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03_Tools\03_linhtinh\GitHub\NhungLe\20210107\nccSangnay\"/>
    </mc:Choice>
  </mc:AlternateContent>
  <bookViews>
    <workbookView xWindow="0" yWindow="0" windowWidth="1515" windowHeight="1770" tabRatio="711" activeTab="7"/>
  </bookViews>
  <sheets>
    <sheet name="DỰ ÁN 2019" sheetId="1" r:id="rId1"/>
    <sheet name="Chi phí lương NC " sheetId="7" state="hidden" r:id="rId2"/>
    <sheet name="THI CÔNG TẠM ỨNG" sheetId="5" r:id="rId3"/>
    <sheet name="DỰ ÁN 2020" sheetId="6" state="hidden" r:id="rId4"/>
    <sheet name="DU AN 2020-HANH in " sheetId="13" state="hidden" r:id="rId5"/>
    <sheet name="DA GIAI CHI" sheetId="16" r:id="rId6"/>
    <sheet name="DU AN 2021 (2)" sheetId="18" r:id="rId7"/>
    <sheet name="DU AN 2021" sheetId="17" r:id="rId8"/>
    <sheet name="DU AN 2020" sheetId="12" r:id="rId9"/>
    <sheet name="CHI VP" sheetId="14" r:id="rId10"/>
    <sheet name=" BCAO DU AN 2020 IN" sheetId="9" state="hidden" r:id="rId11"/>
    <sheet name="Sheet1" sheetId="15" r:id="rId12"/>
  </sheets>
  <definedNames>
    <definedName name="_xlnm._FilterDatabase" localSheetId="10" hidden="1">' BCAO DU AN 2020 IN'!$A$5:$W$415</definedName>
    <definedName name="_xlnm._FilterDatabase" localSheetId="9" hidden="1">'CHI VP'!$A$1:$K$184</definedName>
    <definedName name="_xlnm._FilterDatabase" localSheetId="5" hidden="1">'DA GIAI CHI'!$A$3:$K$84</definedName>
    <definedName name="_xlnm._FilterDatabase" localSheetId="0" hidden="1">'DỰ ÁN 2019'!$A$6:$O$313</definedName>
    <definedName name="_xlnm._FilterDatabase" localSheetId="8" hidden="1">'DU AN 2020'!$A$5:$Z$1026</definedName>
    <definedName name="_xlnm._FilterDatabase" localSheetId="3" hidden="1">'DỰ ÁN 2020'!$A$5:$O$102</definedName>
    <definedName name="_xlnm._FilterDatabase" localSheetId="4" hidden="1">'DU AN 2020-HANH in '!$A$5:$X$442</definedName>
    <definedName name="_xlnm._FilterDatabase" localSheetId="7" hidden="1">'DU AN 2021'!$A$5:$Y$5</definedName>
    <definedName name="_xlnm._FilterDatabase" localSheetId="6" hidden="1">'DU AN 2021 (2)'!$A$5:$Z$147</definedName>
    <definedName name="_xlnm._FilterDatabase" localSheetId="2" hidden="1">'THI CÔNG TẠM ỨNG'!$A$7:$G$21</definedName>
    <definedName name="_xlnm.Print_Area" localSheetId="3">'DỰ ÁN 2020'!$A$1:$L$275</definedName>
    <definedName name="y" localSheetId="7">'DU AN 2021'!$E$20</definedName>
    <definedName name="y" localSheetId="6">'DU AN 2021 (2)'!$E$162</definedName>
    <definedName name="y">'DU AN 2020'!$E$1028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0" i="17" l="1"/>
  <c r="N10" i="17"/>
  <c r="O10" i="17"/>
  <c r="M17" i="17"/>
  <c r="M15" i="17"/>
  <c r="M14" i="17"/>
  <c r="M13" i="17"/>
  <c r="M12" i="17"/>
  <c r="M7" i="17"/>
  <c r="M8" i="17"/>
  <c r="M9" i="17"/>
  <c r="M6" i="17"/>
  <c r="M11" i="17" s="1"/>
  <c r="M16" i="17" s="1"/>
  <c r="N13" i="17"/>
  <c r="O13" i="17"/>
  <c r="N14" i="17"/>
  <c r="O14" i="17"/>
  <c r="N15" i="17"/>
  <c r="O15" i="17"/>
  <c r="N12" i="17"/>
  <c r="O12" i="17"/>
  <c r="N7" i="17"/>
  <c r="O7" i="17"/>
  <c r="N8" i="17"/>
  <c r="O8" i="17"/>
  <c r="N9" i="17"/>
  <c r="O9" i="17"/>
  <c r="M146" i="18"/>
  <c r="M147" i="18" s="1"/>
  <c r="M144" i="18"/>
  <c r="P144" i="18"/>
  <c r="M143" i="18"/>
  <c r="P143" i="18" s="1"/>
  <c r="M142" i="18"/>
  <c r="P142" i="18"/>
  <c r="M141" i="18"/>
  <c r="P141" i="18" s="1"/>
  <c r="M140" i="18"/>
  <c r="P140" i="18"/>
  <c r="M139" i="18"/>
  <c r="P139" i="18" s="1"/>
  <c r="M138" i="18"/>
  <c r="P138" i="18"/>
  <c r="M137" i="18"/>
  <c r="P137" i="18" s="1"/>
  <c r="M136" i="18"/>
  <c r="P136" i="18"/>
  <c r="M135" i="18"/>
  <c r="P135" i="18" s="1"/>
  <c r="M134" i="18"/>
  <c r="P134" i="18"/>
  <c r="M132" i="18"/>
  <c r="P132" i="18" s="1"/>
  <c r="M131" i="18"/>
  <c r="P131" i="18"/>
  <c r="M130" i="18"/>
  <c r="P130" i="18" s="1"/>
  <c r="P133" i="18" s="1"/>
  <c r="M128" i="18"/>
  <c r="P128" i="18"/>
  <c r="M127" i="18"/>
  <c r="P127" i="18" s="1"/>
  <c r="M126" i="18"/>
  <c r="P126" i="18"/>
  <c r="M125" i="18"/>
  <c r="P125" i="18" s="1"/>
  <c r="M124" i="18"/>
  <c r="P124" i="18"/>
  <c r="M123" i="18"/>
  <c r="P123" i="18" s="1"/>
  <c r="M122" i="18"/>
  <c r="P122" i="18"/>
  <c r="M121" i="18"/>
  <c r="P121" i="18" s="1"/>
  <c r="M120" i="18"/>
  <c r="P120" i="18"/>
  <c r="M119" i="18"/>
  <c r="P119" i="18" s="1"/>
  <c r="P129" i="18" s="1"/>
  <c r="M118" i="18"/>
  <c r="M116" i="18"/>
  <c r="P116" i="18"/>
  <c r="M115" i="18"/>
  <c r="P115" i="18" s="1"/>
  <c r="M114" i="18"/>
  <c r="P114" i="18"/>
  <c r="M113" i="18"/>
  <c r="P113" i="18" s="1"/>
  <c r="M112" i="18"/>
  <c r="G112" i="18"/>
  <c r="M110" i="18"/>
  <c r="P110" i="18" s="1"/>
  <c r="M109" i="18"/>
  <c r="P109" i="18"/>
  <c r="M108" i="18"/>
  <c r="P108" i="18" s="1"/>
  <c r="M107" i="18"/>
  <c r="P107" i="18"/>
  <c r="M106" i="18"/>
  <c r="P106" i="18" s="1"/>
  <c r="M105" i="18"/>
  <c r="P105" i="18"/>
  <c r="M104" i="18"/>
  <c r="Y102" i="18"/>
  <c r="G102" i="18"/>
  <c r="L102" i="18"/>
  <c r="M102" i="18"/>
  <c r="M101" i="18"/>
  <c r="P101" i="18"/>
  <c r="M100" i="18"/>
  <c r="P100" i="18"/>
  <c r="M99" i="18"/>
  <c r="P99" i="18"/>
  <c r="M98" i="18"/>
  <c r="P98" i="18"/>
  <c r="M97" i="18"/>
  <c r="P97" i="18"/>
  <c r="M96" i="18"/>
  <c r="P96" i="18"/>
  <c r="P103" i="18" s="1"/>
  <c r="M94" i="18"/>
  <c r="M95" i="18"/>
  <c r="P93" i="18"/>
  <c r="M93" i="18"/>
  <c r="M91" i="18"/>
  <c r="M92" i="18"/>
  <c r="M89" i="18"/>
  <c r="P89" i="18"/>
  <c r="M88" i="18"/>
  <c r="P88" i="18"/>
  <c r="M87" i="18"/>
  <c r="P87" i="18"/>
  <c r="M86" i="18"/>
  <c r="P86" i="18"/>
  <c r="M85" i="18"/>
  <c r="P85" i="18"/>
  <c r="M84" i="18"/>
  <c r="P84" i="18"/>
  <c r="M83" i="18"/>
  <c r="P83" i="18"/>
  <c r="M82" i="18"/>
  <c r="P82" i="18"/>
  <c r="M81" i="18"/>
  <c r="P81" i="18"/>
  <c r="M80" i="18"/>
  <c r="P80" i="18"/>
  <c r="M79" i="18"/>
  <c r="Y77" i="18"/>
  <c r="G77" i="18" s="1"/>
  <c r="P77" i="18" s="1"/>
  <c r="P78" i="18" s="1"/>
  <c r="M77" i="18"/>
  <c r="M76" i="18"/>
  <c r="P76" i="18"/>
  <c r="M75" i="18"/>
  <c r="P75" i="18"/>
  <c r="M74" i="18"/>
  <c r="P74" i="18"/>
  <c r="M73" i="18"/>
  <c r="P73" i="18"/>
  <c r="M72" i="18"/>
  <c r="P72" i="18"/>
  <c r="M71" i="18"/>
  <c r="P71" i="18"/>
  <c r="M70" i="18"/>
  <c r="P70" i="18"/>
  <c r="M69" i="18"/>
  <c r="P69" i="18"/>
  <c r="M68" i="18"/>
  <c r="Y66" i="18"/>
  <c r="G66" i="18" s="1"/>
  <c r="P66" i="18" s="1"/>
  <c r="L66" i="18"/>
  <c r="M66" i="18"/>
  <c r="M65" i="18"/>
  <c r="P65" i="18" s="1"/>
  <c r="P67" i="18" s="1"/>
  <c r="M64" i="18"/>
  <c r="P63" i="18"/>
  <c r="M63" i="18"/>
  <c r="M61" i="18"/>
  <c r="P61" i="18"/>
  <c r="M60" i="18"/>
  <c r="P60" i="18"/>
  <c r="M59" i="18"/>
  <c r="V58" i="18"/>
  <c r="M58" i="18"/>
  <c r="Y56" i="18"/>
  <c r="G56" i="18"/>
  <c r="M56" i="18"/>
  <c r="M55" i="18"/>
  <c r="P55" i="18"/>
  <c r="M54" i="18"/>
  <c r="N53" i="18"/>
  <c r="M52" i="18"/>
  <c r="P52" i="18"/>
  <c r="M51" i="18"/>
  <c r="P51" i="18"/>
  <c r="M50" i="18"/>
  <c r="P50" i="18"/>
  <c r="M49" i="18"/>
  <c r="P49" i="18"/>
  <c r="M48" i="18"/>
  <c r="P48" i="18"/>
  <c r="M47" i="18"/>
  <c r="P47" i="18"/>
  <c r="M46" i="18"/>
  <c r="P46" i="18"/>
  <c r="M45" i="18"/>
  <c r="P45" i="18"/>
  <c r="M44" i="18"/>
  <c r="P44" i="18"/>
  <c r="M43" i="18"/>
  <c r="P43" i="18"/>
  <c r="M42" i="18"/>
  <c r="P42" i="18"/>
  <c r="Y40" i="18"/>
  <c r="I40" i="18"/>
  <c r="M40" i="18"/>
  <c r="N40" i="18" s="1"/>
  <c r="N41" i="18" s="1"/>
  <c r="M39" i="18"/>
  <c r="P39" i="18" s="1"/>
  <c r="P41" i="18" s="1"/>
  <c r="Y37" i="18"/>
  <c r="I37" i="18"/>
  <c r="M37" i="18"/>
  <c r="P37" i="18" s="1"/>
  <c r="N37" i="18"/>
  <c r="M36" i="18"/>
  <c r="M34" i="18"/>
  <c r="N34" i="18"/>
  <c r="M33" i="18"/>
  <c r="P33" i="18" s="1"/>
  <c r="P35" i="18" s="1"/>
  <c r="Y31" i="18"/>
  <c r="I31" i="18"/>
  <c r="M31" i="18"/>
  <c r="P31" i="18" s="1"/>
  <c r="M30" i="18"/>
  <c r="N30" i="18"/>
  <c r="M29" i="18"/>
  <c r="P29" i="18" s="1"/>
  <c r="P28" i="18"/>
  <c r="Y27" i="18"/>
  <c r="M27" i="18"/>
  <c r="N27" i="18" s="1"/>
  <c r="M26" i="18"/>
  <c r="N26" i="18"/>
  <c r="M25" i="18"/>
  <c r="N25" i="18" s="1"/>
  <c r="M24" i="18"/>
  <c r="N24" i="18"/>
  <c r="M23" i="18"/>
  <c r="N23" i="18" s="1"/>
  <c r="N28" i="18" s="1"/>
  <c r="Y21" i="18"/>
  <c r="M21" i="18"/>
  <c r="N21" i="18" s="1"/>
  <c r="M20" i="18"/>
  <c r="O20" i="18"/>
  <c r="P20" i="18"/>
  <c r="M19" i="18"/>
  <c r="M18" i="18"/>
  <c r="O18" i="18"/>
  <c r="P18" i="18"/>
  <c r="Y16" i="18"/>
  <c r="I16" i="18"/>
  <c r="M16" i="18"/>
  <c r="N16" i="18" s="1"/>
  <c r="P16" i="18"/>
  <c r="M15" i="18"/>
  <c r="N15" i="18"/>
  <c r="M14" i="18"/>
  <c r="M17" i="18" s="1"/>
  <c r="P14" i="18"/>
  <c r="M13" i="18"/>
  <c r="N13" i="18"/>
  <c r="N17" i="18"/>
  <c r="Y11" i="18"/>
  <c r="I11" i="18" s="1"/>
  <c r="M11" i="18" s="1"/>
  <c r="M10" i="18"/>
  <c r="N10" i="18" s="1"/>
  <c r="P10" i="18"/>
  <c r="M9" i="18"/>
  <c r="Y7" i="18"/>
  <c r="I7" i="18"/>
  <c r="M7" i="18"/>
  <c r="N7" i="18" s="1"/>
  <c r="M6" i="18"/>
  <c r="P6" i="18"/>
  <c r="M41" i="18"/>
  <c r="N18" i="18"/>
  <c r="N22" i="18"/>
  <c r="M129" i="18"/>
  <c r="P102" i="18"/>
  <c r="P118" i="18"/>
  <c r="N20" i="18"/>
  <c r="P34" i="18"/>
  <c r="M133" i="18"/>
  <c r="M38" i="18"/>
  <c r="N19" i="18"/>
  <c r="P91" i="18"/>
  <c r="P92" i="18"/>
  <c r="P94" i="18"/>
  <c r="P95" i="18"/>
  <c r="P112" i="18"/>
  <c r="O19" i="18"/>
  <c r="P19" i="18"/>
  <c r="M57" i="18"/>
  <c r="P58" i="18"/>
  <c r="P62" i="18" s="1"/>
  <c r="M78" i="18"/>
  <c r="M90" i="18"/>
  <c r="M111" i="18"/>
  <c r="P13" i="18"/>
  <c r="M28" i="18"/>
  <c r="N33" i="18"/>
  <c r="N35" i="18" s="1"/>
  <c r="P68" i="18"/>
  <c r="P79" i="18"/>
  <c r="P90" i="18"/>
  <c r="P56" i="18"/>
  <c r="N56" i="18"/>
  <c r="N57" i="18" s="1"/>
  <c r="P40" i="18"/>
  <c r="P7" i="18"/>
  <c r="P8" i="18" s="1"/>
  <c r="P53" i="18"/>
  <c r="M103" i="18"/>
  <c r="N9" i="18"/>
  <c r="N12" i="18"/>
  <c r="N36" i="18"/>
  <c r="N38" i="18"/>
  <c r="M53" i="18"/>
  <c r="N6" i="18"/>
  <c r="N8" i="18"/>
  <c r="P9" i="18"/>
  <c r="N14" i="18"/>
  <c r="P15" i="18"/>
  <c r="P17" i="18" s="1"/>
  <c r="N29" i="18"/>
  <c r="N32" i="18" s="1"/>
  <c r="P30" i="18"/>
  <c r="P36" i="18"/>
  <c r="P38" i="18" s="1"/>
  <c r="P64" i="18"/>
  <c r="P104" i="18"/>
  <c r="M62" i="18"/>
  <c r="M8" i="18"/>
  <c r="P54" i="18"/>
  <c r="P57" i="18" s="1"/>
  <c r="H41" i="15"/>
  <c r="H42" i="15"/>
  <c r="H44" i="15"/>
  <c r="L549" i="12"/>
  <c r="N549" i="12" s="1"/>
  <c r="L749" i="12"/>
  <c r="N749" i="12"/>
  <c r="L921" i="12"/>
  <c r="N921" i="12" s="1"/>
  <c r="L826" i="12"/>
  <c r="N826" i="12"/>
  <c r="L920" i="12"/>
  <c r="N920" i="12" s="1"/>
  <c r="L454" i="12"/>
  <c r="N454" i="12"/>
  <c r="L706" i="12"/>
  <c r="N706" i="12" s="1"/>
  <c r="L592" i="12"/>
  <c r="N592" i="12"/>
  <c r="L591" i="12"/>
  <c r="N591" i="12" s="1"/>
  <c r="L919" i="12"/>
  <c r="N919" i="12"/>
  <c r="L774" i="12"/>
  <c r="N774" i="12" s="1"/>
  <c r="L853" i="12"/>
  <c r="N853" i="12"/>
  <c r="L998" i="12"/>
  <c r="N998" i="12" s="1"/>
  <c r="W1012" i="12"/>
  <c r="L1012" i="12"/>
  <c r="N1012" i="12" s="1"/>
  <c r="N1011" i="12"/>
  <c r="N1010" i="12"/>
  <c r="N1009" i="12"/>
  <c r="L1008" i="12"/>
  <c r="N1008" i="12" s="1"/>
  <c r="L1007" i="12"/>
  <c r="N1007" i="12" s="1"/>
  <c r="L1006" i="12"/>
  <c r="N1006" i="12" s="1"/>
  <c r="L1005" i="12"/>
  <c r="N1005" i="12" s="1"/>
  <c r="L1004" i="12"/>
  <c r="N1004" i="12" s="1"/>
  <c r="L1003" i="12"/>
  <c r="N1003" i="12"/>
  <c r="L1002" i="12"/>
  <c r="N1002" i="12" s="1"/>
  <c r="L1001" i="12"/>
  <c r="N1001" i="12" s="1"/>
  <c r="L1000" i="12"/>
  <c r="N1000" i="12" s="1"/>
  <c r="L999" i="12"/>
  <c r="N999" i="12" s="1"/>
  <c r="L239" i="12"/>
  <c r="N239" i="12" s="1"/>
  <c r="L556" i="12"/>
  <c r="N556" i="12" s="1"/>
  <c r="L963" i="12"/>
  <c r="N963" i="12" s="1"/>
  <c r="L962" i="12"/>
  <c r="N962" i="12"/>
  <c r="L748" i="12"/>
  <c r="N748" i="12" s="1"/>
  <c r="L961" i="12"/>
  <c r="N961" i="12"/>
  <c r="L918" i="12"/>
  <c r="N918" i="12" s="1"/>
  <c r="L852" i="12"/>
  <c r="N852" i="12" s="1"/>
  <c r="L548" i="12"/>
  <c r="N548" i="12" s="1"/>
  <c r="L590" i="12"/>
  <c r="N590" i="12" s="1"/>
  <c r="L747" i="12"/>
  <c r="N747" i="12" s="1"/>
  <c r="L546" i="12"/>
  <c r="N546" i="12"/>
  <c r="L547" i="12"/>
  <c r="N547" i="12" s="1"/>
  <c r="L705" i="12"/>
  <c r="N705" i="12" s="1"/>
  <c r="L746" i="12"/>
  <c r="N746" i="12" s="1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L77" i="12"/>
  <c r="N77" i="12" s="1"/>
  <c r="L851" i="12"/>
  <c r="N851" i="12" s="1"/>
  <c r="L76" i="12"/>
  <c r="N76" i="12" s="1"/>
  <c r="L917" i="12"/>
  <c r="N917" i="12" s="1"/>
  <c r="K550" i="12"/>
  <c r="K827" i="12"/>
  <c r="K854" i="12"/>
  <c r="L745" i="12"/>
  <c r="N745" i="12" s="1"/>
  <c r="L744" i="12"/>
  <c r="N744" i="12" s="1"/>
  <c r="L916" i="12"/>
  <c r="N916" i="12" s="1"/>
  <c r="L960" i="12"/>
  <c r="N960" i="12" s="1"/>
  <c r="L743" i="12"/>
  <c r="N743" i="12" s="1"/>
  <c r="L915" i="12"/>
  <c r="N915" i="12" s="1"/>
  <c r="L75" i="12"/>
  <c r="N75" i="12" s="1"/>
  <c r="L881" i="12"/>
  <c r="N881" i="12" s="1"/>
  <c r="H38" i="15"/>
  <c r="I38" i="15"/>
  <c r="J38" i="15"/>
  <c r="K29" i="15"/>
  <c r="K30" i="15"/>
  <c r="J30" i="15"/>
  <c r="L388" i="12"/>
  <c r="N388" i="12" s="1"/>
  <c r="A5" i="16"/>
  <c r="A6" i="16"/>
  <c r="F333" i="12"/>
  <c r="L453" i="12"/>
  <c r="N453" i="12" s="1"/>
  <c r="L850" i="12"/>
  <c r="N850" i="12" s="1"/>
  <c r="L880" i="12"/>
  <c r="N880" i="12" s="1"/>
  <c r="L959" i="12"/>
  <c r="N959" i="12"/>
  <c r="L879" i="12"/>
  <c r="N879" i="12" s="1"/>
  <c r="L958" i="12"/>
  <c r="N958" i="12" s="1"/>
  <c r="L704" i="12"/>
  <c r="N704" i="12" s="1"/>
  <c r="L849" i="12"/>
  <c r="N849" i="12" s="1"/>
  <c r="L957" i="12"/>
  <c r="N957" i="12"/>
  <c r="L914" i="12"/>
  <c r="N914" i="12" s="1"/>
  <c r="L956" i="12"/>
  <c r="N956" i="12" s="1"/>
  <c r="L955" i="12"/>
  <c r="N955" i="12" s="1"/>
  <c r="L954" i="12"/>
  <c r="N954" i="12" s="1"/>
  <c r="L878" i="12"/>
  <c r="N878" i="12" s="1"/>
  <c r="L877" i="12"/>
  <c r="N877" i="12" s="1"/>
  <c r="L913" i="12"/>
  <c r="N913" i="12" s="1"/>
  <c r="L912" i="12"/>
  <c r="N912" i="12"/>
  <c r="L911" i="12"/>
  <c r="N911" i="12" s="1"/>
  <c r="L910" i="12"/>
  <c r="N910" i="12" s="1"/>
  <c r="L953" i="12"/>
  <c r="N953" i="12" s="1"/>
  <c r="L848" i="12"/>
  <c r="N848" i="12" s="1"/>
  <c r="L952" i="12"/>
  <c r="N952" i="12" s="1"/>
  <c r="L909" i="12"/>
  <c r="N909" i="12" s="1"/>
  <c r="L374" i="12"/>
  <c r="N374" i="12" s="1"/>
  <c r="L633" i="12"/>
  <c r="N633" i="12"/>
  <c r="L632" i="12"/>
  <c r="N632" i="12" s="1"/>
  <c r="L951" i="12"/>
  <c r="N951" i="12"/>
  <c r="L452" i="12"/>
  <c r="N452" i="12" s="1"/>
  <c r="L742" i="12"/>
  <c r="N742" i="12" s="1"/>
  <c r="L847" i="12"/>
  <c r="N847" i="12" s="1"/>
  <c r="L825" i="12"/>
  <c r="N825" i="12" s="1"/>
  <c r="L876" i="12"/>
  <c r="N876" i="12" s="1"/>
  <c r="L824" i="12"/>
  <c r="N824" i="12" s="1"/>
  <c r="L950" i="12"/>
  <c r="N950" i="12" s="1"/>
  <c r="L773" i="12"/>
  <c r="N773" i="12" s="1"/>
  <c r="L589" i="12"/>
  <c r="N589" i="12" s="1"/>
  <c r="L772" i="12"/>
  <c r="N772" i="12" s="1"/>
  <c r="L451" i="12"/>
  <c r="N451" i="12" s="1"/>
  <c r="L450" i="12"/>
  <c r="N450" i="12" s="1"/>
  <c r="L449" i="12"/>
  <c r="N449" i="12" s="1"/>
  <c r="L631" i="12"/>
  <c r="N631" i="12" s="1"/>
  <c r="L875" i="12"/>
  <c r="N875" i="12" s="1"/>
  <c r="L846" i="12"/>
  <c r="N846" i="12"/>
  <c r="L874" i="12"/>
  <c r="N874" i="12" s="1"/>
  <c r="L448" i="12"/>
  <c r="N448" i="12" s="1"/>
  <c r="L703" i="12"/>
  <c r="N703" i="12" s="1"/>
  <c r="L447" i="12"/>
  <c r="N447" i="12" s="1"/>
  <c r="W761" i="12"/>
  <c r="L761" i="12"/>
  <c r="N761" i="12" s="1"/>
  <c r="L760" i="12"/>
  <c r="N760" i="12" s="1"/>
  <c r="L759" i="12"/>
  <c r="N759" i="12" s="1"/>
  <c r="L758" i="12"/>
  <c r="N758" i="12" s="1"/>
  <c r="L757" i="12"/>
  <c r="N757" i="12" s="1"/>
  <c r="L756" i="12"/>
  <c r="N756" i="12" s="1"/>
  <c r="L755" i="12"/>
  <c r="N755" i="12" s="1"/>
  <c r="L754" i="12"/>
  <c r="N754" i="12" s="1"/>
  <c r="L753" i="12"/>
  <c r="N753" i="12"/>
  <c r="L752" i="12"/>
  <c r="L908" i="12"/>
  <c r="N908" i="12" s="1"/>
  <c r="L949" i="12"/>
  <c r="N949" i="12"/>
  <c r="L907" i="12"/>
  <c r="N907" i="12" s="1"/>
  <c r="L948" i="12"/>
  <c r="N948" i="12" s="1"/>
  <c r="L445" i="12"/>
  <c r="N445" i="12" s="1"/>
  <c r="L741" i="12"/>
  <c r="N741" i="12" s="1"/>
  <c r="W791" i="12"/>
  <c r="F791" i="12" s="1"/>
  <c r="L444" i="12"/>
  <c r="N444" i="12" s="1"/>
  <c r="W996" i="12"/>
  <c r="L996" i="12"/>
  <c r="N996" i="12"/>
  <c r="N995" i="12"/>
  <c r="N994" i="12"/>
  <c r="N993" i="12"/>
  <c r="L992" i="12"/>
  <c r="N992" i="12" s="1"/>
  <c r="L991" i="12"/>
  <c r="N991" i="12" s="1"/>
  <c r="L990" i="12"/>
  <c r="N990" i="12"/>
  <c r="L989" i="12"/>
  <c r="N989" i="12" s="1"/>
  <c r="L988" i="12"/>
  <c r="N988" i="12" s="1"/>
  <c r="L987" i="12"/>
  <c r="N987" i="12" s="1"/>
  <c r="L986" i="12"/>
  <c r="N986" i="12" s="1"/>
  <c r="L985" i="12"/>
  <c r="N985" i="12" s="1"/>
  <c r="L984" i="12"/>
  <c r="N984" i="12" s="1"/>
  <c r="L983" i="12"/>
  <c r="N983" i="12" s="1"/>
  <c r="L982" i="12"/>
  <c r="N982" i="12"/>
  <c r="W932" i="12"/>
  <c r="L932" i="12"/>
  <c r="N932" i="12" s="1"/>
  <c r="L931" i="12"/>
  <c r="N931" i="12" s="1"/>
  <c r="L930" i="12"/>
  <c r="N930" i="12" s="1"/>
  <c r="L929" i="12"/>
  <c r="N929" i="12" s="1"/>
  <c r="L928" i="12"/>
  <c r="N928" i="12"/>
  <c r="L927" i="12"/>
  <c r="N927" i="12" s="1"/>
  <c r="L926" i="12"/>
  <c r="L925" i="12"/>
  <c r="N925" i="12"/>
  <c r="L924" i="12"/>
  <c r="N924" i="12" s="1"/>
  <c r="L446" i="12"/>
  <c r="N446" i="12" s="1"/>
  <c r="L6" i="12"/>
  <c r="N6" i="12" s="1"/>
  <c r="L947" i="12"/>
  <c r="N947" i="12" s="1"/>
  <c r="L443" i="12"/>
  <c r="N443" i="12" s="1"/>
  <c r="L442" i="12"/>
  <c r="N442" i="12" s="1"/>
  <c r="L906" i="12"/>
  <c r="N906" i="12" s="1"/>
  <c r="L946" i="12"/>
  <c r="N946" i="12"/>
  <c r="L740" i="12"/>
  <c r="N740" i="12" s="1"/>
  <c r="L945" i="12"/>
  <c r="N945" i="12" s="1"/>
  <c r="L441" i="12"/>
  <c r="N441" i="12" s="1"/>
  <c r="L823" i="12"/>
  <c r="N823" i="12" s="1"/>
  <c r="L905" i="12"/>
  <c r="N905" i="12" s="1"/>
  <c r="L782" i="12"/>
  <c r="N782" i="12" s="1"/>
  <c r="L440" i="12"/>
  <c r="N440" i="12" s="1"/>
  <c r="L771" i="12"/>
  <c r="N771" i="12"/>
  <c r="L439" i="12"/>
  <c r="N439" i="12" s="1"/>
  <c r="L739" i="12"/>
  <c r="N739" i="12"/>
  <c r="L738" i="12"/>
  <c r="N738" i="12" s="1"/>
  <c r="L904" i="12"/>
  <c r="N904" i="12" s="1"/>
  <c r="L373" i="12"/>
  <c r="N373" i="12" s="1"/>
  <c r="L438" i="12"/>
  <c r="N438" i="12" s="1"/>
  <c r="L484" i="12"/>
  <c r="N484" i="12" s="1"/>
  <c r="H70" i="16"/>
  <c r="H84" i="16"/>
  <c r="G84" i="16"/>
  <c r="E84" i="16"/>
  <c r="L903" i="12"/>
  <c r="N903" i="12"/>
  <c r="L462" i="12"/>
  <c r="N462" i="12" s="1"/>
  <c r="L461" i="12"/>
  <c r="N461" i="12"/>
  <c r="L902" i="12"/>
  <c r="N902" i="12" s="1"/>
  <c r="L822" i="12"/>
  <c r="N822" i="12" s="1"/>
  <c r="L737" i="12"/>
  <c r="N737" i="12" s="1"/>
  <c r="L821" i="12"/>
  <c r="N821" i="12" s="1"/>
  <c r="L389" i="12"/>
  <c r="N389" i="12" s="1"/>
  <c r="L390" i="12"/>
  <c r="N390" i="12"/>
  <c r="A8" i="16"/>
  <c r="A9" i="16"/>
  <c r="A10" i="16"/>
  <c r="L901" i="12"/>
  <c r="N901" i="12" s="1"/>
  <c r="L787" i="12"/>
  <c r="N787" i="12" s="1"/>
  <c r="J26" i="15"/>
  <c r="J28" i="15"/>
  <c r="L820" i="12"/>
  <c r="N820" i="12" s="1"/>
  <c r="L555" i="12"/>
  <c r="N555" i="12" s="1"/>
  <c r="L437" i="12"/>
  <c r="N437" i="12" s="1"/>
  <c r="W980" i="12"/>
  <c r="L980" i="12"/>
  <c r="N980" i="12" s="1"/>
  <c r="N979" i="12"/>
  <c r="N978" i="12"/>
  <c r="N977" i="12"/>
  <c r="L976" i="12"/>
  <c r="N976" i="12" s="1"/>
  <c r="L975" i="12"/>
  <c r="N975" i="12" s="1"/>
  <c r="L974" i="12"/>
  <c r="N974" i="12" s="1"/>
  <c r="L973" i="12"/>
  <c r="N973" i="12" s="1"/>
  <c r="L972" i="12"/>
  <c r="N972" i="12"/>
  <c r="L971" i="12"/>
  <c r="N971" i="12" s="1"/>
  <c r="L970" i="12"/>
  <c r="N970" i="12" s="1"/>
  <c r="L969" i="12"/>
  <c r="N969" i="12" s="1"/>
  <c r="L968" i="12"/>
  <c r="N968" i="12" s="1"/>
  <c r="L967" i="12"/>
  <c r="N967" i="12" s="1"/>
  <c r="L966" i="12"/>
  <c r="N966" i="12" s="1"/>
  <c r="L900" i="12"/>
  <c r="N900" i="12" s="1"/>
  <c r="L736" i="12"/>
  <c r="N736" i="12"/>
  <c r="L436" i="12"/>
  <c r="N436" i="12" s="1"/>
  <c r="L899" i="12"/>
  <c r="N899" i="12" s="1"/>
  <c r="L630" i="12"/>
  <c r="N630" i="12" s="1"/>
  <c r="L845" i="12"/>
  <c r="N845" i="12" s="1"/>
  <c r="L844" i="12"/>
  <c r="N844" i="12" s="1"/>
  <c r="L735" i="12"/>
  <c r="N735" i="12" s="1"/>
  <c r="L898" i="12"/>
  <c r="N898" i="12" s="1"/>
  <c r="L675" i="12"/>
  <c r="N675" i="12"/>
  <c r="F870" i="12"/>
  <c r="L629" i="12"/>
  <c r="N629" i="12" s="1"/>
  <c r="G629" i="12"/>
  <c r="G628" i="12"/>
  <c r="L628" i="12"/>
  <c r="N628" i="12" s="1"/>
  <c r="L328" i="12"/>
  <c r="N328" i="12" s="1"/>
  <c r="L588" i="12"/>
  <c r="N588" i="12" s="1"/>
  <c r="L674" i="12"/>
  <c r="N674" i="12" s="1"/>
  <c r="L372" i="12"/>
  <c r="N372" i="12" s="1"/>
  <c r="E64" i="5"/>
  <c r="L843" i="12"/>
  <c r="N843" i="12" s="1"/>
  <c r="L819" i="12"/>
  <c r="N819" i="12" s="1"/>
  <c r="L770" i="12"/>
  <c r="N770" i="12" s="1"/>
  <c r="L897" i="12"/>
  <c r="N897" i="12" s="1"/>
  <c r="L455" i="12"/>
  <c r="N455" i="12" s="1"/>
  <c r="L842" i="12"/>
  <c r="N842" i="12" s="1"/>
  <c r="L435" i="12"/>
  <c r="N435" i="12" s="1"/>
  <c r="L896" i="12"/>
  <c r="N896" i="12"/>
  <c r="W964" i="12"/>
  <c r="F964" i="12" s="1"/>
  <c r="W922" i="12"/>
  <c r="F922" i="12" s="1"/>
  <c r="W882" i="12"/>
  <c r="W750" i="12"/>
  <c r="F750" i="12" s="1"/>
  <c r="N750" i="12" s="1"/>
  <c r="L156" i="12"/>
  <c r="N156" i="12" s="1"/>
  <c r="L781" i="12"/>
  <c r="N781" i="12" s="1"/>
  <c r="L707" i="12"/>
  <c r="L702" i="12"/>
  <c r="N702" i="12" s="1"/>
  <c r="L434" i="12"/>
  <c r="N434" i="12" s="1"/>
  <c r="L732" i="12"/>
  <c r="N732" i="12" s="1"/>
  <c r="L627" i="12"/>
  <c r="N627" i="12" s="1"/>
  <c r="L818" i="12"/>
  <c r="N818" i="12" s="1"/>
  <c r="L885" i="12"/>
  <c r="N885" i="12" s="1"/>
  <c r="L545" i="12"/>
  <c r="N545" i="12" s="1"/>
  <c r="L544" i="12"/>
  <c r="N544" i="12"/>
  <c r="L432" i="12"/>
  <c r="N432" i="12" s="1"/>
  <c r="L964" i="12"/>
  <c r="L944" i="12"/>
  <c r="N944" i="12"/>
  <c r="L943" i="12"/>
  <c r="N943" i="12" s="1"/>
  <c r="L942" i="12"/>
  <c r="N942" i="12" s="1"/>
  <c r="L941" i="12"/>
  <c r="N941" i="12" s="1"/>
  <c r="L940" i="12"/>
  <c r="N940" i="12" s="1"/>
  <c r="L939" i="12"/>
  <c r="N939" i="12" s="1"/>
  <c r="L938" i="12"/>
  <c r="N938" i="12" s="1"/>
  <c r="L937" i="12"/>
  <c r="N937" i="12" s="1"/>
  <c r="L936" i="12"/>
  <c r="N936" i="12"/>
  <c r="L935" i="12"/>
  <c r="N935" i="12" s="1"/>
  <c r="L934" i="12"/>
  <c r="L431" i="12"/>
  <c r="N431" i="12" s="1"/>
  <c r="L817" i="12"/>
  <c r="N817" i="12" s="1"/>
  <c r="L895" i="12"/>
  <c r="N895" i="12" s="1"/>
  <c r="L894" i="12"/>
  <c r="N894" i="12" s="1"/>
  <c r="L893" i="12"/>
  <c r="N893" i="12" s="1"/>
  <c r="L587" i="12"/>
  <c r="N587" i="12" s="1"/>
  <c r="L733" i="12"/>
  <c r="N733" i="12" s="1"/>
  <c r="L734" i="12"/>
  <c r="N734" i="12" s="1"/>
  <c r="L750" i="12"/>
  <c r="L731" i="12"/>
  <c r="N731" i="12" s="1"/>
  <c r="L730" i="12"/>
  <c r="N730" i="12" s="1"/>
  <c r="L816" i="12"/>
  <c r="N816" i="12" s="1"/>
  <c r="L815" i="12"/>
  <c r="N815" i="12"/>
  <c r="L841" i="12"/>
  <c r="N841" i="12" s="1"/>
  <c r="L814" i="12"/>
  <c r="N814" i="12"/>
  <c r="L729" i="12"/>
  <c r="N729" i="12" s="1"/>
  <c r="L728" i="12"/>
  <c r="N728" i="12" s="1"/>
  <c r="L727" i="12"/>
  <c r="N727" i="12" s="1"/>
  <c r="L394" i="12"/>
  <c r="N394" i="12" s="1"/>
  <c r="L726" i="12"/>
  <c r="N726" i="12" s="1"/>
  <c r="W676" i="12"/>
  <c r="F676" i="12"/>
  <c r="N676" i="12" s="1"/>
  <c r="W707" i="12"/>
  <c r="F707" i="12" s="1"/>
  <c r="L725" i="12"/>
  <c r="N725" i="12"/>
  <c r="L769" i="12"/>
  <c r="N769" i="12" s="1"/>
  <c r="L813" i="12"/>
  <c r="N813" i="12" s="1"/>
  <c r="A11" i="16"/>
  <c r="A12" i="16"/>
  <c r="A13" i="16"/>
  <c r="L26" i="12"/>
  <c r="N26" i="12" s="1"/>
  <c r="L28" i="12"/>
  <c r="L724" i="12"/>
  <c r="N724" i="12" s="1"/>
  <c r="L840" i="12"/>
  <c r="N840" i="12" s="1"/>
  <c r="L839" i="12"/>
  <c r="N839" i="12"/>
  <c r="L723" i="12"/>
  <c r="N723" i="12" s="1"/>
  <c r="L812" i="12"/>
  <c r="N812" i="12" s="1"/>
  <c r="L722" i="12"/>
  <c r="N722" i="12" s="1"/>
  <c r="L721" i="12"/>
  <c r="N721" i="12" s="1"/>
  <c r="L811" i="12"/>
  <c r="N811" i="12" s="1"/>
  <c r="L701" i="12"/>
  <c r="N701" i="12" s="1"/>
  <c r="L720" i="12"/>
  <c r="N720" i="12" s="1"/>
  <c r="L719" i="12"/>
  <c r="N719" i="12"/>
  <c r="L768" i="12"/>
  <c r="N768" i="12" s="1"/>
  <c r="L586" i="12"/>
  <c r="N586" i="12" s="1"/>
  <c r="L430" i="12"/>
  <c r="N430" i="12" s="1"/>
  <c r="L543" i="12"/>
  <c r="N543" i="12" s="1"/>
  <c r="A14" i="16"/>
  <c r="L393" i="12"/>
  <c r="N393" i="12" s="1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L542" i="12"/>
  <c r="N542" i="12" s="1"/>
  <c r="A30" i="16"/>
  <c r="A31" i="16"/>
  <c r="A32" i="16"/>
  <c r="A33" i="16"/>
  <c r="A34" i="16"/>
  <c r="A35" i="16"/>
  <c r="L922" i="12"/>
  <c r="L892" i="12"/>
  <c r="N892" i="12" s="1"/>
  <c r="L891" i="12"/>
  <c r="N891" i="12" s="1"/>
  <c r="L890" i="12"/>
  <c r="N890" i="12" s="1"/>
  <c r="L889" i="12"/>
  <c r="N889" i="12" s="1"/>
  <c r="L888" i="12"/>
  <c r="N888" i="12" s="1"/>
  <c r="L887" i="12"/>
  <c r="N887" i="12" s="1"/>
  <c r="L886" i="12"/>
  <c r="N886" i="12" s="1"/>
  <c r="L884" i="12"/>
  <c r="N884" i="12"/>
  <c r="L541" i="12"/>
  <c r="N541" i="12" s="1"/>
  <c r="L810" i="12"/>
  <c r="N810" i="12" s="1"/>
  <c r="L809" i="12"/>
  <c r="N809" i="12" s="1"/>
  <c r="L540" i="12"/>
  <c r="N540" i="12" s="1"/>
  <c r="L808" i="12"/>
  <c r="N808" i="12" s="1"/>
  <c r="L838" i="12"/>
  <c r="N838" i="12" s="1"/>
  <c r="L837" i="12"/>
  <c r="N837" i="12" s="1"/>
  <c r="L433" i="12"/>
  <c r="N433" i="12"/>
  <c r="L673" i="12"/>
  <c r="N673" i="12" s="1"/>
  <c r="L807" i="12"/>
  <c r="N807" i="12"/>
  <c r="L429" i="12"/>
  <c r="N429" i="12" s="1"/>
  <c r="L882" i="12"/>
  <c r="N882" i="12" s="1"/>
  <c r="L873" i="12"/>
  <c r="N873" i="12" s="1"/>
  <c r="L872" i="12"/>
  <c r="N872" i="12" s="1"/>
  <c r="L871" i="12"/>
  <c r="N871" i="12" s="1"/>
  <c r="L870" i="12"/>
  <c r="N870" i="12"/>
  <c r="L869" i="12"/>
  <c r="N869" i="12" s="1"/>
  <c r="L868" i="12"/>
  <c r="N868" i="12" s="1"/>
  <c r="L867" i="12"/>
  <c r="N867" i="12" s="1"/>
  <c r="L866" i="12"/>
  <c r="L672" i="12"/>
  <c r="N672" i="12" s="1"/>
  <c r="L806" i="12"/>
  <c r="N806" i="12" s="1"/>
  <c r="L538" i="12"/>
  <c r="N538" i="12" s="1"/>
  <c r="L539" i="12"/>
  <c r="N539" i="12" s="1"/>
  <c r="L537" i="12"/>
  <c r="N537" i="12" s="1"/>
  <c r="D15" i="15"/>
  <c r="L395" i="12"/>
  <c r="N395" i="12"/>
  <c r="L392" i="12"/>
  <c r="N392" i="12" s="1"/>
  <c r="L391" i="12"/>
  <c r="N391" i="12"/>
  <c r="L217" i="12"/>
  <c r="N217" i="12" s="1"/>
  <c r="A36" i="16"/>
  <c r="A37" i="16"/>
  <c r="L80" i="12"/>
  <c r="N80" i="12" s="1"/>
  <c r="A38" i="16"/>
  <c r="L700" i="12"/>
  <c r="N700" i="12" s="1"/>
  <c r="L805" i="12"/>
  <c r="N805" i="12" s="1"/>
  <c r="L836" i="12"/>
  <c r="N836" i="12" s="1"/>
  <c r="L536" i="12"/>
  <c r="N536" i="12" s="1"/>
  <c r="L535" i="12"/>
  <c r="N535" i="12"/>
  <c r="L699" i="12"/>
  <c r="N699" i="12" s="1"/>
  <c r="L698" i="12"/>
  <c r="N698" i="12"/>
  <c r="L767" i="12"/>
  <c r="N767" i="12" s="1"/>
  <c r="L780" i="12"/>
  <c r="N780" i="12" s="1"/>
  <c r="L585" i="12"/>
  <c r="N585" i="12" s="1"/>
  <c r="A39" i="16"/>
  <c r="A40" i="16"/>
  <c r="A41" i="16"/>
  <c r="A42" i="16"/>
  <c r="A43" i="16"/>
  <c r="L584" i="12"/>
  <c r="N584" i="12" s="1"/>
  <c r="L583" i="12"/>
  <c r="N583" i="12" s="1"/>
  <c r="L531" i="12"/>
  <c r="N531" i="12" s="1"/>
  <c r="L530" i="12"/>
  <c r="N530" i="12" s="1"/>
  <c r="L532" i="12"/>
  <c r="N532" i="12" s="1"/>
  <c r="L533" i="12"/>
  <c r="N533" i="12" s="1"/>
  <c r="L534" i="12"/>
  <c r="N534" i="12" s="1"/>
  <c r="L801" i="12"/>
  <c r="N801" i="12" s="1"/>
  <c r="L802" i="12"/>
  <c r="N802" i="12" s="1"/>
  <c r="L803" i="12"/>
  <c r="N803" i="12"/>
  <c r="L804" i="12"/>
  <c r="N804" i="12" s="1"/>
  <c r="L582" i="12"/>
  <c r="N582" i="12"/>
  <c r="A44" i="16"/>
  <c r="A45" i="16"/>
  <c r="L258" i="12"/>
  <c r="M258" i="12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L428" i="12"/>
  <c r="N428" i="12"/>
  <c r="D44" i="15"/>
  <c r="D46" i="15"/>
  <c r="L581" i="12"/>
  <c r="N581" i="12"/>
  <c r="L697" i="12"/>
  <c r="N697" i="12" s="1"/>
  <c r="L529" i="12"/>
  <c r="N529" i="12" s="1"/>
  <c r="L550" i="12"/>
  <c r="W827" i="12"/>
  <c r="F827" i="12" s="1"/>
  <c r="N827" i="12" s="1"/>
  <c r="W854" i="12"/>
  <c r="F854" i="12" s="1"/>
  <c r="L783" i="12"/>
  <c r="W783" i="12"/>
  <c r="F783" i="12" s="1"/>
  <c r="W775" i="12"/>
  <c r="F775" i="12" s="1"/>
  <c r="L626" i="12"/>
  <c r="N626" i="12"/>
  <c r="L145" i="12"/>
  <c r="N145" i="12" s="1"/>
  <c r="L27" i="12"/>
  <c r="N27" i="12"/>
  <c r="L864" i="12"/>
  <c r="N864" i="12" s="1"/>
  <c r="L863" i="12"/>
  <c r="N863" i="12" s="1"/>
  <c r="L862" i="12"/>
  <c r="N862" i="12"/>
  <c r="L861" i="12"/>
  <c r="N861" i="12" s="1"/>
  <c r="L860" i="12"/>
  <c r="N860" i="12"/>
  <c r="L859" i="12"/>
  <c r="N859" i="12" s="1"/>
  <c r="L858" i="12"/>
  <c r="N858" i="12"/>
  <c r="L857" i="12"/>
  <c r="N857" i="12" s="1"/>
  <c r="L856" i="12"/>
  <c r="N856" i="12"/>
  <c r="N865" i="12" s="1"/>
  <c r="L854" i="12"/>
  <c r="L835" i="12"/>
  <c r="N835" i="12"/>
  <c r="L834" i="12"/>
  <c r="N834" i="12" s="1"/>
  <c r="L833" i="12"/>
  <c r="N833" i="12" s="1"/>
  <c r="L832" i="12"/>
  <c r="N832" i="12" s="1"/>
  <c r="L831" i="12"/>
  <c r="N831" i="12" s="1"/>
  <c r="L830" i="12"/>
  <c r="N830" i="12" s="1"/>
  <c r="L829" i="12"/>
  <c r="N829" i="12"/>
  <c r="L695" i="12"/>
  <c r="N695" i="12" s="1"/>
  <c r="L671" i="12"/>
  <c r="N671" i="12" s="1"/>
  <c r="L528" i="12"/>
  <c r="N528" i="12" s="1"/>
  <c r="L527" i="12"/>
  <c r="N527" i="12" s="1"/>
  <c r="L688" i="12"/>
  <c r="N688" i="12" s="1"/>
  <c r="L580" i="12"/>
  <c r="N580" i="12" s="1"/>
  <c r="L426" i="12"/>
  <c r="N426" i="12" s="1"/>
  <c r="D17" i="15"/>
  <c r="L579" i="12"/>
  <c r="N579" i="12" s="1"/>
  <c r="L427" i="12"/>
  <c r="N427" i="12"/>
  <c r="L670" i="12"/>
  <c r="N670" i="12" s="1"/>
  <c r="L425" i="12"/>
  <c r="N425" i="12"/>
  <c r="L795" i="12"/>
  <c r="N795" i="12" s="1"/>
  <c r="L796" i="12"/>
  <c r="N796" i="12"/>
  <c r="L797" i="12"/>
  <c r="N797" i="12" s="1"/>
  <c r="L798" i="12"/>
  <c r="N798" i="12"/>
  <c r="L799" i="12"/>
  <c r="N799" i="12" s="1"/>
  <c r="L800" i="12"/>
  <c r="N800" i="12"/>
  <c r="L827" i="12"/>
  <c r="L716" i="12"/>
  <c r="N716" i="12" s="1"/>
  <c r="L717" i="12"/>
  <c r="N717" i="12" s="1"/>
  <c r="N751" i="12" s="1"/>
  <c r="L718" i="12"/>
  <c r="N718" i="12" s="1"/>
  <c r="L765" i="12"/>
  <c r="N765" i="12" s="1"/>
  <c r="L766" i="12"/>
  <c r="N766" i="12" s="1"/>
  <c r="L775" i="12"/>
  <c r="L424" i="12"/>
  <c r="N424" i="12" s="1"/>
  <c r="L669" i="12"/>
  <c r="N669" i="12" s="1"/>
  <c r="G669" i="12"/>
  <c r="W550" i="12"/>
  <c r="F550" i="12" s="1"/>
  <c r="N550" i="12" s="1"/>
  <c r="L526" i="12"/>
  <c r="N526" i="12" s="1"/>
  <c r="L74" i="12"/>
  <c r="N74" i="12" s="1"/>
  <c r="K676" i="12"/>
  <c r="W689" i="12"/>
  <c r="F689" i="12" s="1"/>
  <c r="N689" i="12" s="1"/>
  <c r="L668" i="12"/>
  <c r="N668" i="12" s="1"/>
  <c r="L667" i="12"/>
  <c r="N667" i="12"/>
  <c r="L625" i="12"/>
  <c r="N625" i="12" s="1"/>
  <c r="L696" i="12"/>
  <c r="N696" i="12"/>
  <c r="L666" i="12"/>
  <c r="N666" i="12" s="1"/>
  <c r="L794" i="12"/>
  <c r="N794" i="12"/>
  <c r="L793" i="12"/>
  <c r="G335" i="12"/>
  <c r="L423" i="12"/>
  <c r="N423" i="12"/>
  <c r="L624" i="12"/>
  <c r="N624" i="12" s="1"/>
  <c r="L371" i="12"/>
  <c r="N371" i="12"/>
  <c r="L73" i="12"/>
  <c r="N73" i="12" s="1"/>
  <c r="L370" i="12"/>
  <c r="N370" i="12"/>
  <c r="L623" i="12"/>
  <c r="N623" i="12" s="1"/>
  <c r="L791" i="12"/>
  <c r="L786" i="12"/>
  <c r="N786" i="12" s="1"/>
  <c r="L785" i="12"/>
  <c r="N785" i="12" s="1"/>
  <c r="L622" i="12"/>
  <c r="N622" i="12"/>
  <c r="W557" i="12"/>
  <c r="F557" i="12" s="1"/>
  <c r="K634" i="12"/>
  <c r="L621" i="12"/>
  <c r="N621" i="12"/>
  <c r="L694" i="12"/>
  <c r="N694" i="12" s="1"/>
  <c r="L369" i="12"/>
  <c r="N369" i="12"/>
  <c r="L665" i="12"/>
  <c r="N665" i="12" s="1"/>
  <c r="L483" i="12"/>
  <c r="N483" i="12"/>
  <c r="L422" i="12"/>
  <c r="N422" i="12" s="1"/>
  <c r="L620" i="12"/>
  <c r="N620" i="12"/>
  <c r="L421" i="12"/>
  <c r="N421" i="12" s="1"/>
  <c r="L420" i="12"/>
  <c r="N420" i="12"/>
  <c r="L419" i="12"/>
  <c r="N419" i="12" s="1"/>
  <c r="L619" i="12"/>
  <c r="N619" i="12"/>
  <c r="L687" i="12"/>
  <c r="N687" i="12" s="1"/>
  <c r="L779" i="12"/>
  <c r="N779" i="12"/>
  <c r="L778" i="12"/>
  <c r="N778" i="12" s="1"/>
  <c r="L777" i="12"/>
  <c r="N777" i="12"/>
  <c r="L764" i="12"/>
  <c r="N764" i="12" s="1"/>
  <c r="L763" i="12"/>
  <c r="L618" i="12"/>
  <c r="N618" i="12" s="1"/>
  <c r="L664" i="12"/>
  <c r="N664" i="12" s="1"/>
  <c r="L663" i="12"/>
  <c r="N663" i="12" s="1"/>
  <c r="L686" i="12"/>
  <c r="N686" i="12" s="1"/>
  <c r="L109" i="12"/>
  <c r="M109" i="12" s="1"/>
  <c r="L617" i="12"/>
  <c r="N617" i="12"/>
  <c r="L616" i="12"/>
  <c r="N616" i="12" s="1"/>
  <c r="L615" i="12"/>
  <c r="N615" i="12"/>
  <c r="L662" i="12"/>
  <c r="N662" i="12" s="1"/>
  <c r="L614" i="12"/>
  <c r="N614" i="12" s="1"/>
  <c r="L661" i="12"/>
  <c r="N661" i="12" s="1"/>
  <c r="L660" i="12"/>
  <c r="N660" i="12" s="1"/>
  <c r="L659" i="12"/>
  <c r="N659" i="12" s="1"/>
  <c r="L144" i="12"/>
  <c r="N144" i="12"/>
  <c r="L685" i="12"/>
  <c r="N685" i="12" s="1"/>
  <c r="L368" i="12"/>
  <c r="N368" i="12"/>
  <c r="L367" i="12"/>
  <c r="N367" i="12" s="1"/>
  <c r="L418" i="12"/>
  <c r="N418" i="12" s="1"/>
  <c r="L578" i="12"/>
  <c r="N578" i="12" s="1"/>
  <c r="L684" i="12"/>
  <c r="N684" i="12" s="1"/>
  <c r="L683" i="12"/>
  <c r="N683" i="12" s="1"/>
  <c r="L658" i="12"/>
  <c r="N658" i="12"/>
  <c r="L577" i="12"/>
  <c r="N577" i="12" s="1"/>
  <c r="L682" i="12"/>
  <c r="N682" i="12"/>
  <c r="L417" i="12"/>
  <c r="N417" i="12" s="1"/>
  <c r="L408" i="12"/>
  <c r="N408" i="12" s="1"/>
  <c r="F84" i="14"/>
  <c r="L416" i="12"/>
  <c r="N416" i="12" s="1"/>
  <c r="L657" i="12"/>
  <c r="N657" i="12" s="1"/>
  <c r="L275" i="12"/>
  <c r="L415" i="12"/>
  <c r="N415" i="12" s="1"/>
  <c r="G64" i="5"/>
  <c r="L366" i="12"/>
  <c r="N366" i="12" s="1"/>
  <c r="L365" i="12"/>
  <c r="N365" i="12" s="1"/>
  <c r="L613" i="12"/>
  <c r="N613" i="12"/>
  <c r="T595" i="12"/>
  <c r="L595" i="12"/>
  <c r="L414" i="12"/>
  <c r="N414" i="12"/>
  <c r="K337" i="1"/>
  <c r="L337" i="1"/>
  <c r="L612" i="12"/>
  <c r="N612" i="12"/>
  <c r="L611" i="12"/>
  <c r="N611" i="12" s="1"/>
  <c r="L413" i="12"/>
  <c r="N413" i="12"/>
  <c r="L610" i="12"/>
  <c r="N610" i="12" s="1"/>
  <c r="L609" i="12"/>
  <c r="N609" i="12"/>
  <c r="G512" i="12"/>
  <c r="L206" i="12"/>
  <c r="W647" i="12"/>
  <c r="F647" i="12" s="1"/>
  <c r="L689" i="12"/>
  <c r="L482" i="12"/>
  <c r="N482" i="12" s="1"/>
  <c r="L651" i="12"/>
  <c r="N651" i="12" s="1"/>
  <c r="L652" i="12"/>
  <c r="N652" i="12" s="1"/>
  <c r="L653" i="12"/>
  <c r="N653" i="12" s="1"/>
  <c r="L654" i="12"/>
  <c r="N654" i="12" s="1"/>
  <c r="L655" i="12"/>
  <c r="N655" i="12"/>
  <c r="L656" i="12"/>
  <c r="N656" i="12" s="1"/>
  <c r="L676" i="12"/>
  <c r="L608" i="12"/>
  <c r="N608" i="12" s="1"/>
  <c r="L650" i="12"/>
  <c r="N650" i="12" s="1"/>
  <c r="L387" i="12"/>
  <c r="L715" i="12"/>
  <c r="N715" i="12" s="1"/>
  <c r="L714" i="12"/>
  <c r="N714" i="12" s="1"/>
  <c r="L713" i="12"/>
  <c r="N713" i="12" s="1"/>
  <c r="L681" i="12"/>
  <c r="N681" i="12"/>
  <c r="L412" i="12"/>
  <c r="N412" i="12" s="1"/>
  <c r="L576" i="12"/>
  <c r="N576" i="12"/>
  <c r="L364" i="12"/>
  <c r="N364" i="12" s="1"/>
  <c r="L411" i="12"/>
  <c r="N411" i="12" s="1"/>
  <c r="L711" i="12"/>
  <c r="N711" i="12" s="1"/>
  <c r="L710" i="12"/>
  <c r="N710" i="12" s="1"/>
  <c r="N712" i="12" s="1"/>
  <c r="L709" i="12"/>
  <c r="L607" i="12"/>
  <c r="N607" i="12"/>
  <c r="L605" i="12"/>
  <c r="N605" i="12" s="1"/>
  <c r="L693" i="12"/>
  <c r="N693" i="12"/>
  <c r="L692" i="12"/>
  <c r="N692" i="12"/>
  <c r="L691" i="12"/>
  <c r="N691" i="12"/>
  <c r="L363" i="12"/>
  <c r="N363" i="12"/>
  <c r="L410" i="12"/>
  <c r="N410" i="12"/>
  <c r="H409" i="12"/>
  <c r="L409" i="12"/>
  <c r="N409" i="12" s="1"/>
  <c r="F409" i="12"/>
  <c r="L606" i="12"/>
  <c r="N606" i="12" s="1"/>
  <c r="L680" i="12"/>
  <c r="N680" i="12"/>
  <c r="L679" i="12"/>
  <c r="N679" i="12" s="1"/>
  <c r="L678" i="12"/>
  <c r="F572" i="12"/>
  <c r="H575" i="12"/>
  <c r="L575" i="12"/>
  <c r="N575" i="12" s="1"/>
  <c r="L604" i="12"/>
  <c r="N604" i="12" s="1"/>
  <c r="L574" i="12"/>
  <c r="N574" i="12" s="1"/>
  <c r="L573" i="12"/>
  <c r="N573" i="12"/>
  <c r="L572" i="12"/>
  <c r="N572" i="12" s="1"/>
  <c r="W634" i="12"/>
  <c r="F634" i="12" s="1"/>
  <c r="W593" i="12"/>
  <c r="F593" i="12" s="1"/>
  <c r="N593" i="12" s="1"/>
  <c r="L649" i="12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N649" i="12"/>
  <c r="F50" i="14"/>
  <c r="F184" i="14"/>
  <c r="L407" i="12"/>
  <c r="N407" i="12" s="1"/>
  <c r="L481" i="12"/>
  <c r="N481" i="12" s="1"/>
  <c r="L646" i="12"/>
  <c r="N646" i="12"/>
  <c r="L480" i="12"/>
  <c r="N480" i="12" s="1"/>
  <c r="L519" i="12"/>
  <c r="N519" i="12" s="1"/>
  <c r="L362" i="12"/>
  <c r="N362" i="12"/>
  <c r="L143" i="12"/>
  <c r="N143" i="12"/>
  <c r="L479" i="12"/>
  <c r="N479" i="12"/>
  <c r="L292" i="12"/>
  <c r="N292" i="12"/>
  <c r="L406" i="12"/>
  <c r="N406" i="12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J50" i="14"/>
  <c r="L343" i="12"/>
  <c r="M343" i="12" s="1"/>
  <c r="L475" i="12"/>
  <c r="N475" i="12"/>
  <c r="L476" i="12"/>
  <c r="N476" i="12" s="1"/>
  <c r="L477" i="12"/>
  <c r="N477" i="12" s="1"/>
  <c r="L478" i="12"/>
  <c r="N478" i="12" s="1"/>
  <c r="L645" i="12"/>
  <c r="N645" i="12"/>
  <c r="L647" i="12"/>
  <c r="L600" i="12"/>
  <c r="N600" i="12" s="1"/>
  <c r="L405" i="12"/>
  <c r="N405" i="12"/>
  <c r="L360" i="12"/>
  <c r="N360" i="12"/>
  <c r="L361" i="12"/>
  <c r="N361" i="12"/>
  <c r="L401" i="12"/>
  <c r="N401" i="12"/>
  <c r="L402" i="12"/>
  <c r="N402" i="12"/>
  <c r="L404" i="12"/>
  <c r="N404" i="12"/>
  <c r="L359" i="12"/>
  <c r="N359" i="12"/>
  <c r="L358" i="12"/>
  <c r="N358" i="12"/>
  <c r="L29" i="12"/>
  <c r="N29" i="12"/>
  <c r="L403" i="12"/>
  <c r="N403" i="12"/>
  <c r="L637" i="12"/>
  <c r="N637" i="12"/>
  <c r="L638" i="12"/>
  <c r="N638" i="12"/>
  <c r="L639" i="12"/>
  <c r="N639" i="12"/>
  <c r="L640" i="12"/>
  <c r="N640" i="12"/>
  <c r="L641" i="12"/>
  <c r="N641" i="12"/>
  <c r="L642" i="12"/>
  <c r="N642" i="12"/>
  <c r="L643" i="12"/>
  <c r="N643" i="12"/>
  <c r="L636" i="12"/>
  <c r="N636" i="12"/>
  <c r="L518" i="12"/>
  <c r="N518" i="12"/>
  <c r="L357" i="12"/>
  <c r="N357" i="12"/>
  <c r="L335" i="12"/>
  <c r="M335" i="12"/>
  <c r="L385" i="12"/>
  <c r="L517" i="12"/>
  <c r="N517" i="12" s="1"/>
  <c r="L13" i="12"/>
  <c r="L516" i="12"/>
  <c r="N516" i="12"/>
  <c r="L355" i="12"/>
  <c r="N355" i="12"/>
  <c r="L515" i="12"/>
  <c r="N515" i="12"/>
  <c r="L514" i="12"/>
  <c r="N514" i="12"/>
  <c r="L596" i="12"/>
  <c r="L597" i="12"/>
  <c r="N597" i="12" s="1"/>
  <c r="L598" i="12"/>
  <c r="N598" i="12" s="1"/>
  <c r="N635" i="12" s="1"/>
  <c r="L599" i="12"/>
  <c r="N599" i="12"/>
  <c r="L601" i="12"/>
  <c r="N601" i="12" s="1"/>
  <c r="L602" i="12"/>
  <c r="N602" i="12" s="1"/>
  <c r="L603" i="12"/>
  <c r="N603" i="12" s="1"/>
  <c r="L634" i="12"/>
  <c r="W78" i="12"/>
  <c r="H78" i="12" s="1"/>
  <c r="L78" i="12" s="1"/>
  <c r="N78" i="12" s="1"/>
  <c r="W485" i="12"/>
  <c r="H485" i="12" s="1"/>
  <c r="L485" i="12" s="1"/>
  <c r="N485" i="12" s="1"/>
  <c r="W520" i="12"/>
  <c r="H520" i="12" s="1"/>
  <c r="L520" i="12" s="1"/>
  <c r="L512" i="12"/>
  <c r="N512" i="12"/>
  <c r="L511" i="12"/>
  <c r="N511" i="12" s="1"/>
  <c r="L474" i="12"/>
  <c r="N474" i="12" s="1"/>
  <c r="D571" i="12"/>
  <c r="L104" i="12"/>
  <c r="M104" i="12"/>
  <c r="M111" i="12" s="1"/>
  <c r="L51" i="12"/>
  <c r="N51" i="12" s="1"/>
  <c r="L52" i="12"/>
  <c r="F52" i="12"/>
  <c r="N52" i="12" s="1"/>
  <c r="L33" i="12"/>
  <c r="N33" i="12" s="1"/>
  <c r="L34" i="12"/>
  <c r="N34" i="12" s="1"/>
  <c r="L498" i="12"/>
  <c r="N498" i="12" s="1"/>
  <c r="L513" i="12"/>
  <c r="N513" i="12" s="1"/>
  <c r="L510" i="12"/>
  <c r="N510" i="12" s="1"/>
  <c r="L509" i="12"/>
  <c r="N509" i="12" s="1"/>
  <c r="L508" i="12"/>
  <c r="N508" i="12" s="1"/>
  <c r="L383" i="12"/>
  <c r="N383" i="12" s="1"/>
  <c r="L506" i="12"/>
  <c r="N506" i="12" s="1"/>
  <c r="L507" i="12"/>
  <c r="N507" i="12" s="1"/>
  <c r="L356" i="12"/>
  <c r="N356" i="12" s="1"/>
  <c r="L565" i="12"/>
  <c r="N565" i="12" s="1"/>
  <c r="L566" i="12"/>
  <c r="N566" i="12" s="1"/>
  <c r="N568" i="12" s="1"/>
  <c r="L567" i="12"/>
  <c r="N567" i="12" s="1"/>
  <c r="L505" i="12"/>
  <c r="N505" i="12" s="1"/>
  <c r="L399" i="12"/>
  <c r="N399" i="12" s="1"/>
  <c r="K402" i="13"/>
  <c r="N402" i="13"/>
  <c r="K403" i="13"/>
  <c r="N403" i="13"/>
  <c r="K404" i="13"/>
  <c r="N404" i="13"/>
  <c r="K405" i="13"/>
  <c r="N405" i="13"/>
  <c r="N406" i="13"/>
  <c r="K397" i="13"/>
  <c r="N397" i="13"/>
  <c r="K398" i="13"/>
  <c r="N398" i="13"/>
  <c r="K399" i="13"/>
  <c r="N399" i="13"/>
  <c r="K400" i="13"/>
  <c r="N400" i="13"/>
  <c r="N401" i="13"/>
  <c r="K373" i="13"/>
  <c r="N373" i="13"/>
  <c r="K374" i="13"/>
  <c r="N374" i="13"/>
  <c r="K375" i="13"/>
  <c r="N375" i="13"/>
  <c r="K376" i="13"/>
  <c r="N376" i="13"/>
  <c r="K377" i="13"/>
  <c r="N377" i="13"/>
  <c r="K378" i="13"/>
  <c r="N378" i="13"/>
  <c r="G379" i="13"/>
  <c r="K379" i="13"/>
  <c r="N379" i="13"/>
  <c r="E380" i="13"/>
  <c r="G380" i="13"/>
  <c r="K380" i="13"/>
  <c r="N380" i="13"/>
  <c r="K381" i="13"/>
  <c r="N381" i="13"/>
  <c r="K382" i="13"/>
  <c r="N382" i="13"/>
  <c r="K383" i="13"/>
  <c r="N383" i="13"/>
  <c r="K384" i="13"/>
  <c r="N384" i="13"/>
  <c r="K385" i="13"/>
  <c r="N385" i="13"/>
  <c r="K386" i="13"/>
  <c r="N386" i="13"/>
  <c r="K387" i="13"/>
  <c r="N387" i="13"/>
  <c r="K388" i="13"/>
  <c r="N388" i="13"/>
  <c r="K389" i="13"/>
  <c r="N389" i="13"/>
  <c r="K390" i="13"/>
  <c r="N390" i="13"/>
  <c r="K391" i="13"/>
  <c r="N391" i="13"/>
  <c r="K392" i="13"/>
  <c r="N392" i="13"/>
  <c r="K393" i="13"/>
  <c r="N393" i="13"/>
  <c r="K394" i="13"/>
  <c r="N394" i="13"/>
  <c r="U395" i="13"/>
  <c r="G395" i="13"/>
  <c r="K395" i="13"/>
  <c r="N395" i="13"/>
  <c r="N396" i="13"/>
  <c r="L421" i="13"/>
  <c r="C421" i="13"/>
  <c r="K420" i="13"/>
  <c r="N420" i="13"/>
  <c r="K419" i="13"/>
  <c r="M419" i="13"/>
  <c r="N419" i="13"/>
  <c r="K418" i="13"/>
  <c r="N418" i="13"/>
  <c r="M418" i="13"/>
  <c r="K417" i="13"/>
  <c r="N417" i="13"/>
  <c r="N421" i="13"/>
  <c r="L416" i="13"/>
  <c r="C416" i="13"/>
  <c r="K415" i="13"/>
  <c r="N415" i="13"/>
  <c r="M415" i="13"/>
  <c r="K414" i="13"/>
  <c r="N414" i="13"/>
  <c r="M414" i="13"/>
  <c r="K413" i="13"/>
  <c r="N413" i="13"/>
  <c r="M413" i="13"/>
  <c r="K412" i="13"/>
  <c r="L411" i="13"/>
  <c r="K410" i="13"/>
  <c r="N410" i="13"/>
  <c r="K409" i="13"/>
  <c r="N409" i="13"/>
  <c r="K408" i="13"/>
  <c r="N408" i="13"/>
  <c r="K407" i="13"/>
  <c r="N407" i="13"/>
  <c r="N411" i="13"/>
  <c r="M407" i="13"/>
  <c r="K411" i="13"/>
  <c r="L406" i="13"/>
  <c r="M405" i="13"/>
  <c r="M404" i="13"/>
  <c r="M403" i="13"/>
  <c r="M402" i="13"/>
  <c r="L401" i="13"/>
  <c r="M400" i="13"/>
  <c r="M399" i="13"/>
  <c r="M398" i="13"/>
  <c r="K401" i="13"/>
  <c r="L396" i="13"/>
  <c r="M395" i="13"/>
  <c r="M381" i="13"/>
  <c r="M378" i="13"/>
  <c r="M377" i="13"/>
  <c r="M376" i="13"/>
  <c r="M375" i="13"/>
  <c r="M373" i="13"/>
  <c r="L372" i="13"/>
  <c r="U371" i="13"/>
  <c r="G371" i="13"/>
  <c r="K371" i="13"/>
  <c r="K370" i="13"/>
  <c r="N370" i="13"/>
  <c r="K369" i="13"/>
  <c r="N369" i="13"/>
  <c r="K368" i="13"/>
  <c r="N368" i="13"/>
  <c r="M368" i="13"/>
  <c r="K367" i="13"/>
  <c r="K366" i="13"/>
  <c r="N366" i="13"/>
  <c r="M366" i="13"/>
  <c r="K365" i="13"/>
  <c r="N365" i="13"/>
  <c r="M365" i="13"/>
  <c r="K364" i="13"/>
  <c r="N364" i="13"/>
  <c r="M364" i="13"/>
  <c r="K363" i="13"/>
  <c r="K362" i="13"/>
  <c r="N362" i="13"/>
  <c r="M362" i="13"/>
  <c r="K361" i="13"/>
  <c r="N361" i="13"/>
  <c r="M361" i="13"/>
  <c r="K360" i="13"/>
  <c r="N360" i="13"/>
  <c r="M360" i="13"/>
  <c r="K359" i="13"/>
  <c r="E359" i="13"/>
  <c r="K358" i="13"/>
  <c r="N358" i="13"/>
  <c r="M358" i="13"/>
  <c r="K357" i="13"/>
  <c r="N357" i="13"/>
  <c r="K356" i="13"/>
  <c r="N356" i="13"/>
  <c r="K355" i="13"/>
  <c r="K354" i="13"/>
  <c r="N354" i="13"/>
  <c r="M354" i="13"/>
  <c r="L353" i="13"/>
  <c r="G352" i="13"/>
  <c r="K352" i="13"/>
  <c r="G351" i="13"/>
  <c r="K351" i="13"/>
  <c r="N351" i="13"/>
  <c r="M351" i="13"/>
  <c r="K350" i="13"/>
  <c r="N350" i="13"/>
  <c r="K349" i="13"/>
  <c r="N349" i="13"/>
  <c r="M349" i="13"/>
  <c r="K348" i="13"/>
  <c r="K347" i="13"/>
  <c r="N347" i="13"/>
  <c r="M347" i="13"/>
  <c r="L346" i="13"/>
  <c r="U345" i="13"/>
  <c r="G345" i="13"/>
  <c r="K345" i="13"/>
  <c r="K344" i="13"/>
  <c r="N344" i="13"/>
  <c r="K343" i="13"/>
  <c r="N343" i="13"/>
  <c r="K342" i="13"/>
  <c r="M342" i="13"/>
  <c r="N342" i="13"/>
  <c r="K341" i="13"/>
  <c r="M341" i="13"/>
  <c r="N341" i="13"/>
  <c r="K340" i="13"/>
  <c r="M340" i="13"/>
  <c r="K339" i="13"/>
  <c r="N339" i="13"/>
  <c r="M339" i="13"/>
  <c r="K338" i="13"/>
  <c r="M338" i="13"/>
  <c r="N338" i="13"/>
  <c r="K337" i="13"/>
  <c r="E337" i="13"/>
  <c r="L336" i="13"/>
  <c r="U335" i="13"/>
  <c r="G335" i="13"/>
  <c r="K335" i="13"/>
  <c r="M335" i="13"/>
  <c r="N335" i="13"/>
  <c r="K334" i="13"/>
  <c r="N334" i="13"/>
  <c r="K333" i="13"/>
  <c r="E333" i="13"/>
  <c r="N333" i="13"/>
  <c r="K332" i="13"/>
  <c r="N332" i="13"/>
  <c r="M332" i="13"/>
  <c r="K331" i="13"/>
  <c r="N331" i="13"/>
  <c r="M331" i="13"/>
  <c r="K330" i="13"/>
  <c r="K329" i="13"/>
  <c r="N329" i="13"/>
  <c r="M329" i="13"/>
  <c r="K328" i="13"/>
  <c r="E328" i="13"/>
  <c r="N328" i="13"/>
  <c r="K327" i="13"/>
  <c r="N327" i="13"/>
  <c r="K326" i="13"/>
  <c r="E326" i="13"/>
  <c r="K325" i="13"/>
  <c r="E325" i="13"/>
  <c r="K324" i="13"/>
  <c r="N324" i="13"/>
  <c r="M324" i="13"/>
  <c r="K323" i="13"/>
  <c r="K322" i="13"/>
  <c r="N322" i="13"/>
  <c r="M322" i="13"/>
  <c r="K321" i="13"/>
  <c r="N321" i="13"/>
  <c r="M321" i="13"/>
  <c r="K320" i="13"/>
  <c r="N320" i="13"/>
  <c r="M320" i="13"/>
  <c r="K319" i="13"/>
  <c r="L318" i="13"/>
  <c r="U317" i="13"/>
  <c r="G317" i="13"/>
  <c r="K317" i="13"/>
  <c r="M317" i="13"/>
  <c r="N317" i="13"/>
  <c r="K316" i="13"/>
  <c r="K315" i="13"/>
  <c r="N315" i="13"/>
  <c r="M315" i="13"/>
  <c r="K314" i="13"/>
  <c r="N314" i="13"/>
  <c r="M314" i="13"/>
  <c r="K313" i="13"/>
  <c r="N313" i="13"/>
  <c r="M313" i="13"/>
  <c r="L312" i="13"/>
  <c r="U311" i="13"/>
  <c r="G311" i="13"/>
  <c r="K311" i="13"/>
  <c r="K310" i="13"/>
  <c r="N310" i="13"/>
  <c r="K309" i="13"/>
  <c r="M309" i="13"/>
  <c r="N309" i="13"/>
  <c r="K308" i="13"/>
  <c r="N308" i="13"/>
  <c r="K307" i="13"/>
  <c r="N307" i="13"/>
  <c r="M307" i="13"/>
  <c r="K306" i="13"/>
  <c r="M306" i="13"/>
  <c r="N306" i="13"/>
  <c r="K305" i="13"/>
  <c r="M305" i="13"/>
  <c r="N305" i="13"/>
  <c r="K304" i="13"/>
  <c r="E304" i="13"/>
  <c r="N304" i="13"/>
  <c r="M304" i="13"/>
  <c r="K303" i="13"/>
  <c r="N303" i="13"/>
  <c r="M303" i="13"/>
  <c r="K302" i="13"/>
  <c r="N302" i="13"/>
  <c r="M302" i="13"/>
  <c r="K301" i="13"/>
  <c r="E301" i="13"/>
  <c r="K300" i="13"/>
  <c r="N300" i="13"/>
  <c r="M300" i="13"/>
  <c r="K299" i="13"/>
  <c r="N299" i="13"/>
  <c r="K298" i="13"/>
  <c r="N298" i="13"/>
  <c r="K297" i="13"/>
  <c r="M297" i="13"/>
  <c r="N297" i="13"/>
  <c r="F296" i="13"/>
  <c r="K296" i="13"/>
  <c r="N296" i="13"/>
  <c r="M296" i="13"/>
  <c r="K295" i="13"/>
  <c r="M295" i="13"/>
  <c r="N295" i="13"/>
  <c r="K294" i="13"/>
  <c r="M294" i="13"/>
  <c r="N294" i="13"/>
  <c r="K293" i="13"/>
  <c r="N293" i="13"/>
  <c r="E292" i="13"/>
  <c r="K292" i="13"/>
  <c r="N292" i="13"/>
  <c r="M292" i="13"/>
  <c r="K291" i="13"/>
  <c r="N291" i="13"/>
  <c r="M291" i="13"/>
  <c r="K290" i="13"/>
  <c r="K289" i="13"/>
  <c r="N289" i="13"/>
  <c r="M289" i="13"/>
  <c r="K288" i="13"/>
  <c r="N288" i="13"/>
  <c r="M288" i="13"/>
  <c r="K287" i="13"/>
  <c r="N287" i="13"/>
  <c r="M287" i="13"/>
  <c r="K286" i="13"/>
  <c r="K285" i="13"/>
  <c r="N285" i="13"/>
  <c r="M285" i="13"/>
  <c r="K284" i="13"/>
  <c r="N284" i="13"/>
  <c r="M284" i="13"/>
  <c r="K283" i="13"/>
  <c r="N283" i="13"/>
  <c r="M283" i="13"/>
  <c r="K282" i="13"/>
  <c r="K281" i="13"/>
  <c r="N281" i="13"/>
  <c r="M281" i="13"/>
  <c r="K280" i="13"/>
  <c r="N280" i="13"/>
  <c r="M280" i="13"/>
  <c r="K279" i="13"/>
  <c r="N279" i="13"/>
  <c r="M279" i="13"/>
  <c r="K278" i="13"/>
  <c r="L277" i="13"/>
  <c r="U276" i="13"/>
  <c r="G276" i="13"/>
  <c r="K276" i="13"/>
  <c r="M276" i="13"/>
  <c r="N276" i="13"/>
  <c r="K275" i="13"/>
  <c r="E275" i="13"/>
  <c r="K274" i="13"/>
  <c r="N274" i="13"/>
  <c r="M274" i="13"/>
  <c r="K273" i="13"/>
  <c r="N273" i="13"/>
  <c r="K272" i="13"/>
  <c r="N272" i="13"/>
  <c r="K271" i="13"/>
  <c r="K270" i="13"/>
  <c r="N270" i="13"/>
  <c r="M270" i="13"/>
  <c r="K269" i="13"/>
  <c r="N269" i="13"/>
  <c r="K268" i="13"/>
  <c r="E268" i="13"/>
  <c r="K267" i="13"/>
  <c r="N267" i="13"/>
  <c r="K266" i="13"/>
  <c r="N266" i="13"/>
  <c r="M266" i="13"/>
  <c r="K265" i="13"/>
  <c r="M265" i="13"/>
  <c r="N265" i="13"/>
  <c r="K264" i="13"/>
  <c r="E264" i="13"/>
  <c r="K263" i="13"/>
  <c r="N263" i="13"/>
  <c r="M263" i="13"/>
  <c r="K262" i="13"/>
  <c r="E262" i="13"/>
  <c r="N262" i="13"/>
  <c r="L261" i="13"/>
  <c r="U260" i="13"/>
  <c r="G260" i="13"/>
  <c r="K260" i="13"/>
  <c r="N260" i="13"/>
  <c r="M260" i="13"/>
  <c r="K259" i="13"/>
  <c r="N259" i="13"/>
  <c r="K258" i="13"/>
  <c r="N258" i="13"/>
  <c r="K257" i="13"/>
  <c r="N257" i="13"/>
  <c r="K256" i="13"/>
  <c r="E256" i="13"/>
  <c r="M256" i="13"/>
  <c r="K255" i="13"/>
  <c r="M255" i="13"/>
  <c r="N255" i="13"/>
  <c r="K254" i="13"/>
  <c r="M254" i="13"/>
  <c r="N254" i="13"/>
  <c r="K253" i="13"/>
  <c r="M253" i="13"/>
  <c r="N253" i="13"/>
  <c r="K252" i="13"/>
  <c r="N252" i="13"/>
  <c r="M252" i="13"/>
  <c r="K251" i="13"/>
  <c r="E251" i="13"/>
  <c r="K250" i="13"/>
  <c r="E250" i="13"/>
  <c r="K249" i="13"/>
  <c r="N249" i="13"/>
  <c r="M249" i="13"/>
  <c r="K248" i="13"/>
  <c r="E248" i="13"/>
  <c r="K247" i="13"/>
  <c r="M247" i="13"/>
  <c r="N247" i="13"/>
  <c r="K246" i="13"/>
  <c r="N246" i="13"/>
  <c r="M246" i="13"/>
  <c r="K245" i="13"/>
  <c r="N245" i="13"/>
  <c r="M245" i="13"/>
  <c r="K244" i="13"/>
  <c r="M244" i="13"/>
  <c r="N244" i="13"/>
  <c r="K243" i="13"/>
  <c r="M243" i="13"/>
  <c r="N243" i="13"/>
  <c r="K242" i="13"/>
  <c r="N242" i="13"/>
  <c r="M242" i="13"/>
  <c r="K241" i="13"/>
  <c r="N241" i="13"/>
  <c r="M241" i="13"/>
  <c r="K240" i="13"/>
  <c r="E240" i="13"/>
  <c r="K239" i="13"/>
  <c r="E239" i="13"/>
  <c r="K238" i="13"/>
  <c r="N238" i="13"/>
  <c r="M238" i="13"/>
  <c r="K237" i="13"/>
  <c r="N237" i="13"/>
  <c r="K236" i="13"/>
  <c r="N236" i="13"/>
  <c r="K235" i="13"/>
  <c r="M235" i="13"/>
  <c r="N235" i="13"/>
  <c r="K234" i="13"/>
  <c r="N234" i="13"/>
  <c r="M234" i="13"/>
  <c r="K233" i="13"/>
  <c r="K232" i="13"/>
  <c r="N232" i="13"/>
  <c r="K231" i="13"/>
  <c r="M231" i="13"/>
  <c r="N231" i="13"/>
  <c r="K230" i="13"/>
  <c r="N230" i="13"/>
  <c r="M230" i="13"/>
  <c r="K229" i="13"/>
  <c r="K228" i="13"/>
  <c r="E228" i="13"/>
  <c r="K227" i="13"/>
  <c r="L226" i="13"/>
  <c r="U225" i="13"/>
  <c r="G225" i="13"/>
  <c r="K225" i="13"/>
  <c r="N224" i="13"/>
  <c r="K223" i="13"/>
  <c r="N223" i="13"/>
  <c r="M223" i="13"/>
  <c r="K222" i="13"/>
  <c r="N222" i="13"/>
  <c r="M222" i="13"/>
  <c r="G221" i="13"/>
  <c r="K221" i="13"/>
  <c r="M221" i="13"/>
  <c r="K220" i="13"/>
  <c r="E220" i="13"/>
  <c r="N220" i="13"/>
  <c r="K219" i="13"/>
  <c r="N219" i="13"/>
  <c r="M219" i="13"/>
  <c r="K218" i="13"/>
  <c r="M218" i="13"/>
  <c r="N218" i="13"/>
  <c r="K217" i="13"/>
  <c r="M217" i="13"/>
  <c r="N217" i="13"/>
  <c r="K216" i="13"/>
  <c r="N216" i="13"/>
  <c r="K215" i="13"/>
  <c r="N215" i="13"/>
  <c r="M215" i="13"/>
  <c r="K214" i="13"/>
  <c r="M214" i="13"/>
  <c r="N214" i="13"/>
  <c r="K213" i="13"/>
  <c r="M213" i="13"/>
  <c r="N213" i="13"/>
  <c r="K212" i="13"/>
  <c r="N212" i="13"/>
  <c r="M212" i="13"/>
  <c r="K211" i="13"/>
  <c r="N211" i="13"/>
  <c r="M211" i="13"/>
  <c r="K210" i="13"/>
  <c r="M210" i="13"/>
  <c r="N210" i="13"/>
  <c r="K209" i="13"/>
  <c r="M209" i="13"/>
  <c r="N209" i="13"/>
  <c r="K208" i="13"/>
  <c r="N208" i="13"/>
  <c r="M208" i="13"/>
  <c r="K207" i="13"/>
  <c r="N207" i="13"/>
  <c r="M207" i="13"/>
  <c r="K206" i="13"/>
  <c r="M206" i="13"/>
  <c r="N206" i="13"/>
  <c r="K205" i="13"/>
  <c r="M205" i="13"/>
  <c r="N205" i="13"/>
  <c r="K204" i="13"/>
  <c r="M204" i="13"/>
  <c r="N204" i="13"/>
  <c r="K203" i="13"/>
  <c r="N203" i="13"/>
  <c r="M203" i="13"/>
  <c r="K202" i="13"/>
  <c r="E202" i="13"/>
  <c r="N202" i="13"/>
  <c r="K201" i="13"/>
  <c r="E201" i="13"/>
  <c r="K200" i="13"/>
  <c r="N200" i="13"/>
  <c r="M200" i="13"/>
  <c r="K199" i="13"/>
  <c r="K198" i="13"/>
  <c r="K197" i="13"/>
  <c r="M197" i="13"/>
  <c r="N197" i="13"/>
  <c r="K196" i="13"/>
  <c r="N196" i="13"/>
  <c r="M196" i="13"/>
  <c r="K195" i="13"/>
  <c r="L194" i="13"/>
  <c r="U193" i="13"/>
  <c r="G193" i="13"/>
  <c r="K193" i="13"/>
  <c r="N193" i="13"/>
  <c r="K192" i="13"/>
  <c r="K191" i="13"/>
  <c r="K190" i="13"/>
  <c r="N190" i="13"/>
  <c r="K189" i="13"/>
  <c r="N189" i="13"/>
  <c r="M189" i="13"/>
  <c r="K188" i="13"/>
  <c r="K187" i="13"/>
  <c r="K186" i="13"/>
  <c r="K185" i="13"/>
  <c r="N185" i="13"/>
  <c r="M185" i="13"/>
  <c r="K184" i="13"/>
  <c r="K183" i="13"/>
  <c r="K182" i="13"/>
  <c r="N182" i="13"/>
  <c r="K181" i="13"/>
  <c r="N181" i="13"/>
  <c r="M181" i="13"/>
  <c r="K180" i="13"/>
  <c r="K179" i="13"/>
  <c r="K178" i="13"/>
  <c r="L177" i="13"/>
  <c r="U176" i="13"/>
  <c r="G176" i="13"/>
  <c r="K176" i="13"/>
  <c r="M176" i="13"/>
  <c r="K175" i="13"/>
  <c r="N175" i="13"/>
  <c r="K174" i="13"/>
  <c r="N174" i="13"/>
  <c r="M174" i="13"/>
  <c r="K173" i="13"/>
  <c r="K172" i="13"/>
  <c r="E172" i="13"/>
  <c r="K171" i="13"/>
  <c r="N171" i="13"/>
  <c r="K170" i="13"/>
  <c r="N170" i="13"/>
  <c r="M170" i="13"/>
  <c r="K169" i="13"/>
  <c r="M169" i="13"/>
  <c r="N169" i="13"/>
  <c r="K168" i="13"/>
  <c r="M168" i="13"/>
  <c r="N168" i="13"/>
  <c r="K167" i="13"/>
  <c r="N167" i="13"/>
  <c r="M167" i="13"/>
  <c r="K166" i="13"/>
  <c r="N166" i="13"/>
  <c r="M166" i="13"/>
  <c r="K165" i="13"/>
  <c r="M165" i="13"/>
  <c r="N165" i="13"/>
  <c r="K164" i="13"/>
  <c r="M164" i="13"/>
  <c r="N164" i="13"/>
  <c r="K163" i="13"/>
  <c r="N163" i="13"/>
  <c r="M163" i="13"/>
  <c r="K162" i="13"/>
  <c r="N162" i="13"/>
  <c r="M162" i="13"/>
  <c r="K161" i="13"/>
  <c r="M161" i="13"/>
  <c r="N161" i="13"/>
  <c r="K160" i="13"/>
  <c r="M160" i="13"/>
  <c r="N160" i="13"/>
  <c r="K159" i="13"/>
  <c r="N159" i="13"/>
  <c r="M159" i="13"/>
  <c r="K158" i="13"/>
  <c r="N158" i="13"/>
  <c r="M158" i="13"/>
  <c r="K157" i="13"/>
  <c r="M157" i="13"/>
  <c r="N157" i="13"/>
  <c r="K156" i="13"/>
  <c r="M156" i="13"/>
  <c r="N156" i="13"/>
  <c r="K155" i="13"/>
  <c r="N155" i="13"/>
  <c r="K154" i="13"/>
  <c r="N154" i="13"/>
  <c r="M154" i="13"/>
  <c r="K153" i="13"/>
  <c r="M153" i="13"/>
  <c r="N153" i="13"/>
  <c r="K152" i="13"/>
  <c r="M152" i="13"/>
  <c r="N152" i="13"/>
  <c r="K151" i="13"/>
  <c r="K150" i="13"/>
  <c r="N150" i="13"/>
  <c r="M150" i="13"/>
  <c r="K149" i="13"/>
  <c r="M149" i="13"/>
  <c r="N149" i="13"/>
  <c r="K148" i="13"/>
  <c r="M148" i="13"/>
  <c r="N148" i="13"/>
  <c r="K147" i="13"/>
  <c r="N147" i="13"/>
  <c r="K146" i="13"/>
  <c r="N146" i="13"/>
  <c r="M146" i="13"/>
  <c r="K145" i="13"/>
  <c r="E145" i="13"/>
  <c r="M145" i="13"/>
  <c r="N145" i="13"/>
  <c r="G144" i="13"/>
  <c r="K144" i="13"/>
  <c r="K143" i="13"/>
  <c r="N143" i="13"/>
  <c r="M143" i="13"/>
  <c r="K142" i="13"/>
  <c r="K141" i="13"/>
  <c r="L140" i="13"/>
  <c r="U139" i="13"/>
  <c r="G139" i="13"/>
  <c r="K139" i="13"/>
  <c r="K138" i="13"/>
  <c r="K137" i="13"/>
  <c r="M137" i="13"/>
  <c r="N137" i="13"/>
  <c r="K136" i="13"/>
  <c r="N136" i="13"/>
  <c r="M136" i="13"/>
  <c r="L135" i="13"/>
  <c r="U134" i="13"/>
  <c r="G134" i="13"/>
  <c r="K134" i="13"/>
  <c r="K133" i="13"/>
  <c r="N133" i="13"/>
  <c r="M133" i="13"/>
  <c r="K132" i="13"/>
  <c r="K131" i="13"/>
  <c r="K130" i="13"/>
  <c r="N130" i="13"/>
  <c r="K129" i="13"/>
  <c r="N129" i="13"/>
  <c r="M129" i="13"/>
  <c r="K128" i="13"/>
  <c r="K127" i="13"/>
  <c r="K126" i="13"/>
  <c r="E126" i="13"/>
  <c r="K125" i="13"/>
  <c r="E125" i="13"/>
  <c r="N125" i="13"/>
  <c r="M125" i="13"/>
  <c r="K124" i="13"/>
  <c r="N124" i="13"/>
  <c r="M124" i="13"/>
  <c r="K123" i="13"/>
  <c r="N123" i="13"/>
  <c r="M123" i="13"/>
  <c r="K122" i="13"/>
  <c r="N122" i="13"/>
  <c r="M122" i="13"/>
  <c r="K121" i="13"/>
  <c r="N121" i="13"/>
  <c r="M121" i="13"/>
  <c r="K120" i="13"/>
  <c r="N120" i="13"/>
  <c r="M120" i="13"/>
  <c r="K119" i="13"/>
  <c r="M119" i="13"/>
  <c r="N119" i="13"/>
  <c r="K118" i="13"/>
  <c r="M118" i="13"/>
  <c r="N118" i="13"/>
  <c r="K117" i="13"/>
  <c r="N117" i="13"/>
  <c r="M117" i="13"/>
  <c r="K116" i="13"/>
  <c r="N116" i="13"/>
  <c r="M116" i="13"/>
  <c r="K115" i="13"/>
  <c r="N115" i="13"/>
  <c r="K114" i="13"/>
  <c r="N114" i="13"/>
  <c r="K113" i="13"/>
  <c r="E113" i="13"/>
  <c r="N113" i="13"/>
  <c r="K112" i="13"/>
  <c r="N112" i="13"/>
  <c r="M112" i="13"/>
  <c r="K111" i="13"/>
  <c r="N111" i="13"/>
  <c r="K110" i="13"/>
  <c r="N110" i="13"/>
  <c r="M110" i="13"/>
  <c r="K109" i="13"/>
  <c r="N109" i="13"/>
  <c r="M109" i="13"/>
  <c r="K108" i="13"/>
  <c r="N108" i="13"/>
  <c r="M108" i="13"/>
  <c r="K107" i="13"/>
  <c r="N107" i="13"/>
  <c r="K106" i="13"/>
  <c r="M106" i="13"/>
  <c r="N106" i="13"/>
  <c r="K105" i="13"/>
  <c r="N105" i="13"/>
  <c r="M105" i="13"/>
  <c r="K104" i="13"/>
  <c r="N104" i="13"/>
  <c r="M104" i="13"/>
  <c r="K103" i="13"/>
  <c r="L102" i="13"/>
  <c r="U101" i="13"/>
  <c r="G101" i="13"/>
  <c r="K101" i="13"/>
  <c r="M101" i="13"/>
  <c r="N101" i="13"/>
  <c r="K100" i="13"/>
  <c r="N100" i="13"/>
  <c r="M100" i="13"/>
  <c r="G99" i="13"/>
  <c r="K99" i="13"/>
  <c r="E99" i="13"/>
  <c r="N99" i="13"/>
  <c r="K98" i="13"/>
  <c r="M98" i="13"/>
  <c r="N98" i="13"/>
  <c r="K97" i="13"/>
  <c r="M97" i="13"/>
  <c r="N97" i="13"/>
  <c r="K96" i="13"/>
  <c r="N96" i="13"/>
  <c r="N102" i="13"/>
  <c r="L95" i="13"/>
  <c r="K94" i="13"/>
  <c r="N94" i="13"/>
  <c r="M94" i="13"/>
  <c r="U93" i="13"/>
  <c r="G93" i="13"/>
  <c r="K93" i="13"/>
  <c r="K92" i="13"/>
  <c r="N92" i="13"/>
  <c r="M92" i="13"/>
  <c r="K91" i="13"/>
  <c r="M91" i="13"/>
  <c r="N91" i="13"/>
  <c r="K90" i="13"/>
  <c r="M90" i="13"/>
  <c r="N90" i="13"/>
  <c r="K89" i="13"/>
  <c r="M89" i="13"/>
  <c r="N89" i="13"/>
  <c r="K88" i="13"/>
  <c r="N88" i="13"/>
  <c r="M88" i="13"/>
  <c r="K87" i="13"/>
  <c r="K86" i="13"/>
  <c r="N86" i="13"/>
  <c r="M86" i="13"/>
  <c r="K85" i="13"/>
  <c r="N85" i="13"/>
  <c r="M85" i="13"/>
  <c r="K84" i="13"/>
  <c r="N84" i="13"/>
  <c r="M84" i="13"/>
  <c r="K83" i="13"/>
  <c r="N83" i="13"/>
  <c r="K82" i="13"/>
  <c r="N82" i="13"/>
  <c r="K81" i="13"/>
  <c r="N81" i="13"/>
  <c r="K80" i="13"/>
  <c r="N80" i="13"/>
  <c r="M80" i="13"/>
  <c r="K79" i="13"/>
  <c r="N79" i="13"/>
  <c r="K78" i="13"/>
  <c r="M78" i="13"/>
  <c r="N78" i="13"/>
  <c r="K77" i="13"/>
  <c r="N77" i="13"/>
  <c r="K76" i="13"/>
  <c r="N76" i="13"/>
  <c r="M76" i="13"/>
  <c r="K75" i="13"/>
  <c r="M75" i="13"/>
  <c r="N75" i="13"/>
  <c r="K74" i="13"/>
  <c r="K73" i="13"/>
  <c r="M73" i="13"/>
  <c r="N73" i="13"/>
  <c r="K72" i="13"/>
  <c r="N72" i="13"/>
  <c r="M72" i="13"/>
  <c r="K71" i="13"/>
  <c r="M71" i="13"/>
  <c r="U68" i="13"/>
  <c r="G68" i="13"/>
  <c r="K68" i="13"/>
  <c r="K67" i="13"/>
  <c r="N67" i="13"/>
  <c r="K66" i="13"/>
  <c r="N66" i="13"/>
  <c r="K65" i="13"/>
  <c r="N65" i="13"/>
  <c r="M65" i="13"/>
  <c r="K64" i="13"/>
  <c r="M64" i="13"/>
  <c r="N64" i="13"/>
  <c r="K63" i="13"/>
  <c r="N63" i="13"/>
  <c r="M63" i="13"/>
  <c r="K62" i="13"/>
  <c r="N62" i="13"/>
  <c r="K61" i="13"/>
  <c r="N61" i="13"/>
  <c r="M61" i="13"/>
  <c r="K60" i="13"/>
  <c r="N60" i="13"/>
  <c r="E59" i="13"/>
  <c r="K59" i="13"/>
  <c r="N59" i="13"/>
  <c r="M59" i="13"/>
  <c r="K58" i="13"/>
  <c r="N58" i="13"/>
  <c r="K57" i="13"/>
  <c r="N57" i="13"/>
  <c r="M57" i="13"/>
  <c r="K56" i="13"/>
  <c r="N56" i="13"/>
  <c r="K55" i="13"/>
  <c r="K54" i="13"/>
  <c r="N54" i="13"/>
  <c r="M54" i="13"/>
  <c r="K53" i="13"/>
  <c r="N53" i="13"/>
  <c r="M53" i="13"/>
  <c r="K52" i="13"/>
  <c r="N52" i="13"/>
  <c r="K51" i="13"/>
  <c r="K50" i="13"/>
  <c r="N50" i="13"/>
  <c r="M50" i="13"/>
  <c r="K49" i="13"/>
  <c r="N49" i="13"/>
  <c r="E48" i="13"/>
  <c r="K48" i="13"/>
  <c r="N48" i="13"/>
  <c r="M48" i="13"/>
  <c r="K47" i="13"/>
  <c r="E47" i="13"/>
  <c r="K46" i="13"/>
  <c r="N46" i="13"/>
  <c r="M46" i="13"/>
  <c r="K45" i="13"/>
  <c r="N45" i="13"/>
  <c r="K44" i="13"/>
  <c r="N44" i="13"/>
  <c r="M44" i="13"/>
  <c r="K43" i="13"/>
  <c r="E43" i="13"/>
  <c r="K42" i="13"/>
  <c r="N42" i="13"/>
  <c r="M42" i="13"/>
  <c r="K41" i="13"/>
  <c r="E41" i="13"/>
  <c r="N41" i="13"/>
  <c r="K40" i="13"/>
  <c r="E40" i="13"/>
  <c r="N40" i="13"/>
  <c r="K39" i="13"/>
  <c r="N39" i="13"/>
  <c r="K38" i="13"/>
  <c r="M38" i="13"/>
  <c r="N38" i="13"/>
  <c r="K37" i="13"/>
  <c r="N37" i="13"/>
  <c r="M37" i="13"/>
  <c r="K36" i="13"/>
  <c r="N36" i="13"/>
  <c r="K35" i="13"/>
  <c r="L35" i="13"/>
  <c r="M35" i="13"/>
  <c r="L70" i="13"/>
  <c r="N35" i="13"/>
  <c r="K34" i="13"/>
  <c r="N34" i="13"/>
  <c r="K33" i="13"/>
  <c r="K32" i="13"/>
  <c r="N32" i="13"/>
  <c r="M32" i="13"/>
  <c r="K31" i="13"/>
  <c r="N31" i="13"/>
  <c r="K30" i="13"/>
  <c r="M30" i="13"/>
  <c r="N30" i="13"/>
  <c r="K29" i="13"/>
  <c r="K28" i="13"/>
  <c r="K70" i="13"/>
  <c r="L27" i="13"/>
  <c r="K26" i="13"/>
  <c r="N26" i="13"/>
  <c r="U25" i="13"/>
  <c r="G25" i="13"/>
  <c r="K25" i="13"/>
  <c r="G24" i="13"/>
  <c r="K24" i="13"/>
  <c r="K23" i="13"/>
  <c r="M23" i="13"/>
  <c r="K22" i="13"/>
  <c r="N22" i="13"/>
  <c r="K21" i="13"/>
  <c r="M21" i="13"/>
  <c r="K20" i="13"/>
  <c r="N20" i="13"/>
  <c r="K19" i="13"/>
  <c r="M19" i="13"/>
  <c r="K18" i="13"/>
  <c r="N18" i="13"/>
  <c r="K17" i="13"/>
  <c r="K16" i="13"/>
  <c r="M16" i="13"/>
  <c r="L15" i="13"/>
  <c r="K14" i="13"/>
  <c r="N14" i="13"/>
  <c r="U13" i="13"/>
  <c r="G13" i="13"/>
  <c r="K13" i="13"/>
  <c r="K12" i="13"/>
  <c r="N12" i="13"/>
  <c r="M12" i="13"/>
  <c r="K11" i="13"/>
  <c r="N11" i="13"/>
  <c r="K10" i="13"/>
  <c r="M10" i="13"/>
  <c r="N10" i="13"/>
  <c r="K9" i="13"/>
  <c r="N9" i="13"/>
  <c r="M9" i="13"/>
  <c r="K8" i="13"/>
  <c r="E8" i="13"/>
  <c r="N8" i="13"/>
  <c r="K7" i="13"/>
  <c r="N7" i="13"/>
  <c r="M7" i="13"/>
  <c r="K6" i="13"/>
  <c r="N6" i="13"/>
  <c r="M6" i="13"/>
  <c r="N23" i="13"/>
  <c r="M14" i="13"/>
  <c r="K27" i="13"/>
  <c r="M18" i="13"/>
  <c r="N19" i="13"/>
  <c r="M26" i="13"/>
  <c r="N21" i="13"/>
  <c r="L446" i="13"/>
  <c r="N16" i="13"/>
  <c r="M343" i="13"/>
  <c r="N126" i="13"/>
  <c r="M126" i="13"/>
  <c r="M134" i="13"/>
  <c r="N134" i="13"/>
  <c r="N93" i="13"/>
  <c r="M93" i="13"/>
  <c r="N47" i="13"/>
  <c r="M47" i="13"/>
  <c r="N68" i="13"/>
  <c r="M68" i="13"/>
  <c r="N25" i="13"/>
  <c r="M25" i="13"/>
  <c r="N13" i="13"/>
  <c r="M13" i="13"/>
  <c r="N43" i="13"/>
  <c r="M43" i="13"/>
  <c r="M144" i="13"/>
  <c r="N144" i="13"/>
  <c r="N33" i="13"/>
  <c r="M33" i="13"/>
  <c r="M56" i="13"/>
  <c r="N132" i="13"/>
  <c r="M132" i="13"/>
  <c r="N192" i="13"/>
  <c r="M192" i="13"/>
  <c r="N199" i="13"/>
  <c r="M199" i="13"/>
  <c r="N24" i="13"/>
  <c r="M24" i="13"/>
  <c r="M28" i="13"/>
  <c r="M34" i="13"/>
  <c r="N51" i="13"/>
  <c r="M51" i="13"/>
  <c r="M62" i="13"/>
  <c r="N138" i="13"/>
  <c r="M138" i="13"/>
  <c r="M155" i="13"/>
  <c r="M193" i="13"/>
  <c r="N301" i="13"/>
  <c r="M301" i="13"/>
  <c r="K346" i="13"/>
  <c r="N340" i="13"/>
  <c r="N28" i="13"/>
  <c r="N74" i="13"/>
  <c r="M74" i="13"/>
  <c r="N139" i="13"/>
  <c r="N140" i="13"/>
  <c r="M139" i="13"/>
  <c r="M140" i="13"/>
  <c r="K194" i="13"/>
  <c r="N178" i="13"/>
  <c r="N345" i="13"/>
  <c r="M345" i="13"/>
  <c r="K15" i="13"/>
  <c r="N29" i="13"/>
  <c r="M29" i="13"/>
  <c r="M39" i="13"/>
  <c r="M58" i="13"/>
  <c r="N172" i="13"/>
  <c r="M172" i="13"/>
  <c r="M178" i="13"/>
  <c r="N186" i="13"/>
  <c r="M186" i="13"/>
  <c r="M201" i="13"/>
  <c r="N201" i="13"/>
  <c r="N286" i="13"/>
  <c r="M286" i="13"/>
  <c r="K135" i="13"/>
  <c r="N103" i="13"/>
  <c r="M103" i="13"/>
  <c r="M107" i="13"/>
  <c r="M111" i="13"/>
  <c r="M114" i="13"/>
  <c r="M115" i="13"/>
  <c r="M127" i="13"/>
  <c r="M128" i="13"/>
  <c r="M130" i="13"/>
  <c r="M131" i="13"/>
  <c r="M135" i="13"/>
  <c r="N127" i="13"/>
  <c r="K140" i="13"/>
  <c r="N151" i="13"/>
  <c r="M151" i="13"/>
  <c r="N173" i="13"/>
  <c r="M173" i="13"/>
  <c r="N179" i="13"/>
  <c r="M179" i="13"/>
  <c r="N187" i="13"/>
  <c r="M187" i="13"/>
  <c r="N15" i="13"/>
  <c r="N128" i="13"/>
  <c r="N188" i="13"/>
  <c r="M188" i="13"/>
  <c r="N250" i="13"/>
  <c r="M250" i="13"/>
  <c r="M11" i="13"/>
  <c r="K95" i="13"/>
  <c r="N71" i="13"/>
  <c r="N87" i="13"/>
  <c r="N95" i="13"/>
  <c r="M81" i="13"/>
  <c r="M99" i="13"/>
  <c r="N271" i="13"/>
  <c r="M271" i="13"/>
  <c r="M325" i="13"/>
  <c r="N325" i="13"/>
  <c r="N367" i="13"/>
  <c r="M367" i="13"/>
  <c r="M77" i="13"/>
  <c r="M79" i="13"/>
  <c r="M82" i="13"/>
  <c r="M83" i="13"/>
  <c r="M87" i="13"/>
  <c r="M95" i="13"/>
  <c r="K312" i="13"/>
  <c r="N326" i="13"/>
  <c r="M326" i="13"/>
  <c r="M31" i="13"/>
  <c r="M41" i="13"/>
  <c r="M45" i="13"/>
  <c r="M49" i="13"/>
  <c r="N371" i="13"/>
  <c r="M371" i="13"/>
  <c r="M17" i="13"/>
  <c r="M22" i="13"/>
  <c r="M20" i="13"/>
  <c r="M27" i="13"/>
  <c r="N55" i="13"/>
  <c r="M55" i="13"/>
  <c r="M60" i="13"/>
  <c r="M175" i="13"/>
  <c r="N17" i="13"/>
  <c r="N191" i="13"/>
  <c r="M191" i="13"/>
  <c r="N198" i="13"/>
  <c r="M198" i="13"/>
  <c r="N229" i="13"/>
  <c r="M229" i="13"/>
  <c r="N290" i="13"/>
  <c r="M290" i="13"/>
  <c r="N248" i="13"/>
  <c r="M248" i="13"/>
  <c r="M311" i="13"/>
  <c r="N311" i="13"/>
  <c r="N316" i="13"/>
  <c r="N318" i="13"/>
  <c r="M316" i="13"/>
  <c r="M318" i="13"/>
  <c r="N180" i="13"/>
  <c r="M180" i="13"/>
  <c r="N282" i="13"/>
  <c r="M282" i="13"/>
  <c r="K353" i="13"/>
  <c r="N363" i="13"/>
  <c r="M363" i="13"/>
  <c r="N412" i="13"/>
  <c r="N416" i="13"/>
  <c r="K416" i="13"/>
  <c r="M412" i="13"/>
  <c r="M416" i="13"/>
  <c r="L445" i="13"/>
  <c r="N352" i="13"/>
  <c r="M352" i="13"/>
  <c r="N359" i="13"/>
  <c r="M359" i="13"/>
  <c r="N225" i="13"/>
  <c r="M225" i="13"/>
  <c r="N239" i="13"/>
  <c r="M239" i="13"/>
  <c r="N278" i="13"/>
  <c r="M278" i="13"/>
  <c r="M293" i="13"/>
  <c r="M298" i="13"/>
  <c r="M299" i="13"/>
  <c r="M308" i="13"/>
  <c r="M312" i="13"/>
  <c r="K318" i="13"/>
  <c r="N337" i="13"/>
  <c r="N346" i="13"/>
  <c r="M337" i="13"/>
  <c r="M346" i="13"/>
  <c r="N195" i="13"/>
  <c r="K226" i="13"/>
  <c r="M195" i="13"/>
  <c r="N233" i="13"/>
  <c r="M233" i="13"/>
  <c r="M267" i="13"/>
  <c r="M333" i="13"/>
  <c r="N348" i="13"/>
  <c r="N353" i="13"/>
  <c r="M348" i="13"/>
  <c r="M353" i="13"/>
  <c r="M374" i="13"/>
  <c r="N176" i="13"/>
  <c r="M397" i="13"/>
  <c r="M401" i="13"/>
  <c r="M406" i="13"/>
  <c r="K261" i="13"/>
  <c r="K177" i="13"/>
  <c r="N141" i="13"/>
  <c r="M141" i="13"/>
  <c r="M220" i="13"/>
  <c r="K277" i="13"/>
  <c r="M182" i="13"/>
  <c r="M52" i="13"/>
  <c r="N183" i="13"/>
  <c r="M183" i="13"/>
  <c r="N240" i="13"/>
  <c r="M240" i="13"/>
  <c r="N142" i="13"/>
  <c r="M142" i="13"/>
  <c r="M216" i="13"/>
  <c r="M227" i="13"/>
  <c r="N251" i="13"/>
  <c r="M251" i="13"/>
  <c r="N256" i="13"/>
  <c r="N268" i="13"/>
  <c r="M268" i="13"/>
  <c r="N275" i="13"/>
  <c r="M275" i="13"/>
  <c r="N323" i="13"/>
  <c r="M323" i="13"/>
  <c r="M8" i="13"/>
  <c r="M15" i="13"/>
  <c r="M36" i="13"/>
  <c r="K102" i="13"/>
  <c r="M147" i="13"/>
  <c r="M171" i="13"/>
  <c r="M202" i="13"/>
  <c r="N221" i="13"/>
  <c r="N227" i="13"/>
  <c r="N228" i="13"/>
  <c r="N261" i="13"/>
  <c r="K372" i="13"/>
  <c r="N355" i="13"/>
  <c r="N372" i="13"/>
  <c r="M408" i="13"/>
  <c r="M40" i="13"/>
  <c r="M96" i="13"/>
  <c r="M102" i="13"/>
  <c r="N131" i="13"/>
  <c r="N184" i="13"/>
  <c r="M184" i="13"/>
  <c r="M190" i="13"/>
  <c r="M228" i="13"/>
  <c r="M257" i="13"/>
  <c r="N264" i="13"/>
  <c r="N277" i="13"/>
  <c r="M264" i="13"/>
  <c r="K336" i="13"/>
  <c r="N319" i="13"/>
  <c r="M319" i="13"/>
  <c r="N330" i="13"/>
  <c r="M330" i="13"/>
  <c r="M355" i="13"/>
  <c r="M356" i="13"/>
  <c r="M357" i="13"/>
  <c r="M372" i="13"/>
  <c r="M232" i="13"/>
  <c r="M236" i="13"/>
  <c r="M258" i="13"/>
  <c r="M272" i="13"/>
  <c r="M327" i="13"/>
  <c r="M379" i="13"/>
  <c r="M409" i="13"/>
  <c r="M420" i="13"/>
  <c r="K406" i="13"/>
  <c r="M237" i="13"/>
  <c r="M259" i="13"/>
  <c r="M269" i="13"/>
  <c r="M273" i="13"/>
  <c r="M410" i="13"/>
  <c r="M417" i="13"/>
  <c r="K421" i="13"/>
  <c r="M262" i="13"/>
  <c r="M277" i="13"/>
  <c r="M328" i="13"/>
  <c r="L504" i="12"/>
  <c r="N504" i="12" s="1"/>
  <c r="K446" i="13"/>
  <c r="N27" i="13"/>
  <c r="N70" i="13"/>
  <c r="N135" i="13"/>
  <c r="N177" i="13"/>
  <c r="N194" i="13"/>
  <c r="N226" i="13"/>
  <c r="N312" i="13"/>
  <c r="N336" i="13"/>
  <c r="N446" i="13"/>
  <c r="M70" i="13"/>
  <c r="M177" i="13"/>
  <c r="M194" i="13"/>
  <c r="M226" i="13"/>
  <c r="M261" i="13"/>
  <c r="M336" i="13"/>
  <c r="M446" i="13"/>
  <c r="M421" i="13"/>
  <c r="K445" i="13"/>
  <c r="M411" i="13"/>
  <c r="K396" i="13"/>
  <c r="M380" i="13"/>
  <c r="M396" i="13"/>
  <c r="M445" i="13"/>
  <c r="L503" i="12"/>
  <c r="N503" i="12" s="1"/>
  <c r="K447" i="13"/>
  <c r="N445" i="13"/>
  <c r="N447" i="13"/>
  <c r="M447" i="13"/>
  <c r="L501" i="12"/>
  <c r="N501" i="12" s="1"/>
  <c r="L502" i="12"/>
  <c r="N502" i="12" s="1"/>
  <c r="L473" i="12"/>
  <c r="N473" i="12"/>
  <c r="L500" i="12"/>
  <c r="N500" i="12" s="1"/>
  <c r="L72" i="12"/>
  <c r="N72" i="12" s="1"/>
  <c r="L398" i="12"/>
  <c r="N398" i="12" s="1"/>
  <c r="L71" i="12"/>
  <c r="N71" i="12" s="1"/>
  <c r="L472" i="12"/>
  <c r="N472" i="12" s="1"/>
  <c r="L497" i="12"/>
  <c r="N497" i="12" s="1"/>
  <c r="L499" i="12"/>
  <c r="N499" i="12" s="1"/>
  <c r="L496" i="12"/>
  <c r="N496" i="12"/>
  <c r="W329" i="12"/>
  <c r="H329" i="12" s="1"/>
  <c r="L329" i="12" s="1"/>
  <c r="W375" i="12"/>
  <c r="F375" i="12" s="1"/>
  <c r="L354" i="12"/>
  <c r="N354" i="12" s="1"/>
  <c r="L272" i="12"/>
  <c r="M272" i="12" s="1"/>
  <c r="L273" i="12"/>
  <c r="N273" i="12" s="1"/>
  <c r="L274" i="12"/>
  <c r="M274" i="12"/>
  <c r="L101" i="12"/>
  <c r="M101" i="12" s="1"/>
  <c r="L12" i="12"/>
  <c r="M12" i="12"/>
  <c r="H400" i="12"/>
  <c r="L400" i="12" s="1"/>
  <c r="M400" i="12" s="1"/>
  <c r="L593" i="12"/>
  <c r="L570" i="12"/>
  <c r="N570" i="12" s="1"/>
  <c r="L569" i="12"/>
  <c r="M569" i="12" s="1"/>
  <c r="M594" i="12" s="1"/>
  <c r="D568" i="12"/>
  <c r="L564" i="12"/>
  <c r="M564" i="12" s="1"/>
  <c r="M568" i="12" s="1"/>
  <c r="L562" i="12"/>
  <c r="N562" i="12" s="1"/>
  <c r="N563" i="12" s="1"/>
  <c r="L561" i="12"/>
  <c r="N561" i="12" s="1"/>
  <c r="L560" i="12"/>
  <c r="N560" i="12" s="1"/>
  <c r="L559" i="12"/>
  <c r="N559" i="12" s="1"/>
  <c r="L557" i="12"/>
  <c r="N557" i="12" s="1"/>
  <c r="L554" i="12"/>
  <c r="M554" i="12" s="1"/>
  <c r="L553" i="12"/>
  <c r="N553" i="12"/>
  <c r="L552" i="12"/>
  <c r="N552" i="12" s="1"/>
  <c r="L525" i="12"/>
  <c r="N525" i="12"/>
  <c r="L524" i="12"/>
  <c r="N524" i="12" s="1"/>
  <c r="L523" i="12"/>
  <c r="M523" i="12" s="1"/>
  <c r="L522" i="12"/>
  <c r="N522" i="12"/>
  <c r="L495" i="12"/>
  <c r="M495" i="12" s="1"/>
  <c r="F494" i="12"/>
  <c r="H493" i="12"/>
  <c r="L493" i="12"/>
  <c r="N493" i="12" s="1"/>
  <c r="L492" i="12"/>
  <c r="M492" i="12" s="1"/>
  <c r="L491" i="12"/>
  <c r="L490" i="12"/>
  <c r="N490" i="12"/>
  <c r="L489" i="12"/>
  <c r="N489" i="12" s="1"/>
  <c r="L488" i="12"/>
  <c r="M488" i="12"/>
  <c r="L487" i="12"/>
  <c r="N487" i="12" s="1"/>
  <c r="L471" i="12"/>
  <c r="M471" i="12" s="1"/>
  <c r="L470" i="12"/>
  <c r="N470" i="12" s="1"/>
  <c r="L469" i="12"/>
  <c r="N469" i="12" s="1"/>
  <c r="L468" i="12"/>
  <c r="N468" i="12" s="1"/>
  <c r="L467" i="12"/>
  <c r="L466" i="12"/>
  <c r="N466" i="12" s="1"/>
  <c r="L465" i="12"/>
  <c r="N465" i="12" s="1"/>
  <c r="L464" i="12"/>
  <c r="N464" i="12"/>
  <c r="L463" i="12"/>
  <c r="F463" i="12"/>
  <c r="L460" i="12"/>
  <c r="M460" i="12"/>
  <c r="L459" i="12"/>
  <c r="N459" i="12" s="1"/>
  <c r="L458" i="12"/>
  <c r="L457" i="12"/>
  <c r="N457" i="12" s="1"/>
  <c r="L397" i="12"/>
  <c r="N397" i="12" s="1"/>
  <c r="L396" i="12"/>
  <c r="M396" i="12" s="1"/>
  <c r="W384" i="12"/>
  <c r="H384" i="12"/>
  <c r="L384" i="12" s="1"/>
  <c r="L382" i="12"/>
  <c r="M382" i="12" s="1"/>
  <c r="L381" i="12"/>
  <c r="M381" i="12"/>
  <c r="L380" i="12"/>
  <c r="N380" i="12" s="1"/>
  <c r="L379" i="12"/>
  <c r="L378" i="12"/>
  <c r="L377" i="12"/>
  <c r="M377" i="12" s="1"/>
  <c r="M386" i="12" s="1"/>
  <c r="F377" i="12"/>
  <c r="L353" i="12"/>
  <c r="F353" i="12"/>
  <c r="M353" i="12" s="1"/>
  <c r="L352" i="12"/>
  <c r="N352" i="12" s="1"/>
  <c r="L351" i="12"/>
  <c r="M351" i="12"/>
  <c r="L350" i="12"/>
  <c r="N350" i="12" s="1"/>
  <c r="L349" i="12"/>
  <c r="N349" i="12"/>
  <c r="L348" i="12"/>
  <c r="F348" i="12" s="1"/>
  <c r="M348" i="12" s="1"/>
  <c r="L347" i="12"/>
  <c r="N347" i="12"/>
  <c r="L346" i="12"/>
  <c r="F346" i="12" s="1"/>
  <c r="L345" i="12"/>
  <c r="F345" i="12" s="1"/>
  <c r="L344" i="12"/>
  <c r="M344" i="12"/>
  <c r="L342" i="12"/>
  <c r="M342" i="12" s="1"/>
  <c r="L341" i="12"/>
  <c r="M341" i="12"/>
  <c r="L340" i="12"/>
  <c r="M340" i="12" s="1"/>
  <c r="L339" i="12"/>
  <c r="M339" i="12" s="1"/>
  <c r="L338" i="12"/>
  <c r="N338" i="12" s="1"/>
  <c r="W336" i="12"/>
  <c r="H336" i="12"/>
  <c r="L336" i="12" s="1"/>
  <c r="L334" i="12"/>
  <c r="M334" i="12" s="1"/>
  <c r="L333" i="12"/>
  <c r="N333" i="12"/>
  <c r="L332" i="12"/>
  <c r="N332" i="12" s="1"/>
  <c r="L331" i="12"/>
  <c r="M331" i="12"/>
  <c r="M337" i="12" s="1"/>
  <c r="L327" i="12"/>
  <c r="N327" i="12" s="1"/>
  <c r="L326" i="12"/>
  <c r="N326" i="12" s="1"/>
  <c r="L325" i="12"/>
  <c r="M325" i="12"/>
  <c r="L324" i="12"/>
  <c r="M324" i="12" s="1"/>
  <c r="L323" i="12"/>
  <c r="N323" i="12"/>
  <c r="L322" i="12"/>
  <c r="M322" i="12" s="1"/>
  <c r="L321" i="12"/>
  <c r="F321" i="12"/>
  <c r="L320" i="12"/>
  <c r="M320" i="12" s="1"/>
  <c r="L319" i="12"/>
  <c r="N319" i="12" s="1"/>
  <c r="L318" i="12"/>
  <c r="N318" i="12" s="1"/>
  <c r="L317" i="12"/>
  <c r="N317" i="12"/>
  <c r="L316" i="12"/>
  <c r="N316" i="12" s="1"/>
  <c r="L315" i="12"/>
  <c r="N315" i="12"/>
  <c r="L314" i="12"/>
  <c r="N314" i="12" s="1"/>
  <c r="L313" i="12"/>
  <c r="G313" i="12"/>
  <c r="M313" i="12"/>
  <c r="L312" i="12"/>
  <c r="M312" i="12" s="1"/>
  <c r="L311" i="12"/>
  <c r="M311" i="12"/>
  <c r="L310" i="12"/>
  <c r="N310" i="12" s="1"/>
  <c r="L309" i="12"/>
  <c r="M309" i="12" s="1"/>
  <c r="F309" i="12"/>
  <c r="L308" i="12"/>
  <c r="M308" i="12" s="1"/>
  <c r="L307" i="12"/>
  <c r="M307" i="12"/>
  <c r="L306" i="12"/>
  <c r="N306" i="12" s="1"/>
  <c r="L305" i="12"/>
  <c r="M305" i="12"/>
  <c r="L304" i="12"/>
  <c r="N304" i="12" s="1"/>
  <c r="L303" i="12"/>
  <c r="M303" i="12"/>
  <c r="L302" i="12"/>
  <c r="M302" i="12" s="1"/>
  <c r="L301" i="12"/>
  <c r="M301" i="12" s="1"/>
  <c r="L300" i="12"/>
  <c r="N300" i="12" s="1"/>
  <c r="L299" i="12"/>
  <c r="N299" i="12"/>
  <c r="L298" i="12"/>
  <c r="N298" i="12" s="1"/>
  <c r="L297" i="12"/>
  <c r="M297" i="12"/>
  <c r="L296" i="12"/>
  <c r="N296" i="12" s="1"/>
  <c r="L295" i="12"/>
  <c r="N295" i="12" s="1"/>
  <c r="W293" i="12"/>
  <c r="H293" i="12" s="1"/>
  <c r="L293" i="12" s="1"/>
  <c r="M293" i="12" s="1"/>
  <c r="L291" i="12"/>
  <c r="F291" i="12" s="1"/>
  <c r="L290" i="12"/>
  <c r="N290" i="12" s="1"/>
  <c r="L289" i="12"/>
  <c r="M289" i="12"/>
  <c r="L288" i="12"/>
  <c r="M288" i="12" s="1"/>
  <c r="L287" i="12"/>
  <c r="M287" i="12"/>
  <c r="L286" i="12"/>
  <c r="L285" i="12"/>
  <c r="N285" i="12"/>
  <c r="L284" i="12"/>
  <c r="F284" i="12" s="1"/>
  <c r="L283" i="12"/>
  <c r="N283" i="12" s="1"/>
  <c r="L282" i="12"/>
  <c r="M282" i="12" s="1"/>
  <c r="L281" i="12"/>
  <c r="M281" i="12"/>
  <c r="L280" i="12"/>
  <c r="F280" i="12" s="1"/>
  <c r="L279" i="12"/>
  <c r="M279" i="12"/>
  <c r="L278" i="12"/>
  <c r="F278" i="12" s="1"/>
  <c r="N278" i="12" s="1"/>
  <c r="W276" i="12"/>
  <c r="H276" i="12" s="1"/>
  <c r="L276" i="12" s="1"/>
  <c r="L271" i="12"/>
  <c r="N271" i="12"/>
  <c r="L270" i="12"/>
  <c r="N270" i="12" s="1"/>
  <c r="L269" i="12"/>
  <c r="M269" i="12"/>
  <c r="L268" i="12"/>
  <c r="M268" i="12" s="1"/>
  <c r="L267" i="12"/>
  <c r="M267" i="12" s="1"/>
  <c r="L266" i="12"/>
  <c r="N266" i="12" s="1"/>
  <c r="L265" i="12"/>
  <c r="N265" i="12" s="1"/>
  <c r="L264" i="12"/>
  <c r="F264" i="12" s="1"/>
  <c r="M264" i="12" s="1"/>
  <c r="L263" i="12"/>
  <c r="M263" i="12"/>
  <c r="L262" i="12"/>
  <c r="M262" i="12" s="1"/>
  <c r="L261" i="12"/>
  <c r="M261" i="12"/>
  <c r="L260" i="12"/>
  <c r="M260" i="12" s="1"/>
  <c r="L259" i="12"/>
  <c r="L257" i="12"/>
  <c r="M257" i="12"/>
  <c r="L256" i="12"/>
  <c r="N256" i="12" s="1"/>
  <c r="L255" i="12"/>
  <c r="F255" i="12"/>
  <c r="N255" i="12" s="1"/>
  <c r="L254" i="12"/>
  <c r="F254" i="12" s="1"/>
  <c r="L253" i="12"/>
  <c r="N253" i="12"/>
  <c r="L252" i="12"/>
  <c r="M252" i="12" s="1"/>
  <c r="L251" i="12"/>
  <c r="L250" i="12"/>
  <c r="M250" i="12" s="1"/>
  <c r="L249" i="12"/>
  <c r="M249" i="12" s="1"/>
  <c r="L248" i="12"/>
  <c r="M248" i="12"/>
  <c r="L247" i="12"/>
  <c r="N247" i="12" s="1"/>
  <c r="L246" i="12"/>
  <c r="L245" i="12"/>
  <c r="L244" i="12"/>
  <c r="N244" i="12" s="1"/>
  <c r="L243" i="12"/>
  <c r="F243" i="12" s="1"/>
  <c r="L242" i="12"/>
  <c r="N242" i="12" s="1"/>
  <c r="W240" i="12"/>
  <c r="H240" i="12" s="1"/>
  <c r="L240" i="12" s="1"/>
  <c r="N240" i="12" s="1"/>
  <c r="L238" i="12"/>
  <c r="M238" i="12" s="1"/>
  <c r="L237" i="12"/>
  <c r="M237" i="12" s="1"/>
  <c r="H236" i="12"/>
  <c r="L236" i="12"/>
  <c r="N236" i="12" s="1"/>
  <c r="L235" i="12"/>
  <c r="F235" i="12"/>
  <c r="M235" i="12" s="1"/>
  <c r="L234" i="12"/>
  <c r="M234" i="12" s="1"/>
  <c r="L233" i="12"/>
  <c r="M233" i="12"/>
  <c r="L232" i="12"/>
  <c r="M232" i="12" s="1"/>
  <c r="L231" i="12"/>
  <c r="L230" i="12"/>
  <c r="N230" i="12" s="1"/>
  <c r="L229" i="12"/>
  <c r="M229" i="12" s="1"/>
  <c r="L228" i="12"/>
  <c r="M228" i="12" s="1"/>
  <c r="L227" i="12"/>
  <c r="N227" i="12" s="1"/>
  <c r="L226" i="12"/>
  <c r="M226" i="12" s="1"/>
  <c r="L225" i="12"/>
  <c r="M225" i="12" s="1"/>
  <c r="L224" i="12"/>
  <c r="N224" i="12" s="1"/>
  <c r="L223" i="12"/>
  <c r="M223" i="12"/>
  <c r="L222" i="12"/>
  <c r="M222" i="12"/>
  <c r="L221" i="12"/>
  <c r="M221" i="12"/>
  <c r="L220" i="12"/>
  <c r="N220" i="12"/>
  <c r="L219" i="12"/>
  <c r="M219" i="12"/>
  <c r="L218" i="12"/>
  <c r="M218" i="12"/>
  <c r="L216" i="12"/>
  <c r="F216" i="12"/>
  <c r="N216" i="12" s="1"/>
  <c r="L215" i="12"/>
  <c r="F215" i="12"/>
  <c r="L214" i="12"/>
  <c r="M214" i="12" s="1"/>
  <c r="L213" i="12"/>
  <c r="N213" i="12" s="1"/>
  <c r="L212" i="12"/>
  <c r="N212" i="12" s="1"/>
  <c r="L211" i="12"/>
  <c r="L210" i="12"/>
  <c r="N210" i="12"/>
  <c r="L209" i="12"/>
  <c r="N209" i="12" s="1"/>
  <c r="W207" i="12"/>
  <c r="H207" i="12"/>
  <c r="L207" i="12" s="1"/>
  <c r="N207" i="12" s="1"/>
  <c r="L205" i="12"/>
  <c r="M205" i="12"/>
  <c r="L204" i="12"/>
  <c r="M204" i="12" s="1"/>
  <c r="L203" i="12"/>
  <c r="N203" i="12"/>
  <c r="L202" i="12"/>
  <c r="N202" i="12" s="1"/>
  <c r="L201" i="12"/>
  <c r="N201" i="12" s="1"/>
  <c r="L200" i="12"/>
  <c r="M200" i="12" s="1"/>
  <c r="L199" i="12"/>
  <c r="M199" i="12" s="1"/>
  <c r="L198" i="12"/>
  <c r="M198" i="12" s="1"/>
  <c r="L197" i="12"/>
  <c r="M197" i="12" s="1"/>
  <c r="L196" i="12"/>
  <c r="N196" i="12" s="1"/>
  <c r="L195" i="12"/>
  <c r="L194" i="12"/>
  <c r="M194" i="12" s="1"/>
  <c r="L193" i="12"/>
  <c r="N193" i="12"/>
  <c r="L192" i="12"/>
  <c r="M192" i="12" s="1"/>
  <c r="L191" i="12"/>
  <c r="N191" i="12"/>
  <c r="W189" i="12"/>
  <c r="H189" i="12" s="1"/>
  <c r="L189" i="12" s="1"/>
  <c r="L188" i="12"/>
  <c r="M188" i="12"/>
  <c r="L187" i="12"/>
  <c r="M187" i="12" s="1"/>
  <c r="L186" i="12"/>
  <c r="M186" i="12"/>
  <c r="L185" i="12"/>
  <c r="N185" i="12" s="1"/>
  <c r="L184" i="12"/>
  <c r="M184" i="12"/>
  <c r="L183" i="12"/>
  <c r="M183" i="12" s="1"/>
  <c r="L182" i="12"/>
  <c r="L181" i="12"/>
  <c r="M181" i="12" s="1"/>
  <c r="L180" i="12"/>
  <c r="M180" i="12" s="1"/>
  <c r="L179" i="12"/>
  <c r="M179" i="12" s="1"/>
  <c r="L178" i="12"/>
  <c r="M178" i="12" s="1"/>
  <c r="L177" i="12"/>
  <c r="N177" i="12" s="1"/>
  <c r="L176" i="12"/>
  <c r="L175" i="12"/>
  <c r="N175" i="12" s="1"/>
  <c r="L174" i="12"/>
  <c r="M174" i="12" s="1"/>
  <c r="L173" i="12"/>
  <c r="N173" i="12" s="1"/>
  <c r="L172" i="12"/>
  <c r="M172" i="12" s="1"/>
  <c r="L171" i="12"/>
  <c r="N171" i="12" s="1"/>
  <c r="L170" i="12"/>
  <c r="M170" i="12" s="1"/>
  <c r="L169" i="12"/>
  <c r="M169" i="12" s="1"/>
  <c r="L168" i="12"/>
  <c r="L167" i="12"/>
  <c r="N167" i="12" s="1"/>
  <c r="L166" i="12"/>
  <c r="M166" i="12" s="1"/>
  <c r="L165" i="12"/>
  <c r="M165" i="12" s="1"/>
  <c r="L164" i="12"/>
  <c r="M164" i="12" s="1"/>
  <c r="L163" i="12"/>
  <c r="M163" i="12" s="1"/>
  <c r="L162" i="12"/>
  <c r="M162" i="12" s="1"/>
  <c r="L161" i="12"/>
  <c r="N161" i="12" s="1"/>
  <c r="L160" i="12"/>
  <c r="M160" i="12" s="1"/>
  <c r="L159" i="12"/>
  <c r="M159" i="12" s="1"/>
  <c r="L158" i="12"/>
  <c r="F158" i="12" s="1"/>
  <c r="N158" i="12" s="1"/>
  <c r="H157" i="12"/>
  <c r="L157" i="12"/>
  <c r="M157" i="12" s="1"/>
  <c r="L155" i="12"/>
  <c r="N155" i="12" s="1"/>
  <c r="L154" i="12"/>
  <c r="M154" i="12" s="1"/>
  <c r="L153" i="12"/>
  <c r="M153" i="12" s="1"/>
  <c r="M190" i="12"/>
  <c r="W151" i="12"/>
  <c r="H151" i="12"/>
  <c r="L151" i="12" s="1"/>
  <c r="M151" i="12" s="1"/>
  <c r="L150" i="12"/>
  <c r="L149" i="12"/>
  <c r="N149" i="12" s="1"/>
  <c r="L148" i="12"/>
  <c r="N148" i="12" s="1"/>
  <c r="W146" i="12"/>
  <c r="H146" i="12" s="1"/>
  <c r="L146" i="12" s="1"/>
  <c r="L142" i="12"/>
  <c r="M142" i="12" s="1"/>
  <c r="L141" i="12"/>
  <c r="N141" i="12" s="1"/>
  <c r="L140" i="12"/>
  <c r="M140" i="12"/>
  <c r="L139" i="12"/>
  <c r="N139" i="12"/>
  <c r="L138" i="12"/>
  <c r="M138" i="12"/>
  <c r="L137" i="12"/>
  <c r="M137" i="12"/>
  <c r="L136" i="12"/>
  <c r="M136" i="12"/>
  <c r="L135" i="12"/>
  <c r="F135" i="12"/>
  <c r="N135" i="12" s="1"/>
  <c r="L134" i="12"/>
  <c r="F134" i="12" s="1"/>
  <c r="M134" i="12" s="1"/>
  <c r="L133" i="12"/>
  <c r="M133" i="12"/>
  <c r="L132" i="12"/>
  <c r="N132" i="12" s="1"/>
  <c r="L131" i="12"/>
  <c r="M131" i="12"/>
  <c r="L130" i="12"/>
  <c r="N130" i="12" s="1"/>
  <c r="L129" i="12"/>
  <c r="M129" i="12"/>
  <c r="L128" i="12"/>
  <c r="M128" i="12" s="1"/>
  <c r="L127" i="12"/>
  <c r="M127" i="12"/>
  <c r="L126" i="12"/>
  <c r="N126" i="12" s="1"/>
  <c r="L125" i="12"/>
  <c r="M125" i="12" s="1"/>
  <c r="L124" i="12"/>
  <c r="M124" i="12" s="1"/>
  <c r="L123" i="12"/>
  <c r="M123" i="12" s="1"/>
  <c r="L122" i="12"/>
  <c r="F122" i="12" s="1"/>
  <c r="N122" i="12" s="1"/>
  <c r="L121" i="12"/>
  <c r="N121" i="12"/>
  <c r="L120" i="12"/>
  <c r="M120" i="12"/>
  <c r="L119" i="12"/>
  <c r="N119" i="12"/>
  <c r="L118" i="12"/>
  <c r="N118" i="12"/>
  <c r="L117" i="12"/>
  <c r="N117" i="12"/>
  <c r="L116" i="12"/>
  <c r="M116" i="12"/>
  <c r="L115" i="12"/>
  <c r="M115" i="12"/>
  <c r="L114" i="12"/>
  <c r="L113" i="12"/>
  <c r="L112" i="12"/>
  <c r="W110" i="12"/>
  <c r="H110" i="12"/>
  <c r="L110" i="12" s="1"/>
  <c r="M110" i="12" s="1"/>
  <c r="L108" i="12"/>
  <c r="N108" i="12" s="1"/>
  <c r="H107" i="12"/>
  <c r="L107" i="12"/>
  <c r="M107" i="12" s="1"/>
  <c r="F107" i="12"/>
  <c r="L106" i="12"/>
  <c r="N106" i="12"/>
  <c r="L105" i="12"/>
  <c r="N105" i="12" s="1"/>
  <c r="W102" i="12"/>
  <c r="H102" i="12"/>
  <c r="L102" i="12" s="1"/>
  <c r="N102" i="12" s="1"/>
  <c r="L100" i="12"/>
  <c r="M100" i="12" s="1"/>
  <c r="L99" i="12"/>
  <c r="M99" i="12"/>
  <c r="L98" i="12"/>
  <c r="M98" i="12" s="1"/>
  <c r="L97" i="12"/>
  <c r="M97" i="12"/>
  <c r="L96" i="12"/>
  <c r="M96" i="12" s="1"/>
  <c r="L95" i="12"/>
  <c r="L94" i="12"/>
  <c r="M94" i="12" s="1"/>
  <c r="L93" i="12"/>
  <c r="M93" i="12" s="1"/>
  <c r="L92" i="12"/>
  <c r="M92" i="12" s="1"/>
  <c r="L91" i="12"/>
  <c r="L90" i="12"/>
  <c r="M90" i="12"/>
  <c r="L89" i="12"/>
  <c r="M89" i="12" s="1"/>
  <c r="L88" i="12"/>
  <c r="M88" i="12"/>
  <c r="L87" i="12"/>
  <c r="M87" i="12" s="1"/>
  <c r="L86" i="12"/>
  <c r="N86" i="12"/>
  <c r="L85" i="12"/>
  <c r="N85" i="12" s="1"/>
  <c r="L84" i="12"/>
  <c r="N84" i="12"/>
  <c r="L83" i="12"/>
  <c r="L82" i="12"/>
  <c r="M82" i="12" s="1"/>
  <c r="L81" i="12"/>
  <c r="L70" i="12"/>
  <c r="N70" i="12" s="1"/>
  <c r="L69" i="12"/>
  <c r="M69" i="12"/>
  <c r="L68" i="12"/>
  <c r="M68" i="12" s="1"/>
  <c r="L67" i="12"/>
  <c r="M67" i="12"/>
  <c r="L66" i="12"/>
  <c r="N66" i="12" s="1"/>
  <c r="L65" i="12"/>
  <c r="N65" i="12" s="1"/>
  <c r="L64" i="12"/>
  <c r="M64" i="12" s="1"/>
  <c r="F64" i="12"/>
  <c r="L63" i="12"/>
  <c r="N63" i="12" s="1"/>
  <c r="L62" i="12"/>
  <c r="L61" i="12"/>
  <c r="M61" i="12" s="1"/>
  <c r="L60" i="12"/>
  <c r="L59" i="12"/>
  <c r="N59" i="12" s="1"/>
  <c r="L58" i="12"/>
  <c r="N58" i="12"/>
  <c r="L57" i="12"/>
  <c r="N57" i="12" s="1"/>
  <c r="L56" i="12"/>
  <c r="M56" i="12"/>
  <c r="L55" i="12"/>
  <c r="N55" i="12" s="1"/>
  <c r="L54" i="12"/>
  <c r="N54" i="12"/>
  <c r="L53" i="12"/>
  <c r="N53" i="12" s="1"/>
  <c r="F53" i="12"/>
  <c r="L50" i="12"/>
  <c r="N50" i="12" s="1"/>
  <c r="L49" i="12"/>
  <c r="N49" i="12" s="1"/>
  <c r="L48" i="12"/>
  <c r="M48" i="12" s="1"/>
  <c r="L47" i="12"/>
  <c r="F47" i="12" s="1"/>
  <c r="L46" i="12"/>
  <c r="L45" i="12"/>
  <c r="F45" i="12" s="1"/>
  <c r="M45" i="12"/>
  <c r="L44" i="12"/>
  <c r="F44" i="12" s="1"/>
  <c r="L43" i="12"/>
  <c r="L42" i="12"/>
  <c r="N42" i="12" s="1"/>
  <c r="L41" i="12"/>
  <c r="L40" i="12"/>
  <c r="N40" i="12"/>
  <c r="L39" i="12"/>
  <c r="N39" i="12" s="1"/>
  <c r="L38" i="12"/>
  <c r="N38" i="12" s="1"/>
  <c r="L37" i="12"/>
  <c r="M37" i="12" s="1"/>
  <c r="L36" i="12"/>
  <c r="N36" i="12" s="1"/>
  <c r="L35" i="12"/>
  <c r="M35" i="12" s="1"/>
  <c r="L32" i="12"/>
  <c r="N32" i="12" s="1"/>
  <c r="L31" i="12"/>
  <c r="N31" i="12" s="1"/>
  <c r="W29" i="12"/>
  <c r="F28" i="12" s="1"/>
  <c r="H25" i="12"/>
  <c r="L25" i="12"/>
  <c r="M25" i="12"/>
  <c r="L24" i="12"/>
  <c r="N24" i="12"/>
  <c r="L23" i="12"/>
  <c r="M23" i="12"/>
  <c r="L22" i="12"/>
  <c r="N22" i="12"/>
  <c r="L21" i="12"/>
  <c r="N21" i="12"/>
  <c r="L20" i="12"/>
  <c r="N20" i="12"/>
  <c r="L19" i="12"/>
  <c r="M19" i="12"/>
  <c r="L18" i="12"/>
  <c r="N18" i="12"/>
  <c r="L17" i="12"/>
  <c r="M17" i="12"/>
  <c r="M30" i="12" s="1"/>
  <c r="L15" i="12"/>
  <c r="M15" i="12" s="1"/>
  <c r="W14" i="12"/>
  <c r="H14" i="12" s="1"/>
  <c r="L14" i="12" s="1"/>
  <c r="L11" i="12"/>
  <c r="N11" i="12" s="1"/>
  <c r="L10" i="12"/>
  <c r="N10" i="12" s="1"/>
  <c r="L9" i="12"/>
  <c r="L8" i="12"/>
  <c r="F8" i="12" s="1"/>
  <c r="L7" i="12"/>
  <c r="N7" i="12" s="1"/>
  <c r="H494" i="12"/>
  <c r="L494" i="12" s="1"/>
  <c r="M494" i="12"/>
  <c r="N104" i="12"/>
  <c r="M105" i="12"/>
  <c r="M52" i="12"/>
  <c r="J342" i="9"/>
  <c r="L342" i="9"/>
  <c r="M342" i="9"/>
  <c r="K395" i="9"/>
  <c r="B395" i="9"/>
  <c r="J394" i="9"/>
  <c r="L394" i="9"/>
  <c r="M394" i="9"/>
  <c r="J393" i="9"/>
  <c r="L393" i="9"/>
  <c r="M393" i="9"/>
  <c r="J392" i="9"/>
  <c r="L392" i="9"/>
  <c r="M392" i="9"/>
  <c r="J391" i="9"/>
  <c r="J395" i="9"/>
  <c r="L391" i="9"/>
  <c r="J129" i="9"/>
  <c r="L129" i="9"/>
  <c r="M129" i="9"/>
  <c r="J130" i="9"/>
  <c r="L130" i="9"/>
  <c r="M130" i="9"/>
  <c r="L395" i="9"/>
  <c r="M391" i="9"/>
  <c r="M395" i="9"/>
  <c r="B390" i="9"/>
  <c r="K390" i="9"/>
  <c r="J389" i="9"/>
  <c r="L389" i="9"/>
  <c r="M389" i="9"/>
  <c r="J388" i="9"/>
  <c r="L388" i="9"/>
  <c r="M388" i="9"/>
  <c r="J387" i="9"/>
  <c r="L387" i="9"/>
  <c r="M387" i="9"/>
  <c r="J386" i="9"/>
  <c r="L386" i="9"/>
  <c r="J89" i="9"/>
  <c r="L89" i="9"/>
  <c r="M89" i="9"/>
  <c r="K385" i="9"/>
  <c r="J384" i="9"/>
  <c r="L384" i="9"/>
  <c r="M384" i="9"/>
  <c r="J383" i="9"/>
  <c r="L383" i="9"/>
  <c r="M383" i="9"/>
  <c r="J382" i="9"/>
  <c r="L382" i="9"/>
  <c r="M382" i="9"/>
  <c r="J381" i="9"/>
  <c r="L381" i="9"/>
  <c r="M381" i="9"/>
  <c r="M385" i="9"/>
  <c r="J385" i="9"/>
  <c r="L390" i="9"/>
  <c r="M386" i="9"/>
  <c r="M390" i="9"/>
  <c r="J390" i="9"/>
  <c r="J368" i="9"/>
  <c r="L368" i="9"/>
  <c r="M368" i="9"/>
  <c r="J369" i="9"/>
  <c r="L369" i="9"/>
  <c r="M369" i="9"/>
  <c r="J370" i="9"/>
  <c r="L370" i="9"/>
  <c r="M370" i="9"/>
  <c r="K380" i="9"/>
  <c r="J379" i="9"/>
  <c r="L379" i="9"/>
  <c r="M379" i="9"/>
  <c r="J378" i="9"/>
  <c r="L378" i="9"/>
  <c r="M378" i="9"/>
  <c r="J377" i="9"/>
  <c r="L377" i="9"/>
  <c r="M377" i="9"/>
  <c r="J376" i="9"/>
  <c r="L376" i="9"/>
  <c r="L385" i="9"/>
  <c r="L380" i="9"/>
  <c r="M376" i="9"/>
  <c r="M380" i="9"/>
  <c r="J380" i="9"/>
  <c r="J356" i="9"/>
  <c r="L356" i="9"/>
  <c r="M356" i="9"/>
  <c r="J357" i="9"/>
  <c r="L357" i="9"/>
  <c r="M357" i="9"/>
  <c r="J358" i="9"/>
  <c r="J365" i="9"/>
  <c r="L365" i="9"/>
  <c r="M365" i="9"/>
  <c r="F366" i="9"/>
  <c r="J366" i="9"/>
  <c r="L366" i="9"/>
  <c r="M366" i="9"/>
  <c r="D367" i="9"/>
  <c r="F367" i="9"/>
  <c r="J367" i="9"/>
  <c r="L367" i="9"/>
  <c r="M367" i="9"/>
  <c r="J363" i="9"/>
  <c r="L363" i="9"/>
  <c r="M363" i="9"/>
  <c r="J364" i="9"/>
  <c r="L364" i="9"/>
  <c r="M364" i="9"/>
  <c r="D351" i="9"/>
  <c r="J172" i="9"/>
  <c r="L172" i="9"/>
  <c r="M172" i="9"/>
  <c r="J355" i="9"/>
  <c r="J353" i="9"/>
  <c r="L353" i="9"/>
  <c r="M353" i="9"/>
  <c r="J352" i="9"/>
  <c r="L352" i="9"/>
  <c r="M352" i="9"/>
  <c r="L355" i="9"/>
  <c r="M355" i="9"/>
  <c r="J341" i="9"/>
  <c r="L341" i="9"/>
  <c r="M341" i="9"/>
  <c r="J65" i="9"/>
  <c r="L65" i="9"/>
  <c r="M65" i="9"/>
  <c r="J350" i="9"/>
  <c r="L350" i="9"/>
  <c r="M350" i="9"/>
  <c r="J97" i="9"/>
  <c r="L97" i="9"/>
  <c r="M97" i="9"/>
  <c r="F96" i="9"/>
  <c r="D96" i="9"/>
  <c r="J95" i="9"/>
  <c r="L95" i="9"/>
  <c r="M95" i="9"/>
  <c r="J96" i="9"/>
  <c r="L96" i="9"/>
  <c r="M96" i="9"/>
  <c r="K99" i="1"/>
  <c r="J128" i="9"/>
  <c r="L128" i="9"/>
  <c r="M128" i="9"/>
  <c r="J354" i="9"/>
  <c r="L354" i="9"/>
  <c r="M354" i="9"/>
  <c r="J64" i="9"/>
  <c r="L64" i="9"/>
  <c r="M64" i="9"/>
  <c r="J88" i="9"/>
  <c r="L88" i="9"/>
  <c r="M88" i="9"/>
  <c r="E135" i="1"/>
  <c r="J351" i="9"/>
  <c r="L351" i="9"/>
  <c r="M351" i="9"/>
  <c r="L358" i="9"/>
  <c r="M358" i="9"/>
  <c r="J349" i="9"/>
  <c r="L349" i="9"/>
  <c r="M349" i="9"/>
  <c r="J127" i="9"/>
  <c r="L127" i="9"/>
  <c r="M127" i="9"/>
  <c r="F344" i="9"/>
  <c r="K375" i="9"/>
  <c r="J374" i="9"/>
  <c r="L374" i="9"/>
  <c r="M374" i="9"/>
  <c r="J373" i="9"/>
  <c r="L373" i="9"/>
  <c r="M373" i="9"/>
  <c r="J372" i="9"/>
  <c r="L372" i="9"/>
  <c r="K371" i="9"/>
  <c r="J362" i="9"/>
  <c r="J361" i="9"/>
  <c r="L361" i="9"/>
  <c r="M361" i="9"/>
  <c r="J360" i="9"/>
  <c r="L360" i="9"/>
  <c r="M360" i="9"/>
  <c r="J371" i="9"/>
  <c r="L362" i="9"/>
  <c r="M362" i="9"/>
  <c r="L375" i="9"/>
  <c r="M372" i="9"/>
  <c r="M375" i="9"/>
  <c r="J375" i="9"/>
  <c r="M371" i="9"/>
  <c r="L371" i="9"/>
  <c r="K345" i="9"/>
  <c r="J344" i="9"/>
  <c r="J340" i="9"/>
  <c r="L340" i="9"/>
  <c r="L344" i="9"/>
  <c r="M344" i="9"/>
  <c r="K359" i="9"/>
  <c r="M340" i="9"/>
  <c r="J348" i="9"/>
  <c r="L348" i="9"/>
  <c r="M348" i="9"/>
  <c r="J347" i="9"/>
  <c r="L347" i="9"/>
  <c r="M347" i="9"/>
  <c r="J346" i="9"/>
  <c r="J359" i="9"/>
  <c r="L346" i="9"/>
  <c r="J62" i="9"/>
  <c r="L62" i="9"/>
  <c r="M62" i="9"/>
  <c r="M346" i="9"/>
  <c r="M359" i="9"/>
  <c r="L359" i="9"/>
  <c r="J126" i="9"/>
  <c r="L126" i="9"/>
  <c r="M126" i="9"/>
  <c r="J86" i="9"/>
  <c r="L86" i="9"/>
  <c r="M86" i="9"/>
  <c r="J87" i="9"/>
  <c r="L87" i="9"/>
  <c r="M87" i="9"/>
  <c r="K145" i="1"/>
  <c r="L145" i="1"/>
  <c r="J11" i="9"/>
  <c r="L11" i="9"/>
  <c r="M11" i="9"/>
  <c r="D59" i="9"/>
  <c r="J305" i="9"/>
  <c r="J303" i="9"/>
  <c r="J304" i="9"/>
  <c r="L304" i="9"/>
  <c r="M304" i="9"/>
  <c r="J188" i="9"/>
  <c r="L188" i="9"/>
  <c r="M188" i="9"/>
  <c r="J189" i="9"/>
  <c r="L189" i="9"/>
  <c r="M189" i="9"/>
  <c r="J56" i="9"/>
  <c r="J57" i="9"/>
  <c r="J58" i="9"/>
  <c r="J59" i="9"/>
  <c r="J60" i="9"/>
  <c r="L60" i="9"/>
  <c r="M60" i="9"/>
  <c r="J61" i="9"/>
  <c r="L61" i="9"/>
  <c r="M61" i="9"/>
  <c r="J63" i="9"/>
  <c r="L59" i="9"/>
  <c r="M59" i="9"/>
  <c r="L63" i="9"/>
  <c r="M63" i="9"/>
  <c r="D332" i="9"/>
  <c r="K59" i="1"/>
  <c r="D287" i="9"/>
  <c r="L303" i="9"/>
  <c r="M303" i="9"/>
  <c r="D48" i="9"/>
  <c r="J171" i="9"/>
  <c r="L171" i="9"/>
  <c r="M171" i="9"/>
  <c r="J10" i="9"/>
  <c r="L10" i="9"/>
  <c r="M10" i="9"/>
  <c r="E291" i="9"/>
  <c r="K289" i="1"/>
  <c r="L289" i="1"/>
  <c r="K35" i="9"/>
  <c r="J217" i="9"/>
  <c r="J219" i="9"/>
  <c r="L219" i="9"/>
  <c r="M219" i="9"/>
  <c r="J220" i="9"/>
  <c r="L220" i="9"/>
  <c r="M220" i="9"/>
  <c r="K311" i="1"/>
  <c r="L311" i="1"/>
  <c r="J125" i="9"/>
  <c r="L125" i="9"/>
  <c r="M125" i="9"/>
  <c r="J85" i="9"/>
  <c r="L85" i="9"/>
  <c r="M85" i="9"/>
  <c r="K137" i="9"/>
  <c r="F343" i="9"/>
  <c r="J343" i="9"/>
  <c r="Q447" i="1"/>
  <c r="G447" i="1"/>
  <c r="K447" i="1"/>
  <c r="L448" i="1"/>
  <c r="L343" i="9"/>
  <c r="J345" i="9"/>
  <c r="J124" i="9"/>
  <c r="L124" i="9"/>
  <c r="M124" i="9"/>
  <c r="T338" i="9"/>
  <c r="F338" i="9"/>
  <c r="J338" i="9"/>
  <c r="T330" i="9"/>
  <c r="F330" i="9"/>
  <c r="J330" i="9"/>
  <c r="T312" i="9"/>
  <c r="F312" i="9"/>
  <c r="J312" i="9"/>
  <c r="T306" i="9"/>
  <c r="F306" i="9"/>
  <c r="J306" i="9"/>
  <c r="T271" i="9"/>
  <c r="F271" i="9"/>
  <c r="J271" i="9"/>
  <c r="T255" i="9"/>
  <c r="F255" i="9"/>
  <c r="J255" i="9"/>
  <c r="T222" i="9"/>
  <c r="F222" i="9"/>
  <c r="J222" i="9"/>
  <c r="T190" i="9"/>
  <c r="F190" i="9"/>
  <c r="J190" i="9"/>
  <c r="T173" i="9"/>
  <c r="F173" i="9"/>
  <c r="J173" i="9"/>
  <c r="T136" i="9"/>
  <c r="F136" i="9"/>
  <c r="J136" i="9"/>
  <c r="T131" i="9"/>
  <c r="T98" i="9"/>
  <c r="F98" i="9"/>
  <c r="J98" i="9"/>
  <c r="T90" i="9"/>
  <c r="F90" i="9"/>
  <c r="J90" i="9"/>
  <c r="T66" i="9"/>
  <c r="F66" i="9"/>
  <c r="J66" i="9"/>
  <c r="T25" i="9"/>
  <c r="F25" i="9"/>
  <c r="J25" i="9"/>
  <c r="T13" i="9"/>
  <c r="F13" i="9"/>
  <c r="J13" i="9"/>
  <c r="K339" i="9"/>
  <c r="F218" i="9"/>
  <c r="J218" i="9"/>
  <c r="L218" i="9"/>
  <c r="M218" i="9"/>
  <c r="F24" i="9"/>
  <c r="M343" i="9"/>
  <c r="L345" i="9"/>
  <c r="M345" i="9"/>
  <c r="F131" i="9"/>
  <c r="J131" i="9"/>
  <c r="L131" i="9"/>
  <c r="M131" i="9"/>
  <c r="J38" i="9"/>
  <c r="L38" i="9"/>
  <c r="M38" i="9"/>
  <c r="J39" i="9"/>
  <c r="J40" i="9"/>
  <c r="J41" i="9"/>
  <c r="J42" i="9"/>
  <c r="L42" i="9"/>
  <c r="M42" i="9"/>
  <c r="J43" i="9"/>
  <c r="J337" i="9"/>
  <c r="L337" i="9"/>
  <c r="M337" i="9"/>
  <c r="J336" i="9"/>
  <c r="L336" i="9"/>
  <c r="M336" i="9"/>
  <c r="J335" i="9"/>
  <c r="L335" i="9"/>
  <c r="M335" i="9"/>
  <c r="J334" i="9"/>
  <c r="L334" i="9"/>
  <c r="M334" i="9"/>
  <c r="J333" i="9"/>
  <c r="L333" i="9"/>
  <c r="M333" i="9"/>
  <c r="J332" i="9"/>
  <c r="L332" i="9"/>
  <c r="M332" i="9"/>
  <c r="J83" i="9"/>
  <c r="L83" i="9"/>
  <c r="M83" i="9"/>
  <c r="J84" i="9"/>
  <c r="L84" i="9"/>
  <c r="M84" i="9"/>
  <c r="L90" i="9"/>
  <c r="M90" i="9"/>
  <c r="J91" i="9"/>
  <c r="J55" i="9"/>
  <c r="L55" i="9"/>
  <c r="M55" i="9"/>
  <c r="L56" i="9"/>
  <c r="M56" i="9"/>
  <c r="L57" i="9"/>
  <c r="M57" i="9"/>
  <c r="L66" i="9"/>
  <c r="M66" i="9"/>
  <c r="J67" i="9"/>
  <c r="L67" i="9"/>
  <c r="M67" i="9"/>
  <c r="J8" i="9"/>
  <c r="J9" i="9"/>
  <c r="J14" i="9"/>
  <c r="L14" i="9"/>
  <c r="M14" i="9"/>
  <c r="J22" i="9"/>
  <c r="L22" i="9"/>
  <c r="M22" i="9"/>
  <c r="J23" i="9"/>
  <c r="L23" i="9"/>
  <c r="M23" i="9"/>
  <c r="J24" i="9"/>
  <c r="L24" i="9"/>
  <c r="M24" i="9"/>
  <c r="L25" i="9"/>
  <c r="M25" i="9"/>
  <c r="L91" i="9"/>
  <c r="L39" i="9"/>
  <c r="M39" i="9"/>
  <c r="L9" i="9"/>
  <c r="M9" i="9"/>
  <c r="L58" i="9"/>
  <c r="M58" i="9"/>
  <c r="L338" i="9"/>
  <c r="J339" i="9"/>
  <c r="L13" i="9"/>
  <c r="D43" i="9"/>
  <c r="L43" i="9"/>
  <c r="M43" i="9"/>
  <c r="D41" i="9"/>
  <c r="L41" i="9"/>
  <c r="M41" i="9"/>
  <c r="D40" i="9"/>
  <c r="L40" i="9"/>
  <c r="M40" i="9"/>
  <c r="D8" i="9"/>
  <c r="L8" i="9"/>
  <c r="M8" i="9"/>
  <c r="K331" i="9"/>
  <c r="K313" i="9"/>
  <c r="K307" i="9"/>
  <c r="K272" i="9"/>
  <c r="J260" i="9"/>
  <c r="L260" i="9"/>
  <c r="M260" i="9"/>
  <c r="J261" i="9"/>
  <c r="L261" i="9"/>
  <c r="M261" i="9"/>
  <c r="J262" i="9"/>
  <c r="L262" i="9"/>
  <c r="M262" i="9"/>
  <c r="J263" i="9"/>
  <c r="K256" i="9"/>
  <c r="K223" i="9"/>
  <c r="K191" i="9"/>
  <c r="K174" i="9"/>
  <c r="K132" i="9"/>
  <c r="K99" i="9"/>
  <c r="K92" i="9"/>
  <c r="J54" i="9"/>
  <c r="L54" i="9"/>
  <c r="M54" i="9"/>
  <c r="K68" i="9"/>
  <c r="K27" i="9"/>
  <c r="K15" i="9"/>
  <c r="K418" i="9"/>
  <c r="K417" i="9"/>
  <c r="M91" i="9"/>
  <c r="M338" i="9"/>
  <c r="L339" i="9"/>
  <c r="M13" i="9"/>
  <c r="D263" i="9"/>
  <c r="L263" i="9"/>
  <c r="M263" i="9"/>
  <c r="M271" i="9"/>
  <c r="L271" i="9"/>
  <c r="M222" i="9"/>
  <c r="L222" i="9"/>
  <c r="M173" i="9"/>
  <c r="L173" i="9"/>
  <c r="M136" i="9"/>
  <c r="L136" i="9"/>
  <c r="M98" i="9"/>
  <c r="L98" i="9"/>
  <c r="M339" i="9"/>
  <c r="J93" i="9"/>
  <c r="L93" i="9"/>
  <c r="M93" i="9"/>
  <c r="J317" i="9"/>
  <c r="L317" i="9"/>
  <c r="M317" i="9"/>
  <c r="J318" i="9"/>
  <c r="L318" i="9"/>
  <c r="M318" i="9"/>
  <c r="J319" i="9"/>
  <c r="L319" i="9"/>
  <c r="M319" i="9"/>
  <c r="J320" i="9"/>
  <c r="J321" i="9"/>
  <c r="J322" i="9"/>
  <c r="L322" i="9"/>
  <c r="M322" i="9"/>
  <c r="J323" i="9"/>
  <c r="J324" i="9"/>
  <c r="L324" i="9"/>
  <c r="M324" i="9"/>
  <c r="J325" i="9"/>
  <c r="L325" i="9"/>
  <c r="M325" i="9"/>
  <c r="J326" i="9"/>
  <c r="L326" i="9"/>
  <c r="M326" i="9"/>
  <c r="J327" i="9"/>
  <c r="L327" i="9"/>
  <c r="M327" i="9"/>
  <c r="J328" i="9"/>
  <c r="L330" i="9"/>
  <c r="M330" i="9"/>
  <c r="J316" i="9"/>
  <c r="L316" i="9"/>
  <c r="M316" i="9"/>
  <c r="J315" i="9"/>
  <c r="L315" i="9"/>
  <c r="M315" i="9"/>
  <c r="J314" i="9"/>
  <c r="L314" i="9"/>
  <c r="M314" i="9"/>
  <c r="J311" i="9"/>
  <c r="L311" i="9"/>
  <c r="M311" i="9"/>
  <c r="J310" i="9"/>
  <c r="L310" i="9"/>
  <c r="M310" i="9"/>
  <c r="J309" i="9"/>
  <c r="L309" i="9"/>
  <c r="M309" i="9"/>
  <c r="J308" i="9"/>
  <c r="L308" i="9"/>
  <c r="M308" i="9"/>
  <c r="J276" i="9"/>
  <c r="L276" i="9"/>
  <c r="M276" i="9"/>
  <c r="J277" i="9"/>
  <c r="L277" i="9"/>
  <c r="M277" i="9"/>
  <c r="J278" i="9"/>
  <c r="L278" i="9"/>
  <c r="M278" i="9"/>
  <c r="J279" i="9"/>
  <c r="L279" i="9"/>
  <c r="M279" i="9"/>
  <c r="J280" i="9"/>
  <c r="L280" i="9"/>
  <c r="M280" i="9"/>
  <c r="J281" i="9"/>
  <c r="J282" i="9"/>
  <c r="L282" i="9"/>
  <c r="M282" i="9"/>
  <c r="J283" i="9"/>
  <c r="L283" i="9"/>
  <c r="M283" i="9"/>
  <c r="J284" i="9"/>
  <c r="L284" i="9"/>
  <c r="M284" i="9"/>
  <c r="J285" i="9"/>
  <c r="L285" i="9"/>
  <c r="M285" i="9"/>
  <c r="J286" i="9"/>
  <c r="L286" i="9"/>
  <c r="M286" i="9"/>
  <c r="J287" i="9"/>
  <c r="L287" i="9"/>
  <c r="M287" i="9"/>
  <c r="J288" i="9"/>
  <c r="L288" i="9"/>
  <c r="M288" i="9"/>
  <c r="J289" i="9"/>
  <c r="L289" i="9"/>
  <c r="M289" i="9"/>
  <c r="J290" i="9"/>
  <c r="L290" i="9"/>
  <c r="M290" i="9"/>
  <c r="J291" i="9"/>
  <c r="L291" i="9"/>
  <c r="M291" i="9"/>
  <c r="J292" i="9"/>
  <c r="L292" i="9"/>
  <c r="M292" i="9"/>
  <c r="J293" i="9"/>
  <c r="L293" i="9"/>
  <c r="M293" i="9"/>
  <c r="J294" i="9"/>
  <c r="L294" i="9"/>
  <c r="M294" i="9"/>
  <c r="J295" i="9"/>
  <c r="L295" i="9"/>
  <c r="M295" i="9"/>
  <c r="J296" i="9"/>
  <c r="J297" i="9"/>
  <c r="L297" i="9"/>
  <c r="M297" i="9"/>
  <c r="J298" i="9"/>
  <c r="L298" i="9"/>
  <c r="M298" i="9"/>
  <c r="J299" i="9"/>
  <c r="J300" i="9"/>
  <c r="L300" i="9"/>
  <c r="M300" i="9"/>
  <c r="J301" i="9"/>
  <c r="L301" i="9"/>
  <c r="M301" i="9"/>
  <c r="J302" i="9"/>
  <c r="L302" i="9"/>
  <c r="M302" i="9"/>
  <c r="L306" i="9"/>
  <c r="M306" i="9"/>
  <c r="J275" i="9"/>
  <c r="L275" i="9"/>
  <c r="M275" i="9"/>
  <c r="J274" i="9"/>
  <c r="L274" i="9"/>
  <c r="M274" i="9"/>
  <c r="J273" i="9"/>
  <c r="L273" i="9"/>
  <c r="M273" i="9"/>
  <c r="J264" i="9"/>
  <c r="L264" i="9"/>
  <c r="M264" i="9"/>
  <c r="J265" i="9"/>
  <c r="L265" i="9"/>
  <c r="M265" i="9"/>
  <c r="J266" i="9"/>
  <c r="L266" i="9"/>
  <c r="M266" i="9"/>
  <c r="J267" i="9"/>
  <c r="L267" i="9"/>
  <c r="M267" i="9"/>
  <c r="J268" i="9"/>
  <c r="L268" i="9"/>
  <c r="M268" i="9"/>
  <c r="J269" i="9"/>
  <c r="L269" i="9"/>
  <c r="M269" i="9"/>
  <c r="J270" i="9"/>
  <c r="J259" i="9"/>
  <c r="J258" i="9"/>
  <c r="L258" i="9"/>
  <c r="M258" i="9"/>
  <c r="J257" i="9"/>
  <c r="J226" i="9"/>
  <c r="L226" i="9"/>
  <c r="M226" i="9"/>
  <c r="J227" i="9"/>
  <c r="L227" i="9"/>
  <c r="M227" i="9"/>
  <c r="J228" i="9"/>
  <c r="L228" i="9"/>
  <c r="M228" i="9"/>
  <c r="J229" i="9"/>
  <c r="L229" i="9"/>
  <c r="M229" i="9"/>
  <c r="J230" i="9"/>
  <c r="L230" i="9"/>
  <c r="M230" i="9"/>
  <c r="J231" i="9"/>
  <c r="L231" i="9"/>
  <c r="M231" i="9"/>
  <c r="J232" i="9"/>
  <c r="L232" i="9"/>
  <c r="M232" i="9"/>
  <c r="J233" i="9"/>
  <c r="L233" i="9"/>
  <c r="M233" i="9"/>
  <c r="J234" i="9"/>
  <c r="L234" i="9"/>
  <c r="M234" i="9"/>
  <c r="J235" i="9"/>
  <c r="L235" i="9"/>
  <c r="M235" i="9"/>
  <c r="J236" i="9"/>
  <c r="J237" i="9"/>
  <c r="J238" i="9"/>
  <c r="L238" i="9"/>
  <c r="M238" i="9"/>
  <c r="J239" i="9"/>
  <c r="L239" i="9"/>
  <c r="M239" i="9"/>
  <c r="J240" i="9"/>
  <c r="L240" i="9"/>
  <c r="M240" i="9"/>
  <c r="J241" i="9"/>
  <c r="L241" i="9"/>
  <c r="M241" i="9"/>
  <c r="J242" i="9"/>
  <c r="L242" i="9"/>
  <c r="M242" i="9"/>
  <c r="J243" i="9"/>
  <c r="L243" i="9"/>
  <c r="M243" i="9"/>
  <c r="J244" i="9"/>
  <c r="L244" i="9"/>
  <c r="M244" i="9"/>
  <c r="J245" i="9"/>
  <c r="J246" i="9"/>
  <c r="L246" i="9"/>
  <c r="M246" i="9"/>
  <c r="J247" i="9"/>
  <c r="J248" i="9"/>
  <c r="J249" i="9"/>
  <c r="L249" i="9"/>
  <c r="M249" i="9"/>
  <c r="J250" i="9"/>
  <c r="L250" i="9"/>
  <c r="M250" i="9"/>
  <c r="J251" i="9"/>
  <c r="L251" i="9"/>
  <c r="M251" i="9"/>
  <c r="J252" i="9"/>
  <c r="L252" i="9"/>
  <c r="M252" i="9"/>
  <c r="J253" i="9"/>
  <c r="L255" i="9"/>
  <c r="M255" i="9"/>
  <c r="J225" i="9"/>
  <c r="J224" i="9"/>
  <c r="L224" i="9"/>
  <c r="M224" i="9"/>
  <c r="J206" i="9"/>
  <c r="L206" i="9"/>
  <c r="M206" i="9"/>
  <c r="J207" i="9"/>
  <c r="L207" i="9"/>
  <c r="M207" i="9"/>
  <c r="J208" i="9"/>
  <c r="L208" i="9"/>
  <c r="M208" i="9"/>
  <c r="J209" i="9"/>
  <c r="L209" i="9"/>
  <c r="M209" i="9"/>
  <c r="J210" i="9"/>
  <c r="L210" i="9"/>
  <c r="M210" i="9"/>
  <c r="J211" i="9"/>
  <c r="L211" i="9"/>
  <c r="M211" i="9"/>
  <c r="J212" i="9"/>
  <c r="L212" i="9"/>
  <c r="M212" i="9"/>
  <c r="J213" i="9"/>
  <c r="L213" i="9"/>
  <c r="M213" i="9"/>
  <c r="J214" i="9"/>
  <c r="L214" i="9"/>
  <c r="M214" i="9"/>
  <c r="J215" i="9"/>
  <c r="L215" i="9"/>
  <c r="M215" i="9"/>
  <c r="J216" i="9"/>
  <c r="L216" i="9"/>
  <c r="M216" i="9"/>
  <c r="J205" i="9"/>
  <c r="L205" i="9"/>
  <c r="M205" i="9"/>
  <c r="J204" i="9"/>
  <c r="L204" i="9"/>
  <c r="M204" i="9"/>
  <c r="J203" i="9"/>
  <c r="L203" i="9"/>
  <c r="M203" i="9"/>
  <c r="J202" i="9"/>
  <c r="L202" i="9"/>
  <c r="M202" i="9"/>
  <c r="J201" i="9"/>
  <c r="L201" i="9"/>
  <c r="M201" i="9"/>
  <c r="J200" i="9"/>
  <c r="L200" i="9"/>
  <c r="M200" i="9"/>
  <c r="J199" i="9"/>
  <c r="J198" i="9"/>
  <c r="J197" i="9"/>
  <c r="L197" i="9"/>
  <c r="M197" i="9"/>
  <c r="J196" i="9"/>
  <c r="L196" i="9"/>
  <c r="M196" i="9"/>
  <c r="J195" i="9"/>
  <c r="L195" i="9"/>
  <c r="M195" i="9"/>
  <c r="J194" i="9"/>
  <c r="L194" i="9"/>
  <c r="M194" i="9"/>
  <c r="J193" i="9"/>
  <c r="L193" i="9"/>
  <c r="M193" i="9"/>
  <c r="J192" i="9"/>
  <c r="L192" i="9"/>
  <c r="M192" i="9"/>
  <c r="J178" i="9"/>
  <c r="L178" i="9"/>
  <c r="M178" i="9"/>
  <c r="J179" i="9"/>
  <c r="L179" i="9"/>
  <c r="M179" i="9"/>
  <c r="J180" i="9"/>
  <c r="L180" i="9"/>
  <c r="M180" i="9"/>
  <c r="J181" i="9"/>
  <c r="L181" i="9"/>
  <c r="M181" i="9"/>
  <c r="J182" i="9"/>
  <c r="L182" i="9"/>
  <c r="M182" i="9"/>
  <c r="J183" i="9"/>
  <c r="L183" i="9"/>
  <c r="M183" i="9"/>
  <c r="J184" i="9"/>
  <c r="L184" i="9"/>
  <c r="M184" i="9"/>
  <c r="J185" i="9"/>
  <c r="L185" i="9"/>
  <c r="M185" i="9"/>
  <c r="J186" i="9"/>
  <c r="L186" i="9"/>
  <c r="M186" i="9"/>
  <c r="J187" i="9"/>
  <c r="L187" i="9"/>
  <c r="M187" i="9"/>
  <c r="J177" i="9"/>
  <c r="L177" i="9"/>
  <c r="M177" i="9"/>
  <c r="J176" i="9"/>
  <c r="L176" i="9"/>
  <c r="M176" i="9"/>
  <c r="J175" i="9"/>
  <c r="L175" i="9"/>
  <c r="M175" i="9"/>
  <c r="J142" i="9"/>
  <c r="J143" i="9"/>
  <c r="L143" i="9"/>
  <c r="M143" i="9"/>
  <c r="J144" i="9"/>
  <c r="L144" i="9"/>
  <c r="M144" i="9"/>
  <c r="J145" i="9"/>
  <c r="L145" i="9"/>
  <c r="M145" i="9"/>
  <c r="J146" i="9"/>
  <c r="L146" i="9"/>
  <c r="M146" i="9"/>
  <c r="J147" i="9"/>
  <c r="L147" i="9"/>
  <c r="M147" i="9"/>
  <c r="J148" i="9"/>
  <c r="L148" i="9"/>
  <c r="M148" i="9"/>
  <c r="J149" i="9"/>
  <c r="L149" i="9"/>
  <c r="M149" i="9"/>
  <c r="J150" i="9"/>
  <c r="L150" i="9"/>
  <c r="M150" i="9"/>
  <c r="J151" i="9"/>
  <c r="L151" i="9"/>
  <c r="M151" i="9"/>
  <c r="J152" i="9"/>
  <c r="L152" i="9"/>
  <c r="M152" i="9"/>
  <c r="J153" i="9"/>
  <c r="L153" i="9"/>
  <c r="M153" i="9"/>
  <c r="J154" i="9"/>
  <c r="L154" i="9"/>
  <c r="M154" i="9"/>
  <c r="J155" i="9"/>
  <c r="L155" i="9"/>
  <c r="M155" i="9"/>
  <c r="J156" i="9"/>
  <c r="L156" i="9"/>
  <c r="M156" i="9"/>
  <c r="J157" i="9"/>
  <c r="L157" i="9"/>
  <c r="M157" i="9"/>
  <c r="J158" i="9"/>
  <c r="L158" i="9"/>
  <c r="M158" i="9"/>
  <c r="J159" i="9"/>
  <c r="L159" i="9"/>
  <c r="M159" i="9"/>
  <c r="J160" i="9"/>
  <c r="L160" i="9"/>
  <c r="M160" i="9"/>
  <c r="J161" i="9"/>
  <c r="L161" i="9"/>
  <c r="M161" i="9"/>
  <c r="J162" i="9"/>
  <c r="L162" i="9"/>
  <c r="M162" i="9"/>
  <c r="J163" i="9"/>
  <c r="L163" i="9"/>
  <c r="M163" i="9"/>
  <c r="J164" i="9"/>
  <c r="L164" i="9"/>
  <c r="M164" i="9"/>
  <c r="J165" i="9"/>
  <c r="L165" i="9"/>
  <c r="M165" i="9"/>
  <c r="J166" i="9"/>
  <c r="L166" i="9"/>
  <c r="M166" i="9"/>
  <c r="J167" i="9"/>
  <c r="L167" i="9"/>
  <c r="M167" i="9"/>
  <c r="J168" i="9"/>
  <c r="L168" i="9"/>
  <c r="M168" i="9"/>
  <c r="J169" i="9"/>
  <c r="J170" i="9"/>
  <c r="L170" i="9"/>
  <c r="M170" i="9"/>
  <c r="J140" i="9"/>
  <c r="L140" i="9"/>
  <c r="J139" i="9"/>
  <c r="L139" i="9"/>
  <c r="M139" i="9"/>
  <c r="J138" i="9"/>
  <c r="L138" i="9"/>
  <c r="M138" i="9"/>
  <c r="F141" i="9"/>
  <c r="J141" i="9"/>
  <c r="L141" i="9"/>
  <c r="M141" i="9"/>
  <c r="J135" i="9"/>
  <c r="L135" i="9"/>
  <c r="M135" i="9"/>
  <c r="J134" i="9"/>
  <c r="L134" i="9"/>
  <c r="M134" i="9"/>
  <c r="J133" i="9"/>
  <c r="L133" i="9"/>
  <c r="J102" i="9"/>
  <c r="L102" i="9"/>
  <c r="M102" i="9"/>
  <c r="J103" i="9"/>
  <c r="L103" i="9"/>
  <c r="M103" i="9"/>
  <c r="J104" i="9"/>
  <c r="L104" i="9"/>
  <c r="M104" i="9"/>
  <c r="J105" i="9"/>
  <c r="L105" i="9"/>
  <c r="M105" i="9"/>
  <c r="J106" i="9"/>
  <c r="L106" i="9"/>
  <c r="M106" i="9"/>
  <c r="J107" i="9"/>
  <c r="L107" i="9"/>
  <c r="M107" i="9"/>
  <c r="J108" i="9"/>
  <c r="L108" i="9"/>
  <c r="M108" i="9"/>
  <c r="J109" i="9"/>
  <c r="L109" i="9"/>
  <c r="M109" i="9"/>
  <c r="J110" i="9"/>
  <c r="D110" i="9"/>
  <c r="J111" i="9"/>
  <c r="J112" i="9"/>
  <c r="L112" i="9"/>
  <c r="M112" i="9"/>
  <c r="J113" i="9"/>
  <c r="L113" i="9"/>
  <c r="M113" i="9"/>
  <c r="J114" i="9"/>
  <c r="L114" i="9"/>
  <c r="M114" i="9"/>
  <c r="J115" i="9"/>
  <c r="L115" i="9"/>
  <c r="M115" i="9"/>
  <c r="J116" i="9"/>
  <c r="J117" i="9"/>
  <c r="L117" i="9"/>
  <c r="M117" i="9"/>
  <c r="J118" i="9"/>
  <c r="L118" i="9"/>
  <c r="M118" i="9"/>
  <c r="J119" i="9"/>
  <c r="L119" i="9"/>
  <c r="M119" i="9"/>
  <c r="J120" i="9"/>
  <c r="L120" i="9"/>
  <c r="M120" i="9"/>
  <c r="J121" i="9"/>
  <c r="L121" i="9"/>
  <c r="M121" i="9"/>
  <c r="J122" i="9"/>
  <c r="J123" i="9"/>
  <c r="J101" i="9"/>
  <c r="L101" i="9"/>
  <c r="M101" i="9"/>
  <c r="J100" i="9"/>
  <c r="L100" i="9"/>
  <c r="M100" i="9"/>
  <c r="J94" i="9"/>
  <c r="L94" i="9"/>
  <c r="M94" i="9"/>
  <c r="J82" i="9"/>
  <c r="L82" i="9"/>
  <c r="M82" i="9"/>
  <c r="J81" i="9"/>
  <c r="L81" i="9"/>
  <c r="M81" i="9"/>
  <c r="J80" i="9"/>
  <c r="L80" i="9"/>
  <c r="M80" i="9"/>
  <c r="J79" i="9"/>
  <c r="L79" i="9"/>
  <c r="M79" i="9"/>
  <c r="J78" i="9"/>
  <c r="L78" i="9"/>
  <c r="M78" i="9"/>
  <c r="J77" i="9"/>
  <c r="L77" i="9"/>
  <c r="M77" i="9"/>
  <c r="J76" i="9"/>
  <c r="L76" i="9"/>
  <c r="M76" i="9"/>
  <c r="J75" i="9"/>
  <c r="L75" i="9"/>
  <c r="M75" i="9"/>
  <c r="J74" i="9"/>
  <c r="L74" i="9"/>
  <c r="M74" i="9"/>
  <c r="J73" i="9"/>
  <c r="L73" i="9"/>
  <c r="M73" i="9"/>
  <c r="J72" i="9"/>
  <c r="L72" i="9"/>
  <c r="M72" i="9"/>
  <c r="J71" i="9"/>
  <c r="L71" i="9"/>
  <c r="M71" i="9"/>
  <c r="J70" i="9"/>
  <c r="L70" i="9"/>
  <c r="M70" i="9"/>
  <c r="J69" i="9"/>
  <c r="L69" i="9"/>
  <c r="M69" i="9"/>
  <c r="J33" i="9"/>
  <c r="L33" i="9"/>
  <c r="M33" i="9"/>
  <c r="J34" i="9"/>
  <c r="L34" i="9"/>
  <c r="M34" i="9"/>
  <c r="J35" i="9"/>
  <c r="J36" i="9"/>
  <c r="L36" i="9"/>
  <c r="M36" i="9"/>
  <c r="J37" i="9"/>
  <c r="J44" i="9"/>
  <c r="L44" i="9"/>
  <c r="M44" i="9"/>
  <c r="J45" i="9"/>
  <c r="L45" i="9"/>
  <c r="M45" i="9"/>
  <c r="J46" i="9"/>
  <c r="L46" i="9"/>
  <c r="M46" i="9"/>
  <c r="J47" i="9"/>
  <c r="J48" i="9"/>
  <c r="L48" i="9"/>
  <c r="M48" i="9"/>
  <c r="J49" i="9"/>
  <c r="L49" i="9"/>
  <c r="M49" i="9"/>
  <c r="J50" i="9"/>
  <c r="L50" i="9"/>
  <c r="M50" i="9"/>
  <c r="J51" i="9"/>
  <c r="L51" i="9"/>
  <c r="M51" i="9"/>
  <c r="J52" i="9"/>
  <c r="J53" i="9"/>
  <c r="L53" i="9"/>
  <c r="M53" i="9"/>
  <c r="J29" i="9"/>
  <c r="L29" i="9"/>
  <c r="M29" i="9"/>
  <c r="J30" i="9"/>
  <c r="L30" i="9"/>
  <c r="M30" i="9"/>
  <c r="J31" i="9"/>
  <c r="L31" i="9"/>
  <c r="M31" i="9"/>
  <c r="J32" i="9"/>
  <c r="J28" i="9"/>
  <c r="J17" i="9"/>
  <c r="J18" i="9"/>
  <c r="L18" i="9"/>
  <c r="M18" i="9"/>
  <c r="J19" i="9"/>
  <c r="L19" i="9"/>
  <c r="M19" i="9"/>
  <c r="J20" i="9"/>
  <c r="L20" i="9"/>
  <c r="M20" i="9"/>
  <c r="J21" i="9"/>
  <c r="L21" i="9"/>
  <c r="M21" i="9"/>
  <c r="J26" i="9"/>
  <c r="J16" i="9"/>
  <c r="L16" i="9"/>
  <c r="M16" i="9"/>
  <c r="M133" i="9"/>
  <c r="L137" i="9"/>
  <c r="L111" i="9"/>
  <c r="M111" i="9"/>
  <c r="L28" i="9"/>
  <c r="M28" i="9"/>
  <c r="L37" i="9"/>
  <c r="M37" i="9"/>
  <c r="L35" i="9"/>
  <c r="M35" i="9"/>
  <c r="L32" i="9"/>
  <c r="M32" i="9"/>
  <c r="L116" i="9"/>
  <c r="M116" i="9"/>
  <c r="L281" i="9"/>
  <c r="M281" i="9"/>
  <c r="L52" i="9"/>
  <c r="M52" i="9"/>
  <c r="L17" i="9"/>
  <c r="M17" i="9"/>
  <c r="M140" i="9"/>
  <c r="D123" i="9"/>
  <c r="L123" i="9"/>
  <c r="M123" i="9"/>
  <c r="D270" i="9"/>
  <c r="L270" i="9"/>
  <c r="M270" i="9"/>
  <c r="D225" i="9"/>
  <c r="L225" i="9"/>
  <c r="M225" i="9"/>
  <c r="D323" i="9"/>
  <c r="L323" i="9"/>
  <c r="M323" i="9"/>
  <c r="D217" i="9"/>
  <c r="L217" i="9"/>
  <c r="M217" i="9"/>
  <c r="D253" i="9"/>
  <c r="L253" i="9"/>
  <c r="M253" i="9"/>
  <c r="D296" i="9"/>
  <c r="L296" i="9"/>
  <c r="M296" i="9"/>
  <c r="D169" i="9"/>
  <c r="L169" i="9"/>
  <c r="M169" i="9"/>
  <c r="D198" i="9"/>
  <c r="L198" i="9"/>
  <c r="M198" i="9"/>
  <c r="D321" i="9"/>
  <c r="L321" i="9"/>
  <c r="M321" i="9"/>
  <c r="D245" i="9"/>
  <c r="L245" i="9"/>
  <c r="M245" i="9"/>
  <c r="D299" i="9"/>
  <c r="L299" i="9"/>
  <c r="M299" i="9"/>
  <c r="D199" i="9"/>
  <c r="L199" i="9"/>
  <c r="M199" i="9"/>
  <c r="D320" i="9"/>
  <c r="L320" i="9"/>
  <c r="M320" i="9"/>
  <c r="D142" i="9"/>
  <c r="L142" i="9"/>
  <c r="M142" i="9"/>
  <c r="D237" i="9"/>
  <c r="L237" i="9"/>
  <c r="M237" i="9"/>
  <c r="D257" i="9"/>
  <c r="L257" i="9"/>
  <c r="D47" i="9"/>
  <c r="L47" i="9"/>
  <c r="M47" i="9"/>
  <c r="D248" i="9"/>
  <c r="L248" i="9"/>
  <c r="M248" i="9"/>
  <c r="D236" i="9"/>
  <c r="L236" i="9"/>
  <c r="M236" i="9"/>
  <c r="D122" i="9"/>
  <c r="L122" i="9"/>
  <c r="D247" i="9"/>
  <c r="L247" i="9"/>
  <c r="M247" i="9"/>
  <c r="D259" i="9"/>
  <c r="L259" i="9"/>
  <c r="M259" i="9"/>
  <c r="D328" i="9"/>
  <c r="L328" i="9"/>
  <c r="M328" i="9"/>
  <c r="J313" i="9"/>
  <c r="J307" i="9"/>
  <c r="J223" i="9"/>
  <c r="J272" i="9"/>
  <c r="J191" i="9"/>
  <c r="J256" i="9"/>
  <c r="J331" i="9"/>
  <c r="M99" i="9"/>
  <c r="L99" i="9"/>
  <c r="M26" i="9"/>
  <c r="L26" i="9"/>
  <c r="L92" i="9"/>
  <c r="M312" i="9"/>
  <c r="L312" i="9"/>
  <c r="M190" i="9"/>
  <c r="L190" i="9"/>
  <c r="J99" i="9"/>
  <c r="J137" i="9"/>
  <c r="J132" i="9"/>
  <c r="J174" i="9"/>
  <c r="J92" i="9"/>
  <c r="J68" i="9"/>
  <c r="J7" i="9"/>
  <c r="J6" i="9"/>
  <c r="J27" i="9"/>
  <c r="L27" i="9"/>
  <c r="L7" i="9"/>
  <c r="M7" i="9"/>
  <c r="M174" i="9"/>
  <c r="L174" i="9"/>
  <c r="M257" i="9"/>
  <c r="M272" i="9"/>
  <c r="L272" i="9"/>
  <c r="M122" i="9"/>
  <c r="M132" i="9"/>
  <c r="L132" i="9"/>
  <c r="L68" i="9"/>
  <c r="M331" i="9"/>
  <c r="L331" i="9"/>
  <c r="M223" i="9"/>
  <c r="L223" i="9"/>
  <c r="M313" i="9"/>
  <c r="L313" i="9"/>
  <c r="M92" i="9"/>
  <c r="M191" i="9"/>
  <c r="L191" i="9"/>
  <c r="M256" i="9"/>
  <c r="L256" i="9"/>
  <c r="M307" i="9"/>
  <c r="L307" i="9"/>
  <c r="M27" i="9"/>
  <c r="L6" i="9"/>
  <c r="M137" i="9"/>
  <c r="J15" i="9"/>
  <c r="J417" i="9"/>
  <c r="J418" i="9"/>
  <c r="J419" i="9"/>
  <c r="M6" i="9"/>
  <c r="M15" i="9"/>
  <c r="L15" i="9"/>
  <c r="L418" i="9"/>
  <c r="M68" i="9"/>
  <c r="M417" i="9"/>
  <c r="K51" i="6"/>
  <c r="L51" i="6"/>
  <c r="K52" i="6"/>
  <c r="L52" i="6"/>
  <c r="K212" i="6"/>
  <c r="K213" i="6"/>
  <c r="K97" i="6"/>
  <c r="L97" i="6"/>
  <c r="K96" i="6"/>
  <c r="L96" i="6"/>
  <c r="M418" i="9"/>
  <c r="L417" i="9"/>
  <c r="L419" i="9"/>
  <c r="K69" i="6"/>
  <c r="L69" i="6"/>
  <c r="K20" i="6"/>
  <c r="L20" i="6"/>
  <c r="K19" i="6"/>
  <c r="L19" i="6"/>
  <c r="M419" i="9"/>
  <c r="K50" i="6"/>
  <c r="L50" i="6"/>
  <c r="K49" i="6"/>
  <c r="L49" i="6"/>
  <c r="K18" i="6"/>
  <c r="L18" i="6"/>
  <c r="K68" i="6"/>
  <c r="L68" i="6"/>
  <c r="K67" i="6"/>
  <c r="L67" i="6"/>
  <c r="K48" i="6"/>
  <c r="L48" i="6"/>
  <c r="K9" i="6"/>
  <c r="L9" i="6"/>
  <c r="K8" i="6"/>
  <c r="K7" i="6"/>
  <c r="L7" i="6"/>
  <c r="K47" i="6"/>
  <c r="L47" i="6"/>
  <c r="K46" i="6"/>
  <c r="L46" i="6"/>
  <c r="K45" i="6"/>
  <c r="L45" i="6"/>
  <c r="K66" i="6"/>
  <c r="L66" i="6"/>
  <c r="K17" i="6"/>
  <c r="L17" i="6"/>
  <c r="K44" i="6"/>
  <c r="L44" i="6"/>
  <c r="K6" i="6"/>
  <c r="K11" i="6"/>
  <c r="L6" i="6"/>
  <c r="F82" i="6"/>
  <c r="L11" i="6"/>
  <c r="K207" i="6"/>
  <c r="K43" i="6"/>
  <c r="L43" i="6"/>
  <c r="K206" i="6"/>
  <c r="L206" i="6"/>
  <c r="K205" i="6"/>
  <c r="L205" i="6"/>
  <c r="K42" i="6"/>
  <c r="L42" i="6"/>
  <c r="K65" i="6"/>
  <c r="L65" i="6"/>
  <c r="K41" i="6"/>
  <c r="K40" i="6"/>
  <c r="K39" i="6"/>
  <c r="E39" i="6"/>
  <c r="E63" i="6"/>
  <c r="K63" i="6"/>
  <c r="L39" i="6"/>
  <c r="L63" i="6"/>
  <c r="K107" i="6"/>
  <c r="F89" i="6"/>
  <c r="K62" i="6"/>
  <c r="L62" i="6"/>
  <c r="K38" i="6"/>
  <c r="L38" i="6"/>
  <c r="K253" i="6"/>
  <c r="K95" i="6"/>
  <c r="L95" i="6"/>
  <c r="K149" i="6"/>
  <c r="L149" i="6"/>
  <c r="K35" i="6"/>
  <c r="K37" i="6"/>
  <c r="K94" i="6"/>
  <c r="L94" i="6"/>
  <c r="K93" i="6"/>
  <c r="L93" i="6"/>
  <c r="L253" i="6"/>
  <c r="K36" i="6"/>
  <c r="L36" i="6"/>
  <c r="K64" i="6"/>
  <c r="L64" i="6"/>
  <c r="K58" i="1"/>
  <c r="K92" i="6"/>
  <c r="L92" i="6"/>
  <c r="K13" i="6"/>
  <c r="K14" i="6"/>
  <c r="L14" i="6"/>
  <c r="K15" i="6"/>
  <c r="L15" i="6"/>
  <c r="K16" i="6"/>
  <c r="L16" i="6"/>
  <c r="K12" i="6"/>
  <c r="K34" i="6"/>
  <c r="K21" i="6"/>
  <c r="L12" i="6"/>
  <c r="L13" i="6"/>
  <c r="L21" i="6"/>
  <c r="K72" i="6"/>
  <c r="L72" i="6"/>
  <c r="F180" i="6"/>
  <c r="K33" i="6"/>
  <c r="L33" i="6"/>
  <c r="K91" i="6"/>
  <c r="L91" i="6"/>
  <c r="K32" i="6"/>
  <c r="L32" i="6"/>
  <c r="K61" i="6"/>
  <c r="L61" i="6"/>
  <c r="K31" i="6"/>
  <c r="L31" i="6"/>
  <c r="K30" i="6"/>
  <c r="L30" i="6"/>
  <c r="K29" i="6"/>
  <c r="L29" i="6"/>
  <c r="K258" i="6"/>
  <c r="L258" i="6"/>
  <c r="K231" i="6"/>
  <c r="L231" i="6"/>
  <c r="K28" i="6"/>
  <c r="L28" i="6"/>
  <c r="K27" i="6"/>
  <c r="L27" i="6"/>
  <c r="K26" i="6"/>
  <c r="L26" i="6"/>
  <c r="K60" i="6"/>
  <c r="L60" i="6"/>
  <c r="K25" i="6"/>
  <c r="L25" i="6"/>
  <c r="K24" i="6"/>
  <c r="K59" i="6"/>
  <c r="L59" i="6"/>
  <c r="L24" i="6"/>
  <c r="K58" i="6"/>
  <c r="L58" i="6"/>
  <c r="H423" i="1"/>
  <c r="K57" i="6"/>
  <c r="L57" i="6"/>
  <c r="K56" i="6"/>
  <c r="K55" i="6"/>
  <c r="L55" i="6"/>
  <c r="K23" i="6"/>
  <c r="K272" i="6"/>
  <c r="L272" i="6"/>
  <c r="K252" i="6"/>
  <c r="L252" i="6"/>
  <c r="L23" i="6"/>
  <c r="L56" i="6"/>
  <c r="L70" i="6"/>
  <c r="K22" i="6"/>
  <c r="K53" i="6"/>
  <c r="L22" i="6"/>
  <c r="L53" i="6"/>
  <c r="K212" i="1"/>
  <c r="K251" i="6"/>
  <c r="L251" i="6"/>
  <c r="K147" i="6"/>
  <c r="L147" i="6"/>
  <c r="K54" i="6"/>
  <c r="K70" i="6"/>
  <c r="J11" i="1"/>
  <c r="K90" i="6"/>
  <c r="L90" i="6"/>
  <c r="K312" i="1"/>
  <c r="L312" i="1"/>
  <c r="K204" i="6"/>
  <c r="K135" i="6"/>
  <c r="L135" i="6"/>
  <c r="K89" i="6"/>
  <c r="L89" i="6"/>
  <c r="K88" i="6"/>
  <c r="L88" i="6"/>
  <c r="K135" i="1"/>
  <c r="K203" i="6"/>
  <c r="K98" i="1"/>
  <c r="K222" i="6"/>
  <c r="E56" i="1"/>
  <c r="J62" i="1"/>
  <c r="K132" i="6"/>
  <c r="L132" i="6"/>
  <c r="K200" i="6"/>
  <c r="K101" i="6"/>
  <c r="L101" i="6"/>
  <c r="K87" i="6"/>
  <c r="L87" i="6"/>
  <c r="K133" i="6"/>
  <c r="L133" i="6"/>
  <c r="K199" i="6"/>
  <c r="K131" i="6"/>
  <c r="K247" i="6"/>
  <c r="K274" i="6"/>
  <c r="K134" i="6"/>
  <c r="K86" i="6"/>
  <c r="L86" i="6"/>
  <c r="L131" i="6"/>
  <c r="K52" i="1"/>
  <c r="L52" i="1"/>
  <c r="K85" i="6"/>
  <c r="L85" i="6"/>
  <c r="K139" i="1"/>
  <c r="K84" i="6"/>
  <c r="K245" i="6"/>
  <c r="K83" i="6"/>
  <c r="L83" i="6"/>
  <c r="K175" i="6"/>
  <c r="L175" i="6"/>
  <c r="K250" i="6"/>
  <c r="K82" i="6"/>
  <c r="L82" i="6"/>
  <c r="K130" i="6"/>
  <c r="L130" i="6"/>
  <c r="K81" i="6"/>
  <c r="L81" i="6"/>
  <c r="K80" i="6"/>
  <c r="L80" i="6"/>
  <c r="K79" i="6"/>
  <c r="L79" i="6"/>
  <c r="K78" i="6"/>
  <c r="L78" i="6"/>
  <c r="K310" i="1"/>
  <c r="L310" i="1"/>
  <c r="K198" i="6"/>
  <c r="K174" i="6"/>
  <c r="L174" i="6"/>
  <c r="K202" i="6"/>
  <c r="K201" i="6"/>
  <c r="K176" i="6"/>
  <c r="G309" i="1"/>
  <c r="K309" i="1"/>
  <c r="L198" i="6"/>
  <c r="Q73" i="1"/>
  <c r="G100" i="1"/>
  <c r="K100" i="1"/>
  <c r="K77" i="6"/>
  <c r="L77" i="6"/>
  <c r="K76" i="6"/>
  <c r="K75" i="6"/>
  <c r="L75" i="6"/>
  <c r="K74" i="6"/>
  <c r="K98" i="6"/>
  <c r="L76" i="6"/>
  <c r="L74" i="6"/>
  <c r="L98" i="6"/>
  <c r="K146" i="6"/>
  <c r="L146" i="6"/>
  <c r="K97" i="1"/>
  <c r="L97" i="1"/>
  <c r="K173" i="6"/>
  <c r="L173" i="6"/>
  <c r="K129" i="6"/>
  <c r="L129" i="6"/>
  <c r="K197" i="6"/>
  <c r="K51" i="1"/>
  <c r="K211" i="1"/>
  <c r="L197" i="6"/>
  <c r="K96" i="1"/>
  <c r="L96" i="1"/>
  <c r="K196" i="6"/>
  <c r="L196" i="6"/>
  <c r="K128" i="6"/>
  <c r="L128" i="6"/>
  <c r="K145" i="6"/>
  <c r="L145" i="6"/>
  <c r="K172" i="6"/>
  <c r="K244" i="6"/>
  <c r="L244" i="6"/>
  <c r="K171" i="6"/>
  <c r="L171" i="6"/>
  <c r="K170" i="6"/>
  <c r="L170" i="6"/>
  <c r="L172" i="6"/>
  <c r="K127" i="6"/>
  <c r="L127" i="6"/>
  <c r="K126" i="6"/>
  <c r="L126" i="6"/>
  <c r="K195" i="6"/>
  <c r="K144" i="6"/>
  <c r="L195" i="6"/>
  <c r="K125" i="6"/>
  <c r="L125" i="6"/>
  <c r="K169" i="6"/>
  <c r="L169" i="6"/>
  <c r="K100" i="6"/>
  <c r="L100" i="6"/>
  <c r="K99" i="6"/>
  <c r="K102" i="6"/>
  <c r="L99" i="6"/>
  <c r="L102" i="6"/>
  <c r="K143" i="6"/>
  <c r="L143" i="6"/>
  <c r="K194" i="6"/>
  <c r="K124" i="6"/>
  <c r="L124" i="6"/>
  <c r="L194" i="6"/>
  <c r="K193" i="6"/>
  <c r="L193" i="6"/>
  <c r="K123" i="6"/>
  <c r="L123" i="6"/>
  <c r="K122" i="6"/>
  <c r="L122" i="6"/>
  <c r="K121" i="6"/>
  <c r="L121" i="6"/>
  <c r="K95" i="1"/>
  <c r="K120" i="6"/>
  <c r="L120" i="6"/>
  <c r="K186" i="6"/>
  <c r="K119" i="6"/>
  <c r="L119" i="6"/>
  <c r="L186" i="6"/>
  <c r="E118" i="6"/>
  <c r="K118" i="6"/>
  <c r="K142" i="6"/>
  <c r="L142" i="6"/>
  <c r="K168" i="6"/>
  <c r="L168" i="6"/>
  <c r="K117" i="6"/>
  <c r="L117" i="6"/>
  <c r="F28" i="1"/>
  <c r="K192" i="6"/>
  <c r="L192" i="6"/>
  <c r="L118" i="6"/>
  <c r="K116" i="6"/>
  <c r="L116" i="6"/>
  <c r="K115" i="6"/>
  <c r="L115" i="6"/>
  <c r="K114" i="6"/>
  <c r="L114" i="6"/>
  <c r="K185" i="6"/>
  <c r="K342" i="1"/>
  <c r="L342" i="1"/>
  <c r="L185" i="6"/>
  <c r="K166" i="6"/>
  <c r="L166" i="6"/>
  <c r="K112" i="6"/>
  <c r="L112" i="6"/>
  <c r="K111" i="6"/>
  <c r="L111" i="6"/>
  <c r="G106" i="6"/>
  <c r="K184" i="6"/>
  <c r="L184" i="6"/>
  <c r="K183" i="6"/>
  <c r="L183" i="6"/>
  <c r="K191" i="6"/>
  <c r="K165" i="6"/>
  <c r="L165" i="6"/>
  <c r="K164" i="6"/>
  <c r="K190" i="6"/>
  <c r="K50" i="1"/>
  <c r="K243" i="6"/>
  <c r="L243" i="6"/>
  <c r="K382" i="1"/>
  <c r="L382" i="1"/>
  <c r="K110" i="6"/>
  <c r="L110" i="6"/>
  <c r="K109" i="6"/>
  <c r="L109" i="6"/>
  <c r="K271" i="6"/>
  <c r="L271" i="6"/>
  <c r="K108" i="6"/>
  <c r="L108" i="6"/>
  <c r="K182" i="6"/>
  <c r="L182" i="6"/>
  <c r="K94" i="1"/>
  <c r="K189" i="6"/>
  <c r="K167" i="6"/>
  <c r="L164" i="6"/>
  <c r="K188" i="6"/>
  <c r="K152" i="6"/>
  <c r="L152" i="6"/>
  <c r="I63" i="1"/>
  <c r="L188" i="6"/>
  <c r="K221" i="6"/>
  <c r="L221" i="6"/>
  <c r="K220" i="6"/>
  <c r="L220" i="6"/>
  <c r="K381" i="1"/>
  <c r="L381" i="1"/>
  <c r="K163" i="6"/>
  <c r="L163" i="6"/>
  <c r="I238" i="1"/>
  <c r="K242" i="6"/>
  <c r="L242" i="6"/>
  <c r="K162" i="6"/>
  <c r="K241" i="6"/>
  <c r="L241" i="6"/>
  <c r="L162" i="6"/>
  <c r="K270" i="6"/>
  <c r="L270" i="6"/>
  <c r="K269" i="6"/>
  <c r="K265" i="6"/>
  <c r="L265" i="6"/>
  <c r="K161" i="6"/>
  <c r="L161" i="6"/>
  <c r="K160" i="6"/>
  <c r="K240" i="6"/>
  <c r="L240" i="6"/>
  <c r="K239" i="6"/>
  <c r="L239" i="6"/>
  <c r="L160" i="6"/>
  <c r="K159" i="6"/>
  <c r="L159" i="6"/>
  <c r="K106" i="6"/>
  <c r="K105" i="6"/>
  <c r="K104" i="6"/>
  <c r="K103" i="6"/>
  <c r="L106" i="6"/>
  <c r="L104" i="6"/>
  <c r="L103" i="6"/>
  <c r="K49" i="1"/>
  <c r="L49" i="1"/>
  <c r="K54" i="1"/>
  <c r="K238" i="6"/>
  <c r="L238" i="6"/>
  <c r="K380" i="1"/>
  <c r="L380" i="1"/>
  <c r="K158" i="6"/>
  <c r="K141" i="6"/>
  <c r="K148" i="6"/>
  <c r="L148" i="6"/>
  <c r="K140" i="6"/>
  <c r="L140" i="6"/>
  <c r="K139" i="6"/>
  <c r="L139" i="6"/>
  <c r="K138" i="6"/>
  <c r="K137" i="6"/>
  <c r="L141" i="6"/>
  <c r="K150" i="6"/>
  <c r="L138" i="6"/>
  <c r="L137" i="6"/>
  <c r="K93" i="1"/>
  <c r="L93" i="1"/>
  <c r="L150" i="6"/>
  <c r="K237" i="6"/>
  <c r="L237" i="6"/>
  <c r="K236" i="6"/>
  <c r="L236" i="6"/>
  <c r="K274" i="1"/>
  <c r="L274" i="1"/>
  <c r="K48" i="1"/>
  <c r="L48" i="1"/>
  <c r="K92" i="1"/>
  <c r="L92" i="1"/>
  <c r="K235" i="6"/>
  <c r="K341" i="1"/>
  <c r="L235" i="6"/>
  <c r="K47" i="1"/>
  <c r="L47" i="1"/>
  <c r="K219" i="6"/>
  <c r="L219" i="6"/>
  <c r="K218" i="6"/>
  <c r="L218" i="6"/>
  <c r="K46" i="1"/>
  <c r="L46" i="1"/>
  <c r="K45" i="1"/>
  <c r="L45" i="1"/>
  <c r="K91" i="1"/>
  <c r="L91" i="1"/>
  <c r="K234" i="6"/>
  <c r="L234" i="6"/>
  <c r="K44" i="1"/>
  <c r="L44" i="1"/>
  <c r="K233" i="6"/>
  <c r="L233" i="6"/>
  <c r="K217" i="6"/>
  <c r="L217" i="6"/>
  <c r="K151" i="6"/>
  <c r="K157" i="6"/>
  <c r="K156" i="6"/>
  <c r="K155" i="6"/>
  <c r="K154" i="6"/>
  <c r="K153" i="6"/>
  <c r="L156" i="6"/>
  <c r="K177" i="6"/>
  <c r="L154" i="6"/>
  <c r="L155" i="6"/>
  <c r="L153" i="6"/>
  <c r="L151" i="6"/>
  <c r="K232" i="6"/>
  <c r="K90" i="1"/>
  <c r="L90" i="1"/>
  <c r="L177" i="6"/>
  <c r="L232" i="6"/>
  <c r="K89" i="1"/>
  <c r="L89" i="1"/>
  <c r="K216" i="6"/>
  <c r="K87" i="1"/>
  <c r="L87" i="1"/>
  <c r="L216" i="6"/>
  <c r="K273" i="6"/>
  <c r="L273" i="6"/>
  <c r="K257" i="6"/>
  <c r="L257" i="6"/>
  <c r="K249" i="6"/>
  <c r="K248" i="6"/>
  <c r="L248" i="6"/>
  <c r="L249" i="6"/>
  <c r="K84" i="1"/>
  <c r="L84" i="1"/>
  <c r="K86" i="1"/>
  <c r="L86" i="1"/>
  <c r="K230" i="6"/>
  <c r="L230" i="6"/>
  <c r="K264" i="6"/>
  <c r="L264" i="6"/>
  <c r="K43" i="1"/>
  <c r="K268" i="6"/>
  <c r="L268" i="6"/>
  <c r="L43" i="1"/>
  <c r="K88" i="1"/>
  <c r="L88" i="1"/>
  <c r="K85" i="1"/>
  <c r="K198" i="1"/>
  <c r="K10" i="1"/>
  <c r="K263" i="6"/>
  <c r="L263" i="6"/>
  <c r="I8" i="1"/>
  <c r="K8" i="1"/>
  <c r="K215" i="6"/>
  <c r="K187" i="6"/>
  <c r="K181" i="6"/>
  <c r="K178" i="6"/>
  <c r="K179" i="6"/>
  <c r="K180" i="6"/>
  <c r="K208" i="6"/>
  <c r="L180" i="6"/>
  <c r="L187" i="6"/>
  <c r="L178" i="6"/>
  <c r="L181" i="6"/>
  <c r="K214" i="6"/>
  <c r="L214" i="6"/>
  <c r="L208" i="6"/>
  <c r="L213" i="6"/>
  <c r="K267" i="6"/>
  <c r="K266" i="6"/>
  <c r="K340" i="1"/>
  <c r="K379" i="1"/>
  <c r="L379" i="1"/>
  <c r="K83" i="1"/>
  <c r="L83" i="1"/>
  <c r="K42" i="1"/>
  <c r="L42" i="1"/>
  <c r="K82" i="1"/>
  <c r="L82" i="1"/>
  <c r="E262" i="6"/>
  <c r="L212" i="6"/>
  <c r="K81" i="1"/>
  <c r="L81" i="1"/>
  <c r="K395" i="1"/>
  <c r="L395" i="1"/>
  <c r="K339" i="1"/>
  <c r="K211" i="6"/>
  <c r="K210" i="6"/>
  <c r="L210" i="6"/>
  <c r="L223" i="6"/>
  <c r="K209" i="6"/>
  <c r="K223" i="6"/>
  <c r="L339" i="1"/>
  <c r="K80" i="1"/>
  <c r="L80" i="1"/>
  <c r="K79" i="1"/>
  <c r="K229" i="6"/>
  <c r="L229" i="6"/>
  <c r="L79" i="1"/>
  <c r="K41" i="1"/>
  <c r="L41" i="1"/>
  <c r="K246" i="6"/>
  <c r="K9" i="1"/>
  <c r="K40" i="1"/>
  <c r="L40" i="1"/>
  <c r="K39" i="1"/>
  <c r="L39" i="1"/>
  <c r="K394" i="1"/>
  <c r="L394" i="1"/>
  <c r="K77" i="1"/>
  <c r="K147" i="1"/>
  <c r="L147" i="1"/>
  <c r="K38" i="1"/>
  <c r="L38" i="1"/>
  <c r="K37" i="1"/>
  <c r="L37" i="1"/>
  <c r="K256" i="6"/>
  <c r="L256" i="6"/>
  <c r="K255" i="6"/>
  <c r="K262" i="6"/>
  <c r="K261" i="6"/>
  <c r="K260" i="6"/>
  <c r="K228" i="6"/>
  <c r="K227" i="6"/>
  <c r="L227" i="6"/>
  <c r="K226" i="6"/>
  <c r="L226" i="6"/>
  <c r="K225" i="6"/>
  <c r="L225" i="6"/>
  <c r="K224" i="6"/>
  <c r="K254" i="6"/>
  <c r="K259" i="6"/>
  <c r="K275" i="6"/>
  <c r="L228" i="6"/>
  <c r="L260" i="6"/>
  <c r="L261" i="6"/>
  <c r="L224" i="6"/>
  <c r="L254" i="6"/>
  <c r="L262" i="6"/>
  <c r="L255" i="6"/>
  <c r="L259" i="6"/>
  <c r="K78" i="1"/>
  <c r="L78" i="1"/>
  <c r="L275" i="6"/>
  <c r="K36" i="1"/>
  <c r="L36" i="1"/>
  <c r="K76" i="1"/>
  <c r="E76" i="1"/>
  <c r="L76" i="1"/>
  <c r="K35" i="1"/>
  <c r="L35" i="1"/>
  <c r="K34" i="1"/>
  <c r="L34" i="1"/>
  <c r="Q20" i="1"/>
  <c r="Q29" i="1"/>
  <c r="G60" i="1"/>
  <c r="K60" i="1"/>
  <c r="K33" i="1"/>
  <c r="L33" i="1"/>
  <c r="K32" i="1"/>
  <c r="L32" i="1"/>
  <c r="K31" i="1"/>
  <c r="L31" i="1"/>
  <c r="K74" i="1"/>
  <c r="L74" i="1"/>
  <c r="K144" i="1"/>
  <c r="L144" i="1"/>
  <c r="K30" i="1"/>
  <c r="E30" i="1"/>
  <c r="K75" i="1"/>
  <c r="L75" i="1"/>
  <c r="L30" i="1"/>
  <c r="K378" i="1"/>
  <c r="L378" i="1"/>
  <c r="K308" i="1"/>
  <c r="L308" i="1"/>
  <c r="H200" i="1"/>
  <c r="G24" i="1"/>
  <c r="K73" i="1"/>
  <c r="K134" i="1"/>
  <c r="L134" i="1"/>
  <c r="E14" i="1"/>
  <c r="F103" i="1"/>
  <c r="K29" i="1"/>
  <c r="K28" i="1"/>
  <c r="L28" i="1"/>
  <c r="K27" i="1"/>
  <c r="E27" i="1"/>
  <c r="K354" i="1"/>
  <c r="K307" i="1"/>
  <c r="L307" i="1"/>
  <c r="K418" i="1"/>
  <c r="L418" i="1"/>
  <c r="L27" i="1"/>
  <c r="L29" i="1"/>
  <c r="L354" i="1"/>
  <c r="F106" i="1"/>
  <c r="F107" i="1"/>
  <c r="F263" i="1"/>
  <c r="K26" i="1"/>
  <c r="L26" i="1"/>
  <c r="K306" i="1"/>
  <c r="F124" i="1"/>
  <c r="K197" i="1"/>
  <c r="L197" i="1"/>
  <c r="L306" i="1"/>
  <c r="K363" i="1"/>
  <c r="L363" i="1"/>
  <c r="K362" i="1"/>
  <c r="L362" i="1"/>
  <c r="K72" i="1"/>
  <c r="L72" i="1"/>
  <c r="K226" i="1"/>
  <c r="F226" i="1"/>
  <c r="G133" i="1"/>
  <c r="K133" i="1"/>
  <c r="K235" i="1"/>
  <c r="L235" i="1"/>
  <c r="K338" i="1"/>
  <c r="K25" i="1"/>
  <c r="K24" i="1"/>
  <c r="F335" i="1"/>
  <c r="L25" i="1"/>
  <c r="L226" i="1"/>
  <c r="L24" i="1"/>
  <c r="G335" i="1"/>
  <c r="K335" i="1"/>
  <c r="L335" i="1"/>
  <c r="L338" i="1"/>
  <c r="K334" i="1"/>
  <c r="F334" i="1"/>
  <c r="F109" i="1"/>
  <c r="L334" i="1"/>
  <c r="K377" i="1"/>
  <c r="L377" i="1"/>
  <c r="K71" i="1"/>
  <c r="L71" i="1"/>
  <c r="F104" i="1"/>
  <c r="F108" i="1"/>
  <c r="K70" i="1"/>
  <c r="K393" i="1"/>
  <c r="L393" i="1"/>
  <c r="L70" i="1"/>
  <c r="K376" i="1"/>
  <c r="L376" i="1"/>
  <c r="K305" i="1"/>
  <c r="K210" i="1"/>
  <c r="L210" i="1"/>
  <c r="L305" i="1"/>
  <c r="K225" i="1"/>
  <c r="L225" i="1"/>
  <c r="K23" i="1"/>
  <c r="L23" i="1"/>
  <c r="K69" i="1"/>
  <c r="L69" i="1"/>
  <c r="K68" i="1"/>
  <c r="K132" i="1"/>
  <c r="L132" i="1"/>
  <c r="K22" i="1"/>
  <c r="L22" i="1"/>
  <c r="L68" i="1"/>
  <c r="K67" i="1"/>
  <c r="L67" i="1"/>
  <c r="K66" i="1"/>
  <c r="E66" i="1"/>
  <c r="K65" i="1"/>
  <c r="K64" i="1"/>
  <c r="L64" i="1"/>
  <c r="K63" i="1"/>
  <c r="L63" i="1"/>
  <c r="K62" i="1"/>
  <c r="K452" i="1"/>
  <c r="K451" i="1"/>
  <c r="L451" i="1"/>
  <c r="K450" i="1"/>
  <c r="L450" i="1"/>
  <c r="G449" i="1"/>
  <c r="K449" i="1"/>
  <c r="K487" i="1"/>
  <c r="K486" i="1"/>
  <c r="L486" i="1"/>
  <c r="L488" i="1"/>
  <c r="K485" i="1"/>
  <c r="K283" i="1"/>
  <c r="L283" i="1"/>
  <c r="K282" i="1"/>
  <c r="L282" i="1"/>
  <c r="K281" i="1"/>
  <c r="L281" i="1"/>
  <c r="K280" i="1"/>
  <c r="L280" i="1"/>
  <c r="G279" i="1"/>
  <c r="K279" i="1"/>
  <c r="K435" i="1"/>
  <c r="K434" i="1"/>
  <c r="L434" i="1"/>
  <c r="K433" i="1"/>
  <c r="L433" i="1"/>
  <c r="K287" i="1"/>
  <c r="K460" i="1"/>
  <c r="K459" i="1"/>
  <c r="K458" i="1"/>
  <c r="K457" i="1"/>
  <c r="L457" i="1"/>
  <c r="L461" i="1"/>
  <c r="K465" i="1"/>
  <c r="K464" i="1"/>
  <c r="K463" i="1"/>
  <c r="K462" i="1"/>
  <c r="L462" i="1"/>
  <c r="L466" i="1"/>
  <c r="K493" i="1"/>
  <c r="K492" i="1"/>
  <c r="K491" i="1"/>
  <c r="K489" i="1"/>
  <c r="L489" i="1"/>
  <c r="L494" i="1"/>
  <c r="L469" i="1"/>
  <c r="L468" i="1"/>
  <c r="K467" i="1"/>
  <c r="K469" i="1"/>
  <c r="K392" i="1"/>
  <c r="L392" i="1"/>
  <c r="K391" i="1"/>
  <c r="L391" i="1"/>
  <c r="K390" i="1"/>
  <c r="L390" i="1"/>
  <c r="K389" i="1"/>
  <c r="K388" i="1"/>
  <c r="L388" i="1"/>
  <c r="K387" i="1"/>
  <c r="L387" i="1"/>
  <c r="K386" i="1"/>
  <c r="K385" i="1"/>
  <c r="L385" i="1"/>
  <c r="K384" i="1"/>
  <c r="K483" i="1"/>
  <c r="K482" i="1"/>
  <c r="K481" i="1"/>
  <c r="K480" i="1"/>
  <c r="K479" i="1"/>
  <c r="K478" i="1"/>
  <c r="K477" i="1"/>
  <c r="K476" i="1"/>
  <c r="K475" i="1"/>
  <c r="K474" i="1"/>
  <c r="K473" i="1"/>
  <c r="L473" i="1"/>
  <c r="L484" i="1"/>
  <c r="K472" i="1"/>
  <c r="K471" i="1"/>
  <c r="K470" i="1"/>
  <c r="K502" i="1"/>
  <c r="L502" i="1"/>
  <c r="K501" i="1"/>
  <c r="L501" i="1"/>
  <c r="K500" i="1"/>
  <c r="L500" i="1"/>
  <c r="K499" i="1"/>
  <c r="L499" i="1"/>
  <c r="K498" i="1"/>
  <c r="L498" i="1"/>
  <c r="K497" i="1"/>
  <c r="L497" i="1"/>
  <c r="K496" i="1"/>
  <c r="K57" i="1"/>
  <c r="K56" i="1"/>
  <c r="K55" i="1"/>
  <c r="L55" i="1"/>
  <c r="K53" i="1"/>
  <c r="K21" i="1"/>
  <c r="L21" i="1"/>
  <c r="K20" i="1"/>
  <c r="L20" i="1"/>
  <c r="K19" i="1"/>
  <c r="E19" i="1"/>
  <c r="K18" i="1"/>
  <c r="K17" i="1"/>
  <c r="K16" i="1"/>
  <c r="L16" i="1"/>
  <c r="K15" i="1"/>
  <c r="K14" i="1"/>
  <c r="K13" i="1"/>
  <c r="L13" i="1"/>
  <c r="K12" i="1"/>
  <c r="L12" i="1"/>
  <c r="K11" i="1"/>
  <c r="K7" i="1"/>
  <c r="K446" i="1"/>
  <c r="K445" i="1"/>
  <c r="K448" i="1"/>
  <c r="K455" i="1"/>
  <c r="K454" i="1"/>
  <c r="K416" i="1"/>
  <c r="K415" i="1"/>
  <c r="L415" i="1"/>
  <c r="K414" i="1"/>
  <c r="L414" i="1"/>
  <c r="K413" i="1"/>
  <c r="K412" i="1"/>
  <c r="L412" i="1"/>
  <c r="K411" i="1"/>
  <c r="K375" i="1"/>
  <c r="K374" i="1"/>
  <c r="K373" i="1"/>
  <c r="L373" i="1"/>
  <c r="K372" i="1"/>
  <c r="L372" i="1"/>
  <c r="K371" i="1"/>
  <c r="L371" i="1"/>
  <c r="K370" i="1"/>
  <c r="L370" i="1"/>
  <c r="K369" i="1"/>
  <c r="L369" i="1"/>
  <c r="K368" i="1"/>
  <c r="K367" i="1"/>
  <c r="F367" i="1"/>
  <c r="K366" i="1"/>
  <c r="K365" i="1"/>
  <c r="K286" i="1"/>
  <c r="L286" i="1"/>
  <c r="K285" i="1"/>
  <c r="K361" i="1"/>
  <c r="L361" i="1"/>
  <c r="K360" i="1"/>
  <c r="L360" i="1"/>
  <c r="K359" i="1"/>
  <c r="L359" i="1"/>
  <c r="K358" i="1"/>
  <c r="L358" i="1"/>
  <c r="K357" i="1"/>
  <c r="L357" i="1"/>
  <c r="K356" i="1"/>
  <c r="G276" i="1"/>
  <c r="K276" i="1"/>
  <c r="L276" i="1"/>
  <c r="K275" i="1"/>
  <c r="L275" i="1"/>
  <c r="K273" i="1"/>
  <c r="L273" i="1"/>
  <c r="K272" i="1"/>
  <c r="L272" i="1"/>
  <c r="K271" i="1"/>
  <c r="L271" i="1"/>
  <c r="K270" i="1"/>
  <c r="L270" i="1"/>
  <c r="K269" i="1"/>
  <c r="K268" i="1"/>
  <c r="L268" i="1"/>
  <c r="K267" i="1"/>
  <c r="L267" i="1"/>
  <c r="K266" i="1"/>
  <c r="L266" i="1"/>
  <c r="K265" i="1"/>
  <c r="L265" i="1"/>
  <c r="K264" i="1"/>
  <c r="L264" i="1"/>
  <c r="K263" i="1"/>
  <c r="L263" i="1"/>
  <c r="K262" i="1"/>
  <c r="L262" i="1"/>
  <c r="K261" i="1"/>
  <c r="L261" i="1"/>
  <c r="K260" i="1"/>
  <c r="L260" i="1"/>
  <c r="K259" i="1"/>
  <c r="L259" i="1"/>
  <c r="K258" i="1"/>
  <c r="L258" i="1"/>
  <c r="K257" i="1"/>
  <c r="K256" i="1"/>
  <c r="L256" i="1"/>
  <c r="K255" i="1"/>
  <c r="K254" i="1"/>
  <c r="K253" i="1"/>
  <c r="L253" i="1"/>
  <c r="K252" i="1"/>
  <c r="L252" i="1"/>
  <c r="K251" i="1"/>
  <c r="L251" i="1"/>
  <c r="K250" i="1"/>
  <c r="L250" i="1"/>
  <c r="K249" i="1"/>
  <c r="L249" i="1"/>
  <c r="K248" i="1"/>
  <c r="L248" i="1"/>
  <c r="K247" i="1"/>
  <c r="K353" i="1"/>
  <c r="K352" i="1"/>
  <c r="K351" i="1"/>
  <c r="L351" i="1"/>
  <c r="K350" i="1"/>
  <c r="L350" i="1"/>
  <c r="K349" i="1"/>
  <c r="K348" i="1"/>
  <c r="L348" i="1"/>
  <c r="K347" i="1"/>
  <c r="L347" i="1"/>
  <c r="K346" i="1"/>
  <c r="K345" i="1"/>
  <c r="K336" i="1"/>
  <c r="L336" i="1"/>
  <c r="K333" i="1"/>
  <c r="L333" i="1"/>
  <c r="K332" i="1"/>
  <c r="L332" i="1"/>
  <c r="K331" i="1"/>
  <c r="L331" i="1"/>
  <c r="K330" i="1"/>
  <c r="K329" i="1"/>
  <c r="L329" i="1"/>
  <c r="E329" i="1"/>
  <c r="K328" i="1"/>
  <c r="L328" i="1"/>
  <c r="K327" i="1"/>
  <c r="L327" i="1"/>
  <c r="K326" i="1"/>
  <c r="L326" i="1"/>
  <c r="K325" i="1"/>
  <c r="K322" i="1"/>
  <c r="K321" i="1"/>
  <c r="K320" i="1"/>
  <c r="K319" i="1"/>
  <c r="L319" i="1"/>
  <c r="K318" i="1"/>
  <c r="L318" i="1"/>
  <c r="K317" i="1"/>
  <c r="L317" i="1"/>
  <c r="K316" i="1"/>
  <c r="K315" i="1"/>
  <c r="K304" i="1"/>
  <c r="K303" i="1"/>
  <c r="L303" i="1"/>
  <c r="K302" i="1"/>
  <c r="L302" i="1"/>
  <c r="K301" i="1"/>
  <c r="L301" i="1"/>
  <c r="K300" i="1"/>
  <c r="K299" i="1"/>
  <c r="L299" i="1"/>
  <c r="K298" i="1"/>
  <c r="L298" i="1"/>
  <c r="K297" i="1"/>
  <c r="L297" i="1"/>
  <c r="K296" i="1"/>
  <c r="L296" i="1"/>
  <c r="K295" i="1"/>
  <c r="L295" i="1"/>
  <c r="K294" i="1"/>
  <c r="L294" i="1"/>
  <c r="K293" i="1"/>
  <c r="L293" i="1"/>
  <c r="K292" i="1"/>
  <c r="L292" i="1"/>
  <c r="K291" i="1"/>
  <c r="K245" i="1"/>
  <c r="K244" i="1"/>
  <c r="L244" i="1"/>
  <c r="K243" i="1"/>
  <c r="K242" i="1"/>
  <c r="L242" i="1"/>
  <c r="K241" i="1"/>
  <c r="L241" i="1"/>
  <c r="L240" i="1"/>
  <c r="K239" i="1"/>
  <c r="L239" i="1"/>
  <c r="K238" i="1"/>
  <c r="L238" i="1"/>
  <c r="K234" i="1"/>
  <c r="L234" i="1"/>
  <c r="K233" i="1"/>
  <c r="L233" i="1"/>
  <c r="K232" i="1"/>
  <c r="L232" i="1"/>
  <c r="K231" i="1"/>
  <c r="K230" i="1"/>
  <c r="L230" i="1"/>
  <c r="K229" i="1"/>
  <c r="L229" i="1"/>
  <c r="K228" i="1"/>
  <c r="K224" i="1"/>
  <c r="L224" i="1"/>
  <c r="K223" i="1"/>
  <c r="L223" i="1"/>
  <c r="K222" i="1"/>
  <c r="L222" i="1"/>
  <c r="K221" i="1"/>
  <c r="L221" i="1"/>
  <c r="K220" i="1"/>
  <c r="L220" i="1"/>
  <c r="K219" i="1"/>
  <c r="L219" i="1"/>
  <c r="K218" i="1"/>
  <c r="L218" i="1"/>
  <c r="K217" i="1"/>
  <c r="K216" i="1"/>
  <c r="L216" i="1"/>
  <c r="K215" i="1"/>
  <c r="K214" i="1"/>
  <c r="K209" i="1"/>
  <c r="K208" i="1"/>
  <c r="L208" i="1"/>
  <c r="E208" i="1"/>
  <c r="K207" i="1"/>
  <c r="L207" i="1"/>
  <c r="K206" i="1"/>
  <c r="L206" i="1"/>
  <c r="K205" i="1"/>
  <c r="L205" i="1"/>
  <c r="K204" i="1"/>
  <c r="L204" i="1"/>
  <c r="K203" i="1"/>
  <c r="L203" i="1"/>
  <c r="K202" i="1"/>
  <c r="K200" i="1"/>
  <c r="K196" i="1"/>
  <c r="L196" i="1"/>
  <c r="K195" i="1"/>
  <c r="L195" i="1"/>
  <c r="K194" i="1"/>
  <c r="L194" i="1"/>
  <c r="K193" i="1"/>
  <c r="L193" i="1"/>
  <c r="K192" i="1"/>
  <c r="K191" i="1"/>
  <c r="L191" i="1"/>
  <c r="K190" i="1"/>
  <c r="L190" i="1"/>
  <c r="K189" i="1"/>
  <c r="K188" i="1"/>
  <c r="L188" i="1"/>
  <c r="K187" i="1"/>
  <c r="L187" i="1"/>
  <c r="K186" i="1"/>
  <c r="K185" i="1"/>
  <c r="L185" i="1"/>
  <c r="K184" i="1"/>
  <c r="L184" i="1"/>
  <c r="K183" i="1"/>
  <c r="L183" i="1"/>
  <c r="K182" i="1"/>
  <c r="K181" i="1"/>
  <c r="L181" i="1"/>
  <c r="K180" i="1"/>
  <c r="K179" i="1"/>
  <c r="L179" i="1"/>
  <c r="K178" i="1"/>
  <c r="K177" i="1"/>
  <c r="L177" i="1"/>
  <c r="K176" i="1"/>
  <c r="L176" i="1"/>
  <c r="K175" i="1"/>
  <c r="K173" i="1"/>
  <c r="K172" i="1"/>
  <c r="K171" i="1"/>
  <c r="L171" i="1"/>
  <c r="K170" i="1"/>
  <c r="L170" i="1"/>
  <c r="G169" i="1"/>
  <c r="K169" i="1"/>
  <c r="K168" i="1"/>
  <c r="L168" i="1"/>
  <c r="K167" i="1"/>
  <c r="L167" i="1"/>
  <c r="K166" i="1"/>
  <c r="L166" i="1"/>
  <c r="K165" i="1"/>
  <c r="K164" i="1"/>
  <c r="K163" i="1"/>
  <c r="K162" i="1"/>
  <c r="L162" i="1"/>
  <c r="K161" i="1"/>
  <c r="L161" i="1"/>
  <c r="K160" i="1"/>
  <c r="L160" i="1"/>
  <c r="K159" i="1"/>
  <c r="E159" i="1"/>
  <c r="K158" i="1"/>
  <c r="L158" i="1"/>
  <c r="E158" i="1"/>
  <c r="K157" i="1"/>
  <c r="L157" i="1"/>
  <c r="K156" i="1"/>
  <c r="L156" i="1"/>
  <c r="K155" i="1"/>
  <c r="K154" i="1"/>
  <c r="L154" i="1"/>
  <c r="K153" i="1"/>
  <c r="L153" i="1"/>
  <c r="K152" i="1"/>
  <c r="L152" i="1"/>
  <c r="K151" i="1"/>
  <c r="L151" i="1"/>
  <c r="K150" i="1"/>
  <c r="L150" i="1"/>
  <c r="K149" i="1"/>
  <c r="K143" i="1"/>
  <c r="E143" i="1"/>
  <c r="K142" i="1"/>
  <c r="L142" i="1"/>
  <c r="K141" i="1"/>
  <c r="K138" i="1"/>
  <c r="K137" i="1"/>
  <c r="K136" i="1"/>
  <c r="K131" i="1"/>
  <c r="L131" i="1"/>
  <c r="K130" i="1"/>
  <c r="L130" i="1"/>
  <c r="K129" i="1"/>
  <c r="L129" i="1"/>
  <c r="K128" i="1"/>
  <c r="K127" i="1"/>
  <c r="L127" i="1"/>
  <c r="K126" i="1"/>
  <c r="L126" i="1"/>
  <c r="K125" i="1"/>
  <c r="K124" i="1"/>
  <c r="L124" i="1"/>
  <c r="K123" i="1"/>
  <c r="K122" i="1"/>
  <c r="L122" i="1"/>
  <c r="K121" i="1"/>
  <c r="L121" i="1"/>
  <c r="K120" i="1"/>
  <c r="L120" i="1"/>
  <c r="K119" i="1"/>
  <c r="L119" i="1"/>
  <c r="K118" i="1"/>
  <c r="K117" i="1"/>
  <c r="L117" i="1"/>
  <c r="K115" i="1"/>
  <c r="L115" i="1"/>
  <c r="K114" i="1"/>
  <c r="L114" i="1"/>
  <c r="K113" i="1"/>
  <c r="L113" i="1"/>
  <c r="K112" i="1"/>
  <c r="L112" i="1"/>
  <c r="K111" i="1"/>
  <c r="L111" i="1"/>
  <c r="K110" i="1"/>
  <c r="F110" i="1"/>
  <c r="E110" i="1"/>
  <c r="K109" i="1"/>
  <c r="L109" i="1"/>
  <c r="K108" i="1"/>
  <c r="L108" i="1"/>
  <c r="K107" i="1"/>
  <c r="L107" i="1"/>
  <c r="K106" i="1"/>
  <c r="L106" i="1"/>
  <c r="K104" i="1"/>
  <c r="L104" i="1"/>
  <c r="K103" i="1"/>
  <c r="L103" i="1"/>
  <c r="K102" i="1"/>
  <c r="K290" i="1"/>
  <c r="K313" i="1"/>
  <c r="K213" i="1"/>
  <c r="K101" i="1"/>
  <c r="L11" i="1"/>
  <c r="K61" i="1"/>
  <c r="K140" i="1"/>
  <c r="K343" i="1"/>
  <c r="K284" i="1"/>
  <c r="K383" i="1"/>
  <c r="K199" i="1"/>
  <c r="K396" i="1"/>
  <c r="K323" i="1"/>
  <c r="K246" i="1"/>
  <c r="K148" i="1"/>
  <c r="K278" i="1"/>
  <c r="K237" i="1"/>
  <c r="K174" i="1"/>
  <c r="K227" i="1"/>
  <c r="K355" i="1"/>
  <c r="L65" i="1"/>
  <c r="L66" i="1"/>
  <c r="L101" i="1"/>
  <c r="L245" i="1"/>
  <c r="L246" i="1"/>
  <c r="L186" i="1"/>
  <c r="L343" i="1"/>
  <c r="L389" i="1"/>
  <c r="L17" i="1"/>
  <c r="K419" i="1"/>
  <c r="K364" i="1"/>
  <c r="L315" i="1"/>
  <c r="L323" i="1"/>
  <c r="L285" i="1"/>
  <c r="L149" i="1"/>
  <c r="L411" i="1"/>
  <c r="L141" i="1"/>
  <c r="L102" i="1"/>
  <c r="L356" i="1"/>
  <c r="L364" i="1"/>
  <c r="L15" i="1"/>
  <c r="L14" i="1"/>
  <c r="L214" i="1"/>
  <c r="L227" i="1"/>
  <c r="L365" i="1"/>
  <c r="L247" i="1"/>
  <c r="L278" i="1"/>
  <c r="L367" i="1"/>
  <c r="L454" i="1"/>
  <c r="K456" i="1"/>
  <c r="L143" i="1"/>
  <c r="K503" i="1"/>
  <c r="L19" i="1"/>
  <c r="K488" i="1"/>
  <c r="K453" i="1"/>
  <c r="L453" i="1"/>
  <c r="L503" i="1"/>
  <c r="L159" i="1"/>
  <c r="K461" i="1"/>
  <c r="K494" i="1"/>
  <c r="L291" i="1"/>
  <c r="L313" i="1"/>
  <c r="L110" i="1"/>
  <c r="L200" i="1"/>
  <c r="L213" i="1"/>
  <c r="K436" i="1"/>
  <c r="K484" i="1"/>
  <c r="K466" i="1"/>
  <c r="K510" i="1"/>
  <c r="L279" i="1"/>
  <c r="L284" i="1"/>
  <c r="L175" i="1"/>
  <c r="L228" i="1"/>
  <c r="L237" i="1"/>
  <c r="L455" i="1"/>
  <c r="L287" i="1"/>
  <c r="L366" i="1"/>
  <c r="L345" i="1"/>
  <c r="L355" i="1"/>
  <c r="L384" i="1"/>
  <c r="L416" i="1"/>
  <c r="L290" i="1"/>
  <c r="L140" i="1"/>
  <c r="L61" i="1"/>
  <c r="L199" i="1"/>
  <c r="L383" i="1"/>
  <c r="L396" i="1"/>
  <c r="L419" i="1"/>
  <c r="L436" i="1"/>
  <c r="L148" i="1"/>
  <c r="L174" i="1"/>
  <c r="L456" i="1"/>
  <c r="L510" i="1"/>
  <c r="L5" i="1"/>
  <c r="K113" i="6"/>
  <c r="K136" i="6"/>
  <c r="K71" i="6"/>
  <c r="L71" i="6"/>
  <c r="L113" i="6"/>
  <c r="L136" i="6"/>
  <c r="L73" i="6"/>
  <c r="L4" i="6"/>
  <c r="L279" i="6"/>
  <c r="K73" i="6"/>
  <c r="N62" i="18"/>
  <c r="M6" i="12"/>
  <c r="M16" i="12" s="1"/>
  <c r="M117" i="12"/>
  <c r="M402" i="12"/>
  <c r="M227" i="12"/>
  <c r="M34" i="12"/>
  <c r="M567" i="12"/>
  <c r="M571" i="12" s="1"/>
  <c r="M253" i="12"/>
  <c r="M285" i="12"/>
  <c r="M310" i="12"/>
  <c r="N258" i="12"/>
  <c r="N129" i="12"/>
  <c r="M175" i="12"/>
  <c r="N287" i="12"/>
  <c r="N301" i="12"/>
  <c r="H375" i="12"/>
  <c r="L375" i="12" s="1"/>
  <c r="N375" i="12" s="1"/>
  <c r="M352" i="12"/>
  <c r="M121" i="12"/>
  <c r="N564" i="12"/>
  <c r="M171" i="12"/>
  <c r="M167" i="12"/>
  <c r="M300" i="12"/>
  <c r="M201" i="12"/>
  <c r="M224" i="12"/>
  <c r="M266" i="12"/>
  <c r="N382" i="12"/>
  <c r="N334" i="12"/>
  <c r="N302" i="12"/>
  <c r="N340" i="12"/>
  <c r="N335" i="12"/>
  <c r="M106" i="12"/>
  <c r="M315" i="12"/>
  <c r="M161" i="12"/>
  <c r="M560" i="12"/>
  <c r="M316" i="12"/>
  <c r="N169" i="12"/>
  <c r="N25" i="12"/>
  <c r="M177" i="12"/>
  <c r="N289" i="12"/>
  <c r="N307" i="12"/>
  <c r="N165" i="12"/>
  <c r="M32" i="12"/>
  <c r="M173" i="12"/>
  <c r="M18" i="12"/>
  <c r="M490" i="12"/>
  <c r="N35" i="12"/>
  <c r="N222" i="12"/>
  <c r="M230" i="12"/>
  <c r="N237" i="12"/>
  <c r="M459" i="12"/>
  <c r="N343" i="12"/>
  <c r="N56" i="12"/>
  <c r="N204" i="12"/>
  <c r="M210" i="12"/>
  <c r="N214" i="12"/>
  <c r="N377" i="12"/>
  <c r="N964" i="12"/>
  <c r="M522" i="12"/>
  <c r="M551" i="12" s="1"/>
  <c r="M559" i="12"/>
  <c r="M563" i="12"/>
  <c r="N297" i="12"/>
  <c r="N261" i="12"/>
  <c r="N181" i="12"/>
  <c r="N157" i="12"/>
  <c r="N88" i="12"/>
  <c r="M349" i="12"/>
  <c r="M270" i="12"/>
  <c r="M155" i="12"/>
  <c r="N269" i="12"/>
  <c r="N312" i="12"/>
  <c r="N344" i="12"/>
  <c r="M220" i="12"/>
  <c r="N523" i="12"/>
  <c r="M525" i="12"/>
  <c r="N199" i="12"/>
  <c r="N400" i="12"/>
  <c r="M326" i="12"/>
  <c r="N87" i="12"/>
  <c r="M118" i="12"/>
  <c r="M319" i="12"/>
  <c r="N138" i="12"/>
  <c r="N205" i="12"/>
  <c r="M466" i="12"/>
  <c r="M562" i="12"/>
  <c r="M28" i="12"/>
  <c r="N595" i="12"/>
  <c r="N109" i="12"/>
  <c r="N783" i="12"/>
  <c r="N471" i="12"/>
  <c r="N263" i="12"/>
  <c r="N221" i="12"/>
  <c r="N324" i="12"/>
  <c r="M36" i="12"/>
  <c r="M380" i="12"/>
  <c r="M485" i="12"/>
  <c r="N159" i="12"/>
  <c r="M203" i="12"/>
  <c r="N351" i="12"/>
  <c r="M306" i="12"/>
  <c r="N94" i="12"/>
  <c r="M85" i="12"/>
  <c r="N140" i="12"/>
  <c r="M65" i="12"/>
  <c r="N136" i="12"/>
  <c r="N634" i="12"/>
  <c r="M80" i="12"/>
  <c r="M103" i="12" s="1"/>
  <c r="M193" i="12"/>
  <c r="M350" i="12"/>
  <c r="M296" i="12"/>
  <c r="N248" i="12"/>
  <c r="N99" i="12"/>
  <c r="N303" i="12"/>
  <c r="M213" i="12"/>
  <c r="M212" i="12"/>
  <c r="M86" i="12"/>
  <c r="M347" i="12"/>
  <c r="M58" i="12"/>
  <c r="M332" i="12"/>
  <c r="M196" i="12"/>
  <c r="M299" i="12"/>
  <c r="N125" i="12"/>
  <c r="N218" i="12"/>
  <c r="M469" i="12"/>
  <c r="M472" i="12"/>
  <c r="L648" i="12"/>
  <c r="N707" i="12"/>
  <c r="N182" i="12"/>
  <c r="M182" i="12"/>
  <c r="N309" i="12"/>
  <c r="M379" i="12"/>
  <c r="N379" i="12"/>
  <c r="N458" i="12"/>
  <c r="M458" i="12"/>
  <c r="N463" i="12"/>
  <c r="M463" i="12"/>
  <c r="N467" i="12"/>
  <c r="M467" i="12"/>
  <c r="L558" i="12"/>
  <c r="M271" i="12"/>
  <c r="N267" i="12"/>
  <c r="N320" i="12"/>
  <c r="M553" i="12"/>
  <c r="M9" i="12"/>
  <c r="N9" i="12"/>
  <c r="M141" i="12"/>
  <c r="M246" i="12"/>
  <c r="N246" i="12"/>
  <c r="M259" i="12"/>
  <c r="N259" i="12"/>
  <c r="M148" i="12"/>
  <c r="M152" i="12" s="1"/>
  <c r="M158" i="12"/>
  <c r="N133" i="12"/>
  <c r="M22" i="12"/>
  <c r="N83" i="12"/>
  <c r="M83" i="12"/>
  <c r="M126" i="12"/>
  <c r="N233" i="12"/>
  <c r="N43" i="12"/>
  <c r="M43" i="12"/>
  <c r="M47" i="12"/>
  <c r="N47" i="12"/>
  <c r="N60" i="12"/>
  <c r="M60" i="12"/>
  <c r="M275" i="12"/>
  <c r="N275" i="12"/>
  <c r="M209" i="12"/>
  <c r="M241" i="12"/>
  <c r="N163" i="12"/>
  <c r="N179" i="12"/>
  <c r="N23" i="12"/>
  <c r="M40" i="12"/>
  <c r="N281" i="12"/>
  <c r="N19" i="12"/>
  <c r="N313" i="12"/>
  <c r="N28" i="12"/>
  <c r="M295" i="12"/>
  <c r="M330" i="12" s="1"/>
  <c r="N17" i="12"/>
  <c r="L792" i="12"/>
  <c r="N123" i="12"/>
  <c r="N15" i="12"/>
  <c r="M84" i="12"/>
  <c r="M119" i="12"/>
  <c r="M10" i="12"/>
  <c r="N96" i="12"/>
  <c r="N396" i="12"/>
  <c r="N775" i="12"/>
  <c r="N280" i="12"/>
  <c r="M280" i="12"/>
  <c r="N308" i="12"/>
  <c r="N89" i="12"/>
  <c r="N61" i="12"/>
  <c r="N124" i="12"/>
  <c r="N260" i="12"/>
  <c r="N200" i="12"/>
  <c r="N97" i="12"/>
  <c r="N69" i="12"/>
  <c r="N45" i="12"/>
  <c r="N188" i="12"/>
  <c r="N116" i="12"/>
  <c r="M54" i="12"/>
  <c r="N92" i="12"/>
  <c r="N554" i="12"/>
  <c r="M487" i="12"/>
  <c r="M521" i="12" s="1"/>
  <c r="N81" i="12"/>
  <c r="M81" i="12"/>
  <c r="M112" i="12"/>
  <c r="M147" i="12" s="1"/>
  <c r="N112" i="12"/>
  <c r="M231" i="12"/>
  <c r="N231" i="12"/>
  <c r="N491" i="12"/>
  <c r="M491" i="12"/>
  <c r="N709" i="12"/>
  <c r="M135" i="12"/>
  <c r="M20" i="12"/>
  <c r="N120" i="12"/>
  <c r="N160" i="12"/>
  <c r="M333" i="12"/>
  <c r="N197" i="12"/>
  <c r="N184" i="12"/>
  <c r="M21" i="12"/>
  <c r="M283" i="12"/>
  <c r="N114" i="12"/>
  <c r="M114" i="12"/>
  <c r="N13" i="12"/>
  <c r="M13" i="12"/>
  <c r="M49" i="12"/>
  <c r="M11" i="12"/>
  <c r="N223" i="12"/>
  <c r="M139" i="12"/>
  <c r="N264" i="12"/>
  <c r="M318" i="12"/>
  <c r="M338" i="12"/>
  <c r="M376" i="12"/>
  <c r="N64" i="12"/>
  <c r="M251" i="12"/>
  <c r="N251" i="12"/>
  <c r="N854" i="12"/>
  <c r="N791" i="12"/>
  <c r="N792" i="12" s="1"/>
  <c r="M520" i="12"/>
  <c r="N520" i="12"/>
  <c r="N284" i="12"/>
  <c r="M284" i="12"/>
  <c r="N293" i="12"/>
  <c r="N348" i="12"/>
  <c r="M321" i="12"/>
  <c r="N321" i="12"/>
  <c r="M329" i="12"/>
  <c r="N329" i="12"/>
  <c r="N170" i="12"/>
  <c r="N127" i="12"/>
  <c r="N381" i="12"/>
  <c r="N305" i="12"/>
  <c r="N131" i="12"/>
  <c r="N257" i="12"/>
  <c r="N211" i="12"/>
  <c r="N232" i="12"/>
  <c r="N341" i="12"/>
  <c r="N279" i="12"/>
  <c r="M465" i="12"/>
  <c r="N153" i="12"/>
  <c r="M489" i="12"/>
  <c r="N387" i="12"/>
  <c r="N107" i="12"/>
  <c r="N569" i="12"/>
  <c r="L563" i="12"/>
  <c r="N647" i="12"/>
  <c r="N648" i="12" s="1"/>
  <c r="N866" i="12"/>
  <c r="L933" i="12"/>
  <c r="N926" i="12"/>
  <c r="L30" i="12"/>
  <c r="N90" i="12"/>
  <c r="N262" i="12"/>
  <c r="N228" i="12"/>
  <c r="N325" i="12"/>
  <c r="N238" i="12"/>
  <c r="M211" i="12"/>
  <c r="N142" i="12"/>
  <c r="N346" i="12"/>
  <c r="N282" i="12"/>
  <c r="N82" i="12"/>
  <c r="N115" i="12"/>
  <c r="N311" i="12"/>
  <c r="N67" i="12"/>
  <c r="N288" i="12"/>
  <c r="M387" i="12"/>
  <c r="M456" i="12" s="1"/>
  <c r="L594" i="12"/>
  <c r="N274" i="12"/>
  <c r="N272" i="12"/>
  <c r="L644" i="12"/>
  <c r="L828" i="12"/>
  <c r="N494" i="12"/>
  <c r="M78" i="12"/>
  <c r="M24" i="12"/>
  <c r="M346" i="12"/>
  <c r="M561" i="12"/>
  <c r="M468" i="12"/>
  <c r="M191" i="12"/>
  <c r="M208" i="12" s="1"/>
  <c r="N12" i="12"/>
  <c r="N206" i="12"/>
  <c r="M206" i="12"/>
  <c r="L965" i="12"/>
  <c r="N934" i="12"/>
  <c r="N922" i="12"/>
  <c r="L997" i="12"/>
  <c r="M91" i="12"/>
  <c r="N91" i="12"/>
  <c r="M95" i="12"/>
  <c r="N95" i="12"/>
  <c r="M240" i="12"/>
  <c r="M493" i="12"/>
  <c r="M66" i="12"/>
  <c r="M243" i="12"/>
  <c r="N243" i="12"/>
  <c r="M278" i="12"/>
  <c r="M294" i="12" s="1"/>
  <c r="M38" i="12"/>
  <c r="M59" i="12"/>
  <c r="M41" i="12"/>
  <c r="N41" i="12"/>
  <c r="N644" i="12"/>
  <c r="N128" i="12"/>
  <c r="M317" i="12"/>
  <c r="N488" i="12"/>
  <c r="M457" i="12"/>
  <c r="M486" i="12" s="1"/>
  <c r="N331" i="12"/>
  <c r="L784" i="12"/>
  <c r="N186" i="12"/>
  <c r="N162" i="12"/>
  <c r="N219" i="12"/>
  <c r="N137" i="12"/>
  <c r="M323" i="12"/>
  <c r="M464" i="12"/>
  <c r="N460" i="12"/>
  <c r="N101" i="12"/>
  <c r="N678" i="12"/>
  <c r="N690" i="12" s="1"/>
  <c r="N763" i="12"/>
  <c r="N793" i="12"/>
  <c r="N752" i="12"/>
  <c r="N762" i="12" s="1"/>
  <c r="M239" i="12"/>
  <c r="M290" i="12"/>
  <c r="M298" i="12"/>
  <c r="M108" i="12"/>
  <c r="M375" i="12"/>
  <c r="N6" i="17" l="1"/>
  <c r="O6" i="17" s="1"/>
  <c r="O11" i="17" s="1"/>
  <c r="M44" i="12"/>
  <c r="N44" i="12"/>
  <c r="N189" i="12"/>
  <c r="M189" i="12"/>
  <c r="M291" i="12"/>
  <c r="N291" i="12"/>
  <c r="M276" i="12"/>
  <c r="N276" i="12"/>
  <c r="M8" i="12"/>
  <c r="N8" i="12"/>
  <c r="N254" i="12"/>
  <c r="M254" i="12"/>
  <c r="M384" i="12"/>
  <c r="N384" i="12"/>
  <c r="N336" i="12"/>
  <c r="N337" i="12" s="1"/>
  <c r="M336" i="12"/>
  <c r="L337" i="12"/>
  <c r="N93" i="12"/>
  <c r="N225" i="12"/>
  <c r="M202" i="12"/>
  <c r="M524" i="12"/>
  <c r="M216" i="12"/>
  <c r="M397" i="12"/>
  <c r="M566" i="12"/>
  <c r="M185" i="12"/>
  <c r="N252" i="12"/>
  <c r="M256" i="12"/>
  <c r="N322" i="12"/>
  <c r="N330" i="12" s="1"/>
  <c r="N339" i="12"/>
  <c r="N198" i="12"/>
  <c r="M236" i="12"/>
  <c r="L208" i="12"/>
  <c r="N486" i="12"/>
  <c r="N677" i="12"/>
  <c r="N828" i="12"/>
  <c r="N708" i="12"/>
  <c r="M207" i="12"/>
  <c r="M557" i="12"/>
  <c r="L635" i="12"/>
  <c r="N48" i="12"/>
  <c r="M42" i="12"/>
  <c r="N495" i="12"/>
  <c r="N268" i="12"/>
  <c r="N965" i="12"/>
  <c r="L690" i="12"/>
  <c r="L521" i="12"/>
  <c r="M314" i="12"/>
  <c r="M304" i="12"/>
  <c r="N558" i="12"/>
  <c r="N234" i="12"/>
  <c r="M39" i="12"/>
  <c r="N229" i="12"/>
  <c r="N192" i="12"/>
  <c r="M70" i="12"/>
  <c r="M130" i="12"/>
  <c r="M570" i="12"/>
  <c r="M55" i="12"/>
  <c r="N187" i="12"/>
  <c r="M57" i="12"/>
  <c r="N194" i="12"/>
  <c r="N784" i="12"/>
  <c r="N855" i="12"/>
  <c r="N883" i="12"/>
  <c r="N923" i="12"/>
  <c r="N981" i="12"/>
  <c r="N1013" i="12"/>
  <c r="N933" i="12"/>
  <c r="L568" i="12"/>
  <c r="N456" i="12"/>
  <c r="M247" i="12"/>
  <c r="N68" i="12"/>
  <c r="N342" i="12"/>
  <c r="L376" i="12"/>
  <c r="N353" i="12"/>
  <c r="M273" i="12"/>
  <c r="N571" i="12"/>
  <c r="N594" i="12" s="1"/>
  <c r="N492" i="12"/>
  <c r="N521" i="12" s="1"/>
  <c r="N98" i="12"/>
  <c r="N103" i="12" s="1"/>
  <c r="L330" i="12"/>
  <c r="L571" i="12"/>
  <c r="M244" i="12"/>
  <c r="N172" i="12"/>
  <c r="L712" i="12"/>
  <c r="L241" i="12"/>
  <c r="N164" i="12"/>
  <c r="N180" i="12"/>
  <c r="N100" i="12"/>
  <c r="M149" i="12"/>
  <c r="N30" i="12"/>
  <c r="M53" i="12"/>
  <c r="M593" i="12"/>
  <c r="M635" i="12" s="1"/>
  <c r="M132" i="12"/>
  <c r="N249" i="12"/>
  <c r="M265" i="12"/>
  <c r="M63" i="12"/>
  <c r="N183" i="12"/>
  <c r="M552" i="12"/>
  <c r="M558" i="12" s="1"/>
  <c r="N551" i="12"/>
  <c r="N776" i="12"/>
  <c r="N997" i="12"/>
  <c r="N146" i="12"/>
  <c r="M146" i="12"/>
  <c r="L147" i="12"/>
  <c r="M14" i="12"/>
  <c r="N14" i="12"/>
  <c r="N16" i="12" s="1"/>
  <c r="M46" i="12"/>
  <c r="N46" i="12"/>
  <c r="N245" i="12"/>
  <c r="M245" i="12"/>
  <c r="L1013" i="12"/>
  <c r="N110" i="12"/>
  <c r="N111" i="12" s="1"/>
  <c r="N151" i="12"/>
  <c r="L762" i="12"/>
  <c r="L923" i="12"/>
  <c r="N174" i="12"/>
  <c r="L152" i="12"/>
  <c r="N166" i="12"/>
  <c r="M7" i="12"/>
  <c r="N37" i="12"/>
  <c r="L190" i="12"/>
  <c r="N235" i="12"/>
  <c r="L456" i="12"/>
  <c r="M102" i="12"/>
  <c r="N178" i="12"/>
  <c r="N62" i="12"/>
  <c r="M62" i="12"/>
  <c r="M215" i="12"/>
  <c r="N215" i="12"/>
  <c r="M378" i="12"/>
  <c r="N378" i="12"/>
  <c r="N386" i="12" s="1"/>
  <c r="L677" i="12"/>
  <c r="L79" i="12"/>
  <c r="L865" i="12"/>
  <c r="L386" i="12"/>
  <c r="L883" i="12"/>
  <c r="N154" i="12"/>
  <c r="M242" i="12"/>
  <c r="M277" i="12" s="1"/>
  <c r="M1029" i="12" s="1"/>
  <c r="N226" i="12"/>
  <c r="L111" i="12"/>
  <c r="M50" i="12"/>
  <c r="N168" i="12"/>
  <c r="M168" i="12"/>
  <c r="N176" i="12"/>
  <c r="M176" i="12"/>
  <c r="N345" i="12"/>
  <c r="N376" i="12" s="1"/>
  <c r="M345" i="12"/>
  <c r="L776" i="12"/>
  <c r="M31" i="12"/>
  <c r="M79" i="12" s="1"/>
  <c r="L751" i="12"/>
  <c r="L277" i="12"/>
  <c r="L103" i="12"/>
  <c r="L486" i="12"/>
  <c r="L294" i="12"/>
  <c r="M255" i="12"/>
  <c r="N250" i="12"/>
  <c r="N195" i="12"/>
  <c r="L16" i="12"/>
  <c r="L981" i="12"/>
  <c r="L855" i="12"/>
  <c r="L551" i="12"/>
  <c r="L708" i="12"/>
  <c r="N134" i="12"/>
  <c r="M195" i="12"/>
  <c r="M470" i="12"/>
  <c r="M113" i="12"/>
  <c r="N113" i="12"/>
  <c r="N150" i="12"/>
  <c r="M150" i="12"/>
  <c r="M286" i="12"/>
  <c r="N286" i="12"/>
  <c r="N294" i="12" s="1"/>
  <c r="P11" i="18"/>
  <c r="N11" i="18"/>
  <c r="P145" i="18"/>
  <c r="P111" i="18"/>
  <c r="N163" i="18"/>
  <c r="P32" i="18"/>
  <c r="P12" i="18"/>
  <c r="P117" i="18"/>
  <c r="N31" i="18"/>
  <c r="M32" i="18"/>
  <c r="M117" i="18"/>
  <c r="M67" i="18"/>
  <c r="M22" i="18"/>
  <c r="M35" i="18"/>
  <c r="O21" i="18"/>
  <c r="P21" i="18" s="1"/>
  <c r="P22" i="18" s="1"/>
  <c r="P151" i="18" s="1"/>
  <c r="M145" i="18"/>
  <c r="M12" i="18"/>
  <c r="M163" i="18" s="1"/>
  <c r="P146" i="18"/>
  <c r="P147" i="18" s="1"/>
  <c r="N241" i="12" l="1"/>
  <c r="N277" i="12"/>
  <c r="N208" i="12"/>
  <c r="N79" i="12"/>
  <c r="N1017" i="12" s="1"/>
  <c r="N190" i="12"/>
  <c r="N147" i="12"/>
  <c r="N152" i="12"/>
  <c r="L1029" i="12"/>
</calcChain>
</file>

<file path=xl/comments1.xml><?xml version="1.0" encoding="utf-8"?>
<comments xmlns="http://schemas.openxmlformats.org/spreadsheetml/2006/main">
  <authors>
    <author>HPZ400</author>
  </authors>
  <commentList>
    <comment ref="G7" authorId="0" shapeId="0">
      <text>
        <r>
          <rPr>
            <b/>
            <sz val="9"/>
            <color indexed="81"/>
            <rFont val="Tahoma"/>
            <family val="2"/>
          </rPr>
          <t>Giải chi tạm ứng 8tr ngày18,25,30/11 , ( Tồng chi: 7.930.000 )
ĐỢT 1</t>
        </r>
      </text>
    </comment>
    <comment ref="I8" authorId="0" shapeId="0">
      <text>
        <r>
          <rPr>
            <b/>
            <sz val="9"/>
            <color indexed="81"/>
            <rFont val="Tahoma"/>
            <family val="2"/>
          </rPr>
          <t>Giải chi ngày 26/02</t>
        </r>
      </text>
    </comment>
    <comment ref="J8" authorId="0" shapeId="0">
      <text>
        <r>
          <rPr>
            <b/>
            <sz val="9"/>
            <color indexed="81"/>
            <rFont val="Tahoma"/>
            <family val="2"/>
          </rPr>
          <t>17/04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Theo số TỔng hơp trên phần mềm kế toán từ tháng 01/2020</t>
        </r>
      </text>
    </comment>
    <comment ref="G10" authorId="0" shapeId="0">
      <text>
        <r>
          <rPr>
            <b/>
            <sz val="9"/>
            <color indexed="81"/>
            <rFont val="Tahoma"/>
            <family val="2"/>
          </rPr>
          <t xml:space="preserve">24/02 TECH
</t>
        </r>
      </text>
    </comment>
    <comment ref="I11" authorId="0" shapeId="0">
      <text>
        <r>
          <rPr>
            <b/>
            <sz val="9"/>
            <color indexed="81"/>
            <rFont val="Tahoma"/>
            <family val="2"/>
          </rPr>
          <t>10/03 TECH</t>
        </r>
      </text>
    </comment>
    <comment ref="J11" authorId="0" shapeId="0">
      <text>
        <r>
          <rPr>
            <b/>
            <sz val="9"/>
            <color indexed="81"/>
            <rFont val="Tahoma"/>
            <family val="2"/>
          </rPr>
          <t xml:space="preserve"> 20.000.000 ( 12/03 TECH)
12.165.000 ( 12/05/2020 TECH)</t>
        </r>
      </text>
    </comment>
    <comment ref="I12" authorId="0" shapeId="0">
      <text>
        <r>
          <rPr>
            <b/>
            <sz val="9"/>
            <color indexed="81"/>
            <rFont val="Tahoma"/>
            <family val="2"/>
          </rPr>
          <t>13/03 VTB</t>
        </r>
      </text>
    </comment>
    <comment ref="G15" authorId="0" shapeId="0">
      <text>
        <r>
          <rPr>
            <b/>
            <sz val="9"/>
            <color indexed="81"/>
            <rFont val="Tahoma"/>
            <family val="2"/>
          </rPr>
          <t>31/12/2019 VTB</t>
        </r>
      </text>
    </comment>
    <comment ref="I15" authorId="0" shapeId="0">
      <text>
        <r>
          <rPr>
            <b/>
            <sz val="9"/>
            <color indexed="81"/>
            <rFont val="Tahoma"/>
            <family val="2"/>
          </rPr>
          <t xml:space="preserve">18/03 VTB
</t>
        </r>
      </text>
    </comment>
    <comment ref="G17" authorId="0" shapeId="0">
      <text>
        <r>
          <rPr>
            <b/>
            <sz val="9"/>
            <color indexed="81"/>
            <rFont val="Tahoma"/>
            <family val="2"/>
          </rPr>
          <t>02/01 TECH</t>
        </r>
      </text>
    </comment>
    <comment ref="H17" authorId="0" shapeId="0">
      <text>
        <r>
          <rPr>
            <b/>
            <sz val="9"/>
            <color indexed="81"/>
            <rFont val="Tahoma"/>
            <family val="2"/>
          </rPr>
          <t>27/02 TECH</t>
        </r>
      </text>
    </comment>
    <comment ref="H18" authorId="0" shapeId="0">
      <text>
        <r>
          <rPr>
            <b/>
            <sz val="9"/>
            <color indexed="81"/>
            <rFont val="Tahoma"/>
            <family val="2"/>
          </rPr>
          <t xml:space="preserve">25/02 TECH
</t>
        </r>
      </text>
    </comment>
    <comment ref="H19" authorId="0" shapeId="0">
      <text>
        <r>
          <rPr>
            <b/>
            <sz val="9"/>
            <color indexed="81"/>
            <rFont val="Tahoma"/>
            <family val="2"/>
          </rPr>
          <t xml:space="preserve">28/03 VTB
</t>
        </r>
      </text>
    </comment>
    <comment ref="H21" authorId="0" shapeId="0">
      <text>
        <r>
          <rPr>
            <b/>
            <sz val="9"/>
            <color indexed="81"/>
            <rFont val="Tahoma"/>
            <family val="2"/>
          </rPr>
          <t>06/05 TECH</t>
        </r>
      </text>
    </comment>
    <comment ref="H22" authorId="0" shapeId="0">
      <text>
        <r>
          <rPr>
            <b/>
            <sz val="9"/>
            <color indexed="81"/>
            <rFont val="Tahoma"/>
            <family val="2"/>
          </rPr>
          <t xml:space="preserve">04/03 VTB
</t>
        </r>
      </text>
    </comment>
    <comment ref="G25" authorId="0" shapeId="0">
      <text>
        <r>
          <rPr>
            <b/>
            <sz val="9"/>
            <color indexed="81"/>
            <rFont val="Tahoma"/>
            <family val="2"/>
          </rPr>
          <t>14/01 VTB</t>
        </r>
      </text>
    </comment>
    <comment ref="H25" authorId="0" shapeId="0">
      <text>
        <r>
          <rPr>
            <b/>
            <sz val="9"/>
            <color indexed="81"/>
            <rFont val="Tahoma"/>
            <family val="2"/>
          </rPr>
          <t xml:space="preserve">24/02 VTB
</t>
        </r>
      </text>
    </comment>
    <comment ref="G27" authorId="0" shapeId="0">
      <text>
        <r>
          <rPr>
            <b/>
            <sz val="9"/>
            <color indexed="81"/>
            <rFont val="Tahoma"/>
            <family val="2"/>
          </rPr>
          <t>17/01 TECH</t>
        </r>
      </text>
    </comment>
    <comment ref="H27" authorId="0" shapeId="0">
      <text>
        <r>
          <rPr>
            <b/>
            <sz val="9"/>
            <color indexed="81"/>
            <rFont val="Tahoma"/>
            <family val="2"/>
          </rPr>
          <t>26/02 TECH</t>
        </r>
      </text>
    </comment>
    <comment ref="I27" authorId="0" shapeId="0">
      <text>
        <r>
          <rPr>
            <b/>
            <sz val="9"/>
            <color indexed="81"/>
            <rFont val="Tahoma"/>
            <family val="2"/>
          </rPr>
          <t>19/05/2020 TECH</t>
        </r>
      </text>
    </comment>
    <comment ref="F28" authorId="0" shapeId="0">
      <text>
        <r>
          <rPr>
            <b/>
            <sz val="9"/>
            <color indexed="81"/>
            <rFont val="Tahoma"/>
            <family val="2"/>
          </rPr>
          <t>Trừ 600.000 tiền xà bần
Trừ 1.000.000 trừ hao vật tư</t>
        </r>
      </text>
    </comment>
    <comment ref="H28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G29" authorId="0" shapeId="0">
      <text>
        <r>
          <rPr>
            <b/>
            <sz val="9"/>
            <color indexed="81"/>
            <rFont val="Tahoma"/>
            <family val="2"/>
          </rPr>
          <t>18/01 TECH</t>
        </r>
      </text>
    </comment>
    <comment ref="H29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I29" authorId="0" shapeId="0">
      <text>
        <r>
          <rPr>
            <b/>
            <sz val="9"/>
            <color indexed="81"/>
            <rFont val="Tahoma"/>
            <family val="2"/>
          </rPr>
          <t>12/05/2020 TECH</t>
        </r>
      </text>
    </comment>
    <comment ref="G33" authorId="0" shapeId="0">
      <text>
        <r>
          <rPr>
            <b/>
            <sz val="9"/>
            <color indexed="81"/>
            <rFont val="Tahoma"/>
            <family val="2"/>
          </rPr>
          <t>08/02 TECH</t>
        </r>
      </text>
    </comment>
    <comment ref="H33" authorId="0" shapeId="0">
      <text>
        <r>
          <rPr>
            <b/>
            <sz val="9"/>
            <color indexed="81"/>
            <rFont val="Tahoma"/>
            <family val="2"/>
          </rPr>
          <t>23/03 TECH</t>
        </r>
      </text>
    </comment>
    <comment ref="I33" authorId="0" shapeId="0">
      <text>
        <r>
          <rPr>
            <b/>
            <sz val="9"/>
            <color indexed="81"/>
            <rFont val="Tahoma"/>
            <family val="2"/>
          </rPr>
          <t>26/05/2020 TECH</t>
        </r>
      </text>
    </comment>
    <comment ref="G34" authorId="0" shapeId="0">
      <text>
        <r>
          <rPr>
            <b/>
            <sz val="9"/>
            <color indexed="81"/>
            <rFont val="Tahoma"/>
            <family val="2"/>
          </rPr>
          <t xml:space="preserve">11/02 TECH
</t>
        </r>
      </text>
    </comment>
    <comment ref="G35" authorId="0" shapeId="0">
      <text>
        <r>
          <rPr>
            <b/>
            <sz val="9"/>
            <color indexed="81"/>
            <rFont val="Tahoma"/>
            <family val="2"/>
          </rPr>
          <t xml:space="preserve">11/02 TECH
</t>
        </r>
      </text>
    </comment>
    <comment ref="G37" authorId="0" shapeId="0">
      <text>
        <r>
          <rPr>
            <b/>
            <sz val="9"/>
            <color indexed="81"/>
            <rFont val="Tahoma"/>
            <family val="2"/>
          </rPr>
          <t xml:space="preserve">15/02 TECH
</t>
        </r>
      </text>
    </comment>
    <comment ref="H37" authorId="0" shapeId="0">
      <text>
        <r>
          <rPr>
            <b/>
            <sz val="9"/>
            <color indexed="81"/>
            <rFont val="Tahoma"/>
            <family val="2"/>
          </rPr>
          <t>27/02 TECH</t>
        </r>
      </text>
    </comment>
    <comment ref="G38" authorId="0" shapeId="0">
      <text>
        <r>
          <rPr>
            <b/>
            <sz val="9"/>
            <color indexed="81"/>
            <rFont val="Tahoma"/>
            <family val="2"/>
          </rPr>
          <t>17/02 TECH</t>
        </r>
      </text>
    </comment>
    <comment ref="G39" authorId="0" shapeId="0">
      <text>
        <r>
          <rPr>
            <b/>
            <sz val="9"/>
            <color indexed="81"/>
            <rFont val="Tahoma"/>
            <family val="2"/>
          </rPr>
          <t xml:space="preserve">17/02 TECH
</t>
        </r>
      </text>
    </comment>
    <comment ref="H40" authorId="0" shapeId="0">
      <text>
        <r>
          <rPr>
            <b/>
            <sz val="9"/>
            <color indexed="81"/>
            <rFont val="Tahoma"/>
            <family val="2"/>
          </rPr>
          <t>17/02 TECH</t>
        </r>
      </text>
    </comment>
    <comment ref="G42" authorId="0" shapeId="0">
      <text>
        <r>
          <rPr>
            <b/>
            <sz val="9"/>
            <color indexed="81"/>
            <rFont val="Tahoma"/>
            <family val="2"/>
          </rPr>
          <t>22/02 TECH</t>
        </r>
      </text>
    </comment>
    <comment ref="G43" authorId="0" shapeId="0">
      <text>
        <r>
          <rPr>
            <b/>
            <sz val="9"/>
            <color indexed="81"/>
            <rFont val="Tahoma"/>
            <family val="2"/>
          </rPr>
          <t>26/02 TECH</t>
        </r>
      </text>
    </comment>
    <comment ref="G44" authorId="0" shapeId="0">
      <text>
        <r>
          <rPr>
            <b/>
            <sz val="9"/>
            <color indexed="81"/>
            <rFont val="Tahoma"/>
            <family val="2"/>
          </rPr>
          <t>10/03 VTB</t>
        </r>
      </text>
    </comment>
    <comment ref="G45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G46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G47" authorId="0" shapeId="0">
      <text>
        <r>
          <rPr>
            <b/>
            <sz val="9"/>
            <color indexed="81"/>
            <rFont val="Tahoma"/>
            <family val="2"/>
          </rPr>
          <t>03/03 TECH</t>
        </r>
      </text>
    </comment>
    <comment ref="G48" authorId="0" shapeId="0">
      <text>
        <r>
          <rPr>
            <b/>
            <sz val="9"/>
            <color indexed="81"/>
            <rFont val="Tahoma"/>
            <family val="2"/>
          </rPr>
          <t>07/03 VTB</t>
        </r>
      </text>
    </comment>
    <comment ref="H48" authorId="0" shapeId="0">
      <text>
        <r>
          <rPr>
            <b/>
            <sz val="9"/>
            <color indexed="81"/>
            <rFont val="Tahoma"/>
            <family val="2"/>
          </rPr>
          <t>28/03 VTB</t>
        </r>
      </text>
    </comment>
    <comment ref="G49" authorId="0" shapeId="0">
      <text>
        <r>
          <rPr>
            <b/>
            <sz val="9"/>
            <color indexed="81"/>
            <rFont val="Tahoma"/>
            <family val="2"/>
          </rPr>
          <t>12/03 TECH</t>
        </r>
      </text>
    </comment>
    <comment ref="G50" authorId="0" shapeId="0">
      <text>
        <r>
          <rPr>
            <b/>
            <sz val="9"/>
            <color indexed="81"/>
            <rFont val="Tahoma"/>
            <family val="2"/>
          </rPr>
          <t>24/03 TECH</t>
        </r>
      </text>
    </comment>
    <comment ref="G51" authorId="0" shapeId="0">
      <text>
        <r>
          <rPr>
            <b/>
            <sz val="9"/>
            <color indexed="81"/>
            <rFont val="Tahoma"/>
            <family val="2"/>
          </rPr>
          <t>Lấy số từ bảng tổng hợp của Ms Trang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G54" authorId="0" shapeId="0">
      <text>
        <r>
          <rPr>
            <b/>
            <sz val="9"/>
            <color indexed="81"/>
            <rFont val="Tahoma"/>
            <family val="2"/>
          </rPr>
          <t>11/2019 TECH</t>
        </r>
      </text>
    </comment>
    <comment ref="G55" authorId="0" shapeId="0">
      <text>
        <r>
          <rPr>
            <b/>
            <sz val="9"/>
            <color indexed="81"/>
            <rFont val="Tahoma"/>
            <family val="2"/>
          </rPr>
          <t>Lần 1 50%</t>
        </r>
      </text>
    </comment>
    <comment ref="H55" authorId="0" shapeId="0">
      <text>
        <r>
          <rPr>
            <b/>
            <sz val="9"/>
            <color indexed="81"/>
            <rFont val="Tahoma"/>
            <family val="2"/>
          </rPr>
          <t>29/04 TECH</t>
        </r>
      </text>
    </comment>
    <comment ref="G56" authorId="0" shapeId="0">
      <text>
        <r>
          <rPr>
            <b/>
            <sz val="9"/>
            <color indexed="81"/>
            <rFont val="Tahoma"/>
            <family val="2"/>
          </rPr>
          <t>Lần 1 50% ngày 21/11</t>
        </r>
      </text>
    </comment>
    <comment ref="H56" authorId="0" shapeId="0">
      <text>
        <r>
          <rPr>
            <b/>
            <sz val="9"/>
            <color indexed="81"/>
            <rFont val="Tahoma"/>
            <family val="2"/>
          </rPr>
          <t>26/02 TECH</t>
        </r>
      </text>
    </comment>
    <comment ref="I56" authorId="0" shapeId="0">
      <text>
        <r>
          <rPr>
            <b/>
            <sz val="9"/>
            <color indexed="81"/>
            <rFont val="Tahoma"/>
            <family val="2"/>
          </rPr>
          <t>29/04 TECH</t>
        </r>
      </text>
    </comment>
    <comment ref="H57" authorId="0" shapeId="0">
      <text>
        <r>
          <rPr>
            <b/>
            <sz val="9"/>
            <color indexed="81"/>
            <rFont val="Tahoma"/>
            <family val="2"/>
          </rPr>
          <t>26/02 TECH</t>
        </r>
      </text>
    </comment>
    <comment ref="G58" authorId="0" shapeId="0">
      <text>
        <r>
          <rPr>
            <b/>
            <sz val="9"/>
            <color indexed="81"/>
            <rFont val="Tahoma"/>
            <family val="2"/>
          </rPr>
          <t>28/05 TECH</t>
        </r>
      </text>
    </comment>
    <comment ref="G59" authorId="0" shapeId="0">
      <text>
        <r>
          <rPr>
            <b/>
            <sz val="9"/>
            <color indexed="81"/>
            <rFont val="Tahoma"/>
            <family val="2"/>
          </rPr>
          <t>04/07/2020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62" authorId="0" shapeId="0">
      <text>
        <r>
          <rPr>
            <b/>
            <sz val="9"/>
            <color indexed="81"/>
            <rFont val="Tahoma"/>
            <family val="2"/>
          </rPr>
          <t xml:space="preserve">11/02 TECH
</t>
        </r>
      </text>
    </comment>
    <comment ref="I62" authorId="0" shapeId="0">
      <text>
        <r>
          <rPr>
            <b/>
            <sz val="9"/>
            <color indexed="81"/>
            <rFont val="Tahoma"/>
            <family val="2"/>
          </rPr>
          <t>11/03 VTB</t>
        </r>
      </text>
    </comment>
    <comment ref="J62" authorId="0" shapeId="0">
      <text>
        <r>
          <rPr>
            <b/>
            <sz val="9"/>
            <color indexed="81"/>
            <rFont val="Tahoma"/>
            <family val="2"/>
          </rPr>
          <t xml:space="preserve">trừ tiền vi phạm do hút thuốc tại công trình, 27/04 ck 1.806.103
</t>
        </r>
      </text>
    </comment>
    <comment ref="I63" authorId="0" shapeId="0">
      <text>
        <r>
          <rPr>
            <b/>
            <sz val="9"/>
            <color indexed="81"/>
            <rFont val="Tahoma"/>
            <family val="2"/>
          </rPr>
          <t xml:space="preserve">18/03 VTB
</t>
        </r>
      </text>
    </comment>
    <comment ref="I65" authorId="0" shapeId="0">
      <text>
        <r>
          <rPr>
            <b/>
            <sz val="9"/>
            <color indexed="81"/>
            <rFont val="Tahoma"/>
            <family val="2"/>
          </rPr>
          <t xml:space="preserve">07/03 VTB
</t>
        </r>
      </text>
    </comment>
    <comment ref="H66" authorId="0" shapeId="0">
      <text>
        <r>
          <rPr>
            <b/>
            <sz val="9"/>
            <color indexed="81"/>
            <rFont val="Tahoma"/>
            <family val="2"/>
          </rPr>
          <t xml:space="preserve">15/02 VTB
</t>
        </r>
      </text>
    </comment>
    <comment ref="I66" authorId="0" shapeId="0">
      <text>
        <r>
          <rPr>
            <b/>
            <sz val="9"/>
            <color indexed="81"/>
            <rFont val="Tahoma"/>
            <family val="2"/>
          </rPr>
          <t xml:space="preserve">04/03 VTB
</t>
        </r>
      </text>
    </comment>
    <comment ref="I68" authorId="0" shapeId="0">
      <text>
        <r>
          <rPr>
            <b/>
            <sz val="9"/>
            <color indexed="81"/>
            <rFont val="Tahoma"/>
            <family val="2"/>
          </rPr>
          <t xml:space="preserve">07/03 VTB
</t>
        </r>
      </text>
    </comment>
    <comment ref="H70" authorId="0" shapeId="0">
      <text>
        <r>
          <rPr>
            <b/>
            <sz val="9"/>
            <color indexed="81"/>
            <rFont val="Tahoma"/>
            <family val="2"/>
          </rPr>
          <t>06/03 VTB</t>
        </r>
      </text>
    </comment>
    <comment ref="I70" authorId="0" shapeId="0">
      <text>
        <r>
          <rPr>
            <b/>
            <sz val="9"/>
            <color indexed="81"/>
            <rFont val="Tahoma"/>
            <family val="2"/>
          </rPr>
          <t>14/05/2020 VTB</t>
        </r>
      </text>
    </comment>
    <comment ref="H72" authorId="0" shapeId="0">
      <text>
        <r>
          <rPr>
            <b/>
            <sz val="9"/>
            <color indexed="81"/>
            <rFont val="Tahoma"/>
            <family val="2"/>
          </rPr>
          <t>06/03 VTB</t>
        </r>
      </text>
    </comment>
    <comment ref="I72" authorId="0" shapeId="0">
      <text>
        <r>
          <rPr>
            <b/>
            <sz val="9"/>
            <color indexed="81"/>
            <rFont val="Tahoma"/>
            <family val="2"/>
          </rPr>
          <t>Tháng 11/2019 SHB</t>
        </r>
      </text>
    </comment>
    <comment ref="G73" authorId="0" shapeId="0">
      <text>
        <r>
          <rPr>
            <b/>
            <sz val="9"/>
            <color indexed="81"/>
            <rFont val="Tahoma"/>
            <family val="2"/>
          </rPr>
          <t>16/01 TECH</t>
        </r>
      </text>
    </comment>
    <comment ref="G75" authorId="0" shapeId="0">
      <text>
        <r>
          <rPr>
            <b/>
            <sz val="9"/>
            <color indexed="81"/>
            <rFont val="Tahoma"/>
            <family val="2"/>
          </rPr>
          <t xml:space="preserve">11/02 TECH
</t>
        </r>
      </text>
    </comment>
    <comment ref="H75" authorId="0" shapeId="0">
      <text>
        <r>
          <rPr>
            <b/>
            <sz val="9"/>
            <color indexed="81"/>
            <rFont val="Tahoma"/>
            <family val="2"/>
          </rPr>
          <t>22/01 TECH</t>
        </r>
      </text>
    </comment>
    <comment ref="G76" authorId="0" shapeId="0">
      <text>
        <r>
          <rPr>
            <b/>
            <sz val="9"/>
            <color indexed="81"/>
            <rFont val="Tahoma"/>
            <family val="2"/>
          </rPr>
          <t xml:space="preserve">11/02 TECH
</t>
        </r>
      </text>
    </comment>
    <comment ref="G77" authorId="0" shapeId="0">
      <text>
        <r>
          <rPr>
            <b/>
            <sz val="9"/>
            <color indexed="81"/>
            <rFont val="Tahoma"/>
            <family val="2"/>
          </rPr>
          <t xml:space="preserve">12/02 TECH
</t>
        </r>
      </text>
    </comment>
    <comment ref="G79" authorId="0" shapeId="0">
      <text>
        <r>
          <rPr>
            <b/>
            <sz val="9"/>
            <color indexed="81"/>
            <rFont val="Tahoma"/>
            <family val="2"/>
          </rPr>
          <t>21/02 VTB</t>
        </r>
      </text>
    </comment>
    <comment ref="H79" authorId="0" shapeId="0">
      <text>
        <r>
          <rPr>
            <b/>
            <sz val="9"/>
            <color indexed="81"/>
            <rFont val="Tahoma"/>
            <family val="2"/>
          </rPr>
          <t>20/03 VTB</t>
        </r>
      </text>
    </comment>
    <comment ref="G80" authorId="0" shapeId="0">
      <text>
        <r>
          <rPr>
            <b/>
            <sz val="9"/>
            <color indexed="81"/>
            <rFont val="Tahoma"/>
            <family val="2"/>
          </rPr>
          <t xml:space="preserve">19/02 TECH
</t>
        </r>
      </text>
    </comment>
    <comment ref="H80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G81" authorId="0" shapeId="0">
      <text>
        <r>
          <rPr>
            <b/>
            <sz val="9"/>
            <color indexed="81"/>
            <rFont val="Tahoma"/>
            <family val="2"/>
          </rPr>
          <t>21/02 TECH</t>
        </r>
      </text>
    </comment>
    <comment ref="G82" authorId="0" shapeId="0">
      <text>
        <r>
          <rPr>
            <b/>
            <sz val="9"/>
            <color indexed="81"/>
            <rFont val="Tahoma"/>
            <family val="2"/>
          </rPr>
          <t>21/02 TECH</t>
        </r>
      </text>
    </comment>
    <comment ref="H82" authorId="0" shapeId="0">
      <text>
        <r>
          <rPr>
            <b/>
            <sz val="9"/>
            <color indexed="81"/>
            <rFont val="Tahoma"/>
            <family val="2"/>
          </rPr>
          <t>22/02 TECH</t>
        </r>
      </text>
    </comment>
    <comment ref="G83" authorId="0" shapeId="0">
      <text>
        <r>
          <rPr>
            <b/>
            <sz val="9"/>
            <color indexed="81"/>
            <rFont val="Tahoma"/>
            <family val="2"/>
          </rPr>
          <t>22/02 TECH</t>
        </r>
      </text>
    </comment>
    <comment ref="G85" authorId="0" shapeId="0">
      <text>
        <r>
          <rPr>
            <b/>
            <sz val="9"/>
            <color indexed="81"/>
            <rFont val="Tahoma"/>
            <family val="2"/>
          </rPr>
          <t>04/11/2019</t>
        </r>
      </text>
    </comment>
    <comment ref="H85" authorId="0" shapeId="0">
      <text>
        <r>
          <rPr>
            <b/>
            <sz val="9"/>
            <color indexed="81"/>
            <rFont val="Tahoma"/>
            <family val="2"/>
          </rPr>
          <t>26/02 TECH</t>
        </r>
      </text>
    </comment>
    <comment ref="I85" authorId="0" shapeId="0">
      <text>
        <r>
          <rPr>
            <b/>
            <sz val="9"/>
            <color indexed="81"/>
            <rFont val="Tahoma"/>
            <family val="2"/>
          </rPr>
          <t>25/05/2020 TECH</t>
        </r>
      </text>
    </comment>
    <comment ref="G88" authorId="0" shapeId="0">
      <text>
        <r>
          <rPr>
            <b/>
            <sz val="9"/>
            <color indexed="81"/>
            <rFont val="Tahoma"/>
            <family val="2"/>
          </rPr>
          <t>26/02 TECH</t>
        </r>
      </text>
    </comment>
    <comment ref="H88" authorId="0" shapeId="0">
      <text>
        <r>
          <rPr>
            <b/>
            <sz val="9"/>
            <color indexed="81"/>
            <rFont val="Tahoma"/>
            <family val="2"/>
          </rPr>
          <t>13/03 TECH</t>
        </r>
      </text>
    </comment>
    <comment ref="G89" authorId="0" shapeId="0">
      <text>
        <r>
          <rPr>
            <b/>
            <sz val="9"/>
            <color indexed="81"/>
            <rFont val="Tahoma"/>
            <family val="2"/>
          </rPr>
          <t xml:space="preserve">03/03 VTB
</t>
        </r>
      </text>
    </comment>
    <comment ref="G90" authorId="0" shapeId="0">
      <text>
        <r>
          <rPr>
            <b/>
            <sz val="9"/>
            <color indexed="81"/>
            <rFont val="Tahoma"/>
            <family val="2"/>
          </rPr>
          <t xml:space="preserve">04/03 VTB
</t>
        </r>
      </text>
    </comment>
    <comment ref="G91" authorId="0" shapeId="0">
      <text>
        <r>
          <rPr>
            <b/>
            <sz val="9"/>
            <color indexed="81"/>
            <rFont val="Tahoma"/>
            <family val="2"/>
          </rPr>
          <t xml:space="preserve">06/03 VTB
</t>
        </r>
      </text>
    </comment>
    <comment ref="G92" authorId="0" shapeId="0">
      <text>
        <r>
          <rPr>
            <b/>
            <sz val="9"/>
            <color indexed="81"/>
            <rFont val="Tahoma"/>
            <family val="2"/>
          </rPr>
          <t>07/03 VTB</t>
        </r>
      </text>
    </comment>
    <comment ref="H92" authorId="0" shapeId="0">
      <text>
        <r>
          <rPr>
            <b/>
            <sz val="9"/>
            <color indexed="81"/>
            <rFont val="Tahoma"/>
            <family val="2"/>
          </rPr>
          <t>28/03 VTB</t>
        </r>
      </text>
    </comment>
    <comment ref="G93" authorId="0" shapeId="0">
      <text>
        <r>
          <rPr>
            <b/>
            <sz val="9"/>
            <color indexed="81"/>
            <rFont val="Tahoma"/>
            <family val="2"/>
          </rPr>
          <t>10/03 TM</t>
        </r>
      </text>
    </comment>
    <comment ref="G94" authorId="0" shapeId="0">
      <text>
        <r>
          <rPr>
            <b/>
            <sz val="9"/>
            <color indexed="81"/>
            <rFont val="Tahoma"/>
            <family val="2"/>
          </rPr>
          <t>lấy số liệu trên PM</t>
        </r>
      </text>
    </comment>
    <comment ref="G95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G96" authorId="0" shapeId="0">
      <text>
        <r>
          <rPr>
            <b/>
            <sz val="9"/>
            <color indexed="81"/>
            <rFont val="Tahoma"/>
            <family val="2"/>
          </rPr>
          <t>16/04 VTB</t>
        </r>
      </text>
    </comment>
    <comment ref="G97" authorId="0" shapeId="0">
      <text>
        <r>
          <rPr>
            <b/>
            <sz val="9"/>
            <color indexed="81"/>
            <rFont val="Tahoma"/>
            <family val="2"/>
          </rPr>
          <t xml:space="preserve">Lấy số liệu từ bảng tổng hợp của Ms Trang
</t>
        </r>
      </text>
    </comment>
    <comment ref="G98" authorId="0" shapeId="0">
      <text>
        <r>
          <rPr>
            <b/>
            <sz val="9"/>
            <color indexed="81"/>
            <rFont val="Tahoma"/>
            <family val="2"/>
          </rPr>
          <t xml:space="preserve">Giải chi tạm ứng, ngày chứng từ 28/04
</t>
        </r>
      </text>
    </comment>
    <comment ref="G99" authorId="0" shapeId="0">
      <text>
        <r>
          <rPr>
            <b/>
            <sz val="9"/>
            <color indexed="81"/>
            <rFont val="Tahoma"/>
            <family val="2"/>
          </rPr>
          <t>24/07 TECH</t>
        </r>
      </text>
    </comment>
    <comment ref="F103" authorId="0" shapeId="0">
      <text>
        <r>
          <rPr>
            <b/>
            <sz val="9"/>
            <color indexed="81"/>
            <rFont val="Tahoma"/>
            <family val="2"/>
          </rPr>
          <t>trừ 700k phí làm thẻ và gửi xe</t>
        </r>
      </text>
    </comment>
    <comment ref="G103" authorId="0" shapeId="0">
      <text>
        <r>
          <rPr>
            <b/>
            <sz val="9"/>
            <color indexed="81"/>
            <rFont val="Tahoma"/>
            <family val="2"/>
          </rPr>
          <t>NGÀY 5/11</t>
        </r>
      </text>
    </comment>
    <comment ref="F104" authorId="0" shapeId="0">
      <text>
        <r>
          <rPr>
            <b/>
            <sz val="9"/>
            <color indexed="81"/>
            <rFont val="Tahoma"/>
            <family val="2"/>
          </rPr>
          <t>trừ phí học ATLĐ : 1.350.000 + gữi xe: 300.000</t>
        </r>
      </text>
    </comment>
    <comment ref="G104" authorId="0" shapeId="0">
      <text>
        <r>
          <rPr>
            <b/>
            <sz val="9"/>
            <color indexed="81"/>
            <rFont val="Tahoma"/>
            <family val="2"/>
          </rPr>
          <t>tạm ứng đợt 1 30%
13/11</t>
        </r>
      </text>
    </comment>
    <comment ref="H104" authorId="0" shapeId="0">
      <text>
        <r>
          <rPr>
            <b/>
            <sz val="9"/>
            <color indexed="81"/>
            <rFont val="Tahoma"/>
            <family val="2"/>
          </rPr>
          <t>40 % ( hoàn thành 90% khối lượng công trình. )</t>
        </r>
      </text>
    </comment>
    <comment ref="I104" authorId="0" shapeId="0">
      <text>
        <r>
          <rPr>
            <b/>
            <sz val="9"/>
            <color indexed="81"/>
            <rFont val="Tahoma"/>
            <family val="2"/>
          </rPr>
          <t xml:space="preserve">30% ( sau khi nghiệm thu bàn giao )
</t>
        </r>
      </text>
    </comment>
    <comment ref="J106" authorId="0" shapeId="0">
      <text>
        <r>
          <rPr>
            <b/>
            <sz val="9"/>
            <color indexed="81"/>
            <rFont val="Tahoma"/>
            <family val="2"/>
          </rPr>
          <t>24/03 vtb</t>
        </r>
      </text>
    </comment>
    <comment ref="E107" authorId="0" shapeId="0">
      <text>
        <r>
          <rPr>
            <b/>
            <sz val="9"/>
            <color indexed="81"/>
            <rFont val="Tahoma"/>
            <family val="2"/>
          </rPr>
          <t xml:space="preserve">bao gồm VAT
</t>
        </r>
      </text>
    </comment>
    <comment ref="F108" authorId="0" shapeId="0">
      <text>
        <r>
          <rPr>
            <b/>
            <sz val="9"/>
            <color indexed="81"/>
            <rFont val="Tahoma"/>
            <family val="2"/>
          </rPr>
          <t xml:space="preserve">Trừ 300.000 chi phí làm thẻ
</t>
        </r>
      </text>
    </comment>
    <comment ref="G108" authorId="0" shapeId="0">
      <text>
        <r>
          <rPr>
            <b/>
            <sz val="9"/>
            <color indexed="81"/>
            <rFont val="Tahoma"/>
            <family val="2"/>
          </rPr>
          <t xml:space="preserve">TK ngày 11/11/2019
</t>
        </r>
      </text>
    </comment>
    <comment ref="F109" authorId="0" shapeId="0">
      <text>
        <r>
          <rPr>
            <b/>
            <sz val="9"/>
            <color indexed="81"/>
            <rFont val="Tahoma"/>
            <family val="2"/>
          </rPr>
          <t xml:space="preserve">trừ 600k phí học ATLĐ
</t>
        </r>
      </text>
    </comment>
    <comment ref="G109" authorId="0" shapeId="0">
      <text>
        <r>
          <rPr>
            <b/>
            <sz val="9"/>
            <color indexed="81"/>
            <rFont val="Tahoma"/>
            <family val="2"/>
          </rPr>
          <t>tạm ứng đợt 1 40% ngày 11.11</t>
        </r>
      </text>
    </comment>
    <comment ref="G110" authorId="0" shapeId="0">
      <text>
        <r>
          <rPr>
            <b/>
            <sz val="9"/>
            <color indexed="81"/>
            <rFont val="Tahoma"/>
            <family val="2"/>
          </rPr>
          <t>30% = 62.800.980
sau ký hợp đồng 3 ngày ngày 13/11</t>
        </r>
      </text>
    </comment>
    <comment ref="H110" authorId="0" shapeId="0">
      <text>
        <r>
          <rPr>
            <b/>
            <sz val="9"/>
            <color indexed="81"/>
            <rFont val="Tahoma"/>
            <family val="2"/>
          </rPr>
          <t>40% = 83.734.640
sau khi giao hàng 3 ngày</t>
        </r>
      </text>
    </comment>
    <comment ref="I110" authorId="0" shapeId="0">
      <text>
        <r>
          <rPr>
            <b/>
            <sz val="9"/>
            <color indexed="81"/>
            <rFont val="Tahoma"/>
            <family val="2"/>
          </rPr>
          <t>30% còn lại sau khi nhận đủ hồ sơ thanh toán</t>
        </r>
      </text>
    </comment>
    <comment ref="G115" authorId="0" shapeId="0">
      <text>
        <r>
          <rPr>
            <b/>
            <sz val="9"/>
            <color indexed="81"/>
            <rFont val="Tahoma"/>
            <family val="2"/>
          </rPr>
          <t xml:space="preserve">CK 30% NGÀY 6/11
</t>
        </r>
      </text>
    </comment>
    <comment ref="H115" authorId="0" shapeId="0">
      <text>
        <r>
          <rPr>
            <b/>
            <sz val="9"/>
            <color indexed="81"/>
            <rFont val="Tahoma"/>
            <family val="2"/>
          </rPr>
          <t>40%</t>
        </r>
      </text>
    </comment>
    <comment ref="I115" authorId="0" shapeId="0">
      <text>
        <r>
          <rPr>
            <b/>
            <sz val="9"/>
            <color indexed="81"/>
            <rFont val="Tahoma"/>
            <family val="2"/>
          </rPr>
          <t>06/04/2020 VTB</t>
        </r>
      </text>
    </comment>
    <comment ref="J115" authorId="0" shapeId="0">
      <text>
        <r>
          <rPr>
            <b/>
            <sz val="9"/>
            <color indexed="81"/>
            <rFont val="Tahoma"/>
            <family val="2"/>
          </rPr>
          <t>23/05/2020 VTB</t>
        </r>
      </text>
    </comment>
    <comment ref="G118" authorId="0" shapeId="0">
      <text>
        <r>
          <rPr>
            <b/>
            <sz val="9"/>
            <color indexed="81"/>
            <rFont val="Tahoma"/>
            <family val="2"/>
          </rPr>
          <t>Giải chi ngày 15/11:
đã tạm ứng : 3.000.000
chi thêm : 3.573.000</t>
        </r>
      </text>
    </comment>
    <comment ref="E122" authorId="0" shapeId="0">
      <text>
        <r>
          <rPr>
            <b/>
            <sz val="9"/>
            <color indexed="81"/>
            <rFont val="Tahoma"/>
            <family val="2"/>
          </rPr>
          <t>GỒM VAT</t>
        </r>
      </text>
    </comment>
    <comment ref="F124" authorId="0" shapeId="0">
      <text>
        <r>
          <rPr>
            <b/>
            <sz val="9"/>
            <color indexed="81"/>
            <rFont val="Tahoma"/>
            <family val="2"/>
          </rPr>
          <t>trừ 600k phí học ATLĐ</t>
        </r>
      </text>
    </comment>
    <comment ref="G135" authorId="0" shapeId="0">
      <text>
        <r>
          <rPr>
            <b/>
            <sz val="9"/>
            <color indexed="81"/>
            <rFont val="Tahoma"/>
            <family val="2"/>
          </rPr>
          <t>28/04/2020 VTB</t>
        </r>
      </text>
    </comment>
    <comment ref="H135" authorId="0" shapeId="0">
      <text>
        <r>
          <rPr>
            <b/>
            <sz val="9"/>
            <color indexed="81"/>
            <rFont val="Tahoma"/>
            <family val="2"/>
          </rPr>
          <t>24/07/2020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37" authorId="0" shapeId="0">
      <text>
        <r>
          <rPr>
            <b/>
            <sz val="9"/>
            <color indexed="81"/>
            <rFont val="Tahoma"/>
            <family val="2"/>
          </rPr>
          <t>CHI NGÀY 13/12</t>
        </r>
      </text>
    </comment>
    <comment ref="G139" authorId="0" shapeId="0">
      <text>
        <r>
          <rPr>
            <b/>
            <sz val="9"/>
            <color indexed="81"/>
            <rFont val="Tahoma"/>
            <family val="2"/>
          </rPr>
          <t>22/04/2020 TECH</t>
        </r>
      </text>
    </comment>
    <comment ref="G142" authorId="0" shapeId="0">
      <text>
        <r>
          <rPr>
            <b/>
            <sz val="9"/>
            <color indexed="81"/>
            <rFont val="Tahoma"/>
            <family val="2"/>
          </rPr>
          <t>TẠM ỨNG 30% = 15.123.000</t>
        </r>
      </text>
    </comment>
    <comment ref="H142" authorId="0" shapeId="0">
      <text>
        <r>
          <rPr>
            <b/>
            <sz val="9"/>
            <color indexed="81"/>
            <rFont val="Tahoma"/>
            <family val="2"/>
          </rPr>
          <t>23/03 TECH</t>
        </r>
      </text>
    </comment>
    <comment ref="E143" authorId="0" shapeId="0">
      <text>
        <r>
          <rPr>
            <b/>
            <sz val="9"/>
            <color indexed="81"/>
            <rFont val="Tahoma"/>
            <family val="2"/>
          </rPr>
          <t>GỒM VAT</t>
        </r>
      </text>
    </comment>
    <comment ref="F143" authorId="0" shapeId="0">
      <text>
        <r>
          <rPr>
            <b/>
            <sz val="9"/>
            <color indexed="81"/>
            <rFont val="Tahoma"/>
            <family val="2"/>
          </rPr>
          <t xml:space="preserve">trừ 300k phí học ATLĐ
</t>
        </r>
      </text>
    </comment>
    <comment ref="G143" authorId="0" shapeId="0">
      <text>
        <r>
          <rPr>
            <b/>
            <sz val="9"/>
            <color indexed="81"/>
            <rFont val="Tahoma"/>
            <family val="2"/>
          </rPr>
          <t>LẦN 1 : 6.500.000
30%</t>
        </r>
      </text>
    </comment>
    <comment ref="H143" authorId="0" shapeId="0">
      <text>
        <r>
          <rPr>
            <b/>
            <sz val="9"/>
            <color indexed="81"/>
            <rFont val="Tahoma"/>
            <family val="2"/>
          </rPr>
          <t>40%</t>
        </r>
      </text>
    </comment>
    <comment ref="I143" authorId="0" shapeId="0">
      <text>
        <r>
          <rPr>
            <b/>
            <sz val="9"/>
            <color indexed="81"/>
            <rFont val="Tahoma"/>
            <family val="2"/>
          </rPr>
          <t>30%</t>
        </r>
      </text>
    </comment>
    <comment ref="H144" authorId="0" shapeId="0">
      <text>
        <r>
          <rPr>
            <b/>
            <sz val="9"/>
            <color indexed="81"/>
            <rFont val="Tahoma"/>
            <family val="2"/>
          </rPr>
          <t>23/03 TECH</t>
        </r>
      </text>
    </comment>
    <comment ref="G145" authorId="0" shapeId="0">
      <text>
        <r>
          <rPr>
            <b/>
            <sz val="9"/>
            <color indexed="81"/>
            <rFont val="Tahoma"/>
            <family val="2"/>
          </rPr>
          <t>07/07/2020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6" authorId="0" shapeId="0">
      <text>
        <r>
          <rPr>
            <b/>
            <sz val="9"/>
            <color indexed="81"/>
            <rFont val="Tahoma"/>
            <family val="2"/>
          </rPr>
          <t>06/07/2020 TECH</t>
        </r>
      </text>
    </comment>
    <comment ref="H147" authorId="0" shapeId="0">
      <text>
        <r>
          <rPr>
            <b/>
            <sz val="9"/>
            <color indexed="81"/>
            <rFont val="Tahoma"/>
            <family val="2"/>
          </rPr>
          <t xml:space="preserve">05/03 vtb
</t>
        </r>
      </text>
    </comment>
    <comment ref="E149" authorId="0" shapeId="0">
      <text>
        <r>
          <rPr>
            <b/>
            <sz val="9"/>
            <color indexed="81"/>
            <rFont val="Tahoma"/>
            <family val="2"/>
          </rPr>
          <t>GỒM VAT</t>
        </r>
      </text>
    </comment>
    <comment ref="H149" authorId="0" shapeId="0">
      <text>
        <r>
          <rPr>
            <b/>
            <sz val="9"/>
            <color indexed="81"/>
            <rFont val="Tahoma"/>
            <family val="2"/>
          </rPr>
          <t xml:space="preserve">09/11/2019
</t>
        </r>
      </text>
    </comment>
    <comment ref="I151" authorId="0" shapeId="0">
      <text>
        <r>
          <rPr>
            <b/>
            <sz val="9"/>
            <color indexed="81"/>
            <rFont val="Tahoma"/>
            <family val="2"/>
          </rPr>
          <t xml:space="preserve">18/03/2020 VTB
</t>
        </r>
      </text>
    </comment>
    <comment ref="H153" authorId="0" shapeId="0">
      <text>
        <r>
          <rPr>
            <b/>
            <sz val="9"/>
            <color indexed="81"/>
            <rFont val="Tahoma"/>
            <family val="2"/>
          </rPr>
          <t xml:space="preserve">THANH TOÁN 10TR ĐỢT 2 NGÀY 11/11
</t>
        </r>
      </text>
    </comment>
    <comment ref="E155" authorId="0" shapeId="0">
      <text>
        <r>
          <rPr>
            <b/>
            <sz val="9"/>
            <color indexed="81"/>
            <rFont val="Tahoma"/>
            <family val="2"/>
          </rPr>
          <t xml:space="preserve">GỒM VAT
</t>
        </r>
      </text>
    </comment>
    <comment ref="G155" authorId="0" shapeId="0">
      <text>
        <r>
          <rPr>
            <b/>
            <sz val="9"/>
            <color indexed="81"/>
            <rFont val="Tahoma"/>
            <family val="2"/>
          </rPr>
          <t>Ngày thanh toán : 06/11/2019
CK</t>
        </r>
      </text>
    </comment>
    <comment ref="G163" authorId="0" shapeId="0">
      <text>
        <r>
          <rPr>
            <b/>
            <sz val="9"/>
            <color indexed="81"/>
            <rFont val="Tahoma"/>
            <family val="2"/>
          </rPr>
          <t xml:space="preserve">Giải chi ngày 15/11:
đã tạm ứng: 3tr
chi thêm:     60k
</t>
        </r>
      </text>
    </comment>
    <comment ref="G164" authorId="0" shapeId="0">
      <text>
        <r>
          <rPr>
            <b/>
            <sz val="9"/>
            <color indexed="81"/>
            <rFont val="Tahoma"/>
            <family val="2"/>
          </rPr>
          <t>Giải chi ngày 19/11:
đã ứng : 2tr
chi thêm : 176.000</t>
        </r>
      </text>
    </comment>
    <comment ref="G165" authorId="0" shapeId="0">
      <text>
        <r>
          <rPr>
            <b/>
            <sz val="9"/>
            <color indexed="81"/>
            <rFont val="Tahoma"/>
            <family val="2"/>
          </rPr>
          <t>Giả chi ngày 03/12
đã tạm ứng : 2tr 
Chi thêm " 663.000</t>
        </r>
      </text>
    </comment>
    <comment ref="G173" authorId="0" shapeId="0">
      <text>
        <r>
          <rPr>
            <b/>
            <sz val="9"/>
            <color indexed="81"/>
            <rFont val="Tahoma"/>
            <family val="2"/>
          </rPr>
          <t xml:space="preserve">NGÀY 6/11
</t>
        </r>
      </text>
    </comment>
    <comment ref="H173" authorId="0" shapeId="0">
      <text>
        <r>
          <rPr>
            <b/>
            <sz val="9"/>
            <color indexed="81"/>
            <rFont val="Tahoma"/>
            <family val="2"/>
          </rPr>
          <t xml:space="preserve">NGÀY 12/11
</t>
        </r>
      </text>
    </comment>
    <comment ref="L185" authorId="0" shapeId="0">
      <text>
        <r>
          <rPr>
            <b/>
            <sz val="9"/>
            <color indexed="81"/>
            <rFont val="Tahoma"/>
            <family val="2"/>
          </rPr>
          <t>GIỮ BẢO HÀNH</t>
        </r>
      </text>
    </comment>
    <comment ref="G190" authorId="0" shapeId="0">
      <text>
        <r>
          <rPr>
            <b/>
            <sz val="9"/>
            <color indexed="81"/>
            <rFont val="Tahoma"/>
            <family val="2"/>
          </rPr>
          <t>23/09</t>
        </r>
      </text>
    </comment>
    <comment ref="H200" authorId="0" shapeId="0">
      <text>
        <r>
          <rPr>
            <b/>
            <sz val="9"/>
            <color indexed="81"/>
            <rFont val="Tahoma"/>
            <family val="2"/>
          </rPr>
          <t xml:space="preserve">CK ngày 08/11 
72.184.000+77.000.000=149.184.000
</t>
        </r>
      </text>
    </comment>
    <comment ref="I200" authorId="0" shapeId="0">
      <text>
        <r>
          <rPr>
            <b/>
            <sz val="9"/>
            <color indexed="81"/>
            <rFont val="Tahoma"/>
            <family val="2"/>
          </rPr>
          <t>17/01/2020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00" authorId="0" shapeId="0">
      <text>
        <r>
          <rPr>
            <b/>
            <sz val="9"/>
            <color indexed="81"/>
            <rFont val="Tahoma"/>
            <family val="2"/>
          </rPr>
          <t>GIỮ BẢO HÀNH</t>
        </r>
      </text>
    </comment>
    <comment ref="G202" authorId="0" shapeId="0">
      <text>
        <r>
          <rPr>
            <b/>
            <sz val="9"/>
            <color indexed="81"/>
            <rFont val="Tahoma"/>
            <family val="2"/>
          </rPr>
          <t xml:space="preserve">giải chi ngày 8/11: 
đã tạm ứng : 5.000.000
chi thêm : 5.036.000
</t>
        </r>
      </text>
    </comment>
    <comment ref="I210" authorId="0" shapeId="0">
      <text>
        <r>
          <rPr>
            <b/>
            <sz val="9"/>
            <color indexed="81"/>
            <rFont val="Tahoma"/>
            <family val="2"/>
          </rPr>
          <t>08/01/20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11" authorId="0" shapeId="0">
      <text>
        <r>
          <rPr>
            <b/>
            <sz val="9"/>
            <color indexed="81"/>
            <rFont val="Tahoma"/>
            <family val="2"/>
          </rPr>
          <t xml:space="preserve">Lấy số từ bảng tổng hợp của Ms Tragn
</t>
        </r>
      </text>
    </comment>
    <comment ref="G212" authorId="0" shapeId="0">
      <text>
        <r>
          <rPr>
            <b/>
            <sz val="9"/>
            <color indexed="81"/>
            <rFont val="Tahoma"/>
            <family val="2"/>
          </rPr>
          <t>19/05/2020 TM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15" authorId="0" shapeId="0">
      <text>
        <r>
          <rPr>
            <b/>
            <sz val="9"/>
            <color indexed="81"/>
            <rFont val="Tahoma"/>
            <family val="2"/>
          </rPr>
          <t>Giải chi ngày 13/11:
đã tạm ứng: 12tr
chi thêm     : 1.192.000</t>
        </r>
      </text>
    </comment>
    <comment ref="H215" authorId="0" shapeId="0">
      <text>
        <r>
          <rPr>
            <b/>
            <sz val="9"/>
            <color indexed="81"/>
            <rFont val="Tahoma"/>
            <family val="2"/>
          </rPr>
          <t>Giải chi ngày 21/11:
đã ứng ngày 15/11:2tr
chi thêm: 250k</t>
        </r>
      </text>
    </comment>
    <comment ref="E228" authorId="0" shapeId="0">
      <text>
        <r>
          <rPr>
            <b/>
            <sz val="9"/>
            <color indexed="81"/>
            <rFont val="Tahoma"/>
            <family val="2"/>
          </rPr>
          <t xml:space="preserve">GTQT cuối cùng cần thanh toán
</t>
        </r>
      </text>
    </comment>
    <comment ref="E238" authorId="0" shapeId="0">
      <text>
        <r>
          <rPr>
            <b/>
            <sz val="9"/>
            <color indexed="81"/>
            <rFont val="Tahoma"/>
            <family val="2"/>
          </rPr>
          <t xml:space="preserve">gồm VAT
</t>
        </r>
      </text>
    </comment>
    <comment ref="I238" authorId="0" shapeId="0">
      <text>
        <r>
          <rPr>
            <b/>
            <sz val="9"/>
            <color indexed="81"/>
            <rFont val="Tahoma"/>
            <family val="2"/>
          </rPr>
          <t>18/03/2020 VTB</t>
        </r>
      </text>
    </comment>
    <comment ref="G239" authorId="0" shapeId="0">
      <text>
        <r>
          <rPr>
            <b/>
            <sz val="9"/>
            <color indexed="81"/>
            <rFont val="Tahoma"/>
            <family val="2"/>
          </rPr>
          <t>16/12</t>
        </r>
      </text>
    </comment>
    <comment ref="E240" authorId="0" shapeId="0">
      <text>
        <r>
          <rPr>
            <b/>
            <sz val="9"/>
            <color indexed="81"/>
            <rFont val="Tahoma"/>
            <family val="2"/>
          </rPr>
          <t xml:space="preserve">VAT
</t>
        </r>
      </text>
    </comment>
    <comment ref="E241" authorId="0" shapeId="0">
      <text>
        <r>
          <rPr>
            <b/>
            <sz val="9"/>
            <color indexed="81"/>
            <rFont val="Tahoma"/>
            <family val="2"/>
          </rPr>
          <t xml:space="preserve">GỒM VAT
</t>
        </r>
      </text>
    </comment>
    <comment ref="G241" authorId="0" shapeId="0">
      <text>
        <r>
          <rPr>
            <b/>
            <sz val="9"/>
            <color indexed="81"/>
            <rFont val="Tahoma"/>
            <family val="2"/>
          </rPr>
          <t>50% chưa VAT</t>
        </r>
      </text>
    </comment>
    <comment ref="H241" authorId="0" shapeId="0">
      <text>
        <r>
          <rPr>
            <b/>
            <sz val="9"/>
            <color indexed="81"/>
            <rFont val="Tahoma"/>
            <family val="2"/>
          </rPr>
          <t xml:space="preserve">50% còn lại và 100% VAT
</t>
        </r>
      </text>
    </comment>
    <comment ref="E242" authorId="0" shapeId="0">
      <text>
        <r>
          <rPr>
            <b/>
            <sz val="9"/>
            <color indexed="81"/>
            <rFont val="Tahoma"/>
            <family val="2"/>
          </rPr>
          <t xml:space="preserve">GỒM VAT
</t>
        </r>
      </text>
    </comment>
    <comment ref="G242" authorId="0" shapeId="0">
      <text>
        <r>
          <rPr>
            <b/>
            <sz val="9"/>
            <color indexed="81"/>
            <rFont val="Tahoma"/>
            <family val="2"/>
          </rPr>
          <t xml:space="preserve">GỒM VAT
</t>
        </r>
      </text>
    </comment>
    <comment ref="G243" authorId="0" shapeId="0">
      <text>
        <r>
          <rPr>
            <b/>
            <sz val="9"/>
            <color indexed="81"/>
            <rFont val="Tahoma"/>
            <family val="2"/>
          </rPr>
          <t xml:space="preserve">giải chi ngày 15/11
đã tạm ứng : 9tr
chi thêm      : 3.040.000
</t>
        </r>
      </text>
    </comment>
    <comment ref="G245" authorId="0" shapeId="0">
      <text>
        <r>
          <rPr>
            <b/>
            <sz val="9"/>
            <color indexed="81"/>
            <rFont val="Tahoma"/>
            <family val="2"/>
          </rPr>
          <t>30% = 1.575.000</t>
        </r>
      </text>
    </comment>
    <comment ref="E251" authorId="0" shapeId="0">
      <text>
        <r>
          <rPr>
            <b/>
            <sz val="9"/>
            <color indexed="81"/>
            <rFont val="Tahoma"/>
            <family val="2"/>
          </rPr>
          <t>CÓ HỢP ĐỒNG
NGÀY 12/11/2019</t>
        </r>
      </text>
    </comment>
    <comment ref="G251" authorId="0" shapeId="0">
      <text>
        <r>
          <rPr>
            <b/>
            <sz val="9"/>
            <color indexed="81"/>
            <rFont val="Tahoma"/>
            <family val="2"/>
          </rPr>
          <t xml:space="preserve">30% sau ký HĐ (12/11 )
</t>
        </r>
      </text>
    </comment>
    <comment ref="H251" authorId="0" shapeId="0">
      <text>
        <r>
          <rPr>
            <b/>
            <sz val="9"/>
            <color indexed="81"/>
            <rFont val="Tahoma"/>
            <family val="2"/>
          </rPr>
          <t>40%  = 13.789.600 sau khi nhận hàng</t>
        </r>
      </text>
    </comment>
    <comment ref="I251" authorId="0" shapeId="0">
      <text>
        <r>
          <rPr>
            <b/>
            <sz val="9"/>
            <color indexed="81"/>
            <rFont val="Tahoma"/>
            <family val="2"/>
          </rPr>
          <t>30% sau khu nghiệm thu lắp đặt</t>
        </r>
      </text>
    </comment>
    <comment ref="E252" authorId="0" shapeId="0">
      <text>
        <r>
          <rPr>
            <b/>
            <sz val="9"/>
            <color indexed="81"/>
            <rFont val="Tahoma"/>
            <family val="2"/>
          </rPr>
          <t xml:space="preserve">GỒM vat
</t>
        </r>
      </text>
    </comment>
    <comment ref="G252" authorId="0" shapeId="0">
      <text>
        <r>
          <rPr>
            <b/>
            <sz val="9"/>
            <color indexed="81"/>
            <rFont val="Tahoma"/>
            <family val="2"/>
          </rPr>
          <t>70%  = 4.474.000</t>
        </r>
      </text>
    </comment>
    <comment ref="E253" authorId="0" shapeId="0">
      <text>
        <r>
          <rPr>
            <b/>
            <sz val="9"/>
            <color indexed="81"/>
            <rFont val="Tahoma"/>
            <family val="2"/>
          </rPr>
          <t xml:space="preserve">GỒM VAT
</t>
        </r>
      </text>
    </comment>
    <comment ref="G254" authorId="0" shapeId="0">
      <text>
        <r>
          <rPr>
            <b/>
            <sz val="9"/>
            <color indexed="81"/>
            <rFont val="Tahoma"/>
            <family val="2"/>
          </rPr>
          <t xml:space="preserve">Giải chi ngày 15/11:
đã tạm ứng : 2tr
chi thêm:   1.753.000
</t>
        </r>
      </text>
    </comment>
    <comment ref="H256" authorId="0" shapeId="0">
      <text>
        <r>
          <rPr>
            <b/>
            <sz val="9"/>
            <color indexed="81"/>
            <rFont val="Tahoma"/>
            <family val="2"/>
          </rPr>
          <t>19/03 TECH</t>
        </r>
      </text>
    </comment>
    <comment ref="G257" authorId="0" shapeId="0">
      <text>
        <r>
          <rPr>
            <b/>
            <sz val="9"/>
            <color indexed="81"/>
            <rFont val="Tahoma"/>
            <family val="2"/>
          </rPr>
          <t xml:space="preserve">Giải cvhi ngày 19/11:
đã ứng :6tr
chi thêm : 1.549.000
</t>
        </r>
      </text>
    </comment>
    <comment ref="G259" authorId="0" shapeId="0">
      <text>
        <r>
          <rPr>
            <b/>
            <sz val="9"/>
            <color indexed="81"/>
            <rFont val="Tahoma"/>
            <family val="2"/>
          </rPr>
          <t>30%</t>
        </r>
      </text>
    </comment>
    <comment ref="I259" authorId="0" shapeId="0">
      <text>
        <r>
          <rPr>
            <b/>
            <sz val="9"/>
            <color indexed="81"/>
            <rFont val="Tahoma"/>
            <family val="2"/>
          </rPr>
          <t>30/06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69" authorId="0" shapeId="0">
      <text>
        <r>
          <rPr>
            <b/>
            <sz val="9"/>
            <color indexed="81"/>
            <rFont val="Tahoma"/>
            <family val="2"/>
          </rPr>
          <t>Giải chi tạm ứng 5tr ( tháng 12 )
03/01</t>
        </r>
      </text>
    </comment>
    <comment ref="G274" authorId="0" shapeId="0">
      <text>
        <r>
          <rPr>
            <b/>
            <sz val="9"/>
            <color indexed="81"/>
            <rFont val="Tahoma"/>
            <family val="2"/>
          </rPr>
          <t xml:space="preserve">07/03 VTB
</t>
        </r>
      </text>
    </comment>
    <comment ref="G275" authorId="0" shapeId="0">
      <text>
        <r>
          <rPr>
            <b/>
            <sz val="9"/>
            <color indexed="81"/>
            <rFont val="Tahoma"/>
            <family val="2"/>
          </rPr>
          <t>14/11: Mr Nhã</t>
        </r>
      </text>
    </comment>
    <comment ref="H275" authorId="0" shapeId="0">
      <text>
        <r>
          <rPr>
            <b/>
            <sz val="9"/>
            <color indexed="81"/>
            <rFont val="Tahoma"/>
            <family val="2"/>
          </rPr>
          <t>NGÀY 21/11 Mr Lil</t>
        </r>
      </text>
    </comment>
    <comment ref="I275" authorId="0" shapeId="0">
      <text>
        <r>
          <rPr>
            <b/>
            <sz val="9"/>
            <color indexed="81"/>
            <rFont val="Tahoma"/>
            <family val="2"/>
          </rPr>
          <t>Phú thi công ứng ngày 4/12/2019</t>
        </r>
      </text>
    </comment>
    <comment ref="G277" authorId="0" shapeId="0">
      <text>
        <r>
          <rPr>
            <b/>
            <sz val="9"/>
            <color indexed="81"/>
            <rFont val="Tahoma"/>
            <family val="2"/>
          </rPr>
          <t xml:space="preserve">30/06/2020 TECH
</t>
        </r>
      </text>
    </comment>
    <comment ref="E285" authorId="0" shapeId="0">
      <text>
        <r>
          <rPr>
            <b/>
            <sz val="9"/>
            <color indexed="81"/>
            <rFont val="Tahoma"/>
            <family val="2"/>
          </rPr>
          <t xml:space="preserve">GỒM VAT
</t>
        </r>
      </text>
    </comment>
    <comment ref="H285" authorId="0" shapeId="0">
      <text>
        <r>
          <rPr>
            <b/>
            <sz val="9"/>
            <color indexed="81"/>
            <rFont val="Tahoma"/>
            <family val="2"/>
          </rPr>
          <t>10/07/2020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86" authorId="0" shapeId="0">
      <text>
        <r>
          <rPr>
            <b/>
            <sz val="9"/>
            <color indexed="81"/>
            <rFont val="Tahoma"/>
            <family val="2"/>
          </rPr>
          <t>28/05/2020 TECH</t>
        </r>
      </text>
    </comment>
    <comment ref="H287" authorId="0" shapeId="0">
      <text>
        <r>
          <rPr>
            <b/>
            <sz val="9"/>
            <color indexed="81"/>
            <rFont val="Tahoma"/>
            <family val="2"/>
          </rPr>
          <t>15/06/2020 TECH</t>
        </r>
      </text>
    </comment>
    <comment ref="G288" authorId="0" shapeId="0">
      <text>
        <r>
          <rPr>
            <b/>
            <sz val="9"/>
            <color indexed="81"/>
            <rFont val="Tahoma"/>
            <family val="2"/>
          </rPr>
          <t>10/07 TM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89" authorId="0" shapeId="0">
      <text>
        <r>
          <rPr>
            <b/>
            <sz val="9"/>
            <color indexed="81"/>
            <rFont val="Tahoma"/>
            <family val="2"/>
          </rPr>
          <t xml:space="preserve">27/06/2020 TM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09" authorId="0" shapeId="0">
      <text>
        <r>
          <rPr>
            <b/>
            <sz val="9"/>
            <color indexed="81"/>
            <rFont val="Tahoma"/>
            <family val="2"/>
          </rPr>
          <t>16/04/2020</t>
        </r>
      </text>
    </comment>
    <comment ref="I310" authorId="0" shapeId="0">
      <text>
        <r>
          <rPr>
            <b/>
            <sz val="9"/>
            <color indexed="81"/>
            <rFont val="Tahoma"/>
            <family val="2"/>
          </rPr>
          <t>TRỪ SỐ TIỀN TỦ TRƯNG BÀY</t>
        </r>
      </text>
    </comment>
    <comment ref="J310" authorId="0" shapeId="0">
      <text>
        <r>
          <rPr>
            <b/>
            <sz val="9"/>
            <color indexed="81"/>
            <rFont val="Tahoma"/>
            <family val="2"/>
          </rPr>
          <t>18/04/2020 TECH</t>
        </r>
      </text>
    </comment>
    <comment ref="G311" authorId="0" shapeId="0">
      <text>
        <r>
          <rPr>
            <b/>
            <sz val="9"/>
            <color indexed="81"/>
            <rFont val="Tahoma"/>
            <family val="2"/>
          </rPr>
          <t>30/06/2020 TECH</t>
        </r>
      </text>
    </comment>
    <comment ref="G312" authorId="0" shapeId="0">
      <text>
        <r>
          <rPr>
            <b/>
            <sz val="9"/>
            <color indexed="81"/>
            <rFont val="Tahoma"/>
            <family val="2"/>
          </rPr>
          <t>đã thanh toán trong năm 2019</t>
        </r>
      </text>
    </comment>
    <comment ref="G321" authorId="0" shapeId="0">
      <text>
        <r>
          <rPr>
            <b/>
            <sz val="9"/>
            <color indexed="81"/>
            <rFont val="Tahoma"/>
            <family val="2"/>
          </rPr>
          <t>giải chi ngày 13/11:
đã tạm ứng : 18tr
chi thêm: 672.000</t>
        </r>
      </text>
    </comment>
    <comment ref="G326" authorId="0" shapeId="0">
      <text>
        <r>
          <rPr>
            <b/>
            <sz val="9"/>
            <color indexed="81"/>
            <rFont val="Tahoma"/>
            <family val="2"/>
          </rPr>
          <t>26/06</t>
        </r>
      </text>
    </comment>
    <comment ref="H326" authorId="0" shapeId="0">
      <text>
        <r>
          <rPr>
            <b/>
            <sz val="9"/>
            <color indexed="81"/>
            <rFont val="Tahoma"/>
            <family val="2"/>
          </rPr>
          <t>19/8</t>
        </r>
      </text>
    </comment>
    <comment ref="J329" authorId="0" shapeId="0">
      <text>
        <r>
          <rPr>
            <b/>
            <sz val="9"/>
            <color indexed="81"/>
            <rFont val="Tahoma"/>
            <family val="2"/>
          </rPr>
          <t>06/01 TECH</t>
        </r>
      </text>
    </comment>
    <comment ref="H330" authorId="0" shapeId="0">
      <text>
        <r>
          <rPr>
            <b/>
            <sz val="9"/>
            <color indexed="81"/>
            <rFont val="Tahoma"/>
            <family val="2"/>
          </rPr>
          <t xml:space="preserve">trong bảng giài chi anh ĐỒng từ 14/02 đến 25/02
</t>
        </r>
      </text>
    </comment>
    <comment ref="H336" authorId="0" shapeId="0">
      <text>
        <r>
          <rPr>
            <b/>
            <sz val="9"/>
            <color indexed="81"/>
            <rFont val="Tahoma"/>
            <family val="2"/>
          </rPr>
          <t xml:space="preserve">26/12/2019
</t>
        </r>
      </text>
    </comment>
    <comment ref="G339" authorId="0" shapeId="0">
      <text>
        <r>
          <rPr>
            <b/>
            <sz val="9"/>
            <color indexed="81"/>
            <rFont val="Tahoma"/>
            <family val="2"/>
          </rPr>
          <t xml:space="preserve">19/02 TECH
</t>
        </r>
      </text>
    </comment>
    <comment ref="G340" authorId="0" shapeId="0">
      <text>
        <r>
          <rPr>
            <b/>
            <sz val="9"/>
            <color indexed="81"/>
            <rFont val="Tahoma"/>
            <family val="2"/>
          </rPr>
          <t>Tạm ừng 21/02 TECH</t>
        </r>
      </text>
    </comment>
    <comment ref="G341" authorId="0" shapeId="0">
      <text>
        <r>
          <rPr>
            <b/>
            <sz val="9"/>
            <color indexed="81"/>
            <rFont val="Tahoma"/>
            <family val="2"/>
          </rPr>
          <t xml:space="preserve">giải chi từ 26/02 đến 03/03/2020
</t>
        </r>
      </text>
    </comment>
    <comment ref="H341" authorId="0" shapeId="0">
      <text>
        <r>
          <rPr>
            <b/>
            <sz val="9"/>
            <color indexed="81"/>
            <rFont val="Tahoma"/>
            <family val="2"/>
          </rPr>
          <t>Giải chi Anh Đồng từ ngày 03/03 đến 18/03/2020</t>
        </r>
      </text>
    </comment>
    <comment ref="G342" authorId="0" shapeId="0">
      <text>
        <r>
          <rPr>
            <b/>
            <sz val="9"/>
            <color indexed="81"/>
            <rFont val="Tahoma"/>
            <family val="2"/>
          </rPr>
          <t>27/03 TECH</t>
        </r>
      </text>
    </comment>
    <comment ref="G348" authorId="0" shapeId="0">
      <text>
        <r>
          <rPr>
            <b/>
            <sz val="9"/>
            <color indexed="81"/>
            <rFont val="Tahoma"/>
            <family val="2"/>
          </rPr>
          <t xml:space="preserve">30% = 8.278.600
</t>
        </r>
      </text>
    </comment>
    <comment ref="H348" authorId="0" shapeId="0">
      <text>
        <r>
          <rPr>
            <b/>
            <sz val="9"/>
            <color indexed="81"/>
            <rFont val="Tahoma"/>
            <family val="2"/>
          </rPr>
          <t xml:space="preserve">40%
</t>
        </r>
      </text>
    </comment>
    <comment ref="I348" authorId="0" shapeId="0">
      <text>
        <r>
          <rPr>
            <b/>
            <sz val="9"/>
            <color indexed="81"/>
            <rFont val="Tahoma"/>
            <family val="2"/>
          </rPr>
          <t xml:space="preserve">30%
</t>
        </r>
      </text>
    </comment>
    <comment ref="G349" authorId="0" shapeId="0">
      <text>
        <r>
          <rPr>
            <b/>
            <sz val="9"/>
            <color indexed="81"/>
            <rFont val="Tahoma"/>
            <family val="2"/>
          </rPr>
          <t>Giải chi ngày 15/11;
đã tạm ứng : 9.850.000
chi thêm : 3.700.000</t>
        </r>
      </text>
    </comment>
    <comment ref="G354" authorId="0" shapeId="0">
      <text>
        <r>
          <rPr>
            <b/>
            <sz val="9"/>
            <color indexed="81"/>
            <rFont val="Tahoma"/>
            <family val="2"/>
          </rPr>
          <t>17/01/20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59" authorId="0" shapeId="0">
      <text>
        <r>
          <rPr>
            <b/>
            <sz val="9"/>
            <color indexed="81"/>
            <rFont val="Tahoma"/>
            <family val="2"/>
          </rPr>
          <t>CK ngày 17/10</t>
        </r>
      </text>
    </comment>
    <comment ref="I362" authorId="0" shapeId="0">
      <text>
        <r>
          <rPr>
            <b/>
            <sz val="9"/>
            <color indexed="81"/>
            <rFont val="Tahoma"/>
            <family val="2"/>
          </rPr>
          <t>08/07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80" authorId="0" shapeId="0">
      <text>
        <r>
          <rPr>
            <b/>
            <sz val="9"/>
            <color indexed="81"/>
            <rFont val="Tahoma"/>
            <family val="2"/>
          </rPr>
          <t>10/03 TECH</t>
        </r>
      </text>
    </comment>
    <comment ref="G381" authorId="0" shapeId="0">
      <text>
        <r>
          <rPr>
            <b/>
            <sz val="9"/>
            <color indexed="81"/>
            <rFont val="Tahoma"/>
            <family val="2"/>
          </rPr>
          <t>19/03/2020 TECH</t>
        </r>
      </text>
    </comment>
    <comment ref="G382" authorId="0" shapeId="0">
      <text>
        <r>
          <rPr>
            <b/>
            <sz val="9"/>
            <color indexed="81"/>
            <rFont val="Tahoma"/>
            <family val="2"/>
          </rPr>
          <t>24/03 VTB</t>
        </r>
      </text>
    </comment>
    <comment ref="G389" authorId="0" shapeId="0">
      <text>
        <r>
          <rPr>
            <b/>
            <sz val="9"/>
            <color indexed="81"/>
            <rFont val="Tahoma"/>
            <family val="2"/>
          </rPr>
          <t>21/02 TECH</t>
        </r>
      </text>
    </comment>
    <comment ref="H391" authorId="0" shapeId="0">
      <text>
        <r>
          <rPr>
            <b/>
            <sz val="9"/>
            <color indexed="81"/>
            <rFont val="Tahoma"/>
            <family val="2"/>
          </rPr>
          <t>tạm ứng 2tr, chi thêm 1.536.000 giải chi ngày 17/02 TECH</t>
        </r>
      </text>
    </comment>
    <comment ref="I391" authorId="0" shapeId="0">
      <text>
        <r>
          <rPr>
            <b/>
            <sz val="9"/>
            <color indexed="81"/>
            <rFont val="Tahoma"/>
            <family val="2"/>
          </rPr>
          <t>10/07/2020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92" authorId="0" shapeId="0">
      <text>
        <r>
          <rPr>
            <b/>
            <sz val="9"/>
            <color indexed="81"/>
            <rFont val="Tahoma"/>
            <family val="2"/>
          </rPr>
          <t>07/03/2020 VTB</t>
        </r>
      </text>
    </comment>
    <comment ref="G394" authorId="0" shapeId="0">
      <text>
        <r>
          <rPr>
            <b/>
            <sz val="9"/>
            <color indexed="81"/>
            <rFont val="Tahoma"/>
            <family val="2"/>
          </rPr>
          <t xml:space="preserve">14/02 TM
</t>
        </r>
      </text>
    </comment>
    <comment ref="G395" authorId="0" shapeId="0">
      <text>
        <r>
          <rPr>
            <b/>
            <sz val="9"/>
            <color indexed="81"/>
            <rFont val="Tahoma"/>
            <family val="2"/>
          </rPr>
          <t>21/02 TECH</t>
        </r>
      </text>
    </comment>
    <comment ref="G411" authorId="0" shapeId="0">
      <text>
        <r>
          <rPr>
            <b/>
            <sz val="9"/>
            <color indexed="81"/>
            <rFont val="Tahoma"/>
            <family val="2"/>
          </rPr>
          <t xml:space="preserve">09/01
</t>
        </r>
      </text>
    </comment>
    <comment ref="H411" authorId="0" shapeId="0">
      <text>
        <r>
          <rPr>
            <b/>
            <sz val="9"/>
            <color indexed="81"/>
            <rFont val="Tahoma"/>
            <family val="2"/>
          </rPr>
          <t>12/06</t>
        </r>
      </text>
    </comment>
    <comment ref="I411" authorId="0" shapeId="0">
      <text>
        <r>
          <rPr>
            <b/>
            <sz val="9"/>
            <color indexed="81"/>
            <rFont val="Tahoma"/>
            <family val="2"/>
          </rPr>
          <t xml:space="preserve">16/08
</t>
        </r>
      </text>
    </comment>
    <comment ref="J411" authorId="0" shapeId="0">
      <text>
        <r>
          <rPr>
            <b/>
            <sz val="9"/>
            <color indexed="81"/>
            <rFont val="Tahoma"/>
            <family val="2"/>
          </rPr>
          <t xml:space="preserve">Ck ngày 08/11
</t>
        </r>
      </text>
    </comment>
    <comment ref="G445" authorId="0" shapeId="0">
      <text>
        <r>
          <rPr>
            <b/>
            <sz val="9"/>
            <color indexed="81"/>
            <rFont val="Tahoma"/>
            <family val="2"/>
          </rPr>
          <t>Giải chi ngày 13/11:
đã tạm ứng: 12tr
thu lại         : 625.000</t>
        </r>
      </text>
    </comment>
    <comment ref="H467" authorId="0" shapeId="0">
      <text>
        <r>
          <rPr>
            <b/>
            <sz val="9"/>
            <color indexed="81"/>
            <rFont val="Tahoma"/>
            <family val="2"/>
          </rPr>
          <t>thanh toán đợt cuối 15.000.000</t>
        </r>
      </text>
    </comment>
    <comment ref="G470" authorId="0" shapeId="0">
      <text>
        <r>
          <rPr>
            <b/>
            <sz val="9"/>
            <color indexed="81"/>
            <rFont val="Tahoma"/>
            <family val="2"/>
          </rPr>
          <t xml:space="preserve">giải chi ngày 08/11
đã tạm ứng: 1.000.000
chi thêm: 4.414.000
</t>
        </r>
      </text>
    </comment>
    <comment ref="G471" authorId="0" shapeId="0">
      <text>
        <r>
          <rPr>
            <b/>
            <sz val="9"/>
            <color indexed="81"/>
            <rFont val="Tahoma"/>
            <family val="2"/>
          </rPr>
          <t xml:space="preserve">Giải chi ngày 15/11:
đã tạm ứng : 0đ
Chi               : 4.490.000
</t>
        </r>
      </text>
    </comment>
    <comment ref="G481" authorId="0" shapeId="0">
      <text>
        <r>
          <rPr>
            <b/>
            <sz val="9"/>
            <color indexed="81"/>
            <rFont val="Tahoma"/>
            <family val="2"/>
          </rPr>
          <t xml:space="preserve">Giải chi tạm ứng 1tr
( 26/12/2019 )
</t>
        </r>
      </text>
    </comment>
    <comment ref="G483" authorId="0" shapeId="0">
      <text>
        <r>
          <rPr>
            <b/>
            <sz val="9"/>
            <color indexed="81"/>
            <rFont val="Tahoma"/>
            <family val="2"/>
          </rPr>
          <t xml:space="preserve">Giải chi tạm ứng 2tr ( 27/12 ) 03/01
</t>
        </r>
      </text>
    </comment>
    <comment ref="G490" authorId="0" shapeId="0">
      <text>
        <r>
          <rPr>
            <b/>
            <sz val="9"/>
            <color indexed="81"/>
            <rFont val="Tahoma"/>
            <family val="2"/>
          </rPr>
          <t xml:space="preserve">16/07/2020 TM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491" authorId="0" shapeId="0">
      <text>
        <r>
          <rPr>
            <b/>
            <sz val="9"/>
            <color indexed="81"/>
            <rFont val="Tahoma"/>
            <family val="2"/>
          </rPr>
          <t xml:space="preserve">06/06/2020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496" authorId="0" shapeId="0">
      <text>
        <r>
          <rPr>
            <b/>
            <sz val="9"/>
            <color indexed="81"/>
            <rFont val="Tahoma"/>
            <family val="2"/>
          </rPr>
          <t>Giải chi ngày 13/11:
đã tạm ứng : 11.5tr
thu lại         :  192.000</t>
        </r>
      </text>
    </comment>
  </commentList>
</comments>
</file>

<file path=xl/comments2.xml><?xml version="1.0" encoding="utf-8"?>
<comments xmlns="http://schemas.openxmlformats.org/spreadsheetml/2006/main">
  <authors>
    <author>HPZ400</author>
  </authors>
  <commentList>
    <comment ref="G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09/01/2020
</t>
        </r>
      </text>
    </comment>
    <comment ref="G1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09/01/2020
</t>
        </r>
      </text>
    </comment>
    <comment ref="E4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1.073.000 TM còn dư k thu lai của lần ưng 10/10/2020+ chi thêm 1.927.000 TECH</t>
        </r>
      </text>
    </comment>
  </commentList>
</comments>
</file>

<file path=xl/comments3.xml><?xml version="1.0" encoding="utf-8"?>
<comments xmlns="http://schemas.openxmlformats.org/spreadsheetml/2006/main">
  <authors>
    <author>HPZ400</author>
  </authors>
  <commentList>
    <comment ref="G6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12/06 VTB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 xml:space="preserve">Giải chi ngày 16/06 TECH ( chuyển trả thêm 3.597.500 )
</t>
        </r>
      </text>
    </comment>
    <comment ref="G9" authorId="0" shapeId="0">
      <text>
        <r>
          <rPr>
            <sz val="9"/>
            <color indexed="81"/>
            <rFont val="Tahoma"/>
            <family val="2"/>
          </rPr>
          <t xml:space="preserve">18/06 VTB
</t>
        </r>
      </text>
    </comment>
    <comment ref="G12" authorId="0" shapeId="0">
      <text>
        <r>
          <rPr>
            <b/>
            <sz val="9"/>
            <color indexed="81"/>
            <rFont val="Tahoma"/>
            <family val="2"/>
          </rPr>
          <t>25/05 VTB</t>
        </r>
      </text>
    </comment>
    <comment ref="G13" authorId="0" shapeId="0">
      <text>
        <r>
          <rPr>
            <b/>
            <sz val="9"/>
            <color indexed="81"/>
            <rFont val="Tahoma"/>
            <family val="2"/>
          </rPr>
          <t>26/05 VTB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>30/05 TECH, chuyển cho Hoàng thi công thanh toán trực tiếp khi nhận hàng</t>
        </r>
      </text>
    </comment>
    <comment ref="G15" authorId="0" shapeId="0">
      <text>
        <r>
          <rPr>
            <b/>
            <sz val="9"/>
            <color indexed="81"/>
            <rFont val="Tahoma"/>
            <family val="2"/>
          </rPr>
          <t>06/06 TECH , tron tồng số tiền 14.100.000</t>
        </r>
      </text>
    </comment>
    <comment ref="G16" authorId="0" shapeId="0">
      <text>
        <r>
          <rPr>
            <b/>
            <sz val="9"/>
            <color indexed="81"/>
            <rFont val="Tahoma"/>
            <family val="2"/>
          </rPr>
          <t>06/06 TECH</t>
        </r>
      </text>
    </comment>
    <comment ref="G17" authorId="0" shapeId="0">
      <text>
        <r>
          <rPr>
            <b/>
            <sz val="9"/>
            <color indexed="81"/>
            <rFont val="Tahoma"/>
            <family val="2"/>
          </rPr>
          <t>09/06 TECH</t>
        </r>
      </text>
    </comment>
    <comment ref="G18" authorId="0" shapeId="0">
      <text>
        <r>
          <rPr>
            <b/>
            <sz val="9"/>
            <color indexed="81"/>
            <rFont val="Tahoma"/>
            <family val="2"/>
          </rPr>
          <t>13/06 TECH</t>
        </r>
      </text>
    </comment>
    <comment ref="G19" authorId="0" shapeId="0">
      <text>
        <r>
          <rPr>
            <b/>
            <sz val="9"/>
            <color indexed="81"/>
            <rFont val="Tahoma"/>
            <family val="2"/>
          </rPr>
          <t>18/06 TECH</t>
        </r>
      </text>
    </comment>
    <comment ref="G20" authorId="0" shapeId="0">
      <text>
        <r>
          <rPr>
            <b/>
            <sz val="9"/>
            <color indexed="81"/>
            <rFont val="Tahoma"/>
            <family val="2"/>
          </rPr>
          <t>18/06 TECH</t>
        </r>
      </text>
    </comment>
    <comment ref="G22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H22" authorId="0" shapeId="0">
      <text>
        <r>
          <rPr>
            <b/>
            <sz val="9"/>
            <color indexed="81"/>
            <rFont val="Tahoma"/>
            <family val="2"/>
          </rPr>
          <t xml:space="preserve">10/06 VTB
</t>
        </r>
      </text>
    </comment>
    <comment ref="G23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H23" authorId="0" shapeId="0">
      <text>
        <r>
          <rPr>
            <b/>
            <sz val="9"/>
            <color indexed="81"/>
            <rFont val="Tahoma"/>
            <family val="2"/>
          </rPr>
          <t>26/05 TECH</t>
        </r>
      </text>
    </comment>
    <comment ref="G24" authorId="0" shapeId="0">
      <text>
        <r>
          <rPr>
            <b/>
            <sz val="9"/>
            <color indexed="81"/>
            <rFont val="Tahoma"/>
            <family val="2"/>
          </rPr>
          <t>22/05 TECH</t>
        </r>
      </text>
    </comment>
    <comment ref="H24" authorId="0" shapeId="0">
      <text>
        <r>
          <rPr>
            <b/>
            <sz val="9"/>
            <color indexed="81"/>
            <rFont val="Tahoma"/>
            <family val="2"/>
          </rPr>
          <t>06/06 TECH</t>
        </r>
      </text>
    </comment>
    <comment ref="G25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H25" authorId="0" shapeId="0">
      <text>
        <r>
          <rPr>
            <b/>
            <sz val="9"/>
            <color indexed="81"/>
            <rFont val="Tahoma"/>
            <family val="2"/>
          </rPr>
          <t xml:space="preserve">12/06 VTB
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G27" authorId="0" shapeId="0">
      <text>
        <r>
          <rPr>
            <b/>
            <sz val="9"/>
            <color indexed="81"/>
            <rFont val="Tahoma"/>
            <family val="2"/>
          </rPr>
          <t>22/05 TECH</t>
        </r>
      </text>
    </comment>
    <comment ref="G28" authorId="0" shapeId="0">
      <text>
        <r>
          <rPr>
            <b/>
            <sz val="9"/>
            <color indexed="81"/>
            <rFont val="Tahoma"/>
            <family val="2"/>
          </rPr>
          <t>25/05 VTB</t>
        </r>
      </text>
    </comment>
    <comment ref="G29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H29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G30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H30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G31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H31" authorId="0" shapeId="0">
      <text>
        <r>
          <rPr>
            <b/>
            <sz val="9"/>
            <color indexed="81"/>
            <rFont val="Tahoma"/>
            <family val="2"/>
          </rPr>
          <t>10/06 TECH</t>
        </r>
      </text>
    </comment>
    <comment ref="G32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H32" authorId="0" shapeId="0">
      <text>
        <r>
          <rPr>
            <b/>
            <sz val="9"/>
            <color indexed="81"/>
            <rFont val="Tahoma"/>
            <family val="2"/>
          </rPr>
          <t>27/05 VTB</t>
        </r>
      </text>
    </comment>
    <comment ref="G33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G34" authorId="0" shapeId="0">
      <text>
        <r>
          <rPr>
            <b/>
            <sz val="9"/>
            <color indexed="81"/>
            <rFont val="Tahoma"/>
            <family val="2"/>
          </rPr>
          <t>26/05 TM</t>
        </r>
      </text>
    </comment>
    <comment ref="G35" authorId="0" shapeId="0">
      <text>
        <r>
          <rPr>
            <b/>
            <sz val="9"/>
            <color indexed="81"/>
            <rFont val="Tahoma"/>
            <family val="2"/>
          </rPr>
          <t>28/05 TM</t>
        </r>
      </text>
    </comment>
    <comment ref="G36" authorId="0" shapeId="0">
      <text>
        <r>
          <rPr>
            <b/>
            <sz val="9"/>
            <color indexed="81"/>
            <rFont val="Tahoma"/>
            <family val="2"/>
          </rPr>
          <t>27/05 VTB</t>
        </r>
      </text>
    </comment>
    <comment ref="H36" authorId="0" shapeId="0">
      <text>
        <r>
          <rPr>
            <b/>
            <sz val="9"/>
            <color indexed="81"/>
            <rFont val="Tahoma"/>
            <family val="2"/>
          </rPr>
          <t>10/06 VTB</t>
        </r>
      </text>
    </comment>
    <comment ref="G37" authorId="0" shapeId="0">
      <text>
        <r>
          <rPr>
            <b/>
            <sz val="9"/>
            <color indexed="81"/>
            <rFont val="Tahoma"/>
            <family val="2"/>
          </rPr>
          <t>22/05 TECH</t>
        </r>
      </text>
    </comment>
    <comment ref="G38" authorId="0" shapeId="0">
      <text>
        <r>
          <rPr>
            <b/>
            <sz val="9"/>
            <color indexed="81"/>
            <rFont val="Tahoma"/>
            <family val="2"/>
          </rPr>
          <t xml:space="preserve">29/05 TECH
</t>
        </r>
      </text>
    </comment>
    <comment ref="G39" authorId="0" shapeId="0">
      <text>
        <r>
          <rPr>
            <b/>
            <sz val="9"/>
            <color indexed="81"/>
            <rFont val="Tahoma"/>
            <family val="2"/>
          </rPr>
          <t xml:space="preserve">30/05 VTB ( Nằm trong 3.300.000 )
</t>
        </r>
      </text>
    </comment>
    <comment ref="G40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H40" authorId="0" shapeId="0">
      <text>
        <r>
          <rPr>
            <b/>
            <sz val="9"/>
            <color indexed="81"/>
            <rFont val="Tahoma"/>
            <family val="2"/>
          </rPr>
          <t xml:space="preserve">20/06 TECH
</t>
        </r>
      </text>
    </comment>
    <comment ref="G41" authorId="0" shapeId="0">
      <text>
        <r>
          <rPr>
            <b/>
            <sz val="9"/>
            <color indexed="81"/>
            <rFont val="Tahoma"/>
            <family val="2"/>
          </rPr>
          <t>01/06 TECH</t>
        </r>
      </text>
    </comment>
    <comment ref="G42" authorId="0" shapeId="0">
      <text>
        <r>
          <rPr>
            <b/>
            <sz val="9"/>
            <color indexed="81"/>
            <rFont val="Tahoma"/>
            <family val="2"/>
          </rPr>
          <t>02/06 TECH</t>
        </r>
      </text>
    </comment>
    <comment ref="G43" authorId="0" shapeId="0">
      <text>
        <r>
          <rPr>
            <b/>
            <sz val="9"/>
            <color indexed="81"/>
            <rFont val="Tahoma"/>
            <family val="2"/>
          </rPr>
          <t>06/06 VTB</t>
        </r>
      </text>
    </comment>
    <comment ref="G44" authorId="0" shapeId="0">
      <text>
        <r>
          <rPr>
            <b/>
            <sz val="9"/>
            <color indexed="81"/>
            <rFont val="Tahoma"/>
            <family val="2"/>
          </rPr>
          <t>09/06 TECH</t>
        </r>
      </text>
    </comment>
    <comment ref="G45" authorId="0" shapeId="0">
      <text>
        <r>
          <rPr>
            <b/>
            <sz val="9"/>
            <color indexed="81"/>
            <rFont val="Tahoma"/>
            <family val="2"/>
          </rPr>
          <t xml:space="preserve">09/06 TECH ( TRONG  11.209.200 )
</t>
        </r>
      </text>
    </comment>
    <comment ref="G46" authorId="0" shapeId="0">
      <text>
        <r>
          <rPr>
            <b/>
            <sz val="9"/>
            <color indexed="81"/>
            <rFont val="Tahoma"/>
            <family val="2"/>
          </rPr>
          <t xml:space="preserve">10/06 TECH
</t>
        </r>
      </text>
    </comment>
    <comment ref="H46" authorId="0" shapeId="0">
      <text>
        <r>
          <rPr>
            <b/>
            <sz val="9"/>
            <color indexed="81"/>
            <rFont val="Tahoma"/>
            <family val="2"/>
          </rPr>
          <t>22/06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47" authorId="0" shapeId="0">
      <text>
        <r>
          <rPr>
            <b/>
            <sz val="9"/>
            <color indexed="81"/>
            <rFont val="Tahoma"/>
            <family val="2"/>
          </rPr>
          <t>10/06 TECH</t>
        </r>
      </text>
    </comment>
    <comment ref="G48" authorId="0" shapeId="0">
      <text>
        <r>
          <rPr>
            <b/>
            <sz val="9"/>
            <color indexed="81"/>
            <rFont val="Tahoma"/>
            <family val="2"/>
          </rPr>
          <t>12/06 VTB</t>
        </r>
      </text>
    </comment>
    <comment ref="G49" authorId="0" shapeId="0">
      <text>
        <r>
          <rPr>
            <b/>
            <sz val="9"/>
            <color indexed="81"/>
            <rFont val="Tahoma"/>
            <family val="2"/>
          </rPr>
          <t>15/06 VTB</t>
        </r>
      </text>
    </comment>
    <comment ref="G50" authorId="0" shapeId="0">
      <text>
        <r>
          <rPr>
            <b/>
            <sz val="9"/>
            <color indexed="81"/>
            <rFont val="Tahoma"/>
            <family val="2"/>
          </rPr>
          <t>16/06 TECH</t>
        </r>
      </text>
    </comment>
    <comment ref="G51" authorId="0" shapeId="0">
      <text>
        <r>
          <rPr>
            <b/>
            <sz val="9"/>
            <color indexed="81"/>
            <rFont val="Tahoma"/>
            <family val="2"/>
          </rPr>
          <t xml:space="preserve">19/06 TECH
</t>
        </r>
      </text>
    </comment>
    <comment ref="G54" authorId="0" shapeId="0">
      <text>
        <r>
          <rPr>
            <b/>
            <sz val="9"/>
            <color indexed="81"/>
            <rFont val="Tahoma"/>
            <family val="2"/>
          </rPr>
          <t>12/05 TECH</t>
        </r>
      </text>
    </comment>
    <comment ref="G55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H55" authorId="0" shapeId="0">
      <text>
        <r>
          <rPr>
            <b/>
            <sz val="9"/>
            <color indexed="81"/>
            <rFont val="Tahoma"/>
            <family val="2"/>
          </rPr>
          <t>02/06 TECH</t>
        </r>
      </text>
    </comment>
    <comment ref="G56" authorId="0" shapeId="0">
      <text>
        <r>
          <rPr>
            <b/>
            <sz val="9"/>
            <color indexed="81"/>
            <rFont val="Tahoma"/>
            <family val="2"/>
          </rPr>
          <t xml:space="preserve">15/05 TECH
</t>
        </r>
      </text>
    </comment>
    <comment ref="H56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G57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G58" authorId="0" shapeId="0">
      <text>
        <r>
          <rPr>
            <b/>
            <sz val="9"/>
            <color indexed="81"/>
            <rFont val="Tahoma"/>
            <family val="2"/>
          </rPr>
          <t>19/05 TECH</t>
        </r>
      </text>
    </comment>
    <comment ref="H58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G59" authorId="0" shapeId="0">
      <text>
        <r>
          <rPr>
            <b/>
            <sz val="9"/>
            <color indexed="81"/>
            <rFont val="Tahoma"/>
            <family val="2"/>
          </rPr>
          <t xml:space="preserve">21/05 TECH
</t>
        </r>
      </text>
    </comment>
    <comment ref="H59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G60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G61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H61" authorId="0" shapeId="0">
      <text>
        <r>
          <rPr>
            <b/>
            <sz val="9"/>
            <color indexed="81"/>
            <rFont val="Tahoma"/>
            <family val="2"/>
          </rPr>
          <t>27/05 VTB</t>
        </r>
      </text>
    </comment>
    <comment ref="G62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G63" authorId="0" shapeId="0">
      <text>
        <r>
          <rPr>
            <b/>
            <sz val="9"/>
            <color indexed="81"/>
            <rFont val="Tahoma"/>
            <family val="2"/>
          </rPr>
          <t xml:space="preserve">30/05 VTB ( Nằm trong 3.300.000 )
</t>
        </r>
      </text>
    </comment>
    <comment ref="G64" authorId="0" shapeId="0">
      <text>
        <r>
          <rPr>
            <b/>
            <sz val="9"/>
            <color indexed="81"/>
            <rFont val="Tahoma"/>
            <family val="2"/>
          </rPr>
          <t>28/05 TECH</t>
        </r>
      </text>
    </comment>
    <comment ref="G65" authorId="0" shapeId="0">
      <text>
        <r>
          <rPr>
            <b/>
            <sz val="9"/>
            <color indexed="81"/>
            <rFont val="Tahoma"/>
            <family val="2"/>
          </rPr>
          <t>02/06 TECH</t>
        </r>
      </text>
    </comment>
    <comment ref="G66" authorId="0" shapeId="0">
      <text>
        <r>
          <rPr>
            <b/>
            <sz val="9"/>
            <color indexed="81"/>
            <rFont val="Tahoma"/>
            <family val="2"/>
          </rPr>
          <t xml:space="preserve">09/06 TECH ( TRONG 11.209.200 )
</t>
        </r>
      </text>
    </comment>
    <comment ref="G67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G68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G69" authorId="0" shapeId="0">
      <text>
        <r>
          <rPr>
            <b/>
            <sz val="9"/>
            <color indexed="81"/>
            <rFont val="Tahoma"/>
            <family val="2"/>
          </rPr>
          <t xml:space="preserve">22/06 TECH
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26/03 VTB</t>
        </r>
      </text>
    </comment>
    <comment ref="H71" authorId="0" shapeId="0">
      <text>
        <r>
          <rPr>
            <b/>
            <sz val="9"/>
            <color indexed="81"/>
            <rFont val="Tahoma"/>
            <family val="2"/>
          </rPr>
          <t>27/05 VTB</t>
        </r>
      </text>
    </comment>
    <comment ref="G72" authorId="0" shapeId="0">
      <text>
        <r>
          <rPr>
            <b/>
            <sz val="9"/>
            <color indexed="81"/>
            <rFont val="Tahoma"/>
            <family val="2"/>
          </rPr>
          <t xml:space="preserve">26/03 VTB
</t>
        </r>
      </text>
    </comment>
    <comment ref="G74" authorId="0" shapeId="0">
      <text>
        <r>
          <rPr>
            <b/>
            <sz val="9"/>
            <color indexed="81"/>
            <rFont val="Tahoma"/>
            <family val="2"/>
          </rPr>
          <t>17/04 VTB</t>
        </r>
      </text>
    </comment>
    <comment ref="H74" authorId="0" shapeId="0">
      <text>
        <r>
          <rPr>
            <b/>
            <sz val="9"/>
            <color indexed="81"/>
            <rFont val="Tahoma"/>
            <family val="2"/>
          </rPr>
          <t>14/05 VTB</t>
        </r>
      </text>
    </comment>
    <comment ref="G75" authorId="0" shapeId="0">
      <text>
        <r>
          <rPr>
            <b/>
            <sz val="9"/>
            <color indexed="81"/>
            <rFont val="Tahoma"/>
            <family val="2"/>
          </rPr>
          <t>17/04 TECH</t>
        </r>
      </text>
    </comment>
    <comment ref="G76" authorId="0" shapeId="0">
      <text>
        <r>
          <rPr>
            <b/>
            <sz val="9"/>
            <color indexed="81"/>
            <rFont val="Tahoma"/>
            <family val="2"/>
          </rPr>
          <t>17/04 TECH</t>
        </r>
      </text>
    </comment>
    <comment ref="H76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G77" authorId="0" shapeId="0">
      <text>
        <r>
          <rPr>
            <b/>
            <sz val="9"/>
            <color indexed="81"/>
            <rFont val="Tahoma"/>
            <family val="2"/>
          </rPr>
          <t>16/04 VTB</t>
        </r>
      </text>
    </comment>
    <comment ref="H77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G78" authorId="0" shapeId="0">
      <text>
        <r>
          <rPr>
            <b/>
            <sz val="9"/>
            <color indexed="81"/>
            <rFont val="Tahoma"/>
            <family val="2"/>
          </rPr>
          <t>18/04 VTB</t>
        </r>
      </text>
    </comment>
    <comment ref="G79" authorId="0" shapeId="0">
      <text>
        <r>
          <rPr>
            <b/>
            <sz val="9"/>
            <color indexed="81"/>
            <rFont val="Tahoma"/>
            <family val="2"/>
          </rPr>
          <t>21/04 TECH</t>
        </r>
      </text>
    </comment>
    <comment ref="H79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G80" authorId="0" shapeId="0">
      <text>
        <r>
          <rPr>
            <b/>
            <sz val="9"/>
            <color indexed="81"/>
            <rFont val="Tahoma"/>
            <family val="2"/>
          </rPr>
          <t>21/04 VTB</t>
        </r>
      </text>
    </comment>
    <comment ref="G81" authorId="0" shapeId="0">
      <text>
        <r>
          <rPr>
            <b/>
            <sz val="9"/>
            <color indexed="81"/>
            <rFont val="Tahoma"/>
            <family val="2"/>
          </rPr>
          <t>21/04 VTB</t>
        </r>
      </text>
    </comment>
    <comment ref="H81" authorId="0" shapeId="0">
      <text>
        <r>
          <rPr>
            <b/>
            <sz val="9"/>
            <color indexed="81"/>
            <rFont val="Tahoma"/>
            <family val="2"/>
          </rPr>
          <t>05/05 VTB</t>
        </r>
      </text>
    </comment>
    <comment ref="I81" authorId="0" shapeId="0">
      <text>
        <r>
          <rPr>
            <b/>
            <sz val="9"/>
            <color indexed="81"/>
            <rFont val="Tahoma"/>
            <family val="2"/>
          </rPr>
          <t>10/06 VTB</t>
        </r>
      </text>
    </comment>
    <comment ref="G82" authorId="0" shapeId="0">
      <text>
        <r>
          <rPr>
            <b/>
            <sz val="9"/>
            <color indexed="81"/>
            <rFont val="Tahoma"/>
            <family val="2"/>
          </rPr>
          <t>22/4 TECH</t>
        </r>
      </text>
    </comment>
    <comment ref="H82" authorId="0" shapeId="0">
      <text>
        <r>
          <rPr>
            <b/>
            <sz val="9"/>
            <color indexed="81"/>
            <rFont val="Tahoma"/>
            <family val="2"/>
          </rPr>
          <t>10/06 TECH</t>
        </r>
      </text>
    </comment>
    <comment ref="G83" authorId="0" shapeId="0">
      <text>
        <r>
          <rPr>
            <b/>
            <sz val="9"/>
            <color indexed="81"/>
            <rFont val="Tahoma"/>
            <family val="2"/>
          </rPr>
          <t>22/04 TECH</t>
        </r>
      </text>
    </comment>
    <comment ref="G84" authorId="0" shapeId="0">
      <text>
        <r>
          <rPr>
            <b/>
            <sz val="9"/>
            <color indexed="81"/>
            <rFont val="Tahoma"/>
            <family val="2"/>
          </rPr>
          <t>Giài chi CK ngày 22/04 TECH</t>
        </r>
      </text>
    </comment>
    <comment ref="G85" authorId="0" shapeId="0">
      <text>
        <r>
          <rPr>
            <b/>
            <sz val="9"/>
            <color indexed="81"/>
            <rFont val="Tahoma"/>
            <family val="2"/>
          </rPr>
          <t>22/04 VTB</t>
        </r>
      </text>
    </comment>
    <comment ref="G86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G87" authorId="0" shapeId="0">
      <text>
        <r>
          <rPr>
            <b/>
            <sz val="9"/>
            <color indexed="81"/>
            <rFont val="Tahoma"/>
            <family val="2"/>
          </rPr>
          <t xml:space="preserve">25/04 VTB
</t>
        </r>
      </text>
    </comment>
    <comment ref="H87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G88" authorId="0" shapeId="0">
      <text>
        <r>
          <rPr>
            <b/>
            <sz val="9"/>
            <color indexed="81"/>
            <rFont val="Tahoma"/>
            <family val="2"/>
          </rPr>
          <t>06/05 VTB</t>
        </r>
      </text>
    </comment>
    <comment ref="G89" authorId="0" shapeId="0">
      <text>
        <r>
          <rPr>
            <b/>
            <sz val="9"/>
            <color indexed="81"/>
            <rFont val="Tahoma"/>
            <family val="2"/>
          </rPr>
          <t>04/05 VCB</t>
        </r>
      </text>
    </comment>
    <comment ref="H89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G90" authorId="0" shapeId="0">
      <text>
        <r>
          <rPr>
            <b/>
            <sz val="9"/>
            <color indexed="81"/>
            <rFont val="Tahoma"/>
            <family val="2"/>
          </rPr>
          <t>09/05 TECH</t>
        </r>
      </text>
    </comment>
    <comment ref="G91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G92" authorId="0" shapeId="0">
      <text>
        <r>
          <rPr>
            <b/>
            <sz val="9"/>
            <color indexed="81"/>
            <rFont val="Tahoma"/>
            <family val="2"/>
          </rPr>
          <t>26/05 TECH  CK cho Khoa thi công</t>
        </r>
      </text>
    </comment>
    <comment ref="G93" authorId="0" shapeId="0">
      <text>
        <r>
          <rPr>
            <b/>
            <sz val="9"/>
            <color indexed="81"/>
            <rFont val="Tahoma"/>
            <family val="2"/>
          </rPr>
          <t>29/05 VTB</t>
        </r>
      </text>
    </comment>
    <comment ref="G94" authorId="0" shapeId="0">
      <text>
        <r>
          <rPr>
            <b/>
            <sz val="9"/>
            <color indexed="81"/>
            <rFont val="Tahoma"/>
            <family val="2"/>
          </rPr>
          <t>29/05 VTB</t>
        </r>
      </text>
    </comment>
    <comment ref="G95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G96" authorId="0" shapeId="0">
      <text>
        <r>
          <rPr>
            <b/>
            <sz val="9"/>
            <color indexed="81"/>
            <rFont val="Tahoma"/>
            <family val="2"/>
          </rPr>
          <t>16/06 VTB</t>
        </r>
      </text>
    </comment>
    <comment ref="G97" authorId="0" shapeId="0">
      <text>
        <r>
          <rPr>
            <b/>
            <sz val="9"/>
            <color indexed="81"/>
            <rFont val="Tahoma"/>
            <family val="2"/>
          </rPr>
          <t>22/06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99" authorId="0" shapeId="0">
      <text>
        <r>
          <rPr>
            <b/>
            <sz val="9"/>
            <color indexed="81"/>
            <rFont val="Tahoma"/>
            <family val="2"/>
          </rPr>
          <t xml:space="preserve">07/04 TECH
</t>
        </r>
      </text>
    </comment>
    <comment ref="G100" authorId="0" shapeId="0">
      <text>
        <r>
          <rPr>
            <b/>
            <sz val="9"/>
            <color indexed="81"/>
            <rFont val="Tahoma"/>
            <family val="2"/>
          </rPr>
          <t>08/04 TECH</t>
        </r>
      </text>
    </comment>
    <comment ref="G101" authorId="0" shapeId="0">
      <text>
        <r>
          <rPr>
            <b/>
            <sz val="9"/>
            <color indexed="81"/>
            <rFont val="Tahoma"/>
            <family val="2"/>
          </rPr>
          <t xml:space="preserve">27/04 TECH
</t>
        </r>
      </text>
    </comment>
    <comment ref="G103" authorId="0" shapeId="0">
      <text>
        <r>
          <rPr>
            <b/>
            <sz val="9"/>
            <color indexed="81"/>
            <rFont val="Tahoma"/>
            <family val="2"/>
          </rPr>
          <t>16/03 TECH</t>
        </r>
      </text>
    </comment>
    <comment ref="H103" authorId="0" shapeId="0">
      <text>
        <r>
          <rPr>
            <b/>
            <sz val="9"/>
            <color indexed="81"/>
            <rFont val="Tahoma"/>
            <family val="2"/>
          </rPr>
          <t>28/03 VTB</t>
        </r>
      </text>
    </comment>
    <comment ref="I103" authorId="0" shapeId="0">
      <text>
        <r>
          <rPr>
            <b/>
            <sz val="9"/>
            <color indexed="81"/>
            <rFont val="Tahoma"/>
            <family val="2"/>
          </rPr>
          <t>16/05 TECH</t>
        </r>
      </text>
    </comment>
    <comment ref="G104" authorId="0" shapeId="0">
      <text>
        <r>
          <rPr>
            <b/>
            <sz val="9"/>
            <color indexed="81"/>
            <rFont val="Tahoma"/>
            <family val="2"/>
          </rPr>
          <t>19/03 VTB</t>
        </r>
      </text>
    </comment>
    <comment ref="H104" authorId="0" shapeId="0">
      <text>
        <r>
          <rPr>
            <b/>
            <sz val="9"/>
            <color indexed="81"/>
            <rFont val="Tahoma"/>
            <family val="2"/>
          </rPr>
          <t>12/05 VTB</t>
        </r>
      </text>
    </comment>
    <comment ref="G105" authorId="0" shapeId="0">
      <text>
        <r>
          <rPr>
            <b/>
            <sz val="9"/>
            <color indexed="81"/>
            <rFont val="Tahoma"/>
            <family val="2"/>
          </rPr>
          <t>Lấy số liệu trên phần mềm</t>
        </r>
      </text>
    </comment>
    <comment ref="G106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H107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G108" authorId="0" shapeId="0">
      <text>
        <r>
          <rPr>
            <b/>
            <sz val="9"/>
            <color indexed="81"/>
            <rFont val="Tahoma"/>
            <family val="2"/>
          </rPr>
          <t>23/03 VTB</t>
        </r>
      </text>
    </comment>
    <comment ref="H108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I108" authorId="0" shapeId="0">
      <text>
        <r>
          <rPr>
            <b/>
            <sz val="9"/>
            <color indexed="81"/>
            <rFont val="Tahoma"/>
            <family val="2"/>
          </rPr>
          <t>12/05 VTB</t>
        </r>
      </text>
    </comment>
    <comment ref="G109" authorId="0" shapeId="0">
      <text>
        <r>
          <rPr>
            <b/>
            <sz val="9"/>
            <color indexed="81"/>
            <rFont val="Tahoma"/>
            <family val="2"/>
          </rPr>
          <t>26/03 VTB</t>
        </r>
      </text>
    </comment>
    <comment ref="H109" authorId="0" shapeId="0">
      <text>
        <r>
          <rPr>
            <b/>
            <sz val="9"/>
            <color indexed="81"/>
            <rFont val="Tahoma"/>
            <family val="2"/>
          </rPr>
          <t>27/04 VTB</t>
        </r>
      </text>
    </comment>
    <comment ref="G110" authorId="0" shapeId="0">
      <text>
        <r>
          <rPr>
            <b/>
            <sz val="9"/>
            <color indexed="81"/>
            <rFont val="Tahoma"/>
            <family val="2"/>
          </rPr>
          <t>24/03 VTB</t>
        </r>
      </text>
    </comment>
    <comment ref="H110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G111" authorId="0" shapeId="0">
      <text>
        <r>
          <rPr>
            <b/>
            <sz val="9"/>
            <color indexed="81"/>
            <rFont val="Tahoma"/>
            <family val="2"/>
          </rPr>
          <t>27/03 TECH</t>
        </r>
      </text>
    </comment>
    <comment ref="G112" authorId="0" shapeId="0">
      <text>
        <r>
          <rPr>
            <b/>
            <sz val="9"/>
            <color indexed="81"/>
            <rFont val="Tahoma"/>
            <family val="2"/>
          </rPr>
          <t>27/03 VTB</t>
        </r>
      </text>
    </comment>
    <comment ref="G113" authorId="0" shapeId="0">
      <text>
        <r>
          <rPr>
            <b/>
            <sz val="9"/>
            <color indexed="81"/>
            <rFont val="Tahoma"/>
            <family val="2"/>
          </rPr>
          <t>30/03 VTB</t>
        </r>
      </text>
    </comment>
    <comment ref="H113" authorId="0" shapeId="0">
      <text>
        <r>
          <rPr>
            <b/>
            <sz val="9"/>
            <color indexed="81"/>
            <rFont val="Tahoma"/>
            <family val="2"/>
          </rPr>
          <t>06/05 VTB</t>
        </r>
      </text>
    </comment>
    <comment ref="I113" authorId="0" shapeId="0">
      <text>
        <r>
          <rPr>
            <b/>
            <sz val="9"/>
            <color indexed="81"/>
            <rFont val="Tahoma"/>
            <family val="2"/>
          </rPr>
          <t>23/05 VTB</t>
        </r>
      </text>
    </comment>
    <comment ref="L113" authorId="0" shapeId="0">
      <text>
        <r>
          <rPr>
            <b/>
            <sz val="9"/>
            <color indexed="81"/>
            <rFont val="Tahoma"/>
            <family val="2"/>
          </rPr>
          <t>GIỮ BẢO HÀNH</t>
        </r>
      </text>
    </comment>
    <comment ref="G114" authorId="0" shapeId="0">
      <text>
        <r>
          <rPr>
            <b/>
            <sz val="9"/>
            <color indexed="81"/>
            <rFont val="Tahoma"/>
            <family val="2"/>
          </rPr>
          <t xml:space="preserve">30/03 TECH
</t>
        </r>
      </text>
    </comment>
    <comment ref="G115" authorId="0" shapeId="0">
      <text>
        <r>
          <rPr>
            <b/>
            <sz val="9"/>
            <color indexed="81"/>
            <rFont val="Tahoma"/>
            <family val="2"/>
          </rPr>
          <t>30/03 TECH chuyển cho anh Đồng mua hộ</t>
        </r>
      </text>
    </comment>
    <comment ref="G116" authorId="0" shapeId="0">
      <text>
        <r>
          <rPr>
            <b/>
            <sz val="9"/>
            <color indexed="81"/>
            <rFont val="Tahoma"/>
            <family val="2"/>
          </rPr>
          <t xml:space="preserve">30/03 vtb
</t>
        </r>
      </text>
    </comment>
    <comment ref="H116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01/04 VTB</t>
        </r>
      </text>
    </comment>
    <comment ref="G118" authorId="0" shapeId="0">
      <text>
        <r>
          <rPr>
            <b/>
            <sz val="9"/>
            <color indexed="81"/>
            <rFont val="Tahoma"/>
            <family val="2"/>
          </rPr>
          <t>01/04 TECH</t>
        </r>
      </text>
    </comment>
    <comment ref="G119" authorId="0" shapeId="0">
      <text>
        <r>
          <rPr>
            <b/>
            <sz val="9"/>
            <color indexed="81"/>
            <rFont val="Tahoma"/>
            <family val="2"/>
          </rPr>
          <t>08/04 VTB</t>
        </r>
      </text>
    </comment>
    <comment ref="H119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G120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G121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H121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G122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H122" authorId="0" shapeId="0">
      <text>
        <r>
          <rPr>
            <b/>
            <sz val="9"/>
            <color indexed="81"/>
            <rFont val="Tahoma"/>
            <family val="2"/>
          </rPr>
          <t>18/04 TECH</t>
        </r>
      </text>
    </comment>
    <comment ref="I122" authorId="0" shapeId="0">
      <text>
        <r>
          <rPr>
            <b/>
            <sz val="9"/>
            <color indexed="81"/>
            <rFont val="Tahoma"/>
            <family val="2"/>
          </rPr>
          <t>28/04 TECH</t>
        </r>
      </text>
    </comment>
    <comment ref="G123" authorId="0" shapeId="0">
      <text>
        <r>
          <rPr>
            <b/>
            <sz val="9"/>
            <color indexed="81"/>
            <rFont val="Tahoma"/>
            <family val="2"/>
          </rPr>
          <t>06/04 TECH</t>
        </r>
      </text>
    </comment>
    <comment ref="H123" authorId="0" shapeId="0">
      <text>
        <r>
          <rPr>
            <b/>
            <sz val="9"/>
            <color indexed="81"/>
            <rFont val="Tahoma"/>
            <family val="2"/>
          </rPr>
          <t>28/04 TECH</t>
        </r>
      </text>
    </comment>
    <comment ref="G124" authorId="0" shapeId="0">
      <text>
        <r>
          <rPr>
            <b/>
            <sz val="9"/>
            <color indexed="81"/>
            <rFont val="Tahoma"/>
            <family val="2"/>
          </rPr>
          <t>07/04 TECH</t>
        </r>
      </text>
    </comment>
    <comment ref="G125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G126" authorId="0" shapeId="0">
      <text>
        <r>
          <rPr>
            <b/>
            <sz val="9"/>
            <color indexed="81"/>
            <rFont val="Tahoma"/>
            <family val="2"/>
          </rPr>
          <t>11/01 TECH
Tổng thanh toán: 3.150.000</t>
        </r>
      </text>
    </comment>
    <comment ref="G127" authorId="0" shapeId="0">
      <text>
        <r>
          <rPr>
            <b/>
            <sz val="9"/>
            <color indexed="81"/>
            <rFont val="Tahoma"/>
            <family val="2"/>
          </rPr>
          <t>14/04 TECH</t>
        </r>
      </text>
    </comment>
    <comment ref="H127" authorId="0" shapeId="0">
      <text>
        <r>
          <rPr>
            <b/>
            <sz val="9"/>
            <color indexed="81"/>
            <rFont val="Tahoma"/>
            <family val="2"/>
          </rPr>
          <t>29/04 TECH</t>
        </r>
      </text>
    </comment>
    <comment ref="G128" authorId="0" shapeId="0">
      <text>
        <r>
          <rPr>
            <b/>
            <sz val="9"/>
            <color indexed="81"/>
            <rFont val="Tahoma"/>
            <family val="2"/>
          </rPr>
          <t>11/04 TECH</t>
        </r>
      </text>
    </comment>
    <comment ref="G129" authorId="0" shapeId="0">
      <text>
        <r>
          <rPr>
            <b/>
            <sz val="9"/>
            <color indexed="81"/>
            <rFont val="Tahoma"/>
            <family val="2"/>
          </rPr>
          <t>Lấy số liệu tử bảng tổng hợp của Ms Trang</t>
        </r>
      </text>
    </comment>
    <comment ref="G130" authorId="0" shapeId="0">
      <text>
        <r>
          <rPr>
            <b/>
            <sz val="9"/>
            <color indexed="81"/>
            <rFont val="Tahoma"/>
            <family val="2"/>
          </rPr>
          <t>21/04 TECH</t>
        </r>
      </text>
    </comment>
    <comment ref="H130" authorId="0" shapeId="0">
      <text>
        <r>
          <rPr>
            <b/>
            <sz val="9"/>
            <color indexed="81"/>
            <rFont val="Tahoma"/>
            <family val="2"/>
          </rPr>
          <t>12/05 TECH</t>
        </r>
      </text>
    </comment>
    <comment ref="G131" authorId="0" shapeId="0">
      <text>
        <r>
          <rPr>
            <b/>
            <sz val="9"/>
            <color indexed="81"/>
            <rFont val="Tahoma"/>
            <family val="2"/>
          </rPr>
          <t>23/04 VTB</t>
        </r>
      </text>
    </comment>
    <comment ref="G132" authorId="0" shapeId="0">
      <text>
        <r>
          <rPr>
            <b/>
            <sz val="9"/>
            <color indexed="81"/>
            <rFont val="Tahoma"/>
            <family val="2"/>
          </rPr>
          <t xml:space="preserve">27/04 VTB
</t>
        </r>
      </text>
    </comment>
    <comment ref="G133" authorId="0" shapeId="0">
      <text>
        <r>
          <rPr>
            <b/>
            <sz val="9"/>
            <color indexed="81"/>
            <rFont val="Tahoma"/>
            <family val="2"/>
          </rPr>
          <t>25/04 VTB</t>
        </r>
      </text>
    </comment>
    <comment ref="G134" authorId="0" shapeId="0">
      <text>
        <r>
          <rPr>
            <b/>
            <sz val="9"/>
            <color indexed="81"/>
            <rFont val="Tahoma"/>
            <family val="2"/>
          </rPr>
          <t xml:space="preserve">Giải chi ngày 23/04 </t>
        </r>
      </text>
    </comment>
    <comment ref="G135" authorId="0" shapeId="0">
      <text>
        <r>
          <rPr>
            <b/>
            <sz val="9"/>
            <color indexed="81"/>
            <rFont val="Tahoma"/>
            <family val="2"/>
          </rPr>
          <t>05/05 VTB</t>
        </r>
      </text>
    </comment>
    <comment ref="G137" authorId="0" shapeId="0">
      <text>
        <r>
          <rPr>
            <b/>
            <sz val="9"/>
            <color indexed="81"/>
            <rFont val="Tahoma"/>
            <family val="2"/>
          </rPr>
          <t>13/03 VTB</t>
        </r>
      </text>
    </comment>
    <comment ref="H137" authorId="0" shapeId="0">
      <text>
        <r>
          <rPr>
            <b/>
            <sz val="9"/>
            <color indexed="81"/>
            <rFont val="Tahoma"/>
            <family val="2"/>
          </rPr>
          <t>04/04 VTB</t>
        </r>
      </text>
    </comment>
    <comment ref="G138" authorId="0" shapeId="0">
      <text>
        <r>
          <rPr>
            <b/>
            <sz val="9"/>
            <color indexed="81"/>
            <rFont val="Tahoma"/>
            <family val="2"/>
          </rPr>
          <t>12/03 VTB</t>
        </r>
      </text>
    </comment>
    <comment ref="H138" authorId="0" shapeId="0">
      <text>
        <r>
          <rPr>
            <b/>
            <sz val="9"/>
            <color indexed="81"/>
            <rFont val="Tahoma"/>
            <family val="2"/>
          </rPr>
          <t>13/04 VTB</t>
        </r>
      </text>
    </comment>
    <comment ref="G139" authorId="0" shapeId="0">
      <text>
        <r>
          <rPr>
            <b/>
            <sz val="9"/>
            <color indexed="81"/>
            <rFont val="Tahoma"/>
            <family val="2"/>
          </rPr>
          <t>12/03 VTB</t>
        </r>
      </text>
    </comment>
    <comment ref="G140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G141" authorId="0" shapeId="0">
      <text>
        <r>
          <rPr>
            <b/>
            <sz val="9"/>
            <color indexed="81"/>
            <rFont val="Tahoma"/>
            <family val="2"/>
          </rPr>
          <t>24/03 VTB</t>
        </r>
      </text>
    </comment>
    <comment ref="H141" authorId="0" shapeId="0">
      <text>
        <r>
          <rPr>
            <b/>
            <sz val="9"/>
            <color indexed="81"/>
            <rFont val="Tahoma"/>
            <family val="2"/>
          </rPr>
          <t>29/05 VTB</t>
        </r>
      </text>
    </comment>
    <comment ref="G142" authorId="0" shapeId="0">
      <text>
        <r>
          <rPr>
            <b/>
            <sz val="9"/>
            <color indexed="81"/>
            <rFont val="Tahoma"/>
            <family val="2"/>
          </rPr>
          <t xml:space="preserve">01/04 VTB ( trong tồng sô: 20.273.000 đã chuyển 
</t>
        </r>
      </text>
    </comment>
    <comment ref="G143" authorId="0" shapeId="0">
      <text>
        <r>
          <rPr>
            <b/>
            <sz val="9"/>
            <color indexed="81"/>
            <rFont val="Tahoma"/>
            <family val="2"/>
          </rPr>
          <t>08/04 VTB</t>
        </r>
      </text>
    </comment>
    <comment ref="G144" authorId="0" shapeId="0">
      <text>
        <r>
          <rPr>
            <b/>
            <sz val="9"/>
            <color indexed="81"/>
            <rFont val="Tahoma"/>
            <family val="2"/>
          </rPr>
          <t>09/04 TECH</t>
        </r>
      </text>
    </comment>
    <comment ref="H144" authorId="0" shapeId="0">
      <text>
        <r>
          <rPr>
            <b/>
            <sz val="9"/>
            <color indexed="81"/>
            <rFont val="Tahoma"/>
            <family val="2"/>
          </rPr>
          <t>09/014 TECH
chi hỗ trợ</t>
        </r>
      </text>
    </comment>
    <comment ref="G145" authorId="0" shapeId="0">
      <text>
        <r>
          <rPr>
            <b/>
            <sz val="9"/>
            <color indexed="81"/>
            <rFont val="Tahoma"/>
            <family val="2"/>
          </rPr>
          <t>14/04 TECH</t>
        </r>
      </text>
    </comment>
    <comment ref="G146" authorId="0" shapeId="0">
      <text>
        <r>
          <rPr>
            <b/>
            <sz val="9"/>
            <color indexed="81"/>
            <rFont val="Tahoma"/>
            <family val="2"/>
          </rPr>
          <t>Lấy số từ bảng tổng hợp của Ms Trang</t>
        </r>
      </text>
    </comment>
    <comment ref="G147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G148" authorId="0" shapeId="0">
      <text>
        <r>
          <rPr>
            <b/>
            <sz val="9"/>
            <color indexed="81"/>
            <rFont val="Tahoma"/>
            <family val="2"/>
          </rPr>
          <t xml:space="preserve">18/03 VTB
</t>
        </r>
      </text>
    </comment>
    <comment ref="H148" authorId="0" shapeId="0">
      <text>
        <r>
          <rPr>
            <b/>
            <sz val="9"/>
            <color indexed="81"/>
            <rFont val="Tahoma"/>
            <family val="2"/>
          </rPr>
          <t>11/04 VTB</t>
        </r>
      </text>
    </comment>
    <comment ref="G149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G151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G152" authorId="0" shapeId="0">
      <text>
        <r>
          <rPr>
            <b/>
            <sz val="9"/>
            <color indexed="81"/>
            <rFont val="Tahoma"/>
            <family val="2"/>
          </rPr>
          <t xml:space="preserve">18/03 vtb
</t>
        </r>
      </text>
    </comment>
    <comment ref="G153" authorId="0" shapeId="0">
      <text>
        <r>
          <rPr>
            <b/>
            <sz val="9"/>
            <color indexed="81"/>
            <rFont val="Tahoma"/>
            <family val="2"/>
          </rPr>
          <t xml:space="preserve">01/04 VTB
</t>
        </r>
      </text>
    </comment>
    <comment ref="H153" authorId="0" shapeId="0">
      <text>
        <r>
          <rPr>
            <b/>
            <sz val="9"/>
            <color indexed="81"/>
            <rFont val="Tahoma"/>
            <family val="2"/>
          </rPr>
          <t>24/04 VTB</t>
        </r>
      </text>
    </comment>
    <comment ref="G154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H154" authorId="0" shapeId="0">
      <text>
        <r>
          <rPr>
            <b/>
            <sz val="9"/>
            <color indexed="81"/>
            <rFont val="Tahoma"/>
            <family val="2"/>
          </rPr>
          <t>01/04 TECH</t>
        </r>
      </text>
    </comment>
    <comment ref="G155" authorId="0" shapeId="0">
      <text>
        <r>
          <rPr>
            <b/>
            <sz val="9"/>
            <color indexed="81"/>
            <rFont val="Tahoma"/>
            <family val="2"/>
          </rPr>
          <t xml:space="preserve">06/03 VTB
</t>
        </r>
      </text>
    </comment>
    <comment ref="H155" authorId="0" shapeId="0">
      <text>
        <r>
          <rPr>
            <b/>
            <sz val="9"/>
            <color indexed="81"/>
            <rFont val="Tahoma"/>
            <family val="2"/>
          </rPr>
          <t>31/03 VTB</t>
        </r>
      </text>
    </comment>
    <comment ref="G156" authorId="0" shapeId="0">
      <text>
        <r>
          <rPr>
            <b/>
            <sz val="9"/>
            <color indexed="81"/>
            <rFont val="Tahoma"/>
            <family val="2"/>
          </rPr>
          <t xml:space="preserve">06/03 VTB
</t>
        </r>
      </text>
    </comment>
    <comment ref="H156" authorId="0" shapeId="0">
      <text>
        <r>
          <rPr>
            <b/>
            <sz val="9"/>
            <color indexed="81"/>
            <rFont val="Tahoma"/>
            <family val="2"/>
          </rPr>
          <t xml:space="preserve">11/05 VTB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57" authorId="0" shapeId="0">
      <text>
        <r>
          <rPr>
            <b/>
            <sz val="9"/>
            <color indexed="81"/>
            <rFont val="Tahoma"/>
            <family val="2"/>
          </rPr>
          <t xml:space="preserve">06/03 TM
</t>
        </r>
      </text>
    </comment>
    <comment ref="G158" authorId="0" shapeId="0">
      <text>
        <r>
          <rPr>
            <b/>
            <sz val="9"/>
            <color indexed="81"/>
            <rFont val="Tahoma"/>
            <family val="2"/>
          </rPr>
          <t>10/03 TECH</t>
        </r>
      </text>
    </comment>
    <comment ref="G159" authorId="0" shapeId="0">
      <text>
        <r>
          <rPr>
            <b/>
            <sz val="9"/>
            <color indexed="81"/>
            <rFont val="Tahoma"/>
            <family val="2"/>
          </rPr>
          <t>13/03 TECH</t>
        </r>
      </text>
    </comment>
    <comment ref="H159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I159" authorId="0" shapeId="0">
      <text>
        <r>
          <rPr>
            <b/>
            <sz val="9"/>
            <color indexed="81"/>
            <rFont val="Tahoma"/>
            <family val="2"/>
          </rPr>
          <t>21/05 TECH</t>
        </r>
      </text>
    </comment>
    <comment ref="G160" authorId="0" shapeId="0">
      <text>
        <r>
          <rPr>
            <b/>
            <sz val="9"/>
            <color indexed="81"/>
            <rFont val="Tahoma"/>
            <family val="2"/>
          </rPr>
          <t>13/03 VTB</t>
        </r>
      </text>
    </comment>
    <comment ref="H160" authorId="0" shapeId="0">
      <text>
        <r>
          <rPr>
            <b/>
            <sz val="9"/>
            <color indexed="81"/>
            <rFont val="Tahoma"/>
            <family val="2"/>
          </rPr>
          <t>20/05 VTB</t>
        </r>
      </text>
    </comment>
    <comment ref="G161" authorId="0" shapeId="0">
      <text>
        <r>
          <rPr>
            <b/>
            <sz val="9"/>
            <color indexed="81"/>
            <rFont val="Tahoma"/>
            <family val="2"/>
          </rPr>
          <t>16/03 TECH</t>
        </r>
      </text>
    </comment>
    <comment ref="G162" authorId="0" shapeId="0">
      <text>
        <r>
          <rPr>
            <b/>
            <sz val="9"/>
            <color indexed="81"/>
            <rFont val="Tahoma"/>
            <family val="2"/>
          </rPr>
          <t>18/03 TECH</t>
        </r>
      </text>
    </comment>
    <comment ref="H162" authorId="0" shapeId="0">
      <text>
        <r>
          <rPr>
            <b/>
            <sz val="9"/>
            <color indexed="81"/>
            <rFont val="Tahoma"/>
            <family val="2"/>
          </rPr>
          <t>08/04 TECH</t>
        </r>
      </text>
    </comment>
    <comment ref="G163" authorId="0" shapeId="0">
      <text>
        <r>
          <rPr>
            <b/>
            <sz val="9"/>
            <color indexed="81"/>
            <rFont val="Tahoma"/>
            <family val="2"/>
          </rPr>
          <t>19/03 TECH</t>
        </r>
      </text>
    </comment>
    <comment ref="H163" authorId="0" shapeId="0">
      <text>
        <r>
          <rPr>
            <b/>
            <sz val="9"/>
            <color indexed="81"/>
            <rFont val="Tahoma"/>
            <family val="2"/>
          </rPr>
          <t xml:space="preserve">06/04 TECH
</t>
        </r>
      </text>
    </comment>
    <comment ref="G164" authorId="0" shapeId="0">
      <text>
        <r>
          <rPr>
            <b/>
            <sz val="9"/>
            <color indexed="81"/>
            <rFont val="Tahoma"/>
            <family val="2"/>
          </rPr>
          <t>21/03 TECH</t>
        </r>
      </text>
    </comment>
    <comment ref="G165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G166" authorId="0" shapeId="0">
      <text>
        <r>
          <rPr>
            <b/>
            <sz val="9"/>
            <color indexed="81"/>
            <rFont val="Tahoma"/>
            <family val="2"/>
          </rPr>
          <t>28/03 TECH</t>
        </r>
      </text>
    </comment>
    <comment ref="G167" authorId="0" shapeId="0">
      <text>
        <r>
          <rPr>
            <b/>
            <sz val="9"/>
            <color indexed="81"/>
            <rFont val="Tahoma"/>
            <family val="2"/>
          </rPr>
          <t xml:space="preserve">Lấy số liệu trên PM
</t>
        </r>
      </text>
    </comment>
    <comment ref="G168" authorId="0" shapeId="0">
      <text>
        <r>
          <rPr>
            <b/>
            <sz val="9"/>
            <color indexed="81"/>
            <rFont val="Tahoma"/>
            <family val="2"/>
          </rPr>
          <t xml:space="preserve">01/04 VTB ( trong tồng số: 20.273.000 đã chuyển )
</t>
        </r>
      </text>
    </comment>
    <comment ref="G169" authorId="0" shapeId="0">
      <text>
        <r>
          <rPr>
            <b/>
            <sz val="9"/>
            <color indexed="81"/>
            <rFont val="Tahoma"/>
            <family val="2"/>
          </rPr>
          <t>08/04 TECH</t>
        </r>
      </text>
    </comment>
    <comment ref="G170" authorId="0" shapeId="0">
      <text>
        <r>
          <rPr>
            <b/>
            <sz val="9"/>
            <color indexed="81"/>
            <rFont val="Tahoma"/>
            <family val="2"/>
          </rPr>
          <t>14/04 VTB</t>
        </r>
      </text>
    </comment>
    <comment ref="G171" authorId="0" shapeId="0">
      <text>
        <r>
          <rPr>
            <b/>
            <sz val="9"/>
            <color indexed="81"/>
            <rFont val="Tahoma"/>
            <family val="2"/>
          </rPr>
          <t>14/04 TECH</t>
        </r>
      </text>
    </comment>
    <comment ref="H171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G172" authorId="0" shapeId="0">
      <text>
        <r>
          <rPr>
            <b/>
            <sz val="9"/>
            <color indexed="81"/>
            <rFont val="Tahoma"/>
            <family val="2"/>
          </rPr>
          <t xml:space="preserve">14/04 TM
</t>
        </r>
      </text>
    </comment>
    <comment ref="G173" authorId="0" shapeId="0">
      <text>
        <r>
          <rPr>
            <b/>
            <sz val="9"/>
            <color indexed="81"/>
            <rFont val="Tahoma"/>
            <family val="2"/>
          </rPr>
          <t>Lấy số liệu từ bảng tổng hợp của Ms Trang</t>
        </r>
      </text>
    </comment>
    <comment ref="G175" authorId="0" shapeId="0">
      <text>
        <r>
          <rPr>
            <b/>
            <sz val="9"/>
            <color indexed="81"/>
            <rFont val="Tahoma"/>
            <family val="2"/>
          </rPr>
          <t>22/04 TECH</t>
        </r>
      </text>
    </comment>
    <comment ref="H176" authorId="0" shapeId="0">
      <text>
        <r>
          <rPr>
            <b/>
            <sz val="9"/>
            <color indexed="81"/>
            <rFont val="Tahoma"/>
            <family val="2"/>
          </rPr>
          <t xml:space="preserve">GiẢI chi ngày 16/06 ( hoàn trả lại công ty: 49.500 )
</t>
        </r>
      </text>
    </comment>
    <comment ref="G178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G179" authorId="0" shapeId="0">
      <text>
        <r>
          <rPr>
            <b/>
            <sz val="9"/>
            <color indexed="81"/>
            <rFont val="Tahoma"/>
            <family val="2"/>
          </rPr>
          <t>Gải chi từ 26/02 đến 03/03</t>
        </r>
      </text>
    </comment>
    <comment ref="F180" authorId="0" shapeId="0">
      <text>
        <r>
          <rPr>
            <b/>
            <sz val="9"/>
            <color indexed="81"/>
            <rFont val="Tahoma"/>
            <family val="2"/>
          </rPr>
          <t>29.214.000 phát sinh</t>
        </r>
      </text>
    </comment>
    <comment ref="G180" authorId="0" shapeId="0">
      <text>
        <r>
          <rPr>
            <b/>
            <sz val="9"/>
            <color indexed="81"/>
            <rFont val="Tahoma"/>
            <family val="2"/>
          </rPr>
          <t>11/03 VTB</t>
        </r>
      </text>
    </comment>
    <comment ref="H180" authorId="0" shapeId="0">
      <text>
        <r>
          <rPr>
            <b/>
            <sz val="9"/>
            <color indexed="81"/>
            <rFont val="Tahoma"/>
            <family val="2"/>
          </rPr>
          <t>30/03 TECH</t>
        </r>
      </text>
    </comment>
    <comment ref="I180" authorId="0" shapeId="0">
      <text>
        <r>
          <rPr>
            <b/>
            <sz val="9"/>
            <color indexed="81"/>
            <rFont val="Tahoma"/>
            <family val="2"/>
          </rPr>
          <t>26/05 tech</t>
        </r>
      </text>
    </comment>
    <comment ref="G181" authorId="0" shapeId="0">
      <text>
        <r>
          <rPr>
            <b/>
            <sz val="9"/>
            <color indexed="81"/>
            <rFont val="Tahoma"/>
            <family val="2"/>
          </rPr>
          <t xml:space="preserve">16/03 VTB
</t>
        </r>
      </text>
    </comment>
    <comment ref="H181" authorId="0" shapeId="0">
      <text>
        <r>
          <rPr>
            <b/>
            <sz val="9"/>
            <color indexed="81"/>
            <rFont val="Tahoma"/>
            <family val="2"/>
          </rPr>
          <t>10/06 VTB</t>
        </r>
      </text>
    </comment>
    <comment ref="G182" authorId="0" shapeId="0">
      <text>
        <r>
          <rPr>
            <b/>
            <sz val="9"/>
            <color indexed="81"/>
            <rFont val="Tahoma"/>
            <family val="2"/>
          </rPr>
          <t>09/04 VTB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H183" authorId="0" shapeId="0">
      <text>
        <r>
          <rPr>
            <b/>
            <sz val="9"/>
            <color indexed="81"/>
            <rFont val="Tahoma"/>
            <family val="2"/>
          </rPr>
          <t>11/04 TECH</t>
        </r>
      </text>
    </comment>
    <comment ref="I183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G184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H184" authorId="0" shapeId="0">
      <text>
        <r>
          <rPr>
            <b/>
            <sz val="9"/>
            <color indexed="81"/>
            <rFont val="Tahoma"/>
            <family val="2"/>
          </rPr>
          <t xml:space="preserve">12/05 TECH
</t>
        </r>
      </text>
    </comment>
    <comment ref="I184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G185" authorId="0" shapeId="0">
      <text>
        <r>
          <rPr>
            <b/>
            <sz val="9"/>
            <color indexed="81"/>
            <rFont val="Tahoma"/>
            <family val="2"/>
          </rPr>
          <t>28/03 TECH</t>
        </r>
      </text>
    </comment>
    <comment ref="G186" authorId="0" shapeId="0">
      <text>
        <r>
          <rPr>
            <b/>
            <sz val="9"/>
            <color indexed="81"/>
            <rFont val="Tahoma"/>
            <family val="2"/>
          </rPr>
          <t>08/04 VTB</t>
        </r>
      </text>
    </comment>
    <comment ref="H186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18/03 TECH</t>
        </r>
      </text>
    </comment>
    <comment ref="E188" authorId="0" shapeId="0">
      <text>
        <r>
          <rPr>
            <b/>
            <sz val="9"/>
            <color indexed="81"/>
            <rFont val="Tahoma"/>
            <family val="2"/>
          </rPr>
          <t>100TR VTB, 35TR TECH</t>
        </r>
      </text>
    </comment>
    <comment ref="G188" authorId="0" shapeId="0">
      <text>
        <r>
          <rPr>
            <b/>
            <sz val="9"/>
            <color indexed="81"/>
            <rFont val="Tahoma"/>
            <family val="2"/>
          </rPr>
          <t>21/03 tech</t>
        </r>
      </text>
    </comment>
    <comment ref="H188" authorId="0" shapeId="0">
      <text>
        <r>
          <rPr>
            <b/>
            <sz val="9"/>
            <color indexed="81"/>
            <rFont val="Tahoma"/>
            <family val="2"/>
          </rPr>
          <t>30/03 VTB</t>
        </r>
      </text>
    </comment>
    <comment ref="G189" authorId="0" shapeId="0">
      <text>
        <r>
          <rPr>
            <b/>
            <sz val="9"/>
            <color indexed="81"/>
            <rFont val="Tahoma"/>
            <family val="2"/>
          </rPr>
          <t>Lấy số liệu trên phần mềm</t>
        </r>
      </text>
    </comment>
    <comment ref="G192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H192" authorId="0" shapeId="0">
      <text>
        <r>
          <rPr>
            <b/>
            <sz val="9"/>
            <color indexed="81"/>
            <rFont val="Tahoma"/>
            <family val="2"/>
          </rPr>
          <t>06/06 TECH</t>
        </r>
      </text>
    </comment>
    <comment ref="G193" authorId="0" shapeId="0">
      <text>
        <r>
          <rPr>
            <b/>
            <sz val="9"/>
            <color indexed="81"/>
            <rFont val="Tahoma"/>
            <family val="2"/>
          </rPr>
          <t>07/04 VTB</t>
        </r>
      </text>
    </comment>
    <comment ref="G194" authorId="0" shapeId="0">
      <text>
        <r>
          <rPr>
            <b/>
            <sz val="9"/>
            <color indexed="81"/>
            <rFont val="Tahoma"/>
            <family val="2"/>
          </rPr>
          <t xml:space="preserve">11/04 TM
</t>
        </r>
      </text>
    </comment>
    <comment ref="G195" authorId="0" shapeId="0">
      <text>
        <r>
          <rPr>
            <b/>
            <sz val="9"/>
            <color indexed="81"/>
            <rFont val="Tahoma"/>
            <family val="2"/>
          </rPr>
          <t>11/01 TECH
Tồng trả: 3.150.000</t>
        </r>
      </text>
    </comment>
    <comment ref="G196" authorId="0" shapeId="0">
      <text>
        <r>
          <rPr>
            <b/>
            <sz val="9"/>
            <color indexed="81"/>
            <rFont val="Tahoma"/>
            <family val="2"/>
          </rPr>
          <t>15/04 TECH</t>
        </r>
      </text>
    </comment>
    <comment ref="G197" authorId="0" shapeId="0">
      <text>
        <r>
          <rPr>
            <b/>
            <sz val="9"/>
            <color indexed="81"/>
            <rFont val="Tahoma"/>
            <family val="2"/>
          </rPr>
          <t xml:space="preserve">Lấy số liệu từ bảng tổng hợp của Ms Trang
</t>
        </r>
      </text>
    </comment>
    <comment ref="G198" authorId="0" shapeId="0">
      <text>
        <r>
          <rPr>
            <b/>
            <sz val="9"/>
            <color indexed="81"/>
            <rFont val="Tahoma"/>
            <family val="2"/>
          </rPr>
          <t>18/04 TECH</t>
        </r>
      </text>
    </comment>
    <comment ref="H198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G199" authorId="0" shapeId="0">
      <text>
        <r>
          <rPr>
            <b/>
            <sz val="9"/>
            <color indexed="81"/>
            <rFont val="Tahoma"/>
            <family val="2"/>
          </rPr>
          <t>24/04 TECH</t>
        </r>
      </text>
    </comment>
    <comment ref="G200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G201" authorId="0" shapeId="0">
      <text>
        <r>
          <rPr>
            <b/>
            <sz val="9"/>
            <color indexed="81"/>
            <rFont val="Tahoma"/>
            <family val="2"/>
          </rPr>
          <t>17/04 TECH</t>
        </r>
      </text>
    </comment>
    <comment ref="G202" authorId="0" shapeId="0">
      <text>
        <r>
          <rPr>
            <b/>
            <sz val="9"/>
            <color indexed="81"/>
            <rFont val="Tahoma"/>
            <family val="2"/>
          </rPr>
          <t>17/04</t>
        </r>
      </text>
    </comment>
    <comment ref="G203" authorId="0" shapeId="0">
      <text>
        <r>
          <rPr>
            <b/>
            <sz val="9"/>
            <color indexed="81"/>
            <rFont val="Tahoma"/>
            <family val="2"/>
          </rPr>
          <t>28/04 TECH</t>
        </r>
      </text>
    </comment>
    <comment ref="G204" authorId="0" shapeId="0">
      <text>
        <r>
          <rPr>
            <b/>
            <sz val="9"/>
            <color indexed="81"/>
            <rFont val="Tahoma"/>
            <family val="2"/>
          </rPr>
          <t>06/02 TECH</t>
        </r>
      </text>
    </comment>
    <comment ref="G205" authorId="0" shapeId="0">
      <text>
        <r>
          <rPr>
            <b/>
            <sz val="9"/>
            <color indexed="81"/>
            <rFont val="Tahoma"/>
            <family val="2"/>
          </rPr>
          <t>02/06 TECH</t>
        </r>
      </text>
    </comment>
    <comment ref="G206" authorId="0" shapeId="0">
      <text>
        <r>
          <rPr>
            <b/>
            <sz val="9"/>
            <color indexed="81"/>
            <rFont val="Tahoma"/>
            <family val="2"/>
          </rPr>
          <t>08/06 VTB</t>
        </r>
      </text>
    </comment>
    <comment ref="G209" authorId="0" shapeId="0">
      <text>
        <r>
          <rPr>
            <b/>
            <sz val="9"/>
            <color indexed="81"/>
            <rFont val="Tahoma"/>
            <family val="2"/>
          </rPr>
          <t xml:space="preserve">17/02 TECH
</t>
        </r>
      </text>
    </comment>
    <comment ref="G210" authorId="0" shapeId="0">
      <text>
        <r>
          <rPr>
            <b/>
            <sz val="9"/>
            <color indexed="81"/>
            <rFont val="Tahoma"/>
            <family val="2"/>
          </rPr>
          <t xml:space="preserve">19/02 TECH
</t>
        </r>
      </text>
    </comment>
    <comment ref="G211" authorId="0" shapeId="0">
      <text>
        <r>
          <rPr>
            <b/>
            <sz val="9"/>
            <color indexed="81"/>
            <rFont val="Tahoma"/>
            <family val="2"/>
          </rPr>
          <t>21/02 TECH</t>
        </r>
      </text>
    </comment>
    <comment ref="G212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G213" authorId="0" shapeId="0">
      <text>
        <r>
          <rPr>
            <b/>
            <sz val="9"/>
            <color indexed="81"/>
            <rFont val="Tahoma"/>
            <family val="2"/>
          </rPr>
          <t>25/02 TECH</t>
        </r>
      </text>
    </comment>
    <comment ref="G214" authorId="0" shapeId="0">
      <text>
        <r>
          <rPr>
            <b/>
            <sz val="9"/>
            <color indexed="81"/>
            <rFont val="Tahoma"/>
            <family val="2"/>
          </rPr>
          <t>25/02 TECH</t>
        </r>
      </text>
    </comment>
    <comment ref="G215" authorId="0" shapeId="0">
      <text>
        <r>
          <rPr>
            <b/>
            <sz val="9"/>
            <color indexed="81"/>
            <rFont val="Tahoma"/>
            <family val="2"/>
          </rPr>
          <t>trong để nghị thanh toán anh Đồng 25/02 giải chi ngày 26/02</t>
        </r>
      </text>
    </comment>
    <comment ref="G216" authorId="0" shapeId="0">
      <text>
        <r>
          <rPr>
            <b/>
            <sz val="9"/>
            <color indexed="81"/>
            <rFont val="Tahoma"/>
            <family val="2"/>
          </rPr>
          <t>03/03 TECH</t>
        </r>
      </text>
    </comment>
    <comment ref="G217" authorId="0" shapeId="0">
      <text>
        <r>
          <rPr>
            <b/>
            <sz val="9"/>
            <color indexed="81"/>
            <rFont val="Tahoma"/>
            <family val="2"/>
          </rPr>
          <t>28/02 TECH, Hoàng thi công trả tiền cho NCC rồi, kê toán chuyển trả lại cho Mr Hoàng</t>
        </r>
      </text>
    </comment>
    <comment ref="G218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G219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G220" authorId="0" shapeId="0">
      <text>
        <r>
          <rPr>
            <b/>
            <sz val="9"/>
            <color indexed="81"/>
            <rFont val="Tahoma"/>
            <family val="2"/>
          </rPr>
          <t>19/03 VTB</t>
        </r>
      </text>
    </comment>
    <comment ref="G221" authorId="0" shapeId="0">
      <text>
        <r>
          <rPr>
            <b/>
            <sz val="9"/>
            <color indexed="81"/>
            <rFont val="Tahoma"/>
            <family val="2"/>
          </rPr>
          <t>19/03 TECH</t>
        </r>
      </text>
    </comment>
    <comment ref="G222" authorId="0" shapeId="0">
      <text>
        <r>
          <rPr>
            <b/>
            <sz val="9"/>
            <color indexed="81"/>
            <rFont val="Tahoma"/>
            <family val="2"/>
          </rPr>
          <t xml:space="preserve">Giải chi ngày chứng từ 29/04  ( Tổng ứng 4tr )
</t>
        </r>
      </text>
    </comment>
    <comment ref="G224" authorId="0" shapeId="0">
      <text>
        <r>
          <rPr>
            <b/>
            <sz val="9"/>
            <color indexed="81"/>
            <rFont val="Tahoma"/>
            <family val="2"/>
          </rPr>
          <t xml:space="preserve">11/02 TECH
</t>
        </r>
      </text>
    </comment>
    <comment ref="H224" authorId="0" shapeId="0">
      <text>
        <r>
          <rPr>
            <b/>
            <sz val="9"/>
            <color indexed="81"/>
            <rFont val="Tahoma"/>
            <family val="2"/>
          </rPr>
          <t xml:space="preserve">11/03 TECH
</t>
        </r>
      </text>
    </comment>
    <comment ref="I224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G225" authorId="0" shapeId="0">
      <text>
        <r>
          <rPr>
            <b/>
            <sz val="9"/>
            <color indexed="81"/>
            <rFont val="Tahoma"/>
            <family val="2"/>
          </rPr>
          <t>04/02 TECH</t>
        </r>
      </text>
    </comment>
    <comment ref="H225" authorId="0" shapeId="0">
      <text>
        <r>
          <rPr>
            <b/>
            <sz val="9"/>
            <color indexed="81"/>
            <rFont val="Tahoma"/>
            <family val="2"/>
          </rPr>
          <t xml:space="preserve">25/02 TECH
</t>
        </r>
      </text>
    </comment>
    <comment ref="I225" authorId="0" shapeId="0">
      <text>
        <r>
          <rPr>
            <b/>
            <sz val="9"/>
            <color indexed="81"/>
            <rFont val="Tahoma"/>
            <family val="2"/>
          </rPr>
          <t>23/03 TECH</t>
        </r>
      </text>
    </comment>
    <comment ref="G226" authorId="0" shapeId="0">
      <text>
        <r>
          <rPr>
            <b/>
            <sz val="9"/>
            <color indexed="81"/>
            <rFont val="Tahoma"/>
            <family val="2"/>
          </rPr>
          <t>11/02 VTB</t>
        </r>
      </text>
    </comment>
    <comment ref="G227" authorId="0" shapeId="0">
      <text>
        <r>
          <rPr>
            <b/>
            <sz val="9"/>
            <color indexed="81"/>
            <rFont val="Tahoma"/>
            <family val="2"/>
          </rPr>
          <t xml:space="preserve">11/02 VTB
</t>
        </r>
      </text>
    </comment>
    <comment ref="H227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I227" authorId="0" shapeId="0">
      <text>
        <r>
          <rPr>
            <b/>
            <sz val="9"/>
            <color indexed="81"/>
            <rFont val="Tahoma"/>
            <family val="2"/>
          </rPr>
          <t>23/05 VTB</t>
        </r>
      </text>
    </comment>
    <comment ref="G228" authorId="0" shapeId="0">
      <text>
        <r>
          <rPr>
            <b/>
            <sz val="9"/>
            <color indexed="81"/>
            <rFont val="Tahoma"/>
            <family val="2"/>
          </rPr>
          <t xml:space="preserve">11/02 TECH
</t>
        </r>
      </text>
    </comment>
    <comment ref="H228" authorId="0" shapeId="0">
      <text>
        <r>
          <rPr>
            <b/>
            <sz val="9"/>
            <color indexed="81"/>
            <rFont val="Tahoma"/>
            <family val="2"/>
          </rPr>
          <t xml:space="preserve">13/03 VTB
</t>
        </r>
      </text>
    </comment>
    <comment ref="I228" authorId="0" shapeId="0">
      <text>
        <r>
          <rPr>
            <b/>
            <sz val="9"/>
            <color indexed="81"/>
            <rFont val="Tahoma"/>
            <family val="2"/>
          </rPr>
          <t>21/03 VTB</t>
        </r>
      </text>
    </comment>
    <comment ref="G229" authorId="0" shapeId="0">
      <text>
        <r>
          <rPr>
            <b/>
            <sz val="9"/>
            <color indexed="81"/>
            <rFont val="Tahoma"/>
            <family val="2"/>
          </rPr>
          <t>21/02 VTB</t>
        </r>
      </text>
    </comment>
    <comment ref="H229" authorId="0" shapeId="0">
      <text>
        <r>
          <rPr>
            <b/>
            <sz val="9"/>
            <color indexed="81"/>
            <rFont val="Tahoma"/>
            <family val="2"/>
          </rPr>
          <t>01/04 VTB</t>
        </r>
      </text>
    </comment>
    <comment ref="G230" authorId="0" shapeId="0">
      <text>
        <r>
          <rPr>
            <b/>
            <sz val="9"/>
            <color indexed="81"/>
            <rFont val="Tahoma"/>
            <family val="2"/>
          </rPr>
          <t xml:space="preserve">24/02 TECH
</t>
        </r>
      </text>
    </comment>
    <comment ref="G231" authorId="0" shapeId="0">
      <text>
        <r>
          <rPr>
            <b/>
            <sz val="9"/>
            <color indexed="81"/>
            <rFont val="Tahoma"/>
            <family val="2"/>
          </rPr>
          <t>28/02 TECH</t>
        </r>
      </text>
    </comment>
    <comment ref="H231" authorId="0" shapeId="0">
      <text>
        <r>
          <rPr>
            <b/>
            <sz val="9"/>
            <color indexed="81"/>
            <rFont val="Tahoma"/>
            <family val="2"/>
          </rPr>
          <t xml:space="preserve">
01/04 TECH
</t>
        </r>
      </text>
    </comment>
    <comment ref="G232" authorId="0" shapeId="0">
      <text>
        <r>
          <rPr>
            <b/>
            <sz val="9"/>
            <color indexed="81"/>
            <rFont val="Tahoma"/>
            <family val="2"/>
          </rPr>
          <t>04/03 TECH</t>
        </r>
      </text>
    </comment>
    <comment ref="H232" authorId="0" shapeId="0">
      <text>
        <r>
          <rPr>
            <b/>
            <sz val="9"/>
            <color indexed="81"/>
            <rFont val="Tahoma"/>
            <family val="2"/>
          </rPr>
          <t>31/03 TECH</t>
        </r>
      </text>
    </comment>
    <comment ref="G233" authorId="0" shapeId="0">
      <text>
        <r>
          <rPr>
            <b/>
            <sz val="9"/>
            <color indexed="81"/>
            <rFont val="Tahoma"/>
            <family val="2"/>
          </rPr>
          <t>29/02 TECH</t>
        </r>
      </text>
    </comment>
    <comment ref="G234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G235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H235" authorId="0" shapeId="0">
      <text>
        <r>
          <rPr>
            <b/>
            <sz val="9"/>
            <color indexed="81"/>
            <rFont val="Tahoma"/>
            <family val="2"/>
          </rPr>
          <t>17/03 TECH</t>
        </r>
      </text>
    </comment>
    <comment ref="I235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G236" authorId="0" shapeId="0">
      <text>
        <r>
          <rPr>
            <b/>
            <sz val="9"/>
            <color indexed="81"/>
            <rFont val="Tahoma"/>
            <family val="2"/>
          </rPr>
          <t>07/03 TECH</t>
        </r>
      </text>
    </comment>
    <comment ref="G237" authorId="0" shapeId="0">
      <text>
        <r>
          <rPr>
            <b/>
            <sz val="9"/>
            <color indexed="81"/>
            <rFont val="Tahoma"/>
            <family val="2"/>
          </rPr>
          <t>09/03 TECH</t>
        </r>
      </text>
    </comment>
    <comment ref="G238" authorId="0" shapeId="0">
      <text>
        <r>
          <rPr>
            <b/>
            <sz val="9"/>
            <color indexed="81"/>
            <rFont val="Tahoma"/>
            <family val="2"/>
          </rPr>
          <t>12/03 VTB</t>
        </r>
      </text>
    </comment>
    <comment ref="G239" authorId="0" shapeId="0">
      <text>
        <r>
          <rPr>
            <b/>
            <sz val="9"/>
            <color indexed="81"/>
            <rFont val="Tahoma"/>
            <family val="2"/>
          </rPr>
          <t>12/03 VTB</t>
        </r>
      </text>
    </comment>
    <comment ref="G240" authorId="0" shapeId="0">
      <text>
        <r>
          <rPr>
            <b/>
            <sz val="9"/>
            <color indexed="81"/>
            <rFont val="Tahoma"/>
            <family val="2"/>
          </rPr>
          <t>16/03 TECH</t>
        </r>
      </text>
    </comment>
    <comment ref="G241" authorId="0" shapeId="0">
      <text>
        <r>
          <rPr>
            <b/>
            <sz val="9"/>
            <color indexed="81"/>
            <rFont val="Tahoma"/>
            <family val="2"/>
          </rPr>
          <t xml:space="preserve">20/03 VTB
</t>
        </r>
      </text>
    </comment>
    <comment ref="H241" authorId="0" shapeId="0">
      <text>
        <r>
          <rPr>
            <b/>
            <sz val="9"/>
            <color indexed="81"/>
            <rFont val="Tahoma"/>
            <family val="2"/>
          </rPr>
          <t>24/04 VTB</t>
        </r>
      </text>
    </comment>
    <comment ref="G242" authorId="0" shapeId="0">
      <text>
        <r>
          <rPr>
            <b/>
            <sz val="9"/>
            <color indexed="81"/>
            <rFont val="Tahoma"/>
            <family val="2"/>
          </rPr>
          <t>19/03 TECH</t>
        </r>
      </text>
    </comment>
    <comment ref="H242" authorId="0" shapeId="0">
      <text>
        <r>
          <rPr>
            <b/>
            <sz val="9"/>
            <color indexed="81"/>
            <rFont val="Tahoma"/>
            <family val="2"/>
          </rPr>
          <t>17/06 TECH</t>
        </r>
      </text>
    </comment>
    <comment ref="G243" authorId="0" shapeId="0">
      <text>
        <r>
          <rPr>
            <b/>
            <sz val="9"/>
            <color indexed="81"/>
            <rFont val="Tahoma"/>
            <family val="2"/>
          </rPr>
          <t>24/03 vtb</t>
        </r>
      </text>
    </comment>
    <comment ref="G244" authorId="0" shapeId="0">
      <text>
        <r>
          <rPr>
            <b/>
            <sz val="9"/>
            <color indexed="81"/>
            <rFont val="Tahoma"/>
            <family val="2"/>
          </rPr>
          <t>14/04 VTB</t>
        </r>
      </text>
    </comment>
    <comment ref="G245" authorId="0" shapeId="0">
      <text>
        <r>
          <rPr>
            <b/>
            <sz val="9"/>
            <color indexed="81"/>
            <rFont val="Tahoma"/>
            <family val="2"/>
          </rPr>
          <t xml:space="preserve">04/02 TECH
</t>
        </r>
      </text>
    </comment>
    <comment ref="H245" authorId="0" shapeId="0">
      <text>
        <r>
          <rPr>
            <b/>
            <sz val="9"/>
            <color indexed="81"/>
            <rFont val="Tahoma"/>
            <family val="2"/>
          </rPr>
          <t>08/02 TECH</t>
        </r>
      </text>
    </comment>
    <comment ref="I245" authorId="0" shapeId="0">
      <text>
        <r>
          <rPr>
            <b/>
            <sz val="9"/>
            <color indexed="81"/>
            <rFont val="Tahoma"/>
            <family val="2"/>
          </rPr>
          <t>13/02 TECH</t>
        </r>
      </text>
    </comment>
    <comment ref="G246" authorId="0" shapeId="0">
      <text>
        <r>
          <rPr>
            <b/>
            <sz val="9"/>
            <color indexed="81"/>
            <rFont val="Tahoma"/>
            <family val="2"/>
          </rPr>
          <t>Lấy số liệu trên PM</t>
        </r>
      </text>
    </comment>
    <comment ref="G247" authorId="0" shapeId="0">
      <text>
        <r>
          <rPr>
            <b/>
            <sz val="9"/>
            <color indexed="81"/>
            <rFont val="Tahoma"/>
            <family val="2"/>
          </rPr>
          <t>Giải chi ngày 23/04</t>
        </r>
      </text>
    </comment>
    <comment ref="G248" authorId="0" shapeId="0">
      <text>
        <r>
          <rPr>
            <b/>
            <sz val="9"/>
            <color indexed="81"/>
            <rFont val="Tahoma"/>
            <family val="2"/>
          </rPr>
          <t>02/03 TECH</t>
        </r>
      </text>
    </comment>
    <comment ref="H248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G249" authorId="0" shapeId="0">
      <text>
        <r>
          <rPr>
            <b/>
            <sz val="9"/>
            <color indexed="81"/>
            <rFont val="Tahoma"/>
            <family val="2"/>
          </rPr>
          <t>Lấy số tử bảng tổng hợp của Ms Trang</t>
        </r>
      </text>
    </comment>
    <comment ref="G250" authorId="0" shapeId="0">
      <text>
        <r>
          <rPr>
            <b/>
            <sz val="9"/>
            <color indexed="81"/>
            <rFont val="Tahoma"/>
            <family val="2"/>
          </rPr>
          <t>22/04 TECH</t>
        </r>
      </text>
    </comment>
    <comment ref="G251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G252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G253" authorId="0" shapeId="0">
      <text>
        <r>
          <rPr>
            <b/>
            <sz val="9"/>
            <color indexed="81"/>
            <rFont val="Tahoma"/>
            <family val="2"/>
          </rPr>
          <t>29/05 VTB</t>
        </r>
      </text>
    </comment>
    <comment ref="G255" authorId="0" shapeId="0">
      <text>
        <r>
          <rPr>
            <b/>
            <sz val="9"/>
            <color indexed="81"/>
            <rFont val="Tahoma"/>
            <family val="2"/>
          </rPr>
          <t>THANG 12/2019 TECH</t>
        </r>
      </text>
    </comment>
    <comment ref="H255" authorId="0" shapeId="0">
      <text>
        <r>
          <rPr>
            <b/>
            <sz val="9"/>
            <color indexed="81"/>
            <rFont val="Tahoma"/>
            <family val="2"/>
          </rPr>
          <t>11/03 TECH</t>
        </r>
      </text>
    </comment>
    <comment ref="I255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G256" authorId="0" shapeId="0">
      <text>
        <r>
          <rPr>
            <b/>
            <sz val="9"/>
            <color indexed="81"/>
            <rFont val="Tahoma"/>
            <family val="2"/>
          </rPr>
          <t>11/02 VTB</t>
        </r>
      </text>
    </comment>
    <comment ref="G257" authorId="0" shapeId="0">
      <text>
        <r>
          <rPr>
            <b/>
            <sz val="9"/>
            <color indexed="81"/>
            <rFont val="Tahoma"/>
            <family val="2"/>
          </rPr>
          <t>02/03 TECH</t>
        </r>
      </text>
    </comment>
    <comment ref="H257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G258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H260" authorId="0" shapeId="0">
      <text>
        <r>
          <rPr>
            <b/>
            <sz val="9"/>
            <color indexed="81"/>
            <rFont val="Tahoma"/>
            <family val="2"/>
          </rPr>
          <t xml:space="preserve">22/02 VTB
</t>
        </r>
      </text>
    </comment>
    <comment ref="G261" authorId="0" shapeId="0">
      <text>
        <r>
          <rPr>
            <b/>
            <sz val="9"/>
            <color indexed="81"/>
            <rFont val="Tahoma"/>
            <family val="2"/>
          </rPr>
          <t>THANG 12/2019 TECH</t>
        </r>
      </text>
    </comment>
    <comment ref="H261" authorId="0" shapeId="0">
      <text>
        <r>
          <rPr>
            <b/>
            <sz val="9"/>
            <color indexed="81"/>
            <rFont val="Tahoma"/>
            <family val="2"/>
          </rPr>
          <t>19/03 TECH</t>
        </r>
      </text>
    </comment>
    <comment ref="I261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G262" authorId="0" shapeId="0">
      <text>
        <r>
          <rPr>
            <b/>
            <sz val="9"/>
            <color indexed="81"/>
            <rFont val="Tahoma"/>
            <family val="2"/>
          </rPr>
          <t xml:space="preserve">22/02 VTB
</t>
        </r>
      </text>
    </comment>
    <comment ref="H262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I262" authorId="0" shapeId="0">
      <text>
        <r>
          <rPr>
            <b/>
            <sz val="9"/>
            <color indexed="81"/>
            <rFont val="Tahoma"/>
            <family val="2"/>
          </rPr>
          <t>05/06 VTB</t>
        </r>
      </text>
    </comment>
    <comment ref="G263" authorId="0" shapeId="0">
      <text>
        <r>
          <rPr>
            <b/>
            <sz val="9"/>
            <color indexed="81"/>
            <rFont val="Tahoma"/>
            <family val="2"/>
          </rPr>
          <t xml:space="preserve">27/02 TECH
</t>
        </r>
      </text>
    </comment>
    <comment ref="G264" authorId="0" shapeId="0">
      <text>
        <r>
          <rPr>
            <b/>
            <sz val="9"/>
            <color indexed="81"/>
            <rFont val="Tahoma"/>
            <family val="2"/>
          </rPr>
          <t>28/02 TECH</t>
        </r>
      </text>
    </comment>
    <comment ref="G266" authorId="0" shapeId="0">
      <text>
        <r>
          <rPr>
            <b/>
            <sz val="9"/>
            <color indexed="81"/>
            <rFont val="Tahoma"/>
            <family val="2"/>
          </rPr>
          <t>22/02 TECH</t>
        </r>
      </text>
    </comment>
    <comment ref="G267" authorId="0" shapeId="0">
      <text>
        <r>
          <rPr>
            <b/>
            <sz val="9"/>
            <color indexed="81"/>
            <rFont val="Tahoma"/>
            <family val="2"/>
          </rPr>
          <t>tạm ứng 22/02 TECH</t>
        </r>
      </text>
    </comment>
    <comment ref="G268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G269" authorId="0" shapeId="0">
      <text>
        <r>
          <rPr>
            <b/>
            <sz val="9"/>
            <color indexed="81"/>
            <rFont val="Tahoma"/>
            <family val="2"/>
          </rPr>
          <t>17/03 TM</t>
        </r>
      </text>
    </comment>
    <comment ref="G270" authorId="0" shapeId="0">
      <text>
        <r>
          <rPr>
            <b/>
            <sz val="9"/>
            <color indexed="81"/>
            <rFont val="Tahoma"/>
            <family val="2"/>
          </rPr>
          <t xml:space="preserve">17/03 VTB
</t>
        </r>
      </text>
    </comment>
    <comment ref="G271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G272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G273" authorId="0" shapeId="0">
      <text>
        <r>
          <rPr>
            <b/>
            <sz val="9"/>
            <color indexed="81"/>
            <rFont val="Tahoma"/>
            <family val="2"/>
          </rPr>
          <t>02/03 TECH</t>
        </r>
      </text>
    </comment>
    <comment ref="H273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G274" authorId="0" shapeId="0">
      <text>
        <r>
          <rPr>
            <b/>
            <sz val="9"/>
            <color indexed="81"/>
            <rFont val="Tahoma"/>
            <family val="2"/>
          </rPr>
          <t xml:space="preserve">Giải chi ngày 23/04
</t>
        </r>
      </text>
    </comment>
  </commentList>
</comments>
</file>

<file path=xl/comments4.xml><?xml version="1.0" encoding="utf-8"?>
<comments xmlns="http://schemas.openxmlformats.org/spreadsheetml/2006/main">
  <authors>
    <author>HPZ400</author>
  </authors>
  <commentList>
    <comment ref="G6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12/06 VTB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 xml:space="preserve">Giải chi ngày 16/06 TECH ( chuyển trả thêm 3.597.500 )
</t>
        </r>
      </text>
    </comment>
    <comment ref="G9" authorId="0" shapeId="0">
      <text>
        <r>
          <rPr>
            <sz val="9"/>
            <color indexed="81"/>
            <rFont val="Tahoma"/>
            <family val="2"/>
          </rPr>
          <t xml:space="preserve">18/06 VTB
</t>
        </r>
      </text>
    </comment>
    <comment ref="G10" authorId="0" shapeId="0">
      <text>
        <r>
          <rPr>
            <b/>
            <sz val="9"/>
            <color indexed="81"/>
            <rFont val="Tahoma"/>
            <family val="2"/>
          </rPr>
          <t>30/06/2020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" authorId="0" shapeId="0">
      <text>
        <r>
          <rPr>
            <b/>
            <sz val="9"/>
            <color indexed="81"/>
            <rFont val="Tahoma"/>
            <family val="2"/>
          </rPr>
          <t>14/07/20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2" authorId="0" shapeId="0">
      <text>
        <r>
          <rPr>
            <b/>
            <sz val="9"/>
            <color indexed="81"/>
            <rFont val="Tahoma"/>
            <family val="2"/>
          </rPr>
          <t>23/07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6" authorId="0" shapeId="0">
      <text>
        <r>
          <rPr>
            <b/>
            <sz val="9"/>
            <color indexed="81"/>
            <rFont val="Tahoma"/>
            <family val="2"/>
          </rPr>
          <t>25/05 VTB</t>
        </r>
      </text>
    </comment>
    <comment ref="G17" authorId="0" shapeId="0">
      <text>
        <r>
          <rPr>
            <b/>
            <sz val="9"/>
            <color indexed="81"/>
            <rFont val="Tahoma"/>
            <family val="2"/>
          </rPr>
          <t>26/05 VTB</t>
        </r>
      </text>
    </comment>
    <comment ref="G18" authorId="0" shapeId="0">
      <text>
        <r>
          <rPr>
            <b/>
            <sz val="9"/>
            <color indexed="81"/>
            <rFont val="Tahoma"/>
            <family val="2"/>
          </rPr>
          <t>30/05 TECH, chuyển cho Hoàng thi công thanh toán trực tiếp khi nhận hàng</t>
        </r>
      </text>
    </comment>
    <comment ref="G19" authorId="0" shapeId="0">
      <text>
        <r>
          <rPr>
            <b/>
            <sz val="9"/>
            <color indexed="81"/>
            <rFont val="Tahoma"/>
            <family val="2"/>
          </rPr>
          <t>06/06 TECH , tron tồng số tiền 14.100.000</t>
        </r>
      </text>
    </comment>
    <comment ref="G20" authorId="0" shapeId="0">
      <text>
        <r>
          <rPr>
            <b/>
            <sz val="9"/>
            <color indexed="81"/>
            <rFont val="Tahoma"/>
            <family val="2"/>
          </rPr>
          <t>06/06 TECH</t>
        </r>
      </text>
    </comment>
    <comment ref="G21" authorId="0" shapeId="0">
      <text>
        <r>
          <rPr>
            <b/>
            <sz val="9"/>
            <color indexed="81"/>
            <rFont val="Tahoma"/>
            <family val="2"/>
          </rPr>
          <t>09/06 TECH</t>
        </r>
      </text>
    </comment>
    <comment ref="G22" authorId="0" shapeId="0">
      <text>
        <r>
          <rPr>
            <b/>
            <sz val="9"/>
            <color indexed="81"/>
            <rFont val="Tahoma"/>
            <family val="2"/>
          </rPr>
          <t>13/06 TECH</t>
        </r>
      </text>
    </comment>
    <comment ref="G23" authorId="0" shapeId="0">
      <text>
        <r>
          <rPr>
            <b/>
            <sz val="9"/>
            <color indexed="81"/>
            <rFont val="Tahoma"/>
            <family val="2"/>
          </rPr>
          <t>18/06 TECH</t>
        </r>
      </text>
    </comment>
    <comment ref="G24" authorId="0" shapeId="0">
      <text>
        <r>
          <rPr>
            <b/>
            <sz val="9"/>
            <color indexed="81"/>
            <rFont val="Tahoma"/>
            <family val="2"/>
          </rPr>
          <t xml:space="preserve">18/06 TECH, GỒM                   11.436.000: HTMB t20
7.568.000: PAN ASIA &amp; LOCALIZE 13
</t>
        </r>
      </text>
    </comment>
    <comment ref="G28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H28" authorId="0" shapeId="0">
      <text>
        <r>
          <rPr>
            <b/>
            <sz val="9"/>
            <color indexed="81"/>
            <rFont val="Tahoma"/>
            <family val="2"/>
          </rPr>
          <t xml:space="preserve">10/06 VTB
</t>
        </r>
      </text>
    </comment>
    <comment ref="G29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H29" authorId="0" shapeId="0">
      <text>
        <r>
          <rPr>
            <b/>
            <sz val="9"/>
            <color indexed="81"/>
            <rFont val="Tahoma"/>
            <family val="2"/>
          </rPr>
          <t>26/05 TECH</t>
        </r>
      </text>
    </comment>
    <comment ref="I29" authorId="0" shapeId="0">
      <text>
        <r>
          <rPr>
            <b/>
            <sz val="9"/>
            <color indexed="81"/>
            <rFont val="Tahoma"/>
            <family val="2"/>
          </rPr>
          <t>29/06 TECH</t>
        </r>
      </text>
    </comment>
    <comment ref="G30" authorId="0" shapeId="0">
      <text>
        <r>
          <rPr>
            <b/>
            <sz val="9"/>
            <color indexed="81"/>
            <rFont val="Tahoma"/>
            <family val="2"/>
          </rPr>
          <t>22/05 TECH</t>
        </r>
      </text>
    </comment>
    <comment ref="H30" authorId="0" shapeId="0">
      <text>
        <r>
          <rPr>
            <b/>
            <sz val="9"/>
            <color indexed="81"/>
            <rFont val="Tahoma"/>
            <family val="2"/>
          </rPr>
          <t>06/06 TECH</t>
        </r>
      </text>
    </comment>
    <comment ref="G31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H31" authorId="0" shapeId="0">
      <text>
        <r>
          <rPr>
            <b/>
            <sz val="9"/>
            <color indexed="81"/>
            <rFont val="Tahoma"/>
            <family val="2"/>
          </rPr>
          <t xml:space="preserve">12/06 VTB
</t>
        </r>
      </text>
    </comment>
    <comment ref="G32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H32" authorId="0" shapeId="0">
      <text>
        <r>
          <rPr>
            <b/>
            <sz val="9"/>
            <color indexed="81"/>
            <rFont val="Tahoma"/>
            <family val="2"/>
          </rPr>
          <t>24/07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3" authorId="0" shapeId="0">
      <text>
        <r>
          <rPr>
            <b/>
            <sz val="9"/>
            <color indexed="81"/>
            <rFont val="Tahoma"/>
            <family val="2"/>
          </rPr>
          <t>22/05 TECH</t>
        </r>
      </text>
    </comment>
    <comment ref="G34" authorId="0" shapeId="0">
      <text>
        <r>
          <rPr>
            <b/>
            <sz val="9"/>
            <color indexed="81"/>
            <rFont val="Tahoma"/>
            <family val="2"/>
          </rPr>
          <t>25/05 VTB</t>
        </r>
      </text>
    </comment>
    <comment ref="G35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H35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I35" authorId="0" shapeId="0">
      <text>
        <r>
          <rPr>
            <b/>
            <sz val="9"/>
            <color indexed="81"/>
            <rFont val="Tahoma"/>
            <family val="2"/>
          </rPr>
          <t>04/07/2020 TECH</t>
        </r>
      </text>
    </comment>
    <comment ref="L35" authorId="0" shapeId="0">
      <text>
        <r>
          <rPr>
            <sz val="9"/>
            <color indexed="81"/>
            <rFont val="Tahoma"/>
            <family val="2"/>
          </rPr>
          <t xml:space="preserve">
xem lai thoi gian BH (thuong la 1 nam)
</t>
        </r>
      </text>
    </comment>
    <comment ref="G36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H36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I36" authorId="0" shapeId="0">
      <text>
        <r>
          <rPr>
            <b/>
            <sz val="9"/>
            <color indexed="81"/>
            <rFont val="Tahoma"/>
            <family val="2"/>
          </rPr>
          <t>14/07/2020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7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H37" authorId="0" shapeId="0">
      <text>
        <r>
          <rPr>
            <b/>
            <sz val="9"/>
            <color indexed="81"/>
            <rFont val="Tahoma"/>
            <family val="2"/>
          </rPr>
          <t>10/06 TECH</t>
        </r>
      </text>
    </comment>
    <comment ref="G38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H38" authorId="0" shapeId="0">
      <text>
        <r>
          <rPr>
            <b/>
            <sz val="9"/>
            <color indexed="81"/>
            <rFont val="Tahoma"/>
            <family val="2"/>
          </rPr>
          <t>27/05 VTB</t>
        </r>
      </text>
    </comment>
    <comment ref="G39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H39" authorId="0" shapeId="0">
      <text>
        <r>
          <rPr>
            <b/>
            <sz val="9"/>
            <color indexed="81"/>
            <rFont val="Tahoma"/>
            <family val="2"/>
          </rPr>
          <t>22/06 TCB</t>
        </r>
      </text>
    </comment>
    <comment ref="G40" authorId="0" shapeId="0">
      <text>
        <r>
          <rPr>
            <b/>
            <sz val="9"/>
            <color indexed="81"/>
            <rFont val="Tahoma"/>
            <family val="2"/>
          </rPr>
          <t>26/05 TM</t>
        </r>
      </text>
    </comment>
    <comment ref="G41" authorId="0" shapeId="0">
      <text>
        <r>
          <rPr>
            <b/>
            <sz val="9"/>
            <color indexed="81"/>
            <rFont val="Tahoma"/>
            <family val="2"/>
          </rPr>
          <t>28/05 TM</t>
        </r>
      </text>
    </comment>
    <comment ref="G42" authorId="0" shapeId="0">
      <text>
        <r>
          <rPr>
            <b/>
            <sz val="9"/>
            <color indexed="81"/>
            <rFont val="Tahoma"/>
            <family val="2"/>
          </rPr>
          <t>27/05 VTB</t>
        </r>
      </text>
    </comment>
    <comment ref="H42" authorId="0" shapeId="0">
      <text>
        <r>
          <rPr>
            <b/>
            <sz val="9"/>
            <color indexed="81"/>
            <rFont val="Tahoma"/>
            <family val="2"/>
          </rPr>
          <t>10/06 VTB</t>
        </r>
      </text>
    </comment>
    <comment ref="G43" authorId="0" shapeId="0">
      <text>
        <r>
          <rPr>
            <b/>
            <sz val="9"/>
            <color indexed="81"/>
            <rFont val="Tahoma"/>
            <family val="2"/>
          </rPr>
          <t>22/05 TECH</t>
        </r>
      </text>
    </comment>
    <comment ref="G44" authorId="0" shapeId="0">
      <text>
        <r>
          <rPr>
            <b/>
            <sz val="9"/>
            <color indexed="81"/>
            <rFont val="Tahoma"/>
            <family val="2"/>
          </rPr>
          <t xml:space="preserve">29/05 TECH
</t>
        </r>
      </text>
    </comment>
    <comment ref="H44" authorId="0" shapeId="0">
      <text>
        <r>
          <rPr>
            <b/>
            <sz val="9"/>
            <color indexed="81"/>
            <rFont val="Tahoma"/>
            <family val="2"/>
          </rPr>
          <t>28/07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45" authorId="0" shapeId="0">
      <text>
        <r>
          <rPr>
            <b/>
            <sz val="9"/>
            <color indexed="81"/>
            <rFont val="Tahoma"/>
            <family val="2"/>
          </rPr>
          <t xml:space="preserve">30/05 VTB ( Nằm trong 3.300.000 )
</t>
        </r>
      </text>
    </comment>
    <comment ref="G46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H46" authorId="0" shapeId="0">
      <text>
        <r>
          <rPr>
            <b/>
            <sz val="9"/>
            <color indexed="81"/>
            <rFont val="Tahoma"/>
            <family val="2"/>
          </rPr>
          <t xml:space="preserve">20/06 TECH
</t>
        </r>
      </text>
    </comment>
    <comment ref="G47" authorId="0" shapeId="0">
      <text>
        <r>
          <rPr>
            <b/>
            <sz val="9"/>
            <color indexed="81"/>
            <rFont val="Tahoma"/>
            <family val="2"/>
          </rPr>
          <t>01/06 TECH</t>
        </r>
      </text>
    </comment>
    <comment ref="G48" authorId="0" shapeId="0">
      <text>
        <r>
          <rPr>
            <b/>
            <sz val="9"/>
            <color indexed="81"/>
            <rFont val="Tahoma"/>
            <family val="2"/>
          </rPr>
          <t>02/06 TECH</t>
        </r>
      </text>
    </comment>
    <comment ref="H48" authorId="0" shapeId="0">
      <text>
        <r>
          <rPr>
            <b/>
            <sz val="9"/>
            <color indexed="81"/>
            <rFont val="Tahoma"/>
            <family val="2"/>
          </rPr>
          <t>30/06/20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49" authorId="0" shapeId="0">
      <text>
        <r>
          <rPr>
            <b/>
            <sz val="9"/>
            <color indexed="81"/>
            <rFont val="Tahoma"/>
            <family val="2"/>
          </rPr>
          <t>06/06 VTB</t>
        </r>
      </text>
    </comment>
    <comment ref="H49" authorId="0" shapeId="0">
      <text>
        <r>
          <rPr>
            <b/>
            <sz val="9"/>
            <color indexed="81"/>
            <rFont val="Tahoma"/>
            <family val="2"/>
          </rPr>
          <t>25/06 VTB</t>
        </r>
      </text>
    </comment>
    <comment ref="G50" authorId="0" shapeId="0">
      <text>
        <r>
          <rPr>
            <b/>
            <sz val="9"/>
            <color indexed="81"/>
            <rFont val="Tahoma"/>
            <family val="2"/>
          </rPr>
          <t>09/06 TECH</t>
        </r>
      </text>
    </comment>
    <comment ref="H50" authorId="0" shapeId="0">
      <text>
        <r>
          <rPr>
            <b/>
            <sz val="9"/>
            <color indexed="81"/>
            <rFont val="Tahoma"/>
            <family val="2"/>
          </rPr>
          <t>30/06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1" authorId="0" shapeId="0">
      <text>
        <r>
          <rPr>
            <b/>
            <sz val="9"/>
            <color indexed="81"/>
            <rFont val="Tahoma"/>
            <family val="2"/>
          </rPr>
          <t xml:space="preserve">09/06 TECH ( TRONG  11.209.200 )
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 xml:space="preserve">10/06 TECH
</t>
        </r>
      </text>
    </comment>
    <comment ref="H52" authorId="0" shapeId="0">
      <text>
        <r>
          <rPr>
            <b/>
            <sz val="9"/>
            <color indexed="81"/>
            <rFont val="Tahoma"/>
            <family val="2"/>
          </rPr>
          <t>22/06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3" authorId="0" shapeId="0">
      <text>
        <r>
          <rPr>
            <b/>
            <sz val="9"/>
            <color indexed="81"/>
            <rFont val="Tahoma"/>
            <family val="2"/>
          </rPr>
          <t>10/06 TECH</t>
        </r>
      </text>
    </comment>
    <comment ref="G54" authorId="0" shapeId="0">
      <text>
        <r>
          <rPr>
            <b/>
            <sz val="9"/>
            <color indexed="81"/>
            <rFont val="Tahoma"/>
            <family val="2"/>
          </rPr>
          <t>12/06 VTB</t>
        </r>
      </text>
    </comment>
    <comment ref="G55" authorId="0" shapeId="0">
      <text>
        <r>
          <rPr>
            <b/>
            <sz val="9"/>
            <color indexed="81"/>
            <rFont val="Tahoma"/>
            <family val="2"/>
          </rPr>
          <t>15/06 VTB</t>
        </r>
      </text>
    </comment>
    <comment ref="G56" authorId="0" shapeId="0">
      <text>
        <r>
          <rPr>
            <b/>
            <sz val="9"/>
            <color indexed="81"/>
            <rFont val="Tahoma"/>
            <family val="2"/>
          </rPr>
          <t>16/06 TECH</t>
        </r>
      </text>
    </comment>
    <comment ref="G57" authorId="0" shapeId="0">
      <text>
        <r>
          <rPr>
            <b/>
            <sz val="9"/>
            <color indexed="81"/>
            <rFont val="Tahoma"/>
            <family val="2"/>
          </rPr>
          <t xml:space="preserve">19/06 TECH
</t>
        </r>
      </text>
    </comment>
    <comment ref="G58" authorId="0" shapeId="0">
      <text>
        <r>
          <rPr>
            <b/>
            <sz val="9"/>
            <color indexed="81"/>
            <rFont val="Tahoma"/>
            <family val="2"/>
          </rPr>
          <t xml:space="preserve">25/06 TECH
</t>
        </r>
      </text>
    </comment>
    <comment ref="H59" authorId="0" shapeId="0">
      <text>
        <r>
          <rPr>
            <b/>
            <sz val="9"/>
            <color indexed="81"/>
            <rFont val="Tahoma"/>
            <family val="2"/>
          </rPr>
          <t>10/07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60" authorId="0" shapeId="0">
      <text>
        <r>
          <rPr>
            <b/>
            <sz val="9"/>
            <color indexed="81"/>
            <rFont val="Tahoma"/>
            <family val="2"/>
          </rPr>
          <t>03/07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61" authorId="0" shapeId="0">
      <text>
        <r>
          <rPr>
            <b/>
            <sz val="9"/>
            <color indexed="81"/>
            <rFont val="Tahoma"/>
            <family val="2"/>
          </rPr>
          <t>04/07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62" authorId="0" shapeId="0">
      <text>
        <r>
          <rPr>
            <b/>
            <sz val="9"/>
            <color indexed="81"/>
            <rFont val="Tahoma"/>
            <family val="2"/>
          </rPr>
          <t xml:space="preserve">15/07/20 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TECH</t>
        </r>
      </text>
    </comment>
    <comment ref="G63" authorId="0" shapeId="0">
      <text>
        <r>
          <rPr>
            <b/>
            <sz val="9"/>
            <color indexed="81"/>
            <rFont val="Tahoma"/>
            <family val="2"/>
          </rPr>
          <t>10/07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64" authorId="0" shapeId="0">
      <text>
        <r>
          <rPr>
            <b/>
            <sz val="9"/>
            <color indexed="81"/>
            <rFont val="Tahoma"/>
            <family val="2"/>
          </rPr>
          <t>23/07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65" authorId="0" shapeId="0">
      <text>
        <r>
          <rPr>
            <b/>
            <sz val="9"/>
            <color indexed="81"/>
            <rFont val="Tahoma"/>
            <family val="2"/>
          </rPr>
          <t>28/07 TECH (TRONG TỔNG 500.000Đ)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66" authorId="0" shapeId="0">
      <text>
        <r>
          <rPr>
            <b/>
            <sz val="9"/>
            <color indexed="81"/>
            <rFont val="Tahoma"/>
            <family val="2"/>
          </rPr>
          <t>18/8/20 TECH</t>
        </r>
      </text>
    </comment>
    <comment ref="G67" authorId="0" shapeId="0">
      <text>
        <r>
          <rPr>
            <b/>
            <sz val="9"/>
            <color indexed="81"/>
            <rFont val="Tahoma"/>
            <family val="2"/>
          </rPr>
          <t>19/8 TECH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12/05 TECH</t>
        </r>
      </text>
    </comment>
    <comment ref="H71" authorId="0" shapeId="0">
      <text>
        <r>
          <rPr>
            <b/>
            <sz val="9"/>
            <color indexed="81"/>
            <rFont val="Tahoma"/>
            <family val="2"/>
          </rPr>
          <t>20/06 TECH</t>
        </r>
      </text>
    </comment>
    <comment ref="G72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H72" authorId="0" shapeId="0">
      <text>
        <r>
          <rPr>
            <b/>
            <sz val="9"/>
            <color indexed="81"/>
            <rFont val="Tahoma"/>
            <family val="2"/>
          </rPr>
          <t>02/06 TECH</t>
        </r>
      </text>
    </comment>
    <comment ref="G73" authorId="0" shapeId="0">
      <text>
        <r>
          <rPr>
            <b/>
            <sz val="9"/>
            <color indexed="81"/>
            <rFont val="Tahoma"/>
            <family val="2"/>
          </rPr>
          <t xml:space="preserve">15/05 TECH
</t>
        </r>
      </text>
    </comment>
    <comment ref="H73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G74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G75" authorId="0" shapeId="0">
      <text>
        <r>
          <rPr>
            <b/>
            <sz val="9"/>
            <color indexed="81"/>
            <rFont val="Tahoma"/>
            <family val="2"/>
          </rPr>
          <t>19/05 TECH</t>
        </r>
      </text>
    </comment>
    <comment ref="H75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I75" authorId="0" shapeId="0">
      <text>
        <r>
          <rPr>
            <b/>
            <sz val="9"/>
            <color indexed="81"/>
            <rFont val="Tahoma"/>
            <family val="2"/>
          </rPr>
          <t xml:space="preserve">04/07/2020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76" authorId="0" shapeId="0">
      <text>
        <r>
          <rPr>
            <b/>
            <sz val="9"/>
            <color indexed="81"/>
            <rFont val="Tahoma"/>
            <family val="2"/>
          </rPr>
          <t xml:space="preserve">21/05 TECH
</t>
        </r>
      </text>
    </comment>
    <comment ref="H76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G77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H77" authorId="0" shapeId="0">
      <text>
        <r>
          <rPr>
            <b/>
            <sz val="9"/>
            <color indexed="81"/>
            <rFont val="Tahoma"/>
            <family val="2"/>
          </rPr>
          <t>25/06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78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H78" authorId="0" shapeId="0">
      <text>
        <r>
          <rPr>
            <b/>
            <sz val="9"/>
            <color indexed="81"/>
            <rFont val="Tahoma"/>
            <family val="2"/>
          </rPr>
          <t>27/05 VTB</t>
        </r>
      </text>
    </comment>
    <comment ref="G79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G80" authorId="0" shapeId="0">
      <text>
        <r>
          <rPr>
            <b/>
            <sz val="9"/>
            <color indexed="81"/>
            <rFont val="Tahoma"/>
            <family val="2"/>
          </rPr>
          <t xml:space="preserve">30/05 VTB ( Nằm trong 3.300.000 )
</t>
        </r>
      </text>
    </comment>
    <comment ref="G81" authorId="0" shapeId="0">
      <text>
        <r>
          <rPr>
            <b/>
            <sz val="9"/>
            <color indexed="81"/>
            <rFont val="Tahoma"/>
            <family val="2"/>
          </rPr>
          <t>28/05 TECH</t>
        </r>
      </text>
    </comment>
    <comment ref="G82" authorId="0" shapeId="0">
      <text>
        <r>
          <rPr>
            <b/>
            <sz val="9"/>
            <color indexed="81"/>
            <rFont val="Tahoma"/>
            <family val="2"/>
          </rPr>
          <t>02/06 TECH</t>
        </r>
      </text>
    </comment>
    <comment ref="G83" authorId="0" shapeId="0">
      <text>
        <r>
          <rPr>
            <b/>
            <sz val="9"/>
            <color indexed="81"/>
            <rFont val="Tahoma"/>
            <family val="2"/>
          </rPr>
          <t xml:space="preserve">09/06 TECH ( TRONG 11.209.200 )
</t>
        </r>
      </text>
    </comment>
    <comment ref="G84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G85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G86" authorId="0" shapeId="0">
      <text>
        <r>
          <rPr>
            <b/>
            <sz val="9"/>
            <color indexed="81"/>
            <rFont val="Tahoma"/>
            <family val="2"/>
          </rPr>
          <t xml:space="preserve">22/06 TECH
</t>
        </r>
      </text>
    </comment>
    <comment ref="G87" authorId="0" shapeId="0">
      <text>
        <r>
          <rPr>
            <b/>
            <sz val="9"/>
            <color indexed="81"/>
            <rFont val="Tahoma"/>
            <family val="2"/>
          </rPr>
          <t xml:space="preserve">29/06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88" authorId="0" shapeId="0">
      <text>
        <r>
          <rPr>
            <b/>
            <sz val="9"/>
            <color indexed="81"/>
            <rFont val="Tahoma"/>
            <family val="2"/>
          </rPr>
          <t>10/07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90" authorId="0" shapeId="0">
      <text>
        <r>
          <rPr>
            <b/>
            <sz val="9"/>
            <color indexed="81"/>
            <rFont val="Tahoma"/>
            <family val="2"/>
          </rPr>
          <t>23/07/20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91" authorId="0" shapeId="0">
      <text>
        <r>
          <rPr>
            <b/>
            <sz val="9"/>
            <color indexed="81"/>
            <rFont val="Tahoma"/>
            <family val="2"/>
          </rPr>
          <t>07/8 SHB</t>
        </r>
      </text>
    </comment>
    <comment ref="G92" authorId="0" shapeId="0">
      <text>
        <r>
          <rPr>
            <b/>
            <sz val="9"/>
            <color indexed="81"/>
            <rFont val="Tahoma"/>
            <family val="2"/>
          </rPr>
          <t xml:space="preserve">13/8/20 TECH
</t>
        </r>
      </text>
    </comment>
    <comment ref="G96" authorId="0" shapeId="0">
      <text>
        <r>
          <rPr>
            <b/>
            <sz val="9"/>
            <color indexed="81"/>
            <rFont val="Tahoma"/>
            <family val="2"/>
          </rPr>
          <t>26/03 VTB</t>
        </r>
      </text>
    </comment>
    <comment ref="H96" authorId="0" shapeId="0">
      <text>
        <r>
          <rPr>
            <b/>
            <sz val="9"/>
            <color indexed="81"/>
            <rFont val="Tahoma"/>
            <family val="2"/>
          </rPr>
          <t>27/05 VTB</t>
        </r>
      </text>
    </comment>
    <comment ref="G97" authorId="0" shapeId="0">
      <text>
        <r>
          <rPr>
            <b/>
            <sz val="9"/>
            <color indexed="81"/>
            <rFont val="Tahoma"/>
            <family val="2"/>
          </rPr>
          <t xml:space="preserve">26/03 VTB
</t>
        </r>
      </text>
    </comment>
    <comment ref="H97" authorId="0" shapeId="0">
      <text>
        <r>
          <rPr>
            <b/>
            <sz val="9"/>
            <color indexed="81"/>
            <rFont val="Tahoma"/>
            <family val="2"/>
          </rPr>
          <t>30/06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98" authorId="0" shapeId="0">
      <text>
        <r>
          <rPr>
            <b/>
            <sz val="9"/>
            <color indexed="81"/>
            <rFont val="Tahoma"/>
            <family val="2"/>
          </rPr>
          <t>23/07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99" authorId="0" shapeId="0">
      <text>
        <r>
          <rPr>
            <b/>
            <sz val="9"/>
            <color indexed="81"/>
            <rFont val="Tahoma"/>
            <family val="2"/>
          </rPr>
          <t>27/07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00" authorId="0" shapeId="0">
      <text>
        <r>
          <rPr>
            <b/>
            <sz val="9"/>
            <color indexed="81"/>
            <rFont val="Tahoma"/>
            <family val="2"/>
          </rPr>
          <t>27/07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03" authorId="0" shapeId="0">
      <text>
        <r>
          <rPr>
            <b/>
            <sz val="9"/>
            <color indexed="81"/>
            <rFont val="Tahoma"/>
            <family val="2"/>
          </rPr>
          <t>17/04 VTB</t>
        </r>
      </text>
    </comment>
    <comment ref="H103" authorId="0" shapeId="0">
      <text>
        <r>
          <rPr>
            <b/>
            <sz val="9"/>
            <color indexed="81"/>
            <rFont val="Tahoma"/>
            <family val="2"/>
          </rPr>
          <t>14/05 VTB</t>
        </r>
      </text>
    </comment>
    <comment ref="I103" authorId="0" shapeId="0">
      <text>
        <r>
          <rPr>
            <b/>
            <sz val="9"/>
            <color indexed="81"/>
            <rFont val="Tahoma"/>
            <family val="2"/>
          </rPr>
          <t>24/07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04" authorId="0" shapeId="0">
      <text>
        <r>
          <rPr>
            <b/>
            <sz val="9"/>
            <color indexed="81"/>
            <rFont val="Tahoma"/>
            <family val="2"/>
          </rPr>
          <t>17/04 TECH</t>
        </r>
      </text>
    </comment>
    <comment ref="G105" authorId="0" shapeId="0">
      <text>
        <r>
          <rPr>
            <b/>
            <sz val="9"/>
            <color indexed="81"/>
            <rFont val="Tahoma"/>
            <family val="2"/>
          </rPr>
          <t>17/04 TECH</t>
        </r>
      </text>
    </comment>
    <comment ref="H105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G106" authorId="0" shapeId="0">
      <text>
        <r>
          <rPr>
            <b/>
            <sz val="9"/>
            <color indexed="81"/>
            <rFont val="Tahoma"/>
            <family val="2"/>
          </rPr>
          <t>16/04 VTB</t>
        </r>
      </text>
    </comment>
    <comment ref="H106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G107" authorId="0" shapeId="0">
      <text>
        <r>
          <rPr>
            <b/>
            <sz val="9"/>
            <color indexed="81"/>
            <rFont val="Tahoma"/>
            <family val="2"/>
          </rPr>
          <t>18/04 VTB</t>
        </r>
      </text>
    </comment>
    <comment ref="G108" authorId="0" shapeId="0">
      <text>
        <r>
          <rPr>
            <b/>
            <sz val="9"/>
            <color indexed="81"/>
            <rFont val="Tahoma"/>
            <family val="2"/>
          </rPr>
          <t>21/04 TECH</t>
        </r>
      </text>
    </comment>
    <comment ref="H108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G109" authorId="0" shapeId="0">
      <text>
        <r>
          <rPr>
            <b/>
            <sz val="9"/>
            <color indexed="81"/>
            <rFont val="Tahoma"/>
            <family val="2"/>
          </rPr>
          <t>21/04 VTB</t>
        </r>
      </text>
    </comment>
    <comment ref="G110" authorId="0" shapeId="0">
      <text>
        <r>
          <rPr>
            <b/>
            <sz val="9"/>
            <color indexed="81"/>
            <rFont val="Tahoma"/>
            <family val="2"/>
          </rPr>
          <t>21/04 VTB</t>
        </r>
      </text>
    </comment>
    <comment ref="H110" authorId="0" shapeId="0">
      <text>
        <r>
          <rPr>
            <b/>
            <sz val="9"/>
            <color indexed="81"/>
            <rFont val="Tahoma"/>
            <family val="2"/>
          </rPr>
          <t>05/05 VTB</t>
        </r>
      </text>
    </comment>
    <comment ref="I110" authorId="0" shapeId="0">
      <text>
        <r>
          <rPr>
            <b/>
            <sz val="9"/>
            <color indexed="81"/>
            <rFont val="Tahoma"/>
            <family val="2"/>
          </rPr>
          <t>10/06 VTB</t>
        </r>
      </text>
    </comment>
    <comment ref="G111" authorId="0" shapeId="0">
      <text>
        <r>
          <rPr>
            <b/>
            <sz val="9"/>
            <color indexed="81"/>
            <rFont val="Tahoma"/>
            <family val="2"/>
          </rPr>
          <t>22/4 TECH</t>
        </r>
      </text>
    </comment>
    <comment ref="H111" authorId="0" shapeId="0">
      <text>
        <r>
          <rPr>
            <b/>
            <sz val="9"/>
            <color indexed="81"/>
            <rFont val="Tahoma"/>
            <family val="2"/>
          </rPr>
          <t>10/06 TECH</t>
        </r>
      </text>
    </comment>
    <comment ref="G112" authorId="0" shapeId="0">
      <text>
        <r>
          <rPr>
            <b/>
            <sz val="9"/>
            <color indexed="81"/>
            <rFont val="Tahoma"/>
            <family val="2"/>
          </rPr>
          <t>22/04 TECH</t>
        </r>
      </text>
    </comment>
    <comment ref="G113" authorId="0" shapeId="0">
      <text>
        <r>
          <rPr>
            <b/>
            <sz val="9"/>
            <color indexed="81"/>
            <rFont val="Tahoma"/>
            <family val="2"/>
          </rPr>
          <t>Giài chi CK ngày 22/04 TECH</t>
        </r>
      </text>
    </comment>
    <comment ref="G114" authorId="0" shapeId="0">
      <text>
        <r>
          <rPr>
            <b/>
            <sz val="9"/>
            <color indexed="81"/>
            <rFont val="Tahoma"/>
            <family val="2"/>
          </rPr>
          <t>22/04 VTB</t>
        </r>
      </text>
    </comment>
    <comment ref="G115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G116" authorId="0" shapeId="0">
      <text>
        <r>
          <rPr>
            <b/>
            <sz val="9"/>
            <color indexed="81"/>
            <rFont val="Tahoma"/>
            <family val="2"/>
          </rPr>
          <t xml:space="preserve">25/04 VTB
</t>
        </r>
      </text>
    </comment>
    <comment ref="H116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06/05 VTB</t>
        </r>
      </text>
    </comment>
    <comment ref="G118" authorId="0" shapeId="0">
      <text>
        <r>
          <rPr>
            <b/>
            <sz val="9"/>
            <color indexed="81"/>
            <rFont val="Tahoma"/>
            <family val="2"/>
          </rPr>
          <t>04/05 VCB</t>
        </r>
      </text>
    </comment>
    <comment ref="H118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G119" authorId="0" shapeId="0">
      <text>
        <r>
          <rPr>
            <b/>
            <sz val="9"/>
            <color indexed="81"/>
            <rFont val="Tahoma"/>
            <family val="2"/>
          </rPr>
          <t>09/05 TECH</t>
        </r>
      </text>
    </comment>
    <comment ref="G120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G121" authorId="0" shapeId="0">
      <text>
        <r>
          <rPr>
            <b/>
            <sz val="9"/>
            <color indexed="81"/>
            <rFont val="Tahoma"/>
            <family val="2"/>
          </rPr>
          <t>26/05 TECH  CK cho Khoa thi công</t>
        </r>
      </text>
    </comment>
    <comment ref="G122" authorId="0" shapeId="0">
      <text>
        <r>
          <rPr>
            <b/>
            <sz val="9"/>
            <color indexed="81"/>
            <rFont val="Tahoma"/>
            <family val="2"/>
          </rPr>
          <t>29/05 VTB</t>
        </r>
      </text>
    </comment>
    <comment ref="G123" authorId="0" shapeId="0">
      <text>
        <r>
          <rPr>
            <b/>
            <sz val="9"/>
            <color indexed="81"/>
            <rFont val="Tahoma"/>
            <family val="2"/>
          </rPr>
          <t>29/05 VTB</t>
        </r>
      </text>
    </comment>
    <comment ref="G124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G125" authorId="0" shapeId="0">
      <text>
        <r>
          <rPr>
            <b/>
            <sz val="9"/>
            <color indexed="81"/>
            <rFont val="Tahoma"/>
            <family val="2"/>
          </rPr>
          <t>16/06 VTB</t>
        </r>
      </text>
    </comment>
    <comment ref="G126" authorId="0" shapeId="0">
      <text>
        <r>
          <rPr>
            <b/>
            <sz val="9"/>
            <color indexed="81"/>
            <rFont val="Tahoma"/>
            <family val="2"/>
          </rPr>
          <t>22/06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27" authorId="0" shapeId="0">
      <text>
        <r>
          <rPr>
            <b/>
            <sz val="9"/>
            <color indexed="81"/>
            <rFont val="Tahoma"/>
            <family val="2"/>
          </rPr>
          <t>25/06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28" authorId="0" shapeId="0">
      <text>
        <r>
          <rPr>
            <b/>
            <sz val="9"/>
            <color indexed="81"/>
            <rFont val="Tahoma"/>
            <family val="2"/>
          </rPr>
          <t>01/07 TECH</t>
        </r>
      </text>
    </comment>
    <comment ref="G129" authorId="0" shapeId="0">
      <text>
        <r>
          <rPr>
            <b/>
            <sz val="9"/>
            <color indexed="81"/>
            <rFont val="Tahoma"/>
            <family val="2"/>
          </rPr>
          <t>13/07/2020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30" authorId="0" shapeId="0">
      <text>
        <r>
          <rPr>
            <b/>
            <sz val="9"/>
            <color indexed="81"/>
            <rFont val="Tahoma"/>
            <family val="2"/>
          </rPr>
          <t>21/07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31" authorId="0" shapeId="0">
      <text>
        <r>
          <rPr>
            <b/>
            <sz val="9"/>
            <color indexed="81"/>
            <rFont val="Tahoma"/>
            <family val="2"/>
          </rPr>
          <t xml:space="preserve">24/07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32" authorId="0" shapeId="0">
      <text>
        <r>
          <rPr>
            <b/>
            <sz val="9"/>
            <color indexed="81"/>
            <rFont val="Tahoma"/>
            <family val="2"/>
          </rPr>
          <t>27/07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33" authorId="0" shapeId="0">
      <text>
        <r>
          <rPr>
            <b/>
            <sz val="9"/>
            <color indexed="81"/>
            <rFont val="Tahoma"/>
            <family val="2"/>
          </rPr>
          <t>11/8 VTB</t>
        </r>
      </text>
    </comment>
    <comment ref="G136" authorId="0" shapeId="0">
      <text>
        <r>
          <rPr>
            <b/>
            <sz val="9"/>
            <color indexed="81"/>
            <rFont val="Tahoma"/>
            <family val="2"/>
          </rPr>
          <t xml:space="preserve">07/04 TECH
</t>
        </r>
      </text>
    </comment>
    <comment ref="G137" authorId="0" shapeId="0">
      <text>
        <r>
          <rPr>
            <b/>
            <sz val="9"/>
            <color indexed="81"/>
            <rFont val="Tahoma"/>
            <family val="2"/>
          </rPr>
          <t>08/04 TECH</t>
        </r>
      </text>
    </comment>
    <comment ref="G138" authorId="0" shapeId="0">
      <text>
        <r>
          <rPr>
            <b/>
            <sz val="9"/>
            <color indexed="81"/>
            <rFont val="Tahoma"/>
            <family val="2"/>
          </rPr>
          <t xml:space="preserve">27/04 TECH
</t>
        </r>
      </text>
    </comment>
    <comment ref="G141" authorId="0" shapeId="0">
      <text>
        <r>
          <rPr>
            <b/>
            <sz val="9"/>
            <color indexed="81"/>
            <rFont val="Tahoma"/>
            <family val="2"/>
          </rPr>
          <t>16/03 TECH</t>
        </r>
      </text>
    </comment>
    <comment ref="H141" authorId="0" shapeId="0">
      <text>
        <r>
          <rPr>
            <b/>
            <sz val="9"/>
            <color indexed="81"/>
            <rFont val="Tahoma"/>
            <family val="2"/>
          </rPr>
          <t>28/03 VTB</t>
        </r>
      </text>
    </comment>
    <comment ref="I141" authorId="0" shapeId="0">
      <text>
        <r>
          <rPr>
            <b/>
            <sz val="9"/>
            <color indexed="81"/>
            <rFont val="Tahoma"/>
            <family val="2"/>
          </rPr>
          <t>16/05 TECH</t>
        </r>
      </text>
    </comment>
    <comment ref="G142" authorId="0" shapeId="0">
      <text>
        <r>
          <rPr>
            <b/>
            <sz val="9"/>
            <color indexed="81"/>
            <rFont val="Tahoma"/>
            <family val="2"/>
          </rPr>
          <t>19/03 VTB</t>
        </r>
      </text>
    </comment>
    <comment ref="H142" authorId="0" shapeId="0">
      <text>
        <r>
          <rPr>
            <b/>
            <sz val="9"/>
            <color indexed="81"/>
            <rFont val="Tahoma"/>
            <family val="2"/>
          </rPr>
          <t>12/05 VTB</t>
        </r>
      </text>
    </comment>
    <comment ref="G143" authorId="0" shapeId="0">
      <text>
        <r>
          <rPr>
            <b/>
            <sz val="9"/>
            <color indexed="81"/>
            <rFont val="Tahoma"/>
            <family val="2"/>
          </rPr>
          <t>Lấy số liệu trên phần mềm</t>
        </r>
      </text>
    </comment>
    <comment ref="G144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H145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G146" authorId="0" shapeId="0">
      <text>
        <r>
          <rPr>
            <b/>
            <sz val="9"/>
            <color indexed="81"/>
            <rFont val="Tahoma"/>
            <family val="2"/>
          </rPr>
          <t>23/03 VTB</t>
        </r>
      </text>
    </comment>
    <comment ref="H146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I146" authorId="0" shapeId="0">
      <text>
        <r>
          <rPr>
            <b/>
            <sz val="9"/>
            <color indexed="81"/>
            <rFont val="Tahoma"/>
            <family val="2"/>
          </rPr>
          <t>12/05 VTB</t>
        </r>
      </text>
    </comment>
    <comment ref="G147" authorId="0" shapeId="0">
      <text>
        <r>
          <rPr>
            <b/>
            <sz val="9"/>
            <color indexed="81"/>
            <rFont val="Tahoma"/>
            <family val="2"/>
          </rPr>
          <t>26/03 VTB</t>
        </r>
      </text>
    </comment>
    <comment ref="H147" authorId="0" shapeId="0">
      <text>
        <r>
          <rPr>
            <b/>
            <sz val="9"/>
            <color indexed="81"/>
            <rFont val="Tahoma"/>
            <family val="2"/>
          </rPr>
          <t>27/04 VTB</t>
        </r>
      </text>
    </comment>
    <comment ref="G148" authorId="0" shapeId="0">
      <text>
        <r>
          <rPr>
            <b/>
            <sz val="9"/>
            <color indexed="81"/>
            <rFont val="Tahoma"/>
            <family val="2"/>
          </rPr>
          <t>24/03 VTB</t>
        </r>
      </text>
    </comment>
    <comment ref="H148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G149" authorId="0" shapeId="0">
      <text>
        <r>
          <rPr>
            <b/>
            <sz val="9"/>
            <color indexed="81"/>
            <rFont val="Tahoma"/>
            <family val="2"/>
          </rPr>
          <t>27/03 TECH</t>
        </r>
      </text>
    </comment>
    <comment ref="G150" authorId="0" shapeId="0">
      <text>
        <r>
          <rPr>
            <b/>
            <sz val="9"/>
            <color indexed="81"/>
            <rFont val="Tahoma"/>
            <family val="2"/>
          </rPr>
          <t>27/03 VTB</t>
        </r>
      </text>
    </comment>
    <comment ref="G151" authorId="0" shapeId="0">
      <text>
        <r>
          <rPr>
            <b/>
            <sz val="9"/>
            <color indexed="81"/>
            <rFont val="Tahoma"/>
            <family val="2"/>
          </rPr>
          <t>30/03 VTB</t>
        </r>
      </text>
    </comment>
    <comment ref="H151" authorId="0" shapeId="0">
      <text>
        <r>
          <rPr>
            <b/>
            <sz val="9"/>
            <color indexed="81"/>
            <rFont val="Tahoma"/>
            <family val="2"/>
          </rPr>
          <t>06/05 VTB</t>
        </r>
      </text>
    </comment>
    <comment ref="I151" authorId="0" shapeId="0">
      <text>
        <r>
          <rPr>
            <b/>
            <sz val="9"/>
            <color indexed="81"/>
            <rFont val="Tahoma"/>
            <family val="2"/>
          </rPr>
          <t>23/05 VTB</t>
        </r>
      </text>
    </comment>
    <comment ref="G152" authorId="0" shapeId="0">
      <text>
        <r>
          <rPr>
            <b/>
            <sz val="9"/>
            <color indexed="81"/>
            <rFont val="Tahoma"/>
            <family val="2"/>
          </rPr>
          <t xml:space="preserve">30/03 TECH
</t>
        </r>
      </text>
    </comment>
    <comment ref="G153" authorId="0" shapeId="0">
      <text>
        <r>
          <rPr>
            <b/>
            <sz val="9"/>
            <color indexed="81"/>
            <rFont val="Tahoma"/>
            <family val="2"/>
          </rPr>
          <t>30/03 TECH chuyển cho anh Đồng mua hộ</t>
        </r>
      </text>
    </comment>
    <comment ref="G154" authorId="0" shapeId="0">
      <text>
        <r>
          <rPr>
            <b/>
            <sz val="9"/>
            <color indexed="81"/>
            <rFont val="Tahoma"/>
            <family val="2"/>
          </rPr>
          <t xml:space="preserve">30/03 vtb
</t>
        </r>
      </text>
    </comment>
    <comment ref="H154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G155" authorId="0" shapeId="0">
      <text>
        <r>
          <rPr>
            <b/>
            <sz val="9"/>
            <color indexed="81"/>
            <rFont val="Tahoma"/>
            <family val="2"/>
          </rPr>
          <t>01/04 VTB</t>
        </r>
      </text>
    </comment>
    <comment ref="G156" authorId="0" shapeId="0">
      <text>
        <r>
          <rPr>
            <b/>
            <sz val="9"/>
            <color indexed="81"/>
            <rFont val="Tahoma"/>
            <family val="2"/>
          </rPr>
          <t>01/04 TECH</t>
        </r>
      </text>
    </comment>
    <comment ref="G157" authorId="0" shapeId="0">
      <text>
        <r>
          <rPr>
            <b/>
            <sz val="9"/>
            <color indexed="81"/>
            <rFont val="Tahoma"/>
            <family val="2"/>
          </rPr>
          <t>08/04 VTB</t>
        </r>
      </text>
    </comment>
    <comment ref="H157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G158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G159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H159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G160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H160" authorId="0" shapeId="0">
      <text>
        <r>
          <rPr>
            <b/>
            <sz val="9"/>
            <color indexed="81"/>
            <rFont val="Tahoma"/>
            <family val="2"/>
          </rPr>
          <t>18/04 TECH</t>
        </r>
      </text>
    </comment>
    <comment ref="I160" authorId="0" shapeId="0">
      <text>
        <r>
          <rPr>
            <b/>
            <sz val="9"/>
            <color indexed="81"/>
            <rFont val="Tahoma"/>
            <family val="2"/>
          </rPr>
          <t>28/04 TECH</t>
        </r>
      </text>
    </comment>
    <comment ref="G161" authorId="0" shapeId="0">
      <text>
        <r>
          <rPr>
            <b/>
            <sz val="9"/>
            <color indexed="81"/>
            <rFont val="Tahoma"/>
            <family val="2"/>
          </rPr>
          <t>06/04 TECH</t>
        </r>
      </text>
    </comment>
    <comment ref="H161" authorId="0" shapeId="0">
      <text>
        <r>
          <rPr>
            <b/>
            <sz val="9"/>
            <color indexed="81"/>
            <rFont val="Tahoma"/>
            <family val="2"/>
          </rPr>
          <t>28/04 TECH</t>
        </r>
      </text>
    </comment>
    <comment ref="G162" authorId="0" shapeId="0">
      <text>
        <r>
          <rPr>
            <b/>
            <sz val="9"/>
            <color indexed="81"/>
            <rFont val="Tahoma"/>
            <family val="2"/>
          </rPr>
          <t>07/04 TECH</t>
        </r>
      </text>
    </comment>
    <comment ref="G163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G164" authorId="0" shapeId="0">
      <text>
        <r>
          <rPr>
            <b/>
            <sz val="9"/>
            <color indexed="81"/>
            <rFont val="Tahoma"/>
            <family val="2"/>
          </rPr>
          <t>11/01 TECH
Tổng thanh toán: 3.150.000</t>
        </r>
      </text>
    </comment>
    <comment ref="G165" authorId="0" shapeId="0">
      <text>
        <r>
          <rPr>
            <b/>
            <sz val="9"/>
            <color indexed="81"/>
            <rFont val="Tahoma"/>
            <family val="2"/>
          </rPr>
          <t>14/04 TECH</t>
        </r>
      </text>
    </comment>
    <comment ref="H165" authorId="0" shapeId="0">
      <text>
        <r>
          <rPr>
            <b/>
            <sz val="9"/>
            <color indexed="81"/>
            <rFont val="Tahoma"/>
            <family val="2"/>
          </rPr>
          <t>29/04 TECH</t>
        </r>
      </text>
    </comment>
    <comment ref="G166" authorId="0" shapeId="0">
      <text>
        <r>
          <rPr>
            <b/>
            <sz val="9"/>
            <color indexed="81"/>
            <rFont val="Tahoma"/>
            <family val="2"/>
          </rPr>
          <t>11/04 TECH</t>
        </r>
      </text>
    </comment>
    <comment ref="G167" authorId="0" shapeId="0">
      <text>
        <r>
          <rPr>
            <b/>
            <sz val="9"/>
            <color indexed="81"/>
            <rFont val="Tahoma"/>
            <family val="2"/>
          </rPr>
          <t>Lấy số liệu tử bảng tổng hợp của Ms Trang</t>
        </r>
      </text>
    </comment>
    <comment ref="G168" authorId="0" shapeId="0">
      <text>
        <r>
          <rPr>
            <b/>
            <sz val="9"/>
            <color indexed="81"/>
            <rFont val="Tahoma"/>
            <family val="2"/>
          </rPr>
          <t>21/04 TECH</t>
        </r>
      </text>
    </comment>
    <comment ref="H168" authorId="0" shapeId="0">
      <text>
        <r>
          <rPr>
            <b/>
            <sz val="9"/>
            <color indexed="81"/>
            <rFont val="Tahoma"/>
            <family val="2"/>
          </rPr>
          <t>12/05 TECH</t>
        </r>
      </text>
    </comment>
    <comment ref="G169" authorId="0" shapeId="0">
      <text>
        <r>
          <rPr>
            <b/>
            <sz val="9"/>
            <color indexed="81"/>
            <rFont val="Tahoma"/>
            <family val="2"/>
          </rPr>
          <t>23/04 VTB</t>
        </r>
      </text>
    </comment>
    <comment ref="G170" authorId="0" shapeId="0">
      <text>
        <r>
          <rPr>
            <b/>
            <sz val="9"/>
            <color indexed="81"/>
            <rFont val="Tahoma"/>
            <family val="2"/>
          </rPr>
          <t xml:space="preserve">27/04 VTB
</t>
        </r>
      </text>
    </comment>
    <comment ref="G171" authorId="0" shapeId="0">
      <text>
        <r>
          <rPr>
            <b/>
            <sz val="9"/>
            <color indexed="81"/>
            <rFont val="Tahoma"/>
            <family val="2"/>
          </rPr>
          <t>25/04 VTB</t>
        </r>
      </text>
    </comment>
    <comment ref="G172" authorId="0" shapeId="0">
      <text>
        <r>
          <rPr>
            <b/>
            <sz val="9"/>
            <color indexed="81"/>
            <rFont val="Tahoma"/>
            <family val="2"/>
          </rPr>
          <t xml:space="preserve">Giải chi ngày 23/04 </t>
        </r>
      </text>
    </comment>
    <comment ref="G173" authorId="0" shapeId="0">
      <text>
        <r>
          <rPr>
            <b/>
            <sz val="9"/>
            <color indexed="81"/>
            <rFont val="Tahoma"/>
            <family val="2"/>
          </rPr>
          <t>05/05 VTB</t>
        </r>
      </text>
    </comment>
    <comment ref="G174" authorId="0" shapeId="0">
      <text>
        <r>
          <rPr>
            <b/>
            <sz val="9"/>
            <color indexed="81"/>
            <rFont val="Tahoma"/>
            <family val="2"/>
          </rPr>
          <t xml:space="preserve">30/06/2020 TECH
</t>
        </r>
      </text>
    </comment>
    <comment ref="G175" authorId="0" shapeId="0">
      <text>
        <r>
          <rPr>
            <sz val="9"/>
            <color indexed="81"/>
            <rFont val="Tahoma"/>
            <family val="2"/>
          </rPr>
          <t xml:space="preserve">DUNG MỚI THÊM VÀO (KO RÕ THỜI GIAN THANH TOÁN)
</t>
        </r>
      </text>
    </comment>
    <comment ref="H175" authorId="0" shapeId="0">
      <text>
        <r>
          <rPr>
            <b/>
            <sz val="9"/>
            <color indexed="81"/>
            <rFont val="Tahoma"/>
            <family val="2"/>
          </rPr>
          <t>31/07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78" authorId="0" shapeId="0">
      <text>
        <r>
          <rPr>
            <b/>
            <sz val="9"/>
            <color indexed="81"/>
            <rFont val="Tahoma"/>
            <family val="2"/>
          </rPr>
          <t>13/03 VTB</t>
        </r>
      </text>
    </comment>
    <comment ref="H178" authorId="0" shapeId="0">
      <text>
        <r>
          <rPr>
            <b/>
            <sz val="9"/>
            <color indexed="81"/>
            <rFont val="Tahoma"/>
            <family val="2"/>
          </rPr>
          <t>04/04 VTB</t>
        </r>
      </text>
    </comment>
    <comment ref="G179" authorId="0" shapeId="0">
      <text>
        <r>
          <rPr>
            <b/>
            <sz val="9"/>
            <color indexed="81"/>
            <rFont val="Tahoma"/>
            <family val="2"/>
          </rPr>
          <t>12/03 VTB</t>
        </r>
      </text>
    </comment>
    <comment ref="H179" authorId="0" shapeId="0">
      <text>
        <r>
          <rPr>
            <b/>
            <sz val="9"/>
            <color indexed="81"/>
            <rFont val="Tahoma"/>
            <family val="2"/>
          </rPr>
          <t>13/04 VTB</t>
        </r>
      </text>
    </comment>
    <comment ref="G180" authorId="0" shapeId="0">
      <text>
        <r>
          <rPr>
            <b/>
            <sz val="9"/>
            <color indexed="81"/>
            <rFont val="Tahoma"/>
            <family val="2"/>
          </rPr>
          <t>12/03 VTB</t>
        </r>
      </text>
    </comment>
    <comment ref="G181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G182" authorId="0" shapeId="0">
      <text>
        <r>
          <rPr>
            <b/>
            <sz val="9"/>
            <color indexed="81"/>
            <rFont val="Tahoma"/>
            <family val="2"/>
          </rPr>
          <t>24/03 VTB</t>
        </r>
      </text>
    </comment>
    <comment ref="H182" authorId="0" shapeId="0">
      <text>
        <r>
          <rPr>
            <b/>
            <sz val="9"/>
            <color indexed="81"/>
            <rFont val="Tahoma"/>
            <family val="2"/>
          </rPr>
          <t>29/05 VTB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 xml:space="preserve">01/04 VTB ( trong tồng sô: 20.273.000 đã chuyển 
</t>
        </r>
      </text>
    </comment>
    <comment ref="G184" authorId="0" shapeId="0">
      <text>
        <r>
          <rPr>
            <b/>
            <sz val="9"/>
            <color indexed="81"/>
            <rFont val="Tahoma"/>
            <family val="2"/>
          </rPr>
          <t>08/04 VTB</t>
        </r>
      </text>
    </comment>
    <comment ref="G185" authorId="0" shapeId="0">
      <text>
        <r>
          <rPr>
            <b/>
            <sz val="9"/>
            <color indexed="81"/>
            <rFont val="Tahoma"/>
            <family val="2"/>
          </rPr>
          <t>09/04 TECH</t>
        </r>
      </text>
    </comment>
    <comment ref="H185" authorId="0" shapeId="0">
      <text>
        <r>
          <rPr>
            <b/>
            <sz val="9"/>
            <color indexed="81"/>
            <rFont val="Tahoma"/>
            <family val="2"/>
          </rPr>
          <t>09/014 TECH
chi hỗ trợ</t>
        </r>
      </text>
    </comment>
    <comment ref="G186" authorId="0" shapeId="0">
      <text>
        <r>
          <rPr>
            <b/>
            <sz val="9"/>
            <color indexed="81"/>
            <rFont val="Tahoma"/>
            <family val="2"/>
          </rPr>
          <t>14/04 TECH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Lấy số từ bảng tổng hợp của Ms Trang</t>
        </r>
      </text>
    </comment>
    <comment ref="G188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G189" authorId="0" shapeId="0">
      <text>
        <r>
          <rPr>
            <b/>
            <sz val="9"/>
            <color indexed="81"/>
            <rFont val="Tahoma"/>
            <family val="2"/>
          </rPr>
          <t xml:space="preserve">18/03 VTB
</t>
        </r>
      </text>
    </comment>
    <comment ref="H189" authorId="0" shapeId="0">
      <text>
        <r>
          <rPr>
            <b/>
            <sz val="9"/>
            <color indexed="81"/>
            <rFont val="Tahoma"/>
            <family val="2"/>
          </rPr>
          <t>11/04 VTB</t>
        </r>
      </text>
    </comment>
    <comment ref="G190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G191" authorId="0" shapeId="0">
      <text>
        <r>
          <rPr>
            <b/>
            <sz val="9"/>
            <color indexed="81"/>
            <rFont val="Tahoma"/>
            <family val="2"/>
          </rPr>
          <t>01/07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92" authorId="0" shapeId="0">
      <text>
        <r>
          <rPr>
            <b/>
            <sz val="9"/>
            <color indexed="81"/>
            <rFont val="Tahoma"/>
            <family val="2"/>
          </rPr>
          <t>04/07 TECH</t>
        </r>
      </text>
    </comment>
    <comment ref="G195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G196" authorId="0" shapeId="0">
      <text>
        <r>
          <rPr>
            <b/>
            <sz val="9"/>
            <color indexed="81"/>
            <rFont val="Tahoma"/>
            <family val="2"/>
          </rPr>
          <t xml:space="preserve">18/03 vtb
</t>
        </r>
      </text>
    </comment>
    <comment ref="G197" authorId="0" shapeId="0">
      <text>
        <r>
          <rPr>
            <b/>
            <sz val="9"/>
            <color indexed="81"/>
            <rFont val="Tahoma"/>
            <family val="2"/>
          </rPr>
          <t xml:space="preserve">01/04 VTB
</t>
        </r>
      </text>
    </comment>
    <comment ref="H197" authorId="0" shapeId="0">
      <text>
        <r>
          <rPr>
            <b/>
            <sz val="9"/>
            <color indexed="81"/>
            <rFont val="Tahoma"/>
            <family val="2"/>
          </rPr>
          <t>24/04 VTB</t>
        </r>
      </text>
    </comment>
    <comment ref="G198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H198" authorId="0" shapeId="0">
      <text>
        <r>
          <rPr>
            <b/>
            <sz val="9"/>
            <color indexed="81"/>
            <rFont val="Tahoma"/>
            <family val="2"/>
          </rPr>
          <t>01/04 TECH</t>
        </r>
      </text>
    </comment>
    <comment ref="G199" authorId="0" shapeId="0">
      <text>
        <r>
          <rPr>
            <b/>
            <sz val="9"/>
            <color indexed="81"/>
            <rFont val="Tahoma"/>
            <family val="2"/>
          </rPr>
          <t xml:space="preserve">06/03 VTB
</t>
        </r>
      </text>
    </comment>
    <comment ref="H199" authorId="0" shapeId="0">
      <text>
        <r>
          <rPr>
            <b/>
            <sz val="9"/>
            <color indexed="81"/>
            <rFont val="Tahoma"/>
            <family val="2"/>
          </rPr>
          <t>31/03 VTB</t>
        </r>
      </text>
    </comment>
    <comment ref="G200" authorId="0" shapeId="0">
      <text>
        <r>
          <rPr>
            <b/>
            <sz val="9"/>
            <color indexed="81"/>
            <rFont val="Tahoma"/>
            <family val="2"/>
          </rPr>
          <t xml:space="preserve">06/03 VTB
</t>
        </r>
      </text>
    </comment>
    <comment ref="H200" authorId="0" shapeId="0">
      <text>
        <r>
          <rPr>
            <b/>
            <sz val="9"/>
            <color indexed="81"/>
            <rFont val="Tahoma"/>
            <family val="2"/>
          </rPr>
          <t xml:space="preserve">11/05 VTB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01" authorId="0" shapeId="0">
      <text>
        <r>
          <rPr>
            <b/>
            <sz val="9"/>
            <color indexed="81"/>
            <rFont val="Tahoma"/>
            <family val="2"/>
          </rPr>
          <t xml:space="preserve">06/03 TM
</t>
        </r>
      </text>
    </comment>
    <comment ref="G202" authorId="0" shapeId="0">
      <text>
        <r>
          <rPr>
            <b/>
            <sz val="9"/>
            <color indexed="81"/>
            <rFont val="Tahoma"/>
            <family val="2"/>
          </rPr>
          <t>10/03 TECH</t>
        </r>
      </text>
    </comment>
    <comment ref="G203" authorId="0" shapeId="0">
      <text>
        <r>
          <rPr>
            <b/>
            <sz val="9"/>
            <color indexed="81"/>
            <rFont val="Tahoma"/>
            <family val="2"/>
          </rPr>
          <t>13/03 TECH</t>
        </r>
      </text>
    </comment>
    <comment ref="H203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I203" authorId="0" shapeId="0">
      <text>
        <r>
          <rPr>
            <b/>
            <sz val="9"/>
            <color indexed="81"/>
            <rFont val="Tahoma"/>
            <family val="2"/>
          </rPr>
          <t>21/05 TECH</t>
        </r>
      </text>
    </comment>
    <comment ref="G204" authorId="0" shapeId="0">
      <text>
        <r>
          <rPr>
            <b/>
            <sz val="9"/>
            <color indexed="81"/>
            <rFont val="Tahoma"/>
            <family val="2"/>
          </rPr>
          <t>13/03 VTB</t>
        </r>
      </text>
    </comment>
    <comment ref="H204" authorId="0" shapeId="0">
      <text>
        <r>
          <rPr>
            <b/>
            <sz val="9"/>
            <color indexed="81"/>
            <rFont val="Tahoma"/>
            <family val="2"/>
          </rPr>
          <t>20/05 VTB</t>
        </r>
      </text>
    </comment>
    <comment ref="G205" authorId="0" shapeId="0">
      <text>
        <r>
          <rPr>
            <b/>
            <sz val="9"/>
            <color indexed="81"/>
            <rFont val="Tahoma"/>
            <family val="2"/>
          </rPr>
          <t>16/03 TECH</t>
        </r>
      </text>
    </comment>
    <comment ref="G206" authorId="0" shapeId="0">
      <text>
        <r>
          <rPr>
            <b/>
            <sz val="9"/>
            <color indexed="81"/>
            <rFont val="Tahoma"/>
            <family val="2"/>
          </rPr>
          <t>18/03 TECH</t>
        </r>
      </text>
    </comment>
    <comment ref="H206" authorId="0" shapeId="0">
      <text>
        <r>
          <rPr>
            <b/>
            <sz val="9"/>
            <color indexed="81"/>
            <rFont val="Tahoma"/>
            <family val="2"/>
          </rPr>
          <t>08/04 TECH</t>
        </r>
      </text>
    </comment>
    <comment ref="G207" authorId="0" shapeId="0">
      <text>
        <r>
          <rPr>
            <b/>
            <sz val="9"/>
            <color indexed="81"/>
            <rFont val="Tahoma"/>
            <family val="2"/>
          </rPr>
          <t>19/03 TECH</t>
        </r>
      </text>
    </comment>
    <comment ref="H207" authorId="0" shapeId="0">
      <text>
        <r>
          <rPr>
            <b/>
            <sz val="9"/>
            <color indexed="81"/>
            <rFont val="Tahoma"/>
            <family val="2"/>
          </rPr>
          <t xml:space="preserve">06/04 TECH
</t>
        </r>
      </text>
    </comment>
    <comment ref="G208" authorId="0" shapeId="0">
      <text>
        <r>
          <rPr>
            <b/>
            <sz val="9"/>
            <color indexed="81"/>
            <rFont val="Tahoma"/>
            <family val="2"/>
          </rPr>
          <t>21/03 TECH</t>
        </r>
      </text>
    </comment>
    <comment ref="G209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G210" authorId="0" shapeId="0">
      <text>
        <r>
          <rPr>
            <b/>
            <sz val="9"/>
            <color indexed="81"/>
            <rFont val="Tahoma"/>
            <family val="2"/>
          </rPr>
          <t>28/03 TECH</t>
        </r>
      </text>
    </comment>
    <comment ref="G211" authorId="0" shapeId="0">
      <text>
        <r>
          <rPr>
            <b/>
            <sz val="9"/>
            <color indexed="81"/>
            <rFont val="Tahoma"/>
            <family val="2"/>
          </rPr>
          <t xml:space="preserve">Lấy số liệu trên PM
</t>
        </r>
      </text>
    </comment>
    <comment ref="G212" authorId="0" shapeId="0">
      <text>
        <r>
          <rPr>
            <b/>
            <sz val="9"/>
            <color indexed="81"/>
            <rFont val="Tahoma"/>
            <family val="2"/>
          </rPr>
          <t xml:space="preserve">01/04 VTB ( trong tồng số: 20.273.000 đã chuyển )
</t>
        </r>
      </text>
    </comment>
    <comment ref="G213" authorId="0" shapeId="0">
      <text>
        <r>
          <rPr>
            <b/>
            <sz val="9"/>
            <color indexed="81"/>
            <rFont val="Tahoma"/>
            <family val="2"/>
          </rPr>
          <t>08/04 TECH</t>
        </r>
      </text>
    </comment>
    <comment ref="G214" authorId="0" shapeId="0">
      <text>
        <r>
          <rPr>
            <b/>
            <sz val="9"/>
            <color indexed="81"/>
            <rFont val="Tahoma"/>
            <family val="2"/>
          </rPr>
          <t>14/04 VTB</t>
        </r>
      </text>
    </comment>
    <comment ref="G215" authorId="0" shapeId="0">
      <text>
        <r>
          <rPr>
            <b/>
            <sz val="9"/>
            <color indexed="81"/>
            <rFont val="Tahoma"/>
            <family val="2"/>
          </rPr>
          <t>14/04 TECH</t>
        </r>
      </text>
    </comment>
    <comment ref="H215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G216" authorId="0" shapeId="0">
      <text>
        <r>
          <rPr>
            <b/>
            <sz val="9"/>
            <color indexed="81"/>
            <rFont val="Tahoma"/>
            <family val="2"/>
          </rPr>
          <t xml:space="preserve">14/04 TM
</t>
        </r>
      </text>
    </comment>
    <comment ref="G217" authorId="0" shapeId="0">
      <text>
        <r>
          <rPr>
            <b/>
            <sz val="9"/>
            <color indexed="81"/>
            <rFont val="Tahoma"/>
            <family val="2"/>
          </rPr>
          <t>Lấy số liệu từ bảng tổng hợp của Ms Trang</t>
        </r>
      </text>
    </comment>
    <comment ref="G219" authorId="0" shapeId="0">
      <text>
        <r>
          <rPr>
            <b/>
            <sz val="9"/>
            <color indexed="81"/>
            <rFont val="Tahoma"/>
            <family val="2"/>
          </rPr>
          <t>22/04 TECH</t>
        </r>
      </text>
    </comment>
    <comment ref="H220" authorId="0" shapeId="0">
      <text>
        <r>
          <rPr>
            <b/>
            <sz val="9"/>
            <color indexed="81"/>
            <rFont val="Tahoma"/>
            <family val="2"/>
          </rPr>
          <t xml:space="preserve">GiẢI chi ngày 16/06 ( hoàn trả lại công ty: 49.500 )
</t>
        </r>
      </text>
    </comment>
    <comment ref="G221" authorId="0" shapeId="0">
      <text>
        <r>
          <rPr>
            <b/>
            <sz val="9"/>
            <color indexed="81"/>
            <rFont val="Tahoma"/>
            <family val="2"/>
          </rPr>
          <t xml:space="preserve">18/06 TECH, GỒM                   
7.568.000: PAN ASIA &amp; LOCALIZE 13            11.436.000: HTMB t20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22" authorId="0" shapeId="0">
      <text>
        <r>
          <rPr>
            <b/>
            <sz val="9"/>
            <color indexed="81"/>
            <rFont val="Tahoma"/>
            <family val="2"/>
          </rPr>
          <t>30/06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23" authorId="0" shapeId="0">
      <text>
        <r>
          <rPr>
            <b/>
            <sz val="9"/>
            <color indexed="81"/>
            <rFont val="Tahoma"/>
            <family val="2"/>
          </rPr>
          <t>30/06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27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G228" authorId="0" shapeId="0">
      <text>
        <r>
          <rPr>
            <b/>
            <sz val="9"/>
            <color indexed="81"/>
            <rFont val="Tahoma"/>
            <family val="2"/>
          </rPr>
          <t>Gải chi từ 26/02 đến 03/03</t>
        </r>
      </text>
    </comment>
    <comment ref="G229" authorId="0" shapeId="0">
      <text>
        <r>
          <rPr>
            <b/>
            <sz val="9"/>
            <color indexed="81"/>
            <rFont val="Tahoma"/>
            <family val="2"/>
          </rPr>
          <t>11/03 VTB</t>
        </r>
      </text>
    </comment>
    <comment ref="H229" authorId="0" shapeId="0">
      <text>
        <r>
          <rPr>
            <b/>
            <sz val="9"/>
            <color indexed="81"/>
            <rFont val="Tahoma"/>
            <family val="2"/>
          </rPr>
          <t>30/03 TECH</t>
        </r>
      </text>
    </comment>
    <comment ref="I229" authorId="0" shapeId="0">
      <text>
        <r>
          <rPr>
            <b/>
            <sz val="9"/>
            <color indexed="81"/>
            <rFont val="Tahoma"/>
            <family val="2"/>
          </rPr>
          <t>26/05 tech</t>
        </r>
      </text>
    </comment>
    <comment ref="G230" authorId="0" shapeId="0">
      <text>
        <r>
          <rPr>
            <b/>
            <sz val="9"/>
            <color indexed="81"/>
            <rFont val="Tahoma"/>
            <family val="2"/>
          </rPr>
          <t xml:space="preserve">16/03 VTB
</t>
        </r>
      </text>
    </comment>
    <comment ref="H230" authorId="0" shapeId="0">
      <text>
        <r>
          <rPr>
            <b/>
            <sz val="9"/>
            <color indexed="81"/>
            <rFont val="Tahoma"/>
            <family val="2"/>
          </rPr>
          <t>10/06 VTB</t>
        </r>
      </text>
    </comment>
    <comment ref="G231" authorId="0" shapeId="0">
      <text>
        <r>
          <rPr>
            <b/>
            <sz val="9"/>
            <color indexed="81"/>
            <rFont val="Tahoma"/>
            <family val="2"/>
          </rPr>
          <t>21/03 VTB</t>
        </r>
      </text>
    </comment>
    <comment ref="H231" authorId="0" shapeId="0">
      <text>
        <r>
          <rPr>
            <b/>
            <sz val="9"/>
            <color indexed="81"/>
            <rFont val="Tahoma"/>
            <family val="2"/>
          </rPr>
          <t>09/04 VTB</t>
        </r>
      </text>
    </comment>
    <comment ref="I231" authorId="0" shapeId="0">
      <text>
        <r>
          <rPr>
            <b/>
            <sz val="9"/>
            <color indexed="81"/>
            <rFont val="Tahoma"/>
            <family val="2"/>
          </rPr>
          <t>10/07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32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H232" authorId="0" shapeId="0">
      <text>
        <r>
          <rPr>
            <b/>
            <sz val="9"/>
            <color indexed="81"/>
            <rFont val="Tahoma"/>
            <family val="2"/>
          </rPr>
          <t>11/04 TECH</t>
        </r>
      </text>
    </comment>
    <comment ref="I232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G233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H233" authorId="0" shapeId="0">
      <text>
        <r>
          <rPr>
            <b/>
            <sz val="9"/>
            <color indexed="81"/>
            <rFont val="Tahoma"/>
            <family val="2"/>
          </rPr>
          <t xml:space="preserve">12/05 TECH
</t>
        </r>
      </text>
    </comment>
    <comment ref="I233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G234" authorId="0" shapeId="0">
      <text>
        <r>
          <rPr>
            <b/>
            <sz val="9"/>
            <color indexed="81"/>
            <rFont val="Tahoma"/>
            <family val="2"/>
          </rPr>
          <t>28/03 TECH</t>
        </r>
      </text>
    </comment>
    <comment ref="G235" authorId="0" shapeId="0">
      <text>
        <r>
          <rPr>
            <b/>
            <sz val="9"/>
            <color indexed="81"/>
            <rFont val="Tahoma"/>
            <family val="2"/>
          </rPr>
          <t>08/04 VTB</t>
        </r>
      </text>
    </comment>
    <comment ref="H235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G236" authorId="0" shapeId="0">
      <text>
        <r>
          <rPr>
            <b/>
            <sz val="9"/>
            <color indexed="81"/>
            <rFont val="Tahoma"/>
            <family val="2"/>
          </rPr>
          <t>18/03 TECH</t>
        </r>
      </text>
    </comment>
    <comment ref="G237" authorId="0" shapeId="0">
      <text>
        <r>
          <rPr>
            <b/>
            <sz val="9"/>
            <color indexed="81"/>
            <rFont val="Tahoma"/>
            <family val="2"/>
          </rPr>
          <t>21/03 tech</t>
        </r>
      </text>
    </comment>
    <comment ref="H237" authorId="0" shapeId="0">
      <text>
        <r>
          <rPr>
            <b/>
            <sz val="9"/>
            <color indexed="81"/>
            <rFont val="Tahoma"/>
            <family val="2"/>
          </rPr>
          <t>30/03 VTB</t>
        </r>
      </text>
    </comment>
    <comment ref="G238" authorId="0" shapeId="0">
      <text>
        <r>
          <rPr>
            <b/>
            <sz val="9"/>
            <color indexed="81"/>
            <rFont val="Tahoma"/>
            <family val="2"/>
          </rPr>
          <t>Lấy số liệu trên phần mềm</t>
        </r>
      </text>
    </comment>
    <comment ref="G241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H241" authorId="0" shapeId="0">
      <text>
        <r>
          <rPr>
            <b/>
            <sz val="9"/>
            <color indexed="81"/>
            <rFont val="Tahoma"/>
            <family val="2"/>
          </rPr>
          <t>06/06 TECH</t>
        </r>
      </text>
    </comment>
    <comment ref="G242" authorId="0" shapeId="0">
      <text>
        <r>
          <rPr>
            <b/>
            <sz val="9"/>
            <color indexed="81"/>
            <rFont val="Tahoma"/>
            <family val="2"/>
          </rPr>
          <t>07/04 VTB</t>
        </r>
      </text>
    </comment>
    <comment ref="G243" authorId="0" shapeId="0">
      <text>
        <r>
          <rPr>
            <b/>
            <sz val="9"/>
            <color indexed="81"/>
            <rFont val="Tahoma"/>
            <family val="2"/>
          </rPr>
          <t xml:space="preserve">11/04 TM
</t>
        </r>
      </text>
    </comment>
    <comment ref="G244" authorId="0" shapeId="0">
      <text>
        <r>
          <rPr>
            <b/>
            <sz val="9"/>
            <color indexed="81"/>
            <rFont val="Tahoma"/>
            <family val="2"/>
          </rPr>
          <t>11/01 TECH
Tồng trả: 3.150.000</t>
        </r>
      </text>
    </comment>
    <comment ref="G245" authorId="0" shapeId="0">
      <text>
        <r>
          <rPr>
            <b/>
            <sz val="9"/>
            <color indexed="81"/>
            <rFont val="Tahoma"/>
            <family val="2"/>
          </rPr>
          <t>15/04 TECH</t>
        </r>
      </text>
    </comment>
    <comment ref="G246" authorId="0" shapeId="0">
      <text>
        <r>
          <rPr>
            <b/>
            <sz val="9"/>
            <color indexed="81"/>
            <rFont val="Tahoma"/>
            <family val="2"/>
          </rPr>
          <t xml:space="preserve">Lấy số liệu từ bảng tổng hợp của Ms Trang
</t>
        </r>
      </text>
    </comment>
    <comment ref="G247" authorId="0" shapeId="0">
      <text>
        <r>
          <rPr>
            <b/>
            <sz val="9"/>
            <color indexed="81"/>
            <rFont val="Tahoma"/>
            <family val="2"/>
          </rPr>
          <t>18/04 TECH</t>
        </r>
      </text>
    </comment>
    <comment ref="H247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G248" authorId="0" shapeId="0">
      <text>
        <r>
          <rPr>
            <b/>
            <sz val="9"/>
            <color indexed="81"/>
            <rFont val="Tahoma"/>
            <family val="2"/>
          </rPr>
          <t>24/04 TECH</t>
        </r>
      </text>
    </comment>
    <comment ref="G249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G250" authorId="0" shapeId="0">
      <text>
        <r>
          <rPr>
            <b/>
            <sz val="9"/>
            <color indexed="81"/>
            <rFont val="Tahoma"/>
            <family val="2"/>
          </rPr>
          <t>17/04 TECH</t>
        </r>
      </text>
    </comment>
    <comment ref="G251" authorId="0" shapeId="0">
      <text>
        <r>
          <rPr>
            <b/>
            <sz val="9"/>
            <color indexed="81"/>
            <rFont val="Tahoma"/>
            <family val="2"/>
          </rPr>
          <t>17/04</t>
        </r>
      </text>
    </comment>
    <comment ref="G252" authorId="0" shapeId="0">
      <text>
        <r>
          <rPr>
            <b/>
            <sz val="9"/>
            <color indexed="81"/>
            <rFont val="Tahoma"/>
            <family val="2"/>
          </rPr>
          <t>28/04 TECH</t>
        </r>
      </text>
    </comment>
    <comment ref="G253" authorId="0" shapeId="0">
      <text>
        <r>
          <rPr>
            <b/>
            <sz val="9"/>
            <color indexed="81"/>
            <rFont val="Tahoma"/>
            <family val="2"/>
          </rPr>
          <t>06/02 TECH</t>
        </r>
      </text>
    </comment>
    <comment ref="G254" authorId="0" shapeId="0">
      <text>
        <r>
          <rPr>
            <b/>
            <sz val="9"/>
            <color indexed="81"/>
            <rFont val="Tahoma"/>
            <family val="2"/>
          </rPr>
          <t>02/06 TECH</t>
        </r>
      </text>
    </comment>
    <comment ref="G255" authorId="0" shapeId="0">
      <text>
        <r>
          <rPr>
            <b/>
            <sz val="9"/>
            <color indexed="81"/>
            <rFont val="Tahoma"/>
            <family val="2"/>
          </rPr>
          <t>08/06 VTB</t>
        </r>
      </text>
    </comment>
    <comment ref="G257" authorId="0" shapeId="0">
      <text>
        <r>
          <rPr>
            <b/>
            <sz val="9"/>
            <color indexed="81"/>
            <rFont val="Tahoma"/>
            <family val="2"/>
          </rPr>
          <t>30/06/20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58" authorId="0" shapeId="0">
      <text>
        <r>
          <rPr>
            <b/>
            <sz val="9"/>
            <color indexed="81"/>
            <rFont val="Tahoma"/>
            <family val="2"/>
          </rPr>
          <t xml:space="preserve">13/8/20 TECH
</t>
        </r>
      </text>
    </comment>
    <comment ref="G259" authorId="0" shapeId="0">
      <text>
        <r>
          <rPr>
            <b/>
            <sz val="9"/>
            <color indexed="81"/>
            <rFont val="Tahoma"/>
            <family val="2"/>
          </rPr>
          <t>13/8/20 TECH</t>
        </r>
      </text>
    </comment>
    <comment ref="G262" authorId="0" shapeId="0">
      <text>
        <r>
          <rPr>
            <b/>
            <sz val="9"/>
            <color indexed="81"/>
            <rFont val="Tahoma"/>
            <family val="2"/>
          </rPr>
          <t xml:space="preserve">17/02 TECH
</t>
        </r>
      </text>
    </comment>
    <comment ref="G263" authorId="0" shapeId="0">
      <text>
        <r>
          <rPr>
            <b/>
            <sz val="9"/>
            <color indexed="81"/>
            <rFont val="Tahoma"/>
            <family val="2"/>
          </rPr>
          <t xml:space="preserve">19/02 TECH
</t>
        </r>
      </text>
    </comment>
    <comment ref="G264" authorId="0" shapeId="0">
      <text>
        <r>
          <rPr>
            <b/>
            <sz val="9"/>
            <color indexed="81"/>
            <rFont val="Tahoma"/>
            <family val="2"/>
          </rPr>
          <t>21/02 TECH</t>
        </r>
      </text>
    </comment>
    <comment ref="G265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G266" authorId="0" shapeId="0">
      <text>
        <r>
          <rPr>
            <b/>
            <sz val="9"/>
            <color indexed="81"/>
            <rFont val="Tahoma"/>
            <family val="2"/>
          </rPr>
          <t>25/02 TECH</t>
        </r>
      </text>
    </comment>
    <comment ref="G267" authorId="0" shapeId="0">
      <text>
        <r>
          <rPr>
            <b/>
            <sz val="9"/>
            <color indexed="81"/>
            <rFont val="Tahoma"/>
            <family val="2"/>
          </rPr>
          <t>25/02 TECH</t>
        </r>
      </text>
    </comment>
    <comment ref="G268" authorId="0" shapeId="0">
      <text>
        <r>
          <rPr>
            <b/>
            <sz val="9"/>
            <color indexed="81"/>
            <rFont val="Tahoma"/>
            <family val="2"/>
          </rPr>
          <t>trong để nghị thanh toán anh Đồng 25/02 giải chi ngày 26/02</t>
        </r>
      </text>
    </comment>
    <comment ref="G269" authorId="0" shapeId="0">
      <text>
        <r>
          <rPr>
            <b/>
            <sz val="9"/>
            <color indexed="81"/>
            <rFont val="Tahoma"/>
            <family val="2"/>
          </rPr>
          <t>03/03 TECH</t>
        </r>
      </text>
    </comment>
    <comment ref="G270" authorId="0" shapeId="0">
      <text>
        <r>
          <rPr>
            <b/>
            <sz val="9"/>
            <color indexed="81"/>
            <rFont val="Tahoma"/>
            <family val="2"/>
          </rPr>
          <t>28/02 TECH, Hoàng thi công trả tiền cho NCC rồi, kê toán chuyển trả lại cho Mr Hoàng</t>
        </r>
      </text>
    </comment>
    <comment ref="G271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G272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G273" authorId="0" shapeId="0">
      <text>
        <r>
          <rPr>
            <b/>
            <sz val="9"/>
            <color indexed="81"/>
            <rFont val="Tahoma"/>
            <family val="2"/>
          </rPr>
          <t>19/03 VTB</t>
        </r>
      </text>
    </comment>
    <comment ref="G274" authorId="0" shapeId="0">
      <text>
        <r>
          <rPr>
            <b/>
            <sz val="9"/>
            <color indexed="81"/>
            <rFont val="Tahoma"/>
            <family val="2"/>
          </rPr>
          <t>19/03 TECH</t>
        </r>
      </text>
    </comment>
    <comment ref="G275" authorId="0" shapeId="0">
      <text>
        <r>
          <rPr>
            <b/>
            <sz val="9"/>
            <color indexed="81"/>
            <rFont val="Tahoma"/>
            <family val="2"/>
          </rPr>
          <t xml:space="preserve">Giải chi ngày chứng từ 29/04  ( Tổng ứng 4tr )
</t>
        </r>
      </text>
    </comment>
    <comment ref="G278" authorId="0" shapeId="0">
      <text>
        <r>
          <rPr>
            <b/>
            <sz val="9"/>
            <color indexed="81"/>
            <rFont val="Tahoma"/>
            <family val="2"/>
          </rPr>
          <t xml:space="preserve">11/02 TECH
</t>
        </r>
      </text>
    </comment>
    <comment ref="H278" authorId="0" shapeId="0">
      <text>
        <r>
          <rPr>
            <b/>
            <sz val="9"/>
            <color indexed="81"/>
            <rFont val="Tahoma"/>
            <family val="2"/>
          </rPr>
          <t xml:space="preserve">11/03 TECH
</t>
        </r>
      </text>
    </comment>
    <comment ref="I278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G279" authorId="0" shapeId="0">
      <text>
        <r>
          <rPr>
            <b/>
            <sz val="9"/>
            <color indexed="81"/>
            <rFont val="Tahoma"/>
            <family val="2"/>
          </rPr>
          <t>04/02 TECH</t>
        </r>
      </text>
    </comment>
    <comment ref="H279" authorId="0" shapeId="0">
      <text>
        <r>
          <rPr>
            <b/>
            <sz val="9"/>
            <color indexed="81"/>
            <rFont val="Tahoma"/>
            <family val="2"/>
          </rPr>
          <t xml:space="preserve">25/02 TECH
</t>
        </r>
      </text>
    </comment>
    <comment ref="I279" authorId="0" shapeId="0">
      <text>
        <r>
          <rPr>
            <b/>
            <sz val="9"/>
            <color indexed="81"/>
            <rFont val="Tahoma"/>
            <family val="2"/>
          </rPr>
          <t>23/03 TECH</t>
        </r>
      </text>
    </comment>
    <comment ref="G280" authorId="0" shapeId="0">
      <text>
        <r>
          <rPr>
            <b/>
            <sz val="9"/>
            <color indexed="81"/>
            <rFont val="Tahoma"/>
            <family val="2"/>
          </rPr>
          <t>11/02 VTB</t>
        </r>
      </text>
    </comment>
    <comment ref="G281" authorId="0" shapeId="0">
      <text>
        <r>
          <rPr>
            <b/>
            <sz val="9"/>
            <color indexed="81"/>
            <rFont val="Tahoma"/>
            <family val="2"/>
          </rPr>
          <t xml:space="preserve">11/02 VTB
</t>
        </r>
      </text>
    </comment>
    <comment ref="H281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I281" authorId="0" shapeId="0">
      <text>
        <r>
          <rPr>
            <b/>
            <sz val="9"/>
            <color indexed="81"/>
            <rFont val="Tahoma"/>
            <family val="2"/>
          </rPr>
          <t>23/05 VTB</t>
        </r>
      </text>
    </comment>
    <comment ref="G282" authorId="0" shapeId="0">
      <text>
        <r>
          <rPr>
            <b/>
            <sz val="9"/>
            <color indexed="81"/>
            <rFont val="Tahoma"/>
            <family val="2"/>
          </rPr>
          <t xml:space="preserve">11/02 TECH
</t>
        </r>
      </text>
    </comment>
    <comment ref="H282" authorId="0" shapeId="0">
      <text>
        <r>
          <rPr>
            <b/>
            <sz val="9"/>
            <color indexed="81"/>
            <rFont val="Tahoma"/>
            <family val="2"/>
          </rPr>
          <t xml:space="preserve">13/03 VTB
</t>
        </r>
      </text>
    </comment>
    <comment ref="I282" authorId="0" shapeId="0">
      <text>
        <r>
          <rPr>
            <b/>
            <sz val="9"/>
            <color indexed="81"/>
            <rFont val="Tahoma"/>
            <family val="2"/>
          </rPr>
          <t>21/03 VTB</t>
        </r>
      </text>
    </comment>
    <comment ref="G283" authorId="0" shapeId="0">
      <text>
        <r>
          <rPr>
            <b/>
            <sz val="9"/>
            <color indexed="81"/>
            <rFont val="Tahoma"/>
            <family val="2"/>
          </rPr>
          <t>21/02 VTB</t>
        </r>
      </text>
    </comment>
    <comment ref="H283" authorId="0" shapeId="0">
      <text>
        <r>
          <rPr>
            <b/>
            <sz val="9"/>
            <color indexed="81"/>
            <rFont val="Tahoma"/>
            <family val="2"/>
          </rPr>
          <t>01/04 VTB</t>
        </r>
      </text>
    </comment>
    <comment ref="G284" authorId="0" shapeId="0">
      <text>
        <r>
          <rPr>
            <b/>
            <sz val="9"/>
            <color indexed="81"/>
            <rFont val="Tahoma"/>
            <family val="2"/>
          </rPr>
          <t xml:space="preserve">24/02 TECH
</t>
        </r>
      </text>
    </comment>
    <comment ref="G285" authorId="0" shapeId="0">
      <text>
        <r>
          <rPr>
            <b/>
            <sz val="9"/>
            <color indexed="81"/>
            <rFont val="Tahoma"/>
            <family val="2"/>
          </rPr>
          <t>28/02 TECH</t>
        </r>
      </text>
    </comment>
    <comment ref="H285" authorId="0" shapeId="0">
      <text>
        <r>
          <rPr>
            <b/>
            <sz val="9"/>
            <color indexed="81"/>
            <rFont val="Tahoma"/>
            <family val="2"/>
          </rPr>
          <t xml:space="preserve">
01/04 TECH
</t>
        </r>
      </text>
    </comment>
    <comment ref="G286" authorId="0" shapeId="0">
      <text>
        <r>
          <rPr>
            <b/>
            <sz val="9"/>
            <color indexed="81"/>
            <rFont val="Tahoma"/>
            <family val="2"/>
          </rPr>
          <t>04/03 TECH</t>
        </r>
      </text>
    </comment>
    <comment ref="H286" authorId="0" shapeId="0">
      <text>
        <r>
          <rPr>
            <b/>
            <sz val="9"/>
            <color indexed="81"/>
            <rFont val="Tahoma"/>
            <family val="2"/>
          </rPr>
          <t>31/03 TECH</t>
        </r>
      </text>
    </comment>
    <comment ref="G287" authorId="0" shapeId="0">
      <text>
        <r>
          <rPr>
            <b/>
            <sz val="9"/>
            <color indexed="81"/>
            <rFont val="Tahoma"/>
            <family val="2"/>
          </rPr>
          <t>29/02 TECH</t>
        </r>
      </text>
    </comment>
    <comment ref="G288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G289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H289" authorId="0" shapeId="0">
      <text>
        <r>
          <rPr>
            <b/>
            <sz val="9"/>
            <color indexed="81"/>
            <rFont val="Tahoma"/>
            <family val="2"/>
          </rPr>
          <t>17/03 TECH</t>
        </r>
      </text>
    </comment>
    <comment ref="I289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G290" authorId="0" shapeId="0">
      <text>
        <r>
          <rPr>
            <b/>
            <sz val="9"/>
            <color indexed="81"/>
            <rFont val="Tahoma"/>
            <family val="2"/>
          </rPr>
          <t>07/03 TECH</t>
        </r>
      </text>
    </comment>
    <comment ref="G291" authorId="0" shapeId="0">
      <text>
        <r>
          <rPr>
            <b/>
            <sz val="9"/>
            <color indexed="81"/>
            <rFont val="Tahoma"/>
            <family val="2"/>
          </rPr>
          <t>09/03 TECH</t>
        </r>
      </text>
    </comment>
    <comment ref="G292" authorId="0" shapeId="0">
      <text>
        <r>
          <rPr>
            <b/>
            <sz val="9"/>
            <color indexed="81"/>
            <rFont val="Tahoma"/>
            <family val="2"/>
          </rPr>
          <t>12/03 VTB</t>
        </r>
      </text>
    </comment>
    <comment ref="H292" authorId="0" shapeId="0">
      <text>
        <r>
          <rPr>
            <b/>
            <sz val="9"/>
            <color indexed="81"/>
            <rFont val="Tahoma"/>
            <family val="2"/>
          </rPr>
          <t xml:space="preserve">04/07/20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93" authorId="0" shapeId="0">
      <text>
        <r>
          <rPr>
            <b/>
            <sz val="9"/>
            <color indexed="81"/>
            <rFont val="Tahoma"/>
            <family val="2"/>
          </rPr>
          <t>12/03 VTB</t>
        </r>
      </text>
    </comment>
    <comment ref="G294" authorId="0" shapeId="0">
      <text>
        <r>
          <rPr>
            <b/>
            <sz val="9"/>
            <color indexed="81"/>
            <rFont val="Tahoma"/>
            <family val="2"/>
          </rPr>
          <t>16/03 TECH</t>
        </r>
      </text>
    </comment>
    <comment ref="G295" authorId="0" shapeId="0">
      <text>
        <r>
          <rPr>
            <b/>
            <sz val="9"/>
            <color indexed="81"/>
            <rFont val="Tahoma"/>
            <family val="2"/>
          </rPr>
          <t xml:space="preserve">20/03 VTB
</t>
        </r>
      </text>
    </comment>
    <comment ref="H295" authorId="0" shapeId="0">
      <text>
        <r>
          <rPr>
            <b/>
            <sz val="9"/>
            <color indexed="81"/>
            <rFont val="Tahoma"/>
            <family val="2"/>
          </rPr>
          <t>24/04 VTB</t>
        </r>
      </text>
    </comment>
    <comment ref="G296" authorId="0" shapeId="0">
      <text>
        <r>
          <rPr>
            <b/>
            <sz val="9"/>
            <color indexed="81"/>
            <rFont val="Tahoma"/>
            <family val="2"/>
          </rPr>
          <t>19/03 TECH</t>
        </r>
      </text>
    </comment>
    <comment ref="H296" authorId="0" shapeId="0">
      <text>
        <r>
          <rPr>
            <b/>
            <sz val="9"/>
            <color indexed="81"/>
            <rFont val="Tahoma"/>
            <family val="2"/>
          </rPr>
          <t>17/06 TECH</t>
        </r>
      </text>
    </comment>
    <comment ref="G297" authorId="0" shapeId="0">
      <text>
        <r>
          <rPr>
            <b/>
            <sz val="9"/>
            <color indexed="81"/>
            <rFont val="Tahoma"/>
            <family val="2"/>
          </rPr>
          <t>24/03 vtb</t>
        </r>
      </text>
    </comment>
    <comment ref="G298" authorId="0" shapeId="0">
      <text>
        <r>
          <rPr>
            <b/>
            <sz val="9"/>
            <color indexed="81"/>
            <rFont val="Tahoma"/>
            <family val="2"/>
          </rPr>
          <t>14/04 VTB</t>
        </r>
      </text>
    </comment>
    <comment ref="G299" authorId="0" shapeId="0">
      <text>
        <r>
          <rPr>
            <b/>
            <sz val="9"/>
            <color indexed="81"/>
            <rFont val="Tahoma"/>
            <family val="2"/>
          </rPr>
          <t xml:space="preserve">04/02 TECH
</t>
        </r>
      </text>
    </comment>
    <comment ref="H299" authorId="0" shapeId="0">
      <text>
        <r>
          <rPr>
            <b/>
            <sz val="9"/>
            <color indexed="81"/>
            <rFont val="Tahoma"/>
            <family val="2"/>
          </rPr>
          <t>08/02 TECH</t>
        </r>
      </text>
    </comment>
    <comment ref="I299" authorId="0" shapeId="0">
      <text>
        <r>
          <rPr>
            <b/>
            <sz val="9"/>
            <color indexed="81"/>
            <rFont val="Tahoma"/>
            <family val="2"/>
          </rPr>
          <t>13/02 TECH</t>
        </r>
      </text>
    </comment>
    <comment ref="G300" authorId="0" shapeId="0">
      <text>
        <r>
          <rPr>
            <b/>
            <sz val="9"/>
            <color indexed="81"/>
            <rFont val="Tahoma"/>
            <family val="2"/>
          </rPr>
          <t>Lấy số liệu trên PM</t>
        </r>
      </text>
    </comment>
    <comment ref="G301" authorId="0" shapeId="0">
      <text>
        <r>
          <rPr>
            <b/>
            <sz val="9"/>
            <color indexed="81"/>
            <rFont val="Tahoma"/>
            <family val="2"/>
          </rPr>
          <t>Giải chi ngày 23/04</t>
        </r>
      </text>
    </comment>
    <comment ref="G302" authorId="0" shapeId="0">
      <text>
        <r>
          <rPr>
            <b/>
            <sz val="9"/>
            <color indexed="81"/>
            <rFont val="Tahoma"/>
            <family val="2"/>
          </rPr>
          <t>02/03 TECH</t>
        </r>
      </text>
    </comment>
    <comment ref="H302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G303" authorId="0" shapeId="0">
      <text>
        <r>
          <rPr>
            <b/>
            <sz val="9"/>
            <color indexed="81"/>
            <rFont val="Tahoma"/>
            <family val="2"/>
          </rPr>
          <t>Lấy số tử bảng tổng hợp của Ms Trang</t>
        </r>
      </text>
    </comment>
    <comment ref="G304" authorId="0" shapeId="0">
      <text>
        <r>
          <rPr>
            <b/>
            <sz val="9"/>
            <color indexed="81"/>
            <rFont val="Tahoma"/>
            <family val="2"/>
          </rPr>
          <t>22/04 TECH</t>
        </r>
      </text>
    </comment>
    <comment ref="G305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G306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G307" authorId="0" shapeId="0">
      <text>
        <r>
          <rPr>
            <b/>
            <sz val="9"/>
            <color indexed="81"/>
            <rFont val="Tahoma"/>
            <family val="2"/>
          </rPr>
          <t>29/05 VTB</t>
        </r>
      </text>
    </comment>
    <comment ref="G308" authorId="0" shapeId="0">
      <text>
        <r>
          <rPr>
            <b/>
            <sz val="9"/>
            <color indexed="81"/>
            <rFont val="Tahoma"/>
            <family val="2"/>
          </rPr>
          <t>30/06/20 TECH</t>
        </r>
      </text>
    </comment>
    <comment ref="G309" authorId="0" shapeId="0">
      <text>
        <r>
          <rPr>
            <b/>
            <sz val="9"/>
            <color indexed="81"/>
            <rFont val="Tahoma"/>
            <family val="2"/>
          </rPr>
          <t>08/07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10" authorId="0" shapeId="0">
      <text>
        <r>
          <rPr>
            <b/>
            <sz val="9"/>
            <color indexed="81"/>
            <rFont val="Tahoma"/>
            <family val="2"/>
          </rPr>
          <t>10/07 TECH</t>
        </r>
      </text>
    </comment>
    <comment ref="G313" authorId="0" shapeId="0">
      <text>
        <r>
          <rPr>
            <b/>
            <sz val="9"/>
            <color indexed="81"/>
            <rFont val="Tahoma"/>
            <family val="2"/>
          </rPr>
          <t>THANG 12/2019 TECH</t>
        </r>
      </text>
    </comment>
    <comment ref="H313" authorId="0" shapeId="0">
      <text>
        <r>
          <rPr>
            <b/>
            <sz val="9"/>
            <color indexed="81"/>
            <rFont val="Tahoma"/>
            <family val="2"/>
          </rPr>
          <t>11/03 TECH</t>
        </r>
      </text>
    </comment>
    <comment ref="I313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G314" authorId="0" shapeId="0">
      <text>
        <r>
          <rPr>
            <b/>
            <sz val="9"/>
            <color indexed="81"/>
            <rFont val="Tahoma"/>
            <family val="2"/>
          </rPr>
          <t>11/02 VTB</t>
        </r>
      </text>
    </comment>
    <comment ref="G315" authorId="0" shapeId="0">
      <text>
        <r>
          <rPr>
            <b/>
            <sz val="9"/>
            <color indexed="81"/>
            <rFont val="Tahoma"/>
            <family val="2"/>
          </rPr>
          <t>02/03 TECH</t>
        </r>
      </text>
    </comment>
    <comment ref="H315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G316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H319" authorId="0" shapeId="0">
      <text>
        <r>
          <rPr>
            <b/>
            <sz val="9"/>
            <color indexed="81"/>
            <rFont val="Tahoma"/>
            <family val="2"/>
          </rPr>
          <t xml:space="preserve">22/02 VTB
</t>
        </r>
      </text>
    </comment>
    <comment ref="G320" authorId="0" shapeId="0">
      <text>
        <r>
          <rPr>
            <b/>
            <sz val="9"/>
            <color indexed="81"/>
            <rFont val="Tahoma"/>
            <family val="2"/>
          </rPr>
          <t>THANG 12/2019 TECH</t>
        </r>
      </text>
    </comment>
    <comment ref="H320" authorId="0" shapeId="0">
      <text>
        <r>
          <rPr>
            <b/>
            <sz val="9"/>
            <color indexed="81"/>
            <rFont val="Tahoma"/>
            <family val="2"/>
          </rPr>
          <t>19/03 TECH</t>
        </r>
      </text>
    </comment>
    <comment ref="I320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G321" authorId="0" shapeId="0">
      <text>
        <r>
          <rPr>
            <b/>
            <sz val="9"/>
            <color indexed="81"/>
            <rFont val="Tahoma"/>
            <family val="2"/>
          </rPr>
          <t xml:space="preserve">22/02 VTB
</t>
        </r>
      </text>
    </comment>
    <comment ref="H321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I321" authorId="0" shapeId="0">
      <text>
        <r>
          <rPr>
            <b/>
            <sz val="9"/>
            <color indexed="81"/>
            <rFont val="Tahoma"/>
            <family val="2"/>
          </rPr>
          <t>05/06 VTB</t>
        </r>
      </text>
    </comment>
    <comment ref="G322" authorId="0" shapeId="0">
      <text>
        <r>
          <rPr>
            <b/>
            <sz val="9"/>
            <color indexed="81"/>
            <rFont val="Tahoma"/>
            <family val="2"/>
          </rPr>
          <t xml:space="preserve">27/02 TECH
</t>
        </r>
      </text>
    </comment>
    <comment ref="G323" authorId="0" shapeId="0">
      <text>
        <r>
          <rPr>
            <b/>
            <sz val="9"/>
            <color indexed="81"/>
            <rFont val="Tahoma"/>
            <family val="2"/>
          </rPr>
          <t>28/02 TECH</t>
        </r>
      </text>
    </comment>
    <comment ref="G325" authorId="0" shapeId="0">
      <text>
        <r>
          <rPr>
            <b/>
            <sz val="9"/>
            <color indexed="81"/>
            <rFont val="Tahoma"/>
            <family val="2"/>
          </rPr>
          <t>22/02 TECH</t>
        </r>
      </text>
    </comment>
    <comment ref="G326" authorId="0" shapeId="0">
      <text>
        <r>
          <rPr>
            <b/>
            <sz val="9"/>
            <color indexed="81"/>
            <rFont val="Tahoma"/>
            <family val="2"/>
          </rPr>
          <t>tạm ứng 22/02 TECH</t>
        </r>
      </text>
    </comment>
    <comment ref="G327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G328" authorId="0" shapeId="0">
      <text>
        <r>
          <rPr>
            <b/>
            <sz val="9"/>
            <color indexed="81"/>
            <rFont val="Tahoma"/>
            <family val="2"/>
          </rPr>
          <t>17/03 TM</t>
        </r>
      </text>
    </comment>
    <comment ref="G329" authorId="0" shapeId="0">
      <text>
        <r>
          <rPr>
            <b/>
            <sz val="9"/>
            <color indexed="81"/>
            <rFont val="Tahoma"/>
            <family val="2"/>
          </rPr>
          <t xml:space="preserve">17/03 VTB
</t>
        </r>
      </text>
    </comment>
    <comment ref="G330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H330" authorId="0" shapeId="0">
      <text>
        <r>
          <rPr>
            <b/>
            <sz val="9"/>
            <color indexed="81"/>
            <rFont val="Tahoma"/>
            <family val="2"/>
          </rPr>
          <t xml:space="preserve">30/06/2020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31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G332" authorId="0" shapeId="0">
      <text>
        <r>
          <rPr>
            <b/>
            <sz val="9"/>
            <color indexed="81"/>
            <rFont val="Tahoma"/>
            <family val="2"/>
          </rPr>
          <t>02/03 TECH</t>
        </r>
      </text>
    </comment>
    <comment ref="H332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G333" authorId="0" shapeId="0">
      <text>
        <r>
          <rPr>
            <b/>
            <sz val="9"/>
            <color indexed="81"/>
            <rFont val="Tahoma"/>
            <family val="2"/>
          </rPr>
          <t xml:space="preserve">Giải chi ngày 23/04
</t>
        </r>
      </text>
    </comment>
    <comment ref="G334" authorId="0" shapeId="0">
      <text>
        <r>
          <rPr>
            <b/>
            <sz val="9"/>
            <color indexed="81"/>
            <rFont val="Tahoma"/>
            <family val="2"/>
          </rPr>
          <t>23/06/2020 SHB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37" authorId="0" shapeId="0">
      <text>
        <r>
          <rPr>
            <b/>
            <sz val="9"/>
            <color indexed="81"/>
            <rFont val="Tahoma"/>
            <family val="2"/>
          </rPr>
          <t xml:space="preserve">19/06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37" authorId="0" shapeId="0">
      <text>
        <r>
          <rPr>
            <b/>
            <sz val="9"/>
            <color indexed="81"/>
            <rFont val="Tahoma"/>
            <family val="2"/>
          </rPr>
          <t>04/07/20 TECH</t>
        </r>
      </text>
    </comment>
    <comment ref="G338" authorId="0" shapeId="0">
      <text>
        <r>
          <rPr>
            <b/>
            <sz val="9"/>
            <color indexed="81"/>
            <rFont val="Tahoma"/>
            <family val="2"/>
          </rPr>
          <t>22/06 TECH</t>
        </r>
      </text>
    </comment>
    <comment ref="G339" authorId="0" shapeId="0">
      <text>
        <r>
          <rPr>
            <b/>
            <sz val="9"/>
            <color indexed="81"/>
            <rFont val="Tahoma"/>
            <family val="2"/>
          </rPr>
          <t>04/07/2020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40" authorId="0" shapeId="0">
      <text>
        <r>
          <rPr>
            <b/>
            <sz val="9"/>
            <color indexed="81"/>
            <rFont val="Tahoma"/>
            <family val="2"/>
          </rPr>
          <t>21/07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41" authorId="0" shapeId="0">
      <text>
        <r>
          <rPr>
            <b/>
            <sz val="9"/>
            <color indexed="81"/>
            <rFont val="Tahoma"/>
            <family val="2"/>
          </rPr>
          <t>21/07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42" authorId="0" shapeId="0">
      <text>
        <r>
          <rPr>
            <b/>
            <sz val="9"/>
            <color indexed="81"/>
            <rFont val="Tahoma"/>
            <family val="2"/>
          </rPr>
          <t>06/8 TECH</t>
        </r>
      </text>
    </comment>
    <comment ref="G347" authorId="0" shapeId="0">
      <text>
        <r>
          <rPr>
            <b/>
            <sz val="9"/>
            <color indexed="81"/>
            <rFont val="Tahoma"/>
            <family val="2"/>
          </rPr>
          <t>21/07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47" authorId="0" shapeId="0">
      <text>
        <r>
          <rPr>
            <b/>
            <sz val="9"/>
            <color indexed="81"/>
            <rFont val="Tahoma"/>
            <family val="2"/>
          </rPr>
          <t>21/07 VTB</t>
        </r>
      </text>
    </comment>
    <comment ref="G348" authorId="0" shapeId="0">
      <text>
        <r>
          <rPr>
            <b/>
            <sz val="9"/>
            <color indexed="81"/>
            <rFont val="Tahoma"/>
            <family val="2"/>
          </rPr>
          <t>27/07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49" authorId="0" shapeId="0">
      <text>
        <r>
          <rPr>
            <b/>
            <sz val="9"/>
            <color indexed="81"/>
            <rFont val="Tahoma"/>
            <family val="2"/>
          </rPr>
          <t>11/8/ TECH</t>
        </r>
      </text>
    </comment>
    <comment ref="G350" authorId="0" shapeId="0">
      <text>
        <r>
          <rPr>
            <b/>
            <sz val="9"/>
            <color indexed="81"/>
            <rFont val="Tahoma"/>
            <family val="2"/>
          </rPr>
          <t>18/8 VTB</t>
        </r>
      </text>
    </comment>
    <comment ref="G354" authorId="0" shapeId="0">
      <text>
        <r>
          <rPr>
            <b/>
            <sz val="9"/>
            <color indexed="81"/>
            <rFont val="Tahoma"/>
            <family val="2"/>
          </rPr>
          <t xml:space="preserve">16/07 TM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55" authorId="0" shapeId="0">
      <text>
        <r>
          <rPr>
            <b/>
            <sz val="9"/>
            <color indexed="81"/>
            <rFont val="Tahoma"/>
            <family val="2"/>
          </rPr>
          <t>20/07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56" authorId="0" shapeId="0">
      <text>
        <r>
          <rPr>
            <b/>
            <sz val="9"/>
            <color indexed="81"/>
            <rFont val="Tahoma"/>
            <family val="2"/>
          </rPr>
          <t>24/07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57" authorId="0" shapeId="0">
      <text>
        <r>
          <rPr>
            <b/>
            <sz val="9"/>
            <color indexed="81"/>
            <rFont val="Tahoma"/>
            <family val="2"/>
          </rPr>
          <t>24/07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58" authorId="0" shapeId="0">
      <text>
        <r>
          <rPr>
            <b/>
            <sz val="9"/>
            <color indexed="81"/>
            <rFont val="Tahoma"/>
            <family val="2"/>
          </rPr>
          <t>24/07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58" authorId="0" shapeId="0">
      <text>
        <r>
          <rPr>
            <b/>
            <sz val="9"/>
            <color indexed="81"/>
            <rFont val="Tahoma"/>
            <family val="2"/>
          </rPr>
          <t>28/07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59" authorId="0" shapeId="0">
      <text>
        <r>
          <rPr>
            <b/>
            <sz val="9"/>
            <color indexed="81"/>
            <rFont val="Tahoma"/>
            <family val="2"/>
          </rPr>
          <t>24/07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59" authorId="0" shapeId="0">
      <text>
        <r>
          <rPr>
            <b/>
            <sz val="9"/>
            <color indexed="81"/>
            <rFont val="Tahoma"/>
            <family val="2"/>
          </rPr>
          <t>31/07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60" authorId="0" shapeId="0">
      <text>
        <r>
          <rPr>
            <b/>
            <sz val="9"/>
            <color indexed="81"/>
            <rFont val="Tahoma"/>
            <family val="2"/>
          </rPr>
          <t>31/07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61" authorId="0" shapeId="0">
      <text>
        <r>
          <rPr>
            <b/>
            <sz val="9"/>
            <color indexed="81"/>
            <rFont val="Tahoma"/>
            <family val="2"/>
          </rPr>
          <t>31/07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62" authorId="0" shapeId="0">
      <text>
        <r>
          <rPr>
            <b/>
            <sz val="9"/>
            <color indexed="81"/>
            <rFont val="Tahoma"/>
            <family val="2"/>
          </rPr>
          <t>31/07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63" authorId="0" shapeId="0">
      <text>
        <r>
          <rPr>
            <b/>
            <sz val="9"/>
            <color indexed="81"/>
            <rFont val="Tahoma"/>
            <family val="2"/>
          </rPr>
          <t>06/8 TECH</t>
        </r>
      </text>
    </comment>
    <comment ref="G364" authorId="0" shapeId="0">
      <text>
        <r>
          <rPr>
            <b/>
            <sz val="9"/>
            <color indexed="81"/>
            <rFont val="Tahoma"/>
            <family val="2"/>
          </rPr>
          <t xml:space="preserve">07/08 TECH
</t>
        </r>
      </text>
    </comment>
    <comment ref="G365" authorId="0" shapeId="0">
      <text>
        <r>
          <rPr>
            <b/>
            <sz val="9"/>
            <color indexed="81"/>
            <rFont val="Tahoma"/>
            <family val="2"/>
          </rPr>
          <t>10/8 MSB</t>
        </r>
      </text>
    </comment>
    <comment ref="G366" authorId="0" shapeId="0">
      <text>
        <r>
          <rPr>
            <b/>
            <sz val="9"/>
            <color indexed="81"/>
            <rFont val="Tahoma"/>
            <family val="2"/>
          </rPr>
          <t>13/8/20 TECH</t>
        </r>
      </text>
    </comment>
    <comment ref="G367" authorId="0" shapeId="0">
      <text>
        <r>
          <rPr>
            <b/>
            <sz val="9"/>
            <color indexed="81"/>
            <rFont val="Tahoma"/>
            <family val="2"/>
          </rPr>
          <t>15/8/20 TECH</t>
        </r>
      </text>
    </comment>
    <comment ref="G368" authorId="0" shapeId="0">
      <text>
        <r>
          <rPr>
            <b/>
            <sz val="9"/>
            <color indexed="81"/>
            <rFont val="Tahoma"/>
            <family val="2"/>
          </rPr>
          <t>15/8/20 TECH</t>
        </r>
      </text>
    </comment>
    <comment ref="G369" authorId="0" shapeId="0">
      <text>
        <r>
          <rPr>
            <b/>
            <sz val="9"/>
            <color indexed="81"/>
            <rFont val="Tahoma"/>
            <family val="2"/>
          </rPr>
          <t>20/8 TECH</t>
        </r>
      </text>
    </comment>
    <comment ref="G370" authorId="0" shapeId="0">
      <text>
        <r>
          <rPr>
            <b/>
            <sz val="9"/>
            <color indexed="81"/>
            <rFont val="Tahoma"/>
            <family val="2"/>
          </rPr>
          <t>22/8 VTB</t>
        </r>
      </text>
    </comment>
    <comment ref="G373" authorId="0" shapeId="0">
      <text>
        <r>
          <rPr>
            <b/>
            <sz val="9"/>
            <color indexed="81"/>
            <rFont val="Tahoma"/>
            <family val="2"/>
          </rPr>
          <t>16/07 VTB</t>
        </r>
      </text>
    </comment>
    <comment ref="G374" authorId="0" shapeId="0">
      <text>
        <r>
          <rPr>
            <b/>
            <sz val="9"/>
            <color indexed="81"/>
            <rFont val="Tahoma"/>
            <family val="2"/>
          </rPr>
          <t>21/07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74" authorId="0" shapeId="0">
      <text>
        <r>
          <rPr>
            <b/>
            <sz val="9"/>
            <color indexed="81"/>
            <rFont val="Tahoma"/>
            <family val="2"/>
          </rPr>
          <t>07/8/20 TECH</t>
        </r>
      </text>
    </comment>
    <comment ref="G375" authorId="0" shapeId="0">
      <text>
        <r>
          <rPr>
            <b/>
            <sz val="9"/>
            <color indexed="81"/>
            <rFont val="Tahoma"/>
            <family val="2"/>
          </rPr>
          <t>27/07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7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01/8 TECH
</t>
        </r>
      </text>
    </comment>
    <comment ref="G37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01/8 TECH
</t>
        </r>
      </text>
    </comment>
    <comment ref="G378" authorId="0" shapeId="0">
      <text>
        <r>
          <rPr>
            <b/>
            <sz val="9"/>
            <color indexed="81"/>
            <rFont val="Tahoma"/>
            <family val="2"/>
          </rPr>
          <t xml:space="preserve">04/08/20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79" authorId="0" shapeId="0">
      <text>
        <r>
          <rPr>
            <b/>
            <sz val="9"/>
            <color indexed="81"/>
            <rFont val="Tahoma"/>
            <family val="2"/>
          </rPr>
          <t>05/8 VTB</t>
        </r>
      </text>
    </comment>
    <comment ref="G38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05/8 VTB</t>
        </r>
      </text>
    </comment>
    <comment ref="G381" authorId="0" shapeId="0">
      <text>
        <r>
          <rPr>
            <b/>
            <sz val="9"/>
            <color indexed="81"/>
            <rFont val="Tahoma"/>
            <family val="2"/>
          </rPr>
          <t>07/08 TECH</t>
        </r>
      </text>
    </comment>
    <comment ref="G382" authorId="0" shapeId="0">
      <text>
        <r>
          <rPr>
            <b/>
            <sz val="9"/>
            <color indexed="81"/>
            <rFont val="Tahoma"/>
            <family val="2"/>
          </rPr>
          <t>13/8/20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83" authorId="0" shapeId="0">
      <text>
        <r>
          <rPr>
            <b/>
            <sz val="9"/>
            <color indexed="81"/>
            <rFont val="Tahoma"/>
            <family val="2"/>
          </rPr>
          <t xml:space="preserve">14/8 TECH
</t>
        </r>
      </text>
    </comment>
    <comment ref="G384" authorId="0" shapeId="0">
      <text>
        <r>
          <rPr>
            <b/>
            <sz val="9"/>
            <color indexed="81"/>
            <rFont val="Tahoma"/>
            <family val="2"/>
          </rPr>
          <t>15/8 VTB</t>
        </r>
      </text>
    </comment>
    <comment ref="G385" authorId="0" shapeId="0">
      <text>
        <r>
          <rPr>
            <b/>
            <sz val="9"/>
            <color indexed="81"/>
            <rFont val="Tahoma"/>
            <family val="2"/>
          </rPr>
          <t xml:space="preserve">17/8/20 VTB
</t>
        </r>
      </text>
    </comment>
    <comment ref="G386" authorId="0" shapeId="0">
      <text>
        <r>
          <rPr>
            <b/>
            <sz val="9"/>
            <color indexed="81"/>
            <rFont val="Tahoma"/>
            <family val="2"/>
          </rPr>
          <t>17/8/20 VTB</t>
        </r>
      </text>
    </comment>
    <comment ref="G387" authorId="0" shapeId="0">
      <text>
        <r>
          <rPr>
            <b/>
            <sz val="9"/>
            <color indexed="81"/>
            <rFont val="Tahoma"/>
            <family val="2"/>
          </rPr>
          <t>17/8/20 VTB</t>
        </r>
      </text>
    </comment>
    <comment ref="G388" authorId="0" shapeId="0">
      <text>
        <r>
          <rPr>
            <b/>
            <sz val="9"/>
            <color indexed="81"/>
            <rFont val="Tahoma"/>
            <family val="2"/>
          </rPr>
          <t>18/8/20 TECH</t>
        </r>
      </text>
    </comment>
    <comment ref="G389" authorId="0" shapeId="0">
      <text>
        <r>
          <rPr>
            <b/>
            <sz val="9"/>
            <color indexed="81"/>
            <rFont val="Tahoma"/>
            <family val="2"/>
          </rPr>
          <t xml:space="preserve">19/8/20 VTB
</t>
        </r>
      </text>
    </comment>
    <comment ref="G390" authorId="0" shapeId="0">
      <text>
        <r>
          <rPr>
            <b/>
            <sz val="9"/>
            <color indexed="81"/>
            <rFont val="Tahoma"/>
            <family val="2"/>
          </rPr>
          <t>20/8/20 TECH</t>
        </r>
      </text>
    </comment>
    <comment ref="G391" authorId="0" shapeId="0">
      <text>
        <r>
          <rPr>
            <b/>
            <sz val="9"/>
            <color indexed="81"/>
            <rFont val="Tahoma"/>
            <family val="2"/>
          </rPr>
          <t>20/8 TECH</t>
        </r>
      </text>
    </comment>
    <comment ref="G392" authorId="0" shapeId="0">
      <text>
        <r>
          <rPr>
            <b/>
            <sz val="9"/>
            <color indexed="81"/>
            <rFont val="Tahoma"/>
            <family val="2"/>
          </rPr>
          <t>21/8 TECH</t>
        </r>
      </text>
    </comment>
    <comment ref="G393" authorId="0" shapeId="0">
      <text>
        <r>
          <rPr>
            <b/>
            <sz val="9"/>
            <color indexed="81"/>
            <rFont val="Tahoma"/>
            <family val="2"/>
          </rPr>
          <t>21/8 VTB</t>
        </r>
      </text>
    </comment>
    <comment ref="G394" authorId="0" shapeId="0">
      <text>
        <r>
          <rPr>
            <b/>
            <sz val="9"/>
            <color indexed="81"/>
            <rFont val="Tahoma"/>
            <family val="2"/>
          </rPr>
          <t>24/8/20 TECH</t>
        </r>
      </text>
    </comment>
    <comment ref="G397" authorId="0" shapeId="0">
      <text>
        <r>
          <rPr>
            <b/>
            <sz val="9"/>
            <color indexed="81"/>
            <rFont val="Tahoma"/>
            <family val="2"/>
          </rPr>
          <t xml:space="preserve">07/08 TECH
</t>
        </r>
      </text>
    </comment>
    <comment ref="G398" authorId="0" shapeId="0">
      <text>
        <r>
          <rPr>
            <b/>
            <sz val="9"/>
            <color indexed="81"/>
            <rFont val="Tahoma"/>
            <family val="2"/>
          </rPr>
          <t>07/8 TECH</t>
        </r>
      </text>
    </comment>
    <comment ref="G402" authorId="0" shapeId="0">
      <text>
        <r>
          <rPr>
            <b/>
            <sz val="9"/>
            <color indexed="81"/>
            <rFont val="Tahoma"/>
            <family val="2"/>
          </rPr>
          <t>07/08 TECH</t>
        </r>
      </text>
    </comment>
    <comment ref="G412" authorId="0" shapeId="0">
      <text>
        <r>
          <rPr>
            <b/>
            <sz val="9"/>
            <color indexed="81"/>
            <rFont val="Tahoma"/>
            <family val="2"/>
          </rPr>
          <t>10/08 MSB</t>
        </r>
      </text>
    </comment>
    <comment ref="G417" authorId="0" shapeId="0">
      <text>
        <r>
          <rPr>
            <b/>
            <sz val="9"/>
            <color indexed="81"/>
            <rFont val="Tahoma"/>
            <family val="2"/>
          </rPr>
          <t>11/08 VTB</t>
        </r>
      </text>
    </comment>
  </commentList>
</comments>
</file>

<file path=xl/comments5.xml><?xml version="1.0" encoding="utf-8"?>
<comments xmlns="http://schemas.openxmlformats.org/spreadsheetml/2006/main">
  <authors>
    <author>HPZ400</author>
  </authors>
  <commentList>
    <comment ref="H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H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H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H1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H1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H1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H1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G2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TM</t>
        </r>
      </text>
    </comment>
    <comment ref="H3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H3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H3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H3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H3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H4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H4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G4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TM</t>
        </r>
      </text>
    </comment>
    <comment ref="H5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H5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E5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Đem từ ngày 29/04/2020 giải chi sang
</t>
        </r>
      </text>
    </comment>
    <comment ref="H5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H5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G6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TM</t>
        </r>
      </text>
    </comment>
    <comment ref="H6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H6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TM</t>
        </r>
      </text>
    </comment>
    <comment ref="H6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H6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TM</t>
        </r>
      </text>
    </comment>
    <comment ref="H7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11/11 TECH</t>
        </r>
      </text>
    </comment>
    <comment ref="G7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TM</t>
        </r>
      </text>
    </comment>
    <comment ref="G7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TM</t>
        </r>
      </text>
    </comment>
    <comment ref="G7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TM</t>
        </r>
      </text>
    </comment>
    <comment ref="G7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E7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Đem từ ngày 29/10/2020 sang giải chi tiếp</t>
        </r>
      </text>
    </comment>
    <comment ref="G7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G7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G80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TECH</t>
        </r>
      </text>
    </comment>
  </commentList>
</comments>
</file>

<file path=xl/comments6.xml><?xml version="1.0" encoding="utf-8"?>
<comments xmlns="http://schemas.openxmlformats.org/spreadsheetml/2006/main">
  <authors>
    <author>HPZ400</author>
  </authors>
  <commentList>
    <comment ref="I6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J6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K6" authorId="0" shapeId="0">
      <text>
        <r>
          <rPr>
            <b/>
            <sz val="9"/>
            <color indexed="81"/>
            <rFont val="Tahoma"/>
            <family val="2"/>
          </rPr>
          <t>04/07/2020 TECH</t>
        </r>
      </text>
    </comment>
    <comment ref="I9" authorId="0" shapeId="0">
      <text>
        <r>
          <rPr>
            <b/>
            <sz val="9"/>
            <color indexed="81"/>
            <rFont val="Tahoma"/>
            <family val="2"/>
          </rPr>
          <t>19/05 TECH</t>
        </r>
      </text>
    </comment>
    <comment ref="J9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K9" authorId="0" shapeId="0">
      <text>
        <r>
          <rPr>
            <b/>
            <sz val="9"/>
            <color indexed="81"/>
            <rFont val="Tahoma"/>
            <family val="2"/>
          </rPr>
          <t xml:space="preserve">04/07/2020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0" authorId="0" shapeId="0">
      <text>
        <r>
          <rPr>
            <b/>
            <sz val="9"/>
            <color indexed="81"/>
            <rFont val="Tahoma"/>
            <family val="2"/>
          </rPr>
          <t xml:space="preserve">21/05 TECH
</t>
        </r>
      </text>
    </comment>
    <comment ref="J10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I13" authorId="0" shapeId="0">
      <text>
        <r>
          <rPr>
            <b/>
            <sz val="9"/>
            <color indexed="81"/>
            <rFont val="Tahoma"/>
            <family val="2"/>
          </rPr>
          <t>16/04 VTB</t>
        </r>
      </text>
    </comment>
    <comment ref="J13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I14" authorId="0" shapeId="0">
      <text>
        <r>
          <rPr>
            <b/>
            <sz val="9"/>
            <color indexed="81"/>
            <rFont val="Tahoma"/>
            <family val="2"/>
          </rPr>
          <t>21/04 TECH</t>
        </r>
      </text>
    </comment>
    <comment ref="J14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I15" authorId="0" shapeId="0">
      <text>
        <r>
          <rPr>
            <b/>
            <sz val="9"/>
            <color indexed="81"/>
            <rFont val="Tahoma"/>
            <family val="2"/>
          </rPr>
          <t>22/04 TECH</t>
        </r>
      </text>
    </comment>
    <comment ref="I29" authorId="0" shapeId="0">
      <text>
        <r>
          <rPr>
            <b/>
            <sz val="9"/>
            <color indexed="81"/>
            <rFont val="Tahoma"/>
            <family val="2"/>
          </rPr>
          <t xml:space="preserve">11/02 VTB
</t>
        </r>
      </text>
    </comment>
    <comment ref="J29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K29" authorId="0" shapeId="0">
      <text>
        <r>
          <rPr>
            <b/>
            <sz val="9"/>
            <color indexed="81"/>
            <rFont val="Tahoma"/>
            <family val="2"/>
          </rPr>
          <t>23/05 VTB</t>
        </r>
      </text>
    </comment>
    <comment ref="I30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J33" authorId="0" shapeId="0">
      <text>
        <r>
          <rPr>
            <b/>
            <sz val="9"/>
            <color indexed="81"/>
            <rFont val="Tahoma"/>
            <family val="2"/>
          </rPr>
          <t xml:space="preserve">22/02 VTB
</t>
        </r>
      </text>
    </comment>
    <comment ref="I34" authorId="0" shapeId="0">
      <text>
        <r>
          <rPr>
            <b/>
            <sz val="9"/>
            <color indexed="81"/>
            <rFont val="Tahoma"/>
            <family val="2"/>
          </rPr>
          <t xml:space="preserve">22/02 VTB
</t>
        </r>
      </text>
    </comment>
    <comment ref="J34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K34" authorId="0" shapeId="0">
      <text>
        <r>
          <rPr>
            <b/>
            <sz val="9"/>
            <color indexed="81"/>
            <rFont val="Tahoma"/>
            <family val="2"/>
          </rPr>
          <t>05/06 VTB</t>
        </r>
      </text>
    </comment>
    <comment ref="I36" authorId="0" shapeId="0">
      <text>
        <r>
          <rPr>
            <b/>
            <sz val="9"/>
            <color indexed="81"/>
            <rFont val="Tahoma"/>
            <family val="2"/>
          </rPr>
          <t>31/07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3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14/8 tech</t>
        </r>
      </text>
    </comment>
    <comment ref="K3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22/10 TECH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J3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3/9 tech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13/11 VTB
</t>
        </r>
      </text>
    </comment>
    <comment ref="J4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I4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TECH</t>
        </r>
      </text>
    </comment>
    <comment ref="J4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TECH</t>
        </r>
      </text>
    </comment>
    <comment ref="I4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VTB</t>
        </r>
      </text>
    </comment>
    <comment ref="I4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TECH</t>
        </r>
      </text>
    </comment>
    <comment ref="J45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I4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VTB</t>
        </r>
      </text>
    </comment>
    <comment ref="I4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J4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I4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23/11 TECH</t>
        </r>
      </text>
    </comment>
    <comment ref="J4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I4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25/11 TECH</t>
        </r>
      </text>
    </comment>
    <comment ref="I5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25/11 VTB</t>
        </r>
      </text>
    </comment>
    <comment ref="I5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J5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I5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J5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I5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I5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VTB</t>
        </r>
      </text>
    </comment>
    <comment ref="I5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05/10 TECH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02/11 TECH</t>
        </r>
      </text>
    </comment>
    <comment ref="K5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TECH</t>
        </r>
      </text>
    </comment>
    <comment ref="I5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18/08 TECH</t>
        </r>
      </text>
    </comment>
    <comment ref="J5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14/9 TECH</t>
        </r>
      </text>
    </comment>
    <comment ref="V5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GIỮ BẢO HÀNH 5% T10/2020
</t>
        </r>
      </text>
    </comment>
    <comment ref="J5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TẠM ỨNG ĐỢT 1+2 NGÀY 14/9 TECH</t>
        </r>
      </text>
    </comment>
    <comment ref="I6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31/08 TECH</t>
        </r>
      </text>
    </comment>
    <comment ref="J6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10/09 TECH</t>
        </r>
      </text>
    </comment>
    <comment ref="I6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13/10 TECH</t>
        </r>
      </text>
    </comment>
    <comment ref="I6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09/10 VTB</t>
        </r>
      </text>
    </comment>
    <comment ref="I6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16/10 TECH</t>
        </r>
      </text>
    </comment>
    <comment ref="V6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Giữ lại BH 5% ngày 12/11/2020</t>
        </r>
      </text>
    </comment>
    <comment ref="I6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12/10 TECH</t>
        </r>
      </text>
    </comment>
    <comment ref="J6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19/10 TECH</t>
        </r>
      </text>
    </comment>
    <comment ref="K6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26/10 TECH</t>
        </r>
      </text>
    </comment>
    <comment ref="L6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2/11 TECH + 09/11 TECH</t>
        </r>
      </text>
    </comment>
    <comment ref="I6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10/11 TECH</t>
        </r>
      </text>
    </comment>
    <comment ref="I6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VTB</t>
        </r>
      </text>
    </comment>
    <comment ref="I7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J7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I7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I7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TECH</t>
        </r>
      </text>
    </comment>
    <comment ref="I7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VTB</t>
        </r>
      </text>
    </comment>
    <comment ref="I74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26/12 VTB</t>
        </r>
      </text>
    </comment>
    <comment ref="I75" authorId="0" shapeId="0">
      <text>
        <r>
          <rPr>
            <b/>
            <sz val="9"/>
            <color indexed="81"/>
            <rFont val="Tahoma"/>
            <charset val="163"/>
          </rPr>
          <t>HPZ400:</t>
        </r>
        <r>
          <rPr>
            <sz val="9"/>
            <color indexed="81"/>
            <rFont val="Tahoma"/>
            <charset val="163"/>
          </rPr>
          <t xml:space="preserve">
30/12 VTB</t>
        </r>
      </text>
    </comment>
    <comment ref="I76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I7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TECH</t>
        </r>
      </text>
    </comment>
    <comment ref="J7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07/12 TECH</t>
        </r>
      </text>
    </comment>
    <comment ref="K7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TECH</t>
        </r>
      </text>
    </comment>
    <comment ref="L77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TECH</t>
        </r>
      </text>
    </comment>
    <comment ref="H7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CK 5% sau VAT : 15.836.516</t>
        </r>
      </text>
    </comment>
    <comment ref="I7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I8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J80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30/12 VTB</t>
        </r>
      </text>
    </comment>
    <comment ref="I8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VTB</t>
        </r>
      </text>
    </comment>
    <comment ref="I8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VTB</t>
        </r>
      </text>
    </comment>
    <comment ref="I8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VTB</t>
        </r>
      </text>
    </comment>
    <comment ref="I8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VTB</t>
        </r>
      </text>
    </comment>
    <comment ref="J84" authorId="0" shapeId="0">
      <text>
        <r>
          <rPr>
            <b/>
            <sz val="9"/>
            <color indexed="81"/>
            <rFont val="Tahoma"/>
            <charset val="163"/>
          </rPr>
          <t>HPZ400:</t>
        </r>
        <r>
          <rPr>
            <sz val="9"/>
            <color indexed="81"/>
            <rFont val="Tahoma"/>
            <charset val="163"/>
          </rPr>
          <t xml:space="preserve">
30/12 VTB</t>
        </r>
      </text>
    </comment>
    <comment ref="I8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VTB</t>
        </r>
      </text>
    </comment>
    <comment ref="I8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01/12 VTB</t>
        </r>
      </text>
    </comment>
    <comment ref="J8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16/12 VTB</t>
        </r>
      </text>
    </comment>
    <comment ref="I8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01/12 VTB</t>
        </r>
      </text>
    </comment>
    <comment ref="I8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TECH</t>
        </r>
      </text>
    </comment>
    <comment ref="I8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TECH</t>
        </r>
      </text>
    </comment>
    <comment ref="I9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VTB</t>
        </r>
      </text>
    </comment>
    <comment ref="I9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05/11 TECH</t>
        </r>
      </text>
    </comment>
    <comment ref="I9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TECH</t>
        </r>
      </text>
    </comment>
    <comment ref="J96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TECH</t>
        </r>
      </text>
    </comment>
    <comment ref="I9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VTB</t>
        </r>
      </text>
    </comment>
    <comment ref="J9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VTB</t>
        </r>
      </text>
    </comment>
    <comment ref="I9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VTB</t>
        </r>
      </text>
    </comment>
    <comment ref="I9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25/11 TECH</t>
        </r>
      </text>
    </comment>
    <comment ref="J99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25/12 TECH</t>
        </r>
      </text>
    </comment>
    <comment ref="I10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TECH</t>
        </r>
      </text>
    </comment>
    <comment ref="I10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01/12 TECH</t>
        </r>
      </text>
    </comment>
    <comment ref="I1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TECH</t>
        </r>
      </text>
    </comment>
    <comment ref="J1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23/11 TECH</t>
        </r>
      </text>
    </comment>
    <comment ref="K1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TECH</t>
        </r>
      </text>
    </comment>
    <comment ref="L1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07/12 TECH+14/12 TECH+21/12 TECH</t>
        </r>
      </text>
    </comment>
    <comment ref="I10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J10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TECH</t>
        </r>
      </text>
    </comment>
    <comment ref="I10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24/11 VTB</t>
        </r>
      </text>
    </comment>
    <comment ref="J10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VTB</t>
        </r>
      </text>
    </comment>
    <comment ref="I10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VTB</t>
        </r>
      </text>
    </comment>
    <comment ref="J10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TECH</t>
        </r>
      </text>
    </comment>
    <comment ref="I10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I10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I109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26/12 VTB</t>
        </r>
      </text>
    </comment>
    <comment ref="I110" authorId="0" shapeId="0">
      <text>
        <r>
          <rPr>
            <b/>
            <sz val="9"/>
            <color indexed="81"/>
            <rFont val="Tahoma"/>
            <charset val="163"/>
          </rPr>
          <t>HPZ400:</t>
        </r>
        <r>
          <rPr>
            <sz val="9"/>
            <color indexed="81"/>
            <rFont val="Tahoma"/>
            <charset val="163"/>
          </rPr>
          <t xml:space="preserve">
30/12 VTB</t>
        </r>
      </text>
    </comment>
    <comment ref="I11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I11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I11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VTB</t>
        </r>
      </text>
    </comment>
    <comment ref="I11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I116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26/12 TECH</t>
        </r>
      </text>
    </comment>
    <comment ref="I11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I11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VTB</t>
        </r>
      </text>
    </comment>
    <comment ref="J11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22/12 VTB</t>
        </r>
      </text>
    </comment>
    <comment ref="I12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I12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J12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TECH</t>
        </r>
      </text>
    </comment>
    <comment ref="I12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VTB</t>
        </r>
      </text>
    </comment>
    <comment ref="I12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TECH</t>
        </r>
      </text>
    </comment>
    <comment ref="I12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VTB</t>
        </r>
      </text>
    </comment>
    <comment ref="I12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TECH</t>
        </r>
      </text>
    </comment>
    <comment ref="I12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VTB</t>
        </r>
      </text>
    </comment>
    <comment ref="J126" authorId="0" shapeId="0">
      <text>
        <r>
          <rPr>
            <b/>
            <sz val="9"/>
            <color indexed="81"/>
            <rFont val="Tahoma"/>
            <charset val="163"/>
          </rPr>
          <t>HPZ400:</t>
        </r>
        <r>
          <rPr>
            <sz val="9"/>
            <color indexed="81"/>
            <rFont val="Tahoma"/>
            <charset val="163"/>
          </rPr>
          <t xml:space="preserve">
30/12 VTB</t>
        </r>
      </text>
    </comment>
    <comment ref="I12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VTB</t>
        </r>
      </text>
    </comment>
    <comment ref="I128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25/12 VTB</t>
        </r>
      </text>
    </comment>
    <comment ref="I13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19/12 VTB</t>
        </r>
      </text>
    </comment>
    <comment ref="I13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VTB</t>
        </r>
      </text>
    </comment>
    <comment ref="I13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04/12 VTB</t>
        </r>
      </text>
    </comment>
    <comment ref="J134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VTB</t>
        </r>
      </text>
    </comment>
    <comment ref="I13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VTB</t>
        </r>
      </text>
    </comment>
    <comment ref="I13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VTB</t>
        </r>
      </text>
    </comment>
    <comment ref="J136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30/12 VTB</t>
        </r>
      </text>
    </comment>
    <comment ref="I13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VTB</t>
        </r>
      </text>
    </comment>
    <comment ref="J137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VTB</t>
        </r>
      </text>
    </comment>
    <comment ref="I13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TECH</t>
        </r>
      </text>
    </comment>
    <comment ref="I13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16/12 TECH</t>
        </r>
      </text>
    </comment>
    <comment ref="I14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TECH</t>
        </r>
      </text>
    </comment>
    <comment ref="I14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VTB</t>
        </r>
      </text>
    </comment>
    <comment ref="I14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I14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I144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26/12 VTB</t>
        </r>
      </text>
    </comment>
    <comment ref="I146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VTB</t>
        </r>
      </text>
    </comment>
  </commentList>
</comments>
</file>

<file path=xl/comments7.xml><?xml version="1.0" encoding="utf-8"?>
<comments xmlns="http://schemas.openxmlformats.org/spreadsheetml/2006/main">
  <authors>
    <author>HPZ400</author>
  </authors>
  <commentList>
    <comment ref="I20" authorId="0" shapeId="0">
      <text>
        <r>
          <rPr>
            <b/>
            <sz val="9"/>
            <color indexed="81"/>
            <rFont val="Tahoma"/>
            <family val="2"/>
          </rPr>
          <t>16/04 VTB</t>
        </r>
      </text>
    </comment>
    <comment ref="J20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I21" authorId="0" shapeId="0">
      <text>
        <r>
          <rPr>
            <b/>
            <sz val="9"/>
            <color indexed="81"/>
            <rFont val="Tahoma"/>
            <family val="2"/>
          </rPr>
          <t>21/04 TECH</t>
        </r>
      </text>
    </comment>
    <comment ref="J21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I22" authorId="0" shapeId="0">
      <text>
        <r>
          <rPr>
            <b/>
            <sz val="9"/>
            <color indexed="81"/>
            <rFont val="Tahoma"/>
            <family val="2"/>
          </rPr>
          <t>22/04 TECH</t>
        </r>
      </text>
    </comment>
    <comment ref="I2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J2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3/9 tech</t>
        </r>
      </text>
    </comment>
    <comment ref="I2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I2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VTB</t>
        </r>
      </text>
    </comment>
    <comment ref="I3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05/10 TECH</t>
        </r>
      </text>
    </comment>
    <comment ref="J3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02/11 TECH</t>
        </r>
      </text>
    </comment>
    <comment ref="K3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TECH</t>
        </r>
      </text>
    </comment>
    <comment ref="I3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18/08 TECH</t>
        </r>
      </text>
    </comment>
    <comment ref="J3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14/9 TECH</t>
        </r>
      </text>
    </comment>
    <comment ref="S3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GIỮ BẢO HÀNH 5% T10/2020
</t>
        </r>
      </text>
    </comment>
    <comment ref="J3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TẠM ỨNG ĐỢT 1+2 NGÀY 14/9 TECH</t>
        </r>
      </text>
    </comment>
    <comment ref="I3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31/08 TECH</t>
        </r>
      </text>
    </comment>
    <comment ref="J3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10/09 TECH</t>
        </r>
      </text>
    </comment>
    <comment ref="I3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13/10 TECH</t>
        </r>
      </text>
    </comment>
    <comment ref="J37" authorId="0" shapeId="0">
      <text>
        <r>
          <rPr>
            <b/>
            <sz val="9"/>
            <color indexed="81"/>
            <rFont val="Tahoma"/>
            <family val="2"/>
          </rPr>
          <t xml:space="preserve">22/02 VTB
</t>
        </r>
      </text>
    </comment>
    <comment ref="I38" authorId="0" shapeId="0">
      <text>
        <r>
          <rPr>
            <b/>
            <sz val="9"/>
            <color indexed="81"/>
            <rFont val="Tahoma"/>
            <family val="2"/>
          </rPr>
          <t xml:space="preserve">22/02 VTB
</t>
        </r>
      </text>
    </comment>
    <comment ref="J38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K38" authorId="0" shapeId="0">
      <text>
        <r>
          <rPr>
            <b/>
            <sz val="9"/>
            <color indexed="81"/>
            <rFont val="Tahoma"/>
            <family val="2"/>
          </rPr>
          <t>05/06 VTB</t>
        </r>
      </text>
    </comment>
    <comment ref="I4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10/11 TECH</t>
        </r>
      </text>
    </comment>
    <comment ref="I4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VTB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J4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I4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I4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TECH</t>
        </r>
      </text>
    </comment>
    <comment ref="I4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VTB</t>
        </r>
      </text>
    </comment>
    <comment ref="I46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26/12 VTB</t>
        </r>
      </text>
    </comment>
    <comment ref="I47" authorId="0" shapeId="0">
      <text>
        <r>
          <rPr>
            <b/>
            <sz val="9"/>
            <color indexed="81"/>
            <rFont val="Tahoma"/>
            <charset val="163"/>
          </rPr>
          <t>HPZ400:</t>
        </r>
        <r>
          <rPr>
            <sz val="9"/>
            <color indexed="81"/>
            <rFont val="Tahoma"/>
            <charset val="163"/>
          </rPr>
          <t xml:space="preserve">
30/12 VTB</t>
        </r>
      </text>
    </comment>
    <comment ref="I48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I4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TECH</t>
        </r>
      </text>
    </comment>
    <comment ref="J4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07/12 TECH</t>
        </r>
      </text>
    </comment>
    <comment ref="K4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TECH</t>
        </r>
      </text>
    </comment>
    <comment ref="L49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TECH</t>
        </r>
      </text>
    </comment>
    <comment ref="I51" authorId="0" shapeId="0">
      <text>
        <r>
          <rPr>
            <b/>
            <sz val="9"/>
            <color indexed="81"/>
            <rFont val="Tahoma"/>
            <family val="2"/>
          </rPr>
          <t>31/07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5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14/8 tech</t>
        </r>
      </text>
    </comment>
    <comment ref="K5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22/10 TECH</t>
        </r>
      </text>
    </comment>
    <comment ref="I5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09/10 VTB</t>
        </r>
      </text>
    </comment>
    <comment ref="I5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16/10 TECH</t>
        </r>
      </text>
    </comment>
    <comment ref="S5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Giữ lại BH 5% ngày 12/11/2020</t>
        </r>
      </text>
    </comment>
    <comment ref="I5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12/10 TECH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19/10 TECH</t>
        </r>
      </text>
    </comment>
    <comment ref="K5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26/10 TECH</t>
        </r>
      </text>
    </comment>
    <comment ref="L5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2/11 TECH + 09/11 TECH</t>
        </r>
      </text>
    </comment>
    <comment ref="I5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13/11 VTB
</t>
        </r>
      </text>
    </comment>
    <comment ref="J5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I5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TECH</t>
        </r>
      </text>
    </comment>
    <comment ref="J5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TECH</t>
        </r>
      </text>
    </comment>
    <comment ref="I6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VTB</t>
        </r>
      </text>
    </comment>
    <comment ref="I6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TECH</t>
        </r>
      </text>
    </comment>
    <comment ref="J61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I6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VTB</t>
        </r>
      </text>
    </comment>
    <comment ref="I6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J6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I6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23/11 TECH</t>
        </r>
      </text>
    </comment>
    <comment ref="J6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I6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25/11 TECH</t>
        </r>
      </text>
    </comment>
    <comment ref="I6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25/11 VTB</t>
        </r>
      </text>
    </comment>
    <comment ref="I6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J6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I6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J6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H7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CK 5% sau VAT : 15.836.516</t>
        </r>
      </text>
    </comment>
    <comment ref="I7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I7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J71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30/12 VTB</t>
        </r>
      </text>
    </comment>
    <comment ref="I7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VTB</t>
        </r>
      </text>
    </comment>
    <comment ref="I7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VTB</t>
        </r>
      </text>
    </comment>
    <comment ref="I7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VTB</t>
        </r>
      </text>
    </comment>
    <comment ref="I7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VTB</t>
        </r>
      </text>
    </comment>
    <comment ref="J75" authorId="0" shapeId="0">
      <text>
        <r>
          <rPr>
            <b/>
            <sz val="9"/>
            <color indexed="81"/>
            <rFont val="Tahoma"/>
            <charset val="163"/>
          </rPr>
          <t>HPZ400:</t>
        </r>
        <r>
          <rPr>
            <sz val="9"/>
            <color indexed="81"/>
            <rFont val="Tahoma"/>
            <charset val="163"/>
          </rPr>
          <t xml:space="preserve">
30/12 VTB</t>
        </r>
      </text>
    </comment>
    <comment ref="I7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VTB</t>
        </r>
      </text>
    </comment>
    <comment ref="I7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01/12 VTB</t>
        </r>
      </text>
    </comment>
    <comment ref="J7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16/12 VTB</t>
        </r>
      </text>
    </comment>
    <comment ref="I7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01/12 VTB</t>
        </r>
      </text>
    </comment>
    <comment ref="I7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TECH</t>
        </r>
      </text>
    </comment>
    <comment ref="I8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TECH</t>
        </r>
      </text>
    </comment>
    <comment ref="I8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VTB</t>
        </r>
      </text>
    </comment>
    <comment ref="I8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I8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VTB</t>
        </r>
      </text>
    </comment>
    <comment ref="J8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22/12 VTB</t>
        </r>
      </text>
    </comment>
    <comment ref="I8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I8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J8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TECH</t>
        </r>
      </text>
    </comment>
    <comment ref="I8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VTB</t>
        </r>
      </text>
    </comment>
    <comment ref="I8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TECH</t>
        </r>
      </text>
    </comment>
    <comment ref="I9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VTB</t>
        </r>
      </text>
    </comment>
    <comment ref="I9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TECH</t>
        </r>
      </text>
    </comment>
    <comment ref="I9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VTB</t>
        </r>
      </text>
    </comment>
    <comment ref="J92" authorId="0" shapeId="0">
      <text>
        <r>
          <rPr>
            <b/>
            <sz val="9"/>
            <color indexed="81"/>
            <rFont val="Tahoma"/>
            <charset val="163"/>
          </rPr>
          <t>HPZ400:</t>
        </r>
        <r>
          <rPr>
            <sz val="9"/>
            <color indexed="81"/>
            <rFont val="Tahoma"/>
            <charset val="163"/>
          </rPr>
          <t xml:space="preserve">
30/12 VTB</t>
        </r>
      </text>
    </comment>
    <comment ref="I9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VTB</t>
        </r>
      </text>
    </comment>
    <comment ref="I94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25/12 VTB</t>
        </r>
      </text>
    </comment>
    <comment ref="I9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TECH</t>
        </r>
      </text>
    </comment>
    <comment ref="J96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TECH</t>
        </r>
      </text>
    </comment>
    <comment ref="I9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VTB</t>
        </r>
      </text>
    </comment>
    <comment ref="J9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VTB</t>
        </r>
      </text>
    </comment>
    <comment ref="I9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VTB</t>
        </r>
      </text>
    </comment>
    <comment ref="I9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25/11 TECH</t>
        </r>
      </text>
    </comment>
    <comment ref="J99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25/12 TECH</t>
        </r>
      </text>
    </comment>
    <comment ref="I10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TECH</t>
        </r>
      </text>
    </comment>
    <comment ref="I10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01/12 TECH</t>
        </r>
      </text>
    </comment>
    <comment ref="I1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TECH</t>
        </r>
      </text>
    </comment>
    <comment ref="J1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23/11 TECH</t>
        </r>
      </text>
    </comment>
    <comment ref="K1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TECH</t>
        </r>
      </text>
    </comment>
    <comment ref="L1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07/12 TECH+14/12 TECH+21/12 TECH</t>
        </r>
      </text>
    </comment>
    <comment ref="I10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J10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TECH</t>
        </r>
      </text>
    </comment>
    <comment ref="I10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24/11 VTB</t>
        </r>
      </text>
    </comment>
    <comment ref="J10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VTB</t>
        </r>
      </text>
    </comment>
    <comment ref="I10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VTB</t>
        </r>
      </text>
    </comment>
    <comment ref="J10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TECH</t>
        </r>
      </text>
    </comment>
    <comment ref="I10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I10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I109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26/12 VTB</t>
        </r>
      </text>
    </comment>
    <comment ref="I110" authorId="0" shapeId="0">
      <text>
        <r>
          <rPr>
            <b/>
            <sz val="9"/>
            <color indexed="81"/>
            <rFont val="Tahoma"/>
            <charset val="163"/>
          </rPr>
          <t>HPZ400:</t>
        </r>
        <r>
          <rPr>
            <sz val="9"/>
            <color indexed="81"/>
            <rFont val="Tahoma"/>
            <charset val="163"/>
          </rPr>
          <t xml:space="preserve">
30/12 VTB</t>
        </r>
      </text>
    </comment>
    <comment ref="I11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19/12 VTB</t>
        </r>
      </text>
    </comment>
    <comment ref="I11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VTB</t>
        </r>
      </text>
    </comment>
    <comment ref="I11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04/12 VTB</t>
        </r>
      </text>
    </comment>
    <comment ref="J116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VTB</t>
        </r>
      </text>
    </comment>
    <comment ref="I11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VTB</t>
        </r>
      </text>
    </comment>
    <comment ref="I11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VTB</t>
        </r>
      </text>
    </comment>
    <comment ref="J118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30/12 VTB</t>
        </r>
      </text>
    </comment>
    <comment ref="I11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VTB</t>
        </r>
      </text>
    </comment>
    <comment ref="J119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VTB</t>
        </r>
      </text>
    </comment>
    <comment ref="I12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TECH</t>
        </r>
      </text>
    </comment>
    <comment ref="I12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16/12 TECH</t>
        </r>
      </text>
    </comment>
    <comment ref="I12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TECH</t>
        </r>
      </text>
    </comment>
    <comment ref="I12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VTB</t>
        </r>
      </text>
    </comment>
    <comment ref="I12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I12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I126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26/12 VTB</t>
        </r>
      </text>
    </comment>
    <comment ref="I12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I12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I13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VTB</t>
        </r>
      </text>
    </comment>
    <comment ref="I13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I132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26/12 TECH</t>
        </r>
      </text>
    </comment>
    <comment ref="I134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VTB</t>
        </r>
      </text>
    </comment>
  </commentList>
</comments>
</file>

<file path=xl/comments8.xml><?xml version="1.0" encoding="utf-8"?>
<comments xmlns="http://schemas.openxmlformats.org/spreadsheetml/2006/main">
  <authors>
    <author>HPZ400</author>
  </authors>
  <commentList>
    <comment ref="H6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H7" authorId="0" shapeId="0">
      <text>
        <r>
          <rPr>
            <b/>
            <sz val="9"/>
            <color indexed="81"/>
            <rFont val="Tahoma"/>
            <family val="2"/>
          </rPr>
          <t>12/06 VTB</t>
        </r>
      </text>
    </comment>
    <comment ref="H8" authorId="0" shapeId="0">
      <text>
        <r>
          <rPr>
            <b/>
            <sz val="9"/>
            <color indexed="81"/>
            <rFont val="Tahoma"/>
            <family val="2"/>
          </rPr>
          <t xml:space="preserve">Giải chi ngày 16/06 TECH ( chuyển trả thêm 3.597.500 )
</t>
        </r>
      </text>
    </comment>
    <comment ref="H9" authorId="0" shapeId="0">
      <text>
        <r>
          <rPr>
            <sz val="9"/>
            <color indexed="81"/>
            <rFont val="Tahoma"/>
            <family val="2"/>
          </rPr>
          <t xml:space="preserve">18/06 VTB
</t>
        </r>
      </text>
    </comment>
    <comment ref="H10" authorId="0" shapeId="0">
      <text>
        <r>
          <rPr>
            <b/>
            <sz val="9"/>
            <color indexed="81"/>
            <rFont val="Tahoma"/>
            <family val="2"/>
          </rPr>
          <t>30/06/2020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" authorId="0" shapeId="0">
      <text>
        <r>
          <rPr>
            <b/>
            <sz val="9"/>
            <color indexed="81"/>
            <rFont val="Tahoma"/>
            <family val="2"/>
          </rPr>
          <t>14/07/20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2" authorId="0" shapeId="0">
      <text>
        <r>
          <rPr>
            <b/>
            <sz val="9"/>
            <color indexed="81"/>
            <rFont val="Tahoma"/>
            <family val="2"/>
          </rPr>
          <t>23/07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5/9 tech</t>
        </r>
      </text>
    </comment>
    <comment ref="H1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9/9 TECH</t>
        </r>
      </text>
    </comment>
    <comment ref="H17" authorId="0" shapeId="0">
      <text>
        <r>
          <rPr>
            <b/>
            <sz val="9"/>
            <color indexed="81"/>
            <rFont val="Tahoma"/>
            <family val="2"/>
          </rPr>
          <t>25/05 VTB</t>
        </r>
      </text>
    </comment>
    <comment ref="H18" authorId="0" shapeId="0">
      <text>
        <r>
          <rPr>
            <b/>
            <sz val="9"/>
            <color indexed="81"/>
            <rFont val="Tahoma"/>
            <family val="2"/>
          </rPr>
          <t>26/05 VTB</t>
        </r>
      </text>
    </comment>
    <comment ref="H19" authorId="0" shapeId="0">
      <text>
        <r>
          <rPr>
            <b/>
            <sz val="9"/>
            <color indexed="81"/>
            <rFont val="Tahoma"/>
            <family val="2"/>
          </rPr>
          <t>30/05 TECH, chuyển cho Hoàng thi công thanh toán trực tiếp khi nhận hàng</t>
        </r>
      </text>
    </comment>
    <comment ref="H20" authorId="0" shapeId="0">
      <text>
        <r>
          <rPr>
            <b/>
            <sz val="9"/>
            <color indexed="81"/>
            <rFont val="Tahoma"/>
            <family val="2"/>
          </rPr>
          <t>06/06 TECH , tron tồng số tiền 14.100.000</t>
        </r>
      </text>
    </comment>
    <comment ref="H21" authorId="0" shapeId="0">
      <text>
        <r>
          <rPr>
            <b/>
            <sz val="9"/>
            <color indexed="81"/>
            <rFont val="Tahoma"/>
            <family val="2"/>
          </rPr>
          <t>06/06 TECH</t>
        </r>
      </text>
    </comment>
    <comment ref="H22" authorId="0" shapeId="0">
      <text>
        <r>
          <rPr>
            <b/>
            <sz val="9"/>
            <color indexed="81"/>
            <rFont val="Tahoma"/>
            <family val="2"/>
          </rPr>
          <t>09/06 TECH</t>
        </r>
      </text>
    </comment>
    <comment ref="H23" authorId="0" shapeId="0">
      <text>
        <r>
          <rPr>
            <b/>
            <sz val="9"/>
            <color indexed="81"/>
            <rFont val="Tahoma"/>
            <family val="2"/>
          </rPr>
          <t>13/06 TECH</t>
        </r>
      </text>
    </comment>
    <comment ref="H24" authorId="0" shapeId="0">
      <text>
        <r>
          <rPr>
            <b/>
            <sz val="9"/>
            <color indexed="81"/>
            <rFont val="Tahoma"/>
            <family val="2"/>
          </rPr>
          <t>18/06 TECH</t>
        </r>
      </text>
    </comment>
    <comment ref="H25" authorId="0" shapeId="0">
      <text>
        <r>
          <rPr>
            <b/>
            <sz val="9"/>
            <color indexed="81"/>
            <rFont val="Tahoma"/>
            <family val="2"/>
          </rPr>
          <t xml:space="preserve">18/06 TECH, GỒM                   11.436.000: HTMB t20
7.568.000: PAN ASIA &amp; LOCALIZE 13
</t>
        </r>
      </text>
    </comment>
    <comment ref="H2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17/02 TECH</t>
        </r>
      </text>
    </comment>
    <comment ref="I2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17/02 TECH</t>
        </r>
      </text>
    </comment>
    <comment ref="N2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29/04 đã hoàn ứng</t>
        </r>
      </text>
    </comment>
    <comment ref="H2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11/11 TECH</t>
        </r>
      </text>
    </comment>
    <comment ref="H31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I31" authorId="0" shapeId="0">
      <text>
        <r>
          <rPr>
            <b/>
            <sz val="9"/>
            <color indexed="81"/>
            <rFont val="Tahoma"/>
            <family val="2"/>
          </rPr>
          <t xml:space="preserve">10/06 VTB
</t>
        </r>
      </text>
    </comment>
    <comment ref="H32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I32" authorId="0" shapeId="0">
      <text>
        <r>
          <rPr>
            <b/>
            <sz val="9"/>
            <color indexed="81"/>
            <rFont val="Tahoma"/>
            <family val="2"/>
          </rPr>
          <t>26/05 TECH</t>
        </r>
      </text>
    </comment>
    <comment ref="J32" authorId="0" shapeId="0">
      <text>
        <r>
          <rPr>
            <b/>
            <sz val="9"/>
            <color indexed="81"/>
            <rFont val="Tahoma"/>
            <family val="2"/>
          </rPr>
          <t>29/06 TECH</t>
        </r>
      </text>
    </comment>
    <comment ref="H3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14/9 TECH</t>
        </r>
      </text>
    </comment>
    <comment ref="H34" authorId="0" shapeId="0">
      <text>
        <r>
          <rPr>
            <b/>
            <sz val="9"/>
            <color indexed="81"/>
            <rFont val="Tahoma"/>
            <family val="2"/>
          </rPr>
          <t>22/05 TECH</t>
        </r>
      </text>
    </comment>
    <comment ref="I34" authorId="0" shapeId="0">
      <text>
        <r>
          <rPr>
            <b/>
            <sz val="9"/>
            <color indexed="81"/>
            <rFont val="Tahoma"/>
            <family val="2"/>
          </rPr>
          <t>06/06 TECH</t>
        </r>
      </text>
    </comment>
    <comment ref="H35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I35" authorId="0" shapeId="0">
      <text>
        <r>
          <rPr>
            <b/>
            <sz val="9"/>
            <color indexed="81"/>
            <rFont val="Tahoma"/>
            <family val="2"/>
          </rPr>
          <t xml:space="preserve">12/06 VTB
</t>
        </r>
      </text>
    </comment>
    <comment ref="H36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I36" authorId="0" shapeId="0">
      <text>
        <r>
          <rPr>
            <b/>
            <sz val="9"/>
            <color indexed="81"/>
            <rFont val="Tahoma"/>
            <family val="2"/>
          </rPr>
          <t>24/07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7" authorId="0" shapeId="0">
      <text>
        <r>
          <rPr>
            <b/>
            <sz val="9"/>
            <color indexed="81"/>
            <rFont val="Tahoma"/>
            <family val="2"/>
          </rPr>
          <t>22/05 TECH</t>
        </r>
      </text>
    </comment>
    <comment ref="H38" authorId="0" shapeId="0">
      <text>
        <r>
          <rPr>
            <b/>
            <sz val="9"/>
            <color indexed="81"/>
            <rFont val="Tahoma"/>
            <family val="2"/>
          </rPr>
          <t>25/05 VTB</t>
        </r>
      </text>
    </comment>
    <comment ref="H39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J39" authorId="0" shapeId="0">
      <text>
        <r>
          <rPr>
            <b/>
            <sz val="9"/>
            <color indexed="81"/>
            <rFont val="Tahoma"/>
            <family val="2"/>
          </rPr>
          <t>04/07/2020 TECH</t>
        </r>
      </text>
    </comment>
    <comment ref="H40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I40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J40" authorId="0" shapeId="0">
      <text>
        <r>
          <rPr>
            <b/>
            <sz val="9"/>
            <color indexed="81"/>
            <rFont val="Tahoma"/>
            <family val="2"/>
          </rPr>
          <t>14/07/2020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1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I41" authorId="0" shapeId="0">
      <text>
        <r>
          <rPr>
            <b/>
            <sz val="9"/>
            <color indexed="81"/>
            <rFont val="Tahoma"/>
            <family val="2"/>
          </rPr>
          <t>10/06 TECH</t>
        </r>
      </text>
    </comment>
    <comment ref="H42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27/05 VTB</t>
        </r>
      </text>
    </comment>
    <comment ref="H43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I43" authorId="0" shapeId="0">
      <text>
        <r>
          <rPr>
            <b/>
            <sz val="9"/>
            <color indexed="81"/>
            <rFont val="Tahoma"/>
            <family val="2"/>
          </rPr>
          <t>22/06 TCB</t>
        </r>
      </text>
    </comment>
    <comment ref="H44" authorId="0" shapeId="0">
      <text>
        <r>
          <rPr>
            <b/>
            <sz val="9"/>
            <color indexed="81"/>
            <rFont val="Tahoma"/>
            <family val="2"/>
          </rPr>
          <t>26/05 TM</t>
        </r>
      </text>
    </comment>
    <comment ref="H45" authorId="0" shapeId="0">
      <text>
        <r>
          <rPr>
            <b/>
            <sz val="9"/>
            <color indexed="81"/>
            <rFont val="Tahoma"/>
            <family val="2"/>
          </rPr>
          <t>28/05 TM</t>
        </r>
      </text>
    </comment>
    <comment ref="H46" authorId="0" shapeId="0">
      <text>
        <r>
          <rPr>
            <b/>
            <sz val="9"/>
            <color indexed="81"/>
            <rFont val="Tahoma"/>
            <family val="2"/>
          </rPr>
          <t>27/05 VTB</t>
        </r>
      </text>
    </comment>
    <comment ref="I46" authorId="0" shapeId="0">
      <text>
        <r>
          <rPr>
            <b/>
            <sz val="9"/>
            <color indexed="81"/>
            <rFont val="Tahoma"/>
            <family val="2"/>
          </rPr>
          <t>10/06 VTB</t>
        </r>
      </text>
    </comment>
    <comment ref="H47" authorId="0" shapeId="0">
      <text>
        <r>
          <rPr>
            <b/>
            <sz val="9"/>
            <color indexed="81"/>
            <rFont val="Tahoma"/>
            <family val="2"/>
          </rPr>
          <t>22/05 TECH</t>
        </r>
      </text>
    </comment>
    <comment ref="H48" authorId="0" shapeId="0">
      <text>
        <r>
          <rPr>
            <b/>
            <sz val="9"/>
            <color indexed="81"/>
            <rFont val="Tahoma"/>
            <family val="2"/>
          </rPr>
          <t xml:space="preserve">29/05 TECH
</t>
        </r>
      </text>
    </comment>
    <comment ref="I48" authorId="0" shapeId="0">
      <text>
        <r>
          <rPr>
            <b/>
            <sz val="9"/>
            <color indexed="81"/>
            <rFont val="Tahoma"/>
            <family val="2"/>
          </rPr>
          <t>28/07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9" authorId="0" shapeId="0">
      <text>
        <r>
          <rPr>
            <b/>
            <sz val="9"/>
            <color indexed="81"/>
            <rFont val="Tahoma"/>
            <family val="2"/>
          </rPr>
          <t xml:space="preserve">30/05 VTB ( Nằm trong 3.300.000 )
</t>
        </r>
      </text>
    </comment>
    <comment ref="H50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I50" authorId="0" shapeId="0">
      <text>
        <r>
          <rPr>
            <b/>
            <sz val="9"/>
            <color indexed="81"/>
            <rFont val="Tahoma"/>
            <family val="2"/>
          </rPr>
          <t xml:space="preserve">20/06 TECH
</t>
        </r>
      </text>
    </comment>
    <comment ref="H5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14/9 TECH</t>
        </r>
      </text>
    </comment>
    <comment ref="H52" authorId="0" shapeId="0">
      <text>
        <r>
          <rPr>
            <b/>
            <sz val="9"/>
            <color indexed="81"/>
            <rFont val="Tahoma"/>
            <family val="2"/>
          </rPr>
          <t>01/06 TECH</t>
        </r>
      </text>
    </comment>
    <comment ref="H53" authorId="0" shapeId="0">
      <text>
        <r>
          <rPr>
            <b/>
            <sz val="9"/>
            <color indexed="81"/>
            <rFont val="Tahoma"/>
            <family val="2"/>
          </rPr>
          <t>02/06 TECH</t>
        </r>
      </text>
    </comment>
    <comment ref="I53" authorId="0" shapeId="0">
      <text>
        <r>
          <rPr>
            <b/>
            <sz val="9"/>
            <color indexed="81"/>
            <rFont val="Tahoma"/>
            <family val="2"/>
          </rPr>
          <t>30/06/20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4" authorId="0" shapeId="0">
      <text>
        <r>
          <rPr>
            <b/>
            <sz val="9"/>
            <color indexed="81"/>
            <rFont val="Tahoma"/>
            <family val="2"/>
          </rPr>
          <t>06/06 VTB</t>
        </r>
      </text>
    </comment>
    <comment ref="I54" authorId="0" shapeId="0">
      <text>
        <r>
          <rPr>
            <b/>
            <sz val="9"/>
            <color indexed="81"/>
            <rFont val="Tahoma"/>
            <family val="2"/>
          </rPr>
          <t>25/06 VTB</t>
        </r>
      </text>
    </comment>
    <comment ref="H55" authorId="0" shapeId="0">
      <text>
        <r>
          <rPr>
            <b/>
            <sz val="9"/>
            <color indexed="81"/>
            <rFont val="Tahoma"/>
            <family val="2"/>
          </rPr>
          <t>09/06 TECH</t>
        </r>
      </text>
    </comment>
    <comment ref="I55" authorId="0" shapeId="0">
      <text>
        <r>
          <rPr>
            <b/>
            <sz val="9"/>
            <color indexed="81"/>
            <rFont val="Tahoma"/>
            <family val="2"/>
          </rPr>
          <t>30/06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6" authorId="0" shapeId="0">
      <text>
        <r>
          <rPr>
            <b/>
            <sz val="9"/>
            <color indexed="81"/>
            <rFont val="Tahoma"/>
            <family val="2"/>
          </rPr>
          <t xml:space="preserve">09/06 TECH ( TRONG  11.209.200 )
</t>
        </r>
      </text>
    </comment>
    <comment ref="H57" authorId="0" shapeId="0">
      <text>
        <r>
          <rPr>
            <b/>
            <sz val="9"/>
            <color indexed="81"/>
            <rFont val="Tahoma"/>
            <family val="2"/>
          </rPr>
          <t xml:space="preserve">10/06 TECH
</t>
        </r>
      </text>
    </comment>
    <comment ref="I57" authorId="0" shapeId="0">
      <text>
        <r>
          <rPr>
            <b/>
            <sz val="9"/>
            <color indexed="81"/>
            <rFont val="Tahoma"/>
            <family val="2"/>
          </rPr>
          <t>22/06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8" authorId="0" shapeId="0">
      <text>
        <r>
          <rPr>
            <b/>
            <sz val="9"/>
            <color indexed="81"/>
            <rFont val="Tahoma"/>
            <family val="2"/>
          </rPr>
          <t>10/06 TECH</t>
        </r>
      </text>
    </comment>
    <comment ref="H59" authorId="0" shapeId="0">
      <text>
        <r>
          <rPr>
            <b/>
            <sz val="9"/>
            <color indexed="81"/>
            <rFont val="Tahoma"/>
            <family val="2"/>
          </rPr>
          <t>12/06 VTB</t>
        </r>
      </text>
    </comment>
    <comment ref="H60" authorId="0" shapeId="0">
      <text>
        <r>
          <rPr>
            <b/>
            <sz val="9"/>
            <color indexed="81"/>
            <rFont val="Tahoma"/>
            <family val="2"/>
          </rPr>
          <t>15/06 VTB</t>
        </r>
      </text>
    </comment>
    <comment ref="H61" authorId="0" shapeId="0">
      <text>
        <r>
          <rPr>
            <b/>
            <sz val="9"/>
            <color indexed="81"/>
            <rFont val="Tahoma"/>
            <family val="2"/>
          </rPr>
          <t>16/06 TECH</t>
        </r>
      </text>
    </comment>
    <comment ref="H62" authorId="0" shapeId="0">
      <text>
        <r>
          <rPr>
            <b/>
            <sz val="9"/>
            <color indexed="81"/>
            <rFont val="Tahoma"/>
            <family val="2"/>
          </rPr>
          <t xml:space="preserve">19/06 TECH
</t>
        </r>
      </text>
    </comment>
    <comment ref="H63" authorId="0" shapeId="0">
      <text>
        <r>
          <rPr>
            <b/>
            <sz val="9"/>
            <color indexed="81"/>
            <rFont val="Tahoma"/>
            <family val="2"/>
          </rPr>
          <t xml:space="preserve">25/06 TECH
</t>
        </r>
      </text>
    </comment>
    <comment ref="I64" authorId="0" shapeId="0">
      <text>
        <r>
          <rPr>
            <b/>
            <sz val="9"/>
            <color indexed="81"/>
            <rFont val="Tahoma"/>
            <family val="2"/>
          </rPr>
          <t>10/07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65" authorId="0" shapeId="0">
      <text>
        <r>
          <rPr>
            <b/>
            <sz val="9"/>
            <color indexed="81"/>
            <rFont val="Tahoma"/>
            <family val="2"/>
          </rPr>
          <t>03/07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66" authorId="0" shapeId="0">
      <text>
        <r>
          <rPr>
            <b/>
            <sz val="9"/>
            <color indexed="81"/>
            <rFont val="Tahoma"/>
            <family val="2"/>
          </rPr>
          <t>04/07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67" authorId="0" shapeId="0">
      <text>
        <r>
          <rPr>
            <b/>
            <sz val="9"/>
            <color indexed="81"/>
            <rFont val="Tahoma"/>
            <family val="2"/>
          </rPr>
          <t xml:space="preserve">15/07/20 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TECH</t>
        </r>
      </text>
    </comment>
    <comment ref="H68" authorId="0" shapeId="0">
      <text>
        <r>
          <rPr>
            <b/>
            <sz val="9"/>
            <color indexed="81"/>
            <rFont val="Tahoma"/>
            <family val="2"/>
          </rPr>
          <t>10/07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69" authorId="0" shapeId="0">
      <text>
        <r>
          <rPr>
            <b/>
            <sz val="9"/>
            <color indexed="81"/>
            <rFont val="Tahoma"/>
            <family val="2"/>
          </rPr>
          <t>23/07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70" authorId="0" shapeId="0">
      <text>
        <r>
          <rPr>
            <b/>
            <sz val="9"/>
            <color indexed="81"/>
            <rFont val="Tahoma"/>
            <family val="2"/>
          </rPr>
          <t>28/07 TECH (TRONG TỔNG 500.000Đ)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71" authorId="0" shapeId="0">
      <text>
        <r>
          <rPr>
            <b/>
            <sz val="9"/>
            <color indexed="81"/>
            <rFont val="Tahoma"/>
            <family val="2"/>
          </rPr>
          <t>18/8/20 TECH</t>
        </r>
      </text>
    </comment>
    <comment ref="H72" authorId="0" shapeId="0">
      <text>
        <r>
          <rPr>
            <b/>
            <sz val="9"/>
            <color indexed="81"/>
            <rFont val="Tahoma"/>
            <family val="2"/>
          </rPr>
          <t>19/8 TECH</t>
        </r>
      </text>
    </comment>
    <comment ref="H7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05/11 TECH</t>
        </r>
      </text>
    </comment>
    <comment ref="H7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09/11 TECH</t>
        </r>
      </text>
    </comment>
    <comment ref="H75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29/12 TECH</t>
        </r>
      </text>
    </comment>
    <comment ref="H76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30/12 TECH</t>
        </r>
      </text>
    </comment>
    <comment ref="H77" authorId="0" shapeId="0">
      <text>
        <r>
          <rPr>
            <b/>
            <sz val="9"/>
            <color indexed="81"/>
            <rFont val="Tahoma"/>
            <charset val="163"/>
          </rPr>
          <t>HPZ400:</t>
        </r>
        <r>
          <rPr>
            <sz val="9"/>
            <color indexed="81"/>
            <rFont val="Tahoma"/>
            <charset val="163"/>
          </rPr>
          <t xml:space="preserve">
30/12 TECH</t>
        </r>
      </text>
    </comment>
    <comment ref="H80" authorId="0" shapeId="0">
      <text>
        <r>
          <rPr>
            <b/>
            <sz val="9"/>
            <color indexed="81"/>
            <rFont val="Tahoma"/>
            <family val="2"/>
          </rPr>
          <t>12/05 TECH</t>
        </r>
      </text>
    </comment>
    <comment ref="I80" authorId="0" shapeId="0">
      <text>
        <r>
          <rPr>
            <b/>
            <sz val="9"/>
            <color indexed="81"/>
            <rFont val="Tahoma"/>
            <family val="2"/>
          </rPr>
          <t>20/06 TECH</t>
        </r>
      </text>
    </comment>
    <comment ref="H81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I81" authorId="0" shapeId="0">
      <text>
        <r>
          <rPr>
            <b/>
            <sz val="9"/>
            <color indexed="81"/>
            <rFont val="Tahoma"/>
            <family val="2"/>
          </rPr>
          <t>02/06 TECH</t>
        </r>
      </text>
    </comment>
    <comment ref="H82" authorId="0" shapeId="0">
      <text>
        <r>
          <rPr>
            <b/>
            <sz val="9"/>
            <color indexed="81"/>
            <rFont val="Tahoma"/>
            <family val="2"/>
          </rPr>
          <t xml:space="preserve">15/05 TECH
</t>
        </r>
      </text>
    </comment>
    <comment ref="I82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H83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H84" authorId="0" shapeId="0">
      <text>
        <r>
          <rPr>
            <b/>
            <sz val="9"/>
            <color indexed="81"/>
            <rFont val="Tahoma"/>
            <family val="2"/>
          </rPr>
          <t>19/05 TECH</t>
        </r>
      </text>
    </comment>
    <comment ref="I84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J84" authorId="0" shapeId="0">
      <text>
        <r>
          <rPr>
            <b/>
            <sz val="9"/>
            <color indexed="81"/>
            <rFont val="Tahoma"/>
            <family val="2"/>
          </rPr>
          <t xml:space="preserve">04/07/2020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85" authorId="0" shapeId="0">
      <text>
        <r>
          <rPr>
            <b/>
            <sz val="9"/>
            <color indexed="81"/>
            <rFont val="Tahoma"/>
            <family val="2"/>
          </rPr>
          <t xml:space="preserve">21/05 TECH
</t>
        </r>
      </text>
    </comment>
    <comment ref="I85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H86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I86" authorId="0" shapeId="0">
      <text>
        <r>
          <rPr>
            <b/>
            <sz val="9"/>
            <color indexed="81"/>
            <rFont val="Tahoma"/>
            <family val="2"/>
          </rPr>
          <t>25/06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87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I87" authorId="0" shapeId="0">
      <text>
        <r>
          <rPr>
            <b/>
            <sz val="9"/>
            <color indexed="81"/>
            <rFont val="Tahoma"/>
            <family val="2"/>
          </rPr>
          <t>27/05 VTB</t>
        </r>
      </text>
    </comment>
    <comment ref="H88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H89" authorId="0" shapeId="0">
      <text>
        <r>
          <rPr>
            <b/>
            <sz val="9"/>
            <color indexed="81"/>
            <rFont val="Tahoma"/>
            <family val="2"/>
          </rPr>
          <t xml:space="preserve">30/05 VTB ( Nằm trong 3.300.000 )
</t>
        </r>
      </text>
    </comment>
    <comment ref="H90" authorId="0" shapeId="0">
      <text>
        <r>
          <rPr>
            <b/>
            <sz val="9"/>
            <color indexed="81"/>
            <rFont val="Tahoma"/>
            <family val="2"/>
          </rPr>
          <t>28/05 TECH</t>
        </r>
      </text>
    </comment>
    <comment ref="I9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09/11 TECH</t>
        </r>
      </text>
    </comment>
    <comment ref="H91" authorId="0" shapeId="0">
      <text>
        <r>
          <rPr>
            <b/>
            <sz val="9"/>
            <color indexed="81"/>
            <rFont val="Tahoma"/>
            <family val="2"/>
          </rPr>
          <t>02/06 TECH</t>
        </r>
      </text>
    </comment>
    <comment ref="H92" authorId="0" shapeId="0">
      <text>
        <r>
          <rPr>
            <b/>
            <sz val="9"/>
            <color indexed="81"/>
            <rFont val="Tahoma"/>
            <family val="2"/>
          </rPr>
          <t xml:space="preserve">09/06 TECH ( TRONG 11.209.200 )
</t>
        </r>
      </text>
    </comment>
    <comment ref="H93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H94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H95" authorId="0" shapeId="0">
      <text>
        <r>
          <rPr>
            <b/>
            <sz val="9"/>
            <color indexed="81"/>
            <rFont val="Tahoma"/>
            <family val="2"/>
          </rPr>
          <t xml:space="preserve">22/06 TECH
</t>
        </r>
      </text>
    </comment>
    <comment ref="H96" authorId="0" shapeId="0">
      <text>
        <r>
          <rPr>
            <b/>
            <sz val="9"/>
            <color indexed="81"/>
            <rFont val="Tahoma"/>
            <family val="2"/>
          </rPr>
          <t xml:space="preserve">29/06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97" authorId="0" shapeId="0">
      <text>
        <r>
          <rPr>
            <b/>
            <sz val="9"/>
            <color indexed="81"/>
            <rFont val="Tahoma"/>
            <family val="2"/>
          </rPr>
          <t>10/07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99" authorId="0" shapeId="0">
      <text>
        <r>
          <rPr>
            <b/>
            <sz val="9"/>
            <color indexed="81"/>
            <rFont val="Tahoma"/>
            <family val="2"/>
          </rPr>
          <t>23/07/20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0" authorId="0" shapeId="0">
      <text>
        <r>
          <rPr>
            <b/>
            <sz val="9"/>
            <color indexed="81"/>
            <rFont val="Tahoma"/>
            <family val="2"/>
          </rPr>
          <t>07/8 SHB</t>
        </r>
      </text>
    </comment>
    <comment ref="H101" authorId="0" shapeId="0">
      <text>
        <r>
          <rPr>
            <b/>
            <sz val="9"/>
            <color indexed="81"/>
            <rFont val="Tahoma"/>
            <family val="2"/>
          </rPr>
          <t xml:space="preserve">13/8/20 TECH
</t>
        </r>
      </text>
    </comment>
    <comment ref="H104" authorId="0" shapeId="0">
      <text>
        <r>
          <rPr>
            <b/>
            <sz val="9"/>
            <color indexed="81"/>
            <rFont val="Tahoma"/>
            <family val="2"/>
          </rPr>
          <t>26/03 VTB</t>
        </r>
      </text>
    </comment>
    <comment ref="I104" authorId="0" shapeId="0">
      <text>
        <r>
          <rPr>
            <b/>
            <sz val="9"/>
            <color indexed="81"/>
            <rFont val="Tahoma"/>
            <family val="2"/>
          </rPr>
          <t>27/05 VTB</t>
        </r>
      </text>
    </comment>
    <comment ref="H105" authorId="0" shapeId="0">
      <text>
        <r>
          <rPr>
            <b/>
            <sz val="9"/>
            <color indexed="81"/>
            <rFont val="Tahoma"/>
            <family val="2"/>
          </rPr>
          <t xml:space="preserve">26/03 VTB
</t>
        </r>
      </text>
    </comment>
    <comment ref="I105" authorId="0" shapeId="0">
      <text>
        <r>
          <rPr>
            <b/>
            <sz val="9"/>
            <color indexed="81"/>
            <rFont val="Tahoma"/>
            <family val="2"/>
          </rPr>
          <t>30/06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6" authorId="0" shapeId="0">
      <text>
        <r>
          <rPr>
            <b/>
            <sz val="9"/>
            <color indexed="81"/>
            <rFont val="Tahoma"/>
            <family val="2"/>
          </rPr>
          <t>23/07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7" authorId="0" shapeId="0">
      <text>
        <r>
          <rPr>
            <b/>
            <sz val="9"/>
            <color indexed="81"/>
            <rFont val="Tahoma"/>
            <family val="2"/>
          </rPr>
          <t>27/07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8" authorId="0" shapeId="0">
      <text>
        <r>
          <rPr>
            <b/>
            <sz val="9"/>
            <color indexed="81"/>
            <rFont val="Tahoma"/>
            <family val="2"/>
          </rPr>
          <t>27/07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28/10 TECH</t>
        </r>
      </text>
    </comment>
    <comment ref="I10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16/12 TECH</t>
        </r>
      </text>
    </comment>
    <comment ref="H112" authorId="0" shapeId="0">
      <text>
        <r>
          <rPr>
            <b/>
            <sz val="9"/>
            <color indexed="81"/>
            <rFont val="Tahoma"/>
            <family val="2"/>
          </rPr>
          <t>17/04 VTB</t>
        </r>
      </text>
    </comment>
    <comment ref="I112" authorId="0" shapeId="0">
      <text>
        <r>
          <rPr>
            <b/>
            <sz val="9"/>
            <color indexed="81"/>
            <rFont val="Tahoma"/>
            <family val="2"/>
          </rPr>
          <t>14/05 VTB</t>
        </r>
      </text>
    </comment>
    <comment ref="J112" authorId="0" shapeId="0">
      <text>
        <r>
          <rPr>
            <b/>
            <sz val="9"/>
            <color indexed="81"/>
            <rFont val="Tahoma"/>
            <family val="2"/>
          </rPr>
          <t>24/07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3" authorId="0" shapeId="0">
      <text>
        <r>
          <rPr>
            <b/>
            <sz val="9"/>
            <color indexed="81"/>
            <rFont val="Tahoma"/>
            <family val="2"/>
          </rPr>
          <t>17/04 TECH</t>
        </r>
      </text>
    </comment>
    <comment ref="H114" authorId="0" shapeId="0">
      <text>
        <r>
          <rPr>
            <b/>
            <sz val="9"/>
            <color indexed="81"/>
            <rFont val="Tahoma"/>
            <family val="2"/>
          </rPr>
          <t>17/04 TECH</t>
        </r>
      </text>
    </comment>
    <comment ref="I114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H115" authorId="0" shapeId="0">
      <text>
        <r>
          <rPr>
            <b/>
            <sz val="9"/>
            <color indexed="81"/>
            <rFont val="Tahoma"/>
            <family val="2"/>
          </rPr>
          <t>16/04 VTB</t>
        </r>
      </text>
    </comment>
    <comment ref="I115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H116" authorId="0" shapeId="0">
      <text>
        <r>
          <rPr>
            <b/>
            <sz val="9"/>
            <color indexed="81"/>
            <rFont val="Tahoma"/>
            <family val="2"/>
          </rPr>
          <t>18/04 VTB</t>
        </r>
      </text>
    </comment>
    <comment ref="I11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VTB</t>
        </r>
      </text>
    </comment>
    <comment ref="H117" authorId="0" shapeId="0">
      <text>
        <r>
          <rPr>
            <b/>
            <sz val="9"/>
            <color indexed="81"/>
            <rFont val="Tahoma"/>
            <family val="2"/>
          </rPr>
          <t>21/04 TECH</t>
        </r>
      </text>
    </comment>
    <comment ref="I117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H118" authorId="0" shapeId="0">
      <text>
        <r>
          <rPr>
            <b/>
            <sz val="9"/>
            <color indexed="81"/>
            <rFont val="Tahoma"/>
            <family val="2"/>
          </rPr>
          <t>21/04 VTB</t>
        </r>
      </text>
    </comment>
    <comment ref="H119" authorId="0" shapeId="0">
      <text>
        <r>
          <rPr>
            <b/>
            <sz val="9"/>
            <color indexed="81"/>
            <rFont val="Tahoma"/>
            <family val="2"/>
          </rPr>
          <t>21/04 VTB</t>
        </r>
      </text>
    </comment>
    <comment ref="I119" authorId="0" shapeId="0">
      <text>
        <r>
          <rPr>
            <b/>
            <sz val="9"/>
            <color indexed="81"/>
            <rFont val="Tahoma"/>
            <family val="2"/>
          </rPr>
          <t>05/05 VTB</t>
        </r>
      </text>
    </comment>
    <comment ref="J119" authorId="0" shapeId="0">
      <text>
        <r>
          <rPr>
            <b/>
            <sz val="9"/>
            <color indexed="81"/>
            <rFont val="Tahoma"/>
            <family val="2"/>
          </rPr>
          <t>10/06 VTB</t>
        </r>
      </text>
    </comment>
    <comment ref="H120" authorId="0" shapeId="0">
      <text>
        <r>
          <rPr>
            <b/>
            <sz val="9"/>
            <color indexed="81"/>
            <rFont val="Tahoma"/>
            <family val="2"/>
          </rPr>
          <t>22/4 TECH</t>
        </r>
      </text>
    </comment>
    <comment ref="I120" authorId="0" shapeId="0">
      <text>
        <r>
          <rPr>
            <b/>
            <sz val="9"/>
            <color indexed="81"/>
            <rFont val="Tahoma"/>
            <family val="2"/>
          </rPr>
          <t>10/06 TECH</t>
        </r>
      </text>
    </comment>
    <comment ref="H121" authorId="0" shapeId="0">
      <text>
        <r>
          <rPr>
            <b/>
            <sz val="9"/>
            <color indexed="81"/>
            <rFont val="Tahoma"/>
            <family val="2"/>
          </rPr>
          <t>22/04 TECH</t>
        </r>
      </text>
    </comment>
    <comment ref="H122" authorId="0" shapeId="0">
      <text>
        <r>
          <rPr>
            <b/>
            <sz val="9"/>
            <color indexed="81"/>
            <rFont val="Tahoma"/>
            <family val="2"/>
          </rPr>
          <t>Giài chi CK ngày 22/04 TECH</t>
        </r>
      </text>
    </comment>
    <comment ref="H123" authorId="0" shapeId="0">
      <text>
        <r>
          <rPr>
            <b/>
            <sz val="9"/>
            <color indexed="81"/>
            <rFont val="Tahoma"/>
            <family val="2"/>
          </rPr>
          <t>22/04 VTB</t>
        </r>
      </text>
    </comment>
    <comment ref="H124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H125" authorId="0" shapeId="0">
      <text>
        <r>
          <rPr>
            <b/>
            <sz val="9"/>
            <color indexed="81"/>
            <rFont val="Tahoma"/>
            <family val="2"/>
          </rPr>
          <t xml:space="preserve">25/04 VTB
</t>
        </r>
      </text>
    </comment>
    <comment ref="I125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H126" authorId="0" shapeId="0">
      <text>
        <r>
          <rPr>
            <b/>
            <sz val="9"/>
            <color indexed="81"/>
            <rFont val="Tahoma"/>
            <family val="2"/>
          </rPr>
          <t>06/05 VTB</t>
        </r>
      </text>
    </comment>
    <comment ref="H127" authorId="0" shapeId="0">
      <text>
        <r>
          <rPr>
            <b/>
            <sz val="9"/>
            <color indexed="81"/>
            <rFont val="Tahoma"/>
            <family val="2"/>
          </rPr>
          <t>04/05 VCB</t>
        </r>
      </text>
    </comment>
    <comment ref="I127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H128" authorId="0" shapeId="0">
      <text>
        <r>
          <rPr>
            <b/>
            <sz val="9"/>
            <color indexed="81"/>
            <rFont val="Tahoma"/>
            <family val="2"/>
          </rPr>
          <t>09/05 TECH</t>
        </r>
      </text>
    </comment>
    <comment ref="H129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H130" authorId="0" shapeId="0">
      <text>
        <r>
          <rPr>
            <b/>
            <sz val="9"/>
            <color indexed="81"/>
            <rFont val="Tahoma"/>
            <family val="2"/>
          </rPr>
          <t>26/05 TECH  CK cho Khoa thi công</t>
        </r>
      </text>
    </comment>
    <comment ref="H131" authorId="0" shapeId="0">
      <text>
        <r>
          <rPr>
            <b/>
            <sz val="9"/>
            <color indexed="81"/>
            <rFont val="Tahoma"/>
            <family val="2"/>
          </rPr>
          <t>29/05 VTB</t>
        </r>
      </text>
    </comment>
    <comment ref="H132" authorId="0" shapeId="0">
      <text>
        <r>
          <rPr>
            <b/>
            <sz val="9"/>
            <color indexed="81"/>
            <rFont val="Tahoma"/>
            <family val="2"/>
          </rPr>
          <t>29/05 VTB</t>
        </r>
      </text>
    </comment>
    <comment ref="H133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H134" authorId="0" shapeId="0">
      <text>
        <r>
          <rPr>
            <b/>
            <sz val="9"/>
            <color indexed="81"/>
            <rFont val="Tahoma"/>
            <family val="2"/>
          </rPr>
          <t>16/06 VTB</t>
        </r>
      </text>
    </comment>
    <comment ref="H135" authorId="0" shapeId="0">
      <text>
        <r>
          <rPr>
            <b/>
            <sz val="9"/>
            <color indexed="81"/>
            <rFont val="Tahoma"/>
            <family val="2"/>
          </rPr>
          <t>22/06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36" authorId="0" shapeId="0">
      <text>
        <r>
          <rPr>
            <b/>
            <sz val="9"/>
            <color indexed="81"/>
            <rFont val="Tahoma"/>
            <family val="2"/>
          </rPr>
          <t>25/06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3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11/01+16/01+17/02/20
TECH</t>
        </r>
      </text>
    </comment>
    <comment ref="J13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01/07 TECH</t>
        </r>
      </text>
    </comment>
    <comment ref="H138" authorId="0" shapeId="0">
      <text>
        <r>
          <rPr>
            <b/>
            <sz val="9"/>
            <color indexed="81"/>
            <rFont val="Tahoma"/>
            <family val="2"/>
          </rPr>
          <t>13/07/2020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39" authorId="0" shapeId="0">
      <text>
        <r>
          <rPr>
            <b/>
            <sz val="9"/>
            <color indexed="81"/>
            <rFont val="Tahoma"/>
            <family val="2"/>
          </rPr>
          <t>21/07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40" authorId="0" shapeId="0">
      <text>
        <r>
          <rPr>
            <b/>
            <sz val="9"/>
            <color indexed="81"/>
            <rFont val="Tahoma"/>
            <family val="2"/>
          </rPr>
          <t xml:space="preserve">24/07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41" authorId="0" shapeId="0">
      <text>
        <r>
          <rPr>
            <b/>
            <sz val="9"/>
            <color indexed="81"/>
            <rFont val="Tahoma"/>
            <family val="2"/>
          </rPr>
          <t>27/07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42" authorId="0" shapeId="0">
      <text>
        <r>
          <rPr>
            <b/>
            <sz val="9"/>
            <color indexed="81"/>
            <rFont val="Tahoma"/>
            <family val="2"/>
          </rPr>
          <t>11/8 VTB</t>
        </r>
      </text>
    </comment>
    <comment ref="H14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Tạm ứng</t>
        </r>
      </text>
    </comment>
    <comment ref="N14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Đã hoàn 22/09 TM</t>
        </r>
      </text>
    </comment>
    <comment ref="H14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24/10 TECH</t>
        </r>
      </text>
    </comment>
    <comment ref="H14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14/11 TECH</t>
        </r>
      </text>
    </comment>
    <comment ref="N14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Đã hoàn ứng 05/12 TM</t>
        </r>
      </text>
    </comment>
    <comment ref="H148" authorId="0" shapeId="0">
      <text>
        <r>
          <rPr>
            <b/>
            <sz val="9"/>
            <color indexed="81"/>
            <rFont val="Tahoma"/>
            <family val="2"/>
          </rPr>
          <t xml:space="preserve">07/04 TECH
</t>
        </r>
      </text>
    </comment>
    <comment ref="H149" authorId="0" shapeId="0">
      <text>
        <r>
          <rPr>
            <b/>
            <sz val="9"/>
            <color indexed="81"/>
            <rFont val="Tahoma"/>
            <family val="2"/>
          </rPr>
          <t>08/04 TECH</t>
        </r>
      </text>
    </comment>
    <comment ref="H150" authorId="0" shapeId="0">
      <text>
        <r>
          <rPr>
            <b/>
            <sz val="9"/>
            <color indexed="81"/>
            <rFont val="Tahoma"/>
            <family val="2"/>
          </rPr>
          <t xml:space="preserve">27/04 TECH
</t>
        </r>
      </text>
    </comment>
    <comment ref="H153" authorId="0" shapeId="0">
      <text>
        <r>
          <rPr>
            <b/>
            <sz val="9"/>
            <color indexed="81"/>
            <rFont val="Tahoma"/>
            <family val="2"/>
          </rPr>
          <t>16/03 TECH</t>
        </r>
      </text>
    </comment>
    <comment ref="I153" authorId="0" shapeId="0">
      <text>
        <r>
          <rPr>
            <b/>
            <sz val="9"/>
            <color indexed="81"/>
            <rFont val="Tahoma"/>
            <family val="2"/>
          </rPr>
          <t>28/03 VTB</t>
        </r>
      </text>
    </comment>
    <comment ref="J153" authorId="0" shapeId="0">
      <text>
        <r>
          <rPr>
            <b/>
            <sz val="9"/>
            <color indexed="81"/>
            <rFont val="Tahoma"/>
            <family val="2"/>
          </rPr>
          <t>16/05 TECH</t>
        </r>
      </text>
    </comment>
    <comment ref="H154" authorId="0" shapeId="0">
      <text>
        <r>
          <rPr>
            <b/>
            <sz val="9"/>
            <color indexed="81"/>
            <rFont val="Tahoma"/>
            <family val="2"/>
          </rPr>
          <t>19/03 VTB</t>
        </r>
      </text>
    </comment>
    <comment ref="I154" authorId="0" shapeId="0">
      <text>
        <r>
          <rPr>
            <b/>
            <sz val="9"/>
            <color indexed="81"/>
            <rFont val="Tahoma"/>
            <family val="2"/>
          </rPr>
          <t>12/05 VTB</t>
        </r>
      </text>
    </comment>
    <comment ref="H155" authorId="0" shapeId="0">
      <text>
        <r>
          <rPr>
            <b/>
            <sz val="9"/>
            <color indexed="81"/>
            <rFont val="Tahoma"/>
            <family val="2"/>
          </rPr>
          <t>Lấy số liệu trên phần mềm</t>
        </r>
      </text>
    </comment>
    <comment ref="H15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19/03 TECH</t>
        </r>
      </text>
    </comment>
    <comment ref="N15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K thấy ghi nhận hoàn ứng</t>
        </r>
      </text>
    </comment>
    <comment ref="H157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I158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H159" authorId="0" shapeId="0">
      <text>
        <r>
          <rPr>
            <b/>
            <sz val="9"/>
            <color indexed="81"/>
            <rFont val="Tahoma"/>
            <family val="2"/>
          </rPr>
          <t>23/03 VTB</t>
        </r>
      </text>
    </comment>
    <comment ref="I159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J159" authorId="0" shapeId="0">
      <text>
        <r>
          <rPr>
            <b/>
            <sz val="9"/>
            <color indexed="81"/>
            <rFont val="Tahoma"/>
            <family val="2"/>
          </rPr>
          <t>12/05 VTB</t>
        </r>
      </text>
    </comment>
    <comment ref="H160" authorId="0" shapeId="0">
      <text>
        <r>
          <rPr>
            <b/>
            <sz val="9"/>
            <color indexed="81"/>
            <rFont val="Tahoma"/>
            <family val="2"/>
          </rPr>
          <t>26/03 VTB</t>
        </r>
      </text>
    </comment>
    <comment ref="I160" authorId="0" shapeId="0">
      <text>
        <r>
          <rPr>
            <b/>
            <sz val="9"/>
            <color indexed="81"/>
            <rFont val="Tahoma"/>
            <family val="2"/>
          </rPr>
          <t>27/04 VTB</t>
        </r>
      </text>
    </comment>
    <comment ref="H161" authorId="0" shapeId="0">
      <text>
        <r>
          <rPr>
            <b/>
            <sz val="9"/>
            <color indexed="81"/>
            <rFont val="Tahoma"/>
            <family val="2"/>
          </rPr>
          <t>24/03 VTB</t>
        </r>
      </text>
    </comment>
    <comment ref="I161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H162" authorId="0" shapeId="0">
      <text>
        <r>
          <rPr>
            <b/>
            <sz val="9"/>
            <color indexed="81"/>
            <rFont val="Tahoma"/>
            <family val="2"/>
          </rPr>
          <t>27/03 TECH</t>
        </r>
      </text>
    </comment>
    <comment ref="H163" authorId="0" shapeId="0">
      <text>
        <r>
          <rPr>
            <b/>
            <sz val="9"/>
            <color indexed="81"/>
            <rFont val="Tahoma"/>
            <family val="2"/>
          </rPr>
          <t>27/03 VTB</t>
        </r>
      </text>
    </comment>
    <comment ref="H164" authorId="0" shapeId="0">
      <text>
        <r>
          <rPr>
            <b/>
            <sz val="9"/>
            <color indexed="81"/>
            <rFont val="Tahoma"/>
            <family val="2"/>
          </rPr>
          <t>30/03 VTB</t>
        </r>
      </text>
    </comment>
    <comment ref="I164" authorId="0" shapeId="0">
      <text>
        <r>
          <rPr>
            <b/>
            <sz val="9"/>
            <color indexed="81"/>
            <rFont val="Tahoma"/>
            <family val="2"/>
          </rPr>
          <t>06/05 VTB</t>
        </r>
      </text>
    </comment>
    <comment ref="J164" authorId="0" shapeId="0">
      <text>
        <r>
          <rPr>
            <b/>
            <sz val="9"/>
            <color indexed="81"/>
            <rFont val="Tahoma"/>
            <family val="2"/>
          </rPr>
          <t>23/05 VTB</t>
        </r>
      </text>
    </comment>
    <comment ref="H165" authorId="0" shapeId="0">
      <text>
        <r>
          <rPr>
            <b/>
            <sz val="9"/>
            <color indexed="81"/>
            <rFont val="Tahoma"/>
            <family val="2"/>
          </rPr>
          <t xml:space="preserve">30/03 TECH
</t>
        </r>
      </text>
    </comment>
    <comment ref="H166" authorId="0" shapeId="0">
      <text>
        <r>
          <rPr>
            <b/>
            <sz val="9"/>
            <color indexed="81"/>
            <rFont val="Tahoma"/>
            <family val="2"/>
          </rPr>
          <t>30/03 TECH chuyển cho anh Đồng mua hộ</t>
        </r>
      </text>
    </comment>
    <comment ref="H167" authorId="0" shapeId="0">
      <text>
        <r>
          <rPr>
            <b/>
            <sz val="9"/>
            <color indexed="81"/>
            <rFont val="Tahoma"/>
            <family val="2"/>
          </rPr>
          <t xml:space="preserve">30/03 vtb
</t>
        </r>
      </text>
    </comment>
    <comment ref="I167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H168" authorId="0" shapeId="0">
      <text>
        <r>
          <rPr>
            <b/>
            <sz val="9"/>
            <color indexed="81"/>
            <rFont val="Tahoma"/>
            <family val="2"/>
          </rPr>
          <t>01/04 VTB</t>
        </r>
      </text>
    </comment>
    <comment ref="H169" authorId="0" shapeId="0">
      <text>
        <r>
          <rPr>
            <b/>
            <sz val="9"/>
            <color indexed="81"/>
            <rFont val="Tahoma"/>
            <family val="2"/>
          </rPr>
          <t>01/04 TECH</t>
        </r>
      </text>
    </comment>
    <comment ref="H170" authorId="0" shapeId="0">
      <text>
        <r>
          <rPr>
            <b/>
            <sz val="9"/>
            <color indexed="81"/>
            <rFont val="Tahoma"/>
            <family val="2"/>
          </rPr>
          <t>08/04 VTB</t>
        </r>
      </text>
    </comment>
    <comment ref="I170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H171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H172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I172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H173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I173" authorId="0" shapeId="0">
      <text>
        <r>
          <rPr>
            <b/>
            <sz val="9"/>
            <color indexed="81"/>
            <rFont val="Tahoma"/>
            <family val="2"/>
          </rPr>
          <t>18/04 TECH</t>
        </r>
      </text>
    </comment>
    <comment ref="J173" authorId="0" shapeId="0">
      <text>
        <r>
          <rPr>
            <b/>
            <sz val="9"/>
            <color indexed="81"/>
            <rFont val="Tahoma"/>
            <family val="2"/>
          </rPr>
          <t>28/04 TECH</t>
        </r>
      </text>
    </comment>
    <comment ref="H174" authorId="0" shapeId="0">
      <text>
        <r>
          <rPr>
            <b/>
            <sz val="9"/>
            <color indexed="81"/>
            <rFont val="Tahoma"/>
            <family val="2"/>
          </rPr>
          <t>06/04 TECH</t>
        </r>
      </text>
    </comment>
    <comment ref="I174" authorId="0" shapeId="0">
      <text>
        <r>
          <rPr>
            <b/>
            <sz val="9"/>
            <color indexed="81"/>
            <rFont val="Tahoma"/>
            <family val="2"/>
          </rPr>
          <t>28/04 TECH</t>
        </r>
      </text>
    </comment>
    <comment ref="H175" authorId="0" shapeId="0">
      <text>
        <r>
          <rPr>
            <b/>
            <sz val="9"/>
            <color indexed="81"/>
            <rFont val="Tahoma"/>
            <family val="2"/>
          </rPr>
          <t>07/04 TECH</t>
        </r>
      </text>
    </comment>
    <comment ref="H176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H177" authorId="0" shapeId="0">
      <text>
        <r>
          <rPr>
            <b/>
            <sz val="9"/>
            <color indexed="81"/>
            <rFont val="Tahoma"/>
            <family val="2"/>
          </rPr>
          <t>11/01 TECH
Tổng thanh toán: 3.150.000</t>
        </r>
      </text>
    </comment>
    <comment ref="H178" authorId="0" shapeId="0">
      <text>
        <r>
          <rPr>
            <b/>
            <sz val="9"/>
            <color indexed="81"/>
            <rFont val="Tahoma"/>
            <family val="2"/>
          </rPr>
          <t>14/04 TECH</t>
        </r>
      </text>
    </comment>
    <comment ref="I178" authorId="0" shapeId="0">
      <text>
        <r>
          <rPr>
            <b/>
            <sz val="9"/>
            <color indexed="81"/>
            <rFont val="Tahoma"/>
            <family val="2"/>
          </rPr>
          <t>29/04 TECH</t>
        </r>
      </text>
    </comment>
    <comment ref="H179" authorId="0" shapeId="0">
      <text>
        <r>
          <rPr>
            <b/>
            <sz val="9"/>
            <color indexed="81"/>
            <rFont val="Tahoma"/>
            <family val="2"/>
          </rPr>
          <t>11/04 TECH</t>
        </r>
      </text>
    </comment>
    <comment ref="H180" authorId="0" shapeId="0">
      <text>
        <r>
          <rPr>
            <b/>
            <sz val="9"/>
            <color indexed="81"/>
            <rFont val="Tahoma"/>
            <family val="2"/>
          </rPr>
          <t>Lấy số liệu tử bảng tổng hợp của Ms Trang</t>
        </r>
      </text>
    </comment>
    <comment ref="H181" authorId="0" shapeId="0">
      <text>
        <r>
          <rPr>
            <b/>
            <sz val="9"/>
            <color indexed="81"/>
            <rFont val="Tahoma"/>
            <family val="2"/>
          </rPr>
          <t>21/04 TECH</t>
        </r>
      </text>
    </comment>
    <comment ref="I181" authorId="0" shapeId="0">
      <text>
        <r>
          <rPr>
            <b/>
            <sz val="9"/>
            <color indexed="81"/>
            <rFont val="Tahoma"/>
            <family val="2"/>
          </rPr>
          <t>12/05 TECH</t>
        </r>
      </text>
    </comment>
    <comment ref="H182" authorId="0" shapeId="0">
      <text>
        <r>
          <rPr>
            <b/>
            <sz val="9"/>
            <color indexed="81"/>
            <rFont val="Tahoma"/>
            <family val="2"/>
          </rPr>
          <t>23/04 VTB</t>
        </r>
      </text>
    </comment>
    <comment ref="H183" authorId="0" shapeId="0">
      <text>
        <r>
          <rPr>
            <b/>
            <sz val="9"/>
            <color indexed="81"/>
            <rFont val="Tahoma"/>
            <family val="2"/>
          </rPr>
          <t xml:space="preserve">27/04 VTB
</t>
        </r>
      </text>
    </comment>
    <comment ref="H184" authorId="0" shapeId="0">
      <text>
        <r>
          <rPr>
            <b/>
            <sz val="9"/>
            <color indexed="81"/>
            <rFont val="Tahoma"/>
            <family val="2"/>
          </rPr>
          <t>25/04 VTB</t>
        </r>
      </text>
    </comment>
    <comment ref="H185" authorId="0" shapeId="0">
      <text>
        <r>
          <rPr>
            <b/>
            <sz val="9"/>
            <color indexed="81"/>
            <rFont val="Tahoma"/>
            <family val="2"/>
          </rPr>
          <t>18/03 TECH</t>
        </r>
      </text>
    </comment>
    <comment ref="I18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23/04 TECH</t>
        </r>
      </text>
    </comment>
    <comment ref="H186" authorId="0" shapeId="0">
      <text>
        <r>
          <rPr>
            <b/>
            <sz val="9"/>
            <color indexed="81"/>
            <rFont val="Tahoma"/>
            <family val="2"/>
          </rPr>
          <t>05/05 VTB</t>
        </r>
      </text>
    </comment>
    <comment ref="H187" authorId="0" shapeId="0">
      <text>
        <r>
          <rPr>
            <b/>
            <sz val="9"/>
            <color indexed="81"/>
            <rFont val="Tahoma"/>
            <family val="2"/>
          </rPr>
          <t xml:space="preserve">30/06/2020 TECH
</t>
        </r>
      </text>
    </comment>
    <comment ref="H188" authorId="0" shapeId="0">
      <text>
        <r>
          <rPr>
            <sz val="9"/>
            <color indexed="81"/>
            <rFont val="Tahoma"/>
            <family val="2"/>
          </rPr>
          <t xml:space="preserve">DUNG MỚI THÊM VÀO (KO RÕ THỜI GIAN THANH TOÁN)
</t>
        </r>
      </text>
    </comment>
    <comment ref="I188" authorId="0" shapeId="0">
      <text>
        <r>
          <rPr>
            <b/>
            <sz val="9"/>
            <color indexed="81"/>
            <rFont val="Tahoma"/>
            <family val="2"/>
          </rPr>
          <t>31/07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91" authorId="0" shapeId="0">
      <text>
        <r>
          <rPr>
            <b/>
            <sz val="9"/>
            <color indexed="81"/>
            <rFont val="Tahoma"/>
            <family val="2"/>
          </rPr>
          <t>13/03 VTB</t>
        </r>
      </text>
    </comment>
    <comment ref="I191" authorId="0" shapeId="0">
      <text>
        <r>
          <rPr>
            <b/>
            <sz val="9"/>
            <color indexed="81"/>
            <rFont val="Tahoma"/>
            <family val="2"/>
          </rPr>
          <t>04/04 VTB</t>
        </r>
      </text>
    </comment>
    <comment ref="H192" authorId="0" shapeId="0">
      <text>
        <r>
          <rPr>
            <b/>
            <sz val="9"/>
            <color indexed="81"/>
            <rFont val="Tahoma"/>
            <family val="2"/>
          </rPr>
          <t>12/03 VTB</t>
        </r>
      </text>
    </comment>
    <comment ref="I192" authorId="0" shapeId="0">
      <text>
        <r>
          <rPr>
            <b/>
            <sz val="9"/>
            <color indexed="81"/>
            <rFont val="Tahoma"/>
            <family val="2"/>
          </rPr>
          <t>13/04 VTB</t>
        </r>
      </text>
    </comment>
    <comment ref="H193" authorId="0" shapeId="0">
      <text>
        <r>
          <rPr>
            <b/>
            <sz val="9"/>
            <color indexed="81"/>
            <rFont val="Tahoma"/>
            <family val="2"/>
          </rPr>
          <t>12/03 VTB</t>
        </r>
      </text>
    </comment>
    <comment ref="H194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H195" authorId="0" shapeId="0">
      <text>
        <r>
          <rPr>
            <b/>
            <sz val="9"/>
            <color indexed="81"/>
            <rFont val="Tahoma"/>
            <family val="2"/>
          </rPr>
          <t>24/03 VTB</t>
        </r>
      </text>
    </comment>
    <comment ref="I195" authorId="0" shapeId="0">
      <text>
        <r>
          <rPr>
            <b/>
            <sz val="9"/>
            <color indexed="81"/>
            <rFont val="Tahoma"/>
            <family val="2"/>
          </rPr>
          <t>29/05 VTB</t>
        </r>
      </text>
    </comment>
    <comment ref="H196" authorId="0" shapeId="0">
      <text>
        <r>
          <rPr>
            <b/>
            <sz val="9"/>
            <color indexed="81"/>
            <rFont val="Tahoma"/>
            <family val="2"/>
          </rPr>
          <t xml:space="preserve">01/04 VTB ( trong tồng sô: 20.273.000 đã chuyển 
</t>
        </r>
      </text>
    </comment>
    <comment ref="H197" authorId="0" shapeId="0">
      <text>
        <r>
          <rPr>
            <b/>
            <sz val="9"/>
            <color indexed="81"/>
            <rFont val="Tahoma"/>
            <family val="2"/>
          </rPr>
          <t>08/04 VTB</t>
        </r>
      </text>
    </comment>
    <comment ref="H198" authorId="0" shapeId="0">
      <text>
        <r>
          <rPr>
            <b/>
            <sz val="9"/>
            <color indexed="81"/>
            <rFont val="Tahoma"/>
            <family val="2"/>
          </rPr>
          <t>09/04 TECH</t>
        </r>
      </text>
    </comment>
    <comment ref="I198" authorId="0" shapeId="0">
      <text>
        <r>
          <rPr>
            <b/>
            <sz val="9"/>
            <color indexed="81"/>
            <rFont val="Tahoma"/>
            <family val="2"/>
          </rPr>
          <t>09/014 TECH
chi hỗ trợ</t>
        </r>
      </text>
    </comment>
    <comment ref="H199" authorId="0" shapeId="0">
      <text>
        <r>
          <rPr>
            <b/>
            <sz val="9"/>
            <color indexed="81"/>
            <rFont val="Tahoma"/>
            <family val="2"/>
          </rPr>
          <t>14/04 TECH</t>
        </r>
      </text>
    </comment>
    <comment ref="H200" authorId="0" shapeId="0">
      <text>
        <r>
          <rPr>
            <b/>
            <sz val="9"/>
            <color indexed="81"/>
            <rFont val="Tahoma"/>
            <family val="2"/>
          </rPr>
          <t>Lấy số từ bảng tổng hợp của Ms Trang</t>
        </r>
      </text>
    </comment>
    <comment ref="H201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H202" authorId="0" shapeId="0">
      <text>
        <r>
          <rPr>
            <b/>
            <sz val="9"/>
            <color indexed="81"/>
            <rFont val="Tahoma"/>
            <family val="2"/>
          </rPr>
          <t xml:space="preserve">18/03 VTB
</t>
        </r>
      </text>
    </comment>
    <comment ref="I202" authorId="0" shapeId="0">
      <text>
        <r>
          <rPr>
            <b/>
            <sz val="9"/>
            <color indexed="81"/>
            <rFont val="Tahoma"/>
            <family val="2"/>
          </rPr>
          <t>11/04 VTB</t>
        </r>
      </text>
    </comment>
    <comment ref="H203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H204" authorId="0" shapeId="0">
      <text>
        <r>
          <rPr>
            <b/>
            <sz val="9"/>
            <color indexed="81"/>
            <rFont val="Tahoma"/>
            <family val="2"/>
          </rPr>
          <t>01/07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05" authorId="0" shapeId="0">
      <text>
        <r>
          <rPr>
            <b/>
            <sz val="9"/>
            <color indexed="81"/>
            <rFont val="Tahoma"/>
            <family val="2"/>
          </rPr>
          <t>04/07 TECH</t>
        </r>
      </text>
    </comment>
    <comment ref="H20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12/10 TECH</t>
        </r>
      </text>
    </comment>
    <comment ref="I20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05/11 TM</t>
        </r>
      </text>
    </comment>
    <comment ref="H209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H210" authorId="0" shapeId="0">
      <text>
        <r>
          <rPr>
            <b/>
            <sz val="9"/>
            <color indexed="81"/>
            <rFont val="Tahoma"/>
            <family val="2"/>
          </rPr>
          <t xml:space="preserve">18/03 vtb
</t>
        </r>
      </text>
    </comment>
    <comment ref="H211" authorId="0" shapeId="0">
      <text>
        <r>
          <rPr>
            <b/>
            <sz val="9"/>
            <color indexed="81"/>
            <rFont val="Tahoma"/>
            <family val="2"/>
          </rPr>
          <t xml:space="preserve">01/04 VTB
</t>
        </r>
      </text>
    </comment>
    <comment ref="I211" authorId="0" shapeId="0">
      <text>
        <r>
          <rPr>
            <b/>
            <sz val="9"/>
            <color indexed="81"/>
            <rFont val="Tahoma"/>
            <family val="2"/>
          </rPr>
          <t>24/04 VTB</t>
        </r>
      </text>
    </comment>
    <comment ref="H212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I212" authorId="0" shapeId="0">
      <text>
        <r>
          <rPr>
            <b/>
            <sz val="9"/>
            <color indexed="81"/>
            <rFont val="Tahoma"/>
            <family val="2"/>
          </rPr>
          <t>01/04 TECH</t>
        </r>
      </text>
    </comment>
    <comment ref="H213" authorId="0" shapeId="0">
      <text>
        <r>
          <rPr>
            <b/>
            <sz val="9"/>
            <color indexed="81"/>
            <rFont val="Tahoma"/>
            <family val="2"/>
          </rPr>
          <t xml:space="preserve">06/03 VTB
</t>
        </r>
      </text>
    </comment>
    <comment ref="I213" authorId="0" shapeId="0">
      <text>
        <r>
          <rPr>
            <b/>
            <sz val="9"/>
            <color indexed="81"/>
            <rFont val="Tahoma"/>
            <family val="2"/>
          </rPr>
          <t>31/03 VTB</t>
        </r>
      </text>
    </comment>
    <comment ref="H214" authorId="0" shapeId="0">
      <text>
        <r>
          <rPr>
            <b/>
            <sz val="9"/>
            <color indexed="81"/>
            <rFont val="Tahoma"/>
            <family val="2"/>
          </rPr>
          <t xml:space="preserve">06/03 VTB
</t>
        </r>
      </text>
    </comment>
    <comment ref="I214" authorId="0" shapeId="0">
      <text>
        <r>
          <rPr>
            <b/>
            <sz val="9"/>
            <color indexed="81"/>
            <rFont val="Tahoma"/>
            <family val="2"/>
          </rPr>
          <t xml:space="preserve">11/05 VTB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15" authorId="0" shapeId="0">
      <text>
        <r>
          <rPr>
            <b/>
            <sz val="9"/>
            <color indexed="81"/>
            <rFont val="Tahoma"/>
            <family val="2"/>
          </rPr>
          <t xml:space="preserve">06/03 TM
</t>
        </r>
      </text>
    </comment>
    <comment ref="H216" authorId="0" shapeId="0">
      <text>
        <r>
          <rPr>
            <b/>
            <sz val="9"/>
            <color indexed="81"/>
            <rFont val="Tahoma"/>
            <family val="2"/>
          </rPr>
          <t>10/03 TECH</t>
        </r>
      </text>
    </comment>
    <comment ref="H21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07/03 TECH</t>
        </r>
      </text>
    </comment>
    <comment ref="I21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13/03 TECH</t>
        </r>
      </text>
    </comment>
    <comment ref="J21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17/04 TECH</t>
        </r>
      </text>
    </comment>
    <comment ref="H218" authorId="0" shapeId="0">
      <text>
        <r>
          <rPr>
            <b/>
            <sz val="9"/>
            <color indexed="81"/>
            <rFont val="Tahoma"/>
            <family val="2"/>
          </rPr>
          <t>13/03 TECH</t>
        </r>
      </text>
    </comment>
    <comment ref="I218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J218" authorId="0" shapeId="0">
      <text>
        <r>
          <rPr>
            <b/>
            <sz val="9"/>
            <color indexed="81"/>
            <rFont val="Tahoma"/>
            <family val="2"/>
          </rPr>
          <t>21/05 TECH</t>
        </r>
      </text>
    </comment>
    <comment ref="H219" authorId="0" shapeId="0">
      <text>
        <r>
          <rPr>
            <b/>
            <sz val="9"/>
            <color indexed="81"/>
            <rFont val="Tahoma"/>
            <family val="2"/>
          </rPr>
          <t>13/03 VTB</t>
        </r>
      </text>
    </comment>
    <comment ref="I219" authorId="0" shapeId="0">
      <text>
        <r>
          <rPr>
            <b/>
            <sz val="9"/>
            <color indexed="81"/>
            <rFont val="Tahoma"/>
            <family val="2"/>
          </rPr>
          <t>20/05 VTB</t>
        </r>
      </text>
    </comment>
    <comment ref="H220" authorId="0" shapeId="0">
      <text>
        <r>
          <rPr>
            <b/>
            <sz val="9"/>
            <color indexed="81"/>
            <rFont val="Tahoma"/>
            <family val="2"/>
          </rPr>
          <t>16/03 TECH</t>
        </r>
      </text>
    </comment>
    <comment ref="H221" authorId="0" shapeId="0">
      <text>
        <r>
          <rPr>
            <b/>
            <sz val="9"/>
            <color indexed="81"/>
            <rFont val="Tahoma"/>
            <family val="2"/>
          </rPr>
          <t>18/03 TECH</t>
        </r>
      </text>
    </comment>
    <comment ref="I221" authorId="0" shapeId="0">
      <text>
        <r>
          <rPr>
            <b/>
            <sz val="9"/>
            <color indexed="81"/>
            <rFont val="Tahoma"/>
            <family val="2"/>
          </rPr>
          <t>08/04 TECH</t>
        </r>
      </text>
    </comment>
    <comment ref="H222" authorId="0" shapeId="0">
      <text>
        <r>
          <rPr>
            <b/>
            <sz val="9"/>
            <color indexed="81"/>
            <rFont val="Tahoma"/>
            <family val="2"/>
          </rPr>
          <t>19/03 TECH</t>
        </r>
      </text>
    </comment>
    <comment ref="I222" authorId="0" shapeId="0">
      <text>
        <r>
          <rPr>
            <b/>
            <sz val="9"/>
            <color indexed="81"/>
            <rFont val="Tahoma"/>
            <family val="2"/>
          </rPr>
          <t xml:space="preserve">06/04 TECH
</t>
        </r>
      </text>
    </comment>
    <comment ref="H223" authorId="0" shapeId="0">
      <text>
        <r>
          <rPr>
            <b/>
            <sz val="9"/>
            <color indexed="81"/>
            <rFont val="Tahoma"/>
            <family val="2"/>
          </rPr>
          <t>21/03 TECH</t>
        </r>
      </text>
    </comment>
    <comment ref="H224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H225" authorId="0" shapeId="0">
      <text>
        <r>
          <rPr>
            <b/>
            <sz val="9"/>
            <color indexed="81"/>
            <rFont val="Tahoma"/>
            <family val="2"/>
          </rPr>
          <t>28/03 TECH</t>
        </r>
      </text>
    </comment>
    <comment ref="H226" authorId="0" shapeId="0">
      <text>
        <r>
          <rPr>
            <b/>
            <sz val="9"/>
            <color indexed="81"/>
            <rFont val="Tahoma"/>
            <family val="2"/>
          </rPr>
          <t xml:space="preserve">Lấy số liệu trên PM
</t>
        </r>
      </text>
    </comment>
    <comment ref="H227" authorId="0" shapeId="0">
      <text>
        <r>
          <rPr>
            <b/>
            <sz val="9"/>
            <color indexed="81"/>
            <rFont val="Tahoma"/>
            <family val="2"/>
          </rPr>
          <t xml:space="preserve">01/04 VTB ( trong tồng số: 20.273.000 đã chuyển )
</t>
        </r>
      </text>
    </comment>
    <comment ref="H228" authorId="0" shapeId="0">
      <text>
        <r>
          <rPr>
            <b/>
            <sz val="9"/>
            <color indexed="81"/>
            <rFont val="Tahoma"/>
            <family val="2"/>
          </rPr>
          <t>08/04 TECH</t>
        </r>
      </text>
    </comment>
    <comment ref="H229" authorId="0" shapeId="0">
      <text>
        <r>
          <rPr>
            <b/>
            <sz val="9"/>
            <color indexed="81"/>
            <rFont val="Tahoma"/>
            <family val="2"/>
          </rPr>
          <t>14/04 VTB</t>
        </r>
      </text>
    </comment>
    <comment ref="H230" authorId="0" shapeId="0">
      <text>
        <r>
          <rPr>
            <b/>
            <sz val="9"/>
            <color indexed="81"/>
            <rFont val="Tahoma"/>
            <family val="2"/>
          </rPr>
          <t>14/04 TECH</t>
        </r>
      </text>
    </comment>
    <comment ref="I230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H231" authorId="0" shapeId="0">
      <text>
        <r>
          <rPr>
            <b/>
            <sz val="9"/>
            <color indexed="81"/>
            <rFont val="Tahoma"/>
            <family val="2"/>
          </rPr>
          <t xml:space="preserve">14/04 TM
</t>
        </r>
      </text>
    </comment>
    <comment ref="H232" authorId="0" shapeId="0">
      <text>
        <r>
          <rPr>
            <b/>
            <sz val="9"/>
            <color indexed="81"/>
            <rFont val="Tahoma"/>
            <family val="2"/>
          </rPr>
          <t>Lấy số liệu từ bảng tổng hợp của Ms Trang</t>
        </r>
      </text>
    </comment>
    <comment ref="H234" authorId="0" shapeId="0">
      <text>
        <r>
          <rPr>
            <b/>
            <sz val="9"/>
            <color indexed="81"/>
            <rFont val="Tahoma"/>
            <family val="2"/>
          </rPr>
          <t>22/04 TECH</t>
        </r>
      </text>
    </comment>
    <comment ref="I235" authorId="0" shapeId="0">
      <text>
        <r>
          <rPr>
            <b/>
            <sz val="9"/>
            <color indexed="81"/>
            <rFont val="Tahoma"/>
            <family val="2"/>
          </rPr>
          <t xml:space="preserve">GiẢI chi ngày 16/06 ( hoàn trả lại công ty: 49.500 )
</t>
        </r>
      </text>
    </comment>
    <comment ref="H236" authorId="0" shapeId="0">
      <text>
        <r>
          <rPr>
            <b/>
            <sz val="9"/>
            <color indexed="81"/>
            <rFont val="Tahoma"/>
            <family val="2"/>
          </rPr>
          <t xml:space="preserve">18/06 TECH, GỒM                   
7.568.000: PAN ASIA &amp; LOCALIZE 13            11.436.000: HTMB t20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37" authorId="0" shapeId="0">
      <text>
        <r>
          <rPr>
            <b/>
            <sz val="9"/>
            <color indexed="81"/>
            <rFont val="Tahoma"/>
            <family val="2"/>
          </rPr>
          <t>30/06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38" authorId="0" shapeId="0">
      <text>
        <r>
          <rPr>
            <b/>
            <sz val="9"/>
            <color indexed="81"/>
            <rFont val="Tahoma"/>
            <family val="2"/>
          </rPr>
          <t>30/06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39" authorId="0" shapeId="0">
      <text>
        <r>
          <rPr>
            <b/>
            <sz val="9"/>
            <color indexed="81"/>
            <rFont val="Tahoma"/>
            <charset val="1"/>
          </rPr>
          <t>HPZ400:
31/12 TECH</t>
        </r>
      </text>
    </comment>
    <comment ref="H242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H243" authorId="0" shapeId="0">
      <text>
        <r>
          <rPr>
            <b/>
            <sz val="9"/>
            <color indexed="81"/>
            <rFont val="Tahoma"/>
            <family val="2"/>
          </rPr>
          <t>Gải chi từ 26/02 đến 03/03</t>
        </r>
      </text>
    </comment>
    <comment ref="H244" authorId="0" shapeId="0">
      <text>
        <r>
          <rPr>
            <b/>
            <sz val="9"/>
            <color indexed="81"/>
            <rFont val="Tahoma"/>
            <family val="2"/>
          </rPr>
          <t>11/03 VTB</t>
        </r>
      </text>
    </comment>
    <comment ref="I244" authorId="0" shapeId="0">
      <text>
        <r>
          <rPr>
            <b/>
            <sz val="9"/>
            <color indexed="81"/>
            <rFont val="Tahoma"/>
            <family val="2"/>
          </rPr>
          <t>30/03 TECH</t>
        </r>
      </text>
    </comment>
    <comment ref="J244" authorId="0" shapeId="0">
      <text>
        <r>
          <rPr>
            <b/>
            <sz val="9"/>
            <color indexed="81"/>
            <rFont val="Tahoma"/>
            <family val="2"/>
          </rPr>
          <t>26/05 tech</t>
        </r>
      </text>
    </comment>
    <comment ref="H245" authorId="0" shapeId="0">
      <text>
        <r>
          <rPr>
            <b/>
            <sz val="9"/>
            <color indexed="81"/>
            <rFont val="Tahoma"/>
            <family val="2"/>
          </rPr>
          <t xml:space="preserve">16/03 VTB
</t>
        </r>
      </text>
    </comment>
    <comment ref="I245" authorId="0" shapeId="0">
      <text>
        <r>
          <rPr>
            <b/>
            <sz val="9"/>
            <color indexed="81"/>
            <rFont val="Tahoma"/>
            <family val="2"/>
          </rPr>
          <t>10/06 VTB</t>
        </r>
      </text>
    </comment>
    <comment ref="H246" authorId="0" shapeId="0">
      <text>
        <r>
          <rPr>
            <b/>
            <sz val="9"/>
            <color indexed="81"/>
            <rFont val="Tahoma"/>
            <family val="2"/>
          </rPr>
          <t>21/03 VTB</t>
        </r>
      </text>
    </comment>
    <comment ref="I246" authorId="0" shapeId="0">
      <text>
        <r>
          <rPr>
            <b/>
            <sz val="9"/>
            <color indexed="81"/>
            <rFont val="Tahoma"/>
            <family val="2"/>
          </rPr>
          <t>09/04 VTB</t>
        </r>
      </text>
    </comment>
    <comment ref="J246" authorId="0" shapeId="0">
      <text>
        <r>
          <rPr>
            <b/>
            <sz val="9"/>
            <color indexed="81"/>
            <rFont val="Tahoma"/>
            <family val="2"/>
          </rPr>
          <t>10/07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47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I247" authorId="0" shapeId="0">
      <text>
        <r>
          <rPr>
            <b/>
            <sz val="9"/>
            <color indexed="81"/>
            <rFont val="Tahoma"/>
            <family val="2"/>
          </rPr>
          <t>11/04 TECH</t>
        </r>
      </text>
    </comment>
    <comment ref="J247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H248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I248" authorId="0" shapeId="0">
      <text>
        <r>
          <rPr>
            <b/>
            <sz val="9"/>
            <color indexed="81"/>
            <rFont val="Tahoma"/>
            <family val="2"/>
          </rPr>
          <t xml:space="preserve">12/05 TECH
</t>
        </r>
      </text>
    </comment>
    <comment ref="J248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H249" authorId="0" shapeId="0">
      <text>
        <r>
          <rPr>
            <b/>
            <sz val="9"/>
            <color indexed="81"/>
            <rFont val="Tahoma"/>
            <family val="2"/>
          </rPr>
          <t>28/03 TECH</t>
        </r>
      </text>
    </comment>
    <comment ref="H250" authorId="0" shapeId="0">
      <text>
        <r>
          <rPr>
            <b/>
            <sz val="9"/>
            <color indexed="81"/>
            <rFont val="Tahoma"/>
            <family val="2"/>
          </rPr>
          <t>08/04 VTB</t>
        </r>
      </text>
    </comment>
    <comment ref="I250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H251" authorId="0" shapeId="0">
      <text>
        <r>
          <rPr>
            <b/>
            <sz val="9"/>
            <color indexed="81"/>
            <rFont val="Tahoma"/>
            <family val="2"/>
          </rPr>
          <t>18/03 TECH</t>
        </r>
      </text>
    </comment>
    <comment ref="H252" authorId="0" shapeId="0">
      <text>
        <r>
          <rPr>
            <b/>
            <sz val="9"/>
            <color indexed="81"/>
            <rFont val="Tahoma"/>
            <family val="2"/>
          </rPr>
          <t>21/03 tech</t>
        </r>
      </text>
    </comment>
    <comment ref="I252" authorId="0" shapeId="0">
      <text>
        <r>
          <rPr>
            <b/>
            <sz val="9"/>
            <color indexed="81"/>
            <rFont val="Tahoma"/>
            <family val="2"/>
          </rPr>
          <t>30/03 VTB</t>
        </r>
      </text>
    </comment>
    <comment ref="H253" authorId="0" shapeId="0">
      <text>
        <r>
          <rPr>
            <b/>
            <sz val="9"/>
            <color indexed="81"/>
            <rFont val="Tahoma"/>
            <family val="2"/>
          </rPr>
          <t>Lấy số liệu trên phần mềm</t>
        </r>
      </text>
    </comment>
    <comment ref="H256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I256" authorId="0" shapeId="0">
      <text>
        <r>
          <rPr>
            <b/>
            <sz val="9"/>
            <color indexed="81"/>
            <rFont val="Tahoma"/>
            <family val="2"/>
          </rPr>
          <t>06/06 TECH</t>
        </r>
      </text>
    </comment>
    <comment ref="H257" authorId="0" shapeId="0">
      <text>
        <r>
          <rPr>
            <b/>
            <sz val="9"/>
            <color indexed="81"/>
            <rFont val="Tahoma"/>
            <family val="2"/>
          </rPr>
          <t>07/04 VTB</t>
        </r>
      </text>
    </comment>
    <comment ref="H25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16/03 TECH</t>
        </r>
      </text>
    </comment>
    <comment ref="I25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30/05 TECH</t>
        </r>
      </text>
    </comment>
    <comment ref="H259" authorId="0" shapeId="0">
      <text>
        <r>
          <rPr>
            <b/>
            <sz val="9"/>
            <color indexed="81"/>
            <rFont val="Tahoma"/>
            <family val="2"/>
          </rPr>
          <t xml:space="preserve">11/04 TM
</t>
        </r>
      </text>
    </comment>
    <comment ref="H260" authorId="0" shapeId="0">
      <text>
        <r>
          <rPr>
            <b/>
            <sz val="9"/>
            <color indexed="81"/>
            <rFont val="Tahoma"/>
            <family val="2"/>
          </rPr>
          <t>11/01 TECH
Tồng trả: 3.150.000</t>
        </r>
      </text>
    </comment>
    <comment ref="H261" authorId="0" shapeId="0">
      <text>
        <r>
          <rPr>
            <b/>
            <sz val="9"/>
            <color indexed="81"/>
            <rFont val="Tahoma"/>
            <family val="2"/>
          </rPr>
          <t>15/04 TECH</t>
        </r>
      </text>
    </comment>
    <comment ref="H262" authorId="0" shapeId="0">
      <text>
        <r>
          <rPr>
            <b/>
            <sz val="9"/>
            <color indexed="81"/>
            <rFont val="Tahoma"/>
            <family val="2"/>
          </rPr>
          <t xml:space="preserve">Lấy số liệu từ bảng tổng hợp của Ms Trang
</t>
        </r>
      </text>
    </comment>
    <comment ref="H263" authorId="0" shapeId="0">
      <text>
        <r>
          <rPr>
            <b/>
            <sz val="9"/>
            <color indexed="81"/>
            <rFont val="Tahoma"/>
            <family val="2"/>
          </rPr>
          <t>18/04 TECH</t>
        </r>
      </text>
    </comment>
    <comment ref="I263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H264" authorId="0" shapeId="0">
      <text>
        <r>
          <rPr>
            <b/>
            <sz val="9"/>
            <color indexed="81"/>
            <rFont val="Tahoma"/>
            <family val="2"/>
          </rPr>
          <t>24/04 TECH</t>
        </r>
      </text>
    </comment>
    <comment ref="H265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H266" authorId="0" shapeId="0">
      <text>
        <r>
          <rPr>
            <b/>
            <sz val="9"/>
            <color indexed="81"/>
            <rFont val="Tahoma"/>
            <family val="2"/>
          </rPr>
          <t>29/04</t>
        </r>
      </text>
    </comment>
    <comment ref="I26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30/05 TECH</t>
        </r>
      </text>
    </comment>
    <comment ref="H267" authorId="0" shapeId="0">
      <text>
        <r>
          <rPr>
            <b/>
            <sz val="9"/>
            <color indexed="81"/>
            <rFont val="Tahoma"/>
            <family val="2"/>
          </rPr>
          <t>28/04 TECH</t>
        </r>
      </text>
    </comment>
    <comment ref="H268" authorId="0" shapeId="0">
      <text>
        <r>
          <rPr>
            <b/>
            <sz val="9"/>
            <color indexed="81"/>
            <rFont val="Tahoma"/>
            <family val="2"/>
          </rPr>
          <t>06/02 TECH</t>
        </r>
      </text>
    </comment>
    <comment ref="H269" authorId="0" shapeId="0">
      <text>
        <r>
          <rPr>
            <b/>
            <sz val="9"/>
            <color indexed="81"/>
            <rFont val="Tahoma"/>
            <family val="2"/>
          </rPr>
          <t>02/06 TECH</t>
        </r>
      </text>
    </comment>
    <comment ref="H270" authorId="0" shapeId="0">
      <text>
        <r>
          <rPr>
            <b/>
            <sz val="9"/>
            <color indexed="81"/>
            <rFont val="Tahoma"/>
            <family val="2"/>
          </rPr>
          <t>08/06 VTB</t>
        </r>
      </text>
    </comment>
    <comment ref="H27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14/04 : 3TR TECH+04/05 : 3TR VCB </t>
        </r>
      </text>
    </comment>
    <comment ref="I27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27/07 TECH</t>
        </r>
      </text>
    </comment>
    <comment ref="H272" authorId="0" shapeId="0">
      <text>
        <r>
          <rPr>
            <b/>
            <sz val="9"/>
            <color indexed="81"/>
            <rFont val="Tahoma"/>
            <family val="2"/>
          </rPr>
          <t>30/06/20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73" authorId="0" shapeId="0">
      <text>
        <r>
          <rPr>
            <b/>
            <sz val="9"/>
            <color indexed="81"/>
            <rFont val="Tahoma"/>
            <family val="2"/>
          </rPr>
          <t xml:space="preserve">13/8/20 TECH
</t>
        </r>
      </text>
    </comment>
    <comment ref="H274" authorId="0" shapeId="0">
      <text>
        <r>
          <rPr>
            <b/>
            <sz val="9"/>
            <color indexed="81"/>
            <rFont val="Tahoma"/>
            <family val="2"/>
          </rPr>
          <t>13/8/20 TECH</t>
        </r>
      </text>
    </comment>
    <comment ref="H27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14/10 TECH</t>
        </r>
      </text>
    </comment>
    <comment ref="H278" authorId="0" shapeId="0">
      <text>
        <r>
          <rPr>
            <b/>
            <sz val="9"/>
            <color indexed="81"/>
            <rFont val="Tahoma"/>
            <family val="2"/>
          </rPr>
          <t xml:space="preserve">17/02 TECH
</t>
        </r>
      </text>
    </comment>
    <comment ref="H279" authorId="0" shapeId="0">
      <text>
        <r>
          <rPr>
            <b/>
            <sz val="9"/>
            <color indexed="81"/>
            <rFont val="Tahoma"/>
            <family val="2"/>
          </rPr>
          <t xml:space="preserve">19/02 TECH
</t>
        </r>
      </text>
    </comment>
    <comment ref="H280" authorId="0" shapeId="0">
      <text>
        <r>
          <rPr>
            <b/>
            <sz val="9"/>
            <color indexed="81"/>
            <rFont val="Tahoma"/>
            <family val="2"/>
          </rPr>
          <t>21/02 TECH</t>
        </r>
      </text>
    </comment>
    <comment ref="H281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H282" authorId="0" shapeId="0">
      <text>
        <r>
          <rPr>
            <b/>
            <sz val="9"/>
            <color indexed="81"/>
            <rFont val="Tahoma"/>
            <family val="2"/>
          </rPr>
          <t>25/02 TECH</t>
        </r>
      </text>
    </comment>
    <comment ref="H283" authorId="0" shapeId="0">
      <text>
        <r>
          <rPr>
            <b/>
            <sz val="9"/>
            <color indexed="81"/>
            <rFont val="Tahoma"/>
            <family val="2"/>
          </rPr>
          <t>25/02 TECH</t>
        </r>
      </text>
    </comment>
    <comment ref="H284" authorId="0" shapeId="0">
      <text>
        <r>
          <rPr>
            <b/>
            <sz val="9"/>
            <color indexed="81"/>
            <rFont val="Tahoma"/>
            <family val="2"/>
          </rPr>
          <t>trong để nghị thanh toán anh Đồng 25/02 giải chi ngày 26/02</t>
        </r>
      </text>
    </comment>
    <comment ref="H285" authorId="0" shapeId="0">
      <text>
        <r>
          <rPr>
            <b/>
            <sz val="9"/>
            <color indexed="81"/>
            <rFont val="Tahoma"/>
            <family val="2"/>
          </rPr>
          <t>03/03 TECH</t>
        </r>
      </text>
    </comment>
    <comment ref="H286" authorId="0" shapeId="0">
      <text>
        <r>
          <rPr>
            <b/>
            <sz val="9"/>
            <color indexed="81"/>
            <rFont val="Tahoma"/>
            <family val="2"/>
          </rPr>
          <t>28/02 TECH, Hoàng thi công trả tiền cho NCC rồi, kê toán chuyển trả lại cho Mr Hoàng</t>
        </r>
      </text>
    </comment>
    <comment ref="H287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H288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H289" authorId="0" shapeId="0">
      <text>
        <r>
          <rPr>
            <b/>
            <sz val="9"/>
            <color indexed="81"/>
            <rFont val="Tahoma"/>
            <family val="2"/>
          </rPr>
          <t>19/03 VTB</t>
        </r>
      </text>
    </comment>
    <comment ref="H290" authorId="0" shapeId="0">
      <text>
        <r>
          <rPr>
            <b/>
            <sz val="9"/>
            <color indexed="81"/>
            <rFont val="Tahoma"/>
            <family val="2"/>
          </rPr>
          <t>19/03 TECH</t>
        </r>
      </text>
    </comment>
    <comment ref="H291" authorId="0" shapeId="0">
      <text>
        <r>
          <rPr>
            <b/>
            <sz val="9"/>
            <color indexed="81"/>
            <rFont val="Tahoma"/>
            <family val="2"/>
          </rPr>
          <t xml:space="preserve">Giải chi ngày chứng từ 29/04  ( Tổng ứng 4tr )
</t>
        </r>
      </text>
    </comment>
    <comment ref="H29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19/9 TECH</t>
        </r>
      </text>
    </comment>
    <comment ref="H295" authorId="0" shapeId="0">
      <text>
        <r>
          <rPr>
            <b/>
            <sz val="9"/>
            <color indexed="81"/>
            <rFont val="Tahoma"/>
            <family val="2"/>
          </rPr>
          <t xml:space="preserve">11/02 TECH
</t>
        </r>
      </text>
    </comment>
    <comment ref="I295" authorId="0" shapeId="0">
      <text>
        <r>
          <rPr>
            <b/>
            <sz val="9"/>
            <color indexed="81"/>
            <rFont val="Tahoma"/>
            <family val="2"/>
          </rPr>
          <t xml:space="preserve">11/03 TECH
</t>
        </r>
      </text>
    </comment>
    <comment ref="J295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H296" authorId="0" shapeId="0">
      <text>
        <r>
          <rPr>
            <b/>
            <sz val="9"/>
            <color indexed="81"/>
            <rFont val="Tahoma"/>
            <family val="2"/>
          </rPr>
          <t>04/02 TECH</t>
        </r>
      </text>
    </comment>
    <comment ref="I296" authorId="0" shapeId="0">
      <text>
        <r>
          <rPr>
            <b/>
            <sz val="9"/>
            <color indexed="81"/>
            <rFont val="Tahoma"/>
            <family val="2"/>
          </rPr>
          <t xml:space="preserve">25/02 TECH
</t>
        </r>
      </text>
    </comment>
    <comment ref="J296" authorId="0" shapeId="0">
      <text>
        <r>
          <rPr>
            <b/>
            <sz val="9"/>
            <color indexed="81"/>
            <rFont val="Tahoma"/>
            <family val="2"/>
          </rPr>
          <t>23/03 TECH</t>
        </r>
      </text>
    </comment>
    <comment ref="H297" authorId="0" shapeId="0">
      <text>
        <r>
          <rPr>
            <b/>
            <sz val="9"/>
            <color indexed="81"/>
            <rFont val="Tahoma"/>
            <family val="2"/>
          </rPr>
          <t>11/02 VTB</t>
        </r>
      </text>
    </comment>
    <comment ref="H298" authorId="0" shapeId="0">
      <text>
        <r>
          <rPr>
            <b/>
            <sz val="9"/>
            <color indexed="81"/>
            <rFont val="Tahoma"/>
            <family val="2"/>
          </rPr>
          <t xml:space="preserve">11/02 VTB
</t>
        </r>
      </text>
    </comment>
    <comment ref="I298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J298" authorId="0" shapeId="0">
      <text>
        <r>
          <rPr>
            <b/>
            <sz val="9"/>
            <color indexed="81"/>
            <rFont val="Tahoma"/>
            <family val="2"/>
          </rPr>
          <t>23/05 VTB</t>
        </r>
      </text>
    </comment>
    <comment ref="H299" authorId="0" shapeId="0">
      <text>
        <r>
          <rPr>
            <b/>
            <sz val="9"/>
            <color indexed="81"/>
            <rFont val="Tahoma"/>
            <family val="2"/>
          </rPr>
          <t xml:space="preserve">11/02 TECH
</t>
        </r>
      </text>
    </comment>
    <comment ref="I299" authorId="0" shapeId="0">
      <text>
        <r>
          <rPr>
            <b/>
            <sz val="9"/>
            <color indexed="81"/>
            <rFont val="Tahoma"/>
            <family val="2"/>
          </rPr>
          <t xml:space="preserve">13/03 VTB
</t>
        </r>
      </text>
    </comment>
    <comment ref="J299" authorId="0" shapeId="0">
      <text>
        <r>
          <rPr>
            <b/>
            <sz val="9"/>
            <color indexed="81"/>
            <rFont val="Tahoma"/>
            <family val="2"/>
          </rPr>
          <t>21/03 VTB</t>
        </r>
      </text>
    </comment>
    <comment ref="H300" authorId="0" shapeId="0">
      <text>
        <r>
          <rPr>
            <b/>
            <sz val="9"/>
            <color indexed="81"/>
            <rFont val="Tahoma"/>
            <family val="2"/>
          </rPr>
          <t>21/02 VTB</t>
        </r>
      </text>
    </comment>
    <comment ref="I300" authorId="0" shapeId="0">
      <text>
        <r>
          <rPr>
            <b/>
            <sz val="9"/>
            <color indexed="81"/>
            <rFont val="Tahoma"/>
            <family val="2"/>
          </rPr>
          <t>01/04 VTB</t>
        </r>
      </text>
    </comment>
    <comment ref="H301" authorId="0" shapeId="0">
      <text>
        <r>
          <rPr>
            <b/>
            <sz val="9"/>
            <color indexed="81"/>
            <rFont val="Tahoma"/>
            <family val="2"/>
          </rPr>
          <t xml:space="preserve">24/02 TECH
</t>
        </r>
      </text>
    </comment>
    <comment ref="H302" authorId="0" shapeId="0">
      <text>
        <r>
          <rPr>
            <b/>
            <sz val="9"/>
            <color indexed="81"/>
            <rFont val="Tahoma"/>
            <family val="2"/>
          </rPr>
          <t>28/02 TECH</t>
        </r>
      </text>
    </comment>
    <comment ref="I302" authorId="0" shapeId="0">
      <text>
        <r>
          <rPr>
            <b/>
            <sz val="9"/>
            <color indexed="81"/>
            <rFont val="Tahoma"/>
            <family val="2"/>
          </rPr>
          <t xml:space="preserve">
01/04 TECH
</t>
        </r>
      </text>
    </comment>
    <comment ref="H303" authorId="0" shapeId="0">
      <text>
        <r>
          <rPr>
            <b/>
            <sz val="9"/>
            <color indexed="81"/>
            <rFont val="Tahoma"/>
            <family val="2"/>
          </rPr>
          <t>04/03 TECH</t>
        </r>
      </text>
    </comment>
    <comment ref="I303" authorId="0" shapeId="0">
      <text>
        <r>
          <rPr>
            <b/>
            <sz val="9"/>
            <color indexed="81"/>
            <rFont val="Tahoma"/>
            <family val="2"/>
          </rPr>
          <t>31/03 TECH</t>
        </r>
      </text>
    </comment>
    <comment ref="H304" authorId="0" shapeId="0">
      <text>
        <r>
          <rPr>
            <b/>
            <sz val="9"/>
            <color indexed="81"/>
            <rFont val="Tahoma"/>
            <family val="2"/>
          </rPr>
          <t>29/02 TECH</t>
        </r>
      </text>
    </comment>
    <comment ref="H305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H306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I306" authorId="0" shapeId="0">
      <text>
        <r>
          <rPr>
            <b/>
            <sz val="9"/>
            <color indexed="81"/>
            <rFont val="Tahoma"/>
            <family val="2"/>
          </rPr>
          <t>17/03 TECH</t>
        </r>
      </text>
    </comment>
    <comment ref="J306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H307" authorId="0" shapeId="0">
      <text>
        <r>
          <rPr>
            <b/>
            <sz val="9"/>
            <color indexed="81"/>
            <rFont val="Tahoma"/>
            <family val="2"/>
          </rPr>
          <t>07/03 TECH</t>
        </r>
      </text>
    </comment>
    <comment ref="H308" authorId="0" shapeId="0">
      <text>
        <r>
          <rPr>
            <b/>
            <sz val="9"/>
            <color indexed="81"/>
            <rFont val="Tahoma"/>
            <family val="2"/>
          </rPr>
          <t>09/03 TECH</t>
        </r>
      </text>
    </comment>
    <comment ref="H309" authorId="0" shapeId="0">
      <text>
        <r>
          <rPr>
            <b/>
            <sz val="9"/>
            <color indexed="81"/>
            <rFont val="Tahoma"/>
            <family val="2"/>
          </rPr>
          <t>12/03 VTB</t>
        </r>
      </text>
    </comment>
    <comment ref="I309" authorId="0" shapeId="0">
      <text>
        <r>
          <rPr>
            <b/>
            <sz val="9"/>
            <color indexed="81"/>
            <rFont val="Tahoma"/>
            <family val="2"/>
          </rPr>
          <t xml:space="preserve">04/07/20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10" authorId="0" shapeId="0">
      <text>
        <r>
          <rPr>
            <b/>
            <sz val="9"/>
            <color indexed="81"/>
            <rFont val="Tahoma"/>
            <family val="2"/>
          </rPr>
          <t>12/03 VTB</t>
        </r>
      </text>
    </comment>
    <comment ref="H311" authorId="0" shapeId="0">
      <text>
        <r>
          <rPr>
            <b/>
            <sz val="9"/>
            <color indexed="81"/>
            <rFont val="Tahoma"/>
            <family val="2"/>
          </rPr>
          <t>16/03 TECH</t>
        </r>
      </text>
    </comment>
    <comment ref="H312" authorId="0" shapeId="0">
      <text>
        <r>
          <rPr>
            <b/>
            <sz val="9"/>
            <color indexed="81"/>
            <rFont val="Tahoma"/>
            <family val="2"/>
          </rPr>
          <t xml:space="preserve">20/03 VTB
</t>
        </r>
      </text>
    </comment>
    <comment ref="I312" authorId="0" shapeId="0">
      <text>
        <r>
          <rPr>
            <b/>
            <sz val="9"/>
            <color indexed="81"/>
            <rFont val="Tahoma"/>
            <family val="2"/>
          </rPr>
          <t>24/04 VTB</t>
        </r>
      </text>
    </comment>
    <comment ref="H313" authorId="0" shapeId="0">
      <text>
        <r>
          <rPr>
            <b/>
            <sz val="9"/>
            <color indexed="81"/>
            <rFont val="Tahoma"/>
            <family val="2"/>
          </rPr>
          <t>19/03 TECH</t>
        </r>
      </text>
    </comment>
    <comment ref="I313" authorId="0" shapeId="0">
      <text>
        <r>
          <rPr>
            <b/>
            <sz val="9"/>
            <color indexed="81"/>
            <rFont val="Tahoma"/>
            <family val="2"/>
          </rPr>
          <t>17/06 TECH</t>
        </r>
      </text>
    </comment>
    <comment ref="H314" authorId="0" shapeId="0">
      <text>
        <r>
          <rPr>
            <b/>
            <sz val="9"/>
            <color indexed="81"/>
            <rFont val="Tahoma"/>
            <family val="2"/>
          </rPr>
          <t>24/03 vtb</t>
        </r>
      </text>
    </comment>
    <comment ref="H315" authorId="0" shapeId="0">
      <text>
        <r>
          <rPr>
            <b/>
            <sz val="9"/>
            <color indexed="81"/>
            <rFont val="Tahoma"/>
            <family val="2"/>
          </rPr>
          <t>14/04 VTB</t>
        </r>
      </text>
    </comment>
    <comment ref="H316" authorId="0" shapeId="0">
      <text>
        <r>
          <rPr>
            <b/>
            <sz val="9"/>
            <color indexed="81"/>
            <rFont val="Tahoma"/>
            <family val="2"/>
          </rPr>
          <t xml:space="preserve">04/02 TECH
</t>
        </r>
      </text>
    </comment>
    <comment ref="I316" authorId="0" shapeId="0">
      <text>
        <r>
          <rPr>
            <b/>
            <sz val="9"/>
            <color indexed="81"/>
            <rFont val="Tahoma"/>
            <family val="2"/>
          </rPr>
          <t>08/02 TECH</t>
        </r>
      </text>
    </comment>
    <comment ref="J316" authorId="0" shapeId="0">
      <text>
        <r>
          <rPr>
            <b/>
            <sz val="9"/>
            <color indexed="81"/>
            <rFont val="Tahoma"/>
            <family val="2"/>
          </rPr>
          <t>13/02 TECH</t>
        </r>
      </text>
    </comment>
    <comment ref="H317" authorId="0" shapeId="0">
      <text>
        <r>
          <rPr>
            <b/>
            <sz val="9"/>
            <color indexed="81"/>
            <rFont val="Tahoma"/>
            <family val="2"/>
          </rPr>
          <t>Lấy số liệu trên PM</t>
        </r>
      </text>
    </comment>
    <comment ref="H318" authorId="0" shapeId="0">
      <text>
        <r>
          <rPr>
            <b/>
            <sz val="9"/>
            <color indexed="81"/>
            <rFont val="Tahoma"/>
            <family val="2"/>
          </rPr>
          <t>06/02 TECH</t>
        </r>
      </text>
    </comment>
    <comment ref="I31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29/02 TECH</t>
        </r>
      </text>
    </comment>
    <comment ref="J31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18/03 TECH</t>
        </r>
      </text>
    </comment>
    <comment ref="K31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23/04 TECH</t>
        </r>
      </text>
    </comment>
    <comment ref="H319" authorId="0" shapeId="0">
      <text>
        <r>
          <rPr>
            <b/>
            <sz val="9"/>
            <color indexed="81"/>
            <rFont val="Tahoma"/>
            <family val="2"/>
          </rPr>
          <t>02/03 TECH</t>
        </r>
      </text>
    </comment>
    <comment ref="I319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H320" authorId="0" shapeId="0">
      <text>
        <r>
          <rPr>
            <b/>
            <sz val="9"/>
            <color indexed="81"/>
            <rFont val="Tahoma"/>
            <family val="2"/>
          </rPr>
          <t>Lấy số tử bảng tổng hợp của Ms Trang</t>
        </r>
      </text>
    </comment>
    <comment ref="H321" authorId="0" shapeId="0">
      <text>
        <r>
          <rPr>
            <b/>
            <sz val="9"/>
            <color indexed="81"/>
            <rFont val="Tahoma"/>
            <family val="2"/>
          </rPr>
          <t>22/04 TECH</t>
        </r>
      </text>
    </comment>
    <comment ref="H322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H323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H324" authorId="0" shapeId="0">
      <text>
        <r>
          <rPr>
            <b/>
            <sz val="9"/>
            <color indexed="81"/>
            <rFont val="Tahoma"/>
            <family val="2"/>
          </rPr>
          <t>29/05 VTB</t>
        </r>
      </text>
    </comment>
    <comment ref="H325" authorId="0" shapeId="0">
      <text>
        <r>
          <rPr>
            <b/>
            <sz val="9"/>
            <color indexed="81"/>
            <rFont val="Tahoma"/>
            <family val="2"/>
          </rPr>
          <t>30/06/20 TECH</t>
        </r>
      </text>
    </comment>
    <comment ref="H326" authorId="0" shapeId="0">
      <text>
        <r>
          <rPr>
            <b/>
            <sz val="9"/>
            <color indexed="81"/>
            <rFont val="Tahoma"/>
            <family val="2"/>
          </rPr>
          <t>08/07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27" authorId="0" shapeId="0">
      <text>
        <r>
          <rPr>
            <b/>
            <sz val="9"/>
            <color indexed="81"/>
            <rFont val="Tahoma"/>
            <family val="2"/>
          </rPr>
          <t>10/07 TECH</t>
        </r>
      </text>
    </comment>
    <comment ref="H32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VTB</t>
        </r>
      </text>
    </comment>
    <comment ref="H331" authorId="0" shapeId="0">
      <text>
        <r>
          <rPr>
            <b/>
            <sz val="9"/>
            <color indexed="81"/>
            <rFont val="Tahoma"/>
            <family val="2"/>
          </rPr>
          <t>THANG 12/2019 TECH</t>
        </r>
      </text>
    </comment>
    <comment ref="I331" authorId="0" shapeId="0">
      <text>
        <r>
          <rPr>
            <b/>
            <sz val="9"/>
            <color indexed="81"/>
            <rFont val="Tahoma"/>
            <family val="2"/>
          </rPr>
          <t>11/03 TECH</t>
        </r>
      </text>
    </comment>
    <comment ref="J331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H332" authorId="0" shapeId="0">
      <text>
        <r>
          <rPr>
            <b/>
            <sz val="9"/>
            <color indexed="81"/>
            <rFont val="Tahoma"/>
            <family val="2"/>
          </rPr>
          <t>11/02 VTB</t>
        </r>
      </text>
    </comment>
    <comment ref="H33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02/03</t>
        </r>
      </text>
    </comment>
    <comment ref="I33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14/05</t>
        </r>
      </text>
    </comment>
    <comment ref="J333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03/03/20 TM</t>
        </r>
      </text>
    </comment>
    <comment ref="H334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H33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10/9 tech</t>
        </r>
      </text>
    </comment>
    <comment ref="I33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19/9 tech</t>
        </r>
      </text>
    </comment>
    <comment ref="J33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07/11 TECH</t>
        </r>
      </text>
    </comment>
    <comment ref="K33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07/11 TECH</t>
        </r>
      </text>
    </comment>
    <comment ref="I338" authorId="0" shapeId="0">
      <text>
        <r>
          <rPr>
            <b/>
            <sz val="9"/>
            <color indexed="81"/>
            <rFont val="Tahoma"/>
            <family val="2"/>
          </rPr>
          <t xml:space="preserve">22/02 VTB
</t>
        </r>
      </text>
    </comment>
    <comment ref="H339" authorId="0" shapeId="0">
      <text>
        <r>
          <rPr>
            <b/>
            <sz val="9"/>
            <color indexed="81"/>
            <rFont val="Tahoma"/>
            <family val="2"/>
          </rPr>
          <t>THANG 12/2019 TECH</t>
        </r>
      </text>
    </comment>
    <comment ref="I339" authorId="0" shapeId="0">
      <text>
        <r>
          <rPr>
            <b/>
            <sz val="9"/>
            <color indexed="81"/>
            <rFont val="Tahoma"/>
            <family val="2"/>
          </rPr>
          <t>19/03 TECH</t>
        </r>
      </text>
    </comment>
    <comment ref="J339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H340" authorId="0" shapeId="0">
      <text>
        <r>
          <rPr>
            <b/>
            <sz val="9"/>
            <color indexed="81"/>
            <rFont val="Tahoma"/>
            <family val="2"/>
          </rPr>
          <t xml:space="preserve">22/02 VTB
</t>
        </r>
      </text>
    </comment>
    <comment ref="I340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J340" authorId="0" shapeId="0">
      <text>
        <r>
          <rPr>
            <b/>
            <sz val="9"/>
            <color indexed="81"/>
            <rFont val="Tahoma"/>
            <family val="2"/>
          </rPr>
          <t>05/06 VTB</t>
        </r>
      </text>
    </comment>
    <comment ref="H341" authorId="0" shapeId="0">
      <text>
        <r>
          <rPr>
            <b/>
            <sz val="9"/>
            <color indexed="81"/>
            <rFont val="Tahoma"/>
            <family val="2"/>
          </rPr>
          <t xml:space="preserve">27/02 TECH
</t>
        </r>
      </text>
    </comment>
    <comment ref="H342" authorId="0" shapeId="0">
      <text>
        <r>
          <rPr>
            <b/>
            <sz val="9"/>
            <color indexed="81"/>
            <rFont val="Tahoma"/>
            <family val="2"/>
          </rPr>
          <t>28/02 TECH</t>
        </r>
      </text>
    </comment>
    <comment ref="H34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19/9 tech</t>
        </r>
      </text>
    </comment>
    <comment ref="I34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19/10 TECH</t>
        </r>
      </text>
    </comment>
    <comment ref="H345" authorId="0" shapeId="0">
      <text>
        <r>
          <rPr>
            <b/>
            <sz val="9"/>
            <color indexed="81"/>
            <rFont val="Tahoma"/>
            <family val="2"/>
          </rPr>
          <t>22/02 TECH</t>
        </r>
      </text>
    </comment>
    <comment ref="H346" authorId="0" shapeId="0">
      <text>
        <r>
          <rPr>
            <b/>
            <sz val="9"/>
            <color indexed="81"/>
            <rFont val="Tahoma"/>
            <family val="2"/>
          </rPr>
          <t>tạm ứng 22/02 TECH</t>
        </r>
      </text>
    </comment>
    <comment ref="I34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23/04 TECH</t>
        </r>
      </text>
    </comment>
    <comment ref="H347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H348" authorId="0" shapeId="0">
      <text>
        <r>
          <rPr>
            <b/>
            <sz val="9"/>
            <color indexed="81"/>
            <rFont val="Tahoma"/>
            <family val="2"/>
          </rPr>
          <t>17/03 TM</t>
        </r>
      </text>
    </comment>
    <comment ref="H349" authorId="0" shapeId="0">
      <text>
        <r>
          <rPr>
            <b/>
            <sz val="9"/>
            <color indexed="81"/>
            <rFont val="Tahoma"/>
            <family val="2"/>
          </rPr>
          <t xml:space="preserve">17/03 VTB
</t>
        </r>
      </text>
    </comment>
    <comment ref="H350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I350" authorId="0" shapeId="0">
      <text>
        <r>
          <rPr>
            <b/>
            <sz val="9"/>
            <color indexed="81"/>
            <rFont val="Tahoma"/>
            <family val="2"/>
          </rPr>
          <t xml:space="preserve">30/06/2020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51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H352" authorId="0" shapeId="0">
      <text>
        <r>
          <rPr>
            <b/>
            <sz val="9"/>
            <color indexed="81"/>
            <rFont val="Tahoma"/>
            <family val="2"/>
          </rPr>
          <t>02/03 TECH</t>
        </r>
      </text>
    </comment>
    <comment ref="I352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H353" authorId="0" shapeId="0">
      <text>
        <r>
          <rPr>
            <b/>
            <sz val="9"/>
            <color indexed="81"/>
            <rFont val="Tahoma"/>
            <family val="2"/>
          </rPr>
          <t xml:space="preserve">Giải chi ngày 23/04
</t>
        </r>
      </text>
    </comment>
    <comment ref="H354" authorId="0" shapeId="0">
      <text>
        <r>
          <rPr>
            <b/>
            <sz val="9"/>
            <color indexed="81"/>
            <rFont val="Tahoma"/>
            <family val="2"/>
          </rPr>
          <t>23/06/2020 SHB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5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4/9 VTB</t>
        </r>
      </text>
    </comment>
    <comment ref="H356" authorId="0" shapeId="0">
      <text>
        <r>
          <rPr>
            <b/>
            <sz val="9"/>
            <color indexed="81"/>
            <rFont val="Tahoma"/>
            <family val="2"/>
          </rPr>
          <t>21/8 TECH</t>
        </r>
      </text>
    </comment>
    <comment ref="I35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4/9 TECH</t>
        </r>
      </text>
    </comment>
    <comment ref="J35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07/11 TECH</t>
        </r>
      </text>
    </comment>
    <comment ref="H35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TẠM ỨNG 30% 11/9 TECH</t>
        </r>
      </text>
    </comment>
    <comment ref="I35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22-9 TECH</t>
        </r>
      </text>
    </comment>
    <comment ref="H35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14/9 tech</t>
        </r>
      </text>
    </comment>
    <comment ref="H35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vtb 14/9</t>
        </r>
      </text>
    </comment>
    <comment ref="I35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VTB</t>
        </r>
      </text>
    </comment>
    <comment ref="H36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50% 15/9 VTB</t>
        </r>
      </text>
    </comment>
    <comment ref="I36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07/10 VTB</t>
        </r>
      </text>
    </comment>
    <comment ref="H36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70% 15/9 TECH</t>
        </r>
      </text>
    </comment>
    <comment ref="H36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23/9 TECH</t>
        </r>
      </text>
    </comment>
    <comment ref="H36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07/10 TECH</t>
        </r>
      </text>
    </comment>
    <comment ref="H36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08/10 TECH</t>
        </r>
      </text>
    </comment>
    <comment ref="H36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15/10 TECH</t>
        </r>
      </text>
    </comment>
    <comment ref="H36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16/10 TECH</t>
        </r>
      </text>
    </comment>
    <comment ref="H36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22/10 TECH</t>
        </r>
      </text>
    </comment>
    <comment ref="H36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22/10 TECH</t>
        </r>
      </text>
    </comment>
    <comment ref="H36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31/10 TECH</t>
        </r>
      </text>
    </comment>
    <comment ref="H37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20/08 TECH</t>
        </r>
      </text>
    </comment>
    <comment ref="I37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14/09 TECH</t>
        </r>
      </text>
    </comment>
    <comment ref="J37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16/10 TECH</t>
        </r>
      </text>
    </comment>
    <comment ref="H37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06/11TECH</t>
        </r>
      </text>
    </comment>
    <comment ref="H37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VTB</t>
        </r>
      </text>
    </comment>
    <comment ref="H37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16/12 TECH</t>
        </r>
      </text>
    </comment>
    <comment ref="H37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TECH</t>
        </r>
      </text>
    </comment>
    <comment ref="H377" authorId="0" shapeId="0">
      <text>
        <r>
          <rPr>
            <b/>
            <sz val="9"/>
            <color indexed="81"/>
            <rFont val="Tahoma"/>
            <family val="2"/>
          </rPr>
          <t xml:space="preserve">19/06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377" authorId="0" shapeId="0">
      <text>
        <r>
          <rPr>
            <b/>
            <sz val="9"/>
            <color indexed="81"/>
            <rFont val="Tahoma"/>
            <family val="2"/>
          </rPr>
          <t>04/07/20 TECH</t>
        </r>
      </text>
    </comment>
    <comment ref="H378" authorId="0" shapeId="0">
      <text>
        <r>
          <rPr>
            <b/>
            <sz val="9"/>
            <color indexed="81"/>
            <rFont val="Tahoma"/>
            <family val="2"/>
          </rPr>
          <t>22/06 TECH</t>
        </r>
      </text>
    </comment>
    <comment ref="H379" authorId="0" shapeId="0">
      <text>
        <r>
          <rPr>
            <b/>
            <sz val="9"/>
            <color indexed="81"/>
            <rFont val="Tahoma"/>
            <family val="2"/>
          </rPr>
          <t>04/07/2020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80" authorId="0" shapeId="0">
      <text>
        <r>
          <rPr>
            <b/>
            <sz val="9"/>
            <color indexed="81"/>
            <rFont val="Tahoma"/>
            <family val="2"/>
          </rPr>
          <t>21/07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81" authorId="0" shapeId="0">
      <text>
        <r>
          <rPr>
            <b/>
            <sz val="9"/>
            <color indexed="81"/>
            <rFont val="Tahoma"/>
            <family val="2"/>
          </rPr>
          <t>21/07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82" authorId="0" shapeId="0">
      <text>
        <r>
          <rPr>
            <b/>
            <sz val="9"/>
            <color indexed="81"/>
            <rFont val="Tahoma"/>
            <family val="2"/>
          </rPr>
          <t>06/8 TECH</t>
        </r>
      </text>
    </comment>
    <comment ref="H383" authorId="0" shapeId="0">
      <text>
        <r>
          <rPr>
            <b/>
            <sz val="9"/>
            <color indexed="81"/>
            <rFont val="Tahoma"/>
            <family val="2"/>
          </rPr>
          <t>26/8 TECH</t>
        </r>
      </text>
    </comment>
    <comment ref="H38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9/9 TECH</t>
        </r>
      </text>
    </comment>
    <comment ref="H387" authorId="0" shapeId="0">
      <text>
        <r>
          <rPr>
            <b/>
            <sz val="9"/>
            <color indexed="81"/>
            <rFont val="Tahoma"/>
            <family val="2"/>
          </rPr>
          <t>21/07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387" authorId="0" shapeId="0">
      <text>
        <r>
          <rPr>
            <b/>
            <sz val="9"/>
            <color indexed="81"/>
            <rFont val="Tahoma"/>
            <family val="2"/>
          </rPr>
          <t>21/07 VTB</t>
        </r>
      </text>
    </comment>
    <comment ref="H38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09/01 TECH</t>
        </r>
      </text>
    </comment>
    <comment ref="I38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10/01 TECH</t>
        </r>
      </text>
    </comment>
    <comment ref="J38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10/01 TECH</t>
        </r>
      </text>
    </comment>
    <comment ref="K38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16/01 TECH</t>
        </r>
      </text>
    </comment>
    <comment ref="H38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27/12/19 TECH</t>
        </r>
      </text>
    </comment>
    <comment ref="I38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03/01 TECH</t>
        </r>
      </text>
    </comment>
    <comment ref="H39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02/01 TECH</t>
        </r>
      </text>
    </comment>
    <comment ref="I39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07/01 TECH</t>
        </r>
      </text>
    </comment>
    <comment ref="N391" authorId="0" shapeId="0">
      <text>
        <r>
          <rPr>
            <b/>
            <sz val="9"/>
            <color indexed="81"/>
            <rFont val="Tahoma"/>
            <family val="2"/>
          </rPr>
          <t xml:space="preserve">HPZ400:
</t>
        </r>
        <r>
          <rPr>
            <b/>
            <sz val="9"/>
            <color indexed="81"/>
            <rFont val="Tahoma"/>
            <family val="2"/>
          </rPr>
          <t>01/04 TM</t>
        </r>
      </text>
    </comment>
    <comment ref="H39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01/04 TECH</t>
        </r>
      </text>
    </comment>
    <comment ref="I39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14/04 TECH</t>
        </r>
      </text>
    </comment>
    <comment ref="H39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14/04 TECH</t>
        </r>
      </text>
    </comment>
    <comment ref="I39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22/04 TECH</t>
        </r>
      </text>
    </comment>
    <comment ref="H39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27/02+29/02 TECH</t>
        </r>
      </text>
    </comment>
    <comment ref="I39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03/03 TECH</t>
        </r>
      </text>
    </comment>
    <comment ref="H39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04/03 NVG : 3tr TECH
04/03 KVB : 3tr TECH</t>
        </r>
      </text>
    </comment>
    <comment ref="I39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17/04 TECH</t>
        </r>
      </text>
    </comment>
    <comment ref="H396" authorId="0" shapeId="0">
      <text>
        <r>
          <rPr>
            <b/>
            <sz val="9"/>
            <color indexed="81"/>
            <rFont val="Tahoma"/>
            <family val="2"/>
          </rPr>
          <t>27/07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97" authorId="0" shapeId="0">
      <text>
        <r>
          <rPr>
            <b/>
            <sz val="9"/>
            <color indexed="81"/>
            <rFont val="Tahoma"/>
            <family val="2"/>
          </rPr>
          <t>11/8/ TECH</t>
        </r>
      </text>
    </comment>
    <comment ref="H398" authorId="0" shapeId="0">
      <text>
        <r>
          <rPr>
            <b/>
            <sz val="9"/>
            <color indexed="81"/>
            <rFont val="Tahoma"/>
            <family val="2"/>
          </rPr>
          <t>18/8 VTB</t>
        </r>
      </text>
    </comment>
    <comment ref="H399" authorId="0" shapeId="0">
      <text>
        <r>
          <rPr>
            <b/>
            <sz val="9"/>
            <color indexed="81"/>
            <rFont val="Tahoma"/>
            <family val="2"/>
          </rPr>
          <t>25/8/20 VTB</t>
        </r>
      </text>
    </comment>
    <comment ref="H40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11/9 VTB</t>
        </r>
      </text>
    </comment>
    <comment ref="H4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9/9 TECH</t>
        </r>
      </text>
    </comment>
    <comment ref="H40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14/9 VTB+ TECH</t>
        </r>
      </text>
    </comment>
    <comment ref="H40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14/9 SHB</t>
        </r>
      </text>
    </comment>
    <comment ref="H40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16/9 tech</t>
        </r>
      </text>
    </comment>
    <comment ref="H406" authorId="0" shapeId="0">
      <text>
        <r>
          <rPr>
            <b/>
            <sz val="9"/>
            <color indexed="81"/>
            <rFont val="Tahoma"/>
            <family val="2"/>
          </rPr>
          <t>19/9 TECH</t>
        </r>
      </text>
    </comment>
    <comment ref="H40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có thuế vat - 28/9 VTB</t>
        </r>
      </text>
    </comment>
    <comment ref="I40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29/9 TECH</t>
        </r>
      </text>
    </comment>
    <comment ref="H40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05/10 TM</t>
        </r>
      </text>
    </comment>
    <comment ref="H40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06/10 TECH</t>
        </r>
      </text>
    </comment>
    <comment ref="H41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06/10 TECH</t>
        </r>
      </text>
    </comment>
    <comment ref="H41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07/10 TM</t>
        </r>
      </text>
    </comment>
    <comment ref="H41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08/10 TECH</t>
        </r>
      </text>
    </comment>
    <comment ref="H41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14/10 TECH</t>
        </r>
      </text>
    </comment>
    <comment ref="H41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12/10 TECH</t>
        </r>
      </text>
    </comment>
    <comment ref="H41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19/10 TECH</t>
        </r>
      </text>
    </comment>
    <comment ref="H41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13/08/2020 TECH</t>
        </r>
      </text>
    </comment>
    <comment ref="H41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20/10 TECH</t>
        </r>
      </text>
    </comment>
    <comment ref="H41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21/10 TM
</t>
        </r>
      </text>
    </comment>
    <comment ref="H41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27/08 TECH</t>
        </r>
      </text>
    </comment>
    <comment ref="I41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31/10 TECH</t>
        </r>
      </text>
    </comment>
    <comment ref="H42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30/10 VTB</t>
        </r>
      </text>
    </comment>
    <comment ref="I42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30/10 TECH</t>
        </r>
      </text>
    </comment>
    <comment ref="H42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31/10 TECH</t>
        </r>
      </text>
    </comment>
    <comment ref="H42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31/10 TECH</t>
        </r>
      </text>
    </comment>
    <comment ref="H42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06/11 TECH</t>
        </r>
      </text>
    </comment>
    <comment ref="H42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11/09 TECH</t>
        </r>
      </text>
    </comment>
    <comment ref="H42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11/11 TECH</t>
        </r>
      </text>
    </comment>
    <comment ref="H42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13/11 TECH</t>
        </r>
      </text>
    </comment>
    <comment ref="H42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13/11 TECH</t>
        </r>
      </text>
    </comment>
    <comment ref="H42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18/11 TECH</t>
        </r>
      </text>
    </comment>
    <comment ref="H42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3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H43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H43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
đợt 1 10/05 :40.000.000
đợt 2 19/07 :40.000.000</t>
        </r>
      </text>
    </comment>
    <comment ref="H43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24/11 VTB</t>
        </r>
      </text>
    </comment>
    <comment ref="I43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24/11 TECH</t>
        </r>
      </text>
    </comment>
    <comment ref="H43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04/12 VTB</t>
        </r>
      </text>
    </comment>
    <comment ref="I43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H43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VTB</t>
        </r>
      </text>
    </comment>
    <comment ref="H43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H43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10/12 TECH</t>
        </r>
      </text>
    </comment>
    <comment ref="H43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16/12 TECH</t>
        </r>
      </text>
    </comment>
    <comment ref="H43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16/12 TM</t>
        </r>
      </text>
    </comment>
    <comment ref="H44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TECH</t>
        </r>
      </text>
    </comment>
    <comment ref="H44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TECH</t>
        </r>
      </text>
    </comment>
    <comment ref="H44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VTB</t>
        </r>
      </text>
    </comment>
    <comment ref="H44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18/12 TECH</t>
        </r>
      </text>
    </comment>
    <comment ref="H44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22/12 TM</t>
        </r>
      </text>
    </comment>
    <comment ref="H44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TECH</t>
        </r>
      </text>
    </comment>
    <comment ref="H44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19/12 TM</t>
        </r>
      </text>
    </comment>
    <comment ref="H44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44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VTB</t>
        </r>
      </text>
    </comment>
    <comment ref="H44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45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45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45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453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26/12 TECH</t>
        </r>
      </text>
    </comment>
    <comment ref="H454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H45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TECH</t>
        </r>
      </text>
    </comment>
    <comment ref="H457" authorId="0" shapeId="0">
      <text>
        <r>
          <rPr>
            <b/>
            <sz val="9"/>
            <color indexed="81"/>
            <rFont val="Tahoma"/>
            <family val="2"/>
          </rPr>
          <t xml:space="preserve">16/07 TM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45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29/10 TECH</t>
        </r>
      </text>
    </comment>
    <comment ref="H458" authorId="0" shapeId="0">
      <text>
        <r>
          <rPr>
            <b/>
            <sz val="9"/>
            <color indexed="81"/>
            <rFont val="Tahoma"/>
            <family val="2"/>
          </rPr>
          <t>20/07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45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19/08 TECH</t>
        </r>
      </text>
    </comment>
    <comment ref="J45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29/10 TECH</t>
        </r>
      </text>
    </comment>
    <comment ref="H459" authorId="0" shapeId="0">
      <text>
        <r>
          <rPr>
            <b/>
            <sz val="9"/>
            <color indexed="81"/>
            <rFont val="Tahoma"/>
            <family val="2"/>
          </rPr>
          <t>24/07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60" authorId="0" shapeId="0">
      <text>
        <r>
          <rPr>
            <b/>
            <sz val="9"/>
            <color indexed="81"/>
            <rFont val="Tahoma"/>
            <family val="2"/>
          </rPr>
          <t>24/07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6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24/07 VTB</t>
        </r>
      </text>
    </comment>
    <comment ref="I46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22/08 VTB</t>
        </r>
      </text>
    </comment>
    <comment ref="H46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28/07 VTB</t>
        </r>
      </text>
    </comment>
    <comment ref="I46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VTB</t>
        </r>
      </text>
    </comment>
    <comment ref="H463" authorId="0" shapeId="0">
      <text>
        <r>
          <rPr>
            <b/>
            <sz val="9"/>
            <color indexed="81"/>
            <rFont val="Tahoma"/>
            <family val="2"/>
          </rPr>
          <t>24/07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463" authorId="0" shapeId="0">
      <text>
        <r>
          <rPr>
            <b/>
            <sz val="9"/>
            <color indexed="81"/>
            <rFont val="Tahoma"/>
            <family val="2"/>
          </rPr>
          <t>31/07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64" authorId="0" shapeId="0">
      <text>
        <r>
          <rPr>
            <b/>
            <sz val="9"/>
            <color indexed="81"/>
            <rFont val="Tahoma"/>
            <family val="2"/>
          </rPr>
          <t>31/07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65" authorId="0" shapeId="0">
      <text>
        <r>
          <rPr>
            <b/>
            <sz val="9"/>
            <color indexed="81"/>
            <rFont val="Tahoma"/>
            <family val="2"/>
          </rPr>
          <t>31/07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46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14/9 TECH</t>
        </r>
      </text>
    </comment>
    <comment ref="J46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13/11 TECH</t>
        </r>
      </text>
    </comment>
    <comment ref="H466" authorId="0" shapeId="0">
      <text>
        <r>
          <rPr>
            <b/>
            <sz val="9"/>
            <color indexed="81"/>
            <rFont val="Tahoma"/>
            <family val="2"/>
          </rPr>
          <t>31/07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46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14/8 tech</t>
        </r>
      </text>
    </comment>
    <comment ref="J46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22/10 TECH</t>
        </r>
      </text>
    </comment>
    <comment ref="H467" authorId="0" shapeId="0">
      <text>
        <r>
          <rPr>
            <b/>
            <sz val="9"/>
            <color indexed="81"/>
            <rFont val="Tahoma"/>
            <family val="2"/>
          </rPr>
          <t>06/8 TECH</t>
        </r>
      </text>
    </comment>
    <comment ref="H468" authorId="0" shapeId="0">
      <text>
        <r>
          <rPr>
            <b/>
            <sz val="9"/>
            <color indexed="81"/>
            <rFont val="Tahoma"/>
            <family val="2"/>
          </rPr>
          <t xml:space="preserve">07/08 TECH
</t>
        </r>
      </text>
    </comment>
    <comment ref="H469" authorId="0" shapeId="0">
      <text>
        <r>
          <rPr>
            <b/>
            <sz val="9"/>
            <color indexed="81"/>
            <rFont val="Tahoma"/>
            <family val="2"/>
          </rPr>
          <t>10/8 MSB</t>
        </r>
      </text>
    </comment>
    <comment ref="H470" authorId="0" shapeId="0">
      <text>
        <r>
          <rPr>
            <b/>
            <sz val="9"/>
            <color indexed="81"/>
            <rFont val="Tahoma"/>
            <family val="2"/>
          </rPr>
          <t>13/8/20 TECH</t>
        </r>
      </text>
    </comment>
    <comment ref="H471" authorId="0" shapeId="0">
      <text>
        <r>
          <rPr>
            <b/>
            <sz val="9"/>
            <color indexed="81"/>
            <rFont val="Tahoma"/>
            <family val="2"/>
          </rPr>
          <t>15/8/20 TECH</t>
        </r>
      </text>
    </comment>
    <comment ref="H472" authorId="0" shapeId="0">
      <text>
        <r>
          <rPr>
            <b/>
            <sz val="9"/>
            <color indexed="81"/>
            <rFont val="Tahoma"/>
            <family val="2"/>
          </rPr>
          <t>15/8/20 TECH</t>
        </r>
      </text>
    </comment>
    <comment ref="I47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30/9 tech</t>
        </r>
      </text>
    </comment>
    <comment ref="H473" authorId="0" shapeId="0">
      <text>
        <r>
          <rPr>
            <b/>
            <sz val="9"/>
            <color indexed="81"/>
            <rFont val="Tahoma"/>
            <family val="2"/>
          </rPr>
          <t>20/8 TECH</t>
        </r>
      </text>
    </comment>
    <comment ref="H474" authorId="0" shapeId="0">
      <text>
        <r>
          <rPr>
            <b/>
            <sz val="9"/>
            <color indexed="81"/>
            <rFont val="Tahoma"/>
            <family val="2"/>
          </rPr>
          <t xml:space="preserve">HPZ400:
</t>
        </r>
        <r>
          <rPr>
            <sz val="9"/>
            <color indexed="81"/>
            <rFont val="Tahoma"/>
            <family val="2"/>
          </rPr>
          <t>- VTB</t>
        </r>
      </text>
    </comment>
    <comment ref="I47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28/8 VTB</t>
        </r>
      </text>
    </comment>
    <comment ref="H47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VTB 14/9</t>
        </r>
      </text>
    </comment>
    <comment ref="I47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16/9 VTB</t>
        </r>
      </text>
    </comment>
    <comment ref="H47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19/9 tech</t>
        </r>
      </text>
    </comment>
    <comment ref="H47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31/8 VTB</t>
        </r>
      </text>
    </comment>
    <comment ref="I47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22/9 VTB</t>
        </r>
      </text>
    </comment>
    <comment ref="H47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19/9 tech</t>
        </r>
      </text>
    </comment>
    <comment ref="H47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21/9 tech</t>
        </r>
      </text>
    </comment>
    <comment ref="H48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5/8 TECH</t>
        </r>
      </text>
    </comment>
    <comment ref="I48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28/9 TECH</t>
        </r>
      </text>
    </comment>
    <comment ref="H48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28/9 tech</t>
        </r>
      </text>
    </comment>
    <comment ref="H48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09/10 VTB</t>
        </r>
      </text>
    </comment>
    <comment ref="H48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31/10 TECH</t>
        </r>
      </text>
    </comment>
    <comment ref="H48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16/12 TECH</t>
        </r>
      </text>
    </comment>
    <comment ref="H487" authorId="0" shapeId="0">
      <text>
        <r>
          <rPr>
            <b/>
            <sz val="9"/>
            <color indexed="81"/>
            <rFont val="Tahoma"/>
            <family val="2"/>
          </rPr>
          <t>16/07 VTB</t>
        </r>
      </text>
    </comment>
    <comment ref="H488" authorId="0" shapeId="0">
      <text>
        <r>
          <rPr>
            <b/>
            <sz val="9"/>
            <color indexed="81"/>
            <rFont val="Tahoma"/>
            <family val="2"/>
          </rPr>
          <t>21/07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488" authorId="0" shapeId="0">
      <text>
        <r>
          <rPr>
            <b/>
            <sz val="9"/>
            <color indexed="81"/>
            <rFont val="Tahoma"/>
            <family val="2"/>
          </rPr>
          <t>07/8/20 TECH</t>
        </r>
      </text>
    </comment>
    <comment ref="H489" authorId="0" shapeId="0">
      <text>
        <r>
          <rPr>
            <b/>
            <sz val="9"/>
            <color indexed="81"/>
            <rFont val="Tahoma"/>
            <family val="2"/>
          </rPr>
          <t>27/07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9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01/8 TECH
</t>
        </r>
      </text>
    </comment>
    <comment ref="H49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01/8 TECH
</t>
        </r>
      </text>
    </comment>
    <comment ref="H492" authorId="0" shapeId="0">
      <text>
        <r>
          <rPr>
            <b/>
            <sz val="9"/>
            <color indexed="81"/>
            <rFont val="Tahoma"/>
            <family val="2"/>
          </rPr>
          <t xml:space="preserve">04/08/20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93" authorId="0" shapeId="0">
      <text>
        <r>
          <rPr>
            <b/>
            <sz val="9"/>
            <color indexed="81"/>
            <rFont val="Tahoma"/>
            <family val="2"/>
          </rPr>
          <t>05/8 VTB</t>
        </r>
      </text>
    </comment>
    <comment ref="H49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05/8 VTB</t>
        </r>
      </text>
    </comment>
    <comment ref="H495" authorId="0" shapeId="0">
      <text>
        <r>
          <rPr>
            <b/>
            <sz val="9"/>
            <color indexed="81"/>
            <rFont val="Tahoma"/>
            <family val="2"/>
          </rPr>
          <t>07/08 TECH</t>
        </r>
      </text>
    </comment>
    <comment ref="H496" authorId="0" shapeId="0">
      <text>
        <r>
          <rPr>
            <b/>
            <sz val="9"/>
            <color indexed="81"/>
            <rFont val="Tahoma"/>
            <family val="2"/>
          </rPr>
          <t>13/8/20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49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4/9 VTB
</t>
        </r>
      </text>
    </comment>
    <comment ref="J49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10/11 VTB</t>
        </r>
      </text>
    </comment>
    <comment ref="H497" authorId="0" shapeId="0">
      <text>
        <r>
          <rPr>
            <b/>
            <sz val="9"/>
            <color indexed="81"/>
            <rFont val="Tahoma"/>
            <family val="2"/>
          </rPr>
          <t>15/8 VTB</t>
        </r>
      </text>
    </comment>
    <comment ref="I49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05/11 VTB</t>
        </r>
      </text>
    </comment>
    <comment ref="H498" authorId="0" shapeId="0">
      <text>
        <r>
          <rPr>
            <b/>
            <sz val="9"/>
            <color indexed="81"/>
            <rFont val="Tahoma"/>
            <family val="2"/>
          </rPr>
          <t>17/8/20 VTB</t>
        </r>
      </text>
    </comment>
    <comment ref="I498" authorId="0" shapeId="0">
      <text>
        <r>
          <rPr>
            <b/>
            <sz val="9"/>
            <color indexed="81"/>
            <rFont val="Tahoma"/>
            <family val="2"/>
          </rPr>
          <t>28/8/20 VTB</t>
        </r>
      </text>
    </comment>
    <comment ref="H499" authorId="0" shapeId="0">
      <text>
        <r>
          <rPr>
            <b/>
            <sz val="9"/>
            <color indexed="81"/>
            <rFont val="Tahoma"/>
            <family val="2"/>
          </rPr>
          <t>17/8/20 VTB</t>
        </r>
      </text>
    </comment>
    <comment ref="I49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16/10 VTB</t>
        </r>
      </text>
    </comment>
    <comment ref="H500" authorId="0" shapeId="0">
      <text>
        <r>
          <rPr>
            <b/>
            <sz val="9"/>
            <color indexed="81"/>
            <rFont val="Tahoma"/>
            <family val="2"/>
          </rPr>
          <t xml:space="preserve">19/8/20 VTB
</t>
        </r>
      </text>
    </comment>
    <comment ref="H501" authorId="0" shapeId="0">
      <text>
        <r>
          <rPr>
            <b/>
            <sz val="9"/>
            <color indexed="81"/>
            <rFont val="Tahoma"/>
            <family val="2"/>
          </rPr>
          <t>20/8 TECH</t>
        </r>
      </text>
    </comment>
    <comment ref="I50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03/09 TECH</t>
        </r>
      </text>
    </comment>
    <comment ref="J50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22/10 TECH</t>
        </r>
      </text>
    </comment>
    <comment ref="H5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14/08 TECH</t>
        </r>
      </text>
    </comment>
    <comment ref="I5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21/08 tech</t>
        </r>
      </text>
    </comment>
    <comment ref="J5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31/8 tech</t>
        </r>
      </text>
    </comment>
    <comment ref="K5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19/10 TECH</t>
        </r>
      </text>
    </comment>
    <comment ref="H503" authorId="0" shapeId="0">
      <text>
        <r>
          <rPr>
            <b/>
            <sz val="9"/>
            <color indexed="81"/>
            <rFont val="Tahoma"/>
            <family val="2"/>
          </rPr>
          <t>21/8 VTB</t>
        </r>
      </text>
    </comment>
    <comment ref="I50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11/9 VTB</t>
        </r>
      </text>
    </comment>
    <comment ref="J50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09/10 VTB</t>
        </r>
      </text>
    </comment>
    <comment ref="H504" authorId="0" shapeId="0">
      <text>
        <r>
          <rPr>
            <b/>
            <sz val="9"/>
            <color indexed="81"/>
            <rFont val="Tahoma"/>
            <family val="2"/>
          </rPr>
          <t>24/8/20 TECH</t>
        </r>
      </text>
    </comment>
    <comment ref="H505" authorId="0" shapeId="0">
      <text>
        <r>
          <rPr>
            <b/>
            <sz val="9"/>
            <color indexed="81"/>
            <rFont val="Tahoma"/>
            <family val="2"/>
          </rPr>
          <t>25/8 VTB</t>
        </r>
      </text>
    </comment>
    <comment ref="I50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23/9 VTB
</t>
        </r>
      </text>
    </comment>
    <comment ref="J50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30/9 VTB</t>
        </r>
      </text>
    </comment>
    <comment ref="H506" authorId="0" shapeId="0">
      <text>
        <r>
          <rPr>
            <b/>
            <sz val="9"/>
            <color indexed="81"/>
            <rFont val="Tahoma"/>
            <family val="2"/>
          </rPr>
          <t>26/8 TECH</t>
        </r>
      </text>
    </comment>
    <comment ref="H507" authorId="0" shapeId="0">
      <text>
        <r>
          <rPr>
            <b/>
            <sz val="9"/>
            <color indexed="81"/>
            <rFont val="Tahoma"/>
            <family val="2"/>
          </rPr>
          <t>26/8 VTB</t>
        </r>
      </text>
    </comment>
    <comment ref="I50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VTB</t>
        </r>
      </text>
    </comment>
    <comment ref="H508" authorId="0" shapeId="0">
      <text>
        <r>
          <rPr>
            <b/>
            <sz val="9"/>
            <color indexed="81"/>
            <rFont val="Tahoma"/>
            <family val="2"/>
          </rPr>
          <t>27/8/20 TECH</t>
        </r>
      </text>
    </comment>
    <comment ref="H509" authorId="0" shapeId="0">
      <text>
        <r>
          <rPr>
            <b/>
            <sz val="9"/>
            <color indexed="81"/>
            <rFont val="Tahoma"/>
            <family val="2"/>
          </rPr>
          <t>27/8/20 TECH</t>
        </r>
      </text>
    </comment>
    <comment ref="H510" authorId="0" shapeId="0">
      <text>
        <r>
          <rPr>
            <b/>
            <sz val="9"/>
            <color indexed="81"/>
            <rFont val="Tahoma"/>
            <family val="2"/>
          </rPr>
          <t>28/8/20 VTB</t>
        </r>
      </text>
    </comment>
    <comment ref="I51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13/10 TECH</t>
        </r>
      </text>
    </comment>
    <comment ref="H513" authorId="0" shapeId="0">
      <text>
        <r>
          <rPr>
            <b/>
            <sz val="9"/>
            <color indexed="81"/>
            <rFont val="Tahoma"/>
            <family val="2"/>
          </rPr>
          <t>28/8 TECH</t>
        </r>
      </text>
    </comment>
    <comment ref="I51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09/10 TECH</t>
        </r>
      </text>
    </comment>
    <comment ref="H51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31/8 TECH</t>
        </r>
      </text>
    </comment>
    <comment ref="H51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</t>
        </r>
      </text>
    </comment>
    <comment ref="I51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3/9 tech</t>
        </r>
      </text>
    </comment>
    <comment ref="H51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5/9 tech</t>
        </r>
      </text>
    </comment>
    <comment ref="I51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16/9 TECH</t>
        </r>
      </text>
    </comment>
    <comment ref="H51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9/9 TECH</t>
        </r>
      </text>
    </comment>
    <comment ref="H51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11/9 TECH</t>
        </r>
      </text>
    </comment>
    <comment ref="I51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16/9 tech</t>
        </r>
      </text>
    </comment>
    <comment ref="H51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23/9 tech</t>
        </r>
      </text>
    </comment>
    <comment ref="H522" authorId="0" shapeId="0">
      <text>
        <r>
          <rPr>
            <b/>
            <sz val="9"/>
            <color indexed="81"/>
            <rFont val="Tahoma"/>
            <family val="2"/>
          </rPr>
          <t xml:space="preserve">07/08 TECH
</t>
        </r>
      </text>
    </comment>
    <comment ref="H523" authorId="0" shapeId="0">
      <text>
        <r>
          <rPr>
            <b/>
            <sz val="9"/>
            <color indexed="81"/>
            <rFont val="Tahoma"/>
            <family val="2"/>
          </rPr>
          <t>07/8 TECH</t>
        </r>
      </text>
    </comment>
    <comment ref="H52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06/10 VTB</t>
        </r>
      </text>
    </comment>
    <comment ref="H52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10/11 VTB</t>
        </r>
      </text>
    </comment>
    <comment ref="H52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09/11 VTB</t>
        </r>
      </text>
    </comment>
    <comment ref="H52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13/11 VTB
</t>
        </r>
      </text>
    </comment>
    <comment ref="I52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H52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13/11 VTB</t>
        </r>
      </text>
    </comment>
    <comment ref="I52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VTB</t>
        </r>
      </text>
    </comment>
    <comment ref="H52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TECH</t>
        </r>
      </text>
    </comment>
    <comment ref="I52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TECH</t>
        </r>
      </text>
    </comment>
    <comment ref="H53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VTB</t>
        </r>
      </text>
    </comment>
    <comment ref="H53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VTB</t>
        </r>
      </text>
    </comment>
    <comment ref="I531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VTB</t>
        </r>
      </text>
    </comment>
    <comment ref="H53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VTB</t>
        </r>
      </text>
    </comment>
    <comment ref="I53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24/11 VTB</t>
        </r>
      </text>
    </comment>
    <comment ref="H53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TECH</t>
        </r>
      </text>
    </comment>
    <comment ref="I533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H53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VTB</t>
        </r>
      </text>
    </comment>
    <comment ref="H53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I53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H53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I53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TECH</t>
        </r>
      </text>
    </comment>
    <comment ref="H53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23/11 TECH</t>
        </r>
      </text>
    </comment>
    <comment ref="I53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24/11 TECH</t>
        </r>
      </text>
    </comment>
    <comment ref="H53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23/11 TECH</t>
        </r>
      </text>
    </comment>
    <comment ref="I53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H53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23/11 VTB</t>
        </r>
      </text>
    </comment>
    <comment ref="I53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VTB</t>
        </r>
      </text>
    </comment>
    <comment ref="H54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25/11 TECH</t>
        </r>
      </text>
    </comment>
    <comment ref="H54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25/11 TECH</t>
        </r>
      </text>
    </comment>
    <comment ref="H54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25/11 VTB</t>
        </r>
      </text>
    </comment>
    <comment ref="H54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25/11 TM</t>
        </r>
      </text>
    </comment>
    <comment ref="H54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I54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H54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I54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H546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25/12 TECH</t>
        </r>
      </text>
    </comment>
    <comment ref="H547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30/12 TECH</t>
        </r>
      </text>
    </comment>
    <comment ref="H548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VTB</t>
        </r>
      </text>
    </comment>
    <comment ref="H549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H55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TECH</t>
        </r>
      </text>
    </comment>
    <comment ref="I55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23/11 TECH</t>
        </r>
      </text>
    </comment>
    <comment ref="J55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TECH</t>
        </r>
      </text>
    </comment>
    <comment ref="K55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07/12 TECH+14/12 TECH+21/12 TECH</t>
        </r>
      </text>
    </comment>
    <comment ref="H552" authorId="0" shapeId="0">
      <text>
        <r>
          <rPr>
            <b/>
            <sz val="9"/>
            <color indexed="81"/>
            <rFont val="Tahoma"/>
            <family val="2"/>
          </rPr>
          <t>07/08 TECH</t>
        </r>
      </text>
    </comment>
    <comment ref="H55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06/10 TECH</t>
        </r>
      </text>
    </comment>
    <comment ref="H55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16/07 TM</t>
        </r>
      </text>
    </comment>
    <comment ref="N55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TM</t>
        </r>
      </text>
    </comment>
    <comment ref="H55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11/12 TECH</t>
        </r>
      </text>
    </comment>
    <comment ref="H556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H55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2/11 TECH</t>
        </r>
      </text>
    </comment>
    <comment ref="H564" authorId="0" shapeId="0">
      <text>
        <r>
          <rPr>
            <b/>
            <sz val="9"/>
            <color indexed="81"/>
            <rFont val="Tahoma"/>
            <family val="2"/>
          </rPr>
          <t>10/08 MSB</t>
        </r>
      </text>
    </comment>
    <comment ref="H565" authorId="0" shapeId="0">
      <text>
        <r>
          <rPr>
            <b/>
            <sz val="9"/>
            <color indexed="81"/>
            <rFont val="Tahoma"/>
            <family val="2"/>
          </rPr>
          <t>21/8 VTB</t>
        </r>
      </text>
    </comment>
    <comment ref="H56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27/12 TECH</t>
        </r>
      </text>
    </comment>
    <comment ref="I56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10/01 TECH</t>
        </r>
      </text>
    </comment>
    <comment ref="H569" authorId="0" shapeId="0">
      <text>
        <r>
          <rPr>
            <b/>
            <sz val="9"/>
            <color indexed="81"/>
            <rFont val="Tahoma"/>
            <family val="2"/>
          </rPr>
          <t>11/08 VTB</t>
        </r>
      </text>
    </comment>
    <comment ref="H57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13/10 TECH</t>
        </r>
      </text>
    </comment>
    <comment ref="H57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16/9 VTB
</t>
        </r>
      </text>
    </comment>
    <comment ref="H57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21/9 tech</t>
        </r>
      </text>
    </comment>
    <comment ref="H57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23/9 TECH</t>
        </r>
      </text>
    </comment>
    <comment ref="H57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03/10 TECH</t>
        </r>
      </text>
    </comment>
    <comment ref="H57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08/10 TECH</t>
        </r>
      </text>
    </comment>
    <comment ref="H57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20/10 TECH</t>
        </r>
      </text>
    </comment>
    <comment ref="H57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21/10 TECH</t>
        </r>
      </text>
    </comment>
    <comment ref="H57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11/11 TECH</t>
        </r>
      </text>
    </comment>
    <comment ref="H58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13/11 TECH</t>
        </r>
      </text>
    </comment>
    <comment ref="H58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17/11 TECH</t>
        </r>
      </text>
    </comment>
    <comment ref="I58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TECH</t>
        </r>
      </text>
    </comment>
    <comment ref="H58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18/11 VTB</t>
        </r>
      </text>
    </comment>
    <comment ref="H58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VTB</t>
        </r>
      </text>
    </comment>
    <comment ref="H58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VTB</t>
        </r>
      </text>
    </comment>
    <comment ref="H58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H58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H58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VTB</t>
        </r>
      </text>
    </comment>
    <comment ref="H58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VTB</t>
        </r>
      </text>
    </comment>
    <comment ref="H58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590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VTB</t>
        </r>
      </text>
    </comment>
    <comment ref="H591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H592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H59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05/10 TECH</t>
        </r>
      </text>
    </comment>
    <comment ref="I59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02/11 TECH</t>
        </r>
      </text>
    </comment>
    <comment ref="J59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TECH</t>
        </r>
      </text>
    </comment>
    <comment ref="H59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18/08 TECH</t>
        </r>
      </text>
    </comment>
    <comment ref="I59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14/9 TECH</t>
        </r>
      </text>
    </comment>
    <comment ref="T59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GIỮ BẢO HÀNH 5% T10/2020
</t>
        </r>
      </text>
    </comment>
    <comment ref="I59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TẠM ỨNG ĐỢT 1+2 NGÀY 14/9 TECH</t>
        </r>
      </text>
    </comment>
    <comment ref="H59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1/9 VTB</t>
        </r>
      </text>
    </comment>
    <comment ref="I59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08/10 VTB</t>
        </r>
      </text>
    </comment>
    <comment ref="I59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tech 9/9</t>
        </r>
      </text>
    </comment>
    <comment ref="H59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9/9 TECH</t>
        </r>
      </text>
    </comment>
    <comment ref="H600" authorId="0" shapeId="0">
      <text>
        <r>
          <rPr>
            <b/>
            <sz val="9"/>
            <color indexed="81"/>
            <rFont val="Tahoma"/>
            <family val="2"/>
          </rPr>
          <t>20/8/20 TECH</t>
        </r>
      </text>
    </comment>
    <comment ref="I60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16/9 tech</t>
        </r>
      </text>
    </comment>
    <comment ref="J60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TECH</t>
        </r>
      </text>
    </comment>
    <comment ref="H60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Phú TC nhận TM 19/9</t>
        </r>
      </text>
    </comment>
    <comment ref="H6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23/9 TECH
</t>
        </r>
      </text>
    </comment>
    <comment ref="H60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28/9 TECH</t>
        </r>
      </text>
    </comment>
    <comment ref="H60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14/08 TECH
</t>
        </r>
      </text>
    </comment>
    <comment ref="I60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28/08 TECH</t>
        </r>
      </text>
    </comment>
    <comment ref="J60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08/10 TECH
</t>
        </r>
      </text>
    </comment>
    <comment ref="H60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07/10 TECH</t>
        </r>
      </text>
    </comment>
    <comment ref="H60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26/08 TECH</t>
        </r>
      </text>
    </comment>
    <comment ref="I60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02/10 TECH</t>
        </r>
      </text>
    </comment>
    <comment ref="J60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31/10 TECH</t>
        </r>
      </text>
    </comment>
    <comment ref="H60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05/10TECH</t>
        </r>
      </text>
    </comment>
    <comment ref="H60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31/08 TECH</t>
        </r>
      </text>
    </comment>
    <comment ref="I60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10/09 TECH</t>
        </r>
      </text>
    </comment>
    <comment ref="H60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13/10 TECH</t>
        </r>
      </text>
    </comment>
    <comment ref="H61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14/10 TECH
</t>
        </r>
      </text>
    </comment>
    <comment ref="H61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14/10 TECH</t>
        </r>
      </text>
    </comment>
    <comment ref="H61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14/10 TM</t>
        </r>
      </text>
    </comment>
    <comment ref="H61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16/10 TM
</t>
        </r>
      </text>
    </comment>
    <comment ref="H61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26/10 TECH</t>
        </r>
      </text>
    </comment>
    <comment ref="H61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26/10 TECH</t>
        </r>
      </text>
    </comment>
    <comment ref="H616" authorId="0" shapeId="0">
      <text>
        <r>
          <rPr>
            <b/>
            <sz val="9"/>
            <color indexed="81"/>
            <rFont val="Tahoma"/>
            <family val="2"/>
          </rPr>
          <t xml:space="preserve">17/8/20 VTB
</t>
        </r>
      </text>
    </comment>
    <comment ref="I61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29/10 VTB</t>
        </r>
      </text>
    </comment>
    <comment ref="H61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27/10 TECH</t>
        </r>
      </text>
    </comment>
    <comment ref="H61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29/10 TM</t>
        </r>
      </text>
    </comment>
    <comment ref="H61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29/10 TECH</t>
        </r>
      </text>
    </comment>
    <comment ref="H62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31/10 TECH</t>
        </r>
      </text>
    </comment>
    <comment ref="H621" authorId="0" shapeId="0">
      <text>
        <r>
          <rPr>
            <b/>
            <sz val="9"/>
            <color indexed="81"/>
            <rFont val="Tahoma"/>
            <family val="2"/>
          </rPr>
          <t>10/8/20 MSB</t>
        </r>
      </text>
    </comment>
    <comment ref="I62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9/9 TECH</t>
        </r>
      </text>
    </comment>
    <comment ref="J62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02/11 TECH</t>
        </r>
      </text>
    </comment>
    <comment ref="H62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05/11 TECH</t>
        </r>
      </text>
    </comment>
    <comment ref="H62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05/11 TECH</t>
        </r>
      </text>
    </comment>
    <comment ref="H62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06/11 TECH</t>
        </r>
      </text>
    </comment>
    <comment ref="H62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10/11 TECH</t>
        </r>
      </text>
    </comment>
    <comment ref="H62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TECH</t>
        </r>
      </text>
    </comment>
    <comment ref="H62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04/12 TECH</t>
        </r>
      </text>
    </comment>
    <comment ref="H62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06/08 TECH</t>
        </r>
      </text>
    </comment>
    <comment ref="I628" authorId="0" shapeId="0">
      <text>
        <r>
          <rPr>
            <b/>
            <sz val="9"/>
            <color indexed="81"/>
            <rFont val="Tahoma"/>
            <family val="2"/>
          </rPr>
          <t>HPZ400:
28/08 TECH</t>
        </r>
      </text>
    </comment>
    <comment ref="N62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Đã hoàn ứng ngày 09/12/2020 TECH</t>
        </r>
      </text>
    </comment>
    <comment ref="H62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06/08 TECH</t>
        </r>
      </text>
    </comment>
    <comment ref="I62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31/08 TECH</t>
        </r>
      </text>
    </comment>
    <comment ref="N62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Đã hoàn ứng 09/12/2020 TECH</t>
        </r>
      </text>
    </comment>
    <comment ref="H63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H63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63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63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I63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05/10 TCB</t>
        </r>
      </text>
    </comment>
    <comment ref="J63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19/10 TECH</t>
        </r>
      </text>
    </comment>
    <comment ref="K63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26/10 TECH+02/11 TECH</t>
        </r>
      </text>
    </comment>
    <comment ref="H63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14/9 TECH</t>
        </r>
      </text>
    </comment>
    <comment ref="H63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14/9 TECH</t>
        </r>
      </text>
    </comment>
    <comment ref="H63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25/06/2020 TECH</t>
        </r>
      </text>
    </comment>
    <comment ref="I63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30/10/2020 TM</t>
        </r>
      </text>
    </comment>
    <comment ref="H64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19/9 TECH</t>
        </r>
      </text>
    </comment>
    <comment ref="I64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28/9 tech
</t>
        </r>
      </text>
    </comment>
    <comment ref="H64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28/9 TECH</t>
        </r>
      </text>
    </comment>
    <comment ref="H64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01/10 VTB</t>
        </r>
      </text>
    </comment>
    <comment ref="H65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09/10 TECH</t>
        </r>
      </text>
    </comment>
    <comment ref="H65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09/10 VTB</t>
        </r>
      </text>
    </comment>
    <comment ref="H65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14/10 VTB</t>
        </r>
      </text>
    </comment>
    <comment ref="I65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25/11 VTB</t>
        </r>
      </text>
    </comment>
    <comment ref="H65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12/10 VTB</t>
        </r>
      </text>
    </comment>
    <comment ref="H65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16/10 TECH</t>
        </r>
      </text>
    </comment>
    <comment ref="I65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23/10 TECH</t>
        </r>
      </text>
    </comment>
    <comment ref="H65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16/10 TECH</t>
        </r>
      </text>
    </comment>
    <comment ref="T65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Giữ lại BH 5% ngày 12/11/2020</t>
        </r>
      </text>
    </comment>
    <comment ref="H65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17/10 TM</t>
        </r>
      </text>
    </comment>
    <comment ref="H65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14/10 TECH</t>
        </r>
      </text>
    </comment>
    <comment ref="H65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20/10 TECH</t>
        </r>
      </text>
    </comment>
    <comment ref="I65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04/11 TECH</t>
        </r>
      </text>
    </comment>
    <comment ref="H65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24/10 TECH</t>
        </r>
      </text>
    </comment>
    <comment ref="I65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04/12 TECH</t>
        </r>
      </text>
    </comment>
    <comment ref="H66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24/10/2020
</t>
        </r>
      </text>
    </comment>
    <comment ref="H66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24/10 TECH</t>
        </r>
      </text>
    </comment>
    <comment ref="H66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26/10 TECH</t>
        </r>
      </text>
    </comment>
    <comment ref="H66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29/10 TECH
</t>
        </r>
      </text>
    </comment>
    <comment ref="H66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29/10 TECH
</t>
        </r>
      </text>
    </comment>
    <comment ref="H66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31/10 TECH</t>
        </r>
      </text>
    </comment>
    <comment ref="H66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10/11 TECH</t>
        </r>
      </text>
    </comment>
    <comment ref="I666" authorId="0" shapeId="0">
      <text>
        <r>
          <rPr>
            <b/>
            <sz val="9"/>
            <color indexed="81"/>
            <rFont val="Tahoma"/>
            <charset val="163"/>
          </rPr>
          <t>HPZ400:</t>
        </r>
        <r>
          <rPr>
            <sz val="9"/>
            <color indexed="81"/>
            <rFont val="Tahoma"/>
            <charset val="163"/>
          </rPr>
          <t xml:space="preserve">
30/12 TECH</t>
        </r>
      </text>
    </comment>
    <comment ref="H66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10/11 TECH</t>
        </r>
      </text>
    </comment>
    <comment ref="H66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10/11 TECH</t>
        </r>
      </text>
    </comment>
    <comment ref="H66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02/10 TECH</t>
        </r>
      </text>
    </comment>
    <comment ref="I66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11/11 TECH</t>
        </r>
      </text>
    </comment>
    <comment ref="H67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11/11 TECH</t>
        </r>
      </text>
    </comment>
    <comment ref="H67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13/11 TECH</t>
        </r>
      </text>
    </comment>
    <comment ref="H67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23/11 VTB</t>
        </r>
      </text>
    </comment>
    <comment ref="H67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24/11 TECH</t>
        </r>
      </text>
    </comment>
    <comment ref="H67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VTB</t>
        </r>
      </text>
    </comment>
    <comment ref="H67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H67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12/10 TECH</t>
        </r>
      </text>
    </comment>
    <comment ref="I67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19/10 TECH</t>
        </r>
      </text>
    </comment>
    <comment ref="J67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26/10 TECH</t>
        </r>
      </text>
    </comment>
    <comment ref="K67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2/11 TECH + 09/11 TECH</t>
        </r>
      </text>
    </comment>
    <comment ref="H67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02/10 TECH</t>
        </r>
      </text>
    </comment>
    <comment ref="H67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06/10 VTB</t>
        </r>
      </text>
    </comment>
    <comment ref="H68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05/10 VTB</t>
        </r>
      </text>
    </comment>
    <comment ref="H68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08/10 TECH
</t>
        </r>
      </text>
    </comment>
    <comment ref="H68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20/10 TECH</t>
        </r>
      </text>
    </comment>
    <comment ref="H68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20/10 TECH</t>
        </r>
      </text>
    </comment>
    <comment ref="H68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21/10 TECH</t>
        </r>
      </text>
    </comment>
    <comment ref="H68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23/10 TM</t>
        </r>
      </text>
    </comment>
    <comment ref="H68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29/10 TECH</t>
        </r>
      </text>
    </comment>
    <comment ref="H68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29/10 TECH
</t>
        </r>
      </text>
    </comment>
    <comment ref="H68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13/11 TECH</t>
        </r>
      </text>
    </comment>
    <comment ref="H68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12/10 TECH
</t>
        </r>
      </text>
    </comment>
    <comment ref="I68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19/10 TECH</t>
        </r>
      </text>
    </comment>
    <comment ref="H69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07/10 TECH
</t>
        </r>
      </text>
    </comment>
    <comment ref="I691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25/12 VTB</t>
        </r>
      </text>
    </comment>
    <comment ref="H69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10/10 TECH</t>
        </r>
      </text>
    </comment>
    <comment ref="N69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13/11 TM</t>
        </r>
      </text>
    </comment>
    <comment ref="H69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31/10 TECH</t>
        </r>
      </text>
    </comment>
    <comment ref="H69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31/10 TECH</t>
        </r>
      </text>
    </comment>
    <comment ref="H69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13/11 : 1.073.000 TM+1.927.000 TCB</t>
        </r>
      </text>
    </comment>
    <comment ref="H69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10/11 TECH</t>
        </r>
      </text>
    </comment>
    <comment ref="H69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VTB</t>
        </r>
      </text>
    </comment>
    <comment ref="H69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I69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H69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H70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TM</t>
        </r>
      </text>
    </comment>
    <comment ref="H70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TECH</t>
        </r>
      </text>
    </comment>
    <comment ref="H7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04/12 TECH</t>
        </r>
      </text>
    </comment>
    <comment ref="H70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VTB</t>
        </r>
      </text>
    </comment>
    <comment ref="H704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26/12 VTB</t>
        </r>
      </text>
    </comment>
    <comment ref="H705" authorId="0" shapeId="0">
      <text>
        <r>
          <rPr>
            <b/>
            <sz val="9"/>
            <color indexed="81"/>
            <rFont val="Tahoma"/>
            <charset val="163"/>
          </rPr>
          <t>HPZ400:</t>
        </r>
        <r>
          <rPr>
            <sz val="9"/>
            <color indexed="81"/>
            <rFont val="Tahoma"/>
            <charset val="163"/>
          </rPr>
          <t xml:space="preserve">
30/12 VTB</t>
        </r>
      </text>
    </comment>
    <comment ref="H706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H70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TECH</t>
        </r>
      </text>
    </comment>
    <comment ref="I70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07/12 TECH</t>
        </r>
      </text>
    </comment>
    <comment ref="J70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TECH</t>
        </r>
      </text>
    </comment>
    <comment ref="K707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TECH</t>
        </r>
      </text>
    </comment>
    <comment ref="H70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07/10 TECH</t>
        </r>
      </text>
    </comment>
    <comment ref="I70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10/11 TECH</t>
        </r>
      </text>
    </comment>
    <comment ref="H71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08/10 TM</t>
        </r>
      </text>
    </comment>
    <comment ref="H71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28/10 TECH
</t>
        </r>
      </text>
    </comment>
    <comment ref="H71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11/11 TECH</t>
        </r>
      </text>
    </comment>
    <comment ref="H71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VTB</t>
        </r>
      </text>
    </comment>
    <comment ref="G71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CK 5% sau VAT : 15.836.516</t>
        </r>
      </text>
    </comment>
    <comment ref="H71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H71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I718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30/12 VTB</t>
        </r>
      </text>
    </comment>
    <comment ref="H71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H72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H72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VTB</t>
        </r>
      </text>
    </comment>
    <comment ref="H72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VTB</t>
        </r>
      </text>
    </comment>
    <comment ref="H72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VTB</t>
        </r>
      </text>
    </comment>
    <comment ref="H72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TECH</t>
        </r>
      </text>
    </comment>
    <comment ref="I72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TECH</t>
        </r>
      </text>
    </comment>
    <comment ref="H72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VTB</t>
        </r>
      </text>
    </comment>
    <comment ref="I725" authorId="0" shapeId="0">
      <text>
        <r>
          <rPr>
            <b/>
            <sz val="9"/>
            <color indexed="81"/>
            <rFont val="Tahoma"/>
            <charset val="163"/>
          </rPr>
          <t>HPZ400:</t>
        </r>
        <r>
          <rPr>
            <sz val="9"/>
            <color indexed="81"/>
            <rFont val="Tahoma"/>
            <charset val="163"/>
          </rPr>
          <t xml:space="preserve">
30/12 VTB</t>
        </r>
      </text>
    </comment>
    <comment ref="H72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VTB</t>
        </r>
      </text>
    </comment>
    <comment ref="H72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01/12 VTB</t>
        </r>
      </text>
    </comment>
    <comment ref="I72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16/12 VTB</t>
        </r>
      </text>
    </comment>
    <comment ref="H72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01/12 VTB</t>
        </r>
      </text>
    </comment>
    <comment ref="H72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01/12 VTB</t>
        </r>
      </text>
    </comment>
    <comment ref="H73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TECH</t>
        </r>
      </text>
    </comment>
    <comment ref="H73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VTB</t>
        </r>
      </text>
    </comment>
    <comment ref="H73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04/12 VTB</t>
        </r>
      </text>
    </comment>
    <comment ref="H73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04/12 VTB</t>
        </r>
      </text>
    </comment>
    <comment ref="H73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TECH</t>
        </r>
      </text>
    </comment>
    <comment ref="H73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H73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TM</t>
        </r>
      </text>
    </comment>
    <comment ref="H73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VTB</t>
        </r>
      </text>
    </comment>
    <comment ref="I73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16/12 VTB</t>
        </r>
      </text>
    </comment>
    <comment ref="H73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16/12 TECH</t>
        </r>
      </text>
    </comment>
    <comment ref="H73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16/12 VTB</t>
        </r>
      </text>
    </comment>
    <comment ref="H74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VTB</t>
        </r>
      </text>
    </comment>
    <comment ref="H74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TM</t>
        </r>
      </text>
    </comment>
    <comment ref="H74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743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VTB</t>
        </r>
      </text>
    </comment>
    <comment ref="H744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VTB</t>
        </r>
      </text>
    </comment>
    <comment ref="H745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VTB</t>
        </r>
      </text>
    </comment>
    <comment ref="H746" authorId="0" shapeId="0">
      <text>
        <r>
          <rPr>
            <b/>
            <sz val="9"/>
            <color indexed="81"/>
            <rFont val="Tahoma"/>
            <charset val="163"/>
          </rPr>
          <t>HPZ400:</t>
        </r>
        <r>
          <rPr>
            <sz val="9"/>
            <color indexed="81"/>
            <rFont val="Tahoma"/>
            <charset val="163"/>
          </rPr>
          <t xml:space="preserve">
30/12 VTB</t>
        </r>
      </text>
    </comment>
    <comment ref="I746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VTB</t>
        </r>
      </text>
    </comment>
    <comment ref="H747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VTB</t>
        </r>
      </text>
    </comment>
    <comment ref="H748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VTB</t>
        </r>
      </text>
    </comment>
    <comment ref="H749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TM</t>
        </r>
      </text>
    </comment>
    <comment ref="H75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07/12 TECH</t>
        </r>
      </text>
    </comment>
    <comment ref="I75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TECH</t>
        </r>
      </text>
    </comment>
    <comment ref="J75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TECH</t>
        </r>
      </text>
    </comment>
    <comment ref="K750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TECH</t>
        </r>
      </text>
    </comment>
    <comment ref="H75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VTB</t>
        </r>
      </text>
    </comment>
    <comment ref="H753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VTB</t>
        </r>
      </text>
    </comment>
    <comment ref="H76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29/10 VTB</t>
        </r>
      </text>
    </comment>
    <comment ref="H76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11/11 VTB</t>
        </r>
      </text>
    </comment>
    <comment ref="H76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13/11 VTB</t>
        </r>
      </text>
    </comment>
    <comment ref="H76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H76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H76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H76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TECH</t>
        </r>
      </text>
    </comment>
    <comment ref="H77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TECH</t>
        </r>
      </text>
    </comment>
    <comment ref="H77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TECH</t>
        </r>
      </text>
    </comment>
    <comment ref="H77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77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774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H77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09/11 TECH</t>
        </r>
      </text>
    </comment>
    <comment ref="I77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TECH</t>
        </r>
      </text>
    </comment>
    <comment ref="J77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07/12 TECH</t>
        </r>
      </text>
    </comment>
    <comment ref="H77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29/10 VTB
</t>
        </r>
      </text>
    </comment>
    <comment ref="H77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04/11 VTB</t>
        </r>
      </text>
    </comment>
    <comment ref="H77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04/11 TECH</t>
        </r>
      </text>
    </comment>
    <comment ref="I77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H78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H78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04/12 TECH</t>
        </r>
      </text>
    </comment>
    <comment ref="H78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TECH</t>
        </r>
      </text>
    </comment>
    <comment ref="H78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TECH</t>
        </r>
      </text>
    </comment>
    <comment ref="H78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05/11 TECH</t>
        </r>
      </text>
    </comment>
    <comment ref="H78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10/12 TM</t>
        </r>
      </text>
    </comment>
    <comment ref="H78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11/12 TECH</t>
        </r>
      </text>
    </comment>
    <comment ref="H79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TECH</t>
        </r>
      </text>
    </comment>
    <comment ref="H79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10/11 VTB
</t>
        </r>
      </text>
    </comment>
    <comment ref="H79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11/11 VTB</t>
        </r>
      </text>
    </comment>
    <comment ref="H79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11/11 VTB</t>
        </r>
      </text>
    </comment>
    <comment ref="H79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12/11 TCB</t>
        </r>
      </text>
    </comment>
    <comment ref="H79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TECH</t>
        </r>
      </text>
    </comment>
    <comment ref="H79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TECH</t>
        </r>
      </text>
    </comment>
    <comment ref="I798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TECH</t>
        </r>
      </text>
    </comment>
    <comment ref="H79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16/11/ TECH</t>
        </r>
      </text>
    </comment>
    <comment ref="H80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VTB</t>
        </r>
      </text>
    </comment>
    <comment ref="I80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VTB</t>
        </r>
      </text>
    </comment>
    <comment ref="H80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VTB</t>
        </r>
      </text>
    </comment>
    <comment ref="H8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TECH</t>
        </r>
      </text>
    </comment>
    <comment ref="I8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TECH</t>
        </r>
      </text>
    </comment>
    <comment ref="H80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VTB</t>
        </r>
      </text>
    </comment>
    <comment ref="I803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25/12 VTB</t>
        </r>
      </text>
    </comment>
    <comment ref="H80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TCB</t>
        </r>
      </text>
    </comment>
    <comment ref="I80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80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23/11 VTB</t>
        </r>
      </text>
    </comment>
    <comment ref="I80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11/12 VTB</t>
        </r>
      </text>
    </comment>
    <comment ref="H80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23/11 TECH</t>
        </r>
      </text>
    </comment>
    <comment ref="I80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H80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24/11 TECH</t>
        </r>
      </text>
    </comment>
    <comment ref="H80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24/11 VTB</t>
        </r>
      </text>
    </comment>
    <comment ref="I80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11/12 VTB</t>
        </r>
      </text>
    </comment>
    <comment ref="H80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25/11 TECH</t>
        </r>
      </text>
    </comment>
    <comment ref="H81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25/11 TECH</t>
        </r>
      </text>
    </comment>
    <comment ref="I810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25/12 TECH</t>
        </r>
      </text>
    </comment>
    <comment ref="H81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TECH</t>
        </r>
      </text>
    </comment>
    <comment ref="I81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81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TECH</t>
        </r>
      </text>
    </comment>
    <comment ref="H81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TECH</t>
        </r>
      </text>
    </comment>
    <comment ref="I81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J813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25/12 TECH</t>
        </r>
      </text>
    </comment>
    <comment ref="H81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01/12 TECH</t>
        </r>
      </text>
    </comment>
    <comment ref="H81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I815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H81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H81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I817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H81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07/12 TECH</t>
        </r>
      </text>
    </comment>
    <comment ref="H81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TECH</t>
        </r>
      </text>
    </comment>
    <comment ref="H82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10/12 TECH</t>
        </r>
      </text>
    </comment>
    <comment ref="H82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TECH</t>
        </r>
      </text>
    </comment>
    <comment ref="I82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16/12 TECH</t>
        </r>
      </text>
    </comment>
    <comment ref="H82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TECH</t>
        </r>
      </text>
    </comment>
    <comment ref="H82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TECH</t>
        </r>
      </text>
    </comment>
    <comment ref="H82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82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826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H82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TECH</t>
        </r>
      </text>
    </comment>
    <comment ref="I82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23/11 TECH</t>
        </r>
      </text>
    </comment>
    <comment ref="J82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TECH</t>
        </r>
      </text>
    </comment>
    <comment ref="K82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07/12 TECH+14/12 TECH+21/12 TECH</t>
        </r>
      </text>
    </comment>
    <comment ref="H82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19/11 VTB</t>
        </r>
      </text>
    </comment>
    <comment ref="I82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24/11 VTB</t>
        </r>
      </text>
    </comment>
    <comment ref="H83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18/11 VTB</t>
        </r>
      </text>
    </comment>
    <comment ref="I83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VTB</t>
        </r>
      </text>
    </comment>
    <comment ref="H83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I831" authorId="0" shapeId="0">
      <text>
        <r>
          <rPr>
            <b/>
            <sz val="9"/>
            <color indexed="81"/>
            <rFont val="Tahoma"/>
            <family val="2"/>
          </rPr>
          <t xml:space="preserve">HPZ400:
</t>
        </r>
        <r>
          <rPr>
            <sz val="9"/>
            <color indexed="81"/>
            <rFont val="Tahoma"/>
            <family val="2"/>
          </rPr>
          <t>17/12 TECH</t>
        </r>
      </text>
    </comment>
    <comment ref="H83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I83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24/11 TECH</t>
        </r>
      </text>
    </comment>
    <comment ref="H83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TECH</t>
        </r>
      </text>
    </comment>
    <comment ref="I83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TECH</t>
        </r>
      </text>
    </comment>
    <comment ref="H83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TM</t>
        </r>
      </text>
    </comment>
    <comment ref="I83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TM</t>
        </r>
      </text>
    </comment>
    <comment ref="H83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TM</t>
        </r>
      </text>
    </comment>
    <comment ref="I83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TM</t>
        </r>
      </text>
    </comment>
    <comment ref="H83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20/11 TM</t>
        </r>
      </text>
    </comment>
    <comment ref="I83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27/11TM</t>
        </r>
      </text>
    </comment>
    <comment ref="H83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24/11 VTB</t>
        </r>
      </text>
    </comment>
    <comment ref="I83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VTB</t>
        </r>
      </text>
    </comment>
    <comment ref="H83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24/11 VTB</t>
        </r>
      </text>
    </comment>
    <comment ref="I83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18/12 VTB</t>
        </r>
      </text>
    </comment>
    <comment ref="H83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TECH</t>
        </r>
      </text>
    </comment>
    <comment ref="I83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04/12 TECH</t>
        </r>
      </text>
    </comment>
    <comment ref="H84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27/11 TECH</t>
        </r>
      </text>
    </comment>
    <comment ref="H84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01/12 VTB</t>
        </r>
      </text>
    </comment>
    <comment ref="I84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18/12 VTB</t>
        </r>
      </text>
    </comment>
    <comment ref="H84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VTB</t>
        </r>
      </text>
    </comment>
    <comment ref="I84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TECH</t>
        </r>
      </text>
    </comment>
    <comment ref="H84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TECH</t>
        </r>
      </text>
    </comment>
    <comment ref="H84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H84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H84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84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84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TECH</t>
        </r>
      </text>
    </comment>
    <comment ref="H849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26/12 VTB</t>
        </r>
      </text>
    </comment>
    <comment ref="H850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26/12 TECH</t>
        </r>
      </text>
    </comment>
    <comment ref="H851" authorId="0" shapeId="0">
      <text>
        <r>
          <rPr>
            <b/>
            <sz val="9"/>
            <color indexed="81"/>
            <rFont val="Tahoma"/>
            <charset val="163"/>
          </rPr>
          <t>HPZ400:</t>
        </r>
        <r>
          <rPr>
            <sz val="9"/>
            <color indexed="81"/>
            <rFont val="Tahoma"/>
            <charset val="163"/>
          </rPr>
          <t xml:space="preserve">
30/12 VTB</t>
        </r>
      </text>
    </comment>
    <comment ref="H852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VTB</t>
        </r>
      </text>
    </comment>
    <comment ref="H853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H85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16/11 TECH</t>
        </r>
      </text>
    </comment>
    <comment ref="I85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23/11 TECH</t>
        </r>
      </text>
    </comment>
    <comment ref="J85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TECH</t>
        </r>
      </text>
    </comment>
    <comment ref="K85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07/12 TECH+14/12 TECH+21/12 TECH</t>
        </r>
      </text>
    </comment>
    <comment ref="H85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02/10 TECH</t>
        </r>
      </text>
    </comment>
    <comment ref="H85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14/10 TECH</t>
        </r>
      </text>
    </comment>
    <comment ref="H85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31/10 TECH</t>
        </r>
      </text>
    </comment>
    <comment ref="H86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24/11 TECH</t>
        </r>
      </text>
    </comment>
    <comment ref="H86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04/12 TECH</t>
        </r>
      </text>
    </comment>
    <comment ref="H86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04/12 VTB</t>
        </r>
      </text>
    </comment>
    <comment ref="H86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TECH</t>
        </r>
      </text>
    </comment>
    <comment ref="H87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H87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H87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VTB</t>
        </r>
      </text>
    </comment>
    <comment ref="H87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TECH</t>
        </r>
      </text>
    </comment>
    <comment ref="H87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87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87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877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25/12 TECH</t>
        </r>
      </text>
    </comment>
    <comment ref="H878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25/12 TECH</t>
        </r>
      </text>
    </comment>
    <comment ref="H879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26/12 TECH</t>
        </r>
      </text>
    </comment>
    <comment ref="H880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26/12 TECH</t>
        </r>
      </text>
    </comment>
    <comment ref="H88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25/11 TECH</t>
        </r>
      </text>
    </comment>
    <comment ref="H88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02/11 TECH</t>
        </r>
      </text>
    </comment>
    <comment ref="H88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25/11 TECH</t>
        </r>
      </text>
    </comment>
    <comment ref="H88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25/11 VTB</t>
        </r>
      </text>
    </comment>
    <comment ref="H88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25/11 VTB</t>
        </r>
      </text>
    </comment>
    <comment ref="H88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26/11 VTB</t>
        </r>
      </text>
    </comment>
    <comment ref="H89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30/11 VTB</t>
        </r>
      </text>
    </comment>
    <comment ref="H89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VTB</t>
        </r>
      </text>
    </comment>
    <comment ref="H89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VTB</t>
        </r>
      </text>
    </comment>
    <comment ref="I89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22/12 VTB</t>
        </r>
      </text>
    </comment>
    <comment ref="H89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I893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H89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H89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03/12 TECH</t>
        </r>
      </text>
    </comment>
    <comment ref="H89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07/12 TECH</t>
        </r>
      </text>
    </comment>
    <comment ref="H89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TM</t>
        </r>
      </text>
    </comment>
    <comment ref="H89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H89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I89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TECH</t>
        </r>
      </text>
    </comment>
    <comment ref="H90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VTB</t>
        </r>
      </text>
    </comment>
    <comment ref="H90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11/12 VTB</t>
        </r>
      </text>
    </comment>
    <comment ref="H90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TECH</t>
        </r>
      </text>
    </comment>
    <comment ref="H90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16/12 TECH</t>
        </r>
      </text>
    </comment>
    <comment ref="H90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16/12 VTB</t>
        </r>
      </text>
    </comment>
    <comment ref="H90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TECH</t>
        </r>
      </text>
    </comment>
    <comment ref="H90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18/12 TECH</t>
        </r>
      </text>
    </comment>
    <comment ref="H90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VTB</t>
        </r>
      </text>
    </comment>
    <comment ref="H90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TECH</t>
        </r>
      </text>
    </comment>
    <comment ref="H90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TECH</t>
        </r>
      </text>
    </comment>
    <comment ref="H91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VTB</t>
        </r>
      </text>
    </comment>
    <comment ref="I910" authorId="0" shapeId="0">
      <text>
        <r>
          <rPr>
            <b/>
            <sz val="9"/>
            <color indexed="81"/>
            <rFont val="Tahoma"/>
            <charset val="163"/>
          </rPr>
          <t>HPZ400:</t>
        </r>
        <r>
          <rPr>
            <sz val="9"/>
            <color indexed="81"/>
            <rFont val="Tahoma"/>
            <charset val="163"/>
          </rPr>
          <t xml:space="preserve">
30/12 VTB</t>
        </r>
      </text>
    </comment>
    <comment ref="H91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VTB</t>
        </r>
      </text>
    </comment>
    <comment ref="H91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TECH</t>
        </r>
      </text>
    </comment>
    <comment ref="H91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TECH</t>
        </r>
      </text>
    </comment>
    <comment ref="H914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25/12 VTB</t>
        </r>
      </text>
    </comment>
    <comment ref="H915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VTB</t>
        </r>
      </text>
    </comment>
    <comment ref="H916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TECH</t>
        </r>
      </text>
    </comment>
    <comment ref="H917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30/12 TECH</t>
        </r>
      </text>
    </comment>
    <comment ref="H918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VTB</t>
        </r>
      </text>
    </comment>
    <comment ref="H919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H920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  <comment ref="H921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TM</t>
        </r>
      </text>
    </comment>
    <comment ref="H92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TECH</t>
        </r>
      </text>
    </comment>
    <comment ref="H92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19/12 VTB</t>
        </r>
      </text>
    </comment>
    <comment ref="H92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VTB</t>
        </r>
      </text>
    </comment>
    <comment ref="H92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VTB</t>
        </r>
      </text>
    </comment>
    <comment ref="H928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VTB</t>
        </r>
      </text>
    </comment>
    <comment ref="H93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04/12 VTB</t>
        </r>
      </text>
    </comment>
    <comment ref="I934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VTB</t>
        </r>
      </text>
    </comment>
    <comment ref="H93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04/12 TM</t>
        </r>
      </text>
    </comment>
    <comment ref="H93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07/12 TECH</t>
        </r>
      </text>
    </comment>
    <comment ref="H93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VTB</t>
        </r>
      </text>
    </comment>
    <comment ref="H93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08/12 VTB</t>
        </r>
      </text>
    </comment>
    <comment ref="I938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30/12 VTB</t>
        </r>
      </text>
    </comment>
    <comment ref="H93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09/12 TECH</t>
        </r>
      </text>
    </comment>
    <comment ref="H94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VTB</t>
        </r>
      </text>
    </comment>
    <comment ref="I940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VTB</t>
        </r>
      </text>
    </comment>
    <comment ref="H94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TECH</t>
        </r>
      </text>
    </comment>
    <comment ref="H94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16/12 TECH</t>
        </r>
      </text>
    </comment>
    <comment ref="H94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TECH</t>
        </r>
      </text>
    </comment>
    <comment ref="H94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TECH</t>
        </r>
      </text>
    </comment>
    <comment ref="H945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17/12 VTB</t>
        </r>
      </text>
    </comment>
    <comment ref="H946" authorId="0" shapeId="0">
      <text>
        <r>
          <rPr>
            <b/>
            <sz val="9"/>
            <color indexed="81"/>
            <rFont val="Tahoma"/>
            <family val="2"/>
          </rPr>
          <t>HPZ400:
17/12 TM</t>
        </r>
      </text>
    </comment>
    <comment ref="H94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18/12 TM</t>
        </r>
      </text>
    </comment>
    <comment ref="H948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VTB</t>
        </r>
      </text>
    </comment>
    <comment ref="H949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VTB</t>
        </r>
      </text>
    </comment>
    <comment ref="H950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951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23/12 TECH</t>
        </r>
      </text>
    </comment>
    <comment ref="H95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TECH</t>
        </r>
      </text>
    </comment>
    <comment ref="H95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TM</t>
        </r>
      </text>
    </comment>
    <comment ref="H954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25/12 VTB</t>
        </r>
      </text>
    </comment>
    <comment ref="I954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29/12 VTB</t>
        </r>
      </text>
    </comment>
    <comment ref="H955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25/12 VTB</t>
        </r>
      </text>
    </comment>
    <comment ref="H956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25/12 VTB</t>
        </r>
      </text>
    </comment>
    <comment ref="H957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26/12 VTB</t>
        </r>
      </text>
    </comment>
    <comment ref="H958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25/12 VTB</t>
        </r>
      </text>
    </comment>
    <comment ref="I958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26/12 VTB</t>
        </r>
      </text>
    </comment>
    <comment ref="H959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26/12 TECH</t>
        </r>
      </text>
    </comment>
    <comment ref="H960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28/12 TECH</t>
        </r>
      </text>
    </comment>
    <comment ref="H961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VTB</t>
        </r>
      </text>
    </comment>
    <comment ref="H962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VTB</t>
        </r>
      </text>
    </comment>
    <comment ref="H963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VTB</t>
        </r>
      </text>
    </comment>
    <comment ref="H96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07/12 TECH</t>
        </r>
      </text>
    </comment>
    <comment ref="I96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14/12 TECH</t>
        </r>
      </text>
    </comment>
    <comment ref="J96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TECH</t>
        </r>
      </text>
    </comment>
    <comment ref="H966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10/12 VTB</t>
        </r>
      </text>
    </comment>
    <comment ref="H982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VTB</t>
        </r>
      </text>
    </comment>
    <comment ref="H98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21/12 TECH</t>
        </r>
      </text>
    </comment>
    <comment ref="H98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24/12 TM</t>
        </r>
      </text>
    </comment>
    <comment ref="H985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VTB</t>
        </r>
      </text>
    </comment>
    <comment ref="H998" authorId="0" shapeId="0">
      <text>
        <r>
          <rPr>
            <b/>
            <sz val="9"/>
            <color indexed="81"/>
            <rFont val="Tahoma"/>
            <charset val="1"/>
          </rPr>
          <t>HPZ400:</t>
        </r>
        <r>
          <rPr>
            <sz val="9"/>
            <color indexed="81"/>
            <rFont val="Tahoma"/>
            <charset val="1"/>
          </rPr>
          <t xml:space="preserve">
31/12 TECH</t>
        </r>
      </text>
    </comment>
  </commentList>
</comments>
</file>

<file path=xl/comments9.xml><?xml version="1.0" encoding="utf-8"?>
<comments xmlns="http://schemas.openxmlformats.org/spreadsheetml/2006/main">
  <authors>
    <author>HPZ400</author>
  </authors>
  <commentList>
    <comment ref="F6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F7" authorId="0" shapeId="0">
      <text>
        <r>
          <rPr>
            <b/>
            <sz val="9"/>
            <color indexed="81"/>
            <rFont val="Tahoma"/>
            <family val="2"/>
          </rPr>
          <t>12/06 VTB</t>
        </r>
      </text>
    </comment>
    <comment ref="F8" authorId="0" shapeId="0">
      <text>
        <r>
          <rPr>
            <b/>
            <sz val="9"/>
            <color indexed="81"/>
            <rFont val="Tahoma"/>
            <family val="2"/>
          </rPr>
          <t xml:space="preserve">Giải chi ngày 16/06 TECH ( chuyển trả thêm 3.597.500 )
</t>
        </r>
      </text>
    </comment>
    <comment ref="F9" authorId="0" shapeId="0">
      <text>
        <r>
          <rPr>
            <sz val="9"/>
            <color indexed="81"/>
            <rFont val="Tahoma"/>
            <family val="2"/>
          </rPr>
          <t xml:space="preserve">18/06 VTB
</t>
        </r>
      </text>
    </comment>
    <comment ref="F10" authorId="0" shapeId="0">
      <text>
        <r>
          <rPr>
            <b/>
            <sz val="9"/>
            <color indexed="81"/>
            <rFont val="Tahoma"/>
            <family val="2"/>
          </rPr>
          <t>30/06/2020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" authorId="0" shapeId="0">
      <text>
        <r>
          <rPr>
            <b/>
            <sz val="9"/>
            <color indexed="81"/>
            <rFont val="Tahoma"/>
            <family val="2"/>
          </rPr>
          <t>14/07/20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2" authorId="0" shapeId="0">
      <text>
        <r>
          <rPr>
            <b/>
            <sz val="9"/>
            <color indexed="81"/>
            <rFont val="Tahoma"/>
            <family val="2"/>
          </rPr>
          <t>23/07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6" authorId="0" shapeId="0">
      <text>
        <r>
          <rPr>
            <b/>
            <sz val="9"/>
            <color indexed="81"/>
            <rFont val="Tahoma"/>
            <family val="2"/>
          </rPr>
          <t>25/05 VTB</t>
        </r>
      </text>
    </comment>
    <comment ref="F17" authorId="0" shapeId="0">
      <text>
        <r>
          <rPr>
            <b/>
            <sz val="9"/>
            <color indexed="81"/>
            <rFont val="Tahoma"/>
            <family val="2"/>
          </rPr>
          <t>26/05 VTB</t>
        </r>
      </text>
    </comment>
    <comment ref="F18" authorId="0" shapeId="0">
      <text>
        <r>
          <rPr>
            <b/>
            <sz val="9"/>
            <color indexed="81"/>
            <rFont val="Tahoma"/>
            <family val="2"/>
          </rPr>
          <t>30/05 TECH, chuyển cho Hoàng thi công thanh toán trực tiếp khi nhận hàng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06/06 TECH , tron tồng số tiền 14.100.000</t>
        </r>
      </text>
    </comment>
    <comment ref="F20" authorId="0" shapeId="0">
      <text>
        <r>
          <rPr>
            <b/>
            <sz val="9"/>
            <color indexed="81"/>
            <rFont val="Tahoma"/>
            <family val="2"/>
          </rPr>
          <t>06/06 TECH</t>
        </r>
      </text>
    </comment>
    <comment ref="F21" authorId="0" shapeId="0">
      <text>
        <r>
          <rPr>
            <b/>
            <sz val="9"/>
            <color indexed="81"/>
            <rFont val="Tahoma"/>
            <family val="2"/>
          </rPr>
          <t>09/06 TECH</t>
        </r>
      </text>
    </comment>
    <comment ref="F22" authorId="0" shapeId="0">
      <text>
        <r>
          <rPr>
            <b/>
            <sz val="9"/>
            <color indexed="81"/>
            <rFont val="Tahoma"/>
            <family val="2"/>
          </rPr>
          <t>13/06 TECH</t>
        </r>
      </text>
    </comment>
    <comment ref="F23" authorId="0" shapeId="0">
      <text>
        <r>
          <rPr>
            <b/>
            <sz val="9"/>
            <color indexed="81"/>
            <rFont val="Tahoma"/>
            <family val="2"/>
          </rPr>
          <t>18/06 TECH</t>
        </r>
      </text>
    </comment>
    <comment ref="F24" authorId="0" shapeId="0">
      <text>
        <r>
          <rPr>
            <b/>
            <sz val="9"/>
            <color indexed="81"/>
            <rFont val="Tahoma"/>
            <family val="2"/>
          </rPr>
          <t xml:space="preserve">18/06 TECH, GỒM                   11.436.000: HTMB t20
7.568.000: PAN ASIA &amp; LOCALIZE 13
</t>
        </r>
      </text>
    </comment>
    <comment ref="F28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G28" authorId="0" shapeId="0">
      <text>
        <r>
          <rPr>
            <b/>
            <sz val="9"/>
            <color indexed="81"/>
            <rFont val="Tahoma"/>
            <family val="2"/>
          </rPr>
          <t xml:space="preserve">10/06 VTB
</t>
        </r>
      </text>
    </comment>
    <comment ref="F29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G29" authorId="0" shapeId="0">
      <text>
        <r>
          <rPr>
            <b/>
            <sz val="9"/>
            <color indexed="81"/>
            <rFont val="Tahoma"/>
            <family val="2"/>
          </rPr>
          <t>26/05 TECH</t>
        </r>
      </text>
    </comment>
    <comment ref="H29" authorId="0" shapeId="0">
      <text>
        <r>
          <rPr>
            <b/>
            <sz val="9"/>
            <color indexed="81"/>
            <rFont val="Tahoma"/>
            <family val="2"/>
          </rPr>
          <t>29/06 TECH</t>
        </r>
      </text>
    </comment>
    <comment ref="F30" authorId="0" shapeId="0">
      <text>
        <r>
          <rPr>
            <b/>
            <sz val="9"/>
            <color indexed="81"/>
            <rFont val="Tahoma"/>
            <family val="2"/>
          </rPr>
          <t>22/05 TECH</t>
        </r>
      </text>
    </comment>
    <comment ref="G30" authorId="0" shapeId="0">
      <text>
        <r>
          <rPr>
            <b/>
            <sz val="9"/>
            <color indexed="81"/>
            <rFont val="Tahoma"/>
            <family val="2"/>
          </rPr>
          <t>06/06 TECH</t>
        </r>
      </text>
    </comment>
    <comment ref="F31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G31" authorId="0" shapeId="0">
      <text>
        <r>
          <rPr>
            <b/>
            <sz val="9"/>
            <color indexed="81"/>
            <rFont val="Tahoma"/>
            <family val="2"/>
          </rPr>
          <t xml:space="preserve">12/06 VTB
</t>
        </r>
      </text>
    </comment>
    <comment ref="F32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G32" authorId="0" shapeId="0">
      <text>
        <r>
          <rPr>
            <b/>
            <sz val="9"/>
            <color indexed="81"/>
            <rFont val="Tahoma"/>
            <family val="2"/>
          </rPr>
          <t>24/07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22/05 TECH</t>
        </r>
      </text>
    </comment>
    <comment ref="F34" authorId="0" shapeId="0">
      <text>
        <r>
          <rPr>
            <b/>
            <sz val="9"/>
            <color indexed="81"/>
            <rFont val="Tahoma"/>
            <family val="2"/>
          </rPr>
          <t>25/05 VTB</t>
        </r>
      </text>
    </comment>
    <comment ref="F35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G35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H35" authorId="0" shapeId="0">
      <text>
        <r>
          <rPr>
            <b/>
            <sz val="9"/>
            <color indexed="81"/>
            <rFont val="Tahoma"/>
            <family val="2"/>
          </rPr>
          <t>04/07/2020 TECH</t>
        </r>
      </text>
    </comment>
    <comment ref="K35" authorId="0" shapeId="0">
      <text>
        <r>
          <rPr>
            <sz val="9"/>
            <color indexed="81"/>
            <rFont val="Tahoma"/>
            <family val="2"/>
          </rPr>
          <t xml:space="preserve">
xem lai thoi gian BH (thuong la 1 nam)
</t>
        </r>
      </text>
    </comment>
    <comment ref="F36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G36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H36" authorId="0" shapeId="0">
      <text>
        <r>
          <rPr>
            <b/>
            <sz val="9"/>
            <color indexed="81"/>
            <rFont val="Tahoma"/>
            <family val="2"/>
          </rPr>
          <t>14/07/2020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7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G37" authorId="0" shapeId="0">
      <text>
        <r>
          <rPr>
            <b/>
            <sz val="9"/>
            <color indexed="81"/>
            <rFont val="Tahoma"/>
            <family val="2"/>
          </rPr>
          <t>10/06 TECH</t>
        </r>
      </text>
    </comment>
    <comment ref="F38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G38" authorId="0" shapeId="0">
      <text>
        <r>
          <rPr>
            <b/>
            <sz val="9"/>
            <color indexed="81"/>
            <rFont val="Tahoma"/>
            <family val="2"/>
          </rPr>
          <t>27/05 VTB</t>
        </r>
      </text>
    </comment>
    <comment ref="F39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G39" authorId="0" shapeId="0">
      <text>
        <r>
          <rPr>
            <b/>
            <sz val="9"/>
            <color indexed="81"/>
            <rFont val="Tahoma"/>
            <family val="2"/>
          </rPr>
          <t>22/06 TCB</t>
        </r>
      </text>
    </comment>
    <comment ref="F40" authorId="0" shapeId="0">
      <text>
        <r>
          <rPr>
            <b/>
            <sz val="9"/>
            <color indexed="81"/>
            <rFont val="Tahoma"/>
            <family val="2"/>
          </rPr>
          <t>26/05 TM</t>
        </r>
      </text>
    </comment>
    <comment ref="F41" authorId="0" shapeId="0">
      <text>
        <r>
          <rPr>
            <b/>
            <sz val="9"/>
            <color indexed="81"/>
            <rFont val="Tahoma"/>
            <family val="2"/>
          </rPr>
          <t>28/05 TM</t>
        </r>
      </text>
    </comment>
    <comment ref="F42" authorId="0" shapeId="0">
      <text>
        <r>
          <rPr>
            <b/>
            <sz val="9"/>
            <color indexed="81"/>
            <rFont val="Tahoma"/>
            <family val="2"/>
          </rPr>
          <t>27/05 VTB</t>
        </r>
      </text>
    </comment>
    <comment ref="G42" authorId="0" shapeId="0">
      <text>
        <r>
          <rPr>
            <b/>
            <sz val="9"/>
            <color indexed="81"/>
            <rFont val="Tahoma"/>
            <family val="2"/>
          </rPr>
          <t>10/06 VTB</t>
        </r>
      </text>
    </comment>
    <comment ref="F43" authorId="0" shapeId="0">
      <text>
        <r>
          <rPr>
            <b/>
            <sz val="9"/>
            <color indexed="81"/>
            <rFont val="Tahoma"/>
            <family val="2"/>
          </rPr>
          <t>22/05 TECH</t>
        </r>
      </text>
    </comment>
    <comment ref="F44" authorId="0" shapeId="0">
      <text>
        <r>
          <rPr>
            <b/>
            <sz val="9"/>
            <color indexed="81"/>
            <rFont val="Tahoma"/>
            <family val="2"/>
          </rPr>
          <t xml:space="preserve">29/05 TECH
</t>
        </r>
      </text>
    </comment>
    <comment ref="G44" authorId="0" shapeId="0">
      <text>
        <r>
          <rPr>
            <b/>
            <sz val="9"/>
            <color indexed="81"/>
            <rFont val="Tahoma"/>
            <family val="2"/>
          </rPr>
          <t>28/07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5" authorId="0" shapeId="0">
      <text>
        <r>
          <rPr>
            <b/>
            <sz val="9"/>
            <color indexed="81"/>
            <rFont val="Tahoma"/>
            <family val="2"/>
          </rPr>
          <t xml:space="preserve">30/05 VTB ( Nằm trong 3.300.000 )
</t>
        </r>
      </text>
    </comment>
    <comment ref="F46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G46" authorId="0" shapeId="0">
      <text>
        <r>
          <rPr>
            <b/>
            <sz val="9"/>
            <color indexed="81"/>
            <rFont val="Tahoma"/>
            <family val="2"/>
          </rPr>
          <t xml:space="preserve">20/06 TECH
</t>
        </r>
      </text>
    </comment>
    <comment ref="F47" authorId="0" shapeId="0">
      <text>
        <r>
          <rPr>
            <b/>
            <sz val="9"/>
            <color indexed="81"/>
            <rFont val="Tahoma"/>
            <family val="2"/>
          </rPr>
          <t>01/06 TECH</t>
        </r>
      </text>
    </comment>
    <comment ref="F48" authorId="0" shapeId="0">
      <text>
        <r>
          <rPr>
            <b/>
            <sz val="9"/>
            <color indexed="81"/>
            <rFont val="Tahoma"/>
            <family val="2"/>
          </rPr>
          <t>02/06 TECH</t>
        </r>
      </text>
    </comment>
    <comment ref="G48" authorId="0" shapeId="0">
      <text>
        <r>
          <rPr>
            <b/>
            <sz val="9"/>
            <color indexed="81"/>
            <rFont val="Tahoma"/>
            <family val="2"/>
          </rPr>
          <t>30/06/20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9" authorId="0" shapeId="0">
      <text>
        <r>
          <rPr>
            <b/>
            <sz val="9"/>
            <color indexed="81"/>
            <rFont val="Tahoma"/>
            <family val="2"/>
          </rPr>
          <t>06/06 VTB</t>
        </r>
      </text>
    </comment>
    <comment ref="G49" authorId="0" shapeId="0">
      <text>
        <r>
          <rPr>
            <b/>
            <sz val="9"/>
            <color indexed="81"/>
            <rFont val="Tahoma"/>
            <family val="2"/>
          </rPr>
          <t>25/06 VTB</t>
        </r>
      </text>
    </comment>
    <comment ref="F50" authorId="0" shapeId="0">
      <text>
        <r>
          <rPr>
            <b/>
            <sz val="9"/>
            <color indexed="81"/>
            <rFont val="Tahoma"/>
            <family val="2"/>
          </rPr>
          <t>09/06 TECH</t>
        </r>
      </text>
    </comment>
    <comment ref="G50" authorId="0" shapeId="0">
      <text>
        <r>
          <rPr>
            <b/>
            <sz val="9"/>
            <color indexed="81"/>
            <rFont val="Tahoma"/>
            <family val="2"/>
          </rPr>
          <t>30/06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1" authorId="0" shapeId="0">
      <text>
        <r>
          <rPr>
            <b/>
            <sz val="9"/>
            <color indexed="81"/>
            <rFont val="Tahoma"/>
            <family val="2"/>
          </rPr>
          <t xml:space="preserve">09/06 TECH ( TRONG  11.209.200 )
</t>
        </r>
      </text>
    </comment>
    <comment ref="F52" authorId="0" shapeId="0">
      <text>
        <r>
          <rPr>
            <b/>
            <sz val="9"/>
            <color indexed="81"/>
            <rFont val="Tahoma"/>
            <family val="2"/>
          </rPr>
          <t xml:space="preserve">10/06 TECH
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22/06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3" authorId="0" shapeId="0">
      <text>
        <r>
          <rPr>
            <b/>
            <sz val="9"/>
            <color indexed="81"/>
            <rFont val="Tahoma"/>
            <family val="2"/>
          </rPr>
          <t>10/06 TECH</t>
        </r>
      </text>
    </comment>
    <comment ref="F54" authorId="0" shapeId="0">
      <text>
        <r>
          <rPr>
            <b/>
            <sz val="9"/>
            <color indexed="81"/>
            <rFont val="Tahoma"/>
            <family val="2"/>
          </rPr>
          <t>12/06 VTB</t>
        </r>
      </text>
    </comment>
    <comment ref="F55" authorId="0" shapeId="0">
      <text>
        <r>
          <rPr>
            <b/>
            <sz val="9"/>
            <color indexed="81"/>
            <rFont val="Tahoma"/>
            <family val="2"/>
          </rPr>
          <t>15/06 VTB</t>
        </r>
      </text>
    </comment>
    <comment ref="F56" authorId="0" shapeId="0">
      <text>
        <r>
          <rPr>
            <b/>
            <sz val="9"/>
            <color indexed="81"/>
            <rFont val="Tahoma"/>
            <family val="2"/>
          </rPr>
          <t>16/06 TECH</t>
        </r>
      </text>
    </comment>
    <comment ref="F57" authorId="0" shapeId="0">
      <text>
        <r>
          <rPr>
            <b/>
            <sz val="9"/>
            <color indexed="81"/>
            <rFont val="Tahoma"/>
            <family val="2"/>
          </rPr>
          <t xml:space="preserve">19/06 TECH
</t>
        </r>
      </text>
    </comment>
    <comment ref="F58" authorId="0" shapeId="0">
      <text>
        <r>
          <rPr>
            <b/>
            <sz val="9"/>
            <color indexed="81"/>
            <rFont val="Tahoma"/>
            <family val="2"/>
          </rPr>
          <t xml:space="preserve">25/06 TECH
</t>
        </r>
      </text>
    </comment>
    <comment ref="G59" authorId="0" shapeId="0">
      <text>
        <r>
          <rPr>
            <b/>
            <sz val="9"/>
            <color indexed="81"/>
            <rFont val="Tahoma"/>
            <family val="2"/>
          </rPr>
          <t>10/07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0" authorId="0" shapeId="0">
      <text>
        <r>
          <rPr>
            <b/>
            <sz val="9"/>
            <color indexed="81"/>
            <rFont val="Tahoma"/>
            <family val="2"/>
          </rPr>
          <t>03/07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1" authorId="0" shapeId="0">
      <text>
        <r>
          <rPr>
            <b/>
            <sz val="9"/>
            <color indexed="81"/>
            <rFont val="Tahoma"/>
            <family val="2"/>
          </rPr>
          <t>04/07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2" authorId="0" shapeId="0">
      <text>
        <r>
          <rPr>
            <b/>
            <sz val="9"/>
            <color indexed="81"/>
            <rFont val="Tahoma"/>
            <family val="2"/>
          </rPr>
          <t xml:space="preserve">15/07/20 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TECH</t>
        </r>
      </text>
    </comment>
    <comment ref="F63" authorId="0" shapeId="0">
      <text>
        <r>
          <rPr>
            <b/>
            <sz val="9"/>
            <color indexed="81"/>
            <rFont val="Tahoma"/>
            <family val="2"/>
          </rPr>
          <t>10/07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4" authorId="0" shapeId="0">
      <text>
        <r>
          <rPr>
            <b/>
            <sz val="9"/>
            <color indexed="81"/>
            <rFont val="Tahoma"/>
            <family val="2"/>
          </rPr>
          <t>23/07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5" authorId="0" shapeId="0">
      <text>
        <r>
          <rPr>
            <b/>
            <sz val="9"/>
            <color indexed="81"/>
            <rFont val="Tahoma"/>
            <family val="2"/>
          </rPr>
          <t>28/07 TECH (TRONG TỔNG 500.000Đ)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9" authorId="0" shapeId="0">
      <text>
        <r>
          <rPr>
            <b/>
            <sz val="9"/>
            <color indexed="81"/>
            <rFont val="Tahoma"/>
            <family val="2"/>
          </rPr>
          <t>12/05 TECH</t>
        </r>
      </text>
    </comment>
    <comment ref="G69" authorId="0" shapeId="0">
      <text>
        <r>
          <rPr>
            <b/>
            <sz val="9"/>
            <color indexed="81"/>
            <rFont val="Tahoma"/>
            <family val="2"/>
          </rPr>
          <t>20/06 TECH</t>
        </r>
      </text>
    </comment>
    <comment ref="F70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G70" authorId="0" shapeId="0">
      <text>
        <r>
          <rPr>
            <b/>
            <sz val="9"/>
            <color indexed="81"/>
            <rFont val="Tahoma"/>
            <family val="2"/>
          </rPr>
          <t>02/06 TECH</t>
        </r>
      </text>
    </comment>
    <comment ref="F71" authorId="0" shapeId="0">
      <text>
        <r>
          <rPr>
            <b/>
            <sz val="9"/>
            <color indexed="81"/>
            <rFont val="Tahoma"/>
            <family val="2"/>
          </rPr>
          <t xml:space="preserve">15/05 TECH
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F72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F73" authorId="0" shapeId="0">
      <text>
        <r>
          <rPr>
            <b/>
            <sz val="9"/>
            <color indexed="81"/>
            <rFont val="Tahoma"/>
            <family val="2"/>
          </rPr>
          <t>19/05 TECH</t>
        </r>
      </text>
    </comment>
    <comment ref="G73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H73" authorId="0" shapeId="0">
      <text>
        <r>
          <rPr>
            <b/>
            <sz val="9"/>
            <color indexed="81"/>
            <rFont val="Tahoma"/>
            <family val="2"/>
          </rPr>
          <t xml:space="preserve">04/07/2020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74" authorId="0" shapeId="0">
      <text>
        <r>
          <rPr>
            <b/>
            <sz val="9"/>
            <color indexed="81"/>
            <rFont val="Tahoma"/>
            <family val="2"/>
          </rPr>
          <t xml:space="preserve">21/05 TECH
</t>
        </r>
      </text>
    </comment>
    <comment ref="G74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F75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G75" authorId="0" shapeId="0">
      <text>
        <r>
          <rPr>
            <b/>
            <sz val="9"/>
            <color indexed="81"/>
            <rFont val="Tahoma"/>
            <family val="2"/>
          </rPr>
          <t>25/06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76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G76" authorId="0" shapeId="0">
      <text>
        <r>
          <rPr>
            <b/>
            <sz val="9"/>
            <color indexed="81"/>
            <rFont val="Tahoma"/>
            <family val="2"/>
          </rPr>
          <t>27/05 VTB</t>
        </r>
      </text>
    </comment>
    <comment ref="F77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F78" authorId="0" shapeId="0">
      <text>
        <r>
          <rPr>
            <b/>
            <sz val="9"/>
            <color indexed="81"/>
            <rFont val="Tahoma"/>
            <family val="2"/>
          </rPr>
          <t xml:space="preserve">30/05 VTB ( Nằm trong 3.300.000 )
</t>
        </r>
      </text>
    </comment>
    <comment ref="F79" authorId="0" shapeId="0">
      <text>
        <r>
          <rPr>
            <b/>
            <sz val="9"/>
            <color indexed="81"/>
            <rFont val="Tahoma"/>
            <family val="2"/>
          </rPr>
          <t>28/05 TECH</t>
        </r>
      </text>
    </comment>
    <comment ref="F80" authorId="0" shapeId="0">
      <text>
        <r>
          <rPr>
            <b/>
            <sz val="9"/>
            <color indexed="81"/>
            <rFont val="Tahoma"/>
            <family val="2"/>
          </rPr>
          <t>02/06 TECH</t>
        </r>
      </text>
    </comment>
    <comment ref="F81" authorId="0" shapeId="0">
      <text>
        <r>
          <rPr>
            <b/>
            <sz val="9"/>
            <color indexed="81"/>
            <rFont val="Tahoma"/>
            <family val="2"/>
          </rPr>
          <t xml:space="preserve">09/06 TECH ( TRONG 11.209.200 )
</t>
        </r>
      </text>
    </comment>
    <comment ref="F82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F83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F84" authorId="0" shapeId="0">
      <text>
        <r>
          <rPr>
            <b/>
            <sz val="9"/>
            <color indexed="81"/>
            <rFont val="Tahoma"/>
            <family val="2"/>
          </rPr>
          <t xml:space="preserve">22/06 TECH
</t>
        </r>
      </text>
    </comment>
    <comment ref="F85" authorId="0" shapeId="0">
      <text>
        <r>
          <rPr>
            <b/>
            <sz val="9"/>
            <color indexed="81"/>
            <rFont val="Tahoma"/>
            <family val="2"/>
          </rPr>
          <t xml:space="preserve">29/06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86" authorId="0" shapeId="0">
      <text>
        <r>
          <rPr>
            <b/>
            <sz val="9"/>
            <color indexed="81"/>
            <rFont val="Tahoma"/>
            <family val="2"/>
          </rPr>
          <t>10/07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88" authorId="0" shapeId="0">
      <text>
        <r>
          <rPr>
            <b/>
            <sz val="9"/>
            <color indexed="81"/>
            <rFont val="Tahoma"/>
            <family val="2"/>
          </rPr>
          <t>23/07/20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89" authorId="0" shapeId="0">
      <text>
        <r>
          <rPr>
            <b/>
            <sz val="9"/>
            <color indexed="81"/>
            <rFont val="Tahoma"/>
            <family val="2"/>
          </rPr>
          <t>07/8 SHB</t>
        </r>
      </text>
    </comment>
    <comment ref="F93" authorId="0" shapeId="0">
      <text>
        <r>
          <rPr>
            <b/>
            <sz val="9"/>
            <color indexed="81"/>
            <rFont val="Tahoma"/>
            <family val="2"/>
          </rPr>
          <t>26/03 VTB</t>
        </r>
      </text>
    </comment>
    <comment ref="G93" authorId="0" shapeId="0">
      <text>
        <r>
          <rPr>
            <b/>
            <sz val="9"/>
            <color indexed="81"/>
            <rFont val="Tahoma"/>
            <family val="2"/>
          </rPr>
          <t>27/05 VTB</t>
        </r>
      </text>
    </comment>
    <comment ref="F94" authorId="0" shapeId="0">
      <text>
        <r>
          <rPr>
            <b/>
            <sz val="9"/>
            <color indexed="81"/>
            <rFont val="Tahoma"/>
            <family val="2"/>
          </rPr>
          <t xml:space="preserve">26/03 VTB
</t>
        </r>
      </text>
    </comment>
    <comment ref="G94" authorId="0" shapeId="0">
      <text>
        <r>
          <rPr>
            <b/>
            <sz val="9"/>
            <color indexed="81"/>
            <rFont val="Tahoma"/>
            <family val="2"/>
          </rPr>
          <t>30/06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95" authorId="0" shapeId="0">
      <text>
        <r>
          <rPr>
            <b/>
            <sz val="9"/>
            <color indexed="81"/>
            <rFont val="Tahoma"/>
            <family val="2"/>
          </rPr>
          <t>23/07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96" authorId="0" shapeId="0">
      <text>
        <r>
          <rPr>
            <b/>
            <sz val="9"/>
            <color indexed="81"/>
            <rFont val="Tahoma"/>
            <family val="2"/>
          </rPr>
          <t>27/07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97" authorId="0" shapeId="0">
      <text>
        <r>
          <rPr>
            <b/>
            <sz val="9"/>
            <color indexed="81"/>
            <rFont val="Tahoma"/>
            <family val="2"/>
          </rPr>
          <t>27/07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00" authorId="0" shapeId="0">
      <text>
        <r>
          <rPr>
            <b/>
            <sz val="9"/>
            <color indexed="81"/>
            <rFont val="Tahoma"/>
            <family val="2"/>
          </rPr>
          <t>17/04 VTB</t>
        </r>
      </text>
    </comment>
    <comment ref="G100" authorId="0" shapeId="0">
      <text>
        <r>
          <rPr>
            <b/>
            <sz val="9"/>
            <color indexed="81"/>
            <rFont val="Tahoma"/>
            <family val="2"/>
          </rPr>
          <t>14/05 VTB</t>
        </r>
      </text>
    </comment>
    <comment ref="H100" authorId="0" shapeId="0">
      <text>
        <r>
          <rPr>
            <b/>
            <sz val="9"/>
            <color indexed="81"/>
            <rFont val="Tahoma"/>
            <family val="2"/>
          </rPr>
          <t>24/07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01" authorId="0" shapeId="0">
      <text>
        <r>
          <rPr>
            <b/>
            <sz val="9"/>
            <color indexed="81"/>
            <rFont val="Tahoma"/>
            <family val="2"/>
          </rPr>
          <t>17/04 TECH</t>
        </r>
      </text>
    </comment>
    <comment ref="F102" authorId="0" shapeId="0">
      <text>
        <r>
          <rPr>
            <b/>
            <sz val="9"/>
            <color indexed="81"/>
            <rFont val="Tahoma"/>
            <family val="2"/>
          </rPr>
          <t>17/04 TECH</t>
        </r>
      </text>
    </comment>
    <comment ref="G102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F103" authorId="0" shapeId="0">
      <text>
        <r>
          <rPr>
            <b/>
            <sz val="9"/>
            <color indexed="81"/>
            <rFont val="Tahoma"/>
            <family val="2"/>
          </rPr>
          <t>16/04 VTB</t>
        </r>
      </text>
    </comment>
    <comment ref="G103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F104" authorId="0" shapeId="0">
      <text>
        <r>
          <rPr>
            <b/>
            <sz val="9"/>
            <color indexed="81"/>
            <rFont val="Tahoma"/>
            <family val="2"/>
          </rPr>
          <t>18/04 VTB</t>
        </r>
      </text>
    </comment>
    <comment ref="F105" authorId="0" shapeId="0">
      <text>
        <r>
          <rPr>
            <b/>
            <sz val="9"/>
            <color indexed="81"/>
            <rFont val="Tahoma"/>
            <family val="2"/>
          </rPr>
          <t>21/04 TECH</t>
        </r>
      </text>
    </comment>
    <comment ref="G105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F106" authorId="0" shapeId="0">
      <text>
        <r>
          <rPr>
            <b/>
            <sz val="9"/>
            <color indexed="81"/>
            <rFont val="Tahoma"/>
            <family val="2"/>
          </rPr>
          <t>21/04 VTB</t>
        </r>
      </text>
    </comment>
    <comment ref="F107" authorId="0" shapeId="0">
      <text>
        <r>
          <rPr>
            <b/>
            <sz val="9"/>
            <color indexed="81"/>
            <rFont val="Tahoma"/>
            <family val="2"/>
          </rPr>
          <t>21/04 VTB</t>
        </r>
      </text>
    </comment>
    <comment ref="G107" authorId="0" shapeId="0">
      <text>
        <r>
          <rPr>
            <b/>
            <sz val="9"/>
            <color indexed="81"/>
            <rFont val="Tahoma"/>
            <family val="2"/>
          </rPr>
          <t>05/05 VTB</t>
        </r>
      </text>
    </comment>
    <comment ref="H107" authorId="0" shapeId="0">
      <text>
        <r>
          <rPr>
            <b/>
            <sz val="9"/>
            <color indexed="81"/>
            <rFont val="Tahoma"/>
            <family val="2"/>
          </rPr>
          <t>10/06 VTB</t>
        </r>
      </text>
    </comment>
    <comment ref="F108" authorId="0" shapeId="0">
      <text>
        <r>
          <rPr>
            <b/>
            <sz val="9"/>
            <color indexed="81"/>
            <rFont val="Tahoma"/>
            <family val="2"/>
          </rPr>
          <t>22/4 TECH</t>
        </r>
      </text>
    </comment>
    <comment ref="G108" authorId="0" shapeId="0">
      <text>
        <r>
          <rPr>
            <b/>
            <sz val="9"/>
            <color indexed="81"/>
            <rFont val="Tahoma"/>
            <family val="2"/>
          </rPr>
          <t>10/06 TECH</t>
        </r>
      </text>
    </comment>
    <comment ref="F109" authorId="0" shapeId="0">
      <text>
        <r>
          <rPr>
            <b/>
            <sz val="9"/>
            <color indexed="81"/>
            <rFont val="Tahoma"/>
            <family val="2"/>
          </rPr>
          <t>22/04 TECH</t>
        </r>
      </text>
    </comment>
    <comment ref="F110" authorId="0" shapeId="0">
      <text>
        <r>
          <rPr>
            <b/>
            <sz val="9"/>
            <color indexed="81"/>
            <rFont val="Tahoma"/>
            <family val="2"/>
          </rPr>
          <t>Giài chi CK ngày 22/04 TECH</t>
        </r>
      </text>
    </comment>
    <comment ref="F111" authorId="0" shapeId="0">
      <text>
        <r>
          <rPr>
            <b/>
            <sz val="9"/>
            <color indexed="81"/>
            <rFont val="Tahoma"/>
            <family val="2"/>
          </rPr>
          <t>22/04 VTB</t>
        </r>
      </text>
    </comment>
    <comment ref="F112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F113" authorId="0" shapeId="0">
      <text>
        <r>
          <rPr>
            <b/>
            <sz val="9"/>
            <color indexed="81"/>
            <rFont val="Tahoma"/>
            <family val="2"/>
          </rPr>
          <t xml:space="preserve">25/04 VTB
</t>
        </r>
      </text>
    </comment>
    <comment ref="G113" authorId="0" shapeId="0">
      <text>
        <r>
          <rPr>
            <b/>
            <sz val="9"/>
            <color indexed="81"/>
            <rFont val="Tahoma"/>
            <family val="2"/>
          </rPr>
          <t>22/05 VTB</t>
        </r>
      </text>
    </comment>
    <comment ref="F114" authorId="0" shapeId="0">
      <text>
        <r>
          <rPr>
            <b/>
            <sz val="9"/>
            <color indexed="81"/>
            <rFont val="Tahoma"/>
            <family val="2"/>
          </rPr>
          <t>06/05 VTB</t>
        </r>
      </text>
    </comment>
    <comment ref="F115" authorId="0" shapeId="0">
      <text>
        <r>
          <rPr>
            <b/>
            <sz val="9"/>
            <color indexed="81"/>
            <rFont val="Tahoma"/>
            <family val="2"/>
          </rPr>
          <t>04/05 VCB</t>
        </r>
      </text>
    </comment>
    <comment ref="G115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F116" authorId="0" shapeId="0">
      <text>
        <r>
          <rPr>
            <b/>
            <sz val="9"/>
            <color indexed="81"/>
            <rFont val="Tahoma"/>
            <family val="2"/>
          </rPr>
          <t>09/05 TECH</t>
        </r>
      </text>
    </comment>
    <comment ref="F117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F118" authorId="0" shapeId="0">
      <text>
        <r>
          <rPr>
            <b/>
            <sz val="9"/>
            <color indexed="81"/>
            <rFont val="Tahoma"/>
            <family val="2"/>
          </rPr>
          <t>26/05 TECH  CK cho Khoa thi công</t>
        </r>
      </text>
    </comment>
    <comment ref="F119" authorId="0" shapeId="0">
      <text>
        <r>
          <rPr>
            <b/>
            <sz val="9"/>
            <color indexed="81"/>
            <rFont val="Tahoma"/>
            <family val="2"/>
          </rPr>
          <t>29/05 VTB</t>
        </r>
      </text>
    </comment>
    <comment ref="F120" authorId="0" shapeId="0">
      <text>
        <r>
          <rPr>
            <b/>
            <sz val="9"/>
            <color indexed="81"/>
            <rFont val="Tahoma"/>
            <family val="2"/>
          </rPr>
          <t>29/05 VTB</t>
        </r>
      </text>
    </comment>
    <comment ref="F121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F122" authorId="0" shapeId="0">
      <text>
        <r>
          <rPr>
            <b/>
            <sz val="9"/>
            <color indexed="81"/>
            <rFont val="Tahoma"/>
            <family val="2"/>
          </rPr>
          <t>16/06 VTB</t>
        </r>
      </text>
    </comment>
    <comment ref="F123" authorId="0" shapeId="0">
      <text>
        <r>
          <rPr>
            <b/>
            <sz val="9"/>
            <color indexed="81"/>
            <rFont val="Tahoma"/>
            <family val="2"/>
          </rPr>
          <t>22/06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24" authorId="0" shapeId="0">
      <text>
        <r>
          <rPr>
            <b/>
            <sz val="9"/>
            <color indexed="81"/>
            <rFont val="Tahoma"/>
            <family val="2"/>
          </rPr>
          <t>25/06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25" authorId="0" shapeId="0">
      <text>
        <r>
          <rPr>
            <b/>
            <sz val="9"/>
            <color indexed="81"/>
            <rFont val="Tahoma"/>
            <family val="2"/>
          </rPr>
          <t>01/07 TECH</t>
        </r>
      </text>
    </comment>
    <comment ref="F126" authorId="0" shapeId="0">
      <text>
        <r>
          <rPr>
            <b/>
            <sz val="9"/>
            <color indexed="81"/>
            <rFont val="Tahoma"/>
            <family val="2"/>
          </rPr>
          <t>13/07/2020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27" authorId="0" shapeId="0">
      <text>
        <r>
          <rPr>
            <b/>
            <sz val="9"/>
            <color indexed="81"/>
            <rFont val="Tahoma"/>
            <family val="2"/>
          </rPr>
          <t>21/07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28" authorId="0" shapeId="0">
      <text>
        <r>
          <rPr>
            <b/>
            <sz val="9"/>
            <color indexed="81"/>
            <rFont val="Tahoma"/>
            <family val="2"/>
          </rPr>
          <t xml:space="preserve">24/07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29" authorId="0" shapeId="0">
      <text>
        <r>
          <rPr>
            <b/>
            <sz val="9"/>
            <color indexed="81"/>
            <rFont val="Tahoma"/>
            <family val="2"/>
          </rPr>
          <t>27/07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30" authorId="0" shapeId="0">
      <text>
        <r>
          <rPr>
            <b/>
            <sz val="9"/>
            <color indexed="81"/>
            <rFont val="Tahoma"/>
            <family val="2"/>
          </rPr>
          <t>11/8 VTB</t>
        </r>
      </text>
    </comment>
    <comment ref="F133" authorId="0" shapeId="0">
      <text>
        <r>
          <rPr>
            <b/>
            <sz val="9"/>
            <color indexed="81"/>
            <rFont val="Tahoma"/>
            <family val="2"/>
          </rPr>
          <t xml:space="preserve">07/04 TECH
</t>
        </r>
      </text>
    </comment>
    <comment ref="F134" authorId="0" shapeId="0">
      <text>
        <r>
          <rPr>
            <b/>
            <sz val="9"/>
            <color indexed="81"/>
            <rFont val="Tahoma"/>
            <family val="2"/>
          </rPr>
          <t>08/04 TECH</t>
        </r>
      </text>
    </comment>
    <comment ref="F135" authorId="0" shapeId="0">
      <text>
        <r>
          <rPr>
            <b/>
            <sz val="9"/>
            <color indexed="81"/>
            <rFont val="Tahoma"/>
            <family val="2"/>
          </rPr>
          <t xml:space="preserve">27/04 TECH
</t>
        </r>
      </text>
    </comment>
    <comment ref="F138" authorId="0" shapeId="0">
      <text>
        <r>
          <rPr>
            <b/>
            <sz val="9"/>
            <color indexed="81"/>
            <rFont val="Tahoma"/>
            <family val="2"/>
          </rPr>
          <t>16/03 TECH</t>
        </r>
      </text>
    </comment>
    <comment ref="G138" authorId="0" shapeId="0">
      <text>
        <r>
          <rPr>
            <b/>
            <sz val="9"/>
            <color indexed="81"/>
            <rFont val="Tahoma"/>
            <family val="2"/>
          </rPr>
          <t>28/03 VTB</t>
        </r>
      </text>
    </comment>
    <comment ref="H138" authorId="0" shapeId="0">
      <text>
        <r>
          <rPr>
            <b/>
            <sz val="9"/>
            <color indexed="81"/>
            <rFont val="Tahoma"/>
            <family val="2"/>
          </rPr>
          <t>16/05 TECH</t>
        </r>
      </text>
    </comment>
    <comment ref="F139" authorId="0" shapeId="0">
      <text>
        <r>
          <rPr>
            <b/>
            <sz val="9"/>
            <color indexed="81"/>
            <rFont val="Tahoma"/>
            <family val="2"/>
          </rPr>
          <t>19/03 VTB</t>
        </r>
      </text>
    </comment>
    <comment ref="G139" authorId="0" shapeId="0">
      <text>
        <r>
          <rPr>
            <b/>
            <sz val="9"/>
            <color indexed="81"/>
            <rFont val="Tahoma"/>
            <family val="2"/>
          </rPr>
          <t>12/05 VTB</t>
        </r>
      </text>
    </comment>
    <comment ref="F140" authorId="0" shapeId="0">
      <text>
        <r>
          <rPr>
            <b/>
            <sz val="9"/>
            <color indexed="81"/>
            <rFont val="Tahoma"/>
            <family val="2"/>
          </rPr>
          <t>Lấy số liệu trên phần mềm</t>
        </r>
      </text>
    </comment>
    <comment ref="F141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G142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F143" authorId="0" shapeId="0">
      <text>
        <r>
          <rPr>
            <b/>
            <sz val="9"/>
            <color indexed="81"/>
            <rFont val="Tahoma"/>
            <family val="2"/>
          </rPr>
          <t>23/03 VTB</t>
        </r>
      </text>
    </comment>
    <comment ref="G143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H143" authorId="0" shapeId="0">
      <text>
        <r>
          <rPr>
            <b/>
            <sz val="9"/>
            <color indexed="81"/>
            <rFont val="Tahoma"/>
            <family val="2"/>
          </rPr>
          <t>12/05 VTB</t>
        </r>
      </text>
    </comment>
    <comment ref="F144" authorId="0" shapeId="0">
      <text>
        <r>
          <rPr>
            <b/>
            <sz val="9"/>
            <color indexed="81"/>
            <rFont val="Tahoma"/>
            <family val="2"/>
          </rPr>
          <t>26/03 VTB</t>
        </r>
      </text>
    </comment>
    <comment ref="G144" authorId="0" shapeId="0">
      <text>
        <r>
          <rPr>
            <b/>
            <sz val="9"/>
            <color indexed="81"/>
            <rFont val="Tahoma"/>
            <family val="2"/>
          </rPr>
          <t>27/04 VTB</t>
        </r>
      </text>
    </comment>
    <comment ref="F145" authorId="0" shapeId="0">
      <text>
        <r>
          <rPr>
            <b/>
            <sz val="9"/>
            <color indexed="81"/>
            <rFont val="Tahoma"/>
            <family val="2"/>
          </rPr>
          <t>24/03 VTB</t>
        </r>
      </text>
    </comment>
    <comment ref="G145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F146" authorId="0" shapeId="0">
      <text>
        <r>
          <rPr>
            <b/>
            <sz val="9"/>
            <color indexed="81"/>
            <rFont val="Tahoma"/>
            <family val="2"/>
          </rPr>
          <t>27/03 TECH</t>
        </r>
      </text>
    </comment>
    <comment ref="F147" authorId="0" shapeId="0">
      <text>
        <r>
          <rPr>
            <b/>
            <sz val="9"/>
            <color indexed="81"/>
            <rFont val="Tahoma"/>
            <family val="2"/>
          </rPr>
          <t>27/03 VTB</t>
        </r>
      </text>
    </comment>
    <comment ref="F148" authorId="0" shapeId="0">
      <text>
        <r>
          <rPr>
            <b/>
            <sz val="9"/>
            <color indexed="81"/>
            <rFont val="Tahoma"/>
            <family val="2"/>
          </rPr>
          <t>30/03 VTB</t>
        </r>
      </text>
    </comment>
    <comment ref="G148" authorId="0" shapeId="0">
      <text>
        <r>
          <rPr>
            <b/>
            <sz val="9"/>
            <color indexed="81"/>
            <rFont val="Tahoma"/>
            <family val="2"/>
          </rPr>
          <t>06/05 VTB</t>
        </r>
      </text>
    </comment>
    <comment ref="H148" authorId="0" shapeId="0">
      <text>
        <r>
          <rPr>
            <b/>
            <sz val="9"/>
            <color indexed="81"/>
            <rFont val="Tahoma"/>
            <family val="2"/>
          </rPr>
          <t>23/05 VTB</t>
        </r>
      </text>
    </comment>
    <comment ref="F149" authorId="0" shapeId="0">
      <text>
        <r>
          <rPr>
            <b/>
            <sz val="9"/>
            <color indexed="81"/>
            <rFont val="Tahoma"/>
            <family val="2"/>
          </rPr>
          <t xml:space="preserve">30/03 TECH
</t>
        </r>
      </text>
    </comment>
    <comment ref="F150" authorId="0" shapeId="0">
      <text>
        <r>
          <rPr>
            <b/>
            <sz val="9"/>
            <color indexed="81"/>
            <rFont val="Tahoma"/>
            <family val="2"/>
          </rPr>
          <t>30/03 TECH chuyển cho anh Đồng mua hộ</t>
        </r>
      </text>
    </comment>
    <comment ref="F151" authorId="0" shapeId="0">
      <text>
        <r>
          <rPr>
            <b/>
            <sz val="9"/>
            <color indexed="81"/>
            <rFont val="Tahoma"/>
            <family val="2"/>
          </rPr>
          <t xml:space="preserve">30/03 vtb
</t>
        </r>
      </text>
    </comment>
    <comment ref="G151" authorId="0" shapeId="0">
      <text>
        <r>
          <rPr>
            <b/>
            <sz val="9"/>
            <color indexed="81"/>
            <rFont val="Tahoma"/>
            <family val="2"/>
          </rPr>
          <t>15/05 VTB</t>
        </r>
      </text>
    </comment>
    <comment ref="F152" authorId="0" shapeId="0">
      <text>
        <r>
          <rPr>
            <b/>
            <sz val="9"/>
            <color indexed="81"/>
            <rFont val="Tahoma"/>
            <family val="2"/>
          </rPr>
          <t>01/04 VTB</t>
        </r>
      </text>
    </comment>
    <comment ref="F153" authorId="0" shapeId="0">
      <text>
        <r>
          <rPr>
            <b/>
            <sz val="9"/>
            <color indexed="81"/>
            <rFont val="Tahoma"/>
            <family val="2"/>
          </rPr>
          <t>01/04 TECH</t>
        </r>
      </text>
    </comment>
    <comment ref="F154" authorId="0" shapeId="0">
      <text>
        <r>
          <rPr>
            <b/>
            <sz val="9"/>
            <color indexed="81"/>
            <rFont val="Tahoma"/>
            <family val="2"/>
          </rPr>
          <t>08/04 VTB</t>
        </r>
      </text>
    </comment>
    <comment ref="G154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F155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F156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G156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F157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G157" authorId="0" shapeId="0">
      <text>
        <r>
          <rPr>
            <b/>
            <sz val="9"/>
            <color indexed="81"/>
            <rFont val="Tahoma"/>
            <family val="2"/>
          </rPr>
          <t>18/04 TECH</t>
        </r>
      </text>
    </comment>
    <comment ref="H157" authorId="0" shapeId="0">
      <text>
        <r>
          <rPr>
            <b/>
            <sz val="9"/>
            <color indexed="81"/>
            <rFont val="Tahoma"/>
            <family val="2"/>
          </rPr>
          <t>28/04 TECH</t>
        </r>
      </text>
    </comment>
    <comment ref="F158" authorId="0" shapeId="0">
      <text>
        <r>
          <rPr>
            <b/>
            <sz val="9"/>
            <color indexed="81"/>
            <rFont val="Tahoma"/>
            <family val="2"/>
          </rPr>
          <t>06/04 TECH</t>
        </r>
      </text>
    </comment>
    <comment ref="G158" authorId="0" shapeId="0">
      <text>
        <r>
          <rPr>
            <b/>
            <sz val="9"/>
            <color indexed="81"/>
            <rFont val="Tahoma"/>
            <family val="2"/>
          </rPr>
          <t>28/04 TECH</t>
        </r>
      </text>
    </comment>
    <comment ref="F159" authorId="0" shapeId="0">
      <text>
        <r>
          <rPr>
            <b/>
            <sz val="9"/>
            <color indexed="81"/>
            <rFont val="Tahoma"/>
            <family val="2"/>
          </rPr>
          <t>07/04 TECH</t>
        </r>
      </text>
    </comment>
    <comment ref="F160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F161" authorId="0" shapeId="0">
      <text>
        <r>
          <rPr>
            <b/>
            <sz val="9"/>
            <color indexed="81"/>
            <rFont val="Tahoma"/>
            <family val="2"/>
          </rPr>
          <t>11/01 TECH
Tổng thanh toán: 3.150.000</t>
        </r>
      </text>
    </comment>
    <comment ref="F162" authorId="0" shapeId="0">
      <text>
        <r>
          <rPr>
            <b/>
            <sz val="9"/>
            <color indexed="81"/>
            <rFont val="Tahoma"/>
            <family val="2"/>
          </rPr>
          <t>14/04 TECH</t>
        </r>
      </text>
    </comment>
    <comment ref="G162" authorId="0" shapeId="0">
      <text>
        <r>
          <rPr>
            <b/>
            <sz val="9"/>
            <color indexed="81"/>
            <rFont val="Tahoma"/>
            <family val="2"/>
          </rPr>
          <t>29/04 TECH</t>
        </r>
      </text>
    </comment>
    <comment ref="F163" authorId="0" shapeId="0">
      <text>
        <r>
          <rPr>
            <b/>
            <sz val="9"/>
            <color indexed="81"/>
            <rFont val="Tahoma"/>
            <family val="2"/>
          </rPr>
          <t>11/04 TECH</t>
        </r>
      </text>
    </comment>
    <comment ref="F164" authorId="0" shapeId="0">
      <text>
        <r>
          <rPr>
            <b/>
            <sz val="9"/>
            <color indexed="81"/>
            <rFont val="Tahoma"/>
            <family val="2"/>
          </rPr>
          <t>Lấy số liệu tử bảng tổng hợp của Ms Trang</t>
        </r>
      </text>
    </comment>
    <comment ref="F165" authorId="0" shapeId="0">
      <text>
        <r>
          <rPr>
            <b/>
            <sz val="9"/>
            <color indexed="81"/>
            <rFont val="Tahoma"/>
            <family val="2"/>
          </rPr>
          <t>21/04 TECH</t>
        </r>
      </text>
    </comment>
    <comment ref="G165" authorId="0" shapeId="0">
      <text>
        <r>
          <rPr>
            <b/>
            <sz val="9"/>
            <color indexed="81"/>
            <rFont val="Tahoma"/>
            <family val="2"/>
          </rPr>
          <t>12/05 TECH</t>
        </r>
      </text>
    </comment>
    <comment ref="F166" authorId="0" shapeId="0">
      <text>
        <r>
          <rPr>
            <b/>
            <sz val="9"/>
            <color indexed="81"/>
            <rFont val="Tahoma"/>
            <family val="2"/>
          </rPr>
          <t>23/04 VTB</t>
        </r>
      </text>
    </comment>
    <comment ref="F167" authorId="0" shapeId="0">
      <text>
        <r>
          <rPr>
            <b/>
            <sz val="9"/>
            <color indexed="81"/>
            <rFont val="Tahoma"/>
            <family val="2"/>
          </rPr>
          <t xml:space="preserve">27/04 VTB
</t>
        </r>
      </text>
    </comment>
    <comment ref="F168" authorId="0" shapeId="0">
      <text>
        <r>
          <rPr>
            <b/>
            <sz val="9"/>
            <color indexed="81"/>
            <rFont val="Tahoma"/>
            <family val="2"/>
          </rPr>
          <t>25/04 VTB</t>
        </r>
      </text>
    </comment>
    <comment ref="F169" authorId="0" shapeId="0">
      <text>
        <r>
          <rPr>
            <b/>
            <sz val="9"/>
            <color indexed="81"/>
            <rFont val="Tahoma"/>
            <family val="2"/>
          </rPr>
          <t xml:space="preserve">Giải chi ngày 23/04 </t>
        </r>
      </text>
    </comment>
    <comment ref="F170" authorId="0" shapeId="0">
      <text>
        <r>
          <rPr>
            <b/>
            <sz val="9"/>
            <color indexed="81"/>
            <rFont val="Tahoma"/>
            <family val="2"/>
          </rPr>
          <t>05/05 VTB</t>
        </r>
      </text>
    </comment>
    <comment ref="F171" authorId="0" shapeId="0">
      <text>
        <r>
          <rPr>
            <b/>
            <sz val="9"/>
            <color indexed="81"/>
            <rFont val="Tahoma"/>
            <family val="2"/>
          </rPr>
          <t xml:space="preserve">30/06/2020 TECH
</t>
        </r>
      </text>
    </comment>
    <comment ref="F172" authorId="0" shapeId="0">
      <text>
        <r>
          <rPr>
            <sz val="9"/>
            <color indexed="81"/>
            <rFont val="Tahoma"/>
            <family val="2"/>
          </rPr>
          <t xml:space="preserve">DUNG MỚI THÊM VÀO (KO RÕ THỜI GIAN THANH TOÁN)
</t>
        </r>
      </text>
    </comment>
    <comment ref="G172" authorId="0" shapeId="0">
      <text>
        <r>
          <rPr>
            <b/>
            <sz val="9"/>
            <color indexed="81"/>
            <rFont val="Tahoma"/>
            <family val="2"/>
          </rPr>
          <t>31/07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75" authorId="0" shapeId="0">
      <text>
        <r>
          <rPr>
            <b/>
            <sz val="9"/>
            <color indexed="81"/>
            <rFont val="Tahoma"/>
            <family val="2"/>
          </rPr>
          <t>13/03 VTB</t>
        </r>
      </text>
    </comment>
    <comment ref="G175" authorId="0" shapeId="0">
      <text>
        <r>
          <rPr>
            <b/>
            <sz val="9"/>
            <color indexed="81"/>
            <rFont val="Tahoma"/>
            <family val="2"/>
          </rPr>
          <t>04/04 VTB</t>
        </r>
      </text>
    </comment>
    <comment ref="F176" authorId="0" shapeId="0">
      <text>
        <r>
          <rPr>
            <b/>
            <sz val="9"/>
            <color indexed="81"/>
            <rFont val="Tahoma"/>
            <family val="2"/>
          </rPr>
          <t>12/03 VTB</t>
        </r>
      </text>
    </comment>
    <comment ref="G176" authorId="0" shapeId="0">
      <text>
        <r>
          <rPr>
            <b/>
            <sz val="9"/>
            <color indexed="81"/>
            <rFont val="Tahoma"/>
            <family val="2"/>
          </rPr>
          <t>13/04 VTB</t>
        </r>
      </text>
    </comment>
    <comment ref="F177" authorId="0" shapeId="0">
      <text>
        <r>
          <rPr>
            <b/>
            <sz val="9"/>
            <color indexed="81"/>
            <rFont val="Tahoma"/>
            <family val="2"/>
          </rPr>
          <t>12/03 VTB</t>
        </r>
      </text>
    </comment>
    <comment ref="F178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F179" authorId="0" shapeId="0">
      <text>
        <r>
          <rPr>
            <b/>
            <sz val="9"/>
            <color indexed="81"/>
            <rFont val="Tahoma"/>
            <family val="2"/>
          </rPr>
          <t>24/03 VTB</t>
        </r>
      </text>
    </comment>
    <comment ref="G179" authorId="0" shapeId="0">
      <text>
        <r>
          <rPr>
            <b/>
            <sz val="9"/>
            <color indexed="81"/>
            <rFont val="Tahoma"/>
            <family val="2"/>
          </rPr>
          <t>29/05 VTB</t>
        </r>
      </text>
    </comment>
    <comment ref="F180" authorId="0" shapeId="0">
      <text>
        <r>
          <rPr>
            <b/>
            <sz val="9"/>
            <color indexed="81"/>
            <rFont val="Tahoma"/>
            <family val="2"/>
          </rPr>
          <t xml:space="preserve">01/04 VTB ( trong tồng sô: 20.273.000 đã chuyển 
</t>
        </r>
      </text>
    </comment>
    <comment ref="F181" authorId="0" shapeId="0">
      <text>
        <r>
          <rPr>
            <b/>
            <sz val="9"/>
            <color indexed="81"/>
            <rFont val="Tahoma"/>
            <family val="2"/>
          </rPr>
          <t>08/04 VTB</t>
        </r>
      </text>
    </comment>
    <comment ref="F182" authorId="0" shapeId="0">
      <text>
        <r>
          <rPr>
            <b/>
            <sz val="9"/>
            <color indexed="81"/>
            <rFont val="Tahoma"/>
            <family val="2"/>
          </rPr>
          <t>09/04 TECH</t>
        </r>
      </text>
    </comment>
    <comment ref="G182" authorId="0" shapeId="0">
      <text>
        <r>
          <rPr>
            <b/>
            <sz val="9"/>
            <color indexed="81"/>
            <rFont val="Tahoma"/>
            <family val="2"/>
          </rPr>
          <t>09/014 TECH
chi hỗ trợ</t>
        </r>
      </text>
    </comment>
    <comment ref="F183" authorId="0" shapeId="0">
      <text>
        <r>
          <rPr>
            <b/>
            <sz val="9"/>
            <color indexed="81"/>
            <rFont val="Tahoma"/>
            <family val="2"/>
          </rPr>
          <t>14/04 TECH</t>
        </r>
      </text>
    </comment>
    <comment ref="F184" authorId="0" shapeId="0">
      <text>
        <r>
          <rPr>
            <b/>
            <sz val="9"/>
            <color indexed="81"/>
            <rFont val="Tahoma"/>
            <family val="2"/>
          </rPr>
          <t>Lấy số từ bảng tổng hợp của Ms Trang</t>
        </r>
      </text>
    </comment>
    <comment ref="F185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F186" authorId="0" shapeId="0">
      <text>
        <r>
          <rPr>
            <b/>
            <sz val="9"/>
            <color indexed="81"/>
            <rFont val="Tahoma"/>
            <family val="2"/>
          </rPr>
          <t xml:space="preserve">18/03 VTB
</t>
        </r>
      </text>
    </comment>
    <comment ref="G186" authorId="0" shapeId="0">
      <text>
        <r>
          <rPr>
            <b/>
            <sz val="9"/>
            <color indexed="81"/>
            <rFont val="Tahoma"/>
            <family val="2"/>
          </rPr>
          <t>11/04 VTB</t>
        </r>
      </text>
    </comment>
    <comment ref="F187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F188" authorId="0" shapeId="0">
      <text>
        <r>
          <rPr>
            <b/>
            <sz val="9"/>
            <color indexed="81"/>
            <rFont val="Tahoma"/>
            <family val="2"/>
          </rPr>
          <t>01/07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89" authorId="0" shapeId="0">
      <text>
        <r>
          <rPr>
            <b/>
            <sz val="9"/>
            <color indexed="81"/>
            <rFont val="Tahoma"/>
            <family val="2"/>
          </rPr>
          <t>04/07 TECH</t>
        </r>
      </text>
    </comment>
    <comment ref="F192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F193" authorId="0" shapeId="0">
      <text>
        <r>
          <rPr>
            <b/>
            <sz val="9"/>
            <color indexed="81"/>
            <rFont val="Tahoma"/>
            <family val="2"/>
          </rPr>
          <t xml:space="preserve">18/03 vtb
</t>
        </r>
      </text>
    </comment>
    <comment ref="F194" authorId="0" shapeId="0">
      <text>
        <r>
          <rPr>
            <b/>
            <sz val="9"/>
            <color indexed="81"/>
            <rFont val="Tahoma"/>
            <family val="2"/>
          </rPr>
          <t xml:space="preserve">01/04 VTB
</t>
        </r>
      </text>
    </comment>
    <comment ref="G194" authorId="0" shapeId="0">
      <text>
        <r>
          <rPr>
            <b/>
            <sz val="9"/>
            <color indexed="81"/>
            <rFont val="Tahoma"/>
            <family val="2"/>
          </rPr>
          <t>24/04 VTB</t>
        </r>
      </text>
    </comment>
    <comment ref="F195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G195" authorId="0" shapeId="0">
      <text>
        <r>
          <rPr>
            <b/>
            <sz val="9"/>
            <color indexed="81"/>
            <rFont val="Tahoma"/>
            <family val="2"/>
          </rPr>
          <t>01/04 TECH</t>
        </r>
      </text>
    </comment>
    <comment ref="F196" authorId="0" shapeId="0">
      <text>
        <r>
          <rPr>
            <b/>
            <sz val="9"/>
            <color indexed="81"/>
            <rFont val="Tahoma"/>
            <family val="2"/>
          </rPr>
          <t xml:space="preserve">06/03 VTB
</t>
        </r>
      </text>
    </comment>
    <comment ref="G196" authorId="0" shapeId="0">
      <text>
        <r>
          <rPr>
            <b/>
            <sz val="9"/>
            <color indexed="81"/>
            <rFont val="Tahoma"/>
            <family val="2"/>
          </rPr>
          <t>31/03 VTB</t>
        </r>
      </text>
    </comment>
    <comment ref="F197" authorId="0" shapeId="0">
      <text>
        <r>
          <rPr>
            <b/>
            <sz val="9"/>
            <color indexed="81"/>
            <rFont val="Tahoma"/>
            <family val="2"/>
          </rPr>
          <t xml:space="preserve">06/03 VTB
</t>
        </r>
      </text>
    </comment>
    <comment ref="G197" authorId="0" shapeId="0">
      <text>
        <r>
          <rPr>
            <b/>
            <sz val="9"/>
            <color indexed="81"/>
            <rFont val="Tahoma"/>
            <family val="2"/>
          </rPr>
          <t xml:space="preserve">11/05 VTB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98" authorId="0" shapeId="0">
      <text>
        <r>
          <rPr>
            <b/>
            <sz val="9"/>
            <color indexed="81"/>
            <rFont val="Tahoma"/>
            <family val="2"/>
          </rPr>
          <t xml:space="preserve">06/03 TM
</t>
        </r>
      </text>
    </comment>
    <comment ref="F199" authorId="0" shapeId="0">
      <text>
        <r>
          <rPr>
            <b/>
            <sz val="9"/>
            <color indexed="81"/>
            <rFont val="Tahoma"/>
            <family val="2"/>
          </rPr>
          <t>10/03 TECH</t>
        </r>
      </text>
    </comment>
    <comment ref="F200" authorId="0" shapeId="0">
      <text>
        <r>
          <rPr>
            <b/>
            <sz val="9"/>
            <color indexed="81"/>
            <rFont val="Tahoma"/>
            <family val="2"/>
          </rPr>
          <t>13/03 TECH</t>
        </r>
      </text>
    </comment>
    <comment ref="G200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H200" authorId="0" shapeId="0">
      <text>
        <r>
          <rPr>
            <b/>
            <sz val="9"/>
            <color indexed="81"/>
            <rFont val="Tahoma"/>
            <family val="2"/>
          </rPr>
          <t>21/05 TECH</t>
        </r>
      </text>
    </comment>
    <comment ref="F201" authorId="0" shapeId="0">
      <text>
        <r>
          <rPr>
            <b/>
            <sz val="9"/>
            <color indexed="81"/>
            <rFont val="Tahoma"/>
            <family val="2"/>
          </rPr>
          <t>13/03 VTB</t>
        </r>
      </text>
    </comment>
    <comment ref="G201" authorId="0" shapeId="0">
      <text>
        <r>
          <rPr>
            <b/>
            <sz val="9"/>
            <color indexed="81"/>
            <rFont val="Tahoma"/>
            <family val="2"/>
          </rPr>
          <t>20/05 VTB</t>
        </r>
      </text>
    </comment>
    <comment ref="F202" authorId="0" shapeId="0">
      <text>
        <r>
          <rPr>
            <b/>
            <sz val="9"/>
            <color indexed="81"/>
            <rFont val="Tahoma"/>
            <family val="2"/>
          </rPr>
          <t>16/03 TECH</t>
        </r>
      </text>
    </comment>
    <comment ref="F203" authorId="0" shapeId="0">
      <text>
        <r>
          <rPr>
            <b/>
            <sz val="9"/>
            <color indexed="81"/>
            <rFont val="Tahoma"/>
            <family val="2"/>
          </rPr>
          <t>18/03 TECH</t>
        </r>
      </text>
    </comment>
    <comment ref="G203" authorId="0" shapeId="0">
      <text>
        <r>
          <rPr>
            <b/>
            <sz val="9"/>
            <color indexed="81"/>
            <rFont val="Tahoma"/>
            <family val="2"/>
          </rPr>
          <t>08/04 TECH</t>
        </r>
      </text>
    </comment>
    <comment ref="F204" authorId="0" shapeId="0">
      <text>
        <r>
          <rPr>
            <b/>
            <sz val="9"/>
            <color indexed="81"/>
            <rFont val="Tahoma"/>
            <family val="2"/>
          </rPr>
          <t>19/03 TECH</t>
        </r>
      </text>
    </comment>
    <comment ref="G204" authorId="0" shapeId="0">
      <text>
        <r>
          <rPr>
            <b/>
            <sz val="9"/>
            <color indexed="81"/>
            <rFont val="Tahoma"/>
            <family val="2"/>
          </rPr>
          <t xml:space="preserve">06/04 TECH
</t>
        </r>
      </text>
    </comment>
    <comment ref="F205" authorId="0" shapeId="0">
      <text>
        <r>
          <rPr>
            <b/>
            <sz val="9"/>
            <color indexed="81"/>
            <rFont val="Tahoma"/>
            <family val="2"/>
          </rPr>
          <t>21/03 TECH</t>
        </r>
      </text>
    </comment>
    <comment ref="F206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F207" authorId="0" shapeId="0">
      <text>
        <r>
          <rPr>
            <b/>
            <sz val="9"/>
            <color indexed="81"/>
            <rFont val="Tahoma"/>
            <family val="2"/>
          </rPr>
          <t>28/03 TECH</t>
        </r>
      </text>
    </comment>
    <comment ref="F208" authorId="0" shapeId="0">
      <text>
        <r>
          <rPr>
            <b/>
            <sz val="9"/>
            <color indexed="81"/>
            <rFont val="Tahoma"/>
            <family val="2"/>
          </rPr>
          <t xml:space="preserve">Lấy số liệu trên PM
</t>
        </r>
      </text>
    </comment>
    <comment ref="F209" authorId="0" shapeId="0">
      <text>
        <r>
          <rPr>
            <b/>
            <sz val="9"/>
            <color indexed="81"/>
            <rFont val="Tahoma"/>
            <family val="2"/>
          </rPr>
          <t xml:space="preserve">01/04 VTB ( trong tồng số: 20.273.000 đã chuyển )
</t>
        </r>
      </text>
    </comment>
    <comment ref="F210" authorId="0" shapeId="0">
      <text>
        <r>
          <rPr>
            <b/>
            <sz val="9"/>
            <color indexed="81"/>
            <rFont val="Tahoma"/>
            <family val="2"/>
          </rPr>
          <t>08/04 TECH</t>
        </r>
      </text>
    </comment>
    <comment ref="F211" authorId="0" shapeId="0">
      <text>
        <r>
          <rPr>
            <b/>
            <sz val="9"/>
            <color indexed="81"/>
            <rFont val="Tahoma"/>
            <family val="2"/>
          </rPr>
          <t>14/04 VTB</t>
        </r>
      </text>
    </comment>
    <comment ref="F212" authorId="0" shapeId="0">
      <text>
        <r>
          <rPr>
            <b/>
            <sz val="9"/>
            <color indexed="81"/>
            <rFont val="Tahoma"/>
            <family val="2"/>
          </rPr>
          <t>14/04 TECH</t>
        </r>
      </text>
    </comment>
    <comment ref="G212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F213" authorId="0" shapeId="0">
      <text>
        <r>
          <rPr>
            <b/>
            <sz val="9"/>
            <color indexed="81"/>
            <rFont val="Tahoma"/>
            <family val="2"/>
          </rPr>
          <t xml:space="preserve">14/04 TM
</t>
        </r>
      </text>
    </comment>
    <comment ref="F214" authorId="0" shapeId="0">
      <text>
        <r>
          <rPr>
            <b/>
            <sz val="9"/>
            <color indexed="81"/>
            <rFont val="Tahoma"/>
            <family val="2"/>
          </rPr>
          <t>Lấy số liệu từ bảng tổng hợp của Ms Trang</t>
        </r>
      </text>
    </comment>
    <comment ref="F216" authorId="0" shapeId="0">
      <text>
        <r>
          <rPr>
            <b/>
            <sz val="9"/>
            <color indexed="81"/>
            <rFont val="Tahoma"/>
            <family val="2"/>
          </rPr>
          <t>22/04 TECH</t>
        </r>
      </text>
    </comment>
    <comment ref="G217" authorId="0" shapeId="0">
      <text>
        <r>
          <rPr>
            <b/>
            <sz val="9"/>
            <color indexed="81"/>
            <rFont val="Tahoma"/>
            <family val="2"/>
          </rPr>
          <t xml:space="preserve">GiẢI chi ngày 16/06 ( hoàn trả lại công ty: 49.500 )
</t>
        </r>
      </text>
    </comment>
    <comment ref="F218" authorId="0" shapeId="0">
      <text>
        <r>
          <rPr>
            <b/>
            <sz val="9"/>
            <color indexed="81"/>
            <rFont val="Tahoma"/>
            <family val="2"/>
          </rPr>
          <t xml:space="preserve">18/06 TECH, GỒM                   
7.568.000: PAN ASIA &amp; LOCALIZE 13            11.436.000: HTMB t20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19" authorId="0" shapeId="0">
      <text>
        <r>
          <rPr>
            <b/>
            <sz val="9"/>
            <color indexed="81"/>
            <rFont val="Tahoma"/>
            <family val="2"/>
          </rPr>
          <t>30/06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20" authorId="0" shapeId="0">
      <text>
        <r>
          <rPr>
            <b/>
            <sz val="9"/>
            <color indexed="81"/>
            <rFont val="Tahoma"/>
            <family val="2"/>
          </rPr>
          <t>30/06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24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F225" authorId="0" shapeId="0">
      <text>
        <r>
          <rPr>
            <b/>
            <sz val="9"/>
            <color indexed="81"/>
            <rFont val="Tahoma"/>
            <family val="2"/>
          </rPr>
          <t>Gải chi từ 26/02 đến 03/03</t>
        </r>
      </text>
    </comment>
    <comment ref="F226" authorId="0" shapeId="0">
      <text>
        <r>
          <rPr>
            <b/>
            <sz val="9"/>
            <color indexed="81"/>
            <rFont val="Tahoma"/>
            <family val="2"/>
          </rPr>
          <t>11/03 VTB</t>
        </r>
      </text>
    </comment>
    <comment ref="G226" authorId="0" shapeId="0">
      <text>
        <r>
          <rPr>
            <b/>
            <sz val="9"/>
            <color indexed="81"/>
            <rFont val="Tahoma"/>
            <family val="2"/>
          </rPr>
          <t>30/03 TECH</t>
        </r>
      </text>
    </comment>
    <comment ref="H226" authorId="0" shapeId="0">
      <text>
        <r>
          <rPr>
            <b/>
            <sz val="9"/>
            <color indexed="81"/>
            <rFont val="Tahoma"/>
            <family val="2"/>
          </rPr>
          <t>26/05 tech</t>
        </r>
      </text>
    </comment>
    <comment ref="F227" authorId="0" shapeId="0">
      <text>
        <r>
          <rPr>
            <b/>
            <sz val="9"/>
            <color indexed="81"/>
            <rFont val="Tahoma"/>
            <family val="2"/>
          </rPr>
          <t xml:space="preserve">16/03 VTB
</t>
        </r>
      </text>
    </comment>
    <comment ref="G227" authorId="0" shapeId="0">
      <text>
        <r>
          <rPr>
            <b/>
            <sz val="9"/>
            <color indexed="81"/>
            <rFont val="Tahoma"/>
            <family val="2"/>
          </rPr>
          <t>10/06 VTB</t>
        </r>
      </text>
    </comment>
    <comment ref="F228" authorId="0" shapeId="0">
      <text>
        <r>
          <rPr>
            <b/>
            <sz val="9"/>
            <color indexed="81"/>
            <rFont val="Tahoma"/>
            <family val="2"/>
          </rPr>
          <t>21/03 VTB</t>
        </r>
      </text>
    </comment>
    <comment ref="G228" authorId="0" shapeId="0">
      <text>
        <r>
          <rPr>
            <b/>
            <sz val="9"/>
            <color indexed="81"/>
            <rFont val="Tahoma"/>
            <family val="2"/>
          </rPr>
          <t>09/04 VTB</t>
        </r>
      </text>
    </comment>
    <comment ref="H228" authorId="0" shapeId="0">
      <text>
        <r>
          <rPr>
            <b/>
            <sz val="9"/>
            <color indexed="81"/>
            <rFont val="Tahoma"/>
            <family val="2"/>
          </rPr>
          <t>10/07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29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G229" authorId="0" shapeId="0">
      <text>
        <r>
          <rPr>
            <b/>
            <sz val="9"/>
            <color indexed="81"/>
            <rFont val="Tahoma"/>
            <family val="2"/>
          </rPr>
          <t>11/04 TECH</t>
        </r>
      </text>
    </comment>
    <comment ref="H229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F230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G230" authorId="0" shapeId="0">
      <text>
        <r>
          <rPr>
            <b/>
            <sz val="9"/>
            <color indexed="81"/>
            <rFont val="Tahoma"/>
            <family val="2"/>
          </rPr>
          <t xml:space="preserve">12/05 TECH
</t>
        </r>
      </text>
    </comment>
    <comment ref="H230" authorId="0" shapeId="0">
      <text>
        <r>
          <rPr>
            <b/>
            <sz val="9"/>
            <color indexed="81"/>
            <rFont val="Tahoma"/>
            <family val="2"/>
          </rPr>
          <t>12/06 TECH</t>
        </r>
      </text>
    </comment>
    <comment ref="F231" authorId="0" shapeId="0">
      <text>
        <r>
          <rPr>
            <b/>
            <sz val="9"/>
            <color indexed="81"/>
            <rFont val="Tahoma"/>
            <family val="2"/>
          </rPr>
          <t>28/03 TECH</t>
        </r>
      </text>
    </comment>
    <comment ref="F232" authorId="0" shapeId="0">
      <text>
        <r>
          <rPr>
            <b/>
            <sz val="9"/>
            <color indexed="81"/>
            <rFont val="Tahoma"/>
            <family val="2"/>
          </rPr>
          <t>08/04 VTB</t>
        </r>
      </text>
    </comment>
    <comment ref="G232" authorId="0" shapeId="0">
      <text>
        <r>
          <rPr>
            <b/>
            <sz val="9"/>
            <color indexed="81"/>
            <rFont val="Tahoma"/>
            <family val="2"/>
          </rPr>
          <t>29/05 TECH</t>
        </r>
      </text>
    </comment>
    <comment ref="F233" authorId="0" shapeId="0">
      <text>
        <r>
          <rPr>
            <b/>
            <sz val="9"/>
            <color indexed="81"/>
            <rFont val="Tahoma"/>
            <family val="2"/>
          </rPr>
          <t>18/03 TECH</t>
        </r>
      </text>
    </comment>
    <comment ref="F234" authorId="0" shapeId="0">
      <text>
        <r>
          <rPr>
            <b/>
            <sz val="9"/>
            <color indexed="81"/>
            <rFont val="Tahoma"/>
            <family val="2"/>
          </rPr>
          <t>21/03 tech</t>
        </r>
      </text>
    </comment>
    <comment ref="G234" authorId="0" shapeId="0">
      <text>
        <r>
          <rPr>
            <b/>
            <sz val="9"/>
            <color indexed="81"/>
            <rFont val="Tahoma"/>
            <family val="2"/>
          </rPr>
          <t>30/03 VTB</t>
        </r>
      </text>
    </comment>
    <comment ref="F235" authorId="0" shapeId="0">
      <text>
        <r>
          <rPr>
            <b/>
            <sz val="9"/>
            <color indexed="81"/>
            <rFont val="Tahoma"/>
            <family val="2"/>
          </rPr>
          <t>Lấy số liệu trên phần mềm</t>
        </r>
      </text>
    </comment>
    <comment ref="F238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G238" authorId="0" shapeId="0">
      <text>
        <r>
          <rPr>
            <b/>
            <sz val="9"/>
            <color indexed="81"/>
            <rFont val="Tahoma"/>
            <family val="2"/>
          </rPr>
          <t>06/06 TECH</t>
        </r>
      </text>
    </comment>
    <comment ref="F239" authorId="0" shapeId="0">
      <text>
        <r>
          <rPr>
            <b/>
            <sz val="9"/>
            <color indexed="81"/>
            <rFont val="Tahoma"/>
            <family val="2"/>
          </rPr>
          <t>07/04 VTB</t>
        </r>
      </text>
    </comment>
    <comment ref="F240" authorId="0" shapeId="0">
      <text>
        <r>
          <rPr>
            <b/>
            <sz val="9"/>
            <color indexed="81"/>
            <rFont val="Tahoma"/>
            <family val="2"/>
          </rPr>
          <t xml:space="preserve">11/04 TM
</t>
        </r>
      </text>
    </comment>
    <comment ref="F241" authorId="0" shapeId="0">
      <text>
        <r>
          <rPr>
            <b/>
            <sz val="9"/>
            <color indexed="81"/>
            <rFont val="Tahoma"/>
            <family val="2"/>
          </rPr>
          <t>11/01 TECH
Tồng trả: 3.150.000</t>
        </r>
      </text>
    </comment>
    <comment ref="F242" authorId="0" shapeId="0">
      <text>
        <r>
          <rPr>
            <b/>
            <sz val="9"/>
            <color indexed="81"/>
            <rFont val="Tahoma"/>
            <family val="2"/>
          </rPr>
          <t>15/04 TECH</t>
        </r>
      </text>
    </comment>
    <comment ref="F243" authorId="0" shapeId="0">
      <text>
        <r>
          <rPr>
            <b/>
            <sz val="9"/>
            <color indexed="81"/>
            <rFont val="Tahoma"/>
            <family val="2"/>
          </rPr>
          <t xml:space="preserve">Lấy số liệu từ bảng tổng hợp của Ms Trang
</t>
        </r>
      </text>
    </comment>
    <comment ref="F244" authorId="0" shapeId="0">
      <text>
        <r>
          <rPr>
            <b/>
            <sz val="9"/>
            <color indexed="81"/>
            <rFont val="Tahoma"/>
            <family val="2"/>
          </rPr>
          <t>18/04 TECH</t>
        </r>
      </text>
    </comment>
    <comment ref="G244" authorId="0" shapeId="0">
      <text>
        <r>
          <rPr>
            <b/>
            <sz val="9"/>
            <color indexed="81"/>
            <rFont val="Tahoma"/>
            <family val="2"/>
          </rPr>
          <t>30/05 TECH</t>
        </r>
      </text>
    </comment>
    <comment ref="F245" authorId="0" shapeId="0">
      <text>
        <r>
          <rPr>
            <b/>
            <sz val="9"/>
            <color indexed="81"/>
            <rFont val="Tahoma"/>
            <family val="2"/>
          </rPr>
          <t>24/04 TECH</t>
        </r>
      </text>
    </comment>
    <comment ref="F246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F247" authorId="0" shapeId="0">
      <text>
        <r>
          <rPr>
            <b/>
            <sz val="9"/>
            <color indexed="81"/>
            <rFont val="Tahoma"/>
            <family val="2"/>
          </rPr>
          <t>17/04 TECH</t>
        </r>
      </text>
    </comment>
    <comment ref="F248" authorId="0" shapeId="0">
      <text>
        <r>
          <rPr>
            <b/>
            <sz val="9"/>
            <color indexed="81"/>
            <rFont val="Tahoma"/>
            <family val="2"/>
          </rPr>
          <t>17/04</t>
        </r>
      </text>
    </comment>
    <comment ref="F249" authorId="0" shapeId="0">
      <text>
        <r>
          <rPr>
            <b/>
            <sz val="9"/>
            <color indexed="81"/>
            <rFont val="Tahoma"/>
            <family val="2"/>
          </rPr>
          <t>28/04 TECH</t>
        </r>
      </text>
    </comment>
    <comment ref="F250" authorId="0" shapeId="0">
      <text>
        <r>
          <rPr>
            <b/>
            <sz val="9"/>
            <color indexed="81"/>
            <rFont val="Tahoma"/>
            <family val="2"/>
          </rPr>
          <t>06/02 TECH</t>
        </r>
      </text>
    </comment>
    <comment ref="F251" authorId="0" shapeId="0">
      <text>
        <r>
          <rPr>
            <b/>
            <sz val="9"/>
            <color indexed="81"/>
            <rFont val="Tahoma"/>
            <family val="2"/>
          </rPr>
          <t>02/06 TECH</t>
        </r>
      </text>
    </comment>
    <comment ref="F252" authorId="0" shapeId="0">
      <text>
        <r>
          <rPr>
            <b/>
            <sz val="9"/>
            <color indexed="81"/>
            <rFont val="Tahoma"/>
            <family val="2"/>
          </rPr>
          <t>08/06 VTB</t>
        </r>
      </text>
    </comment>
    <comment ref="F254" authorId="0" shapeId="0">
      <text>
        <r>
          <rPr>
            <b/>
            <sz val="9"/>
            <color indexed="81"/>
            <rFont val="Tahoma"/>
            <family val="2"/>
          </rPr>
          <t>30/06/20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57" authorId="0" shapeId="0">
      <text>
        <r>
          <rPr>
            <b/>
            <sz val="9"/>
            <color indexed="81"/>
            <rFont val="Tahoma"/>
            <family val="2"/>
          </rPr>
          <t xml:space="preserve">17/02 TECH
</t>
        </r>
      </text>
    </comment>
    <comment ref="F258" authorId="0" shapeId="0">
      <text>
        <r>
          <rPr>
            <b/>
            <sz val="9"/>
            <color indexed="81"/>
            <rFont val="Tahoma"/>
            <family val="2"/>
          </rPr>
          <t xml:space="preserve">19/02 TECH
</t>
        </r>
      </text>
    </comment>
    <comment ref="F259" authorId="0" shapeId="0">
      <text>
        <r>
          <rPr>
            <b/>
            <sz val="9"/>
            <color indexed="81"/>
            <rFont val="Tahoma"/>
            <family val="2"/>
          </rPr>
          <t>21/02 TECH</t>
        </r>
      </text>
    </comment>
    <comment ref="F260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F261" authorId="0" shapeId="0">
      <text>
        <r>
          <rPr>
            <b/>
            <sz val="9"/>
            <color indexed="81"/>
            <rFont val="Tahoma"/>
            <family val="2"/>
          </rPr>
          <t>25/02 TECH</t>
        </r>
      </text>
    </comment>
    <comment ref="F262" authorId="0" shapeId="0">
      <text>
        <r>
          <rPr>
            <b/>
            <sz val="9"/>
            <color indexed="81"/>
            <rFont val="Tahoma"/>
            <family val="2"/>
          </rPr>
          <t>25/02 TECH</t>
        </r>
      </text>
    </comment>
    <comment ref="F263" authorId="0" shapeId="0">
      <text>
        <r>
          <rPr>
            <b/>
            <sz val="9"/>
            <color indexed="81"/>
            <rFont val="Tahoma"/>
            <family val="2"/>
          </rPr>
          <t>trong để nghị thanh toán anh Đồng 25/02 giải chi ngày 26/02</t>
        </r>
      </text>
    </comment>
    <comment ref="F264" authorId="0" shapeId="0">
      <text>
        <r>
          <rPr>
            <b/>
            <sz val="9"/>
            <color indexed="81"/>
            <rFont val="Tahoma"/>
            <family val="2"/>
          </rPr>
          <t>03/03 TECH</t>
        </r>
      </text>
    </comment>
    <comment ref="F265" authorId="0" shapeId="0">
      <text>
        <r>
          <rPr>
            <b/>
            <sz val="9"/>
            <color indexed="81"/>
            <rFont val="Tahoma"/>
            <family val="2"/>
          </rPr>
          <t>28/02 TECH, Hoàng thi công trả tiền cho NCC rồi, kê toán chuyển trả lại cho Mr Hoàng</t>
        </r>
      </text>
    </comment>
    <comment ref="F266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F267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F268" authorId="0" shapeId="0">
      <text>
        <r>
          <rPr>
            <b/>
            <sz val="9"/>
            <color indexed="81"/>
            <rFont val="Tahoma"/>
            <family val="2"/>
          </rPr>
          <t>19/03 VTB</t>
        </r>
      </text>
    </comment>
    <comment ref="F269" authorId="0" shapeId="0">
      <text>
        <r>
          <rPr>
            <b/>
            <sz val="9"/>
            <color indexed="81"/>
            <rFont val="Tahoma"/>
            <family val="2"/>
          </rPr>
          <t>19/03 TECH</t>
        </r>
      </text>
    </comment>
    <comment ref="F270" authorId="0" shapeId="0">
      <text>
        <r>
          <rPr>
            <b/>
            <sz val="9"/>
            <color indexed="81"/>
            <rFont val="Tahoma"/>
            <family val="2"/>
          </rPr>
          <t xml:space="preserve">Giải chi ngày chứng từ 29/04  ( Tổng ứng 4tr )
</t>
        </r>
      </text>
    </comment>
    <comment ref="F273" authorId="0" shapeId="0">
      <text>
        <r>
          <rPr>
            <b/>
            <sz val="9"/>
            <color indexed="81"/>
            <rFont val="Tahoma"/>
            <family val="2"/>
          </rPr>
          <t xml:space="preserve">11/02 TECH
</t>
        </r>
      </text>
    </comment>
    <comment ref="G273" authorId="0" shapeId="0">
      <text>
        <r>
          <rPr>
            <b/>
            <sz val="9"/>
            <color indexed="81"/>
            <rFont val="Tahoma"/>
            <family val="2"/>
          </rPr>
          <t xml:space="preserve">11/03 TECH
</t>
        </r>
      </text>
    </comment>
    <comment ref="H273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F274" authorId="0" shapeId="0">
      <text>
        <r>
          <rPr>
            <b/>
            <sz val="9"/>
            <color indexed="81"/>
            <rFont val="Tahoma"/>
            <family val="2"/>
          </rPr>
          <t>04/02 TECH</t>
        </r>
      </text>
    </comment>
    <comment ref="G274" authorId="0" shapeId="0">
      <text>
        <r>
          <rPr>
            <b/>
            <sz val="9"/>
            <color indexed="81"/>
            <rFont val="Tahoma"/>
            <family val="2"/>
          </rPr>
          <t xml:space="preserve">25/02 TECH
</t>
        </r>
      </text>
    </comment>
    <comment ref="H274" authorId="0" shapeId="0">
      <text>
        <r>
          <rPr>
            <b/>
            <sz val="9"/>
            <color indexed="81"/>
            <rFont val="Tahoma"/>
            <family val="2"/>
          </rPr>
          <t>23/03 TECH</t>
        </r>
      </text>
    </comment>
    <comment ref="F275" authorId="0" shapeId="0">
      <text>
        <r>
          <rPr>
            <b/>
            <sz val="9"/>
            <color indexed="81"/>
            <rFont val="Tahoma"/>
            <family val="2"/>
          </rPr>
          <t>11/02 VTB</t>
        </r>
      </text>
    </comment>
    <comment ref="F276" authorId="0" shapeId="0">
      <text>
        <r>
          <rPr>
            <b/>
            <sz val="9"/>
            <color indexed="81"/>
            <rFont val="Tahoma"/>
            <family val="2"/>
          </rPr>
          <t xml:space="preserve">11/02 VTB
</t>
        </r>
      </text>
    </comment>
    <comment ref="G276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H276" authorId="0" shapeId="0">
      <text>
        <r>
          <rPr>
            <b/>
            <sz val="9"/>
            <color indexed="81"/>
            <rFont val="Tahoma"/>
            <family val="2"/>
          </rPr>
          <t>23/05 VTB</t>
        </r>
      </text>
    </comment>
    <comment ref="F277" authorId="0" shapeId="0">
      <text>
        <r>
          <rPr>
            <b/>
            <sz val="9"/>
            <color indexed="81"/>
            <rFont val="Tahoma"/>
            <family val="2"/>
          </rPr>
          <t xml:space="preserve">11/02 TECH
</t>
        </r>
      </text>
    </comment>
    <comment ref="G277" authorId="0" shapeId="0">
      <text>
        <r>
          <rPr>
            <b/>
            <sz val="9"/>
            <color indexed="81"/>
            <rFont val="Tahoma"/>
            <family val="2"/>
          </rPr>
          <t xml:space="preserve">13/03 VTB
</t>
        </r>
      </text>
    </comment>
    <comment ref="H277" authorId="0" shapeId="0">
      <text>
        <r>
          <rPr>
            <b/>
            <sz val="9"/>
            <color indexed="81"/>
            <rFont val="Tahoma"/>
            <family val="2"/>
          </rPr>
          <t>21/03 VTB</t>
        </r>
      </text>
    </comment>
    <comment ref="F278" authorId="0" shapeId="0">
      <text>
        <r>
          <rPr>
            <b/>
            <sz val="9"/>
            <color indexed="81"/>
            <rFont val="Tahoma"/>
            <family val="2"/>
          </rPr>
          <t>21/02 VTB</t>
        </r>
      </text>
    </comment>
    <comment ref="G278" authorId="0" shapeId="0">
      <text>
        <r>
          <rPr>
            <b/>
            <sz val="9"/>
            <color indexed="81"/>
            <rFont val="Tahoma"/>
            <family val="2"/>
          </rPr>
          <t>01/04 VTB</t>
        </r>
      </text>
    </comment>
    <comment ref="F279" authorId="0" shapeId="0">
      <text>
        <r>
          <rPr>
            <b/>
            <sz val="9"/>
            <color indexed="81"/>
            <rFont val="Tahoma"/>
            <family val="2"/>
          </rPr>
          <t xml:space="preserve">24/02 TECH
</t>
        </r>
      </text>
    </comment>
    <comment ref="F280" authorId="0" shapeId="0">
      <text>
        <r>
          <rPr>
            <b/>
            <sz val="9"/>
            <color indexed="81"/>
            <rFont val="Tahoma"/>
            <family val="2"/>
          </rPr>
          <t>28/02 TECH</t>
        </r>
      </text>
    </comment>
    <comment ref="G280" authorId="0" shapeId="0">
      <text>
        <r>
          <rPr>
            <b/>
            <sz val="9"/>
            <color indexed="81"/>
            <rFont val="Tahoma"/>
            <family val="2"/>
          </rPr>
          <t xml:space="preserve">
01/04 TECH
</t>
        </r>
      </text>
    </comment>
    <comment ref="F281" authorId="0" shapeId="0">
      <text>
        <r>
          <rPr>
            <b/>
            <sz val="9"/>
            <color indexed="81"/>
            <rFont val="Tahoma"/>
            <family val="2"/>
          </rPr>
          <t>04/03 TECH</t>
        </r>
      </text>
    </comment>
    <comment ref="G281" authorId="0" shapeId="0">
      <text>
        <r>
          <rPr>
            <b/>
            <sz val="9"/>
            <color indexed="81"/>
            <rFont val="Tahoma"/>
            <family val="2"/>
          </rPr>
          <t>31/03 TECH</t>
        </r>
      </text>
    </comment>
    <comment ref="F282" authorId="0" shapeId="0">
      <text>
        <r>
          <rPr>
            <b/>
            <sz val="9"/>
            <color indexed="81"/>
            <rFont val="Tahoma"/>
            <family val="2"/>
          </rPr>
          <t>29/02 TECH</t>
        </r>
      </text>
    </comment>
    <comment ref="F283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F284" authorId="0" shapeId="0">
      <text>
        <r>
          <rPr>
            <b/>
            <sz val="9"/>
            <color indexed="81"/>
            <rFont val="Tahoma"/>
            <family val="2"/>
          </rPr>
          <t>06/03 TECH</t>
        </r>
      </text>
    </comment>
    <comment ref="G284" authorId="0" shapeId="0">
      <text>
        <r>
          <rPr>
            <b/>
            <sz val="9"/>
            <color indexed="81"/>
            <rFont val="Tahoma"/>
            <family val="2"/>
          </rPr>
          <t>17/03 TECH</t>
        </r>
      </text>
    </comment>
    <comment ref="H284" authorId="0" shapeId="0">
      <text>
        <r>
          <rPr>
            <b/>
            <sz val="9"/>
            <color indexed="81"/>
            <rFont val="Tahoma"/>
            <family val="2"/>
          </rPr>
          <t>04/04 TECH</t>
        </r>
      </text>
    </comment>
    <comment ref="F285" authorId="0" shapeId="0">
      <text>
        <r>
          <rPr>
            <b/>
            <sz val="9"/>
            <color indexed="81"/>
            <rFont val="Tahoma"/>
            <family val="2"/>
          </rPr>
          <t>07/03 TECH</t>
        </r>
      </text>
    </comment>
    <comment ref="F286" authorId="0" shapeId="0">
      <text>
        <r>
          <rPr>
            <b/>
            <sz val="9"/>
            <color indexed="81"/>
            <rFont val="Tahoma"/>
            <family val="2"/>
          </rPr>
          <t>09/03 TECH</t>
        </r>
      </text>
    </comment>
    <comment ref="F287" authorId="0" shapeId="0">
      <text>
        <r>
          <rPr>
            <b/>
            <sz val="9"/>
            <color indexed="81"/>
            <rFont val="Tahoma"/>
            <family val="2"/>
          </rPr>
          <t>12/03 VTB</t>
        </r>
      </text>
    </comment>
    <comment ref="G287" authorId="0" shapeId="0">
      <text>
        <r>
          <rPr>
            <b/>
            <sz val="9"/>
            <color indexed="81"/>
            <rFont val="Tahoma"/>
            <family val="2"/>
          </rPr>
          <t xml:space="preserve">04/07/20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88" authorId="0" shapeId="0">
      <text>
        <r>
          <rPr>
            <b/>
            <sz val="9"/>
            <color indexed="81"/>
            <rFont val="Tahoma"/>
            <family val="2"/>
          </rPr>
          <t>12/03 VTB</t>
        </r>
      </text>
    </comment>
    <comment ref="F289" authorId="0" shapeId="0">
      <text>
        <r>
          <rPr>
            <b/>
            <sz val="9"/>
            <color indexed="81"/>
            <rFont val="Tahoma"/>
            <family val="2"/>
          </rPr>
          <t>16/03 TECH</t>
        </r>
      </text>
    </comment>
    <comment ref="F290" authorId="0" shapeId="0">
      <text>
        <r>
          <rPr>
            <b/>
            <sz val="9"/>
            <color indexed="81"/>
            <rFont val="Tahoma"/>
            <family val="2"/>
          </rPr>
          <t xml:space="preserve">20/03 VTB
</t>
        </r>
      </text>
    </comment>
    <comment ref="G290" authorId="0" shapeId="0">
      <text>
        <r>
          <rPr>
            <b/>
            <sz val="9"/>
            <color indexed="81"/>
            <rFont val="Tahoma"/>
            <family val="2"/>
          </rPr>
          <t>24/04 VTB</t>
        </r>
      </text>
    </comment>
    <comment ref="F291" authorId="0" shapeId="0">
      <text>
        <r>
          <rPr>
            <b/>
            <sz val="9"/>
            <color indexed="81"/>
            <rFont val="Tahoma"/>
            <family val="2"/>
          </rPr>
          <t>19/03 TECH</t>
        </r>
      </text>
    </comment>
    <comment ref="G291" authorId="0" shapeId="0">
      <text>
        <r>
          <rPr>
            <b/>
            <sz val="9"/>
            <color indexed="81"/>
            <rFont val="Tahoma"/>
            <family val="2"/>
          </rPr>
          <t>17/06 TECH</t>
        </r>
      </text>
    </comment>
    <comment ref="F292" authorId="0" shapeId="0">
      <text>
        <r>
          <rPr>
            <b/>
            <sz val="9"/>
            <color indexed="81"/>
            <rFont val="Tahoma"/>
            <family val="2"/>
          </rPr>
          <t>24/03 vtb</t>
        </r>
      </text>
    </comment>
    <comment ref="F293" authorId="0" shapeId="0">
      <text>
        <r>
          <rPr>
            <b/>
            <sz val="9"/>
            <color indexed="81"/>
            <rFont val="Tahoma"/>
            <family val="2"/>
          </rPr>
          <t>14/04 VTB</t>
        </r>
      </text>
    </comment>
    <comment ref="F294" authorId="0" shapeId="0">
      <text>
        <r>
          <rPr>
            <b/>
            <sz val="9"/>
            <color indexed="81"/>
            <rFont val="Tahoma"/>
            <family val="2"/>
          </rPr>
          <t xml:space="preserve">04/02 TECH
</t>
        </r>
      </text>
    </comment>
    <comment ref="G294" authorId="0" shapeId="0">
      <text>
        <r>
          <rPr>
            <b/>
            <sz val="9"/>
            <color indexed="81"/>
            <rFont val="Tahoma"/>
            <family val="2"/>
          </rPr>
          <t>08/02 TECH</t>
        </r>
      </text>
    </comment>
    <comment ref="H294" authorId="0" shapeId="0">
      <text>
        <r>
          <rPr>
            <b/>
            <sz val="9"/>
            <color indexed="81"/>
            <rFont val="Tahoma"/>
            <family val="2"/>
          </rPr>
          <t>13/02 TECH</t>
        </r>
      </text>
    </comment>
    <comment ref="F295" authorId="0" shapeId="0">
      <text>
        <r>
          <rPr>
            <b/>
            <sz val="9"/>
            <color indexed="81"/>
            <rFont val="Tahoma"/>
            <family val="2"/>
          </rPr>
          <t>Lấy số liệu trên PM</t>
        </r>
      </text>
    </comment>
    <comment ref="F296" authorId="0" shapeId="0">
      <text>
        <r>
          <rPr>
            <b/>
            <sz val="9"/>
            <color indexed="81"/>
            <rFont val="Tahoma"/>
            <family val="2"/>
          </rPr>
          <t>Giải chi ngày 23/04</t>
        </r>
      </text>
    </comment>
    <comment ref="F297" authorId="0" shapeId="0">
      <text>
        <r>
          <rPr>
            <b/>
            <sz val="9"/>
            <color indexed="81"/>
            <rFont val="Tahoma"/>
            <family val="2"/>
          </rPr>
          <t>02/03 TECH</t>
        </r>
      </text>
    </comment>
    <comment ref="G297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F298" authorId="0" shapeId="0">
      <text>
        <r>
          <rPr>
            <b/>
            <sz val="9"/>
            <color indexed="81"/>
            <rFont val="Tahoma"/>
            <family val="2"/>
          </rPr>
          <t>Lấy số tử bảng tổng hợp của Ms Trang</t>
        </r>
      </text>
    </comment>
    <comment ref="F299" authorId="0" shapeId="0">
      <text>
        <r>
          <rPr>
            <b/>
            <sz val="9"/>
            <color indexed="81"/>
            <rFont val="Tahoma"/>
            <family val="2"/>
          </rPr>
          <t>22/04 TECH</t>
        </r>
      </text>
    </comment>
    <comment ref="F300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F301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F302" authorId="0" shapeId="0">
      <text>
        <r>
          <rPr>
            <b/>
            <sz val="9"/>
            <color indexed="81"/>
            <rFont val="Tahoma"/>
            <family val="2"/>
          </rPr>
          <t>29/05 VTB</t>
        </r>
      </text>
    </comment>
    <comment ref="F303" authorId="0" shapeId="0">
      <text>
        <r>
          <rPr>
            <b/>
            <sz val="9"/>
            <color indexed="81"/>
            <rFont val="Tahoma"/>
            <family val="2"/>
          </rPr>
          <t>30/06/20 TECH</t>
        </r>
      </text>
    </comment>
    <comment ref="F304" authorId="0" shapeId="0">
      <text>
        <r>
          <rPr>
            <b/>
            <sz val="9"/>
            <color indexed="81"/>
            <rFont val="Tahoma"/>
            <family val="2"/>
          </rPr>
          <t>08/07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05" authorId="0" shapeId="0">
      <text>
        <r>
          <rPr>
            <b/>
            <sz val="9"/>
            <color indexed="81"/>
            <rFont val="Tahoma"/>
            <family val="2"/>
          </rPr>
          <t>10/07 TECH</t>
        </r>
      </text>
    </comment>
    <comment ref="F308" authorId="0" shapeId="0">
      <text>
        <r>
          <rPr>
            <b/>
            <sz val="9"/>
            <color indexed="81"/>
            <rFont val="Tahoma"/>
            <family val="2"/>
          </rPr>
          <t>THANG 12/2019 TECH</t>
        </r>
      </text>
    </comment>
    <comment ref="G308" authorId="0" shapeId="0">
      <text>
        <r>
          <rPr>
            <b/>
            <sz val="9"/>
            <color indexed="81"/>
            <rFont val="Tahoma"/>
            <family val="2"/>
          </rPr>
          <t>11/03 TECH</t>
        </r>
      </text>
    </comment>
    <comment ref="H308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F309" authorId="0" shapeId="0">
      <text>
        <r>
          <rPr>
            <b/>
            <sz val="9"/>
            <color indexed="81"/>
            <rFont val="Tahoma"/>
            <family val="2"/>
          </rPr>
          <t>11/02 VTB</t>
        </r>
      </text>
    </comment>
    <comment ref="F310" authorId="0" shapeId="0">
      <text>
        <r>
          <rPr>
            <b/>
            <sz val="9"/>
            <color indexed="81"/>
            <rFont val="Tahoma"/>
            <family val="2"/>
          </rPr>
          <t>02/03 TECH</t>
        </r>
      </text>
    </comment>
    <comment ref="G310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F311" authorId="0" shapeId="0">
      <text>
        <r>
          <rPr>
            <b/>
            <sz val="9"/>
            <color indexed="81"/>
            <rFont val="Tahoma"/>
            <family val="2"/>
          </rPr>
          <t>23/05 TECH</t>
        </r>
      </text>
    </comment>
    <comment ref="G314" authorId="0" shapeId="0">
      <text>
        <r>
          <rPr>
            <b/>
            <sz val="9"/>
            <color indexed="81"/>
            <rFont val="Tahoma"/>
            <family val="2"/>
          </rPr>
          <t xml:space="preserve">22/02 VTB
</t>
        </r>
      </text>
    </comment>
    <comment ref="F315" authorId="0" shapeId="0">
      <text>
        <r>
          <rPr>
            <b/>
            <sz val="9"/>
            <color indexed="81"/>
            <rFont val="Tahoma"/>
            <family val="2"/>
          </rPr>
          <t>THANG 12/2019 TECH</t>
        </r>
      </text>
    </comment>
    <comment ref="G315" authorId="0" shapeId="0">
      <text>
        <r>
          <rPr>
            <b/>
            <sz val="9"/>
            <color indexed="81"/>
            <rFont val="Tahoma"/>
            <family val="2"/>
          </rPr>
          <t>19/03 TECH</t>
        </r>
      </text>
    </comment>
    <comment ref="H315" authorId="0" shapeId="0">
      <text>
        <r>
          <rPr>
            <b/>
            <sz val="9"/>
            <color indexed="81"/>
            <rFont val="Tahoma"/>
            <family val="2"/>
          </rPr>
          <t>27/04 TECH</t>
        </r>
      </text>
    </comment>
    <comment ref="F316" authorId="0" shapeId="0">
      <text>
        <r>
          <rPr>
            <b/>
            <sz val="9"/>
            <color indexed="81"/>
            <rFont val="Tahoma"/>
            <family val="2"/>
          </rPr>
          <t xml:space="preserve">22/02 VTB
</t>
        </r>
      </text>
    </comment>
    <comment ref="G316" authorId="0" shapeId="0">
      <text>
        <r>
          <rPr>
            <b/>
            <sz val="9"/>
            <color indexed="81"/>
            <rFont val="Tahoma"/>
            <family val="2"/>
          </rPr>
          <t>06/04 VTB</t>
        </r>
      </text>
    </comment>
    <comment ref="H316" authorId="0" shapeId="0">
      <text>
        <r>
          <rPr>
            <b/>
            <sz val="9"/>
            <color indexed="81"/>
            <rFont val="Tahoma"/>
            <family val="2"/>
          </rPr>
          <t>05/06 VTB</t>
        </r>
      </text>
    </comment>
    <comment ref="F317" authorId="0" shapeId="0">
      <text>
        <r>
          <rPr>
            <b/>
            <sz val="9"/>
            <color indexed="81"/>
            <rFont val="Tahoma"/>
            <family val="2"/>
          </rPr>
          <t xml:space="preserve">27/02 TECH
</t>
        </r>
      </text>
    </comment>
    <comment ref="F318" authorId="0" shapeId="0">
      <text>
        <r>
          <rPr>
            <b/>
            <sz val="9"/>
            <color indexed="81"/>
            <rFont val="Tahoma"/>
            <family val="2"/>
          </rPr>
          <t>28/02 TECH</t>
        </r>
      </text>
    </comment>
    <comment ref="F320" authorId="0" shapeId="0">
      <text>
        <r>
          <rPr>
            <b/>
            <sz val="9"/>
            <color indexed="81"/>
            <rFont val="Tahoma"/>
            <family val="2"/>
          </rPr>
          <t>22/02 TECH</t>
        </r>
      </text>
    </comment>
    <comment ref="F321" authorId="0" shapeId="0">
      <text>
        <r>
          <rPr>
            <b/>
            <sz val="9"/>
            <color indexed="81"/>
            <rFont val="Tahoma"/>
            <family val="2"/>
          </rPr>
          <t>tạm ứng 22/02 TECH</t>
        </r>
      </text>
    </comment>
    <comment ref="F322" authorId="0" shapeId="0">
      <text>
        <r>
          <rPr>
            <b/>
            <sz val="9"/>
            <color indexed="81"/>
            <rFont val="Tahoma"/>
            <family val="2"/>
          </rPr>
          <t>18/03 VTB</t>
        </r>
      </text>
    </comment>
    <comment ref="F323" authorId="0" shapeId="0">
      <text>
        <r>
          <rPr>
            <b/>
            <sz val="9"/>
            <color indexed="81"/>
            <rFont val="Tahoma"/>
            <family val="2"/>
          </rPr>
          <t>17/03 TM</t>
        </r>
      </text>
    </comment>
    <comment ref="F324" authorId="0" shapeId="0">
      <text>
        <r>
          <rPr>
            <b/>
            <sz val="9"/>
            <color indexed="81"/>
            <rFont val="Tahoma"/>
            <family val="2"/>
          </rPr>
          <t xml:space="preserve">17/03 VTB
</t>
        </r>
      </text>
    </comment>
    <comment ref="F325" authorId="0" shapeId="0">
      <text>
        <r>
          <rPr>
            <b/>
            <sz val="9"/>
            <color indexed="81"/>
            <rFont val="Tahoma"/>
            <family val="2"/>
          </rPr>
          <t>25/03 TECH</t>
        </r>
      </text>
    </comment>
    <comment ref="G325" authorId="0" shapeId="0">
      <text>
        <r>
          <rPr>
            <b/>
            <sz val="9"/>
            <color indexed="81"/>
            <rFont val="Tahoma"/>
            <family val="2"/>
          </rPr>
          <t xml:space="preserve">30/06/2020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26" authorId="0" shapeId="0">
      <text>
        <r>
          <rPr>
            <b/>
            <sz val="9"/>
            <color indexed="81"/>
            <rFont val="Tahoma"/>
            <family val="2"/>
          </rPr>
          <t>15/05 TECH</t>
        </r>
      </text>
    </comment>
    <comment ref="F327" authorId="0" shapeId="0">
      <text>
        <r>
          <rPr>
            <b/>
            <sz val="9"/>
            <color indexed="81"/>
            <rFont val="Tahoma"/>
            <family val="2"/>
          </rPr>
          <t>02/03 TECH</t>
        </r>
      </text>
    </comment>
    <comment ref="G327" authorId="0" shapeId="0">
      <text>
        <r>
          <rPr>
            <b/>
            <sz val="9"/>
            <color indexed="81"/>
            <rFont val="Tahoma"/>
            <family val="2"/>
          </rPr>
          <t>14/05 TECH</t>
        </r>
      </text>
    </comment>
    <comment ref="F328" authorId="0" shapeId="0">
      <text>
        <r>
          <rPr>
            <b/>
            <sz val="9"/>
            <color indexed="81"/>
            <rFont val="Tahoma"/>
            <family val="2"/>
          </rPr>
          <t xml:space="preserve">Giải chi ngày 23/04
</t>
        </r>
      </text>
    </comment>
    <comment ref="F329" authorId="0" shapeId="0">
      <text>
        <r>
          <rPr>
            <b/>
            <sz val="9"/>
            <color indexed="81"/>
            <rFont val="Tahoma"/>
            <family val="2"/>
          </rPr>
          <t>23/06/2020 SHB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32" authorId="0" shapeId="0">
      <text>
        <r>
          <rPr>
            <b/>
            <sz val="9"/>
            <color indexed="81"/>
            <rFont val="Tahoma"/>
            <family val="2"/>
          </rPr>
          <t xml:space="preserve">19/06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32" authorId="0" shapeId="0">
      <text>
        <r>
          <rPr>
            <b/>
            <sz val="9"/>
            <color indexed="81"/>
            <rFont val="Tahoma"/>
            <family val="2"/>
          </rPr>
          <t>04/07/20 TECH</t>
        </r>
      </text>
    </comment>
    <comment ref="F333" authorId="0" shapeId="0">
      <text>
        <r>
          <rPr>
            <b/>
            <sz val="9"/>
            <color indexed="81"/>
            <rFont val="Tahoma"/>
            <family val="2"/>
          </rPr>
          <t>22/06 TECH</t>
        </r>
      </text>
    </comment>
    <comment ref="F334" authorId="0" shapeId="0">
      <text>
        <r>
          <rPr>
            <b/>
            <sz val="9"/>
            <color indexed="81"/>
            <rFont val="Tahoma"/>
            <family val="2"/>
          </rPr>
          <t>04/07/2020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35" authorId="0" shapeId="0">
      <text>
        <r>
          <rPr>
            <b/>
            <sz val="9"/>
            <color indexed="81"/>
            <rFont val="Tahoma"/>
            <family val="2"/>
          </rPr>
          <t>21/07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36" authorId="0" shapeId="0">
      <text>
        <r>
          <rPr>
            <b/>
            <sz val="9"/>
            <color indexed="81"/>
            <rFont val="Tahoma"/>
            <family val="2"/>
          </rPr>
          <t>21/07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37" authorId="0" shapeId="0">
      <text>
        <r>
          <rPr>
            <b/>
            <sz val="9"/>
            <color indexed="81"/>
            <rFont val="Tahoma"/>
            <family val="2"/>
          </rPr>
          <t>06/8 TECH</t>
        </r>
      </text>
    </comment>
    <comment ref="F340" authorId="0" shapeId="0">
      <text>
        <r>
          <rPr>
            <b/>
            <sz val="9"/>
            <color indexed="81"/>
            <rFont val="Tahoma"/>
            <family val="2"/>
          </rPr>
          <t>21/07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40" authorId="0" shapeId="0">
      <text>
        <r>
          <rPr>
            <b/>
            <sz val="9"/>
            <color indexed="81"/>
            <rFont val="Tahoma"/>
            <family val="2"/>
          </rPr>
          <t>21/07 VTB</t>
        </r>
      </text>
    </comment>
    <comment ref="F341" authorId="0" shapeId="0">
      <text>
        <r>
          <rPr>
            <b/>
            <sz val="9"/>
            <color indexed="81"/>
            <rFont val="Tahoma"/>
            <family val="2"/>
          </rPr>
          <t>27/07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42" authorId="0" shapeId="0">
      <text>
        <r>
          <rPr>
            <b/>
            <sz val="9"/>
            <color indexed="81"/>
            <rFont val="Tahoma"/>
            <family val="2"/>
          </rPr>
          <t>11/8/ TECH</t>
        </r>
      </text>
    </comment>
    <comment ref="F346" authorId="0" shapeId="0">
      <text>
        <r>
          <rPr>
            <b/>
            <sz val="9"/>
            <color indexed="81"/>
            <rFont val="Tahoma"/>
            <family val="2"/>
          </rPr>
          <t xml:space="preserve">16/07 TM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47" authorId="0" shapeId="0">
      <text>
        <r>
          <rPr>
            <b/>
            <sz val="9"/>
            <color indexed="81"/>
            <rFont val="Tahoma"/>
            <family val="2"/>
          </rPr>
          <t>20/07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48" authorId="0" shapeId="0">
      <text>
        <r>
          <rPr>
            <b/>
            <sz val="9"/>
            <color indexed="81"/>
            <rFont val="Tahoma"/>
            <family val="2"/>
          </rPr>
          <t>24/07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49" authorId="0" shapeId="0">
      <text>
        <r>
          <rPr>
            <b/>
            <sz val="9"/>
            <color indexed="81"/>
            <rFont val="Tahoma"/>
            <family val="2"/>
          </rPr>
          <t>24/07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50" authorId="0" shapeId="0">
      <text>
        <r>
          <rPr>
            <b/>
            <sz val="9"/>
            <color indexed="81"/>
            <rFont val="Tahoma"/>
            <family val="2"/>
          </rPr>
          <t>24/07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50" authorId="0" shapeId="0">
      <text>
        <r>
          <rPr>
            <b/>
            <sz val="9"/>
            <color indexed="81"/>
            <rFont val="Tahoma"/>
            <family val="2"/>
          </rPr>
          <t>28/07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51" authorId="0" shapeId="0">
      <text>
        <r>
          <rPr>
            <b/>
            <sz val="9"/>
            <color indexed="81"/>
            <rFont val="Tahoma"/>
            <family val="2"/>
          </rPr>
          <t>24/07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51" authorId="0" shapeId="0">
      <text>
        <r>
          <rPr>
            <b/>
            <sz val="9"/>
            <color indexed="81"/>
            <rFont val="Tahoma"/>
            <family val="2"/>
          </rPr>
          <t>31/07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52" authorId="0" shapeId="0">
      <text>
        <r>
          <rPr>
            <b/>
            <sz val="9"/>
            <color indexed="81"/>
            <rFont val="Tahoma"/>
            <family val="2"/>
          </rPr>
          <t>31/07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53" authorId="0" shapeId="0">
      <text>
        <r>
          <rPr>
            <b/>
            <sz val="9"/>
            <color indexed="81"/>
            <rFont val="Tahoma"/>
            <family val="2"/>
          </rPr>
          <t>31/07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54" authorId="0" shapeId="0">
      <text>
        <r>
          <rPr>
            <b/>
            <sz val="9"/>
            <color indexed="81"/>
            <rFont val="Tahoma"/>
            <family val="2"/>
          </rPr>
          <t>31/07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55" authorId="0" shapeId="0">
      <text>
        <r>
          <rPr>
            <b/>
            <sz val="9"/>
            <color indexed="81"/>
            <rFont val="Tahoma"/>
            <family val="2"/>
          </rPr>
          <t>06/8 TECH</t>
        </r>
      </text>
    </comment>
    <comment ref="F356" authorId="0" shapeId="0">
      <text>
        <r>
          <rPr>
            <b/>
            <sz val="9"/>
            <color indexed="81"/>
            <rFont val="Tahoma"/>
            <family val="2"/>
          </rPr>
          <t xml:space="preserve">07/08 TECH
</t>
        </r>
      </text>
    </comment>
    <comment ref="F357" authorId="0" shapeId="0">
      <text>
        <r>
          <rPr>
            <b/>
            <sz val="9"/>
            <color indexed="81"/>
            <rFont val="Tahoma"/>
            <family val="2"/>
          </rPr>
          <t>10/8 MSB</t>
        </r>
      </text>
    </comment>
    <comment ref="F360" authorId="0" shapeId="0">
      <text>
        <r>
          <rPr>
            <b/>
            <sz val="9"/>
            <color indexed="81"/>
            <rFont val="Tahoma"/>
            <family val="2"/>
          </rPr>
          <t>16/07 VTB</t>
        </r>
      </text>
    </comment>
    <comment ref="F361" authorId="0" shapeId="0">
      <text>
        <r>
          <rPr>
            <b/>
            <sz val="9"/>
            <color indexed="81"/>
            <rFont val="Tahoma"/>
            <family val="2"/>
          </rPr>
          <t>21/07 VTB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62" authorId="0" shapeId="0">
      <text>
        <r>
          <rPr>
            <b/>
            <sz val="9"/>
            <color indexed="81"/>
            <rFont val="Tahoma"/>
            <family val="2"/>
          </rPr>
          <t>27/07 TECH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63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01/8 TECH
</t>
        </r>
      </text>
    </comment>
    <comment ref="F364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01/8 TECH
</t>
        </r>
      </text>
    </comment>
    <comment ref="F365" authorId="0" shapeId="0">
      <text>
        <r>
          <rPr>
            <b/>
            <sz val="9"/>
            <color indexed="81"/>
            <rFont val="Tahoma"/>
            <family val="2"/>
          </rPr>
          <t xml:space="preserve">04/08/20 tech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66" authorId="0" shapeId="0">
      <text>
        <r>
          <rPr>
            <b/>
            <sz val="9"/>
            <color indexed="81"/>
            <rFont val="Tahoma"/>
            <family val="2"/>
          </rPr>
          <t>05/8 VTB</t>
        </r>
      </text>
    </comment>
    <comment ref="F367" authorId="0" shapeId="0">
      <text>
        <r>
          <rPr>
            <b/>
            <sz val="9"/>
            <color indexed="81"/>
            <rFont val="Tahoma"/>
            <family val="2"/>
          </rPr>
          <t>HPZ400:</t>
        </r>
        <r>
          <rPr>
            <sz val="9"/>
            <color indexed="81"/>
            <rFont val="Tahoma"/>
            <family val="2"/>
          </rPr>
          <t xml:space="preserve">
05/8 VTB</t>
        </r>
      </text>
    </comment>
    <comment ref="F368" authorId="0" shapeId="0">
      <text>
        <r>
          <rPr>
            <b/>
            <sz val="9"/>
            <color indexed="81"/>
            <rFont val="Tahoma"/>
            <family val="2"/>
          </rPr>
          <t>07/08 TECH</t>
        </r>
      </text>
    </comment>
    <comment ref="F369" authorId="0" shapeId="0">
      <text>
        <r>
          <rPr>
            <b/>
            <sz val="9"/>
            <color indexed="81"/>
            <rFont val="Tahoma"/>
            <family val="2"/>
          </rPr>
          <t>07/8 TECH</t>
        </r>
      </text>
    </comment>
    <comment ref="F372" authorId="0" shapeId="0">
      <text>
        <r>
          <rPr>
            <b/>
            <sz val="9"/>
            <color indexed="81"/>
            <rFont val="Tahoma"/>
            <family val="2"/>
          </rPr>
          <t xml:space="preserve">07/08 TECH
</t>
        </r>
      </text>
    </comment>
    <comment ref="F373" authorId="0" shapeId="0">
      <text>
        <r>
          <rPr>
            <b/>
            <sz val="9"/>
            <color indexed="81"/>
            <rFont val="Tahoma"/>
            <family val="2"/>
          </rPr>
          <t>07/8 TECH</t>
        </r>
      </text>
    </comment>
    <comment ref="F376" authorId="0" shapeId="0">
      <text>
        <r>
          <rPr>
            <b/>
            <sz val="9"/>
            <color indexed="81"/>
            <rFont val="Tahoma"/>
            <family val="2"/>
          </rPr>
          <t>07/08 TECH</t>
        </r>
      </text>
    </comment>
    <comment ref="F386" authorId="0" shapeId="0">
      <text>
        <r>
          <rPr>
            <b/>
            <sz val="9"/>
            <color indexed="81"/>
            <rFont val="Tahoma"/>
            <family val="2"/>
          </rPr>
          <t>10/08 MSB</t>
        </r>
      </text>
    </comment>
    <comment ref="F391" authorId="0" shapeId="0">
      <text>
        <r>
          <rPr>
            <b/>
            <sz val="9"/>
            <color indexed="81"/>
            <rFont val="Tahoma"/>
            <family val="2"/>
          </rPr>
          <t>11/08 VTB</t>
        </r>
      </text>
    </comment>
  </commentList>
</comments>
</file>

<file path=xl/sharedStrings.xml><?xml version="1.0" encoding="utf-8"?>
<sst xmlns="http://schemas.openxmlformats.org/spreadsheetml/2006/main" count="10440" uniqueCount="2181">
  <si>
    <t>TEAM</t>
  </si>
  <si>
    <t>DỰ ÁN 2019</t>
  </si>
  <si>
    <t xml:space="preserve"> </t>
  </si>
  <si>
    <t>HỢP ĐỒNG</t>
  </si>
  <si>
    <t>CÔNG TRÌNH</t>
  </si>
  <si>
    <t xml:space="preserve">STT </t>
  </si>
  <si>
    <t>HẠNG MỤC</t>
  </si>
  <si>
    <t>NCC</t>
  </si>
  <si>
    <t>BG/GTHĐ</t>
  </si>
  <si>
    <t>QUYẾT TOÁN</t>
  </si>
  <si>
    <t xml:space="preserve"> ĐỢT 1</t>
  </si>
  <si>
    <t>ĐỢT 2</t>
  </si>
  <si>
    <t xml:space="preserve">  ĐỢT 3</t>
  </si>
  <si>
    <t xml:space="preserve"> ĐỢT 4</t>
  </si>
  <si>
    <t>ĐÃ THANH TOÁN</t>
  </si>
  <si>
    <t>CÒN PHẢI TRẢ</t>
  </si>
  <si>
    <t>HÓA ĐƠN VAT</t>
  </si>
  <si>
    <t>SỐ HỢP ĐỒNG</t>
  </si>
  <si>
    <t>Ngày hợp đồng</t>
  </si>
  <si>
    <t>KVB</t>
  </si>
  <si>
    <t>3</t>
  </si>
  <si>
    <t>Chi mua vật tư công trình</t>
  </si>
  <si>
    <t>Mr Trí TC</t>
  </si>
  <si>
    <t>xong</t>
  </si>
  <si>
    <t>4</t>
  </si>
  <si>
    <t>Mr Kiên TC</t>
  </si>
  <si>
    <t>5</t>
  </si>
  <si>
    <t>Mr Đồng TC</t>
  </si>
  <si>
    <t>6</t>
  </si>
  <si>
    <t>Chi phí kỹ thuật tòa nhà</t>
  </si>
  <si>
    <t>7</t>
  </si>
  <si>
    <t>THẠCH CAO</t>
  </si>
  <si>
    <t>MR THƯƠNG</t>
  </si>
  <si>
    <t>8</t>
  </si>
  <si>
    <t>SÀN</t>
  </si>
  <si>
    <t>ĐƯƠNG ĐẠI</t>
  </si>
  <si>
    <t>HD000060</t>
  </si>
  <si>
    <t>SỐ 0422019/ASDD-VACONS</t>
  </si>
  <si>
    <t>Lượng thợ công trình KVB tính từ ngày 15/11/2019</t>
  </si>
  <si>
    <t>9</t>
  </si>
  <si>
    <t>ĐỒ ĐIỆN SẮT</t>
  </si>
  <si>
    <t>CÁT VẠN LỢI</t>
  </si>
  <si>
    <t>HD0003930</t>
  </si>
  <si>
    <t>15/11 đến 21/11</t>
  </si>
  <si>
    <t>10</t>
  </si>
  <si>
    <t>CHÂN BÀN</t>
  </si>
  <si>
    <t>PHÚC THỊNH PHÁT</t>
  </si>
  <si>
    <t>CÓ VAT</t>
  </si>
  <si>
    <t>22/11 đến 28/11</t>
  </si>
  <si>
    <t>11</t>
  </si>
  <si>
    <t>GHẾ</t>
  </si>
  <si>
    <t>RỒNG PHƯƠNG BẮC</t>
  </si>
  <si>
    <t>HD0030922</t>
  </si>
  <si>
    <t>2812521/19RPB-VA</t>
  </si>
  <si>
    <t>29/11 đến 05/11</t>
  </si>
  <si>
    <t>12</t>
  </si>
  <si>
    <t>THIẾT BỊ VỆ SINH</t>
  </si>
  <si>
    <t>HOÀNG VỸ</t>
  </si>
  <si>
    <t>20/12 đến 26/12</t>
  </si>
  <si>
    <t>13</t>
  </si>
  <si>
    <t>GHẾ TRAINING</t>
  </si>
  <si>
    <t>DFURNI</t>
  </si>
  <si>
    <t>27/12 đến 02/01</t>
  </si>
  <si>
    <t>14</t>
  </si>
  <si>
    <t>GHẾ XOAY + BÀN</t>
  </si>
  <si>
    <t>CHUNG HỒNG PHÚC</t>
  </si>
  <si>
    <t>02/01 đến 09/01</t>
  </si>
  <si>
    <t>15</t>
  </si>
  <si>
    <t>KHOAN SÀN TOILET</t>
  </si>
  <si>
    <t>QUANG MINH</t>
  </si>
  <si>
    <t>HD0000016</t>
  </si>
  <si>
    <t>10/01 đến 16/01</t>
  </si>
  <si>
    <t>16</t>
  </si>
  <si>
    <t>17/01 đến 23/01</t>
  </si>
  <si>
    <t>17</t>
  </si>
  <si>
    <t>SOFA</t>
  </si>
  <si>
    <t>Mr Tuấn</t>
  </si>
  <si>
    <t>03/02 đến 06/02</t>
  </si>
  <si>
    <t>18</t>
  </si>
  <si>
    <t>ĐÈN XUYÊN SÁNG</t>
  </si>
  <si>
    <t>MR BON</t>
  </si>
  <si>
    <t>HCM1861/2020/XS_VACONS</t>
  </si>
  <si>
    <t>07/02 đến 13/02</t>
  </si>
  <si>
    <t>19</t>
  </si>
  <si>
    <t>ĐÈN TRANG TRÍ</t>
  </si>
  <si>
    <t>BKS</t>
  </si>
  <si>
    <t>14/02 đến 20/02</t>
  </si>
  <si>
    <t>20</t>
  </si>
  <si>
    <t>GẠCH</t>
  </si>
  <si>
    <t>CÓ VAT ( 22.550.400 )</t>
  </si>
  <si>
    <t>21/02 đến 27/02</t>
  </si>
  <si>
    <t>21</t>
  </si>
  <si>
    <t>THẢM</t>
  </si>
  <si>
    <t>NHI LONG</t>
  </si>
  <si>
    <t>28/02 đền 05/03</t>
  </si>
  <si>
    <t>22</t>
  </si>
  <si>
    <t>GẠCH ( PHÁT SINH )</t>
  </si>
  <si>
    <t>06/03 đến 12/03</t>
  </si>
  <si>
    <t>23</t>
  </si>
  <si>
    <t>NỘI THẤT</t>
  </si>
  <si>
    <t>HỢP NHẤT</t>
  </si>
  <si>
    <t>13/03 đến 19/03</t>
  </si>
  <si>
    <t>24</t>
  </si>
  <si>
    <t>CÀN SÀN</t>
  </si>
  <si>
    <t>MR TÂM</t>
  </si>
  <si>
    <t>27/03 đến 02/04</t>
  </si>
  <si>
    <t>25</t>
  </si>
  <si>
    <t>SƠN NƯỚC</t>
  </si>
  <si>
    <t>MR ĐỒNG</t>
  </si>
  <si>
    <t>26</t>
  </si>
  <si>
    <t>VÁCH VỆ SINH COPACT</t>
  </si>
  <si>
    <t>HPL</t>
  </si>
  <si>
    <t>27</t>
  </si>
  <si>
    <t>PHỤ KIỆN B/S</t>
  </si>
  <si>
    <t>KHÁNH LINH</t>
  </si>
  <si>
    <t>28</t>
  </si>
  <si>
    <t>PHỄU THU SÀN</t>
  </si>
  <si>
    <t>29</t>
  </si>
  <si>
    <t>KÍNH</t>
  </si>
  <si>
    <t>MR HẢI</t>
  </si>
  <si>
    <t>30</t>
  </si>
  <si>
    <t>PHỤ KIÊN CỬA KÍNH</t>
  </si>
  <si>
    <t>31</t>
  </si>
  <si>
    <t>ĐÁ</t>
  </si>
  <si>
    <t>MR TUYỀN</t>
  </si>
  <si>
    <t>32</t>
  </si>
  <si>
    <t>KÉO CÁP CHỐNG CHÁY</t>
  </si>
  <si>
    <t>MR HÙNG</t>
  </si>
  <si>
    <t>33</t>
  </si>
  <si>
    <t>QUẠT HÚT</t>
  </si>
  <si>
    <t>MINH QUANG</t>
  </si>
  <si>
    <t>34</t>
  </si>
  <si>
    <t>ĐÈN</t>
  </si>
  <si>
    <t>GIA KHANG</t>
  </si>
  <si>
    <t>35</t>
  </si>
  <si>
    <t>GHẾ LƯỜI HẠT XỐP</t>
  </si>
  <si>
    <t>PHÚ MỸ</t>
  </si>
  <si>
    <t>36</t>
  </si>
  <si>
    <t>GHẾ CEO</t>
  </si>
  <si>
    <t>HOÀNG HỒNG PHÁT</t>
  </si>
  <si>
    <t>37</t>
  </si>
  <si>
    <t>MÀN CHIẾU, MÁY CHIẾU</t>
  </si>
  <si>
    <t>NHẬT THÀNH</t>
  </si>
  <si>
    <t>HD0000232 ( 27.498.000, 15/02 )</t>
  </si>
  <si>
    <t>38</t>
  </si>
  <si>
    <t>ĐỔ ĐIỆN</t>
  </si>
  <si>
    <t>QUỐC DUY</t>
  </si>
  <si>
    <t>39</t>
  </si>
  <si>
    <t>VÁCH NGĂN VỆ SINH</t>
  </si>
  <si>
    <t>40</t>
  </si>
  <si>
    <t>HD0000402</t>
  </si>
  <si>
    <t>41</t>
  </si>
  <si>
    <t>VÁCH ỐP TRANG TRÍ</t>
  </si>
  <si>
    <t>HOÀNG ANH</t>
  </si>
  <si>
    <t>42</t>
  </si>
  <si>
    <t>SƠN HIỆU ỨNG</t>
  </si>
  <si>
    <t>MR PHONG</t>
  </si>
  <si>
    <t>43</t>
  </si>
  <si>
    <t>VỆ SINH CÔNG TRÌNH</t>
  </si>
  <si>
    <t>HUỲNH GIA</t>
  </si>
  <si>
    <t>44</t>
  </si>
  <si>
    <t>NHÂN CÔNG ĐIỆN</t>
  </si>
  <si>
    <t>MR TRÀ</t>
  </si>
  <si>
    <t>45</t>
  </si>
  <si>
    <t>SẮT</t>
  </si>
  <si>
    <t>NHƯ PHONG</t>
  </si>
  <si>
    <t>46</t>
  </si>
  <si>
    <t>VLXD</t>
  </si>
  <si>
    <t>MR THƯỜNG</t>
  </si>
  <si>
    <t>47</t>
  </si>
  <si>
    <t>ĐỒ ĐIỆN</t>
  </si>
  <si>
    <t>126</t>
  </si>
  <si>
    <t>DECAL</t>
  </si>
  <si>
    <t>MR THẮNG</t>
  </si>
  <si>
    <t>48</t>
  </si>
  <si>
    <t>Bảo hiểm công trình</t>
  </si>
  <si>
    <t>QBE</t>
  </si>
  <si>
    <t>49</t>
  </si>
  <si>
    <t>Phí quản lý tòa nhà</t>
  </si>
  <si>
    <t>Bitexco</t>
  </si>
  <si>
    <t>50</t>
  </si>
  <si>
    <t>Chi hoa hồng ( Phiên dịch )</t>
  </si>
  <si>
    <t>Cương sale phụ trách</t>
  </si>
  <si>
    <t>51</t>
  </si>
  <si>
    <t>Chi hoa hồng môi giới</t>
  </si>
  <si>
    <t>52</t>
  </si>
  <si>
    <t>Chi hoa hồng môi giới (gói phát sinh)</t>
  </si>
  <si>
    <t>Chi hoa hồng ( chi thêm )</t>
  </si>
  <si>
    <t>Ms Hiền</t>
  </si>
  <si>
    <t>WIFI</t>
  </si>
  <si>
    <t>LIL QS</t>
  </si>
  <si>
    <t>53</t>
  </si>
  <si>
    <t>LƯƠNG THỢ PHỤ</t>
  </si>
  <si>
    <t>NAM THUẬN
T19 
( tòa nhà Đức )</t>
  </si>
  <si>
    <t>1</t>
  </si>
  <si>
    <t>MR DƯƠNG</t>
  </si>
  <si>
    <t>2</t>
  </si>
  <si>
    <t>HD0030925</t>
  </si>
  <si>
    <t>3112526-19 RPB-VA</t>
  </si>
  <si>
    <t>GIẤY PHÉP KÍNH CHỐNG CHÁY</t>
  </si>
  <si>
    <t>DUYÊN TÂN</t>
  </si>
  <si>
    <t>KÍNH CHỐNG CHÁY</t>
  </si>
  <si>
    <t>HD0001126</t>
  </si>
  <si>
    <t>Số 33/HĐKT/DT2019</t>
  </si>
  <si>
    <t>HOÀNG ANH HOME</t>
  </si>
  <si>
    <t>NHÂN VAT RỒI</t>
  </si>
  <si>
    <t xml:space="preserve">Lương thợ công trình Nam Thuận tình từ ngày 10/01/2020 </t>
  </si>
  <si>
    <t>Bảo hiểm bên thứ 3</t>
  </si>
  <si>
    <t>KÍNH CHỐNG CHÁY ( PS )</t>
  </si>
  <si>
    <t>HD0001127</t>
  </si>
  <si>
    <t>KÍNH CHỐNG CHÁY ( Giấy phép bộ CA )</t>
  </si>
  <si>
    <t xml:space="preserve">NỘI THẤT </t>
  </si>
  <si>
    <t>HD0000141; HD0000155; HD0000164</t>
  </si>
  <si>
    <t>ĐIỆN</t>
  </si>
  <si>
    <t>28/02 đến 05/03</t>
  </si>
  <si>
    <t>PCCC</t>
  </si>
  <si>
    <t>ĐỨC PHƯƠNG</t>
  </si>
  <si>
    <t>SỐ 191113-HD/DP/VS</t>
  </si>
  <si>
    <t>( Nam Thuận + TYME )</t>
  </si>
  <si>
    <t>Chi bao thư café Anh Đức</t>
  </si>
  <si>
    <t>Khoa thi công phụ trách</t>
  </si>
  <si>
    <t>Xong</t>
  </si>
  <si>
    <t>GHẾ RELAX</t>
  </si>
  <si>
    <t>HD8157600</t>
  </si>
  <si>
    <t>GHẾ PANTRY BAR</t>
  </si>
  <si>
    <t>MINH AND MORE</t>
  </si>
  <si>
    <t>KI LONG</t>
  </si>
  <si>
    <t>PHỤ KIỆN BẢN LỀ</t>
  </si>
  <si>
    <t>HỆ THỐNG ĐIỀU HOA</t>
  </si>
  <si>
    <t>TRUNG KIÊN</t>
  </si>
  <si>
    <t>HD0000082</t>
  </si>
  <si>
    <t>012020.HĐKT/TK-VA</t>
  </si>
  <si>
    <t>NHÂN CÔNG SƠN</t>
  </si>
  <si>
    <t>Mr PHÁT</t>
  </si>
  <si>
    <t>LEN NHÔM</t>
  </si>
  <si>
    <t>MR SÁU</t>
  </si>
  <si>
    <t>GHẾ PANTRY</t>
  </si>
  <si>
    <t>AN MỘC</t>
  </si>
  <si>
    <t>GHẾ LƯỜI</t>
  </si>
  <si>
    <t>GHẾ BAR</t>
  </si>
  <si>
    <t>CAPTA ( FURNI )</t>
  </si>
  <si>
    <t>HD0000690 NGÀY 24/02</t>
  </si>
  <si>
    <t>HOÀN HẢO</t>
  </si>
  <si>
    <t>BÀN CAFÉ</t>
  </si>
  <si>
    <t>BÀN LỄ TÂN</t>
  </si>
  <si>
    <t>HD0000693</t>
  </si>
  <si>
    <t>Vệ sinh công trình</t>
  </si>
  <si>
    <t>VSCN</t>
  </si>
  <si>
    <t>Môi Trường Việt Úc</t>
  </si>
  <si>
    <t>HD0000345</t>
  </si>
  <si>
    <t>VÁCH CỎ NHÂN TẠO</t>
  </si>
  <si>
    <t>VÂN BẮC</t>
  </si>
  <si>
    <t>HD0002052</t>
  </si>
  <si>
    <t>NHÂN CÔNG ĐIÊN</t>
  </si>
  <si>
    <t>KHUNG TREO TIVI</t>
  </si>
  <si>
    <t>DTH</t>
  </si>
  <si>
    <t>HD0000467</t>
  </si>
  <si>
    <t>Chi mua vật tư</t>
  </si>
  <si>
    <t>Anh Đồng phụ trách</t>
  </si>
  <si>
    <t>ok</t>
  </si>
  <si>
    <t>HỘP ĐÈN</t>
  </si>
  <si>
    <t>SÀN NÂNG</t>
  </si>
  <si>
    <t>GIA NGUYỄN</t>
  </si>
  <si>
    <t>Mr Khoa thi công</t>
  </si>
  <si>
    <t>Thi công Accesscontrol &amp; camera</t>
  </si>
  <si>
    <t>MR THÁI</t>
  </si>
  <si>
    <t>AQUA</t>
  </si>
  <si>
    <t>BẢO</t>
  </si>
  <si>
    <t>TƯỞNG</t>
  </si>
  <si>
    <t>DƯƠNG</t>
  </si>
  <si>
    <t>KÍNH ( PHÁT SINH )</t>
  </si>
  <si>
    <t>MÀU</t>
  </si>
  <si>
    <t>RÈM</t>
  </si>
  <si>
    <t>MR THIỆN</t>
  </si>
  <si>
    <t>HD0000732</t>
  </si>
  <si>
    <t>Số 0352019/ASDD-VACONS</t>
  </si>
  <si>
    <t>GIẤY DÁN TƯỜNG</t>
  </si>
  <si>
    <t>NỘI THẤT THÁI XUYÊN</t>
  </si>
  <si>
    <t>ĐỒ MỘC</t>
  </si>
  <si>
    <t>HD0000128 (221.944.800 VND )
'HD0000135 ( 295.926.400 )</t>
  </si>
  <si>
    <t>Số 16/2019-UP</t>
  </si>
  <si>
    <t>ĐỒ MỘC ( PHỤ LỤC HĐ )</t>
  </si>
  <si>
    <t>Số 01/PLHĐ ( SỐ 16/2019-UP )</t>
  </si>
  <si>
    <t>LÀM THẺ CÔNG TRÌNH</t>
  </si>
  <si>
    <t>THÀNH TC PHỤ TRÁCH</t>
  </si>
  <si>
    <t>Trang thiết bị, vật tư điện</t>
  </si>
  <si>
    <t>Mr Đồng phụ trách</t>
  </si>
  <si>
    <t>SIKA</t>
  </si>
  <si>
    <t>CTY THÀNH CÔNG</t>
  </si>
  <si>
    <t>BẢO HIỂM CÔNG TRÌNH</t>
  </si>
  <si>
    <t>KHANG GIANG</t>
  </si>
  <si>
    <t>Chi mua vật tư xi măng</t>
  </si>
  <si>
    <t>CÁN SÀN</t>
  </si>
  <si>
    <t>Chi mua vật tư trang thiết bị công trình</t>
  </si>
  <si>
    <t>DECAL ( VÁCH KÍNH )</t>
  </si>
  <si>
    <t>DECAL ( VÁCH PATITION )</t>
  </si>
  <si>
    <t>VẼ TƯỜNG</t>
  </si>
  <si>
    <t>MR KHANG</t>
  </si>
  <si>
    <t>NỘI THẤT ( bàn, biển tên ) Phát sinh</t>
  </si>
  <si>
    <t>MR HUY</t>
  </si>
  <si>
    <t>KÍNH CƯỜNG LỰC</t>
  </si>
  <si>
    <t>MR HOÀNG</t>
  </si>
  <si>
    <t>Mr Luyện ( SAO MAI )</t>
  </si>
  <si>
    <t>Hoàng thi công phụ trách</t>
  </si>
  <si>
    <t>ACCESSCONTROL</t>
  </si>
  <si>
    <t>TRÚC ANH</t>
  </si>
  <si>
    <t>TIẾN RÁC</t>
  </si>
  <si>
    <t xml:space="preserve"> Chi hoa hồng môi giới</t>
  </si>
  <si>
    <t>AN SALE PHỤ TRÁCH</t>
  </si>
  <si>
    <t>Chi hoa hồng cho khách Aqua</t>
  </si>
  <si>
    <t>Chi hoa hồng cho Ms Yến Aqua</t>
  </si>
  <si>
    <t>AQUA - SHOWRROM</t>
  </si>
  <si>
    <t xml:space="preserve">THẢM </t>
  </si>
  <si>
    <t>LOGO</t>
  </si>
  <si>
    <t>LOGO ( phát sinh )</t>
  </si>
  <si>
    <t>MR TRUNG</t>
  </si>
  <si>
    <t>CP Ban Quản Lý - Thu hồi cọc công trình</t>
  </si>
  <si>
    <t>VẬT LIỆU FILM</t>
  </si>
  <si>
    <t>BODAQ</t>
  </si>
  <si>
    <t>NHẬN VAT RỒI</t>
  </si>
  <si>
    <t>XIAMEN
( bitexco )</t>
  </si>
  <si>
    <t>SÀN GIÁ RẺ</t>
  </si>
  <si>
    <t>0000178; 0000180; 0000181; 0000182 ( Tổng 71.610.000 )</t>
  </si>
  <si>
    <t>RPB</t>
  </si>
  <si>
    <t>HD0030921</t>
  </si>
  <si>
    <t>Số 2810419/19RPB-VA</t>
  </si>
  <si>
    <t>VƯƠNG</t>
  </si>
  <si>
    <t>KÍNH PHÁT SINH</t>
  </si>
  <si>
    <t>PCCC&amp;LẠNH</t>
  </si>
  <si>
    <t>VŨ ( HOÀNG CUNG )</t>
  </si>
  <si>
    <t>HD0003243 NGÀY 22/11 ( 58.367.009 )</t>
  </si>
  <si>
    <t>HỒNG PHÚC</t>
  </si>
  <si>
    <t xml:space="preserve"> CTY THANH THIÊN</t>
  </si>
  <si>
    <t>BÀN VĂN PHÒNG</t>
  </si>
  <si>
    <t>MÁY CHIẾU</t>
  </si>
  <si>
    <t>CTY NHẬT THÀNH</t>
  </si>
  <si>
    <t>Trang thiết bị công trình</t>
  </si>
  <si>
    <t>Mr Thoan</t>
  </si>
  <si>
    <t>Mr Kiên</t>
  </si>
  <si>
    <t>THIÊN LỘC</t>
  </si>
  <si>
    <t>SƠN</t>
  </si>
  <si>
    <t>MR PHÁT</t>
  </si>
  <si>
    <t>AN KHANG</t>
  </si>
  <si>
    <t>HD0000006</t>
  </si>
  <si>
    <t>LEN CHÂN TƯỜNG</t>
  </si>
  <si>
    <t>6.683.000 ( GIÁ TRỊ BẢO HÀNH )</t>
  </si>
  <si>
    <t>Chi hoa hồng</t>
  </si>
  <si>
    <t>CHI TIỀN BAO THƯ - CAFÉ</t>
  </si>
  <si>
    <t>KHOA TC PHỤ TRÁCH</t>
  </si>
  <si>
    <t>TADIDI</t>
  </si>
  <si>
    <t>THÀNH CÔNG</t>
  </si>
  <si>
    <t>VNDD</t>
  </si>
  <si>
    <t>ENFORCE</t>
  </si>
  <si>
    <t>THANH</t>
  </si>
  <si>
    <t>THẢM SÀN</t>
  </si>
  <si>
    <t>PKCK</t>
  </si>
  <si>
    <t>LUÂN</t>
  </si>
  <si>
    <t>TÂM</t>
  </si>
  <si>
    <t>PHƯƠNG</t>
  </si>
  <si>
    <t>MỘC</t>
  </si>
  <si>
    <t>HD0000121 - 21/10/2019 - ĐỢT 1
HD0000131 - ĐỢT 2 NGÀY 27/11
HD0000133 - ( 120.730.874 ngày HĐ 07/12 )</t>
  </si>
  <si>
    <t>Số15/2019UP</t>
  </si>
  <si>
    <t>GIỮ 16.752.000 BẢO HÀNH</t>
  </si>
  <si>
    <t>MÀN SÁO</t>
  </si>
  <si>
    <t>VỆ SINH CÔNG NGHIỆP</t>
  </si>
  <si>
    <t>CTY SAO MAI VIỆT</t>
  </si>
  <si>
    <t>TRẦN XUYÊN SÁNG</t>
  </si>
  <si>
    <t>Trang thiết bị công trình ( cây lau sàn, máy bơm )</t>
  </si>
  <si>
    <t>MR BẢO</t>
  </si>
  <si>
    <t>Trang thiết bị vật tư công trình</t>
  </si>
  <si>
    <t>Mr Thành phụ trách</t>
  </si>
  <si>
    <t>DÁN NẸP FORMAS</t>
  </si>
  <si>
    <t>MR THẮNG DECAL</t>
  </si>
  <si>
    <t>CÔNG ANH</t>
  </si>
  <si>
    <t>HD0000023</t>
  </si>
  <si>
    <t xml:space="preserve">MR THẮNG </t>
  </si>
  <si>
    <t>BAO CHE</t>
  </si>
  <si>
    <t>TOÀN DIỆN</t>
  </si>
  <si>
    <t>CƯƠNG SALE phụ trách</t>
  </si>
  <si>
    <t>FUJITSU</t>
  </si>
  <si>
    <t>SỐ 15/2019-UP</t>
  </si>
  <si>
    <t>GIỮ 18.763.000 BẢO HÀNH</t>
  </si>
  <si>
    <t>MỘC ( PHÁT SINH )</t>
  </si>
  <si>
    <t>Mr Trí phụ trách</t>
  </si>
  <si>
    <t>MR HÀO</t>
  </si>
  <si>
    <t>CÔNG ÁNH</t>
  </si>
  <si>
    <t>MUA máy café tặng Fujitsu</t>
  </si>
  <si>
    <t>CÓ VAT ( Da nhận )</t>
  </si>
  <si>
    <t>Số 261119-01/HĐMB-ĐBP</t>
  </si>
  <si>
    <t>QUÀNG CÁO</t>
  </si>
  <si>
    <t>JACCS</t>
  </si>
  <si>
    <t>CƯỜNG - QST</t>
  </si>
  <si>
    <t>Số 0310/2019/HĐKT/QST-VACONS</t>
  </si>
  <si>
    <t>Mr phú phụ trách</t>
  </si>
  <si>
    <t>Nhân công điện</t>
  </si>
  <si>
    <t>THƯ</t>
  </si>
  <si>
    <t>HAFELE</t>
  </si>
  <si>
    <t>MR TUẤN</t>
  </si>
  <si>
    <t>CỬA CHỐNG CHÁY</t>
  </si>
  <si>
    <t>HD0001107</t>
  </si>
  <si>
    <t>TTH</t>
  </si>
  <si>
    <t>NỘI THẤT ( JACCS  15 )</t>
  </si>
  <si>
    <t>NHÂN CÔNG ĐIỆN + SON NƯỚC ( JACCS T 15 )</t>
  </si>
  <si>
    <t>MR ĐĂNG</t>
  </si>
  <si>
    <t>VẼ TƯỜNG PANTRY T15</t>
  </si>
  <si>
    <t>DECAL ( JACCS T2 )</t>
  </si>
  <si>
    <t>NỘI THẤT + CỬA ĐI</t>
  </si>
  <si>
    <t>BOMBUS</t>
  </si>
  <si>
    <t>ĐANG CÒN GIỮ 5% = 39.925.600 BẢO HÀNH</t>
  </si>
  <si>
    <t>ĐỒ GỖ - VÁCH NGĂN</t>
  </si>
  <si>
    <t>MR THANH</t>
  </si>
  <si>
    <t>Chi mua bột nền</t>
  </si>
  <si>
    <t xml:space="preserve">Số 30/HDKT/DT2019  </t>
  </si>
  <si>
    <t>Chi hoa hồng Minh Bombus</t>
  </si>
  <si>
    <t xml:space="preserve">Số 28/HĐKT/DT2019 </t>
  </si>
  <si>
    <t>BẢO HIỂM NCCT</t>
  </si>
  <si>
    <t>BẢO MINH</t>
  </si>
  <si>
    <t>HD0230874</t>
  </si>
  <si>
    <t>CTY ĐỨC PHƯƠNG</t>
  </si>
  <si>
    <t>Số 191113-HD/DP/VS</t>
  </si>
  <si>
    <t>HD0002789</t>
  </si>
  <si>
    <t>GIẤY PHÉP PCCC</t>
  </si>
  <si>
    <t>CTY DUYÊN TÂN</t>
  </si>
  <si>
    <t>BÀN GHẾ</t>
  </si>
  <si>
    <t>GUARDIAN - QUẬN 9</t>
  </si>
  <si>
    <t>ỐNG NƯỚC - PHỤ KIỆN</t>
  </si>
  <si>
    <t>MINH TUẤN</t>
  </si>
  <si>
    <t>HỆ THỐNG LẠNH</t>
  </si>
  <si>
    <t>Số 1211/2019-TK-VA</t>
  </si>
  <si>
    <t>GHẾ + KÉT SẮT + TỦ</t>
  </si>
  <si>
    <t>CTY TRONG TÍN</t>
  </si>
  <si>
    <t>HD0003992</t>
  </si>
  <si>
    <t>CTY LIÊN TÚ</t>
  </si>
  <si>
    <t>HD0000629</t>
  </si>
  <si>
    <t>Mr Huy phụ trách</t>
  </si>
  <si>
    <t>GIỮ BẢO HÀNH 5%</t>
  </si>
  <si>
    <t>Mr Thoan phụ trách</t>
  </si>
  <si>
    <t>GẠCH CÁT ĐÁ</t>
  </si>
  <si>
    <t>NGUYỄN PHÚ NGUYÊN</t>
  </si>
  <si>
    <t>ĐÈN LED, MICA</t>
  </si>
  <si>
    <t>Số 28112019/HĐTC/VA-QCLED</t>
  </si>
  <si>
    <t>MR LUYỆN</t>
  </si>
  <si>
    <t>CỬA CUỐN</t>
  </si>
  <si>
    <t>HƯNG THỊNH</t>
  </si>
  <si>
    <t>CÓ HỢP ĐỒNG ( HƯNG THỊNH )</t>
  </si>
  <si>
    <t>MR ĐÔNG</t>
  </si>
  <si>
    <t>CÁN SÀN ( phát sinh )</t>
  </si>
  <si>
    <t>MÁI TÔN</t>
  </si>
  <si>
    <t>MR GIANG</t>
  </si>
  <si>
    <t>XI MĂNG</t>
  </si>
  <si>
    <t>PHÚ NGUYÊN</t>
  </si>
  <si>
    <t>IN LATEX</t>
  </si>
  <si>
    <t>ECOGREEN</t>
  </si>
  <si>
    <t>Mr Phú phụ trách</t>
  </si>
  <si>
    <t>MÂM KỆ</t>
  </si>
  <si>
    <t>TOÀN MINH TUẤN</t>
  </si>
  <si>
    <t>Kính cường lực</t>
  </si>
  <si>
    <t>Mr Hoàng</t>
  </si>
  <si>
    <t>NHÂN CÔNG DIẸN9</t>
  </si>
  <si>
    <t>CHI PHÍ XIN PHÉP XÂY DỰNG TẠI ĐỊA PHƯƠNG</t>
  </si>
  <si>
    <t>CHÍNH QUYỀN ĐỊA PHƯƠNG</t>
  </si>
  <si>
    <t>Chi phí phường, café,..</t>
  </si>
  <si>
    <t>Mr Lil phụ trách</t>
  </si>
  <si>
    <t xml:space="preserve">Tủ Rack </t>
  </si>
  <si>
    <t>A THAI ACOSOTOL</t>
  </si>
  <si>
    <t xml:space="preserve">REE 
( Etown )
</t>
  </si>
  <si>
    <t>BÀN LÀM VIỆC</t>
  </si>
  <si>
    <t>HD0000136 ( 43.230.000 )</t>
  </si>
  <si>
    <t>GHẾ CHÂN QUỲ</t>
  </si>
  <si>
    <t>HD0030923</t>
  </si>
  <si>
    <t>GHẾ ( C.E.O )</t>
  </si>
  <si>
    <t xml:space="preserve">GUARDIAN Q4 - PCCC </t>
  </si>
  <si>
    <t>PHÚ HƯNG</t>
  </si>
  <si>
    <t>Số 2511-PH/XDVA/2019</t>
  </si>
  <si>
    <t>Số 2611-PH/XDVA/2019</t>
  </si>
  <si>
    <t>Chi phí nghiệm thu PCCC</t>
  </si>
  <si>
    <t>Xử lý tồn đọng hoàn công Guardian Q4  &amp; dự trù BQL tòa nhà</t>
  </si>
  <si>
    <t>MEDIKA</t>
  </si>
  <si>
    <t>MỘC PHỐ</t>
  </si>
  <si>
    <t>LOGO BẢNG HIÊU MEDIKA 3/2 QUẬN 10</t>
  </si>
  <si>
    <t>LOGO BẢNG HIÊU MEDIKA NI SƯ</t>
  </si>
  <si>
    <t>THẠCH CAO - VV</t>
  </si>
  <si>
    <t>THƯƠNG</t>
  </si>
  <si>
    <t>MR MÀU</t>
  </si>
  <si>
    <t>NHÂN CÔNG BẮN KEO</t>
  </si>
  <si>
    <t>Trang thiết bị  vật tư công trình</t>
  </si>
  <si>
    <t>Hoàng TC phụ trách</t>
  </si>
  <si>
    <t>QUẢNG CÁO - VV</t>
  </si>
  <si>
    <t>SƠN - VV</t>
  </si>
  <si>
    <t>NỘI THẤT - VV</t>
  </si>
  <si>
    <t>CỬA</t>
  </si>
  <si>
    <t>CAO PHÁT</t>
  </si>
  <si>
    <t>BÀN</t>
  </si>
  <si>
    <t>MỘC - VV</t>
  </si>
  <si>
    <t>MR TỶ</t>
  </si>
  <si>
    <t>Chiết khấu dự án giá trị gói Medika còn lại</t>
  </si>
  <si>
    <t>MR NHA</t>
  </si>
  <si>
    <t>GHẾ - VV</t>
  </si>
  <si>
    <t>HOÀNG PHÚC VL</t>
  </si>
  <si>
    <t>HOÀNG ÂN</t>
  </si>
  <si>
    <t>CHUYỂN GẠCH</t>
  </si>
  <si>
    <t xml:space="preserve">  </t>
  </si>
  <si>
    <t>SỬA CHỮA MÁY LẠNH</t>
  </si>
  <si>
    <t>Phí vận chuyển máy lạnh</t>
  </si>
  <si>
    <t>HOÀNG PHÚC TCV</t>
  </si>
  <si>
    <t>TRANG THIẾT BỊ CÔNG TRÌNH</t>
  </si>
  <si>
    <t>HUY TC PHỤ TRÁCH</t>
  </si>
  <si>
    <t>CTY THÀNH NGUYÊN</t>
  </si>
  <si>
    <t>HD0000215 (43.846.000 )</t>
  </si>
  <si>
    <t>QUẢNG CÁO LED</t>
  </si>
  <si>
    <t xml:space="preserve">Chi mua vật tư </t>
  </si>
  <si>
    <t>Mr Đồng Phụ trách</t>
  </si>
  <si>
    <t>KIÊN THÉP</t>
  </si>
  <si>
    <t>PHƯỚC ANH</t>
  </si>
  <si>
    <t>PHỤ KIỆN KÍNH</t>
  </si>
  <si>
    <t>MÁY LẠNH</t>
  </si>
  <si>
    <t>PHÁT ĐẠT</t>
  </si>
  <si>
    <t xml:space="preserve"> Hoa hồng môi giới  - Mr Nhã ( 3 shop )</t>
  </si>
  <si>
    <t xml:space="preserve"> Hoa hồng môi giới  - Mr Nhã ( Mạnh Thị Hảo) Shop Trần Cao Vân</t>
  </si>
  <si>
    <t>HỒ ĐẮC NHÃ</t>
  </si>
  <si>
    <t>Sơn</t>
  </si>
  <si>
    <t>Mr Phát</t>
  </si>
  <si>
    <t xml:space="preserve">BẢO HÀNH </t>
  </si>
  <si>
    <t>XLE  - T3</t>
  </si>
  <si>
    <t>SƠN LẠI LẦU 4</t>
  </si>
  <si>
    <t>Mr ĐỒng phụ trách</t>
  </si>
  <si>
    <t>Mr Trí thi công</t>
  </si>
  <si>
    <t>GUARDIAN - THỦ ĐỨC</t>
  </si>
  <si>
    <t>MR PHÚ</t>
  </si>
  <si>
    <t>LOGO, DECAL</t>
  </si>
  <si>
    <t>TYME</t>
  </si>
  <si>
    <t>SƠN NƯỚC ( Phát sinh )</t>
  </si>
  <si>
    <t>SÀN GỖ</t>
  </si>
  <si>
    <t>GIA HOÀNG</t>
  </si>
  <si>
    <t>QUẢNG CÁO ( phái sinh )</t>
  </si>
  <si>
    <t>THẠCH CAO ( phát sinh )</t>
  </si>
  <si>
    <t>TRẦN THẠCH CAO</t>
  </si>
  <si>
    <t>NHÂN CÔNG LẠNH</t>
  </si>
  <si>
    <t>Khoa TC phụ trách</t>
  </si>
  <si>
    <t>CỤM BÀN LÀM VIỆC ( phát sinh )</t>
  </si>
  <si>
    <t>DI DỜI PCCC, LẠNH</t>
  </si>
  <si>
    <t>ĐỒ ĐIỆN ( phát sinh )</t>
  </si>
  <si>
    <t>ĐIỆN ( phát sinh )</t>
  </si>
  <si>
    <t>Nguyễn Nam</t>
  </si>
  <si>
    <t>REETECH</t>
  </si>
  <si>
    <t>CHUNG THÀNH</t>
  </si>
  <si>
    <t>THẠCH  CAO</t>
  </si>
  <si>
    <t>Trang thiết bị, vật tư công trình</t>
  </si>
  <si>
    <t>ĐÓNG TIỀN PHẠT</t>
  </si>
  <si>
    <t>Trí thi công phụ trách</t>
  </si>
  <si>
    <t>PUBLICIS</t>
  </si>
  <si>
    <t>SƠN NƯỚC ( Gói phát sinh )</t>
  </si>
  <si>
    <t>Chi phí tòa nhà</t>
  </si>
  <si>
    <t>CA PHƯỜNG</t>
  </si>
  <si>
    <t>MR LINH</t>
  </si>
  <si>
    <t>ĐÁNH SÀN</t>
  </si>
  <si>
    <t>MR NAM</t>
  </si>
  <si>
    <t>ACCESS CONTROL</t>
  </si>
  <si>
    <t>GUARDIAN - VP</t>
  </si>
  <si>
    <t>PVD</t>
  </si>
  <si>
    <t>HD0000019 ( NGÀY 16/08 )</t>
  </si>
  <si>
    <t>LOGIVAN</t>
  </si>
  <si>
    <t>Lương thợ công trình Logivan tình từ tháng 01.2020</t>
  </si>
  <si>
    <t>CHI PHÍ KHÁC</t>
  </si>
  <si>
    <t>Chi hoa hồng ( MG= 4%, KH = 3% )</t>
  </si>
  <si>
    <t>T01 - tuần 1</t>
  </si>
  <si>
    <t>LƯƠNG THỢ</t>
  </si>
  <si>
    <t>tong</t>
  </si>
  <si>
    <t>XX</t>
  </si>
  <si>
    <t>SENDO</t>
  </si>
  <si>
    <t>Chi phí công tác Mr LiL ( nộp hồ sơ, xăng xe đì Sendo,.. )</t>
  </si>
  <si>
    <t>BWID</t>
  </si>
  <si>
    <t>BECKMAN Q7</t>
  </si>
  <si>
    <t>RICOH</t>
  </si>
  <si>
    <t>BẢO HÀNH HẠNG MỤC KÍNH</t>
  </si>
  <si>
    <t>NHÀ CHỊ KHUYẾN</t>
  </si>
  <si>
    <t>CÁC CÔNG TRÌNH</t>
  </si>
  <si>
    <t>MR THƯ</t>
  </si>
  <si>
    <t>KÍNH ( sữa chữa Vacons )</t>
  </si>
  <si>
    <t>Chi mua vật tư các công trình</t>
  </si>
  <si>
    <t>ĐIÊN5</t>
  </si>
  <si>
    <t>MR TÙNG</t>
  </si>
  <si>
    <t>CÓ VAT ( 25TR )</t>
  </si>
  <si>
    <t>MLL</t>
  </si>
  <si>
    <t>Chi hoa hồng khách MLL</t>
  </si>
  <si>
    <t>LAVIE</t>
  </si>
  <si>
    <t>CP THI CÔNG PHÁT SINH</t>
  </si>
  <si>
    <t>THÀNH THI CÔNG</t>
  </si>
  <si>
    <t>CA ADVANCE</t>
  </si>
  <si>
    <t>Di dời lắp đặt nội thất</t>
  </si>
  <si>
    <t>Nhân côn tháo lắp vận chuyển bàn</t>
  </si>
  <si>
    <t>BẢNG GIẢI CHI MUA VẬT TƯ ANH ĐỒNG</t>
  </si>
  <si>
    <t>THỜI GIAN</t>
  </si>
  <si>
    <t>SỐ TIỀN</t>
  </si>
  <si>
    <t>26/02 đến 03/03</t>
  </si>
  <si>
    <t>04/03 ĐẾN 18/03</t>
  </si>
  <si>
    <t>20/03 đến 26/03</t>
  </si>
  <si>
    <t>kho Vacons</t>
  </si>
  <si>
    <t>03/04 đến 09/04</t>
  </si>
  <si>
    <t>24/04 đến 30/04</t>
  </si>
  <si>
    <t>01/05 đến 07/05</t>
  </si>
  <si>
    <t>THI CÔNG TẠM ỨNG</t>
  </si>
  <si>
    <t>TÊN</t>
  </si>
  <si>
    <t>NGÀY ỨNG</t>
  </si>
  <si>
    <t>HÌNH THỨC THANH TOÁN</t>
  </si>
  <si>
    <t>GHI CHÚ</t>
  </si>
  <si>
    <t>MR TRÍ</t>
  </si>
  <si>
    <t>Chi phí công trình</t>
  </si>
  <si>
    <t>KIÊN</t>
  </si>
  <si>
    <t>Chi phí mua vật tư công trình</t>
  </si>
  <si>
    <t>VACONS</t>
  </si>
  <si>
    <t>ĐỒNG</t>
  </si>
  <si>
    <t>Mua đồ cúng khai trương và trả lương thợ những ngày cuối</t>
  </si>
  <si>
    <t xml:space="preserve">Mua hết : 4.952.000 CL 1.048.000 </t>
  </si>
  <si>
    <t xml:space="preserve">Mua sắm vật tư phụ </t>
  </si>
  <si>
    <t>NAM THUẬN</t>
  </si>
  <si>
    <t>KHOA</t>
  </si>
  <si>
    <t>Chi phí dự phòng công trình</t>
  </si>
  <si>
    <t>GUARDIAN MT</t>
  </si>
  <si>
    <t>PHÚ</t>
  </si>
  <si>
    <t>Giải chi tạm ứng</t>
  </si>
  <si>
    <t>Chưa hạch toán</t>
  </si>
  <si>
    <t>LOCALLIZE</t>
  </si>
  <si>
    <t xml:space="preserve">Đóng chi phí cắt nước </t>
  </si>
  <si>
    <t>SMART OSC</t>
  </si>
  <si>
    <t>Mua vật tư</t>
  </si>
  <si>
    <t>Mua hết : 4.635000 CL 365.000 k thấy hoàn</t>
  </si>
  <si>
    <t>Mua khung treo TV và chi phí dự phòng CT Localize</t>
  </si>
  <si>
    <t>HOÀNG PHÚC NGUYỄN HUỆ</t>
  </si>
  <si>
    <t>Chi phí thuê xe vận chuyển + thuê giàn giáo +vệ sinh + chi phí dự phòng công trình Hoàng Phúc Nguyễn Huệ</t>
  </si>
  <si>
    <t>TECH</t>
  </si>
  <si>
    <t>KHO VACONS</t>
  </si>
  <si>
    <t>Xem Lại</t>
  </si>
  <si>
    <t>TẠM ỨNG CÔNG TRÌNH</t>
  </si>
  <si>
    <t>STT</t>
  </si>
  <si>
    <t>NỘI DUNG</t>
  </si>
  <si>
    <t>NGƯỜI ĐỀ 
NGHỊ</t>
  </si>
  <si>
    <t>SỐ TIỀN 
ỨNG</t>
  </si>
  <si>
    <t>SỐ TIỀN HOÀN 
TẠM ỨNG</t>
  </si>
  <si>
    <t>NGÀY GIẢI CHI</t>
  </si>
  <si>
    <t>Gửi chuyển phát nhanh ra Hà Nội bảo hành 2 card</t>
  </si>
  <si>
    <t>Mr Đạm</t>
  </si>
  <si>
    <t>TM</t>
  </si>
  <si>
    <t>JACCS T15</t>
  </si>
  <si>
    <t>Xả nước hệ thống chửa cháy</t>
  </si>
  <si>
    <t>Mr Khoa</t>
  </si>
  <si>
    <t>TCB</t>
  </si>
  <si>
    <t>SRF</t>
  </si>
  <si>
    <t>Hồ sơ BQL</t>
  </si>
  <si>
    <t>Mr Thành</t>
  </si>
  <si>
    <t>Mua vật tư cải tạo sân thượng</t>
  </si>
  <si>
    <t>Nguyễn Huy Hoàng</t>
  </si>
  <si>
    <t>Chi phí bảo trì xe công ty</t>
  </si>
  <si>
    <t>Mr Trí</t>
  </si>
  <si>
    <t>CNT</t>
  </si>
  <si>
    <t>Chi cho bảo vệ</t>
  </si>
  <si>
    <t>TCB (K giải chi)</t>
  </si>
  <si>
    <t xml:space="preserve">Chi phí hoa hồng </t>
  </si>
  <si>
    <t>AWOT</t>
  </si>
  <si>
    <t>Trần Văn Phú</t>
  </si>
  <si>
    <t>UOA</t>
  </si>
  <si>
    <t>Dự phòng thi công</t>
  </si>
  <si>
    <t>Mr Thắng</t>
  </si>
  <si>
    <t>TM+TCB</t>
  </si>
  <si>
    <t>HTMB JACCS T2+ Cải tạo JACCS T15</t>
  </si>
  <si>
    <t>Chi phí dự phòng HTMB ,cải tạo Jaccs T15</t>
  </si>
  <si>
    <t>Lavie ( Hà Nội)</t>
  </si>
  <si>
    <t>Chi phí ăn uống tiếp khách</t>
  </si>
  <si>
    <t>Nguyễn Thị Diễm Thúy</t>
  </si>
  <si>
    <t>OM</t>
  </si>
  <si>
    <t>Lưu Quốc Thịnh</t>
  </si>
  <si>
    <t>SJ</t>
  </si>
  <si>
    <t>Dương Quang Mạnh Hùng</t>
  </si>
  <si>
    <t>VIETCREDIT T07+T08</t>
  </si>
  <si>
    <t>Trần Trung Kiên</t>
  </si>
  <si>
    <t>Chi phí mua vật tư định vị tim cọc</t>
  </si>
  <si>
    <t>Hồ Đắc Nhã</t>
  </si>
  <si>
    <t>Chi phí vật tư phụ và tiền nước công trình</t>
  </si>
  <si>
    <t>Chi phí mua bộ bàn tam giác</t>
  </si>
  <si>
    <t xml:space="preserve">Chi phí 05 chậu xi măng đá mài + 2 bao sỏi </t>
  </si>
  <si>
    <t>Chi phí mua 2 kệ sách hình cây</t>
  </si>
  <si>
    <t xml:space="preserve">UR </t>
  </si>
  <si>
    <t>Nguyễn Chơn Lạc</t>
  </si>
  <si>
    <t>BNP</t>
  </si>
  <si>
    <t>Lý Đăng Khoa</t>
  </si>
  <si>
    <t>Chi phí chuyển đổ xà bần đơn vị tòa nhà</t>
  </si>
  <si>
    <t>Lê Minh Trí</t>
  </si>
  <si>
    <t>Chi phí công trình ( đưa kỹ thuật)</t>
  </si>
  <si>
    <t>TỔNG:</t>
  </si>
  <si>
    <t>DỰ ÁN 2020</t>
  </si>
  <si>
    <t>HTMB SHINWON
T17 CENTEC</t>
  </si>
  <si>
    <t>Hoa hồng</t>
  </si>
  <si>
    <t>BẢO HIỂM</t>
  </si>
  <si>
    <t>Mr Hoàng thi công</t>
  </si>
  <si>
    <t>Thạch cao</t>
  </si>
  <si>
    <t>AIM</t>
  </si>
  <si>
    <t>HTMB - VA
T20 CENTEC</t>
  </si>
  <si>
    <t>ĐÃ NHẬN</t>
  </si>
  <si>
    <t>CCX/01860403</t>
  </si>
  <si>
    <t>Lương thợ HTMB VAL tính từ ngày 15/05</t>
  </si>
  <si>
    <t>I.S</t>
  </si>
  <si>
    <t>15/05 đến 21/05</t>
  </si>
  <si>
    <t>22/05 đến 28/05</t>
  </si>
  <si>
    <t>Spinter</t>
  </si>
  <si>
    <t>Mr Thái</t>
  </si>
  <si>
    <t>29/05 đến 04/06</t>
  </si>
  <si>
    <t xml:space="preserve">NHÂN CÔNG THÁO DỞ </t>
  </si>
  <si>
    <t>XE VẬN CHUYỂN</t>
  </si>
  <si>
    <t>MR TRƯỜNG</t>
  </si>
  <si>
    <t>THẠCH CAO - NHÂN CÔNG</t>
  </si>
  <si>
    <t>NHÂN CÔNG SƠN NƯỚC</t>
  </si>
  <si>
    <t>MR.PHÁT</t>
  </si>
  <si>
    <t>ĐIỆN ME</t>
  </si>
  <si>
    <t>Centec _ Ðang</t>
  </si>
  <si>
    <r>
      <t xml:space="preserve">VIETCREDIT
</t>
    </r>
    <r>
      <rPr>
        <b/>
        <sz val="15"/>
        <color theme="1"/>
        <rFont val="Times New Roman"/>
        <family val="1"/>
      </rPr>
      <t>( Điện Biên Phủ )</t>
    </r>
  </si>
  <si>
    <t>ĐƠN HÀNG LẠNH</t>
  </si>
  <si>
    <t>PHÚC HƯNG</t>
  </si>
  <si>
    <t>1405/2020-HĐDV/PH-VA</t>
  </si>
  <si>
    <t>Lương thợ Vietredit tính từ ngày 08/05</t>
  </si>
  <si>
    <t>08/05 đến 14/05</t>
  </si>
  <si>
    <t>CỬA SẮT</t>
  </si>
  <si>
    <t>KINGGROUP</t>
  </si>
  <si>
    <t>HD0000036</t>
  </si>
  <si>
    <t>VÁCH NGĂN DI ĐỘNG</t>
  </si>
  <si>
    <t>HD0000219</t>
  </si>
  <si>
    <t>CÓ HỢP ĐỒNG</t>
  </si>
  <si>
    <t>KHUNG SẮT TREO MÁY LẠNH</t>
  </si>
  <si>
    <t>Mr Phú thi công</t>
  </si>
  <si>
    <t>ĐÃ NHẬN VAT</t>
  </si>
  <si>
    <t>CCX/01859953</t>
  </si>
  <si>
    <t>ĐỈNH PHÚ</t>
  </si>
  <si>
    <t>MEGALINE</t>
  </si>
  <si>
    <t>Chi phí qản lý kỹ thuật cho Mr Cường: 0938.357.828</t>
  </si>
  <si>
    <t>Chi phí ban quản lý tòa nhà</t>
  </si>
  <si>
    <t>Mr Cương Sale</t>
  </si>
  <si>
    <t>TỦ SẮT</t>
  </si>
  <si>
    <t>TRỌNG TÍN</t>
  </si>
  <si>
    <t>HD0004745</t>
  </si>
  <si>
    <t>MR DUY</t>
  </si>
  <si>
    <t>Chi phí ngắt nước</t>
  </si>
  <si>
    <t>Phụ kiện Hafele</t>
  </si>
  <si>
    <t>GHẾ INOX</t>
  </si>
  <si>
    <t>190 SÀI GÒN</t>
  </si>
  <si>
    <t>CÁP QUANG VNPT</t>
  </si>
  <si>
    <t>MR PHI</t>
  </si>
  <si>
    <t>DÂY NHẢY</t>
  </si>
  <si>
    <t>SÁNG TẠO</t>
  </si>
  <si>
    <t>HDMI</t>
  </si>
  <si>
    <t>Dây vòi, Vặn khóa</t>
  </si>
  <si>
    <t>Đầu phun chữa cháy và đầu báo cháy</t>
  </si>
  <si>
    <t>ÁNH PHƯƠNG NAM</t>
  </si>
  <si>
    <r>
      <rPr>
        <b/>
        <sz val="28"/>
        <color theme="1"/>
        <rFont val="Times New Roman"/>
        <family val="1"/>
      </rPr>
      <t>WH</t>
    </r>
    <r>
      <rPr>
        <b/>
        <sz val="20"/>
        <color theme="1"/>
        <rFont val="Times New Roman"/>
        <family val="1"/>
      </rPr>
      <t xml:space="preserve">
</t>
    </r>
    <r>
      <rPr>
        <b/>
        <sz val="16"/>
        <color theme="1"/>
        <rFont val="Times New Roman"/>
        <family val="1"/>
      </rPr>
      <t>( tòa nhà Harmony, 47 PKK, Q1 )</t>
    </r>
  </si>
  <si>
    <t>Chi kỹ thuật công trinh</t>
  </si>
  <si>
    <t>Lương thợ WH tính từ ngày 08/05</t>
  </si>
  <si>
    <t>FURNI</t>
  </si>
  <si>
    <t>BẢN ĐỒ</t>
  </si>
  <si>
    <t>NGÔI NHÀ VIỆT</t>
  </si>
  <si>
    <t>Ms Ngân</t>
  </si>
  <si>
    <t>TÒA NHÀ ĐỨC</t>
  </si>
  <si>
    <t>TRẦN</t>
  </si>
  <si>
    <t>SAR200316/AIM-VA</t>
  </si>
  <si>
    <t>KHUNG XƯƠNG</t>
  </si>
  <si>
    <t>Nam Thuận MR ( T19 )</t>
  </si>
  <si>
    <t>Lương thợ công trình Nam Thuận MR</t>
  </si>
  <si>
    <t>Giấy phép KÍNH CHỐNG CHÁY</t>
  </si>
  <si>
    <t>17/04 đến 23/04</t>
  </si>
  <si>
    <t>HD0000095</t>
  </si>
  <si>
    <t>2004104/20RPB-VA</t>
  </si>
  <si>
    <t>VCONS-HAH/VINLY-THAM</t>
  </si>
  <si>
    <t>ĐIỆN LẠNH</t>
  </si>
  <si>
    <t>HD0000341</t>
  </si>
  <si>
    <t>ĐÈN LỒNG</t>
  </si>
  <si>
    <t>AN NGUYÊN</t>
  </si>
  <si>
    <t>CÂY XANH VĂN PHÒNG</t>
  </si>
  <si>
    <t>MÁY LẠNH ( SERVER )</t>
  </si>
  <si>
    <t>102020.HĐKT/TK-VA</t>
  </si>
  <si>
    <t>VẬT TƯ MÁY LẠNH ( SERVER )</t>
  </si>
  <si>
    <t>Chuyển xà bần</t>
  </si>
  <si>
    <t>Môi trường Việt Úc</t>
  </si>
  <si>
    <t>Kính Mr Trung</t>
  </si>
  <si>
    <t>An Thịnh</t>
  </si>
  <si>
    <t>PM</t>
  </si>
  <si>
    <r>
      <rPr>
        <b/>
        <sz val="20"/>
        <color theme="1"/>
        <rFont val="Times New Roman"/>
        <family val="1"/>
      </rPr>
      <t>SMARTOSC</t>
    </r>
    <r>
      <rPr>
        <b/>
        <sz val="15"/>
        <color theme="1"/>
        <rFont val="Times New Roman"/>
        <family val="1"/>
      </rPr>
      <t xml:space="preserve">
( Tầng 2 - tòa….
HVT, Phú Nhuận )</t>
    </r>
  </si>
  <si>
    <t>Lương thợ công trình SMArt</t>
  </si>
  <si>
    <t>PHÚC LONG</t>
  </si>
  <si>
    <t>Hoa hồng - Ms Ngọc</t>
  </si>
  <si>
    <t>HD0000044</t>
  </si>
  <si>
    <t>VÁCH DI ĐỘNG</t>
  </si>
  <si>
    <t>AT202003158/HĐKT.EG-VA</t>
  </si>
  <si>
    <t>10/04 đến 16/04</t>
  </si>
  <si>
    <t>HD0000090</t>
  </si>
  <si>
    <t>DẶM VÁ VÁCH</t>
  </si>
  <si>
    <t>THƯỜNG PHÁT</t>
  </si>
  <si>
    <t>HD0000482</t>
  </si>
  <si>
    <t>HD0000163 = 86.594.970
HD0000177 = 212.720.530</t>
  </si>
  <si>
    <t>BẠC SỌC</t>
  </si>
  <si>
    <t>HD0000091</t>
  </si>
  <si>
    <t>062020.HDKT/TK-VA</t>
  </si>
  <si>
    <t>BÀN TRÀ</t>
  </si>
  <si>
    <t>SANOTA</t>
  </si>
  <si>
    <t>NHÂN  CÔNG ĐIỆN</t>
  </si>
  <si>
    <t>1502-2020/HĐNC/VA-TVT )</t>
  </si>
  <si>
    <t>BẢO HIỀM</t>
  </si>
  <si>
    <t>BÀO MINH</t>
  </si>
  <si>
    <t>MR LONG</t>
  </si>
  <si>
    <t>BẢO HIỀM CÔNG TRÌNH</t>
  </si>
  <si>
    <t>VẼ TRANH TƯỜNG</t>
  </si>
  <si>
    <t>MS ĐIỂU</t>
  </si>
  <si>
    <t>NICE HOUSE</t>
  </si>
  <si>
    <t>BÀN SOFA</t>
  </si>
  <si>
    <t>SAPA</t>
  </si>
  <si>
    <t>MÀN CHIẾU</t>
  </si>
  <si>
    <r>
      <t xml:space="preserve">HTMB - SWE
</t>
    </r>
    <r>
      <rPr>
        <b/>
        <sz val="15"/>
        <color theme="1"/>
        <rFont val="Times New Roman"/>
        <family val="1"/>
      </rPr>
      <t>( T16 - tòa nhà Đức )</t>
    </r>
  </si>
  <si>
    <t>Lương thợ SWE T16 HTMB</t>
  </si>
  <si>
    <t>200210-HD/DP/VS</t>
  </si>
  <si>
    <t>Bảo Minh</t>
  </si>
  <si>
    <t>Vệ sinh chất thải công nghiệp</t>
  </si>
  <si>
    <t>ĐÃ nhận VAT</t>
  </si>
  <si>
    <t>ALU</t>
  </si>
  <si>
    <t>SOS200306/AIM-GMH</t>
  </si>
  <si>
    <t xml:space="preserve">LOCALIZE
( tòa nhà </t>
  </si>
  <si>
    <t>HD0126322</t>
  </si>
  <si>
    <t>Lương thợ LOCALIZE</t>
  </si>
  <si>
    <t>Bảo hiểm tai nạn</t>
  </si>
  <si>
    <t>Mr Thuận ( Vinh )</t>
  </si>
  <si>
    <t>MR KIÊN</t>
  </si>
  <si>
    <t>hd0000453</t>
  </si>
  <si>
    <t>Số 0603064/20 RPB-VA</t>
  </si>
  <si>
    <t>Tiếp khách</t>
  </si>
  <si>
    <t>Thảo NS phụ trách</t>
  </si>
  <si>
    <t>24/03 đến 02/04</t>
  </si>
  <si>
    <t>Chi phí cắt nước</t>
  </si>
  <si>
    <t>Tách làm 2 hóa đơn ( HĐ 1 = 15.285.000 )</t>
  </si>
  <si>
    <t>HD0000157 = 41.915.280; HD0000168 = 97.802.320</t>
  </si>
  <si>
    <t>RẺM</t>
  </si>
  <si>
    <t>KỆ SẮT</t>
  </si>
  <si>
    <t>QUANG ĐẠT</t>
  </si>
  <si>
    <t>HD0001410</t>
  </si>
  <si>
    <t>ĐÈN THẢ</t>
  </si>
  <si>
    <t>KỆ BẢNG</t>
  </si>
  <si>
    <t>BAVICO</t>
  </si>
  <si>
    <t>HD3641905</t>
  </si>
  <si>
    <t>Chi mua vật  tư</t>
  </si>
  <si>
    <t>HD0000084</t>
  </si>
  <si>
    <t>052020.HDKT/TK-VA</t>
  </si>
  <si>
    <t>BÁO KHÓI, LẠNH</t>
  </si>
  <si>
    <t>KỸ THUẬT CENTEC</t>
  </si>
  <si>
    <t>HD0000088</t>
  </si>
  <si>
    <t>HD002025</t>
  </si>
  <si>
    <t>TẤM TRẨN TIÊU ÂM</t>
  </si>
  <si>
    <t>NVG ( tòa nhà Viettel )</t>
  </si>
  <si>
    <t>NHÂN HÓA ĐƠN RỒI</t>
  </si>
  <si>
    <t>Lương thợ NVG</t>
  </si>
  <si>
    <t>HAWEE</t>
  </si>
  <si>
    <t>HD0000649</t>
  </si>
  <si>
    <t>MAI ANH</t>
  </si>
  <si>
    <t>01/VA/MA/18F</t>
  </si>
  <si>
    <t>Mr Đại Thành</t>
  </si>
  <si>
    <t>ĐÁ MÀI</t>
  </si>
  <si>
    <t>MR HẬU</t>
  </si>
  <si>
    <t>SỐ 19/03-2019/HĐNC/VA-LQH</t>
  </si>
  <si>
    <t>Chi mua mẫu catolog</t>
  </si>
  <si>
    <t>Mr Trí TK phụ trách</t>
  </si>
  <si>
    <t>Tiên TK phụ trách</t>
  </si>
  <si>
    <t>Mr tâm</t>
  </si>
  <si>
    <t>KNT</t>
  </si>
  <si>
    <t>VẬT TƯ ĐIỆN</t>
  </si>
  <si>
    <t>PKBL</t>
  </si>
  <si>
    <t>Mr Tuấn Hafele</t>
  </si>
  <si>
    <t>MIỆNG GIÓ LẠNH</t>
  </si>
  <si>
    <t>Mr Kiên thi công</t>
  </si>
  <si>
    <t>Mr Thành thi công</t>
  </si>
  <si>
    <t>Đồ điện</t>
  </si>
  <si>
    <t>Chi mua hoa mừng khai trương</t>
  </si>
  <si>
    <t>SHOP HOA TƯƠI</t>
  </si>
  <si>
    <t>VIỆT CLEAN</t>
  </si>
  <si>
    <t>HD0000108</t>
  </si>
  <si>
    <t>Kiên thi công</t>
  </si>
  <si>
    <t>HTMB - SPN
( Centec tầng 20 )</t>
  </si>
  <si>
    <t>Phú thi công phụ trách</t>
  </si>
  <si>
    <t>IS</t>
  </si>
  <si>
    <t>HD0011721</t>
  </si>
  <si>
    <t>Ngắt nước</t>
  </si>
  <si>
    <t>Sprinker</t>
  </si>
  <si>
    <t>Nhân công sơn</t>
  </si>
  <si>
    <t>Chi mua sơn, cọ ,vật tư</t>
  </si>
  <si>
    <t>Tháo dở vách trần sàn</t>
  </si>
  <si>
    <t>Mr Tâm</t>
  </si>
  <si>
    <t>HD0011874</t>
  </si>
  <si>
    <t>ỐNG GIÓ</t>
  </si>
  <si>
    <t>NHÂN CÔNG TRẦN</t>
  </si>
  <si>
    <t>Chi phi công trình</t>
  </si>
  <si>
    <t>DIAG 
 - Lê Văn Việt _Q9</t>
  </si>
  <si>
    <t>Lương thợ DIAG</t>
  </si>
  <si>
    <t>SẮT MÁI TÔN - LVV</t>
  </si>
  <si>
    <t>HD0125426</t>
  </si>
  <si>
    <t>( DIAG + HTMB )</t>
  </si>
  <si>
    <t>Mr Dương</t>
  </si>
  <si>
    <t>DIAG LVV + CT</t>
  </si>
  <si>
    <t>HỆ THỐNG ĐIỀU HÒA</t>
  </si>
  <si>
    <t>HD0000083</t>
  </si>
  <si>
    <t>022020.HĐKT/TK-VA</t>
  </si>
  <si>
    <t>phát sinh</t>
  </si>
  <si>
    <t>Hoài Thương</t>
  </si>
  <si>
    <t>XI MĂNG NHỚ LẤY HÓA ĐƠN</t>
  </si>
  <si>
    <t>Anh đổng phụ trách</t>
  </si>
  <si>
    <t>KOVA</t>
  </si>
  <si>
    <t>HOÀI THƯƠNG</t>
  </si>
  <si>
    <t>Gạch</t>
  </si>
  <si>
    <t>MR THUẬN</t>
  </si>
  <si>
    <t>Vnlite</t>
  </si>
  <si>
    <t>HD0001548</t>
  </si>
  <si>
    <t>HD0001613</t>
  </si>
  <si>
    <t>Chi phí phường, thanh tra</t>
  </si>
  <si>
    <t xml:space="preserve">Chi mua vật </t>
  </si>
  <si>
    <t>Mr Hùng</t>
  </si>
  <si>
    <t>Chi phí điện nước</t>
  </si>
  <si>
    <t>QUẠT HÚT MÙI</t>
  </si>
  <si>
    <t>ĐÃ NHẬN HĐ</t>
  </si>
  <si>
    <t>DIAG - TRẦN PHÚ - Q5</t>
  </si>
  <si>
    <t>LOGO QUẢNG CÁO</t>
  </si>
  <si>
    <t>Lương thợ tính từ ngày</t>
  </si>
  <si>
    <t>DIAG - CAO THẮNG - Q10</t>
  </si>
  <si>
    <t>Số 1712-2019/HĐNT/VA-TVT</t>
  </si>
  <si>
    <t>27/03 đến 02/04.</t>
  </si>
  <si>
    <t>HD0000167 ( 90.981.880 )</t>
  </si>
  <si>
    <t>NHÂN CÔNG THÁO DỞ VỆ SINH</t>
  </si>
  <si>
    <t>Sao Mai Việt</t>
  </si>
  <si>
    <t xml:space="preserve">Chi phí mua vật tư </t>
  </si>
  <si>
    <t>Chi mua mẫu sơn trình khách</t>
  </si>
  <si>
    <t>Quỳnh KD phụ trách</t>
  </si>
  <si>
    <t>HD0000080</t>
  </si>
  <si>
    <t xml:space="preserve">Nhân công sơn </t>
  </si>
  <si>
    <t xml:space="preserve">GIÁ TRỊ QUYẾT TOÁN </t>
  </si>
  <si>
    <t>TỔNG ĐÃ THANH TOÁN</t>
  </si>
  <si>
    <t>GIỮ BẢO HÀNH</t>
  </si>
  <si>
    <t>GIÁ TRỊ THANH TOÁN SAU BẢO HÀNH</t>
  </si>
  <si>
    <t>TỔNG SỐ TIỀN CÒN PHẢI TRẢ</t>
  </si>
  <si>
    <t>SỐ TIỀN HĐƠN (ĐÃ NHẬN HĐƠN)</t>
  </si>
  <si>
    <t xml:space="preserve"> NCC LÀ CTY</t>
  </si>
  <si>
    <t>GHI CHÚ LƯƠNG THỢ</t>
  </si>
  <si>
    <t xml:space="preserve">HTMB SHINWON T17 </t>
  </si>
  <si>
    <t>Lương thợ phụ tính từ T06.2020</t>
  </si>
  <si>
    <t>X</t>
  </si>
  <si>
    <t>T06 - tuần 3</t>
  </si>
  <si>
    <t>Nhân công sơn nước</t>
  </si>
  <si>
    <t>Di dời Sprinkler</t>
  </si>
  <si>
    <t>Lương thợ phụ</t>
  </si>
  <si>
    <t>Tổng</t>
  </si>
  <si>
    <t xml:space="preserve">TỔNG </t>
  </si>
  <si>
    <t>HTMB SHINWON T17 CENTEC</t>
  </si>
  <si>
    <t xml:space="preserve">HTMB -VALT20 </t>
  </si>
  <si>
    <t>Lương thợ phụ tính từ T05.2020</t>
  </si>
  <si>
    <t>T05 - tuần 3</t>
  </si>
  <si>
    <t>T05 - tuần 4</t>
  </si>
  <si>
    <t>T06 - tuần 1</t>
  </si>
  <si>
    <t>Centec _ Ðăng</t>
  </si>
  <si>
    <t>????</t>
  </si>
  <si>
    <t>VAL T20 CENTEC</t>
  </si>
  <si>
    <t xml:space="preserve">VIETCREDIT </t>
  </si>
  <si>
    <t>T05 - tuần 2</t>
  </si>
  <si>
    <t>T06 - tuần 2</t>
  </si>
  <si>
    <t>KO VAT</t>
  </si>
  <si>
    <t>T06 - tuần 4</t>
  </si>
  <si>
    <t>T06 - tuần 5</t>
  </si>
  <si>
    <t>T07 - tuần 1</t>
  </si>
  <si>
    <t>KÍNH (MR TRUNG)</t>
  </si>
  <si>
    <t>AN THỊNH</t>
  </si>
  <si>
    <t>???</t>
  </si>
  <si>
    <t>122020.HDKT/TK-VA</t>
  </si>
  <si>
    <t xml:space="preserve">GHẾ </t>
  </si>
  <si>
    <t>CLEAN HOUSE</t>
  </si>
  <si>
    <t>05/2020/HĐKT</t>
  </si>
  <si>
    <t>CP phát sinh tầng 9</t>
  </si>
  <si>
    <t>MR PHU</t>
  </si>
  <si>
    <t>THUY KD</t>
  </si>
  <si>
    <t>HOANG ANH HOME</t>
  </si>
  <si>
    <t>ko VAT</t>
  </si>
  <si>
    <t>Khác: CP phạt</t>
  </si>
  <si>
    <t>Xe vận chuyển</t>
  </si>
  <si>
    <t>MR THUONG</t>
  </si>
  <si>
    <t>Thùng carton</t>
  </si>
  <si>
    <t>Mâm kệ kho</t>
  </si>
  <si>
    <t>NGỌC TÍN</t>
  </si>
  <si>
    <t>VIETCREDIT (Điện Biên Phủ)</t>
  </si>
  <si>
    <t>WH</t>
  </si>
  <si>
    <t xml:space="preserve">WH </t>
  </si>
  <si>
    <t>Quảng cáo LED</t>
  </si>
  <si>
    <t>Giải chi công trình</t>
  </si>
  <si>
    <t>Mr Tri thi cong</t>
  </si>
  <si>
    <t>Thư bảo lãnh 5%</t>
  </si>
  <si>
    <t>WH (tòa nhà Harmony, 47 PKK, Q1 )</t>
  </si>
  <si>
    <t xml:space="preserve">Thi công và lắp đặt khung xương </t>
  </si>
  <si>
    <t>THACH CAO CONG ANH</t>
  </si>
  <si>
    <t xml:space="preserve">Xe trung chuyển tấm trần </t>
  </si>
  <si>
    <t>THAO QS</t>
  </si>
  <si>
    <t>Nhân công hoàn thiện tấm trần</t>
  </si>
  <si>
    <t>TỔNG</t>
  </si>
  <si>
    <t xml:space="preserve"> TÒA NHÀ ĐỨC</t>
  </si>
  <si>
    <t>T01 - tuần 2</t>
  </si>
  <si>
    <t>T02 - tuần 2</t>
  </si>
  <si>
    <t>T02 - tuần 3</t>
  </si>
  <si>
    <t>T02 - tuần 4</t>
  </si>
  <si>
    <t>T03 - tuần 1</t>
  </si>
  <si>
    <t>T03 - tuần 2</t>
  </si>
  <si>
    <t>T04 - tuần 3</t>
  </si>
  <si>
    <t>T04 - tuần 4</t>
  </si>
  <si>
    <t xml:space="preserve">ĐIỆN LẠNH </t>
  </si>
  <si>
    <t>T05 - tuần 1</t>
  </si>
  <si>
    <t>MÁY LẠNH (đồng hồ đo lưu lượng)</t>
  </si>
  <si>
    <t>Giải chi thi công</t>
  </si>
  <si>
    <t>MR KHOA</t>
  </si>
  <si>
    <t>MR PHAT</t>
  </si>
  <si>
    <t>Vách cỏ</t>
  </si>
  <si>
    <t>Nhân công thạch cao</t>
  </si>
  <si>
    <t>Lương thợ phụ tính từ tháng 1.2020</t>
  </si>
  <si>
    <t>T03 - tuần 5</t>
  </si>
  <si>
    <t>SMARTOSC (PNhuận)</t>
  </si>
  <si>
    <t>T03 - tuần 3</t>
  </si>
  <si>
    <t>T03 - tuần 4</t>
  </si>
  <si>
    <t>T04 - tuần 1</t>
  </si>
  <si>
    <t>T04 - tuần 2</t>
  </si>
  <si>
    <t>Bộ chuyển camera</t>
  </si>
  <si>
    <t>MR THÁI (LIL)</t>
  </si>
  <si>
    <t>Ngoc Bich</t>
  </si>
  <si>
    <t>SMARTOSC (Tầng 2 tòa nhà ...HVT, Phú Nhuận)</t>
  </si>
  <si>
    <t>HTMB - SWE (T16)</t>
  </si>
  <si>
    <t>Giai chi HTMB</t>
  </si>
  <si>
    <t>Khoa thi công</t>
  </si>
  <si>
    <t>Xe vận chuyển HTMB</t>
  </si>
  <si>
    <t>MR Đồng</t>
  </si>
  <si>
    <t>HTMB - SWE (T16 Tòa nhà Đức)</t>
  </si>
  <si>
    <t>LOCALIZE</t>
  </si>
  <si>
    <t>?????</t>
  </si>
  <si>
    <t>Chân bàn sắt</t>
  </si>
  <si>
    <t>MR LIL</t>
  </si>
  <si>
    <t>Decal, logo</t>
  </si>
  <si>
    <t xml:space="preserve">NVG </t>
  </si>
  <si>
    <t>THI CÔNG HỆ THỐNG VP: CẢM BIẾN VÂN TAY, THẺ KHÓA TỪ</t>
  </si>
  <si>
    <t>NAM LONG SG</t>
  </si>
  <si>
    <t>Chi hoa hồng cho Mr.Bình</t>
  </si>
  <si>
    <t>Mr.Bình</t>
  </si>
  <si>
    <t>Ms.Thúy KD</t>
  </si>
  <si>
    <t>HTMB - SPN (T20)</t>
  </si>
  <si>
    <t>HTMB - SPN (Centec tầng 20)</t>
  </si>
  <si>
    <t>DIAG - Q9</t>
  </si>
  <si>
    <t>Loa, camera</t>
  </si>
  <si>
    <t>DIAG - Lê Văn Việt Q9</t>
  </si>
  <si>
    <t>DIAG - Q5</t>
  </si>
  <si>
    <t>Lương thợ</t>
  </si>
  <si>
    <t>DIAG - Q10</t>
  </si>
  <si>
    <t>Lương thợ từ tuần 3 tháng 2 năm 2020</t>
  </si>
  <si>
    <t>(Q9+Q10)</t>
  </si>
  <si>
    <t>Thư bảo lãnh Diag Cao Thắng</t>
  </si>
  <si>
    <t>CT MS.QUỲNH</t>
  </si>
  <si>
    <t>Lương thợ từ tháng 6 năm 2020</t>
  </si>
  <si>
    <t>CP xây dựng</t>
  </si>
  <si>
    <t>Kính</t>
  </si>
  <si>
    <t xml:space="preserve">Chi phí sơn nước </t>
  </si>
  <si>
    <t>Lan can sắt</t>
  </si>
  <si>
    <t>NHA QS</t>
  </si>
  <si>
    <t>CẢI TẠO MS.QUỲNH</t>
  </si>
  <si>
    <t xml:space="preserve">Vật tư điện </t>
  </si>
  <si>
    <t>Giải chi mua vật tư</t>
  </si>
  <si>
    <t>Chi hoa hồng CT PANA,BUNGE,SHINWON</t>
  </si>
  <si>
    <t>TT vật tư sơn CT WH,VIETCREDIT,MS.QUYNH</t>
  </si>
  <si>
    <t>Mr.Đồng &amp; Vacons</t>
  </si>
  <si>
    <t>NHIỀU CÔNG TRÌNH</t>
  </si>
  <si>
    <t>IPS SALA</t>
  </si>
  <si>
    <t>Chi phí BQL</t>
  </si>
  <si>
    <t>Hào thi công</t>
  </si>
  <si>
    <t>Lương thợ tuần 3 tháng 06</t>
  </si>
  <si>
    <t>Chi phí dự phòng thi công</t>
  </si>
  <si>
    <t>Hoàng thi công</t>
  </si>
  <si>
    <t>Lương thợ từ 31/7-6/8/20</t>
  </si>
  <si>
    <t>Bảo Minh Bến Thành</t>
  </si>
  <si>
    <t>Lương thợ từ 07/8-13/8/20</t>
  </si>
  <si>
    <t>Lương thợ từ 14/8-20/8/20</t>
  </si>
  <si>
    <t>Máy lạnh</t>
  </si>
  <si>
    <t>Trung Kiên</t>
  </si>
  <si>
    <t>Đơn hàng ống nước</t>
  </si>
  <si>
    <t>Phuoc Thanh</t>
  </si>
  <si>
    <t>Thi công sắt</t>
  </si>
  <si>
    <t>Đội Mr.Giang</t>
  </si>
  <si>
    <t>Mr.Màu</t>
  </si>
  <si>
    <t>Thi công bê tông, cán sàn</t>
  </si>
  <si>
    <t>Vật liệu xây dựng</t>
  </si>
  <si>
    <t>Phụ kiện BLS VVP</t>
  </si>
  <si>
    <t>Khánh Linh</t>
  </si>
  <si>
    <t>Ống nước</t>
  </si>
  <si>
    <t>Phước Thành</t>
  </si>
  <si>
    <t>Đơn hàng ống nước,máy bơm</t>
  </si>
  <si>
    <t>Đèn trang trí</t>
  </si>
  <si>
    <t>Bon</t>
  </si>
  <si>
    <t xml:space="preserve">Dây HDMI </t>
  </si>
  <si>
    <t>Quốc Duy</t>
  </si>
  <si>
    <t>JACCS T19</t>
  </si>
  <si>
    <t>Cọc thi công</t>
  </si>
  <si>
    <t>SAO PHƯƠNG NAM</t>
  </si>
  <si>
    <t>Ghế</t>
  </si>
  <si>
    <t>Hồ sơ bản vẽ</t>
  </si>
  <si>
    <t>Thành TC</t>
  </si>
  <si>
    <t>Ván ép</t>
  </si>
  <si>
    <t>Giấy cuộn</t>
  </si>
  <si>
    <t>Vật tư điện</t>
  </si>
  <si>
    <t>Bảo Hiểm công trình</t>
  </si>
  <si>
    <t>Bảo Hiểm tai nạn</t>
  </si>
  <si>
    <t>Căng Holding</t>
  </si>
  <si>
    <t>THẮNG QC</t>
  </si>
  <si>
    <t>Thảm</t>
  </si>
  <si>
    <t>Vinafloor</t>
  </si>
  <si>
    <t>Ghế Pantry</t>
  </si>
  <si>
    <t xml:space="preserve">Đại Thuận </t>
  </si>
  <si>
    <t>Minh Thiện (Mr.Quân)</t>
  </si>
  <si>
    <t>Đơn hàng lạnh,máy hút khói</t>
  </si>
  <si>
    <t xml:space="preserve">Trần thạch cao </t>
  </si>
  <si>
    <t>Cửa chống cháy</t>
  </si>
  <si>
    <t>Nội thất</t>
  </si>
  <si>
    <t>Hợp Nhất</t>
  </si>
  <si>
    <t>The mia</t>
  </si>
  <si>
    <t>Mr.Thuận</t>
  </si>
  <si>
    <t>vách và trần thạch cao</t>
  </si>
  <si>
    <t>Mr.Thường</t>
  </si>
  <si>
    <t>thi công nền</t>
  </si>
  <si>
    <t>Mr.Tâm</t>
  </si>
  <si>
    <t>Dfurni</t>
  </si>
  <si>
    <t>VIETCREDIT T7</t>
  </si>
  <si>
    <t>căng Holding+Decal+Nhân công</t>
  </si>
  <si>
    <t xml:space="preserve">Logo </t>
  </si>
  <si>
    <t>Nam Thuận ENEGRY- CT Năm 2019</t>
  </si>
  <si>
    <t>NAM THUẬN ENEGRY</t>
  </si>
  <si>
    <t>AQUA SONATUS-CT Năm 2019</t>
  </si>
  <si>
    <t>Nam Thuận T19 - CT Năm 2019</t>
  </si>
  <si>
    <t>TỔNG CÁC CÔNG TRÌNH</t>
  </si>
  <si>
    <t>SUBTOTAL</t>
  </si>
  <si>
    <t>Chênh lệch công trình</t>
  </si>
  <si>
    <t>OK</t>
  </si>
  <si>
    <t>GIẢI CHI TẠM ỨNG CÔNG TRÌNH</t>
  </si>
  <si>
    <t>SỐ TIỀN CHI THÊM</t>
  </si>
  <si>
    <t>Nam Thuận</t>
  </si>
  <si>
    <t>Nguyễn Văn Đồng</t>
  </si>
  <si>
    <t>Bombus</t>
  </si>
  <si>
    <t>Chi phí mua cây xanh giả</t>
  </si>
  <si>
    <t>Vacons</t>
  </si>
  <si>
    <t>Chi phí cúng tất niên</t>
  </si>
  <si>
    <t>Aqua</t>
  </si>
  <si>
    <t>Chi phí đồ dùng văn phòng</t>
  </si>
  <si>
    <t>HTMB T20 Centec</t>
  </si>
  <si>
    <t>Diag  Lê Văn Việt Q.9</t>
  </si>
  <si>
    <t>Diag Cao Thắng Q.10</t>
  </si>
  <si>
    <t>Localize</t>
  </si>
  <si>
    <t>Smart OSC</t>
  </si>
  <si>
    <t>NVG</t>
  </si>
  <si>
    <t>HPI</t>
  </si>
  <si>
    <t>Đồ dùng văn phòng</t>
  </si>
  <si>
    <t>Mua hoa ,đất,phân</t>
  </si>
  <si>
    <t>Mua khẩu trang y tế ,hóa chất diệt khuẩn</t>
  </si>
  <si>
    <t>Mua cát ,xi măng ,đá</t>
  </si>
  <si>
    <t>Bạc ,ván, keo</t>
  </si>
  <si>
    <t>SWE HTMB T16</t>
  </si>
  <si>
    <t>Huỳnh Kim Thành</t>
  </si>
  <si>
    <t>Dư tiền cty giải chi tiếp 30/05/2020</t>
  </si>
  <si>
    <t>Vật tư ,trang thiết bị</t>
  </si>
  <si>
    <t>Mua dầu nhớt bảo dưỡng giàn giáo</t>
  </si>
  <si>
    <t>Nam Thuận MR T19</t>
  </si>
  <si>
    <t>Vật tư công trình</t>
  </si>
  <si>
    <t>Dư tiền cty giải chi tiếp 01/07/2020</t>
  </si>
  <si>
    <t>VCB Dư tiền cty giải chi tiếp 27/07/2020</t>
  </si>
  <si>
    <t>Vật tư thi công</t>
  </si>
  <si>
    <t>Hoàng Phúc</t>
  </si>
  <si>
    <t>Đem tiền CT Locallize sang Hoàng Phúc chi</t>
  </si>
  <si>
    <t>VAL</t>
  </si>
  <si>
    <t>GUANDIAN Q4</t>
  </si>
  <si>
    <t>Xử lý công việc tồn động</t>
  </si>
  <si>
    <t>Mr Lil</t>
  </si>
  <si>
    <t>TM (Ko giải chi)</t>
  </si>
  <si>
    <t>VIETCREDIT</t>
  </si>
  <si>
    <t>Mr Phú</t>
  </si>
  <si>
    <t>IPS (KHU ĐÔ THỊ SALA)</t>
  </si>
  <si>
    <t>Mr Hào</t>
  </si>
  <si>
    <t>Thi công PCCC</t>
  </si>
  <si>
    <t>Bên kỹ thuật</t>
  </si>
  <si>
    <t>TCB (Ko giải chi)</t>
  </si>
  <si>
    <t>DIAG Q10 (TẦNG TRÊN CÙNG)</t>
  </si>
  <si>
    <t>Tạm ứng chi phí gạch men lát nền và dự phòng</t>
  </si>
  <si>
    <t>NHA CHỊ KHUYẾN</t>
  </si>
  <si>
    <t>Nhân công sơn 2, thợ xây 1.5</t>
  </si>
  <si>
    <t>Mr Thảo TK</t>
  </si>
  <si>
    <t>TM (K giải chi)</t>
  </si>
  <si>
    <t xml:space="preserve">NAM THUẬN </t>
  </si>
  <si>
    <t>Qùa biếu khách hàng SWE - NT</t>
  </si>
  <si>
    <t>VIETCREDIT T9</t>
  </si>
  <si>
    <t>Lắp đồng hồ điện</t>
  </si>
  <si>
    <t>Vật tư thi công phát sinh</t>
  </si>
  <si>
    <t>NAM THUẬN MR T19</t>
  </si>
  <si>
    <t>Tạm ứng chi phí tiếp khách</t>
  </si>
  <si>
    <t>JACCS (VĂN PHÒNG T20-21)</t>
  </si>
  <si>
    <t>TCB Dư tiền cty giải chi tiếp 09/12/2020</t>
  </si>
  <si>
    <t xml:space="preserve">Mua vật tư phụ </t>
  </si>
  <si>
    <t>MÃ CÔNG TRÌNH</t>
  </si>
  <si>
    <t>HĐ VAT</t>
  </si>
  <si>
    <t>THỜI GIAN BH</t>
  </si>
  <si>
    <t>HTMB SHINWON T17</t>
  </si>
  <si>
    <t>NC Thạch cao</t>
  </si>
  <si>
    <t>BẢO TRÌ ĐL</t>
  </si>
  <si>
    <t>HTMB -VALT20 (Buge - SAO PHƯƠNG NAM)</t>
  </si>
  <si>
    <t>TUẦN 2/9</t>
  </si>
  <si>
    <t>Chi phí công trình (Sao Phương Nam )</t>
  </si>
  <si>
    <t>Vãng Lai (Lý Đăng Khoa)</t>
  </si>
  <si>
    <t>THI CÔNG VÁCH CENTEC - NC</t>
  </si>
  <si>
    <t>THẠCH CAO ( gói Phát sinh)</t>
  </si>
  <si>
    <t>Lương thợ từ 21/8-27/8/20</t>
  </si>
  <si>
    <t>SƠN NƯỚC ( GÓI PHÁT SINH)</t>
  </si>
  <si>
    <t>Phí bồi dưỡng khách hàng</t>
  </si>
  <si>
    <t>Mr An ( Ms Thúy gửi tiền mặt trực tiếp)</t>
  </si>
  <si>
    <t>Chi phí duyệt hồ sơ tòa nhà</t>
  </si>
  <si>
    <t>Vãng Lai ( CK Mr Thành TC)</t>
  </si>
  <si>
    <t>Trả khoản thu hộ cho khách hàng</t>
  </si>
  <si>
    <t>Nguyễn Ngọc An</t>
  </si>
  <si>
    <t>Chi phí bồi dưỡng cho khách hàng</t>
  </si>
  <si>
    <t>Phát sinh sau HD</t>
  </si>
  <si>
    <t>Lá chắn thép</t>
  </si>
  <si>
    <t>Cp máy lạnh server và thu lại 60%</t>
  </si>
  <si>
    <t>MR Hoàng - Trung Kiên</t>
  </si>
  <si>
    <t>thu lại TM 22/9</t>
  </si>
  <si>
    <t>Thi công sơn nước</t>
  </si>
  <si>
    <t>MS Ngoc Bich</t>
  </si>
  <si>
    <t>Quà biếu khách hàng SWE - Nam Thuận</t>
  </si>
  <si>
    <t>Nguyễn Thị Thúy Diễm</t>
  </si>
  <si>
    <t>Lê Minh Trí (Thi Công)</t>
  </si>
  <si>
    <t>Chi phí đồ mộc (phát sinh)</t>
  </si>
  <si>
    <t>Hợp Nhẩt</t>
  </si>
  <si>
    <t>Huỳnh Kim Thành (TC)</t>
  </si>
  <si>
    <t>Tạm ứng xử lý sàn đợt 1 (25%)</t>
  </si>
  <si>
    <t>Mr Nguyên (Lê Xuân Nguyên)</t>
  </si>
  <si>
    <t>NC sơn nước</t>
  </si>
  <si>
    <t>Chi phí đèn dowlight</t>
  </si>
  <si>
    <t>Công Ty TNHH MTV TM Ánh Sáng Tuấn Khương</t>
  </si>
  <si>
    <t>Thi công lắp đặt khung sắt cho kính</t>
  </si>
  <si>
    <t>Cán nền + xây tô</t>
  </si>
  <si>
    <t>Tuần 1/9</t>
  </si>
  <si>
    <t>Tuần 2/9</t>
  </si>
  <si>
    <t>Tuần 3/9</t>
  </si>
  <si>
    <t>Tuần 4/9</t>
  </si>
  <si>
    <t>Tuần 5/9</t>
  </si>
  <si>
    <t>Tuần 1/10</t>
  </si>
  <si>
    <t>NGÂN HÀNG</t>
  </si>
  <si>
    <t>Bảo hiểm công trình Tầng 6</t>
  </si>
  <si>
    <t>Thi công khung sắt</t>
  </si>
  <si>
    <t>CTY KH VIỆT ( Sanota)</t>
  </si>
  <si>
    <t>Thiết bị máy lạnh</t>
  </si>
  <si>
    <t>vtu + nc</t>
  </si>
  <si>
    <t>Cung cấp và thi công lắp đặt trần nhôm</t>
  </si>
  <si>
    <t>TRẦN NHÔM</t>
  </si>
  <si>
    <t>Trần gỗ tiêu âm</t>
  </si>
  <si>
    <t>Cung cấp và thi công tấm nhựa ốp tường</t>
  </si>
  <si>
    <t>MS THỜI ( HOÀNG ANH HOME)</t>
  </si>
  <si>
    <t xml:space="preserve">Đèn </t>
  </si>
  <si>
    <t>Chi phí ngoại giao</t>
  </si>
  <si>
    <t>Đồ mộc</t>
  </si>
  <si>
    <t>Cung cấp và thi công lắp đặt rèm</t>
  </si>
  <si>
    <t>Mr Thiện</t>
  </si>
  <si>
    <t xml:space="preserve">Cung cấp và thi công lắp đặt kính </t>
  </si>
  <si>
    <t>Cung cấp và thi công lắp đặt thạch cao</t>
  </si>
  <si>
    <t>Mr Công Ánh</t>
  </si>
  <si>
    <t>Giải chi chi phí công trình</t>
  </si>
  <si>
    <t>Mr Trà</t>
  </si>
  <si>
    <t>Công Ty TNHH MTV Thương Mại Ánh Sáng Tuấn Khương</t>
  </si>
  <si>
    <t>Chi phí cung cấp và thi công lắp đặt đồ mộc</t>
  </si>
  <si>
    <t>Chi phí cung cấp và thi công sơn nước</t>
  </si>
  <si>
    <t>Mr Hiểu Phong</t>
  </si>
  <si>
    <t>Thi công điện</t>
  </si>
  <si>
    <t>Chi phí công trình (Nam Thuận,Bombus,Vacons)</t>
  </si>
  <si>
    <t>Chi phí công trình (KVB)</t>
  </si>
  <si>
    <t>Chi phí mua đồ dùng văn phòng</t>
  </si>
  <si>
    <t>Chi phí vật tư ,thiết bị</t>
  </si>
  <si>
    <t>Chi phí mua dầu nhớt bảo dưỡng giàn giáo</t>
  </si>
  <si>
    <t>Chi phí công trình (NVG,HPI)</t>
  </si>
  <si>
    <t>Chi phí công trình (NVG,KVB)</t>
  </si>
  <si>
    <t>Trần Trung Kiên (TC)</t>
  </si>
  <si>
    <t>Tạm ứng đơn hàng đèn CT Jaccs+IPS</t>
  </si>
  <si>
    <t>BẢO TRÌ ĐL VP TYME</t>
  </si>
  <si>
    <t>PUB,GUARDIAN,TYME,BOMBUS</t>
  </si>
  <si>
    <t>DỰ ÁN CMC</t>
  </si>
  <si>
    <t>CTY CMC</t>
  </si>
  <si>
    <t>Đèn trình mẫu</t>
  </si>
  <si>
    <t>chi phí BQL (GUARDIAN)</t>
  </si>
  <si>
    <t>TÒA NHÀ GUARDIAN</t>
  </si>
  <si>
    <t>Vật tư nhập kho Vacons</t>
  </si>
  <si>
    <t>Tiến Trường,Miền Tây,An Lợi Phát</t>
  </si>
  <si>
    <t>Access Control,camera (WH,VIETCREDIT,LOCALIZE)</t>
  </si>
  <si>
    <t>Nam Long ( Anh Thái)</t>
  </si>
  <si>
    <t>Vận chuyển vật tư,rác (JACCS,IPS,DIAG,UOA)</t>
  </si>
  <si>
    <t>Tạm ứng trả tiền nhân công (NHÀ CHỊ KHUYẾN)</t>
  </si>
  <si>
    <t>Lê Công Thảo (Thiết Kế)</t>
  </si>
  <si>
    <t>Vệ sinh máy lạnh ,sửa máy lạnh (TYME,NTMK,JACCS)</t>
  </si>
  <si>
    <t>TRUNG KIÊN (Hoàng Lạnh)</t>
  </si>
  <si>
    <t>Cung cấp sơn (DIAG ,JACCS,NTMK,IPS)</t>
  </si>
  <si>
    <t>Chung Thành</t>
  </si>
  <si>
    <t>Chi hoa hồng shop Trần Cao Vân (Hoàng Phúc Quốc Tế)</t>
  </si>
  <si>
    <t>Mạnh Thị Hảo</t>
  </si>
  <si>
    <t>Vận chuyển vật tư,rác (NTMK,SRF,UOA,JACCS)</t>
  </si>
  <si>
    <t>Chi phí cho bên kỹ thuật CT REETECH</t>
  </si>
  <si>
    <t>Kỹ thuật CT REETECH</t>
  </si>
  <si>
    <t>Miền Tây</t>
  </si>
  <si>
    <t>Thi công PCCC (VP GUARDIAN - Tòa nhà Phượng Long)</t>
  </si>
  <si>
    <t>Vãng Lai</t>
  </si>
  <si>
    <t>Tạm ứng đợt 1 50%  tủ đựng vật dụng công trình (Nhập kho)</t>
  </si>
  <si>
    <t xml:space="preserve"> Mr Giang</t>
  </si>
  <si>
    <t>Guardian (Thủ Đức)</t>
  </si>
  <si>
    <t>Vận chuyển rác (SRF,JACCS,LOCALLIZE,REE,UOA,LAVIE)</t>
  </si>
  <si>
    <t>Camera ,phát sóng wifi 3G (VP Cty)</t>
  </si>
  <si>
    <t>Mr Thái Access control</t>
  </si>
  <si>
    <t>Chi phí công trình (đồng hồ điện kho vacons)</t>
  </si>
  <si>
    <t>Bảo trì &amp; cải tạo (TYME)</t>
  </si>
  <si>
    <t>Nhân công điện (TYME)</t>
  </si>
  <si>
    <t>Mr Thuận</t>
  </si>
  <si>
    <t>Vật tư nhập kho Vacons (Bạt che 2 mặt)</t>
  </si>
  <si>
    <t>Vận chuyển rác (CNT,JACCS,HTMB,VIETCREDIT,SRF)</t>
  </si>
  <si>
    <t>Mr Trường</t>
  </si>
  <si>
    <t>Chi phí dây HDMI (Nhập kho Vacons)</t>
  </si>
  <si>
    <t>Công Ty TNHH TM Công Nghệ KTC</t>
  </si>
  <si>
    <t>18 tháng</t>
  </si>
  <si>
    <t>Lấy hóa đơn</t>
  </si>
  <si>
    <t>Chi phí nhân công điện (Lavie,Bombus,NVG)</t>
  </si>
  <si>
    <t>Nguyễn Thế Thuận</t>
  </si>
  <si>
    <t>Chi phí đơn hàng hệ thống lạnh (Guardian Q.4)</t>
  </si>
  <si>
    <t>Vật tư điện (Kho vacons)</t>
  </si>
  <si>
    <t>Chi phí hoa hồng shop Trần Cao Vân (Hoàng Phúc Quốc Tế)</t>
  </si>
  <si>
    <t>Trần Thanh Nhã</t>
  </si>
  <si>
    <t>Chi phí nhân công điện (Guardian Q.4)</t>
  </si>
  <si>
    <t>Mai Đình Hân</t>
  </si>
  <si>
    <t>Chi phí vật tư sơn (SRF,Jaccs T15,CNT,UOA,NVG)</t>
  </si>
  <si>
    <t>Chi phí quản lý giới thiệu (Ree)</t>
  </si>
  <si>
    <t xml:space="preserve">A.Hà </t>
  </si>
  <si>
    <t>Chi phí vận chuyển đồ (Nhà chị Phụng)</t>
  </si>
  <si>
    <t>Mr Cường (vận chuyển)</t>
  </si>
  <si>
    <t>Chi phí đơn hàng lạnh ,PCCC ( HTMB T2,Jaccs T15,T7)</t>
  </si>
  <si>
    <t>Mr Đăng - Kỹ Thuật Centec</t>
  </si>
  <si>
    <t>Chi phí mừng đám cưới Agency toàn nhà Centec</t>
  </si>
  <si>
    <t>Đặng Thế Mỹ</t>
  </si>
  <si>
    <t>Chi phí vật tư (Kho Vacons)</t>
  </si>
  <si>
    <t>Tiến Trường,Miền Tây ,Lê Hùng ,Khai Trí</t>
  </si>
  <si>
    <t>Chi phí mua ruột tượng (Kho Vacons)</t>
  </si>
  <si>
    <t>Công Ty TNHH MTV Thương Mại Kỹ Thuật Điện Thúy Nhi</t>
  </si>
  <si>
    <t>Chi phí cung cấp và thi công lắp đặt kính</t>
  </si>
  <si>
    <t>Chi phí đơn hàng ổ cắm HDMI (Kho Vacons)</t>
  </si>
  <si>
    <t>Công Ty TNHH Thương Mại Công Nghệ KTC</t>
  </si>
  <si>
    <t>Chi phí đơn hàng vòi nước (TYME)</t>
  </si>
  <si>
    <t>Công Ty TNHH XNK DV TM XD Hoàng Hùng</t>
  </si>
  <si>
    <t>Chi phí đơn hàng nhãn in (Kho Vacons)</t>
  </si>
  <si>
    <t>Công Ty TNHH TM DV Viễn Thông Miền Nam</t>
  </si>
  <si>
    <t>Chi phí thay đèn led (TYME)</t>
  </si>
  <si>
    <t>Chi phí cung cấp và thi công lắp đặt mâm ghế bar (Fujitsu bảo hành)</t>
  </si>
  <si>
    <t>Công Ty TNHH SX TM DV Chung Hồng Phúc</t>
  </si>
  <si>
    <t>Vận chuyển vật tư ,rác ( Jaccs T15,CNT,Vietcredit T07 &amp; T08,Awot,SJ,OM,Diag,SJ,UR)</t>
  </si>
  <si>
    <t>Chi phí đơn hàng máy lạnh (TYME,JACCS T15)</t>
  </si>
  <si>
    <t>Công Ty TNHH Thương Mại Dịch Vụ Kỹ Thuật Cơ Điện Lạnh Trung Kiên</t>
  </si>
  <si>
    <t>Vận chuyển vật tư ,rác ( Awot,HTMB T2 centec,Sala,Vietcredit T07 &amp; T08,UOA,Diag Nguyễn Du,BNP,Diag Cao Thắng,CNT,OM)</t>
  </si>
  <si>
    <t>Giải chi , chi phí dự phòng thi công , mua gạch men</t>
  </si>
  <si>
    <t xml:space="preserve">Chi phí nhân công và phụ kiện </t>
  </si>
  <si>
    <t>Tấm sợi tiêu âm trần</t>
  </si>
  <si>
    <t>cty CP I.S</t>
  </si>
  <si>
    <t>MR ĐỨC ( HOCHIKI)</t>
  </si>
  <si>
    <t xml:space="preserve">Bảo hành 12 tháng </t>
  </si>
  <si>
    <t>Số báo giá PC2 -040820 ngày báo giá 10/09/2020</t>
  </si>
  <si>
    <t>rèm</t>
  </si>
  <si>
    <t>Thiên Lộc</t>
  </si>
  <si>
    <t>Thuận Hưng</t>
  </si>
  <si>
    <t>Thi công mài sàn</t>
  </si>
  <si>
    <t>MR NAM - Nam Phát</t>
  </si>
  <si>
    <t>Thi công thạch cao</t>
  </si>
  <si>
    <t>MR Thường</t>
  </si>
  <si>
    <t xml:space="preserve">Kính  + khoản đền bù </t>
  </si>
  <si>
    <t>Lắp đặt đá - MS Tuyền</t>
  </si>
  <si>
    <t>MS Tuyền</t>
  </si>
  <si>
    <t>Thi công VSCN</t>
  </si>
  <si>
    <t>Mr.Luyện</t>
  </si>
  <si>
    <t>Cung cấp và thi công màn sáo cuộn</t>
  </si>
  <si>
    <t>Chi phí vật liệu xây dựng</t>
  </si>
  <si>
    <t>Phạm Tường</t>
  </si>
  <si>
    <t>Sao Phương Nam</t>
  </si>
  <si>
    <t>Trọng Tín</t>
  </si>
  <si>
    <t>Mr.Giàu ( Cty TNHH GIẢI PHÁP AN TOÀN SG)</t>
  </si>
  <si>
    <t>VnLite ( TUẤN KHƯƠNG)</t>
  </si>
  <si>
    <t>Thi công vách kính</t>
  </si>
  <si>
    <t>An Thịnh (Mr.Trung)</t>
  </si>
  <si>
    <t>Thi công vách ngăn di động</t>
  </si>
  <si>
    <t>Enforce</t>
  </si>
  <si>
    <t>0000250</t>
  </si>
  <si>
    <t>Phụ kiện VVP</t>
  </si>
  <si>
    <t xml:space="preserve">Mua máy bơm nước </t>
  </si>
  <si>
    <t>Giường xếp</t>
  </si>
  <si>
    <t>Đức Lợi</t>
  </si>
  <si>
    <t xml:space="preserve">Phụ kiện cửa </t>
  </si>
  <si>
    <t>Mr Tuan - HELEFE</t>
  </si>
  <si>
    <t xml:space="preserve">VLXD </t>
  </si>
  <si>
    <t>Rèm</t>
  </si>
  <si>
    <t>Dây cáp mạng</t>
  </si>
  <si>
    <t>Vách thạch cao</t>
  </si>
  <si>
    <t>Mr Thường</t>
  </si>
  <si>
    <t>Cáp quang</t>
  </si>
  <si>
    <t>Mr Phi (VNPT)</t>
  </si>
  <si>
    <t>CHÉN CHỤP PCCC</t>
  </si>
  <si>
    <t>Mr Nam</t>
  </si>
  <si>
    <t>Phụ kiện cửa kính Halefe</t>
  </si>
  <si>
    <t xml:space="preserve"> VIETCREDIT 1051 T7 &amp;T8</t>
  </si>
  <si>
    <t>Tuần 2/11</t>
  </si>
  <si>
    <t>Tuần 3/11</t>
  </si>
  <si>
    <t>Đặt cọc bảo đảm dự thầu</t>
  </si>
  <si>
    <t>Công Ty Tài Chính Cổ Phần Tín Việt</t>
  </si>
  <si>
    <t>Tuần 4/11</t>
  </si>
  <si>
    <t>Tuần 01/12</t>
  </si>
  <si>
    <t>Đặt cọc ký quỹ thi công</t>
  </si>
  <si>
    <t>Công Ty Cổ Phần Đầu Tư An Thùy Anh</t>
  </si>
  <si>
    <t>Tuần 02/12</t>
  </si>
  <si>
    <t>Chi phí cung cấp và thi công lắp đặt thảm</t>
  </si>
  <si>
    <t>12 tháng</t>
  </si>
  <si>
    <t>Tuần 03/12</t>
  </si>
  <si>
    <t xml:space="preserve">Tạm ứng đợt 1 đơn hàng máy lạnh </t>
  </si>
  <si>
    <t>Phúc Hưng</t>
  </si>
  <si>
    <t>Tuần 04/12</t>
  </si>
  <si>
    <t>Chi phí cung cấp và lắp đặt kính</t>
  </si>
  <si>
    <t>Mr Trung</t>
  </si>
  <si>
    <t xml:space="preserve">Chi phí cung cấp và thi công lắp đặt máy lạnh </t>
  </si>
  <si>
    <t>Công Ty TNHH TM DV Kỹ Thuật Cơ Điện Lạnh Trung Kiên</t>
  </si>
  <si>
    <t>Chi phí đơn hàng máy lạnh</t>
  </si>
  <si>
    <t>Chi phí đơn hàng đèn</t>
  </si>
  <si>
    <t>Công Ty TNHH Công Nghệ Và Thương Mại Megaline</t>
  </si>
  <si>
    <t>Chi phí cung cấp và thi công đơn hàng Accesscontrol - Camera</t>
  </si>
  <si>
    <t>Công Ty TNHH TM Dịch Vụ Nam Long SG</t>
  </si>
  <si>
    <t>Chi phí cung cấp và thi công cửa chống cháy</t>
  </si>
  <si>
    <t>Công Ty TNHH Giải Pháp An Toàn Sài Gòn</t>
  </si>
  <si>
    <t xml:space="preserve">Chi phí cung cấp và thi công cán nền </t>
  </si>
  <si>
    <t>Chi phí cung cấp và  thi công khung sàn thép bảo vệ giàn nóng máy lạnh</t>
  </si>
  <si>
    <t>Mr Giang</t>
  </si>
  <si>
    <t>Chi phí cung cấp đơn hàng phụ kiện VVP</t>
  </si>
  <si>
    <t>Nguyễn Quang</t>
  </si>
  <si>
    <t>Chi phí đơn hàng thạch cao</t>
  </si>
  <si>
    <t>Chi phí đơn hàng ghế gấp</t>
  </si>
  <si>
    <t>Công Ty TNHH SX &amp; TM 190 Sài Gòn</t>
  </si>
  <si>
    <t>0030652</t>
  </si>
  <si>
    <t>Đã lấy hóa đơn : 11/12/2020</t>
  </si>
  <si>
    <t xml:space="preserve">Chi phí tiếp khách </t>
  </si>
  <si>
    <t>Chi phí đơn hàng PCCC</t>
  </si>
  <si>
    <t>Công Ty TNHH - XD - TM - Kỹ Thuật - Ánh Phương Nam</t>
  </si>
  <si>
    <t>Đặng Thế Mỹ (nhận tiền mặt) đưa Mr An</t>
  </si>
  <si>
    <t>Chi phí nhân công điện</t>
  </si>
  <si>
    <t>Công Ty TNHH TM DV TT NT Lê Phong</t>
  </si>
  <si>
    <t>Chi phí vận chuyển</t>
  </si>
  <si>
    <t>Chi phí vệ sinh công nghiệp</t>
  </si>
  <si>
    <t>Công Ty TNHH Thương Mại Dịch Vụ Đầu Tư Sao Mai Việt Clean House</t>
  </si>
  <si>
    <t>Chi phí cung cấp và thi công lắp đặt màn sáo</t>
  </si>
  <si>
    <t>Công Ty TNHH SX Trang Trí Nội Thất Thiên Lộc</t>
  </si>
  <si>
    <t>Tuần 4/10</t>
  </si>
  <si>
    <t>Chi phí vật tư</t>
  </si>
  <si>
    <t>Chi phí cung cấp và thi công lắp đặt nội thất</t>
  </si>
  <si>
    <t>Chi phí đơn hàng kệ kho</t>
  </si>
  <si>
    <t>Công Ty TNHH MTV Cơ Khí Như Phong</t>
  </si>
  <si>
    <t>Bảo lãnh</t>
  </si>
  <si>
    <t xml:space="preserve">Vietin </t>
  </si>
  <si>
    <t>Đức Phương</t>
  </si>
  <si>
    <t xml:space="preserve">Đèn xuyên sáng </t>
  </si>
  <si>
    <t>Công Ty TNHH Xây Dựng Vận Tải Kiến An</t>
  </si>
  <si>
    <t>Đặt cọc tòa nhà Centec</t>
  </si>
  <si>
    <t>Công Ty Cổ Phần Sao Phương Nam</t>
  </si>
  <si>
    <t>Tuần 5/09</t>
  </si>
  <si>
    <t>đồ mộc</t>
  </si>
  <si>
    <t>CP xả nước hệ thống chữa cháy</t>
  </si>
  <si>
    <t>Mr Khoa Thi Công</t>
  </si>
  <si>
    <t>Tuần 2/12</t>
  </si>
  <si>
    <t>Mr Thương</t>
  </si>
  <si>
    <t>Di dời đầu Prinkler</t>
  </si>
  <si>
    <t>Mr Thái Prinkler</t>
  </si>
  <si>
    <t>Thi công báo khói ,hệ thống lạnh</t>
  </si>
  <si>
    <t>Đăng Kỹ Thuật Centec</t>
  </si>
  <si>
    <t>Chi phí đơn hàng ghế</t>
  </si>
  <si>
    <t>Công Ty Cổ Phần Nội Thất Furni</t>
  </si>
  <si>
    <t>Đặt cọc tòa nhà Centec cải tạo Jaccs T15</t>
  </si>
  <si>
    <t>Chi phí bảo hiểm công trình (cải tạo Jaccs T09)</t>
  </si>
  <si>
    <t>Công Ty Bảo Minh Bến Thành</t>
  </si>
  <si>
    <t>Chi phí bảo hiểm công trình (cải tạo Jaccs T11)</t>
  </si>
  <si>
    <t>Decal cải tạo Jaccs T15</t>
  </si>
  <si>
    <t>Chi phí vách ngăn di động</t>
  </si>
  <si>
    <t>Công Ty TNHH Xây Dưng Enforce</t>
  </si>
  <si>
    <t xml:space="preserve">Chi phí đơn hàng thảm </t>
  </si>
  <si>
    <t>Công Ty TNHH Vinafloor</t>
  </si>
  <si>
    <t xml:space="preserve">Lấy hóa đơn </t>
  </si>
  <si>
    <t>Chi phí nhân công sơn nước</t>
  </si>
  <si>
    <t xml:space="preserve">Chi phí đơn hàng logo,decal </t>
  </si>
  <si>
    <t>Chi phí bảo trì máy lạnh</t>
  </si>
  <si>
    <t>JACCS T20+21</t>
  </si>
  <si>
    <t>Nội thất gói ps tủ di động</t>
  </si>
  <si>
    <t>Tủ điện</t>
  </si>
  <si>
    <t>Hưng Thịnh</t>
  </si>
  <si>
    <t>Tuần 2/10</t>
  </si>
  <si>
    <t>thiết bị vòi nước</t>
  </si>
  <si>
    <t>Mr Minh Tuấn</t>
  </si>
  <si>
    <t>Tuần 3/10</t>
  </si>
  <si>
    <t>DI DỜI MÁY LẠNH</t>
  </si>
  <si>
    <t xml:space="preserve">Mr Minh </t>
  </si>
  <si>
    <t>Nhân công điện t19 &amp; T20+21</t>
  </si>
  <si>
    <t>Bế tách mỡ lắp pantry Jaccs</t>
  </si>
  <si>
    <t>Cty Việt Cường Thịnh</t>
  </si>
  <si>
    <t>DÂY CÁP MẠNG</t>
  </si>
  <si>
    <t>Mr Quốc Duy</t>
  </si>
  <si>
    <t>Chung Hồng Phúc (Mr Vũ) - Đại Thuận</t>
  </si>
  <si>
    <t>Tín Phát</t>
  </si>
  <si>
    <t>Tạm ứng thi công lắp đặt kính</t>
  </si>
  <si>
    <t>Mr.Trung</t>
  </si>
  <si>
    <t>Chi phí Grab chuyển hồ sơ hoàn công PCCC</t>
  </si>
  <si>
    <t>Phan Như Quỳnh KD</t>
  </si>
  <si>
    <t>Nhân công sơn nước,cứu hỏa</t>
  </si>
  <si>
    <t>Tạm ứng 40% đơn hàng FM200</t>
  </si>
  <si>
    <t>Công Ty TNHH Thiết Kế Phòng Cháy Chữa Cháy Phú Hưng</t>
  </si>
  <si>
    <t>Thùng carton , màng xốp hơi</t>
  </si>
  <si>
    <t>Vietbox</t>
  </si>
  <si>
    <t>Đơn hàng kính</t>
  </si>
  <si>
    <t>Mr Trung Kính</t>
  </si>
  <si>
    <t>In thiệp chúc mừng dự án</t>
  </si>
  <si>
    <t>Phan Như Quỳnh</t>
  </si>
  <si>
    <t>Bàn</t>
  </si>
  <si>
    <t>Tạm ứng đợt 1 gói vận chuyển nội thất</t>
  </si>
  <si>
    <t>Trương Văn Trường</t>
  </si>
  <si>
    <t>Cửa chống cháy thoát hiểm tòa nhà</t>
  </si>
  <si>
    <t>Ban Quản Lý Tòa Nhà</t>
  </si>
  <si>
    <t>Kệ sắt</t>
  </si>
  <si>
    <t>Phú Hưng</t>
  </si>
  <si>
    <t>Vệ sinh công nghiệp</t>
  </si>
  <si>
    <t>Ms Châu (Dịch Vụ Vệ Sinh Công Nghiệp Ánh Sao)</t>
  </si>
  <si>
    <t>Nhân công lắp đồ mộc</t>
  </si>
  <si>
    <t>Mr Ngân</t>
  </si>
  <si>
    <t>Đơn hàng cáp quang</t>
  </si>
  <si>
    <t>Nhân công vận chuyển</t>
  </si>
  <si>
    <t>Nhân công vận chuyển,sắp xếp tủ bàn</t>
  </si>
  <si>
    <t>Chi phí thay bánh xe ghế nhân viên</t>
  </si>
  <si>
    <t>Công Ty CP Thiết Bị Công Nghệ Trọng Tín</t>
  </si>
  <si>
    <t>Trần Văn Phú (Thi công)</t>
  </si>
  <si>
    <t>Chi phí cung cấp và thi công lắp đặt logo</t>
  </si>
  <si>
    <t>Chi phí cung cấp và thi công lắp đặt hệ thống PCCC</t>
  </si>
  <si>
    <t>Chi phí vận chuyển (đợt 3)</t>
  </si>
  <si>
    <t>Chi phí vận chuyển (đợt 4)</t>
  </si>
  <si>
    <t>JACCS T20+21 - CTR 2020 OPAL</t>
  </si>
  <si>
    <t>VIETCREDIT ps</t>
  </si>
  <si>
    <t>Sơn nước</t>
  </si>
  <si>
    <t>VIETCREDIT PS (Điện Biên Phủ)</t>
  </si>
  <si>
    <t>HTMB -UOAT</t>
  </si>
  <si>
    <t>Đội tháo dỡ  HTMB</t>
  </si>
  <si>
    <t>Mr Tuấn ( THÀNH TC)</t>
  </si>
  <si>
    <t>Chuyển nội thất VP UOAT</t>
  </si>
  <si>
    <t>HTMB UOAT</t>
  </si>
  <si>
    <t xml:space="preserve"> SRF 1049 (MAYORA)</t>
  </si>
  <si>
    <t>Đặt cọc thi công dự án SRF 1049 - Tầng 1</t>
  </si>
  <si>
    <t>Công Ty Cổ Phần Xây Dựng Cơ Điện Hoa Hồng</t>
  </si>
  <si>
    <t>Tạm ứng đợt 1 (50%) CC và thi công vách ngăn di động</t>
  </si>
  <si>
    <t>Ms Hiền - Enforce</t>
  </si>
  <si>
    <t xml:space="preserve">Tạm ứng đợt 1&amp;2 (70%) CC và thi công lắp đặt thảm </t>
  </si>
  <si>
    <t>Mr Nam - Vinafloor</t>
  </si>
  <si>
    <t>Cung cấp lắp đặt ,di dời đầu phun chữa cháy,di dời đầu báo khói</t>
  </si>
  <si>
    <t xml:space="preserve"> 0000037</t>
  </si>
  <si>
    <t xml:space="preserve">Bảo hiểm công trình </t>
  </si>
  <si>
    <t xml:space="preserve">Đặt cọc 50% đơn hàng đôn ngồi </t>
  </si>
  <si>
    <t>Công Ty TNHH Nội Thất Metropole Hà Nội</t>
  </si>
  <si>
    <t>Tạm ứng đợt 1 (50%) đồ mộc</t>
  </si>
  <si>
    <t>MR Nguyễn Quang -PK-VVP</t>
  </si>
  <si>
    <t>CPTOANHA SRF</t>
  </si>
  <si>
    <t>Tạm ứng đợt 1 (50%) nhân công điện</t>
  </si>
  <si>
    <t>Tạm ứng 70% chi phí cung cấp và thi công sơn nước</t>
  </si>
  <si>
    <t>Nguyễn Văn Liên</t>
  </si>
  <si>
    <t>Khung tranh 50x50</t>
  </si>
  <si>
    <t>Khung ảnh giá rẻ</t>
  </si>
  <si>
    <t>Gối tựa</t>
  </si>
  <si>
    <t>Aura</t>
  </si>
  <si>
    <t>Cung cấp và thi công cáp quang</t>
  </si>
  <si>
    <t>Anh Phi - VNPT</t>
  </si>
  <si>
    <t>Công Ty TNHH Tư Vấn &amp; Đầu Tư Kế Hoạch Việt -Sanota</t>
  </si>
  <si>
    <t>Khung treo ti vi ,máy chiếu</t>
  </si>
  <si>
    <t>Công Ty TNHH Thương Mại Dịch Vụ Công Nghệ Nhật Thành</t>
  </si>
  <si>
    <t>Sửa lại màn cũ</t>
  </si>
  <si>
    <t xml:space="preserve">Tạm ứng đợt 1 (70%) cung cấp và lắp đặt kính </t>
  </si>
  <si>
    <t>Vận chuyển đồ từ tầng 8 xuống tầng 1</t>
  </si>
  <si>
    <t>Cung cấp và thi công logo decal</t>
  </si>
  <si>
    <t xml:space="preserve">Lý Đăng Khoa </t>
  </si>
  <si>
    <t>Đèn led panel</t>
  </si>
  <si>
    <t>Cáp HDMI</t>
  </si>
  <si>
    <t>Mr Luyện</t>
  </si>
  <si>
    <t>Hoàng Anh Home</t>
  </si>
  <si>
    <t>Chi phí thi công vách trần thạch cao</t>
  </si>
  <si>
    <t>HTMB HOÀNG ANH GIA LAI (T1)</t>
  </si>
  <si>
    <t>Trần Thạch Cao</t>
  </si>
  <si>
    <t xml:space="preserve">Cắt nước HTMB </t>
  </si>
  <si>
    <t>Nhân công đập phá,di dời báo khói</t>
  </si>
  <si>
    <t>Thi công Sprinkler</t>
  </si>
  <si>
    <t>Chi phí môi giới CĐT</t>
  </si>
  <si>
    <t>Phan Trọng Lil</t>
  </si>
  <si>
    <t>Nhân công trần thạch cao,vật tư thi công vách</t>
  </si>
  <si>
    <t>HOÀNG ANH GIA LAI T1</t>
  </si>
  <si>
    <t>V.P TÒA NHÀ UOA Q.7</t>
  </si>
  <si>
    <t>Gạch 800x800mm</t>
  </si>
  <si>
    <t>Mr Sử - TPS</t>
  </si>
  <si>
    <t>Lấy hóa đơn ,NCC nợ hợp đồng</t>
  </si>
  <si>
    <t>Tạm ứng chi phí công trình</t>
  </si>
  <si>
    <t>Lê Quang Thắng</t>
  </si>
  <si>
    <t>Cung cấp và thi công lắp đặt holding</t>
  </si>
  <si>
    <t>Chi phí cung cấp và lắp đặt vách thạch cao</t>
  </si>
  <si>
    <t>Công Ánh</t>
  </si>
  <si>
    <t>Đặng Thế Mỹ (nhận tiền mặt)</t>
  </si>
  <si>
    <t>Mr .Hoàng</t>
  </si>
  <si>
    <t>Chi phí cung cấp nhân công và vật tư phụ</t>
  </si>
  <si>
    <t>Công Ty TNHH TM DV KT Cơ Điện Lạnh Trung Kiên</t>
  </si>
  <si>
    <t>Chi phí đơn hàng ghế văn phòng</t>
  </si>
  <si>
    <t>Công Ty TNHH Thương Mại Rồng Phương Bắc</t>
  </si>
  <si>
    <t>Chi phí cung cấp và thi công lắp đặt cửa thép ngăn cháy ,vách kính ngăn cháy</t>
  </si>
  <si>
    <t>BẤT ĐỘNG SẢN R.E.E</t>
  </si>
  <si>
    <t>Cung cấp và thi công sơn sàn</t>
  </si>
  <si>
    <t>BNP 1055 (JLL)</t>
  </si>
  <si>
    <t>In hồ sơ thầu dự án BNP 1055</t>
  </si>
  <si>
    <t>Gửi bao thư tòa nhà duyệt hồ sơ</t>
  </si>
  <si>
    <t>Lý Đăng Khoa nhận qua TK</t>
  </si>
  <si>
    <t>Chi phí đặt cọc tòa nhà</t>
  </si>
  <si>
    <t>Công Ty TNHH Ascendas Saigon Bund</t>
  </si>
  <si>
    <t>Chi phí cung cấp và thi công hệ thống PCCC</t>
  </si>
  <si>
    <t>Công Ty TNHH Thiết Bị Phòng Cháy Và Chữa Cháy Thăng Long</t>
  </si>
  <si>
    <t>Chi phí cung cấp và thi công camera,hệ thống báo động</t>
  </si>
  <si>
    <t>Công Ty TNHH TM DV Minh Trung Đạt</t>
  </si>
  <si>
    <t>Bảo hiểm công nhân</t>
  </si>
  <si>
    <t>0003173</t>
  </si>
  <si>
    <t>Đã lấy hóa đơn : 24/11/2020</t>
  </si>
  <si>
    <t>0003151</t>
  </si>
  <si>
    <t>Công Ty TNHH Thảm Và Nội Thất KNT</t>
  </si>
  <si>
    <t>0000880</t>
  </si>
  <si>
    <t>Đã lấy hóa đơn : 31/12/2020</t>
  </si>
  <si>
    <t>Chi phí cung cấp và thi công lắp đặt ghế</t>
  </si>
  <si>
    <t>36 tháng</t>
  </si>
  <si>
    <t>Chi phí cung cấp và thi công lắp dặt hệ thống cáp mạng</t>
  </si>
  <si>
    <t>Công Ty TNHH Lantro (Việt Nam)</t>
  </si>
  <si>
    <t>Chi phí đơn hàng ghế quầy bar bọc vải</t>
  </si>
  <si>
    <t>Chi phí cung cấp và thi công lắp đặt vách + cửa chống cháy</t>
  </si>
  <si>
    <t>Chi phí cung cấp và thi công lắp đặt hệ thống thông gió</t>
  </si>
  <si>
    <t>Công Ty TNHH Kỹ Thuật Nhất Xanh</t>
  </si>
  <si>
    <t>Chi phí cung cấp và thi công lắp đặt bàn ghế ,tủ hồ sơ</t>
  </si>
  <si>
    <t>Chi phí cung cấp và thi công lắp đặt thạch cao</t>
  </si>
  <si>
    <t>Chi phí gửi xe T11+T12/2020 cho thi công tại tòa nhà</t>
  </si>
  <si>
    <t>Bảo hiểm công nhân đợt 2</t>
  </si>
  <si>
    <t>0002425</t>
  </si>
  <si>
    <t>Đã lấy hóa đơn</t>
  </si>
  <si>
    <t>Bảo hiểm công nhân đợt 3</t>
  </si>
  <si>
    <t>0002445</t>
  </si>
  <si>
    <t>Chi phí cung cấp gỗ tiêu âm</t>
  </si>
  <si>
    <t>Công Ty TNHH TM TK Và DV XD Hoàng Gia</t>
  </si>
  <si>
    <t>Chi phí đơn hàng cảm biến hồng ngoại</t>
  </si>
  <si>
    <t>Công Ty TNHH Thương Mại Kỹ Thuật Điện Liên Minh Nguyễn</t>
  </si>
  <si>
    <t>Chi phí cửa thép chống cháy</t>
  </si>
  <si>
    <t>Công Ty TNHH SX TM Duyên Tân</t>
  </si>
  <si>
    <t>0000021</t>
  </si>
  <si>
    <t>Đã lấy hóa đơn : 19/12/2020</t>
  </si>
  <si>
    <t>Chi phí in ấn bản vẽ A1</t>
  </si>
  <si>
    <t>In Minh Tiến</t>
  </si>
  <si>
    <t>Bảo hiểm công nhân đợt 4</t>
  </si>
  <si>
    <t>0002690;0002632</t>
  </si>
  <si>
    <t>Đã lấy hóa đơn : 09+10/12/2020</t>
  </si>
  <si>
    <t>Chi phí khung treo tivi</t>
  </si>
  <si>
    <t>Công Ty Cổ Phần Dịch Vụ Và Phát Triển Thương Mại Gia Hưng</t>
  </si>
  <si>
    <t>0000926</t>
  </si>
  <si>
    <t>Công Ty TNHH Sản Xuất Trang Trí Nội Thất Thiên Lộc</t>
  </si>
  <si>
    <t xml:space="preserve">Chi phí đơn hàng đèn exit </t>
  </si>
  <si>
    <t>CN TP.HCM Công Ty Cổ Phần Hochiki Việt Nam</t>
  </si>
  <si>
    <t>Bảo hiểm công nhân đợt 5</t>
  </si>
  <si>
    <t>0002819</t>
  </si>
  <si>
    <t>Đã lấy hóa đơn : 09/12/2020</t>
  </si>
  <si>
    <t>Bảo hiểm công nhân đợt 6</t>
  </si>
  <si>
    <t>0003360</t>
  </si>
  <si>
    <t>Đã lấy hóa đơn : 28/12/2020</t>
  </si>
  <si>
    <t>Chi phí đơn hàng đồ điện gia dụng</t>
  </si>
  <si>
    <t>Công Ty TNHH Thương Mại Điện Máy Sài Gòn</t>
  </si>
  <si>
    <t>Chi phí đơn hàng len chân tường,vận chuyển</t>
  </si>
  <si>
    <t>Chi phí đơn hàng sàn nâng</t>
  </si>
  <si>
    <t>Công Ty Cổ Phần Xây Dựng Hoàn Thiện &amp; Thương Mại Hoàng Nguyên</t>
  </si>
  <si>
    <t>Chi phí in bản vẽ</t>
  </si>
  <si>
    <t>Vãng Lai ( Trần Xuân Hòa)</t>
  </si>
  <si>
    <t>BNP 1055</t>
  </si>
  <si>
    <t>Nam Thuận T19 MR 72m2</t>
  </si>
  <si>
    <t>Chi phí cung cấp và thi công lắp đặt PCCC</t>
  </si>
  <si>
    <t>Công Ty Cổ Phần Thương Mại Đức Phương</t>
  </si>
  <si>
    <t xml:space="preserve">Tuần </t>
  </si>
  <si>
    <t>Chi phí đặt cọc thi công</t>
  </si>
  <si>
    <t>Công Ty TNHH Ngôi Nhà Đức Thành Phố Hồ Chí Minh</t>
  </si>
  <si>
    <t>HTMB JACCS T2</t>
  </si>
  <si>
    <t>Đặt cọc thi công</t>
  </si>
  <si>
    <t>Tuần 1/11</t>
  </si>
  <si>
    <t>Đơn hàng trần</t>
  </si>
  <si>
    <t>Công Ty Cổ Phần I.S</t>
  </si>
  <si>
    <t>Tuần 1/12</t>
  </si>
  <si>
    <t>Chi phí lột sàn,trét bột,thay tấm trần ,thay bóng đèn,tháo kính</t>
  </si>
  <si>
    <t>Chi phí đơn hàng trần thạch cao</t>
  </si>
  <si>
    <t>Chi phí đơn hàng phụ kiện VVP</t>
  </si>
  <si>
    <t>Cửa Hàng Phụ Kiện Nguyễn Quang</t>
  </si>
  <si>
    <t>Chi phí nhân công xử lý sàn</t>
  </si>
  <si>
    <t xml:space="preserve">Mr Tâm </t>
  </si>
  <si>
    <t>Chi phí tháo dỡ</t>
  </si>
  <si>
    <t>HTMB SRF 1049 T8</t>
  </si>
  <si>
    <t>Công Ty TNHH American Indochina Management Vietnam</t>
  </si>
  <si>
    <t>Tạm ứng 50% thi công ME - Điện lạnh - Hệ Thống Phòng Cháy Chữa Cháy</t>
  </si>
  <si>
    <t>Nguyễn Hoàng Kiệt</t>
  </si>
  <si>
    <t>Tháo dở trọn gói ,cán sàn</t>
  </si>
  <si>
    <t>Chi phí thi công thạch cao</t>
  </si>
  <si>
    <t>HTMB SRF 1048 T8</t>
  </si>
  <si>
    <t>CT MR.TUẤN (NHÀ PHỐ)</t>
  </si>
  <si>
    <t>Tạm ứng đợt 1 (50%) gói XPXD nhà Mr Tuấn</t>
  </si>
  <si>
    <t>Trần Chánh Tín</t>
  </si>
  <si>
    <t>Tuần 3/12</t>
  </si>
  <si>
    <t>Mr Tín</t>
  </si>
  <si>
    <t>Chi phí đăng ký đo đạc</t>
  </si>
  <si>
    <t>Trung Tâm Đo Đạc Bản Đồ</t>
  </si>
  <si>
    <t>CT MR .TUẤN (NHÀ PHỐ)</t>
  </si>
  <si>
    <t>AWOT GLOBAL LOGISTICS VN T19</t>
  </si>
  <si>
    <t>Công Ty TNHH Vietnam Land SSG</t>
  </si>
  <si>
    <t>Giấy carton bao che khung kính,vận chuyển</t>
  </si>
  <si>
    <t>Chi phí cung cấp và thi công lắp đặt phụ kiện</t>
  </si>
  <si>
    <t>Chi phí bảo vệ và kỹ thuật tòa nhà</t>
  </si>
  <si>
    <t>Tuần 4/12</t>
  </si>
  <si>
    <t>Chi phí cung cấp và thi công đơn hàng máy lạnh</t>
  </si>
  <si>
    <t xml:space="preserve">Chi phí cung cấp và thi công PCCC </t>
  </si>
  <si>
    <t>0002508</t>
  </si>
  <si>
    <t>Đã lấy hóa đơn : 28/11/2020</t>
  </si>
  <si>
    <t>Chi phí đơn hàng ghế Pantry</t>
  </si>
  <si>
    <t>Công Ty CP Thiết Bị CN Trọng Tín</t>
  </si>
  <si>
    <t>Chi phí thi công cán nền</t>
  </si>
  <si>
    <t>Mr .Trường</t>
  </si>
  <si>
    <t>Chi phí đơn hàng đèn nhôm định hình</t>
  </si>
  <si>
    <t>Công Ty TNHH Kỹ Thuật BKS</t>
  </si>
  <si>
    <t>Chi phí đơn hàng ghế nhân viên &amp; tủ hồ sơ</t>
  </si>
  <si>
    <t>Chi phí đơn hàng gạch</t>
  </si>
  <si>
    <t>Công Ty TNHH Gốm Sứ Quốc Tế TPS</t>
  </si>
  <si>
    <t>Chi phí thi công lắp đặt PCCC và di dời đầu báo</t>
  </si>
  <si>
    <t>Hoàng Anh Đức</t>
  </si>
  <si>
    <t>Huỳnh Kim Thành (TC) (nhận qua TK )</t>
  </si>
  <si>
    <t>Chi phí thi công sơn nước</t>
  </si>
  <si>
    <t>Mr.Phát</t>
  </si>
  <si>
    <t>Mr.Hưng - DKO</t>
  </si>
  <si>
    <t>Chi phí cung cấp phụ kiện VVP</t>
  </si>
  <si>
    <t>Chi phí bồn rửa pantry</t>
  </si>
  <si>
    <t>Công Ty TNHH MTV Toàn Minh Tuấn</t>
  </si>
  <si>
    <t>Chi phí bẩy mở inox</t>
  </si>
  <si>
    <t>Vãng Lai (Huỳnh Hải Cương)</t>
  </si>
  <si>
    <t>Chi phí đơn hàng ghế sofa</t>
  </si>
  <si>
    <t>Công Ty TNHH Sản Xuất - Thương Mại - Dịch Vụ Linh Hoàng Gia (Zsofa)</t>
  </si>
  <si>
    <t xml:space="preserve">Chi phí đơn hàng thùng carton ,bọc nilon </t>
  </si>
  <si>
    <t>Chi phí thùng carton</t>
  </si>
  <si>
    <t>Chi phí đơn hàng đá</t>
  </si>
  <si>
    <t>Công Ty TNHH Thương Mại Dịch Vụ Trang Trí Nhà Xinh</t>
  </si>
  <si>
    <t>Chi phí cung cấp và thi công đơn hàng màn sáo</t>
  </si>
  <si>
    <t>0002953</t>
  </si>
  <si>
    <t>Đã lấy hóa đơn : 30/11/2020</t>
  </si>
  <si>
    <t>Công Ty TNHH TM Điện Máy Sài Gòn</t>
  </si>
  <si>
    <t>0000695</t>
  </si>
  <si>
    <t xml:space="preserve">Chi phí đơn hàng đèn </t>
  </si>
  <si>
    <t>Công Ty TNHH Đèn Sợi Quang Việt</t>
  </si>
  <si>
    <t>Chi phí đơn hàng gạch thẻ ốp tường</t>
  </si>
  <si>
    <t>Công Ty TNHH Thương Mại Khánh Hội</t>
  </si>
  <si>
    <t>Chi phí mua kệ sách hình cây có hộc</t>
  </si>
  <si>
    <t>Tiki</t>
  </si>
  <si>
    <t>Chi phí mua chậu xi măng đen đá mài</t>
  </si>
  <si>
    <t>Chi phí mua 1 cây hoa lan ý giả trình mẫu</t>
  </si>
  <si>
    <t>Shopee</t>
  </si>
  <si>
    <t>Chi phí cung cấp và thi công lắp đặt cửa</t>
  </si>
  <si>
    <t>Công Ty CP TM DV Và KT Win - Saigon door</t>
  </si>
  <si>
    <t>Chi phí đơn hàng bàn làm việc lượn chữ L</t>
  </si>
  <si>
    <t>0005498</t>
  </si>
  <si>
    <t xml:space="preserve">Chi phí cây lan ý giả </t>
  </si>
  <si>
    <t>Bi Shop Hà Nội</t>
  </si>
  <si>
    <t>Chi phí mua sỏi trang trí</t>
  </si>
  <si>
    <t>Chi phí cung cấp và thi công lắp đặt đơn hàng bàn ,tủ hồ sơ,bàn lễ tân,kệ bếp</t>
  </si>
  <si>
    <t>0005497</t>
  </si>
  <si>
    <t>Chi phí cung cấp và thi công lắp đặt cửa (gói PS)</t>
  </si>
  <si>
    <t xml:space="preserve">Công Ty CP TM DV Và KT Win </t>
  </si>
  <si>
    <t>Chi phí cung cấp sơn và sửa lại 2 bộ cửa</t>
  </si>
  <si>
    <t>Nguyễn Văn Cường</t>
  </si>
  <si>
    <t>Chi phí cung cấp và thi công lắp đặt bảng đèn</t>
  </si>
  <si>
    <t>Chi phí cung cấp và thi công lắp đặt cửa sắt lùa</t>
  </si>
  <si>
    <t>Chi phí đơn hàng bồn rửa chén</t>
  </si>
  <si>
    <t>Công Ty TNHH Hoàng Anh Home</t>
  </si>
  <si>
    <t>Chi phí cung cấp và thi công lắp đặt cửa (gói PS) lần 2</t>
  </si>
  <si>
    <t>Công Ty CP TM DV Và KT Win</t>
  </si>
  <si>
    <t>Chi phí đơn hàng xốp trang trí chậu cây lan</t>
  </si>
  <si>
    <t>Hoa Đăng Đức Lương</t>
  </si>
  <si>
    <t>Chi phí đặt mua 4 bộ ghế sofa</t>
  </si>
  <si>
    <t>Công Ty TNHH SX TM &amp; DV Đông Ngàn</t>
  </si>
  <si>
    <t>Công Ty TNHH Thương Mại Dịch Vụ Đầu Tư Sao Mai Việt</t>
  </si>
  <si>
    <t>Chi phí thi công lắp đặt vách cỏ ,vách rêu nhân tạo</t>
  </si>
  <si>
    <t>Công Ty TNHH Dịch Vụ Thương Mại Trang Thương</t>
  </si>
  <si>
    <t>HSC</t>
  </si>
  <si>
    <t>Thi công gia công đồ mộc (HSC)</t>
  </si>
  <si>
    <t>Đồ mộc (HSC)</t>
  </si>
  <si>
    <t>Cung cấp và thi công lắp đặt decal (HSC)</t>
  </si>
  <si>
    <t>DIAG NGUYẾN DU</t>
  </si>
  <si>
    <t>Chi phí tiếp khách Diag Nguyễn Du</t>
  </si>
  <si>
    <t>Chi phí điện công trình</t>
  </si>
  <si>
    <t>Công Ty Điện Lực Sài Gòn</t>
  </si>
  <si>
    <t>Chi phí đơn hàng vật tư nước</t>
  </si>
  <si>
    <t>Chi phí cung cấp và thi công lắp đặt cửa cuốn</t>
  </si>
  <si>
    <t>Công Ty TNHH Cửa Hưng Thịnh Phát</t>
  </si>
  <si>
    <t>Chi phí cung cấp và thi công đục ,cán sàn</t>
  </si>
  <si>
    <t>Chi phí nhân công và vật tư phụ</t>
  </si>
  <si>
    <t>Chi phí bồi dưỡng đào đường nước đô thị</t>
  </si>
  <si>
    <t>Chi phí mua mẫu tấm ốp</t>
  </si>
  <si>
    <t>Công Ty TNHH TM DV Lâm Quang Phát</t>
  </si>
  <si>
    <t>Chi phí cung cấp và thi công lắp đặt alu + kính</t>
  </si>
  <si>
    <t xml:space="preserve">Chi phí đơn hàng gạch </t>
  </si>
  <si>
    <t>Chi phí đơn hàng thiết bị vệ sinh</t>
  </si>
  <si>
    <t>Chi phí mua tấm ốp PVC 3D</t>
  </si>
  <si>
    <t>0000435</t>
  </si>
  <si>
    <t>DIAG NGUYỄN DU</t>
  </si>
  <si>
    <t>In bản vẽ xin phép thi công</t>
  </si>
  <si>
    <t>Công Ty TNHH Thư Quán Sinh Viên</t>
  </si>
  <si>
    <t>Chi phí in proposal cho dự án SJ 1062</t>
  </si>
  <si>
    <t>Chi phí tiếp khách</t>
  </si>
  <si>
    <t>Công Ty TNHH Mr.Beef Steak</t>
  </si>
  <si>
    <t>Công Ty Cổ Phần Đầu Tư Địa Ốc Đại Quang Minh</t>
  </si>
  <si>
    <t>Chi phí quản lý và tư vấn kỹ thuật</t>
  </si>
  <si>
    <t>Công Ty TNHH TM Và DV PCCC Tân Long Hải</t>
  </si>
  <si>
    <t>Chi phí bảo hiểm công trình</t>
  </si>
  <si>
    <t>0003324</t>
  </si>
  <si>
    <t xml:space="preserve">Chi phí bảo hiểm công nhân </t>
  </si>
  <si>
    <t>0003390</t>
  </si>
  <si>
    <t>Chi phí cung cấp và thi công lắp đặt rèm</t>
  </si>
  <si>
    <t>Công Ty TNHH Trung Dương</t>
  </si>
  <si>
    <t>Chi phí hồ sơ công trình</t>
  </si>
  <si>
    <t xml:space="preserve">Chi phí in bản vẽ xin phép thi công </t>
  </si>
  <si>
    <t>Công Ty TNHH MTV Dịch Vụ In Photo</t>
  </si>
  <si>
    <t xml:space="preserve">Chi phí grab </t>
  </si>
  <si>
    <t>Grab ( Nguyễn Đặng Thảo Tiên)</t>
  </si>
  <si>
    <t>Chi phí giấy cuộn carton</t>
  </si>
  <si>
    <t>Chi phí cung cấp và thi công lắp đặt cán nền</t>
  </si>
  <si>
    <t>Chi phí cung cấp và thi công lắp đặt vách ngăn di động</t>
  </si>
  <si>
    <t>Chi phí gạch lát sàn</t>
  </si>
  <si>
    <t>Công Ty CP Ánh Sáng Đương Đại</t>
  </si>
  <si>
    <t xml:space="preserve">Lấy hóa đơn NCC </t>
  </si>
  <si>
    <t>Chi phí đơn hàng bạt nhựa tái sinh</t>
  </si>
  <si>
    <t>Lê Thuận Thành</t>
  </si>
  <si>
    <t>Chi phí đơn hàng bàn họp di động</t>
  </si>
  <si>
    <t>Công Ty TNHH TM Rồng Phương Bắc</t>
  </si>
  <si>
    <t>Chi phí in ấn và đặt xe chuyển bản vẽ xuống Đồng Nai</t>
  </si>
  <si>
    <t>Bèo 3</t>
  </si>
  <si>
    <t>Công Ty TNHH Ifurni</t>
  </si>
  <si>
    <t>Chi phí cung cấp và thi công đơn hàng mộc</t>
  </si>
  <si>
    <t>Chi phí đơn hàng nước</t>
  </si>
  <si>
    <t>Chi phí đơn hàng bàn ,ghế bar</t>
  </si>
  <si>
    <t xml:space="preserve">Chi phí đơn hàng bàn ,ghế </t>
  </si>
  <si>
    <t>06 tháng</t>
  </si>
  <si>
    <t>Chi phí đơn hàng thanh dẫn hướng rèm</t>
  </si>
  <si>
    <t>Công Ty TNHH Thiết Kế Cuộc Sống</t>
  </si>
  <si>
    <t>Chi phí đơn hàng len chân tường</t>
  </si>
  <si>
    <t>Chi phí đơn hàng máy bơm chìm</t>
  </si>
  <si>
    <t>Phước Huệ</t>
  </si>
  <si>
    <t>Chi phí đơn hàng bồn nước ,vòi nước</t>
  </si>
  <si>
    <t>Chi phí đơn hàng gạch lát sàn</t>
  </si>
  <si>
    <t>Công Ty Cổ Phần Ánh Sáng Đương Đại</t>
  </si>
  <si>
    <t>Chi phí cung cấp và thi công lắp đặt đơn hàng máy lạnh</t>
  </si>
  <si>
    <t>Chi phí in bản vẽ ,gửi grab</t>
  </si>
  <si>
    <t>MJ</t>
  </si>
  <si>
    <t xml:space="preserve">Công Ty TNHH Dịch Vụ Bất Động Sản D&amp;P </t>
  </si>
  <si>
    <t>Chi phí cung cấp và thi công lắp đặt cửa và vách chống cháy</t>
  </si>
  <si>
    <t>QBE Insurance (Vietnam) Company Limited</t>
  </si>
  <si>
    <t>Chi phí cung cấp và thi công tấm trải sàn</t>
  </si>
  <si>
    <t>Công Ty TNHH Linh Cầm</t>
  </si>
  <si>
    <t>60 tháng</t>
  </si>
  <si>
    <t>Chi phí mua mẫu đá cubic</t>
  </si>
  <si>
    <t>Chi phí cung cấp và thi công lắp đặt hệ đèn xuyên sáng</t>
  </si>
  <si>
    <t>Công Ty TNHH MTV Xuyên Sáng</t>
  </si>
  <si>
    <t>Công Ty TNHH SX TM DV Cơ Điện Lạnh Việt Tiệp</t>
  </si>
  <si>
    <t>Chi phí đục sàn và vận chuyển xà bần</t>
  </si>
  <si>
    <t xml:space="preserve">Chi phí cung cấp và thi công lắp đặt đơn hàng thảm </t>
  </si>
  <si>
    <t>Công Ty TNHH Thương Mại Ánh Ngọc Thanh</t>
  </si>
  <si>
    <t>Chi phí cung cấp nhân công và vật tư phụ hệ thống điều hòa không khí</t>
  </si>
  <si>
    <t>Công Ty TNHH DV Kỹ Thuật Cơ Điện Lạnh Trung Kiên</t>
  </si>
  <si>
    <t>Chi phí cung cấp và lắp đặt khung thép</t>
  </si>
  <si>
    <t>Chi phí đơn hàng ống nước</t>
  </si>
  <si>
    <t xml:space="preserve">Chi phí thi công thạch cao </t>
  </si>
  <si>
    <t>Chi phí đơn hàng gạch kính</t>
  </si>
  <si>
    <t xml:space="preserve">Chi phí photo bản vẽ </t>
  </si>
  <si>
    <t>Thiên Ấn</t>
  </si>
  <si>
    <t>Chi phí in hồ sơ A1 trình đơn vị PCCC</t>
  </si>
  <si>
    <t>Vãng Lai ( Phạm Nguyễn Bảo Ngọc )</t>
  </si>
  <si>
    <t xml:space="preserve">Khóa điện tử </t>
  </si>
  <si>
    <t>Công Ty TNHH SX TM Hoàng Duy Phát</t>
  </si>
  <si>
    <t>Chi phí thi công film 3M</t>
  </si>
  <si>
    <t>Công Ty TNHH Thương Mại Xây Dựng Sài Gòn Quốc Tế Tiên Phong</t>
  </si>
  <si>
    <t>Chi phí cung cấp và thi công cán sàn</t>
  </si>
  <si>
    <t>Chi phí đơn hàng cáp bu lông treo đèn máng</t>
  </si>
  <si>
    <t>Quốc Lương</t>
  </si>
  <si>
    <t>Chi phí nhận mẫu rèm Acacia</t>
  </si>
  <si>
    <t>Chi phí đơn hàng máy lọc nước nóng lạnh</t>
  </si>
  <si>
    <t>0001063</t>
  </si>
  <si>
    <t>Đã lấy hóa đơn : 29/12/2020</t>
  </si>
  <si>
    <t>0003188</t>
  </si>
  <si>
    <t>Đã lấy hóa đơn : 25/12/2020</t>
  </si>
  <si>
    <t>Chi phí bảo hiểm trách nhiệm người sử dụng lao động</t>
  </si>
  <si>
    <t>0003187</t>
  </si>
  <si>
    <t>Công Ty Cổ Phần ĐT TM DV &amp; SX Hợp Nhất</t>
  </si>
  <si>
    <t>Chi phí đơn hàng tủ rack ,thiết bị</t>
  </si>
  <si>
    <t>Công Ty TNHH TM DV Tin Học Nhân Sinh Phúc</t>
  </si>
  <si>
    <t>Chi phí đơn hàng phụ kiện Hafele</t>
  </si>
  <si>
    <t>Công Ty TNHH PTKITCHEN VIET NAM</t>
  </si>
  <si>
    <t>HTMB AWOT</t>
  </si>
  <si>
    <t>Chi phí tháo dở bàn giao mặt công ty Awot</t>
  </si>
  <si>
    <t>Công Ty TNHH KT Và Xây Dựng CID</t>
  </si>
  <si>
    <t>UR</t>
  </si>
  <si>
    <t>0003063</t>
  </si>
  <si>
    <t>Đã lấy hóa đơn : 18/12/2020</t>
  </si>
  <si>
    <t>Chi phí grab nhận bản vẽ từ công trường gửi về</t>
  </si>
  <si>
    <t>Vãng Lai (Phạm Nguyễn Bảo Ngọc)</t>
  </si>
  <si>
    <t xml:space="preserve">Chi phí cung cấp và thi công lắp đặt thảm </t>
  </si>
  <si>
    <t>HTMB JACCS T19</t>
  </si>
  <si>
    <t>Chi phí vận chuyển nội thất ,tủ bàn ,chuyển hồ sơ</t>
  </si>
  <si>
    <t>TỔNG CÔNG NỢ CÒN PHẢI TRẢ</t>
  </si>
  <si>
    <t>NGÀY THANH TOÁN</t>
  </si>
  <si>
    <t>PHÂN LOẠI</t>
  </si>
  <si>
    <t xml:space="preserve">Chi phí quản lý </t>
  </si>
  <si>
    <t>VPCTY</t>
  </si>
  <si>
    <t>DV RÁC</t>
  </si>
  <si>
    <t>Vật tư</t>
  </si>
  <si>
    <t>In A3</t>
  </si>
  <si>
    <t>CP thi công</t>
  </si>
  <si>
    <t>VỆ SINH CTY</t>
  </si>
  <si>
    <t>PHỤ CẤP THÊM</t>
  </si>
  <si>
    <t>Chiết khấu</t>
  </si>
  <si>
    <t>CÚNG RẰM</t>
  </si>
  <si>
    <t>CP VP, CP khác,…</t>
  </si>
  <si>
    <t xml:space="preserve">CÚNG ÔNG </t>
  </si>
  <si>
    <t>TRÔNG XE</t>
  </si>
  <si>
    <t>MBVP</t>
  </si>
  <si>
    <t>máy cân</t>
  </si>
  <si>
    <t>thước laze</t>
  </si>
  <si>
    <t xml:space="preserve">tiền điện </t>
  </si>
  <si>
    <t>BAO LỤA SẤY</t>
  </si>
  <si>
    <t>Nguyễn Thanh Đạm</t>
  </si>
  <si>
    <t>DV NH</t>
  </si>
  <si>
    <t>phí NH</t>
  </si>
  <si>
    <t>PHÍ GAB</t>
  </si>
  <si>
    <t>IN HỒ SƠ</t>
  </si>
  <si>
    <t>LẮP ĐỒNG HỒ KHO</t>
  </si>
  <si>
    <t>NẠP GAS ML</t>
  </si>
  <si>
    <t>PHÍ GIAO DỊCH TẶNG KH</t>
  </si>
  <si>
    <t>PHÍ TIẾP KHÁCH</t>
  </si>
  <si>
    <t>MS THÚY</t>
  </si>
  <si>
    <t xml:space="preserve">PHÍ KHẢO SÁT </t>
  </si>
  <si>
    <t>BÚT TRÌNH CHIẾU</t>
  </si>
  <si>
    <t>DỤNG CỤ PANTRY</t>
  </si>
  <si>
    <t>Companytrip</t>
  </si>
  <si>
    <t>tạm ứng</t>
  </si>
  <si>
    <t xml:space="preserve">ĐTDĐ </t>
  </si>
  <si>
    <t>Tặng TIVI Thảo TK</t>
  </si>
  <si>
    <t>ủng hộ trẻ em khuyết tật</t>
  </si>
  <si>
    <t xml:space="preserve">Cước phí VNPT </t>
  </si>
  <si>
    <t xml:space="preserve">Tiền lãi + vốn xe ô tô </t>
  </si>
  <si>
    <t>BHXH T9</t>
  </si>
  <si>
    <t>cá nhân</t>
  </si>
  <si>
    <t>Tiền nhà của sêp</t>
  </si>
  <si>
    <t>CHI HỘ</t>
  </si>
  <si>
    <t>Kho Vacons</t>
  </si>
  <si>
    <t>CÔNG ĐOÀN</t>
  </si>
  <si>
    <t>CÁ</t>
  </si>
  <si>
    <t>PANTRY</t>
  </si>
  <si>
    <t>PHÚC LƠI</t>
  </si>
  <si>
    <t>MS TIÊN TK</t>
  </si>
  <si>
    <t>phí  companytrip</t>
  </si>
  <si>
    <t>tổng</t>
  </si>
  <si>
    <t>bánh sn  Thành TC</t>
  </si>
  <si>
    <t>Đặt cuốn catalogue</t>
  </si>
  <si>
    <t>PHÍ BẢO TRÌ PM</t>
  </si>
  <si>
    <t>Mua bảng học english</t>
  </si>
  <si>
    <t>Phí gab team sale</t>
  </si>
  <si>
    <t>In name card</t>
  </si>
  <si>
    <t>Hoa ,chậu,túi giấy</t>
  </si>
  <si>
    <t>Phạm Thị Thanh Hiền</t>
  </si>
  <si>
    <t>Chiết khấu ,quà tặng</t>
  </si>
  <si>
    <t>Phí gửi xe T09/2020</t>
  </si>
  <si>
    <t>Nguyễn Ngọc Bạch</t>
  </si>
  <si>
    <t>Hoàng Thị Dung</t>
  </si>
  <si>
    <t>Gửi xe</t>
  </si>
  <si>
    <t>Phí vệ sinh T09/2020</t>
  </si>
  <si>
    <t>Công Ty TNHH Việt Clean</t>
  </si>
  <si>
    <t>VTB</t>
  </si>
  <si>
    <t>Vệ sinh VP</t>
  </si>
  <si>
    <t>Bánh trung thu nhân viên</t>
  </si>
  <si>
    <t>CP khác</t>
  </si>
  <si>
    <t>Bồi dưỡng cô Thu dọn dẹp văn phòng</t>
  </si>
  <si>
    <t>BDDVVSVP</t>
  </si>
  <si>
    <t>Mua ACCAI (phòng thiết kế)</t>
  </si>
  <si>
    <t>Nguyễn Thị Huệ Quyên</t>
  </si>
  <si>
    <t>Công cụ dụng cụ</t>
  </si>
  <si>
    <t>Cây kiểng cho văn phòng</t>
  </si>
  <si>
    <t>Thuê VP T09/2020</t>
  </si>
  <si>
    <t>Thuê VP+Kho</t>
  </si>
  <si>
    <t>Trần Thị Ánh Tuyết</t>
  </si>
  <si>
    <t>Thuê VP</t>
  </si>
  <si>
    <t>Tiền nước VP</t>
  </si>
  <si>
    <t>Công Ty Cấp Nước Gia Định</t>
  </si>
  <si>
    <t>Nước VP</t>
  </si>
  <si>
    <t>Thiết bị chuyển đổi Audio + Ổ cắm điện</t>
  </si>
  <si>
    <t>Thuê VP Hà Nội (10/10-09/04/2021)</t>
  </si>
  <si>
    <t>Thuê VP Hà Nội</t>
  </si>
  <si>
    <t>Xăng xe,gửi xe</t>
  </si>
  <si>
    <t>Công tác phí</t>
  </si>
  <si>
    <t>Thực phẩm</t>
  </si>
  <si>
    <t>Điện thoại VNPT T09/2020</t>
  </si>
  <si>
    <t>Trung Tâm Kinh Doanh VNPT Thành Phố Hồ Chí Minh</t>
  </si>
  <si>
    <t>Điện thoại</t>
  </si>
  <si>
    <t xml:space="preserve">Chi phí ăn uống tiếp khách </t>
  </si>
  <si>
    <t>Grab doanh nghiệp T09/2020</t>
  </si>
  <si>
    <t>Công Ty TNHH Grap</t>
  </si>
  <si>
    <t>Grab</t>
  </si>
  <si>
    <t>Khung treo ti vi ,công lắp</t>
  </si>
  <si>
    <t>Chi phí văn phòng phẩm cho Vacons</t>
  </si>
  <si>
    <t>Công Ty TNHH Thương Mại Dịch Vụ Văn Phòng Phẩm Fast</t>
  </si>
  <si>
    <t>Chi Nhánh 7 Công Ty Cổ Phần Niso</t>
  </si>
  <si>
    <t>Nguyễn Huỳnh Lộc</t>
  </si>
  <si>
    <t>Phí đóng bảo hiểm thay còi xe ,vá lớp xe</t>
  </si>
  <si>
    <t>Thuê văn phòng ( Tầng 5 tòa nhà 132-134 Điện Biên Phủ ,Phường Đa Kao ,Quận 1,Tp.HCM</t>
  </si>
  <si>
    <t>Công Ty TNHH Tư Vấn Phát Triển Nam Việt Luật</t>
  </si>
  <si>
    <t>Thuê VP Điện Biên Phủ</t>
  </si>
  <si>
    <t>Phí 3 tháng Mail Server</t>
  </si>
  <si>
    <t>Công Ty TNHH P.A Việt Nam</t>
  </si>
  <si>
    <t>Internet</t>
  </si>
  <si>
    <t>Tặng quà cho khách</t>
  </si>
  <si>
    <t>Phạm Thị Thương</t>
  </si>
  <si>
    <t>Phí dịch vụ nhập hàng T07+T08+T09+T10</t>
  </si>
  <si>
    <t>Hưng Spec</t>
  </si>
  <si>
    <t>Nguyễn Thị Bích Ngọc</t>
  </si>
  <si>
    <t>Dịch Vụ VAT</t>
  </si>
  <si>
    <t xml:space="preserve">Hoa tặng khách hàng của Anh Mỹ  ngày 20/10 </t>
  </si>
  <si>
    <t>Cửa Hàng Bán Lẻ Hoa &amp; Dịch Vụ Hoa ( Dalat Hasfarm)</t>
  </si>
  <si>
    <t>Phí ngân hàng</t>
  </si>
  <si>
    <t>Ngân Hàng TMCP Công Thương Việt Nam</t>
  </si>
  <si>
    <t>Vay mua xe</t>
  </si>
  <si>
    <t>BHXH T10</t>
  </si>
  <si>
    <t>Bảo Hiểm Xã Hội Quận Bình Thạnh</t>
  </si>
  <si>
    <t>BHXH</t>
  </si>
  <si>
    <t>Chi hộ</t>
  </si>
  <si>
    <t>Thuê kho</t>
  </si>
  <si>
    <t>Phí giao hoa tặng KH ngày 20/10/2020</t>
  </si>
  <si>
    <t>Nguyễn Đặng Thảo Tiên</t>
  </si>
  <si>
    <t>LALAMOVE</t>
  </si>
  <si>
    <t>Phan Thanh Sáng</t>
  </si>
  <si>
    <t xml:space="preserve">Lẵng hoa + chậu </t>
  </si>
  <si>
    <t>Reset Main máy EPSON L1800</t>
  </si>
  <si>
    <t>Công Ty TNHH Đầu Tư Công Nghệ Nguyễn Phan</t>
  </si>
  <si>
    <t>Sữa chữa máy móc , thiết bị</t>
  </si>
  <si>
    <t>Xăng xe</t>
  </si>
  <si>
    <t>Công Ty Cổ Phần Cơ Khí Xăng Dầu</t>
  </si>
  <si>
    <t>Tiến Khoa</t>
  </si>
  <si>
    <t>TT kết hợp nhân ngày 20/10, sinh nhật nhân viên tháng 10/2020 
và chúc mừng trúng thầu các dự án mới (DIAG, MAYORA, UOA)</t>
  </si>
  <si>
    <t>CP phúc lợi</t>
  </si>
  <si>
    <t>Quỹ từ thiện hướng về đồng bào miền Trung</t>
  </si>
  <si>
    <t>Hội từ thiện Thiện Tâm</t>
  </si>
  <si>
    <t>Từ thiện</t>
  </si>
  <si>
    <t>Thay bản lề laptop DELL</t>
  </si>
  <si>
    <t>Sửa Iphone x ĐT Laptop Surface Macbook Đồng Hồ Tivi</t>
  </si>
  <si>
    <t>Bút Laze trình chiếu</t>
  </si>
  <si>
    <t>Công cụ , dụng cụ</t>
  </si>
  <si>
    <t>Bổ sung thuế GTGT</t>
  </si>
  <si>
    <t>Chi Cục Thuế Quận Bình Thạnh</t>
  </si>
  <si>
    <t>Thuế GTGT</t>
  </si>
  <si>
    <t>Nạp điện thoại cho Sếp 0902 987 998</t>
  </si>
  <si>
    <t>Mobi</t>
  </si>
  <si>
    <t>Máy lọc không khí Samsung AX34R3020WW/SW</t>
  </si>
  <si>
    <t>Lazada</t>
  </si>
  <si>
    <t>Chi phúc lợi mừng đám cưới nhân viên (Mr Lộc)</t>
  </si>
  <si>
    <t>Phí dịch vụ ngân hàng</t>
  </si>
  <si>
    <t>SHB</t>
  </si>
  <si>
    <t>In thiệp chúc mừng khai trương văn phòng SRF</t>
  </si>
  <si>
    <t>In ấn</t>
  </si>
  <si>
    <t>Hồ cá thủy sinh phòng Sếp</t>
  </si>
  <si>
    <t>Tiền rác T10/2020</t>
  </si>
  <si>
    <t>Rác</t>
  </si>
  <si>
    <t>Tạm ứng đợt 1(50%) thủ tục xin cấp chứng chỉ năng lực hoạt động xây dựng</t>
  </si>
  <si>
    <t>Công Ty CP - TVTK - ĐT TM Xây Dựng An Thịnh Phát</t>
  </si>
  <si>
    <t>Thêm cây vào hồ cá thủy sinh</t>
  </si>
  <si>
    <t>Phí gửi xe T10/2020</t>
  </si>
  <si>
    <t>Hoa trái cây cúng ông địa + chìa khóa thêm cho cổng công ty</t>
  </si>
  <si>
    <t>Tiếp khách  - team Hoàng Phúc</t>
  </si>
  <si>
    <t>Gongcha</t>
  </si>
  <si>
    <t>Giải ngân quỹ phúc lợi năm 2019 - Huỳnh Kim Thành</t>
  </si>
  <si>
    <t>ln</t>
  </si>
  <si>
    <t>Đổi ga T10/2020</t>
  </si>
  <si>
    <t>Thay bóng đèn toilet văn phòng công ty</t>
  </si>
  <si>
    <t>Sữa chữa văn phòng</t>
  </si>
  <si>
    <t>Phí giáo viên lớp học Tiếng Anh Vacons từ 28/09-30/10/2020</t>
  </si>
  <si>
    <t>Nguyễn Thị Mỹ Hạnh</t>
  </si>
  <si>
    <t>In bao thư thiệp</t>
  </si>
  <si>
    <t>Công Ty TNHH TM DV In Ấn Trí Đạt</t>
  </si>
  <si>
    <t>Nguyễn Ngọc Khánh Đoan</t>
  </si>
  <si>
    <t>Thuê VP T11/2020</t>
  </si>
  <si>
    <t>Cước chuyển phát T07+T08/2020</t>
  </si>
  <si>
    <t>Tổng công ty cổ phần bưu chính Viettel</t>
  </si>
  <si>
    <t>CPN</t>
  </si>
  <si>
    <t>Cước chuyển phát T09/2020</t>
  </si>
  <si>
    <t>Phí vệ sinh T10/2020</t>
  </si>
  <si>
    <t>Số 49 Đặng Thùy Trâm</t>
  </si>
  <si>
    <t>Phụ cấp cô dọn dẹp</t>
  </si>
  <si>
    <t>Chân máy chiếu phòng A.Mỹ</t>
  </si>
  <si>
    <t>Chia buồn cùng gia đình Mr Đặng Ngọc Thắng</t>
  </si>
  <si>
    <t>Vòng hoa chia buồn cùng gia đình Mr Đặng Ngọc Thắng</t>
  </si>
  <si>
    <t>Hội phí tham gia hiệp hội thiết kế VDAS</t>
  </si>
  <si>
    <t>Hiệp Hội Thiết Kế Mẫu Và Sáng Tạo Mỹ Thuật VN - VP Phía Nam</t>
  </si>
  <si>
    <t>Chi phí điện thoại T10/2020</t>
  </si>
  <si>
    <t>Trung Tâm Kinh Doanh VNPT Thành Phố Hồ Chí Minh - Chi Nhánh Tổng Công Ty Dịch Vụ Viễn Thông</t>
  </si>
  <si>
    <t>CP điện thoại</t>
  </si>
  <si>
    <t>Chi phí điện thoại T10/2020 (Mr Trí sử dụng)</t>
  </si>
  <si>
    <t>Chi phí Grab T10/2020</t>
  </si>
  <si>
    <t>Công Ty TNHH Grab</t>
  </si>
  <si>
    <t>CP Grab</t>
  </si>
  <si>
    <t>Chi phí Grab T10/2020 (Sếp Mỹ)</t>
  </si>
  <si>
    <t>Bánh kem sinh nhật T11/2020</t>
  </si>
  <si>
    <t>Chi phí thực phẩm</t>
  </si>
  <si>
    <t>Mực in màu Inktec</t>
  </si>
  <si>
    <t>Tiền rác T11/2020</t>
  </si>
  <si>
    <t>Cước chuyển phát T10/2020</t>
  </si>
  <si>
    <t>Chi phí mua máy in màu Epson 7710</t>
  </si>
  <si>
    <t>Mực in Ricoh</t>
  </si>
  <si>
    <t>Phí nạp mực máy in ,mua hộp mực</t>
  </si>
  <si>
    <t>Chi phí cước internet 06 tháng kho công ty</t>
  </si>
  <si>
    <t>VNPT</t>
  </si>
  <si>
    <t>Chi phí đăng ký hệ thống mạng đấu thầu quốc gia</t>
  </si>
  <si>
    <t>Trung Tâm Đấu Thầu Qua Mạng Quốc Gia</t>
  </si>
  <si>
    <t xml:space="preserve">Phí giáo viên lớp học Tiếng Anh Vacons 07 buổi </t>
  </si>
  <si>
    <t>Phí gửi xe T11/2020</t>
  </si>
  <si>
    <t>Trần Thị Huyền Trân</t>
  </si>
  <si>
    <t>Chi phí mua trái cây,công chứng ,photo</t>
  </si>
  <si>
    <t>Chi phí dịch vụ giấy phép kinh doanh công ty mới</t>
  </si>
  <si>
    <t>Nguyễn Thanh Tùng</t>
  </si>
  <si>
    <t>Chi phí mua cây ,hoa tặng đối tác</t>
  </si>
  <si>
    <t xml:space="preserve">CN Cty TNHH Dalat Hasfarm </t>
  </si>
  <si>
    <t>Chi phí gia hạn phần mềm BKAV</t>
  </si>
  <si>
    <t>Chi phí mua tên miền Vaconsreal.com.vn &amp; nâng cấp hosting</t>
  </si>
  <si>
    <t>Chi phí thay mực máy in A3</t>
  </si>
  <si>
    <t>Chi phí điện thoại T11/2020</t>
  </si>
  <si>
    <t>Chi phí điện thoại T11/2020 (Mr Trí sử dụng)</t>
  </si>
  <si>
    <t>Cước chuyển phát T11/2020</t>
  </si>
  <si>
    <t>Chi phí Grab T11/2020</t>
  </si>
  <si>
    <t>Lê Nguyễn Ngọc Nhung</t>
  </si>
  <si>
    <t>Chi phí mua lẵng hoa (RI 1075)</t>
  </si>
  <si>
    <t>Mua bìa dựng hồ sơ thầu</t>
  </si>
  <si>
    <t>Công Ty TNHH TM DV PT Phúc Thịnh</t>
  </si>
  <si>
    <t>Phạm Nguyễn Bảo Ngọc</t>
  </si>
  <si>
    <t>Chi phí mua hoa tặng khách hàng</t>
  </si>
  <si>
    <t>Hoa Tươi Cỏ Xuân</t>
  </si>
  <si>
    <t>Tiền rác T12/2020</t>
  </si>
  <si>
    <t xml:space="preserve">Chi phí mua USB ,ổ cắm điện </t>
  </si>
  <si>
    <t>Phí gửi xe T12/2020</t>
  </si>
  <si>
    <t>Nguyễn Hoàng Luân</t>
  </si>
  <si>
    <t>Chi phí mua vé tham gia Event VDAS</t>
  </si>
  <si>
    <t>Công Ty TNHH PT Thiết Kế Việt Nam</t>
  </si>
  <si>
    <t>Phí giáo viên lớp học Tiếng Anh Vacons từ 01+03+08+15+22/12</t>
  </si>
  <si>
    <t>Trần Gia Minh</t>
  </si>
  <si>
    <t>Chi phí mua hoa và trái cây,đồ dùng Vacons</t>
  </si>
  <si>
    <t>Tổng cộng</t>
  </si>
  <si>
    <t xml:space="preserve">Nam Thuận ENEGRY </t>
  </si>
  <si>
    <t>AQUA SONATUS</t>
  </si>
  <si>
    <t>Nam Thuận T19</t>
  </si>
  <si>
    <t>Số đã tt 2020</t>
  </si>
  <si>
    <t>TỔNG ĐÃ THANH TOÁN 2021</t>
  </si>
  <si>
    <t>đã trả (2020+2021)</t>
  </si>
  <si>
    <t>CÔNG TRÌNH
(1)</t>
  </si>
  <si>
    <t>MÃ CÔNG TRÌNH
(2)</t>
  </si>
  <si>
    <t>HẠNG MỤC
(3)</t>
  </si>
  <si>
    <t>NCC
(4)</t>
  </si>
  <si>
    <t>BG/GTHĐ
(6)</t>
  </si>
  <si>
    <t>GIÁ TRỊ QUYẾT TOÁN 
(7)</t>
  </si>
  <si>
    <t xml:space="preserve"> ĐỢT 1
(8)</t>
  </si>
  <si>
    <t>ĐỢT 2
(9)</t>
  </si>
  <si>
    <t xml:space="preserve">  ĐỢT 3
(10)</t>
  </si>
  <si>
    <t>SỐ TIỀN HĐƠN (ĐÃ NHẬN HĐƠN)
(14)</t>
  </si>
  <si>
    <t>DỰ ÁN 2021</t>
  </si>
  <si>
    <t xml:space="preserve"> ĐỢT 4
(11)</t>
  </si>
  <si>
    <t>TỔNG ĐÃ THANH TOÁN 2021
(12)</t>
  </si>
  <si>
    <t xml:space="preserve">TỔNG SỐ TIỀN CÒN PHẢI TRẢ
(14)
= IF( (7)="", (6)-(12), (7)-12))
</t>
  </si>
  <si>
    <t>ĐÃ THANH TOÁN (2020-2021)
(13)
= (5)+(12)</t>
  </si>
  <si>
    <t>NAM THUẬN T19 MR 72 M2</t>
  </si>
  <si>
    <t>SỐ ĐÃ TT 2020
(5)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</si>
</sst>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\ _₫_-;\-* #,##0\ _₫_-;_-* &quot;-&quot;??\ _₫_-;_-@_-"/>
    <numFmt numFmtId="165" formatCode="_-* #,##0.0\ _₫_-;\-* #,##0.0\ _₫_-;_-* &quot;-&quot;??\ _₫_-;_-@_-"/>
    <numFmt numFmtId="166" formatCode="_(* #,##0_);_(* \(#,##0\);_(* &quot;-&quot;??_);_(@_)"/>
    <numFmt numFmtId="167" formatCode="_(* #,##0.0_);_(* \(#,##0.0\);_(* &quot;-&quot;??_);_(@_)"/>
  </numFmts>
  <fonts count="79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b/>
      <sz val="20"/>
      <color theme="1"/>
      <name val="Times New Roman"/>
      <family val="1"/>
    </font>
    <font>
      <b/>
      <sz val="9"/>
      <color indexed="81"/>
      <name val="Tahoma"/>
      <family val="2"/>
    </font>
    <font>
      <b/>
      <sz val="15"/>
      <color theme="1"/>
      <name val="Times New Roman"/>
      <family val="1"/>
    </font>
    <font>
      <b/>
      <sz val="15"/>
      <color rgb="FFFF0000"/>
      <name val="Times New Roman"/>
      <family val="1"/>
    </font>
    <font>
      <sz val="15"/>
      <color theme="1"/>
      <name val="Times New Roman"/>
      <family val="1"/>
    </font>
    <font>
      <sz val="15"/>
      <color rgb="FF000000"/>
      <name val="Arial"/>
      <family val="2"/>
    </font>
    <font>
      <b/>
      <i/>
      <sz val="15"/>
      <color theme="1"/>
      <name val="Times New Roman"/>
      <family val="1"/>
    </font>
    <font>
      <i/>
      <sz val="15"/>
      <color theme="1"/>
      <name val="Times New Roman"/>
      <family val="1"/>
    </font>
    <font>
      <sz val="15"/>
      <color rgb="FFFF0000"/>
      <name val="Times New Roman"/>
      <family val="1"/>
    </font>
    <font>
      <b/>
      <sz val="15"/>
      <name val="Times New Roman"/>
      <family val="1"/>
    </font>
    <font>
      <sz val="15"/>
      <name val="Times New Roman"/>
      <family val="1"/>
    </font>
    <font>
      <sz val="15"/>
      <color rgb="FF000000"/>
      <name val="Times New Roman"/>
      <family val="1"/>
    </font>
    <font>
      <i/>
      <sz val="13"/>
      <color theme="1"/>
      <name val="Times New Roman"/>
      <family val="1"/>
    </font>
    <font>
      <i/>
      <sz val="13"/>
      <name val="Times New Roman"/>
      <family val="1"/>
    </font>
    <font>
      <i/>
      <sz val="12"/>
      <color theme="1"/>
      <name val="Times New Roman"/>
      <family val="1"/>
    </font>
    <font>
      <b/>
      <u val="singleAccounting"/>
      <sz val="17"/>
      <color theme="1"/>
      <name val="Times New Roman"/>
      <family val="1"/>
    </font>
    <font>
      <sz val="13"/>
      <color theme="1"/>
      <name val="Times New Roman"/>
      <family val="1"/>
    </font>
    <font>
      <b/>
      <sz val="18"/>
      <color theme="1"/>
      <name val="Times New Roman"/>
      <family val="1"/>
    </font>
    <font>
      <b/>
      <sz val="17"/>
      <color theme="1"/>
      <name val="Times New Roman"/>
      <family val="1"/>
    </font>
    <font>
      <b/>
      <sz val="16"/>
      <name val="Times New Roman"/>
      <family val="1"/>
    </font>
    <font>
      <b/>
      <sz val="16"/>
      <color rgb="FFFF0000"/>
      <name val="Times New Roman"/>
      <family val="1"/>
    </font>
    <font>
      <b/>
      <sz val="30"/>
      <color theme="1"/>
      <name val="Times New Roman"/>
      <family val="1"/>
    </font>
    <font>
      <b/>
      <sz val="13"/>
      <color theme="1"/>
      <name val="Times New Roman"/>
      <family val="1"/>
    </font>
    <font>
      <b/>
      <i/>
      <sz val="12"/>
      <color theme="1"/>
      <name val="Times New Roman"/>
      <family val="1"/>
    </font>
    <font>
      <i/>
      <sz val="12"/>
      <color rgb="FFFF0000"/>
      <name val="Times New Roman"/>
      <family val="1"/>
    </font>
    <font>
      <sz val="11"/>
      <color rgb="FFFF0000"/>
      <name val="Calibri"/>
      <family val="2"/>
      <charset val="163"/>
      <scheme val="minor"/>
    </font>
    <font>
      <sz val="13"/>
      <color rgb="FFFF0000"/>
      <name val="Times New Roman"/>
      <family val="1"/>
    </font>
    <font>
      <b/>
      <sz val="50"/>
      <color theme="1"/>
      <name val="Times New Roman"/>
      <family val="1"/>
    </font>
    <font>
      <b/>
      <sz val="50"/>
      <color rgb="FFFF0000"/>
      <name val="Times New Roman"/>
      <family val="1"/>
    </font>
    <font>
      <sz val="13"/>
      <name val="Times New Roman"/>
      <family val="1"/>
    </font>
    <font>
      <b/>
      <sz val="20"/>
      <color rgb="FFFF0000"/>
      <name val="Times New Roman"/>
      <family val="1"/>
    </font>
    <font>
      <i/>
      <sz val="12"/>
      <name val="Times New Roman"/>
      <family val="1"/>
    </font>
    <font>
      <b/>
      <i/>
      <sz val="12"/>
      <color rgb="FFFF0000"/>
      <name val="Times New Roman"/>
      <family val="1"/>
    </font>
    <font>
      <b/>
      <i/>
      <sz val="12"/>
      <name val="Times New Roman"/>
      <family val="1"/>
    </font>
    <font>
      <b/>
      <sz val="13"/>
      <name val="Times New Roman"/>
      <family val="1"/>
    </font>
    <font>
      <sz val="11"/>
      <name val="Calibri"/>
      <family val="2"/>
      <charset val="163"/>
      <scheme val="minor"/>
    </font>
    <font>
      <sz val="12"/>
      <color theme="1"/>
      <name val="Times New Roman"/>
      <family val="1"/>
    </font>
    <font>
      <i/>
      <sz val="13"/>
      <color rgb="FFFF0000"/>
      <name val="Times New Roman"/>
      <family val="1"/>
    </font>
    <font>
      <i/>
      <sz val="15"/>
      <color rgb="FFFF0000"/>
      <name val="Times New Roman"/>
      <family val="1"/>
    </font>
    <font>
      <b/>
      <sz val="16"/>
      <color theme="1"/>
      <name val="Times New Roman"/>
      <family val="1"/>
    </font>
    <font>
      <b/>
      <sz val="28"/>
      <color theme="1"/>
      <name val="Times New Roman"/>
      <family val="1"/>
    </font>
    <font>
      <b/>
      <sz val="13"/>
      <color rgb="FFFF0000"/>
      <name val="Times New Roman"/>
      <family val="1"/>
    </font>
    <font>
      <sz val="9"/>
      <color indexed="81"/>
      <name val="Tahoma"/>
      <family val="2"/>
    </font>
    <font>
      <b/>
      <sz val="36"/>
      <color rgb="FFFF0000"/>
      <name val="Times New Roman"/>
      <family val="1"/>
    </font>
    <font>
      <b/>
      <sz val="12"/>
      <name val="Times New Roman"/>
      <family val="1"/>
    </font>
    <font>
      <sz val="1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1"/>
      <name val="Times New Roman"/>
      <family val="1"/>
    </font>
    <font>
      <b/>
      <sz val="8"/>
      <color rgb="FFFF0000"/>
      <name val="Times New Roman"/>
      <family val="1"/>
    </font>
    <font>
      <sz val="8"/>
      <color theme="1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b/>
      <sz val="8"/>
      <color theme="1"/>
      <name val="Times New Roman"/>
      <family val="1"/>
    </font>
    <font>
      <i/>
      <sz val="8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i/>
      <sz val="10"/>
      <color theme="1"/>
      <name val="Times New Roman"/>
      <family val="1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  <font>
      <b/>
      <sz val="20"/>
      <name val="Times New Roman"/>
      <family val="1"/>
    </font>
    <font>
      <b/>
      <sz val="14"/>
      <color rgb="FFFF0000"/>
      <name val="Times New Roman"/>
      <family val="1"/>
    </font>
    <font>
      <b/>
      <sz val="16"/>
      <color rgb="FF000000"/>
      <name val="Arial"/>
      <family val="2"/>
    </font>
    <font>
      <b/>
      <sz val="12"/>
      <color rgb="FF000000"/>
      <name val="Arial"/>
      <family val="2"/>
    </font>
    <font>
      <sz val="11"/>
      <color rgb="FF000000"/>
      <name val="Arial"/>
      <family val="2"/>
    </font>
    <font>
      <sz val="12"/>
      <color rgb="FF000000"/>
      <name val="Arial"/>
      <family val="2"/>
    </font>
    <font>
      <b/>
      <sz val="11.5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FF0000"/>
      <name val="Arial"/>
      <family val="2"/>
    </font>
    <font>
      <sz val="11"/>
      <color rgb="FF00B050"/>
      <name val="Arial"/>
      <family val="2"/>
    </font>
    <font>
      <sz val="1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charset val="163"/>
    </font>
    <font>
      <b/>
      <sz val="9"/>
      <color indexed="81"/>
      <name val="Tahoma"/>
      <charset val="163"/>
    </font>
  </fonts>
  <fills count="2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8CC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13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medium">
        <color indexed="64"/>
      </left>
      <right/>
      <top style="dotted">
        <color indexed="64"/>
      </top>
      <bottom/>
      <diagonal/>
    </border>
    <border>
      <left style="thin">
        <color indexed="64"/>
      </left>
      <right/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 style="medium">
        <color indexed="64"/>
      </left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/>
      <top style="dotted">
        <color indexed="64"/>
      </top>
      <bottom style="medium">
        <color indexed="64"/>
      </bottom>
      <diagonal/>
    </border>
    <border>
      <left/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dotted">
        <color indexed="64"/>
      </bottom>
      <diagonal/>
    </border>
    <border>
      <left style="thick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ck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ck">
        <color indexed="64"/>
      </right>
      <top style="dotted">
        <color indexed="64"/>
      </top>
      <bottom/>
      <diagonal/>
    </border>
    <border>
      <left style="thick">
        <color indexed="64"/>
      </left>
      <right style="thin">
        <color indexed="64"/>
      </right>
      <top style="dotted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dotted">
        <color indexed="64"/>
      </top>
      <bottom style="thick">
        <color indexed="64"/>
      </bottom>
      <diagonal/>
    </border>
    <border>
      <left style="thin">
        <color indexed="64"/>
      </left>
      <right/>
      <top style="dotted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ck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30">
    <xf numFmtId="0" fontId="0" fillId="0" borderId="0" xfId="0"/>
    <xf numFmtId="164" fontId="6" fillId="0" borderId="0" xfId="1" applyNumberFormat="1" applyFont="1" applyAlignment="1">
      <alignment horizontal="center" vertical="center"/>
    </xf>
    <xf numFmtId="43" fontId="6" fillId="0" borderId="0" xfId="1" applyFont="1" applyAlignment="1">
      <alignment horizontal="center" vertical="center" wrapText="1"/>
    </xf>
    <xf numFmtId="43" fontId="6" fillId="0" borderId="0" xfId="1" applyFont="1" applyAlignment="1">
      <alignment horizontal="center"/>
    </xf>
    <xf numFmtId="43" fontId="6" fillId="0" borderId="0" xfId="1" applyFont="1" applyAlignment="1">
      <alignment horizontal="center" vertical="center"/>
    </xf>
    <xf numFmtId="43" fontId="6" fillId="0" borderId="0" xfId="1" applyFont="1"/>
    <xf numFmtId="164" fontId="7" fillId="0" borderId="0" xfId="0" applyNumberFormat="1" applyFont="1" applyAlignment="1">
      <alignment horizontal="center"/>
    </xf>
    <xf numFmtId="164" fontId="8" fillId="0" borderId="0" xfId="1" applyNumberFormat="1" applyFont="1" applyAlignment="1">
      <alignment horizontal="center" vertical="center"/>
    </xf>
    <xf numFmtId="43" fontId="9" fillId="0" borderId="0" xfId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64" fontId="4" fillId="3" borderId="2" xfId="1" applyNumberFormat="1" applyFont="1" applyFill="1" applyBorder="1" applyAlignment="1">
      <alignment horizontal="center" vertical="center"/>
    </xf>
    <xf numFmtId="43" fontId="4" fillId="3" borderId="2" xfId="1" applyFont="1" applyFill="1" applyBorder="1" applyAlignment="1">
      <alignment horizontal="center" vertical="center" wrapText="1"/>
    </xf>
    <xf numFmtId="43" fontId="4" fillId="3" borderId="2" xfId="1" applyFont="1" applyFill="1" applyBorder="1" applyAlignment="1">
      <alignment horizontal="center" vertical="center"/>
    </xf>
    <xf numFmtId="164" fontId="4" fillId="3" borderId="2" xfId="1" applyNumberFormat="1" applyFont="1" applyFill="1" applyBorder="1" applyAlignment="1">
      <alignment horizontal="center" vertical="center" wrapText="1"/>
    </xf>
    <xf numFmtId="164" fontId="4" fillId="4" borderId="2" xfId="1" applyNumberFormat="1" applyFont="1" applyFill="1" applyBorder="1" applyAlignment="1">
      <alignment horizontal="center" vertical="center" wrapText="1"/>
    </xf>
    <xf numFmtId="164" fontId="4" fillId="5" borderId="2" xfId="1" applyNumberFormat="1" applyFont="1" applyFill="1" applyBorder="1" applyAlignment="1">
      <alignment horizontal="center" vertical="center" wrapText="1"/>
    </xf>
    <xf numFmtId="43" fontId="4" fillId="6" borderId="3" xfId="1" applyFont="1" applyFill="1" applyBorder="1" applyAlignment="1">
      <alignment horizontal="center" vertical="center"/>
    </xf>
    <xf numFmtId="43" fontId="4" fillId="3" borderId="4" xfId="1" applyFont="1" applyFill="1" applyBorder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64" fontId="6" fillId="0" borderId="6" xfId="1" applyNumberFormat="1" applyFont="1" applyBorder="1" applyAlignment="1">
      <alignment horizontal="center" vertical="center"/>
    </xf>
    <xf numFmtId="43" fontId="6" fillId="0" borderId="6" xfId="1" applyFont="1" applyBorder="1" applyAlignment="1">
      <alignment horizontal="center" vertical="center" wrapText="1"/>
    </xf>
    <xf numFmtId="43" fontId="6" fillId="0" borderId="6" xfId="1" applyFont="1" applyBorder="1" applyAlignment="1">
      <alignment horizontal="center"/>
    </xf>
    <xf numFmtId="164" fontId="10" fillId="0" borderId="6" xfId="1" applyNumberFormat="1" applyFont="1" applyBorder="1" applyAlignment="1">
      <alignment horizontal="center" vertical="center"/>
    </xf>
    <xf numFmtId="43" fontId="6" fillId="0" borderId="7" xfId="1" applyFont="1" applyBorder="1" applyAlignment="1">
      <alignment horizontal="center" vertical="center"/>
    </xf>
    <xf numFmtId="43" fontId="6" fillId="0" borderId="8" xfId="1" applyFont="1" applyBorder="1" applyAlignment="1">
      <alignment horizontal="center" vertical="center"/>
    </xf>
    <xf numFmtId="43" fontId="6" fillId="0" borderId="9" xfId="1" applyFont="1" applyBorder="1" applyAlignment="1">
      <alignment horizontal="center" vertical="center"/>
    </xf>
    <xf numFmtId="164" fontId="6" fillId="0" borderId="11" xfId="1" applyNumberFormat="1" applyFont="1" applyBorder="1" applyAlignment="1">
      <alignment horizontal="center" vertical="center"/>
    </xf>
    <xf numFmtId="43" fontId="6" fillId="0" borderId="11" xfId="1" applyFont="1" applyBorder="1" applyAlignment="1">
      <alignment horizontal="center" vertical="center" wrapText="1"/>
    </xf>
    <xf numFmtId="43" fontId="6" fillId="0" borderId="11" xfId="1" applyFont="1" applyBorder="1" applyAlignment="1">
      <alignment horizontal="center"/>
    </xf>
    <xf numFmtId="164" fontId="10" fillId="0" borderId="11" xfId="1" applyNumberFormat="1" applyFont="1" applyBorder="1" applyAlignment="1">
      <alignment horizontal="center" vertical="center"/>
    </xf>
    <xf numFmtId="43" fontId="6" fillId="0" borderId="12" xfId="1" applyFont="1" applyBorder="1" applyAlignment="1">
      <alignment horizontal="center" vertical="center"/>
    </xf>
    <xf numFmtId="43" fontId="6" fillId="0" borderId="13" xfId="1" applyFont="1" applyBorder="1" applyAlignment="1">
      <alignment horizontal="center" vertical="center"/>
    </xf>
    <xf numFmtId="43" fontId="6" fillId="0" borderId="11" xfId="1" applyFont="1" applyBorder="1" applyAlignment="1">
      <alignment horizontal="center" vertical="center"/>
    </xf>
    <xf numFmtId="43" fontId="6" fillId="0" borderId="15" xfId="1" applyFont="1" applyBorder="1" applyAlignment="1">
      <alignment horizontal="center" vertical="center"/>
    </xf>
    <xf numFmtId="43" fontId="6" fillId="0" borderId="16" xfId="1" applyFont="1" applyBorder="1" applyAlignment="1">
      <alignment horizontal="center" vertical="center"/>
    </xf>
    <xf numFmtId="14" fontId="6" fillId="0" borderId="11" xfId="1" applyNumberFormat="1" applyFont="1" applyBorder="1" applyAlignment="1">
      <alignment horizontal="center" vertical="center"/>
    </xf>
    <xf numFmtId="43" fontId="6" fillId="0" borderId="11" xfId="1" applyFont="1" applyFill="1" applyBorder="1" applyAlignment="1">
      <alignment horizontal="center" vertical="center" wrapText="1"/>
    </xf>
    <xf numFmtId="43" fontId="6" fillId="0" borderId="11" xfId="1" applyFont="1" applyFill="1" applyBorder="1" applyAlignment="1">
      <alignment horizontal="center"/>
    </xf>
    <xf numFmtId="164" fontId="6" fillId="0" borderId="11" xfId="1" applyNumberFormat="1" applyFont="1" applyFill="1" applyBorder="1" applyAlignment="1">
      <alignment horizontal="center" vertical="center"/>
    </xf>
    <xf numFmtId="43" fontId="6" fillId="0" borderId="16" xfId="1" applyFont="1" applyFill="1" applyBorder="1" applyAlignment="1">
      <alignment horizontal="center" vertical="center"/>
    </xf>
    <xf numFmtId="43" fontId="6" fillId="0" borderId="15" xfId="1" applyFont="1" applyFill="1" applyBorder="1" applyAlignment="1">
      <alignment horizontal="center" vertical="center"/>
    </xf>
    <xf numFmtId="43" fontId="6" fillId="0" borderId="11" xfId="1" applyFont="1" applyFill="1" applyBorder="1" applyAlignment="1">
      <alignment horizontal="center" vertical="center"/>
    </xf>
    <xf numFmtId="43" fontId="6" fillId="0" borderId="0" xfId="1" applyFont="1" applyFill="1"/>
    <xf numFmtId="43" fontId="6" fillId="0" borderId="16" xfId="1" quotePrefix="1" applyFont="1" applyBorder="1" applyAlignment="1">
      <alignment horizontal="center" vertical="center" wrapText="1"/>
    </xf>
    <xf numFmtId="43" fontId="6" fillId="0" borderId="16" xfId="1" quotePrefix="1" applyFont="1" applyBorder="1" applyAlignment="1">
      <alignment horizontal="center" vertical="center"/>
    </xf>
    <xf numFmtId="43" fontId="6" fillId="0" borderId="14" xfId="1" applyFont="1" applyBorder="1" applyAlignment="1">
      <alignment horizontal="center" vertical="center" wrapText="1"/>
    </xf>
    <xf numFmtId="43" fontId="6" fillId="0" borderId="14" xfId="1" applyFont="1" applyBorder="1" applyAlignment="1">
      <alignment horizontal="center"/>
    </xf>
    <xf numFmtId="43" fontId="10" fillId="0" borderId="11" xfId="1" applyFont="1" applyBorder="1" applyAlignment="1">
      <alignment horizontal="center" vertical="center" wrapText="1"/>
    </xf>
    <xf numFmtId="43" fontId="10" fillId="0" borderId="11" xfId="1" applyFont="1" applyBorder="1" applyAlignment="1">
      <alignment horizontal="center" wrapText="1"/>
    </xf>
    <xf numFmtId="43" fontId="10" fillId="0" borderId="16" xfId="1" applyFont="1" applyBorder="1" applyAlignment="1">
      <alignment horizontal="center" vertical="center"/>
    </xf>
    <xf numFmtId="43" fontId="10" fillId="0" borderId="15" xfId="1" applyFont="1" applyBorder="1" applyAlignment="1">
      <alignment horizontal="center" vertical="center"/>
    </xf>
    <xf numFmtId="43" fontId="10" fillId="0" borderId="11" xfId="1" applyFont="1" applyBorder="1" applyAlignment="1">
      <alignment horizontal="center" vertical="center"/>
    </xf>
    <xf numFmtId="43" fontId="10" fillId="0" borderId="0" xfId="1" applyFont="1"/>
    <xf numFmtId="43" fontId="10" fillId="0" borderId="14" xfId="1" applyFont="1" applyBorder="1" applyAlignment="1">
      <alignment horizontal="center" vertical="center" wrapText="1"/>
    </xf>
    <xf numFmtId="43" fontId="10" fillId="0" borderId="14" xfId="1" applyFont="1" applyBorder="1" applyAlignment="1">
      <alignment horizontal="center" wrapText="1"/>
    </xf>
    <xf numFmtId="43" fontId="6" fillId="0" borderId="20" xfId="1" applyFont="1" applyBorder="1" applyAlignment="1">
      <alignment horizontal="center" vertical="center"/>
    </xf>
    <xf numFmtId="164" fontId="11" fillId="4" borderId="20" xfId="1" applyNumberFormat="1" applyFont="1" applyFill="1" applyBorder="1" applyAlignment="1">
      <alignment horizontal="center" vertical="center"/>
    </xf>
    <xf numFmtId="164" fontId="5" fillId="5" borderId="20" xfId="1" applyNumberFormat="1" applyFont="1" applyFill="1" applyBorder="1" applyAlignment="1">
      <alignment horizontal="center" vertical="center"/>
    </xf>
    <xf numFmtId="43" fontId="6" fillId="0" borderId="21" xfId="1" applyFont="1" applyBorder="1" applyAlignment="1">
      <alignment horizontal="center" vertical="center"/>
    </xf>
    <xf numFmtId="43" fontId="6" fillId="0" borderId="22" xfId="1" applyFont="1" applyBorder="1" applyAlignment="1">
      <alignment horizontal="center" vertical="center"/>
    </xf>
    <xf numFmtId="43" fontId="6" fillId="0" borderId="23" xfId="1" applyFont="1" applyBorder="1" applyAlignment="1">
      <alignment horizontal="center" vertical="center"/>
    </xf>
    <xf numFmtId="164" fontId="6" fillId="7" borderId="17" xfId="1" applyNumberFormat="1" applyFont="1" applyFill="1" applyBorder="1" applyAlignment="1">
      <alignment horizontal="center" vertical="center"/>
    </xf>
    <xf numFmtId="43" fontId="6" fillId="7" borderId="17" xfId="1" applyFont="1" applyFill="1" applyBorder="1" applyAlignment="1">
      <alignment horizontal="center" vertical="center" wrapText="1"/>
    </xf>
    <xf numFmtId="43" fontId="6" fillId="7" borderId="17" xfId="1" applyFont="1" applyFill="1" applyBorder="1" applyAlignment="1">
      <alignment horizontal="center"/>
    </xf>
    <xf numFmtId="43" fontId="6" fillId="7" borderId="24" xfId="1" applyFont="1" applyFill="1" applyBorder="1" applyAlignment="1">
      <alignment horizontal="center" vertical="center"/>
    </xf>
    <xf numFmtId="43" fontId="6" fillId="7" borderId="25" xfId="1" applyFont="1" applyFill="1" applyBorder="1" applyAlignment="1">
      <alignment horizontal="center" vertical="center"/>
    </xf>
    <xf numFmtId="43" fontId="6" fillId="7" borderId="5" xfId="1" applyFont="1" applyFill="1" applyBorder="1" applyAlignment="1">
      <alignment horizontal="center" vertical="center"/>
    </xf>
    <xf numFmtId="43" fontId="6" fillId="0" borderId="9" xfId="1" applyFont="1" applyBorder="1" applyAlignment="1">
      <alignment horizontal="center" vertical="center" wrapText="1"/>
    </xf>
    <xf numFmtId="43" fontId="6" fillId="0" borderId="9" xfId="1" applyFont="1" applyBorder="1" applyAlignment="1">
      <alignment horizontal="center"/>
    </xf>
    <xf numFmtId="164" fontId="6" fillId="0" borderId="9" xfId="1" applyNumberFormat="1" applyFont="1" applyBorder="1" applyAlignment="1">
      <alignment horizontal="center" vertical="center"/>
    </xf>
    <xf numFmtId="43" fontId="6" fillId="0" borderId="12" xfId="1" applyFont="1" applyFill="1" applyBorder="1" applyAlignment="1">
      <alignment horizontal="center" vertical="center"/>
    </xf>
    <xf numFmtId="43" fontId="6" fillId="0" borderId="13" xfId="1" applyFont="1" applyFill="1" applyBorder="1" applyAlignment="1">
      <alignment horizontal="center" vertical="center"/>
    </xf>
    <xf numFmtId="164" fontId="6" fillId="7" borderId="23" xfId="1" applyNumberFormat="1" applyFont="1" applyFill="1" applyBorder="1" applyAlignment="1">
      <alignment horizontal="center" vertical="center"/>
    </xf>
    <xf numFmtId="43" fontId="6" fillId="7" borderId="23" xfId="1" applyFont="1" applyFill="1" applyBorder="1" applyAlignment="1">
      <alignment horizontal="center" vertical="center" wrapText="1"/>
    </xf>
    <xf numFmtId="43" fontId="6" fillId="7" borderId="23" xfId="1" applyFont="1" applyFill="1" applyBorder="1" applyAlignment="1">
      <alignment horizontal="center"/>
    </xf>
    <xf numFmtId="43" fontId="6" fillId="7" borderId="27" xfId="1" applyFont="1" applyFill="1" applyBorder="1" applyAlignment="1">
      <alignment horizontal="center" vertical="center"/>
    </xf>
    <xf numFmtId="43" fontId="6" fillId="0" borderId="18" xfId="1" applyFont="1" applyBorder="1" applyAlignment="1">
      <alignment horizontal="center" vertical="center" wrapText="1"/>
    </xf>
    <xf numFmtId="43" fontId="6" fillId="0" borderId="18" xfId="1" applyFont="1" applyBorder="1" applyAlignment="1">
      <alignment horizontal="center"/>
    </xf>
    <xf numFmtId="43" fontId="6" fillId="0" borderId="29" xfId="1" quotePrefix="1" applyFont="1" applyBorder="1" applyAlignment="1">
      <alignment horizontal="center" vertical="center"/>
    </xf>
    <xf numFmtId="43" fontId="6" fillId="0" borderId="30" xfId="1" applyFont="1" applyBorder="1" applyAlignment="1">
      <alignment horizontal="center" vertical="center"/>
    </xf>
    <xf numFmtId="43" fontId="12" fillId="0" borderId="31" xfId="1" applyFont="1" applyBorder="1" applyAlignment="1">
      <alignment horizontal="center" vertical="center" wrapText="1"/>
    </xf>
    <xf numFmtId="43" fontId="12" fillId="0" borderId="14" xfId="1" applyFont="1" applyBorder="1" applyAlignment="1">
      <alignment horizontal="center"/>
    </xf>
    <xf numFmtId="164" fontId="12" fillId="0" borderId="14" xfId="1" applyNumberFormat="1" applyFont="1" applyBorder="1" applyAlignment="1">
      <alignment horizontal="center" vertical="center"/>
    </xf>
    <xf numFmtId="43" fontId="10" fillId="0" borderId="14" xfId="1" applyFont="1" applyBorder="1" applyAlignment="1">
      <alignment horizontal="center"/>
    </xf>
    <xf numFmtId="43" fontId="10" fillId="0" borderId="23" xfId="1" applyFont="1" applyBorder="1" applyAlignment="1">
      <alignment horizontal="center" vertical="center" wrapText="1"/>
    </xf>
    <xf numFmtId="43" fontId="10" fillId="0" borderId="23" xfId="1" applyFont="1" applyBorder="1" applyAlignment="1">
      <alignment horizontal="center" wrapText="1"/>
    </xf>
    <xf numFmtId="164" fontId="10" fillId="0" borderId="23" xfId="1" applyNumberFormat="1" applyFont="1" applyBorder="1" applyAlignment="1">
      <alignment horizontal="center" vertical="center"/>
    </xf>
    <xf numFmtId="43" fontId="10" fillId="0" borderId="27" xfId="1" applyFont="1" applyBorder="1" applyAlignment="1">
      <alignment horizontal="center" vertical="center"/>
    </xf>
    <xf numFmtId="43" fontId="10" fillId="0" borderId="28" xfId="1" applyFont="1" applyBorder="1" applyAlignment="1">
      <alignment horizontal="center" vertical="center"/>
    </xf>
    <xf numFmtId="43" fontId="6" fillId="0" borderId="32" xfId="1" applyFont="1" applyBorder="1" applyAlignment="1">
      <alignment horizontal="center" vertical="center"/>
    </xf>
    <xf numFmtId="43" fontId="6" fillId="0" borderId="24" xfId="1" applyFont="1" applyBorder="1" applyAlignment="1">
      <alignment horizontal="center" vertical="center"/>
    </xf>
    <xf numFmtId="43" fontId="6" fillId="0" borderId="25" xfId="1" applyFont="1" applyBorder="1" applyAlignment="1">
      <alignment horizontal="center" vertical="center"/>
    </xf>
    <xf numFmtId="43" fontId="6" fillId="0" borderId="11" xfId="1" quotePrefix="1" applyFont="1" applyBorder="1" applyAlignment="1">
      <alignment horizontal="center"/>
    </xf>
    <xf numFmtId="43" fontId="6" fillId="0" borderId="12" xfId="1" quotePrefix="1" applyFont="1" applyBorder="1" applyAlignment="1">
      <alignment horizontal="center" vertical="center" wrapText="1"/>
    </xf>
    <xf numFmtId="43" fontId="6" fillId="0" borderId="13" xfId="1" quotePrefix="1" applyFont="1" applyBorder="1" applyAlignment="1">
      <alignment horizontal="center" vertical="center" wrapText="1"/>
    </xf>
    <xf numFmtId="43" fontId="6" fillId="0" borderId="14" xfId="1" applyFont="1" applyFill="1" applyBorder="1" applyAlignment="1">
      <alignment horizontal="center" vertical="center" wrapText="1"/>
    </xf>
    <xf numFmtId="43" fontId="6" fillId="0" borderId="14" xfId="1" applyFont="1" applyFill="1" applyBorder="1" applyAlignment="1">
      <alignment horizontal="center"/>
    </xf>
    <xf numFmtId="164" fontId="6" fillId="0" borderId="14" xfId="1" applyNumberFormat="1" applyFont="1" applyFill="1" applyBorder="1" applyAlignment="1">
      <alignment horizontal="center" vertical="center"/>
    </xf>
    <xf numFmtId="43" fontId="10" fillId="0" borderId="14" xfId="1" applyFont="1" applyBorder="1" applyAlignment="1">
      <alignment horizontal="center" vertical="center"/>
    </xf>
    <xf numFmtId="164" fontId="6" fillId="0" borderId="11" xfId="1" applyNumberFormat="1" applyFont="1" applyBorder="1" applyAlignment="1">
      <alignment horizontal="center"/>
    </xf>
    <xf numFmtId="43" fontId="12" fillId="0" borderId="14" xfId="1" applyFont="1" applyBorder="1" applyAlignment="1">
      <alignment horizontal="center" vertical="center" wrapText="1"/>
    </xf>
    <xf numFmtId="164" fontId="11" fillId="4" borderId="23" xfId="1" applyNumberFormat="1" applyFont="1" applyFill="1" applyBorder="1" applyAlignment="1">
      <alignment horizontal="center" vertical="center"/>
    </xf>
    <xf numFmtId="164" fontId="5" fillId="5" borderId="23" xfId="1" applyNumberFormat="1" applyFont="1" applyFill="1" applyBorder="1" applyAlignment="1">
      <alignment horizontal="center" vertical="center"/>
    </xf>
    <xf numFmtId="43" fontId="6" fillId="5" borderId="0" xfId="1" applyFont="1" applyFill="1"/>
    <xf numFmtId="43" fontId="6" fillId="0" borderId="34" xfId="1" applyFont="1" applyBorder="1" applyAlignment="1">
      <alignment horizontal="center" vertical="center" wrapText="1"/>
    </xf>
    <xf numFmtId="43" fontId="6" fillId="0" borderId="34" xfId="1" applyFont="1" applyBorder="1" applyAlignment="1">
      <alignment horizontal="center"/>
    </xf>
    <xf numFmtId="43" fontId="6" fillId="0" borderId="35" xfId="1" applyFont="1" applyBorder="1" applyAlignment="1">
      <alignment horizontal="center" vertical="center"/>
    </xf>
    <xf numFmtId="43" fontId="6" fillId="0" borderId="39" xfId="1" applyFont="1" applyBorder="1" applyAlignment="1">
      <alignment horizontal="center" vertical="center"/>
    </xf>
    <xf numFmtId="43" fontId="6" fillId="0" borderId="34" xfId="1" applyFont="1" applyBorder="1" applyAlignment="1">
      <alignment horizontal="center" vertical="center"/>
    </xf>
    <xf numFmtId="43" fontId="12" fillId="0" borderId="11" xfId="1" applyFont="1" applyBorder="1" applyAlignment="1">
      <alignment horizontal="center" vertical="center" wrapText="1"/>
    </xf>
    <xf numFmtId="43" fontId="12" fillId="0" borderId="11" xfId="1" applyFont="1" applyBorder="1" applyAlignment="1">
      <alignment horizontal="center"/>
    </xf>
    <xf numFmtId="164" fontId="12" fillId="0" borderId="11" xfId="1" applyNumberFormat="1" applyFont="1" applyBorder="1" applyAlignment="1">
      <alignment horizontal="center" vertical="center"/>
    </xf>
    <xf numFmtId="164" fontId="12" fillId="0" borderId="11" xfId="1" applyNumberFormat="1" applyFont="1" applyFill="1" applyBorder="1" applyAlignment="1">
      <alignment horizontal="center" vertical="center"/>
    </xf>
    <xf numFmtId="43" fontId="12" fillId="0" borderId="34" xfId="1" applyFont="1" applyBorder="1" applyAlignment="1">
      <alignment horizontal="center" vertical="center"/>
    </xf>
    <xf numFmtId="43" fontId="12" fillId="0" borderId="15" xfId="1" applyFont="1" applyBorder="1" applyAlignment="1">
      <alignment horizontal="center" vertical="center"/>
    </xf>
    <xf numFmtId="43" fontId="12" fillId="0" borderId="11" xfId="1" applyFont="1" applyBorder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6" fillId="0" borderId="34" xfId="1" applyFont="1" applyFill="1" applyBorder="1" applyAlignment="1">
      <alignment horizontal="center" vertical="center"/>
    </xf>
    <xf numFmtId="164" fontId="6" fillId="0" borderId="20" xfId="1" applyNumberFormat="1" applyFont="1" applyBorder="1" applyAlignment="1">
      <alignment horizontal="center" vertical="center"/>
    </xf>
    <xf numFmtId="43" fontId="6" fillId="0" borderId="20" xfId="1" applyFont="1" applyBorder="1" applyAlignment="1">
      <alignment horizontal="center" vertical="center" wrapText="1"/>
    </xf>
    <xf numFmtId="164" fontId="6" fillId="0" borderId="23" xfId="1" applyNumberFormat="1" applyFont="1" applyBorder="1" applyAlignment="1">
      <alignment horizontal="center" vertical="center"/>
    </xf>
    <xf numFmtId="43" fontId="6" fillId="0" borderId="23" xfId="1" applyFont="1" applyBorder="1" applyAlignment="1">
      <alignment horizontal="center" vertical="center" wrapText="1"/>
    </xf>
    <xf numFmtId="43" fontId="12" fillId="0" borderId="9" xfId="1" applyFont="1" applyBorder="1" applyAlignment="1">
      <alignment horizontal="center" vertical="center" wrapText="1"/>
    </xf>
    <xf numFmtId="43" fontId="12" fillId="0" borderId="9" xfId="1" applyFont="1" applyBorder="1" applyAlignment="1">
      <alignment horizontal="center" wrapText="1"/>
    </xf>
    <xf numFmtId="164" fontId="12" fillId="0" borderId="9" xfId="1" applyNumberFormat="1" applyFont="1" applyBorder="1" applyAlignment="1">
      <alignment horizontal="center" vertical="center"/>
    </xf>
    <xf numFmtId="43" fontId="12" fillId="0" borderId="26" xfId="1" applyFont="1" applyBorder="1" applyAlignment="1">
      <alignment horizontal="center" vertical="center"/>
    </xf>
    <xf numFmtId="43" fontId="12" fillId="0" borderId="25" xfId="1" applyFont="1" applyBorder="1" applyAlignment="1">
      <alignment horizontal="center" vertical="center"/>
    </xf>
    <xf numFmtId="43" fontId="12" fillId="0" borderId="9" xfId="1" applyFont="1" applyBorder="1" applyAlignment="1">
      <alignment horizontal="center" vertical="center"/>
    </xf>
    <xf numFmtId="43" fontId="12" fillId="0" borderId="0" xfId="1" applyFont="1"/>
    <xf numFmtId="43" fontId="12" fillId="0" borderId="11" xfId="1" applyFont="1" applyBorder="1" applyAlignment="1">
      <alignment horizontal="center" wrapText="1"/>
    </xf>
    <xf numFmtId="43" fontId="12" fillId="0" borderId="12" xfId="1" applyFont="1" applyBorder="1" applyAlignment="1">
      <alignment horizontal="center" vertical="center"/>
    </xf>
    <xf numFmtId="164" fontId="13" fillId="0" borderId="0" xfId="1" applyNumberFormat="1" applyFont="1"/>
    <xf numFmtId="164" fontId="12" fillId="0" borderId="11" xfId="1" applyNumberFormat="1" applyFont="1" applyBorder="1" applyAlignment="1">
      <alignment horizontal="center" wrapText="1"/>
    </xf>
    <xf numFmtId="43" fontId="12" fillId="0" borderId="14" xfId="1" applyFont="1" applyBorder="1" applyAlignment="1">
      <alignment horizontal="center" vertical="center"/>
    </xf>
    <xf numFmtId="164" fontId="12" fillId="0" borderId="0" xfId="1" applyNumberFormat="1" applyFont="1" applyAlignment="1">
      <alignment horizontal="center" vertical="center"/>
    </xf>
    <xf numFmtId="43" fontId="6" fillId="0" borderId="29" xfId="1" applyFont="1" applyBorder="1" applyAlignment="1">
      <alignment horizontal="center" vertical="center"/>
    </xf>
    <xf numFmtId="43" fontId="6" fillId="0" borderId="46" xfId="1" applyFont="1" applyBorder="1" applyAlignment="1">
      <alignment horizontal="center" vertical="center" wrapText="1"/>
    </xf>
    <xf numFmtId="43" fontId="6" fillId="0" borderId="46" xfId="1" applyFont="1" applyBorder="1" applyAlignment="1">
      <alignment horizontal="center"/>
    </xf>
    <xf numFmtId="164" fontId="6" fillId="0" borderId="46" xfId="1" applyNumberFormat="1" applyFont="1" applyBorder="1" applyAlignment="1">
      <alignment horizontal="center" vertical="center"/>
    </xf>
    <xf numFmtId="43" fontId="6" fillId="5" borderId="15" xfId="1" applyFont="1" applyFill="1" applyBorder="1" applyAlignment="1">
      <alignment horizontal="center" vertical="center"/>
    </xf>
    <xf numFmtId="43" fontId="10" fillId="0" borderId="16" xfId="1" applyFont="1" applyBorder="1" applyAlignment="1">
      <alignment horizontal="center" vertical="center" wrapText="1"/>
    </xf>
    <xf numFmtId="43" fontId="10" fillId="0" borderId="34" xfId="1" applyFont="1" applyBorder="1" applyAlignment="1">
      <alignment horizontal="center" wrapText="1"/>
    </xf>
    <xf numFmtId="164" fontId="10" fillId="0" borderId="34" xfId="1" applyNumberFormat="1" applyFont="1" applyBorder="1" applyAlignment="1">
      <alignment horizontal="center" vertical="center"/>
    </xf>
    <xf numFmtId="164" fontId="10" fillId="0" borderId="31" xfId="1" applyNumberFormat="1" applyFont="1" applyBorder="1" applyAlignment="1">
      <alignment horizontal="center" vertical="center"/>
    </xf>
    <xf numFmtId="164" fontId="6" fillId="0" borderId="0" xfId="1" applyNumberFormat="1" applyFont="1" applyBorder="1" applyAlignment="1">
      <alignment horizontal="center" vertical="center"/>
    </xf>
    <xf numFmtId="43" fontId="6" fillId="0" borderId="0" xfId="1" applyFont="1" applyBorder="1" applyAlignment="1">
      <alignment horizontal="center" vertical="center"/>
    </xf>
    <xf numFmtId="164" fontId="13" fillId="0" borderId="9" xfId="1" applyNumberFormat="1" applyFont="1" applyBorder="1" applyAlignment="1">
      <alignment horizontal="center" vertical="center"/>
    </xf>
    <xf numFmtId="43" fontId="12" fillId="0" borderId="6" xfId="1" applyFont="1" applyBorder="1" applyAlignment="1">
      <alignment horizontal="center" vertical="center" wrapText="1"/>
    </xf>
    <xf numFmtId="43" fontId="12" fillId="0" borderId="6" xfId="1" applyFont="1" applyBorder="1" applyAlignment="1">
      <alignment horizontal="center"/>
    </xf>
    <xf numFmtId="164" fontId="12" fillId="0" borderId="6" xfId="1" applyNumberFormat="1" applyFont="1" applyBorder="1" applyAlignment="1">
      <alignment horizontal="center" vertical="center"/>
    </xf>
    <xf numFmtId="43" fontId="6" fillId="0" borderId="6" xfId="1" applyFont="1" applyBorder="1" applyAlignment="1">
      <alignment horizontal="center" vertical="center"/>
    </xf>
    <xf numFmtId="43" fontId="6" fillId="0" borderId="38" xfId="1" applyFont="1" applyBorder="1" applyAlignment="1">
      <alignment horizontal="center" vertical="center"/>
    </xf>
    <xf numFmtId="43" fontId="6" fillId="0" borderId="41" xfId="1" applyFont="1" applyBorder="1" applyAlignment="1">
      <alignment horizontal="center" vertical="center"/>
    </xf>
    <xf numFmtId="164" fontId="12" fillId="0" borderId="20" xfId="1" applyNumberFormat="1" applyFont="1" applyBorder="1" applyAlignment="1">
      <alignment horizontal="center" vertical="center"/>
    </xf>
    <xf numFmtId="43" fontId="6" fillId="0" borderId="45" xfId="1" applyFont="1" applyBorder="1" applyAlignment="1">
      <alignment horizontal="center" vertical="center"/>
    </xf>
    <xf numFmtId="43" fontId="12" fillId="0" borderId="14" xfId="1" applyFont="1" applyBorder="1" applyAlignment="1">
      <alignment horizontal="center" wrapText="1"/>
    </xf>
    <xf numFmtId="43" fontId="12" fillId="0" borderId="34" xfId="1" applyFont="1" applyBorder="1" applyAlignment="1">
      <alignment horizontal="center" vertical="center" wrapText="1"/>
    </xf>
    <xf numFmtId="164" fontId="12" fillId="0" borderId="34" xfId="1" applyNumberFormat="1" applyFont="1" applyBorder="1" applyAlignment="1">
      <alignment horizontal="center" vertical="center"/>
    </xf>
    <xf numFmtId="164" fontId="12" fillId="0" borderId="31" xfId="1" applyNumberFormat="1" applyFont="1" applyBorder="1" applyAlignment="1">
      <alignment horizontal="center" vertical="center"/>
    </xf>
    <xf numFmtId="164" fontId="6" fillId="0" borderId="24" xfId="1" applyNumberFormat="1" applyFont="1" applyBorder="1" applyAlignment="1">
      <alignment horizontal="center" vertical="center"/>
    </xf>
    <xf numFmtId="164" fontId="12" fillId="0" borderId="47" xfId="1" applyNumberFormat="1" applyFont="1" applyBorder="1" applyAlignment="1">
      <alignment horizontal="center" vertical="center"/>
    </xf>
    <xf numFmtId="164" fontId="12" fillId="0" borderId="35" xfId="1" applyNumberFormat="1" applyFont="1" applyBorder="1" applyAlignment="1">
      <alignment horizontal="center" vertical="center"/>
    </xf>
    <xf numFmtId="164" fontId="12" fillId="0" borderId="36" xfId="1" applyNumberFormat="1" applyFont="1" applyBorder="1" applyAlignment="1">
      <alignment horizontal="center" vertical="center"/>
    </xf>
    <xf numFmtId="43" fontId="12" fillId="0" borderId="48" xfId="1" applyFont="1" applyBorder="1" applyAlignment="1">
      <alignment horizontal="center" vertical="center" wrapText="1"/>
    </xf>
    <xf numFmtId="164" fontId="10" fillId="0" borderId="0" xfId="1" applyNumberFormat="1" applyFont="1" applyBorder="1" applyAlignment="1">
      <alignment horizontal="center" vertical="center" wrapText="1"/>
    </xf>
    <xf numFmtId="164" fontId="6" fillId="0" borderId="21" xfId="1" applyNumberFormat="1" applyFont="1" applyBorder="1" applyAlignment="1">
      <alignment horizontal="center" vertical="center"/>
    </xf>
    <xf numFmtId="164" fontId="6" fillId="0" borderId="35" xfId="1" applyNumberFormat="1" applyFont="1" applyBorder="1" applyAlignment="1">
      <alignment horizontal="center" vertical="center"/>
    </xf>
    <xf numFmtId="164" fontId="6" fillId="0" borderId="36" xfId="1" applyNumberFormat="1" applyFont="1" applyBorder="1" applyAlignment="1">
      <alignment horizontal="center" vertical="center"/>
    </xf>
    <xf numFmtId="43" fontId="6" fillId="0" borderId="23" xfId="1" applyFont="1" applyBorder="1"/>
    <xf numFmtId="164" fontId="12" fillId="0" borderId="14" xfId="1" applyNumberFormat="1" applyFont="1" applyBorder="1" applyAlignment="1">
      <alignment horizontal="center"/>
    </xf>
    <xf numFmtId="164" fontId="12" fillId="0" borderId="9" xfId="1" applyNumberFormat="1" applyFont="1" applyBorder="1" applyAlignment="1">
      <alignment horizontal="center"/>
    </xf>
    <xf numFmtId="164" fontId="12" fillId="0" borderId="23" xfId="1" applyNumberFormat="1" applyFont="1" applyBorder="1" applyAlignment="1">
      <alignment horizontal="center" vertical="center"/>
    </xf>
    <xf numFmtId="43" fontId="12" fillId="0" borderId="34" xfId="1" applyFont="1" applyBorder="1" applyAlignment="1">
      <alignment horizontal="center"/>
    </xf>
    <xf numFmtId="43" fontId="10" fillId="0" borderId="34" xfId="1" applyFont="1" applyBorder="1" applyAlignment="1">
      <alignment horizontal="center" vertical="center"/>
    </xf>
    <xf numFmtId="164" fontId="12" fillId="0" borderId="0" xfId="1" applyNumberFormat="1" applyFont="1" applyBorder="1" applyAlignment="1">
      <alignment horizontal="center" vertical="center"/>
    </xf>
    <xf numFmtId="164" fontId="11" fillId="0" borderId="0" xfId="1" applyNumberFormat="1" applyFont="1" applyFill="1" applyBorder="1" applyAlignment="1">
      <alignment horizontal="center" vertical="center"/>
    </xf>
    <xf numFmtId="164" fontId="5" fillId="0" borderId="0" xfId="1" applyNumberFormat="1" applyFont="1" applyFill="1" applyBorder="1" applyAlignment="1">
      <alignment horizontal="center" vertical="center"/>
    </xf>
    <xf numFmtId="43" fontId="6" fillId="0" borderId="14" xfId="1" applyFont="1" applyFill="1" applyBorder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5" fillId="5" borderId="0" xfId="1" applyFont="1" applyFill="1"/>
    <xf numFmtId="43" fontId="4" fillId="3" borderId="33" xfId="1" applyFont="1" applyFill="1" applyBorder="1" applyAlignment="1">
      <alignment horizontal="center" vertical="center"/>
    </xf>
    <xf numFmtId="164" fontId="6" fillId="0" borderId="50" xfId="1" applyNumberFormat="1" applyFont="1" applyBorder="1" applyAlignment="1">
      <alignment horizontal="center" vertical="center"/>
    </xf>
    <xf numFmtId="43" fontId="6" fillId="0" borderId="52" xfId="1" applyFont="1" applyFill="1" applyBorder="1" applyAlignment="1">
      <alignment horizontal="center" vertical="center"/>
    </xf>
    <xf numFmtId="14" fontId="6" fillId="0" borderId="52" xfId="1" applyNumberFormat="1" applyFont="1" applyFill="1" applyBorder="1" applyAlignment="1">
      <alignment horizontal="center" vertical="center"/>
    </xf>
    <xf numFmtId="43" fontId="6" fillId="0" borderId="52" xfId="1" applyFont="1" applyBorder="1" applyAlignment="1">
      <alignment horizontal="center" vertical="center"/>
    </xf>
    <xf numFmtId="164" fontId="6" fillId="0" borderId="56" xfId="1" applyNumberFormat="1" applyFont="1" applyBorder="1" applyAlignment="1">
      <alignment horizontal="center" vertical="center"/>
    </xf>
    <xf numFmtId="43" fontId="6" fillId="0" borderId="56" xfId="1" applyFont="1" applyBorder="1" applyAlignment="1">
      <alignment horizontal="center" vertical="center"/>
    </xf>
    <xf numFmtId="43" fontId="6" fillId="0" borderId="57" xfId="1" applyFont="1" applyBorder="1" applyAlignment="1">
      <alignment horizontal="center" vertical="center"/>
    </xf>
    <xf numFmtId="43" fontId="12" fillId="0" borderId="50" xfId="1" applyFont="1" applyBorder="1" applyAlignment="1">
      <alignment horizontal="center" vertical="center" wrapText="1"/>
    </xf>
    <xf numFmtId="43" fontId="12" fillId="0" borderId="50" xfId="1" applyFont="1" applyBorder="1" applyAlignment="1">
      <alignment horizontal="center"/>
    </xf>
    <xf numFmtId="164" fontId="12" fillId="0" borderId="50" xfId="1" applyNumberFormat="1" applyFont="1" applyBorder="1" applyAlignment="1">
      <alignment horizontal="center" vertical="center"/>
    </xf>
    <xf numFmtId="43" fontId="6" fillId="0" borderId="50" xfId="1" applyFont="1" applyBorder="1" applyAlignment="1">
      <alignment horizontal="center" vertical="center"/>
    </xf>
    <xf numFmtId="14" fontId="6" fillId="0" borderId="52" xfId="1" applyNumberFormat="1" applyFont="1" applyBorder="1" applyAlignment="1">
      <alignment horizontal="center" vertical="center"/>
    </xf>
    <xf numFmtId="164" fontId="12" fillId="0" borderId="56" xfId="1" applyNumberFormat="1" applyFont="1" applyBorder="1" applyAlignment="1">
      <alignment horizontal="center" vertical="center"/>
    </xf>
    <xf numFmtId="43" fontId="6" fillId="0" borderId="58" xfId="1" applyFont="1" applyBorder="1" applyAlignment="1">
      <alignment horizontal="center" vertical="center"/>
    </xf>
    <xf numFmtId="164" fontId="6" fillId="0" borderId="17" xfId="1" applyNumberFormat="1" applyFont="1" applyFill="1" applyBorder="1" applyAlignment="1">
      <alignment horizontal="center" vertical="center"/>
    </xf>
    <xf numFmtId="43" fontId="6" fillId="0" borderId="17" xfId="1" applyFont="1" applyFill="1" applyBorder="1" applyAlignment="1">
      <alignment horizontal="center" vertical="center" wrapText="1"/>
    </xf>
    <xf numFmtId="43" fontId="6" fillId="0" borderId="17" xfId="1" applyFont="1" applyFill="1" applyBorder="1" applyAlignment="1">
      <alignment horizontal="center"/>
    </xf>
    <xf numFmtId="43" fontId="6" fillId="0" borderId="24" xfId="1" applyFont="1" applyFill="1" applyBorder="1" applyAlignment="1">
      <alignment horizontal="center" vertical="center"/>
    </xf>
    <xf numFmtId="43" fontId="6" fillId="0" borderId="0" xfId="1" applyFont="1" applyFill="1" applyBorder="1" applyAlignment="1">
      <alignment horizontal="center" vertical="center"/>
    </xf>
    <xf numFmtId="43" fontId="2" fillId="7" borderId="10" xfId="1" applyFont="1" applyFill="1" applyBorder="1" applyAlignment="1">
      <alignment horizontal="center" vertical="center"/>
    </xf>
    <xf numFmtId="43" fontId="2" fillId="0" borderId="0" xfId="1" applyFont="1" applyBorder="1" applyAlignment="1">
      <alignment horizontal="center" vertical="center"/>
    </xf>
    <xf numFmtId="43" fontId="12" fillId="0" borderId="52" xfId="1" applyFont="1" applyBorder="1" applyAlignment="1">
      <alignment horizontal="center" vertical="center"/>
    </xf>
    <xf numFmtId="43" fontId="12" fillId="0" borderId="54" xfId="1" applyFont="1" applyBorder="1" applyAlignment="1">
      <alignment horizontal="center" vertical="center"/>
    </xf>
    <xf numFmtId="165" fontId="14" fillId="0" borderId="0" xfId="1" applyNumberFormat="1" applyFont="1" applyFill="1"/>
    <xf numFmtId="164" fontId="14" fillId="0" borderId="0" xfId="1" applyNumberFormat="1" applyFont="1" applyFill="1"/>
    <xf numFmtId="164" fontId="15" fillId="0" borderId="0" xfId="1" applyNumberFormat="1" applyFont="1"/>
    <xf numFmtId="164" fontId="16" fillId="0" borderId="0" xfId="1" applyNumberFormat="1" applyFont="1" applyFill="1"/>
    <xf numFmtId="164" fontId="6" fillId="0" borderId="0" xfId="1" applyNumberFormat="1" applyFont="1" applyFill="1"/>
    <xf numFmtId="43" fontId="5" fillId="0" borderId="0" xfId="1" applyFont="1" applyFill="1"/>
    <xf numFmtId="43" fontId="6" fillId="0" borderId="59" xfId="1" applyFont="1" applyBorder="1" applyAlignment="1">
      <alignment horizontal="center" vertical="center"/>
    </xf>
    <xf numFmtId="43" fontId="6" fillId="0" borderId="60" xfId="1" applyFont="1" applyBorder="1" applyAlignment="1">
      <alignment horizontal="center" vertical="center"/>
    </xf>
    <xf numFmtId="43" fontId="17" fillId="0" borderId="0" xfId="1" applyFont="1" applyFill="1" applyBorder="1" applyAlignment="1">
      <alignment horizontal="center" vertical="center"/>
    </xf>
    <xf numFmtId="164" fontId="17" fillId="0" borderId="0" xfId="1" applyNumberFormat="1" applyFont="1" applyFill="1" applyBorder="1" applyAlignment="1">
      <alignment horizontal="center" vertical="center"/>
    </xf>
    <xf numFmtId="164" fontId="10" fillId="0" borderId="0" xfId="1" applyNumberFormat="1" applyFont="1" applyAlignment="1">
      <alignment horizontal="center" vertical="center"/>
    </xf>
    <xf numFmtId="164" fontId="5" fillId="3" borderId="2" xfId="1" applyNumberFormat="1" applyFont="1" applyFill="1" applyBorder="1" applyAlignment="1">
      <alignment horizontal="center" vertical="center" wrapText="1"/>
    </xf>
    <xf numFmtId="164" fontId="10" fillId="0" borderId="11" xfId="1" applyNumberFormat="1" applyFont="1" applyFill="1" applyBorder="1" applyAlignment="1">
      <alignment horizontal="center" vertical="center"/>
    </xf>
    <xf numFmtId="164" fontId="10" fillId="0" borderId="56" xfId="1" applyNumberFormat="1" applyFont="1" applyBorder="1" applyAlignment="1">
      <alignment horizontal="center" vertical="center"/>
    </xf>
    <xf numFmtId="164" fontId="10" fillId="0" borderId="50" xfId="1" applyNumberFormat="1" applyFont="1" applyBorder="1" applyAlignment="1">
      <alignment horizontal="center" vertical="center"/>
    </xf>
    <xf numFmtId="164" fontId="10" fillId="0" borderId="14" xfId="1" applyNumberFormat="1" applyFont="1" applyFill="1" applyBorder="1" applyAlignment="1">
      <alignment horizontal="center" vertical="center"/>
    </xf>
    <xf numFmtId="164" fontId="10" fillId="0" borderId="20" xfId="1" applyNumberFormat="1" applyFont="1" applyBorder="1" applyAlignment="1">
      <alignment horizontal="center" vertical="center"/>
    </xf>
    <xf numFmtId="164" fontId="10" fillId="7" borderId="17" xfId="1" applyNumberFormat="1" applyFont="1" applyFill="1" applyBorder="1" applyAlignment="1">
      <alignment horizontal="center" vertical="center"/>
    </xf>
    <xf numFmtId="164" fontId="10" fillId="7" borderId="23" xfId="1" applyNumberFormat="1" applyFont="1" applyFill="1" applyBorder="1" applyAlignment="1">
      <alignment horizontal="center" vertical="center"/>
    </xf>
    <xf numFmtId="164" fontId="10" fillId="0" borderId="17" xfId="1" applyNumberFormat="1" applyFont="1" applyBorder="1" applyAlignment="1">
      <alignment horizontal="center" vertical="center"/>
    </xf>
    <xf numFmtId="164" fontId="10" fillId="0" borderId="9" xfId="1" applyNumberFormat="1" applyFont="1" applyBorder="1" applyAlignment="1">
      <alignment horizontal="center" vertical="center"/>
    </xf>
    <xf numFmtId="164" fontId="10" fillId="0" borderId="38" xfId="1" applyNumberFormat="1" applyFont="1" applyBorder="1" applyAlignment="1">
      <alignment horizontal="center" vertical="center"/>
    </xf>
    <xf numFmtId="164" fontId="10" fillId="0" borderId="41" xfId="1" applyNumberFormat="1" applyFont="1" applyBorder="1" applyAlignment="1">
      <alignment horizontal="center" vertical="center"/>
    </xf>
    <xf numFmtId="164" fontId="10" fillId="0" borderId="43" xfId="1" applyNumberFormat="1" applyFont="1" applyBorder="1" applyAlignment="1">
      <alignment horizontal="center" vertical="center"/>
    </xf>
    <xf numFmtId="164" fontId="10" fillId="0" borderId="43" xfId="1" applyNumberFormat="1" applyFont="1" applyFill="1" applyBorder="1" applyAlignment="1">
      <alignment horizontal="center" vertical="center"/>
    </xf>
    <xf numFmtId="164" fontId="10" fillId="0" borderId="45" xfId="1" applyNumberFormat="1" applyFont="1" applyBorder="1" applyAlignment="1">
      <alignment horizontal="center" vertical="center"/>
    </xf>
    <xf numFmtId="164" fontId="10" fillId="0" borderId="17" xfId="1" applyNumberFormat="1" applyFont="1" applyFill="1" applyBorder="1" applyAlignment="1">
      <alignment horizontal="center" vertical="center"/>
    </xf>
    <xf numFmtId="164" fontId="10" fillId="0" borderId="0" xfId="1" applyNumberFormat="1" applyFont="1" applyBorder="1" applyAlignment="1">
      <alignment horizontal="center" vertical="center"/>
    </xf>
    <xf numFmtId="43" fontId="14" fillId="0" borderId="0" xfId="1" applyFont="1"/>
    <xf numFmtId="0" fontId="18" fillId="0" borderId="0" xfId="0" applyFont="1"/>
    <xf numFmtId="164" fontId="18" fillId="0" borderId="0" xfId="1" applyNumberFormat="1" applyFont="1"/>
    <xf numFmtId="14" fontId="6" fillId="0" borderId="54" xfId="1" applyNumberFormat="1" applyFont="1" applyBorder="1" applyAlignment="1">
      <alignment horizontal="center" vertical="center"/>
    </xf>
    <xf numFmtId="14" fontId="6" fillId="0" borderId="41" xfId="1" applyNumberFormat="1" applyFont="1" applyBorder="1" applyAlignment="1">
      <alignment horizontal="center" vertical="center"/>
    </xf>
    <xf numFmtId="14" fontId="6" fillId="5" borderId="41" xfId="1" applyNumberFormat="1" applyFont="1" applyFill="1" applyBorder="1" applyAlignment="1">
      <alignment horizontal="center" vertical="center"/>
    </xf>
    <xf numFmtId="43" fontId="10" fillId="0" borderId="41" xfId="1" applyFont="1" applyBorder="1" applyAlignment="1">
      <alignment horizontal="center" vertical="center"/>
    </xf>
    <xf numFmtId="43" fontId="10" fillId="0" borderId="43" xfId="1" applyFont="1" applyBorder="1" applyAlignment="1">
      <alignment horizontal="center" vertical="center"/>
    </xf>
    <xf numFmtId="164" fontId="6" fillId="0" borderId="61" xfId="1" applyNumberFormat="1" applyFont="1" applyBorder="1" applyAlignment="1">
      <alignment horizontal="center" vertical="center"/>
    </xf>
    <xf numFmtId="43" fontId="6" fillId="0" borderId="61" xfId="1" applyFont="1" applyBorder="1" applyAlignment="1">
      <alignment horizontal="center" vertical="center" wrapText="1"/>
    </xf>
    <xf numFmtId="43" fontId="6" fillId="0" borderId="61" xfId="1" applyFont="1" applyBorder="1" applyAlignment="1">
      <alignment horizontal="center"/>
    </xf>
    <xf numFmtId="164" fontId="10" fillId="0" borderId="61" xfId="1" applyNumberFormat="1" applyFont="1" applyBorder="1" applyAlignment="1">
      <alignment horizontal="center" vertical="center"/>
    </xf>
    <xf numFmtId="43" fontId="6" fillId="0" borderId="61" xfId="1" applyFont="1" applyBorder="1" applyAlignment="1">
      <alignment horizontal="center" vertical="center"/>
    </xf>
    <xf numFmtId="43" fontId="6" fillId="0" borderId="43" xfId="1" applyFont="1" applyBorder="1" applyAlignment="1">
      <alignment horizontal="center" vertical="center"/>
    </xf>
    <xf numFmtId="43" fontId="6" fillId="0" borderId="16" xfId="1" applyFont="1" applyBorder="1" applyAlignment="1">
      <alignment horizontal="center" vertical="center" wrapText="1"/>
    </xf>
    <xf numFmtId="43" fontId="6" fillId="0" borderId="31" xfId="1" applyFont="1" applyBorder="1" applyAlignment="1">
      <alignment horizontal="center" vertical="center" wrapText="1"/>
    </xf>
    <xf numFmtId="164" fontId="6" fillId="0" borderId="63" xfId="1" applyNumberFormat="1" applyFont="1" applyBorder="1" applyAlignment="1">
      <alignment horizontal="center" vertical="center"/>
    </xf>
    <xf numFmtId="43" fontId="12" fillId="0" borderId="63" xfId="1" applyFont="1" applyBorder="1" applyAlignment="1">
      <alignment horizontal="center" vertical="center" wrapText="1"/>
    </xf>
    <xf numFmtId="43" fontId="12" fillId="0" borderId="63" xfId="1" applyFont="1" applyBorder="1" applyAlignment="1">
      <alignment horizontal="center" wrapText="1"/>
    </xf>
    <xf numFmtId="164" fontId="12" fillId="0" borderId="63" xfId="1" applyNumberFormat="1" applyFont="1" applyBorder="1" applyAlignment="1">
      <alignment horizontal="center" vertical="center"/>
    </xf>
    <xf numFmtId="164" fontId="10" fillId="0" borderId="63" xfId="1" applyNumberFormat="1" applyFont="1" applyBorder="1" applyAlignment="1">
      <alignment horizontal="center" vertical="center"/>
    </xf>
    <xf numFmtId="43" fontId="6" fillId="0" borderId="63" xfId="1" applyFont="1" applyBorder="1" applyAlignment="1">
      <alignment horizontal="center" vertical="center"/>
    </xf>
    <xf numFmtId="43" fontId="6" fillId="0" borderId="64" xfId="1" applyFont="1" applyBorder="1" applyAlignment="1">
      <alignment horizontal="center" vertical="center"/>
    </xf>
    <xf numFmtId="43" fontId="12" fillId="0" borderId="61" xfId="1" applyFont="1" applyBorder="1" applyAlignment="1">
      <alignment horizontal="center" vertical="center" wrapText="1"/>
    </xf>
    <xf numFmtId="43" fontId="12" fillId="0" borderId="61" xfId="1" applyFont="1" applyBorder="1" applyAlignment="1">
      <alignment horizontal="center"/>
    </xf>
    <xf numFmtId="164" fontId="12" fillId="0" borderId="61" xfId="1" applyNumberFormat="1" applyFont="1" applyBorder="1" applyAlignment="1">
      <alignment horizontal="center" vertical="center"/>
    </xf>
    <xf numFmtId="43" fontId="6" fillId="0" borderId="66" xfId="1" applyFont="1" applyBorder="1" applyAlignment="1">
      <alignment horizontal="center" vertical="center"/>
    </xf>
    <xf numFmtId="43" fontId="12" fillId="0" borderId="61" xfId="1" applyFont="1" applyBorder="1" applyAlignment="1">
      <alignment horizontal="center" wrapText="1"/>
    </xf>
    <xf numFmtId="43" fontId="10" fillId="0" borderId="61" xfId="1" applyFont="1" applyBorder="1" applyAlignment="1">
      <alignment horizontal="center" vertical="center"/>
    </xf>
    <xf numFmtId="164" fontId="12" fillId="0" borderId="68" xfId="1" applyNumberFormat="1" applyFont="1" applyBorder="1" applyAlignment="1">
      <alignment horizontal="center" vertical="center"/>
    </xf>
    <xf numFmtId="164" fontId="10" fillId="0" borderId="68" xfId="1" applyNumberFormat="1" applyFont="1" applyBorder="1" applyAlignment="1">
      <alignment horizontal="center" vertical="center"/>
    </xf>
    <xf numFmtId="43" fontId="6" fillId="0" borderId="68" xfId="1" applyFont="1" applyBorder="1" applyAlignment="1">
      <alignment horizontal="center" vertical="center"/>
    </xf>
    <xf numFmtId="43" fontId="6" fillId="0" borderId="69" xfId="1" applyFont="1" applyBorder="1" applyAlignment="1">
      <alignment horizontal="center" vertical="center"/>
    </xf>
    <xf numFmtId="43" fontId="6" fillId="0" borderId="63" xfId="1" applyFont="1" applyBorder="1" applyAlignment="1">
      <alignment horizontal="center" vertical="center" wrapText="1"/>
    </xf>
    <xf numFmtId="43" fontId="6" fillId="0" borderId="70" xfId="1" applyFont="1" applyBorder="1" applyAlignment="1">
      <alignment horizontal="center" vertical="center"/>
    </xf>
    <xf numFmtId="43" fontId="6" fillId="0" borderId="71" xfId="1" applyFont="1" applyBorder="1" applyAlignment="1">
      <alignment horizontal="center" vertical="center"/>
    </xf>
    <xf numFmtId="14" fontId="6" fillId="0" borderId="64" xfId="1" applyNumberFormat="1" applyFont="1" applyBorder="1" applyAlignment="1">
      <alignment horizontal="center" vertical="center"/>
    </xf>
    <xf numFmtId="43" fontId="6" fillId="0" borderId="72" xfId="1" applyFont="1" applyBorder="1" applyAlignment="1">
      <alignment horizontal="center" vertical="center"/>
    </xf>
    <xf numFmtId="43" fontId="6" fillId="0" borderId="73" xfId="1" applyFont="1" applyBorder="1" applyAlignment="1">
      <alignment horizontal="center" vertical="center"/>
    </xf>
    <xf numFmtId="14" fontId="6" fillId="0" borderId="66" xfId="1" applyNumberFormat="1" applyFont="1" applyBorder="1" applyAlignment="1">
      <alignment horizontal="center" vertical="center"/>
    </xf>
    <xf numFmtId="164" fontId="6" fillId="0" borderId="68" xfId="1" applyNumberFormat="1" applyFont="1" applyBorder="1" applyAlignment="1">
      <alignment horizontal="center" vertical="center"/>
    </xf>
    <xf numFmtId="43" fontId="6" fillId="0" borderId="68" xfId="1" applyFont="1" applyBorder="1" applyAlignment="1">
      <alignment horizontal="center" vertical="center" wrapText="1"/>
    </xf>
    <xf numFmtId="43" fontId="6" fillId="0" borderId="74" xfId="1" applyFont="1" applyBorder="1" applyAlignment="1">
      <alignment horizontal="center" vertical="center"/>
    </xf>
    <xf numFmtId="43" fontId="6" fillId="0" borderId="75" xfId="1" applyFont="1" applyBorder="1" applyAlignment="1">
      <alignment horizontal="center" vertical="center"/>
    </xf>
    <xf numFmtId="43" fontId="6" fillId="0" borderId="63" xfId="1" applyFont="1" applyBorder="1" applyAlignment="1">
      <alignment horizontal="center"/>
    </xf>
    <xf numFmtId="43" fontId="6" fillId="0" borderId="72" xfId="1" quotePrefix="1" applyFont="1" applyBorder="1" applyAlignment="1">
      <alignment horizontal="center" vertical="center"/>
    </xf>
    <xf numFmtId="43" fontId="6" fillId="0" borderId="68" xfId="1" applyFont="1" applyFill="1" applyBorder="1" applyAlignment="1">
      <alignment horizontal="center" vertical="center"/>
    </xf>
    <xf numFmtId="164" fontId="10" fillId="0" borderId="68" xfId="1" applyNumberFormat="1" applyFont="1" applyFill="1" applyBorder="1" applyAlignment="1">
      <alignment horizontal="center" vertical="center"/>
    </xf>
    <xf numFmtId="43" fontId="6" fillId="0" borderId="74" xfId="1" applyFont="1" applyFill="1" applyBorder="1" applyAlignment="1">
      <alignment horizontal="center" vertical="center"/>
    </xf>
    <xf numFmtId="43" fontId="6" fillId="0" borderId="75" xfId="1" applyFont="1" applyFill="1" applyBorder="1" applyAlignment="1">
      <alignment horizontal="center" vertical="center"/>
    </xf>
    <xf numFmtId="43" fontId="6" fillId="0" borderId="69" xfId="1" applyFont="1" applyFill="1" applyBorder="1" applyAlignment="1">
      <alignment horizontal="center" vertical="center"/>
    </xf>
    <xf numFmtId="43" fontId="2" fillId="0" borderId="48" xfId="1" applyFont="1" applyFill="1" applyBorder="1" applyAlignment="1">
      <alignment horizontal="center" vertical="center"/>
    </xf>
    <xf numFmtId="164" fontId="20" fillId="10" borderId="17" xfId="1" applyNumberFormat="1" applyFont="1" applyFill="1" applyBorder="1" applyAlignment="1">
      <alignment horizontal="center" vertical="center"/>
    </xf>
    <xf numFmtId="164" fontId="19" fillId="9" borderId="17" xfId="1" applyNumberFormat="1" applyFont="1" applyFill="1" applyBorder="1" applyAlignment="1">
      <alignment horizontal="center" vertical="center"/>
    </xf>
    <xf numFmtId="164" fontId="22" fillId="5" borderId="56" xfId="1" applyNumberFormat="1" applyFont="1" applyFill="1" applyBorder="1" applyAlignment="1">
      <alignment horizontal="center" vertical="center"/>
    </xf>
    <xf numFmtId="164" fontId="21" fillId="11" borderId="56" xfId="1" applyNumberFormat="1" applyFont="1" applyFill="1" applyBorder="1" applyAlignment="1">
      <alignment horizontal="center" vertical="center"/>
    </xf>
    <xf numFmtId="164" fontId="22" fillId="5" borderId="20" xfId="1" applyNumberFormat="1" applyFont="1" applyFill="1" applyBorder="1" applyAlignment="1">
      <alignment horizontal="center" vertical="center"/>
    </xf>
    <xf numFmtId="164" fontId="21" fillId="11" borderId="20" xfId="1" applyNumberFormat="1" applyFont="1" applyFill="1" applyBorder="1" applyAlignment="1">
      <alignment horizontal="center" vertical="center"/>
    </xf>
    <xf numFmtId="164" fontId="22" fillId="5" borderId="11" xfId="1" applyNumberFormat="1" applyFont="1" applyFill="1" applyBorder="1" applyAlignment="1">
      <alignment horizontal="center" vertical="center"/>
    </xf>
    <xf numFmtId="164" fontId="21" fillId="11" borderId="11" xfId="1" applyNumberFormat="1" applyFont="1" applyFill="1" applyBorder="1" applyAlignment="1">
      <alignment horizontal="center" vertical="center"/>
    </xf>
    <xf numFmtId="164" fontId="22" fillId="5" borderId="17" xfId="1" applyNumberFormat="1" applyFont="1" applyFill="1" applyBorder="1" applyAlignment="1">
      <alignment horizontal="center" vertical="center"/>
    </xf>
    <xf numFmtId="164" fontId="21" fillId="11" borderId="17" xfId="1" applyNumberFormat="1" applyFont="1" applyFill="1" applyBorder="1" applyAlignment="1">
      <alignment horizontal="center" vertical="center"/>
    </xf>
    <xf numFmtId="164" fontId="22" fillId="5" borderId="23" xfId="1" applyNumberFormat="1" applyFont="1" applyFill="1" applyBorder="1" applyAlignment="1">
      <alignment horizontal="center" vertical="center"/>
    </xf>
    <xf numFmtId="164" fontId="21" fillId="11" borderId="23" xfId="1" applyNumberFormat="1" applyFont="1" applyFill="1" applyBorder="1" applyAlignment="1">
      <alignment horizontal="center" vertical="center"/>
    </xf>
    <xf numFmtId="164" fontId="22" fillId="5" borderId="68" xfId="1" applyNumberFormat="1" applyFont="1" applyFill="1" applyBorder="1" applyAlignment="1">
      <alignment horizontal="center" vertical="center"/>
    </xf>
    <xf numFmtId="164" fontId="21" fillId="11" borderId="68" xfId="1" applyNumberFormat="1" applyFont="1" applyFill="1" applyBorder="1" applyAlignment="1">
      <alignment horizontal="center" vertical="center"/>
    </xf>
    <xf numFmtId="164" fontId="22" fillId="5" borderId="14" xfId="1" applyNumberFormat="1" applyFont="1" applyFill="1" applyBorder="1" applyAlignment="1">
      <alignment horizontal="center" vertical="center"/>
    </xf>
    <xf numFmtId="164" fontId="21" fillId="11" borderId="14" xfId="1" applyNumberFormat="1" applyFont="1" applyFill="1" applyBorder="1" applyAlignment="1">
      <alignment horizontal="center" vertical="center"/>
    </xf>
    <xf numFmtId="164" fontId="12" fillId="0" borderId="79" xfId="1" applyNumberFormat="1" applyFont="1" applyBorder="1" applyAlignment="1">
      <alignment horizontal="center" vertical="center"/>
    </xf>
    <xf numFmtId="164" fontId="10" fillId="0" borderId="79" xfId="1" applyNumberFormat="1" applyFont="1" applyBorder="1" applyAlignment="1">
      <alignment horizontal="center" vertical="center"/>
    </xf>
    <xf numFmtId="43" fontId="6" fillId="0" borderId="79" xfId="1" applyFont="1" applyBorder="1" applyAlignment="1">
      <alignment horizontal="center" vertical="center"/>
    </xf>
    <xf numFmtId="43" fontId="12" fillId="0" borderId="63" xfId="1" applyFont="1" applyBorder="1" applyAlignment="1">
      <alignment horizontal="center"/>
    </xf>
    <xf numFmtId="14" fontId="6" fillId="0" borderId="18" xfId="1" applyNumberFormat="1" applyFont="1" applyBorder="1" applyAlignment="1">
      <alignment horizontal="center" vertical="center"/>
    </xf>
    <xf numFmtId="14" fontId="6" fillId="0" borderId="38" xfId="1" applyNumberFormat="1" applyFont="1" applyBorder="1" applyAlignment="1">
      <alignment horizontal="center" vertical="center"/>
    </xf>
    <xf numFmtId="14" fontId="6" fillId="0" borderId="43" xfId="1" applyNumberFormat="1" applyFont="1" applyBorder="1" applyAlignment="1">
      <alignment horizontal="center" vertical="center"/>
    </xf>
    <xf numFmtId="164" fontId="6" fillId="0" borderId="0" xfId="1" applyNumberFormat="1" applyFont="1"/>
    <xf numFmtId="164" fontId="4" fillId="0" borderId="0" xfId="1" applyNumberFormat="1" applyFont="1" applyFill="1" applyAlignment="1">
      <alignment horizontal="center" vertical="center"/>
    </xf>
    <xf numFmtId="164" fontId="5" fillId="5" borderId="0" xfId="1" applyNumberFormat="1" applyFont="1" applyFill="1"/>
    <xf numFmtId="164" fontId="12" fillId="0" borderId="0" xfId="1" applyNumberFormat="1" applyFont="1"/>
    <xf numFmtId="164" fontId="5" fillId="0" borderId="0" xfId="1" applyNumberFormat="1" applyFont="1" applyFill="1"/>
    <xf numFmtId="164" fontId="6" fillId="5" borderId="0" xfId="1" applyNumberFormat="1" applyFont="1" applyFill="1"/>
    <xf numFmtId="164" fontId="14" fillId="0" borderId="0" xfId="1" applyNumberFormat="1" applyFont="1"/>
    <xf numFmtId="164" fontId="10" fillId="0" borderId="0" xfId="1" applyNumberFormat="1" applyFont="1"/>
    <xf numFmtId="43" fontId="12" fillId="0" borderId="79" xfId="1" applyFont="1" applyBorder="1" applyAlignment="1">
      <alignment horizontal="center" vertical="center" wrapText="1"/>
    </xf>
    <xf numFmtId="164" fontId="6" fillId="0" borderId="79" xfId="1" applyNumberFormat="1" applyFont="1" applyBorder="1" applyAlignment="1">
      <alignment horizontal="center" vertical="center"/>
    </xf>
    <xf numFmtId="43" fontId="10" fillId="0" borderId="79" xfId="1" applyFont="1" applyBorder="1" applyAlignment="1">
      <alignment horizontal="center" vertical="center"/>
    </xf>
    <xf numFmtId="164" fontId="20" fillId="0" borderId="0" xfId="1" applyNumberFormat="1" applyFont="1" applyAlignment="1">
      <alignment horizontal="center" vertical="center"/>
    </xf>
    <xf numFmtId="0" fontId="18" fillId="0" borderId="61" xfId="0" applyFont="1" applyBorder="1"/>
    <xf numFmtId="0" fontId="18" fillId="0" borderId="17" xfId="0" applyFont="1" applyBorder="1"/>
    <xf numFmtId="43" fontId="6" fillId="0" borderId="82" xfId="1" applyFont="1" applyBorder="1" applyAlignment="1">
      <alignment horizontal="center" vertical="center"/>
    </xf>
    <xf numFmtId="164" fontId="6" fillId="0" borderId="61" xfId="1" applyNumberFormat="1" applyFont="1" applyFill="1" applyBorder="1" applyAlignment="1">
      <alignment horizontal="center" vertical="center"/>
    </xf>
    <xf numFmtId="43" fontId="6" fillId="0" borderId="61" xfId="1" applyFont="1" applyFill="1" applyBorder="1" applyAlignment="1">
      <alignment horizontal="center" vertical="center" wrapText="1"/>
    </xf>
    <xf numFmtId="43" fontId="6" fillId="0" borderId="61" xfId="1" applyFont="1" applyFill="1" applyBorder="1" applyAlignment="1">
      <alignment horizontal="center"/>
    </xf>
    <xf numFmtId="164" fontId="10" fillId="0" borderId="61" xfId="1" applyNumberFormat="1" applyFont="1" applyFill="1" applyBorder="1" applyAlignment="1">
      <alignment horizontal="center" vertical="center"/>
    </xf>
    <xf numFmtId="43" fontId="6" fillId="0" borderId="79" xfId="1" applyFont="1" applyBorder="1" applyAlignment="1">
      <alignment horizontal="center" vertical="center" wrapText="1"/>
    </xf>
    <xf numFmtId="43" fontId="6" fillId="0" borderId="79" xfId="1" applyFont="1" applyBorder="1" applyAlignment="1">
      <alignment horizontal="center"/>
    </xf>
    <xf numFmtId="43" fontId="2" fillId="3" borderId="1" xfId="1" applyFont="1" applyFill="1" applyBorder="1" applyAlignment="1">
      <alignment horizontal="center" vertical="center" wrapText="1"/>
    </xf>
    <xf numFmtId="164" fontId="14" fillId="0" borderId="0" xfId="1" applyNumberFormat="1" applyFont="1" applyAlignment="1">
      <alignment horizontal="center" vertical="center"/>
    </xf>
    <xf numFmtId="164" fontId="10" fillId="0" borderId="6" xfId="1" applyNumberFormat="1" applyFont="1" applyFill="1" applyBorder="1" applyAlignment="1">
      <alignment horizontal="center" vertical="center"/>
    </xf>
    <xf numFmtId="164" fontId="6" fillId="0" borderId="6" xfId="1" applyNumberFormat="1" applyFont="1" applyFill="1" applyBorder="1" applyAlignment="1">
      <alignment horizontal="center" vertical="center"/>
    </xf>
    <xf numFmtId="43" fontId="6" fillId="0" borderId="7" xfId="1" applyFont="1" applyFill="1" applyBorder="1" applyAlignment="1">
      <alignment horizontal="center" vertical="center"/>
    </xf>
    <xf numFmtId="43" fontId="6" fillId="0" borderId="8" xfId="1" applyFont="1" applyFill="1" applyBorder="1" applyAlignment="1">
      <alignment horizontal="center" vertical="center"/>
    </xf>
    <xf numFmtId="43" fontId="6" fillId="0" borderId="38" xfId="1" applyFont="1" applyFill="1" applyBorder="1" applyAlignment="1">
      <alignment horizontal="center" vertical="center"/>
    </xf>
    <xf numFmtId="43" fontId="6" fillId="0" borderId="41" xfId="1" applyFont="1" applyFill="1" applyBorder="1" applyAlignment="1">
      <alignment horizontal="center" vertical="center"/>
    </xf>
    <xf numFmtId="164" fontId="6" fillId="0" borderId="20" xfId="1" applyNumberFormat="1" applyFont="1" applyFill="1" applyBorder="1" applyAlignment="1">
      <alignment horizontal="center" vertical="center"/>
    </xf>
    <xf numFmtId="43" fontId="6" fillId="0" borderId="20" xfId="1" applyFont="1" applyFill="1" applyBorder="1" applyAlignment="1">
      <alignment horizontal="center" vertical="center" wrapText="1"/>
    </xf>
    <xf numFmtId="43" fontId="6" fillId="0" borderId="20" xfId="1" applyFont="1" applyFill="1" applyBorder="1" applyAlignment="1">
      <alignment horizontal="center"/>
    </xf>
    <xf numFmtId="164" fontId="10" fillId="0" borderId="20" xfId="1" applyNumberFormat="1" applyFont="1" applyFill="1" applyBorder="1" applyAlignment="1">
      <alignment horizontal="center" vertical="center"/>
    </xf>
    <xf numFmtId="43" fontId="6" fillId="0" borderId="21" xfId="1" applyFont="1" applyFill="1" applyBorder="1" applyAlignment="1">
      <alignment horizontal="center" vertical="center"/>
    </xf>
    <xf numFmtId="43" fontId="6" fillId="0" borderId="22" xfId="1" applyFont="1" applyFill="1" applyBorder="1" applyAlignment="1">
      <alignment horizontal="center" vertical="center"/>
    </xf>
    <xf numFmtId="43" fontId="6" fillId="0" borderId="45" xfId="1" applyFont="1" applyFill="1" applyBorder="1" applyAlignment="1">
      <alignment horizontal="center" vertical="center"/>
    </xf>
    <xf numFmtId="164" fontId="24" fillId="0" borderId="0" xfId="1" applyNumberFormat="1" applyFont="1" applyFill="1" applyAlignment="1">
      <alignment horizontal="center" vertical="center"/>
    </xf>
    <xf numFmtId="164" fontId="16" fillId="0" borderId="0" xfId="1" applyNumberFormat="1" applyFont="1"/>
    <xf numFmtId="164" fontId="25" fillId="0" borderId="0" xfId="1" applyNumberFormat="1" applyFont="1" applyFill="1" applyAlignment="1">
      <alignment horizontal="center" vertical="center"/>
    </xf>
    <xf numFmtId="164" fontId="26" fillId="0" borderId="0" xfId="1" applyNumberFormat="1" applyFont="1"/>
    <xf numFmtId="164" fontId="25" fillId="0" borderId="0" xfId="1" applyNumberFormat="1" applyFont="1"/>
    <xf numFmtId="164" fontId="28" fillId="0" borderId="0" xfId="1" applyNumberFormat="1" applyFont="1"/>
    <xf numFmtId="43" fontId="12" fillId="0" borderId="79" xfId="1" applyFont="1" applyBorder="1" applyAlignment="1">
      <alignment horizontal="center"/>
    </xf>
    <xf numFmtId="0" fontId="27" fillId="0" borderId="0" xfId="0" applyFont="1"/>
    <xf numFmtId="0" fontId="23" fillId="0" borderId="0" xfId="0" applyFont="1" applyAlignment="1">
      <alignment vertical="center"/>
    </xf>
    <xf numFmtId="164" fontId="6" fillId="0" borderId="17" xfId="1" applyNumberFormat="1" applyFont="1" applyBorder="1" applyAlignment="1">
      <alignment horizontal="center" vertical="center"/>
    </xf>
    <xf numFmtId="43" fontId="10" fillId="0" borderId="17" xfId="1" applyFont="1" applyBorder="1" applyAlignment="1">
      <alignment horizontal="center" vertical="center" wrapText="1"/>
    </xf>
    <xf numFmtId="43" fontId="10" fillId="0" borderId="17" xfId="1" applyFont="1" applyBorder="1" applyAlignment="1">
      <alignment horizontal="center"/>
    </xf>
    <xf numFmtId="43" fontId="10" fillId="0" borderId="24" xfId="1" applyFont="1" applyBorder="1" applyAlignment="1">
      <alignment horizontal="center" vertical="center"/>
    </xf>
    <xf numFmtId="43" fontId="10" fillId="0" borderId="0" xfId="1" applyFont="1" applyBorder="1" applyAlignment="1">
      <alignment horizontal="center" vertical="center"/>
    </xf>
    <xf numFmtId="164" fontId="11" fillId="12" borderId="17" xfId="1" applyNumberFormat="1" applyFont="1" applyFill="1" applyBorder="1" applyAlignment="1">
      <alignment horizontal="center" vertical="center"/>
    </xf>
    <xf numFmtId="43" fontId="10" fillId="0" borderId="11" xfId="1" applyNumberFormat="1" applyFont="1" applyBorder="1" applyAlignment="1">
      <alignment horizontal="center" vertical="center"/>
    </xf>
    <xf numFmtId="164" fontId="6" fillId="0" borderId="32" xfId="1" applyNumberFormat="1" applyFont="1" applyBorder="1" applyAlignment="1">
      <alignment horizontal="center" vertical="center"/>
    </xf>
    <xf numFmtId="164" fontId="6" fillId="0" borderId="68" xfId="1" applyNumberFormat="1" applyFont="1" applyFill="1" applyBorder="1" applyAlignment="1">
      <alignment horizontal="center" vertical="center"/>
    </xf>
    <xf numFmtId="164" fontId="6" fillId="0" borderId="34" xfId="1" applyNumberFormat="1" applyFont="1" applyBorder="1" applyAlignment="1">
      <alignment horizontal="center" vertical="center" wrapText="1"/>
    </xf>
    <xf numFmtId="164" fontId="6" fillId="0" borderId="68" xfId="1" applyNumberFormat="1" applyFont="1" applyBorder="1" applyAlignment="1">
      <alignment horizontal="center" vertical="center" wrapText="1"/>
    </xf>
    <xf numFmtId="164" fontId="6" fillId="0" borderId="20" xfId="1" applyNumberFormat="1" applyFont="1" applyBorder="1" applyAlignment="1">
      <alignment horizontal="center" vertical="center" wrapText="1"/>
    </xf>
    <xf numFmtId="164" fontId="6" fillId="0" borderId="23" xfId="1" applyNumberFormat="1" applyFont="1" applyBorder="1" applyAlignment="1">
      <alignment horizontal="center" vertical="center" wrapText="1"/>
    </xf>
    <xf numFmtId="164" fontId="6" fillId="0" borderId="11" xfId="1" applyNumberFormat="1" applyFont="1" applyBorder="1" applyAlignment="1">
      <alignment horizontal="center" vertical="center" wrapText="1"/>
    </xf>
    <xf numFmtId="164" fontId="6" fillId="0" borderId="14" xfId="1" applyNumberFormat="1" applyFont="1" applyBorder="1" applyAlignment="1">
      <alignment horizontal="center" vertical="center" wrapText="1"/>
    </xf>
    <xf numFmtId="164" fontId="24" fillId="5" borderId="0" xfId="1" applyNumberFormat="1" applyFont="1" applyFill="1"/>
    <xf numFmtId="43" fontId="2" fillId="0" borderId="0" xfId="1" applyFont="1" applyAlignment="1">
      <alignment vertical="center"/>
    </xf>
    <xf numFmtId="16" fontId="18" fillId="0" borderId="0" xfId="0" quotePrefix="1" applyNumberFormat="1" applyFont="1"/>
    <xf numFmtId="0" fontId="18" fillId="0" borderId="5" xfId="0" applyFont="1" applyBorder="1"/>
    <xf numFmtId="164" fontId="18" fillId="0" borderId="5" xfId="1" applyNumberFormat="1" applyFont="1" applyBorder="1"/>
    <xf numFmtId="0" fontId="18" fillId="0" borderId="9" xfId="0" applyFont="1" applyBorder="1"/>
    <xf numFmtId="164" fontId="18" fillId="0" borderId="9" xfId="1" applyNumberFormat="1" applyFont="1" applyBorder="1"/>
    <xf numFmtId="0" fontId="18" fillId="0" borderId="11" xfId="0" applyFont="1" applyBorder="1"/>
    <xf numFmtId="164" fontId="18" fillId="0" borderId="11" xfId="1" applyNumberFormat="1" applyFont="1" applyBorder="1"/>
    <xf numFmtId="0" fontId="18" fillId="0" borderId="23" xfId="0" applyFont="1" applyBorder="1"/>
    <xf numFmtId="164" fontId="18" fillId="0" borderId="23" xfId="1" applyNumberFormat="1" applyFont="1" applyBorder="1"/>
    <xf numFmtId="43" fontId="12" fillId="0" borderId="11" xfId="1" applyFont="1" applyFill="1" applyBorder="1" applyAlignment="1">
      <alignment horizontal="center" vertical="center" wrapText="1"/>
    </xf>
    <xf numFmtId="43" fontId="12" fillId="0" borderId="11" xfId="1" applyFont="1" applyFill="1" applyBorder="1" applyAlignment="1">
      <alignment horizontal="center" wrapText="1"/>
    </xf>
    <xf numFmtId="43" fontId="12" fillId="0" borderId="11" xfId="1" applyFont="1" applyFill="1" applyBorder="1" applyAlignment="1">
      <alignment horizontal="center" vertical="center"/>
    </xf>
    <xf numFmtId="14" fontId="12" fillId="0" borderId="52" xfId="1" applyNumberFormat="1" applyFont="1" applyFill="1" applyBorder="1" applyAlignment="1">
      <alignment horizontal="center" vertical="center"/>
    </xf>
    <xf numFmtId="43" fontId="12" fillId="0" borderId="0" xfId="1" applyFont="1" applyFill="1"/>
    <xf numFmtId="43" fontId="12" fillId="0" borderId="52" xfId="1" applyFont="1" applyFill="1" applyBorder="1" applyAlignment="1">
      <alignment horizontal="center" vertical="center"/>
    </xf>
    <xf numFmtId="43" fontId="15" fillId="0" borderId="0" xfId="1" applyFont="1" applyFill="1"/>
    <xf numFmtId="164" fontId="15" fillId="0" borderId="0" xfId="1" applyNumberFormat="1" applyFont="1" applyFill="1"/>
    <xf numFmtId="164" fontId="0" fillId="0" borderId="0" xfId="1" applyNumberFormat="1" applyFont="1"/>
    <xf numFmtId="0" fontId="0" fillId="0" borderId="0" xfId="0" applyAlignment="1">
      <alignment horizontal="center" vertical="center"/>
    </xf>
    <xf numFmtId="164" fontId="6" fillId="13" borderId="63" xfId="1" applyNumberFormat="1" applyFont="1" applyFill="1" applyBorder="1" applyAlignment="1">
      <alignment horizontal="center" vertical="center"/>
    </xf>
    <xf numFmtId="43" fontId="12" fillId="13" borderId="63" xfId="1" applyFont="1" applyFill="1" applyBorder="1" applyAlignment="1">
      <alignment horizontal="center" vertical="center" wrapText="1"/>
    </xf>
    <xf numFmtId="43" fontId="12" fillId="13" borderId="63" xfId="1" applyFont="1" applyFill="1" applyBorder="1" applyAlignment="1">
      <alignment horizontal="center"/>
    </xf>
    <xf numFmtId="164" fontId="12" fillId="13" borderId="63" xfId="1" applyNumberFormat="1" applyFont="1" applyFill="1" applyBorder="1" applyAlignment="1">
      <alignment horizontal="center" vertical="center"/>
    </xf>
    <xf numFmtId="164" fontId="10" fillId="13" borderId="63" xfId="1" applyNumberFormat="1" applyFont="1" applyFill="1" applyBorder="1" applyAlignment="1">
      <alignment horizontal="center" vertical="center"/>
    </xf>
    <xf numFmtId="164" fontId="6" fillId="13" borderId="61" xfId="1" applyNumberFormat="1" applyFont="1" applyFill="1" applyBorder="1" applyAlignment="1">
      <alignment horizontal="center" vertical="center"/>
    </xf>
    <xf numFmtId="43" fontId="6" fillId="13" borderId="63" xfId="1" applyFont="1" applyFill="1" applyBorder="1" applyAlignment="1">
      <alignment horizontal="center" vertical="center"/>
    </xf>
    <xf numFmtId="14" fontId="6" fillId="13" borderId="64" xfId="1" applyNumberFormat="1" applyFont="1" applyFill="1" applyBorder="1" applyAlignment="1">
      <alignment horizontal="center" vertical="center"/>
    </xf>
    <xf numFmtId="43" fontId="12" fillId="13" borderId="61" xfId="1" applyFont="1" applyFill="1" applyBorder="1" applyAlignment="1">
      <alignment horizontal="center" vertical="center" wrapText="1"/>
    </xf>
    <xf numFmtId="43" fontId="12" fillId="13" borderId="61" xfId="1" applyFont="1" applyFill="1" applyBorder="1" applyAlignment="1">
      <alignment horizontal="center"/>
    </xf>
    <xf numFmtId="164" fontId="12" fillId="13" borderId="61" xfId="1" applyNumberFormat="1" applyFont="1" applyFill="1" applyBorder="1" applyAlignment="1">
      <alignment horizontal="center" vertical="center"/>
    </xf>
    <xf numFmtId="164" fontId="10" fillId="13" borderId="61" xfId="1" applyNumberFormat="1" applyFont="1" applyFill="1" applyBorder="1" applyAlignment="1">
      <alignment horizontal="center" vertical="center"/>
    </xf>
    <xf numFmtId="43" fontId="6" fillId="13" borderId="61" xfId="1" applyFont="1" applyFill="1" applyBorder="1" applyAlignment="1">
      <alignment horizontal="center" vertical="center"/>
    </xf>
    <xf numFmtId="43" fontId="6" fillId="13" borderId="66" xfId="1" applyFont="1" applyFill="1" applyBorder="1" applyAlignment="1">
      <alignment horizontal="center" vertical="center"/>
    </xf>
    <xf numFmtId="43" fontId="10" fillId="13" borderId="61" xfId="1" applyFont="1" applyFill="1" applyBorder="1" applyAlignment="1">
      <alignment horizontal="center" vertical="center"/>
    </xf>
    <xf numFmtId="164" fontId="12" fillId="13" borderId="68" xfId="1" applyNumberFormat="1" applyFont="1" applyFill="1" applyBorder="1" applyAlignment="1">
      <alignment horizontal="center" vertical="center"/>
    </xf>
    <xf numFmtId="164" fontId="10" fillId="13" borderId="68" xfId="1" applyNumberFormat="1" applyFont="1" applyFill="1" applyBorder="1" applyAlignment="1">
      <alignment horizontal="center" vertical="center"/>
    </xf>
    <xf numFmtId="43" fontId="6" fillId="13" borderId="68" xfId="1" applyFont="1" applyFill="1" applyBorder="1" applyAlignment="1">
      <alignment horizontal="center" vertical="center"/>
    </xf>
    <xf numFmtId="43" fontId="6" fillId="13" borderId="69" xfId="1" applyFont="1" applyFill="1" applyBorder="1" applyAlignment="1">
      <alignment horizontal="center" vertical="center"/>
    </xf>
    <xf numFmtId="164" fontId="12" fillId="13" borderId="76" xfId="1" applyNumberFormat="1" applyFont="1" applyFill="1" applyBorder="1" applyAlignment="1">
      <alignment horizontal="center" vertical="center"/>
    </xf>
    <xf numFmtId="43" fontId="12" fillId="13" borderId="76" xfId="1" applyFont="1" applyFill="1" applyBorder="1" applyAlignment="1">
      <alignment horizontal="center" vertical="center" wrapText="1"/>
    </xf>
    <xf numFmtId="43" fontId="12" fillId="13" borderId="76" xfId="1" applyFont="1" applyFill="1" applyBorder="1" applyAlignment="1">
      <alignment horizontal="center"/>
    </xf>
    <xf numFmtId="164" fontId="10" fillId="13" borderId="76" xfId="1" applyNumberFormat="1" applyFont="1" applyFill="1" applyBorder="1" applyAlignment="1">
      <alignment horizontal="center" vertical="center"/>
    </xf>
    <xf numFmtId="164" fontId="6" fillId="13" borderId="76" xfId="1" applyNumberFormat="1" applyFont="1" applyFill="1" applyBorder="1" applyAlignment="1">
      <alignment horizontal="center" vertical="center"/>
    </xf>
    <xf numFmtId="43" fontId="6" fillId="13" borderId="76" xfId="1" applyFont="1" applyFill="1" applyBorder="1" applyAlignment="1">
      <alignment horizontal="center" vertical="center"/>
    </xf>
    <xf numFmtId="43" fontId="6" fillId="13" borderId="77" xfId="1" applyFont="1" applyFill="1" applyBorder="1" applyAlignment="1">
      <alignment horizontal="center" vertical="center"/>
    </xf>
    <xf numFmtId="43" fontId="6" fillId="13" borderId="78" xfId="1" applyFont="1" applyFill="1" applyBorder="1" applyAlignment="1">
      <alignment horizontal="center" vertical="center"/>
    </xf>
    <xf numFmtId="43" fontId="12" fillId="13" borderId="61" xfId="1" applyFont="1" applyFill="1" applyBorder="1" applyAlignment="1">
      <alignment horizontal="center" wrapText="1"/>
    </xf>
    <xf numFmtId="0" fontId="18" fillId="13" borderId="61" xfId="0" applyFont="1" applyFill="1" applyBorder="1"/>
    <xf numFmtId="14" fontId="6" fillId="13" borderId="78" xfId="1" applyNumberFormat="1" applyFont="1" applyFill="1" applyBorder="1" applyAlignment="1">
      <alignment horizontal="center" vertical="center"/>
    </xf>
    <xf numFmtId="43" fontId="10" fillId="13" borderId="61" xfId="1" applyFont="1" applyFill="1" applyBorder="1" applyAlignment="1">
      <alignment horizontal="center" vertical="center" wrapText="1"/>
    </xf>
    <xf numFmtId="43" fontId="12" fillId="13" borderId="79" xfId="1" applyFont="1" applyFill="1" applyBorder="1" applyAlignment="1">
      <alignment horizontal="center" vertical="center" wrapText="1"/>
    </xf>
    <xf numFmtId="43" fontId="12" fillId="13" borderId="79" xfId="1" applyFont="1" applyFill="1" applyBorder="1" applyAlignment="1">
      <alignment horizontal="center" wrapText="1"/>
    </xf>
    <xf numFmtId="164" fontId="12" fillId="13" borderId="79" xfId="1" applyNumberFormat="1" applyFont="1" applyFill="1" applyBorder="1" applyAlignment="1">
      <alignment horizontal="center" vertical="center"/>
    </xf>
    <xf numFmtId="164" fontId="10" fillId="13" borderId="79" xfId="1" applyNumberFormat="1" applyFont="1" applyFill="1" applyBorder="1" applyAlignment="1">
      <alignment horizontal="center" vertical="center"/>
    </xf>
    <xf numFmtId="164" fontId="6" fillId="13" borderId="79" xfId="1" applyNumberFormat="1" applyFont="1" applyFill="1" applyBorder="1" applyAlignment="1">
      <alignment horizontal="center" vertical="center"/>
    </xf>
    <xf numFmtId="43" fontId="10" fillId="13" borderId="79" xfId="1" applyFont="1" applyFill="1" applyBorder="1" applyAlignment="1">
      <alignment horizontal="center" vertical="center"/>
    </xf>
    <xf numFmtId="43" fontId="6" fillId="13" borderId="80" xfId="1" applyFont="1" applyFill="1" applyBorder="1" applyAlignment="1">
      <alignment horizontal="center" vertical="center"/>
    </xf>
    <xf numFmtId="43" fontId="10" fillId="13" borderId="79" xfId="1" applyFont="1" applyFill="1" applyBorder="1" applyAlignment="1">
      <alignment horizontal="center" vertical="center" wrapText="1"/>
    </xf>
    <xf numFmtId="43" fontId="10" fillId="13" borderId="79" xfId="1" applyFont="1" applyFill="1" applyBorder="1" applyAlignment="1">
      <alignment horizontal="center" wrapText="1"/>
    </xf>
    <xf numFmtId="43" fontId="10" fillId="13" borderId="80" xfId="1" applyFont="1" applyFill="1" applyBorder="1" applyAlignment="1">
      <alignment horizontal="center" vertical="center"/>
    </xf>
    <xf numFmtId="43" fontId="6" fillId="13" borderId="79" xfId="1" applyFont="1" applyFill="1" applyBorder="1" applyAlignment="1">
      <alignment horizontal="center" vertical="center"/>
    </xf>
    <xf numFmtId="43" fontId="6" fillId="13" borderId="82" xfId="1" applyFont="1" applyFill="1" applyBorder="1" applyAlignment="1">
      <alignment horizontal="center" vertical="center"/>
    </xf>
    <xf numFmtId="43" fontId="10" fillId="13" borderId="82" xfId="1" applyFont="1" applyFill="1" applyBorder="1" applyAlignment="1">
      <alignment horizontal="center" vertical="center"/>
    </xf>
    <xf numFmtId="164" fontId="21" fillId="9" borderId="68" xfId="1" applyNumberFormat="1" applyFont="1" applyFill="1" applyBorder="1" applyAlignment="1">
      <alignment horizontal="center" vertical="center"/>
    </xf>
    <xf numFmtId="164" fontId="21" fillId="9" borderId="79" xfId="1" applyNumberFormat="1" applyFont="1" applyFill="1" applyBorder="1" applyAlignment="1">
      <alignment horizontal="center" vertical="center"/>
    </xf>
    <xf numFmtId="164" fontId="21" fillId="14" borderId="68" xfId="1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164" fontId="0" fillId="0" borderId="0" xfId="0" applyNumberFormat="1"/>
    <xf numFmtId="164" fontId="2" fillId="0" borderId="0" xfId="0" applyNumberFormat="1" applyFont="1" applyAlignment="1">
      <alignment horizontal="center" vertical="center"/>
    </xf>
    <xf numFmtId="14" fontId="6" fillId="13" borderId="66" xfId="1" applyNumberFormat="1" applyFont="1" applyFill="1" applyBorder="1" applyAlignment="1">
      <alignment horizontal="center" vertical="center"/>
    </xf>
    <xf numFmtId="164" fontId="4" fillId="0" borderId="0" xfId="1" applyNumberFormat="1" applyFont="1" applyAlignment="1">
      <alignment horizontal="center" vertical="center"/>
    </xf>
    <xf numFmtId="43" fontId="10" fillId="0" borderId="61" xfId="1" applyFont="1" applyBorder="1" applyAlignment="1">
      <alignment horizontal="center" vertical="center" wrapText="1"/>
    </xf>
    <xf numFmtId="43" fontId="10" fillId="0" borderId="61" xfId="1" applyFont="1" applyBorder="1" applyAlignment="1">
      <alignment horizontal="center" wrapText="1"/>
    </xf>
    <xf numFmtId="43" fontId="10" fillId="0" borderId="66" xfId="1" applyFont="1" applyBorder="1" applyAlignment="1">
      <alignment horizontal="center" vertical="center"/>
    </xf>
    <xf numFmtId="43" fontId="31" fillId="13" borderId="79" xfId="1" applyFont="1" applyFill="1" applyBorder="1" applyAlignment="1">
      <alignment horizontal="center" vertical="center" wrapText="1"/>
    </xf>
    <xf numFmtId="43" fontId="10" fillId="13" borderId="61" xfId="1" applyFont="1" applyFill="1" applyBorder="1" applyAlignment="1">
      <alignment horizontal="center"/>
    </xf>
    <xf numFmtId="43" fontId="12" fillId="0" borderId="11" xfId="1" applyFont="1" applyFill="1" applyBorder="1" applyAlignment="1">
      <alignment horizontal="center"/>
    </xf>
    <xf numFmtId="164" fontId="33" fillId="0" borderId="0" xfId="1" applyNumberFormat="1" applyFont="1" applyFill="1"/>
    <xf numFmtId="43" fontId="10" fillId="13" borderId="79" xfId="1" applyFont="1" applyFill="1" applyBorder="1" applyAlignment="1">
      <alignment horizontal="center"/>
    </xf>
    <xf numFmtId="14" fontId="6" fillId="13" borderId="82" xfId="1" applyNumberFormat="1" applyFont="1" applyFill="1" applyBorder="1" applyAlignment="1">
      <alignment horizontal="center" vertical="center"/>
    </xf>
    <xf numFmtId="14" fontId="6" fillId="0" borderId="82" xfId="1" applyNumberFormat="1" applyFont="1" applyBorder="1" applyAlignment="1">
      <alignment horizontal="center" vertical="center"/>
    </xf>
    <xf numFmtId="0" fontId="18" fillId="0" borderId="79" xfId="0" applyFont="1" applyBorder="1"/>
    <xf numFmtId="164" fontId="12" fillId="0" borderId="17" xfId="1" applyNumberFormat="1" applyFont="1" applyFill="1" applyBorder="1" applyAlignment="1">
      <alignment horizontal="center" vertical="center"/>
    </xf>
    <xf numFmtId="43" fontId="14" fillId="0" borderId="0" xfId="1" applyFont="1" applyAlignment="1">
      <alignment horizontal="left" vertical="center"/>
    </xf>
    <xf numFmtId="164" fontId="10" fillId="5" borderId="0" xfId="1" applyNumberFormat="1" applyFont="1" applyFill="1"/>
    <xf numFmtId="43" fontId="10" fillId="5" borderId="0" xfId="1" applyFont="1" applyFill="1"/>
    <xf numFmtId="164" fontId="34" fillId="5" borderId="0" xfId="1" applyNumberFormat="1" applyFont="1" applyFill="1"/>
    <xf numFmtId="164" fontId="34" fillId="5" borderId="0" xfId="1" applyNumberFormat="1" applyFont="1" applyFill="1" applyAlignment="1">
      <alignment horizontal="center" vertical="center"/>
    </xf>
    <xf numFmtId="164" fontId="35" fillId="0" borderId="0" xfId="1" applyNumberFormat="1" applyFont="1"/>
    <xf numFmtId="16" fontId="18" fillId="0" borderId="0" xfId="0" applyNumberFormat="1" applyFont="1"/>
    <xf numFmtId="43" fontId="12" fillId="13" borderId="79" xfId="1" applyFont="1" applyFill="1" applyBorder="1" applyAlignment="1">
      <alignment horizontal="center"/>
    </xf>
    <xf numFmtId="43" fontId="12" fillId="13" borderId="79" xfId="1" applyFont="1" applyFill="1" applyBorder="1" applyAlignment="1">
      <alignment horizontal="center" vertical="center"/>
    </xf>
    <xf numFmtId="14" fontId="12" fillId="13" borderId="82" xfId="1" applyNumberFormat="1" applyFont="1" applyFill="1" applyBorder="1" applyAlignment="1">
      <alignment horizontal="center" vertical="center"/>
    </xf>
    <xf numFmtId="164" fontId="35" fillId="0" borderId="0" xfId="1" applyNumberFormat="1" applyFont="1" applyFill="1" applyAlignment="1">
      <alignment horizontal="center" vertical="center"/>
    </xf>
    <xf numFmtId="164" fontId="36" fillId="0" borderId="0" xfId="1" applyNumberFormat="1" applyFont="1" applyFill="1" applyAlignment="1">
      <alignment horizontal="center" vertical="center"/>
    </xf>
    <xf numFmtId="43" fontId="11" fillId="0" borderId="0" xfId="1" applyFont="1" applyFill="1" applyAlignment="1">
      <alignment horizontal="center" vertical="center"/>
    </xf>
    <xf numFmtId="9" fontId="12" fillId="13" borderId="61" xfId="2" applyFont="1" applyFill="1" applyBorder="1" applyAlignment="1">
      <alignment horizontal="center" vertical="center"/>
    </xf>
    <xf numFmtId="43" fontId="12" fillId="13" borderId="79" xfId="1" quotePrefix="1" applyFont="1" applyFill="1" applyBorder="1" applyAlignment="1">
      <alignment horizontal="center"/>
    </xf>
    <xf numFmtId="164" fontId="16" fillId="0" borderId="0" xfId="1" applyNumberFormat="1" applyFont="1" applyFill="1" applyAlignment="1">
      <alignment horizontal="center" vertical="center"/>
    </xf>
    <xf numFmtId="164" fontId="18" fillId="0" borderId="0" xfId="1" applyNumberFormat="1" applyFont="1" applyFill="1" applyAlignment="1">
      <alignment horizontal="center" vertical="center"/>
    </xf>
    <xf numFmtId="43" fontId="6" fillId="13" borderId="63" xfId="1" applyFont="1" applyFill="1" applyBorder="1" applyAlignment="1">
      <alignment horizontal="center" vertical="center" wrapText="1"/>
    </xf>
    <xf numFmtId="164" fontId="10" fillId="13" borderId="63" xfId="1" applyNumberFormat="1" applyFont="1" applyFill="1" applyBorder="1" applyAlignment="1">
      <alignment horizontal="center" vertical="center" wrapText="1"/>
    </xf>
    <xf numFmtId="164" fontId="6" fillId="13" borderId="63" xfId="1" applyNumberFormat="1" applyFont="1" applyFill="1" applyBorder="1" applyAlignment="1">
      <alignment horizontal="center" vertical="center" wrapText="1"/>
    </xf>
    <xf numFmtId="164" fontId="6" fillId="13" borderId="87" xfId="1" applyNumberFormat="1" applyFont="1" applyFill="1" applyBorder="1" applyAlignment="1">
      <alignment horizontal="center" vertical="center"/>
    </xf>
    <xf numFmtId="43" fontId="6" fillId="13" borderId="64" xfId="1" applyFont="1" applyFill="1" applyBorder="1" applyAlignment="1">
      <alignment horizontal="center" vertical="center"/>
    </xf>
    <xf numFmtId="43" fontId="6" fillId="13" borderId="61" xfId="1" applyFont="1" applyFill="1" applyBorder="1" applyAlignment="1">
      <alignment horizontal="center" vertical="center" wrapText="1"/>
    </xf>
    <xf numFmtId="164" fontId="10" fillId="13" borderId="61" xfId="1" applyNumberFormat="1" applyFont="1" applyFill="1" applyBorder="1" applyAlignment="1">
      <alignment horizontal="center" vertical="center" wrapText="1"/>
    </xf>
    <xf numFmtId="164" fontId="6" fillId="13" borderId="61" xfId="1" applyNumberFormat="1" applyFont="1" applyFill="1" applyBorder="1" applyAlignment="1">
      <alignment horizontal="center" vertical="center" wrapText="1"/>
    </xf>
    <xf numFmtId="164" fontId="6" fillId="13" borderId="68" xfId="1" applyNumberFormat="1" applyFont="1" applyFill="1" applyBorder="1" applyAlignment="1">
      <alignment horizontal="center" vertical="center"/>
    </xf>
    <xf numFmtId="43" fontId="6" fillId="13" borderId="68" xfId="1" applyFont="1" applyFill="1" applyBorder="1" applyAlignment="1">
      <alignment horizontal="center" vertical="center" wrapText="1"/>
    </xf>
    <xf numFmtId="164" fontId="10" fillId="13" borderId="68" xfId="1" applyNumberFormat="1" applyFont="1" applyFill="1" applyBorder="1" applyAlignment="1">
      <alignment horizontal="center" vertical="center" wrapText="1"/>
    </xf>
    <xf numFmtId="164" fontId="6" fillId="13" borderId="68" xfId="1" applyNumberFormat="1" applyFont="1" applyFill="1" applyBorder="1" applyAlignment="1">
      <alignment horizontal="center" vertical="center" wrapText="1"/>
    </xf>
    <xf numFmtId="164" fontId="6" fillId="0" borderId="87" xfId="1" applyNumberFormat="1" applyFont="1" applyFill="1" applyBorder="1" applyAlignment="1">
      <alignment horizontal="center" vertical="center"/>
    </xf>
    <xf numFmtId="164" fontId="12" fillId="0" borderId="61" xfId="1" applyNumberFormat="1" applyFont="1" applyFill="1" applyBorder="1" applyAlignment="1">
      <alignment horizontal="center" vertical="center"/>
    </xf>
    <xf numFmtId="43" fontId="12" fillId="0" borderId="79" xfId="1" quotePrefix="1" applyFont="1" applyBorder="1" applyAlignment="1">
      <alignment horizontal="center"/>
    </xf>
    <xf numFmtId="164" fontId="6" fillId="0" borderId="83" xfId="1" applyNumberFormat="1" applyFont="1" applyBorder="1" applyAlignment="1">
      <alignment horizontal="center" vertical="center"/>
    </xf>
    <xf numFmtId="43" fontId="6" fillId="0" borderId="83" xfId="1" applyFont="1" applyBorder="1" applyAlignment="1">
      <alignment horizontal="center" vertical="center" wrapText="1"/>
    </xf>
    <xf numFmtId="43" fontId="6" fillId="0" borderId="83" xfId="1" applyFont="1" applyBorder="1" applyAlignment="1">
      <alignment horizontal="center"/>
    </xf>
    <xf numFmtId="164" fontId="10" fillId="0" borderId="83" xfId="1" applyNumberFormat="1" applyFont="1" applyBorder="1" applyAlignment="1">
      <alignment horizontal="center" vertical="center"/>
    </xf>
    <xf numFmtId="43" fontId="6" fillId="0" borderId="83" xfId="1" applyFont="1" applyBorder="1"/>
    <xf numFmtId="43" fontId="6" fillId="0" borderId="83" xfId="1" applyFont="1" applyBorder="1" applyAlignment="1">
      <alignment horizontal="center" vertical="center"/>
    </xf>
    <xf numFmtId="43" fontId="4" fillId="5" borderId="83" xfId="1" applyFont="1" applyFill="1" applyBorder="1" applyAlignment="1">
      <alignment horizontal="center" vertical="center"/>
    </xf>
    <xf numFmtId="14" fontId="6" fillId="0" borderId="61" xfId="1" applyNumberFormat="1" applyFont="1" applyBorder="1" applyAlignment="1">
      <alignment horizontal="center" vertical="center"/>
    </xf>
    <xf numFmtId="43" fontId="6" fillId="0" borderId="84" xfId="1" applyFont="1" applyBorder="1" applyAlignment="1">
      <alignment horizontal="center" vertical="center"/>
    </xf>
    <xf numFmtId="164" fontId="10" fillId="0" borderId="84" xfId="1" applyNumberFormat="1" applyFont="1" applyBorder="1" applyAlignment="1">
      <alignment horizontal="center" vertical="center"/>
    </xf>
    <xf numFmtId="164" fontId="6" fillId="0" borderId="84" xfId="1" applyNumberFormat="1" applyFont="1" applyBorder="1" applyAlignment="1">
      <alignment horizontal="center" vertical="center"/>
    </xf>
    <xf numFmtId="164" fontId="21" fillId="11" borderId="84" xfId="1" applyNumberFormat="1" applyFont="1" applyFill="1" applyBorder="1" applyAlignment="1">
      <alignment horizontal="center" vertical="center"/>
    </xf>
    <xf numFmtId="164" fontId="22" fillId="5" borderId="84" xfId="1" applyNumberFormat="1" applyFont="1" applyFill="1" applyBorder="1" applyAlignment="1">
      <alignment horizontal="center" vertical="center"/>
    </xf>
    <xf numFmtId="43" fontId="12" fillId="13" borderId="79" xfId="1" quotePrefix="1" applyFont="1" applyFill="1" applyBorder="1" applyAlignment="1">
      <alignment horizontal="center" wrapText="1"/>
    </xf>
    <xf numFmtId="43" fontId="12" fillId="13" borderId="80" xfId="1" applyFont="1" applyFill="1" applyBorder="1" applyAlignment="1">
      <alignment horizontal="center" vertical="center"/>
    </xf>
    <xf numFmtId="164" fontId="33" fillId="0" borderId="0" xfId="1" applyNumberFormat="1" applyFont="1"/>
    <xf numFmtId="164" fontId="31" fillId="0" borderId="0" xfId="1" applyNumberFormat="1" applyFont="1"/>
    <xf numFmtId="0" fontId="37" fillId="0" borderId="0" xfId="0" applyFont="1"/>
    <xf numFmtId="43" fontId="6" fillId="0" borderId="14" xfId="1" quotePrefix="1" applyFont="1" applyBorder="1" applyAlignment="1">
      <alignment horizontal="center"/>
    </xf>
    <xf numFmtId="43" fontId="6" fillId="0" borderId="11" xfId="1" quotePrefix="1" applyFont="1" applyFill="1" applyBorder="1" applyAlignment="1">
      <alignment horizontal="center"/>
    </xf>
    <xf numFmtId="43" fontId="12" fillId="0" borderId="14" xfId="1" quotePrefix="1" applyFont="1" applyBorder="1" applyAlignment="1">
      <alignment horizontal="center" wrapText="1"/>
    </xf>
    <xf numFmtId="164" fontId="6" fillId="0" borderId="63" xfId="1" applyNumberFormat="1" applyFont="1" applyFill="1" applyBorder="1" applyAlignment="1">
      <alignment horizontal="center" vertical="center"/>
    </xf>
    <xf numFmtId="43" fontId="6" fillId="0" borderId="63" xfId="1" applyFont="1" applyFill="1" applyBorder="1" applyAlignment="1">
      <alignment horizontal="center" vertical="center" wrapText="1"/>
    </xf>
    <xf numFmtId="43" fontId="6" fillId="0" borderId="63" xfId="1" applyFont="1" applyFill="1" applyBorder="1" applyAlignment="1">
      <alignment horizontal="center" vertical="center"/>
    </xf>
    <xf numFmtId="164" fontId="10" fillId="0" borderId="63" xfId="1" applyNumberFormat="1" applyFont="1" applyFill="1" applyBorder="1" applyAlignment="1">
      <alignment horizontal="center" vertical="center" wrapText="1"/>
    </xf>
    <xf numFmtId="164" fontId="6" fillId="0" borderId="63" xfId="1" applyNumberFormat="1" applyFont="1" applyFill="1" applyBorder="1" applyAlignment="1">
      <alignment horizontal="center" vertical="center" wrapText="1"/>
    </xf>
    <xf numFmtId="43" fontId="6" fillId="0" borderId="64" xfId="1" applyFont="1" applyFill="1" applyBorder="1" applyAlignment="1">
      <alignment horizontal="center" vertical="center"/>
    </xf>
    <xf numFmtId="43" fontId="6" fillId="0" borderId="61" xfId="1" applyFont="1" applyFill="1" applyBorder="1" applyAlignment="1">
      <alignment horizontal="center" vertical="center"/>
    </xf>
    <xf numFmtId="164" fontId="10" fillId="0" borderId="61" xfId="1" applyNumberFormat="1" applyFont="1" applyFill="1" applyBorder="1" applyAlignment="1">
      <alignment horizontal="center" vertical="center" wrapText="1"/>
    </xf>
    <xf numFmtId="164" fontId="6" fillId="0" borderId="61" xfId="1" applyNumberFormat="1" applyFont="1" applyFill="1" applyBorder="1" applyAlignment="1">
      <alignment horizontal="center" vertical="center" wrapText="1"/>
    </xf>
    <xf numFmtId="43" fontId="6" fillId="0" borderId="66" xfId="1" applyFont="1" applyFill="1" applyBorder="1" applyAlignment="1">
      <alignment horizontal="center" vertical="center"/>
    </xf>
    <xf numFmtId="43" fontId="6" fillId="0" borderId="68" xfId="1" applyFont="1" applyFill="1" applyBorder="1" applyAlignment="1">
      <alignment horizontal="center" vertical="center" wrapText="1"/>
    </xf>
    <xf numFmtId="164" fontId="10" fillId="0" borderId="68" xfId="1" applyNumberFormat="1" applyFont="1" applyFill="1" applyBorder="1" applyAlignment="1">
      <alignment horizontal="center" vertical="center" wrapText="1"/>
    </xf>
    <xf numFmtId="164" fontId="6" fillId="0" borderId="68" xfId="1" applyNumberFormat="1" applyFont="1" applyFill="1" applyBorder="1" applyAlignment="1">
      <alignment horizontal="center" vertical="center" wrapText="1"/>
    </xf>
    <xf numFmtId="43" fontId="10" fillId="0" borderId="63" xfId="1" applyFont="1" applyFill="1" applyBorder="1" applyAlignment="1">
      <alignment horizontal="center" vertical="center"/>
    </xf>
    <xf numFmtId="43" fontId="10" fillId="0" borderId="61" xfId="1" applyFont="1" applyFill="1" applyBorder="1" applyAlignment="1">
      <alignment horizontal="center" vertical="center"/>
    </xf>
    <xf numFmtId="43" fontId="10" fillId="0" borderId="68" xfId="1" applyFont="1" applyFill="1" applyBorder="1" applyAlignment="1">
      <alignment horizontal="center" vertical="center"/>
    </xf>
    <xf numFmtId="43" fontId="38" fillId="0" borderId="61" xfId="1" applyFont="1" applyFill="1" applyBorder="1" applyAlignment="1">
      <alignment horizontal="center" vertical="center"/>
    </xf>
    <xf numFmtId="164" fontId="39" fillId="0" borderId="0" xfId="1" applyNumberFormat="1" applyFont="1" applyFill="1"/>
    <xf numFmtId="164" fontId="39" fillId="0" borderId="0" xfId="1" applyNumberFormat="1" applyFont="1"/>
    <xf numFmtId="43" fontId="10" fillId="0" borderId="14" xfId="1" quotePrefix="1" applyFont="1" applyBorder="1" applyAlignment="1">
      <alignment horizontal="center" wrapText="1"/>
    </xf>
    <xf numFmtId="14" fontId="10" fillId="0" borderId="54" xfId="1" applyNumberFormat="1" applyFont="1" applyBorder="1" applyAlignment="1">
      <alignment horizontal="center" vertical="center"/>
    </xf>
    <xf numFmtId="43" fontId="39" fillId="0" borderId="0" xfId="1" applyFont="1"/>
    <xf numFmtId="43" fontId="12" fillId="0" borderId="14" xfId="1" applyFont="1" applyFill="1" applyBorder="1" applyAlignment="1">
      <alignment horizontal="center" vertical="center" wrapText="1"/>
    </xf>
    <xf numFmtId="43" fontId="12" fillId="0" borderId="14" xfId="1" applyFont="1" applyFill="1" applyBorder="1" applyAlignment="1">
      <alignment horizontal="center" wrapText="1"/>
    </xf>
    <xf numFmtId="164" fontId="12" fillId="0" borderId="14" xfId="1" applyNumberFormat="1" applyFont="1" applyFill="1" applyBorder="1" applyAlignment="1">
      <alignment horizontal="center" vertical="center"/>
    </xf>
    <xf numFmtId="43" fontId="12" fillId="0" borderId="14" xfId="1" applyFont="1" applyFill="1" applyBorder="1" applyAlignment="1">
      <alignment horizontal="center" vertical="center"/>
    </xf>
    <xf numFmtId="43" fontId="10" fillId="0" borderId="14" xfId="1" applyFont="1" applyFill="1" applyBorder="1" applyAlignment="1">
      <alignment horizontal="center" vertical="center"/>
    </xf>
    <xf numFmtId="14" fontId="6" fillId="0" borderId="54" xfId="1" applyNumberFormat="1" applyFont="1" applyFill="1" applyBorder="1" applyAlignment="1">
      <alignment horizontal="center" vertical="center"/>
    </xf>
    <xf numFmtId="43" fontId="14" fillId="0" borderId="0" xfId="1" applyFont="1" applyFill="1"/>
    <xf numFmtId="43" fontId="12" fillId="0" borderId="16" xfId="1" applyFont="1" applyFill="1" applyBorder="1" applyAlignment="1">
      <alignment horizontal="center" vertical="center"/>
    </xf>
    <xf numFmtId="43" fontId="12" fillId="0" borderId="0" xfId="1" applyFont="1" applyFill="1" applyBorder="1" applyAlignment="1">
      <alignment horizontal="center" vertical="center"/>
    </xf>
    <xf numFmtId="43" fontId="12" fillId="0" borderId="61" xfId="1" applyFont="1" applyFill="1" applyBorder="1" applyAlignment="1">
      <alignment horizontal="center" vertical="center" wrapText="1"/>
    </xf>
    <xf numFmtId="43" fontId="12" fillId="0" borderId="61" xfId="1" applyFont="1" applyFill="1" applyBorder="1" applyAlignment="1">
      <alignment horizontal="center"/>
    </xf>
    <xf numFmtId="164" fontId="40" fillId="0" borderId="11" xfId="1" applyNumberFormat="1" applyFont="1" applyFill="1" applyBorder="1" applyAlignment="1">
      <alignment horizontal="center" vertical="center"/>
    </xf>
    <xf numFmtId="164" fontId="10" fillId="0" borderId="0" xfId="1" applyNumberFormat="1" applyFont="1" applyFill="1"/>
    <xf numFmtId="43" fontId="12" fillId="0" borderId="54" xfId="1" applyFont="1" applyFill="1" applyBorder="1" applyAlignment="1">
      <alignment horizontal="center" vertical="center"/>
    </xf>
    <xf numFmtId="164" fontId="40" fillId="13" borderId="79" xfId="1" applyNumberFormat="1" applyFont="1" applyFill="1" applyBorder="1" applyAlignment="1">
      <alignment horizontal="center" vertical="center"/>
    </xf>
    <xf numFmtId="164" fontId="25" fillId="13" borderId="0" xfId="1" applyNumberFormat="1" applyFont="1" applyFill="1" applyAlignment="1">
      <alignment horizontal="center" vertical="center"/>
    </xf>
    <xf numFmtId="164" fontId="24" fillId="13" borderId="0" xfId="1" applyNumberFormat="1" applyFont="1" applyFill="1" applyAlignment="1">
      <alignment horizontal="center" vertical="center"/>
    </xf>
    <xf numFmtId="43" fontId="4" fillId="13" borderId="0" xfId="1" applyFont="1" applyFill="1" applyAlignment="1">
      <alignment horizontal="center" vertical="center"/>
    </xf>
    <xf numFmtId="164" fontId="40" fillId="0" borderId="61" xfId="1" applyNumberFormat="1" applyFont="1" applyBorder="1" applyAlignment="1">
      <alignment horizontal="center" vertical="center"/>
    </xf>
    <xf numFmtId="164" fontId="6" fillId="0" borderId="79" xfId="1" applyNumberFormat="1" applyFont="1" applyFill="1" applyBorder="1" applyAlignment="1">
      <alignment horizontal="center" vertical="center"/>
    </xf>
    <xf numFmtId="43" fontId="6" fillId="0" borderId="79" xfId="1" applyFont="1" applyFill="1" applyBorder="1" applyAlignment="1">
      <alignment horizontal="center" vertical="center" wrapText="1"/>
    </xf>
    <xf numFmtId="43" fontId="6" fillId="0" borderId="79" xfId="1" applyFont="1" applyFill="1" applyBorder="1" applyAlignment="1">
      <alignment horizontal="center" vertical="center"/>
    </xf>
    <xf numFmtId="164" fontId="10" fillId="0" borderId="79" xfId="1" applyNumberFormat="1" applyFont="1" applyFill="1" applyBorder="1" applyAlignment="1">
      <alignment horizontal="center" vertical="center" wrapText="1"/>
    </xf>
    <xf numFmtId="164" fontId="6" fillId="0" borderId="79" xfId="1" applyNumberFormat="1" applyFont="1" applyFill="1" applyBorder="1" applyAlignment="1">
      <alignment horizontal="center" vertical="center" wrapText="1"/>
    </xf>
    <xf numFmtId="43" fontId="6" fillId="0" borderId="82" xfId="1" applyFont="1" applyFill="1" applyBorder="1" applyAlignment="1">
      <alignment horizontal="center" vertical="center"/>
    </xf>
    <xf numFmtId="43" fontId="10" fillId="0" borderId="79" xfId="1" applyFont="1" applyFill="1" applyBorder="1" applyAlignment="1">
      <alignment horizontal="center" vertical="center"/>
    </xf>
    <xf numFmtId="0" fontId="18" fillId="13" borderId="79" xfId="0" applyFont="1" applyFill="1" applyBorder="1"/>
    <xf numFmtId="14" fontId="6" fillId="13" borderId="80" xfId="1" applyNumberFormat="1" applyFont="1" applyFill="1" applyBorder="1" applyAlignment="1">
      <alignment horizontal="center" vertical="center"/>
    </xf>
    <xf numFmtId="43" fontId="10" fillId="0" borderId="11" xfId="1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164" fontId="4" fillId="9" borderId="2" xfId="1" applyNumberFormat="1" applyFont="1" applyFill="1" applyBorder="1" applyAlignment="1">
      <alignment horizontal="center" vertical="center"/>
    </xf>
    <xf numFmtId="14" fontId="4" fillId="9" borderId="2" xfId="0" applyNumberFormat="1" applyFont="1" applyFill="1" applyBorder="1" applyAlignment="1">
      <alignment horizontal="center" vertical="center"/>
    </xf>
    <xf numFmtId="164" fontId="21" fillId="13" borderId="79" xfId="1" applyNumberFormat="1" applyFont="1" applyFill="1" applyBorder="1" applyAlignment="1">
      <alignment horizontal="center" vertical="center"/>
    </xf>
    <xf numFmtId="14" fontId="6" fillId="0" borderId="82" xfId="1" applyNumberFormat="1" applyFont="1" applyFill="1" applyBorder="1" applyAlignment="1">
      <alignment horizontal="center" vertical="center"/>
    </xf>
    <xf numFmtId="43" fontId="6" fillId="0" borderId="79" xfId="1" quotePrefix="1" applyFont="1" applyFill="1" applyBorder="1" applyAlignment="1">
      <alignment horizontal="center" vertical="center"/>
    </xf>
    <xf numFmtId="43" fontId="4" fillId="0" borderId="90" xfId="1" applyFont="1" applyFill="1" applyBorder="1" applyAlignment="1">
      <alignment horizontal="center" vertical="center"/>
    </xf>
    <xf numFmtId="164" fontId="25" fillId="0" borderId="90" xfId="1" applyNumberFormat="1" applyFont="1" applyFill="1" applyBorder="1" applyAlignment="1">
      <alignment horizontal="center" vertical="center"/>
    </xf>
    <xf numFmtId="164" fontId="24" fillId="0" borderId="90" xfId="1" applyNumberFormat="1" applyFont="1" applyFill="1" applyBorder="1" applyAlignment="1">
      <alignment horizontal="center" vertical="center"/>
    </xf>
    <xf numFmtId="43" fontId="4" fillId="0" borderId="85" xfId="1" applyFont="1" applyFill="1" applyBorder="1" applyAlignment="1">
      <alignment horizontal="center" vertical="center"/>
    </xf>
    <xf numFmtId="164" fontId="25" fillId="0" borderId="85" xfId="1" applyNumberFormat="1" applyFont="1" applyFill="1" applyBorder="1" applyAlignment="1">
      <alignment horizontal="center" vertical="center"/>
    </xf>
    <xf numFmtId="164" fontId="24" fillId="0" borderId="85" xfId="1" applyNumberFormat="1" applyFont="1" applyFill="1" applyBorder="1" applyAlignment="1">
      <alignment horizontal="center" vertical="center"/>
    </xf>
    <xf numFmtId="43" fontId="6" fillId="13" borderId="79" xfId="1" applyFont="1" applyFill="1" applyBorder="1" applyAlignment="1">
      <alignment horizontal="center" vertical="center" wrapText="1"/>
    </xf>
    <xf numFmtId="164" fontId="10" fillId="13" borderId="79" xfId="1" applyNumberFormat="1" applyFont="1" applyFill="1" applyBorder="1" applyAlignment="1">
      <alignment horizontal="center" vertical="center" wrapText="1"/>
    </xf>
    <xf numFmtId="164" fontId="6" fillId="13" borderId="79" xfId="1" applyNumberFormat="1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18" fillId="0" borderId="5" xfId="0" applyFont="1" applyBorder="1" applyAlignment="1">
      <alignment horizontal="center" vertical="center"/>
    </xf>
    <xf numFmtId="164" fontId="4" fillId="13" borderId="68" xfId="1" applyNumberFormat="1" applyFont="1" applyFill="1" applyBorder="1" applyAlignment="1">
      <alignment horizontal="center" vertical="center"/>
    </xf>
    <xf numFmtId="43" fontId="4" fillId="13" borderId="68" xfId="1" applyFont="1" applyFill="1" applyBorder="1" applyAlignment="1">
      <alignment horizontal="center" vertical="center" wrapText="1"/>
    </xf>
    <xf numFmtId="43" fontId="4" fillId="13" borderId="68" xfId="1" applyFont="1" applyFill="1" applyBorder="1" applyAlignment="1">
      <alignment horizontal="center" vertical="center"/>
    </xf>
    <xf numFmtId="164" fontId="5" fillId="13" borderId="68" xfId="1" applyNumberFormat="1" applyFont="1" applyFill="1" applyBorder="1" applyAlignment="1">
      <alignment horizontal="center" vertical="center" wrapText="1"/>
    </xf>
    <xf numFmtId="164" fontId="4" fillId="13" borderId="68" xfId="1" applyNumberFormat="1" applyFont="1" applyFill="1" applyBorder="1" applyAlignment="1">
      <alignment horizontal="center" vertical="center" wrapText="1"/>
    </xf>
    <xf numFmtId="43" fontId="4" fillId="13" borderId="74" xfId="1" applyFont="1" applyFill="1" applyBorder="1" applyAlignment="1">
      <alignment horizontal="center" vertical="center"/>
    </xf>
    <xf numFmtId="43" fontId="4" fillId="13" borderId="91" xfId="1" applyFont="1" applyFill="1" applyBorder="1" applyAlignment="1">
      <alignment horizontal="center" vertical="center"/>
    </xf>
    <xf numFmtId="43" fontId="4" fillId="13" borderId="69" xfId="1" applyFont="1" applyFill="1" applyBorder="1" applyAlignment="1">
      <alignment horizontal="center" vertical="center"/>
    </xf>
    <xf numFmtId="164" fontId="18" fillId="0" borderId="79" xfId="0" applyNumberFormat="1" applyFont="1" applyBorder="1"/>
    <xf numFmtId="43" fontId="10" fillId="0" borderId="61" xfId="1" applyFont="1" applyBorder="1" applyAlignment="1">
      <alignment horizontal="center"/>
    </xf>
    <xf numFmtId="43" fontId="10" fillId="0" borderId="61" xfId="1" applyNumberFormat="1" applyFont="1" applyBorder="1" applyAlignment="1">
      <alignment horizontal="center" vertical="center"/>
    </xf>
    <xf numFmtId="164" fontId="43" fillId="0" borderId="0" xfId="1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64" fontId="25" fillId="5" borderId="0" xfId="1" applyNumberFormat="1" applyFont="1" applyFill="1" applyAlignment="1">
      <alignment horizontal="center" vertical="center"/>
    </xf>
    <xf numFmtId="164" fontId="25" fillId="5" borderId="0" xfId="1" applyNumberFormat="1" applyFont="1" applyFill="1" applyAlignment="1">
      <alignment vertical="center"/>
    </xf>
    <xf numFmtId="164" fontId="33" fillId="0" borderId="0" xfId="1" applyNumberFormat="1" applyFont="1" applyFill="1" applyAlignment="1">
      <alignment horizontal="center" vertical="center"/>
    </xf>
    <xf numFmtId="164" fontId="18" fillId="0" borderId="0" xfId="1" applyNumberFormat="1" applyFont="1" applyAlignment="1">
      <alignment horizontal="center" vertical="center"/>
    </xf>
    <xf numFmtId="14" fontId="18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4" fillId="0" borderId="5" xfId="0" applyFont="1" applyFill="1" applyBorder="1" applyAlignment="1">
      <alignment horizontal="center" vertical="center"/>
    </xf>
    <xf numFmtId="164" fontId="18" fillId="0" borderId="5" xfId="1" applyNumberFormat="1" applyFont="1" applyBorder="1" applyAlignment="1">
      <alignment horizontal="center" vertical="center"/>
    </xf>
    <xf numFmtId="14" fontId="18" fillId="0" borderId="5" xfId="0" applyNumberFormat="1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4" fillId="9" borderId="89" xfId="0" applyFont="1" applyFill="1" applyBorder="1" applyAlignment="1">
      <alignment horizontal="center" vertical="center"/>
    </xf>
    <xf numFmtId="43" fontId="6" fillId="13" borderId="87" xfId="1" applyFont="1" applyFill="1" applyBorder="1" applyAlignment="1">
      <alignment horizontal="center" vertical="center" wrapText="1"/>
    </xf>
    <xf numFmtId="43" fontId="6" fillId="13" borderId="87" xfId="1" applyFont="1" applyFill="1" applyBorder="1" applyAlignment="1">
      <alignment horizontal="center" vertical="center"/>
    </xf>
    <xf numFmtId="164" fontId="10" fillId="13" borderId="87" xfId="1" applyNumberFormat="1" applyFont="1" applyFill="1" applyBorder="1" applyAlignment="1">
      <alignment horizontal="center" vertical="center" wrapText="1"/>
    </xf>
    <xf numFmtId="164" fontId="6" fillId="13" borderId="87" xfId="1" applyNumberFormat="1" applyFont="1" applyFill="1" applyBorder="1" applyAlignment="1">
      <alignment horizontal="center" vertical="center" wrapText="1"/>
    </xf>
    <xf numFmtId="43" fontId="4" fillId="0" borderId="68" xfId="1" applyFont="1" applyFill="1" applyBorder="1" applyAlignment="1">
      <alignment horizontal="center" vertical="center"/>
    </xf>
    <xf numFmtId="164" fontId="4" fillId="0" borderId="68" xfId="1" applyNumberFormat="1" applyFont="1" applyFill="1" applyBorder="1" applyAlignment="1">
      <alignment horizontal="center" vertical="center" wrapText="1"/>
    </xf>
    <xf numFmtId="43" fontId="4" fillId="0" borderId="69" xfId="1" applyFont="1" applyFill="1" applyBorder="1" applyAlignment="1">
      <alignment horizontal="center" vertical="center"/>
    </xf>
    <xf numFmtId="43" fontId="10" fillId="0" borderId="79" xfId="1" applyFont="1" applyBorder="1" applyAlignment="1">
      <alignment horizontal="center" vertical="center" wrapText="1"/>
    </xf>
    <xf numFmtId="43" fontId="10" fillId="0" borderId="79" xfId="1" applyFont="1" applyBorder="1" applyAlignment="1">
      <alignment horizontal="center" wrapText="1"/>
    </xf>
    <xf numFmtId="43" fontId="10" fillId="0" borderId="82" xfId="1" applyFont="1" applyBorder="1" applyAlignment="1">
      <alignment horizontal="center" vertical="center"/>
    </xf>
    <xf numFmtId="164" fontId="6" fillId="15" borderId="61" xfId="1" applyNumberFormat="1" applyFont="1" applyFill="1" applyBorder="1" applyAlignment="1">
      <alignment horizontal="center" vertical="center"/>
    </xf>
    <xf numFmtId="164" fontId="34" fillId="5" borderId="0" xfId="1" applyNumberFormat="1" applyFont="1" applyFill="1" applyAlignment="1">
      <alignment vertical="center"/>
    </xf>
    <xf numFmtId="43" fontId="12" fillId="0" borderId="16" xfId="1" applyFont="1" applyBorder="1" applyAlignment="1">
      <alignment horizontal="center" vertical="center"/>
    </xf>
    <xf numFmtId="43" fontId="12" fillId="0" borderId="0" xfId="1" applyFont="1" applyBorder="1" applyAlignment="1">
      <alignment horizontal="center" vertical="center"/>
    </xf>
    <xf numFmtId="0" fontId="24" fillId="0" borderId="0" xfId="0" applyFont="1" applyFill="1" applyAlignment="1">
      <alignment horizontal="center" vertical="center"/>
    </xf>
    <xf numFmtId="0" fontId="27" fillId="0" borderId="0" xfId="0" applyFont="1" applyAlignment="1">
      <alignment horizontal="center" vertical="center"/>
    </xf>
    <xf numFmtId="164" fontId="27" fillId="0" borderId="0" xfId="1" applyNumberFormat="1" applyFont="1"/>
    <xf numFmtId="43" fontId="12" fillId="13" borderId="61" xfId="1" quotePrefix="1" applyFont="1" applyFill="1" applyBorder="1" applyAlignment="1">
      <alignment horizontal="center" vertical="center" wrapText="1"/>
    </xf>
    <xf numFmtId="43" fontId="12" fillId="13" borderId="87" xfId="1" applyFont="1" applyFill="1" applyBorder="1" applyAlignment="1">
      <alignment horizontal="center" vertical="center" wrapText="1"/>
    </xf>
    <xf numFmtId="43" fontId="12" fillId="13" borderId="87" xfId="1" applyFont="1" applyFill="1" applyBorder="1" applyAlignment="1">
      <alignment horizontal="center"/>
    </xf>
    <xf numFmtId="164" fontId="12" fillId="13" borderId="87" xfId="1" applyNumberFormat="1" applyFont="1" applyFill="1" applyBorder="1" applyAlignment="1">
      <alignment horizontal="center" vertical="center"/>
    </xf>
    <xf numFmtId="164" fontId="10" fillId="13" borderId="87" xfId="1" applyNumberFormat="1" applyFont="1" applyFill="1" applyBorder="1" applyAlignment="1">
      <alignment horizontal="center" vertical="center"/>
    </xf>
    <xf numFmtId="43" fontId="12" fillId="13" borderId="17" xfId="1" applyFont="1" applyFill="1" applyBorder="1" applyAlignment="1">
      <alignment horizontal="center" vertical="center" wrapText="1"/>
    </xf>
    <xf numFmtId="43" fontId="12" fillId="13" borderId="17" xfId="1" applyFont="1" applyFill="1" applyBorder="1" applyAlignment="1">
      <alignment horizontal="center"/>
    </xf>
    <xf numFmtId="164" fontId="12" fillId="13" borderId="17" xfId="1" applyNumberFormat="1" applyFont="1" applyFill="1" applyBorder="1" applyAlignment="1">
      <alignment horizontal="center" vertical="center"/>
    </xf>
    <xf numFmtId="164" fontId="10" fillId="13" borderId="17" xfId="1" applyNumberFormat="1" applyFont="1" applyFill="1" applyBorder="1" applyAlignment="1">
      <alignment horizontal="center" vertical="center"/>
    </xf>
    <xf numFmtId="43" fontId="10" fillId="13" borderId="17" xfId="1" applyFont="1" applyFill="1" applyBorder="1" applyAlignment="1">
      <alignment horizontal="center" vertical="center"/>
    </xf>
    <xf numFmtId="14" fontId="6" fillId="13" borderId="92" xfId="1" applyNumberFormat="1" applyFont="1" applyFill="1" applyBorder="1" applyAlignment="1">
      <alignment horizontal="center" vertical="center"/>
    </xf>
    <xf numFmtId="43" fontId="10" fillId="0" borderId="79" xfId="1" applyFont="1" applyBorder="1" applyAlignment="1">
      <alignment horizontal="center"/>
    </xf>
    <xf numFmtId="164" fontId="6" fillId="0" borderId="85" xfId="1" applyNumberFormat="1" applyFont="1" applyFill="1" applyBorder="1" applyAlignment="1">
      <alignment horizontal="center" vertical="center"/>
    </xf>
    <xf numFmtId="164" fontId="12" fillId="13" borderId="79" xfId="1" applyNumberFormat="1" applyFont="1" applyFill="1" applyBorder="1" applyAlignment="1">
      <alignment horizontal="center" vertical="center" wrapText="1"/>
    </xf>
    <xf numFmtId="43" fontId="12" fillId="13" borderId="82" xfId="1" applyFont="1" applyFill="1" applyBorder="1" applyAlignment="1">
      <alignment horizontal="center" vertical="center"/>
    </xf>
    <xf numFmtId="164" fontId="33" fillId="13" borderId="0" xfId="1" applyNumberFormat="1" applyFont="1" applyFill="1" applyAlignment="1">
      <alignment horizontal="center" vertical="center"/>
    </xf>
    <xf numFmtId="164" fontId="36" fillId="13" borderId="0" xfId="1" applyNumberFormat="1" applyFont="1" applyFill="1" applyAlignment="1">
      <alignment horizontal="center" vertical="center"/>
    </xf>
    <xf numFmtId="43" fontId="11" fillId="13" borderId="0" xfId="1" applyFont="1" applyFill="1" applyAlignment="1">
      <alignment horizontal="center" vertical="center"/>
    </xf>
    <xf numFmtId="164" fontId="26" fillId="13" borderId="0" xfId="1" applyNumberFormat="1" applyFont="1" applyFill="1" applyAlignment="1">
      <alignment horizontal="center" vertical="center"/>
    </xf>
    <xf numFmtId="164" fontId="43" fillId="13" borderId="0" xfId="1" applyNumberFormat="1" applyFont="1" applyFill="1" applyAlignment="1">
      <alignment horizontal="center" vertical="center"/>
    </xf>
    <xf numFmtId="43" fontId="5" fillId="13" borderId="0" xfId="1" applyFont="1" applyFill="1" applyAlignment="1">
      <alignment horizontal="center" vertical="center"/>
    </xf>
    <xf numFmtId="43" fontId="6" fillId="0" borderId="86" xfId="1" applyFont="1" applyBorder="1" applyAlignment="1">
      <alignment horizontal="center" vertical="center"/>
    </xf>
    <xf numFmtId="43" fontId="6" fillId="0" borderId="93" xfId="1" applyFont="1" applyBorder="1" applyAlignment="1">
      <alignment horizontal="center" vertical="center"/>
    </xf>
    <xf numFmtId="43" fontId="4" fillId="13" borderId="63" xfId="1" applyFont="1" applyFill="1" applyBorder="1" applyAlignment="1">
      <alignment horizontal="center" vertical="center"/>
    </xf>
    <xf numFmtId="43" fontId="4" fillId="13" borderId="64" xfId="1" applyFont="1" applyFill="1" applyBorder="1" applyAlignment="1">
      <alignment horizontal="center" vertical="center"/>
    </xf>
    <xf numFmtId="43" fontId="4" fillId="13" borderId="61" xfId="1" applyFont="1" applyFill="1" applyBorder="1" applyAlignment="1">
      <alignment horizontal="center" vertical="center"/>
    </xf>
    <xf numFmtId="43" fontId="4" fillId="13" borderId="66" xfId="1" applyFont="1" applyFill="1" applyBorder="1" applyAlignment="1">
      <alignment horizontal="center" vertical="center"/>
    </xf>
    <xf numFmtId="164" fontId="6" fillId="13" borderId="95" xfId="1" applyNumberFormat="1" applyFont="1" applyFill="1" applyBorder="1" applyAlignment="1">
      <alignment horizontal="center" vertical="center"/>
    </xf>
    <xf numFmtId="164" fontId="6" fillId="13" borderId="96" xfId="1" applyNumberFormat="1" applyFont="1" applyFill="1" applyBorder="1" applyAlignment="1">
      <alignment horizontal="center" vertical="center"/>
    </xf>
    <xf numFmtId="164" fontId="4" fillId="13" borderId="97" xfId="1" applyNumberFormat="1" applyFont="1" applyFill="1" applyBorder="1" applyAlignment="1">
      <alignment horizontal="center" vertical="center"/>
    </xf>
    <xf numFmtId="164" fontId="6" fillId="0" borderId="98" xfId="1" applyNumberFormat="1" applyFont="1" applyBorder="1" applyAlignment="1">
      <alignment horizontal="center" vertical="center"/>
    </xf>
    <xf numFmtId="164" fontId="6" fillId="0" borderId="96" xfId="1" applyNumberFormat="1" applyFont="1" applyBorder="1" applyAlignment="1">
      <alignment horizontal="center" vertical="center"/>
    </xf>
    <xf numFmtId="164" fontId="4" fillId="0" borderId="97" xfId="1" applyNumberFormat="1" applyFont="1" applyFill="1" applyBorder="1" applyAlignment="1">
      <alignment horizontal="center" vertical="center"/>
    </xf>
    <xf numFmtId="164" fontId="12" fillId="13" borderId="96" xfId="1" applyNumberFormat="1" applyFont="1" applyFill="1" applyBorder="1" applyAlignment="1">
      <alignment horizontal="center" vertical="center"/>
    </xf>
    <xf numFmtId="164" fontId="6" fillId="13" borderId="97" xfId="1" applyNumberFormat="1" applyFont="1" applyFill="1" applyBorder="1" applyAlignment="1">
      <alignment horizontal="center" vertical="center"/>
    </xf>
    <xf numFmtId="164" fontId="6" fillId="0" borderId="97" xfId="1" applyNumberFormat="1" applyFont="1" applyFill="1" applyBorder="1" applyAlignment="1">
      <alignment horizontal="center" vertical="center"/>
    </xf>
    <xf numFmtId="164" fontId="6" fillId="13" borderId="98" xfId="1" applyNumberFormat="1" applyFont="1" applyFill="1" applyBorder="1" applyAlignment="1">
      <alignment horizontal="center" vertical="center"/>
    </xf>
    <xf numFmtId="164" fontId="6" fillId="0" borderId="98" xfId="1" applyNumberFormat="1" applyFont="1" applyFill="1" applyBorder="1" applyAlignment="1">
      <alignment horizontal="center" vertical="center"/>
    </xf>
    <xf numFmtId="164" fontId="6" fillId="0" borderId="96" xfId="1" applyNumberFormat="1" applyFont="1" applyFill="1" applyBorder="1" applyAlignment="1">
      <alignment horizontal="center" vertical="center"/>
    </xf>
    <xf numFmtId="164" fontId="6" fillId="0" borderId="99" xfId="1" applyNumberFormat="1" applyFont="1" applyFill="1" applyBorder="1" applyAlignment="1">
      <alignment horizontal="center" vertical="center"/>
    </xf>
    <xf numFmtId="164" fontId="10" fillId="0" borderId="96" xfId="1" applyNumberFormat="1" applyFont="1" applyFill="1" applyBorder="1" applyAlignment="1">
      <alignment horizontal="center" vertical="center"/>
    </xf>
    <xf numFmtId="164" fontId="12" fillId="13" borderId="97" xfId="1" applyNumberFormat="1" applyFont="1" applyFill="1" applyBorder="1" applyAlignment="1">
      <alignment horizontal="center" vertical="center"/>
    </xf>
    <xf numFmtId="164" fontId="12" fillId="0" borderId="97" xfId="1" applyNumberFormat="1" applyFont="1" applyBorder="1" applyAlignment="1">
      <alignment horizontal="center" vertical="center"/>
    </xf>
    <xf numFmtId="164" fontId="12" fillId="13" borderId="100" xfId="1" applyNumberFormat="1" applyFont="1" applyFill="1" applyBorder="1" applyAlignment="1">
      <alignment horizontal="center" vertical="center"/>
    </xf>
    <xf numFmtId="164" fontId="10" fillId="13" borderId="96" xfId="1" applyNumberFormat="1" applyFont="1" applyFill="1" applyBorder="1" applyAlignment="1">
      <alignment horizontal="center" vertical="center"/>
    </xf>
    <xf numFmtId="164" fontId="6" fillId="0" borderId="99" xfId="1" applyNumberFormat="1" applyFont="1" applyBorder="1" applyAlignment="1">
      <alignment horizontal="center" vertical="center"/>
    </xf>
    <xf numFmtId="43" fontId="2" fillId="3" borderId="94" xfId="1" applyFont="1" applyFill="1" applyBorder="1" applyAlignment="1">
      <alignment horizontal="center" vertical="center"/>
    </xf>
    <xf numFmtId="164" fontId="4" fillId="3" borderId="110" xfId="1" applyNumberFormat="1" applyFont="1" applyFill="1" applyBorder="1" applyAlignment="1">
      <alignment horizontal="center" vertical="center"/>
    </xf>
    <xf numFmtId="43" fontId="4" fillId="3" borderId="111" xfId="1" applyFont="1" applyFill="1" applyBorder="1" applyAlignment="1">
      <alignment horizontal="center" vertical="center" wrapText="1"/>
    </xf>
    <xf numFmtId="43" fontId="4" fillId="3" borderId="111" xfId="1" applyFont="1" applyFill="1" applyBorder="1" applyAlignment="1">
      <alignment horizontal="center" vertical="center"/>
    </xf>
    <xf numFmtId="164" fontId="4" fillId="3" borderId="111" xfId="1" applyNumberFormat="1" applyFont="1" applyFill="1" applyBorder="1" applyAlignment="1">
      <alignment horizontal="center" vertical="center"/>
    </xf>
    <xf numFmtId="164" fontId="5" fillId="3" borderId="111" xfId="1" applyNumberFormat="1" applyFont="1" applyFill="1" applyBorder="1" applyAlignment="1">
      <alignment horizontal="center" vertical="center" wrapText="1"/>
    </xf>
    <xf numFmtId="164" fontId="4" fillId="3" borderId="111" xfId="1" applyNumberFormat="1" applyFont="1" applyFill="1" applyBorder="1" applyAlignment="1">
      <alignment horizontal="center" vertical="center" wrapText="1"/>
    </xf>
    <xf numFmtId="164" fontId="4" fillId="4" borderId="111" xfId="1" applyNumberFormat="1" applyFont="1" applyFill="1" applyBorder="1" applyAlignment="1">
      <alignment horizontal="center" vertical="center" wrapText="1"/>
    </xf>
    <xf numFmtId="164" fontId="4" fillId="5" borderId="111" xfId="1" applyNumberFormat="1" applyFont="1" applyFill="1" applyBorder="1" applyAlignment="1">
      <alignment horizontal="center" vertical="center" wrapText="1"/>
    </xf>
    <xf numFmtId="43" fontId="4" fillId="6" borderId="112" xfId="1" applyFont="1" applyFill="1" applyBorder="1" applyAlignment="1">
      <alignment horizontal="center" vertical="center"/>
    </xf>
    <xf numFmtId="43" fontId="4" fillId="3" borderId="60" xfId="1" applyFont="1" applyFill="1" applyBorder="1" applyAlignment="1">
      <alignment horizontal="center" vertical="center"/>
    </xf>
    <xf numFmtId="43" fontId="4" fillId="3" borderId="113" xfId="1" applyFont="1" applyFill="1" applyBorder="1" applyAlignment="1">
      <alignment horizontal="center" vertical="center"/>
    </xf>
    <xf numFmtId="0" fontId="18" fillId="0" borderId="63" xfId="0" applyFont="1" applyBorder="1"/>
    <xf numFmtId="14" fontId="6" fillId="0" borderId="64" xfId="1" applyNumberFormat="1" applyFont="1" applyFill="1" applyBorder="1" applyAlignment="1">
      <alignment horizontal="center" vertical="center"/>
    </xf>
    <xf numFmtId="43" fontId="12" fillId="13" borderId="2" xfId="1" applyFont="1" applyFill="1" applyBorder="1" applyAlignment="1">
      <alignment horizontal="center" vertical="center" wrapText="1"/>
    </xf>
    <xf numFmtId="164" fontId="10" fillId="13" borderId="2" xfId="1" applyNumberFormat="1" applyFont="1" applyFill="1" applyBorder="1" applyAlignment="1">
      <alignment horizontal="center" vertical="center"/>
    </xf>
    <xf numFmtId="164" fontId="12" fillId="13" borderId="2" xfId="1" applyNumberFormat="1" applyFont="1" applyFill="1" applyBorder="1" applyAlignment="1">
      <alignment horizontal="center" vertical="center"/>
    </xf>
    <xf numFmtId="14" fontId="18" fillId="0" borderId="66" xfId="0" applyNumberFormat="1" applyFont="1" applyBorder="1"/>
    <xf numFmtId="14" fontId="18" fillId="0" borderId="82" xfId="0" applyNumberFormat="1" applyFont="1" applyBorder="1"/>
    <xf numFmtId="164" fontId="12" fillId="0" borderId="91" xfId="1" applyNumberFormat="1" applyFont="1" applyFill="1" applyBorder="1" applyAlignment="1">
      <alignment horizontal="center" vertical="center"/>
    </xf>
    <xf numFmtId="164" fontId="12" fillId="13" borderId="99" xfId="1" applyNumberFormat="1" applyFont="1" applyFill="1" applyBorder="1" applyAlignment="1">
      <alignment horizontal="center" vertical="center"/>
    </xf>
    <xf numFmtId="164" fontId="18" fillId="0" borderId="0" xfId="0" applyNumberFormat="1" applyFont="1"/>
    <xf numFmtId="164" fontId="6" fillId="0" borderId="61" xfId="1" applyNumberFormat="1" applyFont="1" applyFill="1" applyBorder="1" applyAlignment="1">
      <alignment horizontal="right" vertical="center"/>
    </xf>
    <xf numFmtId="43" fontId="0" fillId="0" borderId="0" xfId="0" applyNumberFormat="1"/>
    <xf numFmtId="164" fontId="30" fillId="0" borderId="0" xfId="1" applyNumberFormat="1" applyFont="1" applyAlignment="1">
      <alignment horizontal="center" vertical="center"/>
    </xf>
    <xf numFmtId="0" fontId="48" fillId="0" borderId="0" xfId="0" applyFont="1"/>
    <xf numFmtId="164" fontId="48" fillId="0" borderId="0" xfId="1" applyNumberFormat="1" applyFont="1"/>
    <xf numFmtId="14" fontId="48" fillId="0" borderId="0" xfId="0" applyNumberFormat="1" applyFont="1"/>
    <xf numFmtId="0" fontId="49" fillId="16" borderId="5" xfId="0" applyFont="1" applyFill="1" applyBorder="1" applyAlignment="1">
      <alignment horizontal="center" vertical="center" wrapText="1"/>
    </xf>
    <xf numFmtId="0" fontId="48" fillId="0" borderId="33" xfId="0" applyFont="1" applyBorder="1"/>
    <xf numFmtId="164" fontId="48" fillId="0" borderId="17" xfId="1" applyNumberFormat="1" applyFont="1" applyBorder="1"/>
    <xf numFmtId="164" fontId="48" fillId="0" borderId="17" xfId="1" quotePrefix="1" applyNumberFormat="1" applyFont="1" applyBorder="1"/>
    <xf numFmtId="0" fontId="48" fillId="0" borderId="17" xfId="0" applyFont="1" applyBorder="1"/>
    <xf numFmtId="0" fontId="48" fillId="0" borderId="0" xfId="0" applyFont="1" applyBorder="1"/>
    <xf numFmtId="14" fontId="48" fillId="0" borderId="17" xfId="0" applyNumberFormat="1" applyFont="1" applyBorder="1"/>
    <xf numFmtId="0" fontId="48" fillId="0" borderId="48" xfId="0" applyFont="1" applyBorder="1"/>
    <xf numFmtId="164" fontId="48" fillId="0" borderId="0" xfId="1" applyNumberFormat="1" applyFont="1" applyFill="1" applyBorder="1"/>
    <xf numFmtId="164" fontId="48" fillId="0" borderId="0" xfId="0" applyNumberFormat="1" applyFont="1"/>
    <xf numFmtId="0" fontId="49" fillId="14" borderId="32" xfId="0" applyFont="1" applyFill="1" applyBorder="1"/>
    <xf numFmtId="0" fontId="48" fillId="14" borderId="116" xfId="0" applyFont="1" applyFill="1" applyBorder="1"/>
    <xf numFmtId="164" fontId="48" fillId="14" borderId="32" xfId="1" applyNumberFormat="1" applyFont="1" applyFill="1" applyBorder="1"/>
    <xf numFmtId="164" fontId="48" fillId="14" borderId="116" xfId="1" applyNumberFormat="1" applyFont="1" applyFill="1" applyBorder="1"/>
    <xf numFmtId="164" fontId="50" fillId="14" borderId="32" xfId="1" applyNumberFormat="1" applyFont="1" applyFill="1" applyBorder="1"/>
    <xf numFmtId="14" fontId="48" fillId="14" borderId="32" xfId="0" applyNumberFormat="1" applyFont="1" applyFill="1" applyBorder="1"/>
    <xf numFmtId="0" fontId="48" fillId="14" borderId="117" xfId="0" applyFont="1" applyFill="1" applyBorder="1"/>
    <xf numFmtId="0" fontId="48" fillId="14" borderId="32" xfId="0" applyFont="1" applyFill="1" applyBorder="1"/>
    <xf numFmtId="164" fontId="50" fillId="14" borderId="32" xfId="0" applyNumberFormat="1" applyFont="1" applyFill="1" applyBorder="1"/>
    <xf numFmtId="164" fontId="48" fillId="0" borderId="0" xfId="1" applyNumberFormat="1" applyFont="1" applyFill="1"/>
    <xf numFmtId="0" fontId="48" fillId="0" borderId="0" xfId="0" applyFont="1" applyFill="1"/>
    <xf numFmtId="0" fontId="49" fillId="14" borderId="32" xfId="0" applyFont="1" applyFill="1" applyBorder="1" applyAlignment="1">
      <alignment horizontal="left"/>
    </xf>
    <xf numFmtId="164" fontId="48" fillId="14" borderId="119" xfId="1" applyNumberFormat="1" applyFont="1" applyFill="1" applyBorder="1"/>
    <xf numFmtId="43" fontId="48" fillId="0" borderId="0" xfId="0" applyNumberFormat="1" applyFont="1"/>
    <xf numFmtId="164" fontId="48" fillId="0" borderId="0" xfId="0" quotePrefix="1" applyNumberFormat="1" applyFont="1"/>
    <xf numFmtId="164" fontId="49" fillId="0" borderId="0" xfId="0" quotePrefix="1" applyNumberFormat="1" applyFont="1"/>
    <xf numFmtId="0" fontId="49" fillId="0" borderId="0" xfId="0" applyFont="1" applyAlignment="1">
      <alignment horizontal="left"/>
    </xf>
    <xf numFmtId="164" fontId="51" fillId="0" borderId="0" xfId="1" applyNumberFormat="1" applyFont="1"/>
    <xf numFmtId="0" fontId="46" fillId="0" borderId="0" xfId="0" applyFont="1" applyAlignment="1">
      <alignment horizontal="center" vertical="center"/>
    </xf>
    <xf numFmtId="164" fontId="51" fillId="0" borderId="0" xfId="1" applyNumberFormat="1" applyFont="1" applyAlignment="1">
      <alignment horizontal="left"/>
    </xf>
    <xf numFmtId="164" fontId="49" fillId="0" borderId="0" xfId="1" quotePrefix="1" applyNumberFormat="1" applyFont="1"/>
    <xf numFmtId="0" fontId="49" fillId="14" borderId="119" xfId="0" applyFont="1" applyFill="1" applyBorder="1" applyAlignment="1">
      <alignment horizontal="center"/>
    </xf>
    <xf numFmtId="0" fontId="48" fillId="0" borderId="0" xfId="0" applyFont="1" applyAlignment="1">
      <alignment horizontal="center"/>
    </xf>
    <xf numFmtId="164" fontId="48" fillId="14" borderId="0" xfId="1" applyNumberFormat="1" applyFont="1" applyFill="1"/>
    <xf numFmtId="0" fontId="48" fillId="14" borderId="0" xfId="0" applyFont="1" applyFill="1"/>
    <xf numFmtId="164" fontId="48" fillId="14" borderId="32" xfId="1" applyNumberFormat="1" applyFont="1" applyFill="1" applyBorder="1" applyAlignment="1"/>
    <xf numFmtId="164" fontId="48" fillId="0" borderId="0" xfId="1" applyNumberFormat="1" applyFont="1" applyAlignment="1"/>
    <xf numFmtId="164" fontId="48" fillId="14" borderId="32" xfId="1" applyNumberFormat="1" applyFont="1" applyFill="1" applyBorder="1" applyAlignment="1">
      <alignment vertical="center"/>
    </xf>
    <xf numFmtId="164" fontId="48" fillId="0" borderId="0" xfId="1" applyNumberFormat="1" applyFont="1" applyAlignment="1">
      <alignment vertical="center"/>
    </xf>
    <xf numFmtId="164" fontId="50" fillId="0" borderId="0" xfId="1" quotePrefix="1" applyNumberFormat="1" applyFont="1" applyAlignment="1">
      <alignment vertical="center"/>
    </xf>
    <xf numFmtId="164" fontId="51" fillId="0" borderId="0" xfId="1" applyNumberFormat="1" applyFont="1" applyAlignment="1">
      <alignment wrapText="1"/>
    </xf>
    <xf numFmtId="164" fontId="6" fillId="0" borderId="34" xfId="1" applyNumberFormat="1" applyFont="1" applyBorder="1" applyAlignment="1">
      <alignment horizontal="center" vertical="center"/>
    </xf>
    <xf numFmtId="164" fontId="6" fillId="0" borderId="31" xfId="1" applyNumberFormat="1" applyFont="1" applyBorder="1" applyAlignment="1">
      <alignment horizontal="center" vertical="center"/>
    </xf>
    <xf numFmtId="14" fontId="6" fillId="0" borderId="79" xfId="1" applyNumberFormat="1" applyFont="1" applyBorder="1" applyAlignment="1">
      <alignment horizontal="center" vertical="center"/>
    </xf>
    <xf numFmtId="164" fontId="48" fillId="14" borderId="116" xfId="1" applyNumberFormat="1" applyFont="1" applyFill="1" applyBorder="1" applyAlignment="1"/>
    <xf numFmtId="164" fontId="48" fillId="14" borderId="119" xfId="1" applyNumberFormat="1" applyFont="1" applyFill="1" applyBorder="1" applyAlignment="1">
      <alignment vertical="center"/>
    </xf>
    <xf numFmtId="164" fontId="50" fillId="14" borderId="119" xfId="0" applyNumberFormat="1" applyFont="1" applyFill="1" applyBorder="1"/>
    <xf numFmtId="14" fontId="48" fillId="14" borderId="119" xfId="0" applyNumberFormat="1" applyFont="1" applyFill="1" applyBorder="1"/>
    <xf numFmtId="164" fontId="49" fillId="17" borderId="0" xfId="1" applyNumberFormat="1" applyFont="1" applyFill="1"/>
    <xf numFmtId="164" fontId="48" fillId="17" borderId="0" xfId="1" applyNumberFormat="1" applyFont="1" applyFill="1" applyAlignment="1">
      <alignment vertical="center"/>
    </xf>
    <xf numFmtId="164" fontId="48" fillId="17" borderId="0" xfId="1" applyNumberFormat="1" applyFont="1" applyFill="1"/>
    <xf numFmtId="164" fontId="50" fillId="17" borderId="0" xfId="1" quotePrefix="1" applyNumberFormat="1" applyFont="1" applyFill="1"/>
    <xf numFmtId="164" fontId="46" fillId="0" borderId="0" xfId="1" applyNumberFormat="1" applyFont="1" applyAlignment="1">
      <alignment horizontal="center" vertical="center"/>
    </xf>
    <xf numFmtId="164" fontId="48" fillId="14" borderId="117" xfId="1" applyNumberFormat="1" applyFont="1" applyFill="1" applyBorder="1"/>
    <xf numFmtId="164" fontId="47" fillId="0" borderId="0" xfId="1" applyNumberFormat="1" applyFont="1" applyFill="1" applyAlignment="1">
      <alignment horizontal="center" vertical="center"/>
    </xf>
    <xf numFmtId="164" fontId="30" fillId="0" borderId="0" xfId="1" applyNumberFormat="1" applyFont="1" applyFill="1" applyAlignment="1">
      <alignment horizontal="center" vertical="center"/>
    </xf>
    <xf numFmtId="164" fontId="30" fillId="0" borderId="0" xfId="1" applyNumberFormat="1" applyFont="1" applyFill="1" applyAlignment="1">
      <alignment vertical="center"/>
    </xf>
    <xf numFmtId="0" fontId="47" fillId="0" borderId="0" xfId="0" applyFont="1" applyFill="1" applyAlignment="1">
      <alignment horizontal="center" vertical="center"/>
    </xf>
    <xf numFmtId="0" fontId="49" fillId="14" borderId="117" xfId="0" applyFont="1" applyFill="1" applyBorder="1"/>
    <xf numFmtId="0" fontId="49" fillId="14" borderId="32" xfId="0" applyFont="1" applyFill="1" applyBorder="1" applyAlignment="1">
      <alignment horizontal="center"/>
    </xf>
    <xf numFmtId="164" fontId="52" fillId="0" borderId="17" xfId="1" applyNumberFormat="1" applyFont="1" applyBorder="1"/>
    <xf numFmtId="0" fontId="54" fillId="0" borderId="0" xfId="0" applyFont="1"/>
    <xf numFmtId="164" fontId="54" fillId="0" borderId="0" xfId="1" applyNumberFormat="1" applyFont="1"/>
    <xf numFmtId="0" fontId="53" fillId="0" borderId="0" xfId="0" applyFont="1" applyAlignment="1">
      <alignment horizontal="center" vertical="center"/>
    </xf>
    <xf numFmtId="0" fontId="55" fillId="0" borderId="0" xfId="0" applyFont="1" applyFill="1" applyAlignment="1">
      <alignment horizontal="center" vertical="center"/>
    </xf>
    <xf numFmtId="164" fontId="55" fillId="0" borderId="0" xfId="1" applyNumberFormat="1" applyFont="1" applyFill="1" applyAlignment="1">
      <alignment horizontal="center" vertical="center"/>
    </xf>
    <xf numFmtId="164" fontId="53" fillId="0" borderId="0" xfId="1" applyNumberFormat="1" applyFont="1" applyFill="1" applyAlignment="1">
      <alignment horizontal="center" vertical="center"/>
    </xf>
    <xf numFmtId="164" fontId="53" fillId="0" borderId="0" xfId="1" applyNumberFormat="1" applyFont="1" applyFill="1" applyAlignment="1">
      <alignment vertical="center"/>
    </xf>
    <xf numFmtId="164" fontId="53" fillId="0" borderId="0" xfId="1" applyNumberFormat="1" applyFont="1" applyAlignment="1">
      <alignment horizontal="center" vertical="center"/>
    </xf>
    <xf numFmtId="0" fontId="56" fillId="0" borderId="0" xfId="0" applyFont="1" applyAlignment="1">
      <alignment horizontal="center" vertical="center"/>
    </xf>
    <xf numFmtId="14" fontId="54" fillId="0" borderId="0" xfId="0" applyNumberFormat="1" applyFont="1"/>
    <xf numFmtId="164" fontId="56" fillId="0" borderId="0" xfId="1" applyNumberFormat="1" applyFont="1" applyAlignment="1">
      <alignment horizontal="center" vertical="center"/>
    </xf>
    <xf numFmtId="0" fontId="57" fillId="16" borderId="5" xfId="0" applyFont="1" applyFill="1" applyBorder="1" applyAlignment="1">
      <alignment horizontal="center" vertical="center"/>
    </xf>
    <xf numFmtId="0" fontId="57" fillId="16" borderId="120" xfId="0" applyFont="1" applyFill="1" applyBorder="1" applyAlignment="1">
      <alignment horizontal="center" vertical="center"/>
    </xf>
    <xf numFmtId="164" fontId="57" fillId="16" borderId="5" xfId="1" applyNumberFormat="1" applyFont="1" applyFill="1" applyBorder="1" applyAlignment="1">
      <alignment horizontal="center" vertical="center"/>
    </xf>
    <xf numFmtId="164" fontId="57" fillId="16" borderId="121" xfId="1" applyNumberFormat="1" applyFont="1" applyFill="1" applyBorder="1" applyAlignment="1">
      <alignment horizontal="center" vertical="center" wrapText="1"/>
    </xf>
    <xf numFmtId="164" fontId="57" fillId="14" borderId="5" xfId="1" applyNumberFormat="1" applyFont="1" applyFill="1" applyBorder="1" applyAlignment="1">
      <alignment horizontal="center" vertical="center"/>
    </xf>
    <xf numFmtId="164" fontId="57" fillId="14" borderId="121" xfId="1" applyNumberFormat="1" applyFont="1" applyFill="1" applyBorder="1" applyAlignment="1">
      <alignment horizontal="center" vertical="center"/>
    </xf>
    <xf numFmtId="0" fontId="57" fillId="16" borderId="5" xfId="0" applyFont="1" applyFill="1" applyBorder="1" applyAlignment="1">
      <alignment horizontal="center" vertical="center" wrapText="1"/>
    </xf>
    <xf numFmtId="164" fontId="57" fillId="16" borderId="5" xfId="1" applyNumberFormat="1" applyFont="1" applyFill="1" applyBorder="1" applyAlignment="1">
      <alignment horizontal="center" vertical="center" wrapText="1"/>
    </xf>
    <xf numFmtId="0" fontId="57" fillId="16" borderId="121" xfId="0" applyFont="1" applyFill="1" applyBorder="1" applyAlignment="1">
      <alignment horizontal="center" vertical="center" wrapText="1"/>
    </xf>
    <xf numFmtId="14" fontId="57" fillId="16" borderId="5" xfId="0" applyNumberFormat="1" applyFont="1" applyFill="1" applyBorder="1" applyAlignment="1">
      <alignment horizontal="center" vertical="center" wrapText="1"/>
    </xf>
    <xf numFmtId="164" fontId="58" fillId="0" borderId="0" xfId="1" applyNumberFormat="1" applyFont="1" applyAlignment="1">
      <alignment wrapText="1"/>
    </xf>
    <xf numFmtId="0" fontId="54" fillId="0" borderId="33" xfId="0" applyFont="1" applyBorder="1"/>
    <xf numFmtId="0" fontId="54" fillId="0" borderId="114" xfId="0" applyFont="1" applyBorder="1"/>
    <xf numFmtId="164" fontId="54" fillId="0" borderId="33" xfId="1" applyNumberFormat="1" applyFont="1" applyBorder="1" applyAlignment="1"/>
    <xf numFmtId="164" fontId="54" fillId="0" borderId="114" xfId="1" applyNumberFormat="1" applyFont="1" applyBorder="1"/>
    <xf numFmtId="164" fontId="54" fillId="0" borderId="33" xfId="1" applyNumberFormat="1" applyFont="1" applyBorder="1"/>
    <xf numFmtId="164" fontId="54" fillId="0" borderId="33" xfId="1" applyNumberFormat="1" applyFont="1" applyBorder="1" applyAlignment="1">
      <alignment vertical="center"/>
    </xf>
    <xf numFmtId="164" fontId="54" fillId="0" borderId="17" xfId="1" applyNumberFormat="1" applyFont="1" applyBorder="1"/>
    <xf numFmtId="164" fontId="54" fillId="0" borderId="17" xfId="1" quotePrefix="1" applyNumberFormat="1" applyFont="1" applyBorder="1"/>
    <xf numFmtId="14" fontId="54" fillId="0" borderId="33" xfId="0" applyNumberFormat="1" applyFont="1" applyBorder="1"/>
    <xf numFmtId="164" fontId="54" fillId="0" borderId="115" xfId="1" applyNumberFormat="1" applyFont="1" applyBorder="1"/>
    <xf numFmtId="0" fontId="54" fillId="0" borderId="115" xfId="0" applyFont="1" applyBorder="1"/>
    <xf numFmtId="0" fontId="54" fillId="0" borderId="17" xfId="0" applyFont="1" applyBorder="1"/>
    <xf numFmtId="0" fontId="54" fillId="0" borderId="0" xfId="0" applyFont="1" applyBorder="1"/>
    <xf numFmtId="164" fontId="54" fillId="0" borderId="17" xfId="1" applyNumberFormat="1" applyFont="1" applyBorder="1" applyAlignment="1"/>
    <xf numFmtId="164" fontId="54" fillId="0" borderId="0" xfId="1" applyNumberFormat="1" applyFont="1" applyBorder="1"/>
    <xf numFmtId="164" fontId="54" fillId="0" borderId="17" xfId="1" applyNumberFormat="1" applyFont="1" applyBorder="1" applyAlignment="1">
      <alignment vertical="center"/>
    </xf>
    <xf numFmtId="14" fontId="54" fillId="0" borderId="17" xfId="0" applyNumberFormat="1" applyFont="1" applyBorder="1"/>
    <xf numFmtId="164" fontId="54" fillId="0" borderId="48" xfId="1" applyNumberFormat="1" applyFont="1" applyBorder="1"/>
    <xf numFmtId="0" fontId="54" fillId="0" borderId="48" xfId="0" applyFont="1" applyBorder="1"/>
    <xf numFmtId="164" fontId="54" fillId="0" borderId="17" xfId="1" applyNumberFormat="1" applyFont="1" applyFill="1" applyBorder="1" applyAlignment="1"/>
    <xf numFmtId="164" fontId="54" fillId="0" borderId="0" xfId="1" applyNumberFormat="1" applyFont="1" applyFill="1" applyBorder="1"/>
    <xf numFmtId="164" fontId="54" fillId="0" borderId="0" xfId="0" applyNumberFormat="1" applyFont="1"/>
    <xf numFmtId="0" fontId="57" fillId="14" borderId="32" xfId="0" applyFont="1" applyFill="1" applyBorder="1" applyAlignment="1">
      <alignment horizontal="center"/>
    </xf>
    <xf numFmtId="0" fontId="57" fillId="14" borderId="32" xfId="0" applyFont="1" applyFill="1" applyBorder="1"/>
    <xf numFmtId="0" fontId="54" fillId="14" borderId="116" xfId="0" applyFont="1" applyFill="1" applyBorder="1"/>
    <xf numFmtId="164" fontId="54" fillId="14" borderId="32" xfId="1" applyNumberFormat="1" applyFont="1" applyFill="1" applyBorder="1" applyAlignment="1"/>
    <xf numFmtId="164" fontId="54" fillId="14" borderId="116" xfId="1" applyNumberFormat="1" applyFont="1" applyFill="1" applyBorder="1"/>
    <xf numFmtId="164" fontId="54" fillId="14" borderId="32" xfId="1" applyNumberFormat="1" applyFont="1" applyFill="1" applyBorder="1"/>
    <xf numFmtId="164" fontId="54" fillId="14" borderId="32" xfId="1" applyNumberFormat="1" applyFont="1" applyFill="1" applyBorder="1" applyAlignment="1">
      <alignment vertical="center"/>
    </xf>
    <xf numFmtId="164" fontId="57" fillId="14" borderId="32" xfId="1" applyNumberFormat="1" applyFont="1" applyFill="1" applyBorder="1"/>
    <xf numFmtId="14" fontId="54" fillId="14" borderId="32" xfId="0" applyNumberFormat="1" applyFont="1" applyFill="1" applyBorder="1"/>
    <xf numFmtId="164" fontId="54" fillId="14" borderId="117" xfId="1" applyNumberFormat="1" applyFont="1" applyFill="1" applyBorder="1"/>
    <xf numFmtId="0" fontId="54" fillId="14" borderId="117" xfId="0" applyFont="1" applyFill="1" applyBorder="1"/>
    <xf numFmtId="0" fontId="54" fillId="14" borderId="32" xfId="0" applyFont="1" applyFill="1" applyBorder="1"/>
    <xf numFmtId="164" fontId="54" fillId="14" borderId="0" xfId="1" applyNumberFormat="1" applyFont="1" applyFill="1"/>
    <xf numFmtId="0" fontId="54" fillId="14" borderId="0" xfId="0" applyFont="1" applyFill="1"/>
    <xf numFmtId="164" fontId="54" fillId="0" borderId="17" xfId="1" applyNumberFormat="1" applyFont="1" applyFill="1" applyBorder="1"/>
    <xf numFmtId="0" fontId="57" fillId="14" borderId="117" xfId="0" applyFont="1" applyFill="1" applyBorder="1"/>
    <xf numFmtId="0" fontId="54" fillId="0" borderId="0" xfId="0" applyFont="1" applyFill="1" applyBorder="1"/>
    <xf numFmtId="0" fontId="57" fillId="14" borderId="119" xfId="0" applyFont="1" applyFill="1" applyBorder="1" applyAlignment="1">
      <alignment horizontal="center"/>
    </xf>
    <xf numFmtId="164" fontId="57" fillId="14" borderId="32" xfId="0" applyNumberFormat="1" applyFont="1" applyFill="1" applyBorder="1"/>
    <xf numFmtId="164" fontId="54" fillId="0" borderId="114" xfId="1" applyNumberFormat="1" applyFont="1" applyFill="1" applyBorder="1"/>
    <xf numFmtId="0" fontId="54" fillId="0" borderId="24" xfId="0" applyFont="1" applyBorder="1" applyAlignment="1">
      <alignment horizontal="center"/>
    </xf>
    <xf numFmtId="0" fontId="54" fillId="0" borderId="33" xfId="0" applyFont="1" applyFill="1" applyBorder="1"/>
    <xf numFmtId="0" fontId="54" fillId="0" borderId="114" xfId="0" applyFont="1" applyFill="1" applyBorder="1"/>
    <xf numFmtId="164" fontId="54" fillId="0" borderId="33" xfId="1" applyNumberFormat="1" applyFont="1" applyFill="1" applyBorder="1"/>
    <xf numFmtId="164" fontId="54" fillId="0" borderId="17" xfId="1" applyNumberFormat="1" applyFont="1" applyFill="1" applyBorder="1" applyAlignment="1">
      <alignment vertical="center"/>
    </xf>
    <xf numFmtId="14" fontId="54" fillId="0" borderId="17" xfId="0" applyNumberFormat="1" applyFont="1" applyFill="1" applyBorder="1"/>
    <xf numFmtId="164" fontId="54" fillId="0" borderId="48" xfId="1" applyNumberFormat="1" applyFont="1" applyFill="1" applyBorder="1"/>
    <xf numFmtId="0" fontId="54" fillId="0" borderId="48" xfId="0" applyFont="1" applyFill="1" applyBorder="1"/>
    <xf numFmtId="164" fontId="54" fillId="0" borderId="0" xfId="1" applyNumberFormat="1" applyFont="1" applyFill="1"/>
    <xf numFmtId="0" fontId="54" fillId="0" borderId="0" xfId="0" applyFont="1" applyFill="1"/>
    <xf numFmtId="0" fontId="57" fillId="14" borderId="32" xfId="0" applyFont="1" applyFill="1" applyBorder="1" applyAlignment="1">
      <alignment horizontal="left"/>
    </xf>
    <xf numFmtId="164" fontId="54" fillId="0" borderId="118" xfId="1" applyNumberFormat="1" applyFont="1" applyBorder="1"/>
    <xf numFmtId="164" fontId="54" fillId="0" borderId="24" xfId="1" applyNumberFormat="1" applyFont="1" applyBorder="1"/>
    <xf numFmtId="164" fontId="54" fillId="14" borderId="119" xfId="1" applyNumberFormat="1" applyFont="1" applyFill="1" applyBorder="1"/>
    <xf numFmtId="0" fontId="54" fillId="0" borderId="118" xfId="0" applyFont="1" applyBorder="1"/>
    <xf numFmtId="0" fontId="54" fillId="0" borderId="33" xfId="0" applyFont="1" applyBorder="1" applyAlignment="1">
      <alignment horizontal="left" vertical="center"/>
    </xf>
    <xf numFmtId="164" fontId="54" fillId="0" borderId="0" xfId="1" applyNumberFormat="1" applyFont="1" applyAlignment="1"/>
    <xf numFmtId="164" fontId="54" fillId="0" borderId="118" xfId="1" applyNumberFormat="1" applyFont="1" applyBorder="1" applyAlignment="1">
      <alignment vertical="center"/>
    </xf>
    <xf numFmtId="14" fontId="54" fillId="0" borderId="118" xfId="0" applyNumberFormat="1" applyFont="1" applyBorder="1"/>
    <xf numFmtId="0" fontId="54" fillId="0" borderId="24" xfId="0" applyFont="1" applyBorder="1"/>
    <xf numFmtId="0" fontId="54" fillId="0" borderId="17" xfId="0" applyFont="1" applyBorder="1" applyAlignment="1">
      <alignment horizontal="left" vertical="center"/>
    </xf>
    <xf numFmtId="164" fontId="54" fillId="0" borderId="24" xfId="1" applyNumberFormat="1" applyFont="1" applyBorder="1" applyAlignment="1">
      <alignment vertical="center"/>
    </xf>
    <xf numFmtId="14" fontId="54" fillId="0" borderId="24" xfId="0" applyNumberFormat="1" applyFont="1" applyBorder="1"/>
    <xf numFmtId="164" fontId="55" fillId="0" borderId="17" xfId="1" applyNumberFormat="1" applyFont="1" applyBorder="1"/>
    <xf numFmtId="0" fontId="57" fillId="14" borderId="119" xfId="0" applyFont="1" applyFill="1" applyBorder="1"/>
    <xf numFmtId="164" fontId="54" fillId="14" borderId="116" xfId="1" applyNumberFormat="1" applyFont="1" applyFill="1" applyBorder="1" applyAlignment="1"/>
    <xf numFmtId="164" fontId="54" fillId="14" borderId="119" xfId="1" applyNumberFormat="1" applyFont="1" applyFill="1" applyBorder="1" applyAlignment="1">
      <alignment vertical="center"/>
    </xf>
    <xf numFmtId="164" fontId="57" fillId="14" borderId="119" xfId="0" applyNumberFormat="1" applyFont="1" applyFill="1" applyBorder="1"/>
    <xf numFmtId="14" fontId="54" fillId="14" borderId="119" xfId="0" applyNumberFormat="1" applyFont="1" applyFill="1" applyBorder="1"/>
    <xf numFmtId="164" fontId="54" fillId="0" borderId="24" xfId="1" applyNumberFormat="1" applyFont="1" applyBorder="1" applyAlignment="1"/>
    <xf numFmtId="0" fontId="54" fillId="0" borderId="0" xfId="0" applyFont="1" applyBorder="1" applyAlignment="1">
      <alignment horizontal="left"/>
    </xf>
    <xf numFmtId="0" fontId="54" fillId="0" borderId="0" xfId="0" applyFont="1" applyAlignment="1">
      <alignment horizontal="center"/>
    </xf>
    <xf numFmtId="0" fontId="57" fillId="0" borderId="0" xfId="0" applyFont="1" applyAlignment="1">
      <alignment horizontal="left"/>
    </xf>
    <xf numFmtId="164" fontId="57" fillId="0" borderId="0" xfId="1" quotePrefix="1" applyNumberFormat="1" applyFont="1" applyAlignment="1">
      <alignment vertical="center"/>
    </xf>
    <xf numFmtId="164" fontId="57" fillId="0" borderId="0" xfId="0" quotePrefix="1" applyNumberFormat="1" applyFont="1"/>
    <xf numFmtId="164" fontId="57" fillId="17" borderId="0" xfId="1" applyNumberFormat="1" applyFont="1" applyFill="1"/>
    <xf numFmtId="164" fontId="54" fillId="17" borderId="0" xfId="1" applyNumberFormat="1" applyFont="1" applyFill="1" applyAlignment="1">
      <alignment vertical="center"/>
    </xf>
    <xf numFmtId="164" fontId="54" fillId="17" borderId="0" xfId="1" applyNumberFormat="1" applyFont="1" applyFill="1"/>
    <xf numFmtId="164" fontId="57" fillId="17" borderId="0" xfId="1" quotePrefix="1" applyNumberFormat="1" applyFont="1" applyFill="1"/>
    <xf numFmtId="164" fontId="58" fillId="0" borderId="0" xfId="1" applyNumberFormat="1" applyFont="1"/>
    <xf numFmtId="164" fontId="54" fillId="0" borderId="0" xfId="1" applyNumberFormat="1" applyFont="1" applyAlignment="1">
      <alignment vertical="center"/>
    </xf>
    <xf numFmtId="164" fontId="54" fillId="0" borderId="0" xfId="0" quotePrefix="1" applyNumberFormat="1" applyFont="1"/>
    <xf numFmtId="43" fontId="54" fillId="0" borderId="0" xfId="0" applyNumberFormat="1" applyFont="1"/>
    <xf numFmtId="164" fontId="57" fillId="0" borderId="0" xfId="1" quotePrefix="1" applyNumberFormat="1" applyFont="1"/>
    <xf numFmtId="164" fontId="58" fillId="0" borderId="0" xfId="1" applyNumberFormat="1" applyFont="1" applyAlignment="1">
      <alignment horizontal="left"/>
    </xf>
    <xf numFmtId="0" fontId="54" fillId="0" borderId="17" xfId="0" applyFont="1" applyBorder="1" applyAlignment="1">
      <alignment vertical="center"/>
    </xf>
    <xf numFmtId="0" fontId="54" fillId="0" borderId="0" xfId="0" applyFont="1" applyBorder="1" applyAlignment="1">
      <alignment wrapText="1"/>
    </xf>
    <xf numFmtId="0" fontId="54" fillId="0" borderId="114" xfId="0" applyFont="1" applyBorder="1" applyAlignment="1">
      <alignment wrapText="1"/>
    </xf>
    <xf numFmtId="0" fontId="54" fillId="0" borderId="0" xfId="0" applyFont="1" applyFill="1" applyBorder="1" applyAlignment="1">
      <alignment wrapText="1"/>
    </xf>
    <xf numFmtId="0" fontId="54" fillId="0" borderId="17" xfId="0" applyFont="1" applyBorder="1" applyAlignment="1">
      <alignment horizontal="left" wrapText="1"/>
    </xf>
    <xf numFmtId="0" fontId="54" fillId="0" borderId="0" xfId="0" applyFont="1" applyAlignment="1">
      <alignment wrapText="1"/>
    </xf>
    <xf numFmtId="0" fontId="54" fillId="0" borderId="17" xfId="0" applyFont="1" applyBorder="1" applyAlignment="1">
      <alignment wrapText="1"/>
    </xf>
    <xf numFmtId="164" fontId="54" fillId="0" borderId="0" xfId="1" applyNumberFormat="1" applyFont="1" applyBorder="1" applyAlignment="1">
      <alignment horizontal="left"/>
    </xf>
    <xf numFmtId="0" fontId="54" fillId="0" borderId="0" xfId="0" applyFont="1" applyBorder="1" applyAlignment="1">
      <alignment vertical="top" wrapText="1"/>
    </xf>
    <xf numFmtId="166" fontId="30" fillId="0" borderId="0" xfId="1" applyNumberFormat="1" applyFont="1" applyAlignment="1">
      <alignment horizontal="center" vertical="center"/>
    </xf>
    <xf numFmtId="166" fontId="50" fillId="14" borderId="32" xfId="1" applyNumberFormat="1" applyFont="1" applyFill="1" applyBorder="1"/>
    <xf numFmtId="166" fontId="50" fillId="14" borderId="119" xfId="1" applyNumberFormat="1" applyFont="1" applyFill="1" applyBorder="1"/>
    <xf numFmtId="166" fontId="49" fillId="0" borderId="0" xfId="1" quotePrefix="1" applyNumberFormat="1" applyFont="1"/>
    <xf numFmtId="166" fontId="50" fillId="17" borderId="0" xfId="1" quotePrefix="1" applyNumberFormat="1" applyFont="1" applyFill="1"/>
    <xf numFmtId="166" fontId="48" fillId="0" borderId="0" xfId="1" quotePrefix="1" applyNumberFormat="1" applyFont="1"/>
    <xf numFmtId="166" fontId="48" fillId="0" borderId="0" xfId="1" applyNumberFormat="1" applyFont="1"/>
    <xf numFmtId="0" fontId="49" fillId="18" borderId="5" xfId="0" applyFont="1" applyFill="1" applyBorder="1" applyAlignment="1">
      <alignment horizontal="center" vertical="center"/>
    </xf>
    <xf numFmtId="0" fontId="49" fillId="18" borderId="120" xfId="0" applyFont="1" applyFill="1" applyBorder="1" applyAlignment="1">
      <alignment horizontal="center" vertical="center"/>
    </xf>
    <xf numFmtId="164" fontId="49" fillId="18" borderId="5" xfId="1" applyNumberFormat="1" applyFont="1" applyFill="1" applyBorder="1" applyAlignment="1">
      <alignment horizontal="center" vertical="center"/>
    </xf>
    <xf numFmtId="164" fontId="49" fillId="18" borderId="121" xfId="1" applyNumberFormat="1" applyFont="1" applyFill="1" applyBorder="1" applyAlignment="1">
      <alignment horizontal="center" vertical="center" wrapText="1"/>
    </xf>
    <xf numFmtId="164" fontId="49" fillId="18" borderId="121" xfId="1" applyNumberFormat="1" applyFont="1" applyFill="1" applyBorder="1" applyAlignment="1">
      <alignment horizontal="center" vertical="center"/>
    </xf>
    <xf numFmtId="0" fontId="49" fillId="18" borderId="5" xfId="0" applyFont="1" applyFill="1" applyBorder="1" applyAlignment="1">
      <alignment horizontal="center" vertical="center" wrapText="1"/>
    </xf>
    <xf numFmtId="0" fontId="49" fillId="18" borderId="121" xfId="0" applyFont="1" applyFill="1" applyBorder="1" applyAlignment="1">
      <alignment horizontal="center" vertical="center" wrapText="1"/>
    </xf>
    <xf numFmtId="166" fontId="49" fillId="18" borderId="5" xfId="1" applyNumberFormat="1" applyFont="1" applyFill="1" applyBorder="1" applyAlignment="1">
      <alignment horizontal="center" vertical="center" wrapText="1"/>
    </xf>
    <xf numFmtId="14" fontId="49" fillId="18" borderId="5" xfId="0" applyNumberFormat="1" applyFont="1" applyFill="1" applyBorder="1" applyAlignment="1">
      <alignment horizontal="center" vertical="center" wrapText="1"/>
    </xf>
    <xf numFmtId="0" fontId="47" fillId="0" borderId="0" xfId="0" applyFont="1" applyFill="1" applyAlignment="1">
      <alignment horizontal="center" vertical="center" wrapText="1"/>
    </xf>
    <xf numFmtId="0" fontId="48" fillId="0" borderId="0" xfId="0" applyFont="1" applyAlignment="1">
      <alignment wrapText="1"/>
    </xf>
    <xf numFmtId="0" fontId="30" fillId="0" borderId="0" xfId="0" applyFont="1" applyAlignment="1">
      <alignment horizontal="center" vertical="center" wrapText="1"/>
    </xf>
    <xf numFmtId="0" fontId="48" fillId="0" borderId="0" xfId="0" applyFont="1" applyAlignment="1">
      <alignment horizontal="center" wrapText="1"/>
    </xf>
    <xf numFmtId="0" fontId="59" fillId="0" borderId="0" xfId="0" applyFont="1"/>
    <xf numFmtId="0" fontId="60" fillId="18" borderId="5" xfId="0" applyFont="1" applyFill="1" applyBorder="1" applyAlignment="1">
      <alignment horizontal="center" vertical="center" wrapText="1"/>
    </xf>
    <xf numFmtId="0" fontId="60" fillId="18" borderId="120" xfId="0" applyFont="1" applyFill="1" applyBorder="1" applyAlignment="1">
      <alignment horizontal="center" vertical="center" wrapText="1"/>
    </xf>
    <xf numFmtId="164" fontId="60" fillId="18" borderId="5" xfId="1" applyNumberFormat="1" applyFont="1" applyFill="1" applyBorder="1" applyAlignment="1">
      <alignment horizontal="center" vertical="center"/>
    </xf>
    <xf numFmtId="164" fontId="60" fillId="18" borderId="121" xfId="1" applyNumberFormat="1" applyFont="1" applyFill="1" applyBorder="1" applyAlignment="1">
      <alignment horizontal="center" vertical="center" wrapText="1"/>
    </xf>
    <xf numFmtId="164" fontId="60" fillId="18" borderId="121" xfId="1" applyNumberFormat="1" applyFont="1" applyFill="1" applyBorder="1" applyAlignment="1">
      <alignment horizontal="center" vertical="center"/>
    </xf>
    <xf numFmtId="164" fontId="60" fillId="18" borderId="5" xfId="1" applyNumberFormat="1" applyFont="1" applyFill="1" applyBorder="1" applyAlignment="1">
      <alignment horizontal="center" vertical="center" wrapText="1"/>
    </xf>
    <xf numFmtId="0" fontId="60" fillId="18" borderId="121" xfId="0" applyFont="1" applyFill="1" applyBorder="1" applyAlignment="1">
      <alignment horizontal="center" vertical="center" wrapText="1"/>
    </xf>
    <xf numFmtId="166" fontId="60" fillId="18" borderId="5" xfId="1" applyNumberFormat="1" applyFont="1" applyFill="1" applyBorder="1" applyAlignment="1">
      <alignment horizontal="center" vertical="center" wrapText="1"/>
    </xf>
    <xf numFmtId="14" fontId="60" fillId="18" borderId="5" xfId="0" applyNumberFormat="1" applyFont="1" applyFill="1" applyBorder="1" applyAlignment="1">
      <alignment horizontal="center" vertical="center" wrapText="1"/>
    </xf>
    <xf numFmtId="0" fontId="60" fillId="18" borderId="5" xfId="0" applyFont="1" applyFill="1" applyBorder="1" applyAlignment="1">
      <alignment horizontal="center" vertical="center"/>
    </xf>
    <xf numFmtId="0" fontId="60" fillId="16" borderId="5" xfId="0" applyFont="1" applyFill="1" applyBorder="1" applyAlignment="1">
      <alignment horizontal="center" vertical="center" wrapText="1"/>
    </xf>
    <xf numFmtId="164" fontId="61" fillId="0" borderId="0" xfId="1" applyNumberFormat="1" applyFont="1" applyAlignment="1">
      <alignment wrapText="1"/>
    </xf>
    <xf numFmtId="164" fontId="59" fillId="0" borderId="0" xfId="1" applyNumberFormat="1" applyFont="1"/>
    <xf numFmtId="0" fontId="59" fillId="0" borderId="33" xfId="0" applyFont="1" applyBorder="1"/>
    <xf numFmtId="0" fontId="59" fillId="0" borderId="17" xfId="0" applyFont="1" applyBorder="1"/>
    <xf numFmtId="164" fontId="59" fillId="0" borderId="0" xfId="1" applyNumberFormat="1" applyFont="1" applyFill="1" applyBorder="1"/>
    <xf numFmtId="164" fontId="59" fillId="0" borderId="0" xfId="0" applyNumberFormat="1" applyFont="1"/>
    <xf numFmtId="0" fontId="59" fillId="14" borderId="0" xfId="0" applyFont="1" applyFill="1"/>
    <xf numFmtId="0" fontId="59" fillId="14" borderId="117" xfId="0" applyFont="1" applyFill="1" applyBorder="1"/>
    <xf numFmtId="0" fontId="59" fillId="14" borderId="32" xfId="0" applyFont="1" applyFill="1" applyBorder="1"/>
    <xf numFmtId="164" fontId="59" fillId="14" borderId="0" xfId="1" applyNumberFormat="1" applyFont="1" applyFill="1"/>
    <xf numFmtId="164" fontId="47" fillId="0" borderId="17" xfId="1" applyNumberFormat="1" applyFont="1" applyBorder="1"/>
    <xf numFmtId="0" fontId="59" fillId="0" borderId="0" xfId="0" applyFont="1" applyFill="1"/>
    <xf numFmtId="164" fontId="59" fillId="0" borderId="0" xfId="1" applyNumberFormat="1" applyFont="1" applyFill="1"/>
    <xf numFmtId="0" fontId="59" fillId="0" borderId="0" xfId="0" applyFont="1" applyAlignment="1">
      <alignment horizontal="center"/>
    </xf>
    <xf numFmtId="0" fontId="59" fillId="0" borderId="122" xfId="0" applyFont="1" applyBorder="1" applyAlignment="1">
      <alignment horizontal="center" vertical="center" wrapText="1"/>
    </xf>
    <xf numFmtId="0" fontId="59" fillId="0" borderId="123" xfId="0" applyFont="1" applyBorder="1" applyAlignment="1">
      <alignment wrapText="1"/>
    </xf>
    <xf numFmtId="164" fontId="59" fillId="0" borderId="123" xfId="1" applyNumberFormat="1" applyFont="1" applyBorder="1" applyAlignment="1"/>
    <xf numFmtId="164" fontId="59" fillId="0" borderId="123" xfId="1" applyNumberFormat="1" applyFont="1" applyBorder="1"/>
    <xf numFmtId="164" fontId="59" fillId="0" borderId="123" xfId="1" applyNumberFormat="1" applyFont="1" applyBorder="1" applyAlignment="1">
      <alignment vertical="center"/>
    </xf>
    <xf numFmtId="164" fontId="59" fillId="0" borderId="123" xfId="1" quotePrefix="1" applyNumberFormat="1" applyFont="1" applyBorder="1"/>
    <xf numFmtId="166" fontId="59" fillId="0" borderId="123" xfId="1" quotePrefix="1" applyNumberFormat="1" applyFont="1" applyBorder="1"/>
    <xf numFmtId="0" fontId="59" fillId="0" borderId="123" xfId="0" applyFont="1" applyBorder="1"/>
    <xf numFmtId="14" fontId="59" fillId="0" borderId="123" xfId="0" applyNumberFormat="1" applyFont="1" applyBorder="1"/>
    <xf numFmtId="0" fontId="59" fillId="0" borderId="124" xfId="0" applyFont="1" applyBorder="1"/>
    <xf numFmtId="0" fontId="59" fillId="0" borderId="125" xfId="0" applyFont="1" applyBorder="1" applyAlignment="1">
      <alignment horizontal="center" vertical="center" wrapText="1"/>
    </xf>
    <xf numFmtId="0" fontId="59" fillId="0" borderId="126" xfId="0" applyFont="1" applyBorder="1" applyAlignment="1">
      <alignment wrapText="1"/>
    </xf>
    <xf numFmtId="164" fontId="59" fillId="0" borderId="126" xfId="1" applyNumberFormat="1" applyFont="1" applyBorder="1" applyAlignment="1"/>
    <xf numFmtId="164" fontId="59" fillId="0" borderId="126" xfId="1" applyNumberFormat="1" applyFont="1" applyBorder="1"/>
    <xf numFmtId="164" fontId="59" fillId="0" borderId="126" xfId="1" applyNumberFormat="1" applyFont="1" applyBorder="1" applyAlignment="1">
      <alignment vertical="center"/>
    </xf>
    <xf numFmtId="164" fontId="59" fillId="0" borderId="126" xfId="1" quotePrefix="1" applyNumberFormat="1" applyFont="1" applyBorder="1"/>
    <xf numFmtId="166" fontId="59" fillId="0" borderId="126" xfId="1" quotePrefix="1" applyNumberFormat="1" applyFont="1" applyBorder="1"/>
    <xf numFmtId="0" fontId="59" fillId="0" borderId="126" xfId="0" applyFont="1" applyBorder="1"/>
    <xf numFmtId="14" fontId="59" fillId="0" borderId="126" xfId="0" applyNumberFormat="1" applyFont="1" applyBorder="1"/>
    <xf numFmtId="0" fontId="59" fillId="0" borderId="127" xfId="0" applyFont="1" applyBorder="1"/>
    <xf numFmtId="164" fontId="59" fillId="0" borderId="126" xfId="1" applyNumberFormat="1" applyFont="1" applyFill="1" applyBorder="1" applyAlignment="1"/>
    <xf numFmtId="0" fontId="60" fillId="14" borderId="125" xfId="0" applyFont="1" applyFill="1" applyBorder="1" applyAlignment="1">
      <alignment horizontal="center" wrapText="1"/>
    </xf>
    <xf numFmtId="0" fontId="60" fillId="14" borderId="126" xfId="0" applyFont="1" applyFill="1" applyBorder="1" applyAlignment="1">
      <alignment wrapText="1"/>
    </xf>
    <xf numFmtId="0" fontId="59" fillId="14" borderId="126" xfId="0" applyFont="1" applyFill="1" applyBorder="1" applyAlignment="1">
      <alignment wrapText="1"/>
    </xf>
    <xf numFmtId="164" fontId="59" fillId="14" borderId="126" xfId="1" applyNumberFormat="1" applyFont="1" applyFill="1" applyBorder="1" applyAlignment="1"/>
    <xf numFmtId="164" fontId="59" fillId="14" borderId="126" xfId="1" applyNumberFormat="1" applyFont="1" applyFill="1" applyBorder="1"/>
    <xf numFmtId="164" fontId="59" fillId="14" borderId="126" xfId="1" applyNumberFormat="1" applyFont="1" applyFill="1" applyBorder="1" applyAlignment="1">
      <alignment vertical="center"/>
    </xf>
    <xf numFmtId="164" fontId="60" fillId="14" borderId="126" xfId="1" applyNumberFormat="1" applyFont="1" applyFill="1" applyBorder="1"/>
    <xf numFmtId="166" fontId="60" fillId="14" borderId="126" xfId="1" applyNumberFormat="1" applyFont="1" applyFill="1" applyBorder="1"/>
    <xf numFmtId="0" fontId="59" fillId="14" borderId="126" xfId="0" applyFont="1" applyFill="1" applyBorder="1"/>
    <xf numFmtId="14" fontId="59" fillId="14" borderId="126" xfId="0" applyNumberFormat="1" applyFont="1" applyFill="1" applyBorder="1"/>
    <xf numFmtId="0" fontId="59" fillId="14" borderId="127" xfId="0" applyFont="1" applyFill="1" applyBorder="1"/>
    <xf numFmtId="164" fontId="59" fillId="0" borderId="126" xfId="1" applyNumberFormat="1" applyFont="1" applyFill="1" applyBorder="1"/>
    <xf numFmtId="0" fontId="59" fillId="0" borderId="125" xfId="0" applyFont="1" applyBorder="1" applyAlignment="1">
      <alignment horizontal="center" wrapText="1"/>
    </xf>
    <xf numFmtId="0" fontId="59" fillId="0" borderId="126" xfId="0" applyFont="1" applyFill="1" applyBorder="1" applyAlignment="1">
      <alignment wrapText="1"/>
    </xf>
    <xf numFmtId="164" fontId="47" fillId="0" borderId="126" xfId="1" applyNumberFormat="1" applyFont="1" applyBorder="1"/>
    <xf numFmtId="164" fontId="60" fillId="14" borderId="126" xfId="0" applyNumberFormat="1" applyFont="1" applyFill="1" applyBorder="1"/>
    <xf numFmtId="0" fontId="59" fillId="0" borderId="125" xfId="0" applyFont="1" applyFill="1" applyBorder="1" applyAlignment="1">
      <alignment horizontal="center" wrapText="1"/>
    </xf>
    <xf numFmtId="164" fontId="59" fillId="0" borderId="126" xfId="1" applyNumberFormat="1" applyFont="1" applyFill="1" applyBorder="1" applyAlignment="1">
      <alignment vertical="center"/>
    </xf>
    <xf numFmtId="0" fontId="59" fillId="0" borderId="126" xfId="0" applyFont="1" applyFill="1" applyBorder="1"/>
    <xf numFmtId="14" fontId="59" fillId="0" borderId="126" xfId="0" applyNumberFormat="1" applyFont="1" applyFill="1" applyBorder="1"/>
    <xf numFmtId="0" fontId="59" fillId="0" borderId="127" xfId="0" applyFont="1" applyFill="1" applyBorder="1"/>
    <xf numFmtId="164" fontId="59" fillId="5" borderId="126" xfId="1" applyNumberFormat="1" applyFont="1" applyFill="1" applyBorder="1"/>
    <xf numFmtId="0" fontId="60" fillId="14" borderId="126" xfId="0" applyFont="1" applyFill="1" applyBorder="1" applyAlignment="1">
      <alignment horizontal="left" wrapText="1"/>
    </xf>
    <xf numFmtId="0" fontId="59" fillId="0" borderId="126" xfId="0" applyFont="1" applyBorder="1" applyAlignment="1">
      <alignment horizontal="left" vertical="center" wrapText="1"/>
    </xf>
    <xf numFmtId="0" fontId="59" fillId="0" borderId="126" xfId="0" applyFont="1" applyBorder="1" applyAlignment="1">
      <alignment horizontal="left" wrapText="1"/>
    </xf>
    <xf numFmtId="0" fontId="59" fillId="0" borderId="125" xfId="0" applyFont="1" applyBorder="1" applyAlignment="1">
      <alignment horizontal="left" wrapText="1"/>
    </xf>
    <xf numFmtId="0" fontId="60" fillId="14" borderId="128" xfId="0" applyFont="1" applyFill="1" applyBorder="1" applyAlignment="1">
      <alignment horizontal="center" wrapText="1"/>
    </xf>
    <xf numFmtId="0" fontId="60" fillId="14" borderId="129" xfId="0" applyFont="1" applyFill="1" applyBorder="1" applyAlignment="1">
      <alignment wrapText="1"/>
    </xf>
    <xf numFmtId="0" fontId="59" fillId="14" borderId="129" xfId="0" applyFont="1" applyFill="1" applyBorder="1" applyAlignment="1">
      <alignment wrapText="1"/>
    </xf>
    <xf numFmtId="164" fontId="59" fillId="14" borderId="129" xfId="1" applyNumberFormat="1" applyFont="1" applyFill="1" applyBorder="1" applyAlignment="1"/>
    <xf numFmtId="164" fontId="59" fillId="14" borderId="129" xfId="1" applyNumberFormat="1" applyFont="1" applyFill="1" applyBorder="1"/>
    <xf numFmtId="164" fontId="59" fillId="14" borderId="129" xfId="1" applyNumberFormat="1" applyFont="1" applyFill="1" applyBorder="1" applyAlignment="1">
      <alignment vertical="center"/>
    </xf>
    <xf numFmtId="164" fontId="60" fillId="14" borderId="129" xfId="0" applyNumberFormat="1" applyFont="1" applyFill="1" applyBorder="1"/>
    <xf numFmtId="166" fontId="60" fillId="14" borderId="129" xfId="1" applyNumberFormat="1" applyFont="1" applyFill="1" applyBorder="1"/>
    <xf numFmtId="0" fontId="59" fillId="14" borderId="129" xfId="0" applyFont="1" applyFill="1" applyBorder="1"/>
    <xf numFmtId="14" fontId="59" fillId="14" borderId="129" xfId="0" applyNumberFormat="1" applyFont="1" applyFill="1" applyBorder="1"/>
    <xf numFmtId="0" fontId="59" fillId="14" borderId="130" xfId="0" applyFont="1" applyFill="1" applyBorder="1"/>
    <xf numFmtId="0" fontId="48" fillId="0" borderId="5" xfId="0" applyFont="1" applyFill="1" applyBorder="1"/>
    <xf numFmtId="164" fontId="48" fillId="0" borderId="5" xfId="1" applyNumberFormat="1" applyFont="1" applyBorder="1" applyAlignment="1"/>
    <xf numFmtId="164" fontId="48" fillId="0" borderId="5" xfId="1" applyNumberFormat="1" applyFont="1" applyBorder="1"/>
    <xf numFmtId="164" fontId="48" fillId="0" borderId="5" xfId="1" applyNumberFormat="1" applyFont="1" applyBorder="1" applyAlignment="1">
      <alignment vertical="center"/>
    </xf>
    <xf numFmtId="0" fontId="48" fillId="0" borderId="5" xfId="0" applyFont="1" applyBorder="1"/>
    <xf numFmtId="14" fontId="48" fillId="0" borderId="5" xfId="0" applyNumberFormat="1" applyFont="1" applyBorder="1"/>
    <xf numFmtId="0" fontId="49" fillId="14" borderId="24" xfId="0" applyFont="1" applyFill="1" applyBorder="1" applyAlignment="1">
      <alignment horizontal="center"/>
    </xf>
    <xf numFmtId="0" fontId="48" fillId="0" borderId="32" xfId="0" applyFont="1" applyFill="1" applyBorder="1"/>
    <xf numFmtId="164" fontId="48" fillId="0" borderId="32" xfId="1" applyNumberFormat="1" applyFont="1" applyBorder="1" applyAlignment="1"/>
    <xf numFmtId="164" fontId="48" fillId="0" borderId="32" xfId="1" applyNumberFormat="1" applyFont="1" applyBorder="1"/>
    <xf numFmtId="164" fontId="48" fillId="0" borderId="32" xfId="1" applyNumberFormat="1" applyFont="1" applyBorder="1" applyAlignment="1">
      <alignment vertical="center"/>
    </xf>
    <xf numFmtId="0" fontId="48" fillId="0" borderId="32" xfId="0" applyFont="1" applyBorder="1"/>
    <xf numFmtId="14" fontId="48" fillId="0" borderId="32" xfId="0" applyNumberFormat="1" applyFont="1" applyBorder="1"/>
    <xf numFmtId="0" fontId="48" fillId="19" borderId="5" xfId="0" applyFont="1" applyFill="1" applyBorder="1"/>
    <xf numFmtId="164" fontId="48" fillId="19" borderId="5" xfId="1" applyNumberFormat="1" applyFont="1" applyFill="1" applyBorder="1" applyAlignment="1"/>
    <xf numFmtId="164" fontId="48" fillId="19" borderId="5" xfId="1" applyNumberFormat="1" applyFont="1" applyFill="1" applyBorder="1"/>
    <xf numFmtId="164" fontId="48" fillId="19" borderId="5" xfId="1" applyNumberFormat="1" applyFont="1" applyFill="1" applyBorder="1" applyAlignment="1">
      <alignment vertical="center"/>
    </xf>
    <xf numFmtId="164" fontId="50" fillId="19" borderId="5" xfId="0" applyNumberFormat="1" applyFont="1" applyFill="1" applyBorder="1"/>
    <xf numFmtId="14" fontId="48" fillId="19" borderId="5" xfId="0" applyNumberFormat="1" applyFont="1" applyFill="1" applyBorder="1"/>
    <xf numFmtId="164" fontId="48" fillId="0" borderId="5" xfId="1" quotePrefix="1" applyNumberFormat="1" applyFont="1" applyBorder="1"/>
    <xf numFmtId="0" fontId="48" fillId="14" borderId="5" xfId="0" applyFont="1" applyFill="1" applyBorder="1"/>
    <xf numFmtId="164" fontId="48" fillId="14" borderId="5" xfId="1" applyNumberFormat="1" applyFont="1" applyFill="1" applyBorder="1" applyAlignment="1"/>
    <xf numFmtId="164" fontId="48" fillId="14" borderId="5" xfId="1" applyNumberFormat="1" applyFont="1" applyFill="1" applyBorder="1"/>
    <xf numFmtId="164" fontId="48" fillId="14" borderId="5" xfId="1" applyNumberFormat="1" applyFont="1" applyFill="1" applyBorder="1" applyAlignment="1">
      <alignment vertical="center"/>
    </xf>
    <xf numFmtId="164" fontId="50" fillId="14" borderId="5" xfId="0" applyNumberFormat="1" applyFont="1" applyFill="1" applyBorder="1"/>
    <xf numFmtId="166" fontId="50" fillId="14" borderId="5" xfId="1" applyNumberFormat="1" applyFont="1" applyFill="1" applyBorder="1"/>
    <xf numFmtId="14" fontId="48" fillId="14" borderId="5" xfId="0" applyNumberFormat="1" applyFont="1" applyFill="1" applyBorder="1"/>
    <xf numFmtId="0" fontId="49" fillId="14" borderId="5" xfId="0" applyFont="1" applyFill="1" applyBorder="1" applyAlignment="1">
      <alignment horizontal="center"/>
    </xf>
    <xf numFmtId="164" fontId="62" fillId="0" borderId="0" xfId="1" applyNumberFormat="1" applyFont="1"/>
    <xf numFmtId="0" fontId="48" fillId="0" borderId="116" xfId="0" applyFont="1" applyFill="1" applyBorder="1"/>
    <xf numFmtId="164" fontId="48" fillId="0" borderId="116" xfId="1" applyNumberFormat="1" applyFont="1" applyBorder="1"/>
    <xf numFmtId="164" fontId="48" fillId="0" borderId="119" xfId="1" applyNumberFormat="1" applyFont="1" applyBorder="1"/>
    <xf numFmtId="0" fontId="48" fillId="0" borderId="116" xfId="0" applyFont="1" applyBorder="1"/>
    <xf numFmtId="164" fontId="48" fillId="0" borderId="117" xfId="1" applyNumberFormat="1" applyFont="1" applyBorder="1"/>
    <xf numFmtId="0" fontId="48" fillId="0" borderId="117" xfId="0" applyFont="1" applyBorder="1"/>
    <xf numFmtId="164" fontId="63" fillId="0" borderId="0" xfId="1" applyNumberFormat="1" applyFont="1"/>
    <xf numFmtId="164" fontId="48" fillId="0" borderId="120" xfId="1" applyNumberFormat="1" applyFont="1" applyBorder="1"/>
    <xf numFmtId="164" fontId="50" fillId="14" borderId="120" xfId="0" applyNumberFormat="1" applyFont="1" applyFill="1" applyBorder="1"/>
    <xf numFmtId="0" fontId="48" fillId="19" borderId="131" xfId="0" applyFont="1" applyFill="1" applyBorder="1"/>
    <xf numFmtId="0" fontId="48" fillId="0" borderId="131" xfId="0" applyFont="1" applyBorder="1"/>
    <xf numFmtId="0" fontId="48" fillId="14" borderId="131" xfId="0" applyFont="1" applyFill="1" applyBorder="1"/>
    <xf numFmtId="166" fontId="48" fillId="0" borderId="5" xfId="1" quotePrefix="1" applyNumberFormat="1" applyFont="1" applyBorder="1"/>
    <xf numFmtId="164" fontId="52" fillId="0" borderId="5" xfId="1" applyNumberFormat="1" applyFont="1" applyBorder="1"/>
    <xf numFmtId="0" fontId="48" fillId="0" borderId="5" xfId="0" applyFont="1" applyBorder="1" applyAlignment="1">
      <alignment horizontal="center" vertical="center"/>
    </xf>
    <xf numFmtId="166" fontId="48" fillId="14" borderId="5" xfId="1" quotePrefix="1" applyNumberFormat="1" applyFont="1" applyFill="1" applyBorder="1"/>
    <xf numFmtId="166" fontId="48" fillId="14" borderId="5" xfId="1" applyNumberFormat="1" applyFont="1" applyFill="1" applyBorder="1"/>
    <xf numFmtId="164" fontId="64" fillId="0" borderId="0" xfId="1" applyNumberFormat="1" applyFont="1" applyFill="1" applyBorder="1" applyAlignment="1">
      <alignment horizontal="center" vertical="center"/>
    </xf>
    <xf numFmtId="164" fontId="32" fillId="0" borderId="0" xfId="1" applyNumberFormat="1" applyFont="1" applyFill="1" applyBorder="1" applyAlignment="1">
      <alignment horizontal="center" vertical="center"/>
    </xf>
    <xf numFmtId="164" fontId="32" fillId="8" borderId="0" xfId="1" applyNumberFormat="1" applyFont="1" applyFill="1" applyAlignment="1">
      <alignment horizontal="center" vertical="center"/>
    </xf>
    <xf numFmtId="166" fontId="65" fillId="5" borderId="0" xfId="1" applyNumberFormat="1" applyFont="1" applyFill="1"/>
    <xf numFmtId="0" fontId="63" fillId="5" borderId="0" xfId="0" applyFont="1" applyFill="1"/>
    <xf numFmtId="166" fontId="48" fillId="14" borderId="32" xfId="1" applyNumberFormat="1" applyFont="1" applyFill="1" applyBorder="1"/>
    <xf numFmtId="166" fontId="48" fillId="0" borderId="5" xfId="1" applyNumberFormat="1" applyFont="1" applyBorder="1"/>
    <xf numFmtId="14" fontId="48" fillId="0" borderId="5" xfId="1" applyNumberFormat="1" applyFont="1" applyBorder="1"/>
    <xf numFmtId="0" fontId="62" fillId="0" borderId="5" xfId="0" applyFont="1" applyBorder="1"/>
    <xf numFmtId="166" fontId="62" fillId="0" borderId="5" xfId="1" applyNumberFormat="1" applyFont="1" applyBorder="1"/>
    <xf numFmtId="166" fontId="48" fillId="0" borderId="0" xfId="0" applyNumberFormat="1" applyFont="1"/>
    <xf numFmtId="166" fontId="48" fillId="0" borderId="5" xfId="1" applyNumberFormat="1" applyFont="1" applyFill="1" applyBorder="1"/>
    <xf numFmtId="0" fontId="41" fillId="0" borderId="0" xfId="0" applyFont="1"/>
    <xf numFmtId="0" fontId="41" fillId="0" borderId="17" xfId="0" applyFont="1" applyFill="1" applyBorder="1"/>
    <xf numFmtId="166" fontId="41" fillId="0" borderId="0" xfId="0" applyNumberFormat="1" applyFont="1"/>
    <xf numFmtId="167" fontId="0" fillId="0" borderId="0" xfId="1" applyNumberFormat="1" applyFont="1"/>
    <xf numFmtId="0" fontId="49" fillId="14" borderId="0" xfId="0" applyFont="1" applyFill="1" applyBorder="1" applyAlignment="1">
      <alignment horizontal="center"/>
    </xf>
    <xf numFmtId="0" fontId="49" fillId="14" borderId="0" xfId="0" applyFont="1" applyFill="1" applyBorder="1"/>
    <xf numFmtId="0" fontId="48" fillId="14" borderId="0" xfId="0" applyFont="1" applyFill="1" applyBorder="1"/>
    <xf numFmtId="164" fontId="48" fillId="14" borderId="0" xfId="1" applyNumberFormat="1" applyFont="1" applyFill="1" applyBorder="1" applyAlignment="1"/>
    <xf numFmtId="164" fontId="48" fillId="14" borderId="0" xfId="1" applyNumberFormat="1" applyFont="1" applyFill="1" applyBorder="1"/>
    <xf numFmtId="164" fontId="48" fillId="14" borderId="0" xfId="1" applyNumberFormat="1" applyFont="1" applyFill="1" applyBorder="1" applyAlignment="1">
      <alignment vertical="center"/>
    </xf>
    <xf numFmtId="164" fontId="50" fillId="14" borderId="0" xfId="0" applyNumberFormat="1" applyFont="1" applyFill="1" applyBorder="1"/>
    <xf numFmtId="14" fontId="48" fillId="14" borderId="0" xfId="0" applyNumberFormat="1" applyFont="1" applyFill="1" applyBorder="1"/>
    <xf numFmtId="166" fontId="49" fillId="14" borderId="5" xfId="1" applyNumberFormat="1" applyFont="1" applyFill="1" applyBorder="1"/>
    <xf numFmtId="166" fontId="49" fillId="14" borderId="0" xfId="1" applyNumberFormat="1" applyFont="1" applyFill="1" applyBorder="1"/>
    <xf numFmtId="0" fontId="48" fillId="0" borderId="33" xfId="0" applyFont="1" applyBorder="1" applyAlignment="1"/>
    <xf numFmtId="14" fontId="62" fillId="0" borderId="5" xfId="1" applyNumberFormat="1" applyFont="1" applyBorder="1"/>
    <xf numFmtId="14" fontId="48" fillId="0" borderId="5" xfId="1" applyNumberFormat="1" applyFont="1" applyFill="1" applyBorder="1"/>
    <xf numFmtId="0" fontId="48" fillId="19" borderId="116" xfId="0" applyFont="1" applyFill="1" applyBorder="1"/>
    <xf numFmtId="14" fontId="4" fillId="9" borderId="3" xfId="0" applyNumberFormat="1" applyFont="1" applyFill="1" applyBorder="1" applyAlignment="1">
      <alignment horizontal="center" vertical="center"/>
    </xf>
    <xf numFmtId="14" fontId="18" fillId="0" borderId="5" xfId="0" applyNumberFormat="1" applyFont="1" applyBorder="1" applyAlignment="1">
      <alignment horizontal="left" vertical="center"/>
    </xf>
    <xf numFmtId="164" fontId="6" fillId="0" borderId="11" xfId="1" quotePrefix="1" applyNumberFormat="1" applyFont="1" applyBorder="1" applyAlignment="1">
      <alignment horizontal="center" vertical="center"/>
    </xf>
    <xf numFmtId="0" fontId="0" fillId="0" borderId="0" xfId="0" applyFont="1" applyAlignment="1"/>
    <xf numFmtId="0" fontId="67" fillId="20" borderId="5" xfId="0" applyFont="1" applyFill="1" applyBorder="1" applyAlignment="1">
      <alignment horizontal="center" vertical="center"/>
    </xf>
    <xf numFmtId="0" fontId="67" fillId="20" borderId="5" xfId="0" applyFont="1" applyFill="1" applyBorder="1" applyAlignment="1">
      <alignment horizontal="center" vertical="center" wrapText="1"/>
    </xf>
    <xf numFmtId="0" fontId="68" fillId="0" borderId="87" xfId="0" applyFont="1" applyBorder="1" applyAlignment="1"/>
    <xf numFmtId="166" fontId="68" fillId="0" borderId="87" xfId="1" applyNumberFormat="1" applyFont="1" applyBorder="1" applyAlignment="1"/>
    <xf numFmtId="14" fontId="68" fillId="0" borderId="87" xfId="0" applyNumberFormat="1" applyFont="1" applyBorder="1" applyAlignment="1"/>
    <xf numFmtId="3" fontId="68" fillId="0" borderId="87" xfId="0" applyNumberFormat="1" applyFont="1" applyBorder="1" applyAlignment="1"/>
    <xf numFmtId="0" fontId="68" fillId="0" borderId="61" xfId="0" applyFont="1" applyBorder="1" applyAlignment="1"/>
    <xf numFmtId="166" fontId="68" fillId="0" borderId="61" xfId="1" applyNumberFormat="1" applyFont="1" applyBorder="1" applyAlignment="1"/>
    <xf numFmtId="3" fontId="68" fillId="0" borderId="61" xfId="0" applyNumberFormat="1" applyFont="1" applyBorder="1" applyAlignment="1"/>
    <xf numFmtId="14" fontId="68" fillId="0" borderId="61" xfId="0" applyNumberFormat="1" applyFont="1" applyBorder="1" applyAlignment="1"/>
    <xf numFmtId="0" fontId="68" fillId="0" borderId="79" xfId="0" applyFont="1" applyBorder="1" applyAlignment="1"/>
    <xf numFmtId="166" fontId="68" fillId="0" borderId="79" xfId="1" applyNumberFormat="1" applyFont="1" applyBorder="1" applyAlignment="1"/>
    <xf numFmtId="3" fontId="68" fillId="0" borderId="79" xfId="0" applyNumberFormat="1" applyFont="1" applyBorder="1" applyAlignment="1"/>
    <xf numFmtId="166" fontId="67" fillId="20" borderId="5" xfId="1" applyNumberFormat="1" applyFont="1" applyFill="1" applyBorder="1" applyAlignment="1"/>
    <xf numFmtId="0" fontId="69" fillId="20" borderId="5" xfId="0" applyFont="1" applyFill="1" applyBorder="1" applyAlignment="1"/>
    <xf numFmtId="3" fontId="67" fillId="20" borderId="5" xfId="0" applyNumberFormat="1" applyFont="1" applyFill="1" applyBorder="1" applyAlignment="1"/>
    <xf numFmtId="0" fontId="70" fillId="0" borderId="17" xfId="0" applyFont="1" applyFill="1" applyBorder="1"/>
    <xf numFmtId="0" fontId="70" fillId="0" borderId="32" xfId="0" applyFont="1" applyFill="1" applyBorder="1"/>
    <xf numFmtId="0" fontId="68" fillId="0" borderId="17" xfId="0" applyFont="1" applyFill="1" applyBorder="1" applyAlignment="1">
      <alignment horizontal="center" vertical="center"/>
    </xf>
    <xf numFmtId="0" fontId="68" fillId="0" borderId="17" xfId="0" applyFont="1" applyFill="1" applyBorder="1" applyAlignment="1">
      <alignment horizontal="center" vertical="center" wrapText="1"/>
    </xf>
    <xf numFmtId="0" fontId="43" fillId="0" borderId="5" xfId="0" applyFont="1" applyFill="1" applyBorder="1" applyAlignment="1">
      <alignment horizontal="center" vertical="center"/>
    </xf>
    <xf numFmtId="164" fontId="28" fillId="0" borderId="5" xfId="1" applyNumberFormat="1" applyFont="1" applyBorder="1" applyAlignment="1">
      <alignment horizontal="center" vertical="center"/>
    </xf>
    <xf numFmtId="166" fontId="47" fillId="0" borderId="0" xfId="1" applyNumberFormat="1" applyFont="1" applyFill="1" applyAlignment="1">
      <alignment horizontal="center" vertical="center"/>
    </xf>
    <xf numFmtId="164" fontId="46" fillId="0" borderId="0" xfId="0" applyNumberFormat="1" applyFont="1" applyAlignment="1">
      <alignment horizontal="center" vertical="center"/>
    </xf>
    <xf numFmtId="0" fontId="71" fillId="0" borderId="61" xfId="0" applyFont="1" applyFill="1" applyBorder="1" applyAlignment="1">
      <alignment horizontal="left" vertical="center"/>
    </xf>
    <xf numFmtId="0" fontId="71" fillId="0" borderId="61" xfId="0" applyFont="1" applyFill="1" applyBorder="1" applyAlignment="1">
      <alignment horizontal="center" vertical="center"/>
    </xf>
    <xf numFmtId="166" fontId="71" fillId="0" borderId="87" xfId="1" applyNumberFormat="1" applyFont="1" applyBorder="1" applyAlignment="1"/>
    <xf numFmtId="14" fontId="71" fillId="0" borderId="17" xfId="0" applyNumberFormat="1" applyFont="1" applyFill="1" applyBorder="1" applyAlignment="1">
      <alignment horizontal="right"/>
    </xf>
    <xf numFmtId="166" fontId="0" fillId="0" borderId="0" xfId="1" applyNumberFormat="1" applyFont="1"/>
    <xf numFmtId="9" fontId="0" fillId="0" borderId="0" xfId="1" applyNumberFormat="1" applyFont="1"/>
    <xf numFmtId="0" fontId="71" fillId="0" borderId="83" xfId="0" applyFont="1" applyFill="1" applyBorder="1" applyAlignment="1">
      <alignment horizontal="left" vertical="center"/>
    </xf>
    <xf numFmtId="0" fontId="71" fillId="0" borderId="83" xfId="0" applyFont="1" applyFill="1" applyBorder="1" applyAlignment="1">
      <alignment horizontal="center" vertical="center"/>
    </xf>
    <xf numFmtId="0" fontId="71" fillId="0" borderId="61" xfId="0" applyFont="1" applyBorder="1" applyAlignment="1"/>
    <xf numFmtId="166" fontId="71" fillId="0" borderId="61" xfId="1" applyNumberFormat="1" applyFont="1" applyBorder="1" applyAlignment="1"/>
    <xf numFmtId="14" fontId="71" fillId="0" borderId="61" xfId="0" applyNumberFormat="1" applyFont="1" applyBorder="1" applyAlignment="1"/>
    <xf numFmtId="0" fontId="48" fillId="0" borderId="5" xfId="0" applyFont="1" applyBorder="1" applyAlignment="1">
      <alignment wrapText="1"/>
    </xf>
    <xf numFmtId="166" fontId="72" fillId="0" borderId="61" xfId="1" applyNumberFormat="1" applyFont="1" applyBorder="1" applyAlignment="1"/>
    <xf numFmtId="0" fontId="72" fillId="0" borderId="61" xfId="0" applyFont="1" applyBorder="1" applyAlignment="1"/>
    <xf numFmtId="0" fontId="48" fillId="0" borderId="120" xfId="0" applyFont="1" applyBorder="1"/>
    <xf numFmtId="164" fontId="48" fillId="0" borderId="131" xfId="1" applyNumberFormat="1" applyFont="1" applyBorder="1"/>
    <xf numFmtId="0" fontId="18" fillId="0" borderId="0" xfId="0" applyFont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164" fontId="18" fillId="0" borderId="0" xfId="1" applyNumberFormat="1" applyFont="1" applyBorder="1" applyAlignment="1">
      <alignment horizontal="center" vertical="center"/>
    </xf>
    <xf numFmtId="14" fontId="18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164" fontId="48" fillId="0" borderId="119" xfId="1" applyNumberFormat="1" applyFont="1" applyBorder="1" applyAlignment="1"/>
    <xf numFmtId="0" fontId="71" fillId="0" borderId="87" xfId="0" applyFont="1" applyBorder="1" applyAlignment="1"/>
    <xf numFmtId="164" fontId="48" fillId="0" borderId="121" xfId="1" applyNumberFormat="1" applyFont="1" applyBorder="1"/>
    <xf numFmtId="164" fontId="52" fillId="0" borderId="120" xfId="1" applyNumberFormat="1" applyFont="1" applyBorder="1"/>
    <xf numFmtId="164" fontId="52" fillId="0" borderId="32" xfId="1" applyNumberFormat="1" applyFont="1" applyBorder="1"/>
    <xf numFmtId="164" fontId="52" fillId="0" borderId="119" xfId="1" applyNumberFormat="1" applyFont="1" applyBorder="1"/>
    <xf numFmtId="14" fontId="68" fillId="0" borderId="79" xfId="0" applyNumberFormat="1" applyFont="1" applyBorder="1" applyAlignment="1"/>
    <xf numFmtId="166" fontId="48" fillId="19" borderId="5" xfId="1" applyNumberFormat="1" applyFont="1" applyFill="1" applyBorder="1"/>
    <xf numFmtId="43" fontId="0" fillId="0" borderId="0" xfId="1" applyFont="1"/>
    <xf numFmtId="0" fontId="49" fillId="14" borderId="117" xfId="0" applyFont="1" applyFill="1" applyBorder="1" applyAlignment="1">
      <alignment horizontal="center"/>
    </xf>
    <xf numFmtId="0" fontId="48" fillId="0" borderId="5" xfId="0" applyFont="1" applyBorder="1" applyAlignment="1">
      <alignment horizontal="left" vertical="center"/>
    </xf>
    <xf numFmtId="164" fontId="48" fillId="0" borderId="5" xfId="1" applyNumberFormat="1" applyFont="1" applyFill="1" applyBorder="1" applyAlignment="1"/>
    <xf numFmtId="0" fontId="48" fillId="0" borderId="5" xfId="0" applyFont="1" applyBorder="1" applyAlignment="1">
      <alignment horizontal="left"/>
    </xf>
    <xf numFmtId="0" fontId="48" fillId="0" borderId="5" xfId="0" applyFont="1" applyBorder="1" applyAlignment="1">
      <alignment horizontal="left" wrapText="1"/>
    </xf>
    <xf numFmtId="0" fontId="48" fillId="0" borderId="5" xfId="0" applyFont="1" applyBorder="1" applyAlignment="1">
      <alignment horizontal="center" wrapText="1"/>
    </xf>
    <xf numFmtId="0" fontId="48" fillId="19" borderId="32" xfId="0" applyFont="1" applyFill="1" applyBorder="1" applyAlignment="1">
      <alignment horizontal="center"/>
    </xf>
    <xf numFmtId="0" fontId="48" fillId="0" borderId="119" xfId="0" applyFont="1" applyBorder="1" applyAlignment="1">
      <alignment horizontal="center"/>
    </xf>
    <xf numFmtId="164" fontId="52" fillId="0" borderId="5" xfId="1" applyNumberFormat="1" applyFont="1" applyFill="1" applyBorder="1"/>
    <xf numFmtId="164" fontId="48" fillId="0" borderId="5" xfId="1" applyNumberFormat="1" applyFont="1" applyFill="1" applyBorder="1"/>
    <xf numFmtId="164" fontId="48" fillId="5" borderId="5" xfId="1" applyNumberFormat="1" applyFont="1" applyFill="1" applyBorder="1"/>
    <xf numFmtId="0" fontId="48" fillId="0" borderId="5" xfId="0" applyFont="1" applyFill="1" applyBorder="1" applyAlignment="1">
      <alignment horizontal="center"/>
    </xf>
    <xf numFmtId="164" fontId="48" fillId="0" borderId="5" xfId="1" applyNumberFormat="1" applyFont="1" applyFill="1" applyBorder="1" applyAlignment="1">
      <alignment vertical="center"/>
    </xf>
    <xf numFmtId="166" fontId="62" fillId="0" borderId="5" xfId="1" quotePrefix="1" applyNumberFormat="1" applyFont="1" applyBorder="1"/>
    <xf numFmtId="14" fontId="48" fillId="0" borderId="5" xfId="0" applyNumberFormat="1" applyFont="1" applyFill="1" applyBorder="1"/>
    <xf numFmtId="0" fontId="62" fillId="12" borderId="5" xfId="0" applyFont="1" applyFill="1" applyBorder="1" applyAlignment="1">
      <alignment horizontal="center"/>
    </xf>
    <xf numFmtId="0" fontId="62" fillId="12" borderId="5" xfId="0" applyFont="1" applyFill="1" applyBorder="1"/>
    <xf numFmtId="164" fontId="62" fillId="12" borderId="5" xfId="1" applyNumberFormat="1" applyFont="1" applyFill="1" applyBorder="1" applyAlignment="1"/>
    <xf numFmtId="164" fontId="62" fillId="12" borderId="5" xfId="1" applyNumberFormat="1" applyFont="1" applyFill="1" applyBorder="1"/>
    <xf numFmtId="164" fontId="62" fillId="12" borderId="5" xfId="1" applyNumberFormat="1" applyFont="1" applyFill="1" applyBorder="1" applyAlignment="1">
      <alignment vertical="center"/>
    </xf>
    <xf numFmtId="164" fontId="62" fillId="12" borderId="5" xfId="1" quotePrefix="1" applyNumberFormat="1" applyFont="1" applyFill="1" applyBorder="1"/>
    <xf numFmtId="166" fontId="62" fillId="12" borderId="5" xfId="1" quotePrefix="1" applyNumberFormat="1" applyFont="1" applyFill="1" applyBorder="1"/>
    <xf numFmtId="0" fontId="48" fillId="0" borderId="5" xfId="0" applyFont="1" applyBorder="1" applyAlignment="1">
      <alignment horizontal="center" vertical="center" wrapText="1"/>
    </xf>
    <xf numFmtId="0" fontId="48" fillId="0" borderId="119" xfId="0" applyFont="1" applyBorder="1" applyAlignment="1">
      <alignment horizontal="center" vertical="center"/>
    </xf>
    <xf numFmtId="0" fontId="0" fillId="0" borderId="61" xfId="0" applyFont="1" applyBorder="1" applyAlignment="1"/>
    <xf numFmtId="0" fontId="68" fillId="0" borderId="84" xfId="0" applyFont="1" applyBorder="1" applyAlignment="1"/>
    <xf numFmtId="166" fontId="68" fillId="0" borderId="84" xfId="1" applyNumberFormat="1" applyFont="1" applyBorder="1" applyAlignment="1"/>
    <xf numFmtId="14" fontId="68" fillId="0" borderId="84" xfId="0" applyNumberFormat="1" applyFont="1" applyBorder="1" applyAlignment="1"/>
    <xf numFmtId="3" fontId="68" fillId="0" borderId="84" xfId="0" applyNumberFormat="1" applyFont="1" applyBorder="1" applyAlignment="1"/>
    <xf numFmtId="0" fontId="0" fillId="0" borderId="84" xfId="0" applyFont="1" applyBorder="1" applyAlignment="1"/>
    <xf numFmtId="0" fontId="68" fillId="0" borderId="61" xfId="0" applyFont="1" applyFill="1" applyBorder="1" applyAlignment="1"/>
    <xf numFmtId="166" fontId="0" fillId="0" borderId="0" xfId="0" applyNumberFormat="1"/>
    <xf numFmtId="0" fontId="48" fillId="0" borderId="32" xfId="0" applyFont="1" applyBorder="1" applyAlignment="1">
      <alignment horizontal="left" vertical="center"/>
    </xf>
    <xf numFmtId="164" fontId="48" fillId="0" borderId="116" xfId="1" applyNumberFormat="1" applyFont="1" applyBorder="1" applyAlignment="1"/>
    <xf numFmtId="164" fontId="48" fillId="0" borderId="119" xfId="1" applyNumberFormat="1" applyFont="1" applyBorder="1" applyAlignment="1">
      <alignment vertical="center"/>
    </xf>
    <xf numFmtId="164" fontId="48" fillId="0" borderId="119" xfId="1" quotePrefix="1" applyNumberFormat="1" applyFont="1" applyBorder="1"/>
    <xf numFmtId="166" fontId="48" fillId="0" borderId="119" xfId="1" quotePrefix="1" applyNumberFormat="1" applyFont="1" applyBorder="1"/>
    <xf numFmtId="14" fontId="48" fillId="0" borderId="119" xfId="0" applyNumberFormat="1" applyFont="1" applyBorder="1"/>
    <xf numFmtId="166" fontId="68" fillId="0" borderId="61" xfId="1" applyNumberFormat="1" applyFont="1" applyBorder="1" applyAlignment="1">
      <alignment vertical="center"/>
    </xf>
    <xf numFmtId="0" fontId="48" fillId="0" borderId="120" xfId="0" applyFont="1" applyBorder="1" applyAlignment="1">
      <alignment horizontal="center"/>
    </xf>
    <xf numFmtId="166" fontId="68" fillId="0" borderId="84" xfId="1" applyNumberFormat="1" applyFont="1" applyBorder="1" applyAlignment="1">
      <alignment vertical="center"/>
    </xf>
    <xf numFmtId="49" fontId="48" fillId="0" borderId="5" xfId="1" applyNumberFormat="1" applyFont="1" applyBorder="1"/>
    <xf numFmtId="49" fontId="48" fillId="14" borderId="117" xfId="1" applyNumberFormat="1" applyFont="1" applyFill="1" applyBorder="1"/>
    <xf numFmtId="49" fontId="48" fillId="0" borderId="5" xfId="1" applyNumberFormat="1" applyFont="1" applyFill="1" applyBorder="1"/>
    <xf numFmtId="49" fontId="48" fillId="0" borderId="119" xfId="1" applyNumberFormat="1" applyFont="1" applyBorder="1"/>
    <xf numFmtId="49" fontId="48" fillId="14" borderId="119" xfId="1" applyNumberFormat="1" applyFont="1" applyFill="1" applyBorder="1"/>
    <xf numFmtId="49" fontId="48" fillId="19" borderId="5" xfId="1" applyNumberFormat="1" applyFont="1" applyFill="1" applyBorder="1"/>
    <xf numFmtId="49" fontId="48" fillId="14" borderId="5" xfId="1" applyNumberFormat="1" applyFont="1" applyFill="1" applyBorder="1"/>
    <xf numFmtId="49" fontId="48" fillId="0" borderId="32" xfId="1" applyNumberFormat="1" applyFont="1" applyBorder="1"/>
    <xf numFmtId="49" fontId="48" fillId="0" borderId="117" xfId="1" applyNumberFormat="1" applyFont="1" applyBorder="1"/>
    <xf numFmtId="49" fontId="48" fillId="14" borderId="32" xfId="1" applyNumberFormat="1" applyFont="1" applyFill="1" applyBorder="1"/>
    <xf numFmtId="166" fontId="68" fillId="0" borderId="17" xfId="1" applyNumberFormat="1" applyFont="1" applyBorder="1" applyAlignment="1">
      <alignment vertical="center"/>
    </xf>
    <xf numFmtId="0" fontId="72" fillId="0" borderId="87" xfId="0" applyFont="1" applyBorder="1" applyAlignment="1"/>
    <xf numFmtId="0" fontId="73" fillId="0" borderId="61" xfId="0" applyFont="1" applyBorder="1" applyAlignment="1"/>
    <xf numFmtId="166" fontId="0" fillId="0" borderId="0" xfId="1" applyNumberFormat="1" applyFont="1" applyAlignment="1"/>
    <xf numFmtId="166" fontId="69" fillId="20" borderId="5" xfId="0" applyNumberFormat="1" applyFont="1" applyFill="1" applyBorder="1" applyAlignment="1"/>
    <xf numFmtId="0" fontId="68" fillId="0" borderId="96" xfId="0" applyFont="1" applyBorder="1" applyAlignment="1"/>
    <xf numFmtId="0" fontId="68" fillId="0" borderId="132" xfId="0" applyFont="1" applyBorder="1" applyAlignment="1"/>
    <xf numFmtId="14" fontId="72" fillId="0" borderId="61" xfId="0" applyNumberFormat="1" applyFont="1" applyBorder="1" applyAlignment="1"/>
    <xf numFmtId="14" fontId="74" fillId="0" borderId="61" xfId="0" applyNumberFormat="1" applyFont="1" applyBorder="1" applyAlignment="1"/>
    <xf numFmtId="0" fontId="31" fillId="0" borderId="5" xfId="0" applyFont="1" applyBorder="1" applyAlignment="1">
      <alignment horizontal="center" vertical="center"/>
    </xf>
    <xf numFmtId="0" fontId="36" fillId="0" borderId="5" xfId="0" applyFont="1" applyFill="1" applyBorder="1" applyAlignment="1">
      <alignment horizontal="center" vertical="center"/>
    </xf>
    <xf numFmtId="164" fontId="31" fillId="0" borderId="5" xfId="1" applyNumberFormat="1" applyFont="1" applyBorder="1" applyAlignment="1">
      <alignment horizontal="center" vertical="center"/>
    </xf>
    <xf numFmtId="14" fontId="31" fillId="0" borderId="5" xfId="0" applyNumberFormat="1" applyFont="1" applyBorder="1" applyAlignment="1">
      <alignment horizontal="center" vertical="center"/>
    </xf>
    <xf numFmtId="164" fontId="52" fillId="0" borderId="0" xfId="1" applyNumberFormat="1" applyFont="1" applyBorder="1"/>
    <xf numFmtId="0" fontId="59" fillId="0" borderId="5" xfId="0" applyFont="1" applyBorder="1" applyAlignment="1">
      <alignment wrapText="1"/>
    </xf>
    <xf numFmtId="164" fontId="6" fillId="0" borderId="14" xfId="1" applyNumberFormat="1" applyFont="1" applyBorder="1" applyAlignment="1">
      <alignment horizontal="center" vertical="center"/>
    </xf>
    <xf numFmtId="164" fontId="6" fillId="0" borderId="18" xfId="1" applyNumberFormat="1" applyFont="1" applyBorder="1" applyAlignment="1">
      <alignment horizontal="center" vertical="center"/>
    </xf>
    <xf numFmtId="164" fontId="6" fillId="0" borderId="2" xfId="1" applyNumberFormat="1" applyFont="1" applyBorder="1" applyAlignment="1">
      <alignment horizontal="center" vertical="center"/>
    </xf>
    <xf numFmtId="43" fontId="2" fillId="0" borderId="10" xfId="1" applyFont="1" applyBorder="1" applyAlignment="1">
      <alignment horizontal="center" vertical="center"/>
    </xf>
    <xf numFmtId="164" fontId="10" fillId="0" borderId="18" xfId="1" applyNumberFormat="1" applyFont="1" applyBorder="1" applyAlignment="1">
      <alignment horizontal="center" vertical="center"/>
    </xf>
    <xf numFmtId="43" fontId="6" fillId="0" borderId="14" xfId="1" applyFont="1" applyBorder="1" applyAlignment="1">
      <alignment horizontal="center" vertical="center"/>
    </xf>
    <xf numFmtId="43" fontId="6" fillId="0" borderId="18" xfId="1" applyFont="1" applyBorder="1" applyAlignment="1">
      <alignment horizontal="center" vertical="center"/>
    </xf>
    <xf numFmtId="164" fontId="10" fillId="0" borderId="14" xfId="1" applyNumberFormat="1" applyFont="1" applyBorder="1" applyAlignment="1">
      <alignment horizontal="center" vertical="center"/>
    </xf>
    <xf numFmtId="43" fontId="10" fillId="13" borderId="87" xfId="1" applyFont="1" applyFill="1" applyBorder="1" applyAlignment="1">
      <alignment horizontal="center" vertical="center"/>
    </xf>
    <xf numFmtId="14" fontId="6" fillId="13" borderId="88" xfId="1" applyNumberFormat="1" applyFont="1" applyFill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166" fontId="68" fillId="0" borderId="87" xfId="1" applyNumberFormat="1" applyFont="1" applyBorder="1" applyAlignment="1">
      <alignment horizontal="center" vertical="center"/>
    </xf>
    <xf numFmtId="166" fontId="68" fillId="0" borderId="17" xfId="1" applyNumberFormat="1" applyFont="1" applyBorder="1" applyAlignment="1">
      <alignment horizontal="center" vertical="center"/>
    </xf>
    <xf numFmtId="3" fontId="68" fillId="0" borderId="87" xfId="0" applyNumberFormat="1" applyFont="1" applyBorder="1" applyAlignment="1">
      <alignment horizontal="center" vertical="center" wrapText="1"/>
    </xf>
    <xf numFmtId="3" fontId="68" fillId="0" borderId="87" xfId="0" applyNumberFormat="1" applyFont="1" applyBorder="1" applyAlignment="1">
      <alignment horizontal="right" wrapText="1"/>
    </xf>
    <xf numFmtId="0" fontId="48" fillId="0" borderId="5" xfId="0" applyFont="1" applyBorder="1" applyAlignment="1">
      <alignment horizontal="center"/>
    </xf>
    <xf numFmtId="0" fontId="48" fillId="0" borderId="32" xfId="0" applyFont="1" applyBorder="1" applyAlignment="1">
      <alignment horizontal="center"/>
    </xf>
    <xf numFmtId="0" fontId="54" fillId="0" borderId="17" xfId="0" applyFont="1" applyBorder="1" applyAlignment="1">
      <alignment horizontal="center" vertical="center" wrapText="1"/>
    </xf>
    <xf numFmtId="0" fontId="30" fillId="0" borderId="0" xfId="0" applyFont="1" applyAlignment="1">
      <alignment horizontal="center" vertical="center"/>
    </xf>
    <xf numFmtId="0" fontId="48" fillId="0" borderId="5" xfId="0" applyFont="1" applyBorder="1" applyAlignment="1">
      <alignment horizontal="center"/>
    </xf>
    <xf numFmtId="0" fontId="48" fillId="0" borderId="5" xfId="0" applyFont="1" applyBorder="1" applyAlignment="1">
      <alignment horizontal="center"/>
    </xf>
    <xf numFmtId="0" fontId="48" fillId="19" borderId="32" xfId="0" applyFont="1" applyFill="1" applyBorder="1"/>
    <xf numFmtId="166" fontId="48" fillId="11" borderId="5" xfId="1" quotePrefix="1" applyNumberFormat="1" applyFont="1" applyFill="1" applyBorder="1"/>
    <xf numFmtId="164" fontId="48" fillId="11" borderId="5" xfId="1" applyNumberFormat="1" applyFont="1" applyFill="1" applyBorder="1"/>
    <xf numFmtId="0" fontId="49" fillId="18" borderId="120" xfId="0" applyFont="1" applyFill="1" applyBorder="1" applyAlignment="1">
      <alignment horizontal="center" vertical="center" wrapText="1"/>
    </xf>
    <xf numFmtId="164" fontId="49" fillId="18" borderId="5" xfId="1" applyNumberFormat="1" applyFont="1" applyFill="1" applyBorder="1" applyAlignment="1">
      <alignment horizontal="center" vertical="center" wrapText="1"/>
    </xf>
    <xf numFmtId="43" fontId="2" fillId="0" borderId="1" xfId="1" applyFont="1" applyBorder="1" applyAlignment="1">
      <alignment horizontal="center" vertical="center"/>
    </xf>
    <xf numFmtId="43" fontId="2" fillId="0" borderId="10" xfId="1" applyFont="1" applyBorder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2" fillId="0" borderId="37" xfId="1" applyFont="1" applyFill="1" applyBorder="1" applyAlignment="1">
      <alignment horizontal="center" vertical="center" wrapText="1"/>
    </xf>
    <xf numFmtId="43" fontId="2" fillId="0" borderId="40" xfId="1" applyFont="1" applyFill="1" applyBorder="1" applyAlignment="1">
      <alignment horizontal="center" vertical="center" wrapText="1"/>
    </xf>
    <xf numFmtId="43" fontId="2" fillId="0" borderId="44" xfId="1" applyFont="1" applyFill="1" applyBorder="1" applyAlignment="1">
      <alignment horizontal="center" vertical="center" wrapText="1"/>
    </xf>
    <xf numFmtId="43" fontId="2" fillId="0" borderId="10" xfId="1" applyFont="1" applyBorder="1" applyAlignment="1">
      <alignment horizontal="center" vertical="center" wrapText="1"/>
    </xf>
    <xf numFmtId="43" fontId="6" fillId="0" borderId="14" xfId="1" applyFont="1" applyBorder="1" applyAlignment="1">
      <alignment horizontal="center" vertical="center"/>
    </xf>
    <xf numFmtId="43" fontId="6" fillId="0" borderId="18" xfId="1" applyFont="1" applyBorder="1" applyAlignment="1">
      <alignment horizontal="center" vertical="center"/>
    </xf>
    <xf numFmtId="164" fontId="10" fillId="0" borderId="14" xfId="2" applyNumberFormat="1" applyFont="1" applyBorder="1" applyAlignment="1">
      <alignment horizontal="center" vertical="center"/>
    </xf>
    <xf numFmtId="164" fontId="10" fillId="0" borderId="18" xfId="2" applyNumberFormat="1" applyFont="1" applyBorder="1" applyAlignment="1">
      <alignment horizontal="center" vertical="center"/>
    </xf>
    <xf numFmtId="164" fontId="6" fillId="0" borderId="14" xfId="1" applyNumberFormat="1" applyFont="1" applyBorder="1" applyAlignment="1">
      <alignment horizontal="center" vertical="center"/>
    </xf>
    <xf numFmtId="164" fontId="6" fillId="0" borderId="18" xfId="1" applyNumberFormat="1" applyFont="1" applyBorder="1" applyAlignment="1">
      <alignment horizontal="center" vertical="center"/>
    </xf>
    <xf numFmtId="43" fontId="2" fillId="0" borderId="51" xfId="1" applyFont="1" applyBorder="1" applyAlignment="1">
      <alignment horizontal="center" vertical="center"/>
    </xf>
    <xf numFmtId="43" fontId="2" fillId="0" borderId="53" xfId="1" applyFont="1" applyBorder="1" applyAlignment="1">
      <alignment horizontal="center" vertical="center"/>
    </xf>
    <xf numFmtId="43" fontId="2" fillId="0" borderId="55" xfId="1" applyFont="1" applyBorder="1" applyAlignment="1">
      <alignment horizontal="center" vertical="center"/>
    </xf>
    <xf numFmtId="43" fontId="2" fillId="0" borderId="49" xfId="1" applyFont="1" applyBorder="1" applyAlignment="1">
      <alignment horizontal="center" vertical="center" wrapText="1"/>
    </xf>
    <xf numFmtId="43" fontId="2" fillId="0" borderId="51" xfId="1" applyFont="1" applyBorder="1" applyAlignment="1">
      <alignment horizontal="center" vertical="center" wrapText="1"/>
    </xf>
    <xf numFmtId="43" fontId="2" fillId="0" borderId="53" xfId="1" applyFont="1" applyBorder="1" applyAlignment="1">
      <alignment horizontal="center" vertical="center" wrapText="1"/>
    </xf>
    <xf numFmtId="43" fontId="2" fillId="0" borderId="55" xfId="1" applyFont="1" applyBorder="1" applyAlignment="1">
      <alignment horizontal="center" vertical="center" wrapText="1"/>
    </xf>
    <xf numFmtId="164" fontId="10" fillId="0" borderId="14" xfId="1" applyNumberFormat="1" applyFont="1" applyBorder="1" applyAlignment="1">
      <alignment horizontal="center" vertical="center"/>
    </xf>
    <xf numFmtId="164" fontId="10" fillId="0" borderId="18" xfId="1" applyNumberFormat="1" applyFont="1" applyBorder="1" applyAlignment="1">
      <alignment horizontal="center" vertical="center"/>
    </xf>
    <xf numFmtId="43" fontId="2" fillId="0" borderId="37" xfId="1" applyFont="1" applyBorder="1" applyAlignment="1">
      <alignment horizontal="center" vertical="center" wrapText="1"/>
    </xf>
    <xf numFmtId="43" fontId="2" fillId="0" borderId="40" xfId="1" applyFont="1" applyBorder="1" applyAlignment="1">
      <alignment horizontal="center" vertical="center" wrapText="1"/>
    </xf>
    <xf numFmtId="43" fontId="2" fillId="0" borderId="44" xfId="1" applyFont="1" applyBorder="1" applyAlignment="1">
      <alignment horizontal="center" vertical="center" wrapText="1"/>
    </xf>
    <xf numFmtId="43" fontId="2" fillId="0" borderId="1" xfId="1" applyFont="1" applyBorder="1" applyAlignment="1">
      <alignment horizontal="center" vertical="center" wrapText="1"/>
    </xf>
    <xf numFmtId="43" fontId="2" fillId="0" borderId="19" xfId="1" applyFont="1" applyBorder="1" applyAlignment="1">
      <alignment horizontal="center" vertical="center" wrapText="1"/>
    </xf>
    <xf numFmtId="43" fontId="2" fillId="0" borderId="37" xfId="1" applyFont="1" applyBorder="1" applyAlignment="1">
      <alignment horizontal="center" vertical="center"/>
    </xf>
    <xf numFmtId="43" fontId="2" fillId="0" borderId="40" xfId="1" applyFont="1" applyBorder="1" applyAlignment="1">
      <alignment horizontal="center" vertical="center"/>
    </xf>
    <xf numFmtId="43" fontId="2" fillId="0" borderId="42" xfId="1" applyFont="1" applyBorder="1" applyAlignment="1">
      <alignment horizontal="center" vertical="center"/>
    </xf>
    <xf numFmtId="43" fontId="2" fillId="0" borderId="44" xfId="1" applyFont="1" applyBorder="1" applyAlignment="1">
      <alignment horizontal="center" vertical="center"/>
    </xf>
    <xf numFmtId="43" fontId="2" fillId="0" borderId="19" xfId="1" applyFont="1" applyBorder="1" applyAlignment="1">
      <alignment horizontal="center" vertical="center"/>
    </xf>
    <xf numFmtId="43" fontId="2" fillId="0" borderId="9" xfId="1" applyFont="1" applyBorder="1" applyAlignment="1">
      <alignment horizontal="center" vertical="center"/>
    </xf>
    <xf numFmtId="43" fontId="2" fillId="0" borderId="11" xfId="1" applyFont="1" applyBorder="1" applyAlignment="1">
      <alignment horizontal="center" vertical="center"/>
    </xf>
    <xf numFmtId="43" fontId="2" fillId="0" borderId="23" xfId="1" applyFont="1" applyBorder="1" applyAlignment="1">
      <alignment horizontal="center" vertical="center"/>
    </xf>
    <xf numFmtId="43" fontId="2" fillId="0" borderId="18" xfId="1" applyFont="1" applyBorder="1" applyAlignment="1">
      <alignment horizontal="center" vertical="center"/>
    </xf>
    <xf numFmtId="43" fontId="2" fillId="0" borderId="14" xfId="1" applyFont="1" applyBorder="1" applyAlignment="1">
      <alignment horizontal="center" vertical="center"/>
    </xf>
    <xf numFmtId="43" fontId="2" fillId="0" borderId="62" xfId="1" applyFont="1" applyBorder="1" applyAlignment="1">
      <alignment horizontal="center" vertical="center"/>
    </xf>
    <xf numFmtId="43" fontId="2" fillId="0" borderId="65" xfId="1" applyFont="1" applyBorder="1" applyAlignment="1">
      <alignment horizontal="center" vertical="center"/>
    </xf>
    <xf numFmtId="43" fontId="2" fillId="0" borderId="81" xfId="1" applyFont="1" applyBorder="1" applyAlignment="1">
      <alignment horizontal="center" vertical="center"/>
    </xf>
    <xf numFmtId="43" fontId="2" fillId="0" borderId="67" xfId="1" applyFont="1" applyBorder="1" applyAlignment="1">
      <alignment horizontal="center" vertical="center"/>
    </xf>
    <xf numFmtId="43" fontId="2" fillId="0" borderId="9" xfId="1" applyFont="1" applyBorder="1" applyAlignment="1">
      <alignment horizontal="center" vertical="center" wrapText="1"/>
    </xf>
    <xf numFmtId="43" fontId="2" fillId="0" borderId="11" xfId="1" applyFont="1" applyBorder="1" applyAlignment="1">
      <alignment horizontal="center" vertical="center" wrapText="1"/>
    </xf>
    <xf numFmtId="43" fontId="2" fillId="0" borderId="14" xfId="1" applyFont="1" applyBorder="1" applyAlignment="1">
      <alignment horizontal="center" vertical="center" wrapText="1"/>
    </xf>
    <xf numFmtId="43" fontId="2" fillId="0" borderId="83" xfId="1" applyFont="1" applyBorder="1" applyAlignment="1">
      <alignment horizontal="center" vertical="center"/>
    </xf>
    <xf numFmtId="43" fontId="2" fillId="0" borderId="61" xfId="1" applyFont="1" applyBorder="1" applyAlignment="1">
      <alignment horizontal="center" vertical="center"/>
    </xf>
    <xf numFmtId="43" fontId="2" fillId="0" borderId="79" xfId="1" applyFont="1" applyBorder="1" applyAlignment="1">
      <alignment horizontal="center" vertical="center"/>
    </xf>
    <xf numFmtId="43" fontId="2" fillId="0" borderId="84" xfId="1" applyFont="1" applyBorder="1" applyAlignment="1">
      <alignment horizontal="center" vertical="center"/>
    </xf>
    <xf numFmtId="43" fontId="29" fillId="0" borderId="0" xfId="1" applyFont="1" applyAlignment="1">
      <alignment horizontal="center" vertical="center"/>
    </xf>
    <xf numFmtId="164" fontId="6" fillId="0" borderId="2" xfId="1" applyNumberFormat="1" applyFont="1" applyBorder="1" applyAlignment="1">
      <alignment horizontal="center" vertical="center"/>
    </xf>
    <xf numFmtId="43" fontId="2" fillId="0" borderId="42" xfId="1" applyFont="1" applyBorder="1" applyAlignment="1">
      <alignment horizontal="center" vertical="center" wrapText="1"/>
    </xf>
    <xf numFmtId="164" fontId="10" fillId="0" borderId="2" xfId="1" applyNumberFormat="1" applyFont="1" applyBorder="1" applyAlignment="1">
      <alignment horizontal="center" vertical="center"/>
    </xf>
    <xf numFmtId="43" fontId="19" fillId="0" borderId="62" xfId="1" applyFont="1" applyBorder="1" applyAlignment="1">
      <alignment horizontal="center" vertical="center" wrapText="1"/>
    </xf>
    <xf numFmtId="43" fontId="19" fillId="0" borderId="65" xfId="1" applyFont="1" applyBorder="1" applyAlignment="1">
      <alignment horizontal="center" vertical="center" wrapText="1"/>
    </xf>
    <xf numFmtId="43" fontId="19" fillId="0" borderId="81" xfId="1" applyFont="1" applyBorder="1" applyAlignment="1">
      <alignment horizontal="center" vertical="center" wrapText="1"/>
    </xf>
    <xf numFmtId="43" fontId="19" fillId="0" borderId="67" xfId="1" applyFont="1" applyBorder="1" applyAlignment="1">
      <alignment horizontal="center" vertical="center" wrapText="1"/>
    </xf>
    <xf numFmtId="43" fontId="2" fillId="0" borderId="62" xfId="1" applyFont="1" applyBorder="1" applyAlignment="1">
      <alignment horizontal="center" vertical="center" wrapText="1"/>
    </xf>
    <xf numFmtId="164" fontId="6" fillId="15" borderId="14" xfId="1" applyNumberFormat="1" applyFont="1" applyFill="1" applyBorder="1" applyAlignment="1">
      <alignment horizontal="center" vertical="center"/>
    </xf>
    <xf numFmtId="164" fontId="6" fillId="15" borderId="18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66" fillId="0" borderId="0" xfId="0" applyFont="1" applyAlignment="1">
      <alignment horizontal="center"/>
    </xf>
    <xf numFmtId="0" fontId="67" fillId="20" borderId="5" xfId="0" applyFont="1" applyFill="1" applyBorder="1" applyAlignment="1">
      <alignment horizontal="center"/>
    </xf>
    <xf numFmtId="43" fontId="10" fillId="13" borderId="2" xfId="1" applyFont="1" applyFill="1" applyBorder="1" applyAlignment="1">
      <alignment horizontal="center" vertical="center"/>
    </xf>
    <xf numFmtId="43" fontId="10" fillId="13" borderId="87" xfId="1" applyFont="1" applyFill="1" applyBorder="1" applyAlignment="1">
      <alignment horizontal="center" vertical="center"/>
    </xf>
    <xf numFmtId="14" fontId="6" fillId="13" borderId="89" xfId="1" applyNumberFormat="1" applyFont="1" applyFill="1" applyBorder="1" applyAlignment="1">
      <alignment horizontal="center" vertical="center"/>
    </xf>
    <xf numFmtId="14" fontId="6" fillId="13" borderId="88" xfId="1" applyNumberFormat="1" applyFont="1" applyFill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43" fontId="2" fillId="13" borderId="109" xfId="1" applyFont="1" applyFill="1" applyBorder="1" applyAlignment="1">
      <alignment horizontal="center" vertical="center" wrapText="1"/>
    </xf>
    <xf numFmtId="43" fontId="2" fillId="13" borderId="104" xfId="1" applyFont="1" applyFill="1" applyBorder="1" applyAlignment="1">
      <alignment horizontal="center" vertical="center"/>
    </xf>
    <xf numFmtId="43" fontId="2" fillId="13" borderId="105" xfId="1" applyFont="1" applyFill="1" applyBorder="1" applyAlignment="1">
      <alignment horizontal="center" vertical="center"/>
    </xf>
    <xf numFmtId="43" fontId="2" fillId="13" borderId="107" xfId="1" applyFont="1" applyFill="1" applyBorder="1" applyAlignment="1">
      <alignment horizontal="center" vertical="center" wrapText="1"/>
    </xf>
    <xf numFmtId="43" fontId="2" fillId="13" borderId="104" xfId="1" applyFont="1" applyFill="1" applyBorder="1" applyAlignment="1">
      <alignment horizontal="center" vertical="center" wrapText="1"/>
    </xf>
    <xf numFmtId="43" fontId="2" fillId="13" borderId="105" xfId="1" applyFont="1" applyFill="1" applyBorder="1" applyAlignment="1">
      <alignment horizontal="center" vertical="center" wrapText="1"/>
    </xf>
    <xf numFmtId="43" fontId="2" fillId="13" borderId="106" xfId="1" applyFont="1" applyFill="1" applyBorder="1" applyAlignment="1">
      <alignment horizontal="center" vertical="center" wrapText="1"/>
    </xf>
    <xf numFmtId="43" fontId="4" fillId="0" borderId="107" xfId="1" applyFont="1" applyBorder="1" applyAlignment="1">
      <alignment horizontal="center" vertical="center" wrapText="1"/>
    </xf>
    <xf numFmtId="43" fontId="4" fillId="0" borderId="104" xfId="1" applyFont="1" applyBorder="1" applyAlignment="1">
      <alignment horizontal="center" vertical="center" wrapText="1"/>
    </xf>
    <xf numFmtId="43" fontId="4" fillId="0" borderId="105" xfId="1" applyFont="1" applyBorder="1" applyAlignment="1">
      <alignment horizontal="center" vertical="center" wrapText="1"/>
    </xf>
    <xf numFmtId="43" fontId="4" fillId="0" borderId="106" xfId="1" applyFont="1" applyBorder="1" applyAlignment="1">
      <alignment horizontal="center" vertical="center" wrapText="1"/>
    </xf>
    <xf numFmtId="43" fontId="2" fillId="13" borderId="101" xfId="1" applyFont="1" applyFill="1" applyBorder="1" applyAlignment="1">
      <alignment horizontal="center" vertical="center"/>
    </xf>
    <xf numFmtId="43" fontId="2" fillId="13" borderId="102" xfId="1" applyFont="1" applyFill="1" applyBorder="1" applyAlignment="1">
      <alignment horizontal="center" vertical="center"/>
    </xf>
    <xf numFmtId="43" fontId="2" fillId="13" borderId="103" xfId="1" applyFont="1" applyFill="1" applyBorder="1" applyAlignment="1">
      <alignment horizontal="center" vertical="center"/>
    </xf>
    <xf numFmtId="43" fontId="2" fillId="0" borderId="107" xfId="1" applyFont="1" applyFill="1" applyBorder="1" applyAlignment="1">
      <alignment horizontal="center" vertical="center" wrapText="1"/>
    </xf>
    <xf numFmtId="43" fontId="2" fillId="0" borderId="104" xfId="1" applyFont="1" applyFill="1" applyBorder="1" applyAlignment="1">
      <alignment horizontal="center" vertical="center" wrapText="1"/>
    </xf>
    <xf numFmtId="43" fontId="2" fillId="0" borderId="105" xfId="1" applyFont="1" applyFill="1" applyBorder="1" applyAlignment="1">
      <alignment horizontal="center" vertical="center" wrapText="1"/>
    </xf>
    <xf numFmtId="43" fontId="2" fillId="0" borderId="106" xfId="1" applyFont="1" applyFill="1" applyBorder="1" applyAlignment="1">
      <alignment horizontal="center" vertical="center" wrapText="1"/>
    </xf>
    <xf numFmtId="43" fontId="2" fillId="13" borderId="107" xfId="1" applyFont="1" applyFill="1" applyBorder="1" applyAlignment="1">
      <alignment horizontal="center" vertical="center"/>
    </xf>
    <xf numFmtId="43" fontId="2" fillId="13" borderId="106" xfId="1" applyFont="1" applyFill="1" applyBorder="1" applyAlignment="1">
      <alignment horizontal="center" vertical="center"/>
    </xf>
    <xf numFmtId="43" fontId="2" fillId="0" borderId="101" xfId="1" applyFont="1" applyFill="1" applyBorder="1" applyAlignment="1">
      <alignment horizontal="center" vertical="center" wrapText="1"/>
    </xf>
    <xf numFmtId="43" fontId="2" fillId="0" borderId="102" xfId="1" applyFont="1" applyFill="1" applyBorder="1" applyAlignment="1">
      <alignment horizontal="center" vertical="center"/>
    </xf>
    <xf numFmtId="43" fontId="2" fillId="0" borderId="103" xfId="1" applyFont="1" applyFill="1" applyBorder="1" applyAlignment="1">
      <alignment horizontal="center" vertical="center"/>
    </xf>
    <xf numFmtId="43" fontId="2" fillId="13" borderId="102" xfId="1" applyFont="1" applyFill="1" applyBorder="1" applyAlignment="1">
      <alignment horizontal="center" vertical="center" wrapText="1"/>
    </xf>
    <xf numFmtId="43" fontId="2" fillId="13" borderId="101" xfId="1" applyFont="1" applyFill="1" applyBorder="1" applyAlignment="1">
      <alignment horizontal="center" vertical="center" wrapText="1"/>
    </xf>
    <xf numFmtId="43" fontId="2" fillId="0" borderId="107" xfId="1" applyFont="1" applyBorder="1" applyAlignment="1">
      <alignment horizontal="center" vertical="center" wrapText="1"/>
    </xf>
    <xf numFmtId="43" fontId="2" fillId="0" borderId="104" xfId="1" applyFont="1" applyBorder="1" applyAlignment="1">
      <alignment horizontal="center" vertical="center" wrapText="1"/>
    </xf>
    <xf numFmtId="43" fontId="2" fillId="0" borderId="105" xfId="1" applyFont="1" applyBorder="1" applyAlignment="1">
      <alignment horizontal="center" vertical="center" wrapText="1"/>
    </xf>
    <xf numFmtId="43" fontId="2" fillId="0" borderId="106" xfId="1" applyFont="1" applyBorder="1" applyAlignment="1">
      <alignment horizontal="center" vertical="center" wrapText="1"/>
    </xf>
    <xf numFmtId="43" fontId="2" fillId="0" borderId="108" xfId="1" applyFont="1" applyBorder="1" applyAlignment="1">
      <alignment horizontal="center" vertical="center" wrapText="1"/>
    </xf>
    <xf numFmtId="0" fontId="45" fillId="0" borderId="0" xfId="0" applyFont="1" applyAlignment="1">
      <alignment horizontal="center" vertical="center"/>
    </xf>
    <xf numFmtId="164" fontId="45" fillId="0" borderId="0" xfId="1" applyNumberFormat="1" applyFont="1" applyAlignment="1">
      <alignment horizontal="center" vertical="center"/>
    </xf>
    <xf numFmtId="3" fontId="68" fillId="0" borderId="79" xfId="0" applyNumberFormat="1" applyFont="1" applyBorder="1" applyAlignment="1">
      <alignment horizontal="center" vertical="center" wrapText="1"/>
    </xf>
    <xf numFmtId="3" fontId="68" fillId="0" borderId="17" xfId="0" applyNumberFormat="1" applyFont="1" applyBorder="1" applyAlignment="1">
      <alignment horizontal="center" vertical="center" wrapText="1"/>
    </xf>
    <xf numFmtId="3" fontId="68" fillId="0" borderId="87" xfId="0" applyNumberFormat="1" applyFont="1" applyBorder="1" applyAlignment="1">
      <alignment horizontal="center" vertical="center" wrapText="1"/>
    </xf>
    <xf numFmtId="166" fontId="68" fillId="0" borderId="79" xfId="1" applyNumberFormat="1" applyFont="1" applyFill="1" applyBorder="1" applyAlignment="1">
      <alignment horizontal="center" vertical="center" wrapText="1"/>
    </xf>
    <xf numFmtId="166" fontId="68" fillId="0" borderId="17" xfId="1" applyNumberFormat="1" applyFont="1" applyFill="1" applyBorder="1" applyAlignment="1">
      <alignment horizontal="center" vertical="center" wrapText="1"/>
    </xf>
    <xf numFmtId="166" fontId="68" fillId="0" borderId="87" xfId="1" applyNumberFormat="1" applyFont="1" applyFill="1" applyBorder="1" applyAlignment="1">
      <alignment horizontal="center" vertical="center" wrapText="1"/>
    </xf>
    <xf numFmtId="3" fontId="68" fillId="0" borderId="79" xfId="0" applyNumberFormat="1" applyFont="1" applyBorder="1" applyAlignment="1">
      <alignment horizontal="right" wrapText="1"/>
    </xf>
    <xf numFmtId="3" fontId="68" fillId="0" borderId="87" xfId="0" applyNumberFormat="1" applyFont="1" applyBorder="1" applyAlignment="1">
      <alignment horizontal="right" wrapText="1"/>
    </xf>
    <xf numFmtId="166" fontId="68" fillId="0" borderId="79" xfId="1" applyNumberFormat="1" applyFont="1" applyBorder="1" applyAlignment="1">
      <alignment horizontal="center" vertical="center"/>
    </xf>
    <xf numFmtId="166" fontId="68" fillId="0" borderId="17" xfId="1" applyNumberFormat="1" applyFont="1" applyBorder="1" applyAlignment="1">
      <alignment horizontal="center" vertical="center"/>
    </xf>
    <xf numFmtId="166" fontId="68" fillId="0" borderId="87" xfId="1" applyNumberFormat="1" applyFont="1" applyBorder="1" applyAlignment="1">
      <alignment horizontal="center" vertical="center"/>
    </xf>
    <xf numFmtId="3" fontId="68" fillId="0" borderId="33" xfId="0" applyNumberFormat="1" applyFont="1" applyBorder="1" applyAlignment="1">
      <alignment horizontal="center" vertical="center" wrapText="1"/>
    </xf>
    <xf numFmtId="166" fontId="68" fillId="0" borderId="33" xfId="1" applyNumberFormat="1" applyFont="1" applyBorder="1" applyAlignment="1">
      <alignment horizontal="center" vertical="center"/>
    </xf>
    <xf numFmtId="166" fontId="68" fillId="0" borderId="32" xfId="1" applyNumberFormat="1" applyFont="1" applyBorder="1" applyAlignment="1">
      <alignment horizontal="center" vertical="center"/>
    </xf>
    <xf numFmtId="166" fontId="68" fillId="0" borderId="79" xfId="1" applyNumberFormat="1" applyFont="1" applyBorder="1" applyAlignment="1">
      <alignment horizontal="center" vertical="center" wrapText="1"/>
    </xf>
    <xf numFmtId="166" fontId="68" fillId="0" borderId="87" xfId="1" applyNumberFormat="1" applyFont="1" applyBorder="1" applyAlignment="1">
      <alignment horizontal="center" vertical="center" wrapText="1"/>
    </xf>
    <xf numFmtId="3" fontId="68" fillId="0" borderId="79" xfId="0" applyNumberFormat="1" applyFont="1" applyBorder="1" applyAlignment="1">
      <alignment horizontal="right" vertical="center" wrapText="1"/>
    </xf>
    <xf numFmtId="3" fontId="68" fillId="0" borderId="87" xfId="0" applyNumberFormat="1" applyFont="1" applyBorder="1" applyAlignment="1">
      <alignment horizontal="right" vertical="center" wrapText="1"/>
    </xf>
    <xf numFmtId="164" fontId="48" fillId="0" borderId="33" xfId="1" applyNumberFormat="1" applyFont="1" applyBorder="1" applyAlignment="1">
      <alignment horizontal="center"/>
    </xf>
    <xf numFmtId="164" fontId="48" fillId="0" borderId="32" xfId="1" applyNumberFormat="1" applyFont="1" applyBorder="1" applyAlignment="1">
      <alignment horizontal="center"/>
    </xf>
    <xf numFmtId="166" fontId="48" fillId="0" borderId="33" xfId="1" quotePrefix="1" applyNumberFormat="1" applyFont="1" applyBorder="1" applyAlignment="1">
      <alignment horizontal="center"/>
    </xf>
    <xf numFmtId="166" fontId="48" fillId="0" borderId="32" xfId="1" quotePrefix="1" applyNumberFormat="1" applyFont="1" applyBorder="1" applyAlignment="1">
      <alignment horizontal="center"/>
    </xf>
    <xf numFmtId="166" fontId="48" fillId="0" borderId="33" xfId="0" applyNumberFormat="1" applyFont="1" applyBorder="1" applyAlignment="1">
      <alignment horizontal="center"/>
    </xf>
    <xf numFmtId="0" fontId="48" fillId="0" borderId="32" xfId="0" applyFont="1" applyBorder="1" applyAlignment="1">
      <alignment horizontal="center"/>
    </xf>
    <xf numFmtId="0" fontId="48" fillId="0" borderId="5" xfId="0" applyFont="1" applyBorder="1" applyAlignment="1">
      <alignment horizontal="center"/>
    </xf>
    <xf numFmtId="0" fontId="54" fillId="0" borderId="33" xfId="0" applyFont="1" applyBorder="1" applyAlignment="1">
      <alignment horizontal="center" vertical="center" wrapText="1"/>
    </xf>
    <xf numFmtId="0" fontId="54" fillId="0" borderId="17" xfId="0" applyFont="1" applyBorder="1" applyAlignment="1">
      <alignment horizontal="center" vertical="center" wrapText="1"/>
    </xf>
    <xf numFmtId="0" fontId="54" fillId="0" borderId="33" xfId="0" applyFont="1" applyFill="1" applyBorder="1" applyAlignment="1">
      <alignment horizontal="center" vertical="center"/>
    </xf>
    <xf numFmtId="0" fontId="54" fillId="0" borderId="17" xfId="0" applyFont="1" applyFill="1" applyBorder="1" applyAlignment="1">
      <alignment horizontal="center" vertical="center"/>
    </xf>
    <xf numFmtId="0" fontId="54" fillId="0" borderId="33" xfId="0" applyFont="1" applyBorder="1" applyAlignment="1">
      <alignment horizontal="center" vertical="center"/>
    </xf>
    <xf numFmtId="0" fontId="54" fillId="0" borderId="1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64" fontId="5" fillId="0" borderId="0" xfId="1" applyNumberFormat="1" applyFont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scheme val="none"/>
      </font>
      <numFmt numFmtId="164" formatCode="_-* #,##0\ _₫_-;\-* #,##0\ _₫_-;_-* &quot;-&quot;??\ _₫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hair">
          <color auto="1"/>
        </top>
        <bottom style="hair">
          <color auto="1"/>
        </bottom>
        <vertical style="medium">
          <color auto="1"/>
        </vertical>
        <horizontal style="hair">
          <color auto="1"/>
        </horizontal>
      </border>
    </dxf>
    <dxf>
      <border outline="0">
        <top style="hair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scheme val="none"/>
      </font>
      <numFmt numFmtId="164" formatCode="_-* #,##0\ _₫_-;\-* #,##0\ _₫_-;_-* &quot;-&quot;??\ _₫_-;_-@_-"/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 style="hair">
          <color auto="1"/>
        </horizontal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B103:B136" totalsRowShown="0" headerRowDxfId="5" dataDxfId="3" headerRowBorderDxfId="4" tableBorderDxfId="2" totalsRowBorderDxfId="1">
  <tableColumns count="1">
    <tableColumn id="1" name="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filterMode="1">
    <tabColor theme="4" tint="-0.249977111117893"/>
  </sheetPr>
  <dimension ref="A1:T510"/>
  <sheetViews>
    <sheetView showWhiteSpace="0" topLeftCell="A381" zoomScale="55" zoomScaleNormal="55" zoomScaleSheetLayoutView="50" zoomScalePageLayoutView="73" workbookViewId="0"/>
  </sheetViews>
  <sheetFormatPr defaultColWidth="15.42578125" defaultRowHeight="25.5" x14ac:dyDescent="0.3"/>
  <cols>
    <col min="1" max="1" width="19.28515625" style="178" customWidth="1"/>
    <col min="2" max="2" width="6.5703125" style="1" customWidth="1"/>
    <col min="3" max="3" width="59.7109375" style="2" customWidth="1"/>
    <col min="4" max="4" width="48.7109375" style="3" customWidth="1"/>
    <col min="5" max="5" width="31.140625" style="1" customWidth="1"/>
    <col min="6" max="6" width="34.42578125" style="214" customWidth="1"/>
    <col min="7" max="7" width="37.28515625" style="1" customWidth="1"/>
    <col min="8" max="8" width="35.42578125" style="1" customWidth="1"/>
    <col min="9" max="9" width="29.140625" style="1" customWidth="1"/>
    <col min="10" max="10" width="24.42578125" style="1" customWidth="1"/>
    <col min="11" max="11" width="37.28515625" style="1" customWidth="1"/>
    <col min="12" max="12" width="32.28515625" style="1" customWidth="1"/>
    <col min="13" max="13" width="46.7109375" style="4" customWidth="1"/>
    <col min="14" max="14" width="36.140625" style="4" customWidth="1"/>
    <col min="15" max="15" width="23.140625" style="4" customWidth="1"/>
    <col min="16" max="16" width="24.140625" style="5" customWidth="1"/>
    <col min="17" max="17" width="26.42578125" style="307" bestFit="1" customWidth="1"/>
    <col min="18" max="18" width="15.42578125" style="5"/>
    <col min="19" max="19" width="26" style="5" bestFit="1" customWidth="1"/>
    <col min="20" max="16384" width="15.42578125" style="5"/>
  </cols>
  <sheetData>
    <row r="1" spans="1:19" x14ac:dyDescent="0.3">
      <c r="B1" s="1" t="s">
        <v>0</v>
      </c>
    </row>
    <row r="2" spans="1:19" ht="19.5" customHeight="1" x14ac:dyDescent="0.3">
      <c r="A2" s="1246" t="s">
        <v>1</v>
      </c>
      <c r="B2" s="1246"/>
      <c r="C2" s="1246"/>
      <c r="D2" s="1246"/>
      <c r="E2" s="1246"/>
      <c r="F2" s="1246"/>
      <c r="G2" s="1246"/>
      <c r="H2" s="1246"/>
      <c r="I2" s="1246"/>
      <c r="J2" s="1246"/>
      <c r="K2" s="1246"/>
      <c r="L2" s="1246"/>
      <c r="M2" s="368"/>
      <c r="N2" s="368"/>
    </row>
    <row r="3" spans="1:19" ht="36.75" customHeight="1" x14ac:dyDescent="0.3">
      <c r="A3" s="1246"/>
      <c r="B3" s="1246"/>
      <c r="C3" s="1246"/>
      <c r="D3" s="1246"/>
      <c r="E3" s="1246"/>
      <c r="F3" s="1246"/>
      <c r="G3" s="1246"/>
      <c r="H3" s="1246"/>
      <c r="I3" s="1246"/>
      <c r="J3" s="1246"/>
      <c r="K3" s="1246"/>
      <c r="L3" s="1246"/>
      <c r="M3" s="368"/>
      <c r="N3" s="368"/>
    </row>
    <row r="4" spans="1:19" x14ac:dyDescent="0.3">
      <c r="C4" s="2" t="s">
        <v>2</v>
      </c>
      <c r="D4" s="6"/>
      <c r="G4" s="7"/>
      <c r="I4" s="439"/>
      <c r="M4" s="8"/>
      <c r="N4" s="9"/>
    </row>
    <row r="5" spans="1:19" ht="26.25" thickBot="1" x14ac:dyDescent="0.35">
      <c r="L5" s="318">
        <f>L61+L101+L140+L148+L174+L213+L227+L237+L246+L278+L284+L290+L313+L323+L343+L355+L364+L383+L396+L199</f>
        <v>515351496</v>
      </c>
      <c r="N5" s="1200" t="s">
        <v>3</v>
      </c>
      <c r="O5" s="1200"/>
    </row>
    <row r="6" spans="1:19" s="18" customFormat="1" ht="61.5" customHeight="1" thickBot="1" x14ac:dyDescent="0.3">
      <c r="A6" s="328" t="s">
        <v>4</v>
      </c>
      <c r="B6" s="10" t="s">
        <v>5</v>
      </c>
      <c r="C6" s="11" t="s">
        <v>6</v>
      </c>
      <c r="D6" s="12" t="s">
        <v>7</v>
      </c>
      <c r="E6" s="10" t="s">
        <v>8</v>
      </c>
      <c r="F6" s="215" t="s">
        <v>9</v>
      </c>
      <c r="G6" s="13" t="s">
        <v>10</v>
      </c>
      <c r="H6" s="13" t="s">
        <v>11</v>
      </c>
      <c r="I6" s="13" t="s">
        <v>12</v>
      </c>
      <c r="J6" s="13" t="s">
        <v>13</v>
      </c>
      <c r="K6" s="14" t="s">
        <v>14</v>
      </c>
      <c r="L6" s="15" t="s">
        <v>15</v>
      </c>
      <c r="M6" s="16" t="s">
        <v>16</v>
      </c>
      <c r="N6" s="17" t="s">
        <v>17</v>
      </c>
      <c r="O6" s="180" t="s">
        <v>18</v>
      </c>
      <c r="Q6" s="308"/>
    </row>
    <row r="7" spans="1:19" s="42" customFormat="1" ht="19.5" hidden="1" customHeight="1" x14ac:dyDescent="0.3">
      <c r="A7" s="1211" t="s">
        <v>19</v>
      </c>
      <c r="B7" s="38" t="s">
        <v>20</v>
      </c>
      <c r="C7" s="527" t="s">
        <v>21</v>
      </c>
      <c r="D7" s="37" t="s">
        <v>22</v>
      </c>
      <c r="E7" s="538" t="s">
        <v>23</v>
      </c>
      <c r="F7" s="216"/>
      <c r="G7" s="216">
        <v>7930000</v>
      </c>
      <c r="H7" s="38"/>
      <c r="I7" s="38"/>
      <c r="J7" s="38"/>
      <c r="K7" s="38">
        <f t="shared" ref="K7:K38" si="0">SUM(G7:J7)</f>
        <v>7930000</v>
      </c>
      <c r="L7" s="38"/>
      <c r="M7" s="41"/>
      <c r="N7" s="41"/>
      <c r="O7" s="182"/>
      <c r="Q7" s="208"/>
      <c r="S7" s="208"/>
    </row>
    <row r="8" spans="1:19" s="42" customFormat="1" ht="19.5" hidden="1" customHeight="1" x14ac:dyDescent="0.3">
      <c r="A8" s="1211"/>
      <c r="B8" s="38" t="s">
        <v>24</v>
      </c>
      <c r="C8" s="527" t="s">
        <v>21</v>
      </c>
      <c r="D8" s="528" t="s">
        <v>25</v>
      </c>
      <c r="E8" s="538" t="s">
        <v>23</v>
      </c>
      <c r="F8" s="219"/>
      <c r="G8" s="219">
        <v>4952000</v>
      </c>
      <c r="H8" s="539">
        <v>9425000</v>
      </c>
      <c r="I8" s="219">
        <f>3623000+5790000</f>
        <v>9413000</v>
      </c>
      <c r="J8" s="219">
        <v>5506500</v>
      </c>
      <c r="K8" s="529">
        <f t="shared" si="0"/>
        <v>29296500</v>
      </c>
      <c r="L8" s="529"/>
      <c r="M8" s="530"/>
      <c r="N8" s="530"/>
      <c r="O8" s="540"/>
      <c r="Q8" s="208"/>
      <c r="S8" s="208"/>
    </row>
    <row r="9" spans="1:19" s="42" customFormat="1" ht="19.5" hidden="1" customHeight="1" x14ac:dyDescent="0.3">
      <c r="A9" s="1211"/>
      <c r="B9" s="38" t="s">
        <v>26</v>
      </c>
      <c r="C9" s="527" t="s">
        <v>21</v>
      </c>
      <c r="D9" s="528" t="s">
        <v>27</v>
      </c>
      <c r="E9" s="538" t="s">
        <v>23</v>
      </c>
      <c r="F9" s="219"/>
      <c r="G9" s="219">
        <v>17335900</v>
      </c>
      <c r="H9" s="529"/>
      <c r="I9" s="529"/>
      <c r="J9" s="529"/>
      <c r="K9" s="529">
        <f t="shared" si="0"/>
        <v>17335900</v>
      </c>
      <c r="L9" s="529"/>
      <c r="M9" s="530"/>
      <c r="N9" s="534"/>
      <c r="O9" s="535"/>
      <c r="Q9" s="208"/>
      <c r="S9" s="208"/>
    </row>
    <row r="10" spans="1:19" s="42" customFormat="1" ht="19.5" hidden="1" customHeight="1" x14ac:dyDescent="0.3">
      <c r="A10" s="1211"/>
      <c r="B10" s="38" t="s">
        <v>28</v>
      </c>
      <c r="C10" s="527" t="s">
        <v>29</v>
      </c>
      <c r="D10" s="37" t="s">
        <v>22</v>
      </c>
      <c r="E10" s="529"/>
      <c r="F10" s="219"/>
      <c r="G10" s="529">
        <v>2000000</v>
      </c>
      <c r="H10" s="529"/>
      <c r="I10" s="529"/>
      <c r="J10" s="529"/>
      <c r="K10" s="529">
        <f t="shared" si="0"/>
        <v>2000000</v>
      </c>
      <c r="L10" s="529"/>
      <c r="M10" s="530"/>
      <c r="N10" s="534"/>
      <c r="O10" s="535"/>
      <c r="Q10" s="208"/>
      <c r="S10" s="208"/>
    </row>
    <row r="11" spans="1:19" s="42" customFormat="1" ht="18" hidden="1" customHeight="1" x14ac:dyDescent="0.3">
      <c r="A11" s="1211"/>
      <c r="B11" s="26" t="s">
        <v>30</v>
      </c>
      <c r="C11" s="36" t="s">
        <v>31</v>
      </c>
      <c r="D11" s="37" t="s">
        <v>32</v>
      </c>
      <c r="E11" s="38">
        <v>102730000</v>
      </c>
      <c r="F11" s="216">
        <v>112165000</v>
      </c>
      <c r="G11" s="38">
        <v>30000000</v>
      </c>
      <c r="H11" s="38">
        <v>40000000</v>
      </c>
      <c r="I11" s="38">
        <v>10000000</v>
      </c>
      <c r="J11" s="38">
        <f>20000000+12165000</f>
        <v>32165000</v>
      </c>
      <c r="K11" s="26">
        <f t="shared" si="0"/>
        <v>112165000</v>
      </c>
      <c r="L11" s="26">
        <f t="shared" ref="L11:L17" si="1">IF(F11="",E11-K11,F11-K11)</f>
        <v>0</v>
      </c>
      <c r="M11" s="41"/>
      <c r="N11" s="41"/>
      <c r="O11" s="182"/>
      <c r="Q11" s="208"/>
      <c r="S11" s="208"/>
    </row>
    <row r="12" spans="1:19" s="42" customFormat="1" ht="18" hidden="1" customHeight="1" x14ac:dyDescent="0.3">
      <c r="A12" s="1211"/>
      <c r="B12" s="26" t="s">
        <v>33</v>
      </c>
      <c r="C12" s="36" t="s">
        <v>34</v>
      </c>
      <c r="D12" s="37" t="s">
        <v>35</v>
      </c>
      <c r="E12" s="38">
        <v>123524500</v>
      </c>
      <c r="F12" s="216">
        <v>120538440</v>
      </c>
      <c r="G12" s="38">
        <v>37057350</v>
      </c>
      <c r="H12" s="38">
        <v>49409800</v>
      </c>
      <c r="I12" s="38">
        <v>34071290</v>
      </c>
      <c r="J12" s="38"/>
      <c r="K12" s="26">
        <f t="shared" si="0"/>
        <v>120538440</v>
      </c>
      <c r="L12" s="26">
        <f t="shared" si="1"/>
        <v>0</v>
      </c>
      <c r="M12" s="41" t="s">
        <v>36</v>
      </c>
      <c r="N12" s="41" t="s">
        <v>37</v>
      </c>
      <c r="O12" s="183">
        <v>43809</v>
      </c>
      <c r="P12" s="179" t="s">
        <v>38</v>
      </c>
      <c r="Q12" s="309"/>
      <c r="R12" s="103"/>
      <c r="S12" s="208"/>
    </row>
    <row r="13" spans="1:19" s="42" customFormat="1" ht="18" hidden="1" customHeight="1" x14ac:dyDescent="0.3">
      <c r="A13" s="1211"/>
      <c r="B13" s="26" t="s">
        <v>39</v>
      </c>
      <c r="C13" s="36" t="s">
        <v>40</v>
      </c>
      <c r="D13" s="37" t="s">
        <v>41</v>
      </c>
      <c r="E13" s="38">
        <v>2905100</v>
      </c>
      <c r="F13" s="216"/>
      <c r="G13" s="38">
        <v>2905100</v>
      </c>
      <c r="H13" s="38"/>
      <c r="I13" s="38"/>
      <c r="J13" s="38"/>
      <c r="K13" s="26">
        <f t="shared" si="0"/>
        <v>2905100</v>
      </c>
      <c r="L13" s="26">
        <f t="shared" si="1"/>
        <v>0</v>
      </c>
      <c r="M13" s="41" t="s">
        <v>42</v>
      </c>
      <c r="N13" s="41"/>
      <c r="O13" s="183"/>
      <c r="P13" s="207" t="s">
        <v>43</v>
      </c>
      <c r="Q13" s="207">
        <v>305000</v>
      </c>
    </row>
    <row r="14" spans="1:19" s="42" customFormat="1" ht="18" hidden="1" customHeight="1" x14ac:dyDescent="0.3">
      <c r="A14" s="1211"/>
      <c r="B14" s="26" t="s">
        <v>44</v>
      </c>
      <c r="C14" s="36" t="s">
        <v>45</v>
      </c>
      <c r="D14" s="37" t="s">
        <v>46</v>
      </c>
      <c r="E14" s="38">
        <f>1700000+170000</f>
        <v>1870000</v>
      </c>
      <c r="F14" s="216"/>
      <c r="G14" s="38">
        <v>850000</v>
      </c>
      <c r="H14" s="38">
        <v>850000</v>
      </c>
      <c r="I14" s="38">
        <v>170000</v>
      </c>
      <c r="J14" s="38"/>
      <c r="K14" s="26">
        <f t="shared" si="0"/>
        <v>1870000</v>
      </c>
      <c r="L14" s="26">
        <f t="shared" si="1"/>
        <v>0</v>
      </c>
      <c r="M14" s="41" t="s">
        <v>47</v>
      </c>
      <c r="N14" s="41"/>
      <c r="O14" s="183"/>
      <c r="P14" s="207" t="s">
        <v>48</v>
      </c>
      <c r="Q14" s="207">
        <v>5005000</v>
      </c>
    </row>
    <row r="15" spans="1:19" s="42" customFormat="1" ht="18" hidden="1" customHeight="1" x14ac:dyDescent="0.3">
      <c r="A15" s="1211"/>
      <c r="B15" s="26" t="s">
        <v>49</v>
      </c>
      <c r="C15" s="36" t="s">
        <v>50</v>
      </c>
      <c r="D15" s="37" t="s">
        <v>51</v>
      </c>
      <c r="E15" s="38">
        <v>53807930</v>
      </c>
      <c r="F15" s="216"/>
      <c r="G15" s="38">
        <v>16142379</v>
      </c>
      <c r="H15" s="38">
        <v>21523172</v>
      </c>
      <c r="I15" s="38">
        <v>16142379</v>
      </c>
      <c r="J15" s="38"/>
      <c r="K15" s="26">
        <f t="shared" si="0"/>
        <v>53807930</v>
      </c>
      <c r="L15" s="26">
        <f t="shared" si="1"/>
        <v>0</v>
      </c>
      <c r="M15" s="41" t="s">
        <v>52</v>
      </c>
      <c r="N15" s="41" t="s">
        <v>53</v>
      </c>
      <c r="O15" s="183">
        <v>43827</v>
      </c>
      <c r="P15" s="207" t="s">
        <v>54</v>
      </c>
      <c r="Q15" s="207">
        <v>900000</v>
      </c>
    </row>
    <row r="16" spans="1:19" s="42" customFormat="1" ht="18" hidden="1" customHeight="1" x14ac:dyDescent="0.3">
      <c r="A16" s="1211"/>
      <c r="B16" s="26" t="s">
        <v>55</v>
      </c>
      <c r="C16" s="36" t="s">
        <v>56</v>
      </c>
      <c r="D16" s="37" t="s">
        <v>57</v>
      </c>
      <c r="E16" s="38">
        <v>58848020</v>
      </c>
      <c r="F16" s="216"/>
      <c r="G16" s="38">
        <v>58848020</v>
      </c>
      <c r="H16" s="38"/>
      <c r="I16" s="38"/>
      <c r="J16" s="38"/>
      <c r="K16" s="26">
        <f t="shared" si="0"/>
        <v>58848020</v>
      </c>
      <c r="L16" s="26">
        <f t="shared" si="1"/>
        <v>0</v>
      </c>
      <c r="M16" s="41" t="s">
        <v>47</v>
      </c>
      <c r="N16" s="41"/>
      <c r="O16" s="183"/>
      <c r="P16" s="207" t="s">
        <v>58</v>
      </c>
      <c r="Q16" s="207">
        <v>450000</v>
      </c>
    </row>
    <row r="17" spans="1:17" s="42" customFormat="1" ht="18" hidden="1" customHeight="1" x14ac:dyDescent="0.3">
      <c r="A17" s="1211"/>
      <c r="B17" s="26" t="s">
        <v>59</v>
      </c>
      <c r="C17" s="36" t="s">
        <v>60</v>
      </c>
      <c r="D17" s="37" t="s">
        <v>61</v>
      </c>
      <c r="E17" s="38">
        <v>47100000</v>
      </c>
      <c r="F17" s="216"/>
      <c r="G17" s="38">
        <v>23550000</v>
      </c>
      <c r="H17" s="38">
        <v>23550000</v>
      </c>
      <c r="I17" s="38"/>
      <c r="J17" s="38"/>
      <c r="K17" s="26">
        <f t="shared" si="0"/>
        <v>47100000</v>
      </c>
      <c r="L17" s="26">
        <f t="shared" si="1"/>
        <v>0</v>
      </c>
      <c r="M17" s="41"/>
      <c r="N17" s="41"/>
      <c r="O17" s="183"/>
      <c r="P17" s="207" t="s">
        <v>62</v>
      </c>
      <c r="Q17" s="207">
        <v>2705000</v>
      </c>
    </row>
    <row r="18" spans="1:17" s="42" customFormat="1" ht="18" hidden="1" customHeight="1" x14ac:dyDescent="0.3">
      <c r="A18" s="1211"/>
      <c r="B18" s="26" t="s">
        <v>63</v>
      </c>
      <c r="C18" s="36" t="s">
        <v>64</v>
      </c>
      <c r="D18" s="37" t="s">
        <v>65</v>
      </c>
      <c r="E18" s="38">
        <v>4900000</v>
      </c>
      <c r="F18" s="216"/>
      <c r="G18" s="38">
        <v>2450000</v>
      </c>
      <c r="H18" s="38">
        <v>2450000</v>
      </c>
      <c r="I18" s="38"/>
      <c r="J18" s="38"/>
      <c r="K18" s="26">
        <f t="shared" si="0"/>
        <v>4900000</v>
      </c>
      <c r="L18" s="26"/>
      <c r="M18" s="41"/>
      <c r="N18" s="41"/>
      <c r="O18" s="183"/>
      <c r="P18" s="207" t="s">
        <v>66</v>
      </c>
      <c r="Q18" s="207">
        <v>5320000</v>
      </c>
    </row>
    <row r="19" spans="1:17" s="382" customFormat="1" ht="18" hidden="1" customHeight="1" x14ac:dyDescent="0.3">
      <c r="A19" s="1211"/>
      <c r="B19" s="26" t="s">
        <v>67</v>
      </c>
      <c r="C19" s="378" t="s">
        <v>68</v>
      </c>
      <c r="D19" s="445" t="s">
        <v>69</v>
      </c>
      <c r="E19" s="112">
        <f>20082304*2</f>
        <v>40164608</v>
      </c>
      <c r="F19" s="112">
        <v>50205760</v>
      </c>
      <c r="G19" s="112">
        <v>20082304</v>
      </c>
      <c r="H19" s="112">
        <v>30123456</v>
      </c>
      <c r="I19" s="112"/>
      <c r="J19" s="112"/>
      <c r="K19" s="111">
        <f t="shared" si="0"/>
        <v>50205760</v>
      </c>
      <c r="L19" s="111">
        <f t="shared" ref="L19:L49" si="2">IF(F19="",E19-K19,F19-K19)</f>
        <v>0</v>
      </c>
      <c r="M19" s="380" t="s">
        <v>70</v>
      </c>
      <c r="N19" s="380"/>
      <c r="O19" s="381"/>
      <c r="P19" s="446" t="s">
        <v>71</v>
      </c>
      <c r="Q19" s="446">
        <v>4070000</v>
      </c>
    </row>
    <row r="20" spans="1:17" s="42" customFormat="1" ht="18" hidden="1" customHeight="1" x14ac:dyDescent="0.3">
      <c r="A20" s="1211"/>
      <c r="B20" s="26" t="s">
        <v>72</v>
      </c>
      <c r="C20" s="36" t="s">
        <v>40</v>
      </c>
      <c r="D20" s="37" t="s">
        <v>41</v>
      </c>
      <c r="E20" s="38">
        <v>3650350</v>
      </c>
      <c r="F20" s="216"/>
      <c r="G20" s="38">
        <v>3650350</v>
      </c>
      <c r="H20" s="38"/>
      <c r="I20" s="38"/>
      <c r="J20" s="38"/>
      <c r="K20" s="26">
        <f t="shared" si="0"/>
        <v>3650350</v>
      </c>
      <c r="L20" s="26">
        <f t="shared" si="2"/>
        <v>0</v>
      </c>
      <c r="M20" s="41" t="s">
        <v>47</v>
      </c>
      <c r="N20" s="41"/>
      <c r="O20" s="183"/>
      <c r="P20" s="205" t="s">
        <v>73</v>
      </c>
      <c r="Q20" s="205">
        <f>10.5*300000</f>
        <v>3150000</v>
      </c>
    </row>
    <row r="21" spans="1:17" s="42" customFormat="1" ht="18" hidden="1" customHeight="1" x14ac:dyDescent="0.3">
      <c r="A21" s="1211"/>
      <c r="B21" s="26" t="s">
        <v>74</v>
      </c>
      <c r="C21" s="36" t="s">
        <v>75</v>
      </c>
      <c r="D21" s="37" t="s">
        <v>76</v>
      </c>
      <c r="E21" s="38">
        <v>23000000</v>
      </c>
      <c r="F21" s="216"/>
      <c r="G21" s="38">
        <v>11500000</v>
      </c>
      <c r="H21" s="38">
        <v>11500000</v>
      </c>
      <c r="I21" s="38"/>
      <c r="J21" s="38"/>
      <c r="K21" s="26">
        <f t="shared" si="0"/>
        <v>23000000</v>
      </c>
      <c r="L21" s="26">
        <f t="shared" si="2"/>
        <v>0</v>
      </c>
      <c r="M21" s="41"/>
      <c r="N21" s="41"/>
      <c r="O21" s="183"/>
      <c r="P21" s="205" t="s">
        <v>77</v>
      </c>
      <c r="Q21" s="205">
        <v>2100000</v>
      </c>
    </row>
    <row r="22" spans="1:17" s="42" customFormat="1" ht="18" hidden="1" customHeight="1" x14ac:dyDescent="0.3">
      <c r="A22" s="1211"/>
      <c r="B22" s="26" t="s">
        <v>78</v>
      </c>
      <c r="C22" s="36" t="s">
        <v>79</v>
      </c>
      <c r="D22" s="37" t="s">
        <v>80</v>
      </c>
      <c r="E22" s="38">
        <v>74250000</v>
      </c>
      <c r="F22" s="216"/>
      <c r="G22" s="38">
        <v>59300000</v>
      </c>
      <c r="H22" s="38">
        <v>14950000</v>
      </c>
      <c r="I22" s="38"/>
      <c r="J22" s="38"/>
      <c r="K22" s="26">
        <f t="shared" si="0"/>
        <v>74250000</v>
      </c>
      <c r="L22" s="26">
        <f t="shared" si="2"/>
        <v>0</v>
      </c>
      <c r="M22" s="41" t="s">
        <v>47</v>
      </c>
      <c r="N22" s="41" t="s">
        <v>81</v>
      </c>
      <c r="O22" s="183"/>
      <c r="P22" s="205" t="s">
        <v>82</v>
      </c>
      <c r="Q22" s="205">
        <v>4720000</v>
      </c>
    </row>
    <row r="23" spans="1:17" s="42" customFormat="1" ht="18" hidden="1" customHeight="1" x14ac:dyDescent="0.3">
      <c r="A23" s="1211"/>
      <c r="B23" s="26" t="s">
        <v>83</v>
      </c>
      <c r="C23" s="36" t="s">
        <v>84</v>
      </c>
      <c r="D23" s="37" t="s">
        <v>85</v>
      </c>
      <c r="E23" s="38">
        <v>3911000</v>
      </c>
      <c r="F23" s="216"/>
      <c r="G23" s="38">
        <v>3911000</v>
      </c>
      <c r="H23" s="38"/>
      <c r="I23" s="38"/>
      <c r="J23" s="38"/>
      <c r="K23" s="26">
        <f t="shared" si="0"/>
        <v>3911000</v>
      </c>
      <c r="L23" s="26">
        <f t="shared" si="2"/>
        <v>0</v>
      </c>
      <c r="M23" s="41" t="s">
        <v>47</v>
      </c>
      <c r="N23" s="41"/>
      <c r="O23" s="183"/>
      <c r="P23" s="205" t="s">
        <v>86</v>
      </c>
      <c r="Q23" s="205">
        <v>4320000</v>
      </c>
    </row>
    <row r="24" spans="1:17" s="42" customFormat="1" ht="18" hidden="1" customHeight="1" x14ac:dyDescent="0.3">
      <c r="A24" s="1211"/>
      <c r="B24" s="26" t="s">
        <v>87</v>
      </c>
      <c r="C24" s="36" t="s">
        <v>88</v>
      </c>
      <c r="D24" s="37" t="s">
        <v>57</v>
      </c>
      <c r="E24" s="38">
        <v>37519200</v>
      </c>
      <c r="F24" s="216"/>
      <c r="G24" s="38">
        <f>22550400+14968800</f>
        <v>37519200</v>
      </c>
      <c r="H24" s="38"/>
      <c r="I24" s="38"/>
      <c r="J24" s="38"/>
      <c r="K24" s="26">
        <f t="shared" si="0"/>
        <v>37519200</v>
      </c>
      <c r="L24" s="26">
        <f t="shared" si="2"/>
        <v>0</v>
      </c>
      <c r="M24" s="41" t="s">
        <v>89</v>
      </c>
      <c r="N24" s="41"/>
      <c r="O24" s="183"/>
      <c r="P24" s="204" t="s">
        <v>90</v>
      </c>
      <c r="Q24" s="205">
        <v>5520000</v>
      </c>
    </row>
    <row r="25" spans="1:17" s="42" customFormat="1" ht="18" hidden="1" customHeight="1" x14ac:dyDescent="0.3">
      <c r="A25" s="1211"/>
      <c r="B25" s="26" t="s">
        <v>91</v>
      </c>
      <c r="C25" s="36" t="s">
        <v>92</v>
      </c>
      <c r="D25" s="37" t="s">
        <v>93</v>
      </c>
      <c r="E25" s="38">
        <v>4840000</v>
      </c>
      <c r="F25" s="216"/>
      <c r="G25" s="38">
        <v>2420000</v>
      </c>
      <c r="H25" s="38">
        <v>2420000</v>
      </c>
      <c r="I25" s="38"/>
      <c r="J25" s="38"/>
      <c r="K25" s="26">
        <f t="shared" si="0"/>
        <v>4840000</v>
      </c>
      <c r="L25" s="26">
        <f t="shared" si="2"/>
        <v>0</v>
      </c>
      <c r="M25" s="41" t="s">
        <v>47</v>
      </c>
      <c r="N25" s="41"/>
      <c r="O25" s="183"/>
      <c r="P25" s="205" t="s">
        <v>94</v>
      </c>
      <c r="Q25" s="205">
        <v>300000</v>
      </c>
    </row>
    <row r="26" spans="1:17" s="42" customFormat="1" ht="18" hidden="1" customHeight="1" x14ac:dyDescent="0.3">
      <c r="A26" s="1211"/>
      <c r="B26" s="26" t="s">
        <v>95</v>
      </c>
      <c r="C26" s="36" t="s">
        <v>96</v>
      </c>
      <c r="D26" s="37" t="s">
        <v>57</v>
      </c>
      <c r="E26" s="38">
        <v>3628800</v>
      </c>
      <c r="F26" s="216"/>
      <c r="G26" s="38">
        <v>3628800</v>
      </c>
      <c r="H26" s="38"/>
      <c r="I26" s="38"/>
      <c r="J26" s="38"/>
      <c r="K26" s="26">
        <f t="shared" si="0"/>
        <v>3628800</v>
      </c>
      <c r="L26" s="26">
        <f t="shared" si="2"/>
        <v>0</v>
      </c>
      <c r="M26" s="41"/>
      <c r="N26" s="41"/>
      <c r="O26" s="183"/>
      <c r="P26" s="205" t="s">
        <v>97</v>
      </c>
      <c r="Q26" s="205">
        <v>610000</v>
      </c>
    </row>
    <row r="27" spans="1:17" s="42" customFormat="1" ht="18" hidden="1" customHeight="1" x14ac:dyDescent="0.3">
      <c r="A27" s="1211"/>
      <c r="B27" s="26" t="s">
        <v>98</v>
      </c>
      <c r="C27" s="36" t="s">
        <v>99</v>
      </c>
      <c r="D27" s="37" t="s">
        <v>100</v>
      </c>
      <c r="E27" s="38">
        <f>124497000/0.3</f>
        <v>414990000</v>
      </c>
      <c r="F27" s="216">
        <v>549620000</v>
      </c>
      <c r="G27" s="38">
        <v>124497000</v>
      </c>
      <c r="H27" s="38">
        <v>165996000</v>
      </c>
      <c r="I27" s="38">
        <v>231646000</v>
      </c>
      <c r="J27" s="38"/>
      <c r="K27" s="26">
        <f t="shared" si="0"/>
        <v>522139000</v>
      </c>
      <c r="L27" s="26">
        <f t="shared" si="2"/>
        <v>27481000</v>
      </c>
      <c r="M27" s="41"/>
      <c r="N27" s="41"/>
      <c r="O27" s="183"/>
      <c r="P27" s="205" t="s">
        <v>101</v>
      </c>
      <c r="Q27" s="205">
        <v>455000</v>
      </c>
    </row>
    <row r="28" spans="1:17" s="42" customFormat="1" ht="18" hidden="1" customHeight="1" x14ac:dyDescent="0.3">
      <c r="A28" s="1211"/>
      <c r="B28" s="26" t="s">
        <v>102</v>
      </c>
      <c r="C28" s="36" t="s">
        <v>103</v>
      </c>
      <c r="D28" s="37" t="s">
        <v>104</v>
      </c>
      <c r="E28" s="38">
        <v>21070000</v>
      </c>
      <c r="F28" s="216">
        <f>21070000-600000-1000000</f>
        <v>19470000</v>
      </c>
      <c r="G28" s="38">
        <v>14749000</v>
      </c>
      <c r="H28" s="38">
        <v>4721000</v>
      </c>
      <c r="I28" s="38"/>
      <c r="J28" s="38"/>
      <c r="K28" s="26">
        <f t="shared" si="0"/>
        <v>19470000</v>
      </c>
      <c r="L28" s="26">
        <f t="shared" si="2"/>
        <v>0</v>
      </c>
      <c r="M28" s="41"/>
      <c r="N28" s="41"/>
      <c r="O28" s="183"/>
      <c r="P28" s="205" t="s">
        <v>105</v>
      </c>
      <c r="Q28" s="205">
        <v>250000</v>
      </c>
    </row>
    <row r="29" spans="1:17" s="42" customFormat="1" ht="18" hidden="1" customHeight="1" x14ac:dyDescent="0.3">
      <c r="A29" s="1211"/>
      <c r="B29" s="26" t="s">
        <v>106</v>
      </c>
      <c r="C29" s="36" t="s">
        <v>107</v>
      </c>
      <c r="D29" s="37" t="s">
        <v>108</v>
      </c>
      <c r="E29" s="38">
        <v>51030000</v>
      </c>
      <c r="F29" s="216">
        <v>44705000</v>
      </c>
      <c r="G29" s="38">
        <v>15309000</v>
      </c>
      <c r="H29" s="38">
        <v>20412000</v>
      </c>
      <c r="I29" s="38">
        <v>8984000</v>
      </c>
      <c r="J29" s="38"/>
      <c r="K29" s="26">
        <f t="shared" si="0"/>
        <v>44705000</v>
      </c>
      <c r="L29" s="26">
        <f t="shared" si="2"/>
        <v>0</v>
      </c>
      <c r="M29" s="41"/>
      <c r="N29" s="41"/>
      <c r="O29" s="183"/>
      <c r="P29" s="205"/>
      <c r="Q29" s="522">
        <f>SUM(Q13:Q28)</f>
        <v>40180000</v>
      </c>
    </row>
    <row r="30" spans="1:17" s="42" customFormat="1" ht="18" hidden="1" customHeight="1" x14ac:dyDescent="0.3">
      <c r="A30" s="1211"/>
      <c r="B30" s="26" t="s">
        <v>109</v>
      </c>
      <c r="C30" s="36" t="s">
        <v>110</v>
      </c>
      <c r="D30" s="37" t="s">
        <v>111</v>
      </c>
      <c r="E30" s="38">
        <f>7920000/0.6</f>
        <v>13200000</v>
      </c>
      <c r="F30" s="216"/>
      <c r="G30" s="38">
        <v>7920000</v>
      </c>
      <c r="H30" s="38"/>
      <c r="I30" s="38"/>
      <c r="J30" s="38"/>
      <c r="K30" s="26">
        <f t="shared" si="0"/>
        <v>7920000</v>
      </c>
      <c r="L30" s="26">
        <f t="shared" si="2"/>
        <v>5280000</v>
      </c>
      <c r="M30" s="41"/>
      <c r="N30" s="41"/>
      <c r="O30" s="183"/>
      <c r="P30" s="205"/>
      <c r="Q30" s="205"/>
    </row>
    <row r="31" spans="1:17" s="42" customFormat="1" ht="18" hidden="1" customHeight="1" x14ac:dyDescent="0.3">
      <c r="A31" s="1211"/>
      <c r="B31" s="26" t="s">
        <v>112</v>
      </c>
      <c r="C31" s="36" t="s">
        <v>113</v>
      </c>
      <c r="D31" s="37" t="s">
        <v>114</v>
      </c>
      <c r="E31" s="38">
        <v>10782000</v>
      </c>
      <c r="F31" s="216"/>
      <c r="G31" s="38">
        <v>10782000</v>
      </c>
      <c r="H31" s="38"/>
      <c r="I31" s="38"/>
      <c r="J31" s="38"/>
      <c r="K31" s="26">
        <f t="shared" si="0"/>
        <v>10782000</v>
      </c>
      <c r="L31" s="26">
        <f t="shared" si="2"/>
        <v>0</v>
      </c>
      <c r="M31" s="41"/>
      <c r="N31" s="41"/>
      <c r="O31" s="183"/>
      <c r="P31" s="205"/>
      <c r="Q31" s="205"/>
    </row>
    <row r="32" spans="1:17" s="42" customFormat="1" ht="18" hidden="1" customHeight="1" x14ac:dyDescent="0.3">
      <c r="A32" s="1211"/>
      <c r="B32" s="26" t="s">
        <v>115</v>
      </c>
      <c r="C32" s="36" t="s">
        <v>116</v>
      </c>
      <c r="D32" s="37" t="s">
        <v>57</v>
      </c>
      <c r="E32" s="38">
        <v>1650000</v>
      </c>
      <c r="F32" s="216"/>
      <c r="G32" s="38">
        <v>1650000</v>
      </c>
      <c r="H32" s="38"/>
      <c r="I32" s="38"/>
      <c r="J32" s="38"/>
      <c r="K32" s="26">
        <f t="shared" si="0"/>
        <v>1650000</v>
      </c>
      <c r="L32" s="26">
        <f t="shared" si="2"/>
        <v>0</v>
      </c>
      <c r="M32" s="41"/>
      <c r="N32" s="41"/>
      <c r="O32" s="183"/>
      <c r="P32" s="205"/>
      <c r="Q32" s="205"/>
    </row>
    <row r="33" spans="1:17" s="42" customFormat="1" ht="18" hidden="1" customHeight="1" x14ac:dyDescent="0.3">
      <c r="A33" s="1211"/>
      <c r="B33" s="26" t="s">
        <v>117</v>
      </c>
      <c r="C33" s="36" t="s">
        <v>118</v>
      </c>
      <c r="D33" s="37" t="s">
        <v>119</v>
      </c>
      <c r="E33" s="38">
        <v>86020559</v>
      </c>
      <c r="F33" s="216">
        <v>115897228</v>
      </c>
      <c r="G33" s="38">
        <v>25806167</v>
      </c>
      <c r="H33" s="38">
        <v>34408223</v>
      </c>
      <c r="I33" s="38">
        <v>55682838</v>
      </c>
      <c r="J33" s="38"/>
      <c r="K33" s="26">
        <f t="shared" si="0"/>
        <v>115897228</v>
      </c>
      <c r="L33" s="26">
        <f t="shared" si="2"/>
        <v>0</v>
      </c>
      <c r="M33" s="41"/>
      <c r="N33" s="41"/>
      <c r="O33" s="183"/>
      <c r="P33" s="205"/>
      <c r="Q33" s="205"/>
    </row>
    <row r="34" spans="1:17" s="42" customFormat="1" ht="18" hidden="1" customHeight="1" x14ac:dyDescent="0.3">
      <c r="A34" s="1211"/>
      <c r="B34" s="26" t="s">
        <v>120</v>
      </c>
      <c r="C34" s="36" t="s">
        <v>121</v>
      </c>
      <c r="D34" s="37" t="s">
        <v>114</v>
      </c>
      <c r="E34" s="38">
        <v>1020000</v>
      </c>
      <c r="F34" s="216"/>
      <c r="G34" s="38">
        <v>1020000</v>
      </c>
      <c r="H34" s="38"/>
      <c r="I34" s="38"/>
      <c r="J34" s="38"/>
      <c r="K34" s="26">
        <f t="shared" si="0"/>
        <v>1020000</v>
      </c>
      <c r="L34" s="26">
        <f t="shared" si="2"/>
        <v>0</v>
      </c>
      <c r="M34" s="41"/>
      <c r="N34" s="41"/>
      <c r="O34" s="183"/>
      <c r="P34" s="205"/>
      <c r="Q34" s="205"/>
    </row>
    <row r="35" spans="1:17" s="42" customFormat="1" ht="18" hidden="1" customHeight="1" x14ac:dyDescent="0.3">
      <c r="A35" s="1211"/>
      <c r="B35" s="26" t="s">
        <v>122</v>
      </c>
      <c r="C35" s="36" t="s">
        <v>123</v>
      </c>
      <c r="D35" s="37" t="s">
        <v>124</v>
      </c>
      <c r="E35" s="38">
        <v>25289604</v>
      </c>
      <c r="F35" s="216"/>
      <c r="G35" s="38">
        <v>25289604</v>
      </c>
      <c r="H35" s="38"/>
      <c r="I35" s="38"/>
      <c r="J35" s="38"/>
      <c r="K35" s="26">
        <f t="shared" si="0"/>
        <v>25289604</v>
      </c>
      <c r="L35" s="26">
        <f t="shared" si="2"/>
        <v>0</v>
      </c>
      <c r="M35" s="41"/>
      <c r="N35" s="41"/>
      <c r="O35" s="183"/>
      <c r="P35" s="205"/>
      <c r="Q35" s="205"/>
    </row>
    <row r="36" spans="1:17" s="42" customFormat="1" ht="18" hidden="1" customHeight="1" x14ac:dyDescent="0.3">
      <c r="A36" s="1211"/>
      <c r="B36" s="26" t="s">
        <v>125</v>
      </c>
      <c r="C36" s="36" t="s">
        <v>126</v>
      </c>
      <c r="D36" s="37" t="s">
        <v>127</v>
      </c>
      <c r="E36" s="38">
        <v>7500000</v>
      </c>
      <c r="F36" s="216"/>
      <c r="G36" s="38">
        <v>7500000</v>
      </c>
      <c r="H36" s="38"/>
      <c r="I36" s="38"/>
      <c r="J36" s="38"/>
      <c r="K36" s="26">
        <f t="shared" si="0"/>
        <v>7500000</v>
      </c>
      <c r="L36" s="26">
        <f t="shared" si="2"/>
        <v>0</v>
      </c>
      <c r="M36" s="41"/>
      <c r="N36" s="41"/>
      <c r="O36" s="183"/>
      <c r="P36" s="205"/>
      <c r="Q36" s="205"/>
    </row>
    <row r="37" spans="1:17" s="382" customFormat="1" ht="18" hidden="1" customHeight="1" x14ac:dyDescent="0.3">
      <c r="A37" s="1211"/>
      <c r="B37" s="26" t="s">
        <v>128</v>
      </c>
      <c r="C37" s="378" t="s">
        <v>129</v>
      </c>
      <c r="D37" s="445" t="s">
        <v>130</v>
      </c>
      <c r="E37" s="112">
        <v>12000000</v>
      </c>
      <c r="F37" s="112"/>
      <c r="G37" s="112">
        <v>8400000</v>
      </c>
      <c r="H37" s="112">
        <v>3600000</v>
      </c>
      <c r="I37" s="112"/>
      <c r="J37" s="112"/>
      <c r="K37" s="111">
        <f t="shared" si="0"/>
        <v>12000000</v>
      </c>
      <c r="L37" s="111">
        <f t="shared" si="2"/>
        <v>0</v>
      </c>
      <c r="M37" s="380"/>
      <c r="N37" s="380"/>
      <c r="O37" s="381"/>
      <c r="P37" s="385"/>
      <c r="Q37" s="385"/>
    </row>
    <row r="38" spans="1:17" s="42" customFormat="1" ht="18" hidden="1" customHeight="1" x14ac:dyDescent="0.3">
      <c r="A38" s="1211"/>
      <c r="B38" s="26" t="s">
        <v>131</v>
      </c>
      <c r="C38" s="36" t="s">
        <v>132</v>
      </c>
      <c r="D38" s="37" t="s">
        <v>133</v>
      </c>
      <c r="E38" s="38">
        <v>900000</v>
      </c>
      <c r="F38" s="216"/>
      <c r="G38" s="38">
        <v>270000</v>
      </c>
      <c r="H38" s="38"/>
      <c r="I38" s="38"/>
      <c r="J38" s="38"/>
      <c r="K38" s="26">
        <f t="shared" si="0"/>
        <v>270000</v>
      </c>
      <c r="L38" s="26">
        <f t="shared" si="2"/>
        <v>630000</v>
      </c>
      <c r="M38" s="41"/>
      <c r="N38" s="41"/>
      <c r="O38" s="183"/>
      <c r="P38" s="205"/>
      <c r="Q38" s="205"/>
    </row>
    <row r="39" spans="1:17" s="42" customFormat="1" ht="18" hidden="1" customHeight="1" x14ac:dyDescent="0.3">
      <c r="A39" s="1211"/>
      <c r="B39" s="26" t="s">
        <v>134</v>
      </c>
      <c r="C39" s="36" t="s">
        <v>135</v>
      </c>
      <c r="D39" s="37" t="s">
        <v>136</v>
      </c>
      <c r="E39" s="38">
        <v>1580000</v>
      </c>
      <c r="F39" s="216"/>
      <c r="G39" s="38">
        <v>1580000</v>
      </c>
      <c r="H39" s="38"/>
      <c r="I39" s="38"/>
      <c r="J39" s="38"/>
      <c r="K39" s="26">
        <f t="shared" ref="K39:K60" si="3">SUM(G39:J39)</f>
        <v>1580000</v>
      </c>
      <c r="L39" s="26">
        <f t="shared" si="2"/>
        <v>0</v>
      </c>
      <c r="M39" s="41"/>
      <c r="N39" s="41"/>
      <c r="O39" s="183"/>
      <c r="P39" s="205"/>
      <c r="Q39" s="205"/>
    </row>
    <row r="40" spans="1:17" s="42" customFormat="1" ht="18" hidden="1" customHeight="1" x14ac:dyDescent="0.3">
      <c r="A40" s="1211"/>
      <c r="B40" s="26" t="s">
        <v>137</v>
      </c>
      <c r="C40" s="36" t="s">
        <v>138</v>
      </c>
      <c r="D40" s="37" t="s">
        <v>139</v>
      </c>
      <c r="E40" s="38">
        <v>19000000</v>
      </c>
      <c r="F40" s="216"/>
      <c r="G40" s="38">
        <v>2000000</v>
      </c>
      <c r="H40" s="38">
        <v>17000000</v>
      </c>
      <c r="I40" s="38"/>
      <c r="J40" s="38"/>
      <c r="K40" s="26">
        <f t="shared" si="3"/>
        <v>19000000</v>
      </c>
      <c r="L40" s="26">
        <f t="shared" si="2"/>
        <v>0</v>
      </c>
      <c r="M40" s="41"/>
      <c r="N40" s="41"/>
      <c r="O40" s="183"/>
      <c r="P40" s="205"/>
      <c r="Q40" s="205"/>
    </row>
    <row r="41" spans="1:17" s="42" customFormat="1" ht="18" hidden="1" customHeight="1" x14ac:dyDescent="0.3">
      <c r="A41" s="1211"/>
      <c r="B41" s="26" t="s">
        <v>140</v>
      </c>
      <c r="C41" s="36" t="s">
        <v>141</v>
      </c>
      <c r="D41" s="37" t="s">
        <v>142</v>
      </c>
      <c r="E41" s="38">
        <v>27478000</v>
      </c>
      <c r="F41" s="216"/>
      <c r="G41" s="38">
        <v>27478000</v>
      </c>
      <c r="H41" s="38"/>
      <c r="I41" s="38"/>
      <c r="J41" s="38"/>
      <c r="K41" s="26">
        <f t="shared" si="3"/>
        <v>27478000</v>
      </c>
      <c r="L41" s="26">
        <f t="shared" si="2"/>
        <v>0</v>
      </c>
      <c r="M41" s="41" t="s">
        <v>143</v>
      </c>
      <c r="N41" s="41"/>
      <c r="O41" s="183"/>
      <c r="P41" s="205"/>
      <c r="Q41" s="205"/>
    </row>
    <row r="42" spans="1:17" s="42" customFormat="1" ht="18" hidden="1" customHeight="1" x14ac:dyDescent="0.3">
      <c r="A42" s="1211"/>
      <c r="B42" s="26" t="s">
        <v>144</v>
      </c>
      <c r="C42" s="36" t="s">
        <v>145</v>
      </c>
      <c r="D42" s="37" t="s">
        <v>146</v>
      </c>
      <c r="E42" s="38">
        <v>2090000</v>
      </c>
      <c r="F42" s="216"/>
      <c r="G42" s="38">
        <v>2090000</v>
      </c>
      <c r="H42" s="38"/>
      <c r="I42" s="38"/>
      <c r="J42" s="38"/>
      <c r="K42" s="26">
        <f t="shared" si="3"/>
        <v>2090000</v>
      </c>
      <c r="L42" s="26">
        <f t="shared" si="2"/>
        <v>0</v>
      </c>
      <c r="M42" s="41"/>
      <c r="N42" s="41"/>
      <c r="O42" s="183"/>
      <c r="P42" s="205"/>
      <c r="Q42" s="205"/>
    </row>
    <row r="43" spans="1:17" s="42" customFormat="1" ht="18" hidden="1" customHeight="1" x14ac:dyDescent="0.3">
      <c r="A43" s="1211"/>
      <c r="B43" s="26" t="s">
        <v>147</v>
      </c>
      <c r="C43" s="36" t="s">
        <v>148</v>
      </c>
      <c r="D43" s="37" t="s">
        <v>111</v>
      </c>
      <c r="E43" s="38">
        <v>5196000</v>
      </c>
      <c r="F43" s="216"/>
      <c r="G43" s="38">
        <v>5196000</v>
      </c>
      <c r="H43" s="38"/>
      <c r="I43" s="38"/>
      <c r="J43" s="38"/>
      <c r="K43" s="26">
        <f t="shared" si="3"/>
        <v>5196000</v>
      </c>
      <c r="L43" s="26">
        <f t="shared" si="2"/>
        <v>0</v>
      </c>
      <c r="M43" s="41"/>
      <c r="N43" s="41"/>
      <c r="O43" s="183"/>
      <c r="P43" s="205"/>
      <c r="Q43" s="205"/>
    </row>
    <row r="44" spans="1:17" s="42" customFormat="1" ht="18" hidden="1" customHeight="1" x14ac:dyDescent="0.3">
      <c r="A44" s="1211"/>
      <c r="B44" s="26" t="s">
        <v>149</v>
      </c>
      <c r="C44" s="36" t="s">
        <v>88</v>
      </c>
      <c r="D44" s="37" t="s">
        <v>57</v>
      </c>
      <c r="E44" s="38">
        <v>1512001</v>
      </c>
      <c r="F44" s="216"/>
      <c r="G44" s="38">
        <v>1512001</v>
      </c>
      <c r="H44" s="38"/>
      <c r="I44" s="38"/>
      <c r="J44" s="38"/>
      <c r="K44" s="26">
        <f t="shared" si="3"/>
        <v>1512001</v>
      </c>
      <c r="L44" s="26">
        <f t="shared" si="2"/>
        <v>0</v>
      </c>
      <c r="M44" s="41" t="s">
        <v>150</v>
      </c>
      <c r="N44" s="41"/>
      <c r="O44" s="183"/>
      <c r="P44" s="205"/>
      <c r="Q44" s="205"/>
    </row>
    <row r="45" spans="1:17" s="42" customFormat="1" ht="18" hidden="1" customHeight="1" x14ac:dyDescent="0.3">
      <c r="A45" s="1211"/>
      <c r="B45" s="26" t="s">
        <v>151</v>
      </c>
      <c r="C45" s="36" t="s">
        <v>152</v>
      </c>
      <c r="D45" s="37" t="s">
        <v>153</v>
      </c>
      <c r="E45" s="38">
        <v>15105600</v>
      </c>
      <c r="F45" s="216"/>
      <c r="G45" s="38">
        <v>15105600</v>
      </c>
      <c r="H45" s="38"/>
      <c r="I45" s="38"/>
      <c r="J45" s="38"/>
      <c r="K45" s="26">
        <f t="shared" si="3"/>
        <v>15105600</v>
      </c>
      <c r="L45" s="26">
        <f t="shared" si="2"/>
        <v>0</v>
      </c>
      <c r="M45" s="41"/>
      <c r="N45" s="41"/>
      <c r="O45" s="183"/>
      <c r="P45" s="205"/>
      <c r="Q45" s="205"/>
    </row>
    <row r="46" spans="1:17" s="42" customFormat="1" ht="18" hidden="1" customHeight="1" x14ac:dyDescent="0.3">
      <c r="A46" s="1211"/>
      <c r="B46" s="26" t="s">
        <v>154</v>
      </c>
      <c r="C46" s="36" t="s">
        <v>155</v>
      </c>
      <c r="D46" s="37" t="s">
        <v>156</v>
      </c>
      <c r="E46" s="38">
        <v>7500000</v>
      </c>
      <c r="F46" s="216"/>
      <c r="G46" s="38">
        <v>7500000</v>
      </c>
      <c r="H46" s="38"/>
      <c r="I46" s="38"/>
      <c r="J46" s="38"/>
      <c r="K46" s="26">
        <f t="shared" si="3"/>
        <v>7500000</v>
      </c>
      <c r="L46" s="26">
        <f t="shared" si="2"/>
        <v>0</v>
      </c>
      <c r="M46" s="41"/>
      <c r="N46" s="41"/>
      <c r="O46" s="183"/>
      <c r="P46" s="205"/>
      <c r="Q46" s="205"/>
    </row>
    <row r="47" spans="1:17" s="42" customFormat="1" ht="18" hidden="1" customHeight="1" x14ac:dyDescent="0.3">
      <c r="A47" s="1211"/>
      <c r="B47" s="26" t="s">
        <v>157</v>
      </c>
      <c r="C47" s="36" t="s">
        <v>158</v>
      </c>
      <c r="D47" s="37" t="s">
        <v>159</v>
      </c>
      <c r="E47" s="38">
        <v>8200000</v>
      </c>
      <c r="F47" s="216"/>
      <c r="G47" s="38">
        <v>8200000</v>
      </c>
      <c r="H47" s="38"/>
      <c r="I47" s="38"/>
      <c r="J47" s="38"/>
      <c r="K47" s="26">
        <f t="shared" si="3"/>
        <v>8200000</v>
      </c>
      <c r="L47" s="26">
        <f t="shared" si="2"/>
        <v>0</v>
      </c>
      <c r="M47" s="41"/>
      <c r="N47" s="41"/>
      <c r="O47" s="183"/>
      <c r="P47" s="205"/>
      <c r="Q47" s="205"/>
    </row>
    <row r="48" spans="1:17" s="42" customFormat="1" ht="18" hidden="1" customHeight="1" x14ac:dyDescent="0.3">
      <c r="A48" s="1211"/>
      <c r="B48" s="26" t="s">
        <v>160</v>
      </c>
      <c r="C48" s="36" t="s">
        <v>161</v>
      </c>
      <c r="D48" s="37" t="s">
        <v>162</v>
      </c>
      <c r="E48" s="38">
        <v>58500000</v>
      </c>
      <c r="F48" s="216">
        <v>58500000</v>
      </c>
      <c r="G48" s="38">
        <v>40000000</v>
      </c>
      <c r="H48" s="38">
        <v>18500000</v>
      </c>
      <c r="I48" s="38"/>
      <c r="J48" s="38"/>
      <c r="K48" s="26">
        <f t="shared" si="3"/>
        <v>58500000</v>
      </c>
      <c r="L48" s="26">
        <f t="shared" si="2"/>
        <v>0</v>
      </c>
      <c r="M48" s="41"/>
      <c r="N48" s="41"/>
      <c r="O48" s="183"/>
      <c r="P48" s="205"/>
      <c r="Q48" s="205"/>
    </row>
    <row r="49" spans="1:20" s="42" customFormat="1" ht="18" hidden="1" customHeight="1" x14ac:dyDescent="0.3">
      <c r="A49" s="1211"/>
      <c r="B49" s="26" t="s">
        <v>163</v>
      </c>
      <c r="C49" s="36" t="s">
        <v>164</v>
      </c>
      <c r="D49" s="37" t="s">
        <v>165</v>
      </c>
      <c r="E49" s="38"/>
      <c r="F49" s="216">
        <v>40140000</v>
      </c>
      <c r="G49" s="38">
        <v>40140000</v>
      </c>
      <c r="H49" s="38"/>
      <c r="I49" s="38"/>
      <c r="J49" s="38"/>
      <c r="K49" s="26">
        <f t="shared" si="3"/>
        <v>40140000</v>
      </c>
      <c r="L49" s="26">
        <f t="shared" si="2"/>
        <v>0</v>
      </c>
      <c r="M49" s="41"/>
      <c r="N49" s="41"/>
      <c r="O49" s="183"/>
      <c r="P49" s="205"/>
      <c r="Q49" s="205"/>
    </row>
    <row r="50" spans="1:20" s="42" customFormat="1" ht="18" hidden="1" customHeight="1" x14ac:dyDescent="0.3">
      <c r="A50" s="1211"/>
      <c r="B50" s="26" t="s">
        <v>166</v>
      </c>
      <c r="C50" s="36" t="s">
        <v>167</v>
      </c>
      <c r="D50" s="37" t="s">
        <v>168</v>
      </c>
      <c r="E50" s="38">
        <v>3675000</v>
      </c>
      <c r="F50" s="216"/>
      <c r="G50" s="38">
        <v>3675000</v>
      </c>
      <c r="H50" s="38"/>
      <c r="I50" s="38"/>
      <c r="J50" s="38"/>
      <c r="K50" s="26">
        <f t="shared" si="3"/>
        <v>3675000</v>
      </c>
      <c r="L50" s="26"/>
      <c r="M50" s="41"/>
      <c r="N50" s="41"/>
      <c r="O50" s="183"/>
      <c r="P50" s="205"/>
      <c r="Q50" s="205"/>
    </row>
    <row r="51" spans="1:20" s="42" customFormat="1" ht="18" hidden="1" customHeight="1" x14ac:dyDescent="0.3">
      <c r="A51" s="1211"/>
      <c r="B51" s="26" t="s">
        <v>169</v>
      </c>
      <c r="C51" s="36" t="s">
        <v>170</v>
      </c>
      <c r="D51" s="503" t="s">
        <v>171</v>
      </c>
      <c r="E51" s="38"/>
      <c r="F51" s="216">
        <v>97092000</v>
      </c>
      <c r="G51" s="38">
        <v>97092000</v>
      </c>
      <c r="H51" s="38"/>
      <c r="I51" s="38"/>
      <c r="J51" s="38"/>
      <c r="K51" s="38">
        <f t="shared" si="3"/>
        <v>97092000</v>
      </c>
      <c r="L51" s="38"/>
      <c r="M51" s="41"/>
      <c r="N51" s="41"/>
      <c r="O51" s="183"/>
      <c r="P51" s="205"/>
      <c r="Q51" s="205"/>
    </row>
    <row r="52" spans="1:20" s="42" customFormat="1" ht="18" hidden="1" customHeight="1" x14ac:dyDescent="0.3">
      <c r="A52" s="1211"/>
      <c r="B52" s="26"/>
      <c r="C52" s="36" t="s">
        <v>172</v>
      </c>
      <c r="D52" s="503" t="s">
        <v>173</v>
      </c>
      <c r="E52" s="38">
        <v>18300000</v>
      </c>
      <c r="F52" s="216"/>
      <c r="G52" s="38">
        <v>18300000</v>
      </c>
      <c r="H52" s="38"/>
      <c r="I52" s="38"/>
      <c r="J52" s="38"/>
      <c r="K52" s="38">
        <f t="shared" si="3"/>
        <v>18300000</v>
      </c>
      <c r="L52" s="26">
        <f>IF(F52="",E52-K52,F52-K52)</f>
        <v>0</v>
      </c>
      <c r="M52" s="41"/>
      <c r="N52" s="41"/>
      <c r="O52" s="183"/>
      <c r="P52" s="205"/>
      <c r="Q52" s="205"/>
    </row>
    <row r="53" spans="1:20" s="128" customFormat="1" ht="25.5" hidden="1" customHeight="1" x14ac:dyDescent="0.3">
      <c r="A53" s="1211"/>
      <c r="B53" s="26" t="s">
        <v>174</v>
      </c>
      <c r="C53" s="109" t="s">
        <v>175</v>
      </c>
      <c r="D53" s="110" t="s">
        <v>176</v>
      </c>
      <c r="E53" s="111"/>
      <c r="F53" s="29"/>
      <c r="G53" s="111">
        <v>14023217</v>
      </c>
      <c r="H53" s="111"/>
      <c r="I53" s="111"/>
      <c r="J53" s="111"/>
      <c r="K53" s="111">
        <f t="shared" si="3"/>
        <v>14023217</v>
      </c>
      <c r="L53" s="111"/>
      <c r="M53" s="115"/>
      <c r="N53" s="115"/>
      <c r="O53" s="202"/>
      <c r="P53" s="206"/>
      <c r="Q53" s="206"/>
    </row>
    <row r="54" spans="1:20" s="128" customFormat="1" ht="21" hidden="1" customHeight="1" x14ac:dyDescent="0.3">
      <c r="A54" s="1211"/>
      <c r="B54" s="26" t="s">
        <v>177</v>
      </c>
      <c r="C54" s="109" t="s">
        <v>178</v>
      </c>
      <c r="D54" s="110" t="s">
        <v>179</v>
      </c>
      <c r="E54" s="111"/>
      <c r="F54" s="29"/>
      <c r="G54" s="111">
        <v>8767550</v>
      </c>
      <c r="H54" s="111"/>
      <c r="I54" s="111"/>
      <c r="J54" s="111"/>
      <c r="K54" s="111">
        <f t="shared" si="3"/>
        <v>8767550</v>
      </c>
      <c r="L54" s="111"/>
      <c r="M54" s="115"/>
      <c r="N54" s="115"/>
      <c r="O54" s="202"/>
      <c r="P54" s="206"/>
      <c r="Q54" s="206"/>
    </row>
    <row r="55" spans="1:20" s="128" customFormat="1" ht="21.75" hidden="1" customHeight="1" x14ac:dyDescent="0.3">
      <c r="A55" s="1211"/>
      <c r="B55" s="26" t="s">
        <v>180</v>
      </c>
      <c r="C55" s="109" t="s">
        <v>181</v>
      </c>
      <c r="D55" s="129" t="s">
        <v>182</v>
      </c>
      <c r="E55" s="111">
        <v>25000000</v>
      </c>
      <c r="F55" s="29"/>
      <c r="G55" s="111">
        <v>15000000</v>
      </c>
      <c r="H55" s="111">
        <v>10000000</v>
      </c>
      <c r="I55" s="111"/>
      <c r="J55" s="111"/>
      <c r="K55" s="111">
        <f t="shared" si="3"/>
        <v>25000000</v>
      </c>
      <c r="L55" s="26">
        <f>IF(F55="",E55-K55,F55-K55)</f>
        <v>0</v>
      </c>
      <c r="M55" s="115"/>
      <c r="N55" s="115"/>
      <c r="O55" s="202"/>
      <c r="Q55" s="310"/>
    </row>
    <row r="56" spans="1:20" s="128" customFormat="1" ht="21.75" hidden="1" customHeight="1" x14ac:dyDescent="0.3">
      <c r="A56" s="1211"/>
      <c r="B56" s="26" t="s">
        <v>183</v>
      </c>
      <c r="C56" s="109" t="s">
        <v>184</v>
      </c>
      <c r="D56" s="129" t="s">
        <v>182</v>
      </c>
      <c r="E56" s="111">
        <f>G56+H56+I56</f>
        <v>99341661</v>
      </c>
      <c r="F56" s="358"/>
      <c r="G56" s="111">
        <v>31209484</v>
      </c>
      <c r="H56" s="111">
        <v>38329679</v>
      </c>
      <c r="I56" s="111">
        <v>29802498</v>
      </c>
      <c r="J56" s="111"/>
      <c r="K56" s="111">
        <f t="shared" si="3"/>
        <v>99341661</v>
      </c>
      <c r="L56" s="26"/>
      <c r="M56" s="115"/>
      <c r="N56" s="115"/>
      <c r="O56" s="202"/>
      <c r="Q56" s="310"/>
    </row>
    <row r="57" spans="1:20" s="128" customFormat="1" ht="24.75" hidden="1" customHeight="1" x14ac:dyDescent="0.3">
      <c r="A57" s="1212"/>
      <c r="B57" s="26" t="s">
        <v>185</v>
      </c>
      <c r="C57" s="109" t="s">
        <v>186</v>
      </c>
      <c r="D57" s="129" t="s">
        <v>182</v>
      </c>
      <c r="E57" s="82">
        <v>30000000</v>
      </c>
      <c r="F57" s="1179"/>
      <c r="G57" s="82">
        <v>15000000</v>
      </c>
      <c r="H57" s="82">
        <v>15000000</v>
      </c>
      <c r="I57" s="82"/>
      <c r="J57" s="82"/>
      <c r="K57" s="111">
        <f t="shared" si="3"/>
        <v>30000000</v>
      </c>
      <c r="L57" s="111"/>
      <c r="M57" s="133"/>
      <c r="N57" s="133"/>
      <c r="O57" s="203"/>
      <c r="Q57" s="310"/>
    </row>
    <row r="58" spans="1:20" s="128" customFormat="1" ht="24.75" hidden="1" customHeight="1" x14ac:dyDescent="0.3">
      <c r="A58" s="1212"/>
      <c r="B58" s="26"/>
      <c r="C58" s="100" t="s">
        <v>187</v>
      </c>
      <c r="D58" s="155" t="s">
        <v>188</v>
      </c>
      <c r="E58" s="82"/>
      <c r="F58" s="1179"/>
      <c r="G58" s="82">
        <v>10000000</v>
      </c>
      <c r="H58" s="82"/>
      <c r="I58" s="82"/>
      <c r="J58" s="82"/>
      <c r="K58" s="111">
        <f t="shared" si="3"/>
        <v>10000000</v>
      </c>
      <c r="L58" s="82"/>
      <c r="M58" s="133"/>
      <c r="N58" s="610"/>
      <c r="O58" s="611"/>
      <c r="Q58" s="310"/>
    </row>
    <row r="59" spans="1:20" s="128" customFormat="1" ht="24.75" hidden="1" customHeight="1" x14ac:dyDescent="0.3">
      <c r="A59" s="1212"/>
      <c r="B59" s="26"/>
      <c r="C59" s="100" t="s">
        <v>189</v>
      </c>
      <c r="D59" s="155" t="s">
        <v>190</v>
      </c>
      <c r="E59" s="82">
        <v>41039000</v>
      </c>
      <c r="F59" s="1179">
        <v>41039000</v>
      </c>
      <c r="G59" s="82">
        <v>41039000</v>
      </c>
      <c r="H59" s="82"/>
      <c r="I59" s="82"/>
      <c r="J59" s="82"/>
      <c r="K59" s="111">
        <f>SUM(G59:J59)</f>
        <v>41039000</v>
      </c>
      <c r="L59" s="82"/>
      <c r="M59" s="133"/>
      <c r="N59" s="610"/>
      <c r="O59" s="611"/>
      <c r="Q59" s="310"/>
    </row>
    <row r="60" spans="1:20" s="52" customFormat="1" ht="21.75" hidden="1" customHeight="1" thickBot="1" x14ac:dyDescent="0.35">
      <c r="A60" s="1212"/>
      <c r="B60" s="26" t="s">
        <v>191</v>
      </c>
      <c r="C60" s="53" t="s">
        <v>192</v>
      </c>
      <c r="D60" s="54"/>
      <c r="E60" s="1179"/>
      <c r="F60" s="1179"/>
      <c r="G60" s="1179">
        <f>Q29</f>
        <v>40180000</v>
      </c>
      <c r="H60" s="1179"/>
      <c r="I60" s="1179"/>
      <c r="J60" s="1179"/>
      <c r="K60" s="1179">
        <f t="shared" si="3"/>
        <v>40180000</v>
      </c>
      <c r="L60" s="1179"/>
      <c r="M60" s="98"/>
      <c r="N60" s="49"/>
      <c r="O60" s="356"/>
      <c r="Q60" s="314"/>
    </row>
    <row r="61" spans="1:20" ht="27.75" hidden="1" customHeight="1" thickBot="1" x14ac:dyDescent="0.35">
      <c r="A61" s="1213"/>
      <c r="B61" s="185"/>
      <c r="C61" s="185"/>
      <c r="D61" s="185"/>
      <c r="E61" s="185"/>
      <c r="F61" s="217"/>
      <c r="G61" s="185"/>
      <c r="H61" s="185"/>
      <c r="I61" s="185"/>
      <c r="J61" s="185"/>
      <c r="K61" s="287">
        <f>SUM(K7:K60)</f>
        <v>2002064861</v>
      </c>
      <c r="L61" s="286">
        <f>SUM(L7:L60)</f>
        <v>33391000</v>
      </c>
      <c r="M61" s="186"/>
      <c r="N61" s="194"/>
      <c r="O61" s="211"/>
      <c r="P61" s="212"/>
      <c r="Q61" s="213"/>
    </row>
    <row r="62" spans="1:20" ht="21" customHeight="1" thickTop="1" x14ac:dyDescent="0.3">
      <c r="A62" s="1214" t="s">
        <v>193</v>
      </c>
      <c r="B62" s="181" t="s">
        <v>194</v>
      </c>
      <c r="C62" s="188" t="s">
        <v>31</v>
      </c>
      <c r="D62" s="189" t="s">
        <v>195</v>
      </c>
      <c r="E62" s="190">
        <v>76292735</v>
      </c>
      <c r="F62" s="218">
        <v>82711000</v>
      </c>
      <c r="G62" s="190">
        <v>22887800</v>
      </c>
      <c r="H62" s="190">
        <v>30517094</v>
      </c>
      <c r="I62" s="190">
        <v>25000000</v>
      </c>
      <c r="J62" s="190">
        <f>2500000+1806103</f>
        <v>4306103</v>
      </c>
      <c r="K62" s="181">
        <f t="shared" ref="K62:K100" si="4">SUM(G62:J62)</f>
        <v>82710997</v>
      </c>
      <c r="L62" s="26" t="s">
        <v>2</v>
      </c>
      <c r="M62" s="191"/>
      <c r="N62" s="191"/>
      <c r="O62" s="210"/>
    </row>
    <row r="63" spans="1:20" ht="21" hidden="1" customHeight="1" x14ac:dyDescent="0.3">
      <c r="A63" s="1215"/>
      <c r="B63" s="26" t="s">
        <v>196</v>
      </c>
      <c r="C63" s="109" t="s">
        <v>50</v>
      </c>
      <c r="D63" s="110" t="s">
        <v>51</v>
      </c>
      <c r="E63" s="111">
        <v>50501000</v>
      </c>
      <c r="F63" s="29"/>
      <c r="G63" s="111">
        <v>15150300</v>
      </c>
      <c r="H63" s="111">
        <v>20200400</v>
      </c>
      <c r="I63" s="111">
        <f>15150130+170</f>
        <v>15150300</v>
      </c>
      <c r="J63" s="111"/>
      <c r="K63" s="26">
        <f t="shared" si="4"/>
        <v>50501000</v>
      </c>
      <c r="L63" s="26">
        <f t="shared" ref="L63:L72" si="5">IF(F63="",E63-K63,F63-K63)</f>
        <v>0</v>
      </c>
      <c r="M63" s="32" t="s">
        <v>197</v>
      </c>
      <c r="N63" s="32" t="s">
        <v>198</v>
      </c>
      <c r="O63" s="192">
        <v>43830</v>
      </c>
      <c r="Q63" s="311"/>
      <c r="R63" s="209"/>
      <c r="S63" s="209"/>
      <c r="T63" s="209"/>
    </row>
    <row r="64" spans="1:20" s="4" customFormat="1" ht="22.5" hidden="1" customHeight="1" x14ac:dyDescent="0.25">
      <c r="A64" s="1215"/>
      <c r="B64" s="26" t="s">
        <v>20</v>
      </c>
      <c r="C64" s="109" t="s">
        <v>199</v>
      </c>
      <c r="D64" s="109" t="s">
        <v>200</v>
      </c>
      <c r="E64" s="111">
        <v>2100000</v>
      </c>
      <c r="F64" s="29"/>
      <c r="G64" s="111">
        <v>2100000</v>
      </c>
      <c r="H64" s="111"/>
      <c r="I64" s="111"/>
      <c r="J64" s="111"/>
      <c r="K64" s="26">
        <f t="shared" si="4"/>
        <v>2100000</v>
      </c>
      <c r="L64" s="26">
        <f t="shared" si="5"/>
        <v>0</v>
      </c>
      <c r="M64" s="51"/>
      <c r="N64" s="51"/>
      <c r="O64" s="184"/>
      <c r="Q64" s="1"/>
    </row>
    <row r="65" spans="1:18" s="382" customFormat="1" ht="21" hidden="1" customHeight="1" x14ac:dyDescent="0.3">
      <c r="A65" s="1215"/>
      <c r="B65" s="112" t="s">
        <v>24</v>
      </c>
      <c r="C65" s="378" t="s">
        <v>201</v>
      </c>
      <c r="D65" s="379" t="s">
        <v>200</v>
      </c>
      <c r="E65" s="112">
        <v>16095745</v>
      </c>
      <c r="F65" s="112"/>
      <c r="G65" s="112">
        <v>8047872</v>
      </c>
      <c r="H65" s="112">
        <v>6438298</v>
      </c>
      <c r="I65" s="112">
        <v>1609575</v>
      </c>
      <c r="J65" s="112"/>
      <c r="K65" s="112">
        <f t="shared" si="4"/>
        <v>16095745</v>
      </c>
      <c r="L65" s="112">
        <f t="shared" si="5"/>
        <v>0</v>
      </c>
      <c r="M65" s="380" t="s">
        <v>202</v>
      </c>
      <c r="N65" s="380" t="s">
        <v>203</v>
      </c>
      <c r="O65" s="381">
        <v>43829</v>
      </c>
    </row>
    <row r="66" spans="1:18" s="382" customFormat="1" ht="21" hidden="1" customHeight="1" x14ac:dyDescent="0.3">
      <c r="A66" s="1215"/>
      <c r="B66" s="112" t="s">
        <v>26</v>
      </c>
      <c r="C66" s="378" t="s">
        <v>34</v>
      </c>
      <c r="D66" s="379" t="s">
        <v>204</v>
      </c>
      <c r="E66" s="112">
        <f>73173000*1.1</f>
        <v>80490300</v>
      </c>
      <c r="F66" s="112">
        <v>87041460</v>
      </c>
      <c r="G66" s="112">
        <v>24147090</v>
      </c>
      <c r="H66" s="112">
        <v>32196120</v>
      </c>
      <c r="I66" s="112">
        <v>30698250</v>
      </c>
      <c r="J66" s="112"/>
      <c r="K66" s="112">
        <f t="shared" si="4"/>
        <v>87041460</v>
      </c>
      <c r="L66" s="112">
        <f t="shared" si="5"/>
        <v>0</v>
      </c>
      <c r="M66" s="380" t="s">
        <v>205</v>
      </c>
      <c r="N66" s="380"/>
      <c r="O66" s="383"/>
      <c r="P66" s="179" t="s">
        <v>206</v>
      </c>
      <c r="Q66" s="453"/>
      <c r="R66" s="454"/>
    </row>
    <row r="67" spans="1:18" s="382" customFormat="1" ht="21" hidden="1" customHeight="1" x14ac:dyDescent="0.3">
      <c r="A67" s="1215"/>
      <c r="B67" s="112" t="s">
        <v>28</v>
      </c>
      <c r="C67" s="378" t="s">
        <v>207</v>
      </c>
      <c r="D67" s="379" t="s">
        <v>176</v>
      </c>
      <c r="E67" s="112">
        <v>7755000</v>
      </c>
      <c r="F67" s="112"/>
      <c r="G67" s="112">
        <v>7755000</v>
      </c>
      <c r="H67" s="112"/>
      <c r="I67" s="112"/>
      <c r="J67" s="112"/>
      <c r="K67" s="112">
        <f t="shared" si="4"/>
        <v>7755000</v>
      </c>
      <c r="L67" s="112">
        <f t="shared" si="5"/>
        <v>0</v>
      </c>
      <c r="M67" s="380"/>
      <c r="N67" s="380"/>
      <c r="O67" s="383"/>
      <c r="P67" s="384" t="s">
        <v>71</v>
      </c>
      <c r="Q67" s="385">
        <v>1950000</v>
      </c>
    </row>
    <row r="68" spans="1:18" s="382" customFormat="1" ht="21" hidden="1" customHeight="1" x14ac:dyDescent="0.3">
      <c r="A68" s="1215"/>
      <c r="B68" s="112" t="s">
        <v>30</v>
      </c>
      <c r="C68" s="378" t="s">
        <v>208</v>
      </c>
      <c r="D68" s="379" t="s">
        <v>200</v>
      </c>
      <c r="E68" s="112">
        <v>10264703</v>
      </c>
      <c r="F68" s="112"/>
      <c r="G68" s="112">
        <v>5132351</v>
      </c>
      <c r="H68" s="112">
        <v>4105881</v>
      </c>
      <c r="I68" s="112">
        <v>1026471</v>
      </c>
      <c r="J68" s="112"/>
      <c r="K68" s="112">
        <f t="shared" si="4"/>
        <v>10264703</v>
      </c>
      <c r="L68" s="112">
        <f t="shared" si="5"/>
        <v>0</v>
      </c>
      <c r="M68" s="380" t="s">
        <v>209</v>
      </c>
      <c r="N68" s="380"/>
      <c r="O68" s="383"/>
      <c r="P68" s="384" t="s">
        <v>82</v>
      </c>
      <c r="Q68" s="385">
        <v>4500000</v>
      </c>
    </row>
    <row r="69" spans="1:18" s="4" customFormat="1" ht="39.75" hidden="1" customHeight="1" x14ac:dyDescent="0.25">
      <c r="A69" s="1215"/>
      <c r="B69" s="26" t="s">
        <v>33</v>
      </c>
      <c r="C69" s="109" t="s">
        <v>210</v>
      </c>
      <c r="D69" s="109" t="s">
        <v>200</v>
      </c>
      <c r="E69" s="111">
        <v>13400000</v>
      </c>
      <c r="F69" s="29"/>
      <c r="G69" s="111">
        <v>13400000</v>
      </c>
      <c r="H69" s="111"/>
      <c r="I69" s="111"/>
      <c r="J69" s="111"/>
      <c r="K69" s="26">
        <f t="shared" si="4"/>
        <v>13400000</v>
      </c>
      <c r="L69" s="26">
        <f t="shared" si="5"/>
        <v>0</v>
      </c>
      <c r="M69" s="115"/>
      <c r="N69" s="51"/>
      <c r="O69" s="184"/>
      <c r="P69" s="452" t="s">
        <v>86</v>
      </c>
      <c r="Q69" s="329">
        <v>5950000</v>
      </c>
    </row>
    <row r="70" spans="1:18" ht="21" hidden="1" customHeight="1" x14ac:dyDescent="0.3">
      <c r="A70" s="1215"/>
      <c r="B70" s="26" t="s">
        <v>39</v>
      </c>
      <c r="C70" s="109" t="s">
        <v>211</v>
      </c>
      <c r="D70" s="129" t="s">
        <v>100</v>
      </c>
      <c r="E70" s="111">
        <v>266145000</v>
      </c>
      <c r="F70" s="29">
        <v>296536900</v>
      </c>
      <c r="G70" s="111">
        <v>79843500</v>
      </c>
      <c r="H70" s="111">
        <v>106458000</v>
      </c>
      <c r="I70" s="111">
        <v>96756400</v>
      </c>
      <c r="J70" s="111"/>
      <c r="K70" s="26">
        <f t="shared" si="4"/>
        <v>283057900</v>
      </c>
      <c r="L70" s="26">
        <f t="shared" si="5"/>
        <v>13479000</v>
      </c>
      <c r="M70" s="115" t="s">
        <v>212</v>
      </c>
      <c r="N70" s="51"/>
      <c r="O70" s="184"/>
      <c r="P70" s="232" t="s">
        <v>90</v>
      </c>
      <c r="Q70" s="313">
        <v>8550000</v>
      </c>
    </row>
    <row r="71" spans="1:18" ht="21" hidden="1" customHeight="1" x14ac:dyDescent="0.3">
      <c r="A71" s="1215"/>
      <c r="B71" s="26" t="s">
        <v>44</v>
      </c>
      <c r="C71" s="109" t="s">
        <v>213</v>
      </c>
      <c r="D71" s="129" t="s">
        <v>41</v>
      </c>
      <c r="E71" s="111">
        <v>21559450</v>
      </c>
      <c r="F71" s="29"/>
      <c r="G71" s="111">
        <v>21559450</v>
      </c>
      <c r="H71" s="111"/>
      <c r="I71" s="111"/>
      <c r="J71" s="111"/>
      <c r="K71" s="26">
        <f t="shared" si="4"/>
        <v>21559450</v>
      </c>
      <c r="L71" s="26">
        <f t="shared" si="5"/>
        <v>0</v>
      </c>
      <c r="M71" s="115" t="s">
        <v>47</v>
      </c>
      <c r="N71" s="51"/>
      <c r="O71" s="184"/>
      <c r="P71" s="232" t="s">
        <v>214</v>
      </c>
      <c r="Q71" s="313">
        <v>300000</v>
      </c>
    </row>
    <row r="72" spans="1:18" ht="21" hidden="1" customHeight="1" x14ac:dyDescent="0.3">
      <c r="A72" s="1215"/>
      <c r="B72" s="26" t="s">
        <v>49</v>
      </c>
      <c r="C72" s="109" t="s">
        <v>215</v>
      </c>
      <c r="D72" s="129" t="s">
        <v>216</v>
      </c>
      <c r="E72" s="111">
        <v>129292625</v>
      </c>
      <c r="F72" s="111">
        <v>129292625</v>
      </c>
      <c r="G72" s="111">
        <v>33735450</v>
      </c>
      <c r="H72" s="111">
        <v>35261625</v>
      </c>
      <c r="I72" s="111">
        <v>25033925</v>
      </c>
      <c r="J72" s="111"/>
      <c r="K72" s="26">
        <f t="shared" si="4"/>
        <v>94031000</v>
      </c>
      <c r="L72" s="26">
        <f t="shared" si="5"/>
        <v>35261625</v>
      </c>
      <c r="M72" s="115" t="s">
        <v>47</v>
      </c>
      <c r="N72" s="51" t="s">
        <v>217</v>
      </c>
      <c r="O72" s="192">
        <v>43782</v>
      </c>
      <c r="P72" s="232" t="s">
        <v>97</v>
      </c>
      <c r="Q72" s="313">
        <v>1810000</v>
      </c>
      <c r="R72" s="5" t="s">
        <v>218</v>
      </c>
    </row>
    <row r="73" spans="1:18" s="42" customFormat="1" ht="21" hidden="1" customHeight="1" x14ac:dyDescent="0.3">
      <c r="A73" s="1215"/>
      <c r="B73" s="38" t="s">
        <v>55</v>
      </c>
      <c r="C73" s="378" t="s">
        <v>219</v>
      </c>
      <c r="D73" s="379" t="s">
        <v>220</v>
      </c>
      <c r="E73" s="538" t="s">
        <v>221</v>
      </c>
      <c r="F73" s="216"/>
      <c r="G73" s="112">
        <v>3000000</v>
      </c>
      <c r="H73" s="112"/>
      <c r="I73" s="112"/>
      <c r="J73" s="112"/>
      <c r="K73" s="38">
        <f t="shared" si="4"/>
        <v>3000000</v>
      </c>
      <c r="L73" s="38"/>
      <c r="M73" s="380"/>
      <c r="N73" s="555"/>
      <c r="O73" s="183"/>
      <c r="P73" s="533"/>
      <c r="Q73" s="522">
        <f>SUM(Q67:Q72)</f>
        <v>23060000</v>
      </c>
    </row>
    <row r="74" spans="1:18" ht="21" hidden="1" customHeight="1" x14ac:dyDescent="0.3">
      <c r="A74" s="1215"/>
      <c r="B74" s="26" t="s">
        <v>59</v>
      </c>
      <c r="C74" s="109" t="s">
        <v>222</v>
      </c>
      <c r="D74" s="129" t="s">
        <v>51</v>
      </c>
      <c r="E74" s="111">
        <v>8157600</v>
      </c>
      <c r="F74" s="29">
        <v>8157600</v>
      </c>
      <c r="G74" s="111">
        <v>8157600</v>
      </c>
      <c r="H74" s="111"/>
      <c r="I74" s="111"/>
      <c r="J74" s="111"/>
      <c r="K74" s="26">
        <f t="shared" si="4"/>
        <v>8157600</v>
      </c>
      <c r="L74" s="26">
        <f>IF(F74="",E74-K74,F74-K74)</f>
        <v>0</v>
      </c>
      <c r="M74" s="115" t="s">
        <v>223</v>
      </c>
      <c r="N74" s="51"/>
      <c r="O74" s="192"/>
      <c r="P74" s="232"/>
      <c r="Q74" s="313"/>
    </row>
    <row r="75" spans="1:18" ht="21" hidden="1" customHeight="1" x14ac:dyDescent="0.3">
      <c r="A75" s="1215"/>
      <c r="B75" s="26" t="s">
        <v>63</v>
      </c>
      <c r="C75" s="109" t="s">
        <v>224</v>
      </c>
      <c r="D75" s="129" t="s">
        <v>225</v>
      </c>
      <c r="E75" s="111">
        <v>6900000</v>
      </c>
      <c r="F75" s="29"/>
      <c r="G75" s="111">
        <v>900000</v>
      </c>
      <c r="H75" s="111">
        <v>6000000</v>
      </c>
      <c r="I75" s="111"/>
      <c r="J75" s="111"/>
      <c r="K75" s="26">
        <f t="shared" si="4"/>
        <v>6900000</v>
      </c>
      <c r="L75" s="26">
        <f>IF(F75="",E75-K75,F75-K75)</f>
        <v>0</v>
      </c>
      <c r="M75" s="115"/>
      <c r="N75" s="51"/>
      <c r="O75" s="192"/>
      <c r="P75" s="232"/>
      <c r="Q75" s="313"/>
    </row>
    <row r="76" spans="1:18" ht="21" hidden="1" customHeight="1" x14ac:dyDescent="0.3">
      <c r="A76" s="1216"/>
      <c r="B76" s="26" t="s">
        <v>67</v>
      </c>
      <c r="C76" s="100" t="s">
        <v>123</v>
      </c>
      <c r="D76" s="155" t="s">
        <v>124</v>
      </c>
      <c r="E76" s="82">
        <f>G76/0.8</f>
        <v>26400000</v>
      </c>
      <c r="F76" s="1179"/>
      <c r="G76" s="82">
        <v>21120000</v>
      </c>
      <c r="H76" s="82"/>
      <c r="I76" s="82"/>
      <c r="J76" s="82"/>
      <c r="K76" s="26">
        <f t="shared" si="4"/>
        <v>21120000</v>
      </c>
      <c r="L76" s="26">
        <f>IF(F76="",E76-K76,F76-K76)</f>
        <v>5280000</v>
      </c>
      <c r="M76" s="133"/>
      <c r="N76" s="98"/>
      <c r="O76" s="235"/>
      <c r="P76" s="232"/>
      <c r="Q76" s="313"/>
    </row>
    <row r="77" spans="1:18" ht="21" hidden="1" customHeight="1" x14ac:dyDescent="0.3">
      <c r="A77" s="1216"/>
      <c r="B77" s="26" t="s">
        <v>72</v>
      </c>
      <c r="C77" s="100" t="s">
        <v>79</v>
      </c>
      <c r="D77" s="155" t="s">
        <v>226</v>
      </c>
      <c r="E77" s="82">
        <v>6550000</v>
      </c>
      <c r="F77" s="1179"/>
      <c r="G77" s="82">
        <v>3000000</v>
      </c>
      <c r="H77" s="82"/>
      <c r="I77" s="82"/>
      <c r="J77" s="82"/>
      <c r="K77" s="1172">
        <f t="shared" si="4"/>
        <v>3000000</v>
      </c>
      <c r="L77" s="26"/>
      <c r="M77" s="133"/>
      <c r="N77" s="98"/>
      <c r="O77" s="235"/>
      <c r="P77" s="232"/>
      <c r="Q77" s="313"/>
    </row>
    <row r="78" spans="1:18" ht="21" hidden="1" customHeight="1" x14ac:dyDescent="0.3">
      <c r="A78" s="1216"/>
      <c r="B78" s="26" t="s">
        <v>74</v>
      </c>
      <c r="C78" s="100" t="s">
        <v>227</v>
      </c>
      <c r="D78" s="155" t="s">
        <v>114</v>
      </c>
      <c r="E78" s="82">
        <v>13748000</v>
      </c>
      <c r="F78" s="1179"/>
      <c r="G78" s="82">
        <v>13748000</v>
      </c>
      <c r="H78" s="82"/>
      <c r="I78" s="82"/>
      <c r="J78" s="82"/>
      <c r="K78" s="26">
        <f t="shared" si="4"/>
        <v>13748000</v>
      </c>
      <c r="L78" s="26">
        <f t="shared" ref="L78:L93" si="6">IF(F78="",E78-K78,F78-K78)</f>
        <v>0</v>
      </c>
      <c r="M78" s="133"/>
      <c r="N78" s="98"/>
      <c r="O78" s="235"/>
      <c r="P78" s="232"/>
      <c r="Q78" s="313"/>
    </row>
    <row r="79" spans="1:18" ht="21" hidden="1" customHeight="1" x14ac:dyDescent="0.3">
      <c r="A79" s="1216"/>
      <c r="B79" s="26" t="s">
        <v>78</v>
      </c>
      <c r="C79" s="100" t="s">
        <v>228</v>
      </c>
      <c r="D79" s="155" t="s">
        <v>229</v>
      </c>
      <c r="E79" s="82">
        <v>31075000</v>
      </c>
      <c r="F79" s="1179">
        <v>33731500</v>
      </c>
      <c r="G79" s="82">
        <v>15537500</v>
      </c>
      <c r="H79" s="82">
        <v>18194000</v>
      </c>
      <c r="I79" s="82"/>
      <c r="J79" s="82"/>
      <c r="K79" s="26">
        <f t="shared" si="4"/>
        <v>33731500</v>
      </c>
      <c r="L79" s="26">
        <f t="shared" si="6"/>
        <v>0</v>
      </c>
      <c r="M79" s="133" t="s">
        <v>230</v>
      </c>
      <c r="N79" s="319" t="s">
        <v>231</v>
      </c>
      <c r="O79" s="235">
        <v>43879</v>
      </c>
      <c r="P79" s="232"/>
      <c r="Q79" s="313"/>
    </row>
    <row r="80" spans="1:18" ht="21" hidden="1" customHeight="1" x14ac:dyDescent="0.3">
      <c r="A80" s="1216"/>
      <c r="B80" s="26" t="s">
        <v>83</v>
      </c>
      <c r="C80" s="100" t="s">
        <v>232</v>
      </c>
      <c r="D80" s="155" t="s">
        <v>233</v>
      </c>
      <c r="E80" s="82">
        <v>10604075</v>
      </c>
      <c r="F80" s="1179">
        <v>12020000</v>
      </c>
      <c r="G80" s="82">
        <v>6000000</v>
      </c>
      <c r="H80" s="82">
        <v>6020000</v>
      </c>
      <c r="I80" s="82"/>
      <c r="J80" s="82"/>
      <c r="K80" s="26">
        <f t="shared" si="4"/>
        <v>12020000</v>
      </c>
      <c r="L80" s="26">
        <f t="shared" si="6"/>
        <v>0</v>
      </c>
      <c r="M80" s="133"/>
      <c r="N80" s="320"/>
      <c r="O80" s="235"/>
      <c r="P80" s="232"/>
      <c r="Q80" s="313"/>
    </row>
    <row r="81" spans="1:17" ht="21" hidden="1" customHeight="1" x14ac:dyDescent="0.3">
      <c r="A81" s="1216"/>
      <c r="B81" s="26" t="s">
        <v>91</v>
      </c>
      <c r="C81" s="100" t="s">
        <v>234</v>
      </c>
      <c r="D81" s="155" t="s">
        <v>235</v>
      </c>
      <c r="E81" s="82">
        <v>860000</v>
      </c>
      <c r="F81" s="1179"/>
      <c r="G81" s="82">
        <v>860000</v>
      </c>
      <c r="H81" s="82"/>
      <c r="I81" s="82"/>
      <c r="J81" s="82"/>
      <c r="K81" s="1172">
        <f t="shared" si="4"/>
        <v>860000</v>
      </c>
      <c r="L81" s="26">
        <f t="shared" si="6"/>
        <v>0</v>
      </c>
      <c r="M81" s="133"/>
      <c r="N81" s="98"/>
      <c r="O81" s="235"/>
      <c r="P81" s="232"/>
      <c r="Q81" s="313"/>
    </row>
    <row r="82" spans="1:17" ht="21" hidden="1" customHeight="1" x14ac:dyDescent="0.3">
      <c r="A82" s="1216"/>
      <c r="B82" s="26" t="s">
        <v>95</v>
      </c>
      <c r="C82" s="100" t="s">
        <v>236</v>
      </c>
      <c r="D82" s="155" t="s">
        <v>237</v>
      </c>
      <c r="E82" s="82">
        <v>9416000</v>
      </c>
      <c r="F82" s="1179"/>
      <c r="G82" s="82">
        <v>2000000</v>
      </c>
      <c r="H82" s="82">
        <v>7416000</v>
      </c>
      <c r="I82" s="82"/>
      <c r="J82" s="82"/>
      <c r="K82" s="1172">
        <f t="shared" si="4"/>
        <v>9416000</v>
      </c>
      <c r="L82" s="26">
        <f t="shared" si="6"/>
        <v>0</v>
      </c>
      <c r="M82" s="133"/>
      <c r="N82" s="98"/>
      <c r="O82" s="235"/>
      <c r="P82" s="232"/>
      <c r="Q82" s="313"/>
    </row>
    <row r="83" spans="1:17" ht="21" hidden="1" customHeight="1" x14ac:dyDescent="0.3">
      <c r="A83" s="1216"/>
      <c r="B83" s="26" t="s">
        <v>98</v>
      </c>
      <c r="C83" s="100" t="s">
        <v>238</v>
      </c>
      <c r="D83" s="155" t="s">
        <v>136</v>
      </c>
      <c r="E83" s="82">
        <v>1580000</v>
      </c>
      <c r="F83" s="1179"/>
      <c r="G83" s="82">
        <v>1580000</v>
      </c>
      <c r="H83" s="82"/>
      <c r="I83" s="82"/>
      <c r="J83" s="82"/>
      <c r="K83" s="1172">
        <f t="shared" si="4"/>
        <v>1580000</v>
      </c>
      <c r="L83" s="26">
        <f t="shared" si="6"/>
        <v>0</v>
      </c>
      <c r="M83" s="133"/>
      <c r="N83" s="98"/>
      <c r="O83" s="235"/>
      <c r="P83" s="232"/>
      <c r="Q83" s="313"/>
    </row>
    <row r="84" spans="1:17" s="42" customFormat="1" ht="21" hidden="1" customHeight="1" x14ac:dyDescent="0.3">
      <c r="A84" s="1216"/>
      <c r="B84" s="38" t="s">
        <v>102</v>
      </c>
      <c r="C84" s="527" t="s">
        <v>239</v>
      </c>
      <c r="D84" s="528" t="s">
        <v>240</v>
      </c>
      <c r="E84" s="529">
        <v>1705000</v>
      </c>
      <c r="F84" s="219"/>
      <c r="G84" s="529">
        <v>1705000</v>
      </c>
      <c r="H84" s="529"/>
      <c r="I84" s="529"/>
      <c r="J84" s="529"/>
      <c r="K84" s="97">
        <f t="shared" si="4"/>
        <v>1705000</v>
      </c>
      <c r="L84" s="38">
        <f t="shared" si="6"/>
        <v>0</v>
      </c>
      <c r="M84" s="530" t="s">
        <v>241</v>
      </c>
      <c r="N84" s="531"/>
      <c r="O84" s="532"/>
      <c r="P84" s="533"/>
      <c r="Q84" s="205"/>
    </row>
    <row r="85" spans="1:17" s="42" customFormat="1" ht="21" hidden="1" customHeight="1" x14ac:dyDescent="0.3">
      <c r="A85" s="1216"/>
      <c r="B85" s="38" t="s">
        <v>106</v>
      </c>
      <c r="C85" s="527" t="s">
        <v>118</v>
      </c>
      <c r="D85" s="528" t="s">
        <v>242</v>
      </c>
      <c r="E85" s="529">
        <v>107190000</v>
      </c>
      <c r="F85" s="219">
        <v>113881165</v>
      </c>
      <c r="G85" s="529">
        <v>40000000</v>
      </c>
      <c r="H85" s="529">
        <v>35033000</v>
      </c>
      <c r="I85" s="529">
        <v>38848164</v>
      </c>
      <c r="J85" s="529"/>
      <c r="K85" s="97">
        <f t="shared" si="4"/>
        <v>113881164</v>
      </c>
      <c r="L85" s="38"/>
      <c r="M85" s="530"/>
      <c r="N85" s="531"/>
      <c r="O85" s="532"/>
      <c r="P85" s="533"/>
      <c r="Q85" s="205"/>
    </row>
    <row r="86" spans="1:17" s="42" customFormat="1" ht="21" hidden="1" customHeight="1" x14ac:dyDescent="0.3">
      <c r="A86" s="1216"/>
      <c r="B86" s="38" t="s">
        <v>109</v>
      </c>
      <c r="C86" s="527" t="s">
        <v>243</v>
      </c>
      <c r="D86" s="528" t="s">
        <v>65</v>
      </c>
      <c r="E86" s="529">
        <v>1200000</v>
      </c>
      <c r="F86" s="219"/>
      <c r="G86" s="529">
        <v>1200000</v>
      </c>
      <c r="H86" s="529"/>
      <c r="I86" s="529"/>
      <c r="J86" s="529"/>
      <c r="K86" s="97">
        <f t="shared" si="4"/>
        <v>1200000</v>
      </c>
      <c r="L86" s="38">
        <f t="shared" si="6"/>
        <v>0</v>
      </c>
      <c r="M86" s="530"/>
      <c r="N86" s="531"/>
      <c r="O86" s="532"/>
      <c r="P86" s="533"/>
      <c r="Q86" s="205"/>
    </row>
    <row r="87" spans="1:17" s="42" customFormat="1" ht="21" hidden="1" customHeight="1" x14ac:dyDescent="0.3">
      <c r="A87" s="1216"/>
      <c r="B87" s="38" t="s">
        <v>112</v>
      </c>
      <c r="C87" s="527" t="s">
        <v>244</v>
      </c>
      <c r="D87" s="528" t="s">
        <v>240</v>
      </c>
      <c r="E87" s="529">
        <v>1705000</v>
      </c>
      <c r="F87" s="219"/>
      <c r="G87" s="529">
        <v>1705000</v>
      </c>
      <c r="H87" s="529"/>
      <c r="I87" s="529"/>
      <c r="J87" s="529"/>
      <c r="K87" s="97">
        <f t="shared" si="4"/>
        <v>1705000</v>
      </c>
      <c r="L87" s="38">
        <f t="shared" si="6"/>
        <v>0</v>
      </c>
      <c r="M87" s="530" t="s">
        <v>245</v>
      </c>
      <c r="N87" s="531"/>
      <c r="O87" s="532"/>
      <c r="P87" s="533"/>
      <c r="Q87" s="205"/>
    </row>
    <row r="88" spans="1:17" ht="21" hidden="1" customHeight="1" x14ac:dyDescent="0.3">
      <c r="A88" s="1216"/>
      <c r="B88" s="26" t="s">
        <v>115</v>
      </c>
      <c r="C88" s="100" t="s">
        <v>246</v>
      </c>
      <c r="D88" s="155" t="s">
        <v>247</v>
      </c>
      <c r="E88" s="82">
        <v>5500000</v>
      </c>
      <c r="F88" s="1179"/>
      <c r="G88" s="82">
        <v>4000000</v>
      </c>
      <c r="H88" s="82">
        <v>1500000</v>
      </c>
      <c r="I88" s="82"/>
      <c r="J88" s="82"/>
      <c r="K88" s="1172">
        <f t="shared" si="4"/>
        <v>5500000</v>
      </c>
      <c r="L88" s="26">
        <f t="shared" si="6"/>
        <v>0</v>
      </c>
      <c r="M88" s="133"/>
      <c r="N88" s="98"/>
      <c r="O88" s="235"/>
      <c r="P88" s="232"/>
      <c r="Q88" s="313"/>
    </row>
    <row r="89" spans="1:17" ht="21" hidden="1" customHeight="1" x14ac:dyDescent="0.3">
      <c r="A89" s="1216"/>
      <c r="B89" s="26" t="s">
        <v>117</v>
      </c>
      <c r="C89" s="100" t="s">
        <v>141</v>
      </c>
      <c r="D89" s="155" t="s">
        <v>142</v>
      </c>
      <c r="E89" s="82">
        <v>1430000</v>
      </c>
      <c r="F89" s="1179"/>
      <c r="G89" s="82">
        <v>1430000</v>
      </c>
      <c r="H89" s="82"/>
      <c r="I89" s="82"/>
      <c r="J89" s="82"/>
      <c r="K89" s="1172">
        <f t="shared" si="4"/>
        <v>1430000</v>
      </c>
      <c r="L89" s="26">
        <f t="shared" si="6"/>
        <v>0</v>
      </c>
      <c r="M89" s="133"/>
      <c r="N89" s="98"/>
      <c r="O89" s="235"/>
      <c r="P89" s="232"/>
      <c r="Q89" s="313"/>
    </row>
    <row r="90" spans="1:17" ht="21" hidden="1" customHeight="1" x14ac:dyDescent="0.3">
      <c r="A90" s="1216"/>
      <c r="B90" s="26" t="s">
        <v>120</v>
      </c>
      <c r="C90" s="100" t="s">
        <v>246</v>
      </c>
      <c r="D90" s="155" t="s">
        <v>248</v>
      </c>
      <c r="E90" s="82">
        <v>3696000</v>
      </c>
      <c r="F90" s="1179"/>
      <c r="G90" s="82">
        <v>3696000</v>
      </c>
      <c r="H90" s="82"/>
      <c r="I90" s="82"/>
      <c r="J90" s="82"/>
      <c r="K90" s="1172">
        <f t="shared" si="4"/>
        <v>3696000</v>
      </c>
      <c r="L90" s="26">
        <f t="shared" si="6"/>
        <v>0</v>
      </c>
      <c r="M90" s="133" t="s">
        <v>249</v>
      </c>
      <c r="N90" s="98"/>
      <c r="O90" s="235"/>
      <c r="P90" s="232"/>
      <c r="Q90" s="313"/>
    </row>
    <row r="91" spans="1:17" ht="21" hidden="1" customHeight="1" x14ac:dyDescent="0.3">
      <c r="A91" s="1216"/>
      <c r="B91" s="26" t="s">
        <v>122</v>
      </c>
      <c r="C91" s="100" t="s">
        <v>250</v>
      </c>
      <c r="D91" s="155" t="s">
        <v>251</v>
      </c>
      <c r="E91" s="82">
        <v>13760000</v>
      </c>
      <c r="F91" s="1179"/>
      <c r="G91" s="82">
        <v>13760000</v>
      </c>
      <c r="H91" s="82"/>
      <c r="I91" s="82"/>
      <c r="J91" s="82"/>
      <c r="K91" s="1172">
        <f t="shared" si="4"/>
        <v>13760000</v>
      </c>
      <c r="L91" s="26">
        <f t="shared" si="6"/>
        <v>0</v>
      </c>
      <c r="M91" s="133" t="s">
        <v>252</v>
      </c>
      <c r="N91" s="98"/>
      <c r="O91" s="235"/>
      <c r="P91" s="232"/>
      <c r="Q91" s="313"/>
    </row>
    <row r="92" spans="1:17" ht="21" hidden="1" customHeight="1" x14ac:dyDescent="0.3">
      <c r="A92" s="1216"/>
      <c r="B92" s="26" t="s">
        <v>125</v>
      </c>
      <c r="C92" s="100" t="s">
        <v>253</v>
      </c>
      <c r="D92" s="155" t="s">
        <v>162</v>
      </c>
      <c r="E92" s="82">
        <v>52400000</v>
      </c>
      <c r="F92" s="1179">
        <v>52400000</v>
      </c>
      <c r="G92" s="82">
        <v>40000000</v>
      </c>
      <c r="H92" s="82">
        <v>12400000</v>
      </c>
      <c r="I92" s="82"/>
      <c r="J92" s="82"/>
      <c r="K92" s="1172">
        <f t="shared" si="4"/>
        <v>52400000</v>
      </c>
      <c r="L92" s="26">
        <f t="shared" si="6"/>
        <v>0</v>
      </c>
      <c r="M92" s="133"/>
      <c r="N92" s="98"/>
      <c r="O92" s="235"/>
      <c r="P92" s="232"/>
      <c r="Q92" s="313"/>
    </row>
    <row r="93" spans="1:17" ht="21" hidden="1" customHeight="1" x14ac:dyDescent="0.3">
      <c r="A93" s="1216"/>
      <c r="B93" s="26" t="s">
        <v>128</v>
      </c>
      <c r="C93" s="100" t="s">
        <v>254</v>
      </c>
      <c r="D93" s="155" t="s">
        <v>255</v>
      </c>
      <c r="E93" s="82">
        <v>3850000</v>
      </c>
      <c r="F93" s="1179"/>
      <c r="G93" s="82">
        <v>3850000</v>
      </c>
      <c r="H93" s="82"/>
      <c r="I93" s="82"/>
      <c r="J93" s="82"/>
      <c r="K93" s="1172">
        <f t="shared" si="4"/>
        <v>3850000</v>
      </c>
      <c r="L93" s="26">
        <f t="shared" si="6"/>
        <v>0</v>
      </c>
      <c r="M93" s="133" t="s">
        <v>256</v>
      </c>
      <c r="N93" s="98"/>
      <c r="O93" s="235"/>
      <c r="P93" s="232"/>
      <c r="Q93" s="313"/>
    </row>
    <row r="94" spans="1:17" s="42" customFormat="1" ht="21" hidden="1" customHeight="1" x14ac:dyDescent="0.3">
      <c r="A94" s="1216"/>
      <c r="B94" s="38" t="s">
        <v>131</v>
      </c>
      <c r="C94" s="527" t="s">
        <v>257</v>
      </c>
      <c r="D94" s="528" t="s">
        <v>258</v>
      </c>
      <c r="E94" s="529" t="s">
        <v>259</v>
      </c>
      <c r="F94" s="219"/>
      <c r="G94" s="529">
        <v>28212987</v>
      </c>
      <c r="H94" s="529"/>
      <c r="I94" s="529"/>
      <c r="J94" s="529"/>
      <c r="K94" s="97">
        <f t="shared" si="4"/>
        <v>28212987</v>
      </c>
      <c r="L94" s="97"/>
      <c r="M94" s="530"/>
      <c r="N94" s="531"/>
      <c r="O94" s="532"/>
      <c r="P94" s="533"/>
      <c r="Q94" s="205"/>
    </row>
    <row r="95" spans="1:17" ht="21" hidden="1" customHeight="1" x14ac:dyDescent="0.3">
      <c r="A95" s="1216"/>
      <c r="B95" s="26" t="s">
        <v>134</v>
      </c>
      <c r="C95" s="100" t="s">
        <v>260</v>
      </c>
      <c r="D95" s="155" t="s">
        <v>173</v>
      </c>
      <c r="E95" s="82">
        <v>5000000</v>
      </c>
      <c r="F95" s="1179"/>
      <c r="G95" s="82">
        <v>5000000</v>
      </c>
      <c r="H95" s="82"/>
      <c r="I95" s="82"/>
      <c r="J95" s="82"/>
      <c r="K95" s="1172">
        <f t="shared" si="4"/>
        <v>5000000</v>
      </c>
      <c r="L95" s="1172"/>
      <c r="M95" s="133"/>
      <c r="N95" s="98"/>
      <c r="O95" s="235"/>
      <c r="P95" s="232"/>
      <c r="Q95" s="313"/>
    </row>
    <row r="96" spans="1:17" ht="21" hidden="1" customHeight="1" x14ac:dyDescent="0.3">
      <c r="A96" s="1216"/>
      <c r="B96" s="26" t="s">
        <v>137</v>
      </c>
      <c r="C96" s="100" t="s">
        <v>261</v>
      </c>
      <c r="D96" s="155" t="s">
        <v>262</v>
      </c>
      <c r="E96" s="82">
        <v>2530000</v>
      </c>
      <c r="F96" s="1179"/>
      <c r="G96" s="82">
        <v>2530000</v>
      </c>
      <c r="H96" s="82"/>
      <c r="I96" s="82"/>
      <c r="J96" s="82"/>
      <c r="K96" s="1172">
        <f t="shared" si="4"/>
        <v>2530000</v>
      </c>
      <c r="L96" s="26">
        <f>IF(F96="",E96-K96,F96-K96)</f>
        <v>0</v>
      </c>
      <c r="M96" s="133" t="s">
        <v>47</v>
      </c>
      <c r="N96" s="98"/>
      <c r="O96" s="235"/>
      <c r="P96" s="232"/>
      <c r="Q96" s="313"/>
    </row>
    <row r="97" spans="1:17" ht="21" hidden="1" customHeight="1" x14ac:dyDescent="0.3">
      <c r="A97" s="1216"/>
      <c r="B97" s="26" t="s">
        <v>140</v>
      </c>
      <c r="C97" s="100" t="s">
        <v>170</v>
      </c>
      <c r="D97" s="504" t="s">
        <v>171</v>
      </c>
      <c r="E97" s="82"/>
      <c r="F97" s="1179">
        <v>122019300</v>
      </c>
      <c r="G97" s="82">
        <v>122019300</v>
      </c>
      <c r="H97" s="82"/>
      <c r="I97" s="82"/>
      <c r="J97" s="82"/>
      <c r="K97" s="1172">
        <f t="shared" si="4"/>
        <v>122019300</v>
      </c>
      <c r="L97" s="26">
        <f>IF(F97="",E97-K97,F97-K97)</f>
        <v>0</v>
      </c>
      <c r="M97" s="133"/>
      <c r="N97" s="98"/>
      <c r="O97" s="235"/>
      <c r="P97" s="232"/>
      <c r="Q97" s="313"/>
    </row>
    <row r="98" spans="1:17" ht="21" hidden="1" customHeight="1" x14ac:dyDescent="0.3">
      <c r="A98" s="1216"/>
      <c r="B98" s="26" t="s">
        <v>144</v>
      </c>
      <c r="C98" s="527" t="s">
        <v>257</v>
      </c>
      <c r="D98" s="504" t="s">
        <v>263</v>
      </c>
      <c r="E98" s="82"/>
      <c r="F98" s="1179"/>
      <c r="G98" s="82">
        <v>7753000</v>
      </c>
      <c r="H98" s="82"/>
      <c r="I98" s="82"/>
      <c r="J98" s="82"/>
      <c r="K98" s="1172">
        <f t="shared" si="4"/>
        <v>7753000</v>
      </c>
      <c r="L98" s="26"/>
      <c r="M98" s="133"/>
      <c r="N98" s="98"/>
      <c r="O98" s="235"/>
      <c r="P98" s="232"/>
      <c r="Q98" s="313"/>
    </row>
    <row r="99" spans="1:17" ht="21" hidden="1" customHeight="1" x14ac:dyDescent="0.3">
      <c r="A99" s="1216"/>
      <c r="B99" s="26" t="s">
        <v>147</v>
      </c>
      <c r="C99" s="527" t="s">
        <v>264</v>
      </c>
      <c r="D99" s="504" t="s">
        <v>265</v>
      </c>
      <c r="E99" s="82">
        <v>41850000</v>
      </c>
      <c r="F99" s="1179"/>
      <c r="G99" s="82">
        <v>41850000</v>
      </c>
      <c r="H99" s="82"/>
      <c r="I99" s="82"/>
      <c r="J99" s="82"/>
      <c r="K99" s="1172">
        <f>SUM(G99:J99)</f>
        <v>41850000</v>
      </c>
      <c r="L99" s="26"/>
      <c r="M99" s="133"/>
      <c r="N99" s="98"/>
      <c r="O99" s="235"/>
      <c r="P99" s="232"/>
      <c r="Q99" s="313"/>
    </row>
    <row r="100" spans="1:17" s="52" customFormat="1" ht="21" hidden="1" customHeight="1" x14ac:dyDescent="0.3">
      <c r="A100" s="1216"/>
      <c r="B100" s="26">
        <v>40</v>
      </c>
      <c r="C100" s="53" t="s">
        <v>192</v>
      </c>
      <c r="D100" s="524"/>
      <c r="E100" s="1179"/>
      <c r="F100" s="1179"/>
      <c r="G100" s="1179">
        <f>Q73</f>
        <v>23060000</v>
      </c>
      <c r="H100" s="1179"/>
      <c r="I100" s="1179"/>
      <c r="J100" s="1179"/>
      <c r="K100" s="1179">
        <f t="shared" si="4"/>
        <v>23060000</v>
      </c>
      <c r="L100" s="29"/>
      <c r="M100" s="98"/>
      <c r="N100" s="98"/>
      <c r="O100" s="525"/>
      <c r="P100" s="526"/>
      <c r="Q100" s="523"/>
    </row>
    <row r="101" spans="1:17" ht="21" hidden="1" customHeight="1" thickBot="1" x14ac:dyDescent="0.35">
      <c r="A101" s="1217"/>
      <c r="B101" s="193"/>
      <c r="C101" s="193"/>
      <c r="D101" s="193"/>
      <c r="E101" s="193"/>
      <c r="F101" s="217"/>
      <c r="G101" s="193"/>
      <c r="H101" s="193"/>
      <c r="I101" s="193"/>
      <c r="J101" s="193"/>
      <c r="K101" s="287">
        <f>SUM(K62:K100)</f>
        <v>1211602806</v>
      </c>
      <c r="L101" s="287">
        <f>SUM(L62:L100)</f>
        <v>54020625</v>
      </c>
      <c r="M101" s="186"/>
      <c r="N101" s="186"/>
      <c r="O101" s="187"/>
    </row>
    <row r="102" spans="1:17" ht="21.75" hidden="1" customHeight="1" thickTop="1" x14ac:dyDescent="0.3">
      <c r="A102" s="1198" t="s">
        <v>266</v>
      </c>
      <c r="B102" s="19" t="s">
        <v>194</v>
      </c>
      <c r="C102" s="20" t="s">
        <v>107</v>
      </c>
      <c r="D102" s="21" t="s">
        <v>267</v>
      </c>
      <c r="E102" s="19">
        <v>14196600</v>
      </c>
      <c r="F102" s="22"/>
      <c r="G102" s="19">
        <v>10000000</v>
      </c>
      <c r="H102" s="19"/>
      <c r="I102" s="19"/>
      <c r="J102" s="19"/>
      <c r="K102" s="19">
        <f>SUM(G102:J102)</f>
        <v>10000000</v>
      </c>
      <c r="L102" s="19">
        <f>IF(F102="",E102-K102,F102-K102)</f>
        <v>4196600</v>
      </c>
      <c r="M102" s="23"/>
      <c r="N102" s="24"/>
      <c r="O102" s="25"/>
    </row>
    <row r="103" spans="1:17" ht="21.75" hidden="1" customHeight="1" x14ac:dyDescent="0.3">
      <c r="A103" s="1199"/>
      <c r="B103" s="26" t="s">
        <v>196</v>
      </c>
      <c r="C103" s="27" t="s">
        <v>31</v>
      </c>
      <c r="D103" s="28" t="s">
        <v>268</v>
      </c>
      <c r="E103" s="26">
        <v>122220740</v>
      </c>
      <c r="F103" s="29">
        <f>81706000-700000</f>
        <v>81006000</v>
      </c>
      <c r="G103" s="26">
        <v>28824830</v>
      </c>
      <c r="H103" s="26">
        <v>29086770</v>
      </c>
      <c r="I103" s="26">
        <v>15623700</v>
      </c>
      <c r="J103" s="26">
        <v>7470700</v>
      </c>
      <c r="K103" s="26">
        <f>SUM(G103:J103)</f>
        <v>81006000</v>
      </c>
      <c r="L103" s="26">
        <f>IF(F103="",E103-K103,F103-K103)</f>
        <v>0</v>
      </c>
      <c r="M103" s="30"/>
      <c r="N103" s="31"/>
      <c r="O103" s="32"/>
    </row>
    <row r="104" spans="1:17" ht="21.75" hidden="1" customHeight="1" x14ac:dyDescent="0.3">
      <c r="A104" s="1199"/>
      <c r="B104" s="26" t="s">
        <v>20</v>
      </c>
      <c r="C104" s="27" t="s">
        <v>118</v>
      </c>
      <c r="D104" s="1205" t="s">
        <v>269</v>
      </c>
      <c r="E104" s="26">
        <v>179331900</v>
      </c>
      <c r="F104" s="1207">
        <f>194996044-1350000-300000</f>
        <v>193346044</v>
      </c>
      <c r="G104" s="1209">
        <v>53800000</v>
      </c>
      <c r="H104" s="1209">
        <v>71700000</v>
      </c>
      <c r="I104" s="1209">
        <v>67846044</v>
      </c>
      <c r="J104" s="26"/>
      <c r="K104" s="1209">
        <f>SUM(G104:J104)</f>
        <v>193346044</v>
      </c>
      <c r="L104" s="1209">
        <f>IF(F104="",E104-K104,F104-K104)</f>
        <v>0</v>
      </c>
      <c r="M104" s="30"/>
      <c r="N104" s="31"/>
      <c r="O104" s="32"/>
    </row>
    <row r="105" spans="1:17" ht="21.75" hidden="1" customHeight="1" x14ac:dyDescent="0.3">
      <c r="A105" s="1199"/>
      <c r="B105" s="26" t="s">
        <v>24</v>
      </c>
      <c r="C105" s="27" t="s">
        <v>270</v>
      </c>
      <c r="D105" s="1206"/>
      <c r="E105" s="26">
        <v>13011000</v>
      </c>
      <c r="F105" s="1208"/>
      <c r="G105" s="1210"/>
      <c r="H105" s="1210"/>
      <c r="I105" s="1210"/>
      <c r="J105" s="26"/>
      <c r="K105" s="1210"/>
      <c r="L105" s="1210"/>
      <c r="M105" s="30"/>
      <c r="N105" s="33"/>
      <c r="O105" s="32"/>
    </row>
    <row r="106" spans="1:17" ht="21.75" hidden="1" customHeight="1" x14ac:dyDescent="0.3">
      <c r="A106" s="1199"/>
      <c r="B106" s="26" t="s">
        <v>26</v>
      </c>
      <c r="C106" s="27" t="s">
        <v>213</v>
      </c>
      <c r="D106" s="28" t="s">
        <v>271</v>
      </c>
      <c r="E106" s="26">
        <v>116250000</v>
      </c>
      <c r="F106" s="1179">
        <f>134448100-2250000-450000</f>
        <v>131748100</v>
      </c>
      <c r="G106" s="26">
        <v>34875000</v>
      </c>
      <c r="H106" s="26">
        <v>46500000</v>
      </c>
      <c r="I106" s="26">
        <v>40000000</v>
      </c>
      <c r="J106" s="26">
        <v>10373100</v>
      </c>
      <c r="K106" s="26">
        <f t="shared" ref="K106:K115" si="7">SUM(G106:J106)</f>
        <v>131748100</v>
      </c>
      <c r="L106" s="26">
        <f t="shared" ref="L106:L115" si="8">IF(F106="",E106-K106,F106-K106)</f>
        <v>0</v>
      </c>
      <c r="M106" s="30"/>
      <c r="N106" s="33"/>
      <c r="O106" s="32"/>
    </row>
    <row r="107" spans="1:17" ht="21.75" hidden="1" customHeight="1" x14ac:dyDescent="0.3">
      <c r="A107" s="1199"/>
      <c r="B107" s="26" t="s">
        <v>28</v>
      </c>
      <c r="C107" s="27" t="s">
        <v>261</v>
      </c>
      <c r="D107" s="28" t="s">
        <v>262</v>
      </c>
      <c r="E107" s="26">
        <v>10610000</v>
      </c>
      <c r="F107" s="1179">
        <f>10884500</f>
        <v>10884500</v>
      </c>
      <c r="G107" s="26">
        <v>10884500</v>
      </c>
      <c r="H107" s="26"/>
      <c r="I107" s="26"/>
      <c r="J107" s="26"/>
      <c r="K107" s="26">
        <f t="shared" si="7"/>
        <v>10884500</v>
      </c>
      <c r="L107" s="26">
        <f t="shared" si="8"/>
        <v>0</v>
      </c>
      <c r="M107" s="34" t="s">
        <v>47</v>
      </c>
      <c r="N107" s="33"/>
      <c r="O107" s="32"/>
    </row>
    <row r="108" spans="1:17" ht="21.75" hidden="1" customHeight="1" x14ac:dyDescent="0.3">
      <c r="A108" s="1199"/>
      <c r="B108" s="26" t="s">
        <v>33</v>
      </c>
      <c r="C108" s="27" t="s">
        <v>272</v>
      </c>
      <c r="D108" s="28" t="s">
        <v>273</v>
      </c>
      <c r="E108" s="26">
        <v>77400000</v>
      </c>
      <c r="F108" s="1179">
        <f>63960000-300000</f>
        <v>63660000</v>
      </c>
      <c r="G108" s="26">
        <v>38700000</v>
      </c>
      <c r="H108" s="26">
        <v>24960000</v>
      </c>
      <c r="I108" s="26"/>
      <c r="J108" s="26"/>
      <c r="K108" s="26">
        <f t="shared" si="7"/>
        <v>63660000</v>
      </c>
      <c r="L108" s="26">
        <f t="shared" si="8"/>
        <v>0</v>
      </c>
      <c r="M108" s="34"/>
      <c r="N108" s="33"/>
      <c r="O108" s="32"/>
    </row>
    <row r="109" spans="1:17" ht="21.75" hidden="1" customHeight="1" x14ac:dyDescent="0.3">
      <c r="A109" s="1199"/>
      <c r="B109" s="26" t="s">
        <v>39</v>
      </c>
      <c r="C109" s="27" t="s">
        <v>164</v>
      </c>
      <c r="D109" s="28" t="s">
        <v>173</v>
      </c>
      <c r="E109" s="26">
        <v>52159200</v>
      </c>
      <c r="F109" s="1179">
        <f>52359200-600000</f>
        <v>51759200</v>
      </c>
      <c r="G109" s="26">
        <v>20863680</v>
      </c>
      <c r="H109" s="26">
        <v>30895520</v>
      </c>
      <c r="I109" s="26"/>
      <c r="J109" s="26"/>
      <c r="K109" s="26">
        <f t="shared" si="7"/>
        <v>51759200</v>
      </c>
      <c r="L109" s="26">
        <f t="shared" si="8"/>
        <v>0</v>
      </c>
      <c r="M109" s="34"/>
      <c r="N109" s="33"/>
      <c r="O109" s="32"/>
    </row>
    <row r="110" spans="1:17" ht="21.75" hidden="1" customHeight="1" x14ac:dyDescent="0.3">
      <c r="A110" s="1199"/>
      <c r="B110" s="26" t="s">
        <v>44</v>
      </c>
      <c r="C110" s="27" t="s">
        <v>92</v>
      </c>
      <c r="D110" s="28" t="s">
        <v>35</v>
      </c>
      <c r="E110" s="26">
        <f>G110/0.3</f>
        <v>209336600</v>
      </c>
      <c r="F110" s="1179">
        <f>210906168-1200000</f>
        <v>209706168</v>
      </c>
      <c r="G110" s="26">
        <v>62800980</v>
      </c>
      <c r="H110" s="26">
        <v>83734640</v>
      </c>
      <c r="I110" s="26">
        <v>63170548</v>
      </c>
      <c r="J110" s="26"/>
      <c r="K110" s="26">
        <f t="shared" si="7"/>
        <v>209706168</v>
      </c>
      <c r="L110" s="26">
        <f t="shared" si="8"/>
        <v>0</v>
      </c>
      <c r="M110" s="34" t="s">
        <v>274</v>
      </c>
      <c r="N110" s="33" t="s">
        <v>275</v>
      </c>
      <c r="O110" s="35">
        <v>43775</v>
      </c>
    </row>
    <row r="111" spans="1:17" ht="21.75" hidden="1" customHeight="1" x14ac:dyDescent="0.3">
      <c r="A111" s="1199"/>
      <c r="B111" s="26" t="s">
        <v>49</v>
      </c>
      <c r="C111" s="27" t="s">
        <v>92</v>
      </c>
      <c r="D111" s="28" t="s">
        <v>204</v>
      </c>
      <c r="E111" s="26">
        <v>12882800</v>
      </c>
      <c r="F111" s="1179"/>
      <c r="G111" s="26"/>
      <c r="H111" s="26"/>
      <c r="I111" s="26"/>
      <c r="J111" s="26"/>
      <c r="K111" s="26">
        <f t="shared" si="7"/>
        <v>0</v>
      </c>
      <c r="L111" s="26">
        <f t="shared" si="8"/>
        <v>12882800</v>
      </c>
      <c r="M111" s="34"/>
      <c r="N111" s="33"/>
      <c r="O111" s="35"/>
    </row>
    <row r="112" spans="1:17" ht="21.75" hidden="1" customHeight="1" x14ac:dyDescent="0.3">
      <c r="A112" s="1199"/>
      <c r="B112" s="26" t="s">
        <v>55</v>
      </c>
      <c r="C112" s="27" t="s">
        <v>276</v>
      </c>
      <c r="D112" s="28" t="s">
        <v>204</v>
      </c>
      <c r="E112" s="26">
        <v>1000000</v>
      </c>
      <c r="F112" s="1179"/>
      <c r="G112" s="26"/>
      <c r="H112" s="26"/>
      <c r="I112" s="26"/>
      <c r="J112" s="26"/>
      <c r="K112" s="26">
        <f t="shared" si="7"/>
        <v>0</v>
      </c>
      <c r="L112" s="26">
        <f t="shared" si="8"/>
        <v>1000000</v>
      </c>
      <c r="M112" s="34"/>
      <c r="N112" s="33"/>
      <c r="O112" s="35"/>
    </row>
    <row r="113" spans="1:17" s="42" customFormat="1" ht="21.75" hidden="1" customHeight="1" x14ac:dyDescent="0.3">
      <c r="A113" s="1199"/>
      <c r="B113" s="26" t="s">
        <v>59</v>
      </c>
      <c r="C113" s="36" t="s">
        <v>50</v>
      </c>
      <c r="D113" s="37" t="s">
        <v>277</v>
      </c>
      <c r="E113" s="38">
        <v>12495000</v>
      </c>
      <c r="F113" s="219"/>
      <c r="G113" s="38">
        <v>12495000</v>
      </c>
      <c r="H113" s="38"/>
      <c r="I113" s="38"/>
      <c r="J113" s="38"/>
      <c r="K113" s="26">
        <f t="shared" si="7"/>
        <v>12495000</v>
      </c>
      <c r="L113" s="26">
        <f t="shared" si="8"/>
        <v>0</v>
      </c>
      <c r="M113" s="39" t="s">
        <v>47</v>
      </c>
      <c r="N113" s="40"/>
      <c r="O113" s="41"/>
      <c r="Q113" s="208"/>
    </row>
    <row r="114" spans="1:17" ht="21.75" hidden="1" customHeight="1" x14ac:dyDescent="0.3">
      <c r="A114" s="1199"/>
      <c r="B114" s="26" t="s">
        <v>63</v>
      </c>
      <c r="C114" s="27" t="s">
        <v>118</v>
      </c>
      <c r="D114" s="28" t="s">
        <v>114</v>
      </c>
      <c r="E114" s="26">
        <v>28998000</v>
      </c>
      <c r="F114" s="29">
        <v>28998000</v>
      </c>
      <c r="G114" s="26">
        <v>28998000</v>
      </c>
      <c r="H114" s="26"/>
      <c r="I114" s="26"/>
      <c r="J114" s="26"/>
      <c r="K114" s="26">
        <f t="shared" si="7"/>
        <v>28998000</v>
      </c>
      <c r="L114" s="26">
        <f t="shared" si="8"/>
        <v>0</v>
      </c>
      <c r="M114" s="34"/>
      <c r="N114" s="33"/>
      <c r="O114" s="32"/>
    </row>
    <row r="115" spans="1:17" ht="29.25" hidden="1" customHeight="1" x14ac:dyDescent="0.3">
      <c r="A115" s="1199"/>
      <c r="B115" s="26" t="s">
        <v>67</v>
      </c>
      <c r="C115" s="27" t="s">
        <v>278</v>
      </c>
      <c r="D115" s="28" t="s">
        <v>100</v>
      </c>
      <c r="E115" s="26">
        <v>739816000</v>
      </c>
      <c r="F115" s="1218">
        <v>1002753400</v>
      </c>
      <c r="G115" s="1209">
        <v>221944800</v>
      </c>
      <c r="H115" s="1209">
        <v>295926400</v>
      </c>
      <c r="I115" s="1209">
        <v>234745200</v>
      </c>
      <c r="J115" s="1209">
        <v>200000000</v>
      </c>
      <c r="K115" s="1209">
        <f t="shared" si="7"/>
        <v>952616400</v>
      </c>
      <c r="L115" s="1255">
        <f t="shared" si="8"/>
        <v>50137000</v>
      </c>
      <c r="M115" s="43" t="s">
        <v>279</v>
      </c>
      <c r="N115" s="33" t="s">
        <v>280</v>
      </c>
      <c r="O115" s="35">
        <v>43770</v>
      </c>
    </row>
    <row r="116" spans="1:17" ht="21.75" hidden="1" customHeight="1" x14ac:dyDescent="0.3">
      <c r="A116" s="1199"/>
      <c r="B116" s="26" t="s">
        <v>72</v>
      </c>
      <c r="C116" s="27" t="s">
        <v>281</v>
      </c>
      <c r="D116" s="28" t="s">
        <v>100</v>
      </c>
      <c r="E116" s="26">
        <v>166760000</v>
      </c>
      <c r="F116" s="1219"/>
      <c r="G116" s="1210"/>
      <c r="H116" s="1210"/>
      <c r="I116" s="1210"/>
      <c r="J116" s="1210"/>
      <c r="K116" s="1210"/>
      <c r="L116" s="1256"/>
      <c r="M116" s="44" t="s">
        <v>47</v>
      </c>
      <c r="N116" s="33" t="s">
        <v>282</v>
      </c>
      <c r="O116" s="35">
        <v>43797</v>
      </c>
    </row>
    <row r="117" spans="1:17" ht="21.75" hidden="1" customHeight="1" x14ac:dyDescent="0.3">
      <c r="A117" s="1199"/>
      <c r="B117" s="26" t="s">
        <v>74</v>
      </c>
      <c r="C117" s="27" t="s">
        <v>283</v>
      </c>
      <c r="D117" s="28" t="s">
        <v>284</v>
      </c>
      <c r="E117" s="26">
        <v>9472000</v>
      </c>
      <c r="F117" s="29">
        <v>9472000</v>
      </c>
      <c r="G117" s="26">
        <v>9472000</v>
      </c>
      <c r="H117" s="26"/>
      <c r="I117" s="26"/>
      <c r="J117" s="26"/>
      <c r="K117" s="1172">
        <f t="shared" ref="K117:K139" si="9">SUM(G117:J117)</f>
        <v>9472000</v>
      </c>
      <c r="L117" s="26">
        <f>IF(F117="",E117-K117,F117-K117)</f>
        <v>0</v>
      </c>
      <c r="M117" s="44"/>
      <c r="N117" s="33"/>
      <c r="O117" s="32"/>
      <c r="Q117" s="5"/>
    </row>
    <row r="118" spans="1:17" ht="21.75" hidden="1" customHeight="1" x14ac:dyDescent="0.3">
      <c r="A118" s="1199"/>
      <c r="B118" s="26" t="s">
        <v>78</v>
      </c>
      <c r="C118" s="45" t="s">
        <v>285</v>
      </c>
      <c r="D118" s="46" t="s">
        <v>286</v>
      </c>
      <c r="E118" s="26"/>
      <c r="F118" s="1179"/>
      <c r="G118" s="26">
        <v>6573000</v>
      </c>
      <c r="H118" s="26"/>
      <c r="I118" s="26"/>
      <c r="J118" s="26"/>
      <c r="K118" s="1172">
        <f t="shared" si="9"/>
        <v>6573000</v>
      </c>
      <c r="L118" s="26"/>
      <c r="M118" s="44"/>
      <c r="N118" s="33"/>
      <c r="O118" s="32"/>
      <c r="Q118" s="5"/>
    </row>
    <row r="119" spans="1:17" ht="21.75" hidden="1" customHeight="1" x14ac:dyDescent="0.3">
      <c r="A119" s="1199"/>
      <c r="B119" s="26" t="s">
        <v>87</v>
      </c>
      <c r="C119" s="27" t="s">
        <v>287</v>
      </c>
      <c r="D119" s="46" t="s">
        <v>288</v>
      </c>
      <c r="E119" s="26">
        <v>1220000</v>
      </c>
      <c r="F119" s="29">
        <v>1220000</v>
      </c>
      <c r="G119" s="26">
        <v>1220000</v>
      </c>
      <c r="H119" s="26"/>
      <c r="I119" s="26"/>
      <c r="J119" s="26"/>
      <c r="K119" s="1172">
        <f t="shared" si="9"/>
        <v>1220000</v>
      </c>
      <c r="L119" s="26">
        <f>IF(F119="",E119-K119,F119-K119)</f>
        <v>0</v>
      </c>
      <c r="M119" s="44"/>
      <c r="N119" s="33"/>
      <c r="O119" s="32"/>
      <c r="Q119" s="5"/>
    </row>
    <row r="120" spans="1:17" ht="21.75" hidden="1" customHeight="1" x14ac:dyDescent="0.3">
      <c r="A120" s="1199"/>
      <c r="B120" s="26" t="s">
        <v>91</v>
      </c>
      <c r="C120" s="27" t="s">
        <v>289</v>
      </c>
      <c r="D120" s="46"/>
      <c r="E120" s="26">
        <v>14831735</v>
      </c>
      <c r="F120" s="1179"/>
      <c r="G120" s="26">
        <v>14831735</v>
      </c>
      <c r="H120" s="26"/>
      <c r="I120" s="26"/>
      <c r="J120" s="26"/>
      <c r="K120" s="1172">
        <f t="shared" si="9"/>
        <v>14831735</v>
      </c>
      <c r="L120" s="26">
        <f>IF(F120="",E120-K120,F120-K120)</f>
        <v>0</v>
      </c>
      <c r="M120" s="44"/>
      <c r="N120" s="33"/>
      <c r="O120" s="32"/>
      <c r="Q120" s="5"/>
    </row>
    <row r="121" spans="1:17" ht="21.75" hidden="1" customHeight="1" x14ac:dyDescent="0.3">
      <c r="A121" s="1199"/>
      <c r="B121" s="26" t="s">
        <v>95</v>
      </c>
      <c r="C121" s="27" t="s">
        <v>170</v>
      </c>
      <c r="D121" s="46" t="s">
        <v>146</v>
      </c>
      <c r="E121" s="26">
        <v>2833000</v>
      </c>
      <c r="F121" s="1179"/>
      <c r="G121" s="26">
        <v>2833000</v>
      </c>
      <c r="H121" s="26"/>
      <c r="I121" s="26"/>
      <c r="J121" s="26"/>
      <c r="K121" s="1172">
        <f t="shared" si="9"/>
        <v>2833000</v>
      </c>
      <c r="L121" s="26">
        <f>IF(F121="",E121-K121,F121-K121)</f>
        <v>0</v>
      </c>
      <c r="M121" s="44"/>
      <c r="N121" s="33"/>
      <c r="O121" s="32"/>
      <c r="Q121" s="5"/>
    </row>
    <row r="122" spans="1:17" ht="21.75" hidden="1" customHeight="1" x14ac:dyDescent="0.3">
      <c r="A122" s="1199"/>
      <c r="B122" s="26" t="s">
        <v>98</v>
      </c>
      <c r="C122" s="27" t="s">
        <v>236</v>
      </c>
      <c r="D122" s="46" t="s">
        <v>290</v>
      </c>
      <c r="E122" s="26">
        <v>13684000</v>
      </c>
      <c r="F122" s="1179"/>
      <c r="G122" s="26">
        <v>1000000</v>
      </c>
      <c r="H122" s="26"/>
      <c r="I122" s="26"/>
      <c r="J122" s="26"/>
      <c r="K122" s="1172">
        <f t="shared" si="9"/>
        <v>1000000</v>
      </c>
      <c r="L122" s="26">
        <f>IF(F122="",E122-K122,F122-K122)</f>
        <v>12684000</v>
      </c>
      <c r="M122" s="44" t="s">
        <v>47</v>
      </c>
      <c r="N122" s="33"/>
      <c r="O122" s="32"/>
      <c r="Q122" s="5"/>
    </row>
    <row r="123" spans="1:17" ht="21.75" hidden="1" customHeight="1" x14ac:dyDescent="0.3">
      <c r="A123" s="1199"/>
      <c r="B123" s="26" t="s">
        <v>102</v>
      </c>
      <c r="C123" s="2" t="s">
        <v>291</v>
      </c>
      <c r="D123" s="46" t="s">
        <v>286</v>
      </c>
      <c r="E123" s="26"/>
      <c r="F123" s="1179"/>
      <c r="G123" s="26">
        <v>1100000</v>
      </c>
      <c r="H123" s="26"/>
      <c r="I123" s="26"/>
      <c r="J123" s="26"/>
      <c r="K123" s="1172">
        <f t="shared" si="9"/>
        <v>1100000</v>
      </c>
      <c r="L123" s="26"/>
      <c r="M123" s="44"/>
      <c r="N123" s="33"/>
      <c r="O123" s="32"/>
      <c r="Q123" s="5"/>
    </row>
    <row r="124" spans="1:17" ht="21.75" hidden="1" customHeight="1" x14ac:dyDescent="0.3">
      <c r="A124" s="1199"/>
      <c r="B124" s="26" t="s">
        <v>106</v>
      </c>
      <c r="C124" s="2" t="s">
        <v>292</v>
      </c>
      <c r="D124" s="46" t="s">
        <v>104</v>
      </c>
      <c r="E124" s="26">
        <v>21000000</v>
      </c>
      <c r="F124" s="1179">
        <f>21000000-600000</f>
        <v>20400000</v>
      </c>
      <c r="G124" s="26">
        <v>12600000</v>
      </c>
      <c r="H124" s="26">
        <v>7800000</v>
      </c>
      <c r="I124" s="26"/>
      <c r="J124" s="26"/>
      <c r="K124" s="1172">
        <f t="shared" si="9"/>
        <v>20400000</v>
      </c>
      <c r="L124" s="26">
        <f>IF(F124="",E124-K124,F124-K124)</f>
        <v>0</v>
      </c>
      <c r="M124" s="44"/>
      <c r="N124" s="33"/>
      <c r="O124" s="32"/>
      <c r="Q124" s="5"/>
    </row>
    <row r="125" spans="1:17" ht="27" hidden="1" customHeight="1" x14ac:dyDescent="0.3">
      <c r="A125" s="1199"/>
      <c r="B125" s="26" t="s">
        <v>109</v>
      </c>
      <c r="C125" s="2" t="s">
        <v>293</v>
      </c>
      <c r="D125" s="46" t="s">
        <v>284</v>
      </c>
      <c r="E125" s="26"/>
      <c r="F125" s="1179"/>
      <c r="G125" s="26">
        <v>3860000</v>
      </c>
      <c r="H125" s="26"/>
      <c r="I125" s="26"/>
      <c r="J125" s="26"/>
      <c r="K125" s="1172">
        <f t="shared" si="9"/>
        <v>3860000</v>
      </c>
      <c r="L125" s="26"/>
      <c r="M125" s="44"/>
      <c r="N125" s="33"/>
      <c r="O125" s="32"/>
      <c r="Q125" s="5"/>
    </row>
    <row r="126" spans="1:17" ht="21.75" hidden="1" customHeight="1" x14ac:dyDescent="0.3">
      <c r="A126" s="1199"/>
      <c r="B126" s="26" t="s">
        <v>112</v>
      </c>
      <c r="C126" s="2" t="s">
        <v>294</v>
      </c>
      <c r="D126" s="46" t="s">
        <v>173</v>
      </c>
      <c r="E126" s="26">
        <v>12080000</v>
      </c>
      <c r="F126" s="1179"/>
      <c r="G126" s="26"/>
      <c r="H126" s="26"/>
      <c r="I126" s="26"/>
      <c r="J126" s="26"/>
      <c r="K126" s="1172">
        <f t="shared" si="9"/>
        <v>0</v>
      </c>
      <c r="L126" s="26">
        <f>IF(F126="",E126-K126,F126-K126)</f>
        <v>12080000</v>
      </c>
      <c r="M126" s="44"/>
      <c r="N126" s="33"/>
      <c r="O126" s="32"/>
      <c r="Q126" s="5"/>
    </row>
    <row r="127" spans="1:17" ht="21.75" hidden="1" customHeight="1" x14ac:dyDescent="0.3">
      <c r="A127" s="1199"/>
      <c r="B127" s="26" t="s">
        <v>115</v>
      </c>
      <c r="C127" s="2" t="s">
        <v>295</v>
      </c>
      <c r="D127" s="46" t="s">
        <v>173</v>
      </c>
      <c r="E127" s="26">
        <v>12750000</v>
      </c>
      <c r="F127" s="1179"/>
      <c r="G127" s="26"/>
      <c r="H127" s="26"/>
      <c r="I127" s="26"/>
      <c r="J127" s="26"/>
      <c r="K127" s="1172">
        <f t="shared" si="9"/>
        <v>0</v>
      </c>
      <c r="L127" s="26">
        <f>IF(F127="",E127-K127,F127-K127)</f>
        <v>12750000</v>
      </c>
      <c r="M127" s="44"/>
      <c r="N127" s="33"/>
      <c r="O127" s="32"/>
      <c r="Q127" s="5"/>
    </row>
    <row r="128" spans="1:17" ht="21.75" hidden="1" customHeight="1" x14ac:dyDescent="0.3">
      <c r="A128" s="1199"/>
      <c r="B128" s="26" t="s">
        <v>117</v>
      </c>
      <c r="C128" s="2" t="s">
        <v>296</v>
      </c>
      <c r="D128" s="46" t="s">
        <v>297</v>
      </c>
      <c r="E128" s="26">
        <v>1200000</v>
      </c>
      <c r="F128" s="1179"/>
      <c r="G128" s="26">
        <v>1200000</v>
      </c>
      <c r="H128" s="26"/>
      <c r="I128" s="26"/>
      <c r="J128" s="26"/>
      <c r="K128" s="1172">
        <f t="shared" si="9"/>
        <v>1200000</v>
      </c>
      <c r="L128" s="26" t="s">
        <v>2</v>
      </c>
      <c r="M128" s="44"/>
      <c r="N128" s="33"/>
      <c r="O128" s="32"/>
      <c r="Q128" s="5"/>
    </row>
    <row r="129" spans="1:17" ht="31.5" hidden="1" customHeight="1" x14ac:dyDescent="0.3">
      <c r="A129" s="1199"/>
      <c r="B129" s="26" t="s">
        <v>120</v>
      </c>
      <c r="C129" s="2" t="s">
        <v>298</v>
      </c>
      <c r="D129" s="46"/>
      <c r="E129" s="26">
        <v>3730000</v>
      </c>
      <c r="F129" s="1179"/>
      <c r="G129" s="26">
        <v>3730000</v>
      </c>
      <c r="H129" s="26"/>
      <c r="I129" s="26"/>
      <c r="J129" s="26"/>
      <c r="K129" s="1172">
        <f t="shared" si="9"/>
        <v>3730000</v>
      </c>
      <c r="L129" s="26">
        <f>IF(F129="",E129-K129,F129-K129)</f>
        <v>0</v>
      </c>
      <c r="M129" s="44"/>
      <c r="N129" s="33"/>
      <c r="O129" s="32"/>
      <c r="Q129" s="5"/>
    </row>
    <row r="130" spans="1:17" ht="21.75" hidden="1" customHeight="1" x14ac:dyDescent="0.3">
      <c r="A130" s="1199"/>
      <c r="B130" s="26" t="s">
        <v>122</v>
      </c>
      <c r="C130" s="2" t="s">
        <v>254</v>
      </c>
      <c r="D130" s="46" t="s">
        <v>299</v>
      </c>
      <c r="E130" s="26">
        <v>4070000</v>
      </c>
      <c r="F130" s="1179"/>
      <c r="G130" s="38">
        <v>4070000</v>
      </c>
      <c r="H130" s="26"/>
      <c r="I130" s="26"/>
      <c r="J130" s="26"/>
      <c r="K130" s="1172">
        <f t="shared" si="9"/>
        <v>4070000</v>
      </c>
      <c r="L130" s="26">
        <f>IF(F130="",E130-K130,F130-K130)</f>
        <v>0</v>
      </c>
      <c r="M130" s="44"/>
      <c r="N130" s="33"/>
      <c r="O130" s="32"/>
      <c r="Q130" s="5"/>
    </row>
    <row r="131" spans="1:17" ht="21.75" hidden="1" customHeight="1" x14ac:dyDescent="0.3">
      <c r="A131" s="1199"/>
      <c r="B131" s="26" t="s">
        <v>125</v>
      </c>
      <c r="C131" s="2" t="s">
        <v>300</v>
      </c>
      <c r="D131" s="46" t="s">
        <v>301</v>
      </c>
      <c r="E131" s="38">
        <v>15011000</v>
      </c>
      <c r="F131" s="1179">
        <v>15011000</v>
      </c>
      <c r="G131" s="26"/>
      <c r="H131" s="26"/>
      <c r="I131" s="26"/>
      <c r="J131" s="26"/>
      <c r="K131" s="1172">
        <f t="shared" si="9"/>
        <v>0</v>
      </c>
      <c r="L131" s="26">
        <f>IF(F131="",E131-K131,F131-K131)</f>
        <v>15011000</v>
      </c>
      <c r="M131" s="44"/>
      <c r="N131" s="33"/>
      <c r="O131" s="32"/>
      <c r="Q131" s="5"/>
    </row>
    <row r="132" spans="1:17" ht="21.75" hidden="1" customHeight="1" x14ac:dyDescent="0.3">
      <c r="A132" s="1199"/>
      <c r="B132" s="26" t="s">
        <v>128</v>
      </c>
      <c r="C132" s="2" t="s">
        <v>246</v>
      </c>
      <c r="D132" s="46" t="s">
        <v>302</v>
      </c>
      <c r="E132" s="26">
        <v>11000000</v>
      </c>
      <c r="F132" s="1179">
        <v>11000000</v>
      </c>
      <c r="G132" s="26">
        <v>11000000</v>
      </c>
      <c r="H132" s="26"/>
      <c r="I132" s="26"/>
      <c r="J132" s="26"/>
      <c r="K132" s="1172">
        <f t="shared" si="9"/>
        <v>11000000</v>
      </c>
      <c r="L132" s="26">
        <f>IF(F132="",E132-K132,F132-K132)</f>
        <v>0</v>
      </c>
      <c r="M132" s="44" t="s">
        <v>47</v>
      </c>
      <c r="N132" s="33"/>
      <c r="O132" s="32"/>
    </row>
    <row r="133" spans="1:17" ht="21.75" hidden="1" customHeight="1" x14ac:dyDescent="0.3">
      <c r="A133" s="1199"/>
      <c r="B133" s="26" t="s">
        <v>131</v>
      </c>
      <c r="C133" s="2" t="s">
        <v>21</v>
      </c>
      <c r="D133" s="46" t="s">
        <v>303</v>
      </c>
      <c r="E133" s="26"/>
      <c r="F133" s="1179"/>
      <c r="G133" s="26">
        <f>581000+3896600</f>
        <v>4477600</v>
      </c>
      <c r="H133" s="26"/>
      <c r="I133" s="26"/>
      <c r="J133" s="26"/>
      <c r="K133" s="1172">
        <f t="shared" si="9"/>
        <v>4477600</v>
      </c>
      <c r="L133" s="26"/>
      <c r="M133" s="44"/>
      <c r="N133" s="33"/>
      <c r="O133" s="32"/>
    </row>
    <row r="134" spans="1:17" ht="21.75" hidden="1" customHeight="1" x14ac:dyDescent="0.3">
      <c r="A134" s="1199"/>
      <c r="B134" s="26" t="s">
        <v>134</v>
      </c>
      <c r="C134" s="27" t="s">
        <v>304</v>
      </c>
      <c r="D134" s="46" t="s">
        <v>305</v>
      </c>
      <c r="E134" s="26"/>
      <c r="F134" s="1179">
        <v>88946000</v>
      </c>
      <c r="G134" s="26">
        <v>88946000</v>
      </c>
      <c r="H134" s="26"/>
      <c r="I134" s="26"/>
      <c r="J134" s="26"/>
      <c r="K134" s="1172">
        <f t="shared" si="9"/>
        <v>88946000</v>
      </c>
      <c r="L134" s="26">
        <f>IF(F134="",E134-K134,F134-K134)</f>
        <v>0</v>
      </c>
      <c r="M134" s="44" t="s">
        <v>47</v>
      </c>
      <c r="N134" s="33"/>
      <c r="O134" s="32"/>
    </row>
    <row r="135" spans="1:17" ht="21.75" hidden="1" customHeight="1" x14ac:dyDescent="0.3">
      <c r="A135" s="1199"/>
      <c r="B135" s="26"/>
      <c r="C135" s="27" t="s">
        <v>254</v>
      </c>
      <c r="D135" s="46" t="s">
        <v>254</v>
      </c>
      <c r="E135" s="26">
        <f>484000+2420000</f>
        <v>2904000</v>
      </c>
      <c r="F135" s="1179"/>
      <c r="G135" s="26">
        <v>484000</v>
      </c>
      <c r="H135" s="26">
        <v>2420000</v>
      </c>
      <c r="I135" s="26"/>
      <c r="J135" s="26"/>
      <c r="K135" s="1172">
        <f t="shared" si="9"/>
        <v>2904000</v>
      </c>
      <c r="L135" s="26"/>
      <c r="M135" s="44"/>
      <c r="N135" s="33"/>
      <c r="O135" s="32"/>
    </row>
    <row r="136" spans="1:17" s="52" customFormat="1" ht="21.75" hidden="1" customHeight="1" x14ac:dyDescent="0.3">
      <c r="A136" s="1199"/>
      <c r="B136" s="26" t="s">
        <v>137</v>
      </c>
      <c r="C136" s="47" t="s">
        <v>306</v>
      </c>
      <c r="D136" s="48" t="s">
        <v>284</v>
      </c>
      <c r="E136" s="26"/>
      <c r="F136" s="1179"/>
      <c r="G136" s="26">
        <v>7000000</v>
      </c>
      <c r="H136" s="29"/>
      <c r="I136" s="29"/>
      <c r="J136" s="29"/>
      <c r="K136" s="1179">
        <f t="shared" si="9"/>
        <v>7000000</v>
      </c>
      <c r="L136" s="26"/>
      <c r="M136" s="49"/>
      <c r="N136" s="50"/>
      <c r="O136" s="51"/>
      <c r="Q136" s="314"/>
    </row>
    <row r="137" spans="1:17" s="52" customFormat="1" ht="24" hidden="1" customHeight="1" x14ac:dyDescent="0.3">
      <c r="A137" s="1199"/>
      <c r="B137" s="26" t="s">
        <v>140</v>
      </c>
      <c r="C137" s="53" t="s">
        <v>307</v>
      </c>
      <c r="D137" s="54" t="s">
        <v>308</v>
      </c>
      <c r="E137" s="26"/>
      <c r="F137" s="1179"/>
      <c r="G137" s="1179">
        <v>40000000</v>
      </c>
      <c r="H137" s="1179">
        <v>40000000</v>
      </c>
      <c r="I137" s="1179">
        <v>49585427</v>
      </c>
      <c r="J137" s="1179"/>
      <c r="K137" s="1179">
        <f t="shared" si="9"/>
        <v>129585427</v>
      </c>
      <c r="L137" s="26"/>
      <c r="M137" s="49"/>
      <c r="N137" s="50"/>
      <c r="O137" s="51"/>
      <c r="Q137" s="314"/>
    </row>
    <row r="138" spans="1:17" s="52" customFormat="1" ht="23.25" hidden="1" customHeight="1" x14ac:dyDescent="0.3">
      <c r="A138" s="1199"/>
      <c r="B138" s="26" t="s">
        <v>144</v>
      </c>
      <c r="C138" s="53" t="s">
        <v>309</v>
      </c>
      <c r="D138" s="54" t="s">
        <v>308</v>
      </c>
      <c r="E138" s="26"/>
      <c r="F138" s="1179"/>
      <c r="G138" s="1179">
        <v>20000000</v>
      </c>
      <c r="H138" s="1179"/>
      <c r="I138" s="1179"/>
      <c r="J138" s="1179"/>
      <c r="K138" s="1179">
        <f t="shared" si="9"/>
        <v>20000000</v>
      </c>
      <c r="L138" s="26"/>
      <c r="M138" s="49"/>
      <c r="N138" s="50"/>
      <c r="O138" s="51"/>
      <c r="Q138" s="314"/>
    </row>
    <row r="139" spans="1:17" s="52" customFormat="1" ht="23.25" hidden="1" customHeight="1" x14ac:dyDescent="0.3">
      <c r="A139" s="1199"/>
      <c r="B139" s="1172"/>
      <c r="C139" s="53" t="s">
        <v>310</v>
      </c>
      <c r="D139" s="54"/>
      <c r="E139" s="26"/>
      <c r="F139" s="1179"/>
      <c r="G139" s="1179">
        <v>20000000</v>
      </c>
      <c r="H139" s="1179"/>
      <c r="I139" s="1179"/>
      <c r="J139" s="1179"/>
      <c r="K139" s="1179">
        <f t="shared" si="9"/>
        <v>20000000</v>
      </c>
      <c r="L139" s="1172"/>
      <c r="M139" s="49"/>
      <c r="N139" s="50"/>
      <c r="O139" s="98"/>
      <c r="Q139" s="314"/>
    </row>
    <row r="140" spans="1:17" ht="21.75" hidden="1" customHeight="1" thickBot="1" x14ac:dyDescent="0.35">
      <c r="A140" s="1199"/>
      <c r="B140" s="1177"/>
      <c r="C140" s="1177"/>
      <c r="D140" s="1177"/>
      <c r="E140" s="1177"/>
      <c r="F140" s="1179"/>
      <c r="G140" s="1177"/>
      <c r="H140" s="1172"/>
      <c r="I140" s="1177"/>
      <c r="J140" s="1177"/>
      <c r="K140" s="299">
        <f>SUM(K102:K139)</f>
        <v>2100422174</v>
      </c>
      <c r="L140" s="298">
        <f>SUM(L102:L138)</f>
        <v>120741400</v>
      </c>
      <c r="M140" s="34"/>
      <c r="N140" s="33"/>
      <c r="O140" s="1177"/>
    </row>
    <row r="141" spans="1:17" s="42" customFormat="1" ht="21" hidden="1" customHeight="1" x14ac:dyDescent="0.3">
      <c r="A141" s="1201" t="s">
        <v>311</v>
      </c>
      <c r="B141" s="19" t="s">
        <v>194</v>
      </c>
      <c r="C141" s="20" t="s">
        <v>312</v>
      </c>
      <c r="D141" s="21" t="s">
        <v>93</v>
      </c>
      <c r="E141" s="19">
        <v>9750000</v>
      </c>
      <c r="F141" s="330"/>
      <c r="G141" s="331">
        <v>2925000</v>
      </c>
      <c r="H141" s="331">
        <v>6825000</v>
      </c>
      <c r="I141" s="331"/>
      <c r="J141" s="331"/>
      <c r="K141" s="19">
        <f>SUM(G141:J141)</f>
        <v>9750000</v>
      </c>
      <c r="L141" s="19">
        <f>IF(F141="",E141-K141,F141-K141)</f>
        <v>0</v>
      </c>
      <c r="M141" s="332"/>
      <c r="N141" s="333"/>
      <c r="O141" s="334"/>
      <c r="Q141" s="208"/>
    </row>
    <row r="142" spans="1:17" s="42" customFormat="1" ht="21" hidden="1" customHeight="1" x14ac:dyDescent="0.3">
      <c r="A142" s="1202"/>
      <c r="B142" s="26" t="s">
        <v>196</v>
      </c>
      <c r="C142" s="27" t="s">
        <v>313</v>
      </c>
      <c r="D142" s="46" t="s">
        <v>173</v>
      </c>
      <c r="E142" s="26">
        <v>50410000</v>
      </c>
      <c r="F142" s="216">
        <v>74405000</v>
      </c>
      <c r="G142" s="26">
        <v>15123000</v>
      </c>
      <c r="H142" s="38">
        <v>59282000</v>
      </c>
      <c r="I142" s="38"/>
      <c r="J142" s="38"/>
      <c r="K142" s="69">
        <f>SUM(G142:J142)</f>
        <v>74405000</v>
      </c>
      <c r="L142" s="26">
        <f>IF(F142="",E142-K142,F142-K142)</f>
        <v>0</v>
      </c>
      <c r="M142" s="70"/>
      <c r="N142" s="71"/>
      <c r="O142" s="335"/>
      <c r="Q142" s="208"/>
    </row>
    <row r="143" spans="1:17" s="42" customFormat="1" ht="21" hidden="1" customHeight="1" x14ac:dyDescent="0.3">
      <c r="A143" s="1202"/>
      <c r="B143" s="26" t="s">
        <v>20</v>
      </c>
      <c r="C143" s="27" t="s">
        <v>34</v>
      </c>
      <c r="D143" s="46" t="s">
        <v>204</v>
      </c>
      <c r="E143" s="26">
        <f>21648000*1.1</f>
        <v>23812800.000000004</v>
      </c>
      <c r="F143" s="1179">
        <v>39584600</v>
      </c>
      <c r="G143" s="26">
        <v>6500000</v>
      </c>
      <c r="H143" s="26">
        <v>8700000</v>
      </c>
      <c r="I143" s="26">
        <v>24384600</v>
      </c>
      <c r="J143" s="26"/>
      <c r="K143" s="1172">
        <f>SUM(G143:J143)</f>
        <v>39584600</v>
      </c>
      <c r="L143" s="26">
        <f>IF(F143="",E143-K143,F143-K143)</f>
        <v>0</v>
      </c>
      <c r="M143" s="44"/>
      <c r="N143" s="33"/>
      <c r="O143" s="152"/>
      <c r="Q143" s="208"/>
    </row>
    <row r="144" spans="1:17" s="42" customFormat="1" ht="21" hidden="1" customHeight="1" x14ac:dyDescent="0.3">
      <c r="A144" s="1202"/>
      <c r="B144" s="26" t="s">
        <v>24</v>
      </c>
      <c r="C144" s="27" t="s">
        <v>314</v>
      </c>
      <c r="D144" s="46" t="s">
        <v>173</v>
      </c>
      <c r="E144" s="26">
        <v>16620000</v>
      </c>
      <c r="F144" s="1179">
        <v>16620000</v>
      </c>
      <c r="G144" s="26">
        <v>8310000</v>
      </c>
      <c r="H144" s="26">
        <v>8310000</v>
      </c>
      <c r="I144" s="26"/>
      <c r="J144" s="26"/>
      <c r="K144" s="1172">
        <f>SUM(G144:J144)</f>
        <v>16620000</v>
      </c>
      <c r="L144" s="26">
        <f>IF(F144="",E144-K144,F144-K144)</f>
        <v>0</v>
      </c>
      <c r="M144" s="44"/>
      <c r="N144" s="33"/>
      <c r="O144" s="245"/>
      <c r="Q144" s="208"/>
    </row>
    <row r="145" spans="1:17" s="42" customFormat="1" ht="21" hidden="1" customHeight="1" x14ac:dyDescent="0.3">
      <c r="A145" s="1202"/>
      <c r="B145" s="26"/>
      <c r="C145" s="27" t="s">
        <v>118</v>
      </c>
      <c r="D145" s="46" t="s">
        <v>315</v>
      </c>
      <c r="E145" s="26">
        <v>1200000</v>
      </c>
      <c r="F145" s="1179"/>
      <c r="G145" s="26">
        <v>1200000</v>
      </c>
      <c r="H145" s="26"/>
      <c r="I145" s="26"/>
      <c r="J145" s="26"/>
      <c r="K145" s="1172">
        <f>SUM(G145:J145)</f>
        <v>1200000</v>
      </c>
      <c r="L145" s="26">
        <f>IF(F145="",E145-K145,F145-K145)</f>
        <v>0</v>
      </c>
      <c r="M145" s="44"/>
      <c r="N145" s="33"/>
      <c r="O145" s="34"/>
      <c r="Q145" s="208"/>
    </row>
    <row r="146" spans="1:17" s="42" customFormat="1" ht="21" hidden="1" customHeight="1" x14ac:dyDescent="0.3">
      <c r="A146" s="1202"/>
      <c r="B146" s="26"/>
      <c r="C146" s="27" t="s">
        <v>316</v>
      </c>
      <c r="D146" s="46" t="s">
        <v>303</v>
      </c>
      <c r="E146" s="26">
        <v>2000000</v>
      </c>
      <c r="F146" s="1179"/>
      <c r="G146" s="144">
        <v>2000000</v>
      </c>
      <c r="H146" s="26"/>
      <c r="I146" s="26"/>
      <c r="J146" s="26"/>
      <c r="K146" s="1172"/>
      <c r="L146" s="26"/>
      <c r="M146" s="44"/>
      <c r="N146" s="33"/>
      <c r="O146" s="34"/>
      <c r="Q146" s="208"/>
    </row>
    <row r="147" spans="1:17" s="42" customFormat="1" ht="21" hidden="1" customHeight="1" x14ac:dyDescent="0.3">
      <c r="A147" s="1202"/>
      <c r="B147" s="26" t="s">
        <v>26</v>
      </c>
      <c r="C147" s="27" t="s">
        <v>317</v>
      </c>
      <c r="D147" s="46" t="s">
        <v>318</v>
      </c>
      <c r="E147" s="1">
        <v>5742000</v>
      </c>
      <c r="F147" s="1179">
        <v>5742000</v>
      </c>
      <c r="G147" s="26">
        <v>3542000</v>
      </c>
      <c r="H147" s="26">
        <v>2200000</v>
      </c>
      <c r="I147" s="26"/>
      <c r="J147" s="26"/>
      <c r="K147" s="1172">
        <f>SUM(G147:J147)</f>
        <v>5742000</v>
      </c>
      <c r="L147" s="26">
        <f>IF(F147="",E147-K147,F147-K147)</f>
        <v>0</v>
      </c>
      <c r="M147" s="44" t="s">
        <v>319</v>
      </c>
      <c r="N147" s="33"/>
      <c r="O147" s="32"/>
      <c r="Q147" s="208"/>
    </row>
    <row r="148" spans="1:17" s="42" customFormat="1" ht="21" hidden="1" customHeight="1" thickBot="1" x14ac:dyDescent="0.35">
      <c r="A148" s="1203"/>
      <c r="B148" s="336"/>
      <c r="C148" s="337"/>
      <c r="D148" s="338"/>
      <c r="E148" s="336"/>
      <c r="F148" s="339"/>
      <c r="G148" s="336"/>
      <c r="H148" s="336"/>
      <c r="I148" s="336"/>
      <c r="J148" s="336"/>
      <c r="K148" s="289">
        <f>SUM(K141:K147)</f>
        <v>147301600</v>
      </c>
      <c r="L148" s="288">
        <f>SUM(L141:L147)</f>
        <v>0</v>
      </c>
      <c r="M148" s="340"/>
      <c r="N148" s="341"/>
      <c r="O148" s="342"/>
      <c r="Q148" s="208"/>
    </row>
    <row r="149" spans="1:17" ht="21.75" hidden="1" customHeight="1" x14ac:dyDescent="0.3">
      <c r="A149" s="1204" t="s">
        <v>320</v>
      </c>
      <c r="B149" s="1173" t="s">
        <v>194</v>
      </c>
      <c r="C149" s="76" t="s">
        <v>34</v>
      </c>
      <c r="D149" s="77" t="s">
        <v>321</v>
      </c>
      <c r="E149" s="1173">
        <v>71610000</v>
      </c>
      <c r="F149" s="1176"/>
      <c r="G149" s="1173">
        <v>26440000</v>
      </c>
      <c r="H149" s="1173">
        <v>21813000</v>
      </c>
      <c r="I149" s="1173">
        <v>23357000</v>
      </c>
      <c r="J149" s="1173"/>
      <c r="K149" s="1173">
        <f t="shared" ref="K149:K173" si="10">SUM(G149:J149)</f>
        <v>71610000</v>
      </c>
      <c r="L149" s="1173">
        <f t="shared" ref="L149:L154" si="11">IF(F149="",E149-K149,F149-K149)</f>
        <v>0</v>
      </c>
      <c r="M149" s="78" t="s">
        <v>322</v>
      </c>
      <c r="N149" s="79"/>
      <c r="O149" s="1178"/>
    </row>
    <row r="150" spans="1:17" ht="21.75" hidden="1" customHeight="1" x14ac:dyDescent="0.3">
      <c r="A150" s="1199"/>
      <c r="B150" s="26" t="s">
        <v>196</v>
      </c>
      <c r="C150" s="27" t="s">
        <v>292</v>
      </c>
      <c r="D150" s="28" t="s">
        <v>104</v>
      </c>
      <c r="E150" s="26">
        <v>28040000</v>
      </c>
      <c r="F150" s="29">
        <v>28040000</v>
      </c>
      <c r="G150" s="26">
        <v>15000000</v>
      </c>
      <c r="H150" s="26">
        <v>13040000</v>
      </c>
      <c r="I150" s="26"/>
      <c r="J150" s="26"/>
      <c r="K150" s="26">
        <f t="shared" si="10"/>
        <v>28040000</v>
      </c>
      <c r="L150" s="26">
        <f t="shared" si="11"/>
        <v>0</v>
      </c>
      <c r="M150" s="30"/>
      <c r="N150" s="31"/>
      <c r="O150" s="32"/>
    </row>
    <row r="151" spans="1:17" ht="21.75" hidden="1" customHeight="1" x14ac:dyDescent="0.3">
      <c r="A151" s="1199"/>
      <c r="B151" s="26" t="s">
        <v>20</v>
      </c>
      <c r="C151" s="27" t="s">
        <v>50</v>
      </c>
      <c r="D151" s="28" t="s">
        <v>323</v>
      </c>
      <c r="E151" s="26">
        <v>52725600</v>
      </c>
      <c r="F151" s="29">
        <v>52729600</v>
      </c>
      <c r="G151" s="26">
        <v>15818880</v>
      </c>
      <c r="H151" s="26">
        <v>21091840</v>
      </c>
      <c r="I151" s="26">
        <v>15818880</v>
      </c>
      <c r="J151" s="26"/>
      <c r="K151" s="26">
        <f t="shared" si="10"/>
        <v>52729600</v>
      </c>
      <c r="L151" s="26">
        <f t="shared" si="11"/>
        <v>0</v>
      </c>
      <c r="M151" s="30" t="s">
        <v>324</v>
      </c>
      <c r="N151" s="31" t="s">
        <v>325</v>
      </c>
      <c r="O151" s="35">
        <v>43766</v>
      </c>
      <c r="Q151" s="5"/>
    </row>
    <row r="152" spans="1:17" ht="21.75" hidden="1" customHeight="1" x14ac:dyDescent="0.3">
      <c r="A152" s="1199"/>
      <c r="B152" s="26" t="s">
        <v>24</v>
      </c>
      <c r="C152" s="27" t="s">
        <v>213</v>
      </c>
      <c r="D152" s="28" t="s">
        <v>271</v>
      </c>
      <c r="E152" s="26">
        <v>34050000</v>
      </c>
      <c r="F152" s="29">
        <v>35400000</v>
      </c>
      <c r="G152" s="26">
        <v>10215000</v>
      </c>
      <c r="H152" s="26">
        <v>15185000</v>
      </c>
      <c r="I152" s="26">
        <v>10000000</v>
      </c>
      <c r="J152" s="26"/>
      <c r="K152" s="26">
        <f t="shared" si="10"/>
        <v>35400000</v>
      </c>
      <c r="L152" s="26">
        <f t="shared" si="11"/>
        <v>0</v>
      </c>
      <c r="M152" s="30"/>
      <c r="N152" s="31"/>
      <c r="O152" s="32"/>
      <c r="Q152" s="5"/>
    </row>
    <row r="153" spans="1:17" ht="21.75" hidden="1" customHeight="1" x14ac:dyDescent="0.3">
      <c r="A153" s="1199"/>
      <c r="B153" s="26" t="s">
        <v>28</v>
      </c>
      <c r="C153" s="27" t="s">
        <v>118</v>
      </c>
      <c r="D153" s="28" t="s">
        <v>326</v>
      </c>
      <c r="E153" s="26">
        <v>30000000</v>
      </c>
      <c r="F153" s="29">
        <v>32636723</v>
      </c>
      <c r="G153" s="26">
        <v>9000000</v>
      </c>
      <c r="H153" s="26">
        <v>15000000</v>
      </c>
      <c r="I153" s="26">
        <v>8636723</v>
      </c>
      <c r="J153" s="26"/>
      <c r="K153" s="26">
        <f t="shared" si="10"/>
        <v>32636723</v>
      </c>
      <c r="L153" s="26">
        <f t="shared" si="11"/>
        <v>0</v>
      </c>
      <c r="M153" s="30"/>
      <c r="N153" s="31"/>
      <c r="O153" s="32"/>
      <c r="Q153" s="5"/>
    </row>
    <row r="154" spans="1:17" ht="21.75" hidden="1" customHeight="1" x14ac:dyDescent="0.3">
      <c r="A154" s="1199"/>
      <c r="B154" s="26" t="s">
        <v>30</v>
      </c>
      <c r="C154" s="27" t="s">
        <v>327</v>
      </c>
      <c r="D154" s="28" t="s">
        <v>326</v>
      </c>
      <c r="E154" s="26">
        <v>7450000</v>
      </c>
      <c r="F154" s="29"/>
      <c r="G154" s="26">
        <v>7450000</v>
      </c>
      <c r="H154" s="26"/>
      <c r="I154" s="26"/>
      <c r="J154" s="26"/>
      <c r="K154" s="26">
        <f t="shared" si="10"/>
        <v>7450000</v>
      </c>
      <c r="L154" s="26">
        <f t="shared" si="11"/>
        <v>0</v>
      </c>
      <c r="M154" s="30"/>
      <c r="N154" s="31"/>
      <c r="O154" s="32"/>
      <c r="Q154" s="5"/>
    </row>
    <row r="155" spans="1:17" ht="21.75" hidden="1" customHeight="1" x14ac:dyDescent="0.3">
      <c r="A155" s="1199"/>
      <c r="B155" s="26" t="s">
        <v>33</v>
      </c>
      <c r="C155" s="27" t="s">
        <v>328</v>
      </c>
      <c r="D155" s="28" t="s">
        <v>329</v>
      </c>
      <c r="E155" s="26">
        <v>58367009</v>
      </c>
      <c r="F155" s="29"/>
      <c r="G155" s="26">
        <v>29183500</v>
      </c>
      <c r="H155" s="26">
        <v>35020205</v>
      </c>
      <c r="I155" s="26"/>
      <c r="J155" s="26"/>
      <c r="K155" s="26">
        <f t="shared" si="10"/>
        <v>64203705</v>
      </c>
      <c r="L155" s="26"/>
      <c r="M155" s="30" t="s">
        <v>330</v>
      </c>
      <c r="N155" s="31"/>
      <c r="O155" s="32"/>
      <c r="Q155" s="5"/>
    </row>
    <row r="156" spans="1:17" ht="21.75" hidden="1" customHeight="1" x14ac:dyDescent="0.3">
      <c r="A156" s="1199"/>
      <c r="B156" s="26" t="s">
        <v>39</v>
      </c>
      <c r="C156" s="27" t="s">
        <v>227</v>
      </c>
      <c r="D156" s="28" t="s">
        <v>114</v>
      </c>
      <c r="E156" s="26">
        <v>6030000</v>
      </c>
      <c r="F156" s="29"/>
      <c r="G156" s="26">
        <v>6030000</v>
      </c>
      <c r="H156" s="26"/>
      <c r="I156" s="26"/>
      <c r="J156" s="26"/>
      <c r="K156" s="26">
        <f t="shared" si="10"/>
        <v>6030000</v>
      </c>
      <c r="L156" s="26">
        <f t="shared" ref="L156:L162" si="12">IF(F156="",E156-K156,F156-K156)</f>
        <v>0</v>
      </c>
      <c r="M156" s="30"/>
      <c r="N156" s="31"/>
      <c r="O156" s="32"/>
      <c r="Q156" s="5"/>
    </row>
    <row r="157" spans="1:17" ht="22.5" hidden="1" customHeight="1" x14ac:dyDescent="0.3">
      <c r="A157" s="1199"/>
      <c r="B157" s="26" t="s">
        <v>44</v>
      </c>
      <c r="C157" s="27" t="s">
        <v>304</v>
      </c>
      <c r="D157" s="28" t="s">
        <v>265</v>
      </c>
      <c r="E157" s="26">
        <v>17840000</v>
      </c>
      <c r="F157" s="29"/>
      <c r="G157" s="26">
        <v>17840000</v>
      </c>
      <c r="H157" s="26"/>
      <c r="I157" s="26"/>
      <c r="J157" s="26"/>
      <c r="K157" s="26">
        <f t="shared" si="10"/>
        <v>17840000</v>
      </c>
      <c r="L157" s="26">
        <f t="shared" si="12"/>
        <v>0</v>
      </c>
      <c r="M157" s="30"/>
      <c r="N157" s="31"/>
      <c r="O157" s="32"/>
      <c r="Q157" s="5"/>
    </row>
    <row r="158" spans="1:17" ht="22.5" hidden="1" customHeight="1" x14ac:dyDescent="0.3">
      <c r="A158" s="1199"/>
      <c r="B158" s="26" t="s">
        <v>55</v>
      </c>
      <c r="C158" s="27" t="s">
        <v>123</v>
      </c>
      <c r="D158" s="28" t="s">
        <v>124</v>
      </c>
      <c r="E158" s="26">
        <f>17828800+3484800</f>
        <v>21313600</v>
      </c>
      <c r="F158" s="29">
        <v>19376000</v>
      </c>
      <c r="G158" s="26">
        <v>10000000</v>
      </c>
      <c r="H158" s="26">
        <v>9376000</v>
      </c>
      <c r="I158" s="26"/>
      <c r="J158" s="26"/>
      <c r="K158" s="26">
        <f t="shared" si="10"/>
        <v>19376000</v>
      </c>
      <c r="L158" s="26">
        <f t="shared" si="12"/>
        <v>0</v>
      </c>
      <c r="M158" s="30"/>
      <c r="N158" s="31"/>
      <c r="O158" s="32"/>
      <c r="Q158" s="5"/>
    </row>
    <row r="159" spans="1:17" ht="22.5" hidden="1" customHeight="1" x14ac:dyDescent="0.3">
      <c r="A159" s="1199"/>
      <c r="B159" s="26" t="s">
        <v>59</v>
      </c>
      <c r="C159" s="27" t="s">
        <v>50</v>
      </c>
      <c r="D159" s="28" t="s">
        <v>331</v>
      </c>
      <c r="E159" s="26">
        <f>7500000*1.1</f>
        <v>8250000.0000000009</v>
      </c>
      <c r="F159" s="29"/>
      <c r="G159" s="26">
        <v>3300000</v>
      </c>
      <c r="H159" s="26"/>
      <c r="I159" s="26"/>
      <c r="J159" s="26"/>
      <c r="K159" s="26">
        <f t="shared" si="10"/>
        <v>3300000</v>
      </c>
      <c r="L159" s="26">
        <f t="shared" si="12"/>
        <v>4950000.0000000009</v>
      </c>
      <c r="M159" s="30"/>
      <c r="N159" s="31"/>
      <c r="O159" s="32"/>
      <c r="Q159" s="5"/>
    </row>
    <row r="160" spans="1:17" ht="22.5" hidden="1" customHeight="1" x14ac:dyDescent="0.3">
      <c r="A160" s="1199"/>
      <c r="B160" s="26" t="s">
        <v>63</v>
      </c>
      <c r="C160" s="27" t="s">
        <v>50</v>
      </c>
      <c r="D160" s="28" t="s">
        <v>332</v>
      </c>
      <c r="E160" s="26">
        <v>4830000</v>
      </c>
      <c r="F160" s="29"/>
      <c r="G160" s="26">
        <v>4830000</v>
      </c>
      <c r="H160" s="26"/>
      <c r="I160" s="26"/>
      <c r="J160" s="26"/>
      <c r="K160" s="26">
        <f t="shared" si="10"/>
        <v>4830000</v>
      </c>
      <c r="L160" s="26">
        <f t="shared" si="12"/>
        <v>0</v>
      </c>
      <c r="M160" s="30"/>
      <c r="N160" s="31"/>
      <c r="O160" s="32"/>
      <c r="Q160" s="5"/>
    </row>
    <row r="161" spans="1:17" ht="22.5" hidden="1" customHeight="1" x14ac:dyDescent="0.3">
      <c r="A161" s="1199"/>
      <c r="B161" s="26" t="s">
        <v>67</v>
      </c>
      <c r="C161" s="27" t="s">
        <v>333</v>
      </c>
      <c r="D161" s="28" t="s">
        <v>173</v>
      </c>
      <c r="E161" s="26">
        <v>3250000</v>
      </c>
      <c r="F161" s="29"/>
      <c r="G161" s="26">
        <v>3250000</v>
      </c>
      <c r="H161" s="26"/>
      <c r="I161" s="26"/>
      <c r="J161" s="26"/>
      <c r="K161" s="26">
        <f t="shared" si="10"/>
        <v>3250000</v>
      </c>
      <c r="L161" s="26">
        <f t="shared" si="12"/>
        <v>0</v>
      </c>
      <c r="M161" s="30"/>
      <c r="N161" s="31"/>
      <c r="O161" s="32"/>
      <c r="Q161" s="5"/>
    </row>
    <row r="162" spans="1:17" ht="22.5" hidden="1" customHeight="1" x14ac:dyDescent="0.3">
      <c r="A162" s="1199"/>
      <c r="B162" s="26" t="s">
        <v>72</v>
      </c>
      <c r="C162" s="27" t="s">
        <v>334</v>
      </c>
      <c r="D162" s="28" t="s">
        <v>335</v>
      </c>
      <c r="E162" s="26">
        <v>13145000</v>
      </c>
      <c r="F162" s="29"/>
      <c r="G162" s="26">
        <v>13145000</v>
      </c>
      <c r="H162" s="26"/>
      <c r="I162" s="26"/>
      <c r="J162" s="26"/>
      <c r="K162" s="26">
        <f t="shared" si="10"/>
        <v>13145000</v>
      </c>
      <c r="L162" s="26">
        <f t="shared" si="12"/>
        <v>0</v>
      </c>
      <c r="M162" s="30"/>
      <c r="N162" s="31"/>
      <c r="O162" s="32"/>
      <c r="Q162" s="5"/>
    </row>
    <row r="163" spans="1:17" ht="22.5" hidden="1" customHeight="1" x14ac:dyDescent="0.3">
      <c r="A163" s="1199"/>
      <c r="B163" s="26" t="s">
        <v>74</v>
      </c>
      <c r="C163" s="27" t="s">
        <v>285</v>
      </c>
      <c r="D163" s="28" t="s">
        <v>286</v>
      </c>
      <c r="E163" s="26"/>
      <c r="F163" s="29"/>
      <c r="G163" s="26">
        <v>3060000</v>
      </c>
      <c r="H163" s="26"/>
      <c r="I163" s="26"/>
      <c r="J163" s="26"/>
      <c r="K163" s="26">
        <f t="shared" si="10"/>
        <v>3060000</v>
      </c>
      <c r="L163" s="26"/>
      <c r="M163" s="30"/>
      <c r="N163" s="31"/>
      <c r="O163" s="32"/>
      <c r="Q163" s="5"/>
    </row>
    <row r="164" spans="1:17" ht="22.5" hidden="1" customHeight="1" x14ac:dyDescent="0.3">
      <c r="A164" s="1199"/>
      <c r="B164" s="26" t="s">
        <v>78</v>
      </c>
      <c r="C164" s="27" t="s">
        <v>336</v>
      </c>
      <c r="D164" s="28" t="s">
        <v>337</v>
      </c>
      <c r="E164" s="26"/>
      <c r="F164" s="29"/>
      <c r="G164" s="26">
        <v>2176000</v>
      </c>
      <c r="H164" s="26"/>
      <c r="I164" s="26"/>
      <c r="J164" s="26"/>
      <c r="K164" s="26">
        <f t="shared" si="10"/>
        <v>2176000</v>
      </c>
      <c r="L164" s="26"/>
      <c r="M164" s="30"/>
      <c r="N164" s="31"/>
      <c r="O164" s="32"/>
      <c r="Q164" s="5"/>
    </row>
    <row r="165" spans="1:17" ht="22.5" hidden="1" customHeight="1" x14ac:dyDescent="0.3">
      <c r="A165" s="1199"/>
      <c r="B165" s="26" t="s">
        <v>83</v>
      </c>
      <c r="C165" s="27" t="s">
        <v>336</v>
      </c>
      <c r="D165" s="28" t="s">
        <v>338</v>
      </c>
      <c r="E165" s="26"/>
      <c r="F165" s="29"/>
      <c r="G165" s="26">
        <v>2663000</v>
      </c>
      <c r="H165" s="26"/>
      <c r="I165" s="26"/>
      <c r="J165" s="26"/>
      <c r="K165" s="26">
        <f t="shared" si="10"/>
        <v>2663000</v>
      </c>
      <c r="L165" s="26"/>
      <c r="M165" s="30"/>
      <c r="N165" s="31"/>
      <c r="O165" s="32"/>
      <c r="Q165" s="5"/>
    </row>
    <row r="166" spans="1:17" ht="22.5" hidden="1" customHeight="1" x14ac:dyDescent="0.3">
      <c r="A166" s="1199"/>
      <c r="B166" s="26" t="s">
        <v>87</v>
      </c>
      <c r="C166" s="27" t="s">
        <v>88</v>
      </c>
      <c r="D166" s="28" t="s">
        <v>339</v>
      </c>
      <c r="E166" s="26">
        <v>8640000</v>
      </c>
      <c r="F166" s="29"/>
      <c r="G166" s="26">
        <v>8640000</v>
      </c>
      <c r="H166" s="26"/>
      <c r="I166" s="26"/>
      <c r="J166" s="26"/>
      <c r="K166" s="26">
        <f t="shared" si="10"/>
        <v>8640000</v>
      </c>
      <c r="L166" s="26">
        <f>IF(F166="",E166-K166,F166-K166)</f>
        <v>0</v>
      </c>
      <c r="M166" s="30"/>
      <c r="N166" s="31"/>
      <c r="O166" s="32"/>
    </row>
    <row r="167" spans="1:17" ht="22.5" hidden="1" customHeight="1" x14ac:dyDescent="0.3">
      <c r="A167" s="1199"/>
      <c r="B167" s="26" t="s">
        <v>91</v>
      </c>
      <c r="C167" s="27" t="s">
        <v>340</v>
      </c>
      <c r="D167" s="28" t="s">
        <v>341</v>
      </c>
      <c r="E167" s="26">
        <v>4760000</v>
      </c>
      <c r="F167" s="29"/>
      <c r="G167" s="26">
        <v>4760000</v>
      </c>
      <c r="H167" s="26"/>
      <c r="I167" s="26"/>
      <c r="J167" s="26"/>
      <c r="K167" s="26">
        <f t="shared" si="10"/>
        <v>4760000</v>
      </c>
      <c r="L167" s="26">
        <f>IF(F167="",E167-K167,F167-K167)</f>
        <v>0</v>
      </c>
      <c r="M167" s="30"/>
      <c r="N167" s="31"/>
      <c r="O167" s="32"/>
    </row>
    <row r="168" spans="1:17" ht="22.5" hidden="1" customHeight="1" x14ac:dyDescent="0.3">
      <c r="A168" s="1199"/>
      <c r="B168" s="26" t="s">
        <v>95</v>
      </c>
      <c r="C168" s="27" t="s">
        <v>31</v>
      </c>
      <c r="D168" s="28" t="s">
        <v>195</v>
      </c>
      <c r="E168" s="26">
        <v>14968000</v>
      </c>
      <c r="F168" s="29"/>
      <c r="G168" s="26">
        <v>14968000</v>
      </c>
      <c r="H168" s="26"/>
      <c r="I168" s="26"/>
      <c r="J168" s="26"/>
      <c r="K168" s="26">
        <f t="shared" si="10"/>
        <v>14968000</v>
      </c>
      <c r="L168" s="26">
        <f>IF(F168="",E168-K168,F168-K168)</f>
        <v>0</v>
      </c>
      <c r="M168" s="30"/>
      <c r="N168" s="31"/>
      <c r="O168" s="32"/>
    </row>
    <row r="169" spans="1:17" ht="22.5" hidden="1" customHeight="1" x14ac:dyDescent="0.3">
      <c r="A169" s="1199"/>
      <c r="B169" s="26" t="s">
        <v>102</v>
      </c>
      <c r="C169" s="45" t="s">
        <v>246</v>
      </c>
      <c r="D169" s="46" t="s">
        <v>342</v>
      </c>
      <c r="E169" s="1172"/>
      <c r="F169" s="1179"/>
      <c r="G169" s="1172">
        <f>3500000+350000</f>
        <v>3850000</v>
      </c>
      <c r="H169" s="1172"/>
      <c r="I169" s="1172"/>
      <c r="J169" s="1172"/>
      <c r="K169" s="26">
        <f t="shared" si="10"/>
        <v>3850000</v>
      </c>
      <c r="L169" s="26"/>
      <c r="M169" s="34" t="s">
        <v>343</v>
      </c>
      <c r="N169" s="33"/>
      <c r="O169" s="32"/>
    </row>
    <row r="170" spans="1:17" ht="22.5" hidden="1" customHeight="1" x14ac:dyDescent="0.3">
      <c r="A170" s="1199"/>
      <c r="B170" s="26" t="s">
        <v>106</v>
      </c>
      <c r="C170" s="45" t="s">
        <v>344</v>
      </c>
      <c r="D170" s="46" t="s">
        <v>321</v>
      </c>
      <c r="E170" s="1172">
        <v>975000</v>
      </c>
      <c r="F170" s="1179"/>
      <c r="G170" s="1172">
        <v>975000</v>
      </c>
      <c r="H170" s="1172"/>
      <c r="I170" s="1172"/>
      <c r="J170" s="1172"/>
      <c r="K170" s="26">
        <f t="shared" si="10"/>
        <v>975000</v>
      </c>
      <c r="L170" s="26">
        <f>IF(F170="",E170-K170,F170-K170)</f>
        <v>0</v>
      </c>
      <c r="M170" s="34"/>
      <c r="N170" s="33"/>
      <c r="O170" s="32"/>
    </row>
    <row r="171" spans="1:17" ht="22.5" hidden="1" customHeight="1" x14ac:dyDescent="0.3">
      <c r="A171" s="1199"/>
      <c r="B171" s="26" t="s">
        <v>109</v>
      </c>
      <c r="C171" s="80" t="s">
        <v>99</v>
      </c>
      <c r="D171" s="81" t="s">
        <v>100</v>
      </c>
      <c r="E171" s="82">
        <v>133660000</v>
      </c>
      <c r="F171" s="1179">
        <v>133660000</v>
      </c>
      <c r="G171" s="82">
        <v>65795000</v>
      </c>
      <c r="H171" s="82">
        <v>61182000</v>
      </c>
      <c r="I171" s="82"/>
      <c r="J171" s="82"/>
      <c r="K171" s="1172">
        <f t="shared" si="10"/>
        <v>126977000</v>
      </c>
      <c r="L171" s="26">
        <f>IF(F171="",E171-K171,F171-K171)</f>
        <v>6683000</v>
      </c>
      <c r="M171" s="34" t="s">
        <v>345</v>
      </c>
      <c r="N171" s="33"/>
      <c r="O171" s="32"/>
    </row>
    <row r="172" spans="1:17" ht="22.5" hidden="1" customHeight="1" x14ac:dyDescent="0.3">
      <c r="A172" s="1199"/>
      <c r="B172" s="26" t="s">
        <v>112</v>
      </c>
      <c r="C172" s="53" t="s">
        <v>346</v>
      </c>
      <c r="D172" s="83" t="s">
        <v>182</v>
      </c>
      <c r="E172" s="1179"/>
      <c r="F172" s="1179"/>
      <c r="G172" s="1179">
        <v>15190566</v>
      </c>
      <c r="H172" s="1179">
        <v>12152453</v>
      </c>
      <c r="I172" s="1179"/>
      <c r="J172" s="1179"/>
      <c r="K172" s="29">
        <f t="shared" si="10"/>
        <v>27343019</v>
      </c>
      <c r="L172" s="26"/>
      <c r="M172" s="34"/>
      <c r="N172" s="33"/>
      <c r="O172" s="32"/>
    </row>
    <row r="173" spans="1:17" s="52" customFormat="1" ht="21.75" hidden="1" customHeight="1" x14ac:dyDescent="0.3">
      <c r="A173" s="1199"/>
      <c r="B173" s="26" t="s">
        <v>115</v>
      </c>
      <c r="C173" s="84" t="s">
        <v>347</v>
      </c>
      <c r="D173" s="85" t="s">
        <v>348</v>
      </c>
      <c r="E173" s="86"/>
      <c r="F173" s="86"/>
      <c r="G173" s="86">
        <v>2000000</v>
      </c>
      <c r="H173" s="86">
        <v>2000000</v>
      </c>
      <c r="I173" s="86"/>
      <c r="J173" s="86"/>
      <c r="K173" s="86">
        <f t="shared" si="10"/>
        <v>4000000</v>
      </c>
      <c r="L173" s="26"/>
      <c r="M173" s="87"/>
      <c r="N173" s="88"/>
      <c r="O173" s="51"/>
      <c r="Q173" s="314"/>
    </row>
    <row r="174" spans="1:17" ht="21.75" hidden="1" customHeight="1" thickBot="1" x14ac:dyDescent="0.35">
      <c r="A174" s="1199"/>
      <c r="B174" s="89"/>
      <c r="C174" s="89"/>
      <c r="D174" s="89"/>
      <c r="E174" s="89"/>
      <c r="F174" s="223"/>
      <c r="G174" s="89"/>
      <c r="H174" s="359"/>
      <c r="I174" s="89"/>
      <c r="J174" s="89"/>
      <c r="K174" s="293">
        <f>SUM(K149:K173)</f>
        <v>559253047</v>
      </c>
      <c r="L174" s="292">
        <f>SUM(L149:L173)</f>
        <v>11633000</v>
      </c>
      <c r="M174" s="90"/>
      <c r="N174" s="91"/>
      <c r="O174" s="32"/>
    </row>
    <row r="175" spans="1:17" ht="21.75" hidden="1" customHeight="1" x14ac:dyDescent="0.3">
      <c r="A175" s="1198" t="s">
        <v>349</v>
      </c>
      <c r="B175" s="19" t="s">
        <v>194</v>
      </c>
      <c r="C175" s="20" t="s">
        <v>287</v>
      </c>
      <c r="D175" s="21" t="s">
        <v>350</v>
      </c>
      <c r="E175" s="19">
        <v>2380000</v>
      </c>
      <c r="F175" s="22"/>
      <c r="G175" s="19">
        <v>2380000</v>
      </c>
      <c r="H175" s="19"/>
      <c r="I175" s="19"/>
      <c r="J175" s="19"/>
      <c r="K175" s="1174">
        <f t="shared" ref="K175:K198" si="13">SUM(G175:J175)</f>
        <v>2380000</v>
      </c>
      <c r="L175" s="26">
        <f>IF(F175="",E175-K175,F175-K175)</f>
        <v>0</v>
      </c>
      <c r="M175" s="23"/>
      <c r="N175" s="24"/>
      <c r="O175" s="32"/>
    </row>
    <row r="176" spans="1:17" ht="21.75" hidden="1" customHeight="1" x14ac:dyDescent="0.3">
      <c r="A176" s="1199"/>
      <c r="B176" s="26" t="s">
        <v>196</v>
      </c>
      <c r="C176" s="27" t="s">
        <v>351</v>
      </c>
      <c r="D176" s="28" t="s">
        <v>352</v>
      </c>
      <c r="E176" s="26">
        <v>41133849</v>
      </c>
      <c r="F176" s="29">
        <v>39218929</v>
      </c>
      <c r="G176" s="26">
        <v>16454000</v>
      </c>
      <c r="H176" s="26">
        <v>22764929</v>
      </c>
      <c r="I176" s="26"/>
      <c r="J176" s="26"/>
      <c r="K176" s="26">
        <f t="shared" si="13"/>
        <v>39218929</v>
      </c>
      <c r="L176" s="26">
        <f>IF(F176="",E176-K176,F176-K176)</f>
        <v>0</v>
      </c>
      <c r="M176" s="30"/>
      <c r="N176" s="31"/>
      <c r="O176" s="32"/>
    </row>
    <row r="177" spans="1:17" ht="21.75" hidden="1" customHeight="1" x14ac:dyDescent="0.3">
      <c r="A177" s="1199"/>
      <c r="B177" s="26" t="s">
        <v>20</v>
      </c>
      <c r="C177" s="27" t="s">
        <v>215</v>
      </c>
      <c r="D177" s="28" t="s">
        <v>353</v>
      </c>
      <c r="E177" s="26">
        <v>14750000</v>
      </c>
      <c r="F177" s="29"/>
      <c r="G177" s="26">
        <v>7000000</v>
      </c>
      <c r="H177" s="26">
        <v>7750000</v>
      </c>
      <c r="I177" s="26"/>
      <c r="J177" s="26"/>
      <c r="K177" s="26">
        <f t="shared" si="13"/>
        <v>14750000</v>
      </c>
      <c r="L177" s="26">
        <f>IF(F177="",E177-K177,F177-K177)</f>
        <v>0</v>
      </c>
      <c r="M177" s="30"/>
      <c r="N177" s="31"/>
      <c r="O177" s="32"/>
    </row>
    <row r="178" spans="1:17" ht="21.75" hidden="1" customHeight="1" x14ac:dyDescent="0.3">
      <c r="A178" s="1199"/>
      <c r="B178" s="26" t="s">
        <v>24</v>
      </c>
      <c r="C178" s="27" t="s">
        <v>167</v>
      </c>
      <c r="D178" s="28"/>
      <c r="E178" s="26"/>
      <c r="F178" s="29"/>
      <c r="G178" s="26">
        <v>4770000</v>
      </c>
      <c r="H178" s="26">
        <v>970000</v>
      </c>
      <c r="I178" s="26"/>
      <c r="J178" s="26"/>
      <c r="K178" s="26">
        <f t="shared" si="13"/>
        <v>5740000</v>
      </c>
      <c r="L178" s="26"/>
      <c r="M178" s="30"/>
      <c r="N178" s="31"/>
      <c r="O178" s="32"/>
    </row>
    <row r="179" spans="1:17" ht="21.75" hidden="1" customHeight="1" x14ac:dyDescent="0.3">
      <c r="A179" s="1199"/>
      <c r="B179" s="26" t="s">
        <v>26</v>
      </c>
      <c r="C179" s="27" t="s">
        <v>354</v>
      </c>
      <c r="D179" s="28" t="s">
        <v>153</v>
      </c>
      <c r="E179" s="26">
        <v>207838600</v>
      </c>
      <c r="F179" s="29">
        <v>223204900</v>
      </c>
      <c r="G179" s="26">
        <v>62000000</v>
      </c>
      <c r="H179" s="26">
        <v>83000000</v>
      </c>
      <c r="I179" s="26">
        <v>78204900</v>
      </c>
      <c r="J179" s="26"/>
      <c r="K179" s="26">
        <f t="shared" si="13"/>
        <v>223204900</v>
      </c>
      <c r="L179" s="26">
        <f>IF(F179="",E179-K179,F179-K179)</f>
        <v>0</v>
      </c>
      <c r="M179" s="30"/>
      <c r="N179" s="31"/>
      <c r="O179" s="32"/>
    </row>
    <row r="180" spans="1:17" ht="21.75" hidden="1" customHeight="1" x14ac:dyDescent="0.3">
      <c r="A180" s="1199"/>
      <c r="B180" s="26" t="s">
        <v>28</v>
      </c>
      <c r="C180" s="27" t="s">
        <v>355</v>
      </c>
      <c r="D180" s="28"/>
      <c r="E180" s="26"/>
      <c r="F180" s="29"/>
      <c r="G180" s="26">
        <v>11094000</v>
      </c>
      <c r="H180" s="26"/>
      <c r="I180" s="26"/>
      <c r="J180" s="26"/>
      <c r="K180" s="26">
        <f t="shared" si="13"/>
        <v>11094000</v>
      </c>
      <c r="L180" s="26"/>
      <c r="M180" s="30"/>
      <c r="N180" s="31"/>
      <c r="O180" s="32"/>
    </row>
    <row r="181" spans="1:17" ht="21.75" hidden="1" customHeight="1" x14ac:dyDescent="0.3">
      <c r="A181" s="1199"/>
      <c r="B181" s="26" t="s">
        <v>30</v>
      </c>
      <c r="C181" s="27" t="s">
        <v>213</v>
      </c>
      <c r="D181" s="28" t="s">
        <v>356</v>
      </c>
      <c r="E181" s="26">
        <v>71500000</v>
      </c>
      <c r="F181" s="29"/>
      <c r="G181" s="26">
        <v>25000000</v>
      </c>
      <c r="H181" s="26">
        <v>30000000</v>
      </c>
      <c r="I181" s="26">
        <v>16500000</v>
      </c>
      <c r="J181" s="26"/>
      <c r="K181" s="26">
        <f t="shared" si="13"/>
        <v>71500000</v>
      </c>
      <c r="L181" s="26">
        <f>IF(F181="",E181-K181,F181-K181)</f>
        <v>0</v>
      </c>
      <c r="M181" s="30"/>
      <c r="N181" s="31"/>
      <c r="O181" s="32"/>
    </row>
    <row r="182" spans="1:17" ht="21.75" hidden="1" customHeight="1" x14ac:dyDescent="0.3">
      <c r="A182" s="1199"/>
      <c r="B182" s="26" t="s">
        <v>33</v>
      </c>
      <c r="C182" s="27" t="s">
        <v>170</v>
      </c>
      <c r="D182" s="92" t="s">
        <v>171</v>
      </c>
      <c r="E182" s="26"/>
      <c r="F182" s="29"/>
      <c r="G182" s="26">
        <v>37919080</v>
      </c>
      <c r="H182" s="26"/>
      <c r="I182" s="26"/>
      <c r="J182" s="26"/>
      <c r="K182" s="26">
        <f t="shared" si="13"/>
        <v>37919080</v>
      </c>
      <c r="L182" s="26"/>
      <c r="M182" s="30"/>
      <c r="N182" s="31"/>
      <c r="O182" s="32"/>
    </row>
    <row r="183" spans="1:17" ht="21.75" hidden="1" customHeight="1" x14ac:dyDescent="0.3">
      <c r="A183" s="1199"/>
      <c r="B183" s="26" t="s">
        <v>39</v>
      </c>
      <c r="C183" s="27" t="s">
        <v>292</v>
      </c>
      <c r="D183" s="28" t="s">
        <v>357</v>
      </c>
      <c r="E183" s="26">
        <v>24592500</v>
      </c>
      <c r="F183" s="29"/>
      <c r="G183" s="26">
        <v>15000000</v>
      </c>
      <c r="H183" s="26">
        <v>9592500</v>
      </c>
      <c r="I183" s="26"/>
      <c r="J183" s="26"/>
      <c r="K183" s="26">
        <f t="shared" si="13"/>
        <v>24592500</v>
      </c>
      <c r="L183" s="26">
        <f t="shared" ref="L183:L188" si="14">IF(F183="",E183-K183,F183-K183)</f>
        <v>0</v>
      </c>
      <c r="M183" s="30"/>
      <c r="N183" s="31"/>
      <c r="O183" s="32"/>
    </row>
    <row r="184" spans="1:17" ht="21.75" hidden="1" customHeight="1" x14ac:dyDescent="0.3">
      <c r="A184" s="1199"/>
      <c r="B184" s="26" t="s">
        <v>44</v>
      </c>
      <c r="C184" s="27" t="s">
        <v>79</v>
      </c>
      <c r="D184" s="28" t="s">
        <v>358</v>
      </c>
      <c r="E184" s="26">
        <v>23500000</v>
      </c>
      <c r="F184" s="29"/>
      <c r="G184" s="26">
        <v>8000000</v>
      </c>
      <c r="H184" s="26"/>
      <c r="I184" s="26"/>
      <c r="J184" s="26"/>
      <c r="K184" s="26">
        <f t="shared" si="13"/>
        <v>8000000</v>
      </c>
      <c r="L184" s="26">
        <f t="shared" si="14"/>
        <v>15500000</v>
      </c>
      <c r="M184" s="30"/>
      <c r="N184" s="31"/>
      <c r="O184" s="32"/>
    </row>
    <row r="185" spans="1:17" ht="21" hidden="1" customHeight="1" x14ac:dyDescent="0.3">
      <c r="A185" s="1199"/>
      <c r="B185" s="26" t="s">
        <v>49</v>
      </c>
      <c r="C185" s="67" t="s">
        <v>359</v>
      </c>
      <c r="D185" s="68" t="s">
        <v>100</v>
      </c>
      <c r="E185" s="69">
        <v>306180600</v>
      </c>
      <c r="F185" s="29">
        <v>335057294</v>
      </c>
      <c r="G185" s="69">
        <v>91854180</v>
      </c>
      <c r="H185" s="69">
        <v>122472240</v>
      </c>
      <c r="I185" s="69">
        <v>103978874</v>
      </c>
      <c r="J185" s="69"/>
      <c r="K185" s="26">
        <f t="shared" si="13"/>
        <v>318305294</v>
      </c>
      <c r="L185" s="26">
        <f t="shared" si="14"/>
        <v>16752000</v>
      </c>
      <c r="M185" s="93" t="s">
        <v>360</v>
      </c>
      <c r="N185" s="94" t="s">
        <v>361</v>
      </c>
      <c r="O185" s="35">
        <v>43749</v>
      </c>
      <c r="P185" s="5" t="s">
        <v>362</v>
      </c>
    </row>
    <row r="186" spans="1:17" ht="21.75" hidden="1" customHeight="1" x14ac:dyDescent="0.3">
      <c r="A186" s="1199"/>
      <c r="B186" s="26" t="s">
        <v>55</v>
      </c>
      <c r="C186" s="27" t="s">
        <v>363</v>
      </c>
      <c r="D186" s="28" t="s">
        <v>273</v>
      </c>
      <c r="E186" s="26">
        <v>5857700</v>
      </c>
      <c r="F186" s="1179">
        <v>5857700</v>
      </c>
      <c r="G186" s="26">
        <v>5857700</v>
      </c>
      <c r="H186" s="26"/>
      <c r="I186" s="26"/>
      <c r="J186" s="26"/>
      <c r="K186" s="26">
        <f t="shared" si="13"/>
        <v>5857700</v>
      </c>
      <c r="L186" s="26">
        <f t="shared" si="14"/>
        <v>0</v>
      </c>
      <c r="M186" s="34"/>
      <c r="N186" s="33"/>
      <c r="O186" s="32"/>
    </row>
    <row r="187" spans="1:17" ht="21.75" hidden="1" customHeight="1" x14ac:dyDescent="0.3">
      <c r="A187" s="1199"/>
      <c r="B187" s="26" t="s">
        <v>59</v>
      </c>
      <c r="C187" s="27" t="s">
        <v>364</v>
      </c>
      <c r="D187" s="28" t="s">
        <v>365</v>
      </c>
      <c r="E187" s="26">
        <v>6050000</v>
      </c>
      <c r="F187" s="1179"/>
      <c r="G187" s="26">
        <v>6050000</v>
      </c>
      <c r="H187" s="26"/>
      <c r="I187" s="26"/>
      <c r="J187" s="26"/>
      <c r="K187" s="26">
        <f t="shared" si="13"/>
        <v>6050000</v>
      </c>
      <c r="L187" s="26">
        <f t="shared" si="14"/>
        <v>0</v>
      </c>
      <c r="M187" s="34"/>
      <c r="N187" s="33"/>
      <c r="O187" s="32"/>
    </row>
    <row r="188" spans="1:17" ht="21.75" hidden="1" customHeight="1" x14ac:dyDescent="0.3">
      <c r="A188" s="1199"/>
      <c r="B188" s="26" t="s">
        <v>63</v>
      </c>
      <c r="C188" s="27" t="s">
        <v>366</v>
      </c>
      <c r="D188" s="28" t="s">
        <v>366</v>
      </c>
      <c r="E188" s="26">
        <v>23500000</v>
      </c>
      <c r="F188" s="1179">
        <v>23500000</v>
      </c>
      <c r="G188" s="26">
        <v>8000000</v>
      </c>
      <c r="H188" s="26">
        <v>8000000</v>
      </c>
      <c r="I188" s="26">
        <v>7500000</v>
      </c>
      <c r="J188" s="26"/>
      <c r="K188" s="1172">
        <f t="shared" si="13"/>
        <v>23500000</v>
      </c>
      <c r="L188" s="26">
        <f t="shared" si="14"/>
        <v>0</v>
      </c>
      <c r="M188" s="34"/>
      <c r="N188" s="33"/>
      <c r="O188" s="32"/>
    </row>
    <row r="189" spans="1:17" ht="37.5" hidden="1" customHeight="1" x14ac:dyDescent="0.3">
      <c r="A189" s="1199"/>
      <c r="B189" s="26" t="s">
        <v>67</v>
      </c>
      <c r="C189" s="45" t="s">
        <v>367</v>
      </c>
      <c r="D189" s="46" t="s">
        <v>286</v>
      </c>
      <c r="E189" s="1172"/>
      <c r="F189" s="1179"/>
      <c r="G189" s="1172">
        <v>1970000</v>
      </c>
      <c r="H189" s="1172"/>
      <c r="I189" s="1172"/>
      <c r="J189" s="1172"/>
      <c r="K189" s="1172">
        <f t="shared" si="13"/>
        <v>1970000</v>
      </c>
      <c r="L189" s="26"/>
      <c r="M189" s="34"/>
      <c r="N189" s="33"/>
      <c r="O189" s="32"/>
    </row>
    <row r="190" spans="1:17" ht="24.75" hidden="1" customHeight="1" x14ac:dyDescent="0.3">
      <c r="A190" s="1199"/>
      <c r="B190" s="26" t="s">
        <v>72</v>
      </c>
      <c r="C190" s="45" t="s">
        <v>161</v>
      </c>
      <c r="D190" s="46" t="s">
        <v>2</v>
      </c>
      <c r="E190" s="1172">
        <v>71500000</v>
      </c>
      <c r="F190" s="1179"/>
      <c r="G190" s="1172">
        <v>25000000</v>
      </c>
      <c r="H190" s="1172">
        <v>30000000</v>
      </c>
      <c r="I190" s="1172">
        <v>16500000</v>
      </c>
      <c r="J190" s="1172"/>
      <c r="K190" s="1172">
        <f t="shared" si="13"/>
        <v>71500000</v>
      </c>
      <c r="L190" s="26">
        <f>IF(F190="",E190-K190,F190-K190)</f>
        <v>0</v>
      </c>
      <c r="M190" s="34"/>
      <c r="N190" s="33"/>
      <c r="O190" s="32"/>
    </row>
    <row r="191" spans="1:17" s="42" customFormat="1" ht="24.75" hidden="1" customHeight="1" x14ac:dyDescent="0.3">
      <c r="A191" s="1199"/>
      <c r="B191" s="26" t="s">
        <v>74</v>
      </c>
      <c r="C191" s="95" t="s">
        <v>232</v>
      </c>
      <c r="D191" s="96" t="s">
        <v>368</v>
      </c>
      <c r="E191" s="97">
        <v>15920000</v>
      </c>
      <c r="F191" s="219"/>
      <c r="G191" s="97">
        <v>10000000</v>
      </c>
      <c r="H191" s="97">
        <v>5920000</v>
      </c>
      <c r="I191" s="97"/>
      <c r="J191" s="97"/>
      <c r="K191" s="97">
        <f t="shared" si="13"/>
        <v>15920000</v>
      </c>
      <c r="L191" s="38">
        <f>IF(F191="",E191-K191,F191-K191)</f>
        <v>0</v>
      </c>
      <c r="M191" s="39"/>
      <c r="N191" s="40"/>
      <c r="O191" s="41"/>
      <c r="Q191" s="208"/>
    </row>
    <row r="192" spans="1:17" ht="24.75" hidden="1" customHeight="1" x14ac:dyDescent="0.3">
      <c r="A192" s="1199"/>
      <c r="B192" s="26" t="s">
        <v>78</v>
      </c>
      <c r="C192" s="45" t="s">
        <v>369</v>
      </c>
      <c r="D192" s="46" t="s">
        <v>370</v>
      </c>
      <c r="E192" s="1172"/>
      <c r="F192" s="1179"/>
      <c r="G192" s="1172">
        <v>2379000</v>
      </c>
      <c r="H192" s="1172"/>
      <c r="I192" s="1172"/>
      <c r="J192" s="1172"/>
      <c r="K192" s="1172">
        <f t="shared" si="13"/>
        <v>2379000</v>
      </c>
      <c r="L192" s="26"/>
      <c r="M192" s="34"/>
      <c r="N192" s="33"/>
      <c r="O192" s="32"/>
    </row>
    <row r="193" spans="1:17" ht="24.75" hidden="1" customHeight="1" x14ac:dyDescent="0.3">
      <c r="A193" s="1199"/>
      <c r="B193" s="26" t="s">
        <v>83</v>
      </c>
      <c r="C193" s="45" t="s">
        <v>118</v>
      </c>
      <c r="D193" s="46" t="s">
        <v>301</v>
      </c>
      <c r="E193" s="1172">
        <v>63204350</v>
      </c>
      <c r="F193" s="1179">
        <v>63204350</v>
      </c>
      <c r="G193" s="1172">
        <v>63204350</v>
      </c>
      <c r="H193" s="1172"/>
      <c r="I193" s="1172"/>
      <c r="J193" s="1172"/>
      <c r="K193" s="1172">
        <f t="shared" si="13"/>
        <v>63204350</v>
      </c>
      <c r="L193" s="26">
        <f>IF(F193="",E193-K193,F193-K193)</f>
        <v>0</v>
      </c>
      <c r="M193" s="34"/>
      <c r="N193" s="33"/>
      <c r="O193" s="32"/>
    </row>
    <row r="194" spans="1:17" ht="24.75" hidden="1" customHeight="1" x14ac:dyDescent="0.3">
      <c r="A194" s="1199"/>
      <c r="B194" s="26" t="s">
        <v>87</v>
      </c>
      <c r="C194" s="45" t="s">
        <v>371</v>
      </c>
      <c r="D194" s="46" t="s">
        <v>372</v>
      </c>
      <c r="E194" s="1172">
        <v>2000000</v>
      </c>
      <c r="F194" s="1179">
        <v>2000000</v>
      </c>
      <c r="G194" s="1172">
        <v>2000000</v>
      </c>
      <c r="H194" s="1172"/>
      <c r="I194" s="1172"/>
      <c r="J194" s="1172"/>
      <c r="K194" s="1172">
        <f t="shared" si="13"/>
        <v>2000000</v>
      </c>
      <c r="L194" s="26">
        <f>IF(F194="",E194-K194,F194-K194)</f>
        <v>0</v>
      </c>
      <c r="M194" s="34"/>
      <c r="N194" s="33"/>
      <c r="O194" s="1177"/>
    </row>
    <row r="195" spans="1:17" ht="24.75" hidden="1" customHeight="1" x14ac:dyDescent="0.3">
      <c r="A195" s="1199"/>
      <c r="B195" s="26" t="s">
        <v>91</v>
      </c>
      <c r="C195" s="45" t="s">
        <v>31</v>
      </c>
      <c r="D195" s="46" t="s">
        <v>373</v>
      </c>
      <c r="E195" s="1172">
        <v>75937560</v>
      </c>
      <c r="F195" s="1179">
        <v>83531316</v>
      </c>
      <c r="G195" s="1172">
        <v>45552507</v>
      </c>
      <c r="H195" s="1172">
        <v>37978809</v>
      </c>
      <c r="I195" s="1172"/>
      <c r="J195" s="1172"/>
      <c r="K195" s="1172">
        <f t="shared" si="13"/>
        <v>83531316</v>
      </c>
      <c r="L195" s="26">
        <f>IF(F195="",E195-K195,F195-K195)</f>
        <v>0</v>
      </c>
      <c r="M195" s="34" t="s">
        <v>374</v>
      </c>
      <c r="N195" s="33"/>
      <c r="O195" s="1177"/>
    </row>
    <row r="196" spans="1:17" ht="24.75" hidden="1" customHeight="1" x14ac:dyDescent="0.3">
      <c r="A196" s="1199"/>
      <c r="B196" s="26" t="s">
        <v>95</v>
      </c>
      <c r="C196" s="45" t="s">
        <v>164</v>
      </c>
      <c r="D196" s="46" t="s">
        <v>375</v>
      </c>
      <c r="E196" s="1172">
        <v>34630550</v>
      </c>
      <c r="F196" s="1179">
        <v>34630550</v>
      </c>
      <c r="G196" s="1172">
        <v>34630550</v>
      </c>
      <c r="H196" s="1172"/>
      <c r="I196" s="1172"/>
      <c r="J196" s="1172"/>
      <c r="K196" s="1172">
        <f t="shared" si="13"/>
        <v>34630550</v>
      </c>
      <c r="L196" s="26">
        <f>IF(F196="",E196-K196,F196-K196)</f>
        <v>0</v>
      </c>
      <c r="M196" s="34"/>
      <c r="N196" s="33"/>
      <c r="O196" s="1177"/>
    </row>
    <row r="197" spans="1:17" ht="24.75" hidden="1" customHeight="1" x14ac:dyDescent="0.3">
      <c r="A197" s="1199"/>
      <c r="B197" s="26" t="s">
        <v>98</v>
      </c>
      <c r="C197" s="45" t="s">
        <v>376</v>
      </c>
      <c r="D197" s="46" t="s">
        <v>377</v>
      </c>
      <c r="E197" s="1172">
        <v>1013000</v>
      </c>
      <c r="F197" s="1179"/>
      <c r="G197" s="1172">
        <v>1013000</v>
      </c>
      <c r="H197" s="1172"/>
      <c r="I197" s="1172"/>
      <c r="J197" s="1172"/>
      <c r="K197" s="1172">
        <f t="shared" si="13"/>
        <v>1013000</v>
      </c>
      <c r="L197" s="26">
        <f>IF(F197="",E197-K197,F197-K197)</f>
        <v>0</v>
      </c>
      <c r="M197" s="34"/>
      <c r="N197" s="33"/>
      <c r="O197" s="1177"/>
    </row>
    <row r="198" spans="1:17" s="52" customFormat="1" ht="24.75" hidden="1" customHeight="1" x14ac:dyDescent="0.3">
      <c r="A198" s="1199"/>
      <c r="B198" s="26" t="s">
        <v>102</v>
      </c>
      <c r="C198" s="53" t="s">
        <v>184</v>
      </c>
      <c r="D198" s="83" t="s">
        <v>378</v>
      </c>
      <c r="E198" s="1179"/>
      <c r="F198" s="1179"/>
      <c r="G198" s="1179">
        <v>17842141</v>
      </c>
      <c r="H198" s="1179">
        <v>38439106</v>
      </c>
      <c r="I198" s="1179"/>
      <c r="J198" s="1179"/>
      <c r="K198" s="1179">
        <f t="shared" si="13"/>
        <v>56281247</v>
      </c>
      <c r="L198" s="1172"/>
      <c r="M198" s="49"/>
      <c r="N198" s="50"/>
      <c r="O198" s="98"/>
      <c r="Q198" s="314"/>
    </row>
    <row r="199" spans="1:17" s="52" customFormat="1" ht="24.75" hidden="1" customHeight="1" thickBot="1" x14ac:dyDescent="0.35">
      <c r="A199" s="1175"/>
      <c r="B199" s="352"/>
      <c r="C199" s="353"/>
      <c r="D199" s="354"/>
      <c r="E199" s="223"/>
      <c r="F199" s="223"/>
      <c r="G199" s="223"/>
      <c r="H199" s="223"/>
      <c r="I199" s="223"/>
      <c r="J199" s="223"/>
      <c r="K199" s="357">
        <f>SUM(K175:K198)</f>
        <v>1124541866</v>
      </c>
      <c r="L199" s="357">
        <f>SUM(L175:L198)</f>
        <v>32252000</v>
      </c>
      <c r="M199" s="355"/>
      <c r="N199" s="356"/>
      <c r="O199" s="355"/>
      <c r="Q199" s="314"/>
    </row>
    <row r="200" spans="1:17" ht="21.75" hidden="1" customHeight="1" x14ac:dyDescent="0.3">
      <c r="A200" s="1225" t="s">
        <v>379</v>
      </c>
      <c r="B200" s="19" t="s">
        <v>194</v>
      </c>
      <c r="C200" s="20" t="s">
        <v>359</v>
      </c>
      <c r="D200" s="21" t="s">
        <v>100</v>
      </c>
      <c r="E200" s="19">
        <v>180460000</v>
      </c>
      <c r="F200" s="1249">
        <v>375277500</v>
      </c>
      <c r="G200" s="1247">
        <v>54138000</v>
      </c>
      <c r="H200" s="1247">
        <f>72184000+77000000</f>
        <v>149184000</v>
      </c>
      <c r="I200" s="1247">
        <v>153192500</v>
      </c>
      <c r="J200" s="19"/>
      <c r="K200" s="1247">
        <f>SUM(G200:J200)</f>
        <v>356514500</v>
      </c>
      <c r="L200" s="1247">
        <f>IF(F200="",E200-K200,F200-K200)</f>
        <v>18763000</v>
      </c>
      <c r="M200" s="150"/>
      <c r="N200" s="150" t="s">
        <v>380</v>
      </c>
      <c r="O200" s="305">
        <v>43713</v>
      </c>
      <c r="P200" s="5" t="s">
        <v>381</v>
      </c>
    </row>
    <row r="201" spans="1:17" ht="21.75" hidden="1" customHeight="1" x14ac:dyDescent="0.3">
      <c r="A201" s="1226"/>
      <c r="B201" s="26" t="s">
        <v>196</v>
      </c>
      <c r="C201" s="27" t="s">
        <v>382</v>
      </c>
      <c r="D201" s="28" t="s">
        <v>100</v>
      </c>
      <c r="E201" s="26">
        <v>110000000</v>
      </c>
      <c r="F201" s="1219"/>
      <c r="G201" s="1210"/>
      <c r="H201" s="1210"/>
      <c r="I201" s="1210"/>
      <c r="J201" s="26"/>
      <c r="K201" s="1210"/>
      <c r="L201" s="1210"/>
      <c r="M201" s="32"/>
      <c r="N201" s="32"/>
      <c r="O201" s="152"/>
    </row>
    <row r="202" spans="1:17" ht="21.75" hidden="1" customHeight="1" x14ac:dyDescent="0.3">
      <c r="A202" s="1226"/>
      <c r="B202" s="26" t="s">
        <v>20</v>
      </c>
      <c r="C202" s="27" t="s">
        <v>336</v>
      </c>
      <c r="D202" s="28" t="s">
        <v>383</v>
      </c>
      <c r="E202" s="26"/>
      <c r="F202" s="29"/>
      <c r="G202" s="26">
        <v>10036000</v>
      </c>
      <c r="H202" s="26"/>
      <c r="I202" s="26"/>
      <c r="J202" s="26"/>
      <c r="K202" s="26">
        <f t="shared" ref="K202:K212" si="15">SUM(G202:J202)</f>
        <v>10036000</v>
      </c>
      <c r="L202" s="26"/>
      <c r="M202" s="32"/>
      <c r="N202" s="32"/>
      <c r="O202" s="152"/>
    </row>
    <row r="203" spans="1:17" ht="21.75" hidden="1" customHeight="1" x14ac:dyDescent="0.3">
      <c r="A203" s="1226"/>
      <c r="B203" s="26" t="s">
        <v>24</v>
      </c>
      <c r="C203" s="27" t="s">
        <v>118</v>
      </c>
      <c r="D203" s="28" t="s">
        <v>301</v>
      </c>
      <c r="E203" s="26">
        <v>35661300</v>
      </c>
      <c r="F203" s="29"/>
      <c r="G203" s="26">
        <v>35661300</v>
      </c>
      <c r="H203" s="26"/>
      <c r="I203" s="26"/>
      <c r="J203" s="26"/>
      <c r="K203" s="26">
        <f t="shared" si="15"/>
        <v>35661300</v>
      </c>
      <c r="L203" s="26">
        <f>IF(F203="",E203-K203,F203-K203)</f>
        <v>0</v>
      </c>
      <c r="M203" s="32"/>
      <c r="N203" s="32"/>
      <c r="O203" s="152"/>
    </row>
    <row r="204" spans="1:17" ht="21.75" hidden="1" customHeight="1" x14ac:dyDescent="0.3">
      <c r="A204" s="1226"/>
      <c r="B204" s="26" t="s">
        <v>26</v>
      </c>
      <c r="C204" s="27" t="s">
        <v>123</v>
      </c>
      <c r="D204" s="28" t="s">
        <v>384</v>
      </c>
      <c r="E204" s="26">
        <v>2013000</v>
      </c>
      <c r="F204" s="29"/>
      <c r="G204" s="26">
        <v>2013000</v>
      </c>
      <c r="H204" s="26"/>
      <c r="I204" s="26"/>
      <c r="J204" s="26"/>
      <c r="K204" s="26">
        <f t="shared" si="15"/>
        <v>2013000</v>
      </c>
      <c r="L204" s="26">
        <f>IF(F204="",E204-K204,F204-K204)</f>
        <v>0</v>
      </c>
      <c r="M204" s="32"/>
      <c r="N204" s="32"/>
      <c r="O204" s="152"/>
    </row>
    <row r="205" spans="1:17" ht="21.75" hidden="1" customHeight="1" x14ac:dyDescent="0.3">
      <c r="A205" s="1226"/>
      <c r="B205" s="26" t="s">
        <v>28</v>
      </c>
      <c r="C205" s="27" t="s">
        <v>107</v>
      </c>
      <c r="D205" s="28"/>
      <c r="E205" s="99">
        <v>20624500</v>
      </c>
      <c r="F205" s="29">
        <v>20624500</v>
      </c>
      <c r="G205" s="26">
        <v>15000000</v>
      </c>
      <c r="H205" s="26">
        <v>5624500</v>
      </c>
      <c r="I205" s="26"/>
      <c r="J205" s="26"/>
      <c r="K205" s="26">
        <f t="shared" si="15"/>
        <v>20624500</v>
      </c>
      <c r="L205" s="26">
        <f>IF(F205="",G205-K205,F205-K205)</f>
        <v>0</v>
      </c>
      <c r="M205" s="32"/>
      <c r="N205" s="32"/>
      <c r="O205" s="152"/>
    </row>
    <row r="206" spans="1:17" ht="27" hidden="1" customHeight="1" x14ac:dyDescent="0.3">
      <c r="A206" s="1226"/>
      <c r="B206" s="26" t="s">
        <v>30</v>
      </c>
      <c r="C206" s="27" t="s">
        <v>304</v>
      </c>
      <c r="D206" s="28" t="s">
        <v>265</v>
      </c>
      <c r="E206" s="99">
        <v>19500000</v>
      </c>
      <c r="F206" s="29"/>
      <c r="G206" s="26">
        <v>19500000</v>
      </c>
      <c r="H206" s="26"/>
      <c r="I206" s="26"/>
      <c r="J206" s="26"/>
      <c r="K206" s="26">
        <f t="shared" si="15"/>
        <v>19500000</v>
      </c>
      <c r="L206" s="26">
        <f>IF(F206="",G206-K206,F206-K206)</f>
        <v>0</v>
      </c>
      <c r="M206" s="32"/>
      <c r="N206" s="32"/>
      <c r="O206" s="152"/>
    </row>
    <row r="207" spans="1:17" ht="18.75" hidden="1" customHeight="1" x14ac:dyDescent="0.3">
      <c r="A207" s="1226"/>
      <c r="B207" s="26" t="s">
        <v>33</v>
      </c>
      <c r="C207" s="27" t="s">
        <v>31</v>
      </c>
      <c r="D207" s="28" t="s">
        <v>385</v>
      </c>
      <c r="E207" s="99">
        <v>81870265</v>
      </c>
      <c r="F207" s="29">
        <v>81870265</v>
      </c>
      <c r="G207" s="26">
        <v>60000000</v>
      </c>
      <c r="H207" s="26">
        <v>21870265</v>
      </c>
      <c r="I207" s="26"/>
      <c r="J207" s="26"/>
      <c r="K207" s="26">
        <f t="shared" si="15"/>
        <v>81870265</v>
      </c>
      <c r="L207" s="26">
        <f>IF(F207="",G207-K207,F207-K207)</f>
        <v>0</v>
      </c>
      <c r="M207" s="32"/>
      <c r="N207" s="32"/>
      <c r="O207" s="152"/>
    </row>
    <row r="208" spans="1:17" ht="18.75" hidden="1" customHeight="1" x14ac:dyDescent="0.3">
      <c r="A208" s="1226"/>
      <c r="B208" s="26" t="s">
        <v>39</v>
      </c>
      <c r="C208" s="47" t="s">
        <v>386</v>
      </c>
      <c r="D208" s="28"/>
      <c r="E208" s="26">
        <f>G208*2</f>
        <v>33440000</v>
      </c>
      <c r="F208" s="29">
        <v>33440000</v>
      </c>
      <c r="G208" s="26">
        <v>16720000</v>
      </c>
      <c r="H208" s="26">
        <v>16720000</v>
      </c>
      <c r="I208" s="26"/>
      <c r="J208" s="26"/>
      <c r="K208" s="26">
        <f t="shared" si="15"/>
        <v>33440000</v>
      </c>
      <c r="L208" s="26">
        <f>IF(F208="",E208-K208,F208-K208)</f>
        <v>0</v>
      </c>
      <c r="M208" s="32" t="s">
        <v>387</v>
      </c>
      <c r="N208" s="32" t="s">
        <v>388</v>
      </c>
      <c r="O208" s="236">
        <v>43795</v>
      </c>
    </row>
    <row r="209" spans="1:15" ht="18.75" hidden="1" customHeight="1" x14ac:dyDescent="0.3">
      <c r="A209" s="1227"/>
      <c r="B209" s="26" t="s">
        <v>44</v>
      </c>
      <c r="C209" s="100" t="s">
        <v>161</v>
      </c>
      <c r="D209" s="46" t="s">
        <v>162</v>
      </c>
      <c r="E209" s="1172">
        <v>37200000</v>
      </c>
      <c r="F209" s="1179"/>
      <c r="G209" s="1172">
        <v>37200000</v>
      </c>
      <c r="H209" s="1172"/>
      <c r="I209" s="1172"/>
      <c r="J209" s="1172"/>
      <c r="K209" s="26">
        <f t="shared" si="15"/>
        <v>37200000</v>
      </c>
      <c r="L209" s="1172"/>
      <c r="M209" s="1177"/>
      <c r="N209" s="1177"/>
      <c r="O209" s="306"/>
    </row>
    <row r="210" spans="1:15" ht="18.75" hidden="1" customHeight="1" x14ac:dyDescent="0.3">
      <c r="A210" s="1227"/>
      <c r="B210" s="26" t="s">
        <v>49</v>
      </c>
      <c r="C210" s="100" t="s">
        <v>389</v>
      </c>
      <c r="D210" s="46" t="s">
        <v>173</v>
      </c>
      <c r="E210" s="1172">
        <v>118900000</v>
      </c>
      <c r="F210" s="1179">
        <v>118900000</v>
      </c>
      <c r="G210" s="1172">
        <v>26100000</v>
      </c>
      <c r="H210" s="1172">
        <v>26100000</v>
      </c>
      <c r="I210" s="1172">
        <v>66700000</v>
      </c>
      <c r="J210" s="1172"/>
      <c r="K210" s="1172">
        <f t="shared" si="15"/>
        <v>118900000</v>
      </c>
      <c r="L210" s="26">
        <f>IF(F210="",E210-K210,F210-K210)</f>
        <v>0</v>
      </c>
      <c r="M210" s="1177"/>
      <c r="N210" s="1177"/>
      <c r="O210" s="306"/>
    </row>
    <row r="211" spans="1:15" ht="18.75" hidden="1" customHeight="1" x14ac:dyDescent="0.3">
      <c r="A211" s="1227"/>
      <c r="B211" s="1172"/>
      <c r="C211" s="100" t="s">
        <v>170</v>
      </c>
      <c r="D211" s="502" t="s">
        <v>171</v>
      </c>
      <c r="E211" s="1172"/>
      <c r="F211" s="1179">
        <v>19895000</v>
      </c>
      <c r="G211" s="1172">
        <v>19895000</v>
      </c>
      <c r="H211" s="1172"/>
      <c r="I211" s="1172"/>
      <c r="J211" s="1172"/>
      <c r="K211" s="1172">
        <f t="shared" si="15"/>
        <v>19895000</v>
      </c>
      <c r="L211" s="1172"/>
      <c r="M211" s="1177"/>
      <c r="N211" s="1177"/>
      <c r="O211" s="306"/>
    </row>
    <row r="212" spans="1:15" ht="18.75" hidden="1" customHeight="1" x14ac:dyDescent="0.3">
      <c r="A212" s="1227"/>
      <c r="B212" s="1172"/>
      <c r="C212" s="100" t="s">
        <v>346</v>
      </c>
      <c r="D212" s="502"/>
      <c r="E212" s="1172">
        <v>69580000</v>
      </c>
      <c r="F212" s="1179"/>
      <c r="G212" s="1172">
        <v>69580000</v>
      </c>
      <c r="H212" s="1172"/>
      <c r="I212" s="1172"/>
      <c r="J212" s="1172"/>
      <c r="K212" s="1172">
        <f t="shared" si="15"/>
        <v>69580000</v>
      </c>
      <c r="L212" s="1172"/>
      <c r="M212" s="1177"/>
      <c r="N212" s="1177"/>
      <c r="O212" s="306"/>
    </row>
    <row r="213" spans="1:15" ht="21.75" hidden="1" customHeight="1" thickBot="1" x14ac:dyDescent="0.35">
      <c r="A213" s="1228"/>
      <c r="B213" s="55"/>
      <c r="C213" s="55"/>
      <c r="D213" s="55"/>
      <c r="E213" s="55"/>
      <c r="F213" s="220"/>
      <c r="G213" s="55"/>
      <c r="H213" s="118"/>
      <c r="I213" s="55"/>
      <c r="J213" s="55"/>
      <c r="K213" s="289">
        <f>SUM(K200:K212)</f>
        <v>805234565</v>
      </c>
      <c r="L213" s="288">
        <f>SUM(L200:L211)</f>
        <v>18763000</v>
      </c>
      <c r="M213" s="55"/>
      <c r="N213" s="55"/>
      <c r="O213" s="154"/>
    </row>
    <row r="214" spans="1:15" ht="21.75" hidden="1" customHeight="1" x14ac:dyDescent="0.3">
      <c r="A214" s="1233" t="s">
        <v>390</v>
      </c>
      <c r="B214" s="1173" t="s">
        <v>194</v>
      </c>
      <c r="C214" s="76" t="s">
        <v>359</v>
      </c>
      <c r="D214" s="77" t="s">
        <v>391</v>
      </c>
      <c r="E214" s="1173">
        <v>19400000</v>
      </c>
      <c r="F214" s="1176"/>
      <c r="G214" s="1173">
        <v>9700000</v>
      </c>
      <c r="H214" s="1173"/>
      <c r="I214" s="1173"/>
      <c r="J214" s="1173"/>
      <c r="K214" s="1173">
        <f t="shared" ref="K214:K226" si="16">SUM(G214:J214)</f>
        <v>9700000</v>
      </c>
      <c r="L214" s="1173">
        <f>IF(F214="",E214-K214,F214-K214)</f>
        <v>9700000</v>
      </c>
      <c r="M214" s="1178"/>
      <c r="N214" s="1178" t="s">
        <v>392</v>
      </c>
      <c r="O214" s="304">
        <v>43741</v>
      </c>
    </row>
    <row r="215" spans="1:15" ht="21.75" hidden="1" customHeight="1" x14ac:dyDescent="0.3">
      <c r="A215" s="1231"/>
      <c r="B215" s="26" t="s">
        <v>196</v>
      </c>
      <c r="C215" s="27" t="s">
        <v>369</v>
      </c>
      <c r="D215" s="28" t="s">
        <v>393</v>
      </c>
      <c r="E215" s="26"/>
      <c r="F215" s="29"/>
      <c r="G215" s="26">
        <v>13192000</v>
      </c>
      <c r="H215" s="26">
        <v>2250000</v>
      </c>
      <c r="I215" s="26"/>
      <c r="J215" s="26"/>
      <c r="K215" s="26">
        <f t="shared" si="16"/>
        <v>15442000</v>
      </c>
      <c r="L215" s="26"/>
      <c r="M215" s="32"/>
      <c r="N215" s="32"/>
      <c r="O215" s="32"/>
    </row>
    <row r="216" spans="1:15" ht="21.75" hidden="1" customHeight="1" x14ac:dyDescent="0.3">
      <c r="A216" s="1231"/>
      <c r="B216" s="26" t="s">
        <v>20</v>
      </c>
      <c r="C216" s="27" t="s">
        <v>118</v>
      </c>
      <c r="D216" s="28" t="s">
        <v>301</v>
      </c>
      <c r="E216" s="26">
        <v>36883450</v>
      </c>
      <c r="F216" s="29"/>
      <c r="G216" s="26">
        <v>36883450</v>
      </c>
      <c r="H216" s="26"/>
      <c r="I216" s="26"/>
      <c r="J216" s="26"/>
      <c r="K216" s="26">
        <f t="shared" si="16"/>
        <v>36883450</v>
      </c>
      <c r="L216" s="26">
        <f>IF(F216="",E216-K216,F216-K216)</f>
        <v>0</v>
      </c>
      <c r="M216" s="32"/>
      <c r="N216" s="32"/>
      <c r="O216" s="32"/>
    </row>
    <row r="217" spans="1:15" ht="21.75" hidden="1" customHeight="1" x14ac:dyDescent="0.3">
      <c r="A217" s="1231"/>
      <c r="B217" s="26" t="s">
        <v>24</v>
      </c>
      <c r="C217" s="27" t="s">
        <v>394</v>
      </c>
      <c r="D217" s="28" t="s">
        <v>162</v>
      </c>
      <c r="E217" s="26"/>
      <c r="F217" s="29"/>
      <c r="G217" s="26">
        <v>17600000</v>
      </c>
      <c r="H217" s="26"/>
      <c r="I217" s="26"/>
      <c r="J217" s="26"/>
      <c r="K217" s="26">
        <f t="shared" si="16"/>
        <v>17600000</v>
      </c>
      <c r="L217" s="26"/>
      <c r="M217" s="32"/>
      <c r="N217" s="32"/>
      <c r="O217" s="32"/>
    </row>
    <row r="218" spans="1:15" ht="21.75" hidden="1" customHeight="1" x14ac:dyDescent="0.3">
      <c r="A218" s="1231"/>
      <c r="B218" s="26" t="s">
        <v>26</v>
      </c>
      <c r="C218" s="27" t="s">
        <v>170</v>
      </c>
      <c r="D218" s="28" t="s">
        <v>395</v>
      </c>
      <c r="E218" s="26"/>
      <c r="F218" s="29"/>
      <c r="G218" s="26"/>
      <c r="H218" s="26"/>
      <c r="I218" s="26"/>
      <c r="J218" s="26"/>
      <c r="K218" s="26">
        <f t="shared" si="16"/>
        <v>0</v>
      </c>
      <c r="L218" s="26">
        <f t="shared" ref="L218:L226" si="17">IF(F218="",E218-K218,F218-K218)</f>
        <v>0</v>
      </c>
      <c r="M218" s="32"/>
      <c r="N218" s="32"/>
      <c r="O218" s="32"/>
    </row>
    <row r="219" spans="1:15" ht="21.75" hidden="1" customHeight="1" x14ac:dyDescent="0.3">
      <c r="A219" s="1231"/>
      <c r="B219" s="26" t="s">
        <v>28</v>
      </c>
      <c r="C219" s="27" t="s">
        <v>396</v>
      </c>
      <c r="D219" s="28" t="s">
        <v>397</v>
      </c>
      <c r="E219" s="26">
        <v>2722720</v>
      </c>
      <c r="F219" s="29"/>
      <c r="G219" s="26">
        <v>2722720</v>
      </c>
      <c r="H219" s="26"/>
      <c r="I219" s="26"/>
      <c r="J219" s="26"/>
      <c r="K219" s="26">
        <f t="shared" si="16"/>
        <v>2722720</v>
      </c>
      <c r="L219" s="26">
        <f t="shared" si="17"/>
        <v>0</v>
      </c>
      <c r="M219" s="32"/>
      <c r="N219" s="32"/>
      <c r="O219" s="32"/>
    </row>
    <row r="220" spans="1:15" ht="21.75" hidden="1" customHeight="1" x14ac:dyDescent="0.3">
      <c r="A220" s="1231"/>
      <c r="B220" s="26" t="s">
        <v>30</v>
      </c>
      <c r="C220" s="27" t="s">
        <v>398</v>
      </c>
      <c r="D220" s="28" t="s">
        <v>200</v>
      </c>
      <c r="E220" s="26">
        <v>20999000</v>
      </c>
      <c r="F220" s="29">
        <v>20999000</v>
      </c>
      <c r="G220" s="26">
        <v>15795000</v>
      </c>
      <c r="H220" s="26">
        <v>5204000</v>
      </c>
      <c r="I220" s="26"/>
      <c r="J220" s="26"/>
      <c r="K220" s="26">
        <f t="shared" si="16"/>
        <v>20999000</v>
      </c>
      <c r="L220" s="26">
        <f t="shared" si="17"/>
        <v>0</v>
      </c>
      <c r="M220" s="32" t="s">
        <v>399</v>
      </c>
      <c r="N220" s="32"/>
      <c r="O220" s="32"/>
    </row>
    <row r="221" spans="1:15" ht="21.75" hidden="1" customHeight="1" x14ac:dyDescent="0.3">
      <c r="A221" s="1231"/>
      <c r="B221" s="26" t="s">
        <v>33</v>
      </c>
      <c r="C221" s="27" t="s">
        <v>99</v>
      </c>
      <c r="D221" s="28" t="s">
        <v>400</v>
      </c>
      <c r="E221" s="26">
        <v>16050000</v>
      </c>
      <c r="F221" s="29"/>
      <c r="G221" s="26">
        <v>8025000</v>
      </c>
      <c r="H221" s="26">
        <v>8025000</v>
      </c>
      <c r="I221" s="26"/>
      <c r="J221" s="26"/>
      <c r="K221" s="26">
        <f t="shared" si="16"/>
        <v>16050000</v>
      </c>
      <c r="L221" s="26">
        <f t="shared" si="17"/>
        <v>0</v>
      </c>
      <c r="M221" s="32"/>
      <c r="N221" s="32"/>
      <c r="O221" s="32"/>
    </row>
    <row r="222" spans="1:15" ht="21.75" hidden="1" customHeight="1" x14ac:dyDescent="0.3">
      <c r="A222" s="1231"/>
      <c r="B222" s="26" t="s">
        <v>39</v>
      </c>
      <c r="C222" s="27" t="s">
        <v>401</v>
      </c>
      <c r="D222" s="28" t="s">
        <v>400</v>
      </c>
      <c r="E222" s="26">
        <v>9600000</v>
      </c>
      <c r="F222" s="29"/>
      <c r="G222" s="26">
        <v>9600000</v>
      </c>
      <c r="H222" s="26"/>
      <c r="I222" s="26"/>
      <c r="J222" s="26"/>
      <c r="K222" s="26">
        <f t="shared" si="16"/>
        <v>9600000</v>
      </c>
      <c r="L222" s="26">
        <f t="shared" si="17"/>
        <v>0</v>
      </c>
      <c r="M222" s="32"/>
      <c r="N222" s="32"/>
      <c r="O222" s="32"/>
    </row>
    <row r="223" spans="1:15" ht="39.75" hidden="1" customHeight="1" x14ac:dyDescent="0.3">
      <c r="A223" s="1234"/>
      <c r="B223" s="26" t="s">
        <v>44</v>
      </c>
      <c r="C223" s="45" t="s">
        <v>402</v>
      </c>
      <c r="D223" s="46" t="s">
        <v>403</v>
      </c>
      <c r="E223" s="1172">
        <v>3800000</v>
      </c>
      <c r="F223" s="1179"/>
      <c r="G223" s="1172">
        <v>3800000</v>
      </c>
      <c r="H223" s="1172"/>
      <c r="I223" s="1172"/>
      <c r="J223" s="1172"/>
      <c r="K223" s="26">
        <f t="shared" si="16"/>
        <v>3800000</v>
      </c>
      <c r="L223" s="26">
        <f t="shared" si="17"/>
        <v>0</v>
      </c>
      <c r="M223" s="1177"/>
      <c r="N223" s="1177"/>
      <c r="O223" s="1177"/>
    </row>
    <row r="224" spans="1:15" ht="21.75" hidden="1" customHeight="1" x14ac:dyDescent="0.3">
      <c r="A224" s="1234"/>
      <c r="B224" s="26" t="s">
        <v>49</v>
      </c>
      <c r="C224" s="45" t="s">
        <v>404</v>
      </c>
      <c r="D224" s="46" t="s">
        <v>299</v>
      </c>
      <c r="E224" s="1172">
        <v>8000000</v>
      </c>
      <c r="F224" s="1179"/>
      <c r="G224" s="1172">
        <v>8000000</v>
      </c>
      <c r="H224" s="1172"/>
      <c r="I224" s="1172"/>
      <c r="J224" s="1172"/>
      <c r="K224" s="26">
        <f t="shared" si="16"/>
        <v>8000000</v>
      </c>
      <c r="L224" s="26">
        <f t="shared" si="17"/>
        <v>0</v>
      </c>
      <c r="M224" s="1177"/>
      <c r="N224" s="1177"/>
      <c r="O224" s="1177"/>
    </row>
    <row r="225" spans="1:17" ht="21.75" hidden="1" customHeight="1" x14ac:dyDescent="0.3">
      <c r="A225" s="1234"/>
      <c r="B225" s="26" t="s">
        <v>55</v>
      </c>
      <c r="C225" s="45" t="s">
        <v>405</v>
      </c>
      <c r="D225" s="46" t="s">
        <v>173</v>
      </c>
      <c r="E225" s="1172">
        <v>5323000</v>
      </c>
      <c r="F225" s="1179"/>
      <c r="G225" s="1172">
        <v>5323000</v>
      </c>
      <c r="H225" s="1172"/>
      <c r="I225" s="1172"/>
      <c r="J225" s="1172"/>
      <c r="K225" s="26">
        <f t="shared" si="16"/>
        <v>5323000</v>
      </c>
      <c r="L225" s="26">
        <f t="shared" si="17"/>
        <v>0</v>
      </c>
      <c r="M225" s="1177"/>
      <c r="N225" s="1177"/>
      <c r="O225" s="1177"/>
    </row>
    <row r="226" spans="1:17" ht="21.75" hidden="1" customHeight="1" x14ac:dyDescent="0.3">
      <c r="A226" s="1234"/>
      <c r="B226" s="26" t="s">
        <v>59</v>
      </c>
      <c r="C226" s="45" t="s">
        <v>406</v>
      </c>
      <c r="D226" s="46" t="s">
        <v>100</v>
      </c>
      <c r="E226" s="1172"/>
      <c r="F226" s="1179">
        <f>21800000+22238000</f>
        <v>44038000</v>
      </c>
      <c r="G226" s="1172">
        <v>44038000</v>
      </c>
      <c r="H226" s="1172"/>
      <c r="I226" s="1172"/>
      <c r="J226" s="1172"/>
      <c r="K226" s="26">
        <f t="shared" si="16"/>
        <v>44038000</v>
      </c>
      <c r="L226" s="26">
        <f t="shared" si="17"/>
        <v>0</v>
      </c>
      <c r="M226" s="1177"/>
      <c r="N226" s="1177"/>
      <c r="O226" s="1177"/>
    </row>
    <row r="227" spans="1:17" ht="21.75" hidden="1" customHeight="1" x14ac:dyDescent="0.3">
      <c r="A227" s="1234"/>
      <c r="B227" s="1177"/>
      <c r="C227" s="1177"/>
      <c r="D227" s="1177"/>
      <c r="E227" s="1177"/>
      <c r="F227" s="1179"/>
      <c r="G227" s="1177"/>
      <c r="H227" s="1172"/>
      <c r="I227" s="1177"/>
      <c r="J227" s="1177"/>
      <c r="K227" s="299">
        <f>SUM(K214:K226)</f>
        <v>190158170</v>
      </c>
      <c r="L227" s="298">
        <f>SUM(L214:L226)</f>
        <v>9700000</v>
      </c>
      <c r="M227" s="1177"/>
      <c r="N227" s="1177"/>
      <c r="O227" s="1177"/>
    </row>
    <row r="228" spans="1:17" ht="21.75" hidden="1" customHeight="1" x14ac:dyDescent="0.3">
      <c r="A228" s="1242" t="s">
        <v>407</v>
      </c>
      <c r="B228" s="484" t="s">
        <v>194</v>
      </c>
      <c r="C228" s="485" t="s">
        <v>359</v>
      </c>
      <c r="D228" s="486" t="s">
        <v>100</v>
      </c>
      <c r="E228" s="487">
        <v>798512000</v>
      </c>
      <c r="F228" s="487">
        <v>798512000</v>
      </c>
      <c r="G228" s="484">
        <v>229563000</v>
      </c>
      <c r="H228" s="484">
        <v>306084000</v>
      </c>
      <c r="I228" s="484">
        <v>222940000</v>
      </c>
      <c r="J228" s="488"/>
      <c r="K228" s="484">
        <f>SUM(G228:I228)</f>
        <v>758587000</v>
      </c>
      <c r="L228" s="484">
        <f>IF(F228="",E228-K228,F228-K228)</f>
        <v>39925000</v>
      </c>
      <c r="M228" s="489"/>
      <c r="N228" s="489"/>
      <c r="O228" s="490" t="s">
        <v>408</v>
      </c>
      <c r="P228" s="103"/>
      <c r="Q228" s="312"/>
    </row>
    <row r="229" spans="1:17" ht="21.75" hidden="1" customHeight="1" x14ac:dyDescent="0.3">
      <c r="A229" s="1243"/>
      <c r="B229" s="240" t="s">
        <v>196</v>
      </c>
      <c r="C229" s="241" t="s">
        <v>409</v>
      </c>
      <c r="D229" s="242" t="s">
        <v>410</v>
      </c>
      <c r="E229" s="240">
        <v>9300000</v>
      </c>
      <c r="F229" s="243"/>
      <c r="G229" s="240">
        <v>9300000</v>
      </c>
      <c r="H229" s="240"/>
      <c r="I229" s="240"/>
      <c r="J229" s="240"/>
      <c r="K229" s="240">
        <f t="shared" ref="K229:K235" si="18">SUM(G229:J229)</f>
        <v>9300000</v>
      </c>
      <c r="L229" s="240">
        <f>IF(F229="",E229-K229,F229-K229)</f>
        <v>0</v>
      </c>
      <c r="M229" s="244"/>
      <c r="N229" s="244"/>
      <c r="O229" s="244"/>
    </row>
    <row r="230" spans="1:17" ht="21.75" hidden="1" customHeight="1" x14ac:dyDescent="0.3">
      <c r="A230" s="1243"/>
      <c r="B230" s="240" t="s">
        <v>20</v>
      </c>
      <c r="C230" s="241" t="s">
        <v>118</v>
      </c>
      <c r="D230" s="242" t="s">
        <v>301</v>
      </c>
      <c r="E230" s="240">
        <v>42597100</v>
      </c>
      <c r="F230" s="243"/>
      <c r="G230" s="240">
        <v>42597100</v>
      </c>
      <c r="H230" s="240"/>
      <c r="I230" s="240"/>
      <c r="J230" s="240"/>
      <c r="K230" s="240">
        <f t="shared" si="18"/>
        <v>42597100</v>
      </c>
      <c r="L230" s="240">
        <f>IF(F230="",E230-K230,F230-K230)</f>
        <v>0</v>
      </c>
      <c r="M230" s="244"/>
      <c r="N230" s="244"/>
      <c r="O230" s="244"/>
    </row>
    <row r="231" spans="1:17" ht="21.75" hidden="1" customHeight="1" x14ac:dyDescent="0.3">
      <c r="A231" s="1243"/>
      <c r="B231" s="240" t="s">
        <v>24</v>
      </c>
      <c r="C231" s="241" t="s">
        <v>411</v>
      </c>
      <c r="D231" s="242"/>
      <c r="E231" s="240"/>
      <c r="F231" s="243"/>
      <c r="G231" s="240">
        <v>200000</v>
      </c>
      <c r="H231" s="240"/>
      <c r="I231" s="240"/>
      <c r="J231" s="240"/>
      <c r="K231" s="240">
        <f t="shared" si="18"/>
        <v>200000</v>
      </c>
      <c r="L231" s="240"/>
      <c r="M231" s="244"/>
      <c r="N231" s="244"/>
      <c r="O231" s="244"/>
    </row>
    <row r="232" spans="1:17" ht="21.75" hidden="1" customHeight="1" x14ac:dyDescent="0.3">
      <c r="A232" s="1243"/>
      <c r="B232" s="240" t="s">
        <v>26</v>
      </c>
      <c r="C232" s="241" t="s">
        <v>201</v>
      </c>
      <c r="D232" s="242" t="s">
        <v>200</v>
      </c>
      <c r="E232" s="240">
        <v>20990000</v>
      </c>
      <c r="F232" s="243"/>
      <c r="G232" s="240"/>
      <c r="H232" s="240"/>
      <c r="I232" s="240"/>
      <c r="J232" s="240"/>
      <c r="K232" s="240">
        <f t="shared" si="18"/>
        <v>0</v>
      </c>
      <c r="L232" s="240">
        <f>IF(F232="",E232-K232,F232-K232)</f>
        <v>20990000</v>
      </c>
      <c r="M232" s="244" t="s">
        <v>47</v>
      </c>
      <c r="N232" s="244" t="s">
        <v>412</v>
      </c>
      <c r="O232" s="491">
        <v>43798</v>
      </c>
    </row>
    <row r="233" spans="1:17" ht="21.75" hidden="1" customHeight="1" x14ac:dyDescent="0.3">
      <c r="A233" s="1243"/>
      <c r="B233" s="240" t="s">
        <v>28</v>
      </c>
      <c r="C233" s="241" t="s">
        <v>304</v>
      </c>
      <c r="D233" s="242" t="s">
        <v>265</v>
      </c>
      <c r="E233" s="240">
        <v>65266000</v>
      </c>
      <c r="F233" s="243"/>
      <c r="G233" s="240">
        <v>65266000</v>
      </c>
      <c r="H233" s="240"/>
      <c r="I233" s="240"/>
      <c r="J233" s="240"/>
      <c r="K233" s="240">
        <f t="shared" si="18"/>
        <v>65266000</v>
      </c>
      <c r="L233" s="240">
        <f>IF(F233="",E233-K233,F233-K233)</f>
        <v>0</v>
      </c>
      <c r="M233" s="244"/>
      <c r="N233" s="244"/>
      <c r="O233" s="491"/>
    </row>
    <row r="234" spans="1:17" ht="21.75" hidden="1" customHeight="1" x14ac:dyDescent="0.3">
      <c r="A234" s="1243"/>
      <c r="B234" s="240" t="s">
        <v>30</v>
      </c>
      <c r="C234" s="241" t="s">
        <v>340</v>
      </c>
      <c r="D234" s="242" t="s">
        <v>156</v>
      </c>
      <c r="E234" s="240">
        <v>17727273</v>
      </c>
      <c r="F234" s="243"/>
      <c r="G234" s="240">
        <v>16000000</v>
      </c>
      <c r="H234" s="240">
        <v>1727273</v>
      </c>
      <c r="I234" s="240"/>
      <c r="J234" s="240"/>
      <c r="K234" s="240">
        <f t="shared" si="18"/>
        <v>17727273</v>
      </c>
      <c r="L234" s="240">
        <f>IF(F234="",E234-K234,F234-K234)</f>
        <v>0</v>
      </c>
      <c r="M234" s="244"/>
      <c r="N234" s="244"/>
      <c r="O234" s="491"/>
    </row>
    <row r="235" spans="1:17" ht="21.75" hidden="1" customHeight="1" x14ac:dyDescent="0.3">
      <c r="A235" s="1243"/>
      <c r="B235" s="240" t="s">
        <v>33</v>
      </c>
      <c r="C235" s="241" t="s">
        <v>413</v>
      </c>
      <c r="D235" s="242"/>
      <c r="E235" s="240"/>
      <c r="F235" s="243">
        <v>120436501</v>
      </c>
      <c r="G235" s="240">
        <v>58238000</v>
      </c>
      <c r="H235" s="240">
        <v>62198501</v>
      </c>
      <c r="I235" s="240"/>
      <c r="J235" s="240"/>
      <c r="K235" s="240">
        <f t="shared" si="18"/>
        <v>120436501</v>
      </c>
      <c r="L235" s="240">
        <f>IF(F235="",E235-K235,F235-K235)</f>
        <v>0</v>
      </c>
      <c r="M235" s="244"/>
      <c r="N235" s="244"/>
      <c r="O235" s="491"/>
    </row>
    <row r="236" spans="1:17" ht="21.75" hidden="1" customHeight="1" x14ac:dyDescent="0.3">
      <c r="A236" s="1244"/>
      <c r="B236" s="316"/>
      <c r="C236" s="326"/>
      <c r="D236" s="327"/>
      <c r="E236" s="316"/>
      <c r="F236" s="301"/>
      <c r="G236" s="316"/>
      <c r="H236" s="316"/>
      <c r="I236" s="316"/>
      <c r="J236" s="316"/>
      <c r="K236" s="316"/>
      <c r="L236" s="316"/>
      <c r="M236" s="302"/>
      <c r="N236" s="302"/>
      <c r="O236" s="732"/>
    </row>
    <row r="237" spans="1:17" ht="21.75" hidden="1" customHeight="1" x14ac:dyDescent="0.3">
      <c r="A237" s="1245"/>
      <c r="B237" s="492"/>
      <c r="C237" s="492"/>
      <c r="D237" s="492"/>
      <c r="E237" s="492"/>
      <c r="F237" s="493"/>
      <c r="G237" s="492"/>
      <c r="H237" s="494"/>
      <c r="I237" s="492"/>
      <c r="J237" s="492"/>
      <c r="K237" s="495">
        <f>SUM(K228:K235)</f>
        <v>1014113874</v>
      </c>
      <c r="L237" s="496">
        <f>SUM(L228:L235)</f>
        <v>60915000</v>
      </c>
      <c r="M237" s="492"/>
      <c r="N237" s="492"/>
      <c r="O237" s="492"/>
    </row>
    <row r="238" spans="1:17" ht="21.75" hidden="1" customHeight="1" x14ac:dyDescent="0.3">
      <c r="A238" s="1236"/>
      <c r="B238" s="240" t="s">
        <v>196</v>
      </c>
      <c r="C238" s="241" t="s">
        <v>201</v>
      </c>
      <c r="D238" s="242" t="s">
        <v>200</v>
      </c>
      <c r="E238" s="240">
        <v>36860571</v>
      </c>
      <c r="F238" s="243"/>
      <c r="G238" s="240">
        <v>18430000</v>
      </c>
      <c r="H238" s="240">
        <v>14744000</v>
      </c>
      <c r="I238" s="240">
        <f>3686751-180</f>
        <v>3686571</v>
      </c>
      <c r="J238" s="240"/>
      <c r="K238" s="240">
        <f>SUM(G238:J238)</f>
        <v>36860571</v>
      </c>
      <c r="L238" s="240">
        <f>IF(F238="",E238-K238,F238-K238)</f>
        <v>0</v>
      </c>
      <c r="M238" s="269" t="s">
        <v>47</v>
      </c>
      <c r="N238" s="270" t="s">
        <v>414</v>
      </c>
      <c r="O238" s="271">
        <v>43773</v>
      </c>
    </row>
    <row r="239" spans="1:17" ht="21.75" hidden="1" customHeight="1" x14ac:dyDescent="0.3">
      <c r="A239" s="1236"/>
      <c r="B239" s="240" t="s">
        <v>24</v>
      </c>
      <c r="C239" s="241" t="s">
        <v>304</v>
      </c>
      <c r="D239" s="242" t="s">
        <v>265</v>
      </c>
      <c r="E239" s="240">
        <v>5300000</v>
      </c>
      <c r="F239" s="243"/>
      <c r="G239" s="240">
        <v>5300000</v>
      </c>
      <c r="H239" s="240"/>
      <c r="I239" s="240"/>
      <c r="J239" s="240"/>
      <c r="K239" s="240">
        <f>SUM(G239:J239)</f>
        <v>5300000</v>
      </c>
      <c r="L239" s="240">
        <f>IF(F239="",E239-K239,F239-K239)</f>
        <v>0</v>
      </c>
      <c r="M239" s="269"/>
      <c r="N239" s="270"/>
      <c r="O239" s="258"/>
    </row>
    <row r="240" spans="1:17" ht="21.75" hidden="1" customHeight="1" x14ac:dyDescent="0.3">
      <c r="A240" s="1236"/>
      <c r="B240" s="240" t="s">
        <v>26</v>
      </c>
      <c r="C240" s="241" t="s">
        <v>415</v>
      </c>
      <c r="D240" s="242" t="s">
        <v>416</v>
      </c>
      <c r="E240" s="240">
        <v>1100000</v>
      </c>
      <c r="F240" s="243"/>
      <c r="G240" s="240"/>
      <c r="H240" s="240"/>
      <c r="I240" s="240"/>
      <c r="J240" s="240"/>
      <c r="K240" s="240">
        <v>1100000</v>
      </c>
      <c r="L240" s="240">
        <f>IF(F240="",E240-K240,F240-K240)</f>
        <v>0</v>
      </c>
      <c r="M240" s="277" t="s">
        <v>417</v>
      </c>
      <c r="N240" s="270"/>
      <c r="O240" s="258"/>
    </row>
    <row r="241" spans="1:17" ht="21.75" hidden="1" customHeight="1" x14ac:dyDescent="0.3">
      <c r="A241" s="1236"/>
      <c r="B241" s="240" t="s">
        <v>28</v>
      </c>
      <c r="C241" s="241" t="s">
        <v>215</v>
      </c>
      <c r="D241" s="242" t="s">
        <v>418</v>
      </c>
      <c r="E241" s="240">
        <v>55074636</v>
      </c>
      <c r="F241" s="243"/>
      <c r="G241" s="240">
        <v>25033925</v>
      </c>
      <c r="H241" s="240"/>
      <c r="I241" s="240"/>
      <c r="J241" s="240"/>
      <c r="K241" s="240">
        <f>SUM(G241:J241)</f>
        <v>25033925</v>
      </c>
      <c r="L241" s="240">
        <f>IF(F241="",E241-K241,F241-K241)</f>
        <v>30040711</v>
      </c>
      <c r="M241" s="269" t="s">
        <v>47</v>
      </c>
      <c r="N241" s="270" t="s">
        <v>419</v>
      </c>
      <c r="O241" s="271">
        <v>43782</v>
      </c>
    </row>
    <row r="242" spans="1:17" ht="21.75" hidden="1" customHeight="1" x14ac:dyDescent="0.3">
      <c r="A242" s="1236"/>
      <c r="B242" s="240" t="s">
        <v>30</v>
      </c>
      <c r="C242" s="241" t="s">
        <v>164</v>
      </c>
      <c r="D242" s="242" t="s">
        <v>41</v>
      </c>
      <c r="E242" s="240">
        <v>11295350</v>
      </c>
      <c r="F242" s="243"/>
      <c r="G242" s="240">
        <v>11295350</v>
      </c>
      <c r="H242" s="240"/>
      <c r="I242" s="240"/>
      <c r="J242" s="240"/>
      <c r="K242" s="240">
        <f>SUM(G242:J242)</f>
        <v>11295350</v>
      </c>
      <c r="L242" s="240">
        <f>IF(F242="",E242-K242,F242-K242)</f>
        <v>0</v>
      </c>
      <c r="M242" s="277" t="s">
        <v>420</v>
      </c>
      <c r="N242" s="270"/>
      <c r="O242" s="258"/>
    </row>
    <row r="243" spans="1:17" ht="21.75" hidden="1" customHeight="1" x14ac:dyDescent="0.3">
      <c r="A243" s="1236"/>
      <c r="B243" s="240" t="s">
        <v>33</v>
      </c>
      <c r="C243" s="241" t="s">
        <v>336</v>
      </c>
      <c r="D243" s="242" t="s">
        <v>286</v>
      </c>
      <c r="E243" s="240"/>
      <c r="F243" s="243"/>
      <c r="G243" s="240">
        <v>12040000</v>
      </c>
      <c r="H243" s="240"/>
      <c r="I243" s="240"/>
      <c r="J243" s="240"/>
      <c r="K243" s="240">
        <f>SUM(G243:J243)</f>
        <v>12040000</v>
      </c>
      <c r="L243" s="240"/>
      <c r="M243" s="269"/>
      <c r="N243" s="270"/>
      <c r="O243" s="258"/>
    </row>
    <row r="244" spans="1:17" ht="21.75" hidden="1" customHeight="1" x14ac:dyDescent="0.3">
      <c r="A244" s="1236"/>
      <c r="B244" s="240" t="s">
        <v>39</v>
      </c>
      <c r="C244" s="241" t="s">
        <v>421</v>
      </c>
      <c r="D244" s="242" t="s">
        <v>422</v>
      </c>
      <c r="E244" s="240">
        <v>15500000</v>
      </c>
      <c r="F244" s="243"/>
      <c r="G244" s="240">
        <v>15500000</v>
      </c>
      <c r="H244" s="240"/>
      <c r="I244" s="240"/>
      <c r="J244" s="240"/>
      <c r="K244" s="240">
        <f>SUM(G244:J244)</f>
        <v>15500000</v>
      </c>
      <c r="L244" s="240">
        <f>IF(F244="",E244-K244,F244-K244)</f>
        <v>0</v>
      </c>
      <c r="M244" s="269"/>
      <c r="N244" s="270"/>
      <c r="O244" s="258"/>
    </row>
    <row r="245" spans="1:17" ht="21.75" hidden="1" customHeight="1" x14ac:dyDescent="0.3">
      <c r="A245" s="1236"/>
      <c r="B245" s="322" t="s">
        <v>44</v>
      </c>
      <c r="C245" s="323" t="s">
        <v>423</v>
      </c>
      <c r="D245" s="324" t="s">
        <v>65</v>
      </c>
      <c r="E245" s="322">
        <v>5250000</v>
      </c>
      <c r="F245" s="325"/>
      <c r="G245" s="322">
        <v>1575000</v>
      </c>
      <c r="H245" s="322"/>
      <c r="I245" s="322"/>
      <c r="J245" s="322"/>
      <c r="K245" s="322">
        <f>SUM(G245:J245)</f>
        <v>1575000</v>
      </c>
      <c r="L245" s="322">
        <f>IF(F245="",E245-K245,F245-K245)</f>
        <v>3675000</v>
      </c>
      <c r="M245" s="269"/>
      <c r="N245" s="270"/>
      <c r="O245" s="258"/>
    </row>
    <row r="246" spans="1:17" s="42" customFormat="1" ht="30" hidden="1" customHeight="1" thickBot="1" x14ac:dyDescent="0.35">
      <c r="A246" s="1238"/>
      <c r="B246" s="278"/>
      <c r="C246" s="278"/>
      <c r="D246" s="278"/>
      <c r="E246" s="278"/>
      <c r="F246" s="279"/>
      <c r="G246" s="278"/>
      <c r="H246" s="360"/>
      <c r="I246" s="278"/>
      <c r="J246" s="278"/>
      <c r="K246" s="297">
        <f>SUM(K238:K245)</f>
        <v>108704846</v>
      </c>
      <c r="L246" s="296">
        <f>SUM(L238:L245)</f>
        <v>33715711</v>
      </c>
      <c r="M246" s="280"/>
      <c r="N246" s="281"/>
      <c r="O246" s="282"/>
      <c r="Q246" s="208"/>
    </row>
    <row r="247" spans="1:17" ht="23.25" hidden="1" customHeight="1" x14ac:dyDescent="0.3">
      <c r="A247" s="1223" t="s">
        <v>424</v>
      </c>
      <c r="B247" s="19" t="s">
        <v>194</v>
      </c>
      <c r="C247" s="136" t="s">
        <v>425</v>
      </c>
      <c r="D247" s="137"/>
      <c r="E247" s="138">
        <v>2000000</v>
      </c>
      <c r="F247" s="22"/>
      <c r="G247" s="138">
        <v>2000000</v>
      </c>
      <c r="H247" s="19"/>
      <c r="I247" s="19"/>
      <c r="J247" s="19"/>
      <c r="K247" s="19">
        <f t="shared" ref="K247:K276" si="19">SUM(G247:J247)</f>
        <v>2000000</v>
      </c>
      <c r="L247" s="19">
        <f t="shared" ref="L247:L253" si="20">IF(F247="",E247-K247,F247-K247)</f>
        <v>0</v>
      </c>
      <c r="M247" s="23"/>
      <c r="N247" s="24"/>
      <c r="O247" s="151"/>
    </row>
    <row r="248" spans="1:17" ht="23.25" hidden="1" customHeight="1" x14ac:dyDescent="0.3">
      <c r="A248" s="1204"/>
      <c r="B248" s="26" t="s">
        <v>24</v>
      </c>
      <c r="C248" s="45" t="s">
        <v>88</v>
      </c>
      <c r="D248" s="46" t="s">
        <v>397</v>
      </c>
      <c r="E248" s="1172">
        <v>24192000</v>
      </c>
      <c r="F248" s="1179"/>
      <c r="G248" s="1172">
        <v>24192000</v>
      </c>
      <c r="H248" s="144"/>
      <c r="I248" s="1172"/>
      <c r="J248" s="1172"/>
      <c r="K248" s="26">
        <f t="shared" si="19"/>
        <v>24192000</v>
      </c>
      <c r="L248" s="26">
        <f t="shared" si="20"/>
        <v>0</v>
      </c>
      <c r="M248" s="34"/>
      <c r="N248" s="33"/>
      <c r="O248" s="152"/>
    </row>
    <row r="249" spans="1:17" ht="23.25" hidden="1" customHeight="1" x14ac:dyDescent="0.3">
      <c r="A249" s="1204"/>
      <c r="B249" s="26" t="s">
        <v>26</v>
      </c>
      <c r="C249" s="45" t="s">
        <v>88</v>
      </c>
      <c r="D249" s="46" t="s">
        <v>426</v>
      </c>
      <c r="E249" s="1172">
        <v>2878600</v>
      </c>
      <c r="F249" s="1179"/>
      <c r="G249" s="1172">
        <v>2878600</v>
      </c>
      <c r="H249" s="144"/>
      <c r="I249" s="1172"/>
      <c r="J249" s="1172"/>
      <c r="K249" s="26">
        <f t="shared" si="19"/>
        <v>2878600</v>
      </c>
      <c r="L249" s="26">
        <f t="shared" si="20"/>
        <v>0</v>
      </c>
      <c r="M249" s="34"/>
      <c r="N249" s="33"/>
      <c r="O249" s="152"/>
    </row>
    <row r="250" spans="1:17" ht="23.25" hidden="1" customHeight="1" x14ac:dyDescent="0.3">
      <c r="A250" s="1204"/>
      <c r="B250" s="26" t="s">
        <v>28</v>
      </c>
      <c r="C250" s="45" t="s">
        <v>31</v>
      </c>
      <c r="D250" s="46" t="s">
        <v>195</v>
      </c>
      <c r="E250" s="1172">
        <v>81896000</v>
      </c>
      <c r="F250" s="1179"/>
      <c r="G250" s="1172">
        <v>5980000</v>
      </c>
      <c r="H250" s="1172">
        <v>75916000</v>
      </c>
      <c r="I250" s="1172"/>
      <c r="J250" s="1172"/>
      <c r="K250" s="1172">
        <f t="shared" si="19"/>
        <v>81896000</v>
      </c>
      <c r="L250" s="26">
        <f t="shared" si="20"/>
        <v>0</v>
      </c>
      <c r="M250" s="34"/>
      <c r="N250" s="33"/>
      <c r="O250" s="152"/>
    </row>
    <row r="251" spans="1:17" s="42" customFormat="1" ht="23.25" hidden="1" customHeight="1" x14ac:dyDescent="0.3">
      <c r="A251" s="1204"/>
      <c r="B251" s="38" t="s">
        <v>33</v>
      </c>
      <c r="C251" s="95" t="s">
        <v>427</v>
      </c>
      <c r="D251" s="96" t="s">
        <v>229</v>
      </c>
      <c r="E251" s="97">
        <v>34474000</v>
      </c>
      <c r="F251" s="219">
        <v>24590500</v>
      </c>
      <c r="G251" s="97">
        <v>10342000</v>
      </c>
      <c r="H251" s="97">
        <v>14248500</v>
      </c>
      <c r="I251" s="97"/>
      <c r="J251" s="97"/>
      <c r="K251" s="97">
        <f t="shared" si="19"/>
        <v>24590500</v>
      </c>
      <c r="L251" s="38">
        <f t="shared" si="20"/>
        <v>0</v>
      </c>
      <c r="M251" s="39" t="s">
        <v>47</v>
      </c>
      <c r="N251" s="139" t="s">
        <v>428</v>
      </c>
      <c r="O251" s="237">
        <v>43781</v>
      </c>
      <c r="Q251" s="208"/>
    </row>
    <row r="252" spans="1:17" ht="23.25" hidden="1" customHeight="1" x14ac:dyDescent="0.3">
      <c r="A252" s="1204"/>
      <c r="B252" s="26" t="s">
        <v>39</v>
      </c>
      <c r="C252" s="45" t="s">
        <v>429</v>
      </c>
      <c r="D252" s="46" t="s">
        <v>430</v>
      </c>
      <c r="E252" s="1172">
        <v>6392000</v>
      </c>
      <c r="F252" s="1179"/>
      <c r="G252" s="1172">
        <v>4474000</v>
      </c>
      <c r="H252" s="1172">
        <v>1918000</v>
      </c>
      <c r="I252" s="1172"/>
      <c r="J252" s="1172"/>
      <c r="K252" s="1172">
        <f t="shared" si="19"/>
        <v>6392000</v>
      </c>
      <c r="L252" s="26">
        <f t="shared" si="20"/>
        <v>0</v>
      </c>
      <c r="M252" s="44" t="s">
        <v>431</v>
      </c>
      <c r="N252" s="33"/>
      <c r="O252" s="152"/>
    </row>
    <row r="253" spans="1:17" ht="23.25" hidden="1" customHeight="1" x14ac:dyDescent="0.3">
      <c r="A253" s="1204"/>
      <c r="B253" s="26" t="s">
        <v>44</v>
      </c>
      <c r="C253" s="45" t="s">
        <v>172</v>
      </c>
      <c r="D253" s="46" t="s">
        <v>432</v>
      </c>
      <c r="E253" s="1172">
        <v>1925000</v>
      </c>
      <c r="F253" s="1179"/>
      <c r="G253" s="1172">
        <v>962500</v>
      </c>
      <c r="H253" s="1172">
        <v>962500</v>
      </c>
      <c r="I253" s="1172"/>
      <c r="J253" s="1172"/>
      <c r="K253" s="1172">
        <f t="shared" si="19"/>
        <v>1925000</v>
      </c>
      <c r="L253" s="26">
        <f t="shared" si="20"/>
        <v>0</v>
      </c>
      <c r="M253" s="44" t="s">
        <v>433</v>
      </c>
      <c r="N253" s="33"/>
      <c r="O253" s="152"/>
    </row>
    <row r="254" spans="1:17" ht="23.25" hidden="1" customHeight="1" x14ac:dyDescent="0.3">
      <c r="A254" s="1204"/>
      <c r="B254" s="26" t="s">
        <v>49</v>
      </c>
      <c r="C254" s="45" t="s">
        <v>336</v>
      </c>
      <c r="D254" s="105" t="s">
        <v>286</v>
      </c>
      <c r="E254" s="1172"/>
      <c r="F254" s="1179"/>
      <c r="G254" s="1172">
        <v>3753000</v>
      </c>
      <c r="H254" s="1172"/>
      <c r="I254" s="1172"/>
      <c r="J254" s="1172"/>
      <c r="K254" s="1172">
        <f t="shared" si="19"/>
        <v>3753000</v>
      </c>
      <c r="L254" s="26"/>
      <c r="M254" s="44"/>
      <c r="N254" s="33"/>
      <c r="O254" s="152"/>
    </row>
    <row r="255" spans="1:17" ht="23.25" hidden="1" customHeight="1" x14ac:dyDescent="0.3">
      <c r="A255" s="1204"/>
      <c r="B255" s="26" t="s">
        <v>55</v>
      </c>
      <c r="C255" s="45" t="s">
        <v>336</v>
      </c>
      <c r="D255" s="105" t="s">
        <v>434</v>
      </c>
      <c r="E255" s="1172"/>
      <c r="F255" s="1179"/>
      <c r="G255" s="1172">
        <v>997000</v>
      </c>
      <c r="H255" s="1172"/>
      <c r="I255" s="1172"/>
      <c r="J255" s="1172"/>
      <c r="K255" s="1172">
        <f t="shared" si="19"/>
        <v>997000</v>
      </c>
      <c r="L255" s="26"/>
      <c r="M255" s="44"/>
      <c r="N255" s="33"/>
      <c r="O255" s="152"/>
    </row>
    <row r="256" spans="1:17" ht="23.25" hidden="1" customHeight="1" x14ac:dyDescent="0.3">
      <c r="A256" s="1204"/>
      <c r="B256" s="26" t="s">
        <v>63</v>
      </c>
      <c r="C256" s="45" t="s">
        <v>99</v>
      </c>
      <c r="D256" s="105" t="s">
        <v>100</v>
      </c>
      <c r="E256" s="1172">
        <v>156045000</v>
      </c>
      <c r="F256" s="1179">
        <v>168285000</v>
      </c>
      <c r="G256" s="1172">
        <v>78022500</v>
      </c>
      <c r="H256" s="1172">
        <v>81848500</v>
      </c>
      <c r="I256" s="1172"/>
      <c r="J256" s="1172"/>
      <c r="K256" s="1172">
        <f t="shared" si="19"/>
        <v>159871000</v>
      </c>
      <c r="L256" s="26">
        <f>IF(F256="",E256-K256,F256-K256)</f>
        <v>8414000</v>
      </c>
      <c r="M256" s="44"/>
      <c r="N256" s="33"/>
      <c r="O256" s="152"/>
      <c r="P256" s="5" t="s">
        <v>435</v>
      </c>
      <c r="Q256" s="307">
        <v>8414000</v>
      </c>
    </row>
    <row r="257" spans="1:15" ht="23.25" hidden="1" customHeight="1" x14ac:dyDescent="0.3">
      <c r="A257" s="1204"/>
      <c r="B257" s="26" t="s">
        <v>67</v>
      </c>
      <c r="C257" s="45" t="s">
        <v>336</v>
      </c>
      <c r="D257" s="105" t="s">
        <v>436</v>
      </c>
      <c r="E257" s="1172"/>
      <c r="F257" s="1179"/>
      <c r="G257" s="1172">
        <v>7549000</v>
      </c>
      <c r="H257" s="1172"/>
      <c r="I257" s="1172"/>
      <c r="J257" s="1172"/>
      <c r="K257" s="1172">
        <f t="shared" si="19"/>
        <v>7549000</v>
      </c>
      <c r="L257" s="26"/>
      <c r="M257" s="44"/>
      <c r="N257" s="33"/>
      <c r="O257" s="152"/>
    </row>
    <row r="258" spans="1:15" ht="23.25" hidden="1" customHeight="1" x14ac:dyDescent="0.3">
      <c r="A258" s="1204"/>
      <c r="B258" s="26" t="s">
        <v>72</v>
      </c>
      <c r="C258" s="45" t="s">
        <v>437</v>
      </c>
      <c r="D258" s="105" t="s">
        <v>438</v>
      </c>
      <c r="E258" s="1172">
        <v>2285000</v>
      </c>
      <c r="F258" s="1179"/>
      <c r="G258" s="1172">
        <v>2285000</v>
      </c>
      <c r="H258" s="1172"/>
      <c r="I258" s="1172"/>
      <c r="J258" s="1172"/>
      <c r="K258" s="1172">
        <f t="shared" si="19"/>
        <v>2285000</v>
      </c>
      <c r="L258" s="26">
        <f t="shared" ref="L258:L268" si="21">IF(F258="",E258-K258,F258-K258)</f>
        <v>0</v>
      </c>
      <c r="M258" s="44"/>
      <c r="N258" s="33"/>
      <c r="O258" s="152"/>
    </row>
    <row r="259" spans="1:15" ht="23.25" hidden="1" customHeight="1" x14ac:dyDescent="0.3">
      <c r="A259" s="1204"/>
      <c r="B259" s="26" t="s">
        <v>74</v>
      </c>
      <c r="C259" s="45" t="s">
        <v>439</v>
      </c>
      <c r="D259" s="105" t="s">
        <v>173</v>
      </c>
      <c r="E259" s="1172">
        <v>260272000</v>
      </c>
      <c r="F259" s="1179"/>
      <c r="G259" s="1172">
        <v>78080000</v>
      </c>
      <c r="H259" s="1172">
        <v>104108000</v>
      </c>
      <c r="I259" s="144">
        <v>79244000</v>
      </c>
      <c r="J259" s="1172"/>
      <c r="K259" s="1172">
        <f t="shared" si="19"/>
        <v>261432000</v>
      </c>
      <c r="L259" s="26">
        <f t="shared" si="21"/>
        <v>-1160000</v>
      </c>
      <c r="M259" s="44"/>
      <c r="N259" s="33" t="s">
        <v>440</v>
      </c>
      <c r="O259" s="236">
        <v>43797</v>
      </c>
    </row>
    <row r="260" spans="1:15" ht="23.25" hidden="1" customHeight="1" x14ac:dyDescent="0.3">
      <c r="A260" s="1204"/>
      <c r="B260" s="26" t="s">
        <v>78</v>
      </c>
      <c r="C260" s="45" t="s">
        <v>121</v>
      </c>
      <c r="D260" s="105" t="s">
        <v>441</v>
      </c>
      <c r="E260" s="1172">
        <v>4380000</v>
      </c>
      <c r="F260" s="1179"/>
      <c r="G260" s="1172">
        <v>4380000</v>
      </c>
      <c r="H260" s="1172"/>
      <c r="I260" s="1172"/>
      <c r="J260" s="1172"/>
      <c r="K260" s="1172">
        <f t="shared" si="19"/>
        <v>4380000</v>
      </c>
      <c r="L260" s="26">
        <f t="shared" si="21"/>
        <v>0</v>
      </c>
      <c r="M260" s="44"/>
      <c r="N260" s="33"/>
      <c r="O260" s="152"/>
    </row>
    <row r="261" spans="1:15" ht="23.25" hidden="1" customHeight="1" x14ac:dyDescent="0.3">
      <c r="A261" s="1204"/>
      <c r="B261" s="26" t="s">
        <v>83</v>
      </c>
      <c r="C261" s="45" t="s">
        <v>442</v>
      </c>
      <c r="D261" s="105" t="s">
        <v>443</v>
      </c>
      <c r="E261" s="1172">
        <v>23484000</v>
      </c>
      <c r="F261" s="1179"/>
      <c r="G261" s="1172">
        <v>11342000</v>
      </c>
      <c r="H261" s="1172">
        <v>12142000</v>
      </c>
      <c r="I261" s="1172"/>
      <c r="J261" s="1172"/>
      <c r="K261" s="1172">
        <f t="shared" si="19"/>
        <v>23484000</v>
      </c>
      <c r="L261" s="26">
        <f t="shared" si="21"/>
        <v>0</v>
      </c>
      <c r="M261" s="44"/>
      <c r="N261" s="33" t="s">
        <v>444</v>
      </c>
      <c r="O261" s="236">
        <v>43805</v>
      </c>
    </row>
    <row r="262" spans="1:15" ht="23.25" hidden="1" customHeight="1" x14ac:dyDescent="0.3">
      <c r="A262" s="1204"/>
      <c r="B262" s="26" t="s">
        <v>87</v>
      </c>
      <c r="C262" s="45" t="s">
        <v>123</v>
      </c>
      <c r="D262" s="105" t="s">
        <v>445</v>
      </c>
      <c r="E262" s="1172">
        <v>8000000</v>
      </c>
      <c r="F262" s="1179"/>
      <c r="G262" s="1172">
        <v>8000000</v>
      </c>
      <c r="H262" s="1172"/>
      <c r="I262" s="1172"/>
      <c r="J262" s="1172"/>
      <c r="K262" s="1172">
        <f t="shared" si="19"/>
        <v>8000000</v>
      </c>
      <c r="L262" s="26">
        <f t="shared" si="21"/>
        <v>0</v>
      </c>
      <c r="M262" s="44"/>
      <c r="N262" s="33"/>
      <c r="O262" s="152"/>
    </row>
    <row r="263" spans="1:15" ht="23.25" hidden="1" customHeight="1" x14ac:dyDescent="0.3">
      <c r="A263" s="1204"/>
      <c r="B263" s="26" t="s">
        <v>91</v>
      </c>
      <c r="C263" s="45" t="s">
        <v>292</v>
      </c>
      <c r="D263" s="105" t="s">
        <v>104</v>
      </c>
      <c r="E263" s="1172">
        <v>25926100</v>
      </c>
      <c r="F263" s="1179">
        <f>25926100+1360000</f>
        <v>27286100</v>
      </c>
      <c r="G263" s="1172">
        <v>15555660</v>
      </c>
      <c r="H263" s="1172">
        <v>11730000</v>
      </c>
      <c r="I263" s="1172">
        <v>440</v>
      </c>
      <c r="J263" s="1172"/>
      <c r="K263" s="1172">
        <f t="shared" si="19"/>
        <v>27286100</v>
      </c>
      <c r="L263" s="26">
        <f t="shared" si="21"/>
        <v>0</v>
      </c>
      <c r="M263" s="44"/>
      <c r="N263" s="33"/>
      <c r="O263" s="152"/>
    </row>
    <row r="264" spans="1:15" ht="23.25" hidden="1" customHeight="1" x14ac:dyDescent="0.3">
      <c r="A264" s="1204"/>
      <c r="B264" s="26" t="s">
        <v>95</v>
      </c>
      <c r="C264" s="45" t="s">
        <v>446</v>
      </c>
      <c r="D264" s="105" t="s">
        <v>104</v>
      </c>
      <c r="E264" s="1172">
        <v>4500000</v>
      </c>
      <c r="F264" s="1179"/>
      <c r="G264" s="1172">
        <v>4500000</v>
      </c>
      <c r="H264" s="1172"/>
      <c r="I264" s="1172"/>
      <c r="J264" s="1172"/>
      <c r="K264" s="1172">
        <f t="shared" si="19"/>
        <v>4500000</v>
      </c>
      <c r="L264" s="26">
        <f t="shared" si="21"/>
        <v>0</v>
      </c>
      <c r="M264" s="44"/>
      <c r="N264" s="33"/>
      <c r="O264" s="152"/>
    </row>
    <row r="265" spans="1:15" ht="23.25" hidden="1" customHeight="1" x14ac:dyDescent="0.3">
      <c r="A265" s="1204"/>
      <c r="B265" s="26" t="s">
        <v>98</v>
      </c>
      <c r="C265" s="45" t="s">
        <v>447</v>
      </c>
      <c r="D265" s="105" t="s">
        <v>448</v>
      </c>
      <c r="E265" s="1172">
        <v>73000000</v>
      </c>
      <c r="F265" s="1179">
        <v>73000000</v>
      </c>
      <c r="G265" s="1172">
        <v>20700000</v>
      </c>
      <c r="H265" s="1172">
        <v>34500000</v>
      </c>
      <c r="I265" s="1172">
        <v>17800000</v>
      </c>
      <c r="J265" s="1172"/>
      <c r="K265" s="1172">
        <f t="shared" si="19"/>
        <v>73000000</v>
      </c>
      <c r="L265" s="26">
        <f t="shared" si="21"/>
        <v>0</v>
      </c>
      <c r="M265" s="44"/>
      <c r="N265" s="33"/>
      <c r="O265" s="152"/>
    </row>
    <row r="266" spans="1:15" ht="23.25" hidden="1" customHeight="1" x14ac:dyDescent="0.3">
      <c r="A266" s="1204"/>
      <c r="B266" s="26" t="s">
        <v>102</v>
      </c>
      <c r="C266" s="45" t="s">
        <v>449</v>
      </c>
      <c r="D266" s="105" t="s">
        <v>450</v>
      </c>
      <c r="E266" s="1172">
        <v>6630000</v>
      </c>
      <c r="F266" s="1179"/>
      <c r="G266" s="1172">
        <v>6630000</v>
      </c>
      <c r="H266" s="1172"/>
      <c r="I266" s="1172"/>
      <c r="J266" s="1172"/>
      <c r="K266" s="1172">
        <f t="shared" si="19"/>
        <v>6630000</v>
      </c>
      <c r="L266" s="26">
        <f t="shared" si="21"/>
        <v>0</v>
      </c>
      <c r="M266" s="44"/>
      <c r="N266" s="33"/>
      <c r="O266" s="152"/>
    </row>
    <row r="267" spans="1:15" ht="23.25" hidden="1" customHeight="1" x14ac:dyDescent="0.3">
      <c r="A267" s="1204"/>
      <c r="B267" s="26" t="s">
        <v>106</v>
      </c>
      <c r="C267" s="45" t="s">
        <v>107</v>
      </c>
      <c r="D267" s="105" t="s">
        <v>341</v>
      </c>
      <c r="E267" s="1172">
        <v>3000000</v>
      </c>
      <c r="F267" s="1179"/>
      <c r="G267" s="1172">
        <v>3000000</v>
      </c>
      <c r="H267" s="1172"/>
      <c r="I267" s="1172"/>
      <c r="J267" s="1172"/>
      <c r="K267" s="1172">
        <f t="shared" si="19"/>
        <v>3000000</v>
      </c>
      <c r="L267" s="26">
        <f t="shared" si="21"/>
        <v>0</v>
      </c>
      <c r="M267" s="44"/>
      <c r="N267" s="33"/>
      <c r="O267" s="152"/>
    </row>
    <row r="268" spans="1:15" ht="23.25" hidden="1" customHeight="1" x14ac:dyDescent="0.3">
      <c r="A268" s="1204"/>
      <c r="B268" s="26" t="s">
        <v>109</v>
      </c>
      <c r="C268" s="45" t="s">
        <v>451</v>
      </c>
      <c r="D268" s="105" t="s">
        <v>452</v>
      </c>
      <c r="E268" s="1172">
        <v>8520000</v>
      </c>
      <c r="F268" s="1179"/>
      <c r="G268" s="1172">
        <v>4260000</v>
      </c>
      <c r="H268" s="1172">
        <v>4260000</v>
      </c>
      <c r="I268" s="1172"/>
      <c r="J268" s="1172"/>
      <c r="K268" s="1172">
        <f t="shared" si="19"/>
        <v>8520000</v>
      </c>
      <c r="L268" s="26">
        <f t="shared" si="21"/>
        <v>0</v>
      </c>
      <c r="M268" s="44"/>
      <c r="N268" s="33"/>
      <c r="O268" s="152"/>
    </row>
    <row r="269" spans="1:15" ht="23.25" hidden="1" customHeight="1" x14ac:dyDescent="0.3">
      <c r="A269" s="1204"/>
      <c r="B269" s="26" t="s">
        <v>112</v>
      </c>
      <c r="C269" s="45" t="s">
        <v>336</v>
      </c>
      <c r="D269" s="105" t="s">
        <v>453</v>
      </c>
      <c r="E269" s="1172"/>
      <c r="F269" s="1179"/>
      <c r="G269" s="1172">
        <v>10509500</v>
      </c>
      <c r="H269" s="1172">
        <v>5881000</v>
      </c>
      <c r="I269" s="1172"/>
      <c r="J269" s="1172"/>
      <c r="K269" s="1172">
        <f t="shared" si="19"/>
        <v>16390500</v>
      </c>
      <c r="L269" s="26"/>
      <c r="M269" s="44"/>
      <c r="N269" s="33"/>
      <c r="O269" s="152"/>
    </row>
    <row r="270" spans="1:15" ht="23.25" hidden="1" customHeight="1" x14ac:dyDescent="0.3">
      <c r="A270" s="1204"/>
      <c r="B270" s="26" t="s">
        <v>115</v>
      </c>
      <c r="C270" s="45" t="s">
        <v>454</v>
      </c>
      <c r="D270" s="45" t="s">
        <v>454</v>
      </c>
      <c r="E270" s="1172">
        <v>2461800</v>
      </c>
      <c r="F270" s="1179"/>
      <c r="G270" s="1172">
        <v>2461800</v>
      </c>
      <c r="H270" s="1172"/>
      <c r="I270" s="1172"/>
      <c r="J270" s="1172"/>
      <c r="K270" s="1172">
        <f t="shared" si="19"/>
        <v>2461800</v>
      </c>
      <c r="L270" s="26">
        <f t="shared" ref="L270:L276" si="22">IF(F270="",E270-K270,F270-K270)</f>
        <v>0</v>
      </c>
      <c r="M270" s="44"/>
      <c r="N270" s="33"/>
      <c r="O270" s="152"/>
    </row>
    <row r="271" spans="1:15" ht="23.25" hidden="1" customHeight="1" x14ac:dyDescent="0.3">
      <c r="A271" s="1204"/>
      <c r="B271" s="26" t="s">
        <v>117</v>
      </c>
      <c r="C271" s="45" t="s">
        <v>88</v>
      </c>
      <c r="D271" s="45" t="s">
        <v>455</v>
      </c>
      <c r="E271" s="1172">
        <v>2268000</v>
      </c>
      <c r="F271" s="1179"/>
      <c r="G271" s="1172">
        <v>2268000</v>
      </c>
      <c r="H271" s="1172"/>
      <c r="I271" s="1172"/>
      <c r="J271" s="1172"/>
      <c r="K271" s="1172">
        <f t="shared" si="19"/>
        <v>2268000</v>
      </c>
      <c r="L271" s="26">
        <f t="shared" si="22"/>
        <v>0</v>
      </c>
      <c r="M271" s="44"/>
      <c r="N271" s="33"/>
      <c r="O271" s="152"/>
    </row>
    <row r="272" spans="1:15" ht="23.25" hidden="1" customHeight="1" x14ac:dyDescent="0.3">
      <c r="A272" s="1204"/>
      <c r="B272" s="26" t="s">
        <v>120</v>
      </c>
      <c r="C272" s="45" t="s">
        <v>167</v>
      </c>
      <c r="D272" s="45" t="s">
        <v>438</v>
      </c>
      <c r="E272" s="1172">
        <v>3566000</v>
      </c>
      <c r="F272" s="1179"/>
      <c r="G272" s="1172">
        <v>3566000</v>
      </c>
      <c r="H272" s="1172"/>
      <c r="I272" s="1172"/>
      <c r="J272" s="1172"/>
      <c r="K272" s="1172">
        <f t="shared" si="19"/>
        <v>3566000</v>
      </c>
      <c r="L272" s="26">
        <f t="shared" si="22"/>
        <v>0</v>
      </c>
      <c r="M272" s="44"/>
      <c r="N272" s="33"/>
      <c r="O272" s="152"/>
    </row>
    <row r="273" spans="1:17" ht="23.25" hidden="1" customHeight="1" x14ac:dyDescent="0.3">
      <c r="A273" s="1204"/>
      <c r="B273" s="26" t="s">
        <v>122</v>
      </c>
      <c r="C273" s="45" t="s">
        <v>456</v>
      </c>
      <c r="D273" s="45" t="s">
        <v>457</v>
      </c>
      <c r="E273" s="1172">
        <v>15011000</v>
      </c>
      <c r="F273" s="1179"/>
      <c r="G273" s="1172">
        <v>15011000</v>
      </c>
      <c r="H273" s="1172"/>
      <c r="I273" s="1172"/>
      <c r="J273" s="1172"/>
      <c r="K273" s="1172">
        <f t="shared" si="19"/>
        <v>15011000</v>
      </c>
      <c r="L273" s="26">
        <f t="shared" si="22"/>
        <v>0</v>
      </c>
      <c r="M273" s="44"/>
      <c r="N273" s="33"/>
      <c r="O273" s="152"/>
    </row>
    <row r="274" spans="1:17" ht="23.25" hidden="1" customHeight="1" x14ac:dyDescent="0.3">
      <c r="A274" s="1204"/>
      <c r="B274" s="26" t="s">
        <v>125</v>
      </c>
      <c r="C274" s="45" t="s">
        <v>458</v>
      </c>
      <c r="D274" s="45" t="s">
        <v>162</v>
      </c>
      <c r="E274" s="1172">
        <v>19600000</v>
      </c>
      <c r="F274" s="1179"/>
      <c r="G274" s="1172">
        <v>19600000</v>
      </c>
      <c r="H274" s="1172"/>
      <c r="I274" s="1172"/>
      <c r="J274" s="1172"/>
      <c r="K274" s="1172">
        <f t="shared" si="19"/>
        <v>19600000</v>
      </c>
      <c r="L274" s="26">
        <f t="shared" si="22"/>
        <v>0</v>
      </c>
      <c r="M274" s="44"/>
      <c r="N274" s="33"/>
      <c r="O274" s="152"/>
    </row>
    <row r="275" spans="1:17" s="52" customFormat="1" ht="32.25" hidden="1" customHeight="1" x14ac:dyDescent="0.3">
      <c r="A275" s="1204"/>
      <c r="B275" s="26" t="s">
        <v>128</v>
      </c>
      <c r="C275" s="53" t="s">
        <v>459</v>
      </c>
      <c r="D275" s="54" t="s">
        <v>460</v>
      </c>
      <c r="E275" s="1179"/>
      <c r="F275" s="1179">
        <v>9000000</v>
      </c>
      <c r="G275" s="1179">
        <v>2000000</v>
      </c>
      <c r="H275" s="1179">
        <v>2000000</v>
      </c>
      <c r="I275" s="1179">
        <v>5000000</v>
      </c>
      <c r="J275" s="1179"/>
      <c r="K275" s="1179">
        <f t="shared" si="19"/>
        <v>9000000</v>
      </c>
      <c r="L275" s="26">
        <f t="shared" si="22"/>
        <v>0</v>
      </c>
      <c r="M275" s="49"/>
      <c r="N275" s="50"/>
      <c r="O275" s="238"/>
      <c r="Q275" s="314"/>
    </row>
    <row r="276" spans="1:17" s="52" customFormat="1" ht="32.25" hidden="1" customHeight="1" x14ac:dyDescent="0.3">
      <c r="A276" s="1204"/>
      <c r="B276" s="26" t="s">
        <v>131</v>
      </c>
      <c r="C276" s="140" t="s">
        <v>461</v>
      </c>
      <c r="D276" s="141" t="s">
        <v>462</v>
      </c>
      <c r="E276" s="142"/>
      <c r="F276" s="1179">
        <v>1530000</v>
      </c>
      <c r="G276" s="142">
        <f>450000+500000+180000+150000+250000</f>
        <v>1530000</v>
      </c>
      <c r="H276" s="142"/>
      <c r="I276" s="142"/>
      <c r="J276" s="143"/>
      <c r="K276" s="1179">
        <f t="shared" si="19"/>
        <v>1530000</v>
      </c>
      <c r="L276" s="26">
        <f t="shared" si="22"/>
        <v>0</v>
      </c>
      <c r="M276" s="49"/>
      <c r="N276" s="50"/>
      <c r="O276" s="239"/>
      <c r="Q276" s="314"/>
    </row>
    <row r="277" spans="1:17" s="52" customFormat="1" ht="32.25" hidden="1" customHeight="1" x14ac:dyDescent="0.3">
      <c r="A277" s="1204"/>
      <c r="B277" s="1172">
        <v>35</v>
      </c>
      <c r="C277" s="140" t="s">
        <v>463</v>
      </c>
      <c r="D277" s="141" t="s">
        <v>464</v>
      </c>
      <c r="E277" s="142">
        <v>2700000</v>
      </c>
      <c r="F277" s="1179"/>
      <c r="G277" s="142">
        <v>2700000</v>
      </c>
      <c r="H277" s="142"/>
      <c r="I277" s="142"/>
      <c r="J277" s="143"/>
      <c r="K277" s="1179"/>
      <c r="L277" s="1172"/>
      <c r="M277" s="49"/>
      <c r="N277" s="50"/>
      <c r="O277" s="239"/>
      <c r="Q277" s="314"/>
    </row>
    <row r="278" spans="1:17" ht="23.25" hidden="1" customHeight="1" thickBot="1" x14ac:dyDescent="0.35">
      <c r="A278" s="1204"/>
      <c r="B278" s="1172"/>
      <c r="C278" s="246"/>
      <c r="D278" s="104"/>
      <c r="E278" s="104"/>
      <c r="F278" s="1179"/>
      <c r="G278" s="104"/>
      <c r="H278" s="361"/>
      <c r="I278" s="104"/>
      <c r="J278" s="247"/>
      <c r="K278" s="299">
        <f>SUM(K247:K276)</f>
        <v>808388500</v>
      </c>
      <c r="L278" s="298">
        <f>SUM(L247:L275)</f>
        <v>7254000</v>
      </c>
      <c r="M278" s="34"/>
      <c r="N278" s="33"/>
      <c r="O278" s="245"/>
    </row>
    <row r="279" spans="1:17" ht="19.5" hidden="1" x14ac:dyDescent="0.3">
      <c r="A279" s="1254" t="s">
        <v>465</v>
      </c>
      <c r="B279" s="248" t="s">
        <v>194</v>
      </c>
      <c r="C279" s="249" t="s">
        <v>50</v>
      </c>
      <c r="D279" s="250"/>
      <c r="E279" s="251">
        <v>15020000</v>
      </c>
      <c r="F279" s="252"/>
      <c r="G279" s="251">
        <f>14520000+500000</f>
        <v>15020000</v>
      </c>
      <c r="H279" s="251"/>
      <c r="I279" s="251"/>
      <c r="J279" s="251"/>
      <c r="K279" s="248">
        <f>SUM(G279:J279)</f>
        <v>15020000</v>
      </c>
      <c r="L279" s="248">
        <f>IF(F279="",E279-K279,F279-K279)</f>
        <v>0</v>
      </c>
      <c r="M279" s="253"/>
      <c r="N279" s="253"/>
      <c r="O279" s="254"/>
    </row>
    <row r="280" spans="1:17" ht="19.5" hidden="1" x14ac:dyDescent="0.3">
      <c r="A280" s="1236"/>
      <c r="B280" s="240" t="s">
        <v>196</v>
      </c>
      <c r="C280" s="255" t="s">
        <v>466</v>
      </c>
      <c r="D280" s="256" t="s">
        <v>100</v>
      </c>
      <c r="E280" s="257">
        <v>43230000</v>
      </c>
      <c r="F280" s="243"/>
      <c r="G280" s="257">
        <v>43230000</v>
      </c>
      <c r="H280" s="257"/>
      <c r="I280" s="257"/>
      <c r="J280" s="257"/>
      <c r="K280" s="240">
        <f>SUM(G280:J280)</f>
        <v>43230000</v>
      </c>
      <c r="L280" s="240">
        <f>IF(F280="",E280-K280,F280-K280)</f>
        <v>0</v>
      </c>
      <c r="M280" s="244" t="s">
        <v>467</v>
      </c>
      <c r="N280" s="244"/>
      <c r="O280" s="258"/>
    </row>
    <row r="281" spans="1:17" ht="19.5" hidden="1" x14ac:dyDescent="0.3">
      <c r="A281" s="1236"/>
      <c r="B281" s="240" t="s">
        <v>20</v>
      </c>
      <c r="C281" s="255" t="s">
        <v>75</v>
      </c>
      <c r="D281" s="259" t="s">
        <v>397</v>
      </c>
      <c r="E281" s="257">
        <v>28500000</v>
      </c>
      <c r="F281" s="243"/>
      <c r="G281" s="257">
        <v>14250000</v>
      </c>
      <c r="H281" s="257">
        <v>14250000</v>
      </c>
      <c r="I281" s="257"/>
      <c r="J281" s="257"/>
      <c r="K281" s="240">
        <f>SUM(G281:J281)</f>
        <v>28500000</v>
      </c>
      <c r="L281" s="240">
        <f>IF(F281="",E281-K281,F281-K281)</f>
        <v>0</v>
      </c>
      <c r="M281" s="260"/>
      <c r="N281" s="260"/>
      <c r="O281" s="258"/>
    </row>
    <row r="282" spans="1:17" ht="19.5" hidden="1" x14ac:dyDescent="0.3">
      <c r="A282" s="1236"/>
      <c r="B282" s="240" t="s">
        <v>24</v>
      </c>
      <c r="C282" s="255" t="s">
        <v>468</v>
      </c>
      <c r="D282" s="259" t="s">
        <v>51</v>
      </c>
      <c r="E282" s="257">
        <v>3119600</v>
      </c>
      <c r="F282" s="243"/>
      <c r="G282" s="257">
        <v>3119600</v>
      </c>
      <c r="H282" s="257"/>
      <c r="I282" s="257"/>
      <c r="J282" s="257"/>
      <c r="K282" s="240">
        <f>SUM(G282:J282)</f>
        <v>3119600</v>
      </c>
      <c r="L282" s="240">
        <f>IF(F282="",E282-K282,F282-K282)</f>
        <v>0</v>
      </c>
      <c r="M282" s="260" t="s">
        <v>469</v>
      </c>
      <c r="N282" s="260"/>
      <c r="O282" s="258"/>
    </row>
    <row r="283" spans="1:17" ht="19.5" hidden="1" x14ac:dyDescent="0.3">
      <c r="A283" s="1236"/>
      <c r="B283" s="240" t="s">
        <v>26</v>
      </c>
      <c r="C283" s="255" t="s">
        <v>470</v>
      </c>
      <c r="D283" s="259" t="s">
        <v>139</v>
      </c>
      <c r="E283" s="257">
        <v>19000000</v>
      </c>
      <c r="F283" s="243"/>
      <c r="G283" s="257">
        <v>2000000</v>
      </c>
      <c r="H283" s="257"/>
      <c r="I283" s="257"/>
      <c r="J283" s="257"/>
      <c r="K283" s="240">
        <f>SUM(G283:J283)</f>
        <v>2000000</v>
      </c>
      <c r="L283" s="240">
        <f>IF(F283="",E283-K283,F283-K283)</f>
        <v>17000000</v>
      </c>
      <c r="M283" s="260"/>
      <c r="N283" s="260"/>
      <c r="O283" s="258"/>
    </row>
    <row r="284" spans="1:17" ht="21" hidden="1" thickBot="1" x14ac:dyDescent="0.35">
      <c r="A284" s="1238"/>
      <c r="B284" s="261"/>
      <c r="C284" s="261"/>
      <c r="D284" s="261"/>
      <c r="E284" s="261"/>
      <c r="F284" s="262" t="s">
        <v>2</v>
      </c>
      <c r="G284" s="261"/>
      <c r="H284" s="261"/>
      <c r="I284" s="261"/>
      <c r="J284" s="261"/>
      <c r="K284" s="297">
        <f>SUM(K279:K283)</f>
        <v>91869600</v>
      </c>
      <c r="L284" s="296">
        <f>SUM(L279:L283)</f>
        <v>17000000</v>
      </c>
      <c r="M284" s="263"/>
      <c r="N284" s="263"/>
      <c r="O284" s="264"/>
    </row>
    <row r="285" spans="1:17" ht="20.25" hidden="1" customHeight="1" x14ac:dyDescent="0.3">
      <c r="A285" s="1250" t="s">
        <v>471</v>
      </c>
      <c r="B285" s="248" t="s">
        <v>194</v>
      </c>
      <c r="C285" s="249" t="s">
        <v>215</v>
      </c>
      <c r="D285" s="250" t="s">
        <v>472</v>
      </c>
      <c r="E285" s="251">
        <v>91300000</v>
      </c>
      <c r="F285" s="252">
        <v>93500000</v>
      </c>
      <c r="G285" s="251">
        <v>45650000</v>
      </c>
      <c r="H285" s="251">
        <v>47850000</v>
      </c>
      <c r="I285" s="251"/>
      <c r="J285" s="251"/>
      <c r="K285" s="248">
        <f>SUM(G285:J285)</f>
        <v>93500000</v>
      </c>
      <c r="L285" s="248">
        <f>IF(F285="",E285-K285,F285-K285)</f>
        <v>0</v>
      </c>
      <c r="M285" s="266" t="s">
        <v>47</v>
      </c>
      <c r="N285" s="267" t="s">
        <v>473</v>
      </c>
      <c r="O285" s="268">
        <v>43794</v>
      </c>
    </row>
    <row r="286" spans="1:17" ht="20.25" hidden="1" customHeight="1" x14ac:dyDescent="0.3">
      <c r="A286" s="1251"/>
      <c r="B286" s="240" t="s">
        <v>196</v>
      </c>
      <c r="C286" s="255" t="s">
        <v>215</v>
      </c>
      <c r="D286" s="256" t="s">
        <v>472</v>
      </c>
      <c r="E286" s="257">
        <v>65000000</v>
      </c>
      <c r="F286" s="243"/>
      <c r="G286" s="257">
        <v>32500000</v>
      </c>
      <c r="H286" s="257">
        <v>32500000</v>
      </c>
      <c r="I286" s="257"/>
      <c r="J286" s="257"/>
      <c r="K286" s="240">
        <f>SUM(G286:J286)</f>
        <v>65000000</v>
      </c>
      <c r="L286" s="240">
        <f>IF(F286="",E286-K286,F286-K286)</f>
        <v>0</v>
      </c>
      <c r="M286" s="269"/>
      <c r="N286" s="270" t="s">
        <v>474</v>
      </c>
      <c r="O286" s="271">
        <v>43795</v>
      </c>
    </row>
    <row r="287" spans="1:17" ht="20.25" hidden="1" customHeight="1" x14ac:dyDescent="0.3">
      <c r="A287" s="1252"/>
      <c r="B287" s="240" t="s">
        <v>20</v>
      </c>
      <c r="C287" s="255" t="s">
        <v>475</v>
      </c>
      <c r="D287" s="259"/>
      <c r="E287" s="257">
        <v>25000000</v>
      </c>
      <c r="F287" s="243"/>
      <c r="G287" s="257">
        <v>12500000</v>
      </c>
      <c r="H287" s="257">
        <v>12500000</v>
      </c>
      <c r="I287" s="257"/>
      <c r="J287" s="257"/>
      <c r="K287" s="240">
        <f>SUM(G287:J287)</f>
        <v>25000000</v>
      </c>
      <c r="L287" s="240">
        <f>IF(F287="",E287-K287,F287-K287)</f>
        <v>0</v>
      </c>
      <c r="M287" s="636"/>
      <c r="N287" s="637"/>
      <c r="O287" s="449"/>
    </row>
    <row r="288" spans="1:17" ht="20.25" hidden="1" customHeight="1" x14ac:dyDescent="0.3">
      <c r="A288" s="1252"/>
      <c r="B288" s="316"/>
      <c r="C288" s="255" t="s">
        <v>476</v>
      </c>
      <c r="D288" s="259" t="s">
        <v>190</v>
      </c>
      <c r="E288" s="257">
        <v>5000000</v>
      </c>
      <c r="F288" s="243"/>
      <c r="G288" s="257">
        <v>5000000</v>
      </c>
      <c r="H288" s="257"/>
      <c r="I288" s="257"/>
      <c r="J288" s="257"/>
      <c r="K288" s="240"/>
      <c r="L288" s="240"/>
      <c r="M288" s="636"/>
      <c r="N288" s="637"/>
      <c r="O288" s="449"/>
    </row>
    <row r="289" spans="1:17" ht="20.25" hidden="1" customHeight="1" x14ac:dyDescent="0.3">
      <c r="A289" s="1252"/>
      <c r="B289" s="316"/>
      <c r="C289" s="255" t="s">
        <v>215</v>
      </c>
      <c r="D289" s="259" t="s">
        <v>462</v>
      </c>
      <c r="E289" s="257">
        <v>2000000</v>
      </c>
      <c r="F289" s="243"/>
      <c r="G289" s="257">
        <v>2000000</v>
      </c>
      <c r="H289" s="257"/>
      <c r="I289" s="257"/>
      <c r="J289" s="257"/>
      <c r="K289" s="240">
        <f>SUM(G289:J289)</f>
        <v>2000000</v>
      </c>
      <c r="L289" s="240">
        <f>IF(F289="",E289-K289,F289-K289)</f>
        <v>0</v>
      </c>
      <c r="M289" s="636"/>
      <c r="N289" s="637"/>
      <c r="O289" s="449"/>
    </row>
    <row r="290" spans="1:17" ht="27" hidden="1" customHeight="1" thickBot="1" x14ac:dyDescent="0.35">
      <c r="A290" s="1253"/>
      <c r="B290" s="272"/>
      <c r="C290" s="261"/>
      <c r="D290" s="261"/>
      <c r="E290" s="261"/>
      <c r="F290" s="262"/>
      <c r="G290" s="261"/>
      <c r="H290" s="261"/>
      <c r="I290" s="261"/>
      <c r="J290" s="261"/>
      <c r="K290" s="297">
        <f>SUM(K285:K289)</f>
        <v>185500000</v>
      </c>
      <c r="L290" s="296">
        <f>SUM(L285:L289)</f>
        <v>0</v>
      </c>
      <c r="M290" s="274"/>
      <c r="N290" s="275"/>
      <c r="O290" s="264"/>
    </row>
    <row r="291" spans="1:17" ht="30" hidden="1" customHeight="1" x14ac:dyDescent="0.3">
      <c r="A291" s="1225" t="s">
        <v>477</v>
      </c>
      <c r="B291" s="19" t="s">
        <v>194</v>
      </c>
      <c r="C291" s="20" t="s">
        <v>45</v>
      </c>
      <c r="D291" s="21" t="s">
        <v>478</v>
      </c>
      <c r="E291" s="19">
        <v>2400000</v>
      </c>
      <c r="F291" s="225"/>
      <c r="G291" s="19">
        <v>2400000</v>
      </c>
      <c r="H291" s="19"/>
      <c r="I291" s="19"/>
      <c r="J291" s="19"/>
      <c r="K291" s="19">
        <f t="shared" ref="K291:K312" si="23">SUM(G291:J291)</f>
        <v>2400000</v>
      </c>
      <c r="L291" s="26">
        <f t="shared" ref="L291:L299" si="24">IF(F291="",E291-K291,F291-K291)</f>
        <v>0</v>
      </c>
      <c r="M291" s="107"/>
      <c r="N291" s="24"/>
      <c r="O291" s="25"/>
    </row>
    <row r="292" spans="1:17" ht="21.75" hidden="1" customHeight="1" x14ac:dyDescent="0.3">
      <c r="A292" s="1226"/>
      <c r="B292" s="26" t="s">
        <v>196</v>
      </c>
      <c r="C292" s="27" t="s">
        <v>340</v>
      </c>
      <c r="D292" s="28"/>
      <c r="E292" s="26">
        <v>1000000</v>
      </c>
      <c r="F292" s="226"/>
      <c r="G292" s="26">
        <v>1000000</v>
      </c>
      <c r="H292" s="26"/>
      <c r="I292" s="26"/>
      <c r="J292" s="26"/>
      <c r="K292" s="26">
        <f t="shared" si="23"/>
        <v>1000000</v>
      </c>
      <c r="L292" s="26">
        <f t="shared" si="24"/>
        <v>0</v>
      </c>
      <c r="M292" s="108"/>
      <c r="N292" s="33"/>
      <c r="O292" s="32"/>
    </row>
    <row r="293" spans="1:17" ht="21.75" hidden="1" customHeight="1" x14ac:dyDescent="0.3">
      <c r="A293" s="1226"/>
      <c r="B293" s="26" t="s">
        <v>20</v>
      </c>
      <c r="C293" s="27" t="s">
        <v>56</v>
      </c>
      <c r="D293" s="28" t="s">
        <v>339</v>
      </c>
      <c r="E293" s="26">
        <v>1700000</v>
      </c>
      <c r="F293" s="226"/>
      <c r="G293" s="26">
        <v>1700000</v>
      </c>
      <c r="H293" s="26"/>
      <c r="I293" s="26"/>
      <c r="J293" s="26"/>
      <c r="K293" s="26">
        <f t="shared" si="23"/>
        <v>1700000</v>
      </c>
      <c r="L293" s="26">
        <f t="shared" si="24"/>
        <v>0</v>
      </c>
      <c r="M293" s="108"/>
      <c r="N293" s="33"/>
      <c r="O293" s="32"/>
    </row>
    <row r="294" spans="1:17" s="116" customFormat="1" ht="36.75" hidden="1" customHeight="1" x14ac:dyDescent="0.3">
      <c r="A294" s="1226"/>
      <c r="B294" s="26" t="s">
        <v>24</v>
      </c>
      <c r="C294" s="109" t="s">
        <v>479</v>
      </c>
      <c r="D294" s="110" t="s">
        <v>173</v>
      </c>
      <c r="E294" s="111">
        <v>100430000</v>
      </c>
      <c r="F294" s="226"/>
      <c r="G294" s="111">
        <v>30879000</v>
      </c>
      <c r="H294" s="111">
        <v>50000000</v>
      </c>
      <c r="I294" s="111">
        <v>19551000</v>
      </c>
      <c r="J294" s="112"/>
      <c r="K294" s="111">
        <f t="shared" si="23"/>
        <v>100430000</v>
      </c>
      <c r="L294" s="26">
        <f t="shared" si="24"/>
        <v>0</v>
      </c>
      <c r="M294" s="113"/>
      <c r="N294" s="114"/>
      <c r="O294" s="115"/>
      <c r="Q294" s="134"/>
    </row>
    <row r="295" spans="1:17" ht="36" hidden="1" customHeight="1" x14ac:dyDescent="0.3">
      <c r="A295" s="1226"/>
      <c r="B295" s="26" t="s">
        <v>26</v>
      </c>
      <c r="C295" s="27" t="s">
        <v>480</v>
      </c>
      <c r="D295" s="28" t="s">
        <v>173</v>
      </c>
      <c r="E295" s="26">
        <v>31957000</v>
      </c>
      <c r="F295" s="226">
        <v>31390000</v>
      </c>
      <c r="G295" s="26">
        <v>31390000</v>
      </c>
      <c r="H295" s="26"/>
      <c r="I295" s="26"/>
      <c r="J295" s="26"/>
      <c r="K295" s="26">
        <f t="shared" si="23"/>
        <v>31390000</v>
      </c>
      <c r="L295" s="26">
        <f t="shared" si="24"/>
        <v>0</v>
      </c>
      <c r="M295" s="108"/>
      <c r="N295" s="33"/>
      <c r="O295" s="32"/>
    </row>
    <row r="296" spans="1:17" ht="26.25" hidden="1" customHeight="1" x14ac:dyDescent="0.3">
      <c r="A296" s="1226"/>
      <c r="B296" s="26" t="s">
        <v>28</v>
      </c>
      <c r="C296" s="27" t="s">
        <v>88</v>
      </c>
      <c r="D296" s="28" t="s">
        <v>339</v>
      </c>
      <c r="E296" s="26">
        <v>6432000</v>
      </c>
      <c r="F296" s="226"/>
      <c r="G296" s="26">
        <v>6432000</v>
      </c>
      <c r="H296" s="26"/>
      <c r="I296" s="26"/>
      <c r="J296" s="26"/>
      <c r="K296" s="26">
        <f t="shared" si="23"/>
        <v>6432000</v>
      </c>
      <c r="L296" s="26">
        <f t="shared" si="24"/>
        <v>0</v>
      </c>
      <c r="M296" s="108"/>
      <c r="N296" s="33"/>
      <c r="O296" s="32"/>
    </row>
    <row r="297" spans="1:17" ht="26.25" hidden="1" customHeight="1" x14ac:dyDescent="0.3">
      <c r="A297" s="1226"/>
      <c r="B297" s="26" t="s">
        <v>30</v>
      </c>
      <c r="C297" s="27" t="s">
        <v>340</v>
      </c>
      <c r="D297" s="28" t="s">
        <v>368</v>
      </c>
      <c r="E297" s="26">
        <v>6870000</v>
      </c>
      <c r="F297" s="226"/>
      <c r="G297" s="26">
        <v>6870000</v>
      </c>
      <c r="H297" s="26"/>
      <c r="I297" s="26"/>
      <c r="J297" s="26"/>
      <c r="K297" s="26">
        <f t="shared" si="23"/>
        <v>6870000</v>
      </c>
      <c r="L297" s="26">
        <f t="shared" si="24"/>
        <v>0</v>
      </c>
      <c r="M297" s="108"/>
      <c r="N297" s="33"/>
      <c r="O297" s="32"/>
    </row>
    <row r="298" spans="1:17" ht="26.25" hidden="1" customHeight="1" x14ac:dyDescent="0.3">
      <c r="A298" s="1226"/>
      <c r="B298" s="26" t="s">
        <v>33</v>
      </c>
      <c r="C298" s="27" t="s">
        <v>481</v>
      </c>
      <c r="D298" s="28" t="s">
        <v>195</v>
      </c>
      <c r="E298" s="26">
        <v>16390000</v>
      </c>
      <c r="F298" s="226"/>
      <c r="G298" s="26">
        <v>16390000</v>
      </c>
      <c r="H298" s="26"/>
      <c r="I298" s="26"/>
      <c r="J298" s="26"/>
      <c r="K298" s="26">
        <f t="shared" si="23"/>
        <v>16390000</v>
      </c>
      <c r="L298" s="26">
        <f t="shared" si="24"/>
        <v>0</v>
      </c>
      <c r="M298" s="108"/>
      <c r="N298" s="33"/>
      <c r="O298" s="32"/>
    </row>
    <row r="299" spans="1:17" ht="26.25" hidden="1" customHeight="1" x14ac:dyDescent="0.3">
      <c r="A299" s="1226"/>
      <c r="B299" s="26" t="s">
        <v>39</v>
      </c>
      <c r="C299" s="27" t="s">
        <v>31</v>
      </c>
      <c r="D299" s="28" t="s">
        <v>482</v>
      </c>
      <c r="E299" s="26">
        <v>5452000</v>
      </c>
      <c r="F299" s="226"/>
      <c r="G299" s="26">
        <v>5452000</v>
      </c>
      <c r="H299" s="26"/>
      <c r="I299" s="26"/>
      <c r="J299" s="26"/>
      <c r="K299" s="26">
        <f t="shared" si="23"/>
        <v>5452000</v>
      </c>
      <c r="L299" s="26">
        <f t="shared" si="24"/>
        <v>0</v>
      </c>
      <c r="M299" s="108"/>
      <c r="N299" s="33"/>
      <c r="O299" s="32"/>
    </row>
    <row r="300" spans="1:17" ht="26.25" hidden="1" customHeight="1" x14ac:dyDescent="0.3">
      <c r="A300" s="1227"/>
      <c r="B300" s="26" t="s">
        <v>44</v>
      </c>
      <c r="C300" s="45" t="s">
        <v>161</v>
      </c>
      <c r="D300" s="46" t="s">
        <v>483</v>
      </c>
      <c r="E300" s="1172"/>
      <c r="F300" s="227"/>
      <c r="G300" s="1172">
        <v>2250000</v>
      </c>
      <c r="H300" s="1172"/>
      <c r="I300" s="1172"/>
      <c r="J300" s="1172"/>
      <c r="K300" s="1172">
        <f t="shared" si="23"/>
        <v>2250000</v>
      </c>
      <c r="L300" s="26"/>
      <c r="M300" s="108"/>
      <c r="N300" s="33"/>
      <c r="O300" s="32"/>
    </row>
    <row r="301" spans="1:17" s="42" customFormat="1" ht="26.25" hidden="1" customHeight="1" x14ac:dyDescent="0.3">
      <c r="A301" s="1227"/>
      <c r="B301" s="38" t="s">
        <v>49</v>
      </c>
      <c r="C301" s="95" t="s">
        <v>164</v>
      </c>
      <c r="D301" s="96" t="s">
        <v>165</v>
      </c>
      <c r="E301" s="97">
        <v>18440000</v>
      </c>
      <c r="F301" s="228">
        <v>18440000</v>
      </c>
      <c r="G301" s="97">
        <v>18440000</v>
      </c>
      <c r="H301" s="97"/>
      <c r="I301" s="97"/>
      <c r="J301" s="97"/>
      <c r="K301" s="97">
        <f t="shared" si="23"/>
        <v>18440000</v>
      </c>
      <c r="L301" s="38">
        <f>IF(F301="",E301-K301,F301-K301)</f>
        <v>0</v>
      </c>
      <c r="M301" s="117"/>
      <c r="N301" s="40"/>
      <c r="O301" s="41"/>
      <c r="Q301" s="208"/>
    </row>
    <row r="302" spans="1:17" ht="26.25" hidden="1" customHeight="1" x14ac:dyDescent="0.3">
      <c r="A302" s="1227"/>
      <c r="B302" s="26" t="s">
        <v>55</v>
      </c>
      <c r="C302" s="45" t="s">
        <v>296</v>
      </c>
      <c r="D302" s="46" t="s">
        <v>299</v>
      </c>
      <c r="E302" s="1172">
        <v>2500000</v>
      </c>
      <c r="F302" s="227"/>
      <c r="G302" s="1172">
        <v>2500000</v>
      </c>
      <c r="H302" s="1172"/>
      <c r="I302" s="1172"/>
      <c r="J302" s="1172"/>
      <c r="K302" s="1172">
        <f t="shared" si="23"/>
        <v>2500000</v>
      </c>
      <c r="L302" s="26">
        <f>IF(F302="",E302-K302,F302-K302)</f>
        <v>0</v>
      </c>
      <c r="M302" s="108"/>
      <c r="N302" s="33"/>
      <c r="O302" s="32"/>
    </row>
    <row r="303" spans="1:17" ht="26.25" hidden="1" customHeight="1" x14ac:dyDescent="0.3">
      <c r="A303" s="1227"/>
      <c r="B303" s="26" t="s">
        <v>59</v>
      </c>
      <c r="C303" s="45" t="s">
        <v>484</v>
      </c>
      <c r="D303" s="46" t="s">
        <v>301</v>
      </c>
      <c r="E303" s="1172">
        <v>1000000</v>
      </c>
      <c r="F303" s="227"/>
      <c r="G303" s="1172">
        <v>1000000</v>
      </c>
      <c r="H303" s="1172"/>
      <c r="I303" s="1172"/>
      <c r="J303" s="1172"/>
      <c r="K303" s="1172">
        <f t="shared" si="23"/>
        <v>1000000</v>
      </c>
      <c r="L303" s="26">
        <f>IF(F303="",E303-K303,F303-K303)</f>
        <v>0</v>
      </c>
      <c r="M303" s="108"/>
      <c r="N303" s="33"/>
      <c r="O303" s="32"/>
    </row>
    <row r="304" spans="1:17" ht="26.25" hidden="1" customHeight="1" x14ac:dyDescent="0.3">
      <c r="A304" s="1227"/>
      <c r="B304" s="26" t="s">
        <v>63</v>
      </c>
      <c r="C304" s="45" t="s">
        <v>485</v>
      </c>
      <c r="D304" s="46" t="s">
        <v>486</v>
      </c>
      <c r="E304" s="1172"/>
      <c r="F304" s="227"/>
      <c r="G304" s="1172">
        <v>3376000</v>
      </c>
      <c r="H304" s="1172">
        <v>1408000</v>
      </c>
      <c r="I304" s="1172"/>
      <c r="J304" s="1172"/>
      <c r="K304" s="1172">
        <f t="shared" si="23"/>
        <v>4784000</v>
      </c>
      <c r="L304" s="26"/>
      <c r="M304" s="108"/>
      <c r="N304" s="33"/>
      <c r="O304" s="32"/>
    </row>
    <row r="305" spans="1:15" ht="26.25" hidden="1" customHeight="1" x14ac:dyDescent="0.3">
      <c r="A305" s="1227"/>
      <c r="B305" s="26" t="s">
        <v>67</v>
      </c>
      <c r="C305" s="45" t="s">
        <v>487</v>
      </c>
      <c r="D305" s="46" t="s">
        <v>173</v>
      </c>
      <c r="E305" s="1172">
        <v>4405000</v>
      </c>
      <c r="F305" s="227"/>
      <c r="G305" s="1172">
        <v>4405000</v>
      </c>
      <c r="H305" s="1172"/>
      <c r="I305" s="1172"/>
      <c r="J305" s="1172"/>
      <c r="K305" s="1172">
        <f t="shared" si="23"/>
        <v>4405000</v>
      </c>
      <c r="L305" s="26">
        <f>IF(F305="",E305-K305,F305-K305)</f>
        <v>0</v>
      </c>
      <c r="M305" s="108"/>
      <c r="N305" s="33"/>
      <c r="O305" s="1177"/>
    </row>
    <row r="306" spans="1:15" ht="26.25" hidden="1" customHeight="1" x14ac:dyDescent="0.3">
      <c r="A306" s="1227"/>
      <c r="B306" s="26" t="s">
        <v>72</v>
      </c>
      <c r="C306" s="45" t="s">
        <v>488</v>
      </c>
      <c r="D306" s="46" t="s">
        <v>368</v>
      </c>
      <c r="E306" s="1172"/>
      <c r="F306" s="227">
        <v>59915000</v>
      </c>
      <c r="G306" s="1172">
        <v>56000000</v>
      </c>
      <c r="H306" s="1172">
        <v>3915000</v>
      </c>
      <c r="I306" s="1172"/>
      <c r="J306" s="1172"/>
      <c r="K306" s="1172">
        <f t="shared" si="23"/>
        <v>59915000</v>
      </c>
      <c r="L306" s="26">
        <f>IF(F306="",E306-K306,F306-K306)</f>
        <v>0</v>
      </c>
      <c r="M306" s="108"/>
      <c r="N306" s="33"/>
      <c r="O306" s="1177"/>
    </row>
    <row r="307" spans="1:15" ht="26.25" hidden="1" customHeight="1" x14ac:dyDescent="0.3">
      <c r="A307" s="1227"/>
      <c r="B307" s="26" t="s">
        <v>74</v>
      </c>
      <c r="C307" s="45" t="s">
        <v>489</v>
      </c>
      <c r="D307" s="46" t="s">
        <v>100</v>
      </c>
      <c r="E307" s="1172">
        <v>40000000</v>
      </c>
      <c r="F307" s="227">
        <v>40000000</v>
      </c>
      <c r="G307" s="1172">
        <v>40000000</v>
      </c>
      <c r="H307" s="1172"/>
      <c r="I307" s="1172"/>
      <c r="J307" s="1172"/>
      <c r="K307" s="1172">
        <f t="shared" si="23"/>
        <v>40000000</v>
      </c>
      <c r="L307" s="26">
        <f>IF(F307="",E307-K307,F307-K307)</f>
        <v>0</v>
      </c>
      <c r="M307" s="108"/>
      <c r="N307" s="33"/>
      <c r="O307" s="1177"/>
    </row>
    <row r="308" spans="1:15" ht="26.25" hidden="1" customHeight="1" x14ac:dyDescent="0.3">
      <c r="A308" s="1227"/>
      <c r="B308" s="26" t="s">
        <v>78</v>
      </c>
      <c r="C308" s="45" t="s">
        <v>490</v>
      </c>
      <c r="D308" s="46" t="s">
        <v>491</v>
      </c>
      <c r="E308" s="1172">
        <v>4200000</v>
      </c>
      <c r="F308" s="227"/>
      <c r="G308" s="1172">
        <v>4200000</v>
      </c>
      <c r="H308" s="1172"/>
      <c r="I308" s="1172"/>
      <c r="J308" s="1172"/>
      <c r="K308" s="1172">
        <f t="shared" si="23"/>
        <v>4200000</v>
      </c>
      <c r="L308" s="26">
        <f>IF(F308="",E308-K308,F308-K308)</f>
        <v>0</v>
      </c>
      <c r="M308" s="108"/>
      <c r="N308" s="33"/>
      <c r="O308" s="1177"/>
    </row>
    <row r="309" spans="1:15" ht="26.25" hidden="1" customHeight="1" x14ac:dyDescent="0.3">
      <c r="A309" s="1227"/>
      <c r="B309" s="26" t="s">
        <v>83</v>
      </c>
      <c r="C309" s="45" t="s">
        <v>492</v>
      </c>
      <c r="D309" s="46" t="s">
        <v>46</v>
      </c>
      <c r="E309" s="1172"/>
      <c r="F309" s="227">
        <v>17325000</v>
      </c>
      <c r="G309" s="1172">
        <f>F309-H309</f>
        <v>8662500</v>
      </c>
      <c r="H309" s="1172">
        <v>8662500</v>
      </c>
      <c r="I309" s="1172"/>
      <c r="J309" s="1172"/>
      <c r="K309" s="1172">
        <f t="shared" si="23"/>
        <v>17325000</v>
      </c>
      <c r="L309" s="1172"/>
      <c r="M309" s="108"/>
      <c r="N309" s="33"/>
      <c r="O309" s="1177"/>
    </row>
    <row r="310" spans="1:15" ht="26.25" hidden="1" customHeight="1" x14ac:dyDescent="0.3">
      <c r="A310" s="1227"/>
      <c r="B310" s="26" t="s">
        <v>87</v>
      </c>
      <c r="C310" s="45" t="s">
        <v>493</v>
      </c>
      <c r="D310" s="46" t="s">
        <v>494</v>
      </c>
      <c r="E310" s="1172"/>
      <c r="F310" s="227">
        <v>66800000</v>
      </c>
      <c r="G310" s="1172">
        <v>14500000</v>
      </c>
      <c r="H310" s="1172">
        <v>30000000</v>
      </c>
      <c r="I310" s="1172">
        <v>7900000</v>
      </c>
      <c r="J310" s="1172">
        <v>14400000</v>
      </c>
      <c r="K310" s="1172">
        <f t="shared" si="23"/>
        <v>66800000</v>
      </c>
      <c r="L310" s="26">
        <f>IF(F310="",E310-K310,F310-K310)</f>
        <v>0</v>
      </c>
      <c r="M310" s="108"/>
      <c r="N310" s="33"/>
      <c r="O310" s="1177"/>
    </row>
    <row r="311" spans="1:15" ht="26.25" hidden="1" customHeight="1" x14ac:dyDescent="0.3">
      <c r="A311" s="1227"/>
      <c r="B311" s="1172"/>
      <c r="C311" s="45" t="s">
        <v>495</v>
      </c>
      <c r="D311" s="46" t="s">
        <v>496</v>
      </c>
      <c r="E311" s="1172"/>
      <c r="F311" s="227">
        <v>70909265</v>
      </c>
      <c r="G311" s="1172">
        <v>70909265</v>
      </c>
      <c r="H311" s="1172"/>
      <c r="I311" s="1172"/>
      <c r="J311" s="1172"/>
      <c r="K311" s="1172">
        <f>SUM(G311:J311)</f>
        <v>70909265</v>
      </c>
      <c r="L311" s="26">
        <f>IF(F311="",E311-K311,F311-K311)</f>
        <v>0</v>
      </c>
      <c r="M311" s="108"/>
      <c r="N311" s="33"/>
      <c r="O311" s="1177"/>
    </row>
    <row r="312" spans="1:15" ht="26.25" hidden="1" customHeight="1" x14ac:dyDescent="0.3">
      <c r="A312" s="1227"/>
      <c r="B312" s="1172"/>
      <c r="C312" s="45" t="s">
        <v>497</v>
      </c>
      <c r="D312" s="46" t="s">
        <v>323</v>
      </c>
      <c r="E312" s="1172"/>
      <c r="F312" s="227">
        <v>32115600</v>
      </c>
      <c r="G312" s="1172">
        <v>25692480</v>
      </c>
      <c r="H312" s="1172">
        <v>6423120</v>
      </c>
      <c r="I312" s="1172"/>
      <c r="J312" s="1172"/>
      <c r="K312" s="1172">
        <f t="shared" si="23"/>
        <v>32115600</v>
      </c>
      <c r="L312" s="26">
        <f>IF(F312="",E312-K312,F312-K312)</f>
        <v>0</v>
      </c>
      <c r="M312" s="108"/>
      <c r="N312" s="33"/>
      <c r="O312" s="1177"/>
    </row>
    <row r="313" spans="1:15" ht="21" hidden="1" thickBot="1" x14ac:dyDescent="0.35">
      <c r="A313" s="1228"/>
      <c r="B313" s="118"/>
      <c r="C313" s="119"/>
      <c r="D313" s="119"/>
      <c r="E313" s="119"/>
      <c r="F313" s="229"/>
      <c r="G313" s="119"/>
      <c r="H313" s="363"/>
      <c r="I313" s="119"/>
      <c r="J313" s="119"/>
      <c r="K313" s="289">
        <f>SUM(K291:K312)</f>
        <v>496707865</v>
      </c>
      <c r="L313" s="289">
        <f>SUM(L291:L312)</f>
        <v>0</v>
      </c>
      <c r="M313" s="106"/>
      <c r="N313" s="59"/>
      <c r="O313" s="60"/>
    </row>
    <row r="314" spans="1:15" ht="3.75" customHeight="1" thickBot="1" x14ac:dyDescent="0.35">
      <c r="A314" s="200"/>
      <c r="B314" s="61"/>
      <c r="C314" s="62"/>
      <c r="D314" s="63"/>
      <c r="E314" s="61"/>
      <c r="F314" s="221"/>
      <c r="G314" s="61"/>
      <c r="H314" s="61"/>
      <c r="I314" s="61"/>
      <c r="J314" s="61"/>
      <c r="K314" s="61"/>
      <c r="L314" s="61"/>
      <c r="M314" s="64"/>
      <c r="N314" s="65"/>
      <c r="O314" s="66"/>
    </row>
    <row r="315" spans="1:15" ht="23.25" customHeight="1" x14ac:dyDescent="0.3">
      <c r="A315" s="1220" t="s">
        <v>498</v>
      </c>
      <c r="B315" s="19" t="s">
        <v>194</v>
      </c>
      <c r="C315" s="67" t="s">
        <v>158</v>
      </c>
      <c r="D315" s="68" t="s">
        <v>499</v>
      </c>
      <c r="E315" s="69">
        <v>2500000</v>
      </c>
      <c r="F315" s="22"/>
      <c r="G315" s="69">
        <v>2500000</v>
      </c>
      <c r="H315" s="69"/>
      <c r="I315" s="69"/>
      <c r="J315" s="69"/>
      <c r="K315" s="19">
        <f t="shared" ref="K315:K322" si="25">SUM(G315:J315)</f>
        <v>2500000</v>
      </c>
      <c r="L315" s="26">
        <f>IF(F315="",E315-K315,F315-K315)</f>
        <v>0</v>
      </c>
      <c r="M315" s="23"/>
      <c r="N315" s="24"/>
      <c r="O315" s="25"/>
    </row>
    <row r="316" spans="1:15" ht="23.25" customHeight="1" x14ac:dyDescent="0.3">
      <c r="A316" s="1221"/>
      <c r="B316" s="26" t="s">
        <v>196</v>
      </c>
      <c r="C316" s="27" t="s">
        <v>31</v>
      </c>
      <c r="D316" s="28"/>
      <c r="E316" s="26"/>
      <c r="F316" s="29"/>
      <c r="G316" s="26">
        <v>2846000</v>
      </c>
      <c r="H316" s="26"/>
      <c r="I316" s="26"/>
      <c r="J316" s="26"/>
      <c r="K316" s="26">
        <f t="shared" si="25"/>
        <v>2846000</v>
      </c>
      <c r="L316" s="26"/>
      <c r="M316" s="30"/>
      <c r="N316" s="31"/>
      <c r="O316" s="32"/>
    </row>
    <row r="317" spans="1:15" ht="23.25" customHeight="1" x14ac:dyDescent="0.3">
      <c r="A317" s="1221"/>
      <c r="B317" s="26" t="s">
        <v>20</v>
      </c>
      <c r="C317" s="27" t="s">
        <v>118</v>
      </c>
      <c r="D317" s="28"/>
      <c r="E317" s="26">
        <v>6036000</v>
      </c>
      <c r="F317" s="29"/>
      <c r="G317" s="26">
        <v>6036000</v>
      </c>
      <c r="H317" s="26"/>
      <c r="I317" s="26"/>
      <c r="J317" s="26"/>
      <c r="K317" s="26">
        <f t="shared" si="25"/>
        <v>6036000</v>
      </c>
      <c r="L317" s="26">
        <f>IF(F317="",E317-K317,F317-K317)</f>
        <v>0</v>
      </c>
      <c r="M317" s="30"/>
      <c r="N317" s="31"/>
      <c r="O317" s="32"/>
    </row>
    <row r="318" spans="1:15" ht="23.25" customHeight="1" x14ac:dyDescent="0.3">
      <c r="A318" s="1248"/>
      <c r="B318" s="26" t="s">
        <v>24</v>
      </c>
      <c r="C318" s="27" t="s">
        <v>500</v>
      </c>
      <c r="D318" s="28"/>
      <c r="E318" s="26">
        <v>1063000</v>
      </c>
      <c r="F318" s="1179"/>
      <c r="G318" s="26">
        <v>1063000</v>
      </c>
      <c r="H318" s="26"/>
      <c r="I318" s="26" t="s">
        <v>501</v>
      </c>
      <c r="J318" s="26"/>
      <c r="K318" s="26">
        <f t="shared" si="25"/>
        <v>1063000</v>
      </c>
      <c r="L318" s="26">
        <f>IF(F318="",E318-K318,F318-K318)</f>
        <v>0</v>
      </c>
      <c r="M318" s="34"/>
      <c r="N318" s="33"/>
      <c r="O318" s="32"/>
    </row>
    <row r="319" spans="1:15" ht="23.25" customHeight="1" x14ac:dyDescent="0.3">
      <c r="A319" s="1248"/>
      <c r="B319" s="26" t="s">
        <v>26</v>
      </c>
      <c r="C319" s="27" t="s">
        <v>502</v>
      </c>
      <c r="D319" s="28"/>
      <c r="E319" s="26">
        <v>850000</v>
      </c>
      <c r="F319" s="1179"/>
      <c r="G319" s="26">
        <v>850000</v>
      </c>
      <c r="H319" s="26"/>
      <c r="I319" s="26"/>
      <c r="J319" s="26"/>
      <c r="K319" s="1172">
        <f t="shared" si="25"/>
        <v>850000</v>
      </c>
      <c r="L319" s="26">
        <f>IF(F319="",E319-K319,F319-K319)</f>
        <v>0</v>
      </c>
      <c r="M319" s="34"/>
      <c r="N319" s="33"/>
      <c r="O319" s="32"/>
    </row>
    <row r="320" spans="1:15" ht="23.25" customHeight="1" x14ac:dyDescent="0.3">
      <c r="A320" s="1248"/>
      <c r="B320" s="26" t="s">
        <v>28</v>
      </c>
      <c r="C320" s="27" t="s">
        <v>336</v>
      </c>
      <c r="D320" s="28" t="s">
        <v>286</v>
      </c>
      <c r="E320" s="26"/>
      <c r="F320" s="1179"/>
      <c r="G320" s="26">
        <v>530000</v>
      </c>
      <c r="H320" s="26"/>
      <c r="I320" s="26"/>
      <c r="J320" s="26"/>
      <c r="K320" s="1172">
        <f t="shared" si="25"/>
        <v>530000</v>
      </c>
      <c r="L320" s="26"/>
      <c r="M320" s="34"/>
      <c r="N320" s="33"/>
      <c r="O320" s="32"/>
    </row>
    <row r="321" spans="1:17" ht="23.25" customHeight="1" x14ac:dyDescent="0.3">
      <c r="A321" s="1248"/>
      <c r="B321" s="26" t="s">
        <v>30</v>
      </c>
      <c r="C321" s="27" t="s">
        <v>336</v>
      </c>
      <c r="D321" s="28" t="s">
        <v>453</v>
      </c>
      <c r="E321" s="26"/>
      <c r="F321" s="1179"/>
      <c r="G321" s="26">
        <v>18672000</v>
      </c>
      <c r="H321" s="26"/>
      <c r="I321" s="26"/>
      <c r="J321" s="26"/>
      <c r="K321" s="1172">
        <f t="shared" si="25"/>
        <v>18672000</v>
      </c>
      <c r="L321" s="26"/>
      <c r="M321" s="34"/>
      <c r="N321" s="33"/>
      <c r="O321" s="32"/>
    </row>
    <row r="322" spans="1:17" ht="23.25" customHeight="1" x14ac:dyDescent="0.3">
      <c r="A322" s="1248"/>
      <c r="B322" s="26" t="s">
        <v>33</v>
      </c>
      <c r="C322" s="27" t="s">
        <v>503</v>
      </c>
      <c r="D322" s="28" t="s">
        <v>453</v>
      </c>
      <c r="E322" s="26"/>
      <c r="F322" s="1179"/>
      <c r="G322" s="26">
        <v>1900000</v>
      </c>
      <c r="H322" s="26"/>
      <c r="I322" s="26"/>
      <c r="J322" s="26"/>
      <c r="K322" s="1172">
        <f t="shared" si="25"/>
        <v>1900000</v>
      </c>
      <c r="L322" s="26"/>
      <c r="N322" s="33"/>
      <c r="O322" s="32"/>
    </row>
    <row r="323" spans="1:17" ht="23.25" customHeight="1" thickBot="1" x14ac:dyDescent="0.35">
      <c r="A323" s="1222"/>
      <c r="B323" s="120"/>
      <c r="C323" s="121"/>
      <c r="D323" s="121"/>
      <c r="E323" s="121"/>
      <c r="F323" s="220"/>
      <c r="G323" s="121"/>
      <c r="H323" s="364"/>
      <c r="I323" s="121"/>
      <c r="J323" s="121"/>
      <c r="K323" s="289">
        <f>SUM(K315:K322)</f>
        <v>34397000</v>
      </c>
      <c r="L323" s="288">
        <f>SUM(L315:L322)</f>
        <v>0</v>
      </c>
      <c r="M323" s="58"/>
      <c r="N323" s="59"/>
      <c r="O323" s="60"/>
    </row>
    <row r="324" spans="1:17" ht="5.25" customHeight="1" thickBot="1" x14ac:dyDescent="0.35">
      <c r="A324" s="200"/>
      <c r="B324" s="61"/>
      <c r="C324" s="62"/>
      <c r="D324" s="63"/>
      <c r="E324" s="61"/>
      <c r="F324" s="221"/>
      <c r="G324" s="61"/>
      <c r="H324" s="61"/>
      <c r="I324" s="61"/>
      <c r="J324" s="61"/>
      <c r="K324" s="61"/>
      <c r="L324" s="61"/>
      <c r="M324" s="64"/>
      <c r="N324" s="65"/>
      <c r="O324" s="66"/>
    </row>
    <row r="325" spans="1:17" s="128" customFormat="1" ht="24.75" customHeight="1" x14ac:dyDescent="0.3">
      <c r="A325" s="1204" t="s">
        <v>504</v>
      </c>
      <c r="B325" s="19" t="s">
        <v>194</v>
      </c>
      <c r="C325" s="122" t="s">
        <v>505</v>
      </c>
      <c r="D325" s="123" t="s">
        <v>506</v>
      </c>
      <c r="E325" s="124"/>
      <c r="F325" s="224"/>
      <c r="G325" s="124">
        <v>7865000</v>
      </c>
      <c r="H325" s="124"/>
      <c r="I325" s="124"/>
      <c r="J325" s="124"/>
      <c r="K325" s="124">
        <f t="shared" ref="K325:K342" si="26">SUM(G325:J325)</f>
        <v>7865000</v>
      </c>
      <c r="L325" s="26"/>
      <c r="M325" s="125"/>
      <c r="N325" s="126"/>
      <c r="O325" s="127"/>
      <c r="Q325" s="310"/>
    </row>
    <row r="326" spans="1:17" s="128" customFormat="1" ht="24.75" customHeight="1" x14ac:dyDescent="0.3">
      <c r="A326" s="1204"/>
      <c r="B326" s="26" t="s">
        <v>196</v>
      </c>
      <c r="C326" s="109" t="s">
        <v>118</v>
      </c>
      <c r="D326" s="129" t="s">
        <v>507</v>
      </c>
      <c r="E326" s="111"/>
      <c r="F326" s="29">
        <v>324714300</v>
      </c>
      <c r="G326" s="111">
        <v>130000000</v>
      </c>
      <c r="H326" s="111">
        <v>100000000</v>
      </c>
      <c r="I326" s="111">
        <v>94714300</v>
      </c>
      <c r="J326" s="111"/>
      <c r="K326" s="111">
        <f t="shared" si="26"/>
        <v>324714300</v>
      </c>
      <c r="L326" s="26">
        <f>IF(F326="",E326-K326,F326-K326)</f>
        <v>0</v>
      </c>
      <c r="M326" s="130"/>
      <c r="N326" s="126"/>
      <c r="O326" s="115"/>
      <c r="Q326" s="310"/>
    </row>
    <row r="327" spans="1:17" s="128" customFormat="1" ht="24.75" customHeight="1" x14ac:dyDescent="0.3">
      <c r="A327" s="1204"/>
      <c r="B327" s="26" t="s">
        <v>20</v>
      </c>
      <c r="C327" s="109" t="s">
        <v>278</v>
      </c>
      <c r="D327" s="129" t="s">
        <v>400</v>
      </c>
      <c r="E327" s="111"/>
      <c r="F327" s="29">
        <v>43846000</v>
      </c>
      <c r="G327" s="111">
        <v>43846000</v>
      </c>
      <c r="H327" s="111"/>
      <c r="I327" s="111"/>
      <c r="J327" s="111"/>
      <c r="K327" s="111">
        <f t="shared" si="26"/>
        <v>43846000</v>
      </c>
      <c r="L327" s="26">
        <f>IF(F327="",E327-K327,F327-K327)</f>
        <v>0</v>
      </c>
      <c r="M327" s="44" t="s">
        <v>508</v>
      </c>
      <c r="N327" s="126"/>
      <c r="O327" s="115"/>
      <c r="Q327" s="310"/>
    </row>
    <row r="328" spans="1:17" s="116" customFormat="1" ht="24.75" customHeight="1" x14ac:dyDescent="0.3">
      <c r="A328" s="1204"/>
      <c r="B328" s="26" t="s">
        <v>24</v>
      </c>
      <c r="C328" s="109" t="s">
        <v>164</v>
      </c>
      <c r="D328" s="129" t="s">
        <v>173</v>
      </c>
      <c r="E328" s="111">
        <v>302561600</v>
      </c>
      <c r="F328" s="29">
        <v>315866800</v>
      </c>
      <c r="G328" s="111">
        <v>110000000</v>
      </c>
      <c r="H328" s="111">
        <v>100000000</v>
      </c>
      <c r="I328" s="111">
        <v>105866800</v>
      </c>
      <c r="J328" s="111"/>
      <c r="K328" s="111">
        <f t="shared" si="26"/>
        <v>315866800</v>
      </c>
      <c r="L328" s="26">
        <f>IF(F328="",E328-K328,F328-K328)</f>
        <v>0</v>
      </c>
      <c r="M328" s="130"/>
      <c r="N328" s="126"/>
      <c r="O328" s="115"/>
      <c r="Q328" s="134"/>
    </row>
    <row r="329" spans="1:17" s="116" customFormat="1" ht="24.75" customHeight="1" x14ac:dyDescent="0.3">
      <c r="A329" s="1204"/>
      <c r="B329" s="26" t="s">
        <v>26</v>
      </c>
      <c r="C329" s="109" t="s">
        <v>509</v>
      </c>
      <c r="D329" s="129" t="s">
        <v>173</v>
      </c>
      <c r="E329" s="111">
        <f>156097500+69027500+10000000</f>
        <v>235125000</v>
      </c>
      <c r="F329" s="29">
        <v>235125000</v>
      </c>
      <c r="G329" s="111">
        <v>51000000</v>
      </c>
      <c r="H329" s="111">
        <v>34226000</v>
      </c>
      <c r="I329" s="111">
        <v>34226000</v>
      </c>
      <c r="J329" s="111">
        <v>115673000</v>
      </c>
      <c r="K329" s="111">
        <f t="shared" si="26"/>
        <v>235125000</v>
      </c>
      <c r="L329" s="26">
        <f>IF(F329="",E329-K329,F329-K329)</f>
        <v>0</v>
      </c>
      <c r="M329" s="130"/>
      <c r="N329" s="126"/>
      <c r="O329" s="115"/>
      <c r="Q329" s="134"/>
    </row>
    <row r="330" spans="1:17" s="116" customFormat="1" ht="24.75" customHeight="1" x14ac:dyDescent="0.3">
      <c r="A330" s="1204"/>
      <c r="B330" s="26" t="s">
        <v>28</v>
      </c>
      <c r="C330" s="109" t="s">
        <v>510</v>
      </c>
      <c r="D330" s="129" t="s">
        <v>511</v>
      </c>
      <c r="E330" s="111"/>
      <c r="F330" s="29"/>
      <c r="G330" s="111">
        <v>598000</v>
      </c>
      <c r="H330" s="111">
        <v>18909000</v>
      </c>
      <c r="I330" s="111"/>
      <c r="J330" s="111"/>
      <c r="K330" s="111">
        <f t="shared" si="26"/>
        <v>19507000</v>
      </c>
      <c r="L330" s="26"/>
      <c r="M330" s="130"/>
      <c r="N330" s="126"/>
      <c r="O330" s="115"/>
      <c r="Q330" s="134"/>
    </row>
    <row r="331" spans="1:17" s="116" customFormat="1" ht="24.75" customHeight="1" x14ac:dyDescent="0.3">
      <c r="A331" s="1204"/>
      <c r="B331" s="26" t="s">
        <v>30</v>
      </c>
      <c r="C331" s="109" t="s">
        <v>512</v>
      </c>
      <c r="D331" s="129" t="s">
        <v>513</v>
      </c>
      <c r="E331" s="131">
        <v>313200372</v>
      </c>
      <c r="F331" s="29"/>
      <c r="G331" s="111">
        <v>313200372</v>
      </c>
      <c r="H331" s="111"/>
      <c r="I331" s="111"/>
      <c r="J331" s="111"/>
      <c r="K331" s="111">
        <f t="shared" si="26"/>
        <v>313200372</v>
      </c>
      <c r="L331" s="26">
        <f t="shared" ref="L331:L339" si="27">IF(F331="",E331-K331,F331-K331)</f>
        <v>0</v>
      </c>
      <c r="M331" s="130"/>
      <c r="N331" s="126"/>
      <c r="O331" s="115"/>
      <c r="Q331" s="134"/>
    </row>
    <row r="332" spans="1:17" s="116" customFormat="1" ht="24.75" customHeight="1" x14ac:dyDescent="0.3">
      <c r="A332" s="1204"/>
      <c r="B332" s="26" t="s">
        <v>33</v>
      </c>
      <c r="C332" s="109" t="s">
        <v>514</v>
      </c>
      <c r="D332" s="129" t="s">
        <v>301</v>
      </c>
      <c r="E332" s="132">
        <v>2608000</v>
      </c>
      <c r="F332" s="29"/>
      <c r="G332" s="111">
        <v>2608000</v>
      </c>
      <c r="H332" s="111"/>
      <c r="I332" s="111"/>
      <c r="J332" s="111"/>
      <c r="K332" s="111">
        <f t="shared" si="26"/>
        <v>2608000</v>
      </c>
      <c r="L332" s="26">
        <f t="shared" si="27"/>
        <v>0</v>
      </c>
      <c r="M332" s="130"/>
      <c r="N332" s="126"/>
      <c r="O332" s="115"/>
      <c r="Q332" s="134"/>
    </row>
    <row r="333" spans="1:17" s="116" customFormat="1" ht="24.75" customHeight="1" x14ac:dyDescent="0.3">
      <c r="A333" s="1204"/>
      <c r="B333" s="26" t="s">
        <v>39</v>
      </c>
      <c r="C333" s="109" t="s">
        <v>515</v>
      </c>
      <c r="D333" s="129" t="s">
        <v>301</v>
      </c>
      <c r="E333" s="132">
        <v>143979000</v>
      </c>
      <c r="F333" s="29">
        <v>143979000</v>
      </c>
      <c r="G333" s="111">
        <v>102000000</v>
      </c>
      <c r="H333" s="111">
        <v>41979000</v>
      </c>
      <c r="I333" s="111"/>
      <c r="J333" s="111"/>
      <c r="K333" s="111">
        <f t="shared" si="26"/>
        <v>143979000</v>
      </c>
      <c r="L333" s="26">
        <f t="shared" si="27"/>
        <v>0</v>
      </c>
      <c r="M333" s="130"/>
      <c r="N333" s="126"/>
      <c r="O333" s="133"/>
      <c r="Q333" s="134"/>
    </row>
    <row r="334" spans="1:17" s="116" customFormat="1" ht="24.75" customHeight="1" x14ac:dyDescent="0.3">
      <c r="A334" s="1204"/>
      <c r="B334" s="26" t="s">
        <v>44</v>
      </c>
      <c r="C334" s="109" t="s">
        <v>92</v>
      </c>
      <c r="D334" s="129" t="s">
        <v>516</v>
      </c>
      <c r="E334" s="132"/>
      <c r="F334" s="29">
        <f>84720680+20422500</f>
        <v>105143180</v>
      </c>
      <c r="G334" s="111">
        <v>81994544</v>
      </c>
      <c r="H334" s="111">
        <v>16472456</v>
      </c>
      <c r="I334" s="111">
        <v>6676180</v>
      </c>
      <c r="J334" s="111"/>
      <c r="K334" s="111">
        <f t="shared" si="26"/>
        <v>105143180</v>
      </c>
      <c r="L334" s="26">
        <f t="shared" si="27"/>
        <v>0</v>
      </c>
      <c r="M334" s="130"/>
      <c r="N334" s="126"/>
      <c r="O334" s="133"/>
      <c r="Q334" s="134"/>
    </row>
    <row r="335" spans="1:17" s="116" customFormat="1" ht="24.75" customHeight="1" x14ac:dyDescent="0.3">
      <c r="A335" s="1204"/>
      <c r="B335" s="26" t="s">
        <v>49</v>
      </c>
      <c r="C335" s="109" t="s">
        <v>31</v>
      </c>
      <c r="D335" s="129" t="s">
        <v>195</v>
      </c>
      <c r="E335" s="132"/>
      <c r="F335" s="29">
        <f>84720680+20422500</f>
        <v>105143180</v>
      </c>
      <c r="G335" s="111">
        <f>F335-H335</f>
        <v>24705430</v>
      </c>
      <c r="H335" s="111">
        <v>80437750</v>
      </c>
      <c r="I335" s="111"/>
      <c r="J335" s="111"/>
      <c r="K335" s="111">
        <f t="shared" si="26"/>
        <v>105143180</v>
      </c>
      <c r="L335" s="26">
        <f t="shared" si="27"/>
        <v>0</v>
      </c>
      <c r="M335" s="130"/>
      <c r="N335" s="126"/>
      <c r="O335" s="133"/>
      <c r="Q335" s="134"/>
    </row>
    <row r="336" spans="1:17" s="116" customFormat="1" ht="34.5" customHeight="1" x14ac:dyDescent="0.3">
      <c r="A336" s="1204"/>
      <c r="B336" s="26" t="s">
        <v>55</v>
      </c>
      <c r="C336" s="109" t="s">
        <v>517</v>
      </c>
      <c r="D336" s="129"/>
      <c r="E336" s="132">
        <v>80775881</v>
      </c>
      <c r="F336" s="29"/>
      <c r="G336" s="111">
        <v>39970433</v>
      </c>
      <c r="H336" s="111">
        <v>40805448</v>
      </c>
      <c r="I336" s="111"/>
      <c r="J336" s="111"/>
      <c r="K336" s="111">
        <f t="shared" si="26"/>
        <v>80775881</v>
      </c>
      <c r="L336" s="26">
        <f t="shared" si="27"/>
        <v>0</v>
      </c>
      <c r="M336" s="130"/>
      <c r="N336" s="126"/>
      <c r="O336" s="133"/>
      <c r="Q336" s="134"/>
    </row>
    <row r="337" spans="1:17" s="116" customFormat="1" ht="38.25" customHeight="1" x14ac:dyDescent="0.3">
      <c r="A337" s="1204"/>
      <c r="B337" s="1050" t="s">
        <v>59</v>
      </c>
      <c r="C337" s="109" t="s">
        <v>518</v>
      </c>
      <c r="D337" s="129" t="s">
        <v>519</v>
      </c>
      <c r="E337" s="132">
        <v>50000000</v>
      </c>
      <c r="F337" s="29"/>
      <c r="G337" s="111">
        <v>50000000</v>
      </c>
      <c r="H337" s="111"/>
      <c r="I337" s="111"/>
      <c r="J337" s="111"/>
      <c r="K337" s="111">
        <f t="shared" si="26"/>
        <v>50000000</v>
      </c>
      <c r="L337" s="26">
        <f t="shared" si="27"/>
        <v>0</v>
      </c>
      <c r="M337" s="130"/>
      <c r="N337" s="126"/>
      <c r="O337" s="133"/>
      <c r="Q337" s="134"/>
    </row>
    <row r="338" spans="1:17" s="116" customFormat="1" ht="24.75" customHeight="1" x14ac:dyDescent="0.3">
      <c r="A338" s="1204"/>
      <c r="B338" s="1050" t="s">
        <v>63</v>
      </c>
      <c r="C338" s="109" t="s">
        <v>520</v>
      </c>
      <c r="D338" s="129" t="s">
        <v>521</v>
      </c>
      <c r="E338" s="132">
        <v>500000</v>
      </c>
      <c r="F338" s="29"/>
      <c r="G338" s="111">
        <v>500000</v>
      </c>
      <c r="H338" s="111"/>
      <c r="I338" s="111"/>
      <c r="J338" s="111"/>
      <c r="K338" s="111">
        <f t="shared" si="26"/>
        <v>500000</v>
      </c>
      <c r="L338" s="26">
        <f t="shared" si="27"/>
        <v>0</v>
      </c>
      <c r="M338" s="130"/>
      <c r="N338" s="126"/>
      <c r="O338" s="133"/>
      <c r="Q338" s="134"/>
    </row>
    <row r="339" spans="1:17" s="116" customFormat="1" ht="24.75" customHeight="1" x14ac:dyDescent="0.3">
      <c r="A339" s="1204"/>
      <c r="B339" s="26"/>
      <c r="C339" s="109" t="s">
        <v>92</v>
      </c>
      <c r="D339" s="129" t="s">
        <v>204</v>
      </c>
      <c r="E339" s="132">
        <v>3750000</v>
      </c>
      <c r="F339" s="29"/>
      <c r="G339" s="111">
        <v>3750000</v>
      </c>
      <c r="H339" s="111"/>
      <c r="I339" s="111"/>
      <c r="J339" s="111"/>
      <c r="K339" s="111">
        <f t="shared" si="26"/>
        <v>3750000</v>
      </c>
      <c r="L339" s="26">
        <f t="shared" si="27"/>
        <v>0</v>
      </c>
      <c r="M339" s="130"/>
      <c r="N339" s="126"/>
      <c r="O339" s="133"/>
      <c r="Q339" s="134"/>
    </row>
    <row r="340" spans="1:17" s="116" customFormat="1" ht="24.75" customHeight="1" x14ac:dyDescent="0.3">
      <c r="A340" s="1204"/>
      <c r="B340" s="26"/>
      <c r="C340" s="109" t="s">
        <v>522</v>
      </c>
      <c r="D340" s="129" t="s">
        <v>258</v>
      </c>
      <c r="E340" s="132"/>
      <c r="F340" s="29"/>
      <c r="G340" s="111">
        <v>10000000</v>
      </c>
      <c r="H340" s="111"/>
      <c r="I340" s="111"/>
      <c r="J340" s="111"/>
      <c r="K340" s="111">
        <f t="shared" si="26"/>
        <v>10000000</v>
      </c>
      <c r="L340" s="26"/>
      <c r="M340" s="130"/>
      <c r="N340" s="126"/>
      <c r="O340" s="133"/>
      <c r="Q340" s="134"/>
    </row>
    <row r="341" spans="1:17" s="116" customFormat="1" ht="24.75" customHeight="1" x14ac:dyDescent="0.3">
      <c r="A341" s="1204"/>
      <c r="B341" s="26"/>
      <c r="C341" s="109" t="s">
        <v>510</v>
      </c>
      <c r="D341" s="116" t="s">
        <v>258</v>
      </c>
      <c r="E341" s="132"/>
      <c r="F341" s="29"/>
      <c r="G341" s="132">
        <v>6833000</v>
      </c>
      <c r="H341" s="132">
        <v>650000</v>
      </c>
      <c r="I341" s="111"/>
      <c r="J341" s="111"/>
      <c r="K341" s="111">
        <f t="shared" si="26"/>
        <v>7483000</v>
      </c>
      <c r="L341" s="26"/>
      <c r="M341" s="130"/>
      <c r="N341" s="126"/>
      <c r="O341" s="133"/>
      <c r="Q341" s="134"/>
    </row>
    <row r="342" spans="1:17" s="116" customFormat="1" ht="24.75" customHeight="1" x14ac:dyDescent="0.3">
      <c r="A342" s="1204"/>
      <c r="B342" s="26"/>
      <c r="C342" s="109" t="s">
        <v>34</v>
      </c>
      <c r="D342" s="116" t="s">
        <v>104</v>
      </c>
      <c r="E342" s="132">
        <v>3850000</v>
      </c>
      <c r="F342" s="29"/>
      <c r="G342" s="132">
        <v>3850000</v>
      </c>
      <c r="H342" s="132"/>
      <c r="I342" s="111"/>
      <c r="J342" s="111"/>
      <c r="K342" s="111">
        <f t="shared" si="26"/>
        <v>3850000</v>
      </c>
      <c r="L342" s="26">
        <f>IF(F342="",E342-K342,F342-K342)</f>
        <v>0</v>
      </c>
      <c r="M342" s="130"/>
      <c r="N342" s="126"/>
      <c r="O342" s="133"/>
      <c r="Q342" s="134"/>
    </row>
    <row r="343" spans="1:17" ht="22.5" customHeight="1" x14ac:dyDescent="0.3">
      <c r="A343" s="1204"/>
      <c r="B343" s="26"/>
      <c r="C343" s="27"/>
      <c r="D343" s="27"/>
      <c r="E343" s="27"/>
      <c r="F343" s="29"/>
      <c r="G343" s="27"/>
      <c r="H343" s="365"/>
      <c r="I343" s="27"/>
      <c r="J343" s="27"/>
      <c r="K343" s="291">
        <f>SUM(K325:K342)</f>
        <v>1773356713</v>
      </c>
      <c r="L343" s="290">
        <f>SUM(L325:L339)</f>
        <v>0</v>
      </c>
      <c r="M343" s="30"/>
      <c r="N343" s="91"/>
      <c r="O343" s="60"/>
    </row>
    <row r="344" spans="1:17" ht="6" customHeight="1" thickBot="1" x14ac:dyDescent="0.35">
      <c r="A344" s="200"/>
      <c r="B344" s="72"/>
      <c r="C344" s="73"/>
      <c r="D344" s="74"/>
      <c r="E344" s="72"/>
      <c r="F344" s="222"/>
      <c r="G344" s="72"/>
      <c r="H344" s="72"/>
      <c r="I344" s="72"/>
      <c r="J344" s="72"/>
      <c r="K344" s="72"/>
      <c r="L344" s="72"/>
      <c r="M344" s="75"/>
      <c r="N344" s="65"/>
      <c r="O344" s="65"/>
    </row>
    <row r="345" spans="1:17" ht="25.5" customHeight="1" x14ac:dyDescent="0.3">
      <c r="A345" s="1198" t="s">
        <v>523</v>
      </c>
      <c r="B345" s="19" t="s">
        <v>194</v>
      </c>
      <c r="C345" s="67" t="s">
        <v>292</v>
      </c>
      <c r="D345" s="68" t="s">
        <v>104</v>
      </c>
      <c r="E345" s="69">
        <v>16610000</v>
      </c>
      <c r="F345" s="224"/>
      <c r="G345" s="69">
        <v>12000000</v>
      </c>
      <c r="H345" s="69">
        <v>4610000</v>
      </c>
      <c r="I345" s="69"/>
      <c r="J345" s="69"/>
      <c r="K345" s="69">
        <f t="shared" ref="K345:K354" si="28">SUM(G345:J345)</f>
        <v>16610000</v>
      </c>
      <c r="L345" s="26">
        <f>IF(F345="",E345-K345,F345-K345)</f>
        <v>0</v>
      </c>
      <c r="M345" s="135"/>
      <c r="N345" s="79"/>
      <c r="O345" s="25"/>
    </row>
    <row r="346" spans="1:17" ht="23.25" customHeight="1" x14ac:dyDescent="0.3">
      <c r="A346" s="1199"/>
      <c r="B346" s="26" t="s">
        <v>196</v>
      </c>
      <c r="C346" s="27" t="s">
        <v>118</v>
      </c>
      <c r="D346" s="28"/>
      <c r="E346" s="26">
        <v>38063600</v>
      </c>
      <c r="F346" s="29"/>
      <c r="G346" s="26">
        <v>38063000</v>
      </c>
      <c r="H346" s="26"/>
      <c r="I346" s="26"/>
      <c r="J346" s="26"/>
      <c r="K346" s="26">
        <f t="shared" si="28"/>
        <v>38063000</v>
      </c>
      <c r="L346" s="26"/>
      <c r="M346" s="34"/>
      <c r="N346" s="33"/>
      <c r="O346" s="32"/>
    </row>
    <row r="347" spans="1:17" ht="23.25" customHeight="1" x14ac:dyDescent="0.3">
      <c r="A347" s="1199"/>
      <c r="B347" s="26" t="s">
        <v>20</v>
      </c>
      <c r="C347" s="27" t="s">
        <v>107</v>
      </c>
      <c r="D347" s="28" t="s">
        <v>2</v>
      </c>
      <c r="E347" s="26">
        <v>5980000</v>
      </c>
      <c r="F347" s="29"/>
      <c r="G347" s="26">
        <v>5980000</v>
      </c>
      <c r="H347" s="26"/>
      <c r="I347" s="26"/>
      <c r="J347" s="26"/>
      <c r="K347" s="26">
        <f t="shared" si="28"/>
        <v>5980000</v>
      </c>
      <c r="L347" s="26">
        <f>IF(F347="",E347-K347,F347-K347)</f>
        <v>0</v>
      </c>
      <c r="M347" s="34"/>
      <c r="N347" s="33"/>
      <c r="O347" s="32"/>
    </row>
    <row r="348" spans="1:17" ht="23.25" customHeight="1" x14ac:dyDescent="0.3">
      <c r="A348" s="1199"/>
      <c r="B348" s="26" t="s">
        <v>24</v>
      </c>
      <c r="C348" s="27" t="s">
        <v>34</v>
      </c>
      <c r="D348" s="28" t="s">
        <v>204</v>
      </c>
      <c r="E348" s="26">
        <v>21978600</v>
      </c>
      <c r="F348" s="29"/>
      <c r="G348" s="26">
        <v>8278600</v>
      </c>
      <c r="H348" s="26"/>
      <c r="I348" s="26"/>
      <c r="J348" s="26"/>
      <c r="K348" s="26">
        <f t="shared" si="28"/>
        <v>8278600</v>
      </c>
      <c r="L348" s="26">
        <f>IF(F348="",E348-K348,F348-K348)</f>
        <v>13700000</v>
      </c>
      <c r="M348" s="34"/>
      <c r="N348" s="33"/>
      <c r="O348" s="32"/>
    </row>
    <row r="349" spans="1:17" ht="23.25" customHeight="1" x14ac:dyDescent="0.3">
      <c r="A349" s="1199"/>
      <c r="B349" s="26" t="s">
        <v>26</v>
      </c>
      <c r="C349" s="27" t="s">
        <v>336</v>
      </c>
      <c r="D349" s="28" t="s">
        <v>434</v>
      </c>
      <c r="E349" s="26"/>
      <c r="F349" s="29"/>
      <c r="G349" s="26">
        <v>13550000</v>
      </c>
      <c r="H349" s="26"/>
      <c r="I349" s="26"/>
      <c r="J349" s="26"/>
      <c r="K349" s="26">
        <f t="shared" si="28"/>
        <v>13550000</v>
      </c>
      <c r="L349" s="26"/>
      <c r="M349" s="34"/>
      <c r="N349" s="33"/>
      <c r="O349" s="32"/>
    </row>
    <row r="350" spans="1:17" ht="23.25" customHeight="1" x14ac:dyDescent="0.3">
      <c r="A350" s="1199"/>
      <c r="B350" s="26" t="s">
        <v>28</v>
      </c>
      <c r="C350" s="27" t="s">
        <v>524</v>
      </c>
      <c r="D350" s="28" t="s">
        <v>341</v>
      </c>
      <c r="E350" s="26">
        <v>1000000</v>
      </c>
      <c r="F350" s="29"/>
      <c r="G350" s="26">
        <v>1000000</v>
      </c>
      <c r="H350" s="26"/>
      <c r="I350" s="26"/>
      <c r="J350" s="26"/>
      <c r="K350" s="26">
        <f t="shared" si="28"/>
        <v>1000000</v>
      </c>
      <c r="L350" s="26">
        <f>IF(F350="",E350-K350,F350-K350)</f>
        <v>0</v>
      </c>
      <c r="M350" s="34"/>
      <c r="N350" s="33"/>
      <c r="O350" s="32"/>
    </row>
    <row r="351" spans="1:17" ht="23.25" customHeight="1" x14ac:dyDescent="0.3">
      <c r="A351" s="1199"/>
      <c r="B351" s="26" t="s">
        <v>30</v>
      </c>
      <c r="C351" s="45" t="s">
        <v>272</v>
      </c>
      <c r="D351" s="46" t="s">
        <v>273</v>
      </c>
      <c r="E351" s="1172">
        <v>5679000</v>
      </c>
      <c r="F351" s="1179"/>
      <c r="G351" s="1172">
        <v>5679000</v>
      </c>
      <c r="H351" s="1172"/>
      <c r="I351" s="1172"/>
      <c r="J351" s="1172"/>
      <c r="K351" s="26">
        <f t="shared" si="28"/>
        <v>5679000</v>
      </c>
      <c r="L351" s="26">
        <f>IF(F351="",E351-K351,F351-K351)</f>
        <v>0</v>
      </c>
      <c r="M351" s="34"/>
      <c r="N351" s="33"/>
      <c r="O351" s="32"/>
    </row>
    <row r="352" spans="1:17" ht="23.25" customHeight="1" x14ac:dyDescent="0.3">
      <c r="A352" s="1199"/>
      <c r="B352" s="26" t="s">
        <v>33</v>
      </c>
      <c r="C352" s="45" t="s">
        <v>257</v>
      </c>
      <c r="D352" s="46" t="s">
        <v>525</v>
      </c>
      <c r="E352" s="1172"/>
      <c r="F352" s="1179"/>
      <c r="G352" s="1172">
        <v>985000</v>
      </c>
      <c r="H352" s="1172"/>
      <c r="I352" s="1172"/>
      <c r="J352" s="1172"/>
      <c r="K352" s="1172">
        <f t="shared" si="28"/>
        <v>985000</v>
      </c>
      <c r="L352" s="26"/>
      <c r="M352" s="34"/>
      <c r="N352" s="33"/>
      <c r="O352" s="32"/>
    </row>
    <row r="353" spans="1:17" ht="23.25" customHeight="1" x14ac:dyDescent="0.3">
      <c r="A353" s="1199"/>
      <c r="B353" s="26" t="s">
        <v>39</v>
      </c>
      <c r="C353" s="45" t="s">
        <v>29</v>
      </c>
      <c r="D353" s="46" t="s">
        <v>526</v>
      </c>
      <c r="E353" s="1172"/>
      <c r="F353" s="1179"/>
      <c r="G353" s="1172">
        <v>2000000</v>
      </c>
      <c r="H353" s="1172"/>
      <c r="I353" s="1172"/>
      <c r="J353" s="1172"/>
      <c r="K353" s="1172">
        <f t="shared" si="28"/>
        <v>2000000</v>
      </c>
      <c r="L353" s="1172"/>
      <c r="M353" s="34"/>
      <c r="N353" s="33"/>
      <c r="O353" s="1177"/>
    </row>
    <row r="354" spans="1:17" ht="23.25" customHeight="1" x14ac:dyDescent="0.3">
      <c r="A354" s="1199"/>
      <c r="B354" s="26" t="s">
        <v>44</v>
      </c>
      <c r="C354" s="45" t="s">
        <v>99</v>
      </c>
      <c r="D354" s="46" t="s">
        <v>100</v>
      </c>
      <c r="E354" s="1172"/>
      <c r="F354" s="1179">
        <v>8400000</v>
      </c>
      <c r="G354" s="1172">
        <v>8400000</v>
      </c>
      <c r="H354" s="1172"/>
      <c r="I354" s="1172"/>
      <c r="J354" s="1172"/>
      <c r="K354" s="1172">
        <f t="shared" si="28"/>
        <v>8400000</v>
      </c>
      <c r="L354" s="26">
        <f>IF(F354="",E354-K354,F354-K354)</f>
        <v>0</v>
      </c>
      <c r="M354" s="34"/>
      <c r="N354" s="33"/>
      <c r="O354" s="1177"/>
    </row>
    <row r="355" spans="1:17" ht="23.25" customHeight="1" thickBot="1" x14ac:dyDescent="0.35">
      <c r="A355" s="1229"/>
      <c r="B355" s="120"/>
      <c r="C355" s="121"/>
      <c r="D355" s="121"/>
      <c r="E355" s="121"/>
      <c r="F355" s="86"/>
      <c r="G355" s="121"/>
      <c r="H355" s="364"/>
      <c r="I355" s="121"/>
      <c r="J355" s="121"/>
      <c r="K355" s="295">
        <f>SUM(K345:K354)</f>
        <v>100545600</v>
      </c>
      <c r="L355" s="294">
        <f>SUM(L345:L354)</f>
        <v>13700000</v>
      </c>
      <c r="M355" s="58"/>
      <c r="N355" s="59"/>
      <c r="O355" s="60"/>
      <c r="Q355" s="5"/>
    </row>
    <row r="356" spans="1:17" ht="20.25" customHeight="1" x14ac:dyDescent="0.3">
      <c r="A356" s="1239" t="s">
        <v>527</v>
      </c>
      <c r="B356" s="69" t="s">
        <v>194</v>
      </c>
      <c r="C356" s="67" t="s">
        <v>278</v>
      </c>
      <c r="D356" s="68" t="s">
        <v>100</v>
      </c>
      <c r="E356" s="69">
        <v>108825000</v>
      </c>
      <c r="F356" s="224">
        <v>119375000</v>
      </c>
      <c r="G356" s="69">
        <v>54415500</v>
      </c>
      <c r="H356" s="69">
        <v>58994500</v>
      </c>
      <c r="I356" s="69"/>
      <c r="J356" s="69"/>
      <c r="K356" s="69">
        <f t="shared" ref="K356:K363" si="29">SUM(G356:J356)</f>
        <v>113410000</v>
      </c>
      <c r="L356" s="69">
        <f t="shared" ref="L356:L363" si="30">IF(F356="",E356-K356,F356-K356)</f>
        <v>5965000</v>
      </c>
      <c r="M356" s="25"/>
      <c r="N356" s="25"/>
      <c r="O356" s="25"/>
      <c r="Q356" s="5"/>
    </row>
    <row r="357" spans="1:17" ht="20.25" customHeight="1" x14ac:dyDescent="0.3">
      <c r="A357" s="1240"/>
      <c r="B357" s="26" t="s">
        <v>196</v>
      </c>
      <c r="C357" s="27" t="s">
        <v>442</v>
      </c>
      <c r="D357" s="28" t="s">
        <v>443</v>
      </c>
      <c r="E357" s="26">
        <v>15216800</v>
      </c>
      <c r="F357" s="29">
        <v>15216800</v>
      </c>
      <c r="G357" s="26">
        <v>7500000</v>
      </c>
      <c r="H357" s="26">
        <v>7716800</v>
      </c>
      <c r="I357" s="26"/>
      <c r="J357" s="26"/>
      <c r="K357" s="26">
        <f t="shared" si="29"/>
        <v>15216800</v>
      </c>
      <c r="L357" s="26">
        <f t="shared" si="30"/>
        <v>0</v>
      </c>
      <c r="M357" s="32"/>
      <c r="N357" s="32"/>
      <c r="O357" s="32"/>
      <c r="Q357" s="5"/>
    </row>
    <row r="358" spans="1:17" ht="20.25" customHeight="1" x14ac:dyDescent="0.3">
      <c r="A358" s="1240"/>
      <c r="B358" s="26" t="s">
        <v>20</v>
      </c>
      <c r="C358" s="27" t="s">
        <v>123</v>
      </c>
      <c r="D358" s="28" t="s">
        <v>384</v>
      </c>
      <c r="E358" s="26">
        <v>5130000</v>
      </c>
      <c r="F358" s="29"/>
      <c r="G358" s="26">
        <v>5130000</v>
      </c>
      <c r="H358" s="26"/>
      <c r="I358" s="26"/>
      <c r="J358" s="26"/>
      <c r="K358" s="26">
        <f t="shared" si="29"/>
        <v>5130000</v>
      </c>
      <c r="L358" s="26">
        <f t="shared" si="30"/>
        <v>0</v>
      </c>
      <c r="M358" s="32"/>
      <c r="N358" s="32"/>
      <c r="O358" s="32"/>
      <c r="Q358" s="5"/>
    </row>
    <row r="359" spans="1:17" ht="20.25" customHeight="1" x14ac:dyDescent="0.3">
      <c r="A359" s="1240"/>
      <c r="B359" s="26" t="s">
        <v>24</v>
      </c>
      <c r="C359" s="27" t="s">
        <v>161</v>
      </c>
      <c r="D359" s="28" t="s">
        <v>528</v>
      </c>
      <c r="E359" s="26">
        <v>16500000</v>
      </c>
      <c r="F359" s="29"/>
      <c r="G359" s="26">
        <v>14000000</v>
      </c>
      <c r="H359" s="26">
        <v>2500000</v>
      </c>
      <c r="I359" s="26"/>
      <c r="J359" s="26"/>
      <c r="K359" s="26">
        <f t="shared" si="29"/>
        <v>16500000</v>
      </c>
      <c r="L359" s="26">
        <f t="shared" si="30"/>
        <v>0</v>
      </c>
      <c r="M359" s="32"/>
      <c r="N359" s="32"/>
      <c r="O359" s="32"/>
      <c r="Q359" s="5"/>
    </row>
    <row r="360" spans="1:17" ht="20.25" customHeight="1" x14ac:dyDescent="0.3">
      <c r="A360" s="1240"/>
      <c r="B360" s="26" t="s">
        <v>26</v>
      </c>
      <c r="C360" s="27" t="s">
        <v>304</v>
      </c>
      <c r="D360" s="28" t="s">
        <v>265</v>
      </c>
      <c r="E360" s="26">
        <v>11326000</v>
      </c>
      <c r="F360" s="29"/>
      <c r="G360" s="26">
        <v>11326000</v>
      </c>
      <c r="H360" s="26"/>
      <c r="I360" s="26"/>
      <c r="J360" s="26"/>
      <c r="K360" s="26">
        <f t="shared" si="29"/>
        <v>11326000</v>
      </c>
      <c r="L360" s="26">
        <f t="shared" si="30"/>
        <v>0</v>
      </c>
      <c r="M360" s="32"/>
      <c r="N360" s="32"/>
      <c r="O360" s="32"/>
      <c r="Q360" s="5"/>
    </row>
    <row r="361" spans="1:17" ht="20.25" customHeight="1" x14ac:dyDescent="0.3">
      <c r="A361" s="1240"/>
      <c r="B361" s="26" t="s">
        <v>28</v>
      </c>
      <c r="C361" s="27" t="s">
        <v>31</v>
      </c>
      <c r="D361" s="28" t="s">
        <v>195</v>
      </c>
      <c r="E361" s="26">
        <v>20872000</v>
      </c>
      <c r="F361" s="29">
        <v>20872000</v>
      </c>
      <c r="G361" s="26">
        <v>15000000</v>
      </c>
      <c r="H361" s="26">
        <v>5872000</v>
      </c>
      <c r="I361" s="26"/>
      <c r="J361" s="26"/>
      <c r="K361" s="26">
        <f t="shared" si="29"/>
        <v>20872000</v>
      </c>
      <c r="L361" s="26">
        <f t="shared" si="30"/>
        <v>0</v>
      </c>
      <c r="M361" s="32"/>
      <c r="N361" s="32"/>
      <c r="O361" s="32"/>
      <c r="Q361" s="5"/>
    </row>
    <row r="362" spans="1:17" ht="20.25" customHeight="1" x14ac:dyDescent="0.3">
      <c r="A362" s="1241"/>
      <c r="B362" s="26" t="s">
        <v>30</v>
      </c>
      <c r="C362" s="45" t="s">
        <v>99</v>
      </c>
      <c r="D362" s="46" t="s">
        <v>400</v>
      </c>
      <c r="E362" s="1172">
        <v>46656000</v>
      </c>
      <c r="F362" s="1179"/>
      <c r="G362" s="1172">
        <v>19000000</v>
      </c>
      <c r="H362" s="1172">
        <v>20000000</v>
      </c>
      <c r="I362" s="1172">
        <v>7656000</v>
      </c>
      <c r="J362" s="1172"/>
      <c r="K362" s="26">
        <f t="shared" si="29"/>
        <v>46656000</v>
      </c>
      <c r="L362" s="26">
        <f t="shared" si="30"/>
        <v>0</v>
      </c>
      <c r="M362" s="1177"/>
      <c r="N362" s="1177"/>
      <c r="O362" s="1177"/>
      <c r="Q362" s="5"/>
    </row>
    <row r="363" spans="1:17" ht="20.25" customHeight="1" x14ac:dyDescent="0.3">
      <c r="A363" s="1241"/>
      <c r="B363" s="26" t="s">
        <v>33</v>
      </c>
      <c r="C363" s="45" t="s">
        <v>529</v>
      </c>
      <c r="D363" s="46" t="s">
        <v>173</v>
      </c>
      <c r="E363" s="1172"/>
      <c r="F363" s="1179">
        <v>272487000</v>
      </c>
      <c r="G363" s="1172">
        <v>48990000</v>
      </c>
      <c r="H363" s="1172">
        <v>48990000</v>
      </c>
      <c r="I363" s="1172">
        <v>174507000</v>
      </c>
      <c r="J363" s="1172"/>
      <c r="K363" s="1172">
        <f t="shared" si="29"/>
        <v>272487000</v>
      </c>
      <c r="L363" s="26">
        <f t="shared" si="30"/>
        <v>0</v>
      </c>
      <c r="M363" s="1177"/>
      <c r="N363" s="1177"/>
      <c r="O363" s="1177"/>
      <c r="Q363" s="5"/>
    </row>
    <row r="364" spans="1:17" ht="20.25" customHeight="1" thickBot="1" x14ac:dyDescent="0.35">
      <c r="A364" s="1241"/>
      <c r="B364" s="1172"/>
      <c r="C364" s="45"/>
      <c r="D364" s="45"/>
      <c r="E364" s="45"/>
      <c r="F364" s="1179"/>
      <c r="G364" s="45"/>
      <c r="H364" s="366"/>
      <c r="I364" s="45"/>
      <c r="J364" s="45"/>
      <c r="K364" s="299">
        <f>SUM(K356:K363)</f>
        <v>501597800</v>
      </c>
      <c r="L364" s="298">
        <f>SUM(L356:L363)</f>
        <v>5965000</v>
      </c>
      <c r="M364" s="1177"/>
      <c r="N364" s="1177"/>
      <c r="O364" s="1177"/>
      <c r="Q364" s="5"/>
    </row>
    <row r="365" spans="1:17" ht="20.25" customHeight="1" x14ac:dyDescent="0.3">
      <c r="A365" s="1235" t="s">
        <v>530</v>
      </c>
      <c r="B365" s="248" t="s">
        <v>194</v>
      </c>
      <c r="C365" s="265" t="s">
        <v>92</v>
      </c>
      <c r="D365" s="276"/>
      <c r="E365" s="248">
        <v>458058260</v>
      </c>
      <c r="F365" s="252"/>
      <c r="G365" s="248">
        <v>109411500</v>
      </c>
      <c r="H365" s="248">
        <v>265386000</v>
      </c>
      <c r="I365" s="248"/>
      <c r="J365" s="248"/>
      <c r="K365" s="248">
        <f t="shared" ref="K365:K382" si="31">SUM(G365:J365)</f>
        <v>374797500</v>
      </c>
      <c r="L365" s="248">
        <f>IF(F365="",E365-K365,F365-K365)</f>
        <v>83260760</v>
      </c>
      <c r="M365" s="253"/>
      <c r="N365" s="253"/>
      <c r="O365" s="254"/>
      <c r="Q365" s="5"/>
    </row>
    <row r="366" spans="1:17" ht="23.25" customHeight="1" x14ac:dyDescent="0.3">
      <c r="A366" s="1236"/>
      <c r="B366" s="240" t="s">
        <v>196</v>
      </c>
      <c r="C366" s="241" t="s">
        <v>531</v>
      </c>
      <c r="D366" s="242" t="s">
        <v>341</v>
      </c>
      <c r="E366" s="240">
        <v>1500000</v>
      </c>
      <c r="F366" s="243"/>
      <c r="G366" s="240">
        <v>1500000</v>
      </c>
      <c r="H366" s="240"/>
      <c r="I366" s="240"/>
      <c r="J366" s="240"/>
      <c r="K366" s="240">
        <f t="shared" si="31"/>
        <v>1500000</v>
      </c>
      <c r="L366" s="240">
        <f>IF(F366="",E366-K366,F366-K366)</f>
        <v>0</v>
      </c>
      <c r="M366" s="244"/>
      <c r="N366" s="244"/>
      <c r="O366" s="258"/>
      <c r="Q366" s="5"/>
    </row>
    <row r="367" spans="1:17" ht="23.25" customHeight="1" x14ac:dyDescent="0.3">
      <c r="A367" s="1236"/>
      <c r="B367" s="240" t="s">
        <v>20</v>
      </c>
      <c r="C367" s="241" t="s">
        <v>532</v>
      </c>
      <c r="D367" s="242" t="s">
        <v>533</v>
      </c>
      <c r="E367" s="240"/>
      <c r="F367" s="243">
        <f>6680000-1171314</f>
        <v>5508686</v>
      </c>
      <c r="G367" s="240">
        <v>2786000</v>
      </c>
      <c r="H367" s="240">
        <v>2722686</v>
      </c>
      <c r="I367" s="240"/>
      <c r="J367" s="240"/>
      <c r="K367" s="240">
        <f t="shared" si="31"/>
        <v>5508686</v>
      </c>
      <c r="L367" s="240">
        <f>IF(F367="",E367-K367,F367-K367)</f>
        <v>0</v>
      </c>
      <c r="M367" s="244"/>
      <c r="N367" s="244"/>
      <c r="O367" s="258"/>
      <c r="Q367" s="5"/>
    </row>
    <row r="368" spans="1:17" ht="23.25" customHeight="1" x14ac:dyDescent="0.3">
      <c r="A368" s="1236"/>
      <c r="B368" s="240" t="s">
        <v>24</v>
      </c>
      <c r="C368" s="241" t="s">
        <v>161</v>
      </c>
      <c r="D368" s="242" t="s">
        <v>483</v>
      </c>
      <c r="E368" s="240"/>
      <c r="F368" s="243"/>
      <c r="G368" s="240">
        <v>5850000</v>
      </c>
      <c r="H368" s="240"/>
      <c r="I368" s="240"/>
      <c r="J368" s="240"/>
      <c r="K368" s="240">
        <f t="shared" si="31"/>
        <v>5850000</v>
      </c>
      <c r="L368" s="240"/>
      <c r="M368" s="244"/>
      <c r="N368" s="244"/>
      <c r="O368" s="258"/>
      <c r="Q368" s="5"/>
    </row>
    <row r="369" spans="1:17" ht="23.25" customHeight="1" x14ac:dyDescent="0.3">
      <c r="A369" s="1236"/>
      <c r="B369" s="240" t="s">
        <v>26</v>
      </c>
      <c r="C369" s="241" t="s">
        <v>534</v>
      </c>
      <c r="D369" s="242" t="s">
        <v>173</v>
      </c>
      <c r="E369" s="240">
        <v>1200000</v>
      </c>
      <c r="F369" s="243"/>
      <c r="G369" s="240">
        <v>1200000</v>
      </c>
      <c r="H369" s="240"/>
      <c r="I369" s="240"/>
      <c r="J369" s="240"/>
      <c r="K369" s="240">
        <f t="shared" si="31"/>
        <v>1200000</v>
      </c>
      <c r="L369" s="240">
        <f>IF(F369="",E369-K369,F369-K369)</f>
        <v>0</v>
      </c>
      <c r="M369" s="244"/>
      <c r="N369" s="244"/>
      <c r="O369" s="258"/>
      <c r="Q369" s="5"/>
    </row>
    <row r="370" spans="1:17" ht="23.25" customHeight="1" x14ac:dyDescent="0.3">
      <c r="A370" s="1236"/>
      <c r="B370" s="240" t="s">
        <v>28</v>
      </c>
      <c r="C370" s="241" t="s">
        <v>535</v>
      </c>
      <c r="D370" s="242" t="s">
        <v>373</v>
      </c>
      <c r="E370" s="240">
        <v>9300000</v>
      </c>
      <c r="F370" s="243"/>
      <c r="G370" s="240">
        <v>9300000</v>
      </c>
      <c r="H370" s="240"/>
      <c r="I370" s="240"/>
      <c r="J370" s="240"/>
      <c r="K370" s="240">
        <f t="shared" si="31"/>
        <v>9300000</v>
      </c>
      <c r="L370" s="240">
        <f>IF(F370="",E370-K370,F370-K370)</f>
        <v>0</v>
      </c>
      <c r="M370" s="244"/>
      <c r="N370" s="244"/>
      <c r="O370" s="258"/>
      <c r="Q370" s="5"/>
    </row>
    <row r="371" spans="1:17" ht="23.25" customHeight="1" x14ac:dyDescent="0.3">
      <c r="A371" s="1236"/>
      <c r="B371" s="240" t="s">
        <v>30</v>
      </c>
      <c r="C371" s="241" t="s">
        <v>292</v>
      </c>
      <c r="D371" s="242" t="s">
        <v>104</v>
      </c>
      <c r="E371" s="240">
        <v>28040000</v>
      </c>
      <c r="F371" s="243">
        <v>28040000</v>
      </c>
      <c r="G371" s="240">
        <v>15000000</v>
      </c>
      <c r="H371" s="240"/>
      <c r="I371" s="240"/>
      <c r="J371" s="240"/>
      <c r="K371" s="240">
        <f t="shared" si="31"/>
        <v>15000000</v>
      </c>
      <c r="L371" s="240">
        <f>IF(F371="",E371-K371,F371-K371)</f>
        <v>13040000</v>
      </c>
      <c r="M371" s="244"/>
      <c r="N371" s="244"/>
      <c r="O371" s="258"/>
      <c r="Q371" s="5"/>
    </row>
    <row r="372" spans="1:17" ht="23.25" customHeight="1" x14ac:dyDescent="0.3">
      <c r="A372" s="1236"/>
      <c r="B372" s="240" t="s">
        <v>33</v>
      </c>
      <c r="C372" s="241" t="s">
        <v>536</v>
      </c>
      <c r="D372" s="242" t="s">
        <v>385</v>
      </c>
      <c r="E372" s="240">
        <v>107500000</v>
      </c>
      <c r="F372" s="243">
        <v>119567150</v>
      </c>
      <c r="G372" s="240">
        <v>53750000</v>
      </c>
      <c r="H372" s="240">
        <v>65817150</v>
      </c>
      <c r="I372" s="240"/>
      <c r="J372" s="240"/>
      <c r="K372" s="240">
        <f t="shared" si="31"/>
        <v>119567150</v>
      </c>
      <c r="L372" s="240">
        <f>IF(F372="",E372-K372,F372-K372)</f>
        <v>0</v>
      </c>
      <c r="M372" s="244"/>
      <c r="N372" s="244"/>
      <c r="O372" s="258"/>
      <c r="Q372" s="5"/>
    </row>
    <row r="373" spans="1:17" ht="23.25" customHeight="1" x14ac:dyDescent="0.3">
      <c r="A373" s="1236"/>
      <c r="B373" s="240" t="s">
        <v>39</v>
      </c>
      <c r="C373" s="241" t="s">
        <v>537</v>
      </c>
      <c r="D373" s="242"/>
      <c r="E373" s="240">
        <v>670000</v>
      </c>
      <c r="F373" s="243"/>
      <c r="G373" s="240">
        <v>670000</v>
      </c>
      <c r="H373" s="240"/>
      <c r="I373" s="240"/>
      <c r="J373" s="240"/>
      <c r="K373" s="240">
        <f t="shared" si="31"/>
        <v>670000</v>
      </c>
      <c r="L373" s="240">
        <f>IF(F373="",E373-K373,F373-K373)</f>
        <v>0</v>
      </c>
      <c r="M373" s="244"/>
      <c r="N373" s="244"/>
      <c r="O373" s="258"/>
      <c r="Q373" s="5"/>
    </row>
    <row r="374" spans="1:17" ht="36" customHeight="1" x14ac:dyDescent="0.3">
      <c r="A374" s="1236"/>
      <c r="B374" s="240" t="s">
        <v>44</v>
      </c>
      <c r="C374" s="241" t="s">
        <v>293</v>
      </c>
      <c r="D374" s="242" t="s">
        <v>538</v>
      </c>
      <c r="E374" s="240"/>
      <c r="F374" s="243"/>
      <c r="G374" s="240">
        <v>11054500</v>
      </c>
      <c r="H374" s="240">
        <v>14403840</v>
      </c>
      <c r="I374" s="240"/>
      <c r="J374" s="240"/>
      <c r="K374" s="240">
        <f t="shared" si="31"/>
        <v>25458340</v>
      </c>
      <c r="L374" s="240"/>
      <c r="M374" s="244"/>
      <c r="N374" s="244"/>
      <c r="O374" s="258"/>
      <c r="Q374" s="5"/>
    </row>
    <row r="375" spans="1:17" ht="33.75" customHeight="1" x14ac:dyDescent="0.3">
      <c r="A375" s="1236"/>
      <c r="B375" s="240" t="s">
        <v>49</v>
      </c>
      <c r="C375" s="241" t="s">
        <v>539</v>
      </c>
      <c r="D375" s="242" t="s">
        <v>100</v>
      </c>
      <c r="E375" s="240">
        <v>18180000</v>
      </c>
      <c r="F375" s="243">
        <v>18180000</v>
      </c>
      <c r="G375" s="240">
        <v>18180000</v>
      </c>
      <c r="H375" s="240"/>
      <c r="I375" s="240"/>
      <c r="J375" s="240"/>
      <c r="K375" s="240">
        <f t="shared" si="31"/>
        <v>18180000</v>
      </c>
      <c r="L375" s="240"/>
      <c r="M375" s="244"/>
      <c r="N375" s="244"/>
      <c r="O375" s="258"/>
      <c r="Q375" s="5"/>
    </row>
    <row r="376" spans="1:17" ht="23.25" customHeight="1" x14ac:dyDescent="0.3">
      <c r="A376" s="1236"/>
      <c r="B376" s="240" t="s">
        <v>55</v>
      </c>
      <c r="C376" s="241" t="s">
        <v>172</v>
      </c>
      <c r="D376" s="242" t="s">
        <v>173</v>
      </c>
      <c r="E376" s="240">
        <v>1000000</v>
      </c>
      <c r="F376" s="243"/>
      <c r="G376" s="240">
        <v>1000000</v>
      </c>
      <c r="H376" s="240"/>
      <c r="I376" s="240"/>
      <c r="J376" s="240"/>
      <c r="K376" s="240">
        <f t="shared" si="31"/>
        <v>1000000</v>
      </c>
      <c r="L376" s="240">
        <f t="shared" ref="L376:L382" si="32">IF(F376="",E376-K376,F376-K376)</f>
        <v>0</v>
      </c>
      <c r="M376" s="244"/>
      <c r="N376" s="244"/>
      <c r="O376" s="258"/>
      <c r="Q376" s="5"/>
    </row>
    <row r="377" spans="1:17" ht="23.25" customHeight="1" x14ac:dyDescent="0.3">
      <c r="A377" s="1236"/>
      <c r="B377" s="240" t="s">
        <v>59</v>
      </c>
      <c r="C377" s="241" t="s">
        <v>531</v>
      </c>
      <c r="D377" s="242" t="s">
        <v>521</v>
      </c>
      <c r="E377" s="240">
        <v>17120000</v>
      </c>
      <c r="F377" s="243"/>
      <c r="G377" s="240">
        <v>17120000</v>
      </c>
      <c r="H377" s="240"/>
      <c r="I377" s="240"/>
      <c r="J377" s="240"/>
      <c r="K377" s="240">
        <f t="shared" si="31"/>
        <v>17120000</v>
      </c>
      <c r="L377" s="240">
        <f t="shared" si="32"/>
        <v>0</v>
      </c>
      <c r="M377" s="244"/>
      <c r="N377" s="244"/>
      <c r="O377" s="258"/>
      <c r="Q377" s="5"/>
    </row>
    <row r="378" spans="1:17" ht="23.25" customHeight="1" x14ac:dyDescent="0.3">
      <c r="A378" s="1236"/>
      <c r="B378" s="240" t="s">
        <v>63</v>
      </c>
      <c r="C378" s="241" t="s">
        <v>540</v>
      </c>
      <c r="D378" s="242"/>
      <c r="E378" s="240">
        <v>7290000</v>
      </c>
      <c r="F378" s="243"/>
      <c r="G378" s="240">
        <v>7290000</v>
      </c>
      <c r="H378" s="240"/>
      <c r="I378" s="240"/>
      <c r="J378" s="240"/>
      <c r="K378" s="240">
        <f t="shared" si="31"/>
        <v>7290000</v>
      </c>
      <c r="L378" s="240">
        <f t="shared" si="32"/>
        <v>0</v>
      </c>
      <c r="M378" s="244"/>
      <c r="N378" s="244"/>
      <c r="O378" s="258"/>
      <c r="Q378" s="5"/>
    </row>
    <row r="379" spans="1:17" ht="23.25" customHeight="1" x14ac:dyDescent="0.3">
      <c r="A379" s="1237"/>
      <c r="B379" s="240" t="s">
        <v>67</v>
      </c>
      <c r="C379" s="326" t="s">
        <v>541</v>
      </c>
      <c r="D379" s="327"/>
      <c r="E379" s="316">
        <v>2583000</v>
      </c>
      <c r="F379" s="301"/>
      <c r="G379" s="316">
        <v>2583000</v>
      </c>
      <c r="H379" s="316"/>
      <c r="I379" s="316"/>
      <c r="J379" s="316"/>
      <c r="K379" s="240">
        <f t="shared" si="31"/>
        <v>2583000</v>
      </c>
      <c r="L379" s="240">
        <f t="shared" si="32"/>
        <v>0</v>
      </c>
      <c r="M379" s="302"/>
      <c r="N379" s="302"/>
      <c r="O379" s="321"/>
      <c r="Q379" s="5"/>
    </row>
    <row r="380" spans="1:17" ht="23.25" customHeight="1" x14ac:dyDescent="0.3">
      <c r="A380" s="1237"/>
      <c r="B380" s="240" t="s">
        <v>72</v>
      </c>
      <c r="C380" s="326" t="s">
        <v>531</v>
      </c>
      <c r="D380" s="242" t="s">
        <v>521</v>
      </c>
      <c r="E380" s="316">
        <v>500000</v>
      </c>
      <c r="F380" s="301"/>
      <c r="G380" s="316">
        <v>500000</v>
      </c>
      <c r="H380" s="316"/>
      <c r="I380" s="316"/>
      <c r="J380" s="316"/>
      <c r="K380" s="316">
        <f t="shared" si="31"/>
        <v>500000</v>
      </c>
      <c r="L380" s="316">
        <f t="shared" si="32"/>
        <v>0</v>
      </c>
      <c r="M380" s="302"/>
      <c r="N380" s="302"/>
      <c r="O380" s="321"/>
      <c r="Q380" s="5"/>
    </row>
    <row r="381" spans="1:17" ht="23.25" customHeight="1" x14ac:dyDescent="0.3">
      <c r="A381" s="1237"/>
      <c r="B381" s="240" t="s">
        <v>74</v>
      </c>
      <c r="C381" s="326" t="s">
        <v>542</v>
      </c>
      <c r="D381" s="327" t="s">
        <v>543</v>
      </c>
      <c r="E381" s="316">
        <v>1600000</v>
      </c>
      <c r="F381" s="301"/>
      <c r="G381" s="316">
        <v>1600000</v>
      </c>
      <c r="H381" s="316"/>
      <c r="I381" s="316"/>
      <c r="J381" s="316"/>
      <c r="K381" s="316">
        <f t="shared" si="31"/>
        <v>1600000</v>
      </c>
      <c r="L381" s="316">
        <f t="shared" si="32"/>
        <v>0</v>
      </c>
      <c r="M381" s="302"/>
      <c r="N381" s="302"/>
      <c r="O381" s="321"/>
      <c r="Q381" s="5"/>
    </row>
    <row r="382" spans="1:17" ht="23.25" customHeight="1" x14ac:dyDescent="0.3">
      <c r="A382" s="1237"/>
      <c r="B382" s="240" t="s">
        <v>78</v>
      </c>
      <c r="C382" s="326" t="s">
        <v>161</v>
      </c>
      <c r="D382" s="327" t="s">
        <v>483</v>
      </c>
      <c r="E382" s="316">
        <v>2475000</v>
      </c>
      <c r="F382" s="301"/>
      <c r="G382" s="316">
        <v>2475000</v>
      </c>
      <c r="H382" s="316"/>
      <c r="I382" s="316"/>
      <c r="J382" s="316"/>
      <c r="K382" s="316">
        <f t="shared" si="31"/>
        <v>2475000</v>
      </c>
      <c r="L382" s="316">
        <f t="shared" si="32"/>
        <v>0</v>
      </c>
      <c r="M382" s="302"/>
      <c r="N382" s="302"/>
      <c r="O382" s="321"/>
      <c r="Q382" s="5"/>
    </row>
    <row r="383" spans="1:17" ht="25.5" customHeight="1" thickBot="1" x14ac:dyDescent="0.35">
      <c r="A383" s="1238"/>
      <c r="B383" s="272"/>
      <c r="C383" s="273"/>
      <c r="D383" s="273"/>
      <c r="E383" s="273"/>
      <c r="F383" s="262"/>
      <c r="G383" s="273"/>
      <c r="H383" s="362"/>
      <c r="I383" s="273"/>
      <c r="J383" s="273"/>
      <c r="K383" s="297">
        <f>SUM(K365:K382)</f>
        <v>609599676</v>
      </c>
      <c r="L383" s="296">
        <f>SUM(L365:L381)</f>
        <v>96300760</v>
      </c>
      <c r="M383" s="263"/>
      <c r="N383" s="263"/>
      <c r="O383" s="264"/>
      <c r="Q383" s="5"/>
    </row>
    <row r="384" spans="1:17" ht="21" customHeight="1" x14ac:dyDescent="0.3">
      <c r="A384" s="1225" t="s">
        <v>544</v>
      </c>
      <c r="B384" s="19" t="s">
        <v>194</v>
      </c>
      <c r="C384" s="147" t="s">
        <v>170</v>
      </c>
      <c r="D384" s="148" t="s">
        <v>146</v>
      </c>
      <c r="E384" s="149">
        <v>1745000</v>
      </c>
      <c r="F384" s="22"/>
      <c r="G384" s="149">
        <v>1745000</v>
      </c>
      <c r="H384" s="149"/>
      <c r="I384" s="149"/>
      <c r="J384" s="149"/>
      <c r="K384" s="19">
        <f t="shared" ref="K384:K395" si="33">SUM(G384:J384)</f>
        <v>1745000</v>
      </c>
      <c r="L384" s="19">
        <f>IF(F384="",E384-K384,F384-K384)</f>
        <v>0</v>
      </c>
      <c r="M384" s="150"/>
      <c r="N384" s="150"/>
      <c r="O384" s="151"/>
      <c r="Q384" s="5"/>
    </row>
    <row r="385" spans="1:17" ht="21" customHeight="1" x14ac:dyDescent="0.3">
      <c r="A385" s="1226"/>
      <c r="B385" s="26" t="s">
        <v>196</v>
      </c>
      <c r="C385" s="109" t="s">
        <v>514</v>
      </c>
      <c r="D385" s="110" t="s">
        <v>441</v>
      </c>
      <c r="E385" s="111">
        <v>6736000</v>
      </c>
      <c r="F385" s="29"/>
      <c r="G385" s="111">
        <v>6736000</v>
      </c>
      <c r="H385" s="111"/>
      <c r="I385" s="111"/>
      <c r="J385" s="111"/>
      <c r="K385" s="26">
        <f t="shared" si="33"/>
        <v>6736000</v>
      </c>
      <c r="L385" s="26">
        <f>IF(F385="",E385-K385,F385-K385)</f>
        <v>0</v>
      </c>
      <c r="M385" s="32"/>
      <c r="N385" s="32"/>
      <c r="O385" s="152"/>
      <c r="Q385" s="5"/>
    </row>
    <row r="386" spans="1:17" ht="21" customHeight="1" x14ac:dyDescent="0.3">
      <c r="A386" s="1226"/>
      <c r="B386" s="26" t="s">
        <v>20</v>
      </c>
      <c r="C386" s="109" t="s">
        <v>340</v>
      </c>
      <c r="D386" s="129" t="s">
        <v>545</v>
      </c>
      <c r="E386" s="111"/>
      <c r="F386" s="29"/>
      <c r="G386" s="111">
        <v>100637000</v>
      </c>
      <c r="H386" s="111"/>
      <c r="I386" s="111"/>
      <c r="J386" s="111"/>
      <c r="K386" s="26">
        <f t="shared" si="33"/>
        <v>100637000</v>
      </c>
      <c r="L386" s="26"/>
      <c r="M386" s="51"/>
      <c r="N386" s="51"/>
      <c r="O386" s="152"/>
      <c r="Q386" s="5"/>
    </row>
    <row r="387" spans="1:17" ht="21" customHeight="1" x14ac:dyDescent="0.3">
      <c r="A387" s="1226"/>
      <c r="B387" s="26" t="s">
        <v>24</v>
      </c>
      <c r="C387" s="109" t="s">
        <v>34</v>
      </c>
      <c r="D387" s="129" t="s">
        <v>321</v>
      </c>
      <c r="E387" s="111">
        <v>45462850</v>
      </c>
      <c r="F387" s="29">
        <v>48177050</v>
      </c>
      <c r="G387" s="111">
        <v>30000000</v>
      </c>
      <c r="H387" s="111">
        <v>18177050</v>
      </c>
      <c r="I387" s="111"/>
      <c r="J387" s="111"/>
      <c r="K387" s="26">
        <f t="shared" si="33"/>
        <v>48177050</v>
      </c>
      <c r="L387" s="26">
        <f>IF(F387="",E387-K387,F387-K387)</f>
        <v>0</v>
      </c>
      <c r="M387" s="51"/>
      <c r="N387" s="51"/>
      <c r="O387" s="152"/>
      <c r="Q387" s="5"/>
    </row>
    <row r="388" spans="1:17" ht="21" customHeight="1" x14ac:dyDescent="0.3">
      <c r="A388" s="1226"/>
      <c r="B388" s="26" t="s">
        <v>26</v>
      </c>
      <c r="C388" s="109" t="s">
        <v>118</v>
      </c>
      <c r="D388" s="129" t="s">
        <v>301</v>
      </c>
      <c r="E388" s="111">
        <v>20671300</v>
      </c>
      <c r="F388" s="29"/>
      <c r="G388" s="111">
        <v>20671300</v>
      </c>
      <c r="H388" s="111"/>
      <c r="I388" s="111"/>
      <c r="J388" s="111"/>
      <c r="K388" s="26">
        <f t="shared" si="33"/>
        <v>20671300</v>
      </c>
      <c r="L388" s="26">
        <f>IF(F388="",E388-K388,F388-K388)</f>
        <v>0</v>
      </c>
      <c r="M388" s="51"/>
      <c r="N388" s="51"/>
      <c r="O388" s="152"/>
      <c r="Q388" s="5"/>
    </row>
    <row r="389" spans="1:17" ht="21" customHeight="1" x14ac:dyDescent="0.3">
      <c r="A389" s="1226"/>
      <c r="B389" s="26" t="s">
        <v>28</v>
      </c>
      <c r="C389" s="109" t="s">
        <v>344</v>
      </c>
      <c r="D389" s="129" t="s">
        <v>321</v>
      </c>
      <c r="E389" s="111">
        <v>3150000</v>
      </c>
      <c r="F389" s="29"/>
      <c r="G389" s="111">
        <v>3150000</v>
      </c>
      <c r="H389" s="111"/>
      <c r="I389" s="111"/>
      <c r="J389" s="111"/>
      <c r="K389" s="26">
        <f t="shared" si="33"/>
        <v>3150000</v>
      </c>
      <c r="L389" s="26">
        <f>IF(F389="",E389-K389,F389-K389)</f>
        <v>0</v>
      </c>
      <c r="M389" s="51"/>
      <c r="N389" s="51"/>
      <c r="O389" s="152"/>
      <c r="Q389" s="5"/>
    </row>
    <row r="390" spans="1:17" ht="21" customHeight="1" x14ac:dyDescent="0.3">
      <c r="A390" s="1226"/>
      <c r="B390" s="26" t="s">
        <v>30</v>
      </c>
      <c r="C390" s="109" t="s">
        <v>546</v>
      </c>
      <c r="D390" s="129" t="s">
        <v>373</v>
      </c>
      <c r="E390" s="111">
        <v>48314400</v>
      </c>
      <c r="F390" s="29"/>
      <c r="G390" s="111">
        <v>16125000</v>
      </c>
      <c r="H390" s="111">
        <v>32189400</v>
      </c>
      <c r="I390" s="111"/>
      <c r="J390" s="111"/>
      <c r="K390" s="26">
        <f t="shared" si="33"/>
        <v>48314400</v>
      </c>
      <c r="L390" s="26">
        <f t="shared" ref="L390:L395" si="34">IF(F390="",E390-K390,F390-K390)</f>
        <v>0</v>
      </c>
      <c r="M390" s="51"/>
      <c r="N390" s="51"/>
      <c r="O390" s="152"/>
    </row>
    <row r="391" spans="1:17" ht="21" customHeight="1" x14ac:dyDescent="0.3">
      <c r="A391" s="1226"/>
      <c r="B391" s="26" t="s">
        <v>33</v>
      </c>
      <c r="C391" s="27" t="s">
        <v>547</v>
      </c>
      <c r="D391" s="129" t="s">
        <v>383</v>
      </c>
      <c r="E391" s="111">
        <v>7772000</v>
      </c>
      <c r="F391" s="29"/>
      <c r="G391" s="111">
        <v>4149000</v>
      </c>
      <c r="H391" s="111">
        <v>3536000</v>
      </c>
      <c r="I391" s="82">
        <v>87000</v>
      </c>
      <c r="J391" s="111"/>
      <c r="K391" s="26">
        <f t="shared" si="33"/>
        <v>7772000</v>
      </c>
      <c r="L391" s="26">
        <f t="shared" si="34"/>
        <v>0</v>
      </c>
      <c r="M391" s="51"/>
      <c r="N391" s="51"/>
      <c r="O391" s="152"/>
    </row>
    <row r="392" spans="1:17" ht="21" customHeight="1" x14ac:dyDescent="0.3">
      <c r="A392" s="1226"/>
      <c r="B392" s="26" t="s">
        <v>39</v>
      </c>
      <c r="C392" s="27" t="s">
        <v>161</v>
      </c>
      <c r="D392" s="129" t="s">
        <v>162</v>
      </c>
      <c r="E392" s="111">
        <v>34400000</v>
      </c>
      <c r="F392" s="29"/>
      <c r="G392" s="111">
        <v>12800000</v>
      </c>
      <c r="H392" s="111">
        <v>21600000</v>
      </c>
      <c r="I392" s="111"/>
      <c r="J392" s="111"/>
      <c r="K392" s="26">
        <f t="shared" si="33"/>
        <v>34400000</v>
      </c>
      <c r="L392" s="26">
        <f t="shared" si="34"/>
        <v>0</v>
      </c>
      <c r="M392" s="51"/>
      <c r="N392" s="51"/>
      <c r="O392" s="152"/>
    </row>
    <row r="393" spans="1:17" ht="21" customHeight="1" x14ac:dyDescent="0.3">
      <c r="A393" s="1226"/>
      <c r="B393" s="26" t="s">
        <v>44</v>
      </c>
      <c r="C393" s="27" t="s">
        <v>107</v>
      </c>
      <c r="D393" s="129" t="s">
        <v>156</v>
      </c>
      <c r="E393" s="111">
        <v>7700000</v>
      </c>
      <c r="F393" s="29"/>
      <c r="G393" s="111">
        <v>7700000</v>
      </c>
      <c r="H393" s="111"/>
      <c r="I393" s="111"/>
      <c r="J393" s="111"/>
      <c r="K393" s="26">
        <f t="shared" si="33"/>
        <v>7700000</v>
      </c>
      <c r="L393" s="26">
        <f t="shared" si="34"/>
        <v>0</v>
      </c>
      <c r="M393" s="51"/>
      <c r="N393" s="51"/>
      <c r="O393" s="152"/>
    </row>
    <row r="394" spans="1:17" ht="21" customHeight="1" x14ac:dyDescent="0.3">
      <c r="A394" s="1227"/>
      <c r="B394" s="26" t="s">
        <v>49</v>
      </c>
      <c r="C394" s="45" t="s">
        <v>548</v>
      </c>
      <c r="D394" s="155" t="s">
        <v>549</v>
      </c>
      <c r="E394" s="82">
        <v>2000000</v>
      </c>
      <c r="F394" s="1179"/>
      <c r="G394" s="82">
        <v>2000000</v>
      </c>
      <c r="H394" s="82"/>
      <c r="I394" s="82"/>
      <c r="J394" s="82"/>
      <c r="K394" s="1172">
        <f t="shared" si="33"/>
        <v>2000000</v>
      </c>
      <c r="L394" s="26">
        <f t="shared" si="34"/>
        <v>0</v>
      </c>
      <c r="M394" s="98"/>
      <c r="N394" s="98"/>
      <c r="O394" s="245"/>
    </row>
    <row r="395" spans="1:17" ht="21" customHeight="1" x14ac:dyDescent="0.3">
      <c r="A395" s="1227"/>
      <c r="B395" s="26" t="s">
        <v>55</v>
      </c>
      <c r="C395" s="45" t="s">
        <v>272</v>
      </c>
      <c r="D395" s="155" t="s">
        <v>273</v>
      </c>
      <c r="E395" s="82">
        <v>5963100</v>
      </c>
      <c r="F395" s="1179"/>
      <c r="G395" s="82">
        <v>5963100</v>
      </c>
      <c r="H395" s="82"/>
      <c r="I395" s="82"/>
      <c r="J395" s="82"/>
      <c r="K395" s="1172">
        <f t="shared" si="33"/>
        <v>5963100</v>
      </c>
      <c r="L395" s="26">
        <f t="shared" si="34"/>
        <v>0</v>
      </c>
      <c r="M395" s="98"/>
      <c r="N395" s="98"/>
      <c r="O395" s="245"/>
    </row>
    <row r="396" spans="1:17" ht="25.5" customHeight="1" thickBot="1" x14ac:dyDescent="0.35">
      <c r="A396" s="1228"/>
      <c r="B396" s="153"/>
      <c r="C396" s="153"/>
      <c r="D396" s="153"/>
      <c r="E396" s="153"/>
      <c r="F396" s="220"/>
      <c r="G396" s="153"/>
      <c r="H396" s="153"/>
      <c r="I396" s="153"/>
      <c r="J396" s="153"/>
      <c r="K396" s="289">
        <f>SUM(K384:K395)</f>
        <v>287265850</v>
      </c>
      <c r="L396" s="288">
        <f>SUM(L384:L395)</f>
        <v>0</v>
      </c>
      <c r="M396" s="55"/>
      <c r="N396" s="55"/>
      <c r="O396" s="154"/>
    </row>
    <row r="397" spans="1:17" s="42" customFormat="1" ht="18.75" customHeight="1" x14ac:dyDescent="0.3">
      <c r="A397" s="283"/>
      <c r="B397" s="195"/>
      <c r="C397" s="196"/>
      <c r="D397" s="197"/>
      <c r="E397" s="195"/>
      <c r="F397" s="230"/>
      <c r="G397" s="195"/>
      <c r="H397" s="195"/>
      <c r="I397" s="195"/>
      <c r="J397" s="195"/>
      <c r="M397" s="198"/>
      <c r="N397" s="199"/>
      <c r="O397" s="199"/>
      <c r="Q397" s="208"/>
    </row>
    <row r="398" spans="1:17" s="42" customFormat="1" ht="33" customHeight="1" x14ac:dyDescent="0.3">
      <c r="A398" s="283"/>
      <c r="B398" s="195"/>
      <c r="C398" s="196"/>
      <c r="D398" s="197"/>
      <c r="E398" s="195"/>
      <c r="F398" s="230"/>
      <c r="G398" s="195"/>
      <c r="H398" s="195"/>
      <c r="I398" s="195"/>
      <c r="J398" s="195"/>
      <c r="K398" s="284"/>
      <c r="L398" s="285"/>
      <c r="M398" s="198"/>
      <c r="N398" s="199"/>
      <c r="O398" s="199"/>
      <c r="Q398" s="208"/>
    </row>
    <row r="399" spans="1:17" s="42" customFormat="1" ht="34.5" customHeight="1" x14ac:dyDescent="0.3">
      <c r="A399" s="283"/>
      <c r="B399" s="195"/>
      <c r="C399" s="196"/>
      <c r="D399" s="197"/>
      <c r="E399" s="195"/>
      <c r="F399" s="230"/>
      <c r="G399" s="195"/>
      <c r="H399" s="195"/>
      <c r="I399" s="195"/>
      <c r="J399" s="195"/>
      <c r="K399" s="195"/>
      <c r="L399" s="285"/>
      <c r="M399" s="198"/>
      <c r="N399" s="199"/>
      <c r="O399" s="199"/>
      <c r="Q399" s="208"/>
    </row>
    <row r="400" spans="1:17" s="42" customFormat="1" ht="18.75" customHeight="1" x14ac:dyDescent="0.3">
      <c r="A400" s="283"/>
      <c r="B400" s="195"/>
      <c r="C400" s="196"/>
      <c r="D400" s="197"/>
      <c r="E400" s="195"/>
      <c r="F400" s="230"/>
      <c r="G400" s="195"/>
      <c r="H400" s="195"/>
      <c r="I400" s="195"/>
      <c r="J400" s="195"/>
      <c r="K400" s="195"/>
      <c r="L400" s="195"/>
      <c r="M400" s="198"/>
      <c r="N400" s="199"/>
      <c r="O400" s="199"/>
      <c r="Q400" s="208"/>
    </row>
    <row r="401" spans="1:17" s="42" customFormat="1" ht="18.75" customHeight="1" x14ac:dyDescent="0.3">
      <c r="A401" s="283"/>
      <c r="B401" s="195"/>
      <c r="C401" s="196"/>
      <c r="D401" s="197"/>
      <c r="E401" s="195"/>
      <c r="F401" s="230"/>
      <c r="G401" s="195"/>
      <c r="H401" s="195"/>
      <c r="I401" s="195"/>
      <c r="J401" s="195"/>
      <c r="K401" s="195"/>
      <c r="L401" s="195"/>
      <c r="M401" s="198"/>
      <c r="N401" s="199"/>
      <c r="O401" s="199"/>
      <c r="Q401" s="208"/>
    </row>
    <row r="402" spans="1:17" s="42" customFormat="1" ht="18.75" customHeight="1" x14ac:dyDescent="0.3">
      <c r="A402" s="283"/>
      <c r="B402" s="195"/>
      <c r="C402" s="196"/>
      <c r="D402" s="197"/>
      <c r="E402" s="195"/>
      <c r="F402" s="230"/>
      <c r="G402" s="195"/>
      <c r="H402" s="195"/>
      <c r="I402" s="195"/>
      <c r="J402" s="195"/>
      <c r="K402" s="195"/>
      <c r="L402" s="195"/>
      <c r="M402" s="198"/>
      <c r="N402" s="199"/>
      <c r="O402" s="199"/>
      <c r="Q402" s="208"/>
    </row>
    <row r="403" spans="1:17" s="42" customFormat="1" ht="18.75" customHeight="1" x14ac:dyDescent="0.3">
      <c r="A403" s="283"/>
      <c r="B403" s="195"/>
      <c r="C403" s="196"/>
      <c r="D403" s="197"/>
      <c r="E403" s="195"/>
      <c r="F403" s="230"/>
      <c r="G403" s="195"/>
      <c r="H403" s="195"/>
      <c r="I403" s="195"/>
      <c r="J403" s="195"/>
      <c r="K403" s="195"/>
      <c r="L403" s="195"/>
      <c r="M403" s="198"/>
      <c r="N403" s="199"/>
      <c r="O403" s="199"/>
      <c r="Q403" s="208"/>
    </row>
    <row r="404" spans="1:17" s="42" customFormat="1" ht="18.75" customHeight="1" x14ac:dyDescent="0.3">
      <c r="A404" s="283"/>
      <c r="B404" s="195"/>
      <c r="C404" s="196"/>
      <c r="D404" s="197"/>
      <c r="E404" s="195"/>
      <c r="F404" s="230"/>
      <c r="G404" s="195"/>
      <c r="H404" s="195"/>
      <c r="I404" s="195"/>
      <c r="J404" s="195"/>
      <c r="K404" s="195"/>
      <c r="L404" s="195"/>
      <c r="M404" s="198"/>
      <c r="N404" s="199"/>
      <c r="O404" s="199"/>
      <c r="Q404" s="208"/>
    </row>
    <row r="405" spans="1:17" s="42" customFormat="1" ht="18.75" customHeight="1" x14ac:dyDescent="0.3">
      <c r="A405" s="283"/>
      <c r="B405" s="195"/>
      <c r="C405" s="196"/>
      <c r="D405" s="197"/>
      <c r="E405" s="195"/>
      <c r="F405" s="230"/>
      <c r="G405" s="195"/>
      <c r="H405" s="195"/>
      <c r="I405" s="195"/>
      <c r="J405" s="195"/>
      <c r="K405" s="195"/>
      <c r="L405" s="195"/>
      <c r="M405" s="198"/>
      <c r="N405" s="199"/>
      <c r="O405" s="199"/>
      <c r="Q405" s="208"/>
    </row>
    <row r="406" spans="1:17" s="42" customFormat="1" ht="18.75" customHeight="1" x14ac:dyDescent="0.3">
      <c r="A406" s="283"/>
      <c r="B406" s="195"/>
      <c r="C406" s="196"/>
      <c r="D406" s="197"/>
      <c r="E406" s="195"/>
      <c r="F406" s="230"/>
      <c r="G406" s="195"/>
      <c r="H406" s="195"/>
      <c r="I406" s="195"/>
      <c r="J406" s="195"/>
      <c r="K406" s="195"/>
      <c r="L406" s="195"/>
      <c r="M406" s="198"/>
      <c r="N406" s="199"/>
      <c r="O406" s="199"/>
      <c r="Q406" s="208"/>
    </row>
    <row r="407" spans="1:17" s="42" customFormat="1" ht="18.75" customHeight="1" x14ac:dyDescent="0.3">
      <c r="A407" s="283"/>
      <c r="B407" s="195"/>
      <c r="C407" s="196"/>
      <c r="D407" s="197"/>
      <c r="E407" s="195"/>
      <c r="F407" s="230"/>
      <c r="G407" s="195"/>
      <c r="H407" s="195"/>
      <c r="I407" s="195"/>
      <c r="J407" s="195"/>
      <c r="K407" s="195"/>
      <c r="L407" s="195"/>
      <c r="M407" s="198"/>
      <c r="N407" s="199"/>
      <c r="O407" s="199"/>
      <c r="Q407" s="208"/>
    </row>
    <row r="408" spans="1:17" s="42" customFormat="1" ht="18.75" customHeight="1" x14ac:dyDescent="0.3">
      <c r="A408" s="283"/>
      <c r="B408" s="195"/>
      <c r="C408" s="196"/>
      <c r="D408" s="197"/>
      <c r="E408" s="195"/>
      <c r="F408" s="230"/>
      <c r="G408" s="195"/>
      <c r="H408" s="195"/>
      <c r="I408" s="195"/>
      <c r="J408" s="195"/>
      <c r="K408" s="195"/>
      <c r="L408" s="195"/>
      <c r="M408" s="198"/>
      <c r="N408" s="199"/>
      <c r="O408" s="199"/>
      <c r="Q408" s="208"/>
    </row>
    <row r="409" spans="1:17" s="42" customFormat="1" ht="18.75" customHeight="1" x14ac:dyDescent="0.3">
      <c r="A409" s="283"/>
      <c r="B409" s="195"/>
      <c r="C409" s="196"/>
      <c r="D409" s="197"/>
      <c r="E409" s="195"/>
      <c r="F409" s="230"/>
      <c r="G409" s="195"/>
      <c r="H409" s="195"/>
      <c r="I409" s="195"/>
      <c r="J409" s="195"/>
      <c r="K409" s="195"/>
      <c r="L409" s="195"/>
      <c r="M409" s="198"/>
      <c r="N409" s="199"/>
      <c r="O409" s="199"/>
      <c r="Q409" s="208"/>
    </row>
    <row r="410" spans="1:17" s="42" customFormat="1" ht="18.75" customHeight="1" x14ac:dyDescent="0.3">
      <c r="A410" s="283"/>
      <c r="B410" s="195"/>
      <c r="C410" s="196"/>
      <c r="D410" s="197"/>
      <c r="E410" s="195"/>
      <c r="F410" s="230"/>
      <c r="G410" s="195"/>
      <c r="H410" s="195"/>
      <c r="I410" s="195"/>
      <c r="J410" s="195"/>
      <c r="K410" s="195"/>
      <c r="L410" s="195"/>
      <c r="M410" s="198"/>
      <c r="N410" s="199"/>
      <c r="O410" s="199"/>
      <c r="Q410" s="208"/>
    </row>
    <row r="411" spans="1:17" ht="18.75" customHeight="1" x14ac:dyDescent="0.3">
      <c r="A411" s="1230" t="s">
        <v>550</v>
      </c>
      <c r="B411" s="69" t="s">
        <v>194</v>
      </c>
      <c r="C411" s="67" t="s">
        <v>92</v>
      </c>
      <c r="D411" s="68"/>
      <c r="E411" s="69">
        <v>403972800</v>
      </c>
      <c r="F411" s="224">
        <v>403972800</v>
      </c>
      <c r="G411" s="69">
        <v>96098145</v>
      </c>
      <c r="H411" s="69">
        <v>128130860</v>
      </c>
      <c r="I411" s="69">
        <v>70000000</v>
      </c>
      <c r="J411" s="146">
        <v>109743795</v>
      </c>
      <c r="K411" s="69">
        <f t="shared" ref="K411:K416" si="35">SUM(G411:J411)</f>
        <v>403972800</v>
      </c>
      <c r="L411" s="69">
        <f>IF(F411="",E411-K411,F411-K411)</f>
        <v>0</v>
      </c>
      <c r="M411" s="25"/>
      <c r="N411" s="25"/>
      <c r="O411" s="25"/>
    </row>
    <row r="412" spans="1:17" ht="26.25" customHeight="1" x14ac:dyDescent="0.3">
      <c r="A412" s="1231"/>
      <c r="B412" s="26" t="s">
        <v>196</v>
      </c>
      <c r="C412" s="27" t="s">
        <v>551</v>
      </c>
      <c r="D412" s="28" t="s">
        <v>341</v>
      </c>
      <c r="E412" s="26">
        <v>1500000</v>
      </c>
      <c r="F412" s="29"/>
      <c r="G412" s="26">
        <v>1500000</v>
      </c>
      <c r="H412" s="26"/>
      <c r="I412" s="26"/>
      <c r="J412" s="26"/>
      <c r="K412" s="26">
        <f t="shared" si="35"/>
        <v>1500000</v>
      </c>
      <c r="L412" s="26">
        <f>IF(F412="",E412-K412,F412-K412)</f>
        <v>0</v>
      </c>
      <c r="M412" s="32"/>
      <c r="N412" s="32"/>
      <c r="O412" s="32"/>
    </row>
    <row r="413" spans="1:17" ht="26.25" customHeight="1" x14ac:dyDescent="0.3">
      <c r="A413" s="1231"/>
      <c r="B413" s="26" t="s">
        <v>20</v>
      </c>
      <c r="C413" s="27" t="s">
        <v>552</v>
      </c>
      <c r="D413" s="28" t="s">
        <v>553</v>
      </c>
      <c r="E413" s="26"/>
      <c r="F413" s="29"/>
      <c r="G413" s="26">
        <v>2000000</v>
      </c>
      <c r="H413" s="26"/>
      <c r="I413" s="26"/>
      <c r="J413" s="26"/>
      <c r="K413" s="26">
        <f t="shared" si="35"/>
        <v>2000000</v>
      </c>
      <c r="L413" s="26"/>
      <c r="M413" s="32"/>
      <c r="N413" s="32"/>
      <c r="O413" s="32"/>
    </row>
    <row r="414" spans="1:17" ht="26.25" customHeight="1" x14ac:dyDescent="0.3">
      <c r="A414" s="1231"/>
      <c r="B414" s="26" t="s">
        <v>24</v>
      </c>
      <c r="C414" s="27" t="s">
        <v>161</v>
      </c>
      <c r="D414" s="28" t="s">
        <v>554</v>
      </c>
      <c r="E414" s="26"/>
      <c r="F414" s="29">
        <v>23600000</v>
      </c>
      <c r="G414" s="26">
        <v>23600000</v>
      </c>
      <c r="H414" s="26"/>
      <c r="I414" s="26"/>
      <c r="J414" s="26"/>
      <c r="K414" s="26">
        <f t="shared" si="35"/>
        <v>23600000</v>
      </c>
      <c r="L414" s="26">
        <f>IF(F414="",E414-K414,F414-K414)</f>
        <v>0</v>
      </c>
      <c r="M414" s="32"/>
      <c r="N414" s="32"/>
      <c r="O414" s="32"/>
    </row>
    <row r="415" spans="1:17" ht="26.25" customHeight="1" x14ac:dyDescent="0.3">
      <c r="A415" s="1231"/>
      <c r="B415" s="26" t="s">
        <v>26</v>
      </c>
      <c r="C415" s="27" t="s">
        <v>555</v>
      </c>
      <c r="D415" s="28" t="s">
        <v>556</v>
      </c>
      <c r="E415" s="26">
        <v>23216000</v>
      </c>
      <c r="F415" s="29">
        <v>23216000</v>
      </c>
      <c r="G415" s="26">
        <v>10000000</v>
      </c>
      <c r="H415" s="26">
        <v>13216000</v>
      </c>
      <c r="I415" s="26"/>
      <c r="J415" s="26"/>
      <c r="K415" s="26">
        <f t="shared" si="35"/>
        <v>23216000</v>
      </c>
      <c r="L415" s="26">
        <f>IF(F415="",E415-K415,F415-K415)</f>
        <v>0</v>
      </c>
      <c r="M415" s="32"/>
      <c r="N415" s="32"/>
      <c r="O415" s="32"/>
    </row>
    <row r="416" spans="1:17" s="42" customFormat="1" ht="26.25" customHeight="1" x14ac:dyDescent="0.3">
      <c r="A416" s="1231"/>
      <c r="B416" s="26" t="s">
        <v>28</v>
      </c>
      <c r="C416" s="36" t="s">
        <v>557</v>
      </c>
      <c r="D416" s="37" t="s">
        <v>265</v>
      </c>
      <c r="E416" s="38">
        <v>125880000</v>
      </c>
      <c r="F416" s="216"/>
      <c r="G416" s="38">
        <v>100000000</v>
      </c>
      <c r="H416" s="38">
        <v>25880000</v>
      </c>
      <c r="I416" s="38"/>
      <c r="J416" s="38"/>
      <c r="K416" s="38">
        <f t="shared" si="35"/>
        <v>125880000</v>
      </c>
      <c r="L416" s="38">
        <f>IF(F416="",E416-K416,F416-K416)</f>
        <v>0</v>
      </c>
      <c r="M416" s="41"/>
      <c r="N416" s="41"/>
      <c r="O416" s="41"/>
      <c r="Q416" s="208"/>
    </row>
    <row r="417" spans="1:17" s="42" customFormat="1" ht="26.25" customHeight="1" x14ac:dyDescent="0.3">
      <c r="A417" s="1231"/>
      <c r="B417" s="26" t="s">
        <v>30</v>
      </c>
      <c r="C417" s="36" t="s">
        <v>50</v>
      </c>
      <c r="D417" s="37" t="s">
        <v>61</v>
      </c>
      <c r="E417" s="38"/>
      <c r="F417" s="216"/>
      <c r="G417" s="38"/>
      <c r="H417" s="38"/>
      <c r="I417" s="38"/>
      <c r="J417" s="38"/>
      <c r="K417" s="38"/>
      <c r="L417" s="38"/>
      <c r="M417" s="41"/>
      <c r="N417" s="41"/>
      <c r="O417" s="41"/>
      <c r="Q417" s="208"/>
    </row>
    <row r="418" spans="1:17" s="42" customFormat="1" ht="26.25" customHeight="1" x14ac:dyDescent="0.3">
      <c r="A418" s="1234"/>
      <c r="B418" s="1172"/>
      <c r="C418" s="95" t="s">
        <v>99</v>
      </c>
      <c r="D418" s="96" t="s">
        <v>100</v>
      </c>
      <c r="E418" s="97">
        <v>53550000</v>
      </c>
      <c r="F418" s="219"/>
      <c r="G418" s="97">
        <v>53550000</v>
      </c>
      <c r="H418" s="97"/>
      <c r="I418" s="97"/>
      <c r="J418" s="97"/>
      <c r="K418" s="38">
        <f>SUM(G418:J418)</f>
        <v>53550000</v>
      </c>
      <c r="L418" s="38">
        <f>IF(F418="",E418-K418,F418-K418)</f>
        <v>0</v>
      </c>
      <c r="M418" s="177"/>
      <c r="N418" s="177"/>
      <c r="O418" s="177"/>
      <c r="Q418" s="208"/>
    </row>
    <row r="419" spans="1:17" ht="20.25" customHeight="1" x14ac:dyDescent="0.3">
      <c r="A419" s="1232"/>
      <c r="B419" s="120"/>
      <c r="C419" s="121"/>
      <c r="D419" s="121"/>
      <c r="E419" s="121"/>
      <c r="F419" s="86"/>
      <c r="G419" s="121"/>
      <c r="H419" s="364"/>
      <c r="I419" s="121"/>
      <c r="J419" s="121"/>
      <c r="K419" s="101">
        <f>SUM(K411:K418)</f>
        <v>633718800</v>
      </c>
      <c r="L419" s="102">
        <f>SUM(L411:L418)</f>
        <v>0</v>
      </c>
      <c r="M419" s="60"/>
      <c r="N419" s="60"/>
      <c r="O419" s="60"/>
    </row>
    <row r="420" spans="1:17" ht="3" customHeight="1" thickBot="1" x14ac:dyDescent="0.35">
      <c r="A420" s="200"/>
      <c r="B420" s="61"/>
      <c r="C420" s="62"/>
      <c r="D420" s="63"/>
      <c r="E420" s="61"/>
      <c r="F420" s="221"/>
      <c r="G420" s="61"/>
      <c r="H420" s="61"/>
      <c r="I420" s="61"/>
      <c r="J420" s="61"/>
      <c r="K420" s="61"/>
      <c r="L420" s="61"/>
      <c r="M420" s="64"/>
      <c r="N420" s="65"/>
      <c r="O420" s="65"/>
    </row>
    <row r="423" spans="1:17" x14ac:dyDescent="0.3">
      <c r="H423" s="1">
        <f>100+246+254</f>
        <v>600</v>
      </c>
    </row>
    <row r="431" spans="1:17" x14ac:dyDescent="0.3">
      <c r="Q431" s="5"/>
    </row>
    <row r="432" spans="1:17" ht="25.5" customHeight="1" x14ac:dyDescent="0.3">
      <c r="A432" s="1204" t="s">
        <v>558</v>
      </c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34"/>
      <c r="N432" s="33"/>
      <c r="O432" s="25"/>
      <c r="Q432" s="5"/>
    </row>
    <row r="433" spans="1:17" ht="19.5" x14ac:dyDescent="0.3">
      <c r="A433" s="1204"/>
      <c r="B433" s="26">
        <v>2</v>
      </c>
      <c r="C433" s="80" t="s">
        <v>340</v>
      </c>
      <c r="D433" s="81" t="s">
        <v>559</v>
      </c>
      <c r="E433" s="82">
        <v>5214567</v>
      </c>
      <c r="F433" s="1179"/>
      <c r="G433" s="82">
        <v>4000000</v>
      </c>
      <c r="H433" s="82">
        <v>1214567</v>
      </c>
      <c r="I433" s="82"/>
      <c r="J433" s="82"/>
      <c r="K433" s="1172">
        <f>SUM(G433:J433)</f>
        <v>5214567</v>
      </c>
      <c r="L433" s="26">
        <f>IF(F433="",E433-K433,F433-K433)</f>
        <v>0</v>
      </c>
      <c r="M433" s="34" t="s">
        <v>560</v>
      </c>
      <c r="N433" s="33"/>
      <c r="O433" s="32"/>
      <c r="Q433" s="5"/>
    </row>
    <row r="434" spans="1:17" ht="19.5" x14ac:dyDescent="0.3">
      <c r="A434" s="1204"/>
      <c r="B434" s="26"/>
      <c r="C434" s="80"/>
      <c r="D434" s="155"/>
      <c r="E434" s="82"/>
      <c r="F434" s="1179"/>
      <c r="G434" s="82"/>
      <c r="H434" s="82"/>
      <c r="I434" s="82"/>
      <c r="J434" s="82"/>
      <c r="K434" s="1172">
        <f>SUM(G434:J434)</f>
        <v>0</v>
      </c>
      <c r="L434" s="26">
        <f>IF(F434="",E434-K434,F434-K434)</f>
        <v>0</v>
      </c>
      <c r="M434" s="49"/>
      <c r="N434" s="50"/>
      <c r="O434" s="32"/>
      <c r="Q434" s="5"/>
    </row>
    <row r="435" spans="1:17" ht="19.5" x14ac:dyDescent="0.3">
      <c r="A435" s="1204"/>
      <c r="B435" s="26"/>
      <c r="C435" s="156"/>
      <c r="D435" s="155" t="s">
        <v>2</v>
      </c>
      <c r="E435" s="157"/>
      <c r="F435" s="1179"/>
      <c r="G435" s="157"/>
      <c r="H435" s="157"/>
      <c r="I435" s="157"/>
      <c r="J435" s="158"/>
      <c r="K435" s="1172">
        <f>SUM(G435:J435)</f>
        <v>0</v>
      </c>
      <c r="L435" s="1172"/>
      <c r="M435" s="49"/>
      <c r="N435" s="50"/>
      <c r="O435" s="32"/>
      <c r="Q435" s="5"/>
    </row>
    <row r="436" spans="1:17" ht="20.25" thickBot="1" x14ac:dyDescent="0.35">
      <c r="A436" s="1224"/>
      <c r="B436" s="160"/>
      <c r="C436" s="161"/>
      <c r="D436" s="161"/>
      <c r="E436" s="161"/>
      <c r="F436" s="220"/>
      <c r="G436" s="161"/>
      <c r="H436" s="161"/>
      <c r="I436" s="161"/>
      <c r="J436" s="162"/>
      <c r="K436" s="56">
        <f>SUM(K287:K435)</f>
        <v>9092093175</v>
      </c>
      <c r="L436" s="57">
        <f>SUM(L287:L435)</f>
        <v>231931520</v>
      </c>
      <c r="M436" s="58"/>
      <c r="N436" s="59"/>
      <c r="O436" s="60"/>
      <c r="Q436" s="5"/>
    </row>
    <row r="437" spans="1:17" ht="3" customHeight="1" x14ac:dyDescent="0.3">
      <c r="A437" s="200"/>
      <c r="B437" s="61"/>
      <c r="C437" s="62"/>
      <c r="D437" s="63"/>
      <c r="E437" s="61"/>
      <c r="F437" s="221"/>
      <c r="G437" s="61"/>
      <c r="H437" s="61"/>
      <c r="I437" s="61"/>
      <c r="J437" s="61"/>
      <c r="K437" s="61"/>
      <c r="L437" s="61"/>
      <c r="M437" s="64"/>
      <c r="N437" s="65"/>
      <c r="O437" s="65"/>
      <c r="Q437" s="5"/>
    </row>
    <row r="444" spans="1:17" ht="3" customHeight="1" thickBot="1" x14ac:dyDescent="0.35">
      <c r="A444" s="200"/>
      <c r="B444" s="61"/>
      <c r="C444" s="62"/>
      <c r="D444" s="63"/>
      <c r="E444" s="61"/>
      <c r="F444" s="221"/>
      <c r="G444" s="61"/>
      <c r="H444" s="61"/>
      <c r="I444" s="61"/>
      <c r="J444" s="61"/>
      <c r="K444" s="61"/>
      <c r="L444" s="61"/>
      <c r="M444" s="64"/>
      <c r="N444" s="65"/>
      <c r="O444" s="65"/>
      <c r="Q444" s="5"/>
    </row>
    <row r="445" spans="1:17" ht="23.25" customHeight="1" thickBot="1" x14ac:dyDescent="0.35">
      <c r="A445" s="1198" t="s">
        <v>561</v>
      </c>
      <c r="B445" s="19" t="s">
        <v>194</v>
      </c>
      <c r="C445" s="45" t="s">
        <v>369</v>
      </c>
      <c r="D445" s="46" t="s">
        <v>393</v>
      </c>
      <c r="E445" s="1172"/>
      <c r="F445" s="22"/>
      <c r="G445" s="1172">
        <v>11375000</v>
      </c>
      <c r="H445" s="19"/>
      <c r="I445" s="19"/>
      <c r="J445" s="19"/>
      <c r="K445" s="19">
        <f>SUM(G445:J445)</f>
        <v>11375000</v>
      </c>
      <c r="L445" s="26"/>
      <c r="M445" s="23"/>
      <c r="N445" s="24"/>
      <c r="O445" s="25"/>
      <c r="P445" s="5" t="s">
        <v>562</v>
      </c>
      <c r="Q445" s="5"/>
    </row>
    <row r="446" spans="1:17" ht="30.75" customHeight="1" thickBot="1" x14ac:dyDescent="0.35">
      <c r="A446" s="1199"/>
      <c r="B446" s="164" t="s">
        <v>563</v>
      </c>
      <c r="C446" s="53" t="s">
        <v>564</v>
      </c>
      <c r="D446" s="54" t="s">
        <v>182</v>
      </c>
      <c r="E446" s="1179"/>
      <c r="F446" s="1179"/>
      <c r="G446" s="1179">
        <v>56190338</v>
      </c>
      <c r="H446" s="1172"/>
      <c r="I446" s="1172"/>
      <c r="J446" s="1172"/>
      <c r="K446" s="19">
        <f>SUM(G446:J446)</f>
        <v>56190338</v>
      </c>
      <c r="L446" s="26"/>
      <c r="M446" s="34"/>
      <c r="N446" s="33"/>
      <c r="O446" s="32"/>
      <c r="P446" s="5" t="s">
        <v>565</v>
      </c>
      <c r="Q446" s="5">
        <v>675000</v>
      </c>
    </row>
    <row r="447" spans="1:17" ht="30.75" customHeight="1" x14ac:dyDescent="0.3">
      <c r="A447" s="1199"/>
      <c r="B447" s="164"/>
      <c r="C447" s="156" t="s">
        <v>566</v>
      </c>
      <c r="D447" s="141"/>
      <c r="E447" s="142"/>
      <c r="F447" s="1179"/>
      <c r="G447" s="142">
        <f>Q447</f>
        <v>675000</v>
      </c>
      <c r="H447" s="730"/>
      <c r="I447" s="730"/>
      <c r="J447" s="731"/>
      <c r="K447" s="19">
        <f>SUM(G447:J447)</f>
        <v>675000</v>
      </c>
      <c r="L447" s="26"/>
      <c r="M447" s="34"/>
      <c r="N447" s="33"/>
      <c r="O447" s="1177"/>
      <c r="P447" s="5" t="s">
        <v>567</v>
      </c>
      <c r="Q447" s="5">
        <f>SUM(Q446)</f>
        <v>675000</v>
      </c>
    </row>
    <row r="448" spans="1:17" ht="20.25" thickBot="1" x14ac:dyDescent="0.35">
      <c r="A448" s="1229"/>
      <c r="B448" s="165"/>
      <c r="C448" s="166"/>
      <c r="D448" s="166"/>
      <c r="E448" s="166"/>
      <c r="F448" s="220"/>
      <c r="G448" s="166"/>
      <c r="H448" s="166"/>
      <c r="I448" s="166"/>
      <c r="J448" s="167"/>
      <c r="K448" s="56">
        <f>SUM(K445:K447)</f>
        <v>68240338</v>
      </c>
      <c r="L448" s="56">
        <f>SUM(L445:L447)</f>
        <v>0</v>
      </c>
      <c r="M448" s="58"/>
      <c r="N448" s="59"/>
      <c r="O448" s="60"/>
      <c r="P448" s="5" t="s">
        <v>568</v>
      </c>
      <c r="Q448" s="5"/>
    </row>
    <row r="449" spans="1:17" ht="39" x14ac:dyDescent="0.3">
      <c r="A449" s="1204" t="s">
        <v>569</v>
      </c>
      <c r="B449" s="19">
        <v>1</v>
      </c>
      <c r="C449" s="80" t="s">
        <v>570</v>
      </c>
      <c r="D449" s="81"/>
      <c r="E449" s="82"/>
      <c r="F449" s="1179"/>
      <c r="G449" s="82">
        <f>2000000+500000+200000</f>
        <v>2700000</v>
      </c>
      <c r="H449" s="82"/>
      <c r="I449" s="82"/>
      <c r="J449" s="82"/>
      <c r="K449" s="1172">
        <f>SUM(G449:J449)</f>
        <v>2700000</v>
      </c>
      <c r="L449" s="26"/>
      <c r="M449" s="34"/>
      <c r="N449" s="33"/>
      <c r="O449" s="25"/>
      <c r="Q449" s="5"/>
    </row>
    <row r="450" spans="1:17" ht="15.75" customHeight="1" x14ac:dyDescent="0.3">
      <c r="A450" s="1204"/>
      <c r="B450" s="26"/>
      <c r="C450" s="80"/>
      <c r="D450" s="81"/>
      <c r="E450" s="82"/>
      <c r="F450" s="1179"/>
      <c r="G450" s="82"/>
      <c r="H450" s="82"/>
      <c r="I450" s="82"/>
      <c r="J450" s="82"/>
      <c r="K450" s="1172">
        <f>SUM(G450:J450)</f>
        <v>0</v>
      </c>
      <c r="L450" s="26">
        <f>IF(F450="",E450-K450,F450-K450)</f>
        <v>0</v>
      </c>
      <c r="M450" s="34"/>
      <c r="N450" s="33"/>
      <c r="O450" s="32"/>
      <c r="Q450" s="5"/>
    </row>
    <row r="451" spans="1:17" ht="15.75" customHeight="1" x14ac:dyDescent="0.3">
      <c r="A451" s="1204"/>
      <c r="B451" s="26"/>
      <c r="C451" s="80"/>
      <c r="D451" s="155"/>
      <c r="E451" s="82"/>
      <c r="F451" s="1179"/>
      <c r="G451" s="82"/>
      <c r="H451" s="82"/>
      <c r="I451" s="82"/>
      <c r="J451" s="82"/>
      <c r="K451" s="1172">
        <f>SUM(G451:J451)</f>
        <v>0</v>
      </c>
      <c r="L451" s="26">
        <f>IF(F451="",E451-K451,F451-K451)</f>
        <v>0</v>
      </c>
      <c r="M451" s="49"/>
      <c r="N451" s="50"/>
      <c r="O451" s="32"/>
      <c r="Q451" s="5"/>
    </row>
    <row r="452" spans="1:17" ht="15.75" customHeight="1" x14ac:dyDescent="0.3">
      <c r="A452" s="1204"/>
      <c r="B452" s="26"/>
      <c r="C452" s="156"/>
      <c r="D452" s="155"/>
      <c r="E452" s="157"/>
      <c r="F452" s="1179"/>
      <c r="G452" s="157"/>
      <c r="H452" s="157"/>
      <c r="I452" s="157"/>
      <c r="J452" s="158"/>
      <c r="K452" s="1172">
        <f>SUM(G452:J452)</f>
        <v>0</v>
      </c>
      <c r="L452" s="1172"/>
      <c r="M452" s="49"/>
      <c r="N452" s="50"/>
      <c r="O452" s="32"/>
      <c r="Q452" s="5"/>
    </row>
    <row r="453" spans="1:17" ht="15.75" customHeight="1" thickBot="1" x14ac:dyDescent="0.35">
      <c r="A453" s="1224"/>
      <c r="B453" s="160"/>
      <c r="C453" s="161"/>
      <c r="D453" s="161"/>
      <c r="E453" s="161"/>
      <c r="F453" s="220"/>
      <c r="G453" s="161"/>
      <c r="H453" s="161"/>
      <c r="I453" s="161"/>
      <c r="J453" s="162"/>
      <c r="K453" s="56">
        <f>SUM(K449:K452)</f>
        <v>2700000</v>
      </c>
      <c r="L453" s="57">
        <f>SUM(L449:L452)</f>
        <v>0</v>
      </c>
      <c r="M453" s="58"/>
      <c r="N453" s="59"/>
      <c r="O453" s="60"/>
      <c r="Q453" s="5"/>
    </row>
    <row r="454" spans="1:17" ht="20.25" customHeight="1" x14ac:dyDescent="0.3">
      <c r="A454" s="1230" t="s">
        <v>571</v>
      </c>
      <c r="B454" s="69" t="s">
        <v>194</v>
      </c>
      <c r="C454" s="67" t="s">
        <v>557</v>
      </c>
      <c r="D454" s="68" t="s">
        <v>265</v>
      </c>
      <c r="E454" s="69">
        <v>49330000</v>
      </c>
      <c r="F454" s="224"/>
      <c r="G454" s="69">
        <v>49330000</v>
      </c>
      <c r="H454" s="69"/>
      <c r="I454" s="69"/>
      <c r="J454" s="69"/>
      <c r="K454" s="69">
        <f>SUM(G454:J454)</f>
        <v>49330000</v>
      </c>
      <c r="L454" s="69">
        <f>IF(F454="",E454-K454,F454-K454)</f>
        <v>0</v>
      </c>
      <c r="M454" s="25"/>
      <c r="N454" s="25"/>
      <c r="O454" s="25"/>
      <c r="Q454" s="5"/>
    </row>
    <row r="455" spans="1:17" ht="20.25" customHeight="1" x14ac:dyDescent="0.3">
      <c r="A455" s="1231"/>
      <c r="B455" s="26"/>
      <c r="C455" s="27" t="s">
        <v>557</v>
      </c>
      <c r="D455" s="28" t="s">
        <v>265</v>
      </c>
      <c r="E455" s="26">
        <v>3300000</v>
      </c>
      <c r="F455" s="29"/>
      <c r="G455" s="26">
        <v>3300000</v>
      </c>
      <c r="H455" s="26"/>
      <c r="I455" s="26"/>
      <c r="J455" s="26"/>
      <c r="K455" s="26">
        <f>SUM(G455:J455)</f>
        <v>3300000</v>
      </c>
      <c r="L455" s="26">
        <f>IF(F455="",E455-K455,F455-K455)</f>
        <v>0</v>
      </c>
      <c r="M455" s="32"/>
      <c r="N455" s="32"/>
      <c r="O455" s="32"/>
      <c r="Q455" s="5"/>
    </row>
    <row r="456" spans="1:17" ht="20.25" customHeight="1" thickBot="1" x14ac:dyDescent="0.35">
      <c r="A456" s="1232"/>
      <c r="B456" s="120"/>
      <c r="C456" s="168"/>
      <c r="D456" s="168"/>
      <c r="E456" s="120"/>
      <c r="F456" s="86"/>
      <c r="G456" s="120"/>
      <c r="H456" s="120"/>
      <c r="I456" s="120"/>
      <c r="J456" s="120"/>
      <c r="K456" s="101">
        <f>SUM(K454:K455)</f>
        <v>52630000</v>
      </c>
      <c r="L456" s="102">
        <f>SUM(L454:L455)</f>
        <v>0</v>
      </c>
      <c r="M456" s="60"/>
      <c r="N456" s="60"/>
      <c r="O456" s="60"/>
      <c r="Q456" s="5"/>
    </row>
    <row r="457" spans="1:17" ht="19.5" x14ac:dyDescent="0.3">
      <c r="A457" s="1204" t="s">
        <v>572</v>
      </c>
      <c r="B457" s="19">
        <v>1</v>
      </c>
      <c r="C457" s="136" t="s">
        <v>557</v>
      </c>
      <c r="D457" s="169" t="s">
        <v>265</v>
      </c>
      <c r="E457" s="82">
        <v>1500000</v>
      </c>
      <c r="F457" s="1179"/>
      <c r="G457" s="82">
        <v>1500000</v>
      </c>
      <c r="H457" s="82"/>
      <c r="I457" s="82"/>
      <c r="J457" s="82"/>
      <c r="K457" s="1172">
        <f>SUM(G457:J457)</f>
        <v>1500000</v>
      </c>
      <c r="L457" s="26">
        <f>IF(F457="",E457-K457,F457-K457)</f>
        <v>0</v>
      </c>
      <c r="M457" s="34"/>
      <c r="N457" s="33"/>
      <c r="O457" s="25"/>
      <c r="Q457" s="5"/>
    </row>
    <row r="458" spans="1:17" ht="19.5" x14ac:dyDescent="0.3">
      <c r="A458" s="1204"/>
      <c r="B458" s="26"/>
      <c r="C458" s="80"/>
      <c r="D458" s="81"/>
      <c r="E458" s="82"/>
      <c r="F458" s="1179"/>
      <c r="G458" s="82"/>
      <c r="H458" s="82"/>
      <c r="I458" s="82"/>
      <c r="J458" s="82"/>
      <c r="K458" s="1172">
        <f>SUM(G458:J458)</f>
        <v>0</v>
      </c>
      <c r="L458" s="1172"/>
      <c r="M458" s="34"/>
      <c r="N458" s="33"/>
      <c r="O458" s="32"/>
      <c r="Q458" s="5"/>
    </row>
    <row r="459" spans="1:17" ht="19.5" x14ac:dyDescent="0.3">
      <c r="A459" s="1204"/>
      <c r="B459" s="26"/>
      <c r="C459" s="80"/>
      <c r="D459" s="155"/>
      <c r="E459" s="82"/>
      <c r="F459" s="1179"/>
      <c r="G459" s="82"/>
      <c r="H459" s="82"/>
      <c r="I459" s="82"/>
      <c r="J459" s="82"/>
      <c r="K459" s="1172">
        <f>SUM(G459:J459)</f>
        <v>0</v>
      </c>
      <c r="L459" s="1172"/>
      <c r="M459" s="49"/>
      <c r="N459" s="50"/>
      <c r="O459" s="32"/>
      <c r="Q459" s="5"/>
    </row>
    <row r="460" spans="1:17" ht="19.5" x14ac:dyDescent="0.3">
      <c r="A460" s="1204"/>
      <c r="B460" s="26"/>
      <c r="C460" s="156"/>
      <c r="D460" s="155"/>
      <c r="E460" s="157"/>
      <c r="F460" s="1179"/>
      <c r="G460" s="157"/>
      <c r="H460" s="157"/>
      <c r="I460" s="157"/>
      <c r="J460" s="158"/>
      <c r="K460" s="1172">
        <f>SUM(G460:J460)</f>
        <v>0</v>
      </c>
      <c r="L460" s="1172"/>
      <c r="M460" s="49"/>
      <c r="N460" s="50"/>
      <c r="O460" s="32"/>
      <c r="Q460" s="5"/>
    </row>
    <row r="461" spans="1:17" ht="20.25" thickBot="1" x14ac:dyDescent="0.35">
      <c r="A461" s="1224"/>
      <c r="B461" s="160"/>
      <c r="C461" s="161"/>
      <c r="D461" s="161"/>
      <c r="E461" s="161"/>
      <c r="F461" s="220"/>
      <c r="G461" s="161"/>
      <c r="H461" s="161"/>
      <c r="I461" s="161"/>
      <c r="J461" s="162"/>
      <c r="K461" s="56">
        <f>SUM(K457:K460)</f>
        <v>1500000</v>
      </c>
      <c r="L461" s="57">
        <f>SUM(L457:L460)</f>
        <v>0</v>
      </c>
      <c r="M461" s="58"/>
      <c r="N461" s="59"/>
      <c r="O461" s="60"/>
      <c r="Q461" s="5"/>
    </row>
    <row r="462" spans="1:17" ht="19.5" x14ac:dyDescent="0.3">
      <c r="A462" s="1230" t="s">
        <v>573</v>
      </c>
      <c r="B462" s="69" t="s">
        <v>194</v>
      </c>
      <c r="C462" s="122" t="s">
        <v>574</v>
      </c>
      <c r="D462" s="170" t="s">
        <v>301</v>
      </c>
      <c r="E462" s="124">
        <v>300000</v>
      </c>
      <c r="F462" s="224"/>
      <c r="G462" s="124">
        <v>300000</v>
      </c>
      <c r="H462" s="124"/>
      <c r="I462" s="124"/>
      <c r="J462" s="124"/>
      <c r="K462" s="69">
        <f>SUM(G462:J462)</f>
        <v>300000</v>
      </c>
      <c r="L462" s="69">
        <f>IF(F462="",E462-K462,F462-K462)</f>
        <v>0</v>
      </c>
      <c r="M462" s="25"/>
      <c r="N462" s="25"/>
      <c r="O462" s="25"/>
      <c r="Q462" s="5"/>
    </row>
    <row r="463" spans="1:17" ht="19.5" x14ac:dyDescent="0.3">
      <c r="A463" s="1231"/>
      <c r="B463" s="26"/>
      <c r="C463" s="109"/>
      <c r="D463" s="110"/>
      <c r="E463" s="111"/>
      <c r="F463" s="29"/>
      <c r="G463" s="111"/>
      <c r="H463" s="111"/>
      <c r="I463" s="111"/>
      <c r="J463" s="111"/>
      <c r="K463" s="26">
        <f>SUM(G463:J463)</f>
        <v>0</v>
      </c>
      <c r="L463" s="26"/>
      <c r="M463" s="32"/>
      <c r="N463" s="32"/>
      <c r="O463" s="32"/>
      <c r="Q463" s="5"/>
    </row>
    <row r="464" spans="1:17" ht="19.5" x14ac:dyDescent="0.3">
      <c r="A464" s="1231"/>
      <c r="B464" s="26"/>
      <c r="C464" s="109"/>
      <c r="D464" s="129"/>
      <c r="E464" s="111"/>
      <c r="F464" s="29"/>
      <c r="G464" s="111"/>
      <c r="H464" s="111"/>
      <c r="I464" s="111"/>
      <c r="J464" s="111"/>
      <c r="K464" s="26">
        <f>SUM(G464:J464)</f>
        <v>0</v>
      </c>
      <c r="L464" s="26"/>
      <c r="M464" s="51"/>
      <c r="N464" s="51"/>
      <c r="O464" s="32"/>
      <c r="Q464" s="5"/>
    </row>
    <row r="465" spans="1:17" ht="19.5" x14ac:dyDescent="0.3">
      <c r="A465" s="1231"/>
      <c r="B465" s="26"/>
      <c r="C465" s="109"/>
      <c r="D465" s="129"/>
      <c r="E465" s="111"/>
      <c r="F465" s="29"/>
      <c r="G465" s="111"/>
      <c r="H465" s="111"/>
      <c r="I465" s="111"/>
      <c r="J465" s="111"/>
      <c r="K465" s="26">
        <f>SUM(G465:J465)</f>
        <v>0</v>
      </c>
      <c r="L465" s="26"/>
      <c r="M465" s="51"/>
      <c r="N465" s="51"/>
      <c r="O465" s="32"/>
      <c r="Q465" s="5"/>
    </row>
    <row r="466" spans="1:17" ht="20.25" thickBot="1" x14ac:dyDescent="0.35">
      <c r="A466" s="1232"/>
      <c r="B466" s="171"/>
      <c r="C466" s="171"/>
      <c r="D466" s="171"/>
      <c r="E466" s="171"/>
      <c r="F466" s="86"/>
      <c r="G466" s="171"/>
      <c r="H466" s="171"/>
      <c r="I466" s="171"/>
      <c r="J466" s="171"/>
      <c r="K466" s="101">
        <f>SUM(K462:K465)</f>
        <v>300000</v>
      </c>
      <c r="L466" s="102">
        <f>SUM(L462:L465)</f>
        <v>0</v>
      </c>
      <c r="M466" s="60"/>
      <c r="N466" s="60"/>
      <c r="O466" s="60"/>
      <c r="Q466" s="5"/>
    </row>
    <row r="467" spans="1:17" ht="21" customHeight="1" x14ac:dyDescent="0.3">
      <c r="A467" s="1204" t="s">
        <v>575</v>
      </c>
      <c r="B467" s="19" t="s">
        <v>194</v>
      </c>
      <c r="C467" s="80" t="s">
        <v>170</v>
      </c>
      <c r="D467" s="81"/>
      <c r="E467" s="82"/>
      <c r="F467" s="1179"/>
      <c r="G467" s="82"/>
      <c r="H467" s="82">
        <v>15000000</v>
      </c>
      <c r="I467" s="82"/>
      <c r="J467" s="82"/>
      <c r="K467" s="1172">
        <f>SUM(G467:J467)</f>
        <v>15000000</v>
      </c>
      <c r="L467" s="26"/>
      <c r="M467" s="34"/>
      <c r="N467" s="33"/>
      <c r="O467" s="25"/>
      <c r="Q467" s="5"/>
    </row>
    <row r="468" spans="1:17" ht="21" customHeight="1" x14ac:dyDescent="0.3">
      <c r="A468" s="1204"/>
      <c r="B468" s="159"/>
      <c r="C468" s="156"/>
      <c r="D468" s="172"/>
      <c r="E468" s="157"/>
      <c r="F468" s="1179"/>
      <c r="G468" s="157"/>
      <c r="H468" s="157"/>
      <c r="I468" s="157"/>
      <c r="J468" s="158"/>
      <c r="K468" s="1172"/>
      <c r="L468" s="26">
        <f>IF(F468="",E468-K468,F468-K468)</f>
        <v>0</v>
      </c>
      <c r="M468" s="34"/>
      <c r="N468" s="33"/>
      <c r="O468" s="32"/>
      <c r="Q468" s="5"/>
    </row>
    <row r="469" spans="1:17" ht="24.75" customHeight="1" thickBot="1" x14ac:dyDescent="0.35">
      <c r="A469" s="1224"/>
      <c r="B469" s="160"/>
      <c r="C469" s="161"/>
      <c r="D469" s="161"/>
      <c r="E469" s="161"/>
      <c r="F469" s="220"/>
      <c r="G469" s="161"/>
      <c r="H469" s="161"/>
      <c r="I469" s="161"/>
      <c r="J469" s="162"/>
      <c r="K469" s="56">
        <f>SUM(K467:K467)</f>
        <v>15000000</v>
      </c>
      <c r="L469" s="57">
        <f>SUM(L467:L467)</f>
        <v>0</v>
      </c>
      <c r="M469" s="58"/>
      <c r="N469" s="59"/>
      <c r="O469" s="60"/>
      <c r="Q469" s="5"/>
    </row>
    <row r="470" spans="1:17" ht="30" customHeight="1" x14ac:dyDescent="0.3">
      <c r="A470" s="1223" t="s">
        <v>576</v>
      </c>
      <c r="B470" s="19" t="s">
        <v>194</v>
      </c>
      <c r="C470" s="68" t="s">
        <v>547</v>
      </c>
      <c r="D470" s="68" t="s">
        <v>286</v>
      </c>
      <c r="E470" s="22"/>
      <c r="F470" s="22"/>
      <c r="G470" s="69">
        <v>5414000</v>
      </c>
      <c r="H470" s="69"/>
      <c r="I470" s="69"/>
      <c r="J470" s="69"/>
      <c r="K470" s="19">
        <f t="shared" ref="K470:K483" si="36">SUM(G470:J470)</f>
        <v>5414000</v>
      </c>
      <c r="L470" s="26"/>
      <c r="M470" s="23"/>
      <c r="N470" s="24"/>
      <c r="O470" s="25"/>
      <c r="Q470" s="5"/>
    </row>
    <row r="471" spans="1:17" ht="30" customHeight="1" x14ac:dyDescent="0.3">
      <c r="A471" s="1204"/>
      <c r="B471" s="26" t="s">
        <v>196</v>
      </c>
      <c r="C471" s="28" t="s">
        <v>547</v>
      </c>
      <c r="D471" s="28" t="s">
        <v>286</v>
      </c>
      <c r="E471" s="1179"/>
      <c r="F471" s="1179"/>
      <c r="G471" s="26">
        <v>4490000</v>
      </c>
      <c r="H471" s="26">
        <v>4020000</v>
      </c>
      <c r="I471" s="26"/>
      <c r="J471" s="26"/>
      <c r="K471" s="26">
        <f t="shared" si="36"/>
        <v>8510000</v>
      </c>
      <c r="L471" s="26"/>
      <c r="M471" s="34"/>
      <c r="N471" s="33"/>
      <c r="O471" s="32"/>
      <c r="Q471" s="5"/>
    </row>
    <row r="472" spans="1:17" ht="21.75" customHeight="1" x14ac:dyDescent="0.3">
      <c r="A472" s="1204"/>
      <c r="B472" s="26" t="s">
        <v>24</v>
      </c>
      <c r="C472" s="28" t="s">
        <v>547</v>
      </c>
      <c r="D472" s="28" t="s">
        <v>286</v>
      </c>
      <c r="E472" s="26"/>
      <c r="F472" s="1179"/>
      <c r="G472" s="26">
        <v>16862000</v>
      </c>
      <c r="H472" s="26"/>
      <c r="I472" s="26"/>
      <c r="J472" s="26"/>
      <c r="K472" s="26">
        <f t="shared" si="36"/>
        <v>16862000</v>
      </c>
      <c r="L472" s="26"/>
      <c r="M472" s="34"/>
      <c r="N472" s="33"/>
      <c r="O472" s="32"/>
      <c r="Q472" s="5"/>
    </row>
    <row r="473" spans="1:17" ht="21.75" customHeight="1" x14ac:dyDescent="0.3">
      <c r="A473" s="1204"/>
      <c r="B473" s="26" t="s">
        <v>26</v>
      </c>
      <c r="C473" s="28" t="s">
        <v>213</v>
      </c>
      <c r="D473" s="28" t="s">
        <v>577</v>
      </c>
      <c r="E473" s="26">
        <v>107802268</v>
      </c>
      <c r="F473" s="1179"/>
      <c r="G473" s="26">
        <v>107802268</v>
      </c>
      <c r="H473" s="26"/>
      <c r="I473" s="26"/>
      <c r="J473" s="26"/>
      <c r="K473" s="1172">
        <f t="shared" si="36"/>
        <v>107802268</v>
      </c>
      <c r="L473" s="26">
        <f>IF(F473="",E473-K473,F473-K473)</f>
        <v>0</v>
      </c>
      <c r="M473" s="34"/>
      <c r="N473" s="33"/>
      <c r="O473" s="32"/>
      <c r="Q473" s="5"/>
    </row>
    <row r="474" spans="1:17" ht="21.75" customHeight="1" x14ac:dyDescent="0.3">
      <c r="A474" s="1204"/>
      <c r="B474" s="26" t="s">
        <v>28</v>
      </c>
      <c r="C474" s="28" t="s">
        <v>547</v>
      </c>
      <c r="D474" s="28" t="s">
        <v>286</v>
      </c>
      <c r="E474" s="26"/>
      <c r="F474" s="1179"/>
      <c r="G474" s="26">
        <v>9267000</v>
      </c>
      <c r="H474" s="26"/>
      <c r="I474" s="26"/>
      <c r="J474" s="26"/>
      <c r="K474" s="1172">
        <f t="shared" si="36"/>
        <v>9267000</v>
      </c>
      <c r="L474" s="26"/>
      <c r="M474" s="34"/>
      <c r="N474" s="33"/>
      <c r="O474" s="32"/>
      <c r="Q474" s="5"/>
    </row>
    <row r="475" spans="1:17" ht="21.75" customHeight="1" x14ac:dyDescent="0.3">
      <c r="A475" s="1204"/>
      <c r="B475" s="26" t="s">
        <v>30</v>
      </c>
      <c r="C475" s="28" t="s">
        <v>340</v>
      </c>
      <c r="D475" s="28" t="s">
        <v>545</v>
      </c>
      <c r="E475" s="26"/>
      <c r="F475" s="1179"/>
      <c r="G475" s="26">
        <v>10795000</v>
      </c>
      <c r="H475" s="26"/>
      <c r="I475" s="26"/>
      <c r="J475" s="26"/>
      <c r="K475" s="1172">
        <f t="shared" si="36"/>
        <v>10795000</v>
      </c>
      <c r="L475" s="26"/>
      <c r="M475" s="34"/>
      <c r="N475" s="33"/>
      <c r="O475" s="32"/>
      <c r="Q475" s="5"/>
    </row>
    <row r="476" spans="1:17" ht="22.5" customHeight="1" x14ac:dyDescent="0.3">
      <c r="A476" s="1204"/>
      <c r="B476" s="26" t="s">
        <v>33</v>
      </c>
      <c r="C476" s="46" t="s">
        <v>50</v>
      </c>
      <c r="D476" s="46" t="s">
        <v>61</v>
      </c>
      <c r="E476" s="26">
        <v>88055000</v>
      </c>
      <c r="F476" s="1179"/>
      <c r="G476" s="1172">
        <v>88055000</v>
      </c>
      <c r="H476" s="1172"/>
      <c r="I476" s="1172"/>
      <c r="J476" s="1172"/>
      <c r="K476" s="1172">
        <f t="shared" si="36"/>
        <v>88055000</v>
      </c>
      <c r="L476" s="1172"/>
      <c r="M476" s="34"/>
      <c r="N476" s="33"/>
      <c r="O476" s="1177"/>
      <c r="Q476" s="5"/>
    </row>
    <row r="477" spans="1:17" ht="22.5" customHeight="1" x14ac:dyDescent="0.3">
      <c r="A477" s="1204"/>
      <c r="B477" s="26" t="s">
        <v>39</v>
      </c>
      <c r="C477" s="46" t="s">
        <v>578</v>
      </c>
      <c r="D477" s="46" t="s">
        <v>301</v>
      </c>
      <c r="E477" s="1172"/>
      <c r="F477" s="1179">
        <v>12509100</v>
      </c>
      <c r="G477" s="1172">
        <v>12509100</v>
      </c>
      <c r="H477" s="1172"/>
      <c r="I477" s="1172"/>
      <c r="J477" s="1172"/>
      <c r="K477" s="1172">
        <f t="shared" si="36"/>
        <v>12509100</v>
      </c>
      <c r="L477" s="1172"/>
      <c r="M477" s="34"/>
      <c r="N477" s="33"/>
      <c r="O477" s="1177"/>
      <c r="Q477" s="5"/>
    </row>
    <row r="478" spans="1:17" ht="22.5" customHeight="1" x14ac:dyDescent="0.3">
      <c r="A478" s="1204"/>
      <c r="B478" s="26" t="s">
        <v>44</v>
      </c>
      <c r="C478" s="28" t="s">
        <v>579</v>
      </c>
      <c r="D478" s="28" t="s">
        <v>286</v>
      </c>
      <c r="E478" s="1172"/>
      <c r="F478" s="1179"/>
      <c r="G478" s="1172">
        <v>3789000</v>
      </c>
      <c r="H478" s="1172"/>
      <c r="I478" s="1172"/>
      <c r="J478" s="1172"/>
      <c r="K478" s="1172">
        <f t="shared" si="36"/>
        <v>3789000</v>
      </c>
      <c r="L478" s="1172"/>
      <c r="M478" s="34"/>
      <c r="N478" s="33"/>
      <c r="O478" s="1177"/>
      <c r="Q478" s="5"/>
    </row>
    <row r="479" spans="1:17" ht="22.5" customHeight="1" x14ac:dyDescent="0.3">
      <c r="A479" s="1204"/>
      <c r="B479" s="26" t="s">
        <v>49</v>
      </c>
      <c r="C479" s="28" t="s">
        <v>213</v>
      </c>
      <c r="D479" s="28" t="s">
        <v>577</v>
      </c>
      <c r="E479" s="1172"/>
      <c r="F479" s="1179"/>
      <c r="G479" s="1172">
        <v>11506924</v>
      </c>
      <c r="H479" s="1172">
        <v>25603300</v>
      </c>
      <c r="I479" s="1172"/>
      <c r="J479" s="1172"/>
      <c r="K479" s="1172">
        <f t="shared" si="36"/>
        <v>37110224</v>
      </c>
      <c r="L479" s="1172"/>
      <c r="M479" s="34"/>
      <c r="N479" s="33"/>
      <c r="O479" s="1177"/>
      <c r="Q479" s="5"/>
    </row>
    <row r="480" spans="1:17" ht="22.5" customHeight="1" x14ac:dyDescent="0.3">
      <c r="A480" s="1204"/>
      <c r="B480" s="26" t="s">
        <v>55</v>
      </c>
      <c r="C480" s="46" t="s">
        <v>580</v>
      </c>
      <c r="D480" s="46" t="s">
        <v>581</v>
      </c>
      <c r="E480" s="1172">
        <v>22830500</v>
      </c>
      <c r="F480" s="1179"/>
      <c r="G480" s="1172">
        <v>22830500</v>
      </c>
      <c r="H480" s="1172"/>
      <c r="I480" s="1172"/>
      <c r="J480" s="1172"/>
      <c r="K480" s="1172">
        <f t="shared" si="36"/>
        <v>22830500</v>
      </c>
      <c r="L480" s="1172"/>
      <c r="M480" s="34" t="s">
        <v>47</v>
      </c>
      <c r="N480" s="33"/>
      <c r="O480" s="1177"/>
      <c r="Q480" s="5"/>
    </row>
    <row r="481" spans="1:17" ht="22.5" customHeight="1" x14ac:dyDescent="0.3">
      <c r="A481" s="1204"/>
      <c r="B481" s="26" t="s">
        <v>59</v>
      </c>
      <c r="C481" s="46" t="s">
        <v>547</v>
      </c>
      <c r="D481" s="46" t="s">
        <v>263</v>
      </c>
      <c r="E481" s="1172"/>
      <c r="F481" s="1179"/>
      <c r="G481" s="1172">
        <v>3282000</v>
      </c>
      <c r="H481" s="1172"/>
      <c r="I481" s="1172"/>
      <c r="J481" s="1172"/>
      <c r="K481" s="1172">
        <f t="shared" si="36"/>
        <v>3282000</v>
      </c>
      <c r="L481" s="1172"/>
      <c r="M481" s="34"/>
      <c r="N481" s="33"/>
      <c r="O481" s="1177"/>
      <c r="Q481" s="5"/>
    </row>
    <row r="482" spans="1:17" ht="22.5" customHeight="1" x14ac:dyDescent="0.3">
      <c r="A482" s="1204"/>
      <c r="B482" s="26" t="s">
        <v>63</v>
      </c>
      <c r="C482" s="46" t="s">
        <v>213</v>
      </c>
      <c r="D482" s="46" t="s">
        <v>577</v>
      </c>
      <c r="E482" s="1172">
        <v>37110224</v>
      </c>
      <c r="F482" s="1179"/>
      <c r="G482" s="1172">
        <v>11506924</v>
      </c>
      <c r="H482" s="1172">
        <v>25603300</v>
      </c>
      <c r="I482" s="1172"/>
      <c r="J482" s="1172"/>
      <c r="K482" s="1172">
        <f t="shared" si="36"/>
        <v>37110224</v>
      </c>
      <c r="L482" s="1172"/>
      <c r="M482" s="34" t="s">
        <v>582</v>
      </c>
      <c r="N482" s="33"/>
      <c r="O482" s="1177"/>
      <c r="Q482" s="5"/>
    </row>
    <row r="483" spans="1:17" ht="22.5" customHeight="1" x14ac:dyDescent="0.3">
      <c r="A483" s="1204"/>
      <c r="B483" s="26" t="s">
        <v>67</v>
      </c>
      <c r="C483" s="28" t="s">
        <v>579</v>
      </c>
      <c r="D483" s="28" t="s">
        <v>286</v>
      </c>
      <c r="E483" s="1172"/>
      <c r="F483" s="1179"/>
      <c r="G483" s="1172">
        <v>4853000</v>
      </c>
      <c r="H483" s="1172"/>
      <c r="I483" s="1172"/>
      <c r="J483" s="1172"/>
      <c r="K483" s="1172">
        <f t="shared" si="36"/>
        <v>4853000</v>
      </c>
      <c r="L483" s="1172"/>
      <c r="M483" s="34"/>
      <c r="N483" s="33"/>
      <c r="O483" s="1177"/>
      <c r="Q483" s="5"/>
    </row>
    <row r="484" spans="1:17" ht="20.25" thickBot="1" x14ac:dyDescent="0.35">
      <c r="A484" s="1224"/>
      <c r="B484" s="120"/>
      <c r="C484" s="161"/>
      <c r="D484" s="161"/>
      <c r="E484" s="161"/>
      <c r="F484" s="220"/>
      <c r="G484" s="161"/>
      <c r="H484" s="161"/>
      <c r="I484" s="161"/>
      <c r="J484" s="162"/>
      <c r="K484" s="56">
        <f>SUM(K470:K483)</f>
        <v>368189316</v>
      </c>
      <c r="L484" s="57">
        <f>SUM(L470:L475)</f>
        <v>0</v>
      </c>
      <c r="M484" s="58"/>
      <c r="N484" s="59"/>
      <c r="O484" s="60"/>
      <c r="Q484" s="5"/>
    </row>
    <row r="485" spans="1:17" ht="15.75" customHeight="1" x14ac:dyDescent="0.3">
      <c r="A485" s="1199" t="s">
        <v>583</v>
      </c>
      <c r="B485" s="26">
        <v>1</v>
      </c>
      <c r="C485" s="163" t="s">
        <v>584</v>
      </c>
      <c r="D485" s="155" t="s">
        <v>182</v>
      </c>
      <c r="E485" s="157"/>
      <c r="F485" s="1179"/>
      <c r="G485" s="157">
        <v>23240749</v>
      </c>
      <c r="H485" s="82"/>
      <c r="I485" s="82"/>
      <c r="J485" s="82"/>
      <c r="K485" s="1172">
        <f>SUM(G485:J485)</f>
        <v>23240749</v>
      </c>
      <c r="L485" s="26"/>
      <c r="M485" s="34"/>
      <c r="N485" s="33"/>
      <c r="O485" s="25"/>
      <c r="Q485" s="5"/>
    </row>
    <row r="486" spans="1:17" ht="15.75" customHeight="1" x14ac:dyDescent="0.3">
      <c r="A486" s="1199"/>
      <c r="B486" s="26"/>
      <c r="C486" s="80"/>
      <c r="D486" s="81"/>
      <c r="E486" s="82"/>
      <c r="F486" s="1179"/>
      <c r="G486" s="82"/>
      <c r="H486" s="82"/>
      <c r="I486" s="82"/>
      <c r="J486" s="82"/>
      <c r="K486" s="1172">
        <f>SUM(G486:J486)</f>
        <v>0</v>
      </c>
      <c r="L486" s="26">
        <f>IF(F486="",E486-K486,F486-K486)</f>
        <v>0</v>
      </c>
      <c r="M486" s="34"/>
      <c r="N486" s="33"/>
      <c r="O486" s="32"/>
      <c r="Q486" s="5"/>
    </row>
    <row r="487" spans="1:17" ht="16.5" customHeight="1" x14ac:dyDescent="0.3">
      <c r="A487" s="1199"/>
      <c r="B487" s="26"/>
      <c r="C487" s="80"/>
      <c r="D487" s="155"/>
      <c r="E487" s="82"/>
      <c r="F487" s="1179"/>
      <c r="G487" s="82"/>
      <c r="H487" s="82"/>
      <c r="I487" s="82"/>
      <c r="J487" s="82"/>
      <c r="K487" s="1172">
        <f>SUM(G487:J487)</f>
        <v>0</v>
      </c>
      <c r="L487" s="26"/>
      <c r="M487" s="49"/>
      <c r="N487" s="50"/>
      <c r="O487" s="32"/>
      <c r="Q487" s="5"/>
    </row>
    <row r="488" spans="1:17" ht="21.75" customHeight="1" thickBot="1" x14ac:dyDescent="0.35">
      <c r="A488" s="1229"/>
      <c r="B488" s="160"/>
      <c r="C488" s="161"/>
      <c r="D488" s="161"/>
      <c r="E488" s="161"/>
      <c r="F488" s="220"/>
      <c r="G488" s="161"/>
      <c r="H488" s="161"/>
      <c r="I488" s="161"/>
      <c r="J488" s="162"/>
      <c r="K488" s="56">
        <f>SUM(K485:K487)</f>
        <v>23240749</v>
      </c>
      <c r="L488" s="57">
        <f>SUM(L485:L487)</f>
        <v>0</v>
      </c>
      <c r="M488" s="58"/>
      <c r="N488" s="59"/>
      <c r="O488" s="60"/>
      <c r="Q488" s="5"/>
    </row>
    <row r="489" spans="1:17" ht="19.5" x14ac:dyDescent="0.3">
      <c r="A489" s="1199" t="s">
        <v>585</v>
      </c>
      <c r="B489" s="19" t="s">
        <v>194</v>
      </c>
      <c r="C489" s="80" t="s">
        <v>161</v>
      </c>
      <c r="D489" s="81" t="s">
        <v>483</v>
      </c>
      <c r="E489" s="82">
        <v>450000</v>
      </c>
      <c r="F489" s="1179"/>
      <c r="G489" s="82">
        <v>450000</v>
      </c>
      <c r="H489" s="82"/>
      <c r="I489" s="82"/>
      <c r="J489" s="82"/>
      <c r="K489" s="1172">
        <f>SUM(G489:J489)</f>
        <v>450000</v>
      </c>
      <c r="L489" s="26">
        <f>IF(F489="",E489-K489,F489-K489)</f>
        <v>0</v>
      </c>
      <c r="M489" s="34"/>
      <c r="N489" s="33"/>
      <c r="O489" s="25"/>
      <c r="Q489" s="5"/>
    </row>
    <row r="490" spans="1:17" ht="19.5" x14ac:dyDescent="0.3">
      <c r="A490" s="1199"/>
      <c r="B490" s="1173"/>
      <c r="C490" s="80" t="s">
        <v>586</v>
      </c>
      <c r="D490" s="81" t="s">
        <v>587</v>
      </c>
      <c r="E490" s="82">
        <v>500000</v>
      </c>
      <c r="F490" s="1179"/>
      <c r="G490" s="82">
        <v>500000</v>
      </c>
      <c r="H490" s="82"/>
      <c r="I490" s="82"/>
      <c r="J490" s="82"/>
      <c r="K490" s="1172"/>
      <c r="L490" s="1172"/>
      <c r="M490" s="34"/>
      <c r="N490" s="33"/>
      <c r="O490" s="1178"/>
      <c r="Q490" s="5"/>
    </row>
    <row r="491" spans="1:17" ht="19.5" x14ac:dyDescent="0.3">
      <c r="A491" s="1199"/>
      <c r="B491" s="26">
        <v>2</v>
      </c>
      <c r="C491" s="80" t="s">
        <v>99</v>
      </c>
      <c r="D491" s="81" t="s">
        <v>100</v>
      </c>
      <c r="E491" s="82">
        <v>23690000</v>
      </c>
      <c r="F491" s="1179"/>
      <c r="G491" s="82">
        <v>23690000</v>
      </c>
      <c r="H491" s="82"/>
      <c r="I491" s="82"/>
      <c r="J491" s="82"/>
      <c r="K491" s="1172">
        <f>SUM(G491:J491)</f>
        <v>23690000</v>
      </c>
      <c r="L491" s="1172"/>
      <c r="M491" s="34"/>
      <c r="N491" s="33"/>
      <c r="O491" s="32"/>
      <c r="Q491" s="5"/>
    </row>
    <row r="492" spans="1:17" ht="19.5" x14ac:dyDescent="0.3">
      <c r="A492" s="1199"/>
      <c r="B492" s="26"/>
      <c r="C492" s="80"/>
      <c r="D492" s="155"/>
      <c r="E492" s="82"/>
      <c r="F492" s="1179"/>
      <c r="G492" s="82"/>
      <c r="H492" s="82"/>
      <c r="I492" s="82"/>
      <c r="J492" s="82"/>
      <c r="K492" s="1172">
        <f>SUM(G492:J492)</f>
        <v>0</v>
      </c>
      <c r="L492" s="1172"/>
      <c r="M492" s="49"/>
      <c r="N492" s="50"/>
      <c r="O492" s="32"/>
      <c r="Q492" s="5"/>
    </row>
    <row r="493" spans="1:17" ht="19.5" x14ac:dyDescent="0.3">
      <c r="A493" s="1199"/>
      <c r="B493" s="26"/>
      <c r="C493" s="156"/>
      <c r="D493" s="155"/>
      <c r="E493" s="157"/>
      <c r="F493" s="1179"/>
      <c r="G493" s="157"/>
      <c r="H493" s="157"/>
      <c r="I493" s="157"/>
      <c r="J493" s="158"/>
      <c r="K493" s="1172">
        <f>SUM(G493:J493)</f>
        <v>0</v>
      </c>
      <c r="L493" s="1172"/>
      <c r="M493" s="49"/>
      <c r="N493" s="50"/>
      <c r="O493" s="32"/>
      <c r="Q493" s="5"/>
    </row>
    <row r="494" spans="1:17" ht="20.25" thickBot="1" x14ac:dyDescent="0.35">
      <c r="A494" s="1229"/>
      <c r="B494" s="160"/>
      <c r="C494" s="161"/>
      <c r="D494" s="161"/>
      <c r="E494" s="161"/>
      <c r="F494" s="220"/>
      <c r="G494" s="161"/>
      <c r="H494" s="161"/>
      <c r="I494" s="161"/>
      <c r="J494" s="162"/>
      <c r="K494" s="56">
        <f>SUM(K489:K493)</f>
        <v>24140000</v>
      </c>
      <c r="L494" s="57">
        <f>SUM(L489:L493)</f>
        <v>0</v>
      </c>
      <c r="M494" s="58"/>
      <c r="N494" s="59"/>
      <c r="O494" s="60"/>
      <c r="Q494" s="5"/>
    </row>
    <row r="495" spans="1:17" ht="3.75" customHeight="1" thickBot="1" x14ac:dyDescent="0.35">
      <c r="A495" s="200"/>
      <c r="B495" s="61"/>
      <c r="C495" s="62"/>
      <c r="D495" s="63"/>
      <c r="E495" s="61"/>
      <c r="F495" s="221"/>
      <c r="G495" s="61"/>
      <c r="H495" s="61"/>
      <c r="I495" s="61"/>
      <c r="J495" s="61"/>
      <c r="K495" s="61"/>
      <c r="L495" s="61"/>
      <c r="M495" s="64"/>
      <c r="N495" s="65"/>
      <c r="O495" s="65"/>
      <c r="Q495" s="5"/>
    </row>
    <row r="496" spans="1:17" ht="24" customHeight="1" x14ac:dyDescent="0.3">
      <c r="A496" s="1220" t="s">
        <v>588</v>
      </c>
      <c r="B496" s="19" t="s">
        <v>194</v>
      </c>
      <c r="C496" s="20" t="s">
        <v>369</v>
      </c>
      <c r="D496" s="21" t="s">
        <v>453</v>
      </c>
      <c r="E496" s="19"/>
      <c r="F496" s="225"/>
      <c r="G496" s="19">
        <v>11308000</v>
      </c>
      <c r="H496" s="19">
        <v>631000</v>
      </c>
      <c r="I496" s="19"/>
      <c r="J496" s="19"/>
      <c r="K496" s="19">
        <f t="shared" ref="K496:K502" si="37">SUM(G496:J496)</f>
        <v>11939000</v>
      </c>
      <c r="L496" s="26"/>
      <c r="M496" s="107"/>
      <c r="N496" s="24"/>
      <c r="O496" s="25"/>
      <c r="Q496" s="5"/>
    </row>
    <row r="497" spans="1:17" ht="24" customHeight="1" x14ac:dyDescent="0.3">
      <c r="A497" s="1221"/>
      <c r="B497" s="26" t="s">
        <v>196</v>
      </c>
      <c r="C497" s="27" t="s">
        <v>589</v>
      </c>
      <c r="D497" s="28" t="s">
        <v>400</v>
      </c>
      <c r="E497" s="26">
        <v>2000000</v>
      </c>
      <c r="F497" s="226"/>
      <c r="G497" s="26">
        <v>2000000</v>
      </c>
      <c r="H497" s="26"/>
      <c r="I497" s="26"/>
      <c r="J497" s="26"/>
      <c r="K497" s="26">
        <f t="shared" si="37"/>
        <v>2000000</v>
      </c>
      <c r="L497" s="26">
        <f t="shared" ref="L497:L502" si="38">IF(F497="",E497-K497,F497-K497)</f>
        <v>0</v>
      </c>
      <c r="M497" s="108"/>
      <c r="N497" s="33"/>
      <c r="O497" s="32"/>
      <c r="Q497" s="5"/>
    </row>
    <row r="498" spans="1:17" ht="29.25" customHeight="1" x14ac:dyDescent="0.3">
      <c r="A498" s="1221"/>
      <c r="B498" s="26" t="s">
        <v>20</v>
      </c>
      <c r="C498" s="27" t="s">
        <v>590</v>
      </c>
      <c r="D498" s="28" t="s">
        <v>403</v>
      </c>
      <c r="E498" s="26">
        <v>9500000</v>
      </c>
      <c r="F498" s="226"/>
      <c r="G498" s="26">
        <v>9500000</v>
      </c>
      <c r="H498" s="26"/>
      <c r="I498" s="26"/>
      <c r="J498" s="26"/>
      <c r="K498" s="26">
        <f t="shared" si="37"/>
        <v>9500000</v>
      </c>
      <c r="L498" s="26">
        <f t="shared" si="38"/>
        <v>0</v>
      </c>
      <c r="M498" s="108"/>
      <c r="N498" s="33"/>
      <c r="O498" s="32"/>
      <c r="Q498" s="5"/>
    </row>
    <row r="499" spans="1:17" ht="24" customHeight="1" x14ac:dyDescent="0.3">
      <c r="A499" s="1221"/>
      <c r="B499" s="26" t="s">
        <v>24</v>
      </c>
      <c r="C499" s="27"/>
      <c r="D499" s="28"/>
      <c r="E499" s="26"/>
      <c r="F499" s="226"/>
      <c r="G499" s="26"/>
      <c r="H499" s="26"/>
      <c r="I499" s="26"/>
      <c r="J499" s="26"/>
      <c r="K499" s="26">
        <f t="shared" si="37"/>
        <v>0</v>
      </c>
      <c r="L499" s="26">
        <f t="shared" si="38"/>
        <v>0</v>
      </c>
      <c r="M499" s="108"/>
      <c r="N499" s="33"/>
      <c r="O499" s="32"/>
      <c r="Q499" s="5"/>
    </row>
    <row r="500" spans="1:17" ht="24" customHeight="1" x14ac:dyDescent="0.3">
      <c r="A500" s="1221"/>
      <c r="B500" s="26" t="s">
        <v>26</v>
      </c>
      <c r="C500" s="27"/>
      <c r="D500" s="28"/>
      <c r="E500" s="26"/>
      <c r="F500" s="226"/>
      <c r="G500" s="26"/>
      <c r="H500" s="26"/>
      <c r="I500" s="26"/>
      <c r="J500" s="26"/>
      <c r="K500" s="26">
        <f t="shared" si="37"/>
        <v>0</v>
      </c>
      <c r="L500" s="26">
        <f t="shared" si="38"/>
        <v>0</v>
      </c>
      <c r="M500" s="108"/>
      <c r="N500" s="33"/>
      <c r="O500" s="32"/>
      <c r="Q500" s="5"/>
    </row>
    <row r="501" spans="1:17" ht="24" customHeight="1" x14ac:dyDescent="0.3">
      <c r="A501" s="1221"/>
      <c r="B501" s="26" t="s">
        <v>28</v>
      </c>
      <c r="C501" s="27"/>
      <c r="D501" s="28"/>
      <c r="E501" s="26"/>
      <c r="F501" s="226"/>
      <c r="G501" s="26"/>
      <c r="H501" s="26"/>
      <c r="I501" s="26"/>
      <c r="J501" s="26"/>
      <c r="K501" s="26">
        <f t="shared" si="37"/>
        <v>0</v>
      </c>
      <c r="L501" s="26">
        <f t="shared" si="38"/>
        <v>0</v>
      </c>
      <c r="M501" s="108"/>
      <c r="N501" s="33"/>
      <c r="O501" s="32"/>
      <c r="Q501" s="5"/>
    </row>
    <row r="502" spans="1:17" ht="24" customHeight="1" x14ac:dyDescent="0.3">
      <c r="A502" s="1221"/>
      <c r="B502" s="26" t="s">
        <v>30</v>
      </c>
      <c r="C502" s="47"/>
      <c r="D502" s="48"/>
      <c r="E502" s="29"/>
      <c r="F502" s="226"/>
      <c r="G502" s="29"/>
      <c r="H502" s="29"/>
      <c r="I502" s="29"/>
      <c r="J502" s="29"/>
      <c r="K502" s="26">
        <f t="shared" si="37"/>
        <v>0</v>
      </c>
      <c r="L502" s="26">
        <f t="shared" si="38"/>
        <v>0</v>
      </c>
      <c r="M502" s="173"/>
      <c r="N502" s="50"/>
      <c r="O502" s="32"/>
      <c r="Q502" s="5"/>
    </row>
    <row r="503" spans="1:17" ht="24" customHeight="1" thickBot="1" x14ac:dyDescent="0.35">
      <c r="A503" s="1222"/>
      <c r="B503" s="118"/>
      <c r="C503" s="118"/>
      <c r="D503" s="118" t="s">
        <v>2</v>
      </c>
      <c r="E503" s="118"/>
      <c r="F503" s="229"/>
      <c r="G503" s="118"/>
      <c r="H503" s="118"/>
      <c r="I503" s="118"/>
      <c r="J503" s="118"/>
      <c r="K503" s="56">
        <f>SUM(K496:K502)</f>
        <v>23439000</v>
      </c>
      <c r="L503" s="57">
        <f>SUM(L496:L502)</f>
        <v>0</v>
      </c>
      <c r="M503" s="106"/>
      <c r="N503" s="59"/>
      <c r="O503" s="60"/>
      <c r="Q503" s="5"/>
    </row>
    <row r="504" spans="1:17" ht="15.75" customHeight="1" x14ac:dyDescent="0.3">
      <c r="A504" s="201"/>
      <c r="B504" s="174"/>
      <c r="C504" s="174"/>
      <c r="D504" s="174"/>
      <c r="E504" s="174"/>
      <c r="F504" s="231"/>
      <c r="G504" s="174"/>
      <c r="H504" s="174"/>
      <c r="I504" s="174"/>
      <c r="J504" s="174"/>
      <c r="K504" s="175"/>
      <c r="L504" s="176"/>
      <c r="M504" s="145"/>
      <c r="N504" s="145"/>
      <c r="O504" s="145"/>
      <c r="Q504" s="5"/>
    </row>
    <row r="505" spans="1:17" ht="15.75" customHeight="1" x14ac:dyDescent="0.3">
      <c r="A505" s="201"/>
      <c r="B505" s="174"/>
      <c r="C505" s="174"/>
      <c r="D505" s="174"/>
      <c r="E505" s="174"/>
      <c r="F505" s="231"/>
      <c r="G505" s="174"/>
      <c r="H505" s="174"/>
      <c r="I505" s="174"/>
      <c r="J505" s="174"/>
      <c r="K505" s="175"/>
      <c r="L505" s="176"/>
      <c r="M505" s="145"/>
      <c r="N505" s="145"/>
      <c r="O505" s="145"/>
      <c r="Q505" s="5"/>
    </row>
    <row r="506" spans="1:17" ht="15.75" customHeight="1" x14ac:dyDescent="0.3">
      <c r="A506" s="201"/>
      <c r="B506" s="174"/>
      <c r="C506" s="174"/>
      <c r="D506" s="174"/>
      <c r="E506" s="174"/>
      <c r="F506" s="231"/>
      <c r="G506" s="174"/>
      <c r="H506" s="174"/>
      <c r="I506" s="174"/>
      <c r="J506" s="174"/>
      <c r="K506" s="175"/>
      <c r="L506" s="176"/>
      <c r="M506" s="145"/>
      <c r="N506" s="145"/>
      <c r="O506" s="145"/>
      <c r="Q506" s="5"/>
    </row>
    <row r="507" spans="1:17" ht="15.75" customHeight="1" x14ac:dyDescent="0.3">
      <c r="A507" s="201"/>
      <c r="B507" s="174"/>
      <c r="C507" s="174"/>
      <c r="D507" s="174"/>
      <c r="E507" s="174"/>
      <c r="F507" s="231"/>
      <c r="G507" s="174"/>
      <c r="H507" s="174"/>
      <c r="I507" s="174"/>
      <c r="J507" s="174"/>
      <c r="K507" s="175"/>
      <c r="L507" s="176"/>
      <c r="M507" s="145"/>
      <c r="N507" s="145"/>
      <c r="O507" s="145"/>
      <c r="Q507" s="5"/>
    </row>
    <row r="508" spans="1:17" x14ac:dyDescent="0.3">
      <c r="A508" s="201"/>
      <c r="B508" s="174"/>
      <c r="C508" s="174"/>
      <c r="D508" s="174"/>
      <c r="E508" s="174"/>
      <c r="F508" s="231"/>
      <c r="G508" s="174"/>
      <c r="H508" s="174"/>
      <c r="I508" s="174"/>
      <c r="J508" s="174"/>
      <c r="K508" s="175"/>
      <c r="L508" s="176"/>
      <c r="M508" s="145"/>
      <c r="N508" s="145"/>
      <c r="O508" s="145"/>
      <c r="Q508" s="5"/>
    </row>
    <row r="509" spans="1:17" ht="15.75" customHeight="1" x14ac:dyDescent="0.3">
      <c r="A509" s="201"/>
      <c r="B509" s="174"/>
      <c r="C509" s="174"/>
      <c r="D509" s="174"/>
      <c r="E509" s="174"/>
      <c r="F509" s="231"/>
      <c r="G509" s="174"/>
      <c r="H509" s="174"/>
      <c r="I509" s="174"/>
      <c r="J509" s="174"/>
      <c r="K509" s="1018"/>
      <c r="L509" s="1019"/>
      <c r="M509" s="145"/>
      <c r="N509" s="145"/>
      <c r="O509" s="145"/>
      <c r="Q509" s="5"/>
    </row>
    <row r="510" spans="1:17" x14ac:dyDescent="0.3">
      <c r="K510" s="1020">
        <f>K503+K494+K488+K484+K469+K466+K461+K456+K453+K448+K436+K419+K396+K383+K364+K355+K343+K323+K313+K290+K284+K278+K246+K237+K227+K213+K199+K174+K148+K140+K101+K61</f>
        <v>24457817791</v>
      </c>
      <c r="L510" s="1020">
        <f>L503+L494+L488+L484+L469+L466+L461+L456+L453+L448+L436+L419+L396+L383+L364+L355+L343+L323+L313+L290+L284+L278+L246+L237+L227+L213+L199+L174+L148+L140+L101+L61</f>
        <v>747283016</v>
      </c>
      <c r="Q510" s="5"/>
    </row>
  </sheetData>
  <autoFilter ref="A6:O313">
    <filterColumn colId="0">
      <filters>
        <filter val="NAM THUẬN_x000a_T19 _x000a_( tòa nhà Đức )"/>
      </filters>
    </filterColumn>
  </autoFilter>
  <mergeCells count="54">
    <mergeCell ref="H115:H116"/>
    <mergeCell ref="I115:I116"/>
    <mergeCell ref="J115:J116"/>
    <mergeCell ref="K115:K116"/>
    <mergeCell ref="L115:L116"/>
    <mergeCell ref="A2:L3"/>
    <mergeCell ref="L200:L201"/>
    <mergeCell ref="A345:A355"/>
    <mergeCell ref="I200:I201"/>
    <mergeCell ref="H200:H201"/>
    <mergeCell ref="G200:G201"/>
    <mergeCell ref="K200:K201"/>
    <mergeCell ref="A238:A246"/>
    <mergeCell ref="A315:A323"/>
    <mergeCell ref="A325:A343"/>
    <mergeCell ref="A247:A278"/>
    <mergeCell ref="F200:F201"/>
    <mergeCell ref="A291:A313"/>
    <mergeCell ref="A285:A290"/>
    <mergeCell ref="A200:A213"/>
    <mergeCell ref="A279:A284"/>
    <mergeCell ref="A214:A227"/>
    <mergeCell ref="A365:A383"/>
    <mergeCell ref="A411:A419"/>
    <mergeCell ref="A454:A456"/>
    <mergeCell ref="A356:A364"/>
    <mergeCell ref="A445:A448"/>
    <mergeCell ref="A228:A237"/>
    <mergeCell ref="A496:A503"/>
    <mergeCell ref="A470:A484"/>
    <mergeCell ref="A384:A396"/>
    <mergeCell ref="A467:A469"/>
    <mergeCell ref="A489:A494"/>
    <mergeCell ref="A485:A488"/>
    <mergeCell ref="A449:A453"/>
    <mergeCell ref="A457:A461"/>
    <mergeCell ref="A432:A436"/>
    <mergeCell ref="A462:A466"/>
    <mergeCell ref="A175:A198"/>
    <mergeCell ref="N5:O5"/>
    <mergeCell ref="A102:A140"/>
    <mergeCell ref="A141:A148"/>
    <mergeCell ref="A149:A174"/>
    <mergeCell ref="D104:D105"/>
    <mergeCell ref="F104:F105"/>
    <mergeCell ref="G104:G105"/>
    <mergeCell ref="H104:H105"/>
    <mergeCell ref="I104:I105"/>
    <mergeCell ref="K104:K105"/>
    <mergeCell ref="L104:L105"/>
    <mergeCell ref="A7:A61"/>
    <mergeCell ref="A62:A101"/>
    <mergeCell ref="F115:F116"/>
    <mergeCell ref="G115:G116"/>
  </mergeCells>
  <pageMargins left="0.70866141732283472" right="0.70866141732283472" top="0.74803149606299213" bottom="0.74803149606299213" header="0.31496062992125984" footer="0.31496062992125984"/>
  <pageSetup scale="35" orientation="landscape" r:id="rId1"/>
  <rowBreaks count="6" manualBreakCount="6">
    <brk id="101" max="16383" man="1"/>
    <brk id="174" max="16383" man="1"/>
    <brk id="246" max="16383" man="1"/>
    <brk id="290" max="16383" man="1"/>
    <brk id="364" max="16383" man="1"/>
    <brk id="396" max="16383" man="1"/>
  </rowBreaks>
  <colBreaks count="1" manualBreakCount="1">
    <brk id="12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4:L28"/>
  <sheetViews>
    <sheetView workbookViewId="0">
      <selection activeCell="E31" sqref="E31"/>
    </sheetView>
  </sheetViews>
  <sheetFormatPr defaultColWidth="9.28515625" defaultRowHeight="16.5" x14ac:dyDescent="0.25"/>
  <cols>
    <col min="1" max="2" width="9.28515625" style="233"/>
    <col min="3" max="3" width="28.7109375" style="233" customWidth="1"/>
    <col min="4" max="4" width="21.140625" style="234" customWidth="1"/>
    <col min="5" max="5" width="21.140625" style="233" customWidth="1"/>
    <col min="6" max="6" width="22.28515625" style="233" customWidth="1"/>
    <col min="7" max="7" width="18.85546875" style="234" customWidth="1"/>
    <col min="8" max="8" width="17.42578125" style="233" customWidth="1"/>
    <col min="9" max="11" width="9.28515625" style="233"/>
    <col min="12" max="12" width="18.42578125" style="233" bestFit="1" customWidth="1"/>
    <col min="13" max="16384" width="9.28515625" style="233"/>
  </cols>
  <sheetData>
    <row r="4" spans="1:8" x14ac:dyDescent="0.25">
      <c r="A4" s="369"/>
    </row>
    <row r="5" spans="1:8" x14ac:dyDescent="0.25">
      <c r="C5" s="233" t="s">
        <v>591</v>
      </c>
      <c r="F5" s="233" t="s">
        <v>192</v>
      </c>
    </row>
    <row r="6" spans="1:8" x14ac:dyDescent="0.25">
      <c r="C6" s="370" t="s">
        <v>592</v>
      </c>
      <c r="D6" s="371" t="s">
        <v>593</v>
      </c>
      <c r="F6" s="233" t="s">
        <v>592</v>
      </c>
      <c r="G6" s="234" t="s">
        <v>593</v>
      </c>
    </row>
    <row r="7" spans="1:8" x14ac:dyDescent="0.25">
      <c r="C7" s="372" t="s">
        <v>594</v>
      </c>
      <c r="D7" s="373">
        <v>814000</v>
      </c>
      <c r="F7" s="233" t="s">
        <v>214</v>
      </c>
      <c r="G7" s="234">
        <v>23860000</v>
      </c>
    </row>
    <row r="8" spans="1:8" x14ac:dyDescent="0.25">
      <c r="C8" s="374" t="s">
        <v>595</v>
      </c>
      <c r="D8" s="375">
        <v>3470000</v>
      </c>
      <c r="F8" s="233" t="s">
        <v>97</v>
      </c>
      <c r="G8" s="234">
        <v>21520000</v>
      </c>
    </row>
    <row r="9" spans="1:8" x14ac:dyDescent="0.25">
      <c r="C9" s="374" t="s">
        <v>595</v>
      </c>
      <c r="D9" s="375">
        <v>8912000</v>
      </c>
      <c r="F9" s="233" t="s">
        <v>101</v>
      </c>
      <c r="G9" s="234">
        <v>15360000</v>
      </c>
    </row>
    <row r="10" spans="1:8" x14ac:dyDescent="0.25">
      <c r="C10" s="374"/>
      <c r="D10" s="375"/>
      <c r="F10" s="233" t="s">
        <v>596</v>
      </c>
      <c r="G10" s="234">
        <v>1450000</v>
      </c>
    </row>
    <row r="11" spans="1:8" x14ac:dyDescent="0.25">
      <c r="C11" s="374"/>
      <c r="D11" s="375"/>
      <c r="F11" s="458" t="s">
        <v>105</v>
      </c>
      <c r="G11" s="234">
        <v>1022000</v>
      </c>
      <c r="H11" s="233" t="s">
        <v>597</v>
      </c>
    </row>
    <row r="12" spans="1:8" x14ac:dyDescent="0.25">
      <c r="C12" s="374"/>
      <c r="D12" s="375"/>
      <c r="F12" s="233" t="s">
        <v>598</v>
      </c>
      <c r="G12" s="234">
        <v>4829000</v>
      </c>
      <c r="H12" s="233" t="s">
        <v>597</v>
      </c>
    </row>
    <row r="13" spans="1:8" x14ac:dyDescent="0.25">
      <c r="C13" s="374"/>
      <c r="D13" s="375"/>
    </row>
    <row r="14" spans="1:8" x14ac:dyDescent="0.25">
      <c r="C14" s="374"/>
      <c r="D14" s="375"/>
      <c r="F14" s="233" t="s">
        <v>599</v>
      </c>
      <c r="G14" s="234">
        <v>3854000</v>
      </c>
      <c r="H14" s="233" t="s">
        <v>597</v>
      </c>
    </row>
    <row r="15" spans="1:8" x14ac:dyDescent="0.25">
      <c r="C15" s="374"/>
      <c r="D15" s="375"/>
      <c r="F15" s="233" t="s">
        <v>600</v>
      </c>
      <c r="G15" s="234">
        <v>2252000</v>
      </c>
      <c r="H15" s="233" t="s">
        <v>597</v>
      </c>
    </row>
    <row r="16" spans="1:8" x14ac:dyDescent="0.25">
      <c r="C16" s="374"/>
      <c r="D16" s="375"/>
    </row>
    <row r="17" spans="3:12" x14ac:dyDescent="0.25">
      <c r="C17" s="374"/>
      <c r="D17" s="375"/>
    </row>
    <row r="18" spans="3:12" x14ac:dyDescent="0.25">
      <c r="C18" s="374"/>
      <c r="D18" s="375"/>
      <c r="L18" s="234"/>
    </row>
    <row r="19" spans="3:12" x14ac:dyDescent="0.25">
      <c r="C19" s="374"/>
      <c r="D19" s="375"/>
    </row>
    <row r="20" spans="3:12" x14ac:dyDescent="0.25">
      <c r="C20" s="374"/>
      <c r="D20" s="375"/>
      <c r="L20" s="682"/>
    </row>
    <row r="21" spans="3:12" x14ac:dyDescent="0.25">
      <c r="C21" s="374"/>
      <c r="D21" s="375"/>
    </row>
    <row r="22" spans="3:12" x14ac:dyDescent="0.25">
      <c r="C22" s="374"/>
      <c r="D22" s="375"/>
    </row>
    <row r="23" spans="3:12" x14ac:dyDescent="0.25">
      <c r="C23" s="374"/>
      <c r="D23" s="375"/>
      <c r="H23" s="233" t="s">
        <v>2</v>
      </c>
    </row>
    <row r="24" spans="3:12" x14ac:dyDescent="0.25">
      <c r="C24" s="374"/>
      <c r="D24" s="375"/>
    </row>
    <row r="25" spans="3:12" x14ac:dyDescent="0.25">
      <c r="C25" s="374"/>
      <c r="D25" s="375"/>
    </row>
    <row r="26" spans="3:12" x14ac:dyDescent="0.25">
      <c r="C26" s="374"/>
      <c r="D26" s="375"/>
    </row>
    <row r="27" spans="3:12" x14ac:dyDescent="0.25">
      <c r="C27" s="374"/>
      <c r="D27" s="375"/>
    </row>
    <row r="28" spans="3:12" x14ac:dyDescent="0.25">
      <c r="C28" s="376"/>
      <c r="D28" s="37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4:I64"/>
  <sheetViews>
    <sheetView topLeftCell="A28" workbookViewId="0">
      <selection activeCell="B61" sqref="B61"/>
    </sheetView>
  </sheetViews>
  <sheetFormatPr defaultColWidth="9.28515625" defaultRowHeight="16.5" x14ac:dyDescent="0.25"/>
  <cols>
    <col min="1" max="1" width="28.7109375" style="435" customWidth="1"/>
    <col min="2" max="2" width="28.5703125" style="612" customWidth="1"/>
    <col min="3" max="3" width="47" style="590" customWidth="1"/>
    <col min="4" max="4" width="23.140625" style="591" customWidth="1"/>
    <col min="5" max="5" width="52.140625" style="591" customWidth="1"/>
    <col min="6" max="6" width="26.140625" style="591" customWidth="1"/>
    <col min="7" max="7" width="44.7109375" style="592" customWidth="1"/>
    <col min="8" max="8" width="12.28515625" style="233" customWidth="1"/>
    <col min="9" max="9" width="18.7109375" style="233" customWidth="1"/>
    <col min="10" max="16384" width="9.28515625" style="233"/>
  </cols>
  <sheetData>
    <row r="4" spans="1:7" x14ac:dyDescent="0.25">
      <c r="A4" s="1257" t="s">
        <v>601</v>
      </c>
      <c r="B4" s="1257"/>
      <c r="C4" s="1257"/>
      <c r="D4" s="1257"/>
      <c r="E4" s="1257"/>
      <c r="F4" s="1257"/>
      <c r="G4" s="1257"/>
    </row>
    <row r="5" spans="1:7" x14ac:dyDescent="0.25">
      <c r="A5" s="1257"/>
      <c r="B5" s="1257"/>
      <c r="C5" s="1257"/>
      <c r="D5" s="1257"/>
      <c r="E5" s="1257"/>
      <c r="F5" s="1257"/>
      <c r="G5" s="1257"/>
    </row>
    <row r="6" spans="1:7" ht="17.25" thickBot="1" x14ac:dyDescent="0.3"/>
    <row r="7" spans="1:7" ht="45" customHeight="1" x14ac:dyDescent="0.25">
      <c r="A7" s="556" t="s">
        <v>4</v>
      </c>
      <c r="B7" s="557" t="s">
        <v>602</v>
      </c>
      <c r="C7" s="558" t="s">
        <v>593</v>
      </c>
      <c r="D7" s="559" t="s">
        <v>603</v>
      </c>
      <c r="E7" s="1048" t="s">
        <v>6</v>
      </c>
      <c r="F7" s="1048" t="s">
        <v>604</v>
      </c>
      <c r="G7" s="597" t="s">
        <v>605</v>
      </c>
    </row>
    <row r="8" spans="1:7" ht="42.75" customHeight="1" x14ac:dyDescent="0.25">
      <c r="A8" s="1166" t="s">
        <v>544</v>
      </c>
      <c r="B8" s="1167" t="s">
        <v>606</v>
      </c>
      <c r="C8" s="1168">
        <v>2000000</v>
      </c>
      <c r="D8" s="1169">
        <v>43844</v>
      </c>
      <c r="E8" s="1049" t="s">
        <v>607</v>
      </c>
      <c r="F8" s="1049"/>
      <c r="G8" s="573"/>
    </row>
    <row r="9" spans="1:7" ht="45" customHeight="1" x14ac:dyDescent="0.25">
      <c r="A9" s="1166" t="s">
        <v>19</v>
      </c>
      <c r="B9" s="1072" t="s">
        <v>608</v>
      </c>
      <c r="C9" s="1073">
        <v>3000000</v>
      </c>
      <c r="D9" s="1169">
        <v>43846</v>
      </c>
      <c r="E9" s="1049" t="s">
        <v>609</v>
      </c>
      <c r="F9" s="1049"/>
      <c r="G9" s="573"/>
    </row>
    <row r="10" spans="1:7" ht="42.75" customHeight="1" x14ac:dyDescent="0.25">
      <c r="A10" s="1166" t="s">
        <v>610</v>
      </c>
      <c r="B10" s="1167" t="s">
        <v>611</v>
      </c>
      <c r="C10" s="1168">
        <v>10000000</v>
      </c>
      <c r="D10" s="1169">
        <v>43847</v>
      </c>
      <c r="E10" s="1049" t="s">
        <v>612</v>
      </c>
      <c r="F10" s="1049"/>
      <c r="G10" s="573"/>
    </row>
    <row r="11" spans="1:7" ht="45" customHeight="1" x14ac:dyDescent="0.25">
      <c r="A11" s="1166" t="s">
        <v>19</v>
      </c>
      <c r="B11" s="1072" t="s">
        <v>608</v>
      </c>
      <c r="C11" s="1073">
        <v>3000000</v>
      </c>
      <c r="D11" s="1169">
        <v>43840</v>
      </c>
      <c r="E11" s="1049" t="s">
        <v>609</v>
      </c>
      <c r="F11" s="1049"/>
      <c r="G11" s="573" t="s">
        <v>613</v>
      </c>
    </row>
    <row r="12" spans="1:7" ht="45" customHeight="1" x14ac:dyDescent="0.25">
      <c r="A12" s="1166" t="s">
        <v>19</v>
      </c>
      <c r="B12" s="1072" t="s">
        <v>608</v>
      </c>
      <c r="C12" s="1073">
        <v>4000000</v>
      </c>
      <c r="D12" s="1169">
        <v>43834</v>
      </c>
      <c r="E12" s="1049" t="s">
        <v>614</v>
      </c>
      <c r="F12" s="1049"/>
      <c r="G12" s="573"/>
    </row>
    <row r="13" spans="1:7" ht="45" customHeight="1" x14ac:dyDescent="0.25">
      <c r="A13" s="1166" t="s">
        <v>615</v>
      </c>
      <c r="B13" s="1167" t="s">
        <v>616</v>
      </c>
      <c r="C13" s="1168">
        <v>3000000</v>
      </c>
      <c r="D13" s="1169">
        <v>43841</v>
      </c>
      <c r="E13" s="1049" t="s">
        <v>617</v>
      </c>
      <c r="F13" s="1049"/>
      <c r="G13" s="573"/>
    </row>
    <row r="14" spans="1:7" ht="45" customHeight="1" x14ac:dyDescent="0.25">
      <c r="A14" s="1166" t="s">
        <v>618</v>
      </c>
      <c r="B14" s="1167" t="s">
        <v>619</v>
      </c>
      <c r="C14" s="1168">
        <v>880000</v>
      </c>
      <c r="D14" s="1169">
        <v>43833</v>
      </c>
      <c r="E14" s="1049" t="s">
        <v>620</v>
      </c>
      <c r="F14" s="1049"/>
      <c r="G14" s="573" t="s">
        <v>621</v>
      </c>
    </row>
    <row r="15" spans="1:7" ht="42.75" customHeight="1" x14ac:dyDescent="0.25">
      <c r="A15" s="1166" t="s">
        <v>622</v>
      </c>
      <c r="B15" s="1167" t="s">
        <v>606</v>
      </c>
      <c r="C15" s="1168">
        <v>2000000</v>
      </c>
      <c r="D15" s="1169">
        <v>43900</v>
      </c>
      <c r="E15" s="1049" t="s">
        <v>623</v>
      </c>
      <c r="F15" s="1049"/>
      <c r="G15" s="573"/>
    </row>
    <row r="16" spans="1:7" ht="42.75" customHeight="1" x14ac:dyDescent="0.25">
      <c r="A16" s="1166" t="s">
        <v>624</v>
      </c>
      <c r="B16" s="1167" t="s">
        <v>611</v>
      </c>
      <c r="C16" s="1168">
        <v>5000000</v>
      </c>
      <c r="D16" s="1169">
        <v>43909</v>
      </c>
      <c r="E16" s="1049" t="s">
        <v>625</v>
      </c>
      <c r="F16" s="1049"/>
      <c r="G16" s="573" t="s">
        <v>626</v>
      </c>
    </row>
    <row r="17" spans="1:9" ht="45" customHeight="1" x14ac:dyDescent="0.25">
      <c r="A17" s="1166" t="s">
        <v>622</v>
      </c>
      <c r="B17" s="1167" t="s">
        <v>606</v>
      </c>
      <c r="C17" s="1168">
        <v>1000000</v>
      </c>
      <c r="D17" s="1169">
        <v>43932</v>
      </c>
      <c r="E17" s="1049" t="s">
        <v>627</v>
      </c>
      <c r="F17" s="1049"/>
      <c r="G17" s="596"/>
    </row>
    <row r="18" spans="1:9" ht="45" customHeight="1" x14ac:dyDescent="0.25">
      <c r="A18" s="1166" t="s">
        <v>628</v>
      </c>
      <c r="B18" s="1167" t="s">
        <v>606</v>
      </c>
      <c r="C18" s="1168">
        <v>2000000</v>
      </c>
      <c r="D18" s="1169">
        <v>43945</v>
      </c>
      <c r="E18" s="1049" t="s">
        <v>629</v>
      </c>
      <c r="F18" s="1049"/>
      <c r="G18" s="596"/>
    </row>
    <row r="19" spans="1:9" s="572" customFormat="1" ht="42.75" customHeight="1" x14ac:dyDescent="0.25">
      <c r="A19" s="1166" t="s">
        <v>622</v>
      </c>
      <c r="B19" s="1167" t="s">
        <v>606</v>
      </c>
      <c r="C19" s="1168">
        <v>2000000</v>
      </c>
      <c r="D19" s="1169">
        <v>43959</v>
      </c>
      <c r="E19" s="1049"/>
      <c r="F19" s="1049"/>
      <c r="G19" s="573" t="s">
        <v>630</v>
      </c>
    </row>
    <row r="20" spans="1:9" ht="42.75" customHeight="1" x14ac:dyDescent="0.25">
      <c r="A20" s="1166" t="s">
        <v>631</v>
      </c>
      <c r="B20" s="1167" t="s">
        <v>611</v>
      </c>
      <c r="C20" s="1168">
        <v>500000</v>
      </c>
      <c r="D20" s="1169">
        <v>43973</v>
      </c>
      <c r="E20" s="1049"/>
      <c r="F20" s="1049"/>
      <c r="G20" s="573" t="s">
        <v>632</v>
      </c>
    </row>
    <row r="21" spans="1:9" ht="45" customHeight="1" x14ac:dyDescent="0.25">
      <c r="A21" s="573"/>
      <c r="B21" s="593"/>
      <c r="C21" s="594"/>
      <c r="D21" s="595"/>
      <c r="E21" s="1049"/>
      <c r="F21" s="1049"/>
      <c r="G21" s="573"/>
    </row>
    <row r="22" spans="1:9" x14ac:dyDescent="0.25">
      <c r="A22" s="573"/>
      <c r="B22" s="593"/>
      <c r="C22" s="594"/>
      <c r="D22" s="595"/>
      <c r="E22" s="595"/>
      <c r="F22" s="595"/>
      <c r="G22" s="596"/>
    </row>
    <row r="23" spans="1:9" x14ac:dyDescent="0.25">
      <c r="A23" s="1092"/>
      <c r="B23" s="1093"/>
      <c r="C23" s="1094"/>
      <c r="D23" s="1095"/>
      <c r="E23" s="1095"/>
      <c r="F23" s="1095"/>
      <c r="G23" s="1096"/>
    </row>
    <row r="24" spans="1:9" x14ac:dyDescent="0.25">
      <c r="A24" s="1092"/>
      <c r="B24" s="1093"/>
      <c r="C24" s="1094"/>
      <c r="D24" s="1095"/>
      <c r="E24" s="1095"/>
      <c r="F24" s="1095"/>
      <c r="G24" s="1096"/>
    </row>
    <row r="25" spans="1:9" x14ac:dyDescent="0.25">
      <c r="A25" s="1092"/>
      <c r="B25" s="1093"/>
      <c r="C25" s="1094"/>
      <c r="D25" s="1095"/>
      <c r="E25" s="1095"/>
      <c r="F25" s="1095"/>
      <c r="G25" s="1096"/>
    </row>
    <row r="26" spans="1:9" x14ac:dyDescent="0.25">
      <c r="A26" s="1092"/>
      <c r="B26" s="1093"/>
      <c r="C26" s="1094"/>
      <c r="D26" s="1095"/>
      <c r="E26" s="1095"/>
      <c r="F26" s="1095"/>
      <c r="G26" s="1096"/>
    </row>
    <row r="27" spans="1:9" x14ac:dyDescent="0.25">
      <c r="A27" s="1092"/>
      <c r="B27" s="1093"/>
      <c r="C27" s="1094"/>
      <c r="D27" s="1095"/>
      <c r="E27" s="1095"/>
      <c r="F27" s="1095"/>
      <c r="G27" s="1096"/>
    </row>
    <row r="28" spans="1:9" x14ac:dyDescent="0.25">
      <c r="A28" s="1092"/>
      <c r="B28" s="1093"/>
      <c r="C28" s="1094"/>
      <c r="D28" s="1095"/>
      <c r="E28" s="1095"/>
      <c r="F28" s="1095"/>
      <c r="G28" s="1096"/>
    </row>
    <row r="30" spans="1:9" s="1051" customFormat="1" ht="20.25" x14ac:dyDescent="0.3">
      <c r="A30" s="1258" t="s">
        <v>633</v>
      </c>
      <c r="B30" s="1258"/>
      <c r="C30" s="1258"/>
      <c r="D30" s="1258"/>
      <c r="E30" s="1258"/>
      <c r="F30" s="1258"/>
      <c r="G30" s="1258"/>
      <c r="H30" s="1258"/>
      <c r="I30" s="1258"/>
    </row>
    <row r="31" spans="1:9" s="1051" customFormat="1" ht="15" x14ac:dyDescent="0.25"/>
    <row r="32" spans="1:9" s="1051" customFormat="1" ht="31.5" x14ac:dyDescent="0.25">
      <c r="A32" s="1052" t="s">
        <v>634</v>
      </c>
      <c r="B32" s="1052" t="s">
        <v>4</v>
      </c>
      <c r="C32" s="1052" t="s">
        <v>635</v>
      </c>
      <c r="D32" s="1053" t="s">
        <v>636</v>
      </c>
      <c r="E32" s="1053" t="s">
        <v>637</v>
      </c>
      <c r="F32" s="1052" t="s">
        <v>603</v>
      </c>
      <c r="G32" s="1053" t="s">
        <v>638</v>
      </c>
      <c r="H32" s="1053" t="s">
        <v>639</v>
      </c>
      <c r="I32" s="1052" t="s">
        <v>605</v>
      </c>
    </row>
    <row r="33" spans="1:9" s="1051" customFormat="1" ht="15" x14ac:dyDescent="0.25">
      <c r="A33" s="1070">
        <v>1</v>
      </c>
      <c r="B33" s="1058" t="s">
        <v>610</v>
      </c>
      <c r="C33" s="1058" t="s">
        <v>640</v>
      </c>
      <c r="D33" s="1084" t="s">
        <v>641</v>
      </c>
      <c r="E33" s="1085">
        <v>200000</v>
      </c>
      <c r="F33" s="1061">
        <v>44056</v>
      </c>
      <c r="G33" s="1060"/>
      <c r="H33" s="1058"/>
      <c r="I33" s="1058" t="s">
        <v>642</v>
      </c>
    </row>
    <row r="34" spans="1:9" s="1051" customFormat="1" ht="15" x14ac:dyDescent="0.25">
      <c r="A34" s="1070">
        <f>1+A33</f>
        <v>2</v>
      </c>
      <c r="B34" s="1058" t="s">
        <v>643</v>
      </c>
      <c r="C34" s="1058" t="s">
        <v>644</v>
      </c>
      <c r="D34" s="1058" t="s">
        <v>645</v>
      </c>
      <c r="E34" s="1059">
        <v>2000000</v>
      </c>
      <c r="F34" s="1061">
        <v>44097</v>
      </c>
      <c r="G34" s="1060"/>
      <c r="H34" s="1058"/>
      <c r="I34" s="1058" t="s">
        <v>646</v>
      </c>
    </row>
    <row r="35" spans="1:9" s="1051" customFormat="1" ht="15" x14ac:dyDescent="0.25">
      <c r="A35" s="1070">
        <f t="shared" ref="A35:A63" si="0">1+A34</f>
        <v>3</v>
      </c>
      <c r="B35" s="1058" t="s">
        <v>647</v>
      </c>
      <c r="C35" s="1058" t="s">
        <v>648</v>
      </c>
      <c r="D35" s="1058" t="s">
        <v>649</v>
      </c>
      <c r="E35" s="1059">
        <v>3000000</v>
      </c>
      <c r="F35" s="1061">
        <v>44104</v>
      </c>
      <c r="G35" s="1060"/>
      <c r="H35" s="1058"/>
      <c r="I35" s="1058" t="s">
        <v>646</v>
      </c>
    </row>
    <row r="36" spans="1:9" s="1051" customFormat="1" ht="15" x14ac:dyDescent="0.25">
      <c r="A36" s="1070">
        <f t="shared" si="0"/>
        <v>4</v>
      </c>
      <c r="B36" s="1058" t="s">
        <v>610</v>
      </c>
      <c r="C36" s="1058" t="s">
        <v>650</v>
      </c>
      <c r="D36" s="1058" t="s">
        <v>651</v>
      </c>
      <c r="E36" s="1059">
        <v>1000000</v>
      </c>
      <c r="F36" s="1061">
        <v>44124</v>
      </c>
      <c r="G36" s="1060"/>
      <c r="H36" s="1058"/>
      <c r="I36" s="1058" t="s">
        <v>642</v>
      </c>
    </row>
    <row r="37" spans="1:9" s="1051" customFormat="1" ht="15" x14ac:dyDescent="0.25">
      <c r="A37" s="1070">
        <f t="shared" si="0"/>
        <v>5</v>
      </c>
      <c r="B37" s="1058" t="s">
        <v>610</v>
      </c>
      <c r="C37" s="1058" t="s">
        <v>652</v>
      </c>
      <c r="D37" s="1058" t="s">
        <v>653</v>
      </c>
      <c r="E37" s="1059">
        <v>2000000</v>
      </c>
      <c r="F37" s="1061">
        <v>44125</v>
      </c>
      <c r="G37" s="1060"/>
      <c r="H37" s="1058"/>
      <c r="I37" s="1058" t="s">
        <v>646</v>
      </c>
    </row>
    <row r="38" spans="1:9" s="1051" customFormat="1" ht="15" x14ac:dyDescent="0.25">
      <c r="A38" s="1070">
        <f t="shared" si="0"/>
        <v>6</v>
      </c>
      <c r="B38" s="1062" t="s">
        <v>654</v>
      </c>
      <c r="C38" s="1062" t="s">
        <v>607</v>
      </c>
      <c r="D38" s="1062" t="s">
        <v>653</v>
      </c>
      <c r="E38" s="1063">
        <v>2000000</v>
      </c>
      <c r="F38" s="1103">
        <v>44140</v>
      </c>
      <c r="G38" s="1064"/>
      <c r="H38" s="1062"/>
      <c r="I38" s="1062" t="s">
        <v>646</v>
      </c>
    </row>
    <row r="39" spans="1:9" s="1051" customFormat="1" ht="15" x14ac:dyDescent="0.25">
      <c r="A39" s="1070">
        <f t="shared" si="0"/>
        <v>7</v>
      </c>
      <c r="B39" s="1062" t="s">
        <v>654</v>
      </c>
      <c r="C39" s="1062" t="s">
        <v>655</v>
      </c>
      <c r="D39" s="1062" t="s">
        <v>653</v>
      </c>
      <c r="E39" s="1063">
        <v>1000000</v>
      </c>
      <c r="F39" s="1103">
        <v>44140</v>
      </c>
      <c r="G39" s="1064"/>
      <c r="H39" s="1062"/>
      <c r="I39" s="1062" t="s">
        <v>656</v>
      </c>
    </row>
    <row r="40" spans="1:9" s="1051" customFormat="1" ht="15" x14ac:dyDescent="0.25">
      <c r="A40" s="1070">
        <f t="shared" si="0"/>
        <v>8</v>
      </c>
      <c r="B40" s="1062" t="s">
        <v>654</v>
      </c>
      <c r="C40" s="1062" t="s">
        <v>657</v>
      </c>
      <c r="D40" s="1062" t="s">
        <v>653</v>
      </c>
      <c r="E40" s="1063">
        <v>1000000</v>
      </c>
      <c r="F40" s="1103">
        <v>44146</v>
      </c>
      <c r="G40" s="1064"/>
      <c r="H40" s="1062"/>
      <c r="I40" s="1062" t="s">
        <v>642</v>
      </c>
    </row>
    <row r="41" spans="1:9" s="1051" customFormat="1" ht="15" x14ac:dyDescent="0.25">
      <c r="A41" s="1070">
        <f t="shared" si="0"/>
        <v>9</v>
      </c>
      <c r="B41" s="1062" t="s">
        <v>658</v>
      </c>
      <c r="C41" s="1062" t="s">
        <v>607</v>
      </c>
      <c r="D41" s="1062" t="s">
        <v>659</v>
      </c>
      <c r="E41" s="1063">
        <v>5000000</v>
      </c>
      <c r="F41" s="1103">
        <v>44148</v>
      </c>
      <c r="G41" s="1064"/>
      <c r="H41" s="1062"/>
      <c r="I41" s="1062" t="s">
        <v>646</v>
      </c>
    </row>
    <row r="42" spans="1:9" s="1051" customFormat="1" ht="15" x14ac:dyDescent="0.25">
      <c r="A42" s="1070">
        <f t="shared" si="0"/>
        <v>10</v>
      </c>
      <c r="B42" s="1058" t="s">
        <v>660</v>
      </c>
      <c r="C42" s="1058" t="s">
        <v>661</v>
      </c>
      <c r="D42" s="1058" t="s">
        <v>662</v>
      </c>
      <c r="E42" s="1059">
        <v>3000000</v>
      </c>
      <c r="F42" s="1061">
        <v>44148</v>
      </c>
      <c r="G42" s="1064"/>
      <c r="H42" s="1062"/>
      <c r="I42" s="1062" t="s">
        <v>663</v>
      </c>
    </row>
    <row r="43" spans="1:9" s="1051" customFormat="1" ht="15" x14ac:dyDescent="0.25">
      <c r="A43" s="1070">
        <f t="shared" si="0"/>
        <v>11</v>
      </c>
      <c r="B43" s="1062" t="s">
        <v>664</v>
      </c>
      <c r="C43" s="1062" t="s">
        <v>665</v>
      </c>
      <c r="D43" s="1062" t="s">
        <v>651</v>
      </c>
      <c r="E43" s="1063">
        <v>2000000</v>
      </c>
      <c r="F43" s="1103">
        <v>44161</v>
      </c>
      <c r="G43" s="1064"/>
      <c r="H43" s="1062"/>
      <c r="I43" s="1062" t="s">
        <v>646</v>
      </c>
    </row>
    <row r="44" spans="1:9" s="1051" customFormat="1" ht="15" x14ac:dyDescent="0.25">
      <c r="A44" s="1070">
        <f t="shared" si="0"/>
        <v>12</v>
      </c>
      <c r="B44" s="1062" t="s">
        <v>666</v>
      </c>
      <c r="C44" s="1062" t="s">
        <v>667</v>
      </c>
      <c r="D44" s="1062" t="s">
        <v>668</v>
      </c>
      <c r="E44" s="1063">
        <v>3000000</v>
      </c>
      <c r="F44" s="1103">
        <v>44170</v>
      </c>
      <c r="G44" s="1064"/>
      <c r="H44" s="1062"/>
      <c r="I44" s="1062" t="s">
        <v>630</v>
      </c>
    </row>
    <row r="45" spans="1:9" s="1051" customFormat="1" ht="15" x14ac:dyDescent="0.25">
      <c r="A45" s="1070">
        <f t="shared" si="0"/>
        <v>13</v>
      </c>
      <c r="B45" s="1062" t="s">
        <v>669</v>
      </c>
      <c r="C45" s="1062" t="s">
        <v>607</v>
      </c>
      <c r="D45" s="1062" t="s">
        <v>670</v>
      </c>
      <c r="E45" s="1063">
        <v>2000000</v>
      </c>
      <c r="F45" s="1103">
        <v>44172</v>
      </c>
      <c r="G45" s="1064"/>
      <c r="H45" s="1062"/>
      <c r="I45" s="1062" t="s">
        <v>630</v>
      </c>
    </row>
    <row r="46" spans="1:9" s="1051" customFormat="1" ht="15" x14ac:dyDescent="0.25">
      <c r="A46" s="1070">
        <f t="shared" si="0"/>
        <v>14</v>
      </c>
      <c r="B46" s="1062" t="s">
        <v>671</v>
      </c>
      <c r="C46" s="1062" t="s">
        <v>607</v>
      </c>
      <c r="D46" s="1062" t="s">
        <v>672</v>
      </c>
      <c r="E46" s="1063">
        <v>2000000</v>
      </c>
      <c r="F46" s="1103">
        <v>44172</v>
      </c>
      <c r="G46" s="1064"/>
      <c r="H46" s="1062"/>
      <c r="I46" s="1062" t="s">
        <v>630</v>
      </c>
    </row>
    <row r="47" spans="1:9" s="1051" customFormat="1" ht="15" x14ac:dyDescent="0.25">
      <c r="A47" s="1070">
        <f t="shared" si="0"/>
        <v>15</v>
      </c>
      <c r="B47" s="1058" t="s">
        <v>658</v>
      </c>
      <c r="C47" s="1058" t="s">
        <v>607</v>
      </c>
      <c r="D47" s="1058" t="s">
        <v>659</v>
      </c>
      <c r="E47" s="1059">
        <v>3000000</v>
      </c>
      <c r="F47" s="1061">
        <v>44172</v>
      </c>
      <c r="G47" s="1060"/>
      <c r="H47" s="1058"/>
      <c r="I47" s="1162" t="s">
        <v>630</v>
      </c>
    </row>
    <row r="48" spans="1:9" s="1051" customFormat="1" ht="15" x14ac:dyDescent="0.25">
      <c r="A48" s="1070">
        <f t="shared" si="0"/>
        <v>16</v>
      </c>
      <c r="B48" s="1058" t="s">
        <v>654</v>
      </c>
      <c r="C48" s="1058" t="s">
        <v>607</v>
      </c>
      <c r="D48" s="1058" t="s">
        <v>653</v>
      </c>
      <c r="E48" s="1059">
        <v>2000000</v>
      </c>
      <c r="F48" s="1061">
        <v>44173</v>
      </c>
      <c r="G48" s="1060"/>
      <c r="H48" s="1058"/>
      <c r="I48" s="1162" t="s">
        <v>642</v>
      </c>
    </row>
    <row r="49" spans="1:9" s="1051" customFormat="1" ht="15" x14ac:dyDescent="0.25">
      <c r="A49" s="1070">
        <f t="shared" si="0"/>
        <v>17</v>
      </c>
      <c r="B49" s="1058" t="s">
        <v>673</v>
      </c>
      <c r="C49" s="1058" t="s">
        <v>607</v>
      </c>
      <c r="D49" s="1058" t="s">
        <v>674</v>
      </c>
      <c r="E49" s="1059">
        <v>5000000</v>
      </c>
      <c r="F49" s="1061">
        <v>44174</v>
      </c>
      <c r="G49" s="1060"/>
      <c r="H49" s="1058"/>
      <c r="I49" s="1162" t="s">
        <v>630</v>
      </c>
    </row>
    <row r="50" spans="1:9" s="1051" customFormat="1" ht="15" x14ac:dyDescent="0.25">
      <c r="A50" s="1070">
        <f t="shared" si="0"/>
        <v>18</v>
      </c>
      <c r="B50" s="1058" t="s">
        <v>76</v>
      </c>
      <c r="C50" s="1058" t="s">
        <v>675</v>
      </c>
      <c r="D50" s="1058" t="s">
        <v>676</v>
      </c>
      <c r="E50" s="1059">
        <v>1000000</v>
      </c>
      <c r="F50" s="1061">
        <v>44175</v>
      </c>
      <c r="G50" s="1060"/>
      <c r="H50" s="1058"/>
      <c r="I50" s="1162" t="s">
        <v>642</v>
      </c>
    </row>
    <row r="51" spans="1:9" s="1051" customFormat="1" ht="15" x14ac:dyDescent="0.25">
      <c r="A51" s="1070">
        <f t="shared" si="0"/>
        <v>19</v>
      </c>
      <c r="B51" s="1062" t="s">
        <v>671</v>
      </c>
      <c r="C51" s="1062" t="s">
        <v>677</v>
      </c>
      <c r="D51" s="1062" t="s">
        <v>672</v>
      </c>
      <c r="E51" s="1059">
        <v>3000000</v>
      </c>
      <c r="F51" s="1061">
        <v>44179</v>
      </c>
      <c r="G51" s="1060"/>
      <c r="H51" s="1058"/>
      <c r="I51" s="1162" t="s">
        <v>646</v>
      </c>
    </row>
    <row r="52" spans="1:9" s="1051" customFormat="1" ht="15" x14ac:dyDescent="0.25">
      <c r="A52" s="1070">
        <f t="shared" si="0"/>
        <v>20</v>
      </c>
      <c r="B52" s="1062" t="s">
        <v>654</v>
      </c>
      <c r="C52" s="1062" t="s">
        <v>678</v>
      </c>
      <c r="D52" s="1062" t="s">
        <v>653</v>
      </c>
      <c r="E52" s="1059">
        <v>1200000</v>
      </c>
      <c r="F52" s="1061">
        <v>44183</v>
      </c>
      <c r="G52" s="1060"/>
      <c r="H52" s="1058"/>
      <c r="I52" s="1162" t="s">
        <v>646</v>
      </c>
    </row>
    <row r="53" spans="1:9" s="1051" customFormat="1" ht="15" x14ac:dyDescent="0.25">
      <c r="A53" s="1070">
        <f t="shared" si="0"/>
        <v>21</v>
      </c>
      <c r="B53" s="1062" t="s">
        <v>654</v>
      </c>
      <c r="C53" s="1062" t="s">
        <v>679</v>
      </c>
      <c r="D53" s="1062" t="s">
        <v>653</v>
      </c>
      <c r="E53" s="1059">
        <v>1360000</v>
      </c>
      <c r="F53" s="1061">
        <v>44183</v>
      </c>
      <c r="G53" s="1060"/>
      <c r="H53" s="1058"/>
      <c r="I53" s="1162" t="s">
        <v>646</v>
      </c>
    </row>
    <row r="54" spans="1:9" s="1051" customFormat="1" ht="15" x14ac:dyDescent="0.25">
      <c r="A54" s="1070">
        <f t="shared" si="0"/>
        <v>22</v>
      </c>
      <c r="B54" s="1062" t="s">
        <v>654</v>
      </c>
      <c r="C54" s="1062" t="s">
        <v>680</v>
      </c>
      <c r="D54" s="1062" t="s">
        <v>653</v>
      </c>
      <c r="E54" s="1059">
        <v>2000000</v>
      </c>
      <c r="F54" s="1061">
        <v>44183</v>
      </c>
      <c r="G54" s="1060"/>
      <c r="H54" s="1058"/>
      <c r="I54" s="1162" t="s">
        <v>646</v>
      </c>
    </row>
    <row r="55" spans="1:9" s="1051" customFormat="1" ht="15" x14ac:dyDescent="0.25">
      <c r="A55" s="1070">
        <f t="shared" si="0"/>
        <v>23</v>
      </c>
      <c r="B55" s="1058" t="s">
        <v>681</v>
      </c>
      <c r="C55" s="1058" t="s">
        <v>607</v>
      </c>
      <c r="D55" s="1058" t="s">
        <v>682</v>
      </c>
      <c r="E55" s="1059">
        <v>2000000</v>
      </c>
      <c r="F55" s="1061">
        <v>44186</v>
      </c>
      <c r="G55" s="1060"/>
      <c r="H55" s="1058"/>
      <c r="I55" s="1162" t="s">
        <v>646</v>
      </c>
    </row>
    <row r="56" spans="1:9" s="1051" customFormat="1" ht="15" x14ac:dyDescent="0.25">
      <c r="A56" s="1070">
        <f t="shared" si="0"/>
        <v>24</v>
      </c>
      <c r="B56" s="1058" t="s">
        <v>658</v>
      </c>
      <c r="C56" s="1058" t="s">
        <v>607</v>
      </c>
      <c r="D56" s="1058" t="s">
        <v>659</v>
      </c>
      <c r="E56" s="1059">
        <v>3000000</v>
      </c>
      <c r="F56" s="1061">
        <v>44188</v>
      </c>
      <c r="G56" s="1060"/>
      <c r="H56" s="1058"/>
      <c r="I56" s="1162" t="s">
        <v>646</v>
      </c>
    </row>
    <row r="57" spans="1:9" s="1051" customFormat="1" ht="15" x14ac:dyDescent="0.25">
      <c r="A57" s="1070">
        <f t="shared" si="0"/>
        <v>25</v>
      </c>
      <c r="B57" s="1058" t="s">
        <v>683</v>
      </c>
      <c r="C57" s="1058" t="s">
        <v>607</v>
      </c>
      <c r="D57" s="1058" t="s">
        <v>684</v>
      </c>
      <c r="E57" s="1059">
        <v>3000000</v>
      </c>
      <c r="F57" s="1061">
        <v>44188</v>
      </c>
      <c r="G57" s="1060"/>
      <c r="H57" s="1058"/>
      <c r="I57" s="1162" t="s">
        <v>646</v>
      </c>
    </row>
    <row r="58" spans="1:9" s="1051" customFormat="1" ht="15" x14ac:dyDescent="0.25">
      <c r="A58" s="1070">
        <f t="shared" si="0"/>
        <v>26</v>
      </c>
      <c r="B58" s="1058" t="s">
        <v>654</v>
      </c>
      <c r="C58" s="1058" t="s">
        <v>685</v>
      </c>
      <c r="D58" s="1058" t="s">
        <v>686</v>
      </c>
      <c r="E58" s="1059">
        <v>3000000</v>
      </c>
      <c r="F58" s="1061">
        <v>44191</v>
      </c>
      <c r="G58" s="1060"/>
      <c r="H58" s="1058"/>
      <c r="I58" s="1162" t="s">
        <v>646</v>
      </c>
    </row>
    <row r="59" spans="1:9" s="1051" customFormat="1" ht="15" x14ac:dyDescent="0.25">
      <c r="A59" s="1070">
        <f t="shared" si="0"/>
        <v>27</v>
      </c>
      <c r="B59" s="1062" t="s">
        <v>669</v>
      </c>
      <c r="C59" s="1062" t="s">
        <v>607</v>
      </c>
      <c r="D59" s="1062" t="s">
        <v>670</v>
      </c>
      <c r="E59" s="1059">
        <v>1000000</v>
      </c>
      <c r="F59" s="1061">
        <v>44195</v>
      </c>
      <c r="G59" s="1060"/>
      <c r="H59" s="1058"/>
      <c r="I59" s="1162" t="s">
        <v>646</v>
      </c>
    </row>
    <row r="60" spans="1:9" s="1051" customFormat="1" ht="15" x14ac:dyDescent="0.25">
      <c r="A60" s="1070">
        <f t="shared" si="0"/>
        <v>28</v>
      </c>
      <c r="B60" s="1062" t="s">
        <v>671</v>
      </c>
      <c r="C60" s="1062" t="s">
        <v>687</v>
      </c>
      <c r="D60" s="1062" t="s">
        <v>672</v>
      </c>
      <c r="E60" s="1059">
        <v>3000000</v>
      </c>
      <c r="F60" s="1061">
        <v>44195</v>
      </c>
      <c r="G60" s="1060"/>
      <c r="H60" s="1058"/>
      <c r="I60" s="1162" t="s">
        <v>646</v>
      </c>
    </row>
    <row r="61" spans="1:9" s="1051" customFormat="1" ht="15" x14ac:dyDescent="0.25">
      <c r="A61" s="1070">
        <f t="shared" si="0"/>
        <v>29</v>
      </c>
      <c r="B61" s="1062" t="s">
        <v>671</v>
      </c>
      <c r="C61" s="1062" t="s">
        <v>607</v>
      </c>
      <c r="D61" s="1062" t="s">
        <v>672</v>
      </c>
      <c r="E61" s="1059">
        <v>1000000</v>
      </c>
      <c r="F61" s="1061">
        <v>44195</v>
      </c>
      <c r="G61" s="1060"/>
      <c r="H61" s="1058"/>
      <c r="I61" s="1162" t="s">
        <v>646</v>
      </c>
    </row>
    <row r="62" spans="1:9" s="1051" customFormat="1" ht="15" x14ac:dyDescent="0.25">
      <c r="A62" s="1070">
        <f t="shared" si="0"/>
        <v>30</v>
      </c>
      <c r="B62" s="1058"/>
      <c r="C62" s="1058"/>
      <c r="D62" s="1058"/>
      <c r="E62" s="1059"/>
      <c r="F62" s="1061"/>
      <c r="G62" s="1060"/>
      <c r="H62" s="1058"/>
      <c r="I62" s="1162"/>
    </row>
    <row r="63" spans="1:9" s="1051" customFormat="1" ht="15" x14ac:dyDescent="0.25">
      <c r="A63" s="1070">
        <f t="shared" si="0"/>
        <v>31</v>
      </c>
      <c r="B63" s="1131"/>
      <c r="C63" s="1131"/>
      <c r="D63" s="1131"/>
      <c r="E63" s="1132"/>
      <c r="F63" s="1133"/>
      <c r="G63" s="1134"/>
      <c r="H63" s="1131"/>
      <c r="I63" s="1163"/>
    </row>
    <row r="64" spans="1:9" s="1051" customFormat="1" ht="15.75" x14ac:dyDescent="0.25">
      <c r="A64" s="1259" t="s">
        <v>688</v>
      </c>
      <c r="B64" s="1259"/>
      <c r="C64" s="1259"/>
      <c r="D64" s="1259"/>
      <c r="E64" s="1065">
        <f>SUM(E33:E63)</f>
        <v>63760000</v>
      </c>
      <c r="F64" s="1066"/>
      <c r="G64" s="1067">
        <f>SUM(G33:G47)</f>
        <v>0</v>
      </c>
      <c r="H64" s="1066"/>
      <c r="I64" s="1066"/>
    </row>
  </sheetData>
  <autoFilter ref="A7:G21"/>
  <mergeCells count="3">
    <mergeCell ref="A4:G5"/>
    <mergeCell ref="A30:I30"/>
    <mergeCell ref="A64:D64"/>
  </mergeCell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R330"/>
  <sheetViews>
    <sheetView view="pageBreakPreview" zoomScale="60" zoomScaleNormal="115" zoomScalePageLayoutView="50" workbookViewId="0">
      <pane xSplit="4" ySplit="5" topLeftCell="E134" activePane="bottomRight" state="frozen"/>
      <selection pane="topRight" activeCell="E1" sqref="E1"/>
      <selection pane="bottomLeft" activeCell="A6" sqref="A6"/>
      <selection pane="bottomRight" activeCell="K116" sqref="K116"/>
    </sheetView>
  </sheetViews>
  <sheetFormatPr defaultRowHeight="16.5" x14ac:dyDescent="0.25"/>
  <cols>
    <col min="1" max="1" width="27.85546875" customWidth="1"/>
    <col min="2" max="2" width="8.140625" style="387" customWidth="1"/>
    <col min="3" max="3" width="38.140625" customWidth="1"/>
    <col min="4" max="4" width="30" customWidth="1"/>
    <col min="5" max="5" width="21.5703125" style="386" customWidth="1"/>
    <col min="6" max="6" width="24.42578125" customWidth="1"/>
    <col min="7" max="7" width="23.28515625" customWidth="1"/>
    <col min="8" max="8" width="19.42578125" customWidth="1"/>
    <col min="9" max="9" width="21.7109375" customWidth="1"/>
    <col min="10" max="10" width="23.42578125" customWidth="1"/>
    <col min="11" max="11" width="35" customWidth="1"/>
    <col min="12" max="12" width="37.140625" customWidth="1"/>
    <col min="13" max="13" width="18" customWidth="1"/>
    <col min="14" max="14" width="40" bestFit="1" customWidth="1"/>
    <col min="15" max="15" width="20.28515625" customWidth="1"/>
    <col min="16" max="16" width="24.7109375" style="344" customWidth="1"/>
    <col min="17" max="17" width="18.42578125" style="344" bestFit="1" customWidth="1"/>
    <col min="18" max="18" width="9.28515625" style="234"/>
  </cols>
  <sheetData>
    <row r="1" spans="1:18" ht="16.5" customHeight="1" x14ac:dyDescent="0.25">
      <c r="A1" s="1264" t="s">
        <v>689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1264"/>
      <c r="M1" s="351"/>
      <c r="N1" s="351"/>
      <c r="O1" s="351"/>
    </row>
    <row r="2" spans="1:18" ht="16.5" customHeight="1" x14ac:dyDescent="0.25">
      <c r="A2" s="1264"/>
      <c r="B2" s="1264"/>
      <c r="C2" s="1264"/>
      <c r="D2" s="1264"/>
      <c r="E2" s="1264"/>
      <c r="F2" s="1264"/>
      <c r="G2" s="1264"/>
      <c r="H2" s="1264"/>
      <c r="I2" s="1264"/>
      <c r="J2" s="1264"/>
      <c r="K2" s="1264"/>
      <c r="L2" s="1264"/>
      <c r="M2" s="351"/>
      <c r="N2" s="351"/>
      <c r="O2" s="351"/>
    </row>
    <row r="3" spans="1:18" ht="32.25" customHeight="1" x14ac:dyDescent="0.25">
      <c r="A3" s="1264"/>
      <c r="B3" s="1264"/>
      <c r="C3" s="1264"/>
      <c r="D3" s="1264"/>
      <c r="E3" s="1264"/>
      <c r="F3" s="1264"/>
      <c r="G3" s="1264"/>
      <c r="H3" s="1264"/>
      <c r="I3" s="1264"/>
      <c r="J3" s="1264"/>
      <c r="K3" s="1264"/>
      <c r="L3" s="1264"/>
      <c r="M3" s="351"/>
      <c r="N3" s="351"/>
      <c r="O3" s="351"/>
    </row>
    <row r="4" spans="1:18" ht="26.25" thickBot="1" x14ac:dyDescent="0.3">
      <c r="K4" s="436"/>
      <c r="L4" s="437">
        <f>L208+L223+L254+L259+L275+L150+L177+L136+L102+L98+L73+L70+L53+L21+L11</f>
        <v>905768135.5</v>
      </c>
    </row>
    <row r="5" spans="1:18" s="18" customFormat="1" ht="51.75" customHeight="1" thickBot="1" x14ac:dyDescent="0.3">
      <c r="A5" s="661" t="s">
        <v>4</v>
      </c>
      <c r="B5" s="662" t="s">
        <v>5</v>
      </c>
      <c r="C5" s="663" t="s">
        <v>6</v>
      </c>
      <c r="D5" s="664" t="s">
        <v>7</v>
      </c>
      <c r="E5" s="665" t="s">
        <v>8</v>
      </c>
      <c r="F5" s="666" t="s">
        <v>9</v>
      </c>
      <c r="G5" s="667" t="s">
        <v>10</v>
      </c>
      <c r="H5" s="667" t="s">
        <v>11</v>
      </c>
      <c r="I5" s="667" t="s">
        <v>12</v>
      </c>
      <c r="J5" s="667" t="s">
        <v>13</v>
      </c>
      <c r="K5" s="668" t="s">
        <v>14</v>
      </c>
      <c r="L5" s="669" t="s">
        <v>15</v>
      </c>
      <c r="M5" s="670" t="s">
        <v>16</v>
      </c>
      <c r="N5" s="671" t="s">
        <v>17</v>
      </c>
      <c r="O5" s="672" t="s">
        <v>18</v>
      </c>
      <c r="P5" s="345"/>
      <c r="Q5" s="345"/>
      <c r="R5" s="343"/>
    </row>
    <row r="6" spans="1:18" s="18" customFormat="1" ht="24" customHeight="1" x14ac:dyDescent="0.25">
      <c r="A6" s="1289" t="s">
        <v>690</v>
      </c>
      <c r="B6" s="651" t="s">
        <v>194</v>
      </c>
      <c r="C6" s="469" t="s">
        <v>691</v>
      </c>
      <c r="D6" s="394" t="s">
        <v>188</v>
      </c>
      <c r="E6" s="388">
        <v>2240100</v>
      </c>
      <c r="F6" s="470"/>
      <c r="G6" s="471">
        <v>2240100</v>
      </c>
      <c r="H6" s="471"/>
      <c r="I6" s="471"/>
      <c r="J6" s="471"/>
      <c r="K6" s="388">
        <f>SUM(G6:J6)</f>
        <v>2240100</v>
      </c>
      <c r="L6" s="388">
        <f>IF(F6="",E6-K6,F6-K6)</f>
        <v>0</v>
      </c>
      <c r="M6" s="638"/>
      <c r="N6" s="638"/>
      <c r="O6" s="639"/>
      <c r="P6" s="345"/>
      <c r="Q6" s="345"/>
      <c r="R6" s="343"/>
    </row>
    <row r="7" spans="1:18" s="18" customFormat="1" ht="24" customHeight="1" x14ac:dyDescent="0.25">
      <c r="A7" s="1277"/>
      <c r="B7" s="643" t="s">
        <v>196</v>
      </c>
      <c r="C7" s="474" t="s">
        <v>692</v>
      </c>
      <c r="D7" s="400" t="s">
        <v>416</v>
      </c>
      <c r="E7" s="393">
        <v>1100000</v>
      </c>
      <c r="F7" s="475"/>
      <c r="G7" s="476">
        <v>1100000</v>
      </c>
      <c r="H7" s="476"/>
      <c r="I7" s="476"/>
      <c r="J7" s="476"/>
      <c r="K7" s="393">
        <f>SUM(G7:J7)</f>
        <v>1100000</v>
      </c>
      <c r="L7" s="393">
        <f>IF(F7="",E7-K7,F7-K7)</f>
        <v>0</v>
      </c>
      <c r="M7" s="640"/>
      <c r="N7" s="640"/>
      <c r="O7" s="641"/>
      <c r="P7" s="345"/>
      <c r="Q7" s="345"/>
      <c r="R7" s="343"/>
    </row>
    <row r="8" spans="1:18" s="18" customFormat="1" ht="24" customHeight="1" x14ac:dyDescent="0.25">
      <c r="A8" s="1277"/>
      <c r="B8" s="643" t="s">
        <v>20</v>
      </c>
      <c r="C8" s="474" t="s">
        <v>257</v>
      </c>
      <c r="D8" s="400" t="s">
        <v>693</v>
      </c>
      <c r="E8" s="393"/>
      <c r="F8" s="475"/>
      <c r="G8" s="476">
        <v>10597500</v>
      </c>
      <c r="H8" s="476"/>
      <c r="I8" s="476"/>
      <c r="J8" s="476"/>
      <c r="K8" s="393">
        <f>SUM(G8:J8)</f>
        <v>10597500</v>
      </c>
      <c r="L8" s="393"/>
      <c r="M8" s="640"/>
      <c r="N8" s="640"/>
      <c r="O8" s="641"/>
      <c r="P8" s="345"/>
      <c r="Q8" s="345"/>
      <c r="R8" s="343"/>
    </row>
    <row r="9" spans="1:18" s="18" customFormat="1" ht="24" customHeight="1" x14ac:dyDescent="0.25">
      <c r="A9" s="1277"/>
      <c r="B9" s="643">
        <v>4</v>
      </c>
      <c r="C9" s="474" t="s">
        <v>694</v>
      </c>
      <c r="D9" s="400" t="s">
        <v>695</v>
      </c>
      <c r="E9" s="393"/>
      <c r="F9" s="475"/>
      <c r="G9" s="476">
        <v>9075000</v>
      </c>
      <c r="H9" s="476"/>
      <c r="I9" s="476"/>
      <c r="J9" s="476"/>
      <c r="K9" s="393">
        <f>SUM(G9:J9)</f>
        <v>9075000</v>
      </c>
      <c r="L9" s="393">
        <f>IF(F9="",E9-K9,F9-K9)</f>
        <v>-9075000</v>
      </c>
      <c r="M9" s="640"/>
      <c r="N9" s="640"/>
      <c r="O9" s="641"/>
      <c r="P9" s="345"/>
      <c r="Q9" s="345"/>
      <c r="R9" s="343"/>
    </row>
    <row r="10" spans="1:18" s="18" customFormat="1" ht="24" customHeight="1" x14ac:dyDescent="0.25">
      <c r="A10" s="1277"/>
      <c r="B10" s="643">
        <v>5</v>
      </c>
      <c r="C10" s="474"/>
      <c r="D10" s="400"/>
      <c r="E10" s="393"/>
      <c r="F10" s="475"/>
      <c r="G10" s="476"/>
      <c r="H10" s="476"/>
      <c r="I10" s="476"/>
      <c r="J10" s="476"/>
      <c r="K10" s="476"/>
      <c r="L10" s="476"/>
      <c r="M10" s="640"/>
      <c r="N10" s="640"/>
      <c r="O10" s="641"/>
      <c r="P10" s="345"/>
      <c r="Q10" s="345"/>
      <c r="R10" s="343"/>
    </row>
    <row r="11" spans="1:18" s="18" customFormat="1" ht="24" customHeight="1" thickBot="1" x14ac:dyDescent="0.3">
      <c r="A11" s="1278"/>
      <c r="B11" s="644"/>
      <c r="C11" s="575"/>
      <c r="D11" s="576"/>
      <c r="E11" s="574"/>
      <c r="F11" s="577"/>
      <c r="G11" s="578"/>
      <c r="H11" s="578"/>
      <c r="I11" s="578"/>
      <c r="J11" s="578"/>
      <c r="K11" s="432">
        <f>SUM(K6:K10)</f>
        <v>23012600</v>
      </c>
      <c r="L11" s="432">
        <f>SUM(L6:L10)</f>
        <v>-9075000</v>
      </c>
      <c r="M11" s="576"/>
      <c r="N11" s="576"/>
      <c r="O11" s="581"/>
      <c r="P11" s="345"/>
      <c r="Q11" s="345"/>
      <c r="R11" s="343"/>
    </row>
    <row r="12" spans="1:18" s="18" customFormat="1" ht="24" customHeight="1" x14ac:dyDescent="0.25">
      <c r="A12" s="1285" t="s">
        <v>696</v>
      </c>
      <c r="B12" s="645" t="s">
        <v>194</v>
      </c>
      <c r="C12" s="506" t="s">
        <v>692</v>
      </c>
      <c r="D12" s="507" t="s">
        <v>416</v>
      </c>
      <c r="E12" s="505">
        <v>1100000</v>
      </c>
      <c r="F12" s="508"/>
      <c r="G12" s="509">
        <v>1100000</v>
      </c>
      <c r="H12" s="509"/>
      <c r="I12" s="509"/>
      <c r="J12" s="509"/>
      <c r="K12" s="505">
        <f>SUM(G12:J12)</f>
        <v>1100000</v>
      </c>
      <c r="L12" s="505">
        <f>IF(F12="",E12-K12,F12-K12)</f>
        <v>0</v>
      </c>
      <c r="M12" s="507" t="s">
        <v>697</v>
      </c>
      <c r="N12" s="673" t="s">
        <v>698</v>
      </c>
      <c r="O12" s="674">
        <v>43971</v>
      </c>
      <c r="P12" s="609" t="s">
        <v>699</v>
      </c>
      <c r="Q12" s="345"/>
      <c r="R12" s="343"/>
    </row>
    <row r="13" spans="1:18" s="18" customFormat="1" ht="24" customHeight="1" x14ac:dyDescent="0.25">
      <c r="A13" s="1286"/>
      <c r="B13" s="646" t="s">
        <v>196</v>
      </c>
      <c r="C13" s="323" t="s">
        <v>31</v>
      </c>
      <c r="D13" s="511" t="s">
        <v>700</v>
      </c>
      <c r="E13" s="322">
        <v>14425600</v>
      </c>
      <c r="F13" s="512"/>
      <c r="G13" s="322">
        <v>14425600</v>
      </c>
      <c r="H13" s="513"/>
      <c r="I13" s="513"/>
      <c r="J13" s="513"/>
      <c r="K13" s="481">
        <f t="shared" ref="K13:K18" si="0">SUM(G13:J13)</f>
        <v>14425600</v>
      </c>
      <c r="L13" s="481">
        <f t="shared" ref="L13:L18" si="1">IF(F13="",E13-K13,F13-K13)</f>
        <v>0</v>
      </c>
      <c r="M13" s="511" t="s">
        <v>697</v>
      </c>
      <c r="N13" s="511"/>
      <c r="O13" s="514"/>
      <c r="P13" s="467" t="s">
        <v>701</v>
      </c>
      <c r="Q13" s="467">
        <v>240000</v>
      </c>
      <c r="R13" s="343"/>
    </row>
    <row r="14" spans="1:18" s="18" customFormat="1" ht="27" customHeight="1" x14ac:dyDescent="0.25">
      <c r="A14" s="1286"/>
      <c r="B14" s="646" t="s">
        <v>20</v>
      </c>
      <c r="C14" s="323" t="s">
        <v>31</v>
      </c>
      <c r="D14" s="511" t="s">
        <v>700</v>
      </c>
      <c r="E14" s="322">
        <v>3158000</v>
      </c>
      <c r="F14" s="512"/>
      <c r="G14" s="513">
        <v>3158000</v>
      </c>
      <c r="H14" s="513"/>
      <c r="I14" s="513"/>
      <c r="J14" s="513"/>
      <c r="K14" s="481">
        <f t="shared" si="0"/>
        <v>3158000</v>
      </c>
      <c r="L14" s="481">
        <f t="shared" si="1"/>
        <v>0</v>
      </c>
      <c r="M14" s="511" t="s">
        <v>697</v>
      </c>
      <c r="N14" s="511"/>
      <c r="O14" s="514"/>
      <c r="P14" s="467" t="s">
        <v>702</v>
      </c>
      <c r="Q14" s="467">
        <v>876000</v>
      </c>
      <c r="R14" s="343"/>
    </row>
    <row r="15" spans="1:18" s="18" customFormat="1" ht="27" customHeight="1" x14ac:dyDescent="0.25">
      <c r="A15" s="1286"/>
      <c r="B15" s="646" t="s">
        <v>24</v>
      </c>
      <c r="C15" s="323" t="s">
        <v>703</v>
      </c>
      <c r="D15" s="511" t="s">
        <v>704</v>
      </c>
      <c r="E15" s="322">
        <v>7700000</v>
      </c>
      <c r="F15" s="512"/>
      <c r="G15" s="683">
        <v>7700000</v>
      </c>
      <c r="H15" s="513"/>
      <c r="I15" s="513"/>
      <c r="J15" s="513"/>
      <c r="K15" s="481">
        <f t="shared" si="0"/>
        <v>7700000</v>
      </c>
      <c r="L15" s="481">
        <f t="shared" si="1"/>
        <v>0</v>
      </c>
      <c r="M15" s="511"/>
      <c r="N15" s="511"/>
      <c r="O15" s="514"/>
      <c r="P15" s="467" t="s">
        <v>705</v>
      </c>
      <c r="Q15" s="467">
        <v>1370000</v>
      </c>
      <c r="R15" s="343"/>
    </row>
    <row r="16" spans="1:18" s="18" customFormat="1" ht="27" customHeight="1" x14ac:dyDescent="0.25">
      <c r="A16" s="1286"/>
      <c r="B16" s="646" t="s">
        <v>26</v>
      </c>
      <c r="C16" s="323" t="s">
        <v>706</v>
      </c>
      <c r="D16" s="511" t="s">
        <v>104</v>
      </c>
      <c r="E16" s="322">
        <v>10000000</v>
      </c>
      <c r="F16" s="512"/>
      <c r="G16" s="513">
        <v>10000000</v>
      </c>
      <c r="H16" s="513"/>
      <c r="I16" s="513"/>
      <c r="J16" s="513"/>
      <c r="K16" s="481">
        <f t="shared" si="0"/>
        <v>10000000</v>
      </c>
      <c r="L16" s="481">
        <f t="shared" si="1"/>
        <v>0</v>
      </c>
      <c r="M16" s="511"/>
      <c r="N16" s="511"/>
      <c r="O16" s="514"/>
      <c r="P16" s="467"/>
      <c r="Q16" s="467"/>
      <c r="R16" s="343"/>
    </row>
    <row r="17" spans="1:18" s="18" customFormat="1" ht="27" customHeight="1" x14ac:dyDescent="0.25">
      <c r="A17" s="1286"/>
      <c r="B17" s="646" t="s">
        <v>28</v>
      </c>
      <c r="C17" s="547" t="s">
        <v>707</v>
      </c>
      <c r="D17" s="548" t="s">
        <v>708</v>
      </c>
      <c r="E17" s="546">
        <v>2550000</v>
      </c>
      <c r="F17" s="549"/>
      <c r="G17" s="546">
        <v>2550000</v>
      </c>
      <c r="H17" s="550"/>
      <c r="I17" s="550"/>
      <c r="J17" s="550"/>
      <c r="K17" s="481">
        <f t="shared" si="0"/>
        <v>2550000</v>
      </c>
      <c r="L17" s="481">
        <f t="shared" si="1"/>
        <v>0</v>
      </c>
      <c r="M17" s="548"/>
      <c r="N17" s="548"/>
      <c r="O17" s="551"/>
      <c r="P17" s="467"/>
      <c r="Q17" s="467"/>
      <c r="R17" s="343"/>
    </row>
    <row r="18" spans="1:18" s="18" customFormat="1" ht="27" customHeight="1" x14ac:dyDescent="0.25">
      <c r="A18" s="1286"/>
      <c r="B18" s="646" t="s">
        <v>30</v>
      </c>
      <c r="C18" s="547" t="s">
        <v>709</v>
      </c>
      <c r="D18" s="548" t="s">
        <v>168</v>
      </c>
      <c r="E18" s="546">
        <v>10700000</v>
      </c>
      <c r="F18" s="549"/>
      <c r="G18" s="546">
        <v>10700000</v>
      </c>
      <c r="H18" s="550"/>
      <c r="I18" s="550"/>
      <c r="J18" s="550"/>
      <c r="K18" s="481">
        <f t="shared" si="0"/>
        <v>10700000</v>
      </c>
      <c r="L18" s="481">
        <f t="shared" si="1"/>
        <v>0</v>
      </c>
      <c r="M18" s="548"/>
      <c r="N18" s="548"/>
      <c r="O18" s="551"/>
      <c r="P18" s="467"/>
      <c r="Q18" s="467"/>
      <c r="R18" s="343"/>
    </row>
    <row r="19" spans="1:18" s="18" customFormat="1" ht="27" customHeight="1" x14ac:dyDescent="0.25">
      <c r="A19" s="1286"/>
      <c r="B19" s="660">
        <v>8</v>
      </c>
      <c r="C19" s="323" t="s">
        <v>710</v>
      </c>
      <c r="D19" s="548" t="s">
        <v>711</v>
      </c>
      <c r="E19" s="546"/>
      <c r="F19" s="549"/>
      <c r="G19" s="546">
        <v>3800000</v>
      </c>
      <c r="H19" s="550"/>
      <c r="I19" s="550"/>
      <c r="J19" s="550"/>
      <c r="K19" s="481">
        <f>SUM(G19:J19)</f>
        <v>3800000</v>
      </c>
      <c r="L19" s="481">
        <f>IF(F19="",E19-K19,F19-K19)</f>
        <v>-3800000</v>
      </c>
      <c r="M19" s="548"/>
      <c r="N19" s="548"/>
      <c r="O19" s="551"/>
      <c r="P19" s="467"/>
      <c r="Q19" s="467"/>
      <c r="R19" s="343"/>
    </row>
    <row r="20" spans="1:18" s="18" customFormat="1" ht="27" customHeight="1" x14ac:dyDescent="0.25">
      <c r="A20" s="1286"/>
      <c r="B20" s="660">
        <v>9</v>
      </c>
      <c r="C20" s="323" t="s">
        <v>712</v>
      </c>
      <c r="D20" s="548" t="s">
        <v>713</v>
      </c>
      <c r="E20" s="546"/>
      <c r="F20" s="549"/>
      <c r="G20" s="546">
        <v>19004000</v>
      </c>
      <c r="H20" s="550"/>
      <c r="I20" s="550"/>
      <c r="J20" s="550"/>
      <c r="K20" s="481">
        <f>SUM(G20:J20)</f>
        <v>19004000</v>
      </c>
      <c r="L20" s="481">
        <f>IF(F20="",E20-K20,F20-K20)</f>
        <v>-19004000</v>
      </c>
      <c r="M20" s="548"/>
      <c r="N20" s="548"/>
      <c r="O20" s="551"/>
      <c r="P20" s="467"/>
      <c r="Q20" s="467"/>
      <c r="R20" s="343"/>
    </row>
    <row r="21" spans="1:18" s="18" customFormat="1" ht="27" customHeight="1" thickBot="1" x14ac:dyDescent="0.3">
      <c r="A21" s="1287"/>
      <c r="B21" s="647"/>
      <c r="C21" s="603"/>
      <c r="D21" s="603"/>
      <c r="E21" s="603"/>
      <c r="F21" s="603"/>
      <c r="G21" s="603"/>
      <c r="H21" s="603"/>
      <c r="I21" s="603"/>
      <c r="J21" s="603"/>
      <c r="K21" s="434">
        <f>SUM(K12:K20)</f>
        <v>72437600</v>
      </c>
      <c r="L21" s="434">
        <f>SUM(L12:L20)</f>
        <v>-22804000</v>
      </c>
      <c r="M21" s="602"/>
      <c r="N21" s="602"/>
      <c r="O21" s="604"/>
      <c r="P21" s="345"/>
      <c r="Q21" s="345"/>
      <c r="R21" s="343"/>
    </row>
    <row r="22" spans="1:18" s="18" customFormat="1" ht="22.5" customHeight="1" x14ac:dyDescent="0.25">
      <c r="A22" s="1288" t="s">
        <v>714</v>
      </c>
      <c r="B22" s="642" t="s">
        <v>194</v>
      </c>
      <c r="C22" s="598" t="s">
        <v>715</v>
      </c>
      <c r="D22" s="599" t="s">
        <v>716</v>
      </c>
      <c r="E22" s="472">
        <v>34848000</v>
      </c>
      <c r="F22" s="600">
        <v>37950000</v>
      </c>
      <c r="G22" s="601">
        <v>17424000</v>
      </c>
      <c r="H22" s="601">
        <v>20526000</v>
      </c>
      <c r="I22" s="601"/>
      <c r="J22" s="601"/>
      <c r="K22" s="472">
        <f t="shared" ref="K22:K50" si="2">SUM(G22:J22)</f>
        <v>37950000</v>
      </c>
      <c r="L22" s="472">
        <f t="shared" ref="L22:L50" si="3">IF(F22="",E22-K22,F22-K22)</f>
        <v>0</v>
      </c>
      <c r="M22" s="1180" t="s">
        <v>47</v>
      </c>
      <c r="N22" s="599" t="s">
        <v>717</v>
      </c>
      <c r="O22" s="1181">
        <v>43965</v>
      </c>
      <c r="P22" s="609" t="s">
        <v>718</v>
      </c>
      <c r="Q22" s="588"/>
      <c r="R22" s="343"/>
    </row>
    <row r="23" spans="1:18" s="18" customFormat="1" ht="22.5" customHeight="1" x14ac:dyDescent="0.25">
      <c r="A23" s="1277"/>
      <c r="B23" s="643" t="s">
        <v>196</v>
      </c>
      <c r="C23" s="474" t="s">
        <v>31</v>
      </c>
      <c r="D23" s="400" t="s">
        <v>168</v>
      </c>
      <c r="E23" s="393">
        <v>64710000</v>
      </c>
      <c r="F23" s="475"/>
      <c r="G23" s="476">
        <v>19413000</v>
      </c>
      <c r="H23" s="476">
        <v>27534400</v>
      </c>
      <c r="I23" s="476"/>
      <c r="J23" s="476"/>
      <c r="K23" s="393">
        <f t="shared" si="2"/>
        <v>46947400</v>
      </c>
      <c r="L23" s="393">
        <f t="shared" si="3"/>
        <v>17762600</v>
      </c>
      <c r="M23" s="400"/>
      <c r="N23" s="400"/>
      <c r="O23" s="401"/>
      <c r="P23" s="467" t="s">
        <v>719</v>
      </c>
      <c r="Q23" s="467">
        <v>720000</v>
      </c>
      <c r="R23" s="343"/>
    </row>
    <row r="24" spans="1:18" s="18" customFormat="1" ht="22.5" customHeight="1" x14ac:dyDescent="0.25">
      <c r="A24" s="1277"/>
      <c r="B24" s="643" t="s">
        <v>20</v>
      </c>
      <c r="C24" s="474" t="s">
        <v>720</v>
      </c>
      <c r="D24" s="400" t="s">
        <v>721</v>
      </c>
      <c r="E24" s="393">
        <v>10785940</v>
      </c>
      <c r="F24" s="475"/>
      <c r="G24" s="476">
        <v>4347970</v>
      </c>
      <c r="H24" s="476">
        <v>6437970</v>
      </c>
      <c r="I24" s="476"/>
      <c r="J24" s="476"/>
      <c r="K24" s="393">
        <f t="shared" si="2"/>
        <v>10785940</v>
      </c>
      <c r="L24" s="393">
        <f t="shared" si="3"/>
        <v>0</v>
      </c>
      <c r="M24" s="400" t="s">
        <v>722</v>
      </c>
      <c r="N24" s="400"/>
      <c r="O24" s="401"/>
      <c r="P24" s="467" t="s">
        <v>701</v>
      </c>
      <c r="Q24" s="467">
        <v>5076000</v>
      </c>
      <c r="R24" s="343"/>
    </row>
    <row r="25" spans="1:18" s="18" customFormat="1" ht="22.5" customHeight="1" x14ac:dyDescent="0.25">
      <c r="A25" s="1277"/>
      <c r="B25" s="643" t="s">
        <v>24</v>
      </c>
      <c r="C25" s="474" t="s">
        <v>723</v>
      </c>
      <c r="D25" s="400" t="s">
        <v>352</v>
      </c>
      <c r="E25" s="393">
        <v>20033200</v>
      </c>
      <c r="F25" s="475">
        <v>19487226</v>
      </c>
      <c r="G25" s="476">
        <v>10016600</v>
      </c>
      <c r="H25" s="476">
        <v>9470626</v>
      </c>
      <c r="I25" s="476"/>
      <c r="J25" s="476"/>
      <c r="K25" s="393">
        <f t="shared" si="2"/>
        <v>19487226</v>
      </c>
      <c r="L25" s="393">
        <f t="shared" si="3"/>
        <v>0</v>
      </c>
      <c r="M25" s="400" t="s">
        <v>724</v>
      </c>
      <c r="N25" s="400"/>
      <c r="O25" s="401"/>
      <c r="P25" s="467" t="s">
        <v>702</v>
      </c>
      <c r="Q25" s="467">
        <v>2427000</v>
      </c>
      <c r="R25" s="343"/>
    </row>
    <row r="26" spans="1:18" s="18" customFormat="1" ht="22.5" customHeight="1" x14ac:dyDescent="0.25">
      <c r="A26" s="1277"/>
      <c r="B26" s="643" t="s">
        <v>26</v>
      </c>
      <c r="C26" s="474" t="s">
        <v>515</v>
      </c>
      <c r="D26" s="400" t="s">
        <v>229</v>
      </c>
      <c r="E26" s="393">
        <v>68622400</v>
      </c>
      <c r="F26" s="475"/>
      <c r="G26" s="476">
        <v>34300000</v>
      </c>
      <c r="H26" s="476"/>
      <c r="I26" s="476"/>
      <c r="J26" s="476"/>
      <c r="K26" s="393">
        <f t="shared" si="2"/>
        <v>34300000</v>
      </c>
      <c r="L26" s="393">
        <f t="shared" si="3"/>
        <v>34322400</v>
      </c>
      <c r="M26" s="400" t="s">
        <v>47</v>
      </c>
      <c r="N26" s="400" t="s">
        <v>725</v>
      </c>
      <c r="O26" s="401"/>
      <c r="P26" s="467" t="s">
        <v>705</v>
      </c>
      <c r="Q26" s="467">
        <v>4258000</v>
      </c>
      <c r="R26" s="343"/>
    </row>
    <row r="27" spans="1:18" s="18" customFormat="1" ht="30" customHeight="1" x14ac:dyDescent="0.25">
      <c r="A27" s="1277"/>
      <c r="B27" s="643" t="s">
        <v>28</v>
      </c>
      <c r="C27" s="474" t="s">
        <v>726</v>
      </c>
      <c r="D27" s="400" t="s">
        <v>727</v>
      </c>
      <c r="E27" s="393">
        <v>4000000</v>
      </c>
      <c r="F27" s="475"/>
      <c r="G27" s="476">
        <v>4000000</v>
      </c>
      <c r="H27" s="476"/>
      <c r="I27" s="476"/>
      <c r="J27" s="476"/>
      <c r="K27" s="393">
        <f t="shared" si="2"/>
        <v>4000000</v>
      </c>
      <c r="L27" s="393">
        <f t="shared" si="3"/>
        <v>0</v>
      </c>
      <c r="M27" s="400"/>
      <c r="N27" s="400"/>
      <c r="O27" s="401"/>
      <c r="P27" s="467"/>
      <c r="Q27" s="467"/>
      <c r="R27" s="343"/>
    </row>
    <row r="28" spans="1:18" s="18" customFormat="1" ht="30" customHeight="1" x14ac:dyDescent="0.25">
      <c r="A28" s="1277"/>
      <c r="B28" s="643" t="s">
        <v>30</v>
      </c>
      <c r="C28" s="569" t="s">
        <v>692</v>
      </c>
      <c r="D28" s="429" t="s">
        <v>416</v>
      </c>
      <c r="E28" s="423">
        <v>1477872</v>
      </c>
      <c r="F28" s="570"/>
      <c r="G28" s="423">
        <v>1477872</v>
      </c>
      <c r="H28" s="571"/>
      <c r="I28" s="571"/>
      <c r="J28" s="571"/>
      <c r="K28" s="393">
        <f t="shared" si="2"/>
        <v>1477872</v>
      </c>
      <c r="L28" s="393">
        <f t="shared" si="3"/>
        <v>0</v>
      </c>
      <c r="M28" s="429" t="s">
        <v>728</v>
      </c>
      <c r="N28" s="429" t="s">
        <v>729</v>
      </c>
      <c r="O28" s="448">
        <v>43964</v>
      </c>
      <c r="P28" s="467"/>
      <c r="Q28" s="467"/>
      <c r="R28" s="343"/>
    </row>
    <row r="29" spans="1:18" s="18" customFormat="1" ht="24" customHeight="1" x14ac:dyDescent="0.25">
      <c r="A29" s="1277"/>
      <c r="B29" s="643" t="s">
        <v>33</v>
      </c>
      <c r="C29" s="569" t="s">
        <v>99</v>
      </c>
      <c r="D29" s="429" t="s">
        <v>100</v>
      </c>
      <c r="E29" s="423">
        <v>228460000</v>
      </c>
      <c r="F29" s="570"/>
      <c r="G29" s="571">
        <v>68538000</v>
      </c>
      <c r="H29" s="571">
        <v>91384000</v>
      </c>
      <c r="I29" s="571"/>
      <c r="J29" s="571"/>
      <c r="K29" s="393">
        <f t="shared" si="2"/>
        <v>159922000</v>
      </c>
      <c r="L29" s="393">
        <f t="shared" si="3"/>
        <v>68538000</v>
      </c>
      <c r="M29" s="429"/>
      <c r="N29" s="429"/>
      <c r="O29" s="430"/>
      <c r="P29" s="467"/>
      <c r="Q29" s="467"/>
      <c r="R29" s="343"/>
    </row>
    <row r="30" spans="1:18" s="18" customFormat="1" ht="24" customHeight="1" x14ac:dyDescent="0.25">
      <c r="A30" s="1277"/>
      <c r="B30" s="643" t="s">
        <v>39</v>
      </c>
      <c r="C30" s="569" t="s">
        <v>92</v>
      </c>
      <c r="D30" s="429" t="s">
        <v>204</v>
      </c>
      <c r="E30" s="423">
        <v>83430750</v>
      </c>
      <c r="F30" s="570"/>
      <c r="G30" s="571">
        <v>27532147</v>
      </c>
      <c r="H30" s="571">
        <v>36709530</v>
      </c>
      <c r="I30" s="571"/>
      <c r="J30" s="571"/>
      <c r="K30" s="393">
        <f t="shared" si="2"/>
        <v>64241677</v>
      </c>
      <c r="L30" s="393">
        <f t="shared" si="3"/>
        <v>19189073</v>
      </c>
      <c r="M30" s="429"/>
      <c r="N30" s="429"/>
      <c r="O30" s="430"/>
      <c r="P30" s="467"/>
      <c r="Q30" s="467"/>
      <c r="R30" s="343"/>
    </row>
    <row r="31" spans="1:18" s="18" customFormat="1" ht="24" customHeight="1" x14ac:dyDescent="0.25">
      <c r="A31" s="1277"/>
      <c r="B31" s="643" t="s">
        <v>44</v>
      </c>
      <c r="C31" s="569" t="s">
        <v>50</v>
      </c>
      <c r="D31" s="429" t="s">
        <v>730</v>
      </c>
      <c r="E31" s="423">
        <v>82080000</v>
      </c>
      <c r="F31" s="570"/>
      <c r="G31" s="571">
        <v>32832000</v>
      </c>
      <c r="H31" s="571">
        <v>49248000</v>
      </c>
      <c r="I31" s="571"/>
      <c r="J31" s="571"/>
      <c r="K31" s="393">
        <f t="shared" si="2"/>
        <v>82080000</v>
      </c>
      <c r="L31" s="393">
        <f t="shared" si="3"/>
        <v>0</v>
      </c>
      <c r="M31" s="429"/>
      <c r="N31" s="429"/>
      <c r="O31" s="430"/>
      <c r="P31" s="467"/>
      <c r="Q31" s="467"/>
      <c r="R31" s="343"/>
    </row>
    <row r="32" spans="1:18" s="18" customFormat="1" ht="24" customHeight="1" x14ac:dyDescent="0.25">
      <c r="A32" s="1277"/>
      <c r="B32" s="643" t="s">
        <v>49</v>
      </c>
      <c r="C32" s="569" t="s">
        <v>132</v>
      </c>
      <c r="D32" s="429" t="s">
        <v>731</v>
      </c>
      <c r="E32" s="423">
        <v>42487500</v>
      </c>
      <c r="F32" s="570"/>
      <c r="G32" s="571">
        <v>21243750</v>
      </c>
      <c r="H32" s="571">
        <v>21243750</v>
      </c>
      <c r="I32" s="571"/>
      <c r="J32" s="571"/>
      <c r="K32" s="393">
        <f t="shared" si="2"/>
        <v>42487500</v>
      </c>
      <c r="L32" s="393">
        <f t="shared" si="3"/>
        <v>0</v>
      </c>
      <c r="M32" s="429" t="s">
        <v>47</v>
      </c>
      <c r="N32" s="400" t="s">
        <v>725</v>
      </c>
      <c r="O32" s="430"/>
      <c r="P32" s="467"/>
      <c r="Q32" s="467"/>
      <c r="R32" s="343"/>
    </row>
    <row r="33" spans="1:18" s="18" customFormat="1" ht="24" customHeight="1" x14ac:dyDescent="0.25">
      <c r="A33" s="1277"/>
      <c r="B33" s="643" t="s">
        <v>55</v>
      </c>
      <c r="C33" s="569" t="s">
        <v>118</v>
      </c>
      <c r="D33" s="429" t="s">
        <v>315</v>
      </c>
      <c r="E33" s="423">
        <v>32300800</v>
      </c>
      <c r="F33" s="570"/>
      <c r="G33" s="571">
        <v>9690240</v>
      </c>
      <c r="H33" s="571"/>
      <c r="I33" s="571"/>
      <c r="J33" s="571"/>
      <c r="K33" s="393">
        <f t="shared" si="2"/>
        <v>9690240</v>
      </c>
      <c r="L33" s="393">
        <f t="shared" si="3"/>
        <v>22610560</v>
      </c>
      <c r="M33" s="429"/>
      <c r="N33" s="429"/>
      <c r="O33" s="430"/>
      <c r="P33" s="467"/>
      <c r="Q33" s="467"/>
      <c r="R33" s="343"/>
    </row>
    <row r="34" spans="1:18" s="18" customFormat="1" ht="36.75" customHeight="1" x14ac:dyDescent="0.25">
      <c r="A34" s="1277"/>
      <c r="B34" s="643" t="s">
        <v>59</v>
      </c>
      <c r="C34" s="569" t="s">
        <v>732</v>
      </c>
      <c r="D34" s="429" t="s">
        <v>727</v>
      </c>
      <c r="E34" s="423"/>
      <c r="F34" s="570"/>
      <c r="G34" s="571">
        <v>5000000</v>
      </c>
      <c r="H34" s="571"/>
      <c r="I34" s="571"/>
      <c r="J34" s="571"/>
      <c r="K34" s="423">
        <f t="shared" si="2"/>
        <v>5000000</v>
      </c>
      <c r="L34" s="423"/>
      <c r="M34" s="429"/>
      <c r="N34" s="429"/>
      <c r="O34" s="430"/>
      <c r="P34" s="467"/>
      <c r="Q34" s="467"/>
      <c r="R34" s="343"/>
    </row>
    <row r="35" spans="1:18" s="18" customFormat="1" ht="24" customHeight="1" x14ac:dyDescent="0.25">
      <c r="A35" s="1277"/>
      <c r="B35" s="643" t="s">
        <v>63</v>
      </c>
      <c r="C35" s="569" t="s">
        <v>733</v>
      </c>
      <c r="D35" s="429" t="s">
        <v>734</v>
      </c>
      <c r="E35" s="423"/>
      <c r="F35" s="570"/>
      <c r="G35" s="571">
        <v>5000000</v>
      </c>
      <c r="H35" s="571"/>
      <c r="I35" s="571"/>
      <c r="J35" s="571"/>
      <c r="K35" s="423">
        <f t="shared" si="2"/>
        <v>5000000</v>
      </c>
      <c r="L35" s="423"/>
      <c r="M35" s="429"/>
      <c r="N35" s="429"/>
      <c r="O35" s="430"/>
      <c r="P35" s="467"/>
      <c r="Q35" s="467"/>
      <c r="R35" s="343"/>
    </row>
    <row r="36" spans="1:18" s="18" customFormat="1" ht="24" customHeight="1" x14ac:dyDescent="0.25">
      <c r="A36" s="1277"/>
      <c r="B36" s="643" t="s">
        <v>67</v>
      </c>
      <c r="C36" s="569" t="s">
        <v>735</v>
      </c>
      <c r="D36" s="429" t="s">
        <v>736</v>
      </c>
      <c r="E36" s="423">
        <v>35150000</v>
      </c>
      <c r="F36" s="570"/>
      <c r="G36" s="571">
        <v>24605000</v>
      </c>
      <c r="H36" s="571">
        <v>10545000</v>
      </c>
      <c r="I36" s="571"/>
      <c r="J36" s="571"/>
      <c r="K36" s="423">
        <f t="shared" si="2"/>
        <v>35150000</v>
      </c>
      <c r="L36" s="393">
        <f t="shared" si="3"/>
        <v>0</v>
      </c>
      <c r="M36" s="429" t="s">
        <v>737</v>
      </c>
      <c r="N36" s="429"/>
      <c r="O36" s="430"/>
      <c r="P36" s="467"/>
      <c r="Q36" s="467"/>
      <c r="R36" s="343"/>
    </row>
    <row r="37" spans="1:18" s="18" customFormat="1" ht="24" customHeight="1" x14ac:dyDescent="0.25">
      <c r="A37" s="1277"/>
      <c r="B37" s="643" t="s">
        <v>72</v>
      </c>
      <c r="C37" s="569" t="s">
        <v>170</v>
      </c>
      <c r="D37" s="429" t="s">
        <v>738</v>
      </c>
      <c r="E37" s="423"/>
      <c r="F37" s="570"/>
      <c r="G37" s="571">
        <v>9645000</v>
      </c>
      <c r="H37" s="571"/>
      <c r="I37" s="571"/>
      <c r="J37" s="571"/>
      <c r="K37" s="423">
        <f t="shared" si="2"/>
        <v>9645000</v>
      </c>
      <c r="L37" s="423"/>
      <c r="M37" s="429"/>
      <c r="N37" s="429"/>
      <c r="O37" s="430"/>
      <c r="P37" s="467"/>
      <c r="Q37" s="467"/>
      <c r="R37" s="343"/>
    </row>
    <row r="38" spans="1:18" s="18" customFormat="1" ht="24" customHeight="1" x14ac:dyDescent="0.25">
      <c r="A38" s="1277"/>
      <c r="B38" s="643" t="s">
        <v>74</v>
      </c>
      <c r="C38" s="569" t="s">
        <v>292</v>
      </c>
      <c r="D38" s="429" t="s">
        <v>104</v>
      </c>
      <c r="E38" s="423">
        <v>16800000</v>
      </c>
      <c r="F38" s="570"/>
      <c r="G38" s="571">
        <v>11760000</v>
      </c>
      <c r="H38" s="571"/>
      <c r="I38" s="571"/>
      <c r="J38" s="571"/>
      <c r="K38" s="423">
        <f t="shared" si="2"/>
        <v>11760000</v>
      </c>
      <c r="L38" s="393">
        <f t="shared" si="3"/>
        <v>5040000</v>
      </c>
      <c r="M38" s="429"/>
      <c r="N38" s="429"/>
      <c r="O38" s="430"/>
      <c r="P38" s="467"/>
      <c r="Q38" s="467"/>
      <c r="R38" s="343"/>
    </row>
    <row r="39" spans="1:18" s="632" customFormat="1" ht="24" customHeight="1" x14ac:dyDescent="0.25">
      <c r="A39" s="1277"/>
      <c r="B39" s="648" t="s">
        <v>78</v>
      </c>
      <c r="C39" s="419" t="s">
        <v>514</v>
      </c>
      <c r="D39" s="460" t="s">
        <v>114</v>
      </c>
      <c r="E39" s="421">
        <f>3300000/2</f>
        <v>1650000</v>
      </c>
      <c r="F39" s="628"/>
      <c r="G39" s="421">
        <v>1650000</v>
      </c>
      <c r="H39" s="628"/>
      <c r="I39" s="628"/>
      <c r="J39" s="628"/>
      <c r="K39" s="423">
        <f t="shared" si="2"/>
        <v>1650000</v>
      </c>
      <c r="L39" s="393">
        <f t="shared" si="3"/>
        <v>0</v>
      </c>
      <c r="M39" s="460"/>
      <c r="N39" s="460"/>
      <c r="O39" s="629"/>
      <c r="P39" s="630"/>
      <c r="Q39" s="630"/>
      <c r="R39" s="631"/>
    </row>
    <row r="40" spans="1:18" s="632" customFormat="1" ht="24" customHeight="1" x14ac:dyDescent="0.25">
      <c r="A40" s="1277"/>
      <c r="B40" s="648" t="s">
        <v>83</v>
      </c>
      <c r="C40" s="419" t="s">
        <v>340</v>
      </c>
      <c r="D40" s="460" t="s">
        <v>341</v>
      </c>
      <c r="E40" s="421"/>
      <c r="F40" s="628"/>
      <c r="G40" s="421">
        <v>4000000</v>
      </c>
      <c r="H40" s="628">
        <v>7340000</v>
      </c>
      <c r="I40" s="628"/>
      <c r="J40" s="628"/>
      <c r="K40" s="423">
        <f t="shared" si="2"/>
        <v>11340000</v>
      </c>
      <c r="L40" s="393"/>
      <c r="M40" s="460"/>
      <c r="N40" s="460"/>
      <c r="O40" s="629"/>
      <c r="P40" s="630"/>
      <c r="Q40" s="630"/>
      <c r="R40" s="631"/>
    </row>
    <row r="41" spans="1:18" s="635" customFormat="1" ht="24" customHeight="1" x14ac:dyDescent="0.25">
      <c r="A41" s="1277"/>
      <c r="B41" s="648" t="s">
        <v>87</v>
      </c>
      <c r="C41" s="426" t="s">
        <v>739</v>
      </c>
      <c r="D41" s="424" t="s">
        <v>727</v>
      </c>
      <c r="E41" s="422"/>
      <c r="F41" s="570"/>
      <c r="G41" s="422">
        <v>2000000</v>
      </c>
      <c r="H41" s="570"/>
      <c r="I41" s="570"/>
      <c r="J41" s="570"/>
      <c r="K41" s="422">
        <f t="shared" si="2"/>
        <v>2000000</v>
      </c>
      <c r="L41" s="422"/>
      <c r="M41" s="424"/>
      <c r="N41" s="424"/>
      <c r="O41" s="431"/>
      <c r="P41" s="633"/>
      <c r="Q41" s="633"/>
      <c r="R41" s="634"/>
    </row>
    <row r="42" spans="1:18" s="632" customFormat="1" ht="24" customHeight="1" x14ac:dyDescent="0.25">
      <c r="A42" s="1277"/>
      <c r="B42" s="648" t="s">
        <v>91</v>
      </c>
      <c r="C42" s="419" t="s">
        <v>740</v>
      </c>
      <c r="D42" s="460" t="s">
        <v>397</v>
      </c>
      <c r="E42" s="421">
        <v>40174200</v>
      </c>
      <c r="F42" s="628"/>
      <c r="G42" s="421">
        <v>40174200</v>
      </c>
      <c r="H42" s="628"/>
      <c r="I42" s="628"/>
      <c r="J42" s="628"/>
      <c r="K42" s="422">
        <f t="shared" si="2"/>
        <v>40174200</v>
      </c>
      <c r="L42" s="393">
        <f t="shared" si="3"/>
        <v>0</v>
      </c>
      <c r="M42" s="460"/>
      <c r="N42" s="460"/>
      <c r="O42" s="629"/>
      <c r="P42" s="630"/>
      <c r="Q42" s="630"/>
      <c r="R42" s="631"/>
    </row>
    <row r="43" spans="1:18" s="632" customFormat="1" ht="24" customHeight="1" x14ac:dyDescent="0.25">
      <c r="A43" s="1277"/>
      <c r="B43" s="648" t="s">
        <v>95</v>
      </c>
      <c r="C43" s="419" t="s">
        <v>715</v>
      </c>
      <c r="D43" s="460" t="s">
        <v>229</v>
      </c>
      <c r="E43" s="421">
        <v>30254400</v>
      </c>
      <c r="F43" s="628"/>
      <c r="G43" s="421">
        <v>15127200</v>
      </c>
      <c r="H43" s="628"/>
      <c r="I43" s="628"/>
      <c r="J43" s="628"/>
      <c r="K43" s="422">
        <f t="shared" si="2"/>
        <v>15127200</v>
      </c>
      <c r="L43" s="393">
        <f t="shared" si="3"/>
        <v>15127200</v>
      </c>
      <c r="M43" s="460" t="s">
        <v>47</v>
      </c>
      <c r="N43" s="460"/>
      <c r="O43" s="629"/>
      <c r="P43" s="630"/>
      <c r="Q43" s="630"/>
      <c r="R43" s="631"/>
    </row>
    <row r="44" spans="1:18" s="632" customFormat="1" ht="24" customHeight="1" x14ac:dyDescent="0.25">
      <c r="A44" s="1277"/>
      <c r="B44" s="648" t="s">
        <v>98</v>
      </c>
      <c r="C44" s="419" t="s">
        <v>50</v>
      </c>
      <c r="D44" s="460" t="s">
        <v>65</v>
      </c>
      <c r="E44" s="421">
        <v>6300000</v>
      </c>
      <c r="F44" s="628"/>
      <c r="G44" s="421">
        <v>3150000</v>
      </c>
      <c r="H44" s="628"/>
      <c r="I44" s="628"/>
      <c r="J44" s="628"/>
      <c r="K44" s="422">
        <f t="shared" si="2"/>
        <v>3150000</v>
      </c>
      <c r="L44" s="393">
        <f t="shared" si="3"/>
        <v>3150000</v>
      </c>
      <c r="M44" s="460"/>
      <c r="N44" s="460"/>
      <c r="O44" s="629"/>
      <c r="P44" s="630"/>
      <c r="Q44" s="630"/>
      <c r="R44" s="631"/>
    </row>
    <row r="45" spans="1:18" s="632" customFormat="1" ht="24" customHeight="1" x14ac:dyDescent="0.25">
      <c r="A45" s="1277"/>
      <c r="B45" s="648" t="s">
        <v>102</v>
      </c>
      <c r="C45" s="419" t="s">
        <v>363</v>
      </c>
      <c r="D45" s="460" t="s">
        <v>339</v>
      </c>
      <c r="E45" s="421">
        <v>8859200</v>
      </c>
      <c r="F45" s="628"/>
      <c r="G45" s="421">
        <v>8859200</v>
      </c>
      <c r="H45" s="628"/>
      <c r="I45" s="628"/>
      <c r="J45" s="628"/>
      <c r="K45" s="422">
        <f t="shared" si="2"/>
        <v>8859200</v>
      </c>
      <c r="L45" s="393">
        <f t="shared" si="3"/>
        <v>0</v>
      </c>
      <c r="M45" s="460"/>
      <c r="N45" s="460"/>
      <c r="O45" s="629"/>
      <c r="P45" s="630"/>
      <c r="Q45" s="630"/>
      <c r="R45" s="631"/>
    </row>
    <row r="46" spans="1:18" s="632" customFormat="1" ht="24" customHeight="1" x14ac:dyDescent="0.25">
      <c r="A46" s="1277"/>
      <c r="B46" s="648" t="s">
        <v>106</v>
      </c>
      <c r="C46" s="419" t="s">
        <v>741</v>
      </c>
      <c r="D46" s="460" t="s">
        <v>742</v>
      </c>
      <c r="E46" s="421">
        <v>5880000</v>
      </c>
      <c r="F46" s="628"/>
      <c r="G46" s="421">
        <v>2940000</v>
      </c>
      <c r="H46" s="628">
        <v>2940000</v>
      </c>
      <c r="I46" s="628"/>
      <c r="J46" s="628"/>
      <c r="K46" s="422">
        <f t="shared" si="2"/>
        <v>5880000</v>
      </c>
      <c r="L46" s="423">
        <f t="shared" si="3"/>
        <v>0</v>
      </c>
      <c r="M46" s="460"/>
      <c r="N46" s="460"/>
      <c r="O46" s="629"/>
      <c r="P46" s="630"/>
      <c r="Q46" s="630"/>
      <c r="R46" s="631"/>
    </row>
    <row r="47" spans="1:18" s="632" customFormat="1" ht="24" customHeight="1" x14ac:dyDescent="0.25">
      <c r="A47" s="1277"/>
      <c r="B47" s="648" t="s">
        <v>109</v>
      </c>
      <c r="C47" s="419" t="s">
        <v>743</v>
      </c>
      <c r="D47" s="460" t="s">
        <v>744</v>
      </c>
      <c r="E47" s="421">
        <v>3800000</v>
      </c>
      <c r="F47" s="628"/>
      <c r="G47" s="421">
        <v>3800000</v>
      </c>
      <c r="H47" s="628"/>
      <c r="I47" s="628"/>
      <c r="J47" s="628"/>
      <c r="K47" s="422">
        <f t="shared" si="2"/>
        <v>3800000</v>
      </c>
      <c r="L47" s="423">
        <f t="shared" si="3"/>
        <v>0</v>
      </c>
      <c r="M47" s="460"/>
      <c r="N47" s="460"/>
      <c r="O47" s="629"/>
      <c r="P47" s="630"/>
      <c r="Q47" s="630"/>
      <c r="R47" s="631"/>
    </row>
    <row r="48" spans="1:18" s="632" customFormat="1" ht="24" customHeight="1" x14ac:dyDescent="0.25">
      <c r="A48" s="1277"/>
      <c r="B48" s="648" t="s">
        <v>112</v>
      </c>
      <c r="C48" s="419" t="s">
        <v>158</v>
      </c>
      <c r="D48" s="460" t="s">
        <v>441</v>
      </c>
      <c r="E48" s="421">
        <v>3850000</v>
      </c>
      <c r="F48" s="628"/>
      <c r="G48" s="421">
        <v>3850000</v>
      </c>
      <c r="H48" s="628"/>
      <c r="I48" s="628"/>
      <c r="J48" s="628"/>
      <c r="K48" s="422">
        <f t="shared" si="2"/>
        <v>3850000</v>
      </c>
      <c r="L48" s="423">
        <f t="shared" si="3"/>
        <v>0</v>
      </c>
      <c r="M48" s="460"/>
      <c r="N48" s="460"/>
      <c r="O48" s="629"/>
      <c r="P48" s="630"/>
      <c r="Q48" s="630"/>
      <c r="R48" s="631"/>
    </row>
    <row r="49" spans="1:18" s="632" customFormat="1" ht="24" customHeight="1" x14ac:dyDescent="0.25">
      <c r="A49" s="1277"/>
      <c r="B49" s="648" t="s">
        <v>115</v>
      </c>
      <c r="C49" s="419" t="s">
        <v>745</v>
      </c>
      <c r="D49" s="460" t="s">
        <v>746</v>
      </c>
      <c r="E49" s="421">
        <v>27885000</v>
      </c>
      <c r="F49" s="628"/>
      <c r="G49" s="421">
        <v>27885000</v>
      </c>
      <c r="H49" s="628"/>
      <c r="I49" s="628"/>
      <c r="J49" s="628"/>
      <c r="K49" s="422">
        <f t="shared" si="2"/>
        <v>27885000</v>
      </c>
      <c r="L49" s="423">
        <f t="shared" si="3"/>
        <v>0</v>
      </c>
      <c r="M49" s="460"/>
      <c r="N49" s="460"/>
      <c r="O49" s="629"/>
      <c r="P49" s="630"/>
      <c r="Q49" s="630"/>
      <c r="R49" s="631"/>
    </row>
    <row r="50" spans="1:18" s="632" customFormat="1" ht="24" customHeight="1" x14ac:dyDescent="0.25">
      <c r="A50" s="1277"/>
      <c r="B50" s="681">
        <v>29</v>
      </c>
      <c r="C50" s="419" t="s">
        <v>747</v>
      </c>
      <c r="D50" s="460" t="s">
        <v>146</v>
      </c>
      <c r="E50" s="421">
        <v>1330000</v>
      </c>
      <c r="F50" s="628"/>
      <c r="G50" s="421">
        <v>1330000</v>
      </c>
      <c r="H50" s="628"/>
      <c r="I50" s="628"/>
      <c r="J50" s="628"/>
      <c r="K50" s="422">
        <f t="shared" si="2"/>
        <v>1330000</v>
      </c>
      <c r="L50" s="423">
        <f t="shared" si="3"/>
        <v>0</v>
      </c>
      <c r="M50" s="460"/>
      <c r="N50" s="460"/>
      <c r="O50" s="629"/>
      <c r="P50" s="630"/>
      <c r="Q50" s="630"/>
      <c r="R50" s="631"/>
    </row>
    <row r="51" spans="1:18" s="632" customFormat="1" ht="24" customHeight="1" x14ac:dyDescent="0.25">
      <c r="A51" s="1277"/>
      <c r="B51" s="681">
        <v>30</v>
      </c>
      <c r="C51" s="419" t="s">
        <v>748</v>
      </c>
      <c r="D51" s="460" t="s">
        <v>57</v>
      </c>
      <c r="E51" s="421"/>
      <c r="F51" s="628"/>
      <c r="G51" s="421">
        <v>2760000</v>
      </c>
      <c r="H51" s="628"/>
      <c r="I51" s="628"/>
      <c r="J51" s="628"/>
      <c r="K51" s="422">
        <f>SUM(G51:J51)</f>
        <v>2760000</v>
      </c>
      <c r="L51" s="423">
        <f>IF(F51="",E51-K51,F51-K51)</f>
        <v>-2760000</v>
      </c>
      <c r="M51" s="460"/>
      <c r="N51" s="460"/>
      <c r="O51" s="629"/>
      <c r="P51" s="630"/>
      <c r="Q51" s="630"/>
      <c r="R51" s="631"/>
    </row>
    <row r="52" spans="1:18" s="632" customFormat="1" ht="41.25" customHeight="1" x14ac:dyDescent="0.25">
      <c r="A52" s="1277"/>
      <c r="B52" s="681">
        <v>31</v>
      </c>
      <c r="C52" s="419" t="s">
        <v>749</v>
      </c>
      <c r="D52" s="460" t="s">
        <v>750</v>
      </c>
      <c r="E52" s="421">
        <v>29551609</v>
      </c>
      <c r="F52" s="628">
        <v>29551609</v>
      </c>
      <c r="G52" s="421"/>
      <c r="H52" s="628"/>
      <c r="I52" s="628"/>
      <c r="J52" s="628"/>
      <c r="K52" s="422">
        <f>SUM(G52:J52)</f>
        <v>0</v>
      </c>
      <c r="L52" s="423">
        <f>IF(F52="",E52-K52,F52-K52)</f>
        <v>29551609</v>
      </c>
      <c r="M52" s="460"/>
      <c r="N52" s="460"/>
      <c r="O52" s="629"/>
      <c r="P52" s="630"/>
      <c r="Q52" s="630"/>
      <c r="R52" s="631"/>
    </row>
    <row r="53" spans="1:18" s="18" customFormat="1" ht="22.5" customHeight="1" thickBot="1" x14ac:dyDescent="0.3">
      <c r="A53" s="1278"/>
      <c r="B53" s="649"/>
      <c r="C53" s="478"/>
      <c r="D53" s="405"/>
      <c r="E53" s="477"/>
      <c r="F53" s="479"/>
      <c r="G53" s="480"/>
      <c r="H53" s="480"/>
      <c r="I53" s="480"/>
      <c r="J53" s="480"/>
      <c r="K53" s="432">
        <f>SUM(K22:K52)</f>
        <v>707730455</v>
      </c>
      <c r="L53" s="432">
        <f>SUM(L22:L52)</f>
        <v>212531442</v>
      </c>
      <c r="M53" s="405"/>
      <c r="N53" s="405"/>
      <c r="O53" s="406"/>
      <c r="P53" s="467"/>
      <c r="Q53" s="467"/>
      <c r="R53" s="343"/>
    </row>
    <row r="54" spans="1:18" s="18" customFormat="1" ht="22.5" customHeight="1" x14ac:dyDescent="0.25">
      <c r="A54" s="1285" t="s">
        <v>751</v>
      </c>
      <c r="B54" s="645" t="s">
        <v>194</v>
      </c>
      <c r="C54" s="506" t="s">
        <v>752</v>
      </c>
      <c r="D54" s="507" t="s">
        <v>526</v>
      </c>
      <c r="E54" s="505"/>
      <c r="F54" s="508"/>
      <c r="G54" s="509">
        <v>5000000</v>
      </c>
      <c r="H54" s="509"/>
      <c r="I54" s="509"/>
      <c r="J54" s="509"/>
      <c r="K54" s="505">
        <f t="shared" ref="K54:K68" si="4">SUM(G54:J54)</f>
        <v>5000000</v>
      </c>
      <c r="L54" s="505"/>
      <c r="M54" s="507"/>
      <c r="N54" s="507"/>
      <c r="O54" s="510"/>
      <c r="P54" s="588" t="s">
        <v>753</v>
      </c>
      <c r="Q54" s="587"/>
      <c r="R54" s="343"/>
    </row>
    <row r="55" spans="1:18" s="18" customFormat="1" ht="20.25" customHeight="1" x14ac:dyDescent="0.25">
      <c r="A55" s="1286"/>
      <c r="B55" s="646" t="s">
        <v>196</v>
      </c>
      <c r="C55" s="323" t="s">
        <v>50</v>
      </c>
      <c r="D55" s="511" t="s">
        <v>323</v>
      </c>
      <c r="E55" s="322">
        <v>19428000</v>
      </c>
      <c r="F55" s="512"/>
      <c r="G55" s="513">
        <v>9714000</v>
      </c>
      <c r="H55" s="513">
        <v>9714000</v>
      </c>
      <c r="I55" s="513"/>
      <c r="J55" s="513"/>
      <c r="K55" s="322">
        <f t="shared" si="4"/>
        <v>19428000</v>
      </c>
      <c r="L55" s="322">
        <f t="shared" ref="L55:L68" si="5">IF(F55="",E55-K55,F55-K55)</f>
        <v>0</v>
      </c>
      <c r="M55" s="511"/>
      <c r="N55" s="511"/>
      <c r="O55" s="514"/>
      <c r="P55" s="467" t="s">
        <v>719</v>
      </c>
      <c r="Q55" s="467">
        <v>640000</v>
      </c>
      <c r="R55" s="343"/>
    </row>
    <row r="56" spans="1:18" s="18" customFormat="1" ht="20.25" customHeight="1" x14ac:dyDescent="0.25">
      <c r="A56" s="1286"/>
      <c r="B56" s="646" t="s">
        <v>20</v>
      </c>
      <c r="C56" s="323" t="s">
        <v>50</v>
      </c>
      <c r="D56" s="511" t="s">
        <v>754</v>
      </c>
      <c r="E56" s="322">
        <v>3500000</v>
      </c>
      <c r="F56" s="512"/>
      <c r="G56" s="513">
        <v>1750000</v>
      </c>
      <c r="H56" s="513">
        <v>1750000</v>
      </c>
      <c r="I56" s="513"/>
      <c r="J56" s="513"/>
      <c r="K56" s="322">
        <f t="shared" si="4"/>
        <v>3500000</v>
      </c>
      <c r="L56" s="322">
        <f t="shared" si="5"/>
        <v>0</v>
      </c>
      <c r="M56" s="511"/>
      <c r="N56" s="511"/>
      <c r="O56" s="514"/>
      <c r="P56" s="467" t="s">
        <v>701</v>
      </c>
      <c r="Q56" s="467">
        <v>1371000</v>
      </c>
      <c r="R56" s="343"/>
    </row>
    <row r="57" spans="1:18" s="18" customFormat="1" ht="20.25" customHeight="1" x14ac:dyDescent="0.25">
      <c r="A57" s="1286"/>
      <c r="B57" s="646" t="s">
        <v>24</v>
      </c>
      <c r="C57" s="323" t="s">
        <v>755</v>
      </c>
      <c r="D57" s="511" t="s">
        <v>756</v>
      </c>
      <c r="E57" s="322">
        <v>2150000</v>
      </c>
      <c r="F57" s="512"/>
      <c r="G57" s="513">
        <v>2150000</v>
      </c>
      <c r="H57" s="513"/>
      <c r="I57" s="513"/>
      <c r="J57" s="513"/>
      <c r="K57" s="322">
        <f t="shared" si="4"/>
        <v>2150000</v>
      </c>
      <c r="L57" s="322">
        <f t="shared" si="5"/>
        <v>0</v>
      </c>
      <c r="M57" s="511"/>
      <c r="N57" s="511"/>
      <c r="O57" s="514"/>
      <c r="P57" s="467" t="s">
        <v>702</v>
      </c>
      <c r="Q57" s="467">
        <v>3996000</v>
      </c>
      <c r="R57" s="343"/>
    </row>
    <row r="58" spans="1:18" s="18" customFormat="1" ht="20.25" customHeight="1" x14ac:dyDescent="0.25">
      <c r="A58" s="1286"/>
      <c r="B58" s="646" t="s">
        <v>26</v>
      </c>
      <c r="C58" s="323" t="s">
        <v>99</v>
      </c>
      <c r="D58" s="511" t="s">
        <v>100</v>
      </c>
      <c r="E58" s="322">
        <v>112180000</v>
      </c>
      <c r="F58" s="512"/>
      <c r="G58" s="513">
        <v>33645000</v>
      </c>
      <c r="H58" s="513">
        <v>44870000</v>
      </c>
      <c r="I58" s="513"/>
      <c r="J58" s="513"/>
      <c r="K58" s="322">
        <f t="shared" si="4"/>
        <v>78515000</v>
      </c>
      <c r="L58" s="322">
        <f t="shared" si="5"/>
        <v>33665000</v>
      </c>
      <c r="M58" s="511"/>
      <c r="N58" s="511"/>
      <c r="O58" s="514"/>
      <c r="P58" s="467" t="s">
        <v>705</v>
      </c>
      <c r="Q58" s="467">
        <v>1700000</v>
      </c>
      <c r="R58" s="343"/>
    </row>
    <row r="59" spans="1:18" s="18" customFormat="1" ht="20.25" customHeight="1" x14ac:dyDescent="0.25">
      <c r="A59" s="1286"/>
      <c r="B59" s="646" t="s">
        <v>28</v>
      </c>
      <c r="C59" s="323" t="s">
        <v>107</v>
      </c>
      <c r="D59" s="511" t="s">
        <v>156</v>
      </c>
      <c r="E59" s="322">
        <v>21640000</v>
      </c>
      <c r="F59" s="512"/>
      <c r="G59" s="513">
        <v>6000000</v>
      </c>
      <c r="H59" s="513">
        <v>12000000</v>
      </c>
      <c r="I59" s="513"/>
      <c r="J59" s="513"/>
      <c r="K59" s="322">
        <f t="shared" si="4"/>
        <v>18000000</v>
      </c>
      <c r="L59" s="322">
        <f t="shared" si="5"/>
        <v>3640000</v>
      </c>
      <c r="M59" s="511"/>
      <c r="N59" s="511"/>
      <c r="O59" s="514"/>
      <c r="P59" s="467"/>
      <c r="Q59" s="467"/>
      <c r="R59" s="343"/>
    </row>
    <row r="60" spans="1:18" s="18" customFormat="1" ht="20.25" customHeight="1" x14ac:dyDescent="0.25">
      <c r="A60" s="1286"/>
      <c r="B60" s="646" t="s">
        <v>30</v>
      </c>
      <c r="C60" s="547" t="s">
        <v>515</v>
      </c>
      <c r="D60" s="548" t="s">
        <v>229</v>
      </c>
      <c r="E60" s="546">
        <v>51584330</v>
      </c>
      <c r="F60" s="549"/>
      <c r="G60" s="550">
        <v>25750000</v>
      </c>
      <c r="H60" s="550"/>
      <c r="I60" s="550"/>
      <c r="J60" s="550"/>
      <c r="K60" s="322">
        <f t="shared" si="4"/>
        <v>25750000</v>
      </c>
      <c r="L60" s="322">
        <f t="shared" si="5"/>
        <v>25834330</v>
      </c>
      <c r="M60" s="548" t="s">
        <v>47</v>
      </c>
      <c r="N60" s="400" t="s">
        <v>725</v>
      </c>
      <c r="O60" s="551"/>
      <c r="P60" s="467"/>
      <c r="Q60" s="467"/>
      <c r="R60" s="343"/>
    </row>
    <row r="61" spans="1:18" s="18" customFormat="1" ht="20.25" customHeight="1" x14ac:dyDescent="0.25">
      <c r="A61" s="1286"/>
      <c r="B61" s="646" t="s">
        <v>33</v>
      </c>
      <c r="C61" s="547" t="s">
        <v>132</v>
      </c>
      <c r="D61" s="548" t="s">
        <v>731</v>
      </c>
      <c r="E61" s="546">
        <v>15273880</v>
      </c>
      <c r="F61" s="549"/>
      <c r="G61" s="550">
        <v>7636940</v>
      </c>
      <c r="H61" s="550">
        <v>7636940</v>
      </c>
      <c r="I61" s="550"/>
      <c r="J61" s="550"/>
      <c r="K61" s="322">
        <f t="shared" si="4"/>
        <v>15273880</v>
      </c>
      <c r="L61" s="322">
        <f t="shared" si="5"/>
        <v>0</v>
      </c>
      <c r="M61" s="548" t="s">
        <v>47</v>
      </c>
      <c r="N61" s="400" t="s">
        <v>725</v>
      </c>
      <c r="O61" s="551"/>
      <c r="P61" s="467"/>
      <c r="Q61" s="467"/>
      <c r="R61" s="343"/>
    </row>
    <row r="62" spans="1:18" s="18" customFormat="1" ht="20.25" customHeight="1" x14ac:dyDescent="0.25">
      <c r="A62" s="1286"/>
      <c r="B62" s="646" t="s">
        <v>39</v>
      </c>
      <c r="C62" s="547" t="s">
        <v>292</v>
      </c>
      <c r="D62" s="548" t="s">
        <v>104</v>
      </c>
      <c r="E62" s="546">
        <v>5250000</v>
      </c>
      <c r="F62" s="549"/>
      <c r="G62" s="546">
        <v>5250000</v>
      </c>
      <c r="H62" s="550"/>
      <c r="I62" s="550"/>
      <c r="J62" s="550"/>
      <c r="K62" s="322">
        <f t="shared" si="4"/>
        <v>5250000</v>
      </c>
      <c r="L62" s="322">
        <f t="shared" si="5"/>
        <v>0</v>
      </c>
      <c r="M62" s="548"/>
      <c r="N62" s="429"/>
      <c r="O62" s="551"/>
      <c r="P62" s="467"/>
      <c r="Q62" s="467"/>
      <c r="R62" s="343"/>
    </row>
    <row r="63" spans="1:18" s="18" customFormat="1" ht="20.25" customHeight="1" x14ac:dyDescent="0.25">
      <c r="A63" s="1286"/>
      <c r="B63" s="646" t="s">
        <v>44</v>
      </c>
      <c r="C63" s="547" t="s">
        <v>514</v>
      </c>
      <c r="D63" s="548" t="s">
        <v>114</v>
      </c>
      <c r="E63" s="546">
        <f>3300000/2</f>
        <v>1650000</v>
      </c>
      <c r="F63" s="549"/>
      <c r="G63" s="546">
        <v>1650000</v>
      </c>
      <c r="H63" s="550"/>
      <c r="I63" s="550"/>
      <c r="J63" s="550"/>
      <c r="K63" s="322">
        <f t="shared" si="4"/>
        <v>1650000</v>
      </c>
      <c r="L63" s="322">
        <f t="shared" si="5"/>
        <v>0</v>
      </c>
      <c r="M63" s="548"/>
      <c r="N63" s="429"/>
      <c r="O63" s="551"/>
      <c r="P63" s="467"/>
      <c r="Q63" s="467"/>
      <c r="R63" s="343"/>
    </row>
    <row r="64" spans="1:18" s="18" customFormat="1" ht="20.25" customHeight="1" x14ac:dyDescent="0.25">
      <c r="A64" s="1286"/>
      <c r="B64" s="646" t="s">
        <v>49</v>
      </c>
      <c r="C64" s="547" t="s">
        <v>346</v>
      </c>
      <c r="D64" s="548" t="s">
        <v>757</v>
      </c>
      <c r="E64" s="546">
        <v>25363286</v>
      </c>
      <c r="F64" s="549"/>
      <c r="G64" s="550">
        <v>12681643</v>
      </c>
      <c r="H64" s="550"/>
      <c r="I64" s="550"/>
      <c r="J64" s="550"/>
      <c r="K64" s="322">
        <f t="shared" si="4"/>
        <v>12681643</v>
      </c>
      <c r="L64" s="322">
        <f t="shared" si="5"/>
        <v>12681643</v>
      </c>
      <c r="M64" s="548"/>
      <c r="N64" s="429"/>
      <c r="O64" s="551"/>
      <c r="P64" s="467"/>
      <c r="Q64" s="467"/>
      <c r="R64" s="343"/>
    </row>
    <row r="65" spans="1:18" s="18" customFormat="1" ht="20.25" customHeight="1" x14ac:dyDescent="0.25">
      <c r="A65" s="1286"/>
      <c r="B65" s="646" t="s">
        <v>55</v>
      </c>
      <c r="C65" s="547" t="s">
        <v>740</v>
      </c>
      <c r="D65" s="548" t="s">
        <v>397</v>
      </c>
      <c r="E65" s="546">
        <v>3423750</v>
      </c>
      <c r="F65" s="549"/>
      <c r="G65" s="550">
        <v>3423750</v>
      </c>
      <c r="H65" s="550"/>
      <c r="I65" s="550"/>
      <c r="J65" s="550"/>
      <c r="K65" s="322">
        <f t="shared" si="4"/>
        <v>3423750</v>
      </c>
      <c r="L65" s="322">
        <f t="shared" si="5"/>
        <v>0</v>
      </c>
      <c r="M65" s="548"/>
      <c r="N65" s="429"/>
      <c r="O65" s="551"/>
      <c r="P65" s="467"/>
      <c r="Q65" s="467"/>
      <c r="R65" s="343"/>
    </row>
    <row r="66" spans="1:18" s="18" customFormat="1" ht="20.25" customHeight="1" x14ac:dyDescent="0.25">
      <c r="A66" s="1286"/>
      <c r="B66" s="646" t="s">
        <v>59</v>
      </c>
      <c r="C66" s="547" t="s">
        <v>363</v>
      </c>
      <c r="D66" s="548" t="s">
        <v>339</v>
      </c>
      <c r="E66" s="546">
        <v>2350000</v>
      </c>
      <c r="F66" s="549"/>
      <c r="G66" s="550">
        <v>2350000</v>
      </c>
      <c r="H66" s="550"/>
      <c r="I66" s="550"/>
      <c r="J66" s="550"/>
      <c r="K66" s="546">
        <f t="shared" si="4"/>
        <v>2350000</v>
      </c>
      <c r="L66" s="546">
        <f t="shared" si="5"/>
        <v>0</v>
      </c>
      <c r="M66" s="548"/>
      <c r="N66" s="429"/>
      <c r="O66" s="551"/>
      <c r="P66" s="467"/>
      <c r="Q66" s="467"/>
      <c r="R66" s="343"/>
    </row>
    <row r="67" spans="1:18" s="18" customFormat="1" ht="20.25" customHeight="1" x14ac:dyDescent="0.25">
      <c r="A67" s="1286"/>
      <c r="B67" s="646" t="s">
        <v>63</v>
      </c>
      <c r="C67" s="547" t="s">
        <v>164</v>
      </c>
      <c r="D67" s="548" t="s">
        <v>173</v>
      </c>
      <c r="E67" s="546">
        <v>22641000</v>
      </c>
      <c r="F67" s="549"/>
      <c r="G67" s="546">
        <v>22641000</v>
      </c>
      <c r="H67" s="550"/>
      <c r="I67" s="550"/>
      <c r="J67" s="550"/>
      <c r="K67" s="546">
        <f t="shared" si="4"/>
        <v>22641000</v>
      </c>
      <c r="L67" s="546">
        <f t="shared" si="5"/>
        <v>0</v>
      </c>
      <c r="M67" s="548"/>
      <c r="N67" s="429"/>
      <c r="O67" s="551"/>
      <c r="P67" s="467"/>
      <c r="Q67" s="467"/>
      <c r="R67" s="343"/>
    </row>
    <row r="68" spans="1:18" s="18" customFormat="1" ht="20.25" customHeight="1" x14ac:dyDescent="0.25">
      <c r="A68" s="1286"/>
      <c r="B68" s="646" t="s">
        <v>67</v>
      </c>
      <c r="C68" s="547" t="s">
        <v>118</v>
      </c>
      <c r="D68" s="548" t="s">
        <v>301</v>
      </c>
      <c r="E68" s="546">
        <v>28517050</v>
      </c>
      <c r="F68" s="549"/>
      <c r="G68" s="546">
        <v>28517050</v>
      </c>
      <c r="H68" s="546"/>
      <c r="I68" s="550"/>
      <c r="J68" s="550"/>
      <c r="K68" s="546">
        <f t="shared" si="4"/>
        <v>28517050</v>
      </c>
      <c r="L68" s="546">
        <f t="shared" si="5"/>
        <v>0</v>
      </c>
      <c r="M68" s="548"/>
      <c r="N68" s="429"/>
      <c r="O68" s="551"/>
      <c r="P68" s="467"/>
      <c r="Q68" s="467"/>
      <c r="R68" s="343"/>
    </row>
    <row r="69" spans="1:18" s="18" customFormat="1" ht="20.25" customHeight="1" x14ac:dyDescent="0.25">
      <c r="A69" s="1286"/>
      <c r="B69" s="646">
        <v>16</v>
      </c>
      <c r="C69" s="547" t="s">
        <v>532</v>
      </c>
      <c r="D69" s="548" t="s">
        <v>204</v>
      </c>
      <c r="E69" s="546"/>
      <c r="F69" s="549"/>
      <c r="G69" s="546">
        <v>26858900</v>
      </c>
      <c r="H69" s="546"/>
      <c r="I69" s="550"/>
      <c r="J69" s="550"/>
      <c r="K69" s="546">
        <f>SUM(G69:J69)</f>
        <v>26858900</v>
      </c>
      <c r="L69" s="546">
        <f>IF(F69="",E69-K69,F69-K69)</f>
        <v>-26858900</v>
      </c>
      <c r="M69" s="548"/>
      <c r="N69" s="429"/>
      <c r="O69" s="551"/>
      <c r="P69" s="467"/>
      <c r="Q69" s="467"/>
      <c r="R69" s="343"/>
    </row>
    <row r="70" spans="1:18" s="18" customFormat="1" ht="20.25" customHeight="1" thickBot="1" x14ac:dyDescent="0.3">
      <c r="A70" s="1287"/>
      <c r="B70" s="650"/>
      <c r="C70" s="515"/>
      <c r="D70" s="278"/>
      <c r="E70" s="360"/>
      <c r="F70" s="516"/>
      <c r="G70" s="517"/>
      <c r="H70" s="517"/>
      <c r="I70" s="517"/>
      <c r="J70" s="517"/>
      <c r="K70" s="434">
        <f>SUM(K54:K69)</f>
        <v>270989223</v>
      </c>
      <c r="L70" s="434">
        <f>SUM(L54:L69)</f>
        <v>48962073</v>
      </c>
      <c r="M70" s="278"/>
      <c r="N70" s="278"/>
      <c r="O70" s="282"/>
      <c r="P70" s="467"/>
      <c r="Q70" s="467"/>
      <c r="R70" s="343"/>
    </row>
    <row r="71" spans="1:18" s="563" customFormat="1" ht="20.25" customHeight="1" x14ac:dyDescent="0.3">
      <c r="A71" s="1283" t="s">
        <v>758</v>
      </c>
      <c r="B71" s="651" t="s">
        <v>194</v>
      </c>
      <c r="C71" s="675" t="s">
        <v>759</v>
      </c>
      <c r="D71" s="390" t="s">
        <v>695</v>
      </c>
      <c r="E71" s="676" t="s">
        <v>2</v>
      </c>
      <c r="F71" s="676">
        <v>164113574</v>
      </c>
      <c r="G71" s="677">
        <v>44758247</v>
      </c>
      <c r="H71" s="677">
        <v>119335327</v>
      </c>
      <c r="I71" s="677"/>
      <c r="J71" s="677"/>
      <c r="K71" s="388">
        <f>SUM(G71:J71)</f>
        <v>164093574</v>
      </c>
      <c r="L71" s="388">
        <f>IF(F71="",E71-K71,F71-K71)</f>
        <v>20000</v>
      </c>
      <c r="M71" s="1260" t="s">
        <v>47</v>
      </c>
      <c r="N71" s="1260" t="s">
        <v>760</v>
      </c>
      <c r="O71" s="1262">
        <v>43913</v>
      </c>
      <c r="P71" s="564"/>
      <c r="Q71" s="564"/>
      <c r="R71" s="565"/>
    </row>
    <row r="72" spans="1:18" s="566" customFormat="1" ht="20.25" customHeight="1" x14ac:dyDescent="0.3">
      <c r="A72" s="1267"/>
      <c r="B72" s="643" t="s">
        <v>196</v>
      </c>
      <c r="C72" s="419" t="s">
        <v>761</v>
      </c>
      <c r="D72" s="397" t="s">
        <v>695</v>
      </c>
      <c r="E72" s="422">
        <v>334041823</v>
      </c>
      <c r="F72" s="422"/>
      <c r="G72" s="421">
        <v>91102316</v>
      </c>
      <c r="H72" s="421"/>
      <c r="I72" s="421"/>
      <c r="J72" s="421"/>
      <c r="K72" s="393">
        <f>SUM(G72:J72)</f>
        <v>91102316</v>
      </c>
      <c r="L72" s="393">
        <f>IF(F72="",E72-K72,F72-K72)</f>
        <v>242939507</v>
      </c>
      <c r="M72" s="1261"/>
      <c r="N72" s="1261"/>
      <c r="O72" s="1263"/>
      <c r="P72" s="567"/>
      <c r="Q72" s="567"/>
      <c r="R72" s="568"/>
    </row>
    <row r="73" spans="1:18" s="566" customFormat="1" ht="22.5" customHeight="1" thickBot="1" x14ac:dyDescent="0.3">
      <c r="A73" s="1284"/>
      <c r="B73" s="644"/>
      <c r="C73" s="575"/>
      <c r="D73" s="576"/>
      <c r="E73" s="574"/>
      <c r="F73" s="577"/>
      <c r="G73" s="578"/>
      <c r="H73" s="578"/>
      <c r="I73" s="578"/>
      <c r="J73" s="578"/>
      <c r="K73" s="432">
        <f>SUM(K71:K72)</f>
        <v>255195890</v>
      </c>
      <c r="L73" s="432">
        <f>SUM(L71:L72)</f>
        <v>242959507</v>
      </c>
      <c r="M73" s="579"/>
      <c r="N73" s="580"/>
      <c r="O73" s="581"/>
      <c r="P73" s="567"/>
      <c r="Q73" s="567"/>
      <c r="R73" s="568"/>
    </row>
    <row r="74" spans="1:18" s="9" customFormat="1" ht="21" customHeight="1" x14ac:dyDescent="0.25">
      <c r="A74" s="1279" t="s">
        <v>762</v>
      </c>
      <c r="B74" s="652">
        <v>1</v>
      </c>
      <c r="C74" s="506" t="s">
        <v>201</v>
      </c>
      <c r="D74" s="507" t="s">
        <v>200</v>
      </c>
      <c r="E74" s="505">
        <v>49280572</v>
      </c>
      <c r="F74" s="508"/>
      <c r="G74" s="509">
        <v>24640286</v>
      </c>
      <c r="H74" s="509">
        <v>19712229</v>
      </c>
      <c r="I74" s="509"/>
      <c r="J74" s="509"/>
      <c r="K74" s="505">
        <f t="shared" ref="K74:K95" si="6">SUM(G74:J74)</f>
        <v>44352515</v>
      </c>
      <c r="L74" s="505">
        <f t="shared" ref="L74:L97" si="7">IF(F74="",E74-K74,F74-K74)</f>
        <v>4928057</v>
      </c>
      <c r="M74" s="518" t="s">
        <v>47</v>
      </c>
      <c r="N74" s="507"/>
      <c r="O74" s="510"/>
      <c r="P74" s="455" t="s">
        <v>763</v>
      </c>
      <c r="Q74" s="467"/>
      <c r="R74" s="468"/>
    </row>
    <row r="75" spans="1:18" s="9" customFormat="1" ht="21" customHeight="1" x14ac:dyDescent="0.25">
      <c r="A75" s="1280"/>
      <c r="B75" s="653">
        <v>2</v>
      </c>
      <c r="C75" s="521" t="s">
        <v>764</v>
      </c>
      <c r="D75" s="511" t="s">
        <v>200</v>
      </c>
      <c r="E75" s="322">
        <v>20600000</v>
      </c>
      <c r="F75" s="512"/>
      <c r="G75" s="513">
        <v>20600000</v>
      </c>
      <c r="H75" s="513"/>
      <c r="I75" s="513"/>
      <c r="J75" s="513"/>
      <c r="K75" s="322">
        <f t="shared" si="6"/>
        <v>20600000</v>
      </c>
      <c r="L75" s="322">
        <f t="shared" si="7"/>
        <v>0</v>
      </c>
      <c r="M75" s="519"/>
      <c r="N75" s="511"/>
      <c r="O75" s="514"/>
      <c r="P75" s="345" t="s">
        <v>765</v>
      </c>
      <c r="Q75" s="467">
        <v>1118000</v>
      </c>
      <c r="R75" s="468"/>
    </row>
    <row r="76" spans="1:18" s="9" customFormat="1" ht="21" customHeight="1" x14ac:dyDescent="0.25">
      <c r="A76" s="1280"/>
      <c r="B76" s="653">
        <v>3</v>
      </c>
      <c r="C76" s="323" t="s">
        <v>31</v>
      </c>
      <c r="D76" s="511" t="s">
        <v>385</v>
      </c>
      <c r="E76" s="322">
        <v>52050039</v>
      </c>
      <c r="F76" s="512">
        <v>68065463</v>
      </c>
      <c r="G76" s="513">
        <v>15615000</v>
      </c>
      <c r="H76" s="513">
        <v>52450463</v>
      </c>
      <c r="I76" s="513"/>
      <c r="J76" s="513"/>
      <c r="K76" s="322">
        <f t="shared" si="6"/>
        <v>68065463</v>
      </c>
      <c r="L76" s="322">
        <f t="shared" si="7"/>
        <v>0</v>
      </c>
      <c r="M76" s="519"/>
      <c r="N76" s="511"/>
      <c r="O76" s="514"/>
      <c r="P76" s="467" t="s">
        <v>599</v>
      </c>
      <c r="Q76" s="467">
        <v>2138000</v>
      </c>
      <c r="R76" s="468"/>
    </row>
    <row r="77" spans="1:18" s="9" customFormat="1" ht="21" customHeight="1" x14ac:dyDescent="0.25">
      <c r="A77" s="1280"/>
      <c r="B77" s="653">
        <v>4</v>
      </c>
      <c r="C77" s="323" t="s">
        <v>215</v>
      </c>
      <c r="D77" s="511" t="s">
        <v>216</v>
      </c>
      <c r="E77" s="322">
        <v>110176769</v>
      </c>
      <c r="F77" s="512"/>
      <c r="G77" s="513">
        <v>40064280</v>
      </c>
      <c r="H77" s="513">
        <v>40064280</v>
      </c>
      <c r="I77" s="513"/>
      <c r="J77" s="513"/>
      <c r="K77" s="322">
        <f t="shared" si="6"/>
        <v>80128560</v>
      </c>
      <c r="L77" s="322">
        <f t="shared" si="7"/>
        <v>30048209</v>
      </c>
      <c r="M77" s="519" t="s">
        <v>47</v>
      </c>
      <c r="N77" s="511"/>
      <c r="O77" s="514"/>
      <c r="P77" s="467" t="s">
        <v>600</v>
      </c>
      <c r="Q77" s="467">
        <v>3280000</v>
      </c>
      <c r="R77" s="468"/>
    </row>
    <row r="78" spans="1:18" s="9" customFormat="1" ht="21" customHeight="1" x14ac:dyDescent="0.25">
      <c r="A78" s="1281"/>
      <c r="B78" s="654">
        <v>5</v>
      </c>
      <c r="C78" s="547" t="s">
        <v>50</v>
      </c>
      <c r="D78" s="548" t="s">
        <v>323</v>
      </c>
      <c r="E78" s="546">
        <v>30676800</v>
      </c>
      <c r="F78" s="549"/>
      <c r="G78" s="550">
        <v>19521600</v>
      </c>
      <c r="H78" s="550"/>
      <c r="I78" s="550"/>
      <c r="J78" s="550"/>
      <c r="K78" s="322">
        <f t="shared" si="6"/>
        <v>19521600</v>
      </c>
      <c r="L78" s="322">
        <f t="shared" si="7"/>
        <v>11155200</v>
      </c>
      <c r="M78" s="519" t="s">
        <v>766</v>
      </c>
      <c r="N78" s="548" t="s">
        <v>767</v>
      </c>
      <c r="O78" s="678">
        <v>43941</v>
      </c>
      <c r="P78" s="467" t="s">
        <v>719</v>
      </c>
      <c r="Q78" s="467">
        <v>2546000</v>
      </c>
      <c r="R78" s="468"/>
    </row>
    <row r="79" spans="1:18" s="9" customFormat="1" ht="21" customHeight="1" x14ac:dyDescent="0.25">
      <c r="A79" s="1281"/>
      <c r="B79" s="653">
        <v>6</v>
      </c>
      <c r="C79" s="547" t="s">
        <v>99</v>
      </c>
      <c r="D79" s="548" t="s">
        <v>100</v>
      </c>
      <c r="E79" s="546">
        <v>230040000</v>
      </c>
      <c r="F79" s="549">
        <v>230330000</v>
      </c>
      <c r="G79" s="550">
        <v>69012000</v>
      </c>
      <c r="H79" s="550">
        <v>149801500</v>
      </c>
      <c r="I79" s="550"/>
      <c r="J79" s="550"/>
      <c r="K79" s="322">
        <f t="shared" si="6"/>
        <v>218813500</v>
      </c>
      <c r="L79" s="322">
        <f t="shared" si="7"/>
        <v>11516500</v>
      </c>
      <c r="M79" s="552"/>
      <c r="N79" s="548"/>
      <c r="O79" s="551"/>
      <c r="P79" s="467" t="s">
        <v>701</v>
      </c>
      <c r="Q79" s="467">
        <v>460000</v>
      </c>
      <c r="R79" s="468"/>
    </row>
    <row r="80" spans="1:18" s="9" customFormat="1" ht="21" customHeight="1" x14ac:dyDescent="0.25">
      <c r="A80" s="1281"/>
      <c r="B80" s="654">
        <v>7</v>
      </c>
      <c r="C80" s="547" t="s">
        <v>692</v>
      </c>
      <c r="D80" s="548" t="s">
        <v>176</v>
      </c>
      <c r="E80" s="546">
        <v>6845234</v>
      </c>
      <c r="F80" s="549"/>
      <c r="G80" s="546">
        <v>6845234</v>
      </c>
      <c r="H80" s="550"/>
      <c r="I80" s="550"/>
      <c r="J80" s="550"/>
      <c r="K80" s="322">
        <f t="shared" si="6"/>
        <v>6845234</v>
      </c>
      <c r="L80" s="322">
        <f t="shared" si="7"/>
        <v>0</v>
      </c>
      <c r="M80" s="552"/>
      <c r="N80" s="548"/>
      <c r="O80" s="551"/>
      <c r="P80" s="467"/>
      <c r="Q80" s="467"/>
      <c r="R80" s="468"/>
    </row>
    <row r="81" spans="1:18" s="9" customFormat="1" ht="21" customHeight="1" x14ac:dyDescent="0.25">
      <c r="A81" s="1281"/>
      <c r="B81" s="653">
        <v>8</v>
      </c>
      <c r="C81" s="547" t="s">
        <v>34</v>
      </c>
      <c r="D81" s="548" t="s">
        <v>204</v>
      </c>
      <c r="E81" s="546">
        <v>55505340</v>
      </c>
      <c r="F81" s="549">
        <v>52345480</v>
      </c>
      <c r="G81" s="550">
        <v>15137820</v>
      </c>
      <c r="H81" s="550">
        <v>20183760</v>
      </c>
      <c r="I81" s="550">
        <v>17023900</v>
      </c>
      <c r="J81" s="550"/>
      <c r="K81" s="322">
        <f t="shared" si="6"/>
        <v>52345480</v>
      </c>
      <c r="L81" s="322">
        <f t="shared" si="7"/>
        <v>0</v>
      </c>
      <c r="M81" s="552" t="s">
        <v>47</v>
      </c>
      <c r="N81" s="548" t="s">
        <v>768</v>
      </c>
      <c r="O81" s="561">
        <v>43942</v>
      </c>
      <c r="P81" s="467"/>
      <c r="Q81" s="467"/>
      <c r="R81" s="468"/>
    </row>
    <row r="82" spans="1:18" s="9" customFormat="1" ht="21" customHeight="1" x14ac:dyDescent="0.25">
      <c r="A82" s="1281"/>
      <c r="B82" s="654">
        <v>9</v>
      </c>
      <c r="C82" s="547" t="s">
        <v>118</v>
      </c>
      <c r="D82" s="548" t="s">
        <v>315</v>
      </c>
      <c r="E82" s="546">
        <v>28216000</v>
      </c>
      <c r="F82" s="549">
        <f>28698000-411600</f>
        <v>28286400</v>
      </c>
      <c r="G82" s="550">
        <v>11286400</v>
      </c>
      <c r="H82" s="550">
        <v>17000000</v>
      </c>
      <c r="I82" s="550"/>
      <c r="J82" s="550"/>
      <c r="K82" s="322">
        <f t="shared" si="6"/>
        <v>28286400</v>
      </c>
      <c r="L82" s="322">
        <f t="shared" si="7"/>
        <v>0</v>
      </c>
      <c r="M82" s="552"/>
      <c r="N82" s="548"/>
      <c r="O82" s="551"/>
      <c r="P82" s="467"/>
      <c r="Q82" s="467"/>
      <c r="R82" s="468"/>
    </row>
    <row r="83" spans="1:18" s="9" customFormat="1" ht="21" customHeight="1" x14ac:dyDescent="0.25">
      <c r="A83" s="1281"/>
      <c r="B83" s="653">
        <v>10</v>
      </c>
      <c r="C83" s="547" t="s">
        <v>769</v>
      </c>
      <c r="D83" s="548" t="s">
        <v>229</v>
      </c>
      <c r="E83" s="546">
        <v>33258500</v>
      </c>
      <c r="F83" s="549"/>
      <c r="G83" s="550">
        <v>16629000</v>
      </c>
      <c r="H83" s="550"/>
      <c r="I83" s="550"/>
      <c r="J83" s="550"/>
      <c r="K83" s="322">
        <f t="shared" si="6"/>
        <v>16629000</v>
      </c>
      <c r="L83" s="322">
        <f t="shared" si="7"/>
        <v>16629500</v>
      </c>
      <c r="M83" s="552" t="s">
        <v>47</v>
      </c>
      <c r="N83" s="548"/>
      <c r="O83" s="551"/>
      <c r="P83" s="467"/>
      <c r="Q83" s="467"/>
      <c r="R83" s="468"/>
    </row>
    <row r="84" spans="1:18" s="9" customFormat="1" ht="21" customHeight="1" x14ac:dyDescent="0.25">
      <c r="A84" s="1281"/>
      <c r="B84" s="654">
        <v>11</v>
      </c>
      <c r="C84" s="547" t="s">
        <v>257</v>
      </c>
      <c r="D84" s="548" t="s">
        <v>286</v>
      </c>
      <c r="E84" s="546"/>
      <c r="F84" s="549"/>
      <c r="G84" s="550">
        <v>6875000</v>
      </c>
      <c r="H84" s="550"/>
      <c r="I84" s="550"/>
      <c r="J84" s="550"/>
      <c r="K84" s="322">
        <f t="shared" si="6"/>
        <v>6875000</v>
      </c>
      <c r="L84" s="322"/>
      <c r="M84" s="552"/>
      <c r="N84" s="548"/>
      <c r="O84" s="551"/>
      <c r="P84" s="467"/>
      <c r="Q84" s="467"/>
      <c r="R84" s="468"/>
    </row>
    <row r="85" spans="1:18" s="9" customFormat="1" ht="21" customHeight="1" x14ac:dyDescent="0.25">
      <c r="A85" s="1281"/>
      <c r="B85" s="653">
        <v>12</v>
      </c>
      <c r="C85" s="547" t="s">
        <v>170</v>
      </c>
      <c r="D85" s="562" t="s">
        <v>171</v>
      </c>
      <c r="E85" s="546">
        <v>10220430</v>
      </c>
      <c r="F85" s="549"/>
      <c r="G85" s="546">
        <v>10220430</v>
      </c>
      <c r="H85" s="550"/>
      <c r="I85" s="550"/>
      <c r="J85" s="550"/>
      <c r="K85" s="322">
        <f t="shared" si="6"/>
        <v>10220430</v>
      </c>
      <c r="L85" s="322">
        <f t="shared" si="7"/>
        <v>0</v>
      </c>
      <c r="M85" s="552"/>
      <c r="N85" s="548"/>
      <c r="O85" s="551"/>
      <c r="P85" s="467"/>
      <c r="Q85" s="467"/>
      <c r="R85" s="468"/>
    </row>
    <row r="86" spans="1:18" s="9" customFormat="1" ht="21" customHeight="1" x14ac:dyDescent="0.25">
      <c r="A86" s="1281"/>
      <c r="B86" s="654">
        <v>13</v>
      </c>
      <c r="C86" s="547" t="s">
        <v>514</v>
      </c>
      <c r="D86" s="562" t="s">
        <v>114</v>
      </c>
      <c r="E86" s="546">
        <v>13612000</v>
      </c>
      <c r="F86" s="549"/>
      <c r="G86" s="546">
        <v>13612000</v>
      </c>
      <c r="H86" s="550"/>
      <c r="I86" s="550"/>
      <c r="J86" s="550"/>
      <c r="K86" s="322">
        <f t="shared" si="6"/>
        <v>13612000</v>
      </c>
      <c r="L86" s="322">
        <f t="shared" si="7"/>
        <v>0</v>
      </c>
      <c r="M86" s="552"/>
      <c r="N86" s="548"/>
      <c r="O86" s="551"/>
      <c r="P86" s="467"/>
      <c r="Q86" s="467"/>
      <c r="R86" s="468"/>
    </row>
    <row r="87" spans="1:18" s="9" customFormat="1" ht="21" customHeight="1" x14ac:dyDescent="0.25">
      <c r="A87" s="1281"/>
      <c r="B87" s="653">
        <v>14</v>
      </c>
      <c r="C87" s="547" t="s">
        <v>50</v>
      </c>
      <c r="D87" s="562" t="s">
        <v>65</v>
      </c>
      <c r="E87" s="546">
        <v>7260000</v>
      </c>
      <c r="F87" s="549"/>
      <c r="G87" s="546">
        <v>2178000</v>
      </c>
      <c r="H87" s="550">
        <v>5082000</v>
      </c>
      <c r="I87" s="550"/>
      <c r="J87" s="550"/>
      <c r="K87" s="322">
        <f t="shared" si="6"/>
        <v>7260000</v>
      </c>
      <c r="L87" s="322">
        <f t="shared" si="7"/>
        <v>0</v>
      </c>
      <c r="M87" s="552" t="s">
        <v>770</v>
      </c>
      <c r="N87" s="548"/>
      <c r="O87" s="551"/>
      <c r="P87" s="467"/>
      <c r="Q87" s="467"/>
      <c r="R87" s="468"/>
    </row>
    <row r="88" spans="1:18" s="9" customFormat="1" ht="21" customHeight="1" x14ac:dyDescent="0.25">
      <c r="A88" s="1281"/>
      <c r="B88" s="654">
        <v>15</v>
      </c>
      <c r="C88" s="547" t="s">
        <v>34</v>
      </c>
      <c r="D88" s="562" t="s">
        <v>695</v>
      </c>
      <c r="E88" s="546">
        <v>5115000</v>
      </c>
      <c r="F88" s="549"/>
      <c r="G88" s="546">
        <v>5115000</v>
      </c>
      <c r="H88" s="550"/>
      <c r="I88" s="550"/>
      <c r="J88" s="550"/>
      <c r="K88" s="322">
        <f t="shared" si="6"/>
        <v>5115000</v>
      </c>
      <c r="L88" s="322">
        <f t="shared" si="7"/>
        <v>0</v>
      </c>
      <c r="M88" s="552" t="s">
        <v>47</v>
      </c>
      <c r="N88" s="548"/>
      <c r="O88" s="551"/>
      <c r="P88" s="467"/>
      <c r="Q88" s="467"/>
      <c r="R88" s="468"/>
    </row>
    <row r="89" spans="1:18" s="9" customFormat="1" ht="21" customHeight="1" x14ac:dyDescent="0.25">
      <c r="A89" s="1281"/>
      <c r="B89" s="653">
        <v>16</v>
      </c>
      <c r="C89" s="547" t="s">
        <v>107</v>
      </c>
      <c r="D89" s="562" t="s">
        <v>341</v>
      </c>
      <c r="E89" s="546"/>
      <c r="F89" s="549">
        <f>8140000+500000</f>
        <v>8640000</v>
      </c>
      <c r="G89" s="546">
        <v>4000000</v>
      </c>
      <c r="H89" s="550">
        <v>4640000</v>
      </c>
      <c r="I89" s="550"/>
      <c r="J89" s="550"/>
      <c r="K89" s="322">
        <f t="shared" si="6"/>
        <v>8640000</v>
      </c>
      <c r="L89" s="322">
        <f t="shared" si="7"/>
        <v>0</v>
      </c>
      <c r="M89" s="552"/>
      <c r="N89" s="548"/>
      <c r="O89" s="551"/>
      <c r="P89" s="467"/>
      <c r="Q89" s="467"/>
      <c r="R89" s="468"/>
    </row>
    <row r="90" spans="1:18" s="9" customFormat="1" ht="21" customHeight="1" x14ac:dyDescent="0.25">
      <c r="A90" s="1281"/>
      <c r="B90" s="654">
        <v>17</v>
      </c>
      <c r="C90" s="547" t="s">
        <v>771</v>
      </c>
      <c r="D90" s="562" t="s">
        <v>772</v>
      </c>
      <c r="E90" s="546">
        <v>550000</v>
      </c>
      <c r="F90" s="549"/>
      <c r="G90" s="546">
        <v>550000</v>
      </c>
      <c r="H90" s="550"/>
      <c r="I90" s="550"/>
      <c r="J90" s="550"/>
      <c r="K90" s="546">
        <f t="shared" si="6"/>
        <v>550000</v>
      </c>
      <c r="L90" s="322">
        <f t="shared" si="7"/>
        <v>0</v>
      </c>
      <c r="M90" s="552"/>
      <c r="N90" s="548"/>
      <c r="O90" s="551"/>
      <c r="P90" s="467"/>
      <c r="Q90" s="467"/>
      <c r="R90" s="468"/>
    </row>
    <row r="91" spans="1:18" s="9" customFormat="1" ht="21" customHeight="1" x14ac:dyDescent="0.25">
      <c r="A91" s="1281"/>
      <c r="B91" s="653">
        <v>18</v>
      </c>
      <c r="C91" s="547" t="s">
        <v>773</v>
      </c>
      <c r="D91" s="562"/>
      <c r="E91" s="546">
        <v>15480000</v>
      </c>
      <c r="F91" s="549"/>
      <c r="G91" s="546">
        <v>15480000</v>
      </c>
      <c r="H91" s="550"/>
      <c r="I91" s="550"/>
      <c r="J91" s="550"/>
      <c r="K91" s="546">
        <f t="shared" si="6"/>
        <v>15480000</v>
      </c>
      <c r="L91" s="322">
        <f t="shared" si="7"/>
        <v>0</v>
      </c>
      <c r="M91" s="552" t="s">
        <v>728</v>
      </c>
      <c r="N91" s="548"/>
      <c r="O91" s="551"/>
      <c r="P91" s="467"/>
      <c r="Q91" s="467"/>
      <c r="R91" s="468"/>
    </row>
    <row r="92" spans="1:18" s="9" customFormat="1" ht="21" customHeight="1" x14ac:dyDescent="0.25">
      <c r="A92" s="1281"/>
      <c r="B92" s="654">
        <v>19</v>
      </c>
      <c r="C92" s="547" t="s">
        <v>158</v>
      </c>
      <c r="D92" s="562" t="s">
        <v>247</v>
      </c>
      <c r="E92" s="546">
        <v>4875000</v>
      </c>
      <c r="F92" s="549"/>
      <c r="G92" s="546">
        <v>4875000</v>
      </c>
      <c r="H92" s="550"/>
      <c r="I92" s="550"/>
      <c r="J92" s="550"/>
      <c r="K92" s="546">
        <f t="shared" si="6"/>
        <v>4875000</v>
      </c>
      <c r="L92" s="322">
        <f t="shared" si="7"/>
        <v>0</v>
      </c>
      <c r="M92" s="552"/>
      <c r="N92" s="548"/>
      <c r="O92" s="551"/>
      <c r="P92" s="467"/>
      <c r="Q92" s="467"/>
      <c r="R92" s="468"/>
    </row>
    <row r="93" spans="1:18" s="9" customFormat="1" ht="21" customHeight="1" x14ac:dyDescent="0.25">
      <c r="A93" s="1281"/>
      <c r="B93" s="653">
        <v>20</v>
      </c>
      <c r="C93" s="547" t="s">
        <v>774</v>
      </c>
      <c r="D93" s="562" t="s">
        <v>229</v>
      </c>
      <c r="E93" s="546">
        <v>126060000</v>
      </c>
      <c r="F93" s="549"/>
      <c r="G93" s="546">
        <v>126060000</v>
      </c>
      <c r="H93" s="550"/>
      <c r="I93" s="550"/>
      <c r="J93" s="550"/>
      <c r="K93" s="546">
        <f t="shared" si="6"/>
        <v>126060000</v>
      </c>
      <c r="L93" s="322">
        <f t="shared" si="7"/>
        <v>0</v>
      </c>
      <c r="M93" s="552" t="s">
        <v>47</v>
      </c>
      <c r="N93" s="548" t="s">
        <v>775</v>
      </c>
      <c r="O93" s="561">
        <v>43978</v>
      </c>
      <c r="P93" s="467"/>
      <c r="Q93" s="467"/>
      <c r="R93" s="468"/>
    </row>
    <row r="94" spans="1:18" s="9" customFormat="1" ht="21" customHeight="1" x14ac:dyDescent="0.25">
      <c r="A94" s="1281"/>
      <c r="B94" s="654">
        <v>21</v>
      </c>
      <c r="C94" s="547" t="s">
        <v>776</v>
      </c>
      <c r="D94" s="562" t="s">
        <v>229</v>
      </c>
      <c r="E94" s="546">
        <v>64878000</v>
      </c>
      <c r="F94" s="549"/>
      <c r="G94" s="546">
        <v>32439000</v>
      </c>
      <c r="H94" s="550"/>
      <c r="I94" s="550"/>
      <c r="J94" s="550"/>
      <c r="K94" s="546">
        <f t="shared" si="6"/>
        <v>32439000</v>
      </c>
      <c r="L94" s="322">
        <f t="shared" si="7"/>
        <v>32439000</v>
      </c>
      <c r="M94" s="552" t="s">
        <v>47</v>
      </c>
      <c r="N94" s="548" t="s">
        <v>775</v>
      </c>
      <c r="O94" s="561">
        <v>43978</v>
      </c>
      <c r="P94" s="467"/>
      <c r="Q94" s="467"/>
      <c r="R94" s="468"/>
    </row>
    <row r="95" spans="1:18" s="9" customFormat="1" ht="21" customHeight="1" x14ac:dyDescent="0.25">
      <c r="A95" s="1281"/>
      <c r="B95" s="654">
        <v>22</v>
      </c>
      <c r="C95" s="547" t="s">
        <v>161</v>
      </c>
      <c r="D95" s="562" t="s">
        <v>162</v>
      </c>
      <c r="E95" s="546">
        <v>31600000</v>
      </c>
      <c r="F95" s="549"/>
      <c r="G95" s="546">
        <v>31600000</v>
      </c>
      <c r="H95" s="550"/>
      <c r="I95" s="550"/>
      <c r="J95" s="550"/>
      <c r="K95" s="546">
        <f t="shared" si="6"/>
        <v>31600000</v>
      </c>
      <c r="L95" s="322">
        <f t="shared" si="7"/>
        <v>0</v>
      </c>
      <c r="M95" s="552"/>
      <c r="N95" s="548"/>
      <c r="O95" s="561"/>
      <c r="P95" s="467"/>
      <c r="Q95" s="467"/>
      <c r="R95" s="468"/>
    </row>
    <row r="96" spans="1:18" s="9" customFormat="1" ht="21" customHeight="1" x14ac:dyDescent="0.25">
      <c r="A96" s="1281"/>
      <c r="B96" s="654">
        <v>23</v>
      </c>
      <c r="C96" s="547" t="s">
        <v>777</v>
      </c>
      <c r="D96" s="562" t="s">
        <v>778</v>
      </c>
      <c r="E96" s="546"/>
      <c r="F96" s="549"/>
      <c r="G96" s="546">
        <v>5328400</v>
      </c>
      <c r="H96" s="550"/>
      <c r="I96" s="550"/>
      <c r="J96" s="550"/>
      <c r="K96" s="546">
        <f>SUM(G96:J96)</f>
        <v>5328400</v>
      </c>
      <c r="L96" s="322">
        <f t="shared" si="7"/>
        <v>-5328400</v>
      </c>
      <c r="M96" s="552"/>
      <c r="N96" s="548"/>
      <c r="O96" s="561"/>
      <c r="P96" s="467"/>
      <c r="Q96" s="467"/>
      <c r="R96" s="468"/>
    </row>
    <row r="97" spans="1:18" s="9" customFormat="1" ht="21" customHeight="1" x14ac:dyDescent="0.25">
      <c r="A97" s="1281"/>
      <c r="B97" s="654">
        <v>24</v>
      </c>
      <c r="C97" s="547" t="s">
        <v>779</v>
      </c>
      <c r="D97" s="562" t="s">
        <v>780</v>
      </c>
      <c r="E97" s="546"/>
      <c r="F97" s="549"/>
      <c r="G97" s="546">
        <v>46500000</v>
      </c>
      <c r="H97" s="550"/>
      <c r="I97" s="550"/>
      <c r="J97" s="550"/>
      <c r="K97" s="546">
        <f>SUM(G97:J97)</f>
        <v>46500000</v>
      </c>
      <c r="L97" s="322">
        <f t="shared" si="7"/>
        <v>-46500000</v>
      </c>
      <c r="M97" s="552"/>
      <c r="N97" s="548"/>
      <c r="O97" s="561"/>
      <c r="P97" s="467"/>
      <c r="Q97" s="467"/>
      <c r="R97" s="468"/>
    </row>
    <row r="98" spans="1:18" s="9" customFormat="1" ht="27" customHeight="1" thickBot="1" x14ac:dyDescent="0.3">
      <c r="A98" s="1282"/>
      <c r="B98" s="650"/>
      <c r="C98" s="547"/>
      <c r="D98" s="562"/>
      <c r="E98" s="360"/>
      <c r="F98" s="516"/>
      <c r="G98" s="546"/>
      <c r="H98" s="517"/>
      <c r="I98" s="517"/>
      <c r="J98" s="517"/>
      <c r="K98" s="434">
        <f>SUM(K74:K97)</f>
        <v>870142582</v>
      </c>
      <c r="L98" s="434">
        <f>SUM(L74:L97)</f>
        <v>54888066</v>
      </c>
      <c r="M98" s="520"/>
      <c r="N98" s="278"/>
      <c r="O98" s="282"/>
      <c r="P98" s="467"/>
      <c r="Q98" s="467"/>
      <c r="R98" s="468"/>
    </row>
    <row r="99" spans="1:18" s="9" customFormat="1" ht="19.5" customHeight="1" x14ac:dyDescent="0.25">
      <c r="A99" s="1276" t="s">
        <v>781</v>
      </c>
      <c r="B99" s="651" t="s">
        <v>194</v>
      </c>
      <c r="C99" s="469" t="s">
        <v>340</v>
      </c>
      <c r="D99" s="394" t="s">
        <v>341</v>
      </c>
      <c r="E99" s="388">
        <v>500000</v>
      </c>
      <c r="F99" s="470"/>
      <c r="G99" s="471">
        <v>500000</v>
      </c>
      <c r="H99" s="471"/>
      <c r="I99" s="471"/>
      <c r="J99" s="471"/>
      <c r="K99" s="388">
        <f>SUM(G99:J99)</f>
        <v>500000</v>
      </c>
      <c r="L99" s="388">
        <f>IF(F99="",E99-K99,F99-K99)</f>
        <v>0</v>
      </c>
      <c r="M99" s="394"/>
      <c r="N99" s="394"/>
      <c r="O99" s="473"/>
      <c r="P99" s="467"/>
      <c r="Q99" s="467"/>
      <c r="R99" s="468"/>
    </row>
    <row r="100" spans="1:18" s="9" customFormat="1" ht="19.5" customHeight="1" x14ac:dyDescent="0.25">
      <c r="A100" s="1277"/>
      <c r="B100" s="643" t="s">
        <v>196</v>
      </c>
      <c r="C100" s="474" t="s">
        <v>99</v>
      </c>
      <c r="D100" s="400" t="s">
        <v>100</v>
      </c>
      <c r="E100" s="393">
        <v>14800000</v>
      </c>
      <c r="F100" s="475"/>
      <c r="G100" s="476">
        <v>14800000</v>
      </c>
      <c r="H100" s="476"/>
      <c r="I100" s="476"/>
      <c r="J100" s="476"/>
      <c r="K100" s="472">
        <f>SUM(G100:J100)</f>
        <v>14800000</v>
      </c>
      <c r="L100" s="472">
        <f>IF(F100="",E100-K100,F100-K100)</f>
        <v>0</v>
      </c>
      <c r="M100" s="400"/>
      <c r="N100" s="400"/>
      <c r="O100" s="401"/>
      <c r="P100" s="467"/>
      <c r="Q100" s="467"/>
      <c r="R100" s="468"/>
    </row>
    <row r="101" spans="1:18" s="9" customFormat="1" ht="19.5" customHeight="1" x14ac:dyDescent="0.25">
      <c r="A101" s="1277"/>
      <c r="B101" s="643" t="s">
        <v>20</v>
      </c>
      <c r="C101" s="569" t="s">
        <v>118</v>
      </c>
      <c r="D101" s="429" t="s">
        <v>301</v>
      </c>
      <c r="E101" s="423">
        <v>1259000</v>
      </c>
      <c r="F101" s="570"/>
      <c r="G101" s="571">
        <v>1259000</v>
      </c>
      <c r="H101" s="571"/>
      <c r="I101" s="571"/>
      <c r="J101" s="571"/>
      <c r="K101" s="472">
        <f>SUM(G101:J101)</f>
        <v>1259000</v>
      </c>
      <c r="L101" s="472">
        <f>IF(F101="",E101-K101,F101-K101)</f>
        <v>0</v>
      </c>
      <c r="M101" s="429"/>
      <c r="N101" s="429"/>
      <c r="O101" s="430"/>
      <c r="P101" s="467"/>
      <c r="Q101" s="467"/>
      <c r="R101" s="468"/>
    </row>
    <row r="102" spans="1:18" s="9" customFormat="1" ht="19.5" customHeight="1" thickBot="1" x14ac:dyDescent="0.3">
      <c r="A102" s="1278"/>
      <c r="B102" s="649"/>
      <c r="C102" s="478"/>
      <c r="D102" s="405"/>
      <c r="E102" s="477"/>
      <c r="F102" s="479"/>
      <c r="G102" s="480"/>
      <c r="H102" s="480"/>
      <c r="I102" s="480"/>
      <c r="J102" s="480"/>
      <c r="K102" s="432">
        <f>SUM(K99:K101)</f>
        <v>16559000</v>
      </c>
      <c r="L102" s="432">
        <f>SUM(L99:L101)</f>
        <v>0</v>
      </c>
      <c r="M102" s="405"/>
      <c r="N102" s="405"/>
      <c r="O102" s="406"/>
      <c r="P102" s="467"/>
      <c r="Q102" s="467"/>
      <c r="R102" s="468"/>
    </row>
    <row r="103" spans="1:18" s="18" customFormat="1" ht="18.75" customHeight="1" x14ac:dyDescent="0.3">
      <c r="A103" s="1272" t="s">
        <v>782</v>
      </c>
      <c r="B103" s="652" t="s">
        <v>194</v>
      </c>
      <c r="C103" s="249" t="s">
        <v>31</v>
      </c>
      <c r="D103" s="303" t="s">
        <v>168</v>
      </c>
      <c r="E103" s="251">
        <v>72650000</v>
      </c>
      <c r="F103" s="252">
        <v>86709000</v>
      </c>
      <c r="G103" s="251">
        <v>21795000</v>
      </c>
      <c r="H103" s="251">
        <v>29060000</v>
      </c>
      <c r="I103" s="251">
        <v>35854000</v>
      </c>
      <c r="J103" s="251"/>
      <c r="K103" s="248">
        <f t="shared" ref="K103:K134" si="8">SUM(G103:J103)</f>
        <v>86709000</v>
      </c>
      <c r="L103" s="248">
        <f t="shared" ref="L103:L135" si="9">IF(F103="",E103-K103,F103-K103)</f>
        <v>0</v>
      </c>
      <c r="M103" s="253"/>
      <c r="N103" s="253"/>
      <c r="O103" s="268"/>
      <c r="P103" s="455" t="s">
        <v>783</v>
      </c>
      <c r="Q103" s="456"/>
      <c r="R103" s="343"/>
    </row>
    <row r="104" spans="1:18" s="18" customFormat="1" ht="18.75" customHeight="1" x14ac:dyDescent="0.3">
      <c r="A104" s="1273"/>
      <c r="B104" s="653" t="s">
        <v>196</v>
      </c>
      <c r="C104" s="255" t="s">
        <v>492</v>
      </c>
      <c r="D104" s="256" t="s">
        <v>784</v>
      </c>
      <c r="E104" s="257">
        <v>174999000</v>
      </c>
      <c r="F104" s="243">
        <v>174999000</v>
      </c>
      <c r="G104" s="257">
        <v>122499300</v>
      </c>
      <c r="H104" s="257">
        <v>52499700</v>
      </c>
      <c r="I104" s="257"/>
      <c r="J104" s="257"/>
      <c r="K104" s="240">
        <f t="shared" si="8"/>
        <v>174999000</v>
      </c>
      <c r="L104" s="240">
        <f t="shared" si="9"/>
        <v>0</v>
      </c>
      <c r="M104" s="244" t="s">
        <v>47</v>
      </c>
      <c r="N104" s="244"/>
      <c r="O104" s="258"/>
      <c r="P104" s="589" t="s">
        <v>101</v>
      </c>
      <c r="Q104" s="589">
        <v>465000</v>
      </c>
      <c r="R104" s="343"/>
    </row>
    <row r="105" spans="1:18" s="18" customFormat="1" ht="18.75" customHeight="1" x14ac:dyDescent="0.3">
      <c r="A105" s="1273"/>
      <c r="B105" s="653" t="s">
        <v>20</v>
      </c>
      <c r="C105" s="255" t="s">
        <v>257</v>
      </c>
      <c r="D105" s="256" t="s">
        <v>258</v>
      </c>
      <c r="E105" s="257"/>
      <c r="F105" s="545" t="s">
        <v>23</v>
      </c>
      <c r="G105" s="257">
        <v>15068277</v>
      </c>
      <c r="H105" s="257"/>
      <c r="I105" s="257"/>
      <c r="J105" s="257"/>
      <c r="K105" s="240">
        <f t="shared" si="8"/>
        <v>15068277</v>
      </c>
      <c r="L105" s="240"/>
      <c r="M105" s="260"/>
      <c r="N105" s="260"/>
      <c r="O105" s="258"/>
      <c r="P105" s="589" t="s">
        <v>596</v>
      </c>
      <c r="Q105" s="589">
        <v>2100000</v>
      </c>
      <c r="R105" s="343"/>
    </row>
    <row r="106" spans="1:18" s="586" customFormat="1" ht="18.75" customHeight="1" x14ac:dyDescent="0.3">
      <c r="A106" s="1273"/>
      <c r="B106" s="655" t="s">
        <v>24</v>
      </c>
      <c r="C106" s="440" t="s">
        <v>691</v>
      </c>
      <c r="D106" s="583"/>
      <c r="E106" s="243">
        <v>41434195</v>
      </c>
      <c r="F106" s="243"/>
      <c r="G106" s="257">
        <f>E106/2</f>
        <v>20717097.5</v>
      </c>
      <c r="H106" s="584"/>
      <c r="I106" s="243"/>
      <c r="J106" s="243"/>
      <c r="K106" s="243">
        <f t="shared" si="8"/>
        <v>20717097.5</v>
      </c>
      <c r="L106" s="243">
        <f t="shared" si="9"/>
        <v>20717097.5</v>
      </c>
      <c r="M106" s="260"/>
      <c r="N106" s="260"/>
      <c r="O106" s="442"/>
      <c r="P106" s="589" t="s">
        <v>105</v>
      </c>
      <c r="Q106" s="589">
        <v>2150500</v>
      </c>
      <c r="R106" s="585"/>
    </row>
    <row r="107" spans="1:18" s="586" customFormat="1" ht="18.75" customHeight="1" x14ac:dyDescent="0.3">
      <c r="A107" s="1274"/>
      <c r="B107" s="627"/>
      <c r="C107" s="605" t="s">
        <v>785</v>
      </c>
      <c r="D107" s="626"/>
      <c r="E107" s="301"/>
      <c r="F107" s="301"/>
      <c r="G107" s="300">
        <v>5000000</v>
      </c>
      <c r="H107" s="301">
        <v>5000000</v>
      </c>
      <c r="I107" s="301"/>
      <c r="J107" s="301"/>
      <c r="K107" s="243">
        <f t="shared" si="8"/>
        <v>10000000</v>
      </c>
      <c r="L107" s="243"/>
      <c r="M107" s="317"/>
      <c r="N107" s="260"/>
      <c r="O107" s="607"/>
      <c r="P107" s="589"/>
      <c r="Q107" s="589"/>
      <c r="R107" s="585"/>
    </row>
    <row r="108" spans="1:18" s="18" customFormat="1" ht="18.75" customHeight="1" x14ac:dyDescent="0.3">
      <c r="A108" s="1274"/>
      <c r="B108" s="653" t="s">
        <v>26</v>
      </c>
      <c r="C108" s="315" t="s">
        <v>34</v>
      </c>
      <c r="D108" s="349" t="s">
        <v>204</v>
      </c>
      <c r="E108" s="300">
        <v>146799840</v>
      </c>
      <c r="F108" s="301">
        <v>150106000</v>
      </c>
      <c r="G108" s="300">
        <v>40036320</v>
      </c>
      <c r="H108" s="300">
        <v>53381760</v>
      </c>
      <c r="I108" s="300">
        <v>56687920</v>
      </c>
      <c r="J108" s="300"/>
      <c r="K108" s="240">
        <f t="shared" si="8"/>
        <v>150106000</v>
      </c>
      <c r="L108" s="240">
        <f t="shared" si="9"/>
        <v>0</v>
      </c>
      <c r="M108" s="317" t="s">
        <v>786</v>
      </c>
      <c r="N108" s="319" t="s">
        <v>768</v>
      </c>
      <c r="O108" s="449">
        <v>43913</v>
      </c>
      <c r="P108" s="589" t="s">
        <v>598</v>
      </c>
      <c r="Q108" s="589">
        <v>1036000</v>
      </c>
      <c r="R108" s="343"/>
    </row>
    <row r="109" spans="1:18" s="18" customFormat="1" ht="18.75" customHeight="1" x14ac:dyDescent="0.3">
      <c r="A109" s="1274"/>
      <c r="B109" s="653" t="s">
        <v>28</v>
      </c>
      <c r="C109" s="315" t="s">
        <v>787</v>
      </c>
      <c r="D109" s="349" t="s">
        <v>352</v>
      </c>
      <c r="E109" s="300">
        <v>29119200</v>
      </c>
      <c r="F109" s="301">
        <v>29442523</v>
      </c>
      <c r="G109" s="300">
        <v>13236000</v>
      </c>
      <c r="H109" s="300">
        <v>16206523</v>
      </c>
      <c r="I109" s="300"/>
      <c r="J109" s="300"/>
      <c r="K109" s="240">
        <f t="shared" si="8"/>
        <v>29442523</v>
      </c>
      <c r="L109" s="240">
        <f t="shared" si="9"/>
        <v>0</v>
      </c>
      <c r="M109" s="317" t="s">
        <v>47</v>
      </c>
      <c r="N109" s="319" t="s">
        <v>788</v>
      </c>
      <c r="O109" s="449">
        <v>43915</v>
      </c>
      <c r="P109" s="589" t="s">
        <v>789</v>
      </c>
      <c r="Q109" s="589">
        <v>1826000</v>
      </c>
      <c r="R109" s="343"/>
    </row>
    <row r="110" spans="1:18" s="18" customFormat="1" ht="18.75" customHeight="1" x14ac:dyDescent="0.3">
      <c r="A110" s="1274"/>
      <c r="B110" s="653" t="s">
        <v>30</v>
      </c>
      <c r="C110" s="315" t="s">
        <v>769</v>
      </c>
      <c r="D110" s="349" t="s">
        <v>229</v>
      </c>
      <c r="E110" s="300"/>
      <c r="F110" s="301">
        <v>39602750</v>
      </c>
      <c r="G110" s="300">
        <v>35553650</v>
      </c>
      <c r="H110" s="300">
        <v>4049100</v>
      </c>
      <c r="I110" s="300"/>
      <c r="J110" s="300"/>
      <c r="K110" s="240">
        <f t="shared" si="8"/>
        <v>39602750</v>
      </c>
      <c r="L110" s="240">
        <f t="shared" si="9"/>
        <v>0</v>
      </c>
      <c r="M110" s="317" t="s">
        <v>790</v>
      </c>
      <c r="N110" s="450"/>
      <c r="O110" s="449"/>
      <c r="P110" s="589" t="s">
        <v>765</v>
      </c>
      <c r="Q110" s="589">
        <v>1630000</v>
      </c>
      <c r="R110" s="343"/>
    </row>
    <row r="111" spans="1:18" s="18" customFormat="1" ht="18.75" customHeight="1" x14ac:dyDescent="0.3">
      <c r="A111" s="1274"/>
      <c r="B111" s="653" t="s">
        <v>39</v>
      </c>
      <c r="C111" s="315" t="s">
        <v>791</v>
      </c>
      <c r="D111" s="349" t="s">
        <v>104</v>
      </c>
      <c r="E111" s="300">
        <v>8000000</v>
      </c>
      <c r="F111" s="301"/>
      <c r="G111" s="300">
        <v>8000000</v>
      </c>
      <c r="H111" s="300"/>
      <c r="I111" s="300"/>
      <c r="J111" s="300"/>
      <c r="K111" s="240">
        <f t="shared" si="8"/>
        <v>8000000</v>
      </c>
      <c r="L111" s="240">
        <f t="shared" si="9"/>
        <v>0</v>
      </c>
      <c r="M111" s="317"/>
      <c r="N111" s="450"/>
      <c r="O111" s="449"/>
      <c r="P111" s="589"/>
      <c r="Q111" s="589"/>
      <c r="R111" s="343"/>
    </row>
    <row r="112" spans="1:18" s="18" customFormat="1" ht="18.75" customHeight="1" x14ac:dyDescent="0.3">
      <c r="A112" s="1274"/>
      <c r="B112" s="653" t="s">
        <v>44</v>
      </c>
      <c r="C112" s="315" t="s">
        <v>239</v>
      </c>
      <c r="D112" s="349" t="s">
        <v>792</v>
      </c>
      <c r="E112" s="300">
        <v>2860000</v>
      </c>
      <c r="F112" s="301"/>
      <c r="G112" s="300">
        <v>1100000</v>
      </c>
      <c r="H112" s="300">
        <v>1760000</v>
      </c>
      <c r="I112" s="300"/>
      <c r="J112" s="300"/>
      <c r="K112" s="240">
        <f t="shared" si="8"/>
        <v>2860000</v>
      </c>
      <c r="L112" s="240">
        <f t="shared" si="9"/>
        <v>0</v>
      </c>
      <c r="M112" s="317" t="s">
        <v>793</v>
      </c>
      <c r="N112" s="450"/>
      <c r="O112" s="449"/>
      <c r="P112" s="345"/>
      <c r="Q112" s="345"/>
      <c r="R112" s="343"/>
    </row>
    <row r="113" spans="1:18" s="18" customFormat="1" ht="18.75" customHeight="1" x14ac:dyDescent="0.3">
      <c r="A113" s="1274"/>
      <c r="B113" s="653" t="s">
        <v>49</v>
      </c>
      <c r="C113" s="315" t="s">
        <v>99</v>
      </c>
      <c r="D113" s="349" t="s">
        <v>100</v>
      </c>
      <c r="E113" s="300"/>
      <c r="F113" s="301">
        <v>299315000</v>
      </c>
      <c r="G113" s="300">
        <v>86594970</v>
      </c>
      <c r="H113" s="300">
        <v>115459960</v>
      </c>
      <c r="I113" s="300">
        <v>82295570</v>
      </c>
      <c r="J113" s="300"/>
      <c r="K113" s="240">
        <f t="shared" si="8"/>
        <v>284350500</v>
      </c>
      <c r="L113" s="608">
        <f t="shared" si="9"/>
        <v>14964500</v>
      </c>
      <c r="M113" s="605" t="s">
        <v>794</v>
      </c>
      <c r="N113" s="582"/>
      <c r="O113" s="449"/>
      <c r="P113" s="345"/>
      <c r="Q113" s="345"/>
      <c r="R113" s="343"/>
    </row>
    <row r="114" spans="1:18" s="18" customFormat="1" ht="18.75" customHeight="1" x14ac:dyDescent="0.3">
      <c r="A114" s="1274"/>
      <c r="B114" s="653" t="s">
        <v>55</v>
      </c>
      <c r="C114" s="315" t="s">
        <v>514</v>
      </c>
      <c r="D114" s="349" t="s">
        <v>114</v>
      </c>
      <c r="E114" s="300">
        <v>20082000</v>
      </c>
      <c r="F114" s="301"/>
      <c r="G114" s="300">
        <v>20082000</v>
      </c>
      <c r="H114" s="300"/>
      <c r="I114" s="300"/>
      <c r="J114" s="300"/>
      <c r="K114" s="240">
        <f t="shared" si="8"/>
        <v>20082000</v>
      </c>
      <c r="L114" s="240">
        <f t="shared" si="9"/>
        <v>0</v>
      </c>
      <c r="M114" s="317"/>
      <c r="N114" s="450"/>
      <c r="O114" s="449"/>
      <c r="P114" s="345"/>
      <c r="Q114" s="345"/>
      <c r="R114" s="343"/>
    </row>
    <row r="115" spans="1:18" s="18" customFormat="1" ht="18.75" customHeight="1" x14ac:dyDescent="0.3">
      <c r="A115" s="1274"/>
      <c r="B115" s="653" t="s">
        <v>59</v>
      </c>
      <c r="C115" s="315" t="s">
        <v>795</v>
      </c>
      <c r="D115" s="349"/>
      <c r="E115" s="300">
        <v>600000</v>
      </c>
      <c r="F115" s="301"/>
      <c r="G115" s="300">
        <v>600000</v>
      </c>
      <c r="H115" s="300"/>
      <c r="I115" s="300"/>
      <c r="J115" s="300"/>
      <c r="K115" s="316">
        <f t="shared" si="8"/>
        <v>600000</v>
      </c>
      <c r="L115" s="316">
        <f t="shared" si="9"/>
        <v>0</v>
      </c>
      <c r="M115" s="317"/>
      <c r="N115" s="450"/>
      <c r="O115" s="449"/>
      <c r="P115" s="345"/>
      <c r="Q115" s="345"/>
      <c r="R115" s="343"/>
    </row>
    <row r="116" spans="1:18" s="18" customFormat="1" ht="18.75" customHeight="1" x14ac:dyDescent="0.3">
      <c r="A116" s="1274"/>
      <c r="B116" s="653" t="s">
        <v>63</v>
      </c>
      <c r="C116" s="315" t="s">
        <v>515</v>
      </c>
      <c r="D116" s="349" t="s">
        <v>229</v>
      </c>
      <c r="E116" s="300">
        <v>35160000</v>
      </c>
      <c r="F116" s="301">
        <v>38936700</v>
      </c>
      <c r="G116" s="300">
        <v>19338000</v>
      </c>
      <c r="H116" s="300">
        <v>19598700</v>
      </c>
      <c r="I116" s="300"/>
      <c r="J116" s="300"/>
      <c r="K116" s="316">
        <f t="shared" si="8"/>
        <v>38936700</v>
      </c>
      <c r="L116" s="316">
        <f t="shared" si="9"/>
        <v>0</v>
      </c>
      <c r="M116" s="317" t="s">
        <v>796</v>
      </c>
      <c r="N116" s="450" t="s">
        <v>797</v>
      </c>
      <c r="O116" s="449"/>
      <c r="P116" s="345"/>
      <c r="Q116" s="345"/>
      <c r="R116" s="343"/>
    </row>
    <row r="117" spans="1:18" s="18" customFormat="1" ht="18.75" customHeight="1" x14ac:dyDescent="0.3">
      <c r="A117" s="1274"/>
      <c r="B117" s="653" t="s">
        <v>67</v>
      </c>
      <c r="C117" s="315" t="s">
        <v>798</v>
      </c>
      <c r="D117" s="349" t="s">
        <v>225</v>
      </c>
      <c r="E117" s="300">
        <v>1980000</v>
      </c>
      <c r="F117" s="301"/>
      <c r="G117" s="300">
        <v>980000</v>
      </c>
      <c r="H117" s="300">
        <v>1000000</v>
      </c>
      <c r="I117" s="300"/>
      <c r="J117" s="300"/>
      <c r="K117" s="316">
        <f t="shared" si="8"/>
        <v>1980000</v>
      </c>
      <c r="L117" s="316">
        <f t="shared" si="9"/>
        <v>0</v>
      </c>
      <c r="M117" s="317"/>
      <c r="N117" s="450"/>
      <c r="O117" s="449"/>
      <c r="P117" s="345"/>
      <c r="Q117" s="345"/>
      <c r="R117" s="343"/>
    </row>
    <row r="118" spans="1:18" s="18" customFormat="1" ht="18.75" customHeight="1" x14ac:dyDescent="0.3">
      <c r="A118" s="1274"/>
      <c r="B118" s="653" t="s">
        <v>74</v>
      </c>
      <c r="C118" s="315" t="s">
        <v>132</v>
      </c>
      <c r="D118" s="349" t="s">
        <v>799</v>
      </c>
      <c r="E118" s="300">
        <f>G118/0.3</f>
        <v>6770000</v>
      </c>
      <c r="F118" s="301"/>
      <c r="G118" s="300">
        <v>2031000</v>
      </c>
      <c r="H118" s="300"/>
      <c r="I118" s="300"/>
      <c r="J118" s="300"/>
      <c r="K118" s="316">
        <f t="shared" si="8"/>
        <v>2031000</v>
      </c>
      <c r="L118" s="316">
        <f t="shared" si="9"/>
        <v>4739000</v>
      </c>
      <c r="M118" s="317"/>
      <c r="N118" s="450"/>
      <c r="O118" s="449"/>
      <c r="P118" s="345"/>
      <c r="Q118" s="345"/>
      <c r="R118" s="343"/>
    </row>
    <row r="119" spans="1:18" s="18" customFormat="1" ht="18.75" customHeight="1" x14ac:dyDescent="0.3">
      <c r="A119" s="1274"/>
      <c r="B119" s="653" t="s">
        <v>78</v>
      </c>
      <c r="C119" s="315" t="s">
        <v>800</v>
      </c>
      <c r="D119" s="349" t="s">
        <v>162</v>
      </c>
      <c r="E119" s="300">
        <v>72800000</v>
      </c>
      <c r="F119" s="301">
        <v>76000000</v>
      </c>
      <c r="G119" s="300">
        <v>36400000</v>
      </c>
      <c r="H119" s="300">
        <v>39600000</v>
      </c>
      <c r="I119" s="300"/>
      <c r="J119" s="300"/>
      <c r="K119" s="316">
        <f t="shared" si="8"/>
        <v>76000000</v>
      </c>
      <c r="L119" s="316">
        <f t="shared" si="9"/>
        <v>0</v>
      </c>
      <c r="M119" s="317"/>
      <c r="N119" s="319" t="s">
        <v>801</v>
      </c>
      <c r="O119" s="678">
        <v>43876</v>
      </c>
      <c r="P119" s="345"/>
      <c r="Q119" s="345"/>
      <c r="R119" s="343"/>
    </row>
    <row r="120" spans="1:18" s="18" customFormat="1" ht="18.75" customHeight="1" x14ac:dyDescent="0.3">
      <c r="A120" s="1274"/>
      <c r="B120" s="653" t="s">
        <v>83</v>
      </c>
      <c r="C120" s="315" t="s">
        <v>802</v>
      </c>
      <c r="D120" s="349" t="s">
        <v>803</v>
      </c>
      <c r="E120" s="300">
        <v>1367329</v>
      </c>
      <c r="F120" s="301"/>
      <c r="G120" s="300">
        <v>1367329</v>
      </c>
      <c r="H120" s="300"/>
      <c r="I120" s="300"/>
      <c r="J120" s="300"/>
      <c r="K120" s="316">
        <f t="shared" si="8"/>
        <v>1367329</v>
      </c>
      <c r="L120" s="316">
        <f t="shared" si="9"/>
        <v>0</v>
      </c>
      <c r="M120" s="317"/>
      <c r="N120" s="450"/>
      <c r="O120" s="679"/>
      <c r="P120" s="345"/>
      <c r="Q120" s="345"/>
      <c r="R120" s="343"/>
    </row>
    <row r="121" spans="1:18" s="18" customFormat="1" ht="18.75" customHeight="1" x14ac:dyDescent="0.3">
      <c r="A121" s="1274"/>
      <c r="B121" s="653" t="s">
        <v>87</v>
      </c>
      <c r="C121" s="315" t="s">
        <v>172</v>
      </c>
      <c r="D121" s="349" t="s">
        <v>173</v>
      </c>
      <c r="E121" s="300">
        <v>18080000</v>
      </c>
      <c r="F121" s="301">
        <v>31760000</v>
      </c>
      <c r="G121" s="300">
        <v>5424000</v>
      </c>
      <c r="H121" s="300">
        <v>26336000</v>
      </c>
      <c r="I121" s="300"/>
      <c r="J121" s="300"/>
      <c r="K121" s="316">
        <f t="shared" si="8"/>
        <v>31760000</v>
      </c>
      <c r="L121" s="316">
        <f t="shared" si="9"/>
        <v>0</v>
      </c>
      <c r="M121" s="317"/>
      <c r="N121" s="450"/>
      <c r="O121" s="679"/>
      <c r="P121" s="345"/>
      <c r="Q121" s="345"/>
      <c r="R121" s="343"/>
    </row>
    <row r="122" spans="1:18" s="18" customFormat="1" ht="18.75" customHeight="1" x14ac:dyDescent="0.3">
      <c r="A122" s="1274"/>
      <c r="B122" s="653" t="s">
        <v>91</v>
      </c>
      <c r="C122" s="315" t="s">
        <v>107</v>
      </c>
      <c r="D122" s="349" t="s">
        <v>341</v>
      </c>
      <c r="E122" s="300">
        <v>34805000</v>
      </c>
      <c r="F122" s="301">
        <v>34450000</v>
      </c>
      <c r="G122" s="300">
        <v>10000000</v>
      </c>
      <c r="H122" s="300">
        <v>15000000</v>
      </c>
      <c r="I122" s="300">
        <v>9450000</v>
      </c>
      <c r="J122" s="300"/>
      <c r="K122" s="316">
        <f t="shared" si="8"/>
        <v>34450000</v>
      </c>
      <c r="L122" s="316">
        <f t="shared" si="9"/>
        <v>0</v>
      </c>
      <c r="M122" s="317"/>
      <c r="N122" s="450"/>
      <c r="O122" s="679"/>
      <c r="P122" s="345"/>
      <c r="Q122" s="345"/>
      <c r="R122" s="343"/>
    </row>
    <row r="123" spans="1:18" s="18" customFormat="1" ht="18.75" customHeight="1" x14ac:dyDescent="0.3">
      <c r="A123" s="1274"/>
      <c r="B123" s="653" t="s">
        <v>95</v>
      </c>
      <c r="C123" s="315" t="s">
        <v>79</v>
      </c>
      <c r="D123" s="349" t="s">
        <v>804</v>
      </c>
      <c r="E123" s="300">
        <v>9300000</v>
      </c>
      <c r="F123" s="301"/>
      <c r="G123" s="300">
        <v>4650000</v>
      </c>
      <c r="H123" s="300">
        <v>4650000</v>
      </c>
      <c r="I123" s="300"/>
      <c r="J123" s="300"/>
      <c r="K123" s="316">
        <f t="shared" si="8"/>
        <v>9300000</v>
      </c>
      <c r="L123" s="316">
        <f t="shared" si="9"/>
        <v>0</v>
      </c>
      <c r="M123" s="317"/>
      <c r="N123" s="450"/>
      <c r="O123" s="679"/>
      <c r="P123" s="345"/>
      <c r="Q123" s="345"/>
      <c r="R123" s="343"/>
    </row>
    <row r="124" spans="1:18" s="18" customFormat="1" ht="18.75" customHeight="1" x14ac:dyDescent="0.3">
      <c r="A124" s="1274"/>
      <c r="B124" s="653" t="s">
        <v>98</v>
      </c>
      <c r="C124" s="315" t="s">
        <v>84</v>
      </c>
      <c r="D124" s="349" t="s">
        <v>799</v>
      </c>
      <c r="E124" s="300">
        <v>12658000</v>
      </c>
      <c r="F124" s="301"/>
      <c r="G124" s="300">
        <v>12658000</v>
      </c>
      <c r="H124" s="300"/>
      <c r="I124" s="300"/>
      <c r="J124" s="300"/>
      <c r="K124" s="316">
        <f t="shared" si="8"/>
        <v>12658000</v>
      </c>
      <c r="L124" s="316">
        <f t="shared" si="9"/>
        <v>0</v>
      </c>
      <c r="M124" s="317"/>
      <c r="N124" s="450"/>
      <c r="O124" s="679"/>
      <c r="P124" s="345"/>
      <c r="Q124" s="345"/>
      <c r="R124" s="343"/>
    </row>
    <row r="125" spans="1:18" s="18" customFormat="1" ht="18.75" customHeight="1" x14ac:dyDescent="0.3">
      <c r="A125" s="1274"/>
      <c r="B125" s="653" t="s">
        <v>102</v>
      </c>
      <c r="C125" s="315" t="s">
        <v>805</v>
      </c>
      <c r="D125" s="349" t="s">
        <v>416</v>
      </c>
      <c r="E125" s="300">
        <v>1367329</v>
      </c>
      <c r="F125" s="301"/>
      <c r="G125" s="300">
        <v>1367329</v>
      </c>
      <c r="H125" s="300"/>
      <c r="I125" s="300"/>
      <c r="J125" s="300"/>
      <c r="K125" s="316">
        <f t="shared" si="8"/>
        <v>1367329</v>
      </c>
      <c r="L125" s="316">
        <f t="shared" si="9"/>
        <v>0</v>
      </c>
      <c r="M125" s="317"/>
      <c r="N125" s="450"/>
      <c r="O125" s="679"/>
      <c r="P125" s="345"/>
      <c r="Q125" s="345"/>
      <c r="R125" s="343"/>
    </row>
    <row r="126" spans="1:18" s="18" customFormat="1" ht="18.75" customHeight="1" x14ac:dyDescent="0.3">
      <c r="A126" s="1274"/>
      <c r="B126" s="653" t="s">
        <v>106</v>
      </c>
      <c r="C126" s="315" t="s">
        <v>167</v>
      </c>
      <c r="D126" s="349" t="s">
        <v>708</v>
      </c>
      <c r="E126" s="300">
        <v>2050000</v>
      </c>
      <c r="F126" s="301"/>
      <c r="G126" s="300">
        <v>2050000</v>
      </c>
      <c r="H126" s="300"/>
      <c r="I126" s="300"/>
      <c r="J126" s="300"/>
      <c r="K126" s="316">
        <f t="shared" si="8"/>
        <v>2050000</v>
      </c>
      <c r="L126" s="316">
        <f t="shared" si="9"/>
        <v>0</v>
      </c>
      <c r="M126" s="317"/>
      <c r="N126" s="450"/>
      <c r="O126" s="679"/>
      <c r="P126" s="345"/>
      <c r="Q126" s="345"/>
      <c r="R126" s="343"/>
    </row>
    <row r="127" spans="1:18" s="18" customFormat="1" ht="18.75" customHeight="1" x14ac:dyDescent="0.3">
      <c r="A127" s="1274"/>
      <c r="B127" s="653" t="s">
        <v>109</v>
      </c>
      <c r="C127" s="315" t="s">
        <v>806</v>
      </c>
      <c r="D127" s="349" t="s">
        <v>807</v>
      </c>
      <c r="E127" s="300">
        <v>22076000</v>
      </c>
      <c r="F127" s="301"/>
      <c r="G127" s="300">
        <v>6622800</v>
      </c>
      <c r="H127" s="300">
        <v>15453200</v>
      </c>
      <c r="I127" s="300"/>
      <c r="J127" s="300"/>
      <c r="K127" s="316">
        <f t="shared" si="8"/>
        <v>22076000</v>
      </c>
      <c r="L127" s="316">
        <f t="shared" si="9"/>
        <v>0</v>
      </c>
      <c r="M127" s="317"/>
      <c r="N127" s="450"/>
      <c r="O127" s="679"/>
      <c r="P127" s="345"/>
      <c r="Q127" s="345"/>
      <c r="R127" s="343"/>
    </row>
    <row r="128" spans="1:18" s="18" customFormat="1" ht="18.75" customHeight="1" x14ac:dyDescent="0.3">
      <c r="A128" s="1274"/>
      <c r="B128" s="653" t="s">
        <v>112</v>
      </c>
      <c r="C128" s="315" t="s">
        <v>170</v>
      </c>
      <c r="D128" s="483" t="s">
        <v>171</v>
      </c>
      <c r="E128" s="300">
        <v>2820000</v>
      </c>
      <c r="F128" s="301"/>
      <c r="G128" s="300">
        <v>2820000</v>
      </c>
      <c r="H128" s="300"/>
      <c r="I128" s="300"/>
      <c r="J128" s="300"/>
      <c r="K128" s="316">
        <f t="shared" si="8"/>
        <v>2820000</v>
      </c>
      <c r="L128" s="316">
        <f t="shared" si="9"/>
        <v>0</v>
      </c>
      <c r="M128" s="317"/>
      <c r="N128" s="450"/>
      <c r="O128" s="679"/>
      <c r="P128" s="345"/>
      <c r="Q128" s="345"/>
      <c r="R128" s="343"/>
    </row>
    <row r="129" spans="1:18" s="18" customFormat="1" ht="18.75" customHeight="1" x14ac:dyDescent="0.3">
      <c r="A129" s="1274"/>
      <c r="B129" s="653" t="s">
        <v>115</v>
      </c>
      <c r="C129" s="315" t="s">
        <v>170</v>
      </c>
      <c r="D129" s="483" t="s">
        <v>171</v>
      </c>
      <c r="E129" s="300"/>
      <c r="F129" s="301">
        <v>128392000</v>
      </c>
      <c r="G129" s="300">
        <v>128392000</v>
      </c>
      <c r="H129" s="300"/>
      <c r="I129" s="300"/>
      <c r="J129" s="300"/>
      <c r="K129" s="316">
        <f t="shared" si="8"/>
        <v>128392000</v>
      </c>
      <c r="L129" s="316">
        <f t="shared" si="9"/>
        <v>0</v>
      </c>
      <c r="M129" s="317"/>
      <c r="N129" s="450"/>
      <c r="O129" s="679"/>
      <c r="P129" s="345"/>
      <c r="Q129" s="345"/>
      <c r="R129" s="343"/>
    </row>
    <row r="130" spans="1:18" s="18" customFormat="1" ht="18.75" customHeight="1" x14ac:dyDescent="0.3">
      <c r="A130" s="1274"/>
      <c r="B130" s="653" t="s">
        <v>117</v>
      </c>
      <c r="C130" s="315" t="s">
        <v>118</v>
      </c>
      <c r="D130" s="483" t="s">
        <v>301</v>
      </c>
      <c r="E130" s="300">
        <v>77970000</v>
      </c>
      <c r="F130" s="301">
        <v>75707000</v>
      </c>
      <c r="G130" s="300">
        <v>54579000</v>
      </c>
      <c r="H130" s="300">
        <v>21128000</v>
      </c>
      <c r="I130" s="300"/>
      <c r="J130" s="300"/>
      <c r="K130" s="316">
        <f t="shared" si="8"/>
        <v>75707000</v>
      </c>
      <c r="L130" s="316">
        <f t="shared" si="9"/>
        <v>0</v>
      </c>
      <c r="M130" s="317"/>
      <c r="N130" s="450"/>
      <c r="O130" s="679"/>
      <c r="P130" s="345"/>
      <c r="Q130" s="345"/>
      <c r="R130" s="343"/>
    </row>
    <row r="131" spans="1:18" s="18" customFormat="1" ht="18.75" customHeight="1" x14ac:dyDescent="0.3">
      <c r="A131" s="1274"/>
      <c r="B131" s="653" t="s">
        <v>120</v>
      </c>
      <c r="C131" s="315" t="s">
        <v>247</v>
      </c>
      <c r="D131" s="483" t="s">
        <v>808</v>
      </c>
      <c r="E131" s="300">
        <v>5830000</v>
      </c>
      <c r="F131" s="301"/>
      <c r="G131" s="300">
        <v>5830000</v>
      </c>
      <c r="H131" s="300"/>
      <c r="I131" s="300"/>
      <c r="J131" s="300"/>
      <c r="K131" s="316">
        <f t="shared" si="8"/>
        <v>5830000</v>
      </c>
      <c r="L131" s="316">
        <f t="shared" si="9"/>
        <v>0</v>
      </c>
      <c r="M131" s="317"/>
      <c r="N131" s="450"/>
      <c r="O131" s="679"/>
      <c r="P131" s="345"/>
      <c r="Q131" s="345"/>
      <c r="R131" s="343"/>
    </row>
    <row r="132" spans="1:18" s="18" customFormat="1" ht="18.75" customHeight="1" x14ac:dyDescent="0.3">
      <c r="A132" s="1274"/>
      <c r="B132" s="653" t="s">
        <v>122</v>
      </c>
      <c r="C132" s="315" t="s">
        <v>809</v>
      </c>
      <c r="D132" s="483" t="s">
        <v>65</v>
      </c>
      <c r="E132" s="300">
        <v>880000</v>
      </c>
      <c r="F132" s="301"/>
      <c r="G132" s="300">
        <v>880000</v>
      </c>
      <c r="H132" s="300"/>
      <c r="I132" s="300"/>
      <c r="J132" s="300"/>
      <c r="K132" s="316">
        <f t="shared" si="8"/>
        <v>880000</v>
      </c>
      <c r="L132" s="316">
        <f t="shared" si="9"/>
        <v>0</v>
      </c>
      <c r="M132" s="317"/>
      <c r="N132" s="450"/>
      <c r="O132" s="679"/>
      <c r="P132" s="345"/>
      <c r="Q132" s="345"/>
      <c r="R132" s="343"/>
    </row>
    <row r="133" spans="1:18" s="18" customFormat="1" ht="18.75" customHeight="1" x14ac:dyDescent="0.3">
      <c r="A133" s="1274"/>
      <c r="B133" s="653" t="s">
        <v>125</v>
      </c>
      <c r="C133" s="315" t="s">
        <v>715</v>
      </c>
      <c r="D133" s="483" t="s">
        <v>810</v>
      </c>
      <c r="E133" s="300">
        <v>5313000</v>
      </c>
      <c r="F133" s="301"/>
      <c r="G133" s="300">
        <v>5313000</v>
      </c>
      <c r="H133" s="300"/>
      <c r="I133" s="300"/>
      <c r="J133" s="300"/>
      <c r="K133" s="316">
        <f t="shared" si="8"/>
        <v>5313000</v>
      </c>
      <c r="L133" s="316">
        <f t="shared" si="9"/>
        <v>0</v>
      </c>
      <c r="M133" s="317"/>
      <c r="N133" s="450"/>
      <c r="O133" s="679"/>
      <c r="P133" s="345"/>
      <c r="Q133" s="345"/>
      <c r="R133" s="343"/>
    </row>
    <row r="134" spans="1:18" s="18" customFormat="1" ht="18.75" customHeight="1" x14ac:dyDescent="0.3">
      <c r="A134" s="1274"/>
      <c r="B134" s="653" t="s">
        <v>128</v>
      </c>
      <c r="C134" s="315" t="s">
        <v>257</v>
      </c>
      <c r="D134" s="483" t="s">
        <v>693</v>
      </c>
      <c r="E134" s="300"/>
      <c r="F134" s="301"/>
      <c r="G134" s="300">
        <v>8116000</v>
      </c>
      <c r="H134" s="300"/>
      <c r="I134" s="300"/>
      <c r="J134" s="300"/>
      <c r="K134" s="316">
        <f t="shared" si="8"/>
        <v>8116000</v>
      </c>
      <c r="L134" s="316"/>
      <c r="M134" s="317"/>
      <c r="N134" s="450"/>
      <c r="O134" s="679"/>
      <c r="P134" s="345"/>
      <c r="Q134" s="345"/>
      <c r="R134" s="343"/>
    </row>
    <row r="135" spans="1:18" s="18" customFormat="1" ht="18.75" customHeight="1" x14ac:dyDescent="0.3">
      <c r="A135" s="1274"/>
      <c r="B135" s="653" t="s">
        <v>131</v>
      </c>
      <c r="C135" s="315" t="s">
        <v>811</v>
      </c>
      <c r="D135" s="483" t="s">
        <v>142</v>
      </c>
      <c r="E135" s="300">
        <v>374000</v>
      </c>
      <c r="F135" s="301"/>
      <c r="G135" s="300">
        <v>374000</v>
      </c>
      <c r="H135" s="300"/>
      <c r="I135" s="300"/>
      <c r="J135" s="300"/>
      <c r="K135" s="316">
        <f>SUM(G135:J135)</f>
        <v>374000</v>
      </c>
      <c r="L135" s="316">
        <f t="shared" si="9"/>
        <v>0</v>
      </c>
      <c r="M135" s="317"/>
      <c r="N135" s="450"/>
      <c r="O135" s="679"/>
      <c r="P135" s="345"/>
      <c r="Q135" s="345"/>
      <c r="R135" s="343"/>
    </row>
    <row r="136" spans="1:18" s="18" customFormat="1" ht="18.75" customHeight="1" thickBot="1" x14ac:dyDescent="0.3">
      <c r="A136" s="1275"/>
      <c r="B136" s="680"/>
      <c r="C136" s="261"/>
      <c r="D136" s="261"/>
      <c r="E136" s="261"/>
      <c r="F136" s="262"/>
      <c r="G136" s="261"/>
      <c r="H136" s="261"/>
      <c r="I136" s="261"/>
      <c r="J136" s="261"/>
      <c r="K136" s="434">
        <f>SUM(K103:K135)</f>
        <v>1303945505.5</v>
      </c>
      <c r="L136" s="434">
        <f>SUM(L103:L135)</f>
        <v>40420597.5</v>
      </c>
      <c r="M136" s="263"/>
      <c r="N136" s="263"/>
      <c r="O136" s="264"/>
      <c r="P136" s="345"/>
      <c r="Q136" s="345"/>
      <c r="R136" s="343"/>
    </row>
    <row r="137" spans="1:18" s="18" customFormat="1" ht="18.75" customHeight="1" x14ac:dyDescent="0.3">
      <c r="A137" s="1268" t="s">
        <v>812</v>
      </c>
      <c r="B137" s="651" t="s">
        <v>194</v>
      </c>
      <c r="C137" s="389" t="s">
        <v>31</v>
      </c>
      <c r="D137" s="390" t="s">
        <v>195</v>
      </c>
      <c r="E137" s="391">
        <v>88673800</v>
      </c>
      <c r="F137" s="392">
        <v>76418000</v>
      </c>
      <c r="G137" s="391">
        <v>50000000</v>
      </c>
      <c r="H137" s="391">
        <v>26418000</v>
      </c>
      <c r="I137" s="391"/>
      <c r="J137" s="391"/>
      <c r="K137" s="388">
        <f>SUM(G137:J137)</f>
        <v>76418000</v>
      </c>
      <c r="L137" s="388">
        <f>IF(F137="",E137-K137,F137-K137)</f>
        <v>0</v>
      </c>
      <c r="M137" s="394"/>
      <c r="N137" s="394"/>
      <c r="O137" s="395"/>
      <c r="P137" s="455" t="s">
        <v>813</v>
      </c>
      <c r="Q137" s="345"/>
      <c r="R137" s="343"/>
    </row>
    <row r="138" spans="1:18" s="18" customFormat="1" ht="18.75" customHeight="1" x14ac:dyDescent="0.3">
      <c r="A138" s="1269"/>
      <c r="B138" s="643" t="s">
        <v>196</v>
      </c>
      <c r="C138" s="396" t="s">
        <v>215</v>
      </c>
      <c r="D138" s="397" t="s">
        <v>216</v>
      </c>
      <c r="E138" s="398">
        <v>48612698</v>
      </c>
      <c r="F138" s="399">
        <v>48612698</v>
      </c>
      <c r="G138" s="398">
        <v>22096681</v>
      </c>
      <c r="H138" s="398">
        <v>26516017</v>
      </c>
      <c r="I138" s="398"/>
      <c r="J138" s="398"/>
      <c r="K138" s="393">
        <f>SUM(G138:J138)</f>
        <v>48612698</v>
      </c>
      <c r="L138" s="393">
        <f>IF(F138="",E138-K138,F138-K138)</f>
        <v>0</v>
      </c>
      <c r="M138" s="402" t="s">
        <v>374</v>
      </c>
      <c r="N138" s="400" t="s">
        <v>814</v>
      </c>
      <c r="O138" s="438">
        <v>43900</v>
      </c>
      <c r="P138" s="467" t="s">
        <v>97</v>
      </c>
      <c r="Q138" s="467">
        <v>1810000</v>
      </c>
      <c r="R138" s="343"/>
    </row>
    <row r="139" spans="1:18" s="18" customFormat="1" ht="18.75" customHeight="1" x14ac:dyDescent="0.3">
      <c r="A139" s="1269"/>
      <c r="B139" s="643" t="s">
        <v>20</v>
      </c>
      <c r="C139" s="396" t="s">
        <v>175</v>
      </c>
      <c r="D139" s="397" t="s">
        <v>176</v>
      </c>
      <c r="E139" s="398">
        <v>5981800</v>
      </c>
      <c r="F139" s="399">
        <v>5981800</v>
      </c>
      <c r="G139" s="398">
        <v>5981800</v>
      </c>
      <c r="H139" s="398"/>
      <c r="I139" s="398"/>
      <c r="J139" s="398"/>
      <c r="K139" s="393">
        <f>SUM(G139:J139)</f>
        <v>5981800</v>
      </c>
      <c r="L139" s="393">
        <f>IF(F139="",E139-K139,F139-K139)</f>
        <v>0</v>
      </c>
      <c r="M139" s="402"/>
      <c r="N139" s="402"/>
      <c r="O139" s="401"/>
      <c r="P139" s="467" t="s">
        <v>101</v>
      </c>
      <c r="Q139" s="467">
        <v>3325000</v>
      </c>
      <c r="R139" s="343"/>
    </row>
    <row r="140" spans="1:18" s="18" customFormat="1" ht="19.5" x14ac:dyDescent="0.3">
      <c r="A140" s="1269"/>
      <c r="B140" s="643" t="s">
        <v>24</v>
      </c>
      <c r="C140" s="396" t="s">
        <v>175</v>
      </c>
      <c r="D140" s="397" t="s">
        <v>815</v>
      </c>
      <c r="E140" s="398">
        <v>1100000</v>
      </c>
      <c r="F140" s="399">
        <v>1100000</v>
      </c>
      <c r="G140" s="398">
        <v>1100000</v>
      </c>
      <c r="H140" s="398"/>
      <c r="I140" s="398"/>
      <c r="J140" s="398"/>
      <c r="K140" s="393">
        <f>SUM(G140:J140)</f>
        <v>1100000</v>
      </c>
      <c r="L140" s="393">
        <f>IF(F140="",E140-K140,F140-K140)</f>
        <v>0</v>
      </c>
      <c r="M140" s="402"/>
      <c r="N140" s="402"/>
      <c r="O140" s="401"/>
      <c r="P140" s="467" t="s">
        <v>596</v>
      </c>
      <c r="Q140" s="467">
        <v>1373000</v>
      </c>
      <c r="R140" s="343"/>
    </row>
    <row r="141" spans="1:18" s="18" customFormat="1" ht="19.5" x14ac:dyDescent="0.3">
      <c r="A141" s="1269"/>
      <c r="B141" s="643" t="s">
        <v>26</v>
      </c>
      <c r="C141" s="396" t="s">
        <v>769</v>
      </c>
      <c r="D141" s="397" t="s">
        <v>301</v>
      </c>
      <c r="E141" s="398">
        <v>27588000</v>
      </c>
      <c r="F141" s="399">
        <v>27588000</v>
      </c>
      <c r="G141" s="398">
        <v>11275000</v>
      </c>
      <c r="H141" s="398">
        <v>16313000</v>
      </c>
      <c r="I141" s="398"/>
      <c r="J141" s="398"/>
      <c r="K141" s="393">
        <f t="shared" ref="K141:K147" si="10">SUM(G141:J141)</f>
        <v>27588000</v>
      </c>
      <c r="L141" s="393">
        <f>IF(F141="",E141-K141,F141-K141)</f>
        <v>0</v>
      </c>
      <c r="M141" s="402"/>
      <c r="N141" s="402"/>
      <c r="O141" s="401"/>
      <c r="P141" s="467" t="s">
        <v>105</v>
      </c>
      <c r="Q141" s="467">
        <v>2706000</v>
      </c>
      <c r="R141" s="343"/>
    </row>
    <row r="142" spans="1:18" s="18" customFormat="1" ht="19.5" x14ac:dyDescent="0.3">
      <c r="A142" s="1269"/>
      <c r="B142" s="643" t="s">
        <v>28</v>
      </c>
      <c r="C142" s="419" t="s">
        <v>769</v>
      </c>
      <c r="D142" s="459" t="s">
        <v>229</v>
      </c>
      <c r="E142" s="421">
        <v>6255000</v>
      </c>
      <c r="F142" s="422"/>
      <c r="G142" s="421">
        <v>6255000</v>
      </c>
      <c r="H142" s="421"/>
      <c r="I142" s="421"/>
      <c r="J142" s="421"/>
      <c r="K142" s="393">
        <f t="shared" si="10"/>
        <v>6255000</v>
      </c>
      <c r="L142" s="393">
        <f t="shared" ref="L142:L148" si="11">IF(F142="",E142-K142,F142-K142)</f>
        <v>0</v>
      </c>
      <c r="M142" s="424"/>
      <c r="N142" s="424"/>
      <c r="O142" s="448"/>
      <c r="P142" s="467" t="s">
        <v>598</v>
      </c>
      <c r="Q142" s="467">
        <v>500000</v>
      </c>
      <c r="R142" s="343"/>
    </row>
    <row r="143" spans="1:18" s="18" customFormat="1" ht="22.5" customHeight="1" x14ac:dyDescent="0.3">
      <c r="A143" s="1270"/>
      <c r="B143" s="643" t="s">
        <v>30</v>
      </c>
      <c r="C143" s="419" t="s">
        <v>816</v>
      </c>
      <c r="D143" s="459" t="s">
        <v>778</v>
      </c>
      <c r="E143" s="421">
        <v>7084000</v>
      </c>
      <c r="F143" s="422"/>
      <c r="G143" s="421">
        <v>7084000</v>
      </c>
      <c r="H143" s="421"/>
      <c r="I143" s="421"/>
      <c r="J143" s="421"/>
      <c r="K143" s="393">
        <f t="shared" si="10"/>
        <v>7084000</v>
      </c>
      <c r="L143" s="393">
        <f t="shared" si="11"/>
        <v>0</v>
      </c>
      <c r="M143" s="424" t="s">
        <v>817</v>
      </c>
      <c r="N143" s="424"/>
      <c r="O143" s="448"/>
      <c r="P143" s="345"/>
      <c r="Q143" s="345"/>
      <c r="R143" s="343"/>
    </row>
    <row r="144" spans="1:18" s="18" customFormat="1" ht="19.5" x14ac:dyDescent="0.25">
      <c r="A144" s="1270"/>
      <c r="B144" s="643" t="s">
        <v>33</v>
      </c>
      <c r="C144" s="419" t="s">
        <v>247</v>
      </c>
      <c r="D144" s="419" t="s">
        <v>247</v>
      </c>
      <c r="E144" s="421">
        <v>4000000</v>
      </c>
      <c r="F144" s="422"/>
      <c r="G144" s="421">
        <v>4000000</v>
      </c>
      <c r="H144" s="421">
        <v>2500000</v>
      </c>
      <c r="I144" s="421"/>
      <c r="J144" s="421"/>
      <c r="K144" s="393">
        <f t="shared" si="10"/>
        <v>6500000</v>
      </c>
      <c r="L144" s="393"/>
      <c r="M144" s="424"/>
      <c r="N144" s="424"/>
      <c r="O144" s="448"/>
      <c r="P144" s="345"/>
      <c r="Q144" s="345"/>
      <c r="R144" s="343"/>
    </row>
    <row r="145" spans="1:18" s="18" customFormat="1" ht="19.5" customHeight="1" x14ac:dyDescent="0.25">
      <c r="A145" s="1270"/>
      <c r="B145" s="643" t="s">
        <v>39</v>
      </c>
      <c r="C145" s="419" t="s">
        <v>818</v>
      </c>
      <c r="D145" s="419" t="s">
        <v>127</v>
      </c>
      <c r="E145" s="421">
        <v>2500000</v>
      </c>
      <c r="F145" s="422"/>
      <c r="G145" s="421">
        <v>2500000</v>
      </c>
      <c r="H145" s="421"/>
      <c r="I145" s="421"/>
      <c r="J145" s="421"/>
      <c r="K145" s="393">
        <f t="shared" si="10"/>
        <v>2500000</v>
      </c>
      <c r="L145" s="393">
        <f t="shared" si="11"/>
        <v>0</v>
      </c>
      <c r="M145" s="424"/>
      <c r="N145" s="424"/>
      <c r="O145" s="448"/>
      <c r="P145" s="345"/>
      <c r="Q145" s="345"/>
      <c r="R145" s="343"/>
    </row>
    <row r="146" spans="1:18" s="18" customFormat="1" ht="19.5" x14ac:dyDescent="0.25">
      <c r="A146" s="1270"/>
      <c r="B146" s="643" t="s">
        <v>44</v>
      </c>
      <c r="C146" s="396" t="s">
        <v>170</v>
      </c>
      <c r="D146" s="615" t="s">
        <v>171</v>
      </c>
      <c r="E146" s="398"/>
      <c r="F146" s="399">
        <v>2267500</v>
      </c>
      <c r="G146" s="398">
        <v>2267500</v>
      </c>
      <c r="H146" s="398"/>
      <c r="I146" s="398"/>
      <c r="J146" s="398"/>
      <c r="K146" s="393">
        <f t="shared" si="10"/>
        <v>2267500</v>
      </c>
      <c r="L146" s="393">
        <f t="shared" si="11"/>
        <v>0</v>
      </c>
      <c r="M146" s="402"/>
      <c r="N146" s="402"/>
      <c r="O146" s="438"/>
      <c r="P146" s="345"/>
      <c r="Q146" s="345"/>
      <c r="R146" s="343"/>
    </row>
    <row r="147" spans="1:18" s="18" customFormat="1" ht="19.5" x14ac:dyDescent="0.25">
      <c r="A147" s="1270"/>
      <c r="B147" s="643" t="s">
        <v>49</v>
      </c>
      <c r="C147" s="396" t="s">
        <v>107</v>
      </c>
      <c r="D147" s="615" t="s">
        <v>108</v>
      </c>
      <c r="E147" s="398">
        <v>11280000</v>
      </c>
      <c r="F147" s="399"/>
      <c r="G147" s="398">
        <v>11280000</v>
      </c>
      <c r="H147" s="398"/>
      <c r="I147" s="398"/>
      <c r="J147" s="398"/>
      <c r="K147" s="393">
        <f t="shared" si="10"/>
        <v>11280000</v>
      </c>
      <c r="L147" s="393">
        <f t="shared" si="11"/>
        <v>0</v>
      </c>
      <c r="M147" s="402"/>
      <c r="N147" s="402"/>
      <c r="O147" s="438"/>
      <c r="P147" s="345"/>
      <c r="Q147" s="345"/>
      <c r="R147" s="343"/>
    </row>
    <row r="148" spans="1:18" s="18" customFormat="1" ht="19.5" x14ac:dyDescent="0.3">
      <c r="A148" s="1270"/>
      <c r="B148" s="642" t="s">
        <v>55</v>
      </c>
      <c r="C148" s="616" t="s">
        <v>261</v>
      </c>
      <c r="D148" s="617" t="s">
        <v>695</v>
      </c>
      <c r="E148" s="618">
        <v>43659000</v>
      </c>
      <c r="F148" s="619">
        <v>41283000</v>
      </c>
      <c r="G148" s="618">
        <v>27783000</v>
      </c>
      <c r="H148" s="618">
        <v>13500000</v>
      </c>
      <c r="I148" s="618"/>
      <c r="J148" s="618"/>
      <c r="K148" s="472">
        <f>SUM(G148:J148)</f>
        <v>41283000</v>
      </c>
      <c r="L148" s="393">
        <f t="shared" si="11"/>
        <v>0</v>
      </c>
      <c r="M148" s="1180" t="s">
        <v>47</v>
      </c>
      <c r="N148" s="1180" t="s">
        <v>819</v>
      </c>
      <c r="O148" s="1181">
        <v>43906</v>
      </c>
      <c r="P148" s="345"/>
      <c r="Q148" s="345"/>
      <c r="R148" s="343"/>
    </row>
    <row r="149" spans="1:18" s="18" customFormat="1" ht="19.5" x14ac:dyDescent="0.3">
      <c r="A149" s="1270"/>
      <c r="B149" s="642" t="s">
        <v>59</v>
      </c>
      <c r="C149" s="620" t="s">
        <v>253</v>
      </c>
      <c r="D149" s="621" t="s">
        <v>162</v>
      </c>
      <c r="E149" s="622">
        <v>13000000</v>
      </c>
      <c r="F149" s="623"/>
      <c r="G149" s="622">
        <v>13000000</v>
      </c>
      <c r="H149" s="622"/>
      <c r="I149" s="622"/>
      <c r="J149" s="622"/>
      <c r="K149" s="472">
        <f>SUM(G149:J149)</f>
        <v>13000000</v>
      </c>
      <c r="L149" s="472">
        <f>IF(F149="",E149-K149,F149-K149)</f>
        <v>0</v>
      </c>
      <c r="M149" s="624"/>
      <c r="N149" s="624"/>
      <c r="O149" s="625"/>
      <c r="P149" s="345"/>
      <c r="Q149" s="345"/>
      <c r="R149" s="343"/>
    </row>
    <row r="150" spans="1:18" s="18" customFormat="1" ht="21" thickBot="1" x14ac:dyDescent="0.3">
      <c r="A150" s="1271"/>
      <c r="B150" s="656"/>
      <c r="C150" s="403"/>
      <c r="D150" s="403"/>
      <c r="E150" s="403"/>
      <c r="F150" s="404"/>
      <c r="G150" s="403"/>
      <c r="H150" s="403"/>
      <c r="I150" s="403"/>
      <c r="J150" s="403"/>
      <c r="K150" s="432">
        <f>SUM(K137:K149)</f>
        <v>249869998</v>
      </c>
      <c r="L150" s="432">
        <f>SUM(L137:L149)</f>
        <v>0</v>
      </c>
      <c r="M150" s="405"/>
      <c r="N150" s="405"/>
      <c r="O150" s="406"/>
      <c r="P150" s="345"/>
      <c r="Q150" s="345"/>
      <c r="R150" s="343"/>
    </row>
    <row r="151" spans="1:18" s="18" customFormat="1" ht="19.5" x14ac:dyDescent="0.3">
      <c r="A151" s="1290" t="s">
        <v>820</v>
      </c>
      <c r="B151" s="645" t="s">
        <v>194</v>
      </c>
      <c r="C151" s="249" t="s">
        <v>175</v>
      </c>
      <c r="D151" s="303" t="s">
        <v>815</v>
      </c>
      <c r="E151" s="251">
        <v>1100000</v>
      </c>
      <c r="F151" s="252">
        <v>1100000</v>
      </c>
      <c r="G151" s="252">
        <v>1100000</v>
      </c>
      <c r="H151" s="251"/>
      <c r="I151" s="251"/>
      <c r="J151" s="251"/>
      <c r="K151" s="248">
        <f>SUM(G151:J151)</f>
        <v>1100000</v>
      </c>
      <c r="L151" s="248">
        <f t="shared" ref="L151:L156" si="12">IF(F151="",E151-K151,F151-K151)</f>
        <v>0</v>
      </c>
      <c r="M151" s="253" t="s">
        <v>821</v>
      </c>
      <c r="N151" s="253"/>
      <c r="O151" s="268"/>
      <c r="P151" s="455" t="s">
        <v>822</v>
      </c>
      <c r="Q151" s="345"/>
      <c r="R151" s="343"/>
    </row>
    <row r="152" spans="1:18" s="18" customFormat="1" ht="19.5" x14ac:dyDescent="0.3">
      <c r="A152" s="1294"/>
      <c r="B152" s="646" t="s">
        <v>196</v>
      </c>
      <c r="C152" s="255" t="s">
        <v>823</v>
      </c>
      <c r="D152" s="256" t="s">
        <v>815</v>
      </c>
      <c r="E152" s="257">
        <v>1904000</v>
      </c>
      <c r="F152" s="243"/>
      <c r="G152" s="257">
        <v>1904000</v>
      </c>
      <c r="H152" s="257"/>
      <c r="I152" s="257"/>
      <c r="J152" s="257"/>
      <c r="K152" s="240">
        <f>SUM(G152:J152)</f>
        <v>1904000</v>
      </c>
      <c r="L152" s="240">
        <f t="shared" si="12"/>
        <v>0</v>
      </c>
      <c r="M152" s="244"/>
      <c r="N152" s="244"/>
      <c r="O152" s="271"/>
      <c r="P152" s="347"/>
      <c r="Q152" s="345"/>
      <c r="R152" s="343"/>
    </row>
    <row r="153" spans="1:18" s="18" customFormat="1" ht="19.5" x14ac:dyDescent="0.3">
      <c r="A153" s="1291"/>
      <c r="B153" s="646" t="s">
        <v>20</v>
      </c>
      <c r="C153" s="255" t="s">
        <v>394</v>
      </c>
      <c r="D153" s="256" t="s">
        <v>824</v>
      </c>
      <c r="E153" s="257">
        <v>21600000</v>
      </c>
      <c r="F153" s="243"/>
      <c r="G153" s="257">
        <v>16600000</v>
      </c>
      <c r="H153" s="257">
        <v>5000000</v>
      </c>
      <c r="I153" s="257"/>
      <c r="J153" s="257"/>
      <c r="K153" s="240">
        <f t="shared" ref="K153:K176" si="13">SUM(G153:J153)</f>
        <v>21600000</v>
      </c>
      <c r="L153" s="240">
        <f t="shared" si="12"/>
        <v>0</v>
      </c>
      <c r="M153" s="244"/>
      <c r="N153" s="244"/>
      <c r="O153" s="258"/>
      <c r="P153" s="467" t="s">
        <v>214</v>
      </c>
      <c r="Q153" s="467">
        <v>900000</v>
      </c>
      <c r="R153" s="343"/>
    </row>
    <row r="154" spans="1:18" s="18" customFormat="1" ht="19.5" x14ac:dyDescent="0.3">
      <c r="A154" s="1291"/>
      <c r="B154" s="646" t="s">
        <v>24</v>
      </c>
      <c r="C154" s="255" t="s">
        <v>31</v>
      </c>
      <c r="D154" s="256" t="s">
        <v>825</v>
      </c>
      <c r="E154" s="257">
        <v>7140000</v>
      </c>
      <c r="F154" s="243">
        <v>19774000</v>
      </c>
      <c r="G154" s="257">
        <v>7140000</v>
      </c>
      <c r="H154" s="257">
        <v>12634000</v>
      </c>
      <c r="I154" s="257"/>
      <c r="J154" s="257"/>
      <c r="K154" s="240">
        <f t="shared" si="13"/>
        <v>19774000</v>
      </c>
      <c r="L154" s="240">
        <f t="shared" si="12"/>
        <v>0</v>
      </c>
      <c r="M154" s="260"/>
      <c r="N154" s="260"/>
      <c r="O154" s="258"/>
      <c r="P154" s="467" t="s">
        <v>97</v>
      </c>
      <c r="Q154" s="467">
        <v>2400000</v>
      </c>
      <c r="R154" s="343"/>
    </row>
    <row r="155" spans="1:18" s="18" customFormat="1" ht="19.5" x14ac:dyDescent="0.3">
      <c r="A155" s="1291"/>
      <c r="B155" s="646" t="s">
        <v>26</v>
      </c>
      <c r="C155" s="255" t="s">
        <v>50</v>
      </c>
      <c r="D155" s="256" t="s">
        <v>61</v>
      </c>
      <c r="E155" s="257">
        <v>78936000</v>
      </c>
      <c r="F155" s="243"/>
      <c r="G155" s="257">
        <v>38918000</v>
      </c>
      <c r="H155" s="257">
        <v>40018000</v>
      </c>
      <c r="I155" s="257"/>
      <c r="J155" s="257"/>
      <c r="K155" s="240">
        <f t="shared" si="13"/>
        <v>78936000</v>
      </c>
      <c r="L155" s="240">
        <f t="shared" si="12"/>
        <v>0</v>
      </c>
      <c r="M155" s="260" t="s">
        <v>826</v>
      </c>
      <c r="N155" s="260"/>
      <c r="O155" s="258"/>
      <c r="P155" s="467" t="s">
        <v>101</v>
      </c>
      <c r="Q155" s="467">
        <v>2700000</v>
      </c>
      <c r="R155" s="343"/>
    </row>
    <row r="156" spans="1:18" s="18" customFormat="1" ht="19.5" x14ac:dyDescent="0.3">
      <c r="A156" s="1291"/>
      <c r="B156" s="646" t="s">
        <v>28</v>
      </c>
      <c r="C156" s="255" t="s">
        <v>50</v>
      </c>
      <c r="D156" s="256" t="s">
        <v>323</v>
      </c>
      <c r="E156" s="257">
        <v>24472800</v>
      </c>
      <c r="F156" s="243"/>
      <c r="G156" s="257">
        <v>17130960</v>
      </c>
      <c r="H156" s="257">
        <v>7341840</v>
      </c>
      <c r="I156" s="257"/>
      <c r="J156" s="257"/>
      <c r="K156" s="240">
        <f t="shared" si="13"/>
        <v>24472800</v>
      </c>
      <c r="L156" s="240">
        <f t="shared" si="12"/>
        <v>0</v>
      </c>
      <c r="M156" s="260" t="s">
        <v>2</v>
      </c>
      <c r="N156" s="260" t="s">
        <v>827</v>
      </c>
      <c r="O156" s="258"/>
      <c r="P156" s="467" t="s">
        <v>2</v>
      </c>
      <c r="Q156" s="467">
        <v>1800000</v>
      </c>
      <c r="R156" s="343"/>
    </row>
    <row r="157" spans="1:18" s="18" customFormat="1" ht="19.5" x14ac:dyDescent="0.3">
      <c r="A157" s="1291"/>
      <c r="B157" s="646" t="s">
        <v>30</v>
      </c>
      <c r="C157" s="255" t="s">
        <v>828</v>
      </c>
      <c r="D157" s="256" t="s">
        <v>829</v>
      </c>
      <c r="E157" s="257"/>
      <c r="F157" s="243"/>
      <c r="G157" s="257">
        <v>294525</v>
      </c>
      <c r="H157" s="257"/>
      <c r="I157" s="257"/>
      <c r="J157" s="257"/>
      <c r="K157" s="240">
        <f t="shared" si="13"/>
        <v>294525</v>
      </c>
      <c r="L157" s="240"/>
      <c r="M157" s="260"/>
      <c r="N157" s="260"/>
      <c r="O157" s="258"/>
      <c r="P157" s="467" t="s">
        <v>830</v>
      </c>
      <c r="Q157" s="467">
        <v>1032000</v>
      </c>
      <c r="R157" s="343"/>
    </row>
    <row r="158" spans="1:18" s="18" customFormat="1" ht="19.5" x14ac:dyDescent="0.3">
      <c r="A158" s="1292"/>
      <c r="B158" s="646" t="s">
        <v>33</v>
      </c>
      <c r="C158" s="255" t="s">
        <v>831</v>
      </c>
      <c r="D158" s="256" t="s">
        <v>549</v>
      </c>
      <c r="E158" s="257"/>
      <c r="F158" s="243"/>
      <c r="G158" s="257">
        <v>2000000</v>
      </c>
      <c r="H158" s="257"/>
      <c r="I158" s="257"/>
      <c r="J158" s="257"/>
      <c r="K158" s="240">
        <f t="shared" si="13"/>
        <v>2000000</v>
      </c>
      <c r="L158" s="240"/>
      <c r="M158" s="260"/>
      <c r="N158" s="260"/>
      <c r="O158" s="258"/>
      <c r="P158" s="467" t="s">
        <v>598</v>
      </c>
      <c r="Q158" s="467">
        <v>300000</v>
      </c>
      <c r="R158" s="343"/>
    </row>
    <row r="159" spans="1:18" s="18" customFormat="1" ht="19.5" x14ac:dyDescent="0.3">
      <c r="A159" s="1292"/>
      <c r="B159" s="646" t="s">
        <v>39</v>
      </c>
      <c r="C159" s="255" t="s">
        <v>92</v>
      </c>
      <c r="D159" s="256" t="s">
        <v>204</v>
      </c>
      <c r="E159" s="257">
        <v>56045000</v>
      </c>
      <c r="F159" s="243">
        <v>69982000</v>
      </c>
      <c r="G159" s="257">
        <v>15285000</v>
      </c>
      <c r="H159" s="257">
        <v>20380000</v>
      </c>
      <c r="I159" s="257">
        <v>34317000</v>
      </c>
      <c r="J159" s="257"/>
      <c r="K159" s="240">
        <f t="shared" si="13"/>
        <v>69982000</v>
      </c>
      <c r="L159" s="240">
        <f t="shared" ref="L159:L175" si="14">IF(F159="",E159-K159,F159-K159)</f>
        <v>0</v>
      </c>
      <c r="M159" s="260" t="s">
        <v>832</v>
      </c>
      <c r="N159" s="260" t="s">
        <v>725</v>
      </c>
      <c r="O159" s="258"/>
      <c r="P159" s="467" t="s">
        <v>789</v>
      </c>
      <c r="Q159" s="467">
        <v>1248000</v>
      </c>
      <c r="R159" s="343"/>
    </row>
    <row r="160" spans="1:18" s="18" customFormat="1" ht="19.5" x14ac:dyDescent="0.3">
      <c r="A160" s="1292"/>
      <c r="B160" s="646" t="s">
        <v>44</v>
      </c>
      <c r="C160" s="255" t="s">
        <v>99</v>
      </c>
      <c r="D160" s="256" t="s">
        <v>100</v>
      </c>
      <c r="E160" s="257">
        <v>139717600</v>
      </c>
      <c r="F160" s="243">
        <v>139717600</v>
      </c>
      <c r="G160" s="257">
        <v>41915280</v>
      </c>
      <c r="H160" s="257">
        <v>97802320</v>
      </c>
      <c r="I160" s="257"/>
      <c r="J160" s="257"/>
      <c r="K160" s="240">
        <f t="shared" si="13"/>
        <v>139717600</v>
      </c>
      <c r="L160" s="240">
        <f t="shared" si="14"/>
        <v>0</v>
      </c>
      <c r="M160" s="260" t="s">
        <v>833</v>
      </c>
      <c r="N160" s="260"/>
      <c r="O160" s="258"/>
      <c r="P160" s="345"/>
      <c r="Q160" s="345"/>
      <c r="R160" s="343"/>
    </row>
    <row r="161" spans="1:18" s="18" customFormat="1" ht="19.5" x14ac:dyDescent="0.3">
      <c r="A161" s="1292"/>
      <c r="B161" s="646" t="s">
        <v>49</v>
      </c>
      <c r="C161" s="255" t="s">
        <v>514</v>
      </c>
      <c r="D161" s="256" t="s">
        <v>114</v>
      </c>
      <c r="E161" s="257">
        <v>6714000</v>
      </c>
      <c r="F161" s="243"/>
      <c r="G161" s="257">
        <v>6714000</v>
      </c>
      <c r="H161" s="257"/>
      <c r="I161" s="257"/>
      <c r="J161" s="257"/>
      <c r="K161" s="240">
        <f t="shared" si="13"/>
        <v>6714000</v>
      </c>
      <c r="L161" s="240">
        <f t="shared" si="14"/>
        <v>0</v>
      </c>
      <c r="M161" s="260"/>
      <c r="N161" s="260"/>
      <c r="O161" s="258"/>
      <c r="P161" s="345"/>
      <c r="Q161" s="345"/>
      <c r="R161" s="343"/>
    </row>
    <row r="162" spans="1:18" s="18" customFormat="1" ht="19.5" x14ac:dyDescent="0.3">
      <c r="A162" s="1292"/>
      <c r="B162" s="646" t="s">
        <v>55</v>
      </c>
      <c r="C162" s="255" t="s">
        <v>107</v>
      </c>
      <c r="D162" s="256" t="s">
        <v>341</v>
      </c>
      <c r="E162" s="257">
        <v>4800000</v>
      </c>
      <c r="F162" s="243">
        <v>4800000</v>
      </c>
      <c r="G162" s="257">
        <v>2800000</v>
      </c>
      <c r="H162" s="257">
        <v>2000000</v>
      </c>
      <c r="I162" s="257"/>
      <c r="J162" s="257"/>
      <c r="K162" s="240">
        <f t="shared" si="13"/>
        <v>4800000</v>
      </c>
      <c r="L162" s="240">
        <f t="shared" si="14"/>
        <v>0</v>
      </c>
      <c r="M162" s="260"/>
      <c r="N162" s="260"/>
      <c r="O162" s="258"/>
      <c r="P162" s="345"/>
      <c r="Q162" s="345"/>
      <c r="R162" s="343"/>
    </row>
    <row r="163" spans="1:18" s="18" customFormat="1" ht="19.5" x14ac:dyDescent="0.3">
      <c r="A163" s="1292"/>
      <c r="B163" s="646" t="s">
        <v>59</v>
      </c>
      <c r="C163" s="255" t="s">
        <v>834</v>
      </c>
      <c r="D163" s="256" t="s">
        <v>273</v>
      </c>
      <c r="E163" s="257">
        <v>8566950</v>
      </c>
      <c r="F163" s="243">
        <v>20546400</v>
      </c>
      <c r="G163" s="257">
        <v>8566950</v>
      </c>
      <c r="H163" s="257">
        <v>11980400</v>
      </c>
      <c r="I163" s="257">
        <v>-950</v>
      </c>
      <c r="J163" s="257"/>
      <c r="K163" s="240">
        <f t="shared" si="13"/>
        <v>20546400</v>
      </c>
      <c r="L163" s="240">
        <f t="shared" si="14"/>
        <v>0</v>
      </c>
      <c r="M163" s="260"/>
      <c r="N163" s="260"/>
      <c r="O163" s="258"/>
      <c r="P163" s="345"/>
      <c r="Q163" s="345"/>
      <c r="R163" s="343"/>
    </row>
    <row r="164" spans="1:18" s="18" customFormat="1" ht="19.5" x14ac:dyDescent="0.3">
      <c r="A164" s="1292"/>
      <c r="B164" s="646" t="s">
        <v>63</v>
      </c>
      <c r="C164" s="255" t="s">
        <v>835</v>
      </c>
      <c r="D164" s="256" t="s">
        <v>836</v>
      </c>
      <c r="E164" s="257">
        <v>3696000</v>
      </c>
      <c r="F164" s="243"/>
      <c r="G164" s="257">
        <v>3696000</v>
      </c>
      <c r="H164" s="257"/>
      <c r="I164" s="257"/>
      <c r="J164" s="257"/>
      <c r="K164" s="240">
        <f t="shared" si="13"/>
        <v>3696000</v>
      </c>
      <c r="L164" s="240">
        <f t="shared" si="14"/>
        <v>0</v>
      </c>
      <c r="M164" s="260" t="s">
        <v>837</v>
      </c>
      <c r="N164" s="260"/>
      <c r="O164" s="258"/>
      <c r="P164" s="345"/>
      <c r="Q164" s="345"/>
      <c r="R164" s="343"/>
    </row>
    <row r="165" spans="1:18" s="18" customFormat="1" ht="19.5" x14ac:dyDescent="0.3">
      <c r="A165" s="1292"/>
      <c r="B165" s="646" t="s">
        <v>67</v>
      </c>
      <c r="C165" s="255" t="s">
        <v>838</v>
      </c>
      <c r="D165" s="256"/>
      <c r="E165" s="257">
        <v>1440750</v>
      </c>
      <c r="F165" s="243"/>
      <c r="G165" s="257">
        <v>1440750</v>
      </c>
      <c r="H165" s="257"/>
      <c r="I165" s="257"/>
      <c r="J165" s="257"/>
      <c r="K165" s="240">
        <f t="shared" si="13"/>
        <v>1440750</v>
      </c>
      <c r="L165" s="240">
        <f t="shared" si="14"/>
        <v>0</v>
      </c>
      <c r="M165" s="260"/>
      <c r="N165" s="260"/>
      <c r="O165" s="258"/>
      <c r="P165" s="345"/>
      <c r="Q165" s="345"/>
      <c r="R165" s="343"/>
    </row>
    <row r="166" spans="1:18" s="18" customFormat="1" ht="19.5" x14ac:dyDescent="0.3">
      <c r="A166" s="1292"/>
      <c r="B166" s="646" t="s">
        <v>74</v>
      </c>
      <c r="C166" s="255" t="s">
        <v>839</v>
      </c>
      <c r="D166" s="256" t="s">
        <v>840</v>
      </c>
      <c r="E166" s="257"/>
      <c r="F166" s="243">
        <v>3824000</v>
      </c>
      <c r="G166" s="257">
        <v>3824000</v>
      </c>
      <c r="H166" s="257"/>
      <c r="I166" s="257"/>
      <c r="J166" s="257"/>
      <c r="K166" s="240">
        <f t="shared" si="13"/>
        <v>3824000</v>
      </c>
      <c r="L166" s="240">
        <f t="shared" si="14"/>
        <v>0</v>
      </c>
      <c r="M166" s="260" t="s">
        <v>841</v>
      </c>
      <c r="N166" s="260"/>
      <c r="O166" s="271"/>
      <c r="P166" s="345"/>
      <c r="Q166" s="345"/>
      <c r="R166" s="343"/>
    </row>
    <row r="167" spans="1:18" s="18" customFormat="1" ht="19.5" x14ac:dyDescent="0.3">
      <c r="A167" s="1292"/>
      <c r="B167" s="653" t="s">
        <v>78</v>
      </c>
      <c r="C167" s="536" t="s">
        <v>842</v>
      </c>
      <c r="D167" s="537" t="s">
        <v>258</v>
      </c>
      <c r="E167" s="482"/>
      <c r="F167" s="325" t="s">
        <v>23</v>
      </c>
      <c r="G167" s="482">
        <v>3859649</v>
      </c>
      <c r="H167" s="482"/>
      <c r="I167" s="482"/>
      <c r="J167" s="482"/>
      <c r="K167" s="322">
        <f t="shared" si="13"/>
        <v>3859649</v>
      </c>
      <c r="L167" s="322"/>
      <c r="M167" s="519"/>
      <c r="N167" s="519"/>
      <c r="O167" s="514"/>
      <c r="P167" s="345"/>
      <c r="Q167" s="345"/>
      <c r="R167" s="343"/>
    </row>
    <row r="168" spans="1:18" s="18" customFormat="1" ht="19.5" x14ac:dyDescent="0.3">
      <c r="A168" s="1292"/>
      <c r="B168" s="646" t="s">
        <v>83</v>
      </c>
      <c r="C168" s="315" t="s">
        <v>769</v>
      </c>
      <c r="D168" s="349" t="s">
        <v>229</v>
      </c>
      <c r="E168" s="300">
        <v>14018000</v>
      </c>
      <c r="F168" s="301"/>
      <c r="G168" s="300">
        <v>14018000</v>
      </c>
      <c r="H168" s="300"/>
      <c r="I168" s="300"/>
      <c r="J168" s="300"/>
      <c r="K168" s="316">
        <f t="shared" si="13"/>
        <v>14018000</v>
      </c>
      <c r="L168" s="240">
        <f t="shared" si="14"/>
        <v>0</v>
      </c>
      <c r="M168" s="260" t="s">
        <v>843</v>
      </c>
      <c r="N168" s="260" t="s">
        <v>844</v>
      </c>
      <c r="O168" s="271">
        <v>43915</v>
      </c>
      <c r="P168" s="345"/>
      <c r="Q168" s="345"/>
      <c r="R168" s="343"/>
    </row>
    <row r="169" spans="1:18" s="18" customFormat="1" ht="19.5" x14ac:dyDescent="0.3">
      <c r="A169" s="1292"/>
      <c r="B169" s="646" t="s">
        <v>87</v>
      </c>
      <c r="C169" s="315" t="s">
        <v>845</v>
      </c>
      <c r="D169" s="349" t="s">
        <v>846</v>
      </c>
      <c r="E169" s="300">
        <v>13352000</v>
      </c>
      <c r="F169" s="301"/>
      <c r="G169" s="300">
        <v>13352000</v>
      </c>
      <c r="H169" s="300"/>
      <c r="I169" s="300"/>
      <c r="J169" s="300"/>
      <c r="K169" s="316">
        <f t="shared" si="13"/>
        <v>13352000</v>
      </c>
      <c r="L169" s="240">
        <f t="shared" si="14"/>
        <v>0</v>
      </c>
      <c r="M169" s="317"/>
      <c r="N169" s="317"/>
      <c r="O169" s="449"/>
      <c r="P169" s="345"/>
      <c r="Q169" s="345"/>
      <c r="R169" s="343"/>
    </row>
    <row r="170" spans="1:18" s="18" customFormat="1" ht="21.75" customHeight="1" x14ac:dyDescent="0.3">
      <c r="A170" s="1292"/>
      <c r="B170" s="646" t="s">
        <v>91</v>
      </c>
      <c r="C170" s="315" t="s">
        <v>158</v>
      </c>
      <c r="D170" s="349" t="s">
        <v>441</v>
      </c>
      <c r="E170" s="300">
        <v>3542000</v>
      </c>
      <c r="F170" s="301"/>
      <c r="G170" s="300">
        <v>3542000</v>
      </c>
      <c r="H170" s="300"/>
      <c r="I170" s="300"/>
      <c r="J170" s="300"/>
      <c r="K170" s="316">
        <f t="shared" si="13"/>
        <v>3542000</v>
      </c>
      <c r="L170" s="240">
        <f t="shared" si="14"/>
        <v>0</v>
      </c>
      <c r="M170" s="317" t="s">
        <v>847</v>
      </c>
      <c r="N170" s="317"/>
      <c r="O170" s="449"/>
      <c r="P170" s="345"/>
      <c r="Q170" s="345"/>
      <c r="R170" s="343"/>
    </row>
    <row r="171" spans="1:18" s="18" customFormat="1" ht="21.75" customHeight="1" x14ac:dyDescent="0.3">
      <c r="A171" s="1292"/>
      <c r="B171" s="646" t="s">
        <v>95</v>
      </c>
      <c r="C171" s="315" t="s">
        <v>118</v>
      </c>
      <c r="D171" s="349" t="s">
        <v>301</v>
      </c>
      <c r="E171" s="300">
        <v>44855950</v>
      </c>
      <c r="F171" s="301"/>
      <c r="G171" s="300">
        <v>34855950</v>
      </c>
      <c r="H171" s="300">
        <v>10000000</v>
      </c>
      <c r="I171" s="300"/>
      <c r="J171" s="300"/>
      <c r="K171" s="316">
        <f t="shared" si="13"/>
        <v>44855950</v>
      </c>
      <c r="L171" s="240">
        <f t="shared" si="14"/>
        <v>0</v>
      </c>
      <c r="M171" s="317"/>
      <c r="N171" s="317"/>
      <c r="O171" s="449"/>
      <c r="P171" s="345"/>
      <c r="Q171" s="345"/>
      <c r="R171" s="343"/>
    </row>
    <row r="172" spans="1:18" s="18" customFormat="1" ht="21.75" customHeight="1" x14ac:dyDescent="0.3">
      <c r="A172" s="1292"/>
      <c r="B172" s="646" t="s">
        <v>98</v>
      </c>
      <c r="C172" s="315" t="s">
        <v>254</v>
      </c>
      <c r="D172" s="349" t="s">
        <v>299</v>
      </c>
      <c r="E172" s="300">
        <v>660000</v>
      </c>
      <c r="F172" s="301"/>
      <c r="G172" s="300">
        <v>660000</v>
      </c>
      <c r="H172" s="300"/>
      <c r="I172" s="300"/>
      <c r="J172" s="300"/>
      <c r="K172" s="316">
        <f t="shared" si="13"/>
        <v>660000</v>
      </c>
      <c r="L172" s="240">
        <f t="shared" si="14"/>
        <v>0</v>
      </c>
      <c r="M172" s="317"/>
      <c r="N172" s="317"/>
      <c r="O172" s="449"/>
      <c r="P172" s="345"/>
      <c r="Q172" s="345"/>
      <c r="R172" s="343"/>
    </row>
    <row r="173" spans="1:18" s="18" customFormat="1" ht="21.75" customHeight="1" x14ac:dyDescent="0.3">
      <c r="A173" s="1292"/>
      <c r="B173" s="646" t="s">
        <v>102</v>
      </c>
      <c r="C173" s="315" t="s">
        <v>170</v>
      </c>
      <c r="D173" s="483" t="s">
        <v>171</v>
      </c>
      <c r="E173" s="300"/>
      <c r="F173" s="301">
        <v>33332000</v>
      </c>
      <c r="G173" s="300">
        <v>33332000</v>
      </c>
      <c r="H173" s="300"/>
      <c r="I173" s="300"/>
      <c r="J173" s="300"/>
      <c r="K173" s="316">
        <f t="shared" si="13"/>
        <v>33332000</v>
      </c>
      <c r="L173" s="240">
        <f t="shared" si="14"/>
        <v>0</v>
      </c>
      <c r="M173" s="317"/>
      <c r="N173" s="317"/>
      <c r="O173" s="449"/>
      <c r="P173" s="345"/>
      <c r="Q173" s="345"/>
      <c r="R173" s="343"/>
    </row>
    <row r="174" spans="1:18" s="18" customFormat="1" ht="21.75" customHeight="1" x14ac:dyDescent="0.3">
      <c r="A174" s="1292"/>
      <c r="B174" s="646" t="s">
        <v>106</v>
      </c>
      <c r="C174" s="315" t="s">
        <v>250</v>
      </c>
      <c r="D174" s="483" t="s">
        <v>251</v>
      </c>
      <c r="E174" s="300">
        <v>5280000</v>
      </c>
      <c r="F174" s="301"/>
      <c r="G174" s="300">
        <v>5280000</v>
      </c>
      <c r="H174" s="300"/>
      <c r="I174" s="300"/>
      <c r="J174" s="300"/>
      <c r="K174" s="316">
        <f t="shared" si="13"/>
        <v>5280000</v>
      </c>
      <c r="L174" s="240">
        <f t="shared" si="14"/>
        <v>0</v>
      </c>
      <c r="M174" s="317" t="s">
        <v>848</v>
      </c>
      <c r="N174" s="317"/>
      <c r="O174" s="449"/>
      <c r="P174" s="345"/>
      <c r="Q174" s="345"/>
      <c r="R174" s="343"/>
    </row>
    <row r="175" spans="1:18" s="18" customFormat="1" ht="21.75" customHeight="1" x14ac:dyDescent="0.3">
      <c r="A175" s="1292"/>
      <c r="B175" s="646" t="s">
        <v>109</v>
      </c>
      <c r="C175" s="315" t="s">
        <v>849</v>
      </c>
      <c r="D175" s="483" t="s">
        <v>195</v>
      </c>
      <c r="E175" s="300">
        <v>2060000</v>
      </c>
      <c r="F175" s="301"/>
      <c r="G175" s="300">
        <v>2060000</v>
      </c>
      <c r="H175" s="300"/>
      <c r="I175" s="300"/>
      <c r="J175" s="300"/>
      <c r="K175" s="316">
        <f t="shared" si="13"/>
        <v>2060000</v>
      </c>
      <c r="L175" s="240">
        <f t="shared" si="14"/>
        <v>0</v>
      </c>
      <c r="M175" s="317"/>
      <c r="N175" s="317"/>
      <c r="O175" s="449"/>
      <c r="P175" s="345"/>
      <c r="Q175" s="345"/>
      <c r="R175" s="343"/>
    </row>
    <row r="176" spans="1:18" s="18" customFormat="1" ht="21.75" customHeight="1" x14ac:dyDescent="0.3">
      <c r="A176" s="1292"/>
      <c r="B176" s="646" t="s">
        <v>112</v>
      </c>
      <c r="C176" s="255" t="s">
        <v>842</v>
      </c>
      <c r="D176" s="483" t="s">
        <v>526</v>
      </c>
      <c r="E176" s="300"/>
      <c r="F176" s="301"/>
      <c r="G176" s="300">
        <v>7685000</v>
      </c>
      <c r="H176" s="300">
        <v>950500</v>
      </c>
      <c r="I176" s="300"/>
      <c r="J176" s="300"/>
      <c r="K176" s="316">
        <f t="shared" si="13"/>
        <v>8635500</v>
      </c>
      <c r="L176" s="316"/>
      <c r="M176" s="317"/>
      <c r="N176" s="317"/>
      <c r="O176" s="449"/>
      <c r="P176" s="345"/>
      <c r="Q176" s="345"/>
      <c r="R176" s="343"/>
    </row>
    <row r="177" spans="1:18" s="18" customFormat="1" ht="21" thickBot="1" x14ac:dyDescent="0.3">
      <c r="A177" s="1293"/>
      <c r="B177" s="657"/>
      <c r="C177" s="261"/>
      <c r="D177" s="261"/>
      <c r="E177" s="261"/>
      <c r="F177" s="262"/>
      <c r="G177" s="261"/>
      <c r="H177" s="261"/>
      <c r="I177" s="261"/>
      <c r="J177" s="261"/>
      <c r="K177" s="434">
        <f>SUM(K151:K176)</f>
        <v>530397174</v>
      </c>
      <c r="L177" s="434">
        <f>SUM(L151:L176)</f>
        <v>0</v>
      </c>
      <c r="M177" s="263"/>
      <c r="N177" s="263"/>
      <c r="O177" s="264"/>
      <c r="Q177" s="345"/>
      <c r="R177" s="343"/>
    </row>
    <row r="178" spans="1:18" s="18" customFormat="1" ht="19.5" x14ac:dyDescent="0.3">
      <c r="A178" s="1268" t="s">
        <v>850</v>
      </c>
      <c r="B178" s="651" t="s">
        <v>194</v>
      </c>
      <c r="C178" s="389" t="s">
        <v>175</v>
      </c>
      <c r="D178" s="390" t="s">
        <v>815</v>
      </c>
      <c r="E178" s="391">
        <v>1777332.66</v>
      </c>
      <c r="F178" s="392">
        <v>1777333</v>
      </c>
      <c r="G178" s="392">
        <v>1777333</v>
      </c>
      <c r="H178" s="391"/>
      <c r="I178" s="391"/>
      <c r="J178" s="391"/>
      <c r="K178" s="388">
        <f t="shared" ref="K178:K207" si="15">SUM(G178:J178)</f>
        <v>1777333</v>
      </c>
      <c r="L178" s="388">
        <f>IF(F178="",E178-K178,F178-K178)</f>
        <v>0</v>
      </c>
      <c r="M178" s="394" t="s">
        <v>851</v>
      </c>
      <c r="N178" s="394"/>
      <c r="O178" s="473"/>
      <c r="P178" s="455" t="s">
        <v>852</v>
      </c>
      <c r="R178" s="343"/>
    </row>
    <row r="179" spans="1:18" s="18" customFormat="1" ht="19.5" x14ac:dyDescent="0.3">
      <c r="A179" s="1269"/>
      <c r="B179" s="643" t="s">
        <v>196</v>
      </c>
      <c r="C179" s="396" t="s">
        <v>510</v>
      </c>
      <c r="D179" s="397" t="s">
        <v>258</v>
      </c>
      <c r="E179" s="398"/>
      <c r="F179" s="399"/>
      <c r="G179" s="398">
        <v>17548000</v>
      </c>
      <c r="H179" s="398"/>
      <c r="I179" s="398"/>
      <c r="J179" s="398"/>
      <c r="K179" s="393">
        <f t="shared" si="15"/>
        <v>17548000</v>
      </c>
      <c r="L179" s="393"/>
      <c r="M179" s="402"/>
      <c r="N179" s="402"/>
      <c r="O179" s="401"/>
      <c r="P179" s="345" t="s">
        <v>214</v>
      </c>
      <c r="Q179" s="345">
        <v>3660000</v>
      </c>
      <c r="R179" s="343"/>
    </row>
    <row r="180" spans="1:18" s="18" customFormat="1" ht="19.5" x14ac:dyDescent="0.3">
      <c r="A180" s="1269"/>
      <c r="B180" s="643" t="s">
        <v>20</v>
      </c>
      <c r="C180" s="396" t="s">
        <v>31</v>
      </c>
      <c r="D180" s="397" t="s">
        <v>195</v>
      </c>
      <c r="E180" s="398">
        <v>123474500</v>
      </c>
      <c r="F180" s="399">
        <f>114376000+29214000</f>
        <v>143590000</v>
      </c>
      <c r="G180" s="398">
        <v>30000000</v>
      </c>
      <c r="H180" s="398">
        <v>50000000</v>
      </c>
      <c r="I180" s="398">
        <v>63590000</v>
      </c>
      <c r="J180" s="398"/>
      <c r="K180" s="393">
        <f t="shared" si="15"/>
        <v>143590000</v>
      </c>
      <c r="L180" s="393">
        <f t="shared" ref="L180:L188" si="16">IF(F180="",E180-K180,F180-K180)</f>
        <v>0</v>
      </c>
      <c r="M180" s="402"/>
      <c r="N180" s="402"/>
      <c r="O180" s="401"/>
      <c r="P180" s="345" t="s">
        <v>97</v>
      </c>
      <c r="Q180" s="345">
        <v>6160000</v>
      </c>
      <c r="R180" s="343"/>
    </row>
    <row r="181" spans="1:18" s="18" customFormat="1" ht="19.5" x14ac:dyDescent="0.3">
      <c r="A181" s="1269"/>
      <c r="B181" s="643" t="s">
        <v>24</v>
      </c>
      <c r="C181" s="396" t="s">
        <v>215</v>
      </c>
      <c r="D181" s="397" t="s">
        <v>853</v>
      </c>
      <c r="E181" s="398">
        <v>159541961</v>
      </c>
      <c r="F181" s="399">
        <v>173442227</v>
      </c>
      <c r="G181" s="398">
        <v>79770980</v>
      </c>
      <c r="H181" s="398">
        <v>93671247</v>
      </c>
      <c r="I181" s="398"/>
      <c r="J181" s="398"/>
      <c r="K181" s="393">
        <f t="shared" si="15"/>
        <v>173442227</v>
      </c>
      <c r="L181" s="393">
        <f t="shared" si="16"/>
        <v>0</v>
      </c>
      <c r="M181" s="402" t="s">
        <v>854</v>
      </c>
      <c r="N181" s="402"/>
      <c r="O181" s="401"/>
      <c r="P181" s="345" t="s">
        <v>101</v>
      </c>
      <c r="Q181" s="345">
        <v>4185000</v>
      </c>
      <c r="R181" s="343"/>
    </row>
    <row r="182" spans="1:18" s="18" customFormat="1" ht="19.5" x14ac:dyDescent="0.3">
      <c r="A182" s="1269"/>
      <c r="B182" s="643" t="s">
        <v>26</v>
      </c>
      <c r="C182" s="396" t="s">
        <v>427</v>
      </c>
      <c r="D182" s="397" t="s">
        <v>855</v>
      </c>
      <c r="E182" s="398">
        <v>106370000</v>
      </c>
      <c r="F182" s="399"/>
      <c r="G182" s="398">
        <v>55844250</v>
      </c>
      <c r="H182" s="465"/>
      <c r="I182" s="398"/>
      <c r="J182" s="398"/>
      <c r="K182" s="393">
        <f t="shared" si="15"/>
        <v>55844250</v>
      </c>
      <c r="L182" s="393">
        <f t="shared" si="16"/>
        <v>50525750</v>
      </c>
      <c r="M182" s="402" t="s">
        <v>47</v>
      </c>
      <c r="N182" s="402" t="s">
        <v>856</v>
      </c>
      <c r="O182" s="438">
        <v>43908</v>
      </c>
      <c r="P182" s="345" t="s">
        <v>596</v>
      </c>
      <c r="Q182" s="345">
        <v>4060000</v>
      </c>
      <c r="R182" s="343"/>
    </row>
    <row r="183" spans="1:18" s="18" customFormat="1" ht="19.5" x14ac:dyDescent="0.3">
      <c r="A183" s="1269"/>
      <c r="B183" s="643" t="s">
        <v>28</v>
      </c>
      <c r="C183" s="396" t="s">
        <v>155</v>
      </c>
      <c r="D183" s="397" t="s">
        <v>156</v>
      </c>
      <c r="E183" s="398"/>
      <c r="F183" s="399">
        <v>51683600</v>
      </c>
      <c r="G183" s="398">
        <v>4080000</v>
      </c>
      <c r="H183" s="398">
        <v>17200000</v>
      </c>
      <c r="I183" s="398">
        <v>30403600</v>
      </c>
      <c r="J183" s="398"/>
      <c r="K183" s="393">
        <f t="shared" si="15"/>
        <v>51683600</v>
      </c>
      <c r="L183" s="393">
        <f t="shared" si="16"/>
        <v>0</v>
      </c>
      <c r="M183" s="402"/>
      <c r="N183" s="402"/>
      <c r="O183" s="438"/>
      <c r="P183" s="345" t="s">
        <v>105</v>
      </c>
      <c r="Q183" s="345">
        <v>3031500</v>
      </c>
      <c r="R183" s="343"/>
    </row>
    <row r="184" spans="1:18" s="18" customFormat="1" ht="19.5" x14ac:dyDescent="0.3">
      <c r="A184" s="1269"/>
      <c r="B184" s="643" t="s">
        <v>30</v>
      </c>
      <c r="C184" s="396" t="s">
        <v>164</v>
      </c>
      <c r="D184" s="397" t="s">
        <v>165</v>
      </c>
      <c r="E184" s="398">
        <v>114900000</v>
      </c>
      <c r="F184" s="399">
        <v>174295000</v>
      </c>
      <c r="G184" s="398">
        <v>45960000</v>
      </c>
      <c r="H184" s="398">
        <v>71904000</v>
      </c>
      <c r="I184" s="398">
        <v>56431000</v>
      </c>
      <c r="J184" s="398"/>
      <c r="K184" s="393">
        <f t="shared" si="15"/>
        <v>174295000</v>
      </c>
      <c r="L184" s="393">
        <f t="shared" si="16"/>
        <v>0</v>
      </c>
      <c r="M184" s="402"/>
      <c r="N184" s="402"/>
      <c r="O184" s="438"/>
      <c r="P184" s="345" t="s">
        <v>598</v>
      </c>
      <c r="Q184" s="345">
        <v>2720000</v>
      </c>
      <c r="R184" s="343"/>
    </row>
    <row r="185" spans="1:18" s="18" customFormat="1" ht="19.5" x14ac:dyDescent="0.3">
      <c r="A185" s="1269"/>
      <c r="B185" s="643" t="s">
        <v>33</v>
      </c>
      <c r="C185" s="396" t="s">
        <v>167</v>
      </c>
      <c r="D185" s="397" t="s">
        <v>708</v>
      </c>
      <c r="E185" s="398">
        <v>3970000</v>
      </c>
      <c r="F185" s="399"/>
      <c r="G185" s="398">
        <v>3970000</v>
      </c>
      <c r="H185" s="398"/>
      <c r="I185" s="398"/>
      <c r="J185" s="398"/>
      <c r="K185" s="393">
        <f t="shared" si="15"/>
        <v>3970000</v>
      </c>
      <c r="L185" s="393">
        <f t="shared" si="16"/>
        <v>0</v>
      </c>
      <c r="M185" s="402"/>
      <c r="N185" s="402"/>
      <c r="O185" s="438"/>
      <c r="P185" s="345" t="s">
        <v>789</v>
      </c>
      <c r="Q185" s="345">
        <v>4158000</v>
      </c>
      <c r="R185" s="343"/>
    </row>
    <row r="186" spans="1:18" s="18" customFormat="1" ht="19.5" x14ac:dyDescent="0.3">
      <c r="A186" s="1269"/>
      <c r="B186" s="643" t="s">
        <v>39</v>
      </c>
      <c r="C186" s="396" t="s">
        <v>161</v>
      </c>
      <c r="D186" s="397" t="s">
        <v>162</v>
      </c>
      <c r="E186" s="398">
        <v>144000000</v>
      </c>
      <c r="F186" s="399">
        <v>144000000</v>
      </c>
      <c r="G186" s="398">
        <v>72000000</v>
      </c>
      <c r="H186" s="398">
        <v>72000000</v>
      </c>
      <c r="I186" s="398"/>
      <c r="J186" s="398"/>
      <c r="K186" s="393">
        <f t="shared" si="15"/>
        <v>144000000</v>
      </c>
      <c r="L186" s="393">
        <f t="shared" si="16"/>
        <v>0</v>
      </c>
      <c r="M186" s="402"/>
      <c r="N186" s="402" t="s">
        <v>801</v>
      </c>
      <c r="O186" s="678">
        <v>43876</v>
      </c>
      <c r="P186" s="345" t="s">
        <v>765</v>
      </c>
      <c r="Q186" s="345">
        <v>4236000</v>
      </c>
      <c r="R186" s="343"/>
    </row>
    <row r="187" spans="1:18" s="18" customFormat="1" ht="19.5" x14ac:dyDescent="0.3">
      <c r="A187" s="1269"/>
      <c r="B187" s="643" t="s">
        <v>44</v>
      </c>
      <c r="C187" s="418" t="s">
        <v>346</v>
      </c>
      <c r="D187" s="444" t="s">
        <v>857</v>
      </c>
      <c r="E187" s="399">
        <v>80787830</v>
      </c>
      <c r="F187" s="399"/>
      <c r="G187" s="399">
        <v>40393915</v>
      </c>
      <c r="H187" s="399"/>
      <c r="I187" s="399"/>
      <c r="J187" s="399"/>
      <c r="K187" s="399">
        <f t="shared" si="15"/>
        <v>40393915</v>
      </c>
      <c r="L187" s="399">
        <f t="shared" si="16"/>
        <v>40393915</v>
      </c>
      <c r="M187" s="402"/>
      <c r="N187" s="402"/>
      <c r="O187" s="401"/>
      <c r="P187" s="345" t="s">
        <v>599</v>
      </c>
      <c r="Q187" s="345">
        <v>3692000</v>
      </c>
      <c r="R187" s="343"/>
    </row>
    <row r="188" spans="1:18" s="18" customFormat="1" ht="19.5" x14ac:dyDescent="0.3">
      <c r="A188" s="1270"/>
      <c r="B188" s="643" t="s">
        <v>49</v>
      </c>
      <c r="C188" s="426" t="s">
        <v>858</v>
      </c>
      <c r="D188" s="447" t="s">
        <v>859</v>
      </c>
      <c r="E188" s="422">
        <v>135000000</v>
      </c>
      <c r="F188" s="422"/>
      <c r="G188" s="422">
        <v>40500000</v>
      </c>
      <c r="H188" s="422">
        <v>54000000</v>
      </c>
      <c r="I188" s="422"/>
      <c r="J188" s="422"/>
      <c r="K188" s="399">
        <f t="shared" si="15"/>
        <v>94500000</v>
      </c>
      <c r="L188" s="399">
        <f t="shared" si="16"/>
        <v>40500000</v>
      </c>
      <c r="M188" s="424"/>
      <c r="N188" s="424" t="s">
        <v>860</v>
      </c>
      <c r="O188" s="448">
        <v>43909</v>
      </c>
      <c r="P188" s="345" t="s">
        <v>600</v>
      </c>
      <c r="Q188" s="345">
        <v>940000</v>
      </c>
      <c r="R188" s="343"/>
    </row>
    <row r="189" spans="1:18" s="544" customFormat="1" ht="19.5" x14ac:dyDescent="0.3">
      <c r="A189" s="1270"/>
      <c r="B189" s="643" t="s">
        <v>55</v>
      </c>
      <c r="C189" s="426" t="s">
        <v>257</v>
      </c>
      <c r="D189" s="447" t="s">
        <v>258</v>
      </c>
      <c r="E189" s="422"/>
      <c r="F189" s="422" t="s">
        <v>23</v>
      </c>
      <c r="G189" s="422">
        <v>29114267</v>
      </c>
      <c r="H189" s="422"/>
      <c r="I189" s="422"/>
      <c r="J189" s="422"/>
      <c r="K189" s="399">
        <f t="shared" si="15"/>
        <v>29114267</v>
      </c>
      <c r="L189" s="422"/>
      <c r="M189" s="424"/>
      <c r="N189" s="424"/>
      <c r="O189" s="448"/>
      <c r="P189" s="542" t="s">
        <v>719</v>
      </c>
      <c r="Q189" s="542">
        <v>1290000</v>
      </c>
      <c r="R189" s="543"/>
    </row>
    <row r="190" spans="1:18" s="18" customFormat="1" ht="19.5" x14ac:dyDescent="0.3">
      <c r="A190" s="1270"/>
      <c r="B190" s="643" t="s">
        <v>59</v>
      </c>
      <c r="C190" s="426" t="s">
        <v>861</v>
      </c>
      <c r="D190" s="447" t="s">
        <v>862</v>
      </c>
      <c r="E190" s="422"/>
      <c r="F190" s="422"/>
      <c r="G190" s="422">
        <v>50000</v>
      </c>
      <c r="H190" s="422"/>
      <c r="I190" s="422"/>
      <c r="J190" s="422"/>
      <c r="K190" s="399">
        <f t="shared" si="15"/>
        <v>50000</v>
      </c>
      <c r="L190" s="422"/>
      <c r="M190" s="424"/>
      <c r="N190" s="424"/>
      <c r="O190" s="448"/>
      <c r="P190" s="345" t="s">
        <v>701</v>
      </c>
      <c r="Q190" s="345">
        <v>500000</v>
      </c>
      <c r="R190" s="343"/>
    </row>
    <row r="191" spans="1:18" s="18" customFormat="1" ht="19.5" x14ac:dyDescent="0.3">
      <c r="A191" s="1270"/>
      <c r="B191" s="643" t="s">
        <v>63</v>
      </c>
      <c r="C191" s="426" t="s">
        <v>828</v>
      </c>
      <c r="D191" s="447" t="s">
        <v>863</v>
      </c>
      <c r="E191" s="422"/>
      <c r="F191" s="422"/>
      <c r="G191" s="422">
        <v>180000</v>
      </c>
      <c r="H191" s="422"/>
      <c r="I191" s="422"/>
      <c r="J191" s="422"/>
      <c r="K191" s="422">
        <f t="shared" si="15"/>
        <v>180000</v>
      </c>
      <c r="L191" s="422"/>
      <c r="M191" s="424"/>
      <c r="N191" s="424"/>
      <c r="O191" s="448"/>
      <c r="P191" s="345" t="s">
        <v>702</v>
      </c>
      <c r="Q191" s="345">
        <v>300000</v>
      </c>
      <c r="R191" s="343"/>
    </row>
    <row r="192" spans="1:18" s="464" customFormat="1" ht="19.5" x14ac:dyDescent="0.3">
      <c r="A192" s="1270"/>
      <c r="B192" s="643" t="s">
        <v>67</v>
      </c>
      <c r="C192" s="419" t="s">
        <v>292</v>
      </c>
      <c r="D192" s="459" t="s">
        <v>864</v>
      </c>
      <c r="E192" s="421">
        <v>47600000</v>
      </c>
      <c r="F192" s="421">
        <v>47600000</v>
      </c>
      <c r="G192" s="421">
        <v>33320000</v>
      </c>
      <c r="H192" s="421">
        <v>14280000</v>
      </c>
      <c r="I192" s="421"/>
      <c r="J192" s="421"/>
      <c r="K192" s="421">
        <f t="shared" si="15"/>
        <v>47600000</v>
      </c>
      <c r="L192" s="398">
        <f t="shared" ref="L192:L198" si="17">IF(F192="",E192-K192,F192-K192)</f>
        <v>0</v>
      </c>
      <c r="M192" s="424"/>
      <c r="N192" s="460"/>
      <c r="O192" s="461"/>
      <c r="P192" s="462"/>
      <c r="Q192" s="462"/>
      <c r="R192" s="463"/>
    </row>
    <row r="193" spans="1:18" s="464" customFormat="1" ht="19.5" x14ac:dyDescent="0.3">
      <c r="A193" s="1270"/>
      <c r="B193" s="643" t="s">
        <v>72</v>
      </c>
      <c r="C193" s="419" t="s">
        <v>92</v>
      </c>
      <c r="D193" s="459" t="s">
        <v>865</v>
      </c>
      <c r="E193" s="421">
        <v>13335300</v>
      </c>
      <c r="F193" s="421"/>
      <c r="G193" s="421">
        <v>6667650</v>
      </c>
      <c r="H193" s="421"/>
      <c r="I193" s="421"/>
      <c r="J193" s="421"/>
      <c r="K193" s="421">
        <f t="shared" si="15"/>
        <v>6667650</v>
      </c>
      <c r="L193" s="398">
        <f t="shared" si="17"/>
        <v>6667650</v>
      </c>
      <c r="M193" s="424" t="s">
        <v>47</v>
      </c>
      <c r="N193" s="460"/>
      <c r="O193" s="461"/>
      <c r="P193" s="462"/>
      <c r="Q193" s="462"/>
      <c r="R193" s="463"/>
    </row>
    <row r="194" spans="1:18" s="464" customFormat="1" ht="19.5" x14ac:dyDescent="0.3">
      <c r="A194" s="1270"/>
      <c r="B194" s="643" t="s">
        <v>74</v>
      </c>
      <c r="C194" s="419" t="s">
        <v>866</v>
      </c>
      <c r="D194" s="466" t="s">
        <v>171</v>
      </c>
      <c r="E194" s="421">
        <v>2820000</v>
      </c>
      <c r="F194" s="421"/>
      <c r="G194" s="421">
        <v>2820000</v>
      </c>
      <c r="H194" s="421"/>
      <c r="I194" s="421"/>
      <c r="J194" s="421"/>
      <c r="K194" s="421">
        <f t="shared" si="15"/>
        <v>2820000</v>
      </c>
      <c r="L194" s="398">
        <f t="shared" si="17"/>
        <v>0</v>
      </c>
      <c r="M194" s="424"/>
      <c r="N194" s="460"/>
      <c r="O194" s="461"/>
      <c r="P194" s="462"/>
      <c r="Q194" s="462"/>
      <c r="R194" s="463"/>
    </row>
    <row r="195" spans="1:18" s="464" customFormat="1" ht="19.5" x14ac:dyDescent="0.3">
      <c r="A195" s="1270"/>
      <c r="B195" s="643" t="s">
        <v>78</v>
      </c>
      <c r="C195" s="396" t="s">
        <v>167</v>
      </c>
      <c r="D195" s="397" t="s">
        <v>708</v>
      </c>
      <c r="E195" s="421">
        <v>1100000</v>
      </c>
      <c r="F195" s="421"/>
      <c r="G195" s="421">
        <v>1100000</v>
      </c>
      <c r="H195" s="421"/>
      <c r="I195" s="421"/>
      <c r="J195" s="421"/>
      <c r="K195" s="421">
        <f t="shared" si="15"/>
        <v>1100000</v>
      </c>
      <c r="L195" s="398">
        <f t="shared" si="17"/>
        <v>0</v>
      </c>
      <c r="M195" s="424"/>
      <c r="N195" s="460"/>
      <c r="O195" s="461"/>
      <c r="P195" s="462"/>
      <c r="Q195" s="462"/>
      <c r="R195" s="463"/>
    </row>
    <row r="196" spans="1:18" s="464" customFormat="1" ht="19.5" x14ac:dyDescent="0.3">
      <c r="A196" s="1270"/>
      <c r="B196" s="643" t="s">
        <v>83</v>
      </c>
      <c r="C196" s="419" t="s">
        <v>867</v>
      </c>
      <c r="D196" s="459" t="s">
        <v>868</v>
      </c>
      <c r="E196" s="421">
        <v>16269000</v>
      </c>
      <c r="F196" s="421"/>
      <c r="G196" s="421">
        <v>16269000</v>
      </c>
      <c r="H196" s="421"/>
      <c r="I196" s="421"/>
      <c r="J196" s="421"/>
      <c r="K196" s="421">
        <f t="shared" si="15"/>
        <v>16269000</v>
      </c>
      <c r="L196" s="398">
        <f t="shared" si="17"/>
        <v>0</v>
      </c>
      <c r="M196" s="424" t="s">
        <v>47</v>
      </c>
      <c r="N196" s="460"/>
      <c r="O196" s="461"/>
      <c r="P196" s="462"/>
      <c r="Q196" s="462"/>
      <c r="R196" s="463"/>
    </row>
    <row r="197" spans="1:18" s="464" customFormat="1" ht="19.5" x14ac:dyDescent="0.3">
      <c r="A197" s="1270"/>
      <c r="B197" s="643" t="s">
        <v>87</v>
      </c>
      <c r="C197" s="419" t="s">
        <v>170</v>
      </c>
      <c r="D197" s="466" t="s">
        <v>171</v>
      </c>
      <c r="E197" s="421"/>
      <c r="F197" s="422">
        <v>236605181</v>
      </c>
      <c r="G197" s="421">
        <v>236605181</v>
      </c>
      <c r="H197" s="421"/>
      <c r="I197" s="421"/>
      <c r="J197" s="421"/>
      <c r="K197" s="421">
        <f t="shared" si="15"/>
        <v>236605181</v>
      </c>
      <c r="L197" s="398">
        <f t="shared" si="17"/>
        <v>0</v>
      </c>
      <c r="M197" s="424"/>
      <c r="N197" s="460"/>
      <c r="O197" s="461"/>
      <c r="P197" s="462"/>
      <c r="Q197" s="462"/>
      <c r="R197" s="463"/>
    </row>
    <row r="198" spans="1:18" s="464" customFormat="1" ht="19.5" x14ac:dyDescent="0.3">
      <c r="A198" s="1270"/>
      <c r="B198" s="643" t="s">
        <v>91</v>
      </c>
      <c r="C198" s="419" t="s">
        <v>118</v>
      </c>
      <c r="D198" s="466" t="s">
        <v>301</v>
      </c>
      <c r="E198" s="421">
        <v>132100000</v>
      </c>
      <c r="F198" s="422">
        <v>125489700</v>
      </c>
      <c r="G198" s="421">
        <v>40000000</v>
      </c>
      <c r="H198" s="421">
        <v>85489700</v>
      </c>
      <c r="I198" s="421"/>
      <c r="J198" s="421"/>
      <c r="K198" s="421">
        <f t="shared" si="15"/>
        <v>125489700</v>
      </c>
      <c r="L198" s="398">
        <f t="shared" si="17"/>
        <v>0</v>
      </c>
      <c r="M198" s="424"/>
      <c r="N198" s="460"/>
      <c r="O198" s="461"/>
      <c r="P198" s="462"/>
      <c r="Q198" s="462"/>
      <c r="R198" s="463"/>
    </row>
    <row r="199" spans="1:18" s="464" customFormat="1" ht="19.5" x14ac:dyDescent="0.3">
      <c r="A199" s="1270"/>
      <c r="B199" s="643" t="s">
        <v>95</v>
      </c>
      <c r="C199" s="419" t="s">
        <v>869</v>
      </c>
      <c r="D199" s="466" t="s">
        <v>693</v>
      </c>
      <c r="E199" s="421"/>
      <c r="F199" s="421"/>
      <c r="G199" s="421">
        <v>1800000</v>
      </c>
      <c r="H199" s="421"/>
      <c r="I199" s="421"/>
      <c r="J199" s="421"/>
      <c r="K199" s="421">
        <f t="shared" si="15"/>
        <v>1800000</v>
      </c>
      <c r="L199" s="421"/>
      <c r="M199" s="424"/>
      <c r="N199" s="460"/>
      <c r="O199" s="461"/>
      <c r="P199" s="462"/>
      <c r="Q199" s="462"/>
      <c r="R199" s="463"/>
    </row>
    <row r="200" spans="1:18" s="464" customFormat="1" ht="19.5" x14ac:dyDescent="0.3">
      <c r="A200" s="1270"/>
      <c r="B200" s="643" t="s">
        <v>98</v>
      </c>
      <c r="C200" s="419" t="s">
        <v>172</v>
      </c>
      <c r="D200" s="466" t="s">
        <v>173</v>
      </c>
      <c r="E200" s="421">
        <v>6480000</v>
      </c>
      <c r="F200" s="421"/>
      <c r="G200" s="421">
        <v>6480000</v>
      </c>
      <c r="H200" s="421"/>
      <c r="I200" s="421"/>
      <c r="J200" s="421"/>
      <c r="K200" s="421">
        <f t="shared" si="15"/>
        <v>6480000</v>
      </c>
      <c r="L200" s="421"/>
      <c r="M200" s="424"/>
      <c r="N200" s="460"/>
      <c r="O200" s="461"/>
      <c r="P200" s="462"/>
      <c r="Q200" s="462"/>
      <c r="R200" s="463"/>
    </row>
    <row r="201" spans="1:18" s="464" customFormat="1" ht="19.5" x14ac:dyDescent="0.3">
      <c r="A201" s="1270"/>
      <c r="B201" s="643" t="s">
        <v>102</v>
      </c>
      <c r="C201" s="419" t="s">
        <v>257</v>
      </c>
      <c r="D201" s="466" t="s">
        <v>870</v>
      </c>
      <c r="E201" s="421"/>
      <c r="F201" s="421"/>
      <c r="G201" s="421">
        <v>6222000</v>
      </c>
      <c r="H201" s="421"/>
      <c r="I201" s="421"/>
      <c r="J201" s="421"/>
      <c r="K201" s="421">
        <f t="shared" si="15"/>
        <v>6222000</v>
      </c>
      <c r="L201" s="421"/>
      <c r="M201" s="424"/>
      <c r="N201" s="460"/>
      <c r="O201" s="461"/>
      <c r="P201" s="462"/>
      <c r="Q201" s="462"/>
      <c r="R201" s="463"/>
    </row>
    <row r="202" spans="1:18" s="464" customFormat="1" ht="19.5" x14ac:dyDescent="0.3">
      <c r="A202" s="1270"/>
      <c r="B202" s="643" t="s">
        <v>106</v>
      </c>
      <c r="C202" s="419" t="s">
        <v>257</v>
      </c>
      <c r="D202" s="466" t="s">
        <v>871</v>
      </c>
      <c r="E202" s="421"/>
      <c r="F202" s="421"/>
      <c r="G202" s="421">
        <v>18147750</v>
      </c>
      <c r="H202" s="421"/>
      <c r="I202" s="421"/>
      <c r="J202" s="421"/>
      <c r="K202" s="421">
        <f t="shared" si="15"/>
        <v>18147750</v>
      </c>
      <c r="L202" s="421"/>
      <c r="M202" s="424"/>
      <c r="N202" s="460"/>
      <c r="O202" s="461"/>
      <c r="P202" s="462"/>
      <c r="Q202" s="462"/>
      <c r="R202" s="463"/>
    </row>
    <row r="203" spans="1:18" s="464" customFormat="1" ht="19.5" x14ac:dyDescent="0.3">
      <c r="A203" s="1270"/>
      <c r="B203" s="643" t="s">
        <v>109</v>
      </c>
      <c r="C203" s="419" t="s">
        <v>872</v>
      </c>
      <c r="D203" s="466" t="s">
        <v>171</v>
      </c>
      <c r="E203" s="421">
        <v>1850000</v>
      </c>
      <c r="F203" s="421"/>
      <c r="G203" s="421">
        <v>1850000</v>
      </c>
      <c r="H203" s="421"/>
      <c r="I203" s="421"/>
      <c r="J203" s="421"/>
      <c r="K203" s="421">
        <f t="shared" si="15"/>
        <v>1850000</v>
      </c>
      <c r="L203" s="421"/>
      <c r="M203" s="424"/>
      <c r="N203" s="460"/>
      <c r="O203" s="461"/>
      <c r="P203" s="462"/>
      <c r="Q203" s="462"/>
      <c r="R203" s="463"/>
    </row>
    <row r="204" spans="1:18" s="464" customFormat="1" ht="24" customHeight="1" x14ac:dyDescent="0.3">
      <c r="A204" s="1270"/>
      <c r="B204" s="643" t="s">
        <v>112</v>
      </c>
      <c r="C204" s="419" t="s">
        <v>873</v>
      </c>
      <c r="D204" s="466" t="s">
        <v>874</v>
      </c>
      <c r="E204" s="421">
        <v>1500000</v>
      </c>
      <c r="F204" s="421"/>
      <c r="G204" s="421">
        <v>1500000</v>
      </c>
      <c r="H204" s="421"/>
      <c r="I204" s="421"/>
      <c r="J204" s="421"/>
      <c r="K204" s="421">
        <f t="shared" si="15"/>
        <v>1500000</v>
      </c>
      <c r="L204" s="421"/>
      <c r="M204" s="424"/>
      <c r="N204" s="460"/>
      <c r="O204" s="461"/>
      <c r="P204" s="462"/>
      <c r="Q204" s="462"/>
      <c r="R204" s="463"/>
    </row>
    <row r="205" spans="1:18" s="464" customFormat="1" ht="24" customHeight="1" x14ac:dyDescent="0.3">
      <c r="A205" s="1270"/>
      <c r="B205" s="643" t="s">
        <v>115</v>
      </c>
      <c r="C205" s="419" t="s">
        <v>740</v>
      </c>
      <c r="D205" s="466" t="s">
        <v>397</v>
      </c>
      <c r="E205" s="421">
        <v>544500</v>
      </c>
      <c r="F205" s="421"/>
      <c r="G205" s="421">
        <v>544500</v>
      </c>
      <c r="H205" s="421"/>
      <c r="I205" s="421"/>
      <c r="J205" s="421"/>
      <c r="K205" s="421">
        <f t="shared" si="15"/>
        <v>544500</v>
      </c>
      <c r="L205" s="398">
        <f>IF(F205="",E205-K205,F205-K205)</f>
        <v>0</v>
      </c>
      <c r="M205" s="424"/>
      <c r="N205" s="460"/>
      <c r="O205" s="461"/>
      <c r="P205" s="462"/>
      <c r="Q205" s="462"/>
      <c r="R205" s="463"/>
    </row>
    <row r="206" spans="1:18" s="464" customFormat="1" ht="24" customHeight="1" x14ac:dyDescent="0.3">
      <c r="A206" s="1270"/>
      <c r="B206" s="643" t="s">
        <v>117</v>
      </c>
      <c r="C206" s="419" t="s">
        <v>247</v>
      </c>
      <c r="D206" s="466" t="s">
        <v>875</v>
      </c>
      <c r="E206" s="421">
        <v>11990000</v>
      </c>
      <c r="F206" s="421"/>
      <c r="G206" s="421">
        <v>11990000</v>
      </c>
      <c r="H206" s="421"/>
      <c r="I206" s="421"/>
      <c r="J206" s="421"/>
      <c r="K206" s="421">
        <f t="shared" si="15"/>
        <v>11990000</v>
      </c>
      <c r="L206" s="398">
        <f>IF(F206="",E206-K206,F206-K206)</f>
        <v>0</v>
      </c>
      <c r="M206" s="424" t="s">
        <v>876</v>
      </c>
      <c r="N206" s="460"/>
      <c r="O206" s="461"/>
      <c r="P206" s="462"/>
      <c r="Q206" s="462"/>
      <c r="R206" s="463"/>
    </row>
    <row r="207" spans="1:18" s="464" customFormat="1" ht="24" customHeight="1" x14ac:dyDescent="0.3">
      <c r="A207" s="1270"/>
      <c r="B207" s="643" t="s">
        <v>120</v>
      </c>
      <c r="C207" s="419" t="s">
        <v>607</v>
      </c>
      <c r="D207" s="466" t="s">
        <v>877</v>
      </c>
      <c r="E207" s="421"/>
      <c r="F207" s="421"/>
      <c r="G207" s="421">
        <v>5383000</v>
      </c>
      <c r="H207" s="421"/>
      <c r="I207" s="421"/>
      <c r="J207" s="421"/>
      <c r="K207" s="421">
        <f t="shared" si="15"/>
        <v>5383000</v>
      </c>
      <c r="L207" s="421"/>
      <c r="M207" s="424"/>
      <c r="N207" s="460"/>
      <c r="O207" s="461"/>
      <c r="P207" s="462"/>
      <c r="Q207" s="462"/>
      <c r="R207" s="463"/>
    </row>
    <row r="208" spans="1:18" s="18" customFormat="1" ht="21" thickBot="1" x14ac:dyDescent="0.3">
      <c r="A208" s="1271"/>
      <c r="B208" s="656"/>
      <c r="C208" s="403"/>
      <c r="D208" s="403"/>
      <c r="E208" s="403"/>
      <c r="F208" s="404"/>
      <c r="G208" s="403"/>
      <c r="H208" s="403"/>
      <c r="I208" s="403"/>
      <c r="J208" s="403"/>
      <c r="K208" s="432">
        <f>SUM(K178:K207)</f>
        <v>1420857373</v>
      </c>
      <c r="L208" s="432">
        <f>SUM(L178:L207)</f>
        <v>138087315</v>
      </c>
      <c r="M208" s="405"/>
      <c r="N208" s="405"/>
      <c r="O208" s="406"/>
      <c r="P208" s="345"/>
      <c r="Q208" s="345"/>
      <c r="R208" s="343"/>
    </row>
    <row r="209" spans="1:18" s="18" customFormat="1" ht="21.75" customHeight="1" x14ac:dyDescent="0.3">
      <c r="A209" s="1290" t="s">
        <v>878</v>
      </c>
      <c r="B209" s="645" t="s">
        <v>194</v>
      </c>
      <c r="C209" s="249" t="s">
        <v>607</v>
      </c>
      <c r="D209" s="303" t="s">
        <v>879</v>
      </c>
      <c r="E209" s="251"/>
      <c r="F209" s="252"/>
      <c r="G209" s="251">
        <v>2000000</v>
      </c>
      <c r="H209" s="251"/>
      <c r="I209" s="251"/>
      <c r="J209" s="251"/>
      <c r="K209" s="248">
        <f t="shared" ref="K209:K222" si="18">SUM(G209:J209)</f>
        <v>2000000</v>
      </c>
      <c r="L209" s="248"/>
      <c r="M209" s="253"/>
      <c r="N209" s="253"/>
      <c r="O209" s="268"/>
      <c r="P209" s="345"/>
      <c r="Q209" s="345"/>
      <c r="R209" s="343"/>
    </row>
    <row r="210" spans="1:18" s="18" customFormat="1" ht="21.75" customHeight="1" x14ac:dyDescent="0.3">
      <c r="A210" s="1291"/>
      <c r="B210" s="646" t="s">
        <v>196</v>
      </c>
      <c r="C210" s="255" t="s">
        <v>536</v>
      </c>
      <c r="D210" s="256" t="s">
        <v>880</v>
      </c>
      <c r="E210" s="257">
        <v>8572000</v>
      </c>
      <c r="F210" s="243"/>
      <c r="G210" s="257">
        <v>8572000</v>
      </c>
      <c r="H210" s="257"/>
      <c r="I210" s="257"/>
      <c r="J210" s="257"/>
      <c r="K210" s="240">
        <f t="shared" si="18"/>
        <v>8572000</v>
      </c>
      <c r="L210" s="240">
        <f>IF(F210="",E210-K210,F210-K210)</f>
        <v>0</v>
      </c>
      <c r="M210" s="244" t="s">
        <v>881</v>
      </c>
      <c r="N210" s="244"/>
      <c r="O210" s="258"/>
      <c r="P210" s="345"/>
      <c r="Q210" s="345"/>
      <c r="R210" s="343"/>
    </row>
    <row r="211" spans="1:18" s="18" customFormat="1" ht="21.75" customHeight="1" x14ac:dyDescent="0.3">
      <c r="A211" s="1291"/>
      <c r="B211" s="646" t="s">
        <v>20</v>
      </c>
      <c r="C211" s="255" t="s">
        <v>882</v>
      </c>
      <c r="D211" s="256" t="s">
        <v>879</v>
      </c>
      <c r="E211" s="257"/>
      <c r="F211" s="243"/>
      <c r="G211" s="257">
        <v>2000000</v>
      </c>
      <c r="H211" s="257"/>
      <c r="I211" s="257"/>
      <c r="J211" s="257"/>
      <c r="K211" s="240">
        <f t="shared" si="18"/>
        <v>2000000</v>
      </c>
      <c r="L211" s="240"/>
      <c r="M211" s="260"/>
      <c r="N211" s="260"/>
      <c r="O211" s="258"/>
      <c r="P211" s="345"/>
      <c r="Q211" s="345"/>
      <c r="R211" s="343"/>
    </row>
    <row r="212" spans="1:18" s="18" customFormat="1" ht="21.75" customHeight="1" x14ac:dyDescent="0.3">
      <c r="A212" s="1291"/>
      <c r="B212" s="646" t="s">
        <v>24</v>
      </c>
      <c r="C212" s="255" t="s">
        <v>175</v>
      </c>
      <c r="D212" s="256" t="s">
        <v>815</v>
      </c>
      <c r="E212" s="257">
        <v>1100000</v>
      </c>
      <c r="F212" s="243">
        <v>1100000</v>
      </c>
      <c r="G212" s="257">
        <v>1100000</v>
      </c>
      <c r="H212" s="257"/>
      <c r="I212" s="257"/>
      <c r="J212" s="257"/>
      <c r="K212" s="240">
        <f t="shared" si="18"/>
        <v>1100000</v>
      </c>
      <c r="L212" s="240">
        <f>IF(F212="",E212-K212,F212-K212)</f>
        <v>0</v>
      </c>
      <c r="M212" s="260"/>
      <c r="N212" s="260"/>
      <c r="O212" s="258"/>
      <c r="P212" s="345"/>
      <c r="Q212" s="345"/>
      <c r="R212" s="343"/>
    </row>
    <row r="213" spans="1:18" s="18" customFormat="1" ht="21.75" customHeight="1" x14ac:dyDescent="0.3">
      <c r="A213" s="1291"/>
      <c r="B213" s="646" t="s">
        <v>26</v>
      </c>
      <c r="C213" s="255" t="s">
        <v>883</v>
      </c>
      <c r="D213" s="256" t="s">
        <v>704</v>
      </c>
      <c r="E213" s="257">
        <v>2000000</v>
      </c>
      <c r="F213" s="243"/>
      <c r="G213" s="257">
        <v>2000000</v>
      </c>
      <c r="H213" s="257"/>
      <c r="I213" s="257"/>
      <c r="J213" s="257"/>
      <c r="K213" s="240">
        <f t="shared" si="18"/>
        <v>2000000</v>
      </c>
      <c r="L213" s="240">
        <f>IF(F213="",E213-K213,F213-K213)</f>
        <v>0</v>
      </c>
      <c r="M213" s="260"/>
      <c r="N213" s="260"/>
      <c r="O213" s="258"/>
      <c r="P213" s="345"/>
      <c r="Q213" s="345"/>
      <c r="R213" s="343"/>
    </row>
    <row r="214" spans="1:18" s="18" customFormat="1" ht="21.75" customHeight="1" x14ac:dyDescent="0.3">
      <c r="A214" s="1291"/>
      <c r="B214" s="646" t="s">
        <v>28</v>
      </c>
      <c r="C214" s="255" t="s">
        <v>884</v>
      </c>
      <c r="D214" s="256" t="s">
        <v>521</v>
      </c>
      <c r="E214" s="257">
        <v>1620000</v>
      </c>
      <c r="F214" s="243"/>
      <c r="G214" s="257">
        <v>1620000</v>
      </c>
      <c r="H214" s="257"/>
      <c r="I214" s="257"/>
      <c r="J214" s="257"/>
      <c r="K214" s="240">
        <f t="shared" si="18"/>
        <v>1620000</v>
      </c>
      <c r="L214" s="240">
        <f>IF(F214="",E214-K214,F214-K214)</f>
        <v>0</v>
      </c>
      <c r="M214" s="260"/>
      <c r="N214" s="260"/>
      <c r="O214" s="258"/>
      <c r="P214" s="345"/>
      <c r="Q214" s="345"/>
      <c r="R214" s="343"/>
    </row>
    <row r="215" spans="1:18" s="18" customFormat="1" ht="21.75" customHeight="1" x14ac:dyDescent="0.3">
      <c r="A215" s="1292"/>
      <c r="B215" s="646" t="s">
        <v>30</v>
      </c>
      <c r="C215" s="315" t="s">
        <v>885</v>
      </c>
      <c r="D215" s="349" t="s">
        <v>258</v>
      </c>
      <c r="E215" s="300"/>
      <c r="F215" s="301"/>
      <c r="G215" s="300">
        <v>2440000</v>
      </c>
      <c r="H215" s="300"/>
      <c r="I215" s="300"/>
      <c r="J215" s="300"/>
      <c r="K215" s="240">
        <f t="shared" si="18"/>
        <v>2440000</v>
      </c>
      <c r="L215" s="316"/>
      <c r="M215" s="317"/>
      <c r="N215" s="317"/>
      <c r="O215" s="321"/>
      <c r="P215" s="345"/>
      <c r="Q215" s="345"/>
      <c r="R215" s="343"/>
    </row>
    <row r="216" spans="1:18" s="18" customFormat="1" ht="21.75" customHeight="1" x14ac:dyDescent="0.3">
      <c r="A216" s="1292"/>
      <c r="B216" s="646" t="s">
        <v>33</v>
      </c>
      <c r="C216" s="315" t="s">
        <v>886</v>
      </c>
      <c r="D216" s="349" t="s">
        <v>887</v>
      </c>
      <c r="E216" s="300">
        <v>8780000</v>
      </c>
      <c r="F216" s="301"/>
      <c r="G216" s="300">
        <v>8780000</v>
      </c>
      <c r="H216" s="300"/>
      <c r="I216" s="300"/>
      <c r="J216" s="300"/>
      <c r="K216" s="240">
        <f t="shared" si="18"/>
        <v>8780000</v>
      </c>
      <c r="L216" s="240">
        <f t="shared" ref="L216:L221" si="19">IF(F216="",E216-K216,F216-K216)</f>
        <v>0</v>
      </c>
      <c r="M216" s="317"/>
      <c r="N216" s="317"/>
      <c r="O216" s="321"/>
      <c r="P216" s="345"/>
      <c r="Q216" s="345"/>
      <c r="R216" s="343"/>
    </row>
    <row r="217" spans="1:18" s="18" customFormat="1" ht="21.75" customHeight="1" x14ac:dyDescent="0.3">
      <c r="A217" s="1292"/>
      <c r="B217" s="646" t="s">
        <v>39</v>
      </c>
      <c r="C217" s="255" t="s">
        <v>536</v>
      </c>
      <c r="D217" s="256" t="s">
        <v>880</v>
      </c>
      <c r="E217" s="300">
        <v>2140000</v>
      </c>
      <c r="F217" s="301"/>
      <c r="G217" s="300">
        <v>2140000</v>
      </c>
      <c r="H217" s="300"/>
      <c r="I217" s="300"/>
      <c r="J217" s="300"/>
      <c r="K217" s="240">
        <f t="shared" si="18"/>
        <v>2140000</v>
      </c>
      <c r="L217" s="240">
        <f t="shared" si="19"/>
        <v>0</v>
      </c>
      <c r="M217" s="317" t="s">
        <v>888</v>
      </c>
      <c r="N217" s="317"/>
      <c r="O217" s="321"/>
      <c r="P217" s="345"/>
      <c r="Q217" s="345"/>
      <c r="R217" s="343"/>
    </row>
    <row r="218" spans="1:18" s="18" customFormat="1" ht="21.75" customHeight="1" x14ac:dyDescent="0.3">
      <c r="A218" s="1292"/>
      <c r="B218" s="646" t="s">
        <v>44</v>
      </c>
      <c r="C218" s="315" t="s">
        <v>215</v>
      </c>
      <c r="D218" s="349" t="s">
        <v>403</v>
      </c>
      <c r="E218" s="300">
        <v>3800000</v>
      </c>
      <c r="F218" s="301"/>
      <c r="G218" s="300">
        <v>3800000</v>
      </c>
      <c r="H218" s="300"/>
      <c r="I218" s="300"/>
      <c r="J218" s="300"/>
      <c r="K218" s="240">
        <f t="shared" si="18"/>
        <v>3800000</v>
      </c>
      <c r="L218" s="240">
        <f t="shared" si="19"/>
        <v>0</v>
      </c>
      <c r="M218" s="317"/>
      <c r="N218" s="317"/>
      <c r="O218" s="321"/>
      <c r="P218" s="345"/>
      <c r="Q218" s="345"/>
      <c r="R218" s="343"/>
    </row>
    <row r="219" spans="1:18" s="18" customFormat="1" ht="21.75" customHeight="1" x14ac:dyDescent="0.3">
      <c r="A219" s="1292"/>
      <c r="B219" s="646" t="s">
        <v>49</v>
      </c>
      <c r="C219" s="315" t="s">
        <v>889</v>
      </c>
      <c r="D219" s="349" t="s">
        <v>846</v>
      </c>
      <c r="E219" s="300">
        <v>1000000</v>
      </c>
      <c r="F219" s="301"/>
      <c r="G219" s="300">
        <v>1000000</v>
      </c>
      <c r="H219" s="300"/>
      <c r="I219" s="300"/>
      <c r="J219" s="300"/>
      <c r="K219" s="240">
        <f t="shared" si="18"/>
        <v>1000000</v>
      </c>
      <c r="L219" s="240">
        <f t="shared" si="19"/>
        <v>0</v>
      </c>
      <c r="M219" s="317"/>
      <c r="N219" s="317"/>
      <c r="O219" s="321"/>
      <c r="P219" s="345"/>
      <c r="Q219" s="345"/>
      <c r="R219" s="343"/>
    </row>
    <row r="220" spans="1:18" s="18" customFormat="1" ht="21.75" customHeight="1" x14ac:dyDescent="0.3">
      <c r="A220" s="1292"/>
      <c r="B220" s="646" t="s">
        <v>55</v>
      </c>
      <c r="C220" s="315" t="s">
        <v>890</v>
      </c>
      <c r="D220" s="349" t="s">
        <v>195</v>
      </c>
      <c r="E220" s="300">
        <v>7700000</v>
      </c>
      <c r="F220" s="301"/>
      <c r="G220" s="300">
        <v>7700000</v>
      </c>
      <c r="H220" s="300"/>
      <c r="I220" s="300"/>
      <c r="J220" s="300"/>
      <c r="K220" s="240">
        <f t="shared" si="18"/>
        <v>7700000</v>
      </c>
      <c r="L220" s="240">
        <f t="shared" si="19"/>
        <v>0</v>
      </c>
      <c r="M220" s="317"/>
      <c r="N220" s="317"/>
      <c r="O220" s="321"/>
      <c r="P220" s="345"/>
      <c r="Q220" s="345"/>
      <c r="R220" s="343"/>
    </row>
    <row r="221" spans="1:18" s="18" customFormat="1" ht="21.75" customHeight="1" x14ac:dyDescent="0.3">
      <c r="A221" s="1292"/>
      <c r="B221" s="646" t="s">
        <v>59</v>
      </c>
      <c r="C221" s="315" t="s">
        <v>883</v>
      </c>
      <c r="D221" s="349" t="s">
        <v>704</v>
      </c>
      <c r="E221" s="300">
        <v>4250000</v>
      </c>
      <c r="F221" s="301"/>
      <c r="G221" s="300">
        <v>4250000</v>
      </c>
      <c r="H221" s="300"/>
      <c r="I221" s="300"/>
      <c r="J221" s="300"/>
      <c r="K221" s="240">
        <f t="shared" si="18"/>
        <v>4250000</v>
      </c>
      <c r="L221" s="240">
        <f t="shared" si="19"/>
        <v>0</v>
      </c>
      <c r="M221" s="317"/>
      <c r="N221" s="317"/>
      <c r="O221" s="321"/>
      <c r="P221" s="345"/>
      <c r="Q221" s="345"/>
      <c r="R221" s="343"/>
    </row>
    <row r="222" spans="1:18" s="18" customFormat="1" ht="21.75" customHeight="1" x14ac:dyDescent="0.3">
      <c r="A222" s="1292"/>
      <c r="B222" s="646" t="s">
        <v>63</v>
      </c>
      <c r="C222" s="315" t="s">
        <v>891</v>
      </c>
      <c r="D222" s="349" t="s">
        <v>693</v>
      </c>
      <c r="E222" s="300"/>
      <c r="F222" s="301"/>
      <c r="G222" s="300">
        <v>3890000</v>
      </c>
      <c r="H222" s="300"/>
      <c r="I222" s="300"/>
      <c r="J222" s="300"/>
      <c r="K222" s="316">
        <f t="shared" si="18"/>
        <v>3890000</v>
      </c>
      <c r="L222" s="316"/>
      <c r="M222" s="317"/>
      <c r="N222" s="317"/>
      <c r="O222" s="321"/>
      <c r="P222" s="345"/>
      <c r="Q222" s="345"/>
      <c r="R222" s="343"/>
    </row>
    <row r="223" spans="1:18" s="18" customFormat="1" ht="21.75" customHeight="1" thickBot="1" x14ac:dyDescent="0.3">
      <c r="A223" s="1293"/>
      <c r="B223" s="657"/>
      <c r="C223" s="261"/>
      <c r="D223" s="261"/>
      <c r="E223" s="261"/>
      <c r="F223" s="262"/>
      <c r="G223" s="261"/>
      <c r="H223" s="261"/>
      <c r="I223" s="261"/>
      <c r="J223" s="261"/>
      <c r="K223" s="434">
        <f>SUM(K209:K222)</f>
        <v>51292000</v>
      </c>
      <c r="L223" s="434">
        <f>SUM(L209:L222)</f>
        <v>0</v>
      </c>
      <c r="M223" s="263"/>
      <c r="N223" s="263"/>
      <c r="O223" s="264"/>
      <c r="P223" s="345"/>
      <c r="Q223" s="345"/>
      <c r="R223" s="343"/>
    </row>
    <row r="224" spans="1:18" ht="21.75" customHeight="1" thickTop="1" x14ac:dyDescent="0.3">
      <c r="A224" s="1265" t="s">
        <v>892</v>
      </c>
      <c r="B224" s="658" t="s">
        <v>194</v>
      </c>
      <c r="C224" s="408" t="s">
        <v>313</v>
      </c>
      <c r="D224" s="409" t="s">
        <v>173</v>
      </c>
      <c r="E224" s="407">
        <v>56650000</v>
      </c>
      <c r="F224" s="410">
        <v>57490000</v>
      </c>
      <c r="G224" s="407">
        <v>16955000</v>
      </c>
      <c r="H224" s="407">
        <v>22660000</v>
      </c>
      <c r="I224" s="407">
        <v>17835000</v>
      </c>
      <c r="J224" s="407">
        <v>40000</v>
      </c>
      <c r="K224" s="411">
        <f t="shared" ref="K224:K253" si="20">SUM(G224:J224)</f>
        <v>57490000</v>
      </c>
      <c r="L224" s="411">
        <f t="shared" ref="L224:L244" si="21">IF(F224="",E224-K224,F224-K224)</f>
        <v>0</v>
      </c>
      <c r="M224" s="412"/>
      <c r="N224" s="412"/>
      <c r="O224" s="413"/>
      <c r="P224" s="455" t="s">
        <v>893</v>
      </c>
    </row>
    <row r="225" spans="1:18" ht="21.75" customHeight="1" x14ac:dyDescent="0.3">
      <c r="A225" s="1266"/>
      <c r="B225" s="648" t="s">
        <v>196</v>
      </c>
      <c r="C225" s="396" t="s">
        <v>894</v>
      </c>
      <c r="D225" s="397" t="s">
        <v>448</v>
      </c>
      <c r="E225" s="398">
        <v>100950000</v>
      </c>
      <c r="F225" s="399">
        <v>118100000</v>
      </c>
      <c r="G225" s="398">
        <v>30285000</v>
      </c>
      <c r="H225" s="398">
        <v>50475000</v>
      </c>
      <c r="I225" s="398">
        <v>37340000</v>
      </c>
      <c r="J225" s="398"/>
      <c r="K225" s="393">
        <f t="shared" si="20"/>
        <v>118100000</v>
      </c>
      <c r="L225" s="393">
        <f t="shared" si="21"/>
        <v>0</v>
      </c>
      <c r="M225" s="400"/>
      <c r="N225" s="400"/>
      <c r="O225" s="414"/>
      <c r="P225" s="457" t="s">
        <v>86</v>
      </c>
      <c r="Q225" s="457">
        <v>1800000</v>
      </c>
    </row>
    <row r="226" spans="1:18" ht="21.75" customHeight="1" x14ac:dyDescent="0.3">
      <c r="A226" s="1266"/>
      <c r="B226" s="648" t="s">
        <v>20</v>
      </c>
      <c r="C226" s="396" t="s">
        <v>175</v>
      </c>
      <c r="D226" s="415" t="s">
        <v>416</v>
      </c>
      <c r="E226" s="398">
        <v>1100000</v>
      </c>
      <c r="F226" s="399">
        <v>1100000</v>
      </c>
      <c r="G226" s="398">
        <v>1100000</v>
      </c>
      <c r="H226" s="398"/>
      <c r="I226" s="398"/>
      <c r="J226" s="398"/>
      <c r="K226" s="393">
        <f t="shared" si="20"/>
        <v>1100000</v>
      </c>
      <c r="L226" s="393">
        <f t="shared" si="21"/>
        <v>0</v>
      </c>
      <c r="M226" s="402" t="s">
        <v>895</v>
      </c>
      <c r="N226" s="402"/>
      <c r="O226" s="414"/>
      <c r="P226" s="457" t="s">
        <v>90</v>
      </c>
      <c r="Q226" s="457">
        <v>5100000</v>
      </c>
      <c r="R226" s="367" t="s">
        <v>896</v>
      </c>
    </row>
    <row r="227" spans="1:18" ht="21.75" customHeight="1" x14ac:dyDescent="0.3">
      <c r="A227" s="1266"/>
      <c r="B227" s="648" t="s">
        <v>24</v>
      </c>
      <c r="C227" s="396" t="s">
        <v>99</v>
      </c>
      <c r="D227" s="415" t="s">
        <v>100</v>
      </c>
      <c r="E227" s="398">
        <v>106810660</v>
      </c>
      <c r="F227" s="399">
        <v>146375900</v>
      </c>
      <c r="G227" s="398">
        <v>32043198</v>
      </c>
      <c r="H227" s="398">
        <v>42724624</v>
      </c>
      <c r="I227" s="398">
        <v>64289643</v>
      </c>
      <c r="J227" s="398"/>
      <c r="K227" s="393">
        <f t="shared" si="20"/>
        <v>139057465</v>
      </c>
      <c r="L227" s="608">
        <f t="shared" si="21"/>
        <v>7318435</v>
      </c>
      <c r="M227" s="402" t="s">
        <v>47</v>
      </c>
      <c r="N227" s="402"/>
      <c r="O227" s="414"/>
      <c r="P227" s="457" t="s">
        <v>214</v>
      </c>
      <c r="Q227" s="457">
        <v>6600000</v>
      </c>
      <c r="R227" s="367" t="s">
        <v>896</v>
      </c>
    </row>
    <row r="228" spans="1:18" ht="21.75" customHeight="1" x14ac:dyDescent="0.3">
      <c r="A228" s="1266"/>
      <c r="B228" s="648" t="s">
        <v>26</v>
      </c>
      <c r="C228" s="396" t="s">
        <v>31</v>
      </c>
      <c r="D228" s="415" t="s">
        <v>897</v>
      </c>
      <c r="E228" s="398">
        <v>22772000</v>
      </c>
      <c r="F228" s="399">
        <v>49720000</v>
      </c>
      <c r="G228" s="398">
        <v>6831660</v>
      </c>
      <c r="H228" s="398">
        <v>15000000</v>
      </c>
      <c r="I228" s="398">
        <v>27888340</v>
      </c>
      <c r="J228" s="398"/>
      <c r="K228" s="393">
        <f t="shared" si="20"/>
        <v>49720000</v>
      </c>
      <c r="L228" s="393">
        <f t="shared" si="21"/>
        <v>0</v>
      </c>
      <c r="M228" s="402"/>
      <c r="N228" s="402"/>
      <c r="O228" s="414"/>
      <c r="P228" s="457" t="s">
        <v>97</v>
      </c>
      <c r="Q228" s="457">
        <v>4450000</v>
      </c>
      <c r="R228" s="234" t="s">
        <v>898</v>
      </c>
    </row>
    <row r="229" spans="1:18" ht="21.75" customHeight="1" x14ac:dyDescent="0.3">
      <c r="A229" s="1266"/>
      <c r="B229" s="648" t="s">
        <v>30</v>
      </c>
      <c r="C229" s="396" t="s">
        <v>899</v>
      </c>
      <c r="D229" s="415" t="s">
        <v>229</v>
      </c>
      <c r="E229" s="398">
        <v>95095000</v>
      </c>
      <c r="F229" s="399">
        <v>89982750</v>
      </c>
      <c r="G229" s="398">
        <v>47547500</v>
      </c>
      <c r="H229" s="398">
        <v>42435250</v>
      </c>
      <c r="I229" s="398"/>
      <c r="J229" s="398"/>
      <c r="K229" s="393">
        <f t="shared" si="20"/>
        <v>89982750</v>
      </c>
      <c r="L229" s="393">
        <f t="shared" si="21"/>
        <v>0</v>
      </c>
      <c r="M229" s="402" t="s">
        <v>900</v>
      </c>
      <c r="N229" s="416" t="s">
        <v>901</v>
      </c>
      <c r="O229" s="417">
        <v>43879</v>
      </c>
      <c r="P229" s="346" t="s">
        <v>789</v>
      </c>
      <c r="Q229" s="346">
        <v>160000</v>
      </c>
      <c r="R229" s="234" t="s">
        <v>902</v>
      </c>
    </row>
    <row r="230" spans="1:18" ht="21.75" customHeight="1" x14ac:dyDescent="0.3">
      <c r="A230" s="1266"/>
      <c r="B230" s="648" t="s">
        <v>33</v>
      </c>
      <c r="C230" s="396" t="s">
        <v>167</v>
      </c>
      <c r="D230" s="415" t="s">
        <v>903</v>
      </c>
      <c r="E230" s="398">
        <v>7656740</v>
      </c>
      <c r="F230" s="399"/>
      <c r="G230" s="398">
        <v>7656740</v>
      </c>
      <c r="H230" s="398"/>
      <c r="I230" s="398"/>
      <c r="J230" s="398"/>
      <c r="K230" s="393">
        <f t="shared" si="20"/>
        <v>7656740</v>
      </c>
      <c r="L230" s="393">
        <f t="shared" si="21"/>
        <v>0</v>
      </c>
      <c r="M230" s="402" t="s">
        <v>904</v>
      </c>
      <c r="N230" s="416"/>
      <c r="O230" s="417"/>
      <c r="P230" s="346"/>
      <c r="Q230" s="346"/>
    </row>
    <row r="231" spans="1:18" ht="21.75" customHeight="1" x14ac:dyDescent="0.3">
      <c r="A231" s="1266"/>
      <c r="B231" s="648" t="s">
        <v>39</v>
      </c>
      <c r="C231" s="396" t="s">
        <v>292</v>
      </c>
      <c r="D231" s="415" t="s">
        <v>104</v>
      </c>
      <c r="E231" s="398">
        <v>59536000</v>
      </c>
      <c r="F231" s="399"/>
      <c r="G231" s="398">
        <v>35721600</v>
      </c>
      <c r="H231" s="398">
        <v>23814000</v>
      </c>
      <c r="I231" s="398">
        <v>400</v>
      </c>
      <c r="J231" s="398"/>
      <c r="K231" s="393">
        <f t="shared" si="20"/>
        <v>59536000</v>
      </c>
      <c r="L231" s="393">
        <f>IF(F231="",E231-K231,F231-K231)</f>
        <v>0</v>
      </c>
      <c r="M231" s="402"/>
      <c r="N231" s="416"/>
      <c r="O231" s="417"/>
      <c r="P231" s="346"/>
      <c r="Q231" s="346"/>
    </row>
    <row r="232" spans="1:18" ht="21.75" customHeight="1" x14ac:dyDescent="0.3">
      <c r="A232" s="1266"/>
      <c r="B232" s="648" t="s">
        <v>44</v>
      </c>
      <c r="C232" s="396" t="s">
        <v>442</v>
      </c>
      <c r="D232" s="415" t="s">
        <v>443</v>
      </c>
      <c r="E232" s="398">
        <v>7748800</v>
      </c>
      <c r="F232" s="399"/>
      <c r="G232" s="398">
        <v>3874400</v>
      </c>
      <c r="H232" s="398">
        <v>3874400</v>
      </c>
      <c r="I232" s="398"/>
      <c r="J232" s="398"/>
      <c r="K232" s="393">
        <f t="shared" si="20"/>
        <v>7748800</v>
      </c>
      <c r="L232" s="393">
        <f t="shared" si="21"/>
        <v>0</v>
      </c>
      <c r="M232" s="402"/>
      <c r="N232" s="416"/>
      <c r="O232" s="417"/>
      <c r="P232" s="346"/>
      <c r="Q232" s="346"/>
    </row>
    <row r="233" spans="1:18" ht="21.75" customHeight="1" x14ac:dyDescent="0.3">
      <c r="A233" s="1266"/>
      <c r="B233" s="648" t="s">
        <v>49</v>
      </c>
      <c r="C233" s="396" t="s">
        <v>167</v>
      </c>
      <c r="D233" s="415" t="s">
        <v>905</v>
      </c>
      <c r="E233" s="398">
        <v>8467200</v>
      </c>
      <c r="F233" s="399"/>
      <c r="G233" s="398">
        <v>8467200</v>
      </c>
      <c r="H233" s="398"/>
      <c r="I233" s="398"/>
      <c r="J233" s="398"/>
      <c r="K233" s="393">
        <f t="shared" si="20"/>
        <v>8467200</v>
      </c>
      <c r="L233" s="393">
        <f t="shared" si="21"/>
        <v>0</v>
      </c>
      <c r="M233" s="402"/>
      <c r="N233" s="416"/>
      <c r="O233" s="417"/>
      <c r="P233" s="346"/>
      <c r="Q233" s="346"/>
    </row>
    <row r="234" spans="1:18" ht="21.75" customHeight="1" x14ac:dyDescent="0.3">
      <c r="A234" s="1266"/>
      <c r="B234" s="648" t="s">
        <v>55</v>
      </c>
      <c r="C234" s="396" t="s">
        <v>340</v>
      </c>
      <c r="D234" s="415" t="s">
        <v>906</v>
      </c>
      <c r="E234" s="398">
        <v>7664000</v>
      </c>
      <c r="F234" s="399"/>
      <c r="G234" s="398">
        <v>7664000</v>
      </c>
      <c r="H234" s="398"/>
      <c r="I234" s="398"/>
      <c r="J234" s="398"/>
      <c r="K234" s="393">
        <f t="shared" si="20"/>
        <v>7664000</v>
      </c>
      <c r="L234" s="393">
        <f t="shared" si="21"/>
        <v>0</v>
      </c>
      <c r="M234" s="402"/>
      <c r="N234" s="416"/>
      <c r="O234" s="417"/>
      <c r="P234" s="346"/>
      <c r="Q234" s="346"/>
    </row>
    <row r="235" spans="1:18" ht="21.75" customHeight="1" x14ac:dyDescent="0.3">
      <c r="A235" s="1266"/>
      <c r="B235" s="648" t="s">
        <v>59</v>
      </c>
      <c r="C235" s="396" t="s">
        <v>232</v>
      </c>
      <c r="D235" s="415" t="s">
        <v>341</v>
      </c>
      <c r="E235" s="398">
        <v>10184000</v>
      </c>
      <c r="F235" s="399">
        <v>14288000</v>
      </c>
      <c r="G235" s="398">
        <v>4000000</v>
      </c>
      <c r="H235" s="398">
        <v>6000000</v>
      </c>
      <c r="I235" s="398">
        <v>4288000</v>
      </c>
      <c r="J235" s="398"/>
      <c r="K235" s="393">
        <f t="shared" si="20"/>
        <v>14288000</v>
      </c>
      <c r="L235" s="393">
        <f t="shared" si="21"/>
        <v>0</v>
      </c>
      <c r="M235" s="402"/>
      <c r="N235" s="416"/>
      <c r="O235" s="417"/>
      <c r="P235" s="346"/>
      <c r="Q235" s="346"/>
    </row>
    <row r="236" spans="1:18" ht="21.75" customHeight="1" x14ac:dyDescent="0.3">
      <c r="A236" s="1266"/>
      <c r="B236" s="648" t="s">
        <v>63</v>
      </c>
      <c r="C236" s="396" t="s">
        <v>167</v>
      </c>
      <c r="D236" s="415" t="s">
        <v>907</v>
      </c>
      <c r="E236" s="398">
        <v>6644400</v>
      </c>
      <c r="F236" s="399"/>
      <c r="G236" s="398">
        <v>6644400</v>
      </c>
      <c r="H236" s="398"/>
      <c r="I236" s="398"/>
      <c r="J236" s="398"/>
      <c r="K236" s="393">
        <f t="shared" si="20"/>
        <v>6644400</v>
      </c>
      <c r="L236" s="393">
        <f t="shared" si="21"/>
        <v>0</v>
      </c>
      <c r="M236" s="402"/>
      <c r="N236" s="416"/>
      <c r="O236" s="417"/>
      <c r="P236" s="346"/>
      <c r="Q236" s="346"/>
    </row>
    <row r="237" spans="1:18" ht="21.75" customHeight="1" x14ac:dyDescent="0.3">
      <c r="A237" s="1266"/>
      <c r="B237" s="648" t="s">
        <v>67</v>
      </c>
      <c r="C237" s="396" t="s">
        <v>514</v>
      </c>
      <c r="D237" s="415" t="s">
        <v>114</v>
      </c>
      <c r="E237" s="398">
        <v>4480000</v>
      </c>
      <c r="F237" s="399"/>
      <c r="G237" s="398">
        <v>4480000</v>
      </c>
      <c r="H237" s="398"/>
      <c r="I237" s="398"/>
      <c r="J237" s="398"/>
      <c r="K237" s="393">
        <f t="shared" si="20"/>
        <v>4480000</v>
      </c>
      <c r="L237" s="393">
        <f t="shared" si="21"/>
        <v>0</v>
      </c>
      <c r="M237" s="402"/>
      <c r="N237" s="416"/>
      <c r="O237" s="417"/>
      <c r="P237" s="346"/>
      <c r="Q237" s="346"/>
    </row>
    <row r="238" spans="1:18" ht="21.75" customHeight="1" x14ac:dyDescent="0.3">
      <c r="A238" s="1266"/>
      <c r="B238" s="648" t="s">
        <v>72</v>
      </c>
      <c r="C238" s="396" t="s">
        <v>908</v>
      </c>
      <c r="D238" s="415" t="s">
        <v>57</v>
      </c>
      <c r="E238" s="398">
        <v>34957336</v>
      </c>
      <c r="F238" s="399"/>
      <c r="G238" s="398">
        <v>34957336</v>
      </c>
      <c r="H238" s="398"/>
      <c r="I238" s="398"/>
      <c r="J238" s="398"/>
      <c r="K238" s="393">
        <f t="shared" si="20"/>
        <v>34957336</v>
      </c>
      <c r="L238" s="393">
        <f t="shared" si="21"/>
        <v>0</v>
      </c>
      <c r="M238" s="402"/>
      <c r="N238" s="416"/>
      <c r="O238" s="417"/>
      <c r="P238" s="346"/>
      <c r="Q238" s="346"/>
    </row>
    <row r="239" spans="1:18" ht="21.75" customHeight="1" x14ac:dyDescent="0.3">
      <c r="A239" s="1266"/>
      <c r="B239" s="648" t="s">
        <v>74</v>
      </c>
      <c r="C239" s="396" t="s">
        <v>56</v>
      </c>
      <c r="D239" s="415" t="s">
        <v>57</v>
      </c>
      <c r="E239" s="398">
        <v>29240000</v>
      </c>
      <c r="F239" s="399"/>
      <c r="G239" s="398">
        <v>29240000</v>
      </c>
      <c r="H239" s="398"/>
      <c r="I239" s="398"/>
      <c r="J239" s="398"/>
      <c r="K239" s="393">
        <f t="shared" si="20"/>
        <v>29240000</v>
      </c>
      <c r="L239" s="393">
        <f t="shared" si="21"/>
        <v>0</v>
      </c>
      <c r="M239" s="402"/>
      <c r="N239" s="416"/>
      <c r="O239" s="417"/>
      <c r="P239" s="346"/>
      <c r="Q239" s="346"/>
    </row>
    <row r="240" spans="1:18" ht="21.75" customHeight="1" x14ac:dyDescent="0.3">
      <c r="A240" s="1266"/>
      <c r="B240" s="648" t="s">
        <v>78</v>
      </c>
      <c r="C240" s="396" t="s">
        <v>167</v>
      </c>
      <c r="D240" s="415" t="s">
        <v>907</v>
      </c>
      <c r="E240" s="398">
        <v>1717940</v>
      </c>
      <c r="F240" s="399"/>
      <c r="G240" s="398">
        <v>1717940</v>
      </c>
      <c r="H240" s="398"/>
      <c r="I240" s="398"/>
      <c r="J240" s="398"/>
      <c r="K240" s="393">
        <f t="shared" si="20"/>
        <v>1717940</v>
      </c>
      <c r="L240" s="393">
        <f t="shared" si="21"/>
        <v>0</v>
      </c>
      <c r="M240" s="402"/>
      <c r="N240" s="416"/>
      <c r="O240" s="417"/>
      <c r="P240" s="346"/>
      <c r="Q240" s="346"/>
    </row>
    <row r="241" spans="1:18" ht="21.75" customHeight="1" x14ac:dyDescent="0.3">
      <c r="A241" s="1266"/>
      <c r="B241" s="648" t="s">
        <v>83</v>
      </c>
      <c r="C241" s="396" t="s">
        <v>213</v>
      </c>
      <c r="D241" s="415" t="s">
        <v>909</v>
      </c>
      <c r="E241" s="398">
        <v>27600000</v>
      </c>
      <c r="F241" s="399"/>
      <c r="G241" s="398">
        <v>19320000</v>
      </c>
      <c r="H241" s="398">
        <v>8280000</v>
      </c>
      <c r="I241" s="398"/>
      <c r="J241" s="398"/>
      <c r="K241" s="393">
        <f t="shared" si="20"/>
        <v>27600000</v>
      </c>
      <c r="L241" s="393">
        <f t="shared" si="21"/>
        <v>0</v>
      </c>
      <c r="M241" s="402"/>
      <c r="N241" s="416"/>
      <c r="O241" s="417"/>
      <c r="P241" s="346"/>
      <c r="Q241" s="346"/>
    </row>
    <row r="242" spans="1:18" ht="21.75" customHeight="1" x14ac:dyDescent="0.3">
      <c r="A242" s="1266"/>
      <c r="B242" s="648" t="s">
        <v>87</v>
      </c>
      <c r="C242" s="396" t="s">
        <v>118</v>
      </c>
      <c r="D242" s="415" t="s">
        <v>301</v>
      </c>
      <c r="E242" s="398"/>
      <c r="F242" s="399">
        <v>20632150</v>
      </c>
      <c r="G242" s="398">
        <v>20632150</v>
      </c>
      <c r="H242" s="398">
        <v>1900000</v>
      </c>
      <c r="I242" s="398"/>
      <c r="J242" s="398"/>
      <c r="K242" s="393">
        <f t="shared" si="20"/>
        <v>22532150</v>
      </c>
      <c r="L242" s="393">
        <f t="shared" si="21"/>
        <v>-1900000</v>
      </c>
      <c r="M242" s="402"/>
      <c r="N242" s="416"/>
      <c r="O242" s="417"/>
      <c r="P242" s="346"/>
      <c r="Q242" s="346"/>
    </row>
    <row r="243" spans="1:18" ht="21.75" customHeight="1" x14ac:dyDescent="0.3">
      <c r="A243" s="1266"/>
      <c r="B243" s="648" t="s">
        <v>91</v>
      </c>
      <c r="C243" s="396" t="s">
        <v>132</v>
      </c>
      <c r="D243" s="415" t="s">
        <v>910</v>
      </c>
      <c r="E243" s="398">
        <v>16784280</v>
      </c>
      <c r="F243" s="399"/>
      <c r="G243" s="398">
        <v>16784280</v>
      </c>
      <c r="H243" s="398"/>
      <c r="I243" s="398"/>
      <c r="J243" s="398"/>
      <c r="K243" s="393">
        <f t="shared" si="20"/>
        <v>16784280</v>
      </c>
      <c r="L243" s="393">
        <f t="shared" si="21"/>
        <v>0</v>
      </c>
      <c r="M243" s="402" t="s">
        <v>911</v>
      </c>
      <c r="N243" s="416"/>
      <c r="O243" s="417"/>
      <c r="P243" s="346"/>
      <c r="Q243" s="346"/>
    </row>
    <row r="244" spans="1:18" ht="21.75" customHeight="1" x14ac:dyDescent="0.3">
      <c r="A244" s="1266"/>
      <c r="B244" s="648" t="s">
        <v>95</v>
      </c>
      <c r="C244" s="396" t="s">
        <v>132</v>
      </c>
      <c r="D244" s="415" t="s">
        <v>910</v>
      </c>
      <c r="E244" s="398">
        <v>7058729</v>
      </c>
      <c r="F244" s="399"/>
      <c r="G244" s="398">
        <v>7058729</v>
      </c>
      <c r="H244" s="398"/>
      <c r="I244" s="398"/>
      <c r="J244" s="398"/>
      <c r="K244" s="393">
        <f t="shared" si="20"/>
        <v>7058729</v>
      </c>
      <c r="L244" s="393">
        <f t="shared" si="21"/>
        <v>0</v>
      </c>
      <c r="M244" s="402" t="s">
        <v>912</v>
      </c>
      <c r="N244" s="416"/>
      <c r="O244" s="417"/>
      <c r="P244" s="346"/>
      <c r="Q244" s="346"/>
    </row>
    <row r="245" spans="1:18" ht="21.75" customHeight="1" x14ac:dyDescent="0.3">
      <c r="A245" s="1267"/>
      <c r="B245" s="648" t="s">
        <v>98</v>
      </c>
      <c r="C245" s="419" t="s">
        <v>913</v>
      </c>
      <c r="D245" s="420" t="s">
        <v>727</v>
      </c>
      <c r="E245" s="541" t="s">
        <v>221</v>
      </c>
      <c r="F245" s="422"/>
      <c r="G245" s="421">
        <v>3000000</v>
      </c>
      <c r="H245" s="421">
        <v>2000000</v>
      </c>
      <c r="I245" s="421">
        <v>6000000</v>
      </c>
      <c r="J245" s="421"/>
      <c r="K245" s="393">
        <f t="shared" si="20"/>
        <v>11000000</v>
      </c>
      <c r="L245" s="423"/>
      <c r="M245" s="424"/>
      <c r="N245" s="553"/>
      <c r="O245" s="554"/>
      <c r="P245" s="346"/>
      <c r="Q245" s="346"/>
    </row>
    <row r="246" spans="1:18" ht="21.75" customHeight="1" x14ac:dyDescent="0.3">
      <c r="A246" s="1267"/>
      <c r="B246" s="648" t="s">
        <v>102</v>
      </c>
      <c r="C246" s="419" t="s">
        <v>21</v>
      </c>
      <c r="D246" s="420" t="s">
        <v>258</v>
      </c>
      <c r="E246" s="421"/>
      <c r="F246" s="541" t="s">
        <v>23</v>
      </c>
      <c r="G246" s="421">
        <v>16883354</v>
      </c>
      <c r="H246" s="421"/>
      <c r="I246" s="421"/>
      <c r="J246" s="421"/>
      <c r="K246" s="393">
        <f t="shared" si="20"/>
        <v>16883354</v>
      </c>
      <c r="L246" s="423"/>
      <c r="M246" s="424"/>
      <c r="N246" s="424"/>
      <c r="O246" s="425"/>
      <c r="P246" s="346"/>
      <c r="Q246" s="346"/>
    </row>
    <row r="247" spans="1:18" ht="21.75" customHeight="1" x14ac:dyDescent="0.3">
      <c r="A247" s="1267"/>
      <c r="B247" s="648" t="s">
        <v>106</v>
      </c>
      <c r="C247" s="419" t="s">
        <v>914</v>
      </c>
      <c r="D247" s="420" t="s">
        <v>727</v>
      </c>
      <c r="E247" s="421"/>
      <c r="F247" s="541"/>
      <c r="G247" s="421">
        <v>11990000</v>
      </c>
      <c r="H247" s="421"/>
      <c r="I247" s="421"/>
      <c r="J247" s="421"/>
      <c r="K247" s="393">
        <f t="shared" si="20"/>
        <v>11990000</v>
      </c>
      <c r="L247" s="423"/>
      <c r="M247" s="424"/>
      <c r="N247" s="424"/>
      <c r="O247" s="425"/>
      <c r="P247" s="346"/>
      <c r="Q247" s="346"/>
    </row>
    <row r="248" spans="1:18" s="350" customFormat="1" ht="21.75" customHeight="1" x14ac:dyDescent="0.3">
      <c r="A248" s="1267"/>
      <c r="B248" s="648" t="s">
        <v>109</v>
      </c>
      <c r="C248" s="426" t="s">
        <v>346</v>
      </c>
      <c r="D248" s="427" t="s">
        <v>915</v>
      </c>
      <c r="E248" s="422">
        <v>65401661.600000001</v>
      </c>
      <c r="F248" s="422"/>
      <c r="G248" s="422">
        <v>32700830.800000001</v>
      </c>
      <c r="H248" s="422">
        <v>32700830.800000001</v>
      </c>
      <c r="I248" s="422"/>
      <c r="J248" s="422"/>
      <c r="K248" s="393">
        <f t="shared" si="20"/>
        <v>65401661.600000001</v>
      </c>
      <c r="L248" s="393">
        <f>IF(F248="",E248-K248,F248-K248)</f>
        <v>0</v>
      </c>
      <c r="M248" s="424"/>
      <c r="N248" s="424"/>
      <c r="O248" s="428"/>
      <c r="P248" s="346"/>
      <c r="Q248" s="346"/>
      <c r="R248" s="348"/>
    </row>
    <row r="249" spans="1:18" s="501" customFormat="1" ht="21.75" customHeight="1" x14ac:dyDescent="0.3">
      <c r="A249" s="1267"/>
      <c r="B249" s="648" t="s">
        <v>112</v>
      </c>
      <c r="C249" s="419" t="s">
        <v>170</v>
      </c>
      <c r="D249" s="497" t="s">
        <v>171</v>
      </c>
      <c r="E249" s="421"/>
      <c r="F249" s="422">
        <v>25548400</v>
      </c>
      <c r="G249" s="421">
        <v>25548400</v>
      </c>
      <c r="H249" s="421"/>
      <c r="I249" s="421"/>
      <c r="J249" s="421"/>
      <c r="K249" s="398">
        <f t="shared" si="20"/>
        <v>25548400</v>
      </c>
      <c r="L249" s="398">
        <f>IF(F249="",E249-K249,F249-K249)</f>
        <v>0</v>
      </c>
      <c r="M249" s="460"/>
      <c r="N249" s="460"/>
      <c r="O249" s="498"/>
      <c r="P249" s="499"/>
      <c r="Q249" s="499"/>
      <c r="R249" s="500"/>
    </row>
    <row r="250" spans="1:18" s="501" customFormat="1" ht="21.75" customHeight="1" x14ac:dyDescent="0.3">
      <c r="A250" s="1267"/>
      <c r="B250" s="648" t="s">
        <v>115</v>
      </c>
      <c r="C250" s="419" t="s">
        <v>916</v>
      </c>
      <c r="D250" s="497" t="s">
        <v>727</v>
      </c>
      <c r="E250" s="421"/>
      <c r="F250" s="422"/>
      <c r="G250" s="421">
        <v>2350000</v>
      </c>
      <c r="H250" s="421"/>
      <c r="I250" s="421"/>
      <c r="J250" s="421"/>
      <c r="K250" s="421">
        <f t="shared" si="20"/>
        <v>2350000</v>
      </c>
      <c r="L250" s="421"/>
      <c r="M250" s="460"/>
      <c r="N250" s="460"/>
      <c r="O250" s="498"/>
      <c r="P250" s="499"/>
      <c r="Q250" s="499"/>
      <c r="R250" s="500"/>
    </row>
    <row r="251" spans="1:18" s="501" customFormat="1" ht="21.75" customHeight="1" x14ac:dyDescent="0.3">
      <c r="A251" s="1267"/>
      <c r="B251" s="648" t="s">
        <v>117</v>
      </c>
      <c r="C251" s="419" t="s">
        <v>442</v>
      </c>
      <c r="D251" s="497" t="s">
        <v>443</v>
      </c>
      <c r="E251" s="421">
        <v>3200000</v>
      </c>
      <c r="F251" s="422"/>
      <c r="G251" s="421">
        <v>1600000</v>
      </c>
      <c r="H251" s="421"/>
      <c r="I251" s="421"/>
      <c r="J251" s="421"/>
      <c r="K251" s="421">
        <f t="shared" si="20"/>
        <v>1600000</v>
      </c>
      <c r="L251" s="398">
        <f>IF(F251="",E251-K251,F251-K251)</f>
        <v>1600000</v>
      </c>
      <c r="M251" s="460"/>
      <c r="N251" s="460"/>
      <c r="O251" s="498"/>
      <c r="P251" s="499"/>
      <c r="Q251" s="499"/>
      <c r="R251" s="500"/>
    </row>
    <row r="252" spans="1:18" s="501" customFormat="1" ht="21.75" customHeight="1" x14ac:dyDescent="0.3">
      <c r="A252" s="1267"/>
      <c r="B252" s="648" t="s">
        <v>120</v>
      </c>
      <c r="C252" s="419" t="s">
        <v>161</v>
      </c>
      <c r="D252" s="497" t="s">
        <v>909</v>
      </c>
      <c r="E252" s="421">
        <v>400000</v>
      </c>
      <c r="F252" s="422"/>
      <c r="G252" s="421">
        <v>400000</v>
      </c>
      <c r="H252" s="421"/>
      <c r="I252" s="421"/>
      <c r="J252" s="421"/>
      <c r="K252" s="421">
        <f t="shared" si="20"/>
        <v>400000</v>
      </c>
      <c r="L252" s="398">
        <f>IF(F252="",E252-K252,F252-K252)</f>
        <v>0</v>
      </c>
      <c r="M252" s="460"/>
      <c r="N252" s="460"/>
      <c r="O252" s="498"/>
      <c r="P252" s="499"/>
      <c r="Q252" s="499"/>
      <c r="R252" s="500"/>
    </row>
    <row r="253" spans="1:18" s="501" customFormat="1" ht="21.75" customHeight="1" x14ac:dyDescent="0.3">
      <c r="A253" s="1267"/>
      <c r="B253" s="648" t="s">
        <v>122</v>
      </c>
      <c r="C253" s="419" t="s">
        <v>917</v>
      </c>
      <c r="D253" s="497" t="s">
        <v>229</v>
      </c>
      <c r="E253" s="421">
        <v>9130000</v>
      </c>
      <c r="F253" s="422"/>
      <c r="G253" s="421">
        <v>9130000</v>
      </c>
      <c r="H253" s="421"/>
      <c r="I253" s="421"/>
      <c r="J253" s="421"/>
      <c r="K253" s="421">
        <f t="shared" si="20"/>
        <v>9130000</v>
      </c>
      <c r="L253" s="398">
        <f>IF(F253="",E253-K253,F253-K253)</f>
        <v>0</v>
      </c>
      <c r="M253" s="460" t="s">
        <v>918</v>
      </c>
      <c r="N253" s="460"/>
      <c r="O253" s="498"/>
      <c r="P253" s="499"/>
      <c r="Q253" s="499"/>
      <c r="R253" s="500"/>
    </row>
    <row r="254" spans="1:18" ht="21.75" customHeight="1" thickBot="1" x14ac:dyDescent="0.3">
      <c r="A254" s="1267"/>
      <c r="B254" s="659"/>
      <c r="C254" s="421"/>
      <c r="D254" s="421"/>
      <c r="E254" s="421"/>
      <c r="F254" s="422"/>
      <c r="G254" s="421"/>
      <c r="H254" s="421"/>
      <c r="I254" s="421"/>
      <c r="J254" s="421"/>
      <c r="K254" s="433">
        <f>SUM(K224:K253)</f>
        <v>856129205.60000002</v>
      </c>
      <c r="L254" s="433">
        <f>SUM(L224:L253)</f>
        <v>7018435</v>
      </c>
      <c r="M254" s="560"/>
      <c r="N254" s="429"/>
      <c r="O254" s="425"/>
    </row>
    <row r="255" spans="1:18" ht="21.75" customHeight="1" x14ac:dyDescent="0.3">
      <c r="A255" s="1290" t="s">
        <v>919</v>
      </c>
      <c r="B255" s="645" t="s">
        <v>194</v>
      </c>
      <c r="C255" s="249" t="s">
        <v>920</v>
      </c>
      <c r="D255" s="303" t="s">
        <v>372</v>
      </c>
      <c r="E255" s="251">
        <v>23304000</v>
      </c>
      <c r="F255" s="252">
        <v>38730000</v>
      </c>
      <c r="G255" s="251">
        <v>6991200</v>
      </c>
      <c r="H255" s="251">
        <v>15000000</v>
      </c>
      <c r="I255" s="251">
        <v>16738800</v>
      </c>
      <c r="J255" s="251"/>
      <c r="K255" s="248">
        <f>SUM(G255:J255)</f>
        <v>38730000</v>
      </c>
      <c r="L255" s="248">
        <f>IF(F255="",E255-K255,F255-K255)</f>
        <v>0</v>
      </c>
      <c r="M255" s="253"/>
      <c r="N255" s="253"/>
      <c r="O255" s="254"/>
      <c r="P255" s="347" t="s">
        <v>921</v>
      </c>
    </row>
    <row r="256" spans="1:18" ht="21.75" customHeight="1" x14ac:dyDescent="0.3">
      <c r="A256" s="1291"/>
      <c r="B256" s="646" t="s">
        <v>196</v>
      </c>
      <c r="C256" s="255" t="s">
        <v>175</v>
      </c>
      <c r="D256" s="256" t="s">
        <v>416</v>
      </c>
      <c r="E256" s="257">
        <v>1100000</v>
      </c>
      <c r="F256" s="243">
        <v>1100000</v>
      </c>
      <c r="G256" s="257">
        <v>1100000</v>
      </c>
      <c r="H256" s="257"/>
      <c r="I256" s="257"/>
      <c r="J256" s="257"/>
      <c r="K256" s="240">
        <f>SUM(G256:J256)</f>
        <v>1100000</v>
      </c>
      <c r="L256" s="240">
        <f>IF(F256="",E256-K256,F256-K256)</f>
        <v>0</v>
      </c>
      <c r="M256" s="260" t="s">
        <v>895</v>
      </c>
      <c r="N256" s="244"/>
      <c r="O256" s="258"/>
    </row>
    <row r="257" spans="1:18" s="350" customFormat="1" ht="21.75" customHeight="1" x14ac:dyDescent="0.3">
      <c r="A257" s="1292"/>
      <c r="B257" s="646" t="s">
        <v>20</v>
      </c>
      <c r="C257" s="440" t="s">
        <v>346</v>
      </c>
      <c r="D257" s="441" t="s">
        <v>915</v>
      </c>
      <c r="E257" s="243">
        <v>5246880.8</v>
      </c>
      <c r="F257" s="243"/>
      <c r="G257" s="243">
        <v>2623440.4</v>
      </c>
      <c r="H257" s="243">
        <v>2623440.4</v>
      </c>
      <c r="I257" s="243"/>
      <c r="J257" s="243"/>
      <c r="K257" s="240">
        <f>SUM(G257:J257)</f>
        <v>5246880.8</v>
      </c>
      <c r="L257" s="240">
        <f>IF(F257="",E257-K257,F257-K257)</f>
        <v>0</v>
      </c>
      <c r="M257" s="260"/>
      <c r="N257" s="260"/>
      <c r="O257" s="442"/>
      <c r="P257" s="346"/>
      <c r="Q257" s="346"/>
      <c r="R257" s="348"/>
    </row>
    <row r="258" spans="1:18" s="350" customFormat="1" ht="21.75" customHeight="1" x14ac:dyDescent="0.3">
      <c r="A258" s="1292"/>
      <c r="B258" s="660">
        <v>4</v>
      </c>
      <c r="C258" s="605" t="s">
        <v>99</v>
      </c>
      <c r="D258" s="606" t="s">
        <v>100</v>
      </c>
      <c r="E258" s="301"/>
      <c r="F258" s="301">
        <v>32167000</v>
      </c>
      <c r="G258" s="300">
        <v>32167000</v>
      </c>
      <c r="H258" s="301"/>
      <c r="I258" s="301"/>
      <c r="J258" s="301"/>
      <c r="K258" s="240">
        <f>SUM(G258:J258)</f>
        <v>32167000</v>
      </c>
      <c r="L258" s="240">
        <f>IF(F258="",E258-K258,F258-K258)</f>
        <v>0</v>
      </c>
      <c r="M258" s="317"/>
      <c r="N258" s="317"/>
      <c r="O258" s="607"/>
      <c r="P258" s="346"/>
      <c r="Q258" s="346"/>
      <c r="R258" s="348"/>
    </row>
    <row r="259" spans="1:18" ht="21.75" customHeight="1" thickBot="1" x14ac:dyDescent="0.3">
      <c r="A259" s="1293"/>
      <c r="B259" s="657"/>
      <c r="C259" s="261"/>
      <c r="D259" s="261"/>
      <c r="E259" s="261"/>
      <c r="F259" s="262"/>
      <c r="G259" s="261"/>
      <c r="H259" s="261"/>
      <c r="I259" s="261"/>
      <c r="J259" s="261"/>
      <c r="K259" s="434">
        <f>SUM(K255:K258)</f>
        <v>77243880.799999997</v>
      </c>
      <c r="L259" s="434">
        <f>SUM(L255:L258)</f>
        <v>0</v>
      </c>
      <c r="M259" s="263"/>
      <c r="N259" s="263"/>
      <c r="O259" s="264"/>
    </row>
    <row r="260" spans="1:18" ht="21.75" customHeight="1" x14ac:dyDescent="0.3">
      <c r="A260" s="1268" t="s">
        <v>922</v>
      </c>
      <c r="B260" s="651" t="s">
        <v>194</v>
      </c>
      <c r="C260" s="389" t="s">
        <v>75</v>
      </c>
      <c r="D260" s="390" t="s">
        <v>397</v>
      </c>
      <c r="E260" s="391">
        <v>338200000</v>
      </c>
      <c r="F260" s="392"/>
      <c r="G260" s="391">
        <v>101460000</v>
      </c>
      <c r="H260" s="391">
        <v>62033100</v>
      </c>
      <c r="I260" s="391"/>
      <c r="J260" s="391"/>
      <c r="K260" s="388">
        <f t="shared" ref="K260:K274" si="22">SUM(G260:J260)</f>
        <v>163493100</v>
      </c>
      <c r="L260" s="388">
        <f t="shared" ref="L260:L265" si="23">IF(F260="",E260-K260,F260-K260)</f>
        <v>174706900</v>
      </c>
      <c r="M260" s="394"/>
      <c r="N260" s="394" t="s">
        <v>923</v>
      </c>
      <c r="O260" s="395">
        <v>43816</v>
      </c>
    </row>
    <row r="261" spans="1:18" ht="21.75" customHeight="1" x14ac:dyDescent="0.3">
      <c r="A261" s="1269"/>
      <c r="B261" s="643" t="s">
        <v>196</v>
      </c>
      <c r="C261" s="396" t="s">
        <v>920</v>
      </c>
      <c r="D261" s="397" t="s">
        <v>372</v>
      </c>
      <c r="E261" s="398">
        <v>36800000</v>
      </c>
      <c r="F261" s="399">
        <v>39800000</v>
      </c>
      <c r="G261" s="398">
        <v>11040000</v>
      </c>
      <c r="H261" s="398">
        <v>14720000</v>
      </c>
      <c r="I261" s="398">
        <v>14040000</v>
      </c>
      <c r="J261" s="398"/>
      <c r="K261" s="393">
        <f t="shared" si="22"/>
        <v>39800000</v>
      </c>
      <c r="L261" s="393">
        <f t="shared" si="23"/>
        <v>0</v>
      </c>
      <c r="M261" s="400"/>
      <c r="N261" s="400"/>
      <c r="O261" s="401"/>
      <c r="P261" s="344" t="s">
        <v>924</v>
      </c>
      <c r="Q261" s="344">
        <v>94000</v>
      </c>
    </row>
    <row r="262" spans="1:18" ht="21.75" customHeight="1" x14ac:dyDescent="0.3">
      <c r="A262" s="1269"/>
      <c r="B262" s="643" t="s">
        <v>20</v>
      </c>
      <c r="C262" s="396" t="s">
        <v>99</v>
      </c>
      <c r="D262" s="415" t="s">
        <v>100</v>
      </c>
      <c r="E262" s="398">
        <f>206770000*1.1</f>
        <v>227447000.00000003</v>
      </c>
      <c r="F262" s="399">
        <v>236456100</v>
      </c>
      <c r="G262" s="398">
        <v>62033100</v>
      </c>
      <c r="H262" s="398">
        <v>90981880</v>
      </c>
      <c r="I262" s="398">
        <v>70668320</v>
      </c>
      <c r="J262" s="398"/>
      <c r="K262" s="393">
        <f t="shared" si="22"/>
        <v>223683300</v>
      </c>
      <c r="L262" s="393">
        <f t="shared" si="23"/>
        <v>12772800</v>
      </c>
      <c r="M262" s="418" t="s">
        <v>925</v>
      </c>
      <c r="N262" s="402"/>
      <c r="O262" s="401"/>
    </row>
    <row r="263" spans="1:18" ht="21.75" customHeight="1" x14ac:dyDescent="0.3">
      <c r="A263" s="1270"/>
      <c r="B263" s="643" t="s">
        <v>24</v>
      </c>
      <c r="C263" s="419" t="s">
        <v>340</v>
      </c>
      <c r="D263" s="420" t="s">
        <v>906</v>
      </c>
      <c r="E263" s="421">
        <v>500000</v>
      </c>
      <c r="F263" s="422"/>
      <c r="G263" s="421">
        <v>500000</v>
      </c>
      <c r="H263" s="421"/>
      <c r="I263" s="421"/>
      <c r="J263" s="421"/>
      <c r="K263" s="393">
        <f t="shared" si="22"/>
        <v>500000</v>
      </c>
      <c r="L263" s="393">
        <f t="shared" si="23"/>
        <v>0</v>
      </c>
      <c r="M263" s="424"/>
      <c r="N263" s="424"/>
      <c r="O263" s="430"/>
    </row>
    <row r="264" spans="1:18" ht="27.75" customHeight="1" x14ac:dyDescent="0.3">
      <c r="A264" s="1270"/>
      <c r="B264" s="643" t="s">
        <v>26</v>
      </c>
      <c r="C264" s="443" t="s">
        <v>926</v>
      </c>
      <c r="D264" s="420" t="s">
        <v>104</v>
      </c>
      <c r="E264" s="421">
        <v>2000000</v>
      </c>
      <c r="F264" s="422"/>
      <c r="G264" s="421">
        <v>2000000</v>
      </c>
      <c r="H264" s="421"/>
      <c r="I264" s="421"/>
      <c r="J264" s="421"/>
      <c r="K264" s="393">
        <f t="shared" si="22"/>
        <v>2000000</v>
      </c>
      <c r="L264" s="393">
        <f t="shared" si="23"/>
        <v>0</v>
      </c>
      <c r="M264" s="424"/>
      <c r="N264" s="424"/>
      <c r="O264" s="430"/>
    </row>
    <row r="265" spans="1:18" ht="22.5" customHeight="1" x14ac:dyDescent="0.3">
      <c r="A265" s="1270"/>
      <c r="B265" s="643" t="s">
        <v>28</v>
      </c>
      <c r="C265" s="419" t="s">
        <v>246</v>
      </c>
      <c r="D265" s="420" t="s">
        <v>927</v>
      </c>
      <c r="E265" s="421">
        <v>3300000</v>
      </c>
      <c r="F265" s="422"/>
      <c r="G265" s="421"/>
      <c r="H265" s="421"/>
      <c r="I265" s="421"/>
      <c r="J265" s="421"/>
      <c r="K265" s="393">
        <f t="shared" si="22"/>
        <v>0</v>
      </c>
      <c r="L265" s="393">
        <f t="shared" si="23"/>
        <v>3300000</v>
      </c>
      <c r="M265" s="424"/>
      <c r="N265" s="424"/>
      <c r="O265" s="430"/>
    </row>
    <row r="266" spans="1:18" ht="21.75" customHeight="1" x14ac:dyDescent="0.3">
      <c r="A266" s="1270"/>
      <c r="B266" s="643" t="s">
        <v>30</v>
      </c>
      <c r="C266" s="419" t="s">
        <v>913</v>
      </c>
      <c r="D266" s="459" t="s">
        <v>879</v>
      </c>
      <c r="E266" s="421"/>
      <c r="F266" s="422"/>
      <c r="G266" s="421">
        <v>2000000</v>
      </c>
      <c r="H266" s="421"/>
      <c r="I266" s="421"/>
      <c r="J266" s="421"/>
      <c r="K266" s="393">
        <f t="shared" si="22"/>
        <v>2000000</v>
      </c>
      <c r="L266" s="393"/>
      <c r="M266" s="424"/>
      <c r="N266" s="424"/>
      <c r="O266" s="430"/>
    </row>
    <row r="267" spans="1:18" ht="21.75" customHeight="1" x14ac:dyDescent="0.3">
      <c r="A267" s="1270"/>
      <c r="B267" s="643" t="s">
        <v>33</v>
      </c>
      <c r="C267" s="419" t="s">
        <v>928</v>
      </c>
      <c r="D267" s="459" t="s">
        <v>879</v>
      </c>
      <c r="E267" s="421"/>
      <c r="F267" s="422"/>
      <c r="G267" s="421">
        <v>3000000</v>
      </c>
      <c r="H267" s="421"/>
      <c r="I267" s="421"/>
      <c r="J267" s="421"/>
      <c r="K267" s="393">
        <f t="shared" si="22"/>
        <v>3000000</v>
      </c>
      <c r="L267" s="423"/>
      <c r="M267" s="424"/>
      <c r="N267" s="424"/>
      <c r="O267" s="430"/>
    </row>
    <row r="268" spans="1:18" ht="21.75" customHeight="1" x14ac:dyDescent="0.3">
      <c r="A268" s="1270"/>
      <c r="B268" s="643" t="s">
        <v>39</v>
      </c>
      <c r="C268" s="419" t="s">
        <v>175</v>
      </c>
      <c r="D268" s="420" t="s">
        <v>416</v>
      </c>
      <c r="E268" s="421">
        <v>1100000</v>
      </c>
      <c r="F268" s="422">
        <v>1100000</v>
      </c>
      <c r="G268" s="421">
        <v>1100000</v>
      </c>
      <c r="H268" s="421"/>
      <c r="I268" s="421"/>
      <c r="J268" s="421"/>
      <c r="K268" s="393">
        <f t="shared" si="22"/>
        <v>1100000</v>
      </c>
      <c r="L268" s="393">
        <f>IF(F268="",E268-K268,F268-K268)</f>
        <v>0</v>
      </c>
      <c r="M268" s="424"/>
      <c r="N268" s="424"/>
      <c r="O268" s="430"/>
    </row>
    <row r="269" spans="1:18" ht="30" customHeight="1" x14ac:dyDescent="0.3">
      <c r="A269" s="1270"/>
      <c r="B269" s="643" t="s">
        <v>44</v>
      </c>
      <c r="C269" s="419" t="s">
        <v>929</v>
      </c>
      <c r="D269" s="420" t="s">
        <v>930</v>
      </c>
      <c r="E269" s="421"/>
      <c r="F269" s="422"/>
      <c r="G269" s="421">
        <v>843000</v>
      </c>
      <c r="H269" s="421"/>
      <c r="I269" s="421"/>
      <c r="J269" s="421"/>
      <c r="K269" s="393">
        <f t="shared" si="22"/>
        <v>843000</v>
      </c>
      <c r="L269" s="393"/>
      <c r="M269" s="424"/>
      <c r="N269" s="424"/>
      <c r="O269" s="430"/>
    </row>
    <row r="270" spans="1:18" ht="21.75" customHeight="1" x14ac:dyDescent="0.3">
      <c r="A270" s="1270"/>
      <c r="B270" s="643" t="s">
        <v>49</v>
      </c>
      <c r="C270" s="419" t="s">
        <v>246</v>
      </c>
      <c r="D270" s="420" t="s">
        <v>927</v>
      </c>
      <c r="E270" s="421">
        <v>3300000</v>
      </c>
      <c r="F270" s="422"/>
      <c r="G270" s="421">
        <v>3300000</v>
      </c>
      <c r="H270" s="421"/>
      <c r="I270" s="421"/>
      <c r="J270" s="421"/>
      <c r="K270" s="393">
        <f t="shared" si="22"/>
        <v>3300000</v>
      </c>
      <c r="L270" s="393">
        <f>IF(F270="",E270-K270,F270-K270)</f>
        <v>0</v>
      </c>
      <c r="M270" s="424" t="s">
        <v>931</v>
      </c>
      <c r="N270" s="424"/>
      <c r="O270" s="430"/>
    </row>
    <row r="271" spans="1:18" ht="21.75" customHeight="1" x14ac:dyDescent="0.3">
      <c r="A271" s="1270"/>
      <c r="B271" s="643" t="s">
        <v>55</v>
      </c>
      <c r="C271" s="419" t="s">
        <v>932</v>
      </c>
      <c r="D271" s="420" t="s">
        <v>341</v>
      </c>
      <c r="E271" s="421">
        <v>4160000</v>
      </c>
      <c r="F271" s="422"/>
      <c r="G271" s="421">
        <v>2160000</v>
      </c>
      <c r="H271" s="421"/>
      <c r="I271" s="421"/>
      <c r="J271" s="421"/>
      <c r="K271" s="393">
        <f t="shared" si="22"/>
        <v>2160000</v>
      </c>
      <c r="L271" s="393">
        <f>IF(F271="",E271-K271,F271-K271)</f>
        <v>2000000</v>
      </c>
      <c r="M271" s="424"/>
      <c r="N271" s="424"/>
      <c r="O271" s="430"/>
    </row>
    <row r="272" spans="1:18" ht="21.75" customHeight="1" x14ac:dyDescent="0.3">
      <c r="A272" s="1270"/>
      <c r="B272" s="643" t="s">
        <v>59</v>
      </c>
      <c r="C272" s="419" t="s">
        <v>161</v>
      </c>
      <c r="D272" s="420" t="s">
        <v>909</v>
      </c>
      <c r="E272" s="421">
        <v>1200000</v>
      </c>
      <c r="F272" s="422"/>
      <c r="G272" s="421">
        <v>1200000</v>
      </c>
      <c r="H272" s="421"/>
      <c r="I272" s="421"/>
      <c r="J272" s="421"/>
      <c r="K272" s="393">
        <f t="shared" si="22"/>
        <v>1200000</v>
      </c>
      <c r="L272" s="393">
        <f>IF(F272="",E272-K272,F272-K272)</f>
        <v>0</v>
      </c>
      <c r="M272" s="424"/>
      <c r="N272" s="424"/>
      <c r="O272" s="430"/>
    </row>
    <row r="273" spans="1:18" s="350" customFormat="1" ht="21.75" customHeight="1" x14ac:dyDescent="0.3">
      <c r="A273" s="1270"/>
      <c r="B273" s="643" t="s">
        <v>63</v>
      </c>
      <c r="C273" s="426" t="s">
        <v>346</v>
      </c>
      <c r="D273" s="427" t="s">
        <v>915</v>
      </c>
      <c r="E273" s="422">
        <v>18544240</v>
      </c>
      <c r="F273" s="422"/>
      <c r="G273" s="422">
        <v>9272120</v>
      </c>
      <c r="H273" s="422">
        <v>9272120</v>
      </c>
      <c r="I273" s="422"/>
      <c r="J273" s="422"/>
      <c r="K273" s="393">
        <f t="shared" si="22"/>
        <v>18544240</v>
      </c>
      <c r="L273" s="393">
        <f>IF(F273="",E273-K273,F273-K273)</f>
        <v>0</v>
      </c>
      <c r="M273" s="424"/>
      <c r="N273" s="424"/>
      <c r="O273" s="431"/>
      <c r="P273" s="346"/>
      <c r="Q273" s="346"/>
      <c r="R273" s="348"/>
    </row>
    <row r="274" spans="1:18" s="350" customFormat="1" ht="21.75" customHeight="1" x14ac:dyDescent="0.3">
      <c r="A274" s="1270"/>
      <c r="B274" s="643" t="s">
        <v>67</v>
      </c>
      <c r="C274" s="426" t="s">
        <v>510</v>
      </c>
      <c r="D274" s="427" t="s">
        <v>727</v>
      </c>
      <c r="E274" s="422"/>
      <c r="F274" s="422"/>
      <c r="G274" s="422">
        <v>3764000</v>
      </c>
      <c r="H274" s="422"/>
      <c r="I274" s="422"/>
      <c r="J274" s="422"/>
      <c r="K274" s="423">
        <f t="shared" si="22"/>
        <v>3764000</v>
      </c>
      <c r="L274" s="423"/>
      <c r="M274" s="424"/>
      <c r="N274" s="424"/>
      <c r="O274" s="431"/>
      <c r="P274" s="346"/>
      <c r="Q274" s="346"/>
      <c r="R274" s="348"/>
    </row>
    <row r="275" spans="1:18" ht="21.75" customHeight="1" thickBot="1" x14ac:dyDescent="0.3">
      <c r="A275" s="1271"/>
      <c r="B275" s="656"/>
      <c r="C275" s="403"/>
      <c r="D275" s="403"/>
      <c r="E275" s="403"/>
      <c r="F275" s="404"/>
      <c r="G275" s="403"/>
      <c r="H275" s="403"/>
      <c r="I275" s="403"/>
      <c r="J275" s="403"/>
      <c r="K275" s="432">
        <f>SUM(K260:K274)</f>
        <v>465387640</v>
      </c>
      <c r="L275" s="432">
        <f>SUM(L260:L274)</f>
        <v>192779700</v>
      </c>
      <c r="M275" s="405"/>
      <c r="N275" s="405"/>
      <c r="O275" s="406"/>
    </row>
    <row r="276" spans="1:18" ht="25.5" customHeight="1" x14ac:dyDescent="0.25">
      <c r="G276" s="451"/>
    </row>
    <row r="277" spans="1:18" x14ac:dyDescent="0.25">
      <c r="F277" s="386"/>
    </row>
    <row r="278" spans="1:18" x14ac:dyDescent="0.25">
      <c r="D278" s="386"/>
      <c r="F278" s="386"/>
    </row>
    <row r="279" spans="1:18" x14ac:dyDescent="0.25">
      <c r="D279" s="386"/>
      <c r="F279" s="386"/>
      <c r="L279" s="684">
        <f>SUM(L6:L275)/2</f>
        <v>905768135.5</v>
      </c>
    </row>
    <row r="280" spans="1:18" s="350" customFormat="1" x14ac:dyDescent="0.25">
      <c r="B280" s="613"/>
      <c r="D280" s="614"/>
      <c r="E280" s="614"/>
      <c r="F280" s="614"/>
      <c r="P280" s="346"/>
      <c r="Q280" s="346"/>
      <c r="R280" s="348"/>
    </row>
    <row r="281" spans="1:18" x14ac:dyDescent="0.25">
      <c r="D281" s="386"/>
      <c r="F281" s="386"/>
    </row>
    <row r="282" spans="1:18" x14ac:dyDescent="0.25">
      <c r="D282" s="386"/>
      <c r="F282" s="386"/>
    </row>
    <row r="283" spans="1:18" s="350" customFormat="1" x14ac:dyDescent="0.25">
      <c r="B283" s="613"/>
      <c r="D283" s="614"/>
      <c r="E283" s="614"/>
      <c r="F283" s="614"/>
      <c r="P283" s="346"/>
      <c r="Q283" s="346"/>
      <c r="R283" s="348"/>
    </row>
    <row r="284" spans="1:18" x14ac:dyDescent="0.25">
      <c r="D284" s="386"/>
      <c r="F284" s="386"/>
      <c r="G284" s="386"/>
    </row>
    <row r="285" spans="1:18" x14ac:dyDescent="0.25">
      <c r="D285" s="386"/>
      <c r="F285" s="386"/>
      <c r="G285" s="386"/>
      <c r="H285" s="386"/>
    </row>
    <row r="286" spans="1:18" x14ac:dyDescent="0.25">
      <c r="D286" s="386"/>
      <c r="F286" s="386"/>
    </row>
    <row r="287" spans="1:18" x14ac:dyDescent="0.25">
      <c r="D287" s="386"/>
      <c r="F287" s="386"/>
    </row>
    <row r="288" spans="1:18" x14ac:dyDescent="0.25">
      <c r="D288" s="386"/>
    </row>
    <row r="289" spans="4:8" x14ac:dyDescent="0.25">
      <c r="D289" s="436"/>
      <c r="H289" s="386"/>
    </row>
    <row r="290" spans="4:8" x14ac:dyDescent="0.25">
      <c r="F290" s="436"/>
    </row>
    <row r="291" spans="4:8" x14ac:dyDescent="0.25">
      <c r="G291" s="386"/>
    </row>
    <row r="328" spans="6:6" x14ac:dyDescent="0.25">
      <c r="F328" s="386"/>
    </row>
    <row r="329" spans="6:6" x14ac:dyDescent="0.25">
      <c r="F329" s="436"/>
    </row>
    <row r="330" spans="6:6" x14ac:dyDescent="0.25">
      <c r="F330" s="436"/>
    </row>
  </sheetData>
  <autoFilter ref="A5:O102"/>
  <mergeCells count="19">
    <mergeCell ref="A260:A275"/>
    <mergeCell ref="A255:A259"/>
    <mergeCell ref="A209:A223"/>
    <mergeCell ref="A178:A208"/>
    <mergeCell ref="A151:A177"/>
    <mergeCell ref="M71:M72"/>
    <mergeCell ref="N71:N72"/>
    <mergeCell ref="O71:O72"/>
    <mergeCell ref="A1:L3"/>
    <mergeCell ref="A224:A254"/>
    <mergeCell ref="A137:A150"/>
    <mergeCell ref="A103:A136"/>
    <mergeCell ref="A99:A102"/>
    <mergeCell ref="A74:A98"/>
    <mergeCell ref="A71:A73"/>
    <mergeCell ref="A54:A70"/>
    <mergeCell ref="A22:A53"/>
    <mergeCell ref="A12:A21"/>
    <mergeCell ref="A6:A11"/>
  </mergeCells>
  <conditionalFormatting sqref="B136">
    <cfRule type="top10" dxfId="6" priority="1" percent="1" rank="10"/>
  </conditionalFormatting>
  <pageMargins left="0.3046875" right="0.70866141732283472" top="0.74803149606299213" bottom="0.74803149606299213" header="0.31496062992125984" footer="0.31496062992125984"/>
  <pageSetup scale="35" orientation="landscape" r:id="rId1"/>
  <rowBreaks count="4" manualBreakCount="4">
    <brk id="53" max="11" man="1"/>
    <brk id="102" max="11" man="1"/>
    <brk id="150" max="11" man="1"/>
    <brk id="208" max="11" man="1"/>
  </rowBreaks>
  <colBreaks count="1" manualBreakCount="1">
    <brk id="12" max="1048575" man="1"/>
  </colBreaks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-0.249977111117893"/>
  </sheetPr>
  <dimension ref="A1:X451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H10" sqref="H10"/>
    </sheetView>
  </sheetViews>
  <sheetFormatPr defaultColWidth="9.28515625" defaultRowHeight="15" x14ac:dyDescent="0.25"/>
  <cols>
    <col min="1" max="1" width="4.28515625" style="686" hidden="1" customWidth="1"/>
    <col min="2" max="2" width="10.140625" style="887" customWidth="1"/>
    <col min="3" max="3" width="16.7109375" style="885" customWidth="1"/>
    <col min="4" max="4" width="10.85546875" style="885" customWidth="1"/>
    <col min="5" max="5" width="12" style="725" customWidth="1"/>
    <col min="6" max="7" width="12" style="687" customWidth="1"/>
    <col min="8" max="8" width="11.42578125" style="687" customWidth="1"/>
    <col min="9" max="9" width="11.7109375" style="727" customWidth="1"/>
    <col min="10" max="10" width="9.42578125" style="687" customWidth="1"/>
    <col min="11" max="11" width="15" style="686" customWidth="1"/>
    <col min="12" max="12" width="12.42578125" style="687" customWidth="1"/>
    <col min="13" max="13" width="0.7109375" style="686" hidden="1" customWidth="1"/>
    <col min="14" max="14" width="12.5703125" style="874" customWidth="1"/>
    <col min="15" max="15" width="15.85546875" style="686" hidden="1" customWidth="1"/>
    <col min="16" max="16" width="12.7109375" style="688" hidden="1" customWidth="1"/>
    <col min="17" max="17" width="14.7109375" style="687" hidden="1" customWidth="1"/>
    <col min="18" max="18" width="10.5703125" style="686" customWidth="1"/>
    <col min="19" max="19" width="14.7109375" style="686" hidden="1" customWidth="1"/>
    <col min="20" max="20" width="24.7109375" style="687" customWidth="1"/>
    <col min="21" max="21" width="16.7109375" style="687" bestFit="1" customWidth="1"/>
    <col min="22" max="23" width="15.85546875" style="687" bestFit="1" customWidth="1"/>
    <col min="24" max="24" width="20.140625" style="686" customWidth="1"/>
    <col min="25" max="16384" width="9.28515625" style="686"/>
  </cols>
  <sheetData>
    <row r="1" spans="1:24" ht="21" customHeight="1" x14ac:dyDescent="0.25">
      <c r="B1" s="1295" t="s">
        <v>689</v>
      </c>
      <c r="C1" s="1295"/>
      <c r="D1" s="1295"/>
      <c r="E1" s="1295"/>
      <c r="F1" s="1295"/>
      <c r="G1" s="1295"/>
      <c r="H1" s="1295"/>
      <c r="I1" s="1295"/>
      <c r="J1" s="1295"/>
      <c r="K1" s="1295"/>
      <c r="L1" s="1295"/>
      <c r="M1" s="1295"/>
      <c r="N1" s="1295"/>
      <c r="O1" s="1295"/>
      <c r="P1" s="1295"/>
      <c r="Q1" s="1296"/>
      <c r="R1" s="1295"/>
    </row>
    <row r="2" spans="1:24" ht="15" customHeight="1" x14ac:dyDescent="0.25">
      <c r="B2" s="1295"/>
      <c r="C2" s="1295"/>
      <c r="D2" s="1295"/>
      <c r="E2" s="1295"/>
      <c r="F2" s="1295"/>
      <c r="G2" s="1295"/>
      <c r="H2" s="1295"/>
      <c r="I2" s="1295"/>
      <c r="J2" s="1295"/>
      <c r="K2" s="1295"/>
      <c r="L2" s="1295"/>
      <c r="M2" s="1295"/>
      <c r="N2" s="1295"/>
      <c r="O2" s="1295"/>
      <c r="P2" s="1295"/>
      <c r="Q2" s="1296"/>
      <c r="R2" s="1295"/>
    </row>
    <row r="3" spans="1:24" ht="15" customHeight="1" x14ac:dyDescent="0.25"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6"/>
      <c r="R3" s="1295"/>
    </row>
    <row r="4" spans="1:24" ht="27.75" customHeight="1" x14ac:dyDescent="0.25">
      <c r="B4" s="886"/>
      <c r="C4" s="884"/>
      <c r="D4" s="884"/>
      <c r="E4" s="746"/>
      <c r="F4" s="746"/>
      <c r="G4" s="743"/>
      <c r="H4" s="744"/>
      <c r="I4" s="745"/>
      <c r="J4" s="685"/>
      <c r="K4" s="717"/>
      <c r="L4" s="685"/>
      <c r="M4" s="1182"/>
      <c r="N4" s="868"/>
      <c r="Q4" s="741"/>
    </row>
    <row r="5" spans="1:24" s="888" customFormat="1" ht="54" customHeight="1" x14ac:dyDescent="0.2">
      <c r="B5" s="889" t="s">
        <v>4</v>
      </c>
      <c r="C5" s="889" t="s">
        <v>6</v>
      </c>
      <c r="D5" s="890" t="s">
        <v>7</v>
      </c>
      <c r="E5" s="891" t="s">
        <v>8</v>
      </c>
      <c r="F5" s="892" t="s">
        <v>933</v>
      </c>
      <c r="G5" s="891" t="s">
        <v>10</v>
      </c>
      <c r="H5" s="893" t="s">
        <v>11</v>
      </c>
      <c r="I5" s="891" t="s">
        <v>12</v>
      </c>
      <c r="J5" s="893" t="s">
        <v>13</v>
      </c>
      <c r="K5" s="889" t="s">
        <v>934</v>
      </c>
      <c r="L5" s="894" t="s">
        <v>935</v>
      </c>
      <c r="M5" s="895" t="s">
        <v>936</v>
      </c>
      <c r="N5" s="896" t="s">
        <v>937</v>
      </c>
      <c r="O5" s="895" t="s">
        <v>17</v>
      </c>
      <c r="P5" s="897" t="s">
        <v>18</v>
      </c>
      <c r="Q5" s="892" t="s">
        <v>938</v>
      </c>
      <c r="R5" s="898" t="s">
        <v>605</v>
      </c>
      <c r="S5" s="899" t="s">
        <v>939</v>
      </c>
      <c r="T5" s="900" t="s">
        <v>940</v>
      </c>
      <c r="U5" s="900" t="s">
        <v>940</v>
      </c>
      <c r="V5" s="901"/>
      <c r="W5" s="901"/>
    </row>
    <row r="6" spans="1:24" s="888" customFormat="1" ht="23.25" customHeight="1" x14ac:dyDescent="0.2">
      <c r="A6" s="888">
        <v>1</v>
      </c>
      <c r="B6" s="914" t="s">
        <v>941</v>
      </c>
      <c r="C6" s="915" t="s">
        <v>691</v>
      </c>
      <c r="D6" s="915" t="s">
        <v>188</v>
      </c>
      <c r="E6" s="916">
        <v>2240100</v>
      </c>
      <c r="F6" s="917"/>
      <c r="G6" s="917">
        <v>2240100</v>
      </c>
      <c r="H6" s="917"/>
      <c r="I6" s="918"/>
      <c r="J6" s="917"/>
      <c r="K6" s="917">
        <f>SUM(G6:J6)</f>
        <v>2240100</v>
      </c>
      <c r="L6" s="917"/>
      <c r="M6" s="919">
        <f>IF(F6="",E6-K6-L6,F6-K6-L6)</f>
        <v>0</v>
      </c>
      <c r="N6" s="920">
        <f>IF($F6="",($E6-$K6),($F6-$K6))</f>
        <v>0</v>
      </c>
      <c r="O6" s="921"/>
      <c r="P6" s="922"/>
      <c r="Q6" s="917"/>
      <c r="R6" s="923"/>
      <c r="S6" s="902"/>
      <c r="T6" s="901" t="s">
        <v>942</v>
      </c>
      <c r="U6" s="901"/>
      <c r="V6" s="901"/>
      <c r="W6" s="901"/>
    </row>
    <row r="7" spans="1:24" s="888" customFormat="1" ht="23.25" customHeight="1" x14ac:dyDescent="0.2">
      <c r="B7" s="924" t="s">
        <v>941</v>
      </c>
      <c r="C7" s="925" t="s">
        <v>692</v>
      </c>
      <c r="D7" s="925" t="s">
        <v>416</v>
      </c>
      <c r="E7" s="926">
        <v>1100000</v>
      </c>
      <c r="F7" s="927"/>
      <c r="G7" s="927">
        <v>1100000</v>
      </c>
      <c r="H7" s="927"/>
      <c r="I7" s="928"/>
      <c r="J7" s="927"/>
      <c r="K7" s="927">
        <f>SUM(G7:J7)</f>
        <v>1100000</v>
      </c>
      <c r="L7" s="927"/>
      <c r="M7" s="929">
        <f t="shared" ref="M7:M14" si="0">IF(F7="",E7-K7-L7,F7-K7-L7)</f>
        <v>0</v>
      </c>
      <c r="N7" s="930">
        <f t="shared" ref="N7:N72" si="1">IF($F7="",($E7-$K7),($F7-$K7))</f>
        <v>0</v>
      </c>
      <c r="O7" s="931"/>
      <c r="P7" s="932"/>
      <c r="Q7" s="927"/>
      <c r="R7" s="933"/>
      <c r="S7" s="903" t="s">
        <v>943</v>
      </c>
      <c r="T7" s="901" t="s">
        <v>944</v>
      </c>
      <c r="U7" s="901">
        <v>1666000</v>
      </c>
      <c r="V7" s="901"/>
      <c r="W7" s="901"/>
    </row>
    <row r="8" spans="1:24" s="888" customFormat="1" ht="23.25" customHeight="1" x14ac:dyDescent="0.2">
      <c r="B8" s="924" t="s">
        <v>941</v>
      </c>
      <c r="C8" s="925" t="s">
        <v>257</v>
      </c>
      <c r="D8" s="925" t="s">
        <v>693</v>
      </c>
      <c r="E8" s="934">
        <f>K8</f>
        <v>10597500</v>
      </c>
      <c r="F8" s="927"/>
      <c r="G8" s="927">
        <v>10597500</v>
      </c>
      <c r="H8" s="927"/>
      <c r="I8" s="928"/>
      <c r="J8" s="927"/>
      <c r="K8" s="927">
        <f t="shared" ref="K8:K14" si="2">SUM(G8:J8)</f>
        <v>10597500</v>
      </c>
      <c r="L8" s="927"/>
      <c r="M8" s="929">
        <f t="shared" si="0"/>
        <v>0</v>
      </c>
      <c r="N8" s="930">
        <f t="shared" si="1"/>
        <v>0</v>
      </c>
      <c r="O8" s="931"/>
      <c r="P8" s="932"/>
      <c r="Q8" s="927"/>
      <c r="R8" s="933"/>
      <c r="S8" s="903"/>
      <c r="T8" s="901"/>
      <c r="U8" s="901"/>
      <c r="V8" s="901"/>
      <c r="W8" s="901"/>
      <c r="X8" s="904"/>
    </row>
    <row r="9" spans="1:24" s="888" customFormat="1" ht="23.25" customHeight="1" x14ac:dyDescent="0.2">
      <c r="B9" s="924" t="s">
        <v>941</v>
      </c>
      <c r="C9" s="925" t="s">
        <v>694</v>
      </c>
      <c r="D9" s="925" t="s">
        <v>695</v>
      </c>
      <c r="E9" s="926">
        <v>9075000</v>
      </c>
      <c r="F9" s="927"/>
      <c r="G9" s="927">
        <v>9075000</v>
      </c>
      <c r="H9" s="927"/>
      <c r="I9" s="928"/>
      <c r="J9" s="927"/>
      <c r="K9" s="927">
        <f t="shared" si="2"/>
        <v>9075000</v>
      </c>
      <c r="L9" s="927"/>
      <c r="M9" s="929">
        <f t="shared" si="0"/>
        <v>0</v>
      </c>
      <c r="N9" s="930">
        <f t="shared" si="1"/>
        <v>0</v>
      </c>
      <c r="O9" s="931"/>
      <c r="P9" s="932"/>
      <c r="Q9" s="927"/>
      <c r="R9" s="933"/>
      <c r="S9" s="903" t="s">
        <v>943</v>
      </c>
      <c r="T9" s="901"/>
      <c r="U9" s="901"/>
      <c r="V9" s="901"/>
      <c r="W9" s="901"/>
      <c r="X9" s="905"/>
    </row>
    <row r="10" spans="1:24" s="888" customFormat="1" ht="23.25" customHeight="1" x14ac:dyDescent="0.2">
      <c r="B10" s="924" t="s">
        <v>941</v>
      </c>
      <c r="C10" s="925" t="s">
        <v>945</v>
      </c>
      <c r="D10" s="925" t="s">
        <v>711</v>
      </c>
      <c r="E10" s="926">
        <v>1760000</v>
      </c>
      <c r="F10" s="927"/>
      <c r="G10" s="927">
        <v>1760000</v>
      </c>
      <c r="H10" s="927"/>
      <c r="I10" s="928"/>
      <c r="J10" s="927"/>
      <c r="K10" s="927">
        <f t="shared" si="2"/>
        <v>1760000</v>
      </c>
      <c r="L10" s="927"/>
      <c r="M10" s="929">
        <f t="shared" si="0"/>
        <v>0</v>
      </c>
      <c r="N10" s="930">
        <f t="shared" si="1"/>
        <v>0</v>
      </c>
      <c r="O10" s="931"/>
      <c r="P10" s="932"/>
      <c r="Q10" s="927"/>
      <c r="R10" s="933"/>
      <c r="S10" s="903"/>
      <c r="T10" s="901"/>
      <c r="U10" s="901"/>
      <c r="V10" s="901"/>
      <c r="W10" s="901"/>
      <c r="X10" s="905"/>
    </row>
    <row r="11" spans="1:24" s="888" customFormat="1" ht="23.25" customHeight="1" x14ac:dyDescent="0.2">
      <c r="B11" s="924" t="s">
        <v>941</v>
      </c>
      <c r="C11" s="925" t="s">
        <v>946</v>
      </c>
      <c r="D11" s="925" t="s">
        <v>265</v>
      </c>
      <c r="E11" s="926">
        <v>1700000</v>
      </c>
      <c r="F11" s="927"/>
      <c r="G11" s="927">
        <v>1700000</v>
      </c>
      <c r="H11" s="927"/>
      <c r="I11" s="928"/>
      <c r="J11" s="927"/>
      <c r="K11" s="927">
        <f t="shared" si="2"/>
        <v>1700000</v>
      </c>
      <c r="L11" s="927"/>
      <c r="M11" s="929">
        <f t="shared" si="0"/>
        <v>0</v>
      </c>
      <c r="N11" s="930">
        <f t="shared" si="1"/>
        <v>0</v>
      </c>
      <c r="O11" s="931"/>
      <c r="P11" s="932"/>
      <c r="Q11" s="927"/>
      <c r="R11" s="933"/>
      <c r="S11" s="903"/>
      <c r="T11" s="901"/>
      <c r="U11" s="901"/>
      <c r="V11" s="901"/>
      <c r="W11" s="901"/>
      <c r="X11" s="905"/>
    </row>
    <row r="12" spans="1:24" s="888" customFormat="1" ht="23.25" customHeight="1" x14ac:dyDescent="0.2">
      <c r="B12" s="924" t="s">
        <v>941</v>
      </c>
      <c r="C12" s="925" t="s">
        <v>215</v>
      </c>
      <c r="D12" s="925" t="s">
        <v>190</v>
      </c>
      <c r="E12" s="926">
        <v>12486000</v>
      </c>
      <c r="F12" s="927"/>
      <c r="G12" s="926">
        <v>12486000</v>
      </c>
      <c r="H12" s="927"/>
      <c r="I12" s="928"/>
      <c r="J12" s="927"/>
      <c r="K12" s="927">
        <f>SUM(G12:J12)</f>
        <v>12486000</v>
      </c>
      <c r="L12" s="927"/>
      <c r="M12" s="929">
        <f t="shared" si="0"/>
        <v>0</v>
      </c>
      <c r="N12" s="930">
        <f t="shared" si="1"/>
        <v>0</v>
      </c>
      <c r="O12" s="931"/>
      <c r="P12" s="932"/>
      <c r="Q12" s="927"/>
      <c r="R12" s="933"/>
      <c r="S12" s="903"/>
      <c r="T12" s="901"/>
      <c r="U12" s="901"/>
      <c r="V12" s="901"/>
      <c r="W12" s="901"/>
      <c r="X12" s="905"/>
    </row>
    <row r="13" spans="1:24" s="888" customFormat="1" ht="23.25" customHeight="1" x14ac:dyDescent="0.2">
      <c r="B13" s="924" t="s">
        <v>941</v>
      </c>
      <c r="C13" s="925" t="s">
        <v>947</v>
      </c>
      <c r="D13" s="925"/>
      <c r="E13" s="926"/>
      <c r="F13" s="927"/>
      <c r="G13" s="927">
        <f>U13</f>
        <v>1666000</v>
      </c>
      <c r="H13" s="927"/>
      <c r="I13" s="928"/>
      <c r="J13" s="927"/>
      <c r="K13" s="927">
        <f>SUM(G13:J13)</f>
        <v>1666000</v>
      </c>
      <c r="L13" s="927"/>
      <c r="M13" s="929">
        <f t="shared" si="0"/>
        <v>-1666000</v>
      </c>
      <c r="N13" s="930">
        <f t="shared" si="1"/>
        <v>-1666000</v>
      </c>
      <c r="O13" s="931"/>
      <c r="P13" s="932"/>
      <c r="Q13" s="927"/>
      <c r="R13" s="933"/>
      <c r="S13" s="903"/>
      <c r="T13" s="901" t="s">
        <v>948</v>
      </c>
      <c r="U13" s="901">
        <f>SUM(U7:U9)</f>
        <v>1666000</v>
      </c>
      <c r="V13" s="901"/>
      <c r="W13" s="901"/>
      <c r="X13" s="905"/>
    </row>
    <row r="14" spans="1:24" s="888" customFormat="1" ht="23.25" hidden="1" customHeight="1" x14ac:dyDescent="0.2">
      <c r="B14" s="924" t="s">
        <v>941</v>
      </c>
      <c r="C14" s="925"/>
      <c r="D14" s="925"/>
      <c r="E14" s="926"/>
      <c r="F14" s="927"/>
      <c r="G14" s="927"/>
      <c r="H14" s="927"/>
      <c r="I14" s="928"/>
      <c r="J14" s="927"/>
      <c r="K14" s="927">
        <f t="shared" si="2"/>
        <v>0</v>
      </c>
      <c r="L14" s="927"/>
      <c r="M14" s="929">
        <f t="shared" si="0"/>
        <v>0</v>
      </c>
      <c r="N14" s="930">
        <f t="shared" si="1"/>
        <v>0</v>
      </c>
      <c r="O14" s="931"/>
      <c r="P14" s="932"/>
      <c r="Q14" s="927"/>
      <c r="R14" s="933"/>
      <c r="S14" s="903"/>
      <c r="T14" s="901"/>
      <c r="U14" s="901"/>
      <c r="V14" s="901"/>
      <c r="W14" s="901"/>
      <c r="X14" s="905"/>
    </row>
    <row r="15" spans="1:24" s="906" customFormat="1" ht="25.5" x14ac:dyDescent="0.2">
      <c r="B15" s="935" t="s">
        <v>949</v>
      </c>
      <c r="C15" s="936" t="s">
        <v>950</v>
      </c>
      <c r="D15" s="937"/>
      <c r="E15" s="938"/>
      <c r="F15" s="939"/>
      <c r="G15" s="939"/>
      <c r="H15" s="939"/>
      <c r="I15" s="940"/>
      <c r="J15" s="939"/>
      <c r="K15" s="941">
        <f>SUM(K6:K14)</f>
        <v>40624600</v>
      </c>
      <c r="L15" s="941">
        <f>SUM(L6:L14)</f>
        <v>0</v>
      </c>
      <c r="M15" s="941">
        <f>SUM(M6:M14)</f>
        <v>-1666000</v>
      </c>
      <c r="N15" s="942">
        <f>SUM(N6:N14)</f>
        <v>-1666000</v>
      </c>
      <c r="O15" s="943"/>
      <c r="P15" s="944"/>
      <c r="Q15" s="939"/>
      <c r="R15" s="945"/>
      <c r="S15" s="908"/>
      <c r="T15" s="909"/>
      <c r="U15" s="909"/>
      <c r="V15" s="909"/>
      <c r="W15" s="909"/>
    </row>
    <row r="16" spans="1:24" s="888" customFormat="1" ht="26.25" customHeight="1" x14ac:dyDescent="0.2">
      <c r="A16" s="888">
        <v>2</v>
      </c>
      <c r="B16" s="924" t="s">
        <v>951</v>
      </c>
      <c r="C16" s="925" t="s">
        <v>692</v>
      </c>
      <c r="D16" s="925" t="s">
        <v>416</v>
      </c>
      <c r="E16" s="926">
        <v>1100000</v>
      </c>
      <c r="F16" s="927"/>
      <c r="G16" s="927">
        <v>1100000</v>
      </c>
      <c r="H16" s="927"/>
      <c r="I16" s="928"/>
      <c r="J16" s="927"/>
      <c r="K16" s="927">
        <f>SUM(G16:J16)</f>
        <v>1100000</v>
      </c>
      <c r="L16" s="927"/>
      <c r="M16" s="929">
        <f t="shared" ref="M16:M26" si="3">IF(F16="",E16-K16-L16,F16-K16-L16)</f>
        <v>0</v>
      </c>
      <c r="N16" s="930">
        <f t="shared" si="1"/>
        <v>0</v>
      </c>
      <c r="O16" s="931" t="s">
        <v>698</v>
      </c>
      <c r="P16" s="932">
        <v>43971</v>
      </c>
      <c r="Q16" s="927"/>
      <c r="R16" s="933"/>
      <c r="S16" s="903" t="s">
        <v>943</v>
      </c>
      <c r="T16" s="901" t="s">
        <v>952</v>
      </c>
      <c r="U16" s="901"/>
      <c r="V16" s="901"/>
      <c r="W16" s="901"/>
    </row>
    <row r="17" spans="1:23" s="888" customFormat="1" ht="26.25" customHeight="1" x14ac:dyDescent="0.2">
      <c r="B17" s="924" t="s">
        <v>951</v>
      </c>
      <c r="C17" s="925" t="s">
        <v>31</v>
      </c>
      <c r="D17" s="925" t="s">
        <v>700</v>
      </c>
      <c r="E17" s="926">
        <v>14425600</v>
      </c>
      <c r="F17" s="927"/>
      <c r="G17" s="927">
        <v>14425600</v>
      </c>
      <c r="H17" s="927"/>
      <c r="I17" s="928"/>
      <c r="J17" s="927"/>
      <c r="K17" s="927">
        <f t="shared" ref="K17:K26" si="4">SUM(G17:J17)</f>
        <v>14425600</v>
      </c>
      <c r="L17" s="927"/>
      <c r="M17" s="929">
        <f t="shared" si="3"/>
        <v>0</v>
      </c>
      <c r="N17" s="930">
        <f t="shared" si="1"/>
        <v>0</v>
      </c>
      <c r="O17" s="931"/>
      <c r="P17" s="932"/>
      <c r="Q17" s="927"/>
      <c r="R17" s="933"/>
      <c r="S17" s="903" t="s">
        <v>943</v>
      </c>
      <c r="T17" s="901" t="s">
        <v>953</v>
      </c>
      <c r="U17" s="901">
        <v>240000</v>
      </c>
      <c r="V17" s="901"/>
      <c r="W17" s="901"/>
    </row>
    <row r="18" spans="1:23" s="888" customFormat="1" ht="26.25" customHeight="1" x14ac:dyDescent="0.2">
      <c r="B18" s="924" t="s">
        <v>951</v>
      </c>
      <c r="C18" s="925" t="s">
        <v>31</v>
      </c>
      <c r="D18" s="925" t="s">
        <v>700</v>
      </c>
      <c r="E18" s="926">
        <v>3158000</v>
      </c>
      <c r="F18" s="927"/>
      <c r="G18" s="927">
        <v>3158000</v>
      </c>
      <c r="H18" s="927"/>
      <c r="I18" s="928"/>
      <c r="J18" s="927"/>
      <c r="K18" s="927">
        <f t="shared" si="4"/>
        <v>3158000</v>
      </c>
      <c r="L18" s="927"/>
      <c r="M18" s="929">
        <f t="shared" si="3"/>
        <v>0</v>
      </c>
      <c r="N18" s="930">
        <f t="shared" si="1"/>
        <v>0</v>
      </c>
      <c r="O18" s="931"/>
      <c r="P18" s="932"/>
      <c r="Q18" s="927"/>
      <c r="R18" s="933"/>
      <c r="S18" s="903" t="s">
        <v>943</v>
      </c>
      <c r="T18" s="901" t="s">
        <v>954</v>
      </c>
      <c r="U18" s="901">
        <v>876000</v>
      </c>
      <c r="V18" s="901"/>
      <c r="W18" s="901"/>
    </row>
    <row r="19" spans="1:23" s="888" customFormat="1" ht="26.25" customHeight="1" x14ac:dyDescent="0.2">
      <c r="B19" s="924" t="s">
        <v>951</v>
      </c>
      <c r="C19" s="925" t="s">
        <v>883</v>
      </c>
      <c r="D19" s="925" t="s">
        <v>704</v>
      </c>
      <c r="E19" s="926">
        <v>7700000</v>
      </c>
      <c r="F19" s="927"/>
      <c r="G19" s="927">
        <v>7700000</v>
      </c>
      <c r="H19" s="927"/>
      <c r="I19" s="928"/>
      <c r="J19" s="927"/>
      <c r="K19" s="927">
        <f t="shared" si="4"/>
        <v>7700000</v>
      </c>
      <c r="L19" s="927"/>
      <c r="M19" s="929">
        <f t="shared" si="3"/>
        <v>0</v>
      </c>
      <c r="N19" s="930">
        <f t="shared" si="1"/>
        <v>0</v>
      </c>
      <c r="O19" s="931"/>
      <c r="P19" s="932"/>
      <c r="Q19" s="927"/>
      <c r="R19" s="933"/>
      <c r="S19" s="903"/>
      <c r="T19" s="901" t="s">
        <v>955</v>
      </c>
      <c r="U19" s="901">
        <v>1370000</v>
      </c>
      <c r="V19" s="901"/>
      <c r="W19" s="901"/>
    </row>
    <row r="20" spans="1:23" s="888" customFormat="1" ht="26.25" customHeight="1" x14ac:dyDescent="0.2">
      <c r="B20" s="924" t="s">
        <v>951</v>
      </c>
      <c r="C20" s="925" t="s">
        <v>706</v>
      </c>
      <c r="D20" s="925" t="s">
        <v>104</v>
      </c>
      <c r="E20" s="926">
        <v>10000000</v>
      </c>
      <c r="F20" s="927"/>
      <c r="G20" s="927">
        <v>10000000</v>
      </c>
      <c r="H20" s="927"/>
      <c r="I20" s="928"/>
      <c r="J20" s="927"/>
      <c r="K20" s="927">
        <f t="shared" si="4"/>
        <v>10000000</v>
      </c>
      <c r="L20" s="927"/>
      <c r="M20" s="929">
        <f t="shared" si="3"/>
        <v>0</v>
      </c>
      <c r="N20" s="930">
        <f t="shared" si="1"/>
        <v>0</v>
      </c>
      <c r="O20" s="931"/>
      <c r="P20" s="932"/>
      <c r="Q20" s="927"/>
      <c r="R20" s="933"/>
      <c r="S20" s="903"/>
      <c r="T20" s="901"/>
      <c r="U20" s="901"/>
      <c r="V20" s="901"/>
      <c r="W20" s="901"/>
    </row>
    <row r="21" spans="1:23" s="888" customFormat="1" ht="26.25" customHeight="1" x14ac:dyDescent="0.2">
      <c r="B21" s="924" t="s">
        <v>951</v>
      </c>
      <c r="C21" s="925" t="s">
        <v>707</v>
      </c>
      <c r="D21" s="925" t="s">
        <v>708</v>
      </c>
      <c r="E21" s="926">
        <v>2550000</v>
      </c>
      <c r="F21" s="927"/>
      <c r="G21" s="927">
        <v>2550000</v>
      </c>
      <c r="H21" s="927"/>
      <c r="I21" s="928"/>
      <c r="J21" s="927"/>
      <c r="K21" s="927">
        <f t="shared" si="4"/>
        <v>2550000</v>
      </c>
      <c r="L21" s="927"/>
      <c r="M21" s="929">
        <f t="shared" si="3"/>
        <v>0</v>
      </c>
      <c r="N21" s="930">
        <f t="shared" si="1"/>
        <v>0</v>
      </c>
      <c r="O21" s="931"/>
      <c r="P21" s="932"/>
      <c r="Q21" s="927"/>
      <c r="R21" s="933"/>
      <c r="S21" s="903"/>
      <c r="T21" s="901"/>
      <c r="U21" s="901"/>
      <c r="V21" s="901"/>
      <c r="W21" s="901"/>
    </row>
    <row r="22" spans="1:23" s="888" customFormat="1" ht="26.25" customHeight="1" x14ac:dyDescent="0.2">
      <c r="B22" s="924" t="s">
        <v>951</v>
      </c>
      <c r="C22" s="925" t="s">
        <v>709</v>
      </c>
      <c r="D22" s="925" t="s">
        <v>168</v>
      </c>
      <c r="E22" s="926">
        <v>10700000</v>
      </c>
      <c r="F22" s="927"/>
      <c r="G22" s="927">
        <v>10700000</v>
      </c>
      <c r="H22" s="927"/>
      <c r="I22" s="928"/>
      <c r="J22" s="927"/>
      <c r="K22" s="927">
        <f t="shared" si="4"/>
        <v>10700000</v>
      </c>
      <c r="L22" s="927"/>
      <c r="M22" s="929">
        <f t="shared" si="3"/>
        <v>0</v>
      </c>
      <c r="N22" s="930">
        <f t="shared" si="1"/>
        <v>0</v>
      </c>
      <c r="O22" s="931"/>
      <c r="P22" s="932"/>
      <c r="Q22" s="927"/>
      <c r="R22" s="933"/>
      <c r="S22" s="903"/>
      <c r="T22" s="901"/>
      <c r="U22" s="901"/>
      <c r="V22" s="901"/>
      <c r="W22" s="901"/>
    </row>
    <row r="23" spans="1:23" s="888" customFormat="1" ht="26.25" customHeight="1" x14ac:dyDescent="0.2">
      <c r="B23" s="924" t="s">
        <v>951</v>
      </c>
      <c r="C23" s="925" t="s">
        <v>710</v>
      </c>
      <c r="D23" s="925" t="s">
        <v>711</v>
      </c>
      <c r="E23" s="926">
        <v>3800000</v>
      </c>
      <c r="F23" s="927"/>
      <c r="G23" s="927">
        <v>3800000</v>
      </c>
      <c r="H23" s="927"/>
      <c r="I23" s="928"/>
      <c r="J23" s="927"/>
      <c r="K23" s="927">
        <f t="shared" si="4"/>
        <v>3800000</v>
      </c>
      <c r="L23" s="927"/>
      <c r="M23" s="929">
        <f t="shared" si="3"/>
        <v>0</v>
      </c>
      <c r="N23" s="930">
        <f t="shared" si="1"/>
        <v>0</v>
      </c>
      <c r="O23" s="931"/>
      <c r="P23" s="932"/>
      <c r="Q23" s="927"/>
      <c r="R23" s="933"/>
      <c r="S23" s="903"/>
      <c r="T23" s="901"/>
      <c r="U23" s="901"/>
      <c r="V23" s="901"/>
      <c r="W23" s="901"/>
    </row>
    <row r="24" spans="1:23" s="888" customFormat="1" ht="26.25" customHeight="1" x14ac:dyDescent="0.2">
      <c r="B24" s="924" t="s">
        <v>951</v>
      </c>
      <c r="C24" s="925" t="s">
        <v>712</v>
      </c>
      <c r="D24" s="925" t="s">
        <v>956</v>
      </c>
      <c r="E24" s="926">
        <v>11436000</v>
      </c>
      <c r="F24" s="927"/>
      <c r="G24" s="946">
        <f>19004000-7568000</f>
        <v>11436000</v>
      </c>
      <c r="H24" s="927"/>
      <c r="I24" s="928"/>
      <c r="J24" s="927"/>
      <c r="K24" s="927">
        <f t="shared" si="4"/>
        <v>11436000</v>
      </c>
      <c r="L24" s="927"/>
      <c r="M24" s="929">
        <f t="shared" si="3"/>
        <v>0</v>
      </c>
      <c r="N24" s="930">
        <f t="shared" si="1"/>
        <v>0</v>
      </c>
      <c r="O24" s="931"/>
      <c r="P24" s="932"/>
      <c r="Q24" s="927"/>
      <c r="R24" s="933"/>
      <c r="S24" s="903" t="s">
        <v>957</v>
      </c>
      <c r="T24" s="901"/>
      <c r="U24" s="901"/>
      <c r="V24" s="901"/>
      <c r="W24" s="901"/>
    </row>
    <row r="25" spans="1:23" s="888" customFormat="1" ht="26.25" customHeight="1" x14ac:dyDescent="0.2">
      <c r="B25" s="924" t="s">
        <v>951</v>
      </c>
      <c r="C25" s="925" t="s">
        <v>947</v>
      </c>
      <c r="D25" s="925"/>
      <c r="E25" s="926"/>
      <c r="F25" s="927"/>
      <c r="G25" s="927">
        <f>U25</f>
        <v>2486000</v>
      </c>
      <c r="H25" s="927"/>
      <c r="I25" s="928"/>
      <c r="J25" s="927"/>
      <c r="K25" s="927">
        <f>SUM(G25:J25)</f>
        <v>2486000</v>
      </c>
      <c r="L25" s="927"/>
      <c r="M25" s="929">
        <f t="shared" si="3"/>
        <v>-2486000</v>
      </c>
      <c r="N25" s="930">
        <f t="shared" si="1"/>
        <v>-2486000</v>
      </c>
      <c r="O25" s="931"/>
      <c r="P25" s="932"/>
      <c r="Q25" s="927"/>
      <c r="R25" s="933"/>
      <c r="S25" s="903"/>
      <c r="T25" s="901" t="s">
        <v>948</v>
      </c>
      <c r="U25" s="901">
        <f>SUM(U17:U24)</f>
        <v>2486000</v>
      </c>
      <c r="V25" s="901"/>
      <c r="W25" s="901"/>
    </row>
    <row r="26" spans="1:23" s="888" customFormat="1" ht="26.25" hidden="1" customHeight="1" x14ac:dyDescent="0.2">
      <c r="B26" s="924"/>
      <c r="C26" s="925"/>
      <c r="D26" s="925"/>
      <c r="E26" s="926"/>
      <c r="F26" s="927"/>
      <c r="G26" s="927"/>
      <c r="H26" s="927"/>
      <c r="I26" s="928"/>
      <c r="J26" s="927"/>
      <c r="K26" s="927">
        <f t="shared" si="4"/>
        <v>0</v>
      </c>
      <c r="L26" s="927"/>
      <c r="M26" s="929">
        <f t="shared" si="3"/>
        <v>0</v>
      </c>
      <c r="N26" s="930">
        <f t="shared" si="1"/>
        <v>0</v>
      </c>
      <c r="O26" s="931"/>
      <c r="P26" s="932"/>
      <c r="Q26" s="927"/>
      <c r="R26" s="933"/>
      <c r="S26" s="903"/>
      <c r="T26" s="901"/>
      <c r="U26" s="901"/>
      <c r="V26" s="901"/>
      <c r="W26" s="901"/>
    </row>
    <row r="27" spans="1:23" s="906" customFormat="1" ht="15.75" customHeight="1" x14ac:dyDescent="0.2">
      <c r="B27" s="935" t="s">
        <v>949</v>
      </c>
      <c r="C27" s="936" t="s">
        <v>958</v>
      </c>
      <c r="D27" s="937"/>
      <c r="E27" s="938"/>
      <c r="F27" s="939"/>
      <c r="G27" s="939"/>
      <c r="H27" s="939"/>
      <c r="I27" s="940"/>
      <c r="J27" s="939"/>
      <c r="K27" s="941">
        <f>SUM(K16:K26)</f>
        <v>67355600</v>
      </c>
      <c r="L27" s="941">
        <f>SUM(L16:L26)</f>
        <v>0</v>
      </c>
      <c r="M27" s="941">
        <f>SUM(M16:M26)</f>
        <v>-2486000</v>
      </c>
      <c r="N27" s="942">
        <f>SUM(N16:N26)</f>
        <v>-2486000</v>
      </c>
      <c r="O27" s="943"/>
      <c r="P27" s="944"/>
      <c r="Q27" s="939"/>
      <c r="R27" s="945"/>
      <c r="S27" s="908"/>
      <c r="T27" s="909"/>
      <c r="U27" s="909"/>
      <c r="V27" s="909"/>
      <c r="W27" s="909"/>
    </row>
    <row r="28" spans="1:23" s="888" customFormat="1" ht="25.5" x14ac:dyDescent="0.2">
      <c r="A28" s="888">
        <v>3</v>
      </c>
      <c r="B28" s="947" t="s">
        <v>959</v>
      </c>
      <c r="C28" s="925" t="s">
        <v>715</v>
      </c>
      <c r="D28" s="925" t="s">
        <v>716</v>
      </c>
      <c r="E28" s="926">
        <v>34848000</v>
      </c>
      <c r="F28" s="927">
        <v>37950000</v>
      </c>
      <c r="G28" s="927">
        <v>17424000</v>
      </c>
      <c r="H28" s="927">
        <v>20526000</v>
      </c>
      <c r="I28" s="928"/>
      <c r="J28" s="927"/>
      <c r="K28" s="927">
        <f>SUM(G28:J28)</f>
        <v>37950000</v>
      </c>
      <c r="L28" s="927"/>
      <c r="M28" s="929">
        <f t="shared" ref="M28:M68" si="5">IF(F28="",E28-K28-L28,F28-K28-L28)</f>
        <v>0</v>
      </c>
      <c r="N28" s="930">
        <f t="shared" si="1"/>
        <v>0</v>
      </c>
      <c r="O28" s="931"/>
      <c r="P28" s="932"/>
      <c r="Q28" s="927"/>
      <c r="R28" s="933"/>
      <c r="S28" s="903" t="s">
        <v>943</v>
      </c>
      <c r="T28" s="901" t="s">
        <v>952</v>
      </c>
      <c r="U28" s="901"/>
      <c r="V28" s="901"/>
      <c r="W28" s="901"/>
    </row>
    <row r="29" spans="1:23" s="888" customFormat="1" ht="25.5" x14ac:dyDescent="0.2">
      <c r="B29" s="947" t="s">
        <v>959</v>
      </c>
      <c r="C29" s="925" t="s">
        <v>31</v>
      </c>
      <c r="D29" s="925" t="s">
        <v>168</v>
      </c>
      <c r="E29" s="926">
        <v>64710000</v>
      </c>
      <c r="F29" s="946">
        <v>68836000</v>
      </c>
      <c r="G29" s="927">
        <v>19413000</v>
      </c>
      <c r="H29" s="946">
        <v>27534400</v>
      </c>
      <c r="I29" s="928">
        <v>21888600</v>
      </c>
      <c r="J29" s="927"/>
      <c r="K29" s="927">
        <f t="shared" ref="K29:K54" si="6">SUM(G29:J29)</f>
        <v>68836000</v>
      </c>
      <c r="L29" s="927"/>
      <c r="M29" s="929">
        <f t="shared" si="5"/>
        <v>0</v>
      </c>
      <c r="N29" s="930">
        <f t="shared" si="1"/>
        <v>0</v>
      </c>
      <c r="O29" s="931"/>
      <c r="P29" s="932"/>
      <c r="Q29" s="927"/>
      <c r="R29" s="933"/>
      <c r="S29" s="903"/>
      <c r="T29" s="901" t="s">
        <v>960</v>
      </c>
      <c r="U29" s="901">
        <v>720000</v>
      </c>
      <c r="V29" s="901"/>
      <c r="W29" s="901"/>
    </row>
    <row r="30" spans="1:23" s="888" customFormat="1" ht="25.5" x14ac:dyDescent="0.2">
      <c r="B30" s="947" t="s">
        <v>959</v>
      </c>
      <c r="C30" s="925" t="s">
        <v>720</v>
      </c>
      <c r="D30" s="925" t="s">
        <v>721</v>
      </c>
      <c r="E30" s="926">
        <v>10785940</v>
      </c>
      <c r="F30" s="927"/>
      <c r="G30" s="927">
        <v>4347970</v>
      </c>
      <c r="H30" s="927">
        <v>6437970</v>
      </c>
      <c r="I30" s="928"/>
      <c r="J30" s="927"/>
      <c r="K30" s="927">
        <f t="shared" si="6"/>
        <v>10785940</v>
      </c>
      <c r="L30" s="927"/>
      <c r="M30" s="929">
        <f t="shared" si="5"/>
        <v>0</v>
      </c>
      <c r="N30" s="930">
        <f t="shared" si="1"/>
        <v>0</v>
      </c>
      <c r="O30" s="931"/>
      <c r="P30" s="932"/>
      <c r="Q30" s="927"/>
      <c r="R30" s="933"/>
      <c r="S30" s="903" t="s">
        <v>943</v>
      </c>
      <c r="T30" s="901" t="s">
        <v>953</v>
      </c>
      <c r="U30" s="901">
        <v>5076000</v>
      </c>
      <c r="V30" s="901"/>
      <c r="W30" s="901"/>
    </row>
    <row r="31" spans="1:23" s="888" customFormat="1" ht="25.5" x14ac:dyDescent="0.2">
      <c r="B31" s="947" t="s">
        <v>959</v>
      </c>
      <c r="C31" s="925" t="s">
        <v>723</v>
      </c>
      <c r="D31" s="925" t="s">
        <v>352</v>
      </c>
      <c r="E31" s="926">
        <v>20033200</v>
      </c>
      <c r="F31" s="927">
        <v>19487226</v>
      </c>
      <c r="G31" s="927">
        <v>10016600</v>
      </c>
      <c r="H31" s="927">
        <v>9470626</v>
      </c>
      <c r="I31" s="928"/>
      <c r="J31" s="927"/>
      <c r="K31" s="927">
        <f t="shared" si="6"/>
        <v>19487226</v>
      </c>
      <c r="L31" s="927"/>
      <c r="M31" s="929">
        <f t="shared" si="5"/>
        <v>0</v>
      </c>
      <c r="N31" s="930">
        <f t="shared" si="1"/>
        <v>0</v>
      </c>
      <c r="O31" s="931"/>
      <c r="P31" s="932"/>
      <c r="Q31" s="927"/>
      <c r="R31" s="933"/>
      <c r="S31" s="903" t="s">
        <v>943</v>
      </c>
      <c r="T31" s="901" t="s">
        <v>954</v>
      </c>
      <c r="U31" s="901">
        <v>2427000</v>
      </c>
      <c r="V31" s="901"/>
      <c r="W31" s="901"/>
    </row>
    <row r="32" spans="1:23" s="888" customFormat="1" ht="25.5" x14ac:dyDescent="0.2">
      <c r="B32" s="947" t="s">
        <v>959</v>
      </c>
      <c r="C32" s="925" t="s">
        <v>515</v>
      </c>
      <c r="D32" s="925" t="s">
        <v>229</v>
      </c>
      <c r="E32" s="926">
        <v>68622400</v>
      </c>
      <c r="F32" s="927">
        <v>72890400</v>
      </c>
      <c r="G32" s="927">
        <v>34300000</v>
      </c>
      <c r="H32" s="927">
        <v>38590400</v>
      </c>
      <c r="I32" s="928"/>
      <c r="J32" s="927"/>
      <c r="K32" s="927">
        <f t="shared" si="6"/>
        <v>72890400</v>
      </c>
      <c r="L32" s="927"/>
      <c r="M32" s="929">
        <f t="shared" si="5"/>
        <v>0</v>
      </c>
      <c r="N32" s="930">
        <f t="shared" si="1"/>
        <v>0</v>
      </c>
      <c r="O32" s="931"/>
      <c r="P32" s="932"/>
      <c r="Q32" s="927">
        <v>72890400</v>
      </c>
      <c r="R32" s="933"/>
      <c r="S32" s="903" t="s">
        <v>943</v>
      </c>
      <c r="T32" s="901" t="s">
        <v>955</v>
      </c>
      <c r="U32" s="901">
        <v>4258000</v>
      </c>
      <c r="V32" s="901"/>
      <c r="W32" s="901"/>
    </row>
    <row r="33" spans="2:21" s="901" customFormat="1" ht="25.5" x14ac:dyDescent="0.2">
      <c r="B33" s="947" t="s">
        <v>959</v>
      </c>
      <c r="C33" s="925" t="s">
        <v>726</v>
      </c>
      <c r="D33" s="925" t="s">
        <v>727</v>
      </c>
      <c r="E33" s="926">
        <v>4000000</v>
      </c>
      <c r="F33" s="927"/>
      <c r="G33" s="927">
        <v>4000000</v>
      </c>
      <c r="H33" s="927"/>
      <c r="I33" s="928"/>
      <c r="J33" s="927"/>
      <c r="K33" s="927">
        <f t="shared" si="6"/>
        <v>4000000</v>
      </c>
      <c r="L33" s="927"/>
      <c r="M33" s="929">
        <f t="shared" si="5"/>
        <v>0</v>
      </c>
      <c r="N33" s="930">
        <f t="shared" si="1"/>
        <v>0</v>
      </c>
      <c r="O33" s="931"/>
      <c r="P33" s="932"/>
      <c r="Q33" s="927"/>
      <c r="R33" s="933"/>
      <c r="S33" s="903"/>
      <c r="T33" s="901" t="s">
        <v>961</v>
      </c>
      <c r="U33" s="901">
        <v>3440000</v>
      </c>
    </row>
    <row r="34" spans="2:21" s="901" customFormat="1" ht="25.5" x14ac:dyDescent="0.2">
      <c r="B34" s="947" t="s">
        <v>959</v>
      </c>
      <c r="C34" s="925" t="s">
        <v>692</v>
      </c>
      <c r="D34" s="925" t="s">
        <v>416</v>
      </c>
      <c r="E34" s="926">
        <v>1477872</v>
      </c>
      <c r="F34" s="927"/>
      <c r="G34" s="927">
        <v>1477872</v>
      </c>
      <c r="H34" s="927"/>
      <c r="I34" s="928"/>
      <c r="J34" s="927"/>
      <c r="K34" s="927">
        <f t="shared" si="6"/>
        <v>1477872</v>
      </c>
      <c r="L34" s="927"/>
      <c r="M34" s="929">
        <f t="shared" si="5"/>
        <v>0</v>
      </c>
      <c r="N34" s="930">
        <f t="shared" si="1"/>
        <v>0</v>
      </c>
      <c r="O34" s="931"/>
      <c r="P34" s="932"/>
      <c r="Q34" s="927"/>
      <c r="R34" s="933"/>
      <c r="S34" s="903" t="s">
        <v>943</v>
      </c>
      <c r="T34" s="901" t="s">
        <v>944</v>
      </c>
      <c r="U34" s="901">
        <v>1768000</v>
      </c>
    </row>
    <row r="35" spans="2:21" s="901" customFormat="1" ht="25.5" x14ac:dyDescent="0.2">
      <c r="B35" s="947" t="s">
        <v>959</v>
      </c>
      <c r="C35" s="925" t="s">
        <v>99</v>
      </c>
      <c r="D35" s="925" t="s">
        <v>100</v>
      </c>
      <c r="E35" s="926">
        <v>228460000</v>
      </c>
      <c r="F35" s="927">
        <v>222905000</v>
      </c>
      <c r="G35" s="927">
        <v>68538000</v>
      </c>
      <c r="H35" s="946">
        <v>91384000</v>
      </c>
      <c r="I35" s="928">
        <v>51838000</v>
      </c>
      <c r="J35" s="927"/>
      <c r="K35" s="927">
        <f t="shared" si="6"/>
        <v>211760000</v>
      </c>
      <c r="L35" s="927">
        <f>11145000</f>
        <v>11145000</v>
      </c>
      <c r="M35" s="929">
        <f t="shared" si="5"/>
        <v>0</v>
      </c>
      <c r="N35" s="930">
        <f t="shared" si="1"/>
        <v>11145000</v>
      </c>
      <c r="O35" s="931"/>
      <c r="P35" s="932"/>
      <c r="Q35" s="927" t="s">
        <v>962</v>
      </c>
      <c r="R35" s="933"/>
      <c r="S35" s="903" t="s">
        <v>943</v>
      </c>
      <c r="T35" s="901" t="s">
        <v>963</v>
      </c>
      <c r="U35" s="901">
        <v>605000</v>
      </c>
    </row>
    <row r="36" spans="2:21" s="901" customFormat="1" ht="25.5" x14ac:dyDescent="0.2">
      <c r="B36" s="947" t="s">
        <v>959</v>
      </c>
      <c r="C36" s="925" t="s">
        <v>92</v>
      </c>
      <c r="D36" s="925" t="s">
        <v>204</v>
      </c>
      <c r="E36" s="926">
        <v>83430750</v>
      </c>
      <c r="F36" s="927">
        <v>85412200</v>
      </c>
      <c r="G36" s="927">
        <v>27532147</v>
      </c>
      <c r="H36" s="946">
        <v>36709530</v>
      </c>
      <c r="I36" s="928">
        <v>21170523</v>
      </c>
      <c r="J36" s="927"/>
      <c r="K36" s="927">
        <f t="shared" si="6"/>
        <v>85412200</v>
      </c>
      <c r="L36" s="927"/>
      <c r="M36" s="929">
        <f t="shared" si="5"/>
        <v>0</v>
      </c>
      <c r="N36" s="930">
        <f t="shared" si="1"/>
        <v>0</v>
      </c>
      <c r="O36" s="931"/>
      <c r="P36" s="932"/>
      <c r="Q36" s="927" t="s">
        <v>962</v>
      </c>
      <c r="R36" s="933"/>
      <c r="S36" s="903" t="s">
        <v>943</v>
      </c>
      <c r="T36" s="901" t="s">
        <v>964</v>
      </c>
      <c r="U36" s="901">
        <v>400000</v>
      </c>
    </row>
    <row r="37" spans="2:21" s="901" customFormat="1" ht="25.5" x14ac:dyDescent="0.2">
      <c r="B37" s="947" t="s">
        <v>959</v>
      </c>
      <c r="C37" s="925" t="s">
        <v>50</v>
      </c>
      <c r="D37" s="925" t="s">
        <v>730</v>
      </c>
      <c r="E37" s="926">
        <v>82080000</v>
      </c>
      <c r="F37" s="927"/>
      <c r="G37" s="927">
        <v>32832000</v>
      </c>
      <c r="H37" s="946">
        <v>49248000</v>
      </c>
      <c r="I37" s="928"/>
      <c r="J37" s="927"/>
      <c r="K37" s="927">
        <f t="shared" si="6"/>
        <v>82080000</v>
      </c>
      <c r="L37" s="927"/>
      <c r="M37" s="929">
        <f t="shared" si="5"/>
        <v>0</v>
      </c>
      <c r="N37" s="930">
        <f t="shared" si="1"/>
        <v>0</v>
      </c>
      <c r="O37" s="931"/>
      <c r="P37" s="932"/>
      <c r="Q37" s="927"/>
      <c r="R37" s="933"/>
      <c r="S37" s="903" t="s">
        <v>943</v>
      </c>
      <c r="T37" s="901" t="s">
        <v>965</v>
      </c>
      <c r="U37" s="901">
        <v>610000</v>
      </c>
    </row>
    <row r="38" spans="2:21" s="901" customFormat="1" ht="25.5" x14ac:dyDescent="0.2">
      <c r="B38" s="947" t="s">
        <v>959</v>
      </c>
      <c r="C38" s="925" t="s">
        <v>132</v>
      </c>
      <c r="D38" s="925" t="s">
        <v>731</v>
      </c>
      <c r="E38" s="926">
        <v>42487500</v>
      </c>
      <c r="F38" s="927"/>
      <c r="G38" s="927">
        <v>21243750</v>
      </c>
      <c r="H38" s="946">
        <v>21243750</v>
      </c>
      <c r="I38" s="928"/>
      <c r="J38" s="927"/>
      <c r="K38" s="927">
        <f t="shared" si="6"/>
        <v>42487500</v>
      </c>
      <c r="L38" s="927"/>
      <c r="M38" s="929">
        <f t="shared" si="5"/>
        <v>0</v>
      </c>
      <c r="N38" s="930">
        <f t="shared" si="1"/>
        <v>0</v>
      </c>
      <c r="O38" s="931"/>
      <c r="P38" s="932"/>
      <c r="Q38" s="927"/>
      <c r="R38" s="933"/>
      <c r="S38" s="903" t="s">
        <v>943</v>
      </c>
    </row>
    <row r="39" spans="2:21" s="901" customFormat="1" ht="25.5" x14ac:dyDescent="0.2">
      <c r="B39" s="947" t="s">
        <v>959</v>
      </c>
      <c r="C39" s="925" t="s">
        <v>966</v>
      </c>
      <c r="D39" s="948" t="s">
        <v>967</v>
      </c>
      <c r="E39" s="926"/>
      <c r="F39" s="927">
        <v>56446460</v>
      </c>
      <c r="G39" s="927">
        <v>9690240</v>
      </c>
      <c r="H39" s="946">
        <v>46500000</v>
      </c>
      <c r="I39" s="928"/>
      <c r="J39" s="927"/>
      <c r="K39" s="927">
        <f t="shared" si="6"/>
        <v>56190240</v>
      </c>
      <c r="L39" s="927"/>
      <c r="M39" s="929">
        <f>IF(F39="",E39-K39-L39,F39-K39-L39)</f>
        <v>256220</v>
      </c>
      <c r="N39" s="930">
        <f t="shared" si="1"/>
        <v>256220</v>
      </c>
      <c r="O39" s="931"/>
      <c r="P39" s="932"/>
      <c r="Q39" s="927"/>
      <c r="R39" s="933"/>
      <c r="S39" s="903" t="s">
        <v>968</v>
      </c>
    </row>
    <row r="40" spans="2:21" s="901" customFormat="1" ht="38.25" x14ac:dyDescent="0.2">
      <c r="B40" s="947" t="s">
        <v>959</v>
      </c>
      <c r="C40" s="925" t="s">
        <v>732</v>
      </c>
      <c r="D40" s="925" t="s">
        <v>727</v>
      </c>
      <c r="E40" s="934">
        <f>K40</f>
        <v>5000000</v>
      </c>
      <c r="F40" s="927"/>
      <c r="G40" s="927">
        <v>5000000</v>
      </c>
      <c r="H40" s="927"/>
      <c r="I40" s="928"/>
      <c r="J40" s="927"/>
      <c r="K40" s="927">
        <f t="shared" si="6"/>
        <v>5000000</v>
      </c>
      <c r="L40" s="927"/>
      <c r="M40" s="929">
        <f t="shared" si="5"/>
        <v>0</v>
      </c>
      <c r="N40" s="930">
        <f t="shared" si="1"/>
        <v>0</v>
      </c>
      <c r="O40" s="931"/>
      <c r="P40" s="932"/>
      <c r="Q40" s="927"/>
      <c r="R40" s="933"/>
      <c r="S40" s="903"/>
    </row>
    <row r="41" spans="2:21" s="901" customFormat="1" ht="25.5" x14ac:dyDescent="0.2">
      <c r="B41" s="947" t="s">
        <v>959</v>
      </c>
      <c r="C41" s="925" t="s">
        <v>733</v>
      </c>
      <c r="D41" s="925" t="s">
        <v>734</v>
      </c>
      <c r="E41" s="934">
        <f>K41</f>
        <v>5000000</v>
      </c>
      <c r="F41" s="927"/>
      <c r="G41" s="927">
        <v>5000000</v>
      </c>
      <c r="H41" s="927"/>
      <c r="I41" s="928"/>
      <c r="J41" s="927"/>
      <c r="K41" s="927">
        <f t="shared" si="6"/>
        <v>5000000</v>
      </c>
      <c r="L41" s="927"/>
      <c r="M41" s="929">
        <f t="shared" si="5"/>
        <v>0</v>
      </c>
      <c r="N41" s="930">
        <f t="shared" si="1"/>
        <v>0</v>
      </c>
      <c r="O41" s="931"/>
      <c r="P41" s="932"/>
      <c r="Q41" s="927"/>
      <c r="R41" s="933"/>
      <c r="S41" s="903"/>
    </row>
    <row r="42" spans="2:21" s="901" customFormat="1" ht="25.5" x14ac:dyDescent="0.2">
      <c r="B42" s="947" t="s">
        <v>959</v>
      </c>
      <c r="C42" s="925" t="s">
        <v>735</v>
      </c>
      <c r="D42" s="925" t="s">
        <v>736</v>
      </c>
      <c r="E42" s="926">
        <v>35150000</v>
      </c>
      <c r="F42" s="927"/>
      <c r="G42" s="927">
        <v>24605000</v>
      </c>
      <c r="H42" s="946">
        <v>10545000</v>
      </c>
      <c r="I42" s="928"/>
      <c r="J42" s="927"/>
      <c r="K42" s="927">
        <f t="shared" si="6"/>
        <v>35150000</v>
      </c>
      <c r="L42" s="927"/>
      <c r="M42" s="929">
        <f t="shared" si="5"/>
        <v>0</v>
      </c>
      <c r="N42" s="930">
        <f t="shared" si="1"/>
        <v>0</v>
      </c>
      <c r="O42" s="931"/>
      <c r="P42" s="932"/>
      <c r="Q42" s="927"/>
      <c r="R42" s="933"/>
      <c r="S42" s="903" t="s">
        <v>943</v>
      </c>
    </row>
    <row r="43" spans="2:21" s="901" customFormat="1" ht="25.5" x14ac:dyDescent="0.2">
      <c r="B43" s="947" t="s">
        <v>959</v>
      </c>
      <c r="C43" s="925" t="s">
        <v>170</v>
      </c>
      <c r="D43" s="925" t="s">
        <v>738</v>
      </c>
      <c r="E43" s="934">
        <f>K43</f>
        <v>9645000</v>
      </c>
      <c r="F43" s="927"/>
      <c r="G43" s="927">
        <v>9645000</v>
      </c>
      <c r="H43" s="927"/>
      <c r="I43" s="928"/>
      <c r="J43" s="927"/>
      <c r="K43" s="927">
        <f t="shared" si="6"/>
        <v>9645000</v>
      </c>
      <c r="L43" s="927"/>
      <c r="M43" s="929">
        <f t="shared" si="5"/>
        <v>0</v>
      </c>
      <c r="N43" s="930">
        <f t="shared" si="1"/>
        <v>0</v>
      </c>
      <c r="O43" s="931"/>
      <c r="P43" s="932"/>
      <c r="Q43" s="927"/>
      <c r="R43" s="933"/>
      <c r="S43" s="903"/>
    </row>
    <row r="44" spans="2:21" s="901" customFormat="1" ht="25.5" x14ac:dyDescent="0.2">
      <c r="B44" s="947" t="s">
        <v>959</v>
      </c>
      <c r="C44" s="925" t="s">
        <v>292</v>
      </c>
      <c r="D44" s="925" t="s">
        <v>104</v>
      </c>
      <c r="E44" s="926">
        <v>16800000</v>
      </c>
      <c r="F44" s="927">
        <v>16800000</v>
      </c>
      <c r="G44" s="927">
        <v>11760000</v>
      </c>
      <c r="H44" s="927">
        <v>5040000</v>
      </c>
      <c r="I44" s="928"/>
      <c r="J44" s="927"/>
      <c r="K44" s="927">
        <f t="shared" si="6"/>
        <v>16800000</v>
      </c>
      <c r="L44" s="927"/>
      <c r="M44" s="929">
        <f>IF(F44="",E44-K44-L44,F44-K44-L44)</f>
        <v>0</v>
      </c>
      <c r="N44" s="930">
        <f t="shared" si="1"/>
        <v>0</v>
      </c>
      <c r="O44" s="931"/>
      <c r="P44" s="932"/>
      <c r="Q44" s="927"/>
      <c r="R44" s="933"/>
      <c r="S44" s="903"/>
    </row>
    <row r="45" spans="2:21" s="901" customFormat="1" ht="25.5" x14ac:dyDescent="0.2">
      <c r="B45" s="947" t="s">
        <v>959</v>
      </c>
      <c r="C45" s="925" t="s">
        <v>514</v>
      </c>
      <c r="D45" s="925" t="s">
        <v>114</v>
      </c>
      <c r="E45" s="926">
        <v>1650000</v>
      </c>
      <c r="F45" s="927"/>
      <c r="G45" s="927">
        <v>1650000</v>
      </c>
      <c r="H45" s="927"/>
      <c r="I45" s="928"/>
      <c r="J45" s="927"/>
      <c r="K45" s="927">
        <f t="shared" si="6"/>
        <v>1650000</v>
      </c>
      <c r="L45" s="927"/>
      <c r="M45" s="929">
        <f t="shared" si="5"/>
        <v>0</v>
      </c>
      <c r="N45" s="930">
        <f t="shared" si="1"/>
        <v>0</v>
      </c>
      <c r="O45" s="931"/>
      <c r="P45" s="932"/>
      <c r="Q45" s="927"/>
      <c r="R45" s="933"/>
      <c r="S45" s="903" t="s">
        <v>957</v>
      </c>
    </row>
    <row r="46" spans="2:21" s="901" customFormat="1" ht="25.5" x14ac:dyDescent="0.2">
      <c r="B46" s="947" t="s">
        <v>959</v>
      </c>
      <c r="C46" s="925" t="s">
        <v>340</v>
      </c>
      <c r="D46" s="925" t="s">
        <v>341</v>
      </c>
      <c r="E46" s="926">
        <v>11340000</v>
      </c>
      <c r="F46" s="927"/>
      <c r="G46" s="927">
        <v>4000000</v>
      </c>
      <c r="H46" s="927">
        <v>7340000</v>
      </c>
      <c r="I46" s="928"/>
      <c r="J46" s="927"/>
      <c r="K46" s="927">
        <f t="shared" si="6"/>
        <v>11340000</v>
      </c>
      <c r="L46" s="927"/>
      <c r="M46" s="929">
        <f t="shared" si="5"/>
        <v>0</v>
      </c>
      <c r="N46" s="930">
        <f t="shared" si="1"/>
        <v>0</v>
      </c>
      <c r="O46" s="931"/>
      <c r="P46" s="932"/>
      <c r="Q46" s="927"/>
      <c r="R46" s="933"/>
      <c r="S46" s="903"/>
    </row>
    <row r="47" spans="2:21" s="901" customFormat="1" ht="25.5" x14ac:dyDescent="0.2">
      <c r="B47" s="947" t="s">
        <v>959</v>
      </c>
      <c r="C47" s="925" t="s">
        <v>739</v>
      </c>
      <c r="D47" s="925" t="s">
        <v>727</v>
      </c>
      <c r="E47" s="934">
        <f>K47</f>
        <v>2000000</v>
      </c>
      <c r="F47" s="927"/>
      <c r="G47" s="946">
        <v>2000000</v>
      </c>
      <c r="H47" s="927"/>
      <c r="I47" s="928"/>
      <c r="J47" s="927"/>
      <c r="K47" s="927">
        <f t="shared" si="6"/>
        <v>2000000</v>
      </c>
      <c r="L47" s="927"/>
      <c r="M47" s="929">
        <f t="shared" si="5"/>
        <v>0</v>
      </c>
      <c r="N47" s="930">
        <f t="shared" si="1"/>
        <v>0</v>
      </c>
      <c r="O47" s="931"/>
      <c r="P47" s="932"/>
      <c r="Q47" s="927"/>
      <c r="R47" s="933"/>
      <c r="S47" s="903"/>
    </row>
    <row r="48" spans="2:21" s="901" customFormat="1" ht="25.5" x14ac:dyDescent="0.2">
      <c r="B48" s="947" t="s">
        <v>959</v>
      </c>
      <c r="C48" s="925" t="s">
        <v>740</v>
      </c>
      <c r="D48" s="925" t="s">
        <v>397</v>
      </c>
      <c r="E48" s="926">
        <f>40174200+3423750</f>
        <v>43597950</v>
      </c>
      <c r="F48" s="927"/>
      <c r="G48" s="927">
        <v>40174200</v>
      </c>
      <c r="H48" s="927">
        <v>3423750</v>
      </c>
      <c r="I48" s="928"/>
      <c r="J48" s="927"/>
      <c r="K48" s="927">
        <f t="shared" si="6"/>
        <v>43597950</v>
      </c>
      <c r="L48" s="927"/>
      <c r="M48" s="929">
        <f t="shared" si="5"/>
        <v>0</v>
      </c>
      <c r="N48" s="930">
        <f t="shared" si="1"/>
        <v>0</v>
      </c>
      <c r="O48" s="931"/>
      <c r="P48" s="932"/>
      <c r="Q48" s="927"/>
      <c r="R48" s="933"/>
      <c r="S48" s="903"/>
    </row>
    <row r="49" spans="2:19" s="901" customFormat="1" ht="25.5" x14ac:dyDescent="0.2">
      <c r="B49" s="947" t="s">
        <v>959</v>
      </c>
      <c r="C49" s="925" t="s">
        <v>715</v>
      </c>
      <c r="D49" s="925" t="s">
        <v>229</v>
      </c>
      <c r="E49" s="926">
        <v>30254400</v>
      </c>
      <c r="F49" s="927">
        <v>31509500</v>
      </c>
      <c r="G49" s="927">
        <v>15127200</v>
      </c>
      <c r="H49" s="946">
        <v>16382300</v>
      </c>
      <c r="I49" s="928"/>
      <c r="J49" s="927"/>
      <c r="K49" s="927">
        <f t="shared" si="6"/>
        <v>31509500</v>
      </c>
      <c r="L49" s="927"/>
      <c r="M49" s="929">
        <f>IF(F49="",E49-K49-L49,F49-K49-L49)</f>
        <v>0</v>
      </c>
      <c r="N49" s="930">
        <f t="shared" si="1"/>
        <v>0</v>
      </c>
      <c r="O49" s="931" t="s">
        <v>969</v>
      </c>
      <c r="P49" s="932">
        <v>43977</v>
      </c>
      <c r="Q49" s="927">
        <v>31509500</v>
      </c>
      <c r="R49" s="933"/>
      <c r="S49" s="903" t="s">
        <v>943</v>
      </c>
    </row>
    <row r="50" spans="2:19" s="901" customFormat="1" ht="38.25" x14ac:dyDescent="0.2">
      <c r="B50" s="947" t="s">
        <v>959</v>
      </c>
      <c r="C50" s="925" t="s">
        <v>50</v>
      </c>
      <c r="D50" s="925" t="s">
        <v>65</v>
      </c>
      <c r="E50" s="926">
        <v>6930000</v>
      </c>
      <c r="F50" s="927">
        <v>6930000</v>
      </c>
      <c r="G50" s="927">
        <v>3150000</v>
      </c>
      <c r="H50" s="927">
        <v>3780000</v>
      </c>
      <c r="I50" s="928"/>
      <c r="J50" s="927"/>
      <c r="K50" s="927">
        <f t="shared" si="6"/>
        <v>6930000</v>
      </c>
      <c r="L50" s="927"/>
      <c r="M50" s="929">
        <f t="shared" si="5"/>
        <v>0</v>
      </c>
      <c r="N50" s="930">
        <f t="shared" si="1"/>
        <v>0</v>
      </c>
      <c r="O50" s="931"/>
      <c r="P50" s="932"/>
      <c r="Q50" s="927"/>
      <c r="R50" s="933"/>
      <c r="S50" s="903" t="s">
        <v>957</v>
      </c>
    </row>
    <row r="51" spans="2:19" s="901" customFormat="1" ht="25.5" x14ac:dyDescent="0.2">
      <c r="B51" s="947" t="s">
        <v>959</v>
      </c>
      <c r="C51" s="925" t="s">
        <v>363</v>
      </c>
      <c r="D51" s="925" t="s">
        <v>339</v>
      </c>
      <c r="E51" s="926">
        <v>8859200</v>
      </c>
      <c r="F51" s="927"/>
      <c r="G51" s="927">
        <v>8859200</v>
      </c>
      <c r="H51" s="927"/>
      <c r="I51" s="928"/>
      <c r="J51" s="927"/>
      <c r="K51" s="927">
        <f t="shared" si="6"/>
        <v>8859200</v>
      </c>
      <c r="L51" s="927"/>
      <c r="M51" s="929">
        <f t="shared" si="5"/>
        <v>0</v>
      </c>
      <c r="N51" s="930">
        <f t="shared" si="1"/>
        <v>0</v>
      </c>
      <c r="O51" s="931"/>
      <c r="P51" s="932"/>
      <c r="Q51" s="927"/>
      <c r="R51" s="933"/>
      <c r="S51" s="903" t="s">
        <v>943</v>
      </c>
    </row>
    <row r="52" spans="2:19" s="901" customFormat="1" ht="25.5" x14ac:dyDescent="0.2">
      <c r="B52" s="947" t="s">
        <v>959</v>
      </c>
      <c r="C52" s="925" t="s">
        <v>970</v>
      </c>
      <c r="D52" s="925" t="s">
        <v>742</v>
      </c>
      <c r="E52" s="926">
        <v>5880000</v>
      </c>
      <c r="F52" s="927"/>
      <c r="G52" s="927">
        <v>2940000</v>
      </c>
      <c r="H52" s="927">
        <v>2940000</v>
      </c>
      <c r="I52" s="928"/>
      <c r="J52" s="927"/>
      <c r="K52" s="927">
        <f t="shared" si="6"/>
        <v>5880000</v>
      </c>
      <c r="L52" s="927"/>
      <c r="M52" s="929">
        <f t="shared" si="5"/>
        <v>0</v>
      </c>
      <c r="N52" s="930">
        <f t="shared" si="1"/>
        <v>0</v>
      </c>
      <c r="O52" s="931"/>
      <c r="P52" s="932"/>
      <c r="Q52" s="927"/>
      <c r="R52" s="933"/>
      <c r="S52" s="903" t="s">
        <v>943</v>
      </c>
    </row>
    <row r="53" spans="2:19" s="901" customFormat="1" ht="25.5" x14ac:dyDescent="0.2">
      <c r="B53" s="947" t="s">
        <v>959</v>
      </c>
      <c r="C53" s="925" t="s">
        <v>743</v>
      </c>
      <c r="D53" s="925" t="s">
        <v>744</v>
      </c>
      <c r="E53" s="926">
        <v>3800000</v>
      </c>
      <c r="F53" s="927"/>
      <c r="G53" s="927">
        <v>3800000</v>
      </c>
      <c r="H53" s="927"/>
      <c r="I53" s="928"/>
      <c r="J53" s="927"/>
      <c r="K53" s="927">
        <f t="shared" si="6"/>
        <v>3800000</v>
      </c>
      <c r="L53" s="927"/>
      <c r="M53" s="929">
        <f t="shared" si="5"/>
        <v>0</v>
      </c>
      <c r="N53" s="930">
        <f t="shared" si="1"/>
        <v>0</v>
      </c>
      <c r="O53" s="931"/>
      <c r="P53" s="932"/>
      <c r="Q53" s="927"/>
      <c r="R53" s="933"/>
      <c r="S53" s="903"/>
    </row>
    <row r="54" spans="2:19" s="901" customFormat="1" ht="25.5" x14ac:dyDescent="0.2">
      <c r="B54" s="947" t="s">
        <v>959</v>
      </c>
      <c r="C54" s="925" t="s">
        <v>158</v>
      </c>
      <c r="D54" s="925" t="s">
        <v>971</v>
      </c>
      <c r="E54" s="926">
        <v>3850000</v>
      </c>
      <c r="F54" s="927"/>
      <c r="G54" s="927">
        <v>3850000</v>
      </c>
      <c r="H54" s="927"/>
      <c r="I54" s="928"/>
      <c r="J54" s="927"/>
      <c r="K54" s="927">
        <f t="shared" si="6"/>
        <v>3850000</v>
      </c>
      <c r="L54" s="927"/>
      <c r="M54" s="929">
        <f t="shared" si="5"/>
        <v>0</v>
      </c>
      <c r="N54" s="930">
        <f t="shared" si="1"/>
        <v>0</v>
      </c>
      <c r="O54" s="931"/>
      <c r="P54" s="932"/>
      <c r="Q54" s="927"/>
      <c r="R54" s="933"/>
      <c r="S54" s="903"/>
    </row>
    <row r="55" spans="2:19" s="901" customFormat="1" ht="25.5" x14ac:dyDescent="0.2">
      <c r="B55" s="947" t="s">
        <v>959</v>
      </c>
      <c r="C55" s="925" t="s">
        <v>745</v>
      </c>
      <c r="D55" s="925" t="s">
        <v>746</v>
      </c>
      <c r="E55" s="926">
        <v>27885000</v>
      </c>
      <c r="F55" s="927"/>
      <c r="G55" s="927">
        <v>27885000</v>
      </c>
      <c r="H55" s="927"/>
      <c r="I55" s="928"/>
      <c r="J55" s="927"/>
      <c r="K55" s="927">
        <f t="shared" ref="K55:K63" si="7">SUM(G55:J55)</f>
        <v>27885000</v>
      </c>
      <c r="L55" s="927"/>
      <c r="M55" s="929">
        <f t="shared" si="5"/>
        <v>0</v>
      </c>
      <c r="N55" s="930">
        <f t="shared" si="1"/>
        <v>0</v>
      </c>
      <c r="O55" s="931"/>
      <c r="P55" s="932"/>
      <c r="Q55" s="927"/>
      <c r="R55" s="933"/>
      <c r="S55" s="903" t="s">
        <v>943</v>
      </c>
    </row>
    <row r="56" spans="2:19" s="901" customFormat="1" ht="25.5" x14ac:dyDescent="0.2">
      <c r="B56" s="947" t="s">
        <v>959</v>
      </c>
      <c r="C56" s="925" t="s">
        <v>747</v>
      </c>
      <c r="D56" s="925" t="s">
        <v>146</v>
      </c>
      <c r="E56" s="926">
        <v>1330000</v>
      </c>
      <c r="F56" s="927"/>
      <c r="G56" s="927">
        <v>1330000</v>
      </c>
      <c r="H56" s="927"/>
      <c r="I56" s="928"/>
      <c r="J56" s="927"/>
      <c r="K56" s="927">
        <f t="shared" si="7"/>
        <v>1330000</v>
      </c>
      <c r="L56" s="927"/>
      <c r="M56" s="929">
        <f t="shared" si="5"/>
        <v>0</v>
      </c>
      <c r="N56" s="930">
        <f t="shared" si="1"/>
        <v>0</v>
      </c>
      <c r="O56" s="931"/>
      <c r="P56" s="932"/>
      <c r="Q56" s="927"/>
      <c r="R56" s="933"/>
      <c r="S56" s="903" t="s">
        <v>968</v>
      </c>
    </row>
    <row r="57" spans="2:19" s="901" customFormat="1" ht="25.5" x14ac:dyDescent="0.2">
      <c r="B57" s="947" t="s">
        <v>959</v>
      </c>
      <c r="C57" s="925" t="s">
        <v>748</v>
      </c>
      <c r="D57" s="925" t="s">
        <v>57</v>
      </c>
      <c r="E57" s="926">
        <v>2760000</v>
      </c>
      <c r="F57" s="927"/>
      <c r="G57" s="927">
        <v>2760000</v>
      </c>
      <c r="H57" s="927"/>
      <c r="I57" s="928"/>
      <c r="J57" s="927"/>
      <c r="K57" s="927">
        <f t="shared" si="7"/>
        <v>2760000</v>
      </c>
      <c r="L57" s="927"/>
      <c r="M57" s="929">
        <f t="shared" si="5"/>
        <v>0</v>
      </c>
      <c r="N57" s="930">
        <f t="shared" si="1"/>
        <v>0</v>
      </c>
      <c r="O57" s="931"/>
      <c r="P57" s="932"/>
      <c r="Q57" s="927"/>
      <c r="R57" s="933"/>
      <c r="S57" s="903" t="s">
        <v>968</v>
      </c>
    </row>
    <row r="58" spans="2:19" s="901" customFormat="1" ht="38.25" x14ac:dyDescent="0.2">
      <c r="B58" s="947" t="s">
        <v>959</v>
      </c>
      <c r="C58" s="925" t="s">
        <v>215</v>
      </c>
      <c r="D58" s="925" t="s">
        <v>750</v>
      </c>
      <c r="E58" s="926">
        <v>29551609</v>
      </c>
      <c r="F58" s="927">
        <v>29551609</v>
      </c>
      <c r="G58" s="946">
        <v>29551609</v>
      </c>
      <c r="H58" s="927"/>
      <c r="I58" s="928"/>
      <c r="J58" s="927"/>
      <c r="K58" s="927">
        <f t="shared" si="7"/>
        <v>29551609</v>
      </c>
      <c r="L58" s="927"/>
      <c r="M58" s="929">
        <f t="shared" si="5"/>
        <v>0</v>
      </c>
      <c r="N58" s="930">
        <f t="shared" si="1"/>
        <v>0</v>
      </c>
      <c r="O58" s="931" t="s">
        <v>972</v>
      </c>
      <c r="P58" s="932">
        <v>43975</v>
      </c>
      <c r="Q58" s="927">
        <v>29551609</v>
      </c>
      <c r="R58" s="933"/>
      <c r="S58" s="903" t="s">
        <v>943</v>
      </c>
    </row>
    <row r="59" spans="2:19" s="901" customFormat="1" ht="25.5" x14ac:dyDescent="0.2">
      <c r="B59" s="947" t="s">
        <v>959</v>
      </c>
      <c r="C59" s="925" t="s">
        <v>973</v>
      </c>
      <c r="D59" s="925" t="s">
        <v>974</v>
      </c>
      <c r="E59" s="926">
        <f>1000000+796000</f>
        <v>1796000</v>
      </c>
      <c r="F59" s="927"/>
      <c r="G59" s="946">
        <v>1000000</v>
      </c>
      <c r="H59" s="927">
        <v>796000</v>
      </c>
      <c r="I59" s="928"/>
      <c r="J59" s="927"/>
      <c r="K59" s="927">
        <f t="shared" si="7"/>
        <v>1796000</v>
      </c>
      <c r="L59" s="927"/>
      <c r="M59" s="929">
        <f t="shared" si="5"/>
        <v>0</v>
      </c>
      <c r="N59" s="930">
        <f t="shared" si="1"/>
        <v>0</v>
      </c>
      <c r="O59" s="931"/>
      <c r="P59" s="932"/>
      <c r="Q59" s="927"/>
      <c r="R59" s="933"/>
      <c r="S59" s="903"/>
    </row>
    <row r="60" spans="2:19" s="901" customFormat="1" ht="25.5" x14ac:dyDescent="0.2">
      <c r="B60" s="947" t="s">
        <v>959</v>
      </c>
      <c r="C60" s="925" t="s">
        <v>970</v>
      </c>
      <c r="D60" s="925" t="s">
        <v>975</v>
      </c>
      <c r="E60" s="926">
        <v>2419000</v>
      </c>
      <c r="F60" s="927"/>
      <c r="G60" s="946">
        <v>2419000</v>
      </c>
      <c r="H60" s="927"/>
      <c r="I60" s="928"/>
      <c r="J60" s="927"/>
      <c r="K60" s="927">
        <f t="shared" si="7"/>
        <v>2419000</v>
      </c>
      <c r="L60" s="927"/>
      <c r="M60" s="929">
        <f t="shared" si="5"/>
        <v>0</v>
      </c>
      <c r="N60" s="930">
        <f t="shared" si="1"/>
        <v>0</v>
      </c>
      <c r="O60" s="931"/>
      <c r="P60" s="932"/>
      <c r="Q60" s="927"/>
      <c r="R60" s="933"/>
      <c r="S60" s="903"/>
    </row>
    <row r="61" spans="2:19" s="901" customFormat="1" ht="25.5" x14ac:dyDescent="0.2">
      <c r="B61" s="947" t="s">
        <v>959</v>
      </c>
      <c r="C61" s="925" t="s">
        <v>118</v>
      </c>
      <c r="D61" s="925" t="s">
        <v>315</v>
      </c>
      <c r="E61" s="926">
        <v>2000000</v>
      </c>
      <c r="F61" s="927"/>
      <c r="G61" s="946">
        <v>2000000</v>
      </c>
      <c r="H61" s="927"/>
      <c r="I61" s="928"/>
      <c r="J61" s="927"/>
      <c r="K61" s="927">
        <f t="shared" si="7"/>
        <v>2000000</v>
      </c>
      <c r="L61" s="927"/>
      <c r="M61" s="929">
        <f t="shared" si="5"/>
        <v>0</v>
      </c>
      <c r="N61" s="930">
        <f t="shared" si="1"/>
        <v>0</v>
      </c>
      <c r="O61" s="931"/>
      <c r="P61" s="932"/>
      <c r="Q61" s="927"/>
      <c r="R61" s="933"/>
      <c r="S61" s="903"/>
    </row>
    <row r="62" spans="2:19" s="901" customFormat="1" ht="25.5" x14ac:dyDescent="0.2">
      <c r="B62" s="947" t="s">
        <v>959</v>
      </c>
      <c r="C62" s="925" t="s">
        <v>92</v>
      </c>
      <c r="D62" s="925" t="s">
        <v>976</v>
      </c>
      <c r="E62" s="926"/>
      <c r="F62" s="927">
        <v>5015000</v>
      </c>
      <c r="G62" s="946">
        <v>5015000</v>
      </c>
      <c r="H62" s="927"/>
      <c r="I62" s="928"/>
      <c r="J62" s="927"/>
      <c r="K62" s="927">
        <f t="shared" si="7"/>
        <v>5015000</v>
      </c>
      <c r="L62" s="927"/>
      <c r="M62" s="929">
        <f t="shared" si="5"/>
        <v>0</v>
      </c>
      <c r="N62" s="930">
        <f t="shared" si="1"/>
        <v>0</v>
      </c>
      <c r="O62" s="931"/>
      <c r="P62" s="932"/>
      <c r="Q62" s="927" t="s">
        <v>977</v>
      </c>
      <c r="R62" s="933"/>
      <c r="S62" s="903"/>
    </row>
    <row r="63" spans="2:19" s="901" customFormat="1" ht="15.75" customHeight="1" x14ac:dyDescent="0.2">
      <c r="B63" s="947" t="s">
        <v>959</v>
      </c>
      <c r="C63" s="925" t="s">
        <v>978</v>
      </c>
      <c r="D63" s="925"/>
      <c r="E63" s="926">
        <v>1000000</v>
      </c>
      <c r="F63" s="927"/>
      <c r="G63" s="946">
        <v>1000000</v>
      </c>
      <c r="H63" s="927"/>
      <c r="I63" s="928"/>
      <c r="J63" s="927"/>
      <c r="K63" s="927">
        <f t="shared" si="7"/>
        <v>1000000</v>
      </c>
      <c r="L63" s="927"/>
      <c r="M63" s="929">
        <f t="shared" si="5"/>
        <v>0</v>
      </c>
      <c r="N63" s="930">
        <f t="shared" si="1"/>
        <v>0</v>
      </c>
      <c r="O63" s="931"/>
      <c r="P63" s="932"/>
      <c r="Q63" s="927"/>
      <c r="R63" s="933"/>
      <c r="S63" s="903"/>
    </row>
    <row r="64" spans="2:19" s="901" customFormat="1" ht="15.75" customHeight="1" x14ac:dyDescent="0.2">
      <c r="B64" s="947" t="s">
        <v>959</v>
      </c>
      <c r="C64" s="925" t="s">
        <v>394</v>
      </c>
      <c r="D64" s="925" t="s">
        <v>190</v>
      </c>
      <c r="E64" s="926">
        <v>61400000</v>
      </c>
      <c r="F64" s="927"/>
      <c r="G64" s="946">
        <v>61400000</v>
      </c>
      <c r="H64" s="927"/>
      <c r="I64" s="928"/>
      <c r="J64" s="927"/>
      <c r="K64" s="927">
        <f>SUM(G64:J64)</f>
        <v>61400000</v>
      </c>
      <c r="L64" s="927"/>
      <c r="M64" s="929">
        <f t="shared" si="5"/>
        <v>0</v>
      </c>
      <c r="N64" s="930">
        <f t="shared" si="1"/>
        <v>0</v>
      </c>
      <c r="O64" s="931"/>
      <c r="P64" s="932"/>
      <c r="Q64" s="927"/>
      <c r="R64" s="933"/>
      <c r="S64" s="903"/>
    </row>
    <row r="65" spans="1:23" s="888" customFormat="1" ht="15.75" customHeight="1" x14ac:dyDescent="0.2">
      <c r="B65" s="947" t="s">
        <v>959</v>
      </c>
      <c r="C65" s="925" t="s">
        <v>979</v>
      </c>
      <c r="D65" s="925" t="s">
        <v>980</v>
      </c>
      <c r="E65" s="926">
        <v>250000</v>
      </c>
      <c r="F65" s="927"/>
      <c r="G65" s="946">
        <v>250000</v>
      </c>
      <c r="H65" s="927"/>
      <c r="I65" s="928"/>
      <c r="J65" s="927"/>
      <c r="K65" s="927">
        <f>SUM(G65:J65)</f>
        <v>250000</v>
      </c>
      <c r="L65" s="927"/>
      <c r="M65" s="929">
        <f t="shared" si="5"/>
        <v>0</v>
      </c>
      <c r="N65" s="930">
        <f t="shared" si="1"/>
        <v>0</v>
      </c>
      <c r="O65" s="931"/>
      <c r="P65" s="932"/>
      <c r="Q65" s="927"/>
      <c r="R65" s="933"/>
      <c r="S65" s="903"/>
      <c r="T65" s="901"/>
      <c r="U65" s="901"/>
      <c r="V65" s="901"/>
      <c r="W65" s="901"/>
    </row>
    <row r="66" spans="1:23" s="888" customFormat="1" ht="15.75" customHeight="1" x14ac:dyDescent="0.2">
      <c r="B66" s="947" t="s">
        <v>959</v>
      </c>
      <c r="C66" s="925" t="s">
        <v>981</v>
      </c>
      <c r="D66" s="925" t="s">
        <v>100</v>
      </c>
      <c r="E66" s="927">
        <v>1350000</v>
      </c>
      <c r="F66" s="927"/>
      <c r="G66" s="946">
        <v>1350000</v>
      </c>
      <c r="H66" s="927"/>
      <c r="I66" s="928"/>
      <c r="J66" s="927"/>
      <c r="K66" s="927">
        <f>SUM(G66:J66)</f>
        <v>1350000</v>
      </c>
      <c r="L66" s="927"/>
      <c r="M66" s="929"/>
      <c r="N66" s="930">
        <f t="shared" si="1"/>
        <v>0</v>
      </c>
      <c r="O66" s="931"/>
      <c r="P66" s="932"/>
      <c r="Q66" s="927"/>
      <c r="R66" s="933"/>
      <c r="S66" s="903"/>
      <c r="T66" s="901"/>
      <c r="U66" s="901"/>
      <c r="V66" s="901"/>
      <c r="W66" s="901"/>
    </row>
    <row r="67" spans="1:23" s="888" customFormat="1" ht="15.75" customHeight="1" x14ac:dyDescent="0.2">
      <c r="B67" s="947" t="s">
        <v>959</v>
      </c>
      <c r="C67" s="925" t="s">
        <v>982</v>
      </c>
      <c r="D67" s="925" t="s">
        <v>983</v>
      </c>
      <c r="E67" s="949">
        <v>13600000</v>
      </c>
      <c r="F67" s="927"/>
      <c r="G67" s="949">
        <v>13600000</v>
      </c>
      <c r="H67" s="927"/>
      <c r="I67" s="928"/>
      <c r="J67" s="927"/>
      <c r="K67" s="927">
        <f>SUM(G67:J67)</f>
        <v>13600000</v>
      </c>
      <c r="L67" s="927"/>
      <c r="M67" s="929"/>
      <c r="N67" s="930">
        <f t="shared" si="1"/>
        <v>0</v>
      </c>
      <c r="O67" s="931"/>
      <c r="P67" s="932"/>
      <c r="Q67" s="927"/>
      <c r="R67" s="933"/>
      <c r="S67" s="903"/>
      <c r="T67" s="901"/>
      <c r="U67" s="901"/>
      <c r="V67" s="901"/>
      <c r="W67" s="901"/>
    </row>
    <row r="68" spans="1:23" s="888" customFormat="1" ht="25.5" x14ac:dyDescent="0.2">
      <c r="B68" s="947" t="s">
        <v>959</v>
      </c>
      <c r="C68" s="925" t="s">
        <v>947</v>
      </c>
      <c r="D68" s="925"/>
      <c r="E68" s="926"/>
      <c r="F68" s="927"/>
      <c r="G68" s="927">
        <f>U68</f>
        <v>19304000</v>
      </c>
      <c r="H68" s="927"/>
      <c r="I68" s="928"/>
      <c r="J68" s="927"/>
      <c r="K68" s="927">
        <f>SUM(G68:J68)</f>
        <v>19304000</v>
      </c>
      <c r="L68" s="927"/>
      <c r="M68" s="929">
        <f t="shared" si="5"/>
        <v>-19304000</v>
      </c>
      <c r="N68" s="930">
        <f t="shared" si="1"/>
        <v>-19304000</v>
      </c>
      <c r="O68" s="931"/>
      <c r="P68" s="932"/>
      <c r="Q68" s="927"/>
      <c r="R68" s="933"/>
      <c r="S68" s="903"/>
      <c r="T68" s="901" t="s">
        <v>948</v>
      </c>
      <c r="U68" s="901">
        <f>SUM(U29:U58)</f>
        <v>19304000</v>
      </c>
      <c r="V68" s="901"/>
      <c r="W68" s="901"/>
    </row>
    <row r="69" spans="1:23" s="888" customFormat="1" ht="12.75" x14ac:dyDescent="0.2">
      <c r="B69" s="947"/>
      <c r="C69" s="925"/>
      <c r="D69" s="925"/>
      <c r="E69" s="926"/>
      <c r="F69" s="927"/>
      <c r="G69" s="927"/>
      <c r="H69" s="927"/>
      <c r="I69" s="928"/>
      <c r="J69" s="927"/>
      <c r="K69" s="927"/>
      <c r="L69" s="927"/>
      <c r="M69" s="929"/>
      <c r="N69" s="930"/>
      <c r="O69" s="931"/>
      <c r="P69" s="932"/>
      <c r="Q69" s="927"/>
      <c r="R69" s="933"/>
      <c r="S69" s="903"/>
      <c r="T69" s="901"/>
      <c r="U69" s="901"/>
      <c r="V69" s="901"/>
      <c r="W69" s="901"/>
    </row>
    <row r="70" spans="1:23" s="906" customFormat="1" ht="25.5" x14ac:dyDescent="0.2">
      <c r="B70" s="935" t="s">
        <v>949</v>
      </c>
      <c r="C70" s="936" t="s">
        <v>984</v>
      </c>
      <c r="D70" s="937"/>
      <c r="E70" s="938"/>
      <c r="F70" s="939"/>
      <c r="G70" s="939"/>
      <c r="H70" s="939"/>
      <c r="I70" s="940"/>
      <c r="J70" s="939"/>
      <c r="K70" s="950">
        <f>SUM(K28:K69)</f>
        <v>1054029637</v>
      </c>
      <c r="L70" s="950">
        <f>SUM(L28:L69)</f>
        <v>11145000</v>
      </c>
      <c r="M70" s="950">
        <f>SUM(M28:M69)</f>
        <v>-19047780</v>
      </c>
      <c r="N70" s="942">
        <f>SUM(N28:N69)</f>
        <v>-7902780</v>
      </c>
      <c r="O70" s="943"/>
      <c r="P70" s="944"/>
      <c r="Q70" s="939"/>
      <c r="R70" s="945"/>
      <c r="S70" s="908"/>
      <c r="T70" s="909"/>
      <c r="U70" s="909"/>
      <c r="V70" s="909"/>
      <c r="W70" s="909"/>
    </row>
    <row r="71" spans="1:23" s="888" customFormat="1" ht="25.5" x14ac:dyDescent="0.2">
      <c r="A71" s="888">
        <v>4</v>
      </c>
      <c r="B71" s="947" t="s">
        <v>985</v>
      </c>
      <c r="C71" s="925" t="s">
        <v>752</v>
      </c>
      <c r="D71" s="925" t="s">
        <v>526</v>
      </c>
      <c r="E71" s="934">
        <v>5089300</v>
      </c>
      <c r="F71" s="927"/>
      <c r="G71" s="927">
        <v>5000000</v>
      </c>
      <c r="H71" s="946">
        <v>89300</v>
      </c>
      <c r="I71" s="928"/>
      <c r="J71" s="927"/>
      <c r="K71" s="927">
        <f>SUM(G71:J71)</f>
        <v>5089300</v>
      </c>
      <c r="L71" s="927"/>
      <c r="M71" s="929">
        <f t="shared" ref="M71:M94" si="8">IF(F71="",E71-K71-L71,F71-K71-L71)</f>
        <v>0</v>
      </c>
      <c r="N71" s="930">
        <f t="shared" si="1"/>
        <v>0</v>
      </c>
      <c r="O71" s="931" t="s">
        <v>717</v>
      </c>
      <c r="P71" s="932">
        <v>43965</v>
      </c>
      <c r="Q71" s="927"/>
      <c r="R71" s="933"/>
      <c r="S71" s="902"/>
      <c r="T71" s="901" t="s">
        <v>952</v>
      </c>
      <c r="U71" s="901"/>
      <c r="V71" s="901"/>
      <c r="W71" s="901"/>
    </row>
    <row r="72" spans="1:23" s="888" customFormat="1" ht="12.75" x14ac:dyDescent="0.2">
      <c r="B72" s="947" t="s">
        <v>986</v>
      </c>
      <c r="C72" s="925" t="s">
        <v>50</v>
      </c>
      <c r="D72" s="925" t="s">
        <v>323</v>
      </c>
      <c r="E72" s="926">
        <v>19428000</v>
      </c>
      <c r="F72" s="927"/>
      <c r="G72" s="927">
        <v>9714000</v>
      </c>
      <c r="H72" s="946">
        <v>9714000</v>
      </c>
      <c r="I72" s="928"/>
      <c r="J72" s="927"/>
      <c r="K72" s="927">
        <f t="shared" ref="K72:K94" si="9">SUM(G72:J72)</f>
        <v>19428000</v>
      </c>
      <c r="L72" s="927"/>
      <c r="M72" s="929">
        <f t="shared" si="8"/>
        <v>0</v>
      </c>
      <c r="N72" s="930">
        <f t="shared" si="1"/>
        <v>0</v>
      </c>
      <c r="O72" s="931"/>
      <c r="P72" s="932"/>
      <c r="Q72" s="927"/>
      <c r="R72" s="933"/>
      <c r="S72" s="903" t="s">
        <v>943</v>
      </c>
      <c r="T72" s="901" t="s">
        <v>960</v>
      </c>
      <c r="U72" s="901">
        <v>640000</v>
      </c>
      <c r="V72" s="901"/>
      <c r="W72" s="901"/>
    </row>
    <row r="73" spans="1:23" s="888" customFormat="1" ht="12.75" x14ac:dyDescent="0.2">
      <c r="B73" s="947" t="s">
        <v>986</v>
      </c>
      <c r="C73" s="925" t="s">
        <v>50</v>
      </c>
      <c r="D73" s="925" t="s">
        <v>754</v>
      </c>
      <c r="E73" s="926">
        <v>3500000</v>
      </c>
      <c r="F73" s="927"/>
      <c r="G73" s="927">
        <v>1750000</v>
      </c>
      <c r="H73" s="946">
        <v>1750000</v>
      </c>
      <c r="I73" s="928"/>
      <c r="J73" s="927"/>
      <c r="K73" s="927">
        <f t="shared" si="9"/>
        <v>3500000</v>
      </c>
      <c r="L73" s="927"/>
      <c r="M73" s="929">
        <f t="shared" si="8"/>
        <v>0</v>
      </c>
      <c r="N73" s="930">
        <f t="shared" ref="N73:N137" si="10">IF($F73="",($E73-$K73),($F73-$K73))</f>
        <v>0</v>
      </c>
      <c r="O73" s="931"/>
      <c r="P73" s="932"/>
      <c r="Q73" s="927"/>
      <c r="R73" s="933"/>
      <c r="S73" s="903" t="s">
        <v>943</v>
      </c>
      <c r="T73" s="901" t="s">
        <v>953</v>
      </c>
      <c r="U73" s="901">
        <v>1371000</v>
      </c>
      <c r="V73" s="901"/>
      <c r="W73" s="901"/>
    </row>
    <row r="74" spans="1:23" s="888" customFormat="1" ht="25.5" x14ac:dyDescent="0.2">
      <c r="B74" s="947" t="s">
        <v>986</v>
      </c>
      <c r="C74" s="925" t="s">
        <v>755</v>
      </c>
      <c r="D74" s="925" t="s">
        <v>756</v>
      </c>
      <c r="E74" s="926">
        <v>2150000</v>
      </c>
      <c r="F74" s="927"/>
      <c r="G74" s="927">
        <v>2150000</v>
      </c>
      <c r="H74" s="946"/>
      <c r="I74" s="928"/>
      <c r="J74" s="927"/>
      <c r="K74" s="927">
        <f t="shared" si="9"/>
        <v>2150000</v>
      </c>
      <c r="L74" s="927"/>
      <c r="M74" s="929">
        <f t="shared" si="8"/>
        <v>0</v>
      </c>
      <c r="N74" s="930">
        <f t="shared" si="10"/>
        <v>0</v>
      </c>
      <c r="O74" s="931"/>
      <c r="P74" s="932"/>
      <c r="Q74" s="927"/>
      <c r="R74" s="933"/>
      <c r="S74" s="903" t="s">
        <v>943</v>
      </c>
      <c r="T74" s="901" t="s">
        <v>954</v>
      </c>
      <c r="U74" s="901">
        <v>3996000</v>
      </c>
      <c r="V74" s="901"/>
      <c r="W74" s="901"/>
    </row>
    <row r="75" spans="1:23" s="888" customFormat="1" ht="12.75" x14ac:dyDescent="0.2">
      <c r="B75" s="947" t="s">
        <v>986</v>
      </c>
      <c r="C75" s="925" t="s">
        <v>99</v>
      </c>
      <c r="D75" s="925" t="s">
        <v>100</v>
      </c>
      <c r="E75" s="926">
        <v>112180000</v>
      </c>
      <c r="F75" s="927">
        <v>124592000</v>
      </c>
      <c r="G75" s="927">
        <v>33645000</v>
      </c>
      <c r="H75" s="946">
        <v>44872000</v>
      </c>
      <c r="I75" s="928">
        <v>39846000</v>
      </c>
      <c r="J75" s="927"/>
      <c r="K75" s="927">
        <f t="shared" si="9"/>
        <v>118363000</v>
      </c>
      <c r="L75" s="927">
        <v>6229000</v>
      </c>
      <c r="M75" s="929">
        <f t="shared" si="8"/>
        <v>0</v>
      </c>
      <c r="N75" s="930">
        <f t="shared" si="10"/>
        <v>6229000</v>
      </c>
      <c r="O75" s="931" t="s">
        <v>725</v>
      </c>
      <c r="P75" s="932"/>
      <c r="Q75" s="927"/>
      <c r="R75" s="933"/>
      <c r="S75" s="903" t="s">
        <v>943</v>
      </c>
      <c r="T75" s="901" t="s">
        <v>955</v>
      </c>
      <c r="U75" s="901">
        <v>1700000</v>
      </c>
      <c r="V75" s="901"/>
      <c r="W75" s="901"/>
    </row>
    <row r="76" spans="1:23" s="888" customFormat="1" ht="12.75" x14ac:dyDescent="0.2">
      <c r="B76" s="947" t="s">
        <v>986</v>
      </c>
      <c r="C76" s="925" t="s">
        <v>107</v>
      </c>
      <c r="D76" s="925" t="s">
        <v>156</v>
      </c>
      <c r="E76" s="926">
        <v>21640000</v>
      </c>
      <c r="F76" s="927"/>
      <c r="G76" s="927">
        <v>6000000</v>
      </c>
      <c r="H76" s="946">
        <v>12000000</v>
      </c>
      <c r="I76" s="928"/>
      <c r="J76" s="927"/>
      <c r="K76" s="927">
        <f t="shared" si="9"/>
        <v>18000000</v>
      </c>
      <c r="L76" s="927"/>
      <c r="M76" s="929">
        <f t="shared" si="8"/>
        <v>3640000</v>
      </c>
      <c r="N76" s="930">
        <f t="shared" si="10"/>
        <v>3640000</v>
      </c>
      <c r="O76" s="931"/>
      <c r="P76" s="932"/>
      <c r="Q76" s="927"/>
      <c r="R76" s="933"/>
      <c r="S76" s="903"/>
      <c r="T76" s="901" t="s">
        <v>961</v>
      </c>
      <c r="U76" s="901">
        <v>1280000</v>
      </c>
      <c r="V76" s="901"/>
      <c r="W76" s="901"/>
    </row>
    <row r="77" spans="1:23" s="888" customFormat="1" ht="25.5" x14ac:dyDescent="0.2">
      <c r="B77" s="947" t="s">
        <v>986</v>
      </c>
      <c r="C77" s="925" t="s">
        <v>515</v>
      </c>
      <c r="D77" s="925" t="s">
        <v>229</v>
      </c>
      <c r="E77" s="926">
        <v>51584330</v>
      </c>
      <c r="F77" s="927">
        <v>39461400</v>
      </c>
      <c r="G77" s="927">
        <v>25750000</v>
      </c>
      <c r="H77" s="946">
        <v>13711400</v>
      </c>
      <c r="I77" s="928"/>
      <c r="J77" s="927"/>
      <c r="K77" s="927">
        <f t="shared" si="9"/>
        <v>39461400</v>
      </c>
      <c r="L77" s="927"/>
      <c r="M77" s="929">
        <f t="shared" si="8"/>
        <v>0</v>
      </c>
      <c r="N77" s="930">
        <f t="shared" si="10"/>
        <v>0</v>
      </c>
      <c r="O77" s="931" t="s">
        <v>729</v>
      </c>
      <c r="P77" s="932">
        <v>43964</v>
      </c>
      <c r="Q77" s="927">
        <v>39461400</v>
      </c>
      <c r="R77" s="933"/>
      <c r="S77" s="903" t="s">
        <v>943</v>
      </c>
      <c r="T77" s="901" t="s">
        <v>944</v>
      </c>
      <c r="U77" s="901">
        <v>320000</v>
      </c>
      <c r="V77" s="901"/>
      <c r="W77" s="901"/>
    </row>
    <row r="78" spans="1:23" s="888" customFormat="1" ht="12.75" x14ac:dyDescent="0.2">
      <c r="B78" s="947" t="s">
        <v>986</v>
      </c>
      <c r="C78" s="925" t="s">
        <v>132</v>
      </c>
      <c r="D78" s="925" t="s">
        <v>731</v>
      </c>
      <c r="E78" s="926">
        <v>15273880</v>
      </c>
      <c r="F78" s="927"/>
      <c r="G78" s="927">
        <v>7636940</v>
      </c>
      <c r="H78" s="946">
        <v>7636940</v>
      </c>
      <c r="I78" s="928"/>
      <c r="J78" s="927"/>
      <c r="K78" s="927">
        <f t="shared" si="9"/>
        <v>15273880</v>
      </c>
      <c r="L78" s="927"/>
      <c r="M78" s="929">
        <f t="shared" si="8"/>
        <v>0</v>
      </c>
      <c r="N78" s="930">
        <f t="shared" si="10"/>
        <v>0</v>
      </c>
      <c r="O78" s="931"/>
      <c r="P78" s="932"/>
      <c r="Q78" s="927"/>
      <c r="R78" s="933"/>
      <c r="S78" s="903" t="s">
        <v>943</v>
      </c>
      <c r="T78" s="901" t="s">
        <v>944</v>
      </c>
      <c r="U78" s="901">
        <v>490000</v>
      </c>
      <c r="V78" s="901"/>
      <c r="W78" s="901"/>
    </row>
    <row r="79" spans="1:23" s="888" customFormat="1" ht="12.75" x14ac:dyDescent="0.2">
      <c r="B79" s="947" t="s">
        <v>986</v>
      </c>
      <c r="C79" s="925" t="s">
        <v>292</v>
      </c>
      <c r="D79" s="925" t="s">
        <v>104</v>
      </c>
      <c r="E79" s="926">
        <v>5250000</v>
      </c>
      <c r="F79" s="927"/>
      <c r="G79" s="927">
        <v>5250000</v>
      </c>
      <c r="H79" s="927"/>
      <c r="I79" s="928"/>
      <c r="J79" s="927"/>
      <c r="K79" s="927">
        <f t="shared" si="9"/>
        <v>5250000</v>
      </c>
      <c r="L79" s="927"/>
      <c r="M79" s="929">
        <f t="shared" si="8"/>
        <v>0</v>
      </c>
      <c r="N79" s="930">
        <f t="shared" si="10"/>
        <v>0</v>
      </c>
      <c r="O79" s="931"/>
      <c r="P79" s="932"/>
      <c r="Q79" s="927"/>
      <c r="R79" s="933"/>
      <c r="S79" s="903"/>
      <c r="T79" s="901" t="s">
        <v>963</v>
      </c>
      <c r="U79" s="901">
        <v>320000</v>
      </c>
      <c r="V79" s="901"/>
      <c r="W79" s="901"/>
    </row>
    <row r="80" spans="1:23" s="888" customFormat="1" ht="25.5" x14ac:dyDescent="0.2">
      <c r="B80" s="947" t="s">
        <v>986</v>
      </c>
      <c r="C80" s="925" t="s">
        <v>514</v>
      </c>
      <c r="D80" s="925" t="s">
        <v>114</v>
      </c>
      <c r="E80" s="926">
        <v>1650000</v>
      </c>
      <c r="F80" s="927"/>
      <c r="G80" s="927">
        <v>1650000</v>
      </c>
      <c r="H80" s="927"/>
      <c r="I80" s="928"/>
      <c r="J80" s="927"/>
      <c r="K80" s="927">
        <f t="shared" si="9"/>
        <v>1650000</v>
      </c>
      <c r="L80" s="927"/>
      <c r="M80" s="929">
        <f t="shared" si="8"/>
        <v>0</v>
      </c>
      <c r="N80" s="930">
        <f t="shared" si="10"/>
        <v>0</v>
      </c>
      <c r="O80" s="931"/>
      <c r="P80" s="932"/>
      <c r="Q80" s="927"/>
      <c r="R80" s="933"/>
      <c r="S80" s="903" t="s">
        <v>957</v>
      </c>
      <c r="T80" s="901" t="s">
        <v>964</v>
      </c>
      <c r="U80" s="901">
        <v>320000</v>
      </c>
      <c r="V80" s="901"/>
      <c r="W80" s="901"/>
    </row>
    <row r="81" spans="1:23" s="888" customFormat="1" ht="12.75" x14ac:dyDescent="0.2">
      <c r="B81" s="947" t="s">
        <v>986</v>
      </c>
      <c r="C81" s="925" t="s">
        <v>346</v>
      </c>
      <c r="D81" s="925" t="s">
        <v>757</v>
      </c>
      <c r="E81" s="926">
        <v>25363286</v>
      </c>
      <c r="F81" s="927"/>
      <c r="G81" s="927">
        <v>12681643</v>
      </c>
      <c r="H81" s="927"/>
      <c r="I81" s="928"/>
      <c r="J81" s="927"/>
      <c r="K81" s="927">
        <f t="shared" si="9"/>
        <v>12681643</v>
      </c>
      <c r="L81" s="927"/>
      <c r="M81" s="929">
        <f t="shared" si="8"/>
        <v>12681643</v>
      </c>
      <c r="N81" s="930">
        <f t="shared" si="10"/>
        <v>12681643</v>
      </c>
      <c r="O81" s="931"/>
      <c r="P81" s="932"/>
      <c r="Q81" s="927"/>
      <c r="R81" s="933"/>
      <c r="S81" s="903"/>
      <c r="T81" s="901"/>
      <c r="U81" s="901"/>
      <c r="V81" s="901"/>
      <c r="W81" s="901"/>
    </row>
    <row r="82" spans="1:23" s="888" customFormat="1" ht="12.75" x14ac:dyDescent="0.2">
      <c r="B82" s="947" t="s">
        <v>986</v>
      </c>
      <c r="C82" s="925" t="s">
        <v>740</v>
      </c>
      <c r="D82" s="925" t="s">
        <v>397</v>
      </c>
      <c r="E82" s="926">
        <v>3423750</v>
      </c>
      <c r="F82" s="927"/>
      <c r="G82" s="946">
        <v>3423750</v>
      </c>
      <c r="H82" s="927"/>
      <c r="I82" s="928"/>
      <c r="J82" s="927"/>
      <c r="K82" s="927">
        <f t="shared" si="9"/>
        <v>3423750</v>
      </c>
      <c r="L82" s="927"/>
      <c r="M82" s="929">
        <f t="shared" si="8"/>
        <v>0</v>
      </c>
      <c r="N82" s="930">
        <f t="shared" si="10"/>
        <v>0</v>
      </c>
      <c r="O82" s="931"/>
      <c r="P82" s="932"/>
      <c r="Q82" s="927"/>
      <c r="R82" s="933"/>
      <c r="S82" s="903"/>
      <c r="T82" s="901"/>
      <c r="U82" s="901"/>
      <c r="V82" s="901"/>
      <c r="W82" s="901"/>
    </row>
    <row r="83" spans="1:23" s="888" customFormat="1" ht="12.75" x14ac:dyDescent="0.2">
      <c r="B83" s="947" t="s">
        <v>986</v>
      </c>
      <c r="C83" s="925" t="s">
        <v>363</v>
      </c>
      <c r="D83" s="925" t="s">
        <v>339</v>
      </c>
      <c r="E83" s="926">
        <v>2350000</v>
      </c>
      <c r="F83" s="927"/>
      <c r="G83" s="946">
        <v>2350000</v>
      </c>
      <c r="H83" s="927"/>
      <c r="I83" s="928"/>
      <c r="J83" s="927"/>
      <c r="K83" s="927">
        <f t="shared" si="9"/>
        <v>2350000</v>
      </c>
      <c r="L83" s="927"/>
      <c r="M83" s="929">
        <f t="shared" si="8"/>
        <v>0</v>
      </c>
      <c r="N83" s="930">
        <f t="shared" si="10"/>
        <v>0</v>
      </c>
      <c r="O83" s="931"/>
      <c r="P83" s="932"/>
      <c r="Q83" s="927"/>
      <c r="R83" s="933"/>
      <c r="S83" s="903" t="s">
        <v>943</v>
      </c>
      <c r="T83" s="901"/>
      <c r="U83" s="901"/>
      <c r="V83" s="901"/>
      <c r="W83" s="901"/>
    </row>
    <row r="84" spans="1:23" s="888" customFormat="1" ht="12.75" x14ac:dyDescent="0.2">
      <c r="B84" s="947" t="s">
        <v>986</v>
      </c>
      <c r="C84" s="925" t="s">
        <v>164</v>
      </c>
      <c r="D84" s="925" t="s">
        <v>173</v>
      </c>
      <c r="E84" s="926">
        <v>22641000</v>
      </c>
      <c r="F84" s="927"/>
      <c r="G84" s="946">
        <v>22641000</v>
      </c>
      <c r="H84" s="927"/>
      <c r="I84" s="928"/>
      <c r="J84" s="927"/>
      <c r="K84" s="927">
        <f t="shared" si="9"/>
        <v>22641000</v>
      </c>
      <c r="L84" s="927"/>
      <c r="M84" s="929">
        <f t="shared" si="8"/>
        <v>0</v>
      </c>
      <c r="N84" s="930">
        <f t="shared" si="10"/>
        <v>0</v>
      </c>
      <c r="O84" s="931"/>
      <c r="P84" s="932"/>
      <c r="Q84" s="927"/>
      <c r="R84" s="933"/>
      <c r="S84" s="903"/>
      <c r="T84" s="901"/>
      <c r="U84" s="901"/>
      <c r="V84" s="901"/>
      <c r="W84" s="901"/>
    </row>
    <row r="85" spans="1:23" s="888" customFormat="1" ht="12.75" x14ac:dyDescent="0.2">
      <c r="B85" s="947" t="s">
        <v>986</v>
      </c>
      <c r="C85" s="925" t="s">
        <v>118</v>
      </c>
      <c r="D85" s="925" t="s">
        <v>301</v>
      </c>
      <c r="E85" s="926">
        <v>28517050</v>
      </c>
      <c r="F85" s="927"/>
      <c r="G85" s="946">
        <v>28517050</v>
      </c>
      <c r="H85" s="927"/>
      <c r="I85" s="928"/>
      <c r="J85" s="927"/>
      <c r="K85" s="927">
        <f t="shared" si="9"/>
        <v>28517050</v>
      </c>
      <c r="L85" s="927"/>
      <c r="M85" s="929">
        <f t="shared" si="8"/>
        <v>0</v>
      </c>
      <c r="N85" s="930">
        <f t="shared" si="10"/>
        <v>0</v>
      </c>
      <c r="O85" s="931"/>
      <c r="P85" s="932"/>
      <c r="Q85" s="927"/>
      <c r="R85" s="933"/>
      <c r="S85" s="903"/>
      <c r="T85" s="901"/>
      <c r="U85" s="901"/>
      <c r="V85" s="901"/>
      <c r="W85" s="901"/>
    </row>
    <row r="86" spans="1:23" s="888" customFormat="1" ht="25.5" x14ac:dyDescent="0.2">
      <c r="B86" s="947" t="s">
        <v>986</v>
      </c>
      <c r="C86" s="925" t="s">
        <v>532</v>
      </c>
      <c r="D86" s="925" t="s">
        <v>204</v>
      </c>
      <c r="E86" s="926">
        <v>26858900</v>
      </c>
      <c r="F86" s="927"/>
      <c r="G86" s="946">
        <v>26858900</v>
      </c>
      <c r="H86" s="927"/>
      <c r="I86" s="928"/>
      <c r="J86" s="927"/>
      <c r="K86" s="927">
        <f t="shared" si="9"/>
        <v>26858900</v>
      </c>
      <c r="L86" s="927"/>
      <c r="M86" s="929">
        <f t="shared" si="8"/>
        <v>0</v>
      </c>
      <c r="N86" s="930">
        <f t="shared" si="10"/>
        <v>0</v>
      </c>
      <c r="O86" s="931"/>
      <c r="P86" s="932"/>
      <c r="Q86" s="927"/>
      <c r="R86" s="933"/>
      <c r="S86" s="903" t="s">
        <v>943</v>
      </c>
      <c r="T86" s="901"/>
      <c r="U86" s="901"/>
      <c r="V86" s="901"/>
      <c r="W86" s="901"/>
    </row>
    <row r="87" spans="1:23" s="888" customFormat="1" ht="25.5" x14ac:dyDescent="0.2">
      <c r="B87" s="947" t="s">
        <v>986</v>
      </c>
      <c r="C87" s="925" t="s">
        <v>31</v>
      </c>
      <c r="D87" s="925" t="s">
        <v>168</v>
      </c>
      <c r="E87" s="926">
        <v>24932000</v>
      </c>
      <c r="F87" s="927"/>
      <c r="G87" s="946">
        <v>24932000</v>
      </c>
      <c r="H87" s="927"/>
      <c r="I87" s="928"/>
      <c r="J87" s="927"/>
      <c r="K87" s="927">
        <f t="shared" si="9"/>
        <v>24932000</v>
      </c>
      <c r="L87" s="927"/>
      <c r="M87" s="929">
        <f t="shared" si="8"/>
        <v>0</v>
      </c>
      <c r="N87" s="930">
        <f t="shared" si="10"/>
        <v>0</v>
      </c>
      <c r="O87" s="931"/>
      <c r="P87" s="932"/>
      <c r="Q87" s="927"/>
      <c r="R87" s="933"/>
      <c r="S87" s="903"/>
      <c r="T87" s="901"/>
      <c r="U87" s="901"/>
      <c r="V87" s="901"/>
      <c r="W87" s="901"/>
    </row>
    <row r="88" spans="1:23" s="888" customFormat="1" ht="12.75" x14ac:dyDescent="0.2">
      <c r="B88" s="947" t="s">
        <v>986</v>
      </c>
      <c r="C88" s="925" t="s">
        <v>987</v>
      </c>
      <c r="D88" s="925" t="s">
        <v>173</v>
      </c>
      <c r="E88" s="926">
        <v>11236000</v>
      </c>
      <c r="F88" s="927"/>
      <c r="G88" s="946">
        <v>11236000</v>
      </c>
      <c r="H88" s="927"/>
      <c r="I88" s="928"/>
      <c r="J88" s="927"/>
      <c r="K88" s="927">
        <f t="shared" si="9"/>
        <v>11236000</v>
      </c>
      <c r="L88" s="927"/>
      <c r="M88" s="929">
        <f t="shared" si="8"/>
        <v>0</v>
      </c>
      <c r="N88" s="930">
        <f t="shared" si="10"/>
        <v>0</v>
      </c>
      <c r="O88" s="931"/>
      <c r="P88" s="932"/>
      <c r="Q88" s="927"/>
      <c r="R88" s="933"/>
      <c r="S88" s="903"/>
      <c r="T88" s="901"/>
      <c r="U88" s="901"/>
      <c r="V88" s="901"/>
      <c r="W88" s="901"/>
    </row>
    <row r="89" spans="1:23" s="888" customFormat="1" ht="25.5" x14ac:dyDescent="0.2">
      <c r="B89" s="947" t="s">
        <v>986</v>
      </c>
      <c r="C89" s="925" t="s">
        <v>988</v>
      </c>
      <c r="D89" s="925" t="s">
        <v>989</v>
      </c>
      <c r="E89" s="926">
        <v>526000</v>
      </c>
      <c r="F89" s="927"/>
      <c r="G89" s="946">
        <v>526000</v>
      </c>
      <c r="H89" s="927"/>
      <c r="I89" s="928"/>
      <c r="J89" s="927"/>
      <c r="K89" s="927">
        <f t="shared" si="9"/>
        <v>526000</v>
      </c>
      <c r="L89" s="927"/>
      <c r="M89" s="929">
        <f t="shared" si="8"/>
        <v>0</v>
      </c>
      <c r="N89" s="930">
        <f t="shared" si="10"/>
        <v>0</v>
      </c>
      <c r="O89" s="931"/>
      <c r="P89" s="932"/>
      <c r="Q89" s="927"/>
      <c r="R89" s="933"/>
      <c r="S89" s="903"/>
      <c r="T89" s="901"/>
      <c r="U89" s="901"/>
      <c r="V89" s="901"/>
      <c r="W89" s="901"/>
    </row>
    <row r="90" spans="1:23" s="888" customFormat="1" ht="12.75" x14ac:dyDescent="0.2">
      <c r="B90" s="947" t="s">
        <v>986</v>
      </c>
      <c r="C90" s="925" t="s">
        <v>394</v>
      </c>
      <c r="D90" s="925" t="s">
        <v>190</v>
      </c>
      <c r="E90" s="926">
        <v>10640000</v>
      </c>
      <c r="F90" s="927"/>
      <c r="G90" s="946">
        <v>10640000</v>
      </c>
      <c r="H90" s="927"/>
      <c r="I90" s="928"/>
      <c r="J90" s="927"/>
      <c r="K90" s="927">
        <f t="shared" si="9"/>
        <v>10640000</v>
      </c>
      <c r="L90" s="927"/>
      <c r="M90" s="929">
        <f t="shared" si="8"/>
        <v>0</v>
      </c>
      <c r="N90" s="930">
        <f t="shared" si="10"/>
        <v>0</v>
      </c>
      <c r="O90" s="931"/>
      <c r="P90" s="932"/>
      <c r="Q90" s="927"/>
      <c r="R90" s="933"/>
      <c r="S90" s="903"/>
      <c r="T90" s="901"/>
      <c r="U90" s="901"/>
      <c r="V90" s="901"/>
      <c r="W90" s="901"/>
    </row>
    <row r="91" spans="1:23" s="888" customFormat="1" ht="12.75" x14ac:dyDescent="0.2">
      <c r="B91" s="947" t="s">
        <v>986</v>
      </c>
      <c r="C91" s="925" t="s">
        <v>990</v>
      </c>
      <c r="D91" s="925"/>
      <c r="E91" s="926">
        <v>1510063</v>
      </c>
      <c r="F91" s="927"/>
      <c r="G91" s="946">
        <v>1510063</v>
      </c>
      <c r="H91" s="927"/>
      <c r="I91" s="928"/>
      <c r="J91" s="927"/>
      <c r="K91" s="927">
        <f t="shared" si="9"/>
        <v>1510063</v>
      </c>
      <c r="L91" s="927"/>
      <c r="M91" s="929">
        <f t="shared" si="8"/>
        <v>0</v>
      </c>
      <c r="N91" s="930">
        <f t="shared" si="10"/>
        <v>0</v>
      </c>
      <c r="O91" s="931"/>
      <c r="P91" s="932"/>
      <c r="Q91" s="927"/>
      <c r="R91" s="933"/>
      <c r="S91" s="903"/>
      <c r="T91" s="901"/>
      <c r="U91" s="901"/>
      <c r="V91" s="901"/>
      <c r="W91" s="901"/>
    </row>
    <row r="92" spans="1:23" s="888" customFormat="1" ht="25.5" x14ac:dyDescent="0.2">
      <c r="B92" s="947" t="s">
        <v>986</v>
      </c>
      <c r="C92" s="925" t="s">
        <v>945</v>
      </c>
      <c r="D92" s="925" t="s">
        <v>559</v>
      </c>
      <c r="E92" s="927">
        <v>8245000</v>
      </c>
      <c r="F92" s="927"/>
      <c r="G92" s="946">
        <v>8245000</v>
      </c>
      <c r="H92" s="927"/>
      <c r="I92" s="928"/>
      <c r="J92" s="927"/>
      <c r="K92" s="927">
        <f t="shared" si="9"/>
        <v>8245000</v>
      </c>
      <c r="L92" s="927"/>
      <c r="M92" s="929">
        <f t="shared" si="8"/>
        <v>0</v>
      </c>
      <c r="N92" s="930">
        <f t="shared" si="10"/>
        <v>0</v>
      </c>
      <c r="O92" s="931"/>
      <c r="P92" s="932"/>
      <c r="Q92" s="927"/>
      <c r="R92" s="933"/>
      <c r="S92" s="903"/>
      <c r="T92" s="901"/>
      <c r="U92" s="901"/>
      <c r="V92" s="901"/>
      <c r="W92" s="901"/>
    </row>
    <row r="93" spans="1:23" s="888" customFormat="1" ht="12.75" x14ac:dyDescent="0.2">
      <c r="B93" s="947" t="s">
        <v>986</v>
      </c>
      <c r="C93" s="925" t="s">
        <v>947</v>
      </c>
      <c r="D93" s="925"/>
      <c r="E93" s="926"/>
      <c r="F93" s="927"/>
      <c r="G93" s="927">
        <f>U93</f>
        <v>10437000</v>
      </c>
      <c r="H93" s="927"/>
      <c r="I93" s="928"/>
      <c r="J93" s="927"/>
      <c r="K93" s="927">
        <f t="shared" si="9"/>
        <v>10437000</v>
      </c>
      <c r="L93" s="927"/>
      <c r="M93" s="929">
        <f t="shared" si="8"/>
        <v>-10437000</v>
      </c>
      <c r="N93" s="930">
        <f t="shared" si="10"/>
        <v>-10437000</v>
      </c>
      <c r="O93" s="931"/>
      <c r="P93" s="932"/>
      <c r="Q93" s="927"/>
      <c r="R93" s="933"/>
      <c r="S93" s="903"/>
      <c r="T93" s="901" t="s">
        <v>948</v>
      </c>
      <c r="U93" s="901">
        <f>SUM(U72:U86)</f>
        <v>10437000</v>
      </c>
      <c r="V93" s="901"/>
      <c r="W93" s="901"/>
    </row>
    <row r="94" spans="1:23" s="888" customFormat="1" ht="12.75" x14ac:dyDescent="0.2">
      <c r="B94" s="947"/>
      <c r="C94" s="925"/>
      <c r="D94" s="925"/>
      <c r="E94" s="926"/>
      <c r="F94" s="927"/>
      <c r="G94" s="927"/>
      <c r="H94" s="927"/>
      <c r="I94" s="928"/>
      <c r="J94" s="927"/>
      <c r="K94" s="927">
        <f t="shared" si="9"/>
        <v>0</v>
      </c>
      <c r="L94" s="927"/>
      <c r="M94" s="929">
        <f t="shared" si="8"/>
        <v>0</v>
      </c>
      <c r="N94" s="930">
        <f t="shared" si="10"/>
        <v>0</v>
      </c>
      <c r="O94" s="931"/>
      <c r="P94" s="932"/>
      <c r="Q94" s="927"/>
      <c r="R94" s="933"/>
      <c r="S94" s="903"/>
      <c r="T94" s="901"/>
      <c r="U94" s="901"/>
      <c r="V94" s="901"/>
      <c r="W94" s="901"/>
    </row>
    <row r="95" spans="1:23" s="906" customFormat="1" ht="20.25" customHeight="1" x14ac:dyDescent="0.2">
      <c r="B95" s="935" t="s">
        <v>949</v>
      </c>
      <c r="C95" s="936" t="s">
        <v>991</v>
      </c>
      <c r="D95" s="937"/>
      <c r="E95" s="938"/>
      <c r="F95" s="939"/>
      <c r="G95" s="939"/>
      <c r="H95" s="939"/>
      <c r="I95" s="940"/>
      <c r="J95" s="939"/>
      <c r="K95" s="941">
        <f>SUM(K71:K94)</f>
        <v>392163986</v>
      </c>
      <c r="L95" s="941">
        <f>SUM(L71:L94)</f>
        <v>6229000</v>
      </c>
      <c r="M95" s="941">
        <f>SUM(M71:M94)</f>
        <v>5884643</v>
      </c>
      <c r="N95" s="942">
        <f>SUM(N71:N94)</f>
        <v>12113643</v>
      </c>
      <c r="O95" s="943"/>
      <c r="P95" s="944"/>
      <c r="Q95" s="939"/>
      <c r="R95" s="945"/>
      <c r="S95" s="908"/>
      <c r="T95" s="909"/>
      <c r="U95" s="909"/>
      <c r="V95" s="909"/>
      <c r="W95" s="909"/>
    </row>
    <row r="96" spans="1:23" s="911" customFormat="1" ht="25.5" x14ac:dyDescent="0.2">
      <c r="A96" s="911">
        <v>5</v>
      </c>
      <c r="B96" s="951" t="s">
        <v>758</v>
      </c>
      <c r="C96" s="948" t="s">
        <v>759</v>
      </c>
      <c r="D96" s="948" t="s">
        <v>695</v>
      </c>
      <c r="E96" s="934"/>
      <c r="F96" s="946">
        <v>116113574</v>
      </c>
      <c r="G96" s="946">
        <v>44758247</v>
      </c>
      <c r="H96" s="946">
        <v>119335327</v>
      </c>
      <c r="I96" s="952"/>
      <c r="J96" s="946"/>
      <c r="K96" s="946">
        <f t="shared" ref="K96:K101" si="11">SUM(G96:J96)</f>
        <v>164093574</v>
      </c>
      <c r="L96" s="946"/>
      <c r="M96" s="929">
        <f t="shared" ref="M96:M101" si="12">IF(F96="",E96-K96-L96,F96-K96-L96)</f>
        <v>-47980000</v>
      </c>
      <c r="N96" s="930">
        <f t="shared" si="10"/>
        <v>-47980000</v>
      </c>
      <c r="O96" s="953" t="s">
        <v>760</v>
      </c>
      <c r="P96" s="954">
        <v>43913</v>
      </c>
      <c r="Q96" s="946"/>
      <c r="R96" s="955"/>
      <c r="S96" s="903" t="s">
        <v>943</v>
      </c>
      <c r="T96" s="912"/>
      <c r="U96" s="912"/>
      <c r="V96" s="912"/>
      <c r="W96" s="912"/>
    </row>
    <row r="97" spans="1:23" s="888" customFormat="1" ht="25.5" x14ac:dyDescent="0.2">
      <c r="B97" s="947" t="s">
        <v>758</v>
      </c>
      <c r="C97" s="925" t="s">
        <v>761</v>
      </c>
      <c r="D97" s="925" t="s">
        <v>695</v>
      </c>
      <c r="E97" s="926">
        <v>334041823</v>
      </c>
      <c r="F97" s="927"/>
      <c r="G97" s="927">
        <v>91102316</v>
      </c>
      <c r="H97" s="946">
        <v>242939507</v>
      </c>
      <c r="I97" s="928"/>
      <c r="J97" s="927"/>
      <c r="K97" s="927">
        <f t="shared" si="11"/>
        <v>334041823</v>
      </c>
      <c r="L97" s="927"/>
      <c r="M97" s="929">
        <f t="shared" si="12"/>
        <v>0</v>
      </c>
      <c r="N97" s="930">
        <f t="shared" si="10"/>
        <v>0</v>
      </c>
      <c r="O97" s="953" t="s">
        <v>760</v>
      </c>
      <c r="P97" s="954">
        <v>43913</v>
      </c>
      <c r="Q97" s="927">
        <v>334041824</v>
      </c>
      <c r="R97" s="933"/>
      <c r="S97" s="903" t="s">
        <v>943</v>
      </c>
      <c r="T97" s="901"/>
      <c r="U97" s="901"/>
      <c r="V97" s="901"/>
      <c r="W97" s="901"/>
    </row>
    <row r="98" spans="1:23" s="888" customFormat="1" ht="38.25" x14ac:dyDescent="0.2">
      <c r="B98" s="947" t="s">
        <v>758</v>
      </c>
      <c r="C98" s="925" t="s">
        <v>992</v>
      </c>
      <c r="D98" s="925" t="s">
        <v>993</v>
      </c>
      <c r="E98" s="926">
        <v>7550000</v>
      </c>
      <c r="F98" s="927"/>
      <c r="G98" s="927">
        <v>7550000</v>
      </c>
      <c r="H98" s="946"/>
      <c r="I98" s="928"/>
      <c r="J98" s="927"/>
      <c r="K98" s="927">
        <f t="shared" si="11"/>
        <v>7550000</v>
      </c>
      <c r="L98" s="927"/>
      <c r="M98" s="929">
        <f t="shared" si="12"/>
        <v>0</v>
      </c>
      <c r="N98" s="930">
        <f t="shared" si="10"/>
        <v>0</v>
      </c>
      <c r="O98" s="953"/>
      <c r="P98" s="954"/>
      <c r="Q98" s="927"/>
      <c r="R98" s="933"/>
      <c r="S98" s="903"/>
      <c r="T98" s="901"/>
      <c r="U98" s="901"/>
      <c r="V98" s="901"/>
      <c r="W98" s="901"/>
    </row>
    <row r="99" spans="1:23" s="888" customFormat="1" ht="25.5" x14ac:dyDescent="0.2">
      <c r="B99" s="947" t="s">
        <v>758</v>
      </c>
      <c r="C99" s="925" t="s">
        <v>994</v>
      </c>
      <c r="D99" s="925" t="s">
        <v>995</v>
      </c>
      <c r="E99" s="926">
        <f>400000+500000</f>
        <v>900000</v>
      </c>
      <c r="F99" s="927"/>
      <c r="G99" s="927">
        <f>400000+500000</f>
        <v>900000</v>
      </c>
      <c r="H99" s="946"/>
      <c r="I99" s="928"/>
      <c r="J99" s="927"/>
      <c r="K99" s="927">
        <f t="shared" si="11"/>
        <v>900000</v>
      </c>
      <c r="L99" s="927"/>
      <c r="M99" s="929">
        <f t="shared" si="12"/>
        <v>0</v>
      </c>
      <c r="N99" s="930">
        <f t="shared" si="10"/>
        <v>0</v>
      </c>
      <c r="O99" s="953"/>
      <c r="P99" s="954"/>
      <c r="Q99" s="927"/>
      <c r="R99" s="933"/>
      <c r="S99" s="903"/>
      <c r="T99" s="901"/>
      <c r="U99" s="901"/>
      <c r="V99" s="901"/>
      <c r="W99" s="901"/>
    </row>
    <row r="100" spans="1:23" s="888" customFormat="1" ht="25.5" x14ac:dyDescent="0.2">
      <c r="B100" s="947" t="s">
        <v>758</v>
      </c>
      <c r="C100" s="925" t="s">
        <v>996</v>
      </c>
      <c r="D100" s="925" t="s">
        <v>980</v>
      </c>
      <c r="E100" s="926">
        <v>2000000</v>
      </c>
      <c r="F100" s="927"/>
      <c r="G100" s="927">
        <v>2000000</v>
      </c>
      <c r="H100" s="946"/>
      <c r="I100" s="928"/>
      <c r="J100" s="927"/>
      <c r="K100" s="927">
        <f t="shared" si="11"/>
        <v>2000000</v>
      </c>
      <c r="L100" s="927"/>
      <c r="M100" s="929">
        <f t="shared" si="12"/>
        <v>0</v>
      </c>
      <c r="N100" s="930">
        <f t="shared" si="10"/>
        <v>0</v>
      </c>
      <c r="O100" s="953"/>
      <c r="P100" s="954"/>
      <c r="Q100" s="927"/>
      <c r="R100" s="933"/>
      <c r="S100" s="903"/>
      <c r="T100" s="901"/>
      <c r="U100" s="901"/>
      <c r="V100" s="901"/>
      <c r="W100" s="901"/>
    </row>
    <row r="101" spans="1:23" s="888" customFormat="1" ht="25.5" x14ac:dyDescent="0.2">
      <c r="B101" s="947" t="s">
        <v>758</v>
      </c>
      <c r="C101" s="925" t="s">
        <v>947</v>
      </c>
      <c r="D101" s="925"/>
      <c r="E101" s="926"/>
      <c r="F101" s="927"/>
      <c r="G101" s="927">
        <f>U101</f>
        <v>0</v>
      </c>
      <c r="H101" s="927"/>
      <c r="I101" s="928"/>
      <c r="J101" s="927"/>
      <c r="K101" s="927">
        <f t="shared" si="11"/>
        <v>0</v>
      </c>
      <c r="L101" s="927"/>
      <c r="M101" s="929">
        <f t="shared" si="12"/>
        <v>0</v>
      </c>
      <c r="N101" s="930">
        <f t="shared" si="10"/>
        <v>0</v>
      </c>
      <c r="O101" s="931"/>
      <c r="P101" s="932"/>
      <c r="Q101" s="927"/>
      <c r="R101" s="933"/>
      <c r="S101" s="903"/>
      <c r="T101" s="901" t="s">
        <v>948</v>
      </c>
      <c r="U101" s="901">
        <f>SUM(U96:U97)</f>
        <v>0</v>
      </c>
      <c r="V101" s="901"/>
      <c r="W101" s="901"/>
    </row>
    <row r="102" spans="1:23" s="906" customFormat="1" ht="12.75" x14ac:dyDescent="0.2">
      <c r="B102" s="935" t="s">
        <v>997</v>
      </c>
      <c r="C102" s="936" t="s">
        <v>998</v>
      </c>
      <c r="D102" s="937"/>
      <c r="E102" s="938"/>
      <c r="F102" s="939"/>
      <c r="G102" s="939"/>
      <c r="H102" s="939"/>
      <c r="I102" s="940"/>
      <c r="J102" s="939"/>
      <c r="K102" s="950">
        <f>SUM(K96:K101)</f>
        <v>508585397</v>
      </c>
      <c r="L102" s="950">
        <f>SUM(L96:L101)</f>
        <v>0</v>
      </c>
      <c r="M102" s="950">
        <f>SUM(M96:M101)</f>
        <v>-47980000</v>
      </c>
      <c r="N102" s="942">
        <f>SUM(N96:N101)</f>
        <v>-47980000</v>
      </c>
      <c r="O102" s="943"/>
      <c r="P102" s="944"/>
      <c r="Q102" s="939"/>
      <c r="R102" s="945"/>
      <c r="S102" s="908"/>
      <c r="T102" s="909"/>
      <c r="U102" s="909"/>
      <c r="V102" s="909"/>
      <c r="W102" s="909"/>
    </row>
    <row r="103" spans="1:23" s="888" customFormat="1" ht="25.5" x14ac:dyDescent="0.2">
      <c r="A103" s="888">
        <v>6</v>
      </c>
      <c r="B103" s="947" t="s">
        <v>762</v>
      </c>
      <c r="C103" s="925" t="s">
        <v>201</v>
      </c>
      <c r="D103" s="925" t="s">
        <v>200</v>
      </c>
      <c r="E103" s="926">
        <v>49280572</v>
      </c>
      <c r="F103" s="927">
        <v>49259836</v>
      </c>
      <c r="G103" s="927">
        <v>24640286</v>
      </c>
      <c r="H103" s="927">
        <v>19712229</v>
      </c>
      <c r="I103" s="928">
        <v>4907321</v>
      </c>
      <c r="J103" s="927"/>
      <c r="K103" s="927">
        <f>SUM(G103:J103)</f>
        <v>49259836</v>
      </c>
      <c r="L103" s="927"/>
      <c r="M103" s="929">
        <f t="shared" ref="M103:M112" si="13">IF(F103="",E103-K103-L103,F103-K103-L103)</f>
        <v>0</v>
      </c>
      <c r="N103" s="930">
        <f t="shared" si="10"/>
        <v>0</v>
      </c>
      <c r="O103" s="931"/>
      <c r="P103" s="932"/>
      <c r="Q103" s="927"/>
      <c r="R103" s="933"/>
      <c r="S103" s="902" t="s">
        <v>957</v>
      </c>
      <c r="T103" s="901" t="s">
        <v>763</v>
      </c>
      <c r="U103" s="901"/>
      <c r="V103" s="901"/>
      <c r="W103" s="901"/>
    </row>
    <row r="104" spans="1:23" s="888" customFormat="1" ht="25.5" x14ac:dyDescent="0.2">
      <c r="B104" s="947" t="s">
        <v>762</v>
      </c>
      <c r="C104" s="925" t="s">
        <v>764</v>
      </c>
      <c r="D104" s="925" t="s">
        <v>200</v>
      </c>
      <c r="E104" s="926">
        <v>20600000</v>
      </c>
      <c r="F104" s="927"/>
      <c r="G104" s="927">
        <v>20600000</v>
      </c>
      <c r="H104" s="927"/>
      <c r="I104" s="928"/>
      <c r="J104" s="927"/>
      <c r="K104" s="927">
        <f t="shared" ref="K104:K134" si="14">SUM(G104:J104)</f>
        <v>20600000</v>
      </c>
      <c r="L104" s="927"/>
      <c r="M104" s="929">
        <f t="shared" si="13"/>
        <v>0</v>
      </c>
      <c r="N104" s="930">
        <f t="shared" si="10"/>
        <v>0</v>
      </c>
      <c r="O104" s="931"/>
      <c r="P104" s="932"/>
      <c r="Q104" s="927"/>
      <c r="R104" s="933"/>
      <c r="S104" s="903" t="s">
        <v>957</v>
      </c>
      <c r="T104" s="901" t="s">
        <v>999</v>
      </c>
      <c r="U104" s="901">
        <v>1950000</v>
      </c>
      <c r="V104" s="901"/>
      <c r="W104" s="901"/>
    </row>
    <row r="105" spans="1:23" s="888" customFormat="1" ht="25.5" x14ac:dyDescent="0.2">
      <c r="B105" s="947" t="s">
        <v>762</v>
      </c>
      <c r="C105" s="925" t="s">
        <v>31</v>
      </c>
      <c r="D105" s="925" t="s">
        <v>385</v>
      </c>
      <c r="E105" s="926">
        <v>52050039</v>
      </c>
      <c r="F105" s="927">
        <v>68065463</v>
      </c>
      <c r="G105" s="927">
        <v>15615000</v>
      </c>
      <c r="H105" s="927">
        <v>52450463</v>
      </c>
      <c r="I105" s="928"/>
      <c r="J105" s="927"/>
      <c r="K105" s="927">
        <f t="shared" si="14"/>
        <v>68065463</v>
      </c>
      <c r="L105" s="927"/>
      <c r="M105" s="929">
        <f t="shared" si="13"/>
        <v>0</v>
      </c>
      <c r="N105" s="930">
        <f t="shared" si="10"/>
        <v>0</v>
      </c>
      <c r="O105" s="931"/>
      <c r="P105" s="932"/>
      <c r="Q105" s="927"/>
      <c r="R105" s="933"/>
      <c r="S105" s="903" t="s">
        <v>943</v>
      </c>
      <c r="T105" s="901" t="s">
        <v>1000</v>
      </c>
      <c r="U105" s="901">
        <v>4500000</v>
      </c>
      <c r="V105" s="901"/>
      <c r="W105" s="901"/>
    </row>
    <row r="106" spans="1:23" s="888" customFormat="1" ht="25.5" x14ac:dyDescent="0.2">
      <c r="B106" s="947" t="s">
        <v>762</v>
      </c>
      <c r="C106" s="925" t="s">
        <v>215</v>
      </c>
      <c r="D106" s="925" t="s">
        <v>216</v>
      </c>
      <c r="E106" s="926">
        <v>110176769</v>
      </c>
      <c r="F106" s="927"/>
      <c r="G106" s="927">
        <v>40064280</v>
      </c>
      <c r="H106" s="927">
        <v>40064280</v>
      </c>
      <c r="I106" s="928"/>
      <c r="J106" s="927"/>
      <c r="K106" s="927">
        <f t="shared" si="14"/>
        <v>80128560</v>
      </c>
      <c r="L106" s="927"/>
      <c r="M106" s="929">
        <f t="shared" si="13"/>
        <v>30048209</v>
      </c>
      <c r="N106" s="930">
        <f t="shared" si="10"/>
        <v>30048209</v>
      </c>
      <c r="O106" s="931"/>
      <c r="P106" s="932"/>
      <c r="Q106" s="927"/>
      <c r="R106" s="933"/>
      <c r="S106" s="903" t="s">
        <v>943</v>
      </c>
      <c r="T106" s="901" t="s">
        <v>1001</v>
      </c>
      <c r="U106" s="901">
        <v>5950000</v>
      </c>
      <c r="V106" s="901"/>
      <c r="W106" s="901"/>
    </row>
    <row r="107" spans="1:23" s="888" customFormat="1" ht="25.5" x14ac:dyDescent="0.2">
      <c r="B107" s="947" t="s">
        <v>762</v>
      </c>
      <c r="C107" s="925" t="s">
        <v>50</v>
      </c>
      <c r="D107" s="925" t="s">
        <v>323</v>
      </c>
      <c r="E107" s="926">
        <v>30676800</v>
      </c>
      <c r="F107" s="927"/>
      <c r="G107" s="927">
        <v>19521600</v>
      </c>
      <c r="H107" s="927"/>
      <c r="I107" s="928"/>
      <c r="J107" s="927"/>
      <c r="K107" s="927">
        <f t="shared" si="14"/>
        <v>19521600</v>
      </c>
      <c r="L107" s="927"/>
      <c r="M107" s="929">
        <f t="shared" si="13"/>
        <v>11155200</v>
      </c>
      <c r="N107" s="930">
        <f t="shared" si="10"/>
        <v>11155200</v>
      </c>
      <c r="O107" s="931" t="s">
        <v>767</v>
      </c>
      <c r="P107" s="932">
        <v>43941</v>
      </c>
      <c r="Q107" s="927"/>
      <c r="R107" s="933"/>
      <c r="S107" s="903" t="s">
        <v>943</v>
      </c>
      <c r="T107" s="901" t="s">
        <v>1002</v>
      </c>
      <c r="U107" s="901">
        <v>8550000</v>
      </c>
      <c r="V107" s="901"/>
      <c r="W107" s="901"/>
    </row>
    <row r="108" spans="1:23" s="888" customFormat="1" ht="25.5" x14ac:dyDescent="0.2">
      <c r="B108" s="947" t="s">
        <v>762</v>
      </c>
      <c r="C108" s="925" t="s">
        <v>99</v>
      </c>
      <c r="D108" s="925" t="s">
        <v>100</v>
      </c>
      <c r="E108" s="926">
        <v>230040000</v>
      </c>
      <c r="F108" s="927">
        <v>230330000</v>
      </c>
      <c r="G108" s="927">
        <v>69012000</v>
      </c>
      <c r="H108" s="927">
        <v>149801500</v>
      </c>
      <c r="I108" s="928"/>
      <c r="J108" s="927"/>
      <c r="K108" s="927">
        <f t="shared" si="14"/>
        <v>218813500</v>
      </c>
      <c r="L108" s="927"/>
      <c r="M108" s="929">
        <f t="shared" si="13"/>
        <v>11516500</v>
      </c>
      <c r="N108" s="930">
        <f t="shared" si="10"/>
        <v>11516500</v>
      </c>
      <c r="O108" s="931"/>
      <c r="P108" s="932"/>
      <c r="Q108" s="927"/>
      <c r="R108" s="933"/>
      <c r="S108" s="903" t="s">
        <v>943</v>
      </c>
      <c r="T108" s="901" t="s">
        <v>1003</v>
      </c>
      <c r="U108" s="901">
        <v>300000</v>
      </c>
      <c r="V108" s="901"/>
      <c r="W108" s="901"/>
    </row>
    <row r="109" spans="1:23" s="888" customFormat="1" ht="25.5" x14ac:dyDescent="0.2">
      <c r="B109" s="947" t="s">
        <v>762</v>
      </c>
      <c r="C109" s="925" t="s">
        <v>692</v>
      </c>
      <c r="D109" s="925" t="s">
        <v>176</v>
      </c>
      <c r="E109" s="926">
        <v>6845234</v>
      </c>
      <c r="F109" s="927"/>
      <c r="G109" s="927">
        <v>6845234</v>
      </c>
      <c r="H109" s="927"/>
      <c r="I109" s="928"/>
      <c r="J109" s="927"/>
      <c r="K109" s="927">
        <f t="shared" si="14"/>
        <v>6845234</v>
      </c>
      <c r="L109" s="927"/>
      <c r="M109" s="929">
        <f t="shared" si="13"/>
        <v>0</v>
      </c>
      <c r="N109" s="930">
        <f t="shared" si="10"/>
        <v>0</v>
      </c>
      <c r="O109" s="931"/>
      <c r="P109" s="932"/>
      <c r="Q109" s="927"/>
      <c r="R109" s="933"/>
      <c r="S109" s="903" t="s">
        <v>943</v>
      </c>
      <c r="T109" s="901" t="s">
        <v>1004</v>
      </c>
      <c r="U109" s="901">
        <v>1810000</v>
      </c>
      <c r="V109" s="901"/>
      <c r="W109" s="901"/>
    </row>
    <row r="110" spans="1:23" s="888" customFormat="1" ht="25.5" x14ac:dyDescent="0.2">
      <c r="B110" s="947" t="s">
        <v>762</v>
      </c>
      <c r="C110" s="925" t="s">
        <v>34</v>
      </c>
      <c r="D110" s="925" t="s">
        <v>204</v>
      </c>
      <c r="E110" s="926">
        <v>55505340</v>
      </c>
      <c r="F110" s="927">
        <v>52345480</v>
      </c>
      <c r="G110" s="927">
        <v>15137820</v>
      </c>
      <c r="H110" s="927">
        <v>20183760</v>
      </c>
      <c r="I110" s="928">
        <v>17023900</v>
      </c>
      <c r="J110" s="927"/>
      <c r="K110" s="927">
        <f t="shared" si="14"/>
        <v>52345480</v>
      </c>
      <c r="L110" s="927"/>
      <c r="M110" s="929">
        <f t="shared" si="13"/>
        <v>0</v>
      </c>
      <c r="N110" s="930">
        <f t="shared" si="10"/>
        <v>0</v>
      </c>
      <c r="O110" s="931" t="s">
        <v>768</v>
      </c>
      <c r="P110" s="932">
        <v>43942</v>
      </c>
      <c r="Q110" s="927"/>
      <c r="R110" s="933"/>
      <c r="S110" s="903" t="s">
        <v>943</v>
      </c>
      <c r="T110" s="901" t="s">
        <v>1005</v>
      </c>
      <c r="U110" s="901">
        <v>1118000</v>
      </c>
      <c r="V110" s="901"/>
      <c r="W110" s="901"/>
    </row>
    <row r="111" spans="1:23" s="888" customFormat="1" ht="25.5" x14ac:dyDescent="0.2">
      <c r="B111" s="947" t="s">
        <v>762</v>
      </c>
      <c r="C111" s="925" t="s">
        <v>118</v>
      </c>
      <c r="D111" s="925" t="s">
        <v>315</v>
      </c>
      <c r="E111" s="926">
        <v>28216000</v>
      </c>
      <c r="F111" s="927">
        <v>28286400</v>
      </c>
      <c r="G111" s="927">
        <v>11286400</v>
      </c>
      <c r="H111" s="927">
        <v>17000000</v>
      </c>
      <c r="I111" s="928"/>
      <c r="J111" s="927"/>
      <c r="K111" s="927">
        <f t="shared" si="14"/>
        <v>28286400</v>
      </c>
      <c r="L111" s="927"/>
      <c r="M111" s="929">
        <f t="shared" si="13"/>
        <v>0</v>
      </c>
      <c r="N111" s="930">
        <f t="shared" si="10"/>
        <v>0</v>
      </c>
      <c r="O111" s="931"/>
      <c r="P111" s="932"/>
      <c r="Q111" s="927"/>
      <c r="R111" s="933"/>
      <c r="S111" s="903" t="s">
        <v>957</v>
      </c>
      <c r="T111" s="901" t="s">
        <v>1006</v>
      </c>
      <c r="U111" s="901">
        <v>2138000</v>
      </c>
      <c r="V111" s="901"/>
      <c r="W111" s="901"/>
    </row>
    <row r="112" spans="1:23" s="888" customFormat="1" ht="25.5" x14ac:dyDescent="0.2">
      <c r="B112" s="947" t="s">
        <v>762</v>
      </c>
      <c r="C112" s="925" t="s">
        <v>1007</v>
      </c>
      <c r="D112" s="925" t="s">
        <v>229</v>
      </c>
      <c r="E112" s="926">
        <v>33258500</v>
      </c>
      <c r="F112" s="927">
        <v>30195000</v>
      </c>
      <c r="G112" s="927">
        <v>16629000</v>
      </c>
      <c r="H112" s="927"/>
      <c r="I112" s="928"/>
      <c r="J112" s="927"/>
      <c r="K112" s="927">
        <f t="shared" si="14"/>
        <v>16629000</v>
      </c>
      <c r="L112" s="927"/>
      <c r="M112" s="929">
        <f t="shared" si="13"/>
        <v>13566000</v>
      </c>
      <c r="N112" s="930">
        <f t="shared" si="10"/>
        <v>13566000</v>
      </c>
      <c r="O112" s="931"/>
      <c r="P112" s="932"/>
      <c r="Q112" s="927"/>
      <c r="R112" s="933"/>
      <c r="S112" s="903" t="s">
        <v>943</v>
      </c>
      <c r="T112" s="901" t="s">
        <v>1008</v>
      </c>
      <c r="U112" s="901">
        <v>3280000</v>
      </c>
      <c r="V112" s="901"/>
      <c r="W112" s="901"/>
    </row>
    <row r="113" spans="2:21" s="901" customFormat="1" ht="25.5" x14ac:dyDescent="0.2">
      <c r="B113" s="947" t="s">
        <v>762</v>
      </c>
      <c r="C113" s="925" t="s">
        <v>257</v>
      </c>
      <c r="D113" s="925" t="s">
        <v>286</v>
      </c>
      <c r="E113" s="934">
        <f>K113</f>
        <v>6875000</v>
      </c>
      <c r="F113" s="927"/>
      <c r="G113" s="927">
        <v>6875000</v>
      </c>
      <c r="H113" s="927"/>
      <c r="I113" s="928"/>
      <c r="J113" s="927"/>
      <c r="K113" s="927">
        <f t="shared" si="14"/>
        <v>6875000</v>
      </c>
      <c r="L113" s="927"/>
      <c r="M113" s="929"/>
      <c r="N113" s="930">
        <f t="shared" si="10"/>
        <v>0</v>
      </c>
      <c r="O113" s="931"/>
      <c r="P113" s="932"/>
      <c r="Q113" s="927"/>
      <c r="R113" s="933"/>
      <c r="S113" s="903"/>
      <c r="T113" s="901" t="s">
        <v>960</v>
      </c>
      <c r="U113" s="901">
        <v>2546000</v>
      </c>
    </row>
    <row r="114" spans="2:21" s="901" customFormat="1" ht="25.5" x14ac:dyDescent="0.2">
      <c r="B114" s="947" t="s">
        <v>762</v>
      </c>
      <c r="C114" s="925" t="s">
        <v>170</v>
      </c>
      <c r="D114" s="925" t="s">
        <v>171</v>
      </c>
      <c r="E114" s="926">
        <v>10220430</v>
      </c>
      <c r="F114" s="927"/>
      <c r="G114" s="927">
        <v>10220430</v>
      </c>
      <c r="H114" s="927"/>
      <c r="I114" s="928"/>
      <c r="J114" s="927"/>
      <c r="K114" s="927">
        <f t="shared" si="14"/>
        <v>10220430</v>
      </c>
      <c r="L114" s="927"/>
      <c r="M114" s="929">
        <f t="shared" ref="M114:M134" si="15">IF(F114="",E114-K114-L114,F114-K114-L114)</f>
        <v>0</v>
      </c>
      <c r="N114" s="930">
        <f t="shared" si="10"/>
        <v>0</v>
      </c>
      <c r="O114" s="931"/>
      <c r="P114" s="932"/>
      <c r="Q114" s="927"/>
      <c r="R114" s="933"/>
      <c r="S114" s="903" t="s">
        <v>171</v>
      </c>
      <c r="T114" s="901" t="s">
        <v>953</v>
      </c>
      <c r="U114" s="901">
        <v>460000</v>
      </c>
    </row>
    <row r="115" spans="2:21" s="901" customFormat="1" ht="25.5" x14ac:dyDescent="0.2">
      <c r="B115" s="947" t="s">
        <v>762</v>
      </c>
      <c r="C115" s="925" t="s">
        <v>514</v>
      </c>
      <c r="D115" s="925" t="s">
        <v>114</v>
      </c>
      <c r="E115" s="926">
        <v>13612000</v>
      </c>
      <c r="F115" s="927"/>
      <c r="G115" s="927">
        <v>13612000</v>
      </c>
      <c r="H115" s="927"/>
      <c r="I115" s="928"/>
      <c r="J115" s="927"/>
      <c r="K115" s="927">
        <f t="shared" si="14"/>
        <v>13612000</v>
      </c>
      <c r="L115" s="927"/>
      <c r="M115" s="929">
        <f t="shared" si="15"/>
        <v>0</v>
      </c>
      <c r="N115" s="930">
        <f t="shared" si="10"/>
        <v>0</v>
      </c>
      <c r="O115" s="931"/>
      <c r="P115" s="932"/>
      <c r="Q115" s="927"/>
      <c r="R115" s="933"/>
      <c r="S115" s="903" t="s">
        <v>968</v>
      </c>
      <c r="T115" s="901" t="s">
        <v>964</v>
      </c>
      <c r="U115" s="901">
        <v>1600000</v>
      </c>
    </row>
    <row r="116" spans="2:21" s="901" customFormat="1" ht="38.25" x14ac:dyDescent="0.2">
      <c r="B116" s="947" t="s">
        <v>762</v>
      </c>
      <c r="C116" s="925" t="s">
        <v>50</v>
      </c>
      <c r="D116" s="925" t="s">
        <v>65</v>
      </c>
      <c r="E116" s="926">
        <v>7260000</v>
      </c>
      <c r="F116" s="927"/>
      <c r="G116" s="927">
        <v>2178000</v>
      </c>
      <c r="H116" s="927">
        <v>5082000</v>
      </c>
      <c r="I116" s="928"/>
      <c r="J116" s="927"/>
      <c r="K116" s="927">
        <f t="shared" si="14"/>
        <v>7260000</v>
      </c>
      <c r="L116" s="927"/>
      <c r="M116" s="929">
        <f t="shared" si="15"/>
        <v>0</v>
      </c>
      <c r="N116" s="930">
        <f t="shared" si="10"/>
        <v>0</v>
      </c>
      <c r="O116" s="931"/>
      <c r="P116" s="932"/>
      <c r="Q116" s="927"/>
      <c r="R116" s="933"/>
      <c r="S116" s="903" t="s">
        <v>957</v>
      </c>
    </row>
    <row r="117" spans="2:21" s="901" customFormat="1" ht="25.5" x14ac:dyDescent="0.2">
      <c r="B117" s="947" t="s">
        <v>762</v>
      </c>
      <c r="C117" s="925" t="s">
        <v>34</v>
      </c>
      <c r="D117" s="925" t="s">
        <v>695</v>
      </c>
      <c r="E117" s="926">
        <v>5115000</v>
      </c>
      <c r="F117" s="927"/>
      <c r="G117" s="927">
        <v>5115000</v>
      </c>
      <c r="H117" s="927"/>
      <c r="I117" s="928"/>
      <c r="J117" s="927"/>
      <c r="K117" s="927">
        <f t="shared" si="14"/>
        <v>5115000</v>
      </c>
      <c r="L117" s="927"/>
      <c r="M117" s="929">
        <f t="shared" si="15"/>
        <v>0</v>
      </c>
      <c r="N117" s="930">
        <f t="shared" si="10"/>
        <v>0</v>
      </c>
      <c r="O117" s="931"/>
      <c r="P117" s="932"/>
      <c r="Q117" s="927"/>
      <c r="R117" s="933"/>
      <c r="S117" s="903" t="s">
        <v>943</v>
      </c>
    </row>
    <row r="118" spans="2:21" s="901" customFormat="1" ht="25.5" x14ac:dyDescent="0.2">
      <c r="B118" s="947" t="s">
        <v>762</v>
      </c>
      <c r="C118" s="925" t="s">
        <v>107</v>
      </c>
      <c r="D118" s="925" t="s">
        <v>341</v>
      </c>
      <c r="E118" s="926"/>
      <c r="F118" s="927">
        <v>8640000</v>
      </c>
      <c r="G118" s="927">
        <v>4000000</v>
      </c>
      <c r="H118" s="927">
        <v>4640000</v>
      </c>
      <c r="I118" s="928"/>
      <c r="J118" s="927"/>
      <c r="K118" s="927">
        <f t="shared" si="14"/>
        <v>8640000</v>
      </c>
      <c r="L118" s="927"/>
      <c r="M118" s="929">
        <f t="shared" si="15"/>
        <v>0</v>
      </c>
      <c r="N118" s="930">
        <f t="shared" si="10"/>
        <v>0</v>
      </c>
      <c r="O118" s="931"/>
      <c r="P118" s="932"/>
      <c r="Q118" s="927"/>
      <c r="R118" s="933"/>
      <c r="S118" s="903"/>
    </row>
    <row r="119" spans="2:21" s="901" customFormat="1" ht="25.5" x14ac:dyDescent="0.2">
      <c r="B119" s="947" t="s">
        <v>762</v>
      </c>
      <c r="C119" s="925" t="s">
        <v>771</v>
      </c>
      <c r="D119" s="925" t="s">
        <v>772</v>
      </c>
      <c r="E119" s="926">
        <v>550000</v>
      </c>
      <c r="F119" s="927"/>
      <c r="G119" s="927">
        <v>550000</v>
      </c>
      <c r="H119" s="927"/>
      <c r="I119" s="928"/>
      <c r="J119" s="927"/>
      <c r="K119" s="927">
        <f t="shared" si="14"/>
        <v>550000</v>
      </c>
      <c r="L119" s="927"/>
      <c r="M119" s="929">
        <f t="shared" si="15"/>
        <v>0</v>
      </c>
      <c r="N119" s="930">
        <f t="shared" si="10"/>
        <v>0</v>
      </c>
      <c r="O119" s="931"/>
      <c r="P119" s="932"/>
      <c r="Q119" s="927"/>
      <c r="R119" s="933"/>
      <c r="S119" s="903" t="s">
        <v>943</v>
      </c>
    </row>
    <row r="120" spans="2:21" s="901" customFormat="1" ht="25.5" x14ac:dyDescent="0.2">
      <c r="B120" s="947" t="s">
        <v>762</v>
      </c>
      <c r="C120" s="925" t="s">
        <v>773</v>
      </c>
      <c r="D120" s="925"/>
      <c r="E120" s="926">
        <v>15480000</v>
      </c>
      <c r="F120" s="927"/>
      <c r="G120" s="927">
        <v>15480000</v>
      </c>
      <c r="H120" s="927"/>
      <c r="I120" s="928"/>
      <c r="J120" s="927"/>
      <c r="K120" s="927">
        <f t="shared" si="14"/>
        <v>15480000</v>
      </c>
      <c r="L120" s="927"/>
      <c r="M120" s="929">
        <f t="shared" si="15"/>
        <v>0</v>
      </c>
      <c r="N120" s="930">
        <f t="shared" si="10"/>
        <v>0</v>
      </c>
      <c r="O120" s="931"/>
      <c r="P120" s="932"/>
      <c r="Q120" s="927"/>
      <c r="R120" s="933"/>
      <c r="S120" s="903"/>
    </row>
    <row r="121" spans="2:21" s="901" customFormat="1" ht="25.5" x14ac:dyDescent="0.2">
      <c r="B121" s="947" t="s">
        <v>762</v>
      </c>
      <c r="C121" s="925" t="s">
        <v>158</v>
      </c>
      <c r="D121" s="925" t="s">
        <v>247</v>
      </c>
      <c r="E121" s="926">
        <v>4875000</v>
      </c>
      <c r="F121" s="927"/>
      <c r="G121" s="927">
        <v>4875000</v>
      </c>
      <c r="H121" s="927"/>
      <c r="I121" s="928"/>
      <c r="J121" s="927"/>
      <c r="K121" s="927">
        <f t="shared" si="14"/>
        <v>4875000</v>
      </c>
      <c r="L121" s="927"/>
      <c r="M121" s="929">
        <f t="shared" si="15"/>
        <v>0</v>
      </c>
      <c r="N121" s="930">
        <f t="shared" si="10"/>
        <v>0</v>
      </c>
      <c r="O121" s="931"/>
      <c r="P121" s="932"/>
      <c r="Q121" s="927"/>
      <c r="R121" s="933"/>
      <c r="S121" s="903" t="s">
        <v>943</v>
      </c>
    </row>
    <row r="122" spans="2:21" s="901" customFormat="1" ht="25.5" x14ac:dyDescent="0.2">
      <c r="B122" s="947" t="s">
        <v>762</v>
      </c>
      <c r="C122" s="925" t="s">
        <v>774</v>
      </c>
      <c r="D122" s="925" t="s">
        <v>229</v>
      </c>
      <c r="E122" s="926">
        <v>126060000</v>
      </c>
      <c r="F122" s="927"/>
      <c r="G122" s="927">
        <v>126060000</v>
      </c>
      <c r="H122" s="927"/>
      <c r="I122" s="928"/>
      <c r="J122" s="927"/>
      <c r="K122" s="927">
        <f t="shared" si="14"/>
        <v>126060000</v>
      </c>
      <c r="L122" s="927"/>
      <c r="M122" s="929">
        <f t="shared" si="15"/>
        <v>0</v>
      </c>
      <c r="N122" s="930">
        <f t="shared" si="10"/>
        <v>0</v>
      </c>
      <c r="O122" s="931" t="s">
        <v>775</v>
      </c>
      <c r="P122" s="932">
        <v>43978</v>
      </c>
      <c r="Q122" s="927"/>
      <c r="R122" s="933"/>
      <c r="S122" s="903" t="s">
        <v>943</v>
      </c>
    </row>
    <row r="123" spans="2:21" s="901" customFormat="1" ht="25.5" x14ac:dyDescent="0.2">
      <c r="B123" s="947" t="s">
        <v>762</v>
      </c>
      <c r="C123" s="925" t="s">
        <v>776</v>
      </c>
      <c r="D123" s="925" t="s">
        <v>229</v>
      </c>
      <c r="E123" s="926">
        <v>64878000</v>
      </c>
      <c r="F123" s="927"/>
      <c r="G123" s="927">
        <v>32439000</v>
      </c>
      <c r="H123" s="927"/>
      <c r="I123" s="928"/>
      <c r="J123" s="927"/>
      <c r="K123" s="927">
        <f t="shared" si="14"/>
        <v>32439000</v>
      </c>
      <c r="L123" s="927"/>
      <c r="M123" s="929">
        <f t="shared" si="15"/>
        <v>32439000</v>
      </c>
      <c r="N123" s="930">
        <f t="shared" si="10"/>
        <v>32439000</v>
      </c>
      <c r="O123" s="931" t="s">
        <v>775</v>
      </c>
      <c r="P123" s="932">
        <v>43978</v>
      </c>
      <c r="Q123" s="927"/>
      <c r="R123" s="933"/>
      <c r="S123" s="903" t="s">
        <v>943</v>
      </c>
    </row>
    <row r="124" spans="2:21" s="901" customFormat="1" ht="25.5" x14ac:dyDescent="0.2">
      <c r="B124" s="947" t="s">
        <v>762</v>
      </c>
      <c r="C124" s="925" t="s">
        <v>394</v>
      </c>
      <c r="D124" s="925" t="s">
        <v>162</v>
      </c>
      <c r="E124" s="926">
        <v>31600000</v>
      </c>
      <c r="F124" s="927"/>
      <c r="G124" s="927">
        <v>31600000</v>
      </c>
      <c r="H124" s="927"/>
      <c r="I124" s="928"/>
      <c r="J124" s="927"/>
      <c r="K124" s="927">
        <f t="shared" si="14"/>
        <v>31600000</v>
      </c>
      <c r="L124" s="927"/>
      <c r="M124" s="929">
        <f t="shared" si="15"/>
        <v>0</v>
      </c>
      <c r="N124" s="930">
        <f t="shared" si="10"/>
        <v>0</v>
      </c>
      <c r="O124" s="931"/>
      <c r="P124" s="932"/>
      <c r="Q124" s="927"/>
      <c r="R124" s="933"/>
      <c r="S124" s="903"/>
    </row>
    <row r="125" spans="2:21" s="901" customFormat="1" ht="25.5" x14ac:dyDescent="0.2">
      <c r="B125" s="947" t="s">
        <v>762</v>
      </c>
      <c r="C125" s="925" t="s">
        <v>777</v>
      </c>
      <c r="D125" s="925" t="s">
        <v>778</v>
      </c>
      <c r="E125" s="934">
        <f>K125</f>
        <v>5328400</v>
      </c>
      <c r="F125" s="927"/>
      <c r="G125" s="927">
        <v>5328400</v>
      </c>
      <c r="H125" s="927"/>
      <c r="I125" s="928"/>
      <c r="J125" s="927"/>
      <c r="K125" s="927">
        <f t="shared" si="14"/>
        <v>5328400</v>
      </c>
      <c r="L125" s="927"/>
      <c r="M125" s="929">
        <f t="shared" si="15"/>
        <v>0</v>
      </c>
      <c r="N125" s="930">
        <f t="shared" si="10"/>
        <v>0</v>
      </c>
      <c r="O125" s="931"/>
      <c r="P125" s="932"/>
      <c r="Q125" s="927"/>
      <c r="R125" s="933"/>
      <c r="S125" s="903" t="s">
        <v>943</v>
      </c>
    </row>
    <row r="126" spans="2:21" s="901" customFormat="1" ht="25.5" x14ac:dyDescent="0.2">
      <c r="B126" s="947" t="s">
        <v>762</v>
      </c>
      <c r="C126" s="925" t="s">
        <v>966</v>
      </c>
      <c r="D126" s="948" t="s">
        <v>967</v>
      </c>
      <c r="E126" s="934">
        <f>K126</f>
        <v>46500000</v>
      </c>
      <c r="F126" s="927"/>
      <c r="G126" s="927">
        <v>46500000</v>
      </c>
      <c r="H126" s="927"/>
      <c r="I126" s="928"/>
      <c r="J126" s="927"/>
      <c r="K126" s="927">
        <f t="shared" si="14"/>
        <v>46500000</v>
      </c>
      <c r="L126" s="927"/>
      <c r="M126" s="929">
        <f t="shared" si="15"/>
        <v>0</v>
      </c>
      <c r="N126" s="930">
        <f t="shared" si="10"/>
        <v>0</v>
      </c>
      <c r="O126" s="931"/>
      <c r="P126" s="932"/>
      <c r="Q126" s="927"/>
      <c r="R126" s="933"/>
      <c r="S126" s="903" t="s">
        <v>957</v>
      </c>
    </row>
    <row r="127" spans="2:21" s="901" customFormat="1" ht="25.5" x14ac:dyDescent="0.2">
      <c r="B127" s="947" t="s">
        <v>762</v>
      </c>
      <c r="C127" s="925" t="s">
        <v>1009</v>
      </c>
      <c r="D127" s="925" t="s">
        <v>229</v>
      </c>
      <c r="E127" s="934">
        <v>29150000</v>
      </c>
      <c r="F127" s="927"/>
      <c r="G127" s="946">
        <v>29150000</v>
      </c>
      <c r="H127" s="927"/>
      <c r="I127" s="928"/>
      <c r="J127" s="927"/>
      <c r="K127" s="927">
        <f t="shared" si="14"/>
        <v>29150000</v>
      </c>
      <c r="L127" s="927"/>
      <c r="M127" s="929">
        <f t="shared" si="15"/>
        <v>0</v>
      </c>
      <c r="N127" s="930">
        <f t="shared" si="10"/>
        <v>0</v>
      </c>
      <c r="O127" s="931"/>
      <c r="P127" s="932"/>
      <c r="Q127" s="927"/>
      <c r="R127" s="933"/>
      <c r="S127" s="903" t="s">
        <v>943</v>
      </c>
    </row>
    <row r="128" spans="2:21" s="901" customFormat="1" ht="25.5" x14ac:dyDescent="0.2">
      <c r="B128" s="947" t="s">
        <v>762</v>
      </c>
      <c r="C128" s="925" t="s">
        <v>1010</v>
      </c>
      <c r="D128" s="925" t="s">
        <v>1011</v>
      </c>
      <c r="E128" s="934">
        <v>4124000</v>
      </c>
      <c r="F128" s="927"/>
      <c r="G128" s="946">
        <v>2276000</v>
      </c>
      <c r="H128" s="927">
        <v>1848000</v>
      </c>
      <c r="I128" s="928"/>
      <c r="J128" s="927"/>
      <c r="K128" s="927">
        <f t="shared" si="14"/>
        <v>4124000</v>
      </c>
      <c r="L128" s="927"/>
      <c r="M128" s="929">
        <f t="shared" si="15"/>
        <v>0</v>
      </c>
      <c r="N128" s="930">
        <f t="shared" si="10"/>
        <v>0</v>
      </c>
      <c r="O128" s="931"/>
      <c r="P128" s="932"/>
      <c r="Q128" s="927"/>
      <c r="R128" s="933"/>
      <c r="S128" s="903"/>
    </row>
    <row r="129" spans="1:23" s="888" customFormat="1" ht="25.5" x14ac:dyDescent="0.2">
      <c r="B129" s="947" t="s">
        <v>762</v>
      </c>
      <c r="C129" s="925" t="s">
        <v>945</v>
      </c>
      <c r="D129" s="925" t="s">
        <v>1012</v>
      </c>
      <c r="E129" s="934">
        <v>1500000</v>
      </c>
      <c r="F129" s="927"/>
      <c r="G129" s="946">
        <v>1500000</v>
      </c>
      <c r="H129" s="927"/>
      <c r="I129" s="928"/>
      <c r="J129" s="927"/>
      <c r="K129" s="927">
        <f t="shared" si="14"/>
        <v>1500000</v>
      </c>
      <c r="L129" s="927"/>
      <c r="M129" s="929">
        <f t="shared" si="15"/>
        <v>0</v>
      </c>
      <c r="N129" s="930">
        <f t="shared" si="10"/>
        <v>0</v>
      </c>
      <c r="O129" s="931"/>
      <c r="P129" s="932"/>
      <c r="Q129" s="927"/>
      <c r="R129" s="933"/>
      <c r="S129" s="903"/>
      <c r="T129" s="901"/>
      <c r="U129" s="901"/>
      <c r="V129" s="901"/>
      <c r="W129" s="901"/>
    </row>
    <row r="130" spans="1:23" s="888" customFormat="1" ht="25.5" x14ac:dyDescent="0.2">
      <c r="B130" s="947" t="s">
        <v>762</v>
      </c>
      <c r="C130" s="925" t="s">
        <v>1013</v>
      </c>
      <c r="D130" s="925" t="s">
        <v>251</v>
      </c>
      <c r="E130" s="934">
        <v>3753600</v>
      </c>
      <c r="F130" s="927"/>
      <c r="G130" s="946">
        <v>3753600</v>
      </c>
      <c r="H130" s="927"/>
      <c r="I130" s="928"/>
      <c r="J130" s="927"/>
      <c r="K130" s="927">
        <f t="shared" si="14"/>
        <v>3753600</v>
      </c>
      <c r="L130" s="927"/>
      <c r="M130" s="929">
        <f t="shared" si="15"/>
        <v>0</v>
      </c>
      <c r="N130" s="930">
        <f t="shared" si="10"/>
        <v>0</v>
      </c>
      <c r="O130" s="931"/>
      <c r="P130" s="932"/>
      <c r="Q130" s="927"/>
      <c r="R130" s="933"/>
      <c r="S130" s="903"/>
      <c r="T130" s="901"/>
      <c r="U130" s="901"/>
      <c r="V130" s="901"/>
      <c r="W130" s="901"/>
    </row>
    <row r="131" spans="1:23" s="888" customFormat="1" ht="38.25" x14ac:dyDescent="0.2">
      <c r="B131" s="947" t="s">
        <v>762</v>
      </c>
      <c r="C131" s="925" t="s">
        <v>264</v>
      </c>
      <c r="D131" s="925" t="s">
        <v>704</v>
      </c>
      <c r="E131" s="934">
        <v>17670000</v>
      </c>
      <c r="F131" s="927"/>
      <c r="G131" s="946">
        <v>17670000</v>
      </c>
      <c r="H131" s="927"/>
      <c r="I131" s="928"/>
      <c r="J131" s="927"/>
      <c r="K131" s="927">
        <f t="shared" si="14"/>
        <v>17670000</v>
      </c>
      <c r="L131" s="927"/>
      <c r="M131" s="929">
        <f t="shared" si="15"/>
        <v>0</v>
      </c>
      <c r="N131" s="930">
        <f t="shared" si="10"/>
        <v>0</v>
      </c>
      <c r="O131" s="931"/>
      <c r="P131" s="932"/>
      <c r="Q131" s="927"/>
      <c r="R131" s="933"/>
      <c r="S131" s="903"/>
      <c r="T131" s="901"/>
      <c r="U131" s="901"/>
      <c r="V131" s="901"/>
      <c r="W131" s="901"/>
    </row>
    <row r="132" spans="1:23" s="888" customFormat="1" ht="25.5" x14ac:dyDescent="0.2">
      <c r="B132" s="947" t="s">
        <v>762</v>
      </c>
      <c r="C132" s="925" t="s">
        <v>1014</v>
      </c>
      <c r="D132" s="925" t="s">
        <v>980</v>
      </c>
      <c r="E132" s="934">
        <v>3000000</v>
      </c>
      <c r="F132" s="927"/>
      <c r="G132" s="946">
        <v>3000000</v>
      </c>
      <c r="H132" s="927"/>
      <c r="I132" s="928"/>
      <c r="J132" s="927"/>
      <c r="K132" s="927">
        <f t="shared" si="14"/>
        <v>3000000</v>
      </c>
      <c r="L132" s="927"/>
      <c r="M132" s="929">
        <f t="shared" si="15"/>
        <v>0</v>
      </c>
      <c r="N132" s="930">
        <f t="shared" si="10"/>
        <v>0</v>
      </c>
      <c r="O132" s="931"/>
      <c r="P132" s="932"/>
      <c r="Q132" s="927"/>
      <c r="R132" s="933"/>
      <c r="S132" s="903"/>
      <c r="T132" s="901"/>
      <c r="U132" s="901"/>
      <c r="V132" s="901"/>
      <c r="W132" s="901"/>
    </row>
    <row r="133" spans="1:23" s="888" customFormat="1" ht="25.5" x14ac:dyDescent="0.2">
      <c r="B133" s="947" t="s">
        <v>762</v>
      </c>
      <c r="C133" s="925" t="s">
        <v>215</v>
      </c>
      <c r="D133" s="925" t="s">
        <v>216</v>
      </c>
      <c r="E133" s="927">
        <v>34693395</v>
      </c>
      <c r="F133" s="927"/>
      <c r="G133" s="927">
        <v>34693395</v>
      </c>
      <c r="H133" s="927"/>
      <c r="I133" s="928"/>
      <c r="J133" s="927"/>
      <c r="K133" s="927">
        <f t="shared" si="14"/>
        <v>34693395</v>
      </c>
      <c r="L133" s="927"/>
      <c r="M133" s="929">
        <f t="shared" si="15"/>
        <v>0</v>
      </c>
      <c r="N133" s="930">
        <f t="shared" si="10"/>
        <v>0</v>
      </c>
      <c r="O133" s="931"/>
      <c r="P133" s="932"/>
      <c r="Q133" s="927"/>
      <c r="R133" s="933"/>
      <c r="S133" s="903"/>
      <c r="T133" s="901"/>
      <c r="U133" s="901"/>
      <c r="V133" s="901"/>
      <c r="W133" s="901"/>
    </row>
    <row r="134" spans="1:23" s="888" customFormat="1" ht="25.5" x14ac:dyDescent="0.2">
      <c r="B134" s="947" t="s">
        <v>762</v>
      </c>
      <c r="C134" s="925" t="s">
        <v>947</v>
      </c>
      <c r="D134" s="925"/>
      <c r="E134" s="926"/>
      <c r="F134" s="927"/>
      <c r="G134" s="927">
        <f>U134</f>
        <v>34202000</v>
      </c>
      <c r="H134" s="927"/>
      <c r="I134" s="928"/>
      <c r="J134" s="927"/>
      <c r="K134" s="927">
        <f t="shared" si="14"/>
        <v>34202000</v>
      </c>
      <c r="L134" s="927"/>
      <c r="M134" s="929">
        <f t="shared" si="15"/>
        <v>-34202000</v>
      </c>
      <c r="N134" s="930">
        <f t="shared" si="10"/>
        <v>-34202000</v>
      </c>
      <c r="O134" s="931"/>
      <c r="P134" s="932"/>
      <c r="Q134" s="927"/>
      <c r="R134" s="933"/>
      <c r="S134" s="903"/>
      <c r="T134" s="901" t="s">
        <v>948</v>
      </c>
      <c r="U134" s="901">
        <f>SUM(U104:U126)</f>
        <v>34202000</v>
      </c>
      <c r="V134" s="901"/>
      <c r="W134" s="901"/>
    </row>
    <row r="135" spans="1:23" s="906" customFormat="1" ht="25.5" x14ac:dyDescent="0.2">
      <c r="B135" s="935" t="s">
        <v>949</v>
      </c>
      <c r="C135" s="936" t="s">
        <v>762</v>
      </c>
      <c r="D135" s="937"/>
      <c r="E135" s="938"/>
      <c r="F135" s="939"/>
      <c r="G135" s="939"/>
      <c r="H135" s="939"/>
      <c r="I135" s="940"/>
      <c r="J135" s="939"/>
      <c r="K135" s="950">
        <f>SUM(K103:K134)</f>
        <v>1003142898</v>
      </c>
      <c r="L135" s="950">
        <f>SUM(L103:L134)</f>
        <v>0</v>
      </c>
      <c r="M135" s="950">
        <f>SUM(M103:M134)</f>
        <v>64522909</v>
      </c>
      <c r="N135" s="942">
        <f>SUM(N103:N134)</f>
        <v>64522909</v>
      </c>
      <c r="O135" s="943"/>
      <c r="P135" s="944"/>
      <c r="Q135" s="939"/>
      <c r="R135" s="945"/>
      <c r="S135" s="908"/>
      <c r="T135" s="909"/>
      <c r="U135" s="909"/>
      <c r="V135" s="909"/>
      <c r="W135" s="909"/>
    </row>
    <row r="136" spans="1:23" s="888" customFormat="1" ht="12.75" x14ac:dyDescent="0.2">
      <c r="A136" s="888">
        <v>7</v>
      </c>
      <c r="B136" s="951" t="s">
        <v>781</v>
      </c>
      <c r="C136" s="925" t="s">
        <v>340</v>
      </c>
      <c r="D136" s="925" t="s">
        <v>341</v>
      </c>
      <c r="E136" s="926">
        <v>500000</v>
      </c>
      <c r="F136" s="927"/>
      <c r="G136" s="927">
        <v>500000</v>
      </c>
      <c r="H136" s="927"/>
      <c r="I136" s="928"/>
      <c r="J136" s="927"/>
      <c r="K136" s="927">
        <f>SUM(G136:J136)</f>
        <v>500000</v>
      </c>
      <c r="L136" s="927"/>
      <c r="M136" s="929">
        <f>IF(F136="",E136-K136-L136,F136-K136-L136)</f>
        <v>0</v>
      </c>
      <c r="N136" s="930">
        <f t="shared" si="10"/>
        <v>0</v>
      </c>
      <c r="O136" s="931"/>
      <c r="P136" s="932"/>
      <c r="Q136" s="927"/>
      <c r="R136" s="933"/>
      <c r="S136" s="902"/>
      <c r="T136" s="901" t="s">
        <v>1015</v>
      </c>
      <c r="U136" s="901"/>
      <c r="V136" s="901"/>
      <c r="W136" s="901"/>
    </row>
    <row r="137" spans="1:23" s="888" customFormat="1" ht="12.75" x14ac:dyDescent="0.2">
      <c r="B137" s="947" t="s">
        <v>781</v>
      </c>
      <c r="C137" s="925" t="s">
        <v>99</v>
      </c>
      <c r="D137" s="925" t="s">
        <v>100</v>
      </c>
      <c r="E137" s="926">
        <v>14800000</v>
      </c>
      <c r="F137" s="927"/>
      <c r="G137" s="927">
        <v>14800000</v>
      </c>
      <c r="H137" s="927"/>
      <c r="I137" s="928"/>
      <c r="J137" s="927"/>
      <c r="K137" s="927">
        <f>SUM(G137:J137)</f>
        <v>14800000</v>
      </c>
      <c r="L137" s="927"/>
      <c r="M137" s="929">
        <f>IF(F137="",E137-K137-L137,F137-K137-L137)</f>
        <v>0</v>
      </c>
      <c r="N137" s="930">
        <f t="shared" si="10"/>
        <v>0</v>
      </c>
      <c r="O137" s="931"/>
      <c r="P137" s="932"/>
      <c r="Q137" s="927"/>
      <c r="R137" s="933"/>
      <c r="S137" s="903" t="s">
        <v>943</v>
      </c>
      <c r="T137" s="901" t="s">
        <v>565</v>
      </c>
      <c r="U137" s="901">
        <v>1350000</v>
      </c>
      <c r="V137" s="901"/>
      <c r="W137" s="901"/>
    </row>
    <row r="138" spans="1:23" s="888" customFormat="1" ht="12.75" x14ac:dyDescent="0.2">
      <c r="B138" s="947" t="s">
        <v>781</v>
      </c>
      <c r="C138" s="925" t="s">
        <v>118</v>
      </c>
      <c r="D138" s="925" t="s">
        <v>301</v>
      </c>
      <c r="E138" s="926">
        <v>1259000</v>
      </c>
      <c r="F138" s="927"/>
      <c r="G138" s="927">
        <v>1259000</v>
      </c>
      <c r="H138" s="927"/>
      <c r="I138" s="928"/>
      <c r="J138" s="927"/>
      <c r="K138" s="927">
        <f>SUM(G138:J138)</f>
        <v>1259000</v>
      </c>
      <c r="L138" s="927"/>
      <c r="M138" s="929">
        <f>IF(F138="",E138-K138-L138,F138-K138-L138)</f>
        <v>0</v>
      </c>
      <c r="N138" s="930">
        <f>IF($F138="",($E138-$K138),($F138-$K138))</f>
        <v>0</v>
      </c>
      <c r="O138" s="931"/>
      <c r="P138" s="932"/>
      <c r="Q138" s="927"/>
      <c r="R138" s="933"/>
      <c r="S138" s="903"/>
      <c r="T138" s="901" t="s">
        <v>1016</v>
      </c>
      <c r="U138" s="901">
        <v>250000</v>
      </c>
      <c r="V138" s="901"/>
      <c r="W138" s="901"/>
    </row>
    <row r="139" spans="1:23" s="888" customFormat="1" ht="12.75" x14ac:dyDescent="0.2">
      <c r="B139" s="947" t="s">
        <v>781</v>
      </c>
      <c r="C139" s="925" t="s">
        <v>947</v>
      </c>
      <c r="D139" s="925"/>
      <c r="E139" s="926"/>
      <c r="F139" s="927"/>
      <c r="G139" s="927">
        <f>U139</f>
        <v>1600000</v>
      </c>
      <c r="H139" s="927"/>
      <c r="I139" s="928"/>
      <c r="J139" s="927"/>
      <c r="K139" s="927">
        <f>SUM(G139:J139)</f>
        <v>1600000</v>
      </c>
      <c r="L139" s="927"/>
      <c r="M139" s="929">
        <f>IF(F139="",E139-K139-L139,F139-K139-L139)</f>
        <v>-1600000</v>
      </c>
      <c r="N139" s="930">
        <f>IF($F139="",($E139-$K139),($F139-$K139))</f>
        <v>-1600000</v>
      </c>
      <c r="O139" s="931"/>
      <c r="P139" s="932"/>
      <c r="Q139" s="927"/>
      <c r="R139" s="933"/>
      <c r="S139" s="903"/>
      <c r="T139" s="901" t="s">
        <v>948</v>
      </c>
      <c r="U139" s="901">
        <f>SUM(U136:U138)</f>
        <v>1600000</v>
      </c>
      <c r="V139" s="901"/>
      <c r="W139" s="901"/>
    </row>
    <row r="140" spans="1:23" s="906" customFormat="1" ht="12.75" x14ac:dyDescent="0.2">
      <c r="B140" s="935" t="s">
        <v>949</v>
      </c>
      <c r="C140" s="936" t="s">
        <v>781</v>
      </c>
      <c r="D140" s="937"/>
      <c r="E140" s="938"/>
      <c r="F140" s="939"/>
      <c r="G140" s="939"/>
      <c r="H140" s="939"/>
      <c r="I140" s="940"/>
      <c r="J140" s="939"/>
      <c r="K140" s="950">
        <f>SUM(K136:K139)</f>
        <v>18159000</v>
      </c>
      <c r="L140" s="950">
        <f>SUM(L136:L139)</f>
        <v>0</v>
      </c>
      <c r="M140" s="950">
        <f>SUM(M136:M139)</f>
        <v>-1600000</v>
      </c>
      <c r="N140" s="942">
        <f>SUM(N136:N139)</f>
        <v>-1600000</v>
      </c>
      <c r="O140" s="943"/>
      <c r="P140" s="944"/>
      <c r="Q140" s="939"/>
      <c r="R140" s="945"/>
      <c r="S140" s="908"/>
      <c r="T140" s="909"/>
      <c r="U140" s="909"/>
      <c r="V140" s="909"/>
      <c r="W140" s="909"/>
    </row>
    <row r="141" spans="1:23" s="888" customFormat="1" ht="25.5" x14ac:dyDescent="0.2">
      <c r="A141" s="888">
        <v>8</v>
      </c>
      <c r="B141" s="947" t="s">
        <v>1017</v>
      </c>
      <c r="C141" s="925" t="s">
        <v>31</v>
      </c>
      <c r="D141" s="925" t="s">
        <v>168</v>
      </c>
      <c r="E141" s="926">
        <v>72650000</v>
      </c>
      <c r="F141" s="927">
        <v>86709000</v>
      </c>
      <c r="G141" s="927">
        <v>21795000</v>
      </c>
      <c r="H141" s="927">
        <v>29060000</v>
      </c>
      <c r="I141" s="928">
        <v>35854000</v>
      </c>
      <c r="J141" s="927"/>
      <c r="K141" s="927">
        <f>SUM(G141:J141)</f>
        <v>86709000</v>
      </c>
      <c r="L141" s="927"/>
      <c r="M141" s="929">
        <f t="shared" ref="M141:M176" si="16">IF(F141="",E141-K141-L141,F141-K141-L141)</f>
        <v>0</v>
      </c>
      <c r="N141" s="930">
        <f t="shared" ref="N141:N204" si="17">IF($F141="",($E141-$K141),($F141-$K141))</f>
        <v>0</v>
      </c>
      <c r="O141" s="931"/>
      <c r="P141" s="932"/>
      <c r="Q141" s="927"/>
      <c r="R141" s="933"/>
      <c r="S141" s="902"/>
      <c r="T141" s="901" t="s">
        <v>783</v>
      </c>
      <c r="U141" s="901"/>
      <c r="V141" s="901"/>
      <c r="W141" s="901"/>
    </row>
    <row r="142" spans="1:23" s="888" customFormat="1" ht="25.5" x14ac:dyDescent="0.2">
      <c r="B142" s="947" t="s">
        <v>1017</v>
      </c>
      <c r="C142" s="925" t="s">
        <v>492</v>
      </c>
      <c r="D142" s="925" t="s">
        <v>784</v>
      </c>
      <c r="E142" s="926">
        <v>174999000</v>
      </c>
      <c r="F142" s="927">
        <v>174999000</v>
      </c>
      <c r="G142" s="927">
        <v>122499300</v>
      </c>
      <c r="H142" s="927">
        <v>52499700</v>
      </c>
      <c r="I142" s="928"/>
      <c r="J142" s="927"/>
      <c r="K142" s="927">
        <f t="shared" ref="K142:K175" si="18">SUM(G142:J142)</f>
        <v>174999000</v>
      </c>
      <c r="L142" s="927"/>
      <c r="M142" s="929">
        <f t="shared" si="16"/>
        <v>0</v>
      </c>
      <c r="N142" s="930">
        <f t="shared" si="17"/>
        <v>0</v>
      </c>
      <c r="O142" s="931"/>
      <c r="P142" s="932"/>
      <c r="Q142" s="927"/>
      <c r="R142" s="933"/>
      <c r="S142" s="903" t="s">
        <v>943</v>
      </c>
      <c r="T142" s="901" t="s">
        <v>1018</v>
      </c>
      <c r="U142" s="901">
        <v>465000</v>
      </c>
      <c r="V142" s="901"/>
      <c r="W142" s="901"/>
    </row>
    <row r="143" spans="1:23" s="888" customFormat="1" ht="25.5" x14ac:dyDescent="0.2">
      <c r="B143" s="947" t="s">
        <v>1017</v>
      </c>
      <c r="C143" s="925" t="s">
        <v>257</v>
      </c>
      <c r="D143" s="925" t="s">
        <v>286</v>
      </c>
      <c r="E143" s="926"/>
      <c r="F143" s="927">
        <v>15068277</v>
      </c>
      <c r="G143" s="927">
        <v>15068277</v>
      </c>
      <c r="H143" s="927"/>
      <c r="I143" s="928"/>
      <c r="J143" s="927"/>
      <c r="K143" s="927">
        <f t="shared" si="18"/>
        <v>15068277</v>
      </c>
      <c r="L143" s="927"/>
      <c r="M143" s="929">
        <f t="shared" si="16"/>
        <v>0</v>
      </c>
      <c r="N143" s="930">
        <f t="shared" si="17"/>
        <v>0</v>
      </c>
      <c r="O143" s="931"/>
      <c r="P143" s="932"/>
      <c r="Q143" s="927"/>
      <c r="R143" s="933"/>
      <c r="S143" s="903"/>
      <c r="T143" s="901" t="s">
        <v>1019</v>
      </c>
      <c r="U143" s="901">
        <v>2100000</v>
      </c>
      <c r="V143" s="901"/>
      <c r="W143" s="901"/>
    </row>
    <row r="144" spans="1:23" s="888" customFormat="1" ht="25.5" x14ac:dyDescent="0.2">
      <c r="B144" s="947" t="s">
        <v>1017</v>
      </c>
      <c r="C144" s="925" t="s">
        <v>691</v>
      </c>
      <c r="D144" s="925"/>
      <c r="E144" s="926">
        <v>41434195</v>
      </c>
      <c r="F144" s="927"/>
      <c r="G144" s="927">
        <f>E144/2</f>
        <v>20717097.5</v>
      </c>
      <c r="H144" s="927"/>
      <c r="I144" s="928"/>
      <c r="J144" s="927"/>
      <c r="K144" s="927">
        <f t="shared" si="18"/>
        <v>20717097.5</v>
      </c>
      <c r="L144" s="927"/>
      <c r="M144" s="929">
        <f t="shared" si="16"/>
        <v>20717097.5</v>
      </c>
      <c r="N144" s="930">
        <f t="shared" si="17"/>
        <v>20717097.5</v>
      </c>
      <c r="O144" s="931"/>
      <c r="P144" s="932"/>
      <c r="Q144" s="927"/>
      <c r="R144" s="933"/>
      <c r="S144" s="903"/>
      <c r="T144" s="901" t="s">
        <v>1016</v>
      </c>
      <c r="U144" s="901">
        <v>2237500</v>
      </c>
      <c r="V144" s="901"/>
      <c r="W144" s="901"/>
    </row>
    <row r="145" spans="2:21" s="901" customFormat="1" ht="25.5" x14ac:dyDescent="0.2">
      <c r="B145" s="947" t="s">
        <v>1017</v>
      </c>
      <c r="C145" s="925" t="s">
        <v>785</v>
      </c>
      <c r="D145" s="925"/>
      <c r="E145" s="934">
        <f>K145</f>
        <v>10000000</v>
      </c>
      <c r="F145" s="927"/>
      <c r="G145" s="927">
        <v>5000000</v>
      </c>
      <c r="H145" s="927">
        <v>5000000</v>
      </c>
      <c r="I145" s="928"/>
      <c r="J145" s="927"/>
      <c r="K145" s="927">
        <f t="shared" si="18"/>
        <v>10000000</v>
      </c>
      <c r="L145" s="927"/>
      <c r="M145" s="929">
        <f t="shared" si="16"/>
        <v>0</v>
      </c>
      <c r="N145" s="930">
        <f t="shared" si="17"/>
        <v>0</v>
      </c>
      <c r="O145" s="931"/>
      <c r="P145" s="932"/>
      <c r="Q145" s="927"/>
      <c r="R145" s="933"/>
      <c r="S145" s="903"/>
      <c r="T145" s="901" t="s">
        <v>1020</v>
      </c>
      <c r="U145" s="901">
        <v>1036000</v>
      </c>
    </row>
    <row r="146" spans="2:21" s="901" customFormat="1" ht="25.5" x14ac:dyDescent="0.2">
      <c r="B146" s="947" t="s">
        <v>1017</v>
      </c>
      <c r="C146" s="925" t="s">
        <v>34</v>
      </c>
      <c r="D146" s="925" t="s">
        <v>204</v>
      </c>
      <c r="E146" s="926">
        <v>146799840</v>
      </c>
      <c r="F146" s="927">
        <v>150106000</v>
      </c>
      <c r="G146" s="927">
        <v>40036320</v>
      </c>
      <c r="H146" s="927">
        <v>53381760</v>
      </c>
      <c r="I146" s="928">
        <v>56687920</v>
      </c>
      <c r="J146" s="927"/>
      <c r="K146" s="927">
        <f t="shared" si="18"/>
        <v>150106000</v>
      </c>
      <c r="L146" s="927"/>
      <c r="M146" s="929">
        <f t="shared" si="16"/>
        <v>0</v>
      </c>
      <c r="N146" s="930">
        <f t="shared" si="17"/>
        <v>0</v>
      </c>
      <c r="O146" s="931" t="s">
        <v>768</v>
      </c>
      <c r="P146" s="932">
        <v>43913</v>
      </c>
      <c r="Q146" s="927"/>
      <c r="R146" s="933"/>
      <c r="S146" s="903" t="s">
        <v>943</v>
      </c>
      <c r="T146" s="901" t="s">
        <v>1021</v>
      </c>
      <c r="U146" s="901">
        <v>1826000</v>
      </c>
    </row>
    <row r="147" spans="2:21" s="901" customFormat="1" ht="25.5" x14ac:dyDescent="0.2">
      <c r="B147" s="947" t="s">
        <v>1017</v>
      </c>
      <c r="C147" s="925" t="s">
        <v>723</v>
      </c>
      <c r="D147" s="925" t="s">
        <v>352</v>
      </c>
      <c r="E147" s="926">
        <v>29119200</v>
      </c>
      <c r="F147" s="927">
        <v>29442523</v>
      </c>
      <c r="G147" s="927">
        <v>13236000</v>
      </c>
      <c r="H147" s="927">
        <v>16206523</v>
      </c>
      <c r="I147" s="928"/>
      <c r="J147" s="927"/>
      <c r="K147" s="927">
        <f t="shared" si="18"/>
        <v>29442523</v>
      </c>
      <c r="L147" s="927"/>
      <c r="M147" s="929">
        <f t="shared" si="16"/>
        <v>0</v>
      </c>
      <c r="N147" s="930">
        <f t="shared" si="17"/>
        <v>0</v>
      </c>
      <c r="O147" s="931" t="s">
        <v>788</v>
      </c>
      <c r="P147" s="932">
        <v>43915</v>
      </c>
      <c r="Q147" s="927"/>
      <c r="R147" s="933"/>
      <c r="S147" s="903" t="s">
        <v>943</v>
      </c>
      <c r="T147" s="901" t="s">
        <v>1005</v>
      </c>
      <c r="U147" s="901">
        <v>1630000</v>
      </c>
    </row>
    <row r="148" spans="2:21" s="901" customFormat="1" ht="25.5" x14ac:dyDescent="0.2">
      <c r="B148" s="947" t="s">
        <v>1017</v>
      </c>
      <c r="C148" s="925" t="s">
        <v>769</v>
      </c>
      <c r="D148" s="925" t="s">
        <v>229</v>
      </c>
      <c r="E148" s="926"/>
      <c r="F148" s="927">
        <v>39602750</v>
      </c>
      <c r="G148" s="927">
        <v>35553650</v>
      </c>
      <c r="H148" s="927">
        <v>4049100</v>
      </c>
      <c r="I148" s="928"/>
      <c r="J148" s="927"/>
      <c r="K148" s="927">
        <f t="shared" si="18"/>
        <v>39602750</v>
      </c>
      <c r="L148" s="927"/>
      <c r="M148" s="929">
        <f t="shared" si="16"/>
        <v>0</v>
      </c>
      <c r="N148" s="930">
        <f t="shared" si="17"/>
        <v>0</v>
      </c>
      <c r="O148" s="931"/>
      <c r="P148" s="932"/>
      <c r="Q148" s="927"/>
      <c r="R148" s="933"/>
      <c r="S148" s="903" t="s">
        <v>943</v>
      </c>
    </row>
    <row r="149" spans="2:21" s="901" customFormat="1" ht="25.5" x14ac:dyDescent="0.2">
      <c r="B149" s="947" t="s">
        <v>1017</v>
      </c>
      <c r="C149" s="925" t="s">
        <v>791</v>
      </c>
      <c r="D149" s="925" t="s">
        <v>104</v>
      </c>
      <c r="E149" s="926">
        <v>8000000</v>
      </c>
      <c r="F149" s="927"/>
      <c r="G149" s="927">
        <v>8000000</v>
      </c>
      <c r="H149" s="927"/>
      <c r="I149" s="928"/>
      <c r="J149" s="927"/>
      <c r="K149" s="927">
        <f t="shared" si="18"/>
        <v>8000000</v>
      </c>
      <c r="L149" s="927"/>
      <c r="M149" s="929">
        <f t="shared" si="16"/>
        <v>0</v>
      </c>
      <c r="N149" s="930">
        <f t="shared" si="17"/>
        <v>0</v>
      </c>
      <c r="O149" s="931"/>
      <c r="P149" s="932"/>
      <c r="Q149" s="927"/>
      <c r="R149" s="933"/>
      <c r="S149" s="903"/>
    </row>
    <row r="150" spans="2:21" s="901" customFormat="1" ht="25.5" x14ac:dyDescent="0.2">
      <c r="B150" s="947" t="s">
        <v>1017</v>
      </c>
      <c r="C150" s="925" t="s">
        <v>239</v>
      </c>
      <c r="D150" s="925" t="s">
        <v>792</v>
      </c>
      <c r="E150" s="926">
        <v>2860000</v>
      </c>
      <c r="F150" s="927"/>
      <c r="G150" s="927">
        <v>1100000</v>
      </c>
      <c r="H150" s="927">
        <v>1760000</v>
      </c>
      <c r="I150" s="928"/>
      <c r="J150" s="927"/>
      <c r="K150" s="927">
        <f t="shared" si="18"/>
        <v>2860000</v>
      </c>
      <c r="L150" s="927"/>
      <c r="M150" s="929">
        <f t="shared" si="16"/>
        <v>0</v>
      </c>
      <c r="N150" s="930">
        <f t="shared" si="17"/>
        <v>0</v>
      </c>
      <c r="O150" s="931"/>
      <c r="P150" s="932"/>
      <c r="Q150" s="927"/>
      <c r="R150" s="933"/>
      <c r="S150" s="903" t="s">
        <v>943</v>
      </c>
    </row>
    <row r="151" spans="2:21" s="901" customFormat="1" ht="25.5" x14ac:dyDescent="0.2">
      <c r="B151" s="947" t="s">
        <v>1017</v>
      </c>
      <c r="C151" s="925" t="s">
        <v>99</v>
      </c>
      <c r="D151" s="925" t="s">
        <v>100</v>
      </c>
      <c r="E151" s="926"/>
      <c r="F151" s="927">
        <v>299315000</v>
      </c>
      <c r="G151" s="927">
        <v>86594970</v>
      </c>
      <c r="H151" s="927">
        <v>115459960</v>
      </c>
      <c r="I151" s="928">
        <v>82295570</v>
      </c>
      <c r="J151" s="927"/>
      <c r="K151" s="927">
        <f t="shared" si="18"/>
        <v>284350500</v>
      </c>
      <c r="L151" s="927"/>
      <c r="M151" s="929">
        <f t="shared" si="16"/>
        <v>14964500</v>
      </c>
      <c r="N151" s="930">
        <f t="shared" si="17"/>
        <v>14964500</v>
      </c>
      <c r="O151" s="931"/>
      <c r="P151" s="932"/>
      <c r="Q151" s="927"/>
      <c r="R151" s="933"/>
      <c r="S151" s="903" t="s">
        <v>943</v>
      </c>
    </row>
    <row r="152" spans="2:21" s="901" customFormat="1" ht="25.5" x14ac:dyDescent="0.2">
      <c r="B152" s="947" t="s">
        <v>1017</v>
      </c>
      <c r="C152" s="925" t="s">
        <v>514</v>
      </c>
      <c r="D152" s="925" t="s">
        <v>114</v>
      </c>
      <c r="E152" s="926">
        <v>20082000</v>
      </c>
      <c r="F152" s="927"/>
      <c r="G152" s="927">
        <v>20082000</v>
      </c>
      <c r="H152" s="927"/>
      <c r="I152" s="928"/>
      <c r="J152" s="927"/>
      <c r="K152" s="927">
        <f t="shared" si="18"/>
        <v>20082000</v>
      </c>
      <c r="L152" s="927"/>
      <c r="M152" s="929">
        <f t="shared" si="16"/>
        <v>0</v>
      </c>
      <c r="N152" s="930">
        <f t="shared" si="17"/>
        <v>0</v>
      </c>
      <c r="O152" s="931"/>
      <c r="P152" s="932"/>
      <c r="Q152" s="927"/>
      <c r="R152" s="933"/>
      <c r="S152" s="903" t="s">
        <v>114</v>
      </c>
    </row>
    <row r="153" spans="2:21" s="901" customFormat="1" ht="25.5" x14ac:dyDescent="0.2">
      <c r="B153" s="947" t="s">
        <v>1017</v>
      </c>
      <c r="C153" s="925" t="s">
        <v>795</v>
      </c>
      <c r="D153" s="925"/>
      <c r="E153" s="926">
        <v>600000</v>
      </c>
      <c r="F153" s="927"/>
      <c r="G153" s="927">
        <v>600000</v>
      </c>
      <c r="H153" s="927"/>
      <c r="I153" s="928"/>
      <c r="J153" s="927"/>
      <c r="K153" s="927">
        <f t="shared" si="18"/>
        <v>600000</v>
      </c>
      <c r="L153" s="927"/>
      <c r="M153" s="929">
        <f t="shared" si="16"/>
        <v>0</v>
      </c>
      <c r="N153" s="930">
        <f t="shared" si="17"/>
        <v>0</v>
      </c>
      <c r="O153" s="931"/>
      <c r="P153" s="932"/>
      <c r="Q153" s="927"/>
      <c r="R153" s="933"/>
      <c r="S153" s="903"/>
    </row>
    <row r="154" spans="2:21" s="901" customFormat="1" ht="25.5" x14ac:dyDescent="0.2">
      <c r="B154" s="947" t="s">
        <v>1017</v>
      </c>
      <c r="C154" s="925" t="s">
        <v>515</v>
      </c>
      <c r="D154" s="925" t="s">
        <v>229</v>
      </c>
      <c r="E154" s="926">
        <v>35160000</v>
      </c>
      <c r="F154" s="927">
        <v>38936700</v>
      </c>
      <c r="G154" s="927">
        <v>19338000</v>
      </c>
      <c r="H154" s="927">
        <v>19598700</v>
      </c>
      <c r="I154" s="928"/>
      <c r="J154" s="927"/>
      <c r="K154" s="927">
        <f t="shared" si="18"/>
        <v>38936700</v>
      </c>
      <c r="L154" s="927"/>
      <c r="M154" s="929">
        <f t="shared" si="16"/>
        <v>0</v>
      </c>
      <c r="N154" s="930">
        <f t="shared" si="17"/>
        <v>0</v>
      </c>
      <c r="O154" s="931" t="s">
        <v>797</v>
      </c>
      <c r="P154" s="932"/>
      <c r="Q154" s="927"/>
      <c r="R154" s="933"/>
      <c r="S154" s="903" t="s">
        <v>943</v>
      </c>
    </row>
    <row r="155" spans="2:21" s="901" customFormat="1" ht="25.5" x14ac:dyDescent="0.2">
      <c r="B155" s="947" t="s">
        <v>1017</v>
      </c>
      <c r="C155" s="925" t="s">
        <v>798</v>
      </c>
      <c r="D155" s="925" t="s">
        <v>225</v>
      </c>
      <c r="E155" s="926">
        <v>1980000</v>
      </c>
      <c r="F155" s="927"/>
      <c r="G155" s="927">
        <v>980000</v>
      </c>
      <c r="H155" s="927">
        <v>1000000</v>
      </c>
      <c r="I155" s="928"/>
      <c r="J155" s="927"/>
      <c r="K155" s="927">
        <f t="shared" si="18"/>
        <v>1980000</v>
      </c>
      <c r="L155" s="927"/>
      <c r="M155" s="929">
        <f t="shared" si="16"/>
        <v>0</v>
      </c>
      <c r="N155" s="930">
        <f t="shared" si="17"/>
        <v>0</v>
      </c>
      <c r="O155" s="931"/>
      <c r="P155" s="932"/>
      <c r="Q155" s="927"/>
      <c r="R155" s="933"/>
      <c r="S155" s="903" t="s">
        <v>943</v>
      </c>
    </row>
    <row r="156" spans="2:21" s="901" customFormat="1" ht="25.5" x14ac:dyDescent="0.2">
      <c r="B156" s="947" t="s">
        <v>1017</v>
      </c>
      <c r="C156" s="925" t="s">
        <v>132</v>
      </c>
      <c r="D156" s="925" t="s">
        <v>799</v>
      </c>
      <c r="E156" s="926">
        <v>6770000</v>
      </c>
      <c r="F156" s="927"/>
      <c r="G156" s="927">
        <v>2031000</v>
      </c>
      <c r="H156" s="927"/>
      <c r="I156" s="928"/>
      <c r="J156" s="927"/>
      <c r="K156" s="927">
        <f t="shared" si="18"/>
        <v>2031000</v>
      </c>
      <c r="L156" s="927"/>
      <c r="M156" s="929">
        <f t="shared" si="16"/>
        <v>4739000</v>
      </c>
      <c r="N156" s="930">
        <f t="shared" si="17"/>
        <v>4739000</v>
      </c>
      <c r="O156" s="931"/>
      <c r="P156" s="932"/>
      <c r="Q156" s="927"/>
      <c r="R156" s="933"/>
      <c r="S156" s="903" t="s">
        <v>943</v>
      </c>
    </row>
    <row r="157" spans="2:21" s="901" customFormat="1" ht="25.5" x14ac:dyDescent="0.2">
      <c r="B157" s="947" t="s">
        <v>1017</v>
      </c>
      <c r="C157" s="925" t="s">
        <v>394</v>
      </c>
      <c r="D157" s="925" t="s">
        <v>162</v>
      </c>
      <c r="E157" s="926">
        <v>72800000</v>
      </c>
      <c r="F157" s="927">
        <v>76000000</v>
      </c>
      <c r="G157" s="927">
        <v>36400000</v>
      </c>
      <c r="H157" s="927">
        <v>39600000</v>
      </c>
      <c r="I157" s="928"/>
      <c r="J157" s="927"/>
      <c r="K157" s="927">
        <f t="shared" si="18"/>
        <v>76000000</v>
      </c>
      <c r="L157" s="927"/>
      <c r="M157" s="929">
        <f t="shared" si="16"/>
        <v>0</v>
      </c>
      <c r="N157" s="930">
        <f t="shared" si="17"/>
        <v>0</v>
      </c>
      <c r="O157" s="931" t="s">
        <v>801</v>
      </c>
      <c r="P157" s="932">
        <v>43876</v>
      </c>
      <c r="Q157" s="927"/>
      <c r="R157" s="933"/>
      <c r="S157" s="903"/>
    </row>
    <row r="158" spans="2:21" s="901" customFormat="1" ht="25.5" x14ac:dyDescent="0.2">
      <c r="B158" s="947" t="s">
        <v>1017</v>
      </c>
      <c r="C158" s="925" t="s">
        <v>692</v>
      </c>
      <c r="D158" s="925" t="s">
        <v>416</v>
      </c>
      <c r="E158" s="926">
        <v>1367329</v>
      </c>
      <c r="F158" s="927"/>
      <c r="G158" s="927">
        <v>1367329</v>
      </c>
      <c r="H158" s="927"/>
      <c r="I158" s="928"/>
      <c r="J158" s="927"/>
      <c r="K158" s="927">
        <f t="shared" si="18"/>
        <v>1367329</v>
      </c>
      <c r="L158" s="927"/>
      <c r="M158" s="929">
        <f t="shared" si="16"/>
        <v>0</v>
      </c>
      <c r="N158" s="930">
        <f t="shared" si="17"/>
        <v>0</v>
      </c>
      <c r="O158" s="931"/>
      <c r="P158" s="932"/>
      <c r="Q158" s="927"/>
      <c r="R158" s="933"/>
      <c r="S158" s="903" t="s">
        <v>943</v>
      </c>
    </row>
    <row r="159" spans="2:21" s="901" customFormat="1" ht="25.5" x14ac:dyDescent="0.2">
      <c r="B159" s="947" t="s">
        <v>1017</v>
      </c>
      <c r="C159" s="925" t="s">
        <v>172</v>
      </c>
      <c r="D159" s="925" t="s">
        <v>173</v>
      </c>
      <c r="E159" s="926">
        <v>18080000</v>
      </c>
      <c r="F159" s="927">
        <v>31760000</v>
      </c>
      <c r="G159" s="927">
        <v>5424000</v>
      </c>
      <c r="H159" s="927">
        <v>26336000</v>
      </c>
      <c r="I159" s="928"/>
      <c r="J159" s="927"/>
      <c r="K159" s="927">
        <f t="shared" si="18"/>
        <v>31760000</v>
      </c>
      <c r="L159" s="927"/>
      <c r="M159" s="929">
        <f t="shared" si="16"/>
        <v>0</v>
      </c>
      <c r="N159" s="930">
        <f t="shared" si="17"/>
        <v>0</v>
      </c>
      <c r="O159" s="931"/>
      <c r="P159" s="932"/>
      <c r="Q159" s="927"/>
      <c r="R159" s="933"/>
      <c r="S159" s="903"/>
    </row>
    <row r="160" spans="2:21" s="901" customFormat="1" ht="25.5" x14ac:dyDescent="0.2">
      <c r="B160" s="947" t="s">
        <v>1017</v>
      </c>
      <c r="C160" s="925" t="s">
        <v>107</v>
      </c>
      <c r="D160" s="925" t="s">
        <v>341</v>
      </c>
      <c r="E160" s="926">
        <v>34805000</v>
      </c>
      <c r="F160" s="927">
        <v>34450000</v>
      </c>
      <c r="G160" s="927">
        <v>10000000</v>
      </c>
      <c r="H160" s="927">
        <v>15000000</v>
      </c>
      <c r="I160" s="928">
        <v>9450000</v>
      </c>
      <c r="J160" s="927"/>
      <c r="K160" s="927">
        <f t="shared" si="18"/>
        <v>34450000</v>
      </c>
      <c r="L160" s="927"/>
      <c r="M160" s="929">
        <f t="shared" si="16"/>
        <v>0</v>
      </c>
      <c r="N160" s="930">
        <f t="shared" si="17"/>
        <v>0</v>
      </c>
      <c r="O160" s="931"/>
      <c r="P160" s="932"/>
      <c r="Q160" s="927"/>
      <c r="R160" s="933"/>
      <c r="S160" s="903"/>
    </row>
    <row r="161" spans="2:21" s="901" customFormat="1" ht="25.5" x14ac:dyDescent="0.2">
      <c r="B161" s="947" t="s">
        <v>1017</v>
      </c>
      <c r="C161" s="925" t="s">
        <v>79</v>
      </c>
      <c r="D161" s="925" t="s">
        <v>804</v>
      </c>
      <c r="E161" s="926">
        <v>9300000</v>
      </c>
      <c r="F161" s="927"/>
      <c r="G161" s="927">
        <v>4650000</v>
      </c>
      <c r="H161" s="927">
        <v>4650000</v>
      </c>
      <c r="I161" s="928"/>
      <c r="J161" s="927"/>
      <c r="K161" s="927">
        <f t="shared" si="18"/>
        <v>9300000</v>
      </c>
      <c r="L161" s="927"/>
      <c r="M161" s="929">
        <f t="shared" si="16"/>
        <v>0</v>
      </c>
      <c r="N161" s="930">
        <f t="shared" si="17"/>
        <v>0</v>
      </c>
      <c r="O161" s="931"/>
      <c r="P161" s="932"/>
      <c r="Q161" s="927"/>
      <c r="R161" s="933"/>
      <c r="S161" s="903"/>
    </row>
    <row r="162" spans="2:21" s="901" customFormat="1" ht="25.5" x14ac:dyDescent="0.2">
      <c r="B162" s="947" t="s">
        <v>1017</v>
      </c>
      <c r="C162" s="925" t="s">
        <v>84</v>
      </c>
      <c r="D162" s="925" t="s">
        <v>799</v>
      </c>
      <c r="E162" s="926">
        <v>12658000</v>
      </c>
      <c r="F162" s="927"/>
      <c r="G162" s="927">
        <v>12658000</v>
      </c>
      <c r="H162" s="927"/>
      <c r="I162" s="928"/>
      <c r="J162" s="927"/>
      <c r="K162" s="927">
        <f t="shared" si="18"/>
        <v>12658000</v>
      </c>
      <c r="L162" s="927"/>
      <c r="M162" s="929">
        <f t="shared" si="16"/>
        <v>0</v>
      </c>
      <c r="N162" s="930">
        <f t="shared" si="17"/>
        <v>0</v>
      </c>
      <c r="O162" s="931"/>
      <c r="P162" s="932"/>
      <c r="Q162" s="927"/>
      <c r="R162" s="933"/>
      <c r="S162" s="903" t="s">
        <v>943</v>
      </c>
    </row>
    <row r="163" spans="2:21" s="901" customFormat="1" ht="25.5" x14ac:dyDescent="0.2">
      <c r="B163" s="947" t="s">
        <v>1017</v>
      </c>
      <c r="C163" s="925" t="s">
        <v>175</v>
      </c>
      <c r="D163" s="925" t="s">
        <v>416</v>
      </c>
      <c r="E163" s="926">
        <v>1367329</v>
      </c>
      <c r="F163" s="927"/>
      <c r="G163" s="927">
        <v>1367329</v>
      </c>
      <c r="H163" s="927"/>
      <c r="I163" s="928"/>
      <c r="J163" s="927"/>
      <c r="K163" s="927">
        <f t="shared" si="18"/>
        <v>1367329</v>
      </c>
      <c r="L163" s="927"/>
      <c r="M163" s="929">
        <f t="shared" si="16"/>
        <v>0</v>
      </c>
      <c r="N163" s="930">
        <f t="shared" si="17"/>
        <v>0</v>
      </c>
      <c r="O163" s="931"/>
      <c r="P163" s="932"/>
      <c r="Q163" s="927"/>
      <c r="R163" s="933"/>
      <c r="S163" s="903" t="s">
        <v>943</v>
      </c>
    </row>
    <row r="164" spans="2:21" s="901" customFormat="1" ht="25.5" x14ac:dyDescent="0.2">
      <c r="B164" s="947" t="s">
        <v>1017</v>
      </c>
      <c r="C164" s="925" t="s">
        <v>167</v>
      </c>
      <c r="D164" s="925" t="s">
        <v>708</v>
      </c>
      <c r="E164" s="926">
        <v>2050000</v>
      </c>
      <c r="F164" s="927"/>
      <c r="G164" s="927">
        <v>2050000</v>
      </c>
      <c r="H164" s="927"/>
      <c r="I164" s="928"/>
      <c r="J164" s="927"/>
      <c r="K164" s="927">
        <f t="shared" si="18"/>
        <v>2050000</v>
      </c>
      <c r="L164" s="927"/>
      <c r="M164" s="929">
        <f t="shared" si="16"/>
        <v>0</v>
      </c>
      <c r="N164" s="930">
        <f t="shared" si="17"/>
        <v>0</v>
      </c>
      <c r="O164" s="931"/>
      <c r="P164" s="932"/>
      <c r="Q164" s="927"/>
      <c r="R164" s="933"/>
      <c r="S164" s="903"/>
    </row>
    <row r="165" spans="2:21" s="901" customFormat="1" ht="25.5" x14ac:dyDescent="0.2">
      <c r="B165" s="947" t="s">
        <v>1017</v>
      </c>
      <c r="C165" s="925" t="s">
        <v>806</v>
      </c>
      <c r="D165" s="925" t="s">
        <v>807</v>
      </c>
      <c r="E165" s="926">
        <v>22076000</v>
      </c>
      <c r="F165" s="927"/>
      <c r="G165" s="927">
        <v>6622800</v>
      </c>
      <c r="H165" s="927">
        <v>15453200</v>
      </c>
      <c r="I165" s="928"/>
      <c r="J165" s="927"/>
      <c r="K165" s="927">
        <f t="shared" si="18"/>
        <v>22076000</v>
      </c>
      <c r="L165" s="927"/>
      <c r="M165" s="929">
        <f t="shared" si="16"/>
        <v>0</v>
      </c>
      <c r="N165" s="930">
        <f t="shared" si="17"/>
        <v>0</v>
      </c>
      <c r="O165" s="931"/>
      <c r="P165" s="932"/>
      <c r="Q165" s="927"/>
      <c r="R165" s="933"/>
      <c r="S165" s="903"/>
    </row>
    <row r="166" spans="2:21" s="901" customFormat="1" ht="25.5" x14ac:dyDescent="0.2">
      <c r="B166" s="947" t="s">
        <v>1017</v>
      </c>
      <c r="C166" s="925" t="s">
        <v>170</v>
      </c>
      <c r="D166" s="925" t="s">
        <v>171</v>
      </c>
      <c r="E166" s="926">
        <v>2820000</v>
      </c>
      <c r="F166" s="927"/>
      <c r="G166" s="927">
        <v>2820000</v>
      </c>
      <c r="H166" s="927"/>
      <c r="I166" s="928"/>
      <c r="J166" s="927"/>
      <c r="K166" s="927">
        <f t="shared" si="18"/>
        <v>2820000</v>
      </c>
      <c r="L166" s="927"/>
      <c r="M166" s="929">
        <f t="shared" si="16"/>
        <v>0</v>
      </c>
      <c r="N166" s="930">
        <f t="shared" si="17"/>
        <v>0</v>
      </c>
      <c r="O166" s="931"/>
      <c r="P166" s="932"/>
      <c r="Q166" s="927"/>
      <c r="R166" s="933"/>
      <c r="S166" s="903" t="s">
        <v>171</v>
      </c>
    </row>
    <row r="167" spans="2:21" s="901" customFormat="1" ht="25.5" x14ac:dyDescent="0.2">
      <c r="B167" s="947" t="s">
        <v>1017</v>
      </c>
      <c r="C167" s="925" t="s">
        <v>170</v>
      </c>
      <c r="D167" s="925" t="s">
        <v>171</v>
      </c>
      <c r="E167" s="926"/>
      <c r="F167" s="927">
        <v>128392000</v>
      </c>
      <c r="G167" s="927">
        <v>128392000</v>
      </c>
      <c r="H167" s="927"/>
      <c r="I167" s="928"/>
      <c r="J167" s="927"/>
      <c r="K167" s="927">
        <f t="shared" si="18"/>
        <v>128392000</v>
      </c>
      <c r="L167" s="927"/>
      <c r="M167" s="929">
        <f t="shared" si="16"/>
        <v>0</v>
      </c>
      <c r="N167" s="930">
        <f t="shared" si="17"/>
        <v>0</v>
      </c>
      <c r="O167" s="931"/>
      <c r="P167" s="932"/>
      <c r="Q167" s="927"/>
      <c r="R167" s="933"/>
      <c r="S167" s="903" t="s">
        <v>171</v>
      </c>
    </row>
    <row r="168" spans="2:21" s="901" customFormat="1" ht="25.5" x14ac:dyDescent="0.2">
      <c r="B168" s="947" t="s">
        <v>1017</v>
      </c>
      <c r="C168" s="925" t="s">
        <v>118</v>
      </c>
      <c r="D168" s="925" t="s">
        <v>301</v>
      </c>
      <c r="E168" s="926">
        <v>77970000</v>
      </c>
      <c r="F168" s="927">
        <v>75707000</v>
      </c>
      <c r="G168" s="927">
        <v>54579000</v>
      </c>
      <c r="H168" s="927">
        <v>21128000</v>
      </c>
      <c r="I168" s="928"/>
      <c r="J168" s="927"/>
      <c r="K168" s="927">
        <f t="shared" si="18"/>
        <v>75707000</v>
      </c>
      <c r="L168" s="927"/>
      <c r="M168" s="929">
        <f t="shared" si="16"/>
        <v>0</v>
      </c>
      <c r="N168" s="930">
        <f t="shared" si="17"/>
        <v>0</v>
      </c>
      <c r="O168" s="931"/>
      <c r="P168" s="932"/>
      <c r="Q168" s="927"/>
      <c r="R168" s="933"/>
      <c r="S168" s="903"/>
    </row>
    <row r="169" spans="2:21" s="901" customFormat="1" ht="25.5" x14ac:dyDescent="0.2">
      <c r="B169" s="947" t="s">
        <v>1017</v>
      </c>
      <c r="C169" s="925" t="s">
        <v>247</v>
      </c>
      <c r="D169" s="925" t="s">
        <v>808</v>
      </c>
      <c r="E169" s="926">
        <v>5830000</v>
      </c>
      <c r="F169" s="927"/>
      <c r="G169" s="927">
        <v>5830000</v>
      </c>
      <c r="H169" s="927"/>
      <c r="I169" s="928"/>
      <c r="J169" s="927"/>
      <c r="K169" s="927">
        <f t="shared" si="18"/>
        <v>5830000</v>
      </c>
      <c r="L169" s="927"/>
      <c r="M169" s="929">
        <f t="shared" si="16"/>
        <v>0</v>
      </c>
      <c r="N169" s="930">
        <f t="shared" si="17"/>
        <v>0</v>
      </c>
      <c r="O169" s="931"/>
      <c r="P169" s="932"/>
      <c r="Q169" s="927"/>
      <c r="R169" s="933"/>
      <c r="S169" s="903" t="s">
        <v>943</v>
      </c>
    </row>
    <row r="170" spans="2:21" s="901" customFormat="1" ht="38.25" x14ac:dyDescent="0.2">
      <c r="B170" s="947" t="s">
        <v>1017</v>
      </c>
      <c r="C170" s="925" t="s">
        <v>809</v>
      </c>
      <c r="D170" s="925" t="s">
        <v>65</v>
      </c>
      <c r="E170" s="926">
        <v>880000</v>
      </c>
      <c r="F170" s="927"/>
      <c r="G170" s="927">
        <v>880000</v>
      </c>
      <c r="H170" s="927"/>
      <c r="I170" s="928"/>
      <c r="J170" s="927"/>
      <c r="K170" s="927">
        <f t="shared" si="18"/>
        <v>880000</v>
      </c>
      <c r="L170" s="927"/>
      <c r="M170" s="929">
        <f t="shared" si="16"/>
        <v>0</v>
      </c>
      <c r="N170" s="930">
        <f t="shared" si="17"/>
        <v>0</v>
      </c>
      <c r="O170" s="931"/>
      <c r="P170" s="932"/>
      <c r="Q170" s="927"/>
      <c r="R170" s="933"/>
      <c r="S170" s="903" t="s">
        <v>957</v>
      </c>
    </row>
    <row r="171" spans="2:21" s="901" customFormat="1" ht="25.5" x14ac:dyDescent="0.2">
      <c r="B171" s="947" t="s">
        <v>1017</v>
      </c>
      <c r="C171" s="925" t="s">
        <v>715</v>
      </c>
      <c r="D171" s="925" t="s">
        <v>810</v>
      </c>
      <c r="E171" s="926">
        <v>5313000</v>
      </c>
      <c r="F171" s="927"/>
      <c r="G171" s="927">
        <v>5313000</v>
      </c>
      <c r="H171" s="927"/>
      <c r="I171" s="928"/>
      <c r="J171" s="927"/>
      <c r="K171" s="927">
        <f t="shared" si="18"/>
        <v>5313000</v>
      </c>
      <c r="L171" s="927"/>
      <c r="M171" s="929">
        <f t="shared" si="16"/>
        <v>0</v>
      </c>
      <c r="N171" s="930">
        <f t="shared" si="17"/>
        <v>0</v>
      </c>
      <c r="O171" s="931"/>
      <c r="P171" s="932"/>
      <c r="Q171" s="927"/>
      <c r="R171" s="933"/>
      <c r="S171" s="903" t="s">
        <v>810</v>
      </c>
    </row>
    <row r="172" spans="2:21" s="901" customFormat="1" ht="25.5" x14ac:dyDescent="0.2">
      <c r="B172" s="947" t="s">
        <v>1017</v>
      </c>
      <c r="C172" s="925" t="s">
        <v>257</v>
      </c>
      <c r="D172" s="925" t="s">
        <v>693</v>
      </c>
      <c r="E172" s="934">
        <f>K172</f>
        <v>8116000</v>
      </c>
      <c r="F172" s="927"/>
      <c r="G172" s="927">
        <v>8116000</v>
      </c>
      <c r="H172" s="927"/>
      <c r="I172" s="928"/>
      <c r="J172" s="927"/>
      <c r="K172" s="927">
        <f t="shared" si="18"/>
        <v>8116000</v>
      </c>
      <c r="L172" s="927"/>
      <c r="M172" s="929">
        <f t="shared" si="16"/>
        <v>0</v>
      </c>
      <c r="N172" s="930">
        <f t="shared" si="17"/>
        <v>0</v>
      </c>
      <c r="O172" s="931"/>
      <c r="P172" s="932"/>
      <c r="Q172" s="927"/>
      <c r="R172" s="933"/>
      <c r="S172" s="903"/>
    </row>
    <row r="173" spans="2:21" s="901" customFormat="1" ht="25.5" x14ac:dyDescent="0.2">
      <c r="B173" s="947" t="s">
        <v>1017</v>
      </c>
      <c r="C173" s="925" t="s">
        <v>811</v>
      </c>
      <c r="D173" s="925" t="s">
        <v>142</v>
      </c>
      <c r="E173" s="926">
        <v>374000</v>
      </c>
      <c r="F173" s="927"/>
      <c r="G173" s="927">
        <v>374000</v>
      </c>
      <c r="H173" s="927"/>
      <c r="I173" s="928"/>
      <c r="J173" s="927"/>
      <c r="K173" s="927">
        <f t="shared" si="18"/>
        <v>374000</v>
      </c>
      <c r="L173" s="927"/>
      <c r="M173" s="929">
        <f t="shared" si="16"/>
        <v>0</v>
      </c>
      <c r="N173" s="930">
        <f t="shared" si="17"/>
        <v>0</v>
      </c>
      <c r="O173" s="931"/>
      <c r="P173" s="932"/>
      <c r="Q173" s="927"/>
      <c r="R173" s="933"/>
      <c r="S173" s="903" t="s">
        <v>957</v>
      </c>
    </row>
    <row r="174" spans="2:21" s="901" customFormat="1" ht="25.5" x14ac:dyDescent="0.2">
      <c r="B174" s="947" t="s">
        <v>1017</v>
      </c>
      <c r="C174" s="925" t="s">
        <v>1022</v>
      </c>
      <c r="D174" s="925" t="s">
        <v>1023</v>
      </c>
      <c r="E174" s="926">
        <v>1650000</v>
      </c>
      <c r="F174" s="927"/>
      <c r="G174" s="927">
        <v>1650000</v>
      </c>
      <c r="H174" s="927"/>
      <c r="I174" s="928"/>
      <c r="J174" s="927"/>
      <c r="K174" s="927">
        <f t="shared" si="18"/>
        <v>1650000</v>
      </c>
      <c r="L174" s="927"/>
      <c r="M174" s="929">
        <f t="shared" si="16"/>
        <v>0</v>
      </c>
      <c r="N174" s="930">
        <f t="shared" si="17"/>
        <v>0</v>
      </c>
      <c r="O174" s="931"/>
      <c r="P174" s="932"/>
      <c r="Q174" s="927"/>
      <c r="R174" s="933"/>
      <c r="S174" s="903"/>
    </row>
    <row r="175" spans="2:21" s="901" customFormat="1" ht="25.5" x14ac:dyDescent="0.2">
      <c r="B175" s="947" t="s">
        <v>1017</v>
      </c>
      <c r="C175" s="925" t="s">
        <v>691</v>
      </c>
      <c r="D175" s="925" t="s">
        <v>1024</v>
      </c>
      <c r="E175" s="926">
        <v>21288900</v>
      </c>
      <c r="F175" s="927"/>
      <c r="G175" s="956">
        <v>10358549</v>
      </c>
      <c r="H175" s="927">
        <v>10930351</v>
      </c>
      <c r="I175" s="928"/>
      <c r="J175" s="927"/>
      <c r="K175" s="927">
        <f t="shared" si="18"/>
        <v>21288900</v>
      </c>
      <c r="L175" s="927"/>
      <c r="M175" s="929">
        <f t="shared" si="16"/>
        <v>0</v>
      </c>
      <c r="N175" s="930">
        <f t="shared" si="17"/>
        <v>0</v>
      </c>
      <c r="O175" s="931"/>
      <c r="P175" s="932"/>
      <c r="Q175" s="927"/>
      <c r="R175" s="933"/>
      <c r="S175" s="903"/>
    </row>
    <row r="176" spans="2:21" s="901" customFormat="1" ht="25.5" x14ac:dyDescent="0.2">
      <c r="B176" s="947" t="s">
        <v>1017</v>
      </c>
      <c r="C176" s="925" t="s">
        <v>947</v>
      </c>
      <c r="D176" s="925"/>
      <c r="E176" s="926"/>
      <c r="F176" s="927"/>
      <c r="G176" s="927">
        <f>U176</f>
        <v>9294500</v>
      </c>
      <c r="H176" s="927"/>
      <c r="I176" s="928"/>
      <c r="J176" s="927"/>
      <c r="K176" s="927">
        <f>SUM(G176:J176)</f>
        <v>9294500</v>
      </c>
      <c r="L176" s="927"/>
      <c r="M176" s="929">
        <f t="shared" si="16"/>
        <v>-9294500</v>
      </c>
      <c r="N176" s="930">
        <f t="shared" si="17"/>
        <v>-9294500</v>
      </c>
      <c r="O176" s="931"/>
      <c r="P176" s="932"/>
      <c r="Q176" s="927"/>
      <c r="R176" s="933"/>
      <c r="S176" s="903"/>
      <c r="T176" s="901" t="s">
        <v>948</v>
      </c>
      <c r="U176" s="901">
        <f>SUM(U142:U173)</f>
        <v>9294500</v>
      </c>
    </row>
    <row r="177" spans="1:23" s="906" customFormat="1" ht="38.25" x14ac:dyDescent="0.2">
      <c r="B177" s="935" t="s">
        <v>949</v>
      </c>
      <c r="C177" s="936" t="s">
        <v>1025</v>
      </c>
      <c r="D177" s="937"/>
      <c r="E177" s="938"/>
      <c r="F177" s="939"/>
      <c r="G177" s="939"/>
      <c r="H177" s="939"/>
      <c r="I177" s="940"/>
      <c r="J177" s="939"/>
      <c r="K177" s="950">
        <f>SUM(K141:K176)</f>
        <v>1336178905.5</v>
      </c>
      <c r="L177" s="950">
        <f>SUM(L141:L176)</f>
        <v>0</v>
      </c>
      <c r="M177" s="950">
        <f>SUM(M141:M176)</f>
        <v>31126097.5</v>
      </c>
      <c r="N177" s="942">
        <f>SUM(N141:N176)</f>
        <v>31126097.5</v>
      </c>
      <c r="O177" s="943"/>
      <c r="P177" s="944"/>
      <c r="Q177" s="939"/>
      <c r="R177" s="945"/>
      <c r="S177" s="908"/>
      <c r="T177" s="909"/>
      <c r="U177" s="909"/>
      <c r="V177" s="909"/>
      <c r="W177" s="909"/>
    </row>
    <row r="178" spans="1:23" s="888" customFormat="1" ht="25.5" x14ac:dyDescent="0.2">
      <c r="A178" s="888">
        <v>9</v>
      </c>
      <c r="B178" s="947" t="s">
        <v>1026</v>
      </c>
      <c r="C178" s="925" t="s">
        <v>31</v>
      </c>
      <c r="D178" s="925" t="s">
        <v>195</v>
      </c>
      <c r="E178" s="926">
        <v>88673800</v>
      </c>
      <c r="F178" s="927">
        <v>76418000</v>
      </c>
      <c r="G178" s="927">
        <v>50000000</v>
      </c>
      <c r="H178" s="927">
        <v>26418000</v>
      </c>
      <c r="I178" s="928"/>
      <c r="J178" s="927"/>
      <c r="K178" s="927">
        <f>SUM(G178:J178)</f>
        <v>76418000</v>
      </c>
      <c r="L178" s="927"/>
      <c r="M178" s="929">
        <f t="shared" ref="M178:M193" si="19">IF(F178="",E178-K178-L178,F178-K178-L178)</f>
        <v>0</v>
      </c>
      <c r="N178" s="930">
        <f t="shared" si="17"/>
        <v>0</v>
      </c>
      <c r="O178" s="931"/>
      <c r="P178" s="932"/>
      <c r="Q178" s="927"/>
      <c r="R178" s="933"/>
      <c r="S178" s="902"/>
      <c r="T178" s="901" t="s">
        <v>813</v>
      </c>
      <c r="U178" s="901"/>
      <c r="V178" s="901"/>
      <c r="W178" s="901"/>
    </row>
    <row r="179" spans="1:23" s="888" customFormat="1" ht="25.5" x14ac:dyDescent="0.2">
      <c r="B179" s="947" t="s">
        <v>1026</v>
      </c>
      <c r="C179" s="925" t="s">
        <v>215</v>
      </c>
      <c r="D179" s="925" t="s">
        <v>216</v>
      </c>
      <c r="E179" s="926">
        <v>48612698</v>
      </c>
      <c r="F179" s="927">
        <v>48612698</v>
      </c>
      <c r="G179" s="927">
        <v>22096681</v>
      </c>
      <c r="H179" s="927">
        <v>26516017</v>
      </c>
      <c r="I179" s="928"/>
      <c r="J179" s="927"/>
      <c r="K179" s="927">
        <f t="shared" ref="K179:K192" si="20">SUM(G179:J179)</f>
        <v>48612698</v>
      </c>
      <c r="L179" s="927"/>
      <c r="M179" s="929">
        <f t="shared" si="19"/>
        <v>0</v>
      </c>
      <c r="N179" s="930">
        <f t="shared" si="17"/>
        <v>0</v>
      </c>
      <c r="O179" s="931" t="s">
        <v>814</v>
      </c>
      <c r="P179" s="932">
        <v>43900</v>
      </c>
      <c r="Q179" s="927"/>
      <c r="R179" s="933"/>
      <c r="S179" s="903" t="s">
        <v>957</v>
      </c>
      <c r="T179" s="901" t="s">
        <v>1018</v>
      </c>
      <c r="U179" s="901">
        <v>3325000</v>
      </c>
      <c r="V179" s="901"/>
      <c r="W179" s="901"/>
    </row>
    <row r="180" spans="1:23" s="888" customFormat="1" ht="25.5" x14ac:dyDescent="0.2">
      <c r="B180" s="947" t="s">
        <v>1026</v>
      </c>
      <c r="C180" s="925" t="s">
        <v>175</v>
      </c>
      <c r="D180" s="925" t="s">
        <v>176</v>
      </c>
      <c r="E180" s="926">
        <v>5981800</v>
      </c>
      <c r="F180" s="927">
        <v>5981800</v>
      </c>
      <c r="G180" s="927">
        <v>5981800</v>
      </c>
      <c r="H180" s="927"/>
      <c r="I180" s="928"/>
      <c r="J180" s="927"/>
      <c r="K180" s="927">
        <f t="shared" si="20"/>
        <v>5981800</v>
      </c>
      <c r="L180" s="927"/>
      <c r="M180" s="929">
        <f t="shared" si="19"/>
        <v>0</v>
      </c>
      <c r="N180" s="930">
        <f t="shared" si="17"/>
        <v>0</v>
      </c>
      <c r="O180" s="931"/>
      <c r="P180" s="932"/>
      <c r="Q180" s="927"/>
      <c r="R180" s="933"/>
      <c r="S180" s="903" t="s">
        <v>943</v>
      </c>
      <c r="T180" s="901" t="s">
        <v>1019</v>
      </c>
      <c r="U180" s="901">
        <v>1373000</v>
      </c>
      <c r="V180" s="901"/>
      <c r="W180" s="901"/>
    </row>
    <row r="181" spans="1:23" s="888" customFormat="1" ht="25.5" x14ac:dyDescent="0.2">
      <c r="B181" s="947" t="s">
        <v>1026</v>
      </c>
      <c r="C181" s="925" t="s">
        <v>175</v>
      </c>
      <c r="D181" s="925" t="s">
        <v>416</v>
      </c>
      <c r="E181" s="926">
        <v>1100000</v>
      </c>
      <c r="F181" s="927">
        <v>1100000</v>
      </c>
      <c r="G181" s="927">
        <v>1100000</v>
      </c>
      <c r="H181" s="927"/>
      <c r="I181" s="928"/>
      <c r="J181" s="927"/>
      <c r="K181" s="927">
        <f t="shared" si="20"/>
        <v>1100000</v>
      </c>
      <c r="L181" s="927"/>
      <c r="M181" s="929">
        <f t="shared" si="19"/>
        <v>0</v>
      </c>
      <c r="N181" s="930">
        <f t="shared" si="17"/>
        <v>0</v>
      </c>
      <c r="O181" s="931"/>
      <c r="P181" s="932"/>
      <c r="Q181" s="927"/>
      <c r="R181" s="933"/>
      <c r="S181" s="903" t="s">
        <v>943</v>
      </c>
      <c r="T181" s="901" t="s">
        <v>1016</v>
      </c>
      <c r="U181" s="901">
        <v>2864500</v>
      </c>
      <c r="V181" s="901"/>
      <c r="W181" s="901"/>
    </row>
    <row r="182" spans="1:23" s="888" customFormat="1" ht="25.5" x14ac:dyDescent="0.2">
      <c r="B182" s="947" t="s">
        <v>1026</v>
      </c>
      <c r="C182" s="925" t="s">
        <v>769</v>
      </c>
      <c r="D182" s="925" t="s">
        <v>301</v>
      </c>
      <c r="E182" s="926">
        <v>27588000</v>
      </c>
      <c r="F182" s="927">
        <v>27588000</v>
      </c>
      <c r="G182" s="927">
        <v>11275000</v>
      </c>
      <c r="H182" s="927">
        <v>16313000</v>
      </c>
      <c r="I182" s="928"/>
      <c r="J182" s="927"/>
      <c r="K182" s="927">
        <f t="shared" si="20"/>
        <v>27588000</v>
      </c>
      <c r="L182" s="927"/>
      <c r="M182" s="929">
        <f t="shared" si="19"/>
        <v>0</v>
      </c>
      <c r="N182" s="930">
        <f t="shared" si="17"/>
        <v>0</v>
      </c>
      <c r="O182" s="931"/>
      <c r="P182" s="932"/>
      <c r="Q182" s="927"/>
      <c r="R182" s="933"/>
      <c r="S182" s="903"/>
      <c r="T182" s="901" t="s">
        <v>1020</v>
      </c>
      <c r="U182" s="901">
        <v>500000</v>
      </c>
      <c r="V182" s="901"/>
      <c r="W182" s="901"/>
    </row>
    <row r="183" spans="1:23" s="888" customFormat="1" ht="25.5" x14ac:dyDescent="0.2">
      <c r="B183" s="947" t="s">
        <v>1026</v>
      </c>
      <c r="C183" s="925" t="s">
        <v>769</v>
      </c>
      <c r="D183" s="925" t="s">
        <v>229</v>
      </c>
      <c r="E183" s="926">
        <v>6255000</v>
      </c>
      <c r="F183" s="927"/>
      <c r="G183" s="927">
        <v>6255000</v>
      </c>
      <c r="H183" s="927"/>
      <c r="I183" s="928"/>
      <c r="J183" s="927"/>
      <c r="K183" s="927">
        <f t="shared" si="20"/>
        <v>6255000</v>
      </c>
      <c r="L183" s="927"/>
      <c r="M183" s="929">
        <f t="shared" si="19"/>
        <v>0</v>
      </c>
      <c r="N183" s="930">
        <f t="shared" si="17"/>
        <v>0</v>
      </c>
      <c r="O183" s="931"/>
      <c r="P183" s="932"/>
      <c r="Q183" s="927"/>
      <c r="R183" s="933"/>
      <c r="S183" s="903" t="s">
        <v>943</v>
      </c>
      <c r="T183" s="901"/>
      <c r="U183" s="901"/>
      <c r="V183" s="901"/>
      <c r="W183" s="901"/>
    </row>
    <row r="184" spans="1:23" s="888" customFormat="1" ht="25.5" x14ac:dyDescent="0.2">
      <c r="B184" s="947" t="s">
        <v>1026</v>
      </c>
      <c r="C184" s="925" t="s">
        <v>816</v>
      </c>
      <c r="D184" s="925" t="s">
        <v>778</v>
      </c>
      <c r="E184" s="926">
        <v>7084000</v>
      </c>
      <c r="F184" s="927"/>
      <c r="G184" s="927">
        <v>7084000</v>
      </c>
      <c r="H184" s="927"/>
      <c r="I184" s="928"/>
      <c r="J184" s="927"/>
      <c r="K184" s="927">
        <f t="shared" si="20"/>
        <v>7084000</v>
      </c>
      <c r="L184" s="927"/>
      <c r="M184" s="929">
        <f t="shared" si="19"/>
        <v>0</v>
      </c>
      <c r="N184" s="930">
        <f t="shared" si="17"/>
        <v>0</v>
      </c>
      <c r="O184" s="931"/>
      <c r="P184" s="932"/>
      <c r="Q184" s="927"/>
      <c r="R184" s="933"/>
      <c r="S184" s="903" t="s">
        <v>943</v>
      </c>
      <c r="T184" s="901"/>
      <c r="U184" s="901"/>
      <c r="V184" s="901"/>
      <c r="W184" s="901"/>
    </row>
    <row r="185" spans="1:23" s="888" customFormat="1" ht="25.5" x14ac:dyDescent="0.2">
      <c r="B185" s="947" t="s">
        <v>1026</v>
      </c>
      <c r="C185" s="925" t="s">
        <v>247</v>
      </c>
      <c r="D185" s="925" t="s">
        <v>247</v>
      </c>
      <c r="E185" s="926">
        <v>4000000</v>
      </c>
      <c r="F185" s="927"/>
      <c r="G185" s="927">
        <v>4000000</v>
      </c>
      <c r="H185" s="927">
        <v>2500000</v>
      </c>
      <c r="I185" s="928"/>
      <c r="J185" s="927"/>
      <c r="K185" s="927">
        <f t="shared" si="20"/>
        <v>6500000</v>
      </c>
      <c r="L185" s="927"/>
      <c r="M185" s="929">
        <f t="shared" si="19"/>
        <v>-2500000</v>
      </c>
      <c r="N185" s="930">
        <f t="shared" si="17"/>
        <v>-2500000</v>
      </c>
      <c r="O185" s="931"/>
      <c r="P185" s="932"/>
      <c r="Q185" s="927"/>
      <c r="R185" s="933"/>
      <c r="S185" s="903" t="s">
        <v>943</v>
      </c>
      <c r="T185" s="901"/>
      <c r="U185" s="901"/>
      <c r="V185" s="901"/>
      <c r="W185" s="901"/>
    </row>
    <row r="186" spans="1:23" s="888" customFormat="1" ht="25.5" x14ac:dyDescent="0.2">
      <c r="B186" s="947" t="s">
        <v>1026</v>
      </c>
      <c r="C186" s="925" t="s">
        <v>818</v>
      </c>
      <c r="D186" s="925" t="s">
        <v>127</v>
      </c>
      <c r="E186" s="926">
        <v>2500000</v>
      </c>
      <c r="F186" s="927"/>
      <c r="G186" s="927">
        <v>2500000</v>
      </c>
      <c r="H186" s="927"/>
      <c r="I186" s="928"/>
      <c r="J186" s="927"/>
      <c r="K186" s="927">
        <f t="shared" si="20"/>
        <v>2500000</v>
      </c>
      <c r="L186" s="927"/>
      <c r="M186" s="929">
        <f t="shared" si="19"/>
        <v>0</v>
      </c>
      <c r="N186" s="930">
        <f t="shared" si="17"/>
        <v>0</v>
      </c>
      <c r="O186" s="931"/>
      <c r="P186" s="932"/>
      <c r="Q186" s="927"/>
      <c r="R186" s="933"/>
      <c r="S186" s="903"/>
      <c r="T186" s="901"/>
      <c r="U186" s="901"/>
      <c r="V186" s="901"/>
      <c r="W186" s="901"/>
    </row>
    <row r="187" spans="1:23" s="888" customFormat="1" ht="25.5" x14ac:dyDescent="0.2">
      <c r="B187" s="947" t="s">
        <v>1026</v>
      </c>
      <c r="C187" s="925" t="s">
        <v>170</v>
      </c>
      <c r="D187" s="925" t="s">
        <v>171</v>
      </c>
      <c r="E187" s="926"/>
      <c r="F187" s="927">
        <v>2267500</v>
      </c>
      <c r="G187" s="927">
        <v>2267500</v>
      </c>
      <c r="H187" s="927"/>
      <c r="I187" s="928"/>
      <c r="J187" s="927"/>
      <c r="K187" s="927">
        <f t="shared" si="20"/>
        <v>2267500</v>
      </c>
      <c r="L187" s="927"/>
      <c r="M187" s="929">
        <f t="shared" si="19"/>
        <v>0</v>
      </c>
      <c r="N187" s="930">
        <f t="shared" si="17"/>
        <v>0</v>
      </c>
      <c r="O187" s="931"/>
      <c r="P187" s="932"/>
      <c r="Q187" s="927"/>
      <c r="R187" s="933"/>
      <c r="S187" s="903" t="s">
        <v>171</v>
      </c>
      <c r="T187" s="901"/>
      <c r="U187" s="901"/>
      <c r="V187" s="901"/>
      <c r="W187" s="901"/>
    </row>
    <row r="188" spans="1:23" s="888" customFormat="1" ht="25.5" x14ac:dyDescent="0.2">
      <c r="B188" s="947" t="s">
        <v>1026</v>
      </c>
      <c r="C188" s="925" t="s">
        <v>107</v>
      </c>
      <c r="D188" s="925" t="s">
        <v>108</v>
      </c>
      <c r="E188" s="926">
        <v>11280000</v>
      </c>
      <c r="F188" s="927"/>
      <c r="G188" s="927">
        <v>11280000</v>
      </c>
      <c r="H188" s="927"/>
      <c r="I188" s="928"/>
      <c r="J188" s="927"/>
      <c r="K188" s="927">
        <f t="shared" si="20"/>
        <v>11280000</v>
      </c>
      <c r="L188" s="927"/>
      <c r="M188" s="929">
        <f t="shared" si="19"/>
        <v>0</v>
      </c>
      <c r="N188" s="930">
        <f t="shared" si="17"/>
        <v>0</v>
      </c>
      <c r="O188" s="931"/>
      <c r="P188" s="932"/>
      <c r="Q188" s="927"/>
      <c r="R188" s="933"/>
      <c r="S188" s="903"/>
      <c r="T188" s="901"/>
      <c r="U188" s="901"/>
      <c r="V188" s="901"/>
      <c r="W188" s="901"/>
    </row>
    <row r="189" spans="1:23" s="888" customFormat="1" ht="25.5" x14ac:dyDescent="0.2">
      <c r="B189" s="947" t="s">
        <v>1026</v>
      </c>
      <c r="C189" s="925" t="s">
        <v>261</v>
      </c>
      <c r="D189" s="925" t="s">
        <v>695</v>
      </c>
      <c r="E189" s="926">
        <v>43659000</v>
      </c>
      <c r="F189" s="927">
        <v>41283000</v>
      </c>
      <c r="G189" s="927">
        <v>27783000</v>
      </c>
      <c r="H189" s="927">
        <v>13500000</v>
      </c>
      <c r="I189" s="928"/>
      <c r="J189" s="927"/>
      <c r="K189" s="927">
        <f t="shared" si="20"/>
        <v>41283000</v>
      </c>
      <c r="L189" s="927"/>
      <c r="M189" s="929">
        <f t="shared" si="19"/>
        <v>0</v>
      </c>
      <c r="N189" s="930">
        <f t="shared" si="17"/>
        <v>0</v>
      </c>
      <c r="O189" s="931" t="s">
        <v>819</v>
      </c>
      <c r="P189" s="932">
        <v>43906</v>
      </c>
      <c r="Q189" s="927"/>
      <c r="R189" s="933"/>
      <c r="S189" s="903" t="s">
        <v>943</v>
      </c>
      <c r="T189" s="901"/>
      <c r="U189" s="901"/>
      <c r="V189" s="901"/>
      <c r="W189" s="901"/>
    </row>
    <row r="190" spans="1:23" s="888" customFormat="1" ht="25.5" x14ac:dyDescent="0.2">
      <c r="B190" s="947" t="s">
        <v>1026</v>
      </c>
      <c r="C190" s="925" t="s">
        <v>394</v>
      </c>
      <c r="D190" s="925" t="s">
        <v>162</v>
      </c>
      <c r="E190" s="926">
        <v>13000000</v>
      </c>
      <c r="F190" s="927"/>
      <c r="G190" s="927">
        <v>13000000</v>
      </c>
      <c r="H190" s="927"/>
      <c r="I190" s="928"/>
      <c r="J190" s="927"/>
      <c r="K190" s="927">
        <f t="shared" si="20"/>
        <v>13000000</v>
      </c>
      <c r="L190" s="927"/>
      <c r="M190" s="929">
        <f t="shared" si="19"/>
        <v>0</v>
      </c>
      <c r="N190" s="930">
        <f t="shared" si="17"/>
        <v>0</v>
      </c>
      <c r="O190" s="931"/>
      <c r="P190" s="932"/>
      <c r="Q190" s="927"/>
      <c r="R190" s="933"/>
      <c r="S190" s="903"/>
      <c r="T190" s="901"/>
      <c r="U190" s="901"/>
      <c r="V190" s="901"/>
      <c r="W190" s="901"/>
    </row>
    <row r="191" spans="1:23" s="888" customFormat="1" ht="25.5" x14ac:dyDescent="0.2">
      <c r="B191" s="947" t="s">
        <v>1026</v>
      </c>
      <c r="C191" s="925" t="s">
        <v>1027</v>
      </c>
      <c r="D191" s="925" t="s">
        <v>1028</v>
      </c>
      <c r="E191" s="926">
        <v>3675266</v>
      </c>
      <c r="F191" s="927"/>
      <c r="G191" s="927">
        <v>3675266</v>
      </c>
      <c r="H191" s="927"/>
      <c r="I191" s="928"/>
      <c r="J191" s="927"/>
      <c r="K191" s="927">
        <f t="shared" si="20"/>
        <v>3675266</v>
      </c>
      <c r="L191" s="927"/>
      <c r="M191" s="929">
        <f t="shared" si="19"/>
        <v>0</v>
      </c>
      <c r="N191" s="930">
        <f t="shared" si="17"/>
        <v>0</v>
      </c>
      <c r="O191" s="931"/>
      <c r="P191" s="932"/>
      <c r="Q191" s="927"/>
      <c r="R191" s="933"/>
      <c r="S191" s="903"/>
      <c r="T191" s="901"/>
      <c r="U191" s="901"/>
      <c r="V191" s="901"/>
      <c r="W191" s="901"/>
    </row>
    <row r="192" spans="1:23" s="888" customFormat="1" ht="25.5" x14ac:dyDescent="0.2">
      <c r="B192" s="947" t="s">
        <v>1026</v>
      </c>
      <c r="C192" s="925" t="s">
        <v>1029</v>
      </c>
      <c r="D192" s="925" t="s">
        <v>1030</v>
      </c>
      <c r="E192" s="926">
        <v>1250000</v>
      </c>
      <c r="F192" s="927"/>
      <c r="G192" s="927">
        <v>1250000</v>
      </c>
      <c r="H192" s="927"/>
      <c r="I192" s="928"/>
      <c r="J192" s="927"/>
      <c r="K192" s="927">
        <f t="shared" si="20"/>
        <v>1250000</v>
      </c>
      <c r="L192" s="927"/>
      <c r="M192" s="929">
        <f t="shared" si="19"/>
        <v>0</v>
      </c>
      <c r="N192" s="930">
        <f t="shared" si="17"/>
        <v>0</v>
      </c>
      <c r="O192" s="931"/>
      <c r="P192" s="932"/>
      <c r="Q192" s="927"/>
      <c r="R192" s="933"/>
      <c r="S192" s="903"/>
      <c r="T192" s="901"/>
      <c r="U192" s="901"/>
      <c r="V192" s="901"/>
      <c r="W192" s="901"/>
    </row>
    <row r="193" spans="1:23" s="888" customFormat="1" ht="25.5" x14ac:dyDescent="0.2">
      <c r="B193" s="947" t="s">
        <v>1026</v>
      </c>
      <c r="C193" s="925" t="s">
        <v>947</v>
      </c>
      <c r="D193" s="925"/>
      <c r="E193" s="926"/>
      <c r="F193" s="927"/>
      <c r="G193" s="927">
        <f>U193</f>
        <v>8062500</v>
      </c>
      <c r="H193" s="927"/>
      <c r="I193" s="928"/>
      <c r="J193" s="927"/>
      <c r="K193" s="927">
        <f>SUM(G193:J193)</f>
        <v>8062500</v>
      </c>
      <c r="L193" s="927"/>
      <c r="M193" s="929">
        <f t="shared" si="19"/>
        <v>-8062500</v>
      </c>
      <c r="N193" s="930">
        <f t="shared" si="17"/>
        <v>-8062500</v>
      </c>
      <c r="O193" s="931"/>
      <c r="P193" s="932"/>
      <c r="Q193" s="927"/>
      <c r="R193" s="933"/>
      <c r="S193" s="903"/>
      <c r="T193" s="901" t="s">
        <v>948</v>
      </c>
      <c r="U193" s="901">
        <f>SUM(U179:U190)</f>
        <v>8062500</v>
      </c>
      <c r="V193" s="901"/>
      <c r="W193" s="901"/>
    </row>
    <row r="194" spans="1:23" s="906" customFormat="1" ht="25.5" x14ac:dyDescent="0.2">
      <c r="B194" s="935" t="s">
        <v>997</v>
      </c>
      <c r="C194" s="957" t="s">
        <v>1031</v>
      </c>
      <c r="D194" s="937"/>
      <c r="E194" s="938"/>
      <c r="F194" s="939"/>
      <c r="G194" s="939"/>
      <c r="H194" s="939"/>
      <c r="I194" s="940"/>
      <c r="J194" s="939"/>
      <c r="K194" s="950">
        <f>SUM(K178:K193)</f>
        <v>262857764</v>
      </c>
      <c r="L194" s="950">
        <f>SUM(L178:L193)</f>
        <v>0</v>
      </c>
      <c r="M194" s="950">
        <f>SUM(M178:M193)</f>
        <v>-10562500</v>
      </c>
      <c r="N194" s="942">
        <f>SUM(N178:N193)</f>
        <v>-10562500</v>
      </c>
      <c r="O194" s="943"/>
      <c r="P194" s="944"/>
      <c r="Q194" s="939"/>
      <c r="R194" s="945"/>
      <c r="S194" s="908"/>
      <c r="T194" s="909"/>
      <c r="U194" s="909"/>
      <c r="V194" s="909"/>
      <c r="W194" s="909"/>
    </row>
    <row r="195" spans="1:23" s="888" customFormat="1" ht="12.75" x14ac:dyDescent="0.2">
      <c r="A195" s="888">
        <v>10</v>
      </c>
      <c r="B195" s="947" t="s">
        <v>1032</v>
      </c>
      <c r="C195" s="925" t="s">
        <v>175</v>
      </c>
      <c r="D195" s="925" t="s">
        <v>416</v>
      </c>
      <c r="E195" s="926">
        <v>1100000</v>
      </c>
      <c r="F195" s="927">
        <v>1100000</v>
      </c>
      <c r="G195" s="927">
        <v>1100000</v>
      </c>
      <c r="H195" s="927"/>
      <c r="I195" s="928"/>
      <c r="J195" s="927"/>
      <c r="K195" s="927">
        <f>SUM(G195:J195)</f>
        <v>1100000</v>
      </c>
      <c r="L195" s="927"/>
      <c r="M195" s="929">
        <f t="shared" ref="M195:M223" si="21">IF(F195="",E195-K195-L195,F195-K195-L195)</f>
        <v>0</v>
      </c>
      <c r="N195" s="930">
        <f t="shared" si="17"/>
        <v>0</v>
      </c>
      <c r="O195" s="931"/>
      <c r="P195" s="932"/>
      <c r="Q195" s="927"/>
      <c r="R195" s="933"/>
      <c r="S195" s="903" t="s">
        <v>943</v>
      </c>
      <c r="T195" s="901" t="s">
        <v>822</v>
      </c>
      <c r="U195" s="901"/>
      <c r="V195" s="901"/>
      <c r="W195" s="901"/>
    </row>
    <row r="196" spans="1:23" s="888" customFormat="1" ht="12.75" x14ac:dyDescent="0.2">
      <c r="B196" s="947" t="s">
        <v>1032</v>
      </c>
      <c r="C196" s="925" t="s">
        <v>823</v>
      </c>
      <c r="D196" s="925" t="s">
        <v>416</v>
      </c>
      <c r="E196" s="926">
        <v>1904000</v>
      </c>
      <c r="F196" s="927"/>
      <c r="G196" s="927">
        <v>1904000</v>
      </c>
      <c r="H196" s="927"/>
      <c r="I196" s="928"/>
      <c r="J196" s="927"/>
      <c r="K196" s="927">
        <f t="shared" ref="K196:K223" si="22">SUM(G196:J196)</f>
        <v>1904000</v>
      </c>
      <c r="L196" s="927"/>
      <c r="M196" s="929">
        <f t="shared" si="21"/>
        <v>0</v>
      </c>
      <c r="N196" s="930">
        <f t="shared" si="17"/>
        <v>0</v>
      </c>
      <c r="O196" s="931"/>
      <c r="P196" s="932"/>
      <c r="Q196" s="927"/>
      <c r="R196" s="933"/>
      <c r="S196" s="903" t="s">
        <v>943</v>
      </c>
      <c r="T196" s="901" t="s">
        <v>1003</v>
      </c>
      <c r="U196" s="901">
        <v>900000</v>
      </c>
      <c r="V196" s="901"/>
      <c r="W196" s="901"/>
    </row>
    <row r="197" spans="1:23" s="888" customFormat="1" ht="25.5" x14ac:dyDescent="0.2">
      <c r="B197" s="947" t="s">
        <v>1032</v>
      </c>
      <c r="C197" s="925" t="s">
        <v>394</v>
      </c>
      <c r="D197" s="925" t="s">
        <v>824</v>
      </c>
      <c r="E197" s="926">
        <v>21600000</v>
      </c>
      <c r="F197" s="927"/>
      <c r="G197" s="927">
        <v>16600000</v>
      </c>
      <c r="H197" s="927">
        <v>5000000</v>
      </c>
      <c r="I197" s="928"/>
      <c r="J197" s="927"/>
      <c r="K197" s="927">
        <f t="shared" si="22"/>
        <v>21600000</v>
      </c>
      <c r="L197" s="927"/>
      <c r="M197" s="929">
        <f t="shared" si="21"/>
        <v>0</v>
      </c>
      <c r="N197" s="930">
        <f t="shared" si="17"/>
        <v>0</v>
      </c>
      <c r="O197" s="931"/>
      <c r="P197" s="932"/>
      <c r="Q197" s="927"/>
      <c r="R197" s="933"/>
      <c r="S197" s="903"/>
      <c r="T197" s="901" t="s">
        <v>1004</v>
      </c>
      <c r="U197" s="901">
        <v>2400000</v>
      </c>
      <c r="V197" s="901"/>
      <c r="W197" s="901"/>
    </row>
    <row r="198" spans="1:23" s="888" customFormat="1" ht="12.75" x14ac:dyDescent="0.2">
      <c r="B198" s="947" t="s">
        <v>1032</v>
      </c>
      <c r="C198" s="925" t="s">
        <v>31</v>
      </c>
      <c r="D198" s="925" t="s">
        <v>825</v>
      </c>
      <c r="E198" s="926">
        <v>7140000</v>
      </c>
      <c r="F198" s="927">
        <v>19774000</v>
      </c>
      <c r="G198" s="927">
        <v>7140000</v>
      </c>
      <c r="H198" s="927">
        <v>12634000</v>
      </c>
      <c r="I198" s="928"/>
      <c r="J198" s="927"/>
      <c r="K198" s="927">
        <f t="shared" si="22"/>
        <v>19774000</v>
      </c>
      <c r="L198" s="927"/>
      <c r="M198" s="929">
        <f t="shared" si="21"/>
        <v>0</v>
      </c>
      <c r="N198" s="930">
        <f t="shared" si="17"/>
        <v>0</v>
      </c>
      <c r="O198" s="931"/>
      <c r="P198" s="932"/>
      <c r="Q198" s="927"/>
      <c r="R198" s="933"/>
      <c r="S198" s="903"/>
      <c r="T198" s="901" t="s">
        <v>1018</v>
      </c>
      <c r="U198" s="901">
        <v>2700000</v>
      </c>
      <c r="V198" s="901"/>
      <c r="W198" s="901"/>
    </row>
    <row r="199" spans="1:23" s="888" customFormat="1" ht="12.75" x14ac:dyDescent="0.2">
      <c r="B199" s="947" t="s">
        <v>1032</v>
      </c>
      <c r="C199" s="925" t="s">
        <v>50</v>
      </c>
      <c r="D199" s="925" t="s">
        <v>61</v>
      </c>
      <c r="E199" s="926">
        <v>78936000</v>
      </c>
      <c r="F199" s="927"/>
      <c r="G199" s="927">
        <v>38918000</v>
      </c>
      <c r="H199" s="927">
        <v>40018000</v>
      </c>
      <c r="I199" s="928"/>
      <c r="J199" s="927"/>
      <c r="K199" s="927">
        <f t="shared" si="22"/>
        <v>78936000</v>
      </c>
      <c r="L199" s="927"/>
      <c r="M199" s="929">
        <f t="shared" si="21"/>
        <v>0</v>
      </c>
      <c r="N199" s="930">
        <f t="shared" si="17"/>
        <v>0</v>
      </c>
      <c r="O199" s="931"/>
      <c r="P199" s="932"/>
      <c r="Q199" s="927"/>
      <c r="R199" s="933"/>
      <c r="S199" s="903" t="s">
        <v>943</v>
      </c>
      <c r="T199" s="901" t="s">
        <v>1019</v>
      </c>
      <c r="U199" s="901">
        <v>1800000</v>
      </c>
      <c r="V199" s="901"/>
      <c r="W199" s="901"/>
    </row>
    <row r="200" spans="1:23" s="888" customFormat="1" ht="12.75" x14ac:dyDescent="0.2">
      <c r="B200" s="947" t="s">
        <v>1032</v>
      </c>
      <c r="C200" s="925" t="s">
        <v>50</v>
      </c>
      <c r="D200" s="925" t="s">
        <v>323</v>
      </c>
      <c r="E200" s="926">
        <v>24472800</v>
      </c>
      <c r="F200" s="927"/>
      <c r="G200" s="927">
        <v>17130960</v>
      </c>
      <c r="H200" s="927">
        <v>7341840</v>
      </c>
      <c r="I200" s="928"/>
      <c r="J200" s="927"/>
      <c r="K200" s="927">
        <f t="shared" si="22"/>
        <v>24472800</v>
      </c>
      <c r="L200" s="927"/>
      <c r="M200" s="929">
        <f t="shared" si="21"/>
        <v>0</v>
      </c>
      <c r="N200" s="930">
        <f t="shared" si="17"/>
        <v>0</v>
      </c>
      <c r="O200" s="931" t="s">
        <v>827</v>
      </c>
      <c r="P200" s="932"/>
      <c r="Q200" s="927"/>
      <c r="R200" s="933"/>
      <c r="S200" s="903" t="s">
        <v>943</v>
      </c>
      <c r="T200" s="901" t="s">
        <v>1016</v>
      </c>
      <c r="U200" s="901">
        <v>1032000</v>
      </c>
      <c r="V200" s="901"/>
      <c r="W200" s="901"/>
    </row>
    <row r="201" spans="1:23" s="888" customFormat="1" ht="25.5" x14ac:dyDescent="0.2">
      <c r="B201" s="947" t="s">
        <v>1032</v>
      </c>
      <c r="C201" s="925" t="s">
        <v>828</v>
      </c>
      <c r="D201" s="925" t="s">
        <v>829</v>
      </c>
      <c r="E201" s="934">
        <f>K201</f>
        <v>294525</v>
      </c>
      <c r="F201" s="927"/>
      <c r="G201" s="927">
        <v>294525</v>
      </c>
      <c r="H201" s="927"/>
      <c r="I201" s="928"/>
      <c r="J201" s="927"/>
      <c r="K201" s="927">
        <f t="shared" si="22"/>
        <v>294525</v>
      </c>
      <c r="L201" s="927"/>
      <c r="M201" s="929">
        <f t="shared" si="21"/>
        <v>0</v>
      </c>
      <c r="N201" s="930">
        <f t="shared" si="17"/>
        <v>0</v>
      </c>
      <c r="O201" s="931"/>
      <c r="P201" s="932"/>
      <c r="Q201" s="927"/>
      <c r="R201" s="933"/>
      <c r="S201" s="903"/>
      <c r="T201" s="901" t="s">
        <v>1020</v>
      </c>
      <c r="U201" s="901">
        <v>300000</v>
      </c>
      <c r="V201" s="901"/>
      <c r="W201" s="901"/>
    </row>
    <row r="202" spans="1:23" s="888" customFormat="1" ht="25.5" x14ac:dyDescent="0.2">
      <c r="B202" s="947" t="s">
        <v>1032</v>
      </c>
      <c r="C202" s="925" t="s">
        <v>831</v>
      </c>
      <c r="D202" s="925" t="s">
        <v>526</v>
      </c>
      <c r="E202" s="934">
        <f>K202</f>
        <v>2000000</v>
      </c>
      <c r="F202" s="927"/>
      <c r="G202" s="927">
        <v>2000000</v>
      </c>
      <c r="H202" s="927"/>
      <c r="I202" s="928"/>
      <c r="J202" s="927"/>
      <c r="K202" s="927">
        <f t="shared" si="22"/>
        <v>2000000</v>
      </c>
      <c r="L202" s="927"/>
      <c r="M202" s="929">
        <f t="shared" si="21"/>
        <v>0</v>
      </c>
      <c r="N202" s="930">
        <f t="shared" si="17"/>
        <v>0</v>
      </c>
      <c r="O202" s="931"/>
      <c r="P202" s="932"/>
      <c r="Q202" s="927"/>
      <c r="R202" s="933"/>
      <c r="S202" s="903"/>
      <c r="T202" s="901" t="s">
        <v>1021</v>
      </c>
      <c r="U202" s="901">
        <v>1248000</v>
      </c>
      <c r="V202" s="901"/>
      <c r="W202" s="901"/>
    </row>
    <row r="203" spans="1:23" s="888" customFormat="1" ht="25.5" x14ac:dyDescent="0.2">
      <c r="B203" s="947" t="s">
        <v>1032</v>
      </c>
      <c r="C203" s="925" t="s">
        <v>92</v>
      </c>
      <c r="D203" s="925" t="s">
        <v>204</v>
      </c>
      <c r="E203" s="926">
        <v>56045000</v>
      </c>
      <c r="F203" s="927">
        <v>69982000</v>
      </c>
      <c r="G203" s="927">
        <v>15285000</v>
      </c>
      <c r="H203" s="927">
        <v>20380000</v>
      </c>
      <c r="I203" s="928">
        <v>34317000</v>
      </c>
      <c r="J203" s="927"/>
      <c r="K203" s="927">
        <f t="shared" si="22"/>
        <v>69982000</v>
      </c>
      <c r="L203" s="927"/>
      <c r="M203" s="929">
        <f t="shared" si="21"/>
        <v>0</v>
      </c>
      <c r="N203" s="930">
        <f t="shared" si="17"/>
        <v>0</v>
      </c>
      <c r="O203" s="931" t="s">
        <v>725</v>
      </c>
      <c r="P203" s="932"/>
      <c r="Q203" s="927"/>
      <c r="R203" s="933"/>
      <c r="S203" s="903" t="s">
        <v>943</v>
      </c>
      <c r="T203" s="901"/>
      <c r="U203" s="901"/>
      <c r="V203" s="901"/>
      <c r="W203" s="901"/>
    </row>
    <row r="204" spans="1:23" s="888" customFormat="1" ht="12.75" x14ac:dyDescent="0.2">
      <c r="B204" s="947" t="s">
        <v>1032</v>
      </c>
      <c r="C204" s="925" t="s">
        <v>99</v>
      </c>
      <c r="D204" s="925" t="s">
        <v>100</v>
      </c>
      <c r="E204" s="926">
        <v>139717600</v>
      </c>
      <c r="F204" s="927">
        <v>139717600</v>
      </c>
      <c r="G204" s="927">
        <v>41915280</v>
      </c>
      <c r="H204" s="927">
        <v>97802320</v>
      </c>
      <c r="I204" s="928"/>
      <c r="J204" s="927"/>
      <c r="K204" s="927">
        <f t="shared" si="22"/>
        <v>139717600</v>
      </c>
      <c r="L204" s="927"/>
      <c r="M204" s="929">
        <f t="shared" si="21"/>
        <v>0</v>
      </c>
      <c r="N204" s="930">
        <f t="shared" si="17"/>
        <v>0</v>
      </c>
      <c r="O204" s="931"/>
      <c r="P204" s="932"/>
      <c r="Q204" s="927"/>
      <c r="R204" s="933"/>
      <c r="S204" s="903" t="s">
        <v>943</v>
      </c>
      <c r="T204" s="901"/>
      <c r="U204" s="901"/>
      <c r="V204" s="901"/>
      <c r="W204" s="901"/>
    </row>
    <row r="205" spans="1:23" s="888" customFormat="1" ht="25.5" x14ac:dyDescent="0.2">
      <c r="B205" s="947" t="s">
        <v>1032</v>
      </c>
      <c r="C205" s="925" t="s">
        <v>514</v>
      </c>
      <c r="D205" s="925" t="s">
        <v>114</v>
      </c>
      <c r="E205" s="926">
        <v>6714000</v>
      </c>
      <c r="F205" s="927"/>
      <c r="G205" s="927">
        <v>6714000</v>
      </c>
      <c r="H205" s="927"/>
      <c r="I205" s="928"/>
      <c r="J205" s="927"/>
      <c r="K205" s="927">
        <f t="shared" si="22"/>
        <v>6714000</v>
      </c>
      <c r="L205" s="927"/>
      <c r="M205" s="929">
        <f t="shared" si="21"/>
        <v>0</v>
      </c>
      <c r="N205" s="930">
        <f t="shared" ref="N205:N268" si="23">IF($F205="",($E205-$K205),($F205-$K205))</f>
        <v>0</v>
      </c>
      <c r="O205" s="931"/>
      <c r="P205" s="932"/>
      <c r="Q205" s="927"/>
      <c r="R205" s="933"/>
      <c r="S205" s="903" t="s">
        <v>957</v>
      </c>
      <c r="T205" s="901"/>
      <c r="U205" s="901"/>
      <c r="V205" s="901"/>
      <c r="W205" s="901"/>
    </row>
    <row r="206" spans="1:23" s="888" customFormat="1" ht="12.75" x14ac:dyDescent="0.2">
      <c r="B206" s="947" t="s">
        <v>1032</v>
      </c>
      <c r="C206" s="925" t="s">
        <v>107</v>
      </c>
      <c r="D206" s="925" t="s">
        <v>341</v>
      </c>
      <c r="E206" s="926">
        <v>4800000</v>
      </c>
      <c r="F206" s="927">
        <v>4800000</v>
      </c>
      <c r="G206" s="927">
        <v>2800000</v>
      </c>
      <c r="H206" s="927">
        <v>2000000</v>
      </c>
      <c r="I206" s="928"/>
      <c r="J206" s="927"/>
      <c r="K206" s="927">
        <f t="shared" si="22"/>
        <v>4800000</v>
      </c>
      <c r="L206" s="927"/>
      <c r="M206" s="929">
        <f t="shared" si="21"/>
        <v>0</v>
      </c>
      <c r="N206" s="930">
        <f t="shared" si="23"/>
        <v>0</v>
      </c>
      <c r="O206" s="931"/>
      <c r="P206" s="932"/>
      <c r="Q206" s="927"/>
      <c r="R206" s="933"/>
      <c r="S206" s="903"/>
      <c r="T206" s="901"/>
      <c r="U206" s="901"/>
      <c r="V206" s="901"/>
      <c r="W206" s="901"/>
    </row>
    <row r="207" spans="1:23" s="888" customFormat="1" ht="12.75" x14ac:dyDescent="0.2">
      <c r="B207" s="947" t="s">
        <v>1032</v>
      </c>
      <c r="C207" s="925" t="s">
        <v>834</v>
      </c>
      <c r="D207" s="925" t="s">
        <v>273</v>
      </c>
      <c r="E207" s="926">
        <v>8566950</v>
      </c>
      <c r="F207" s="927">
        <v>20546400</v>
      </c>
      <c r="G207" s="927">
        <v>8566950</v>
      </c>
      <c r="H207" s="927">
        <v>11980400</v>
      </c>
      <c r="I207" s="928">
        <v>-950</v>
      </c>
      <c r="J207" s="927"/>
      <c r="K207" s="927">
        <f t="shared" si="22"/>
        <v>20546400</v>
      </c>
      <c r="L207" s="927"/>
      <c r="M207" s="929">
        <f t="shared" si="21"/>
        <v>0</v>
      </c>
      <c r="N207" s="930">
        <f t="shared" si="23"/>
        <v>0</v>
      </c>
      <c r="O207" s="931"/>
      <c r="P207" s="932"/>
      <c r="Q207" s="927"/>
      <c r="R207" s="933"/>
      <c r="S207" s="903"/>
      <c r="T207" s="901"/>
      <c r="U207" s="901"/>
      <c r="V207" s="901"/>
      <c r="W207" s="901"/>
    </row>
    <row r="208" spans="1:23" s="888" customFormat="1" ht="25.5" x14ac:dyDescent="0.2">
      <c r="B208" s="947" t="s">
        <v>1032</v>
      </c>
      <c r="C208" s="925" t="s">
        <v>835</v>
      </c>
      <c r="D208" s="925" t="s">
        <v>836</v>
      </c>
      <c r="E208" s="926">
        <v>3696000</v>
      </c>
      <c r="F208" s="927"/>
      <c r="G208" s="927">
        <v>3696000</v>
      </c>
      <c r="H208" s="927"/>
      <c r="I208" s="928"/>
      <c r="J208" s="927"/>
      <c r="K208" s="927">
        <f t="shared" si="22"/>
        <v>3696000</v>
      </c>
      <c r="L208" s="927"/>
      <c r="M208" s="929">
        <f t="shared" si="21"/>
        <v>0</v>
      </c>
      <c r="N208" s="930">
        <f t="shared" si="23"/>
        <v>0</v>
      </c>
      <c r="O208" s="931"/>
      <c r="P208" s="932"/>
      <c r="Q208" s="927"/>
      <c r="R208" s="933"/>
      <c r="S208" s="903" t="s">
        <v>1033</v>
      </c>
      <c r="T208" s="901"/>
      <c r="U208" s="901"/>
      <c r="V208" s="901"/>
      <c r="W208" s="901"/>
    </row>
    <row r="209" spans="2:19" s="901" customFormat="1" ht="12.75" x14ac:dyDescent="0.2">
      <c r="B209" s="947" t="s">
        <v>1032</v>
      </c>
      <c r="C209" s="925" t="s">
        <v>838</v>
      </c>
      <c r="D209" s="925"/>
      <c r="E209" s="926">
        <v>1440750</v>
      </c>
      <c r="F209" s="927"/>
      <c r="G209" s="927">
        <v>1440750</v>
      </c>
      <c r="H209" s="927"/>
      <c r="I209" s="928"/>
      <c r="J209" s="927"/>
      <c r="K209" s="927">
        <f t="shared" si="22"/>
        <v>1440750</v>
      </c>
      <c r="L209" s="927"/>
      <c r="M209" s="929">
        <f t="shared" si="21"/>
        <v>0</v>
      </c>
      <c r="N209" s="930">
        <f t="shared" si="23"/>
        <v>0</v>
      </c>
      <c r="O209" s="931"/>
      <c r="P209" s="932"/>
      <c r="Q209" s="927"/>
      <c r="R209" s="933"/>
      <c r="S209" s="903"/>
    </row>
    <row r="210" spans="2:19" s="901" customFormat="1" ht="12.75" x14ac:dyDescent="0.2">
      <c r="B210" s="947" t="s">
        <v>1032</v>
      </c>
      <c r="C210" s="925" t="s">
        <v>839</v>
      </c>
      <c r="D210" s="925" t="s">
        <v>840</v>
      </c>
      <c r="E210" s="926"/>
      <c r="F210" s="927">
        <v>3824000</v>
      </c>
      <c r="G210" s="927">
        <v>3824000</v>
      </c>
      <c r="H210" s="927"/>
      <c r="I210" s="928"/>
      <c r="J210" s="927"/>
      <c r="K210" s="927">
        <f t="shared" si="22"/>
        <v>3824000</v>
      </c>
      <c r="L210" s="927"/>
      <c r="M210" s="929">
        <f t="shared" si="21"/>
        <v>0</v>
      </c>
      <c r="N210" s="930">
        <f t="shared" si="23"/>
        <v>0</v>
      </c>
      <c r="O210" s="931"/>
      <c r="P210" s="932"/>
      <c r="Q210" s="927"/>
      <c r="R210" s="933"/>
      <c r="S210" s="903" t="s">
        <v>943</v>
      </c>
    </row>
    <row r="211" spans="2:19" s="901" customFormat="1" ht="25.5" x14ac:dyDescent="0.2">
      <c r="B211" s="947" t="s">
        <v>1032</v>
      </c>
      <c r="C211" s="925" t="s">
        <v>257</v>
      </c>
      <c r="D211" s="925" t="s">
        <v>286</v>
      </c>
      <c r="E211" s="926"/>
      <c r="F211" s="927">
        <v>3859649</v>
      </c>
      <c r="G211" s="927">
        <v>3859649</v>
      </c>
      <c r="H211" s="927"/>
      <c r="I211" s="928"/>
      <c r="J211" s="927"/>
      <c r="K211" s="927">
        <f t="shared" si="22"/>
        <v>3859649</v>
      </c>
      <c r="L211" s="927"/>
      <c r="M211" s="929">
        <f t="shared" si="21"/>
        <v>0</v>
      </c>
      <c r="N211" s="930">
        <f t="shared" si="23"/>
        <v>0</v>
      </c>
      <c r="O211" s="931"/>
      <c r="P211" s="932"/>
      <c r="Q211" s="927"/>
      <c r="R211" s="933"/>
      <c r="S211" s="903"/>
    </row>
    <row r="212" spans="2:19" s="901" customFormat="1" ht="25.5" x14ac:dyDescent="0.2">
      <c r="B212" s="947" t="s">
        <v>1032</v>
      </c>
      <c r="C212" s="925" t="s">
        <v>769</v>
      </c>
      <c r="D212" s="925" t="s">
        <v>229</v>
      </c>
      <c r="E212" s="926">
        <v>14018000</v>
      </c>
      <c r="F212" s="927"/>
      <c r="G212" s="927">
        <v>14018000</v>
      </c>
      <c r="H212" s="927"/>
      <c r="I212" s="928"/>
      <c r="J212" s="927"/>
      <c r="K212" s="927">
        <f t="shared" si="22"/>
        <v>14018000</v>
      </c>
      <c r="L212" s="927"/>
      <c r="M212" s="929">
        <f t="shared" si="21"/>
        <v>0</v>
      </c>
      <c r="N212" s="930">
        <f t="shared" si="23"/>
        <v>0</v>
      </c>
      <c r="O212" s="931" t="s">
        <v>844</v>
      </c>
      <c r="P212" s="932">
        <v>43915</v>
      </c>
      <c r="Q212" s="927"/>
      <c r="R212" s="933"/>
      <c r="S212" s="903" t="s">
        <v>943</v>
      </c>
    </row>
    <row r="213" spans="2:19" s="901" customFormat="1" ht="25.5" x14ac:dyDescent="0.2">
      <c r="B213" s="947" t="s">
        <v>1032</v>
      </c>
      <c r="C213" s="925" t="s">
        <v>845</v>
      </c>
      <c r="D213" s="925" t="s">
        <v>846</v>
      </c>
      <c r="E213" s="926">
        <v>13352000</v>
      </c>
      <c r="F213" s="927"/>
      <c r="G213" s="927">
        <v>13352000</v>
      </c>
      <c r="H213" s="927"/>
      <c r="I213" s="928"/>
      <c r="J213" s="927"/>
      <c r="K213" s="927">
        <f t="shared" si="22"/>
        <v>13352000</v>
      </c>
      <c r="L213" s="927"/>
      <c r="M213" s="929">
        <f t="shared" si="21"/>
        <v>0</v>
      </c>
      <c r="N213" s="930">
        <f t="shared" si="23"/>
        <v>0</v>
      </c>
      <c r="O213" s="931"/>
      <c r="P213" s="932"/>
      <c r="Q213" s="927"/>
      <c r="R213" s="933"/>
      <c r="S213" s="903" t="s">
        <v>1033</v>
      </c>
    </row>
    <row r="214" spans="2:19" s="901" customFormat="1" ht="25.5" x14ac:dyDescent="0.2">
      <c r="B214" s="947" t="s">
        <v>1032</v>
      </c>
      <c r="C214" s="925" t="s">
        <v>158</v>
      </c>
      <c r="D214" s="925" t="s">
        <v>441</v>
      </c>
      <c r="E214" s="926">
        <v>3542000</v>
      </c>
      <c r="F214" s="927"/>
      <c r="G214" s="927">
        <v>3542000</v>
      </c>
      <c r="H214" s="927"/>
      <c r="I214" s="928"/>
      <c r="J214" s="927"/>
      <c r="K214" s="927">
        <f t="shared" si="22"/>
        <v>3542000</v>
      </c>
      <c r="L214" s="927"/>
      <c r="M214" s="929">
        <f t="shared" si="21"/>
        <v>0</v>
      </c>
      <c r="N214" s="930">
        <f t="shared" si="23"/>
        <v>0</v>
      </c>
      <c r="O214" s="931"/>
      <c r="P214" s="932"/>
      <c r="Q214" s="927"/>
      <c r="R214" s="933"/>
      <c r="S214" s="903"/>
    </row>
    <row r="215" spans="2:19" s="901" customFormat="1" ht="12.75" x14ac:dyDescent="0.2">
      <c r="B215" s="947" t="s">
        <v>1032</v>
      </c>
      <c r="C215" s="925" t="s">
        <v>118</v>
      </c>
      <c r="D215" s="925" t="s">
        <v>301</v>
      </c>
      <c r="E215" s="926">
        <v>44855950</v>
      </c>
      <c r="F215" s="927"/>
      <c r="G215" s="927">
        <v>34855950</v>
      </c>
      <c r="H215" s="927">
        <v>10000000</v>
      </c>
      <c r="I215" s="928"/>
      <c r="J215" s="927"/>
      <c r="K215" s="927">
        <f t="shared" si="22"/>
        <v>44855950</v>
      </c>
      <c r="L215" s="927"/>
      <c r="M215" s="929">
        <f t="shared" si="21"/>
        <v>0</v>
      </c>
      <c r="N215" s="930">
        <f t="shared" si="23"/>
        <v>0</v>
      </c>
      <c r="O215" s="931"/>
      <c r="P215" s="932"/>
      <c r="Q215" s="927"/>
      <c r="R215" s="933"/>
      <c r="S215" s="903"/>
    </row>
    <row r="216" spans="2:19" s="901" customFormat="1" ht="12.75" x14ac:dyDescent="0.2">
      <c r="B216" s="947" t="s">
        <v>1032</v>
      </c>
      <c r="C216" s="925" t="s">
        <v>254</v>
      </c>
      <c r="D216" s="925" t="s">
        <v>299</v>
      </c>
      <c r="E216" s="926">
        <v>660000</v>
      </c>
      <c r="F216" s="927"/>
      <c r="G216" s="927">
        <v>660000</v>
      </c>
      <c r="H216" s="927"/>
      <c r="I216" s="928"/>
      <c r="J216" s="927"/>
      <c r="K216" s="927">
        <f t="shared" si="22"/>
        <v>660000</v>
      </c>
      <c r="L216" s="927"/>
      <c r="M216" s="929">
        <f t="shared" si="21"/>
        <v>0</v>
      </c>
      <c r="N216" s="930">
        <f t="shared" si="23"/>
        <v>0</v>
      </c>
      <c r="O216" s="931"/>
      <c r="P216" s="932"/>
      <c r="Q216" s="927"/>
      <c r="R216" s="933"/>
      <c r="S216" s="903"/>
    </row>
    <row r="217" spans="2:19" s="901" customFormat="1" ht="12.75" x14ac:dyDescent="0.2">
      <c r="B217" s="947" t="s">
        <v>1032</v>
      </c>
      <c r="C217" s="925" t="s">
        <v>170</v>
      </c>
      <c r="D217" s="925" t="s">
        <v>171</v>
      </c>
      <c r="E217" s="926"/>
      <c r="F217" s="927">
        <v>33332000</v>
      </c>
      <c r="G217" s="927">
        <v>33332000</v>
      </c>
      <c r="H217" s="927"/>
      <c r="I217" s="928"/>
      <c r="J217" s="927"/>
      <c r="K217" s="927">
        <f t="shared" si="22"/>
        <v>33332000</v>
      </c>
      <c r="L217" s="927"/>
      <c r="M217" s="929">
        <f t="shared" si="21"/>
        <v>0</v>
      </c>
      <c r="N217" s="930">
        <f t="shared" si="23"/>
        <v>0</v>
      </c>
      <c r="O217" s="931"/>
      <c r="P217" s="932"/>
      <c r="Q217" s="927"/>
      <c r="R217" s="933"/>
      <c r="S217" s="903" t="s">
        <v>171</v>
      </c>
    </row>
    <row r="218" spans="2:19" s="901" customFormat="1" ht="25.5" x14ac:dyDescent="0.2">
      <c r="B218" s="947" t="s">
        <v>1032</v>
      </c>
      <c r="C218" s="925" t="s">
        <v>250</v>
      </c>
      <c r="D218" s="925" t="s">
        <v>251</v>
      </c>
      <c r="E218" s="926">
        <v>5280000</v>
      </c>
      <c r="F218" s="927"/>
      <c r="G218" s="927">
        <v>5280000</v>
      </c>
      <c r="H218" s="927"/>
      <c r="I218" s="928"/>
      <c r="J218" s="927"/>
      <c r="K218" s="927">
        <f t="shared" si="22"/>
        <v>5280000</v>
      </c>
      <c r="L218" s="927"/>
      <c r="M218" s="929">
        <f t="shared" si="21"/>
        <v>0</v>
      </c>
      <c r="N218" s="930">
        <f t="shared" si="23"/>
        <v>0</v>
      </c>
      <c r="O218" s="931"/>
      <c r="P218" s="932"/>
      <c r="Q218" s="927"/>
      <c r="R218" s="933"/>
      <c r="S218" s="903" t="s">
        <v>943</v>
      </c>
    </row>
    <row r="219" spans="2:19" s="901" customFormat="1" ht="25.5" x14ac:dyDescent="0.2">
      <c r="B219" s="947" t="s">
        <v>1032</v>
      </c>
      <c r="C219" s="925" t="s">
        <v>849</v>
      </c>
      <c r="D219" s="925" t="s">
        <v>195</v>
      </c>
      <c r="E219" s="926">
        <v>2060000</v>
      </c>
      <c r="F219" s="927"/>
      <c r="G219" s="927">
        <v>2060000</v>
      </c>
      <c r="H219" s="927"/>
      <c r="I219" s="928"/>
      <c r="J219" s="927"/>
      <c r="K219" s="927">
        <f t="shared" si="22"/>
        <v>2060000</v>
      </c>
      <c r="L219" s="927"/>
      <c r="M219" s="929">
        <f t="shared" si="21"/>
        <v>0</v>
      </c>
      <c r="N219" s="930">
        <f t="shared" si="23"/>
        <v>0</v>
      </c>
      <c r="O219" s="931"/>
      <c r="P219" s="932"/>
      <c r="Q219" s="927"/>
      <c r="R219" s="933"/>
      <c r="S219" s="903"/>
    </row>
    <row r="220" spans="2:19" s="901" customFormat="1" ht="25.5" x14ac:dyDescent="0.2">
      <c r="B220" s="947" t="s">
        <v>1032</v>
      </c>
      <c r="C220" s="925" t="s">
        <v>257</v>
      </c>
      <c r="D220" s="925" t="s">
        <v>526</v>
      </c>
      <c r="E220" s="934">
        <f>K220</f>
        <v>8635500</v>
      </c>
      <c r="F220" s="927"/>
      <c r="G220" s="927">
        <v>7685000</v>
      </c>
      <c r="H220" s="927">
        <v>950500</v>
      </c>
      <c r="I220" s="928"/>
      <c r="J220" s="927"/>
      <c r="K220" s="927">
        <f t="shared" si="22"/>
        <v>8635500</v>
      </c>
      <c r="L220" s="927"/>
      <c r="M220" s="929">
        <f t="shared" si="21"/>
        <v>0</v>
      </c>
      <c r="N220" s="930">
        <f t="shared" si="23"/>
        <v>0</v>
      </c>
      <c r="O220" s="931"/>
      <c r="P220" s="932"/>
      <c r="Q220" s="927"/>
      <c r="R220" s="933"/>
      <c r="S220" s="903"/>
    </row>
    <row r="221" spans="2:19" s="901" customFormat="1" ht="25.5" x14ac:dyDescent="0.2">
      <c r="B221" s="947" t="s">
        <v>1032</v>
      </c>
      <c r="C221" s="925" t="s">
        <v>712</v>
      </c>
      <c r="D221" s="925" t="s">
        <v>956</v>
      </c>
      <c r="E221" s="926">
        <v>7568000</v>
      </c>
      <c r="F221" s="927"/>
      <c r="G221" s="946">
        <f>19004000-11436000</f>
        <v>7568000</v>
      </c>
      <c r="H221" s="927"/>
      <c r="I221" s="928"/>
      <c r="J221" s="927"/>
      <c r="K221" s="927">
        <f t="shared" si="22"/>
        <v>7568000</v>
      </c>
      <c r="L221" s="927"/>
      <c r="M221" s="929">
        <f t="shared" si="21"/>
        <v>0</v>
      </c>
      <c r="N221" s="930">
        <f t="shared" si="23"/>
        <v>0</v>
      </c>
      <c r="O221" s="931"/>
      <c r="P221" s="932"/>
      <c r="Q221" s="927"/>
      <c r="R221" s="933"/>
      <c r="S221" s="903"/>
    </row>
    <row r="222" spans="2:19" s="901" customFormat="1" ht="12.75" x14ac:dyDescent="0.2">
      <c r="B222" s="947" t="s">
        <v>1032</v>
      </c>
      <c r="C222" s="925" t="s">
        <v>1034</v>
      </c>
      <c r="D222" s="925" t="s">
        <v>1035</v>
      </c>
      <c r="E222" s="926">
        <v>1300000</v>
      </c>
      <c r="F222" s="927"/>
      <c r="G222" s="946">
        <v>1300000</v>
      </c>
      <c r="H222" s="927"/>
      <c r="I222" s="928"/>
      <c r="J222" s="927"/>
      <c r="K222" s="927">
        <f t="shared" si="22"/>
        <v>1300000</v>
      </c>
      <c r="L222" s="927"/>
      <c r="M222" s="929">
        <f t="shared" si="21"/>
        <v>0</v>
      </c>
      <c r="N222" s="930">
        <f t="shared" si="23"/>
        <v>0</v>
      </c>
      <c r="O222" s="931"/>
      <c r="P222" s="932"/>
      <c r="Q222" s="927"/>
      <c r="R222" s="933"/>
      <c r="S222" s="903"/>
    </row>
    <row r="223" spans="2:19" s="901" customFormat="1" ht="12.75" x14ac:dyDescent="0.2">
      <c r="B223" s="947" t="s">
        <v>1032</v>
      </c>
      <c r="C223" s="925" t="s">
        <v>1036</v>
      </c>
      <c r="D223" s="925" t="s">
        <v>1035</v>
      </c>
      <c r="E223" s="926">
        <v>9540000</v>
      </c>
      <c r="F223" s="927"/>
      <c r="G223" s="946">
        <v>9540000</v>
      </c>
      <c r="H223" s="927"/>
      <c r="I223" s="928"/>
      <c r="J223" s="927"/>
      <c r="K223" s="927">
        <f t="shared" si="22"/>
        <v>9540000</v>
      </c>
      <c r="L223" s="927"/>
      <c r="M223" s="929">
        <f t="shared" si="21"/>
        <v>0</v>
      </c>
      <c r="N223" s="930">
        <f t="shared" si="23"/>
        <v>0</v>
      </c>
      <c r="O223" s="931"/>
      <c r="P223" s="932"/>
      <c r="Q223" s="927"/>
      <c r="R223" s="933"/>
      <c r="S223" s="903"/>
    </row>
    <row r="224" spans="2:19" s="901" customFormat="1" ht="12.75" x14ac:dyDescent="0.2">
      <c r="B224" s="947"/>
      <c r="C224" s="925"/>
      <c r="D224" s="925"/>
      <c r="E224" s="926"/>
      <c r="F224" s="927"/>
      <c r="G224" s="946"/>
      <c r="H224" s="927"/>
      <c r="I224" s="928"/>
      <c r="J224" s="927"/>
      <c r="K224" s="927"/>
      <c r="L224" s="927"/>
      <c r="M224" s="929"/>
      <c r="N224" s="930">
        <f t="shared" si="23"/>
        <v>0</v>
      </c>
      <c r="O224" s="931"/>
      <c r="P224" s="932"/>
      <c r="Q224" s="927"/>
      <c r="R224" s="933"/>
      <c r="S224" s="903"/>
    </row>
    <row r="225" spans="1:23" s="888" customFormat="1" ht="12.75" x14ac:dyDescent="0.2">
      <c r="B225" s="947" t="s">
        <v>1032</v>
      </c>
      <c r="C225" s="925" t="s">
        <v>947</v>
      </c>
      <c r="D225" s="925"/>
      <c r="E225" s="926"/>
      <c r="F225" s="927"/>
      <c r="G225" s="927">
        <f>U225</f>
        <v>10380000</v>
      </c>
      <c r="H225" s="927"/>
      <c r="I225" s="928"/>
      <c r="J225" s="927"/>
      <c r="K225" s="927">
        <f>SUM(G225:J225)</f>
        <v>10380000</v>
      </c>
      <c r="L225" s="927"/>
      <c r="M225" s="929">
        <f>IF(F225="",E225-K225-L225,F225-K225-L225)</f>
        <v>-10380000</v>
      </c>
      <c r="N225" s="930">
        <f t="shared" si="23"/>
        <v>-10380000</v>
      </c>
      <c r="O225" s="931"/>
      <c r="P225" s="932"/>
      <c r="Q225" s="927"/>
      <c r="R225" s="933"/>
      <c r="S225" s="903"/>
      <c r="T225" s="901" t="s">
        <v>948</v>
      </c>
      <c r="U225" s="901">
        <f>SUM(U196:U221)</f>
        <v>10380000</v>
      </c>
      <c r="V225" s="901"/>
      <c r="W225" s="901"/>
    </row>
    <row r="226" spans="1:23" s="906" customFormat="1" ht="12.75" x14ac:dyDescent="0.2">
      <c r="B226" s="935" t="s">
        <v>949</v>
      </c>
      <c r="C226" s="936" t="s">
        <v>1032</v>
      </c>
      <c r="D226" s="937"/>
      <c r="E226" s="938"/>
      <c r="F226" s="939"/>
      <c r="G226" s="939"/>
      <c r="H226" s="939"/>
      <c r="I226" s="940"/>
      <c r="J226" s="939"/>
      <c r="K226" s="950">
        <f>SUM(K195:K225)</f>
        <v>559185174</v>
      </c>
      <c r="L226" s="950">
        <f>SUM(L195:L225)</f>
        <v>0</v>
      </c>
      <c r="M226" s="950">
        <f>SUM(M195:M225)</f>
        <v>-10380000</v>
      </c>
      <c r="N226" s="942">
        <f>SUM(N195:N225)</f>
        <v>-10380000</v>
      </c>
      <c r="O226" s="943"/>
      <c r="P226" s="944"/>
      <c r="Q226" s="939"/>
      <c r="R226" s="945"/>
      <c r="S226" s="908"/>
      <c r="T226" s="909"/>
      <c r="U226" s="909"/>
      <c r="V226" s="909"/>
      <c r="W226" s="909"/>
    </row>
    <row r="227" spans="1:23" s="888" customFormat="1" ht="12.75" x14ac:dyDescent="0.2">
      <c r="A227" s="888">
        <v>11</v>
      </c>
      <c r="B227" s="947" t="s">
        <v>1037</v>
      </c>
      <c r="C227" s="925" t="s">
        <v>175</v>
      </c>
      <c r="D227" s="925" t="s">
        <v>416</v>
      </c>
      <c r="E227" s="926">
        <v>1777333</v>
      </c>
      <c r="F227" s="927">
        <v>1777333</v>
      </c>
      <c r="G227" s="927">
        <v>1777333</v>
      </c>
      <c r="H227" s="927"/>
      <c r="I227" s="928"/>
      <c r="J227" s="927"/>
      <c r="K227" s="927">
        <f>SUM(G227:J227)</f>
        <v>1777333</v>
      </c>
      <c r="L227" s="927"/>
      <c r="M227" s="929">
        <f>IF(F227="",E227-K227-L227,F227-K227-L227)</f>
        <v>0</v>
      </c>
      <c r="N227" s="930">
        <f t="shared" si="23"/>
        <v>0</v>
      </c>
      <c r="O227" s="931"/>
      <c r="P227" s="932"/>
      <c r="Q227" s="927"/>
      <c r="R227" s="933"/>
      <c r="S227" s="903" t="s">
        <v>943</v>
      </c>
      <c r="T227" s="901" t="s">
        <v>852</v>
      </c>
      <c r="U227" s="901"/>
      <c r="V227" s="901"/>
      <c r="W227" s="901"/>
    </row>
    <row r="228" spans="1:23" s="888" customFormat="1" ht="25.5" x14ac:dyDescent="0.2">
      <c r="B228" s="947" t="s">
        <v>1037</v>
      </c>
      <c r="C228" s="925" t="s">
        <v>257</v>
      </c>
      <c r="D228" s="925" t="s">
        <v>286</v>
      </c>
      <c r="E228" s="934">
        <f>K228</f>
        <v>17548000</v>
      </c>
      <c r="F228" s="927"/>
      <c r="G228" s="927">
        <v>17548000</v>
      </c>
      <c r="H228" s="927"/>
      <c r="I228" s="928"/>
      <c r="J228" s="927"/>
      <c r="K228" s="927">
        <f>SUM(G228:J228)</f>
        <v>17548000</v>
      </c>
      <c r="L228" s="927"/>
      <c r="M228" s="929">
        <f t="shared" ref="M228:M260" si="24">IF(F228="",E228-K228-L228,F228-K228-L228)</f>
        <v>0</v>
      </c>
      <c r="N228" s="930">
        <f t="shared" si="23"/>
        <v>0</v>
      </c>
      <c r="O228" s="931"/>
      <c r="P228" s="932"/>
      <c r="Q228" s="927"/>
      <c r="R228" s="933"/>
      <c r="S228" s="903"/>
      <c r="T228" s="901" t="s">
        <v>1003</v>
      </c>
      <c r="U228" s="901">
        <v>3660000</v>
      </c>
      <c r="V228" s="901"/>
      <c r="W228" s="901"/>
    </row>
    <row r="229" spans="1:23" s="888" customFormat="1" ht="12.75" x14ac:dyDescent="0.2">
      <c r="B229" s="947" t="s">
        <v>1037</v>
      </c>
      <c r="C229" s="925" t="s">
        <v>31</v>
      </c>
      <c r="D229" s="925" t="s">
        <v>195</v>
      </c>
      <c r="E229" s="926">
        <v>123474500</v>
      </c>
      <c r="F229" s="927">
        <v>143590000</v>
      </c>
      <c r="G229" s="927">
        <v>30000000</v>
      </c>
      <c r="H229" s="927">
        <v>50000000</v>
      </c>
      <c r="I229" s="928">
        <v>63590000</v>
      </c>
      <c r="J229" s="927"/>
      <c r="K229" s="927">
        <f t="shared" ref="K229:K259" si="25">SUM(G229:J229)</f>
        <v>143590000</v>
      </c>
      <c r="L229" s="927"/>
      <c r="M229" s="929">
        <f t="shared" si="24"/>
        <v>0</v>
      </c>
      <c r="N229" s="930">
        <f t="shared" si="23"/>
        <v>0</v>
      </c>
      <c r="O229" s="931"/>
      <c r="P229" s="932"/>
      <c r="Q229" s="927"/>
      <c r="R229" s="933"/>
      <c r="S229" s="903"/>
      <c r="T229" s="901" t="s">
        <v>1004</v>
      </c>
      <c r="U229" s="901">
        <v>6160000</v>
      </c>
      <c r="V229" s="901"/>
      <c r="W229" s="901"/>
    </row>
    <row r="230" spans="1:23" s="888" customFormat="1" ht="12.75" x14ac:dyDescent="0.2">
      <c r="B230" s="947" t="s">
        <v>1037</v>
      </c>
      <c r="C230" s="925" t="s">
        <v>215</v>
      </c>
      <c r="D230" s="925" t="s">
        <v>853</v>
      </c>
      <c r="E230" s="926">
        <v>159541961</v>
      </c>
      <c r="F230" s="927">
        <v>173442227</v>
      </c>
      <c r="G230" s="927">
        <v>79770980</v>
      </c>
      <c r="H230" s="927">
        <v>93671247</v>
      </c>
      <c r="I230" s="928"/>
      <c r="J230" s="927"/>
      <c r="K230" s="927">
        <f t="shared" si="25"/>
        <v>173442227</v>
      </c>
      <c r="L230" s="927"/>
      <c r="M230" s="929">
        <f t="shared" si="24"/>
        <v>0</v>
      </c>
      <c r="N230" s="930">
        <f t="shared" si="23"/>
        <v>0</v>
      </c>
      <c r="O230" s="931"/>
      <c r="P230" s="932"/>
      <c r="Q230" s="927"/>
      <c r="R230" s="933"/>
      <c r="S230" s="903" t="s">
        <v>943</v>
      </c>
      <c r="T230" s="901" t="s">
        <v>1018</v>
      </c>
      <c r="U230" s="901">
        <v>4185000</v>
      </c>
      <c r="V230" s="901"/>
      <c r="W230" s="901"/>
    </row>
    <row r="231" spans="1:23" s="888" customFormat="1" ht="12.75" x14ac:dyDescent="0.2">
      <c r="B231" s="947" t="s">
        <v>1037</v>
      </c>
      <c r="C231" s="925" t="s">
        <v>427</v>
      </c>
      <c r="D231" s="925" t="s">
        <v>855</v>
      </c>
      <c r="E231" s="926">
        <v>106370000</v>
      </c>
      <c r="F231" s="927">
        <v>126164500</v>
      </c>
      <c r="G231" s="927">
        <v>31911000</v>
      </c>
      <c r="H231" s="927">
        <v>55844250</v>
      </c>
      <c r="I231" s="928">
        <v>38409250</v>
      </c>
      <c r="J231" s="927"/>
      <c r="K231" s="927">
        <f t="shared" si="25"/>
        <v>126164500</v>
      </c>
      <c r="L231" s="927"/>
      <c r="M231" s="929">
        <f t="shared" si="24"/>
        <v>0</v>
      </c>
      <c r="N231" s="930">
        <f t="shared" si="23"/>
        <v>0</v>
      </c>
      <c r="O231" s="931" t="s">
        <v>856</v>
      </c>
      <c r="P231" s="932">
        <v>43908</v>
      </c>
      <c r="Q231" s="927"/>
      <c r="R231" s="933"/>
      <c r="S231" s="903" t="s">
        <v>943</v>
      </c>
      <c r="T231" s="901" t="s">
        <v>1019</v>
      </c>
      <c r="U231" s="901">
        <v>4060000</v>
      </c>
      <c r="V231" s="901"/>
      <c r="W231" s="901"/>
    </row>
    <row r="232" spans="1:23" s="888" customFormat="1" ht="12.75" x14ac:dyDescent="0.2">
      <c r="B232" s="947" t="s">
        <v>1037</v>
      </c>
      <c r="C232" s="925" t="s">
        <v>155</v>
      </c>
      <c r="D232" s="925" t="s">
        <v>156</v>
      </c>
      <c r="E232" s="926"/>
      <c r="F232" s="927">
        <v>51683600</v>
      </c>
      <c r="G232" s="927">
        <v>4080000</v>
      </c>
      <c r="H232" s="927">
        <v>17200000</v>
      </c>
      <c r="I232" s="928">
        <v>30403600</v>
      </c>
      <c r="J232" s="927"/>
      <c r="K232" s="927">
        <f t="shared" si="25"/>
        <v>51683600</v>
      </c>
      <c r="L232" s="927"/>
      <c r="M232" s="929">
        <f t="shared" si="24"/>
        <v>0</v>
      </c>
      <c r="N232" s="930">
        <f t="shared" si="23"/>
        <v>0</v>
      </c>
      <c r="O232" s="931"/>
      <c r="P232" s="932"/>
      <c r="Q232" s="927"/>
      <c r="R232" s="933"/>
      <c r="S232" s="903"/>
      <c r="T232" s="901" t="s">
        <v>1016</v>
      </c>
      <c r="U232" s="901">
        <v>3031500</v>
      </c>
      <c r="V232" s="901"/>
      <c r="W232" s="901"/>
    </row>
    <row r="233" spans="1:23" s="888" customFormat="1" ht="25.5" x14ac:dyDescent="0.2">
      <c r="B233" s="947" t="s">
        <v>1037</v>
      </c>
      <c r="C233" s="925" t="s">
        <v>164</v>
      </c>
      <c r="D233" s="925" t="s">
        <v>165</v>
      </c>
      <c r="E233" s="926">
        <v>114900000</v>
      </c>
      <c r="F233" s="927">
        <v>174295000</v>
      </c>
      <c r="G233" s="927">
        <v>45960000</v>
      </c>
      <c r="H233" s="927">
        <v>71904000</v>
      </c>
      <c r="I233" s="928">
        <v>56431000</v>
      </c>
      <c r="J233" s="927"/>
      <c r="K233" s="927">
        <f t="shared" si="25"/>
        <v>174295000</v>
      </c>
      <c r="L233" s="927"/>
      <c r="M233" s="929">
        <f t="shared" si="24"/>
        <v>0</v>
      </c>
      <c r="N233" s="930">
        <f t="shared" si="23"/>
        <v>0</v>
      </c>
      <c r="O233" s="931"/>
      <c r="P233" s="932"/>
      <c r="Q233" s="927"/>
      <c r="R233" s="933"/>
      <c r="S233" s="903" t="s">
        <v>165</v>
      </c>
      <c r="T233" s="901" t="s">
        <v>1020</v>
      </c>
      <c r="U233" s="901">
        <v>2720000</v>
      </c>
      <c r="V233" s="901"/>
      <c r="W233" s="901"/>
    </row>
    <row r="234" spans="1:23" s="888" customFormat="1" ht="25.5" x14ac:dyDescent="0.2">
      <c r="B234" s="947" t="s">
        <v>1037</v>
      </c>
      <c r="C234" s="925" t="s">
        <v>167</v>
      </c>
      <c r="D234" s="925" t="s">
        <v>708</v>
      </c>
      <c r="E234" s="926">
        <v>3970000</v>
      </c>
      <c r="F234" s="927"/>
      <c r="G234" s="927">
        <v>3970000</v>
      </c>
      <c r="H234" s="927"/>
      <c r="I234" s="928"/>
      <c r="J234" s="927"/>
      <c r="K234" s="927">
        <f t="shared" si="25"/>
        <v>3970000</v>
      </c>
      <c r="L234" s="927"/>
      <c r="M234" s="929">
        <f t="shared" si="24"/>
        <v>0</v>
      </c>
      <c r="N234" s="930">
        <f t="shared" si="23"/>
        <v>0</v>
      </c>
      <c r="O234" s="931"/>
      <c r="P234" s="932"/>
      <c r="Q234" s="927"/>
      <c r="R234" s="933"/>
      <c r="S234" s="903" t="s">
        <v>708</v>
      </c>
      <c r="T234" s="901" t="s">
        <v>1021</v>
      </c>
      <c r="U234" s="901">
        <v>4158000</v>
      </c>
      <c r="V234" s="901"/>
      <c r="W234" s="901"/>
    </row>
    <row r="235" spans="1:23" s="888" customFormat="1" ht="12.75" x14ac:dyDescent="0.2">
      <c r="B235" s="947" t="s">
        <v>1037</v>
      </c>
      <c r="C235" s="925" t="s">
        <v>394</v>
      </c>
      <c r="D235" s="925" t="s">
        <v>162</v>
      </c>
      <c r="E235" s="926">
        <v>144000000</v>
      </c>
      <c r="F235" s="927">
        <v>144000000</v>
      </c>
      <c r="G235" s="927">
        <v>72000000</v>
      </c>
      <c r="H235" s="927">
        <v>72000000</v>
      </c>
      <c r="I235" s="928"/>
      <c r="J235" s="927"/>
      <c r="K235" s="927">
        <f t="shared" si="25"/>
        <v>144000000</v>
      </c>
      <c r="L235" s="927"/>
      <c r="M235" s="929">
        <f t="shared" si="24"/>
        <v>0</v>
      </c>
      <c r="N235" s="930">
        <f t="shared" si="23"/>
        <v>0</v>
      </c>
      <c r="O235" s="931" t="s">
        <v>801</v>
      </c>
      <c r="P235" s="932">
        <v>43876</v>
      </c>
      <c r="Q235" s="927"/>
      <c r="R235" s="933"/>
      <c r="S235" s="903"/>
      <c r="T235" s="901" t="s">
        <v>1005</v>
      </c>
      <c r="U235" s="901">
        <v>4236000</v>
      </c>
      <c r="V235" s="901"/>
      <c r="W235" s="901"/>
    </row>
    <row r="236" spans="1:23" s="888" customFormat="1" ht="25.5" x14ac:dyDescent="0.2">
      <c r="B236" s="947" t="s">
        <v>1037</v>
      </c>
      <c r="C236" s="925" t="s">
        <v>346</v>
      </c>
      <c r="D236" s="925" t="s">
        <v>857</v>
      </c>
      <c r="E236" s="926">
        <v>80787830</v>
      </c>
      <c r="F236" s="927"/>
      <c r="G236" s="927">
        <v>40393915</v>
      </c>
      <c r="H236" s="927"/>
      <c r="I236" s="928"/>
      <c r="J236" s="927"/>
      <c r="K236" s="927">
        <f t="shared" si="25"/>
        <v>40393915</v>
      </c>
      <c r="L236" s="927"/>
      <c r="M236" s="929">
        <f t="shared" si="24"/>
        <v>40393915</v>
      </c>
      <c r="N236" s="930">
        <f t="shared" si="23"/>
        <v>40393915</v>
      </c>
      <c r="O236" s="931"/>
      <c r="P236" s="932"/>
      <c r="Q236" s="927"/>
      <c r="R236" s="933"/>
      <c r="S236" s="903"/>
      <c r="T236" s="901" t="s">
        <v>1006</v>
      </c>
      <c r="U236" s="901">
        <v>3692000</v>
      </c>
      <c r="V236" s="901"/>
      <c r="W236" s="901"/>
    </row>
    <row r="237" spans="1:23" s="888" customFormat="1" ht="12.75" x14ac:dyDescent="0.2">
      <c r="B237" s="947" t="s">
        <v>1037</v>
      </c>
      <c r="C237" s="925" t="s">
        <v>858</v>
      </c>
      <c r="D237" s="925" t="s">
        <v>859</v>
      </c>
      <c r="E237" s="934">
        <v>135000000</v>
      </c>
      <c r="F237" s="927"/>
      <c r="G237" s="927">
        <v>40500000</v>
      </c>
      <c r="H237" s="927">
        <v>54000000</v>
      </c>
      <c r="I237" s="928"/>
      <c r="J237" s="927"/>
      <c r="K237" s="927">
        <f t="shared" si="25"/>
        <v>94500000</v>
      </c>
      <c r="L237" s="927"/>
      <c r="M237" s="929">
        <f t="shared" si="24"/>
        <v>40500000</v>
      </c>
      <c r="N237" s="930">
        <f t="shared" si="23"/>
        <v>40500000</v>
      </c>
      <c r="O237" s="931" t="s">
        <v>860</v>
      </c>
      <c r="P237" s="932">
        <v>43909</v>
      </c>
      <c r="Q237" s="927"/>
      <c r="R237" s="933"/>
      <c r="S237" s="903"/>
      <c r="T237" s="901" t="s">
        <v>1008</v>
      </c>
      <c r="U237" s="901">
        <v>940000</v>
      </c>
      <c r="V237" s="901"/>
      <c r="W237" s="901"/>
    </row>
    <row r="238" spans="1:23" s="888" customFormat="1" ht="25.5" x14ac:dyDescent="0.2">
      <c r="B238" s="947" t="s">
        <v>1037</v>
      </c>
      <c r="C238" s="925" t="s">
        <v>257</v>
      </c>
      <c r="D238" s="925" t="s">
        <v>286</v>
      </c>
      <c r="E238" s="934"/>
      <c r="F238" s="927">
        <v>29114267</v>
      </c>
      <c r="G238" s="927">
        <v>29114267</v>
      </c>
      <c r="H238" s="927"/>
      <c r="I238" s="928"/>
      <c r="J238" s="927"/>
      <c r="K238" s="927">
        <f t="shared" si="25"/>
        <v>29114267</v>
      </c>
      <c r="L238" s="927"/>
      <c r="M238" s="929">
        <f t="shared" si="24"/>
        <v>0</v>
      </c>
      <c r="N238" s="930">
        <f t="shared" si="23"/>
        <v>0</v>
      </c>
      <c r="O238" s="931"/>
      <c r="P238" s="932"/>
      <c r="Q238" s="927"/>
      <c r="R238" s="933"/>
      <c r="S238" s="903"/>
      <c r="T238" s="901" t="s">
        <v>960</v>
      </c>
      <c r="U238" s="901">
        <v>1290000</v>
      </c>
      <c r="V238" s="901"/>
      <c r="W238" s="901"/>
    </row>
    <row r="239" spans="1:23" s="888" customFormat="1" ht="25.5" x14ac:dyDescent="0.2">
      <c r="B239" s="947" t="s">
        <v>1037</v>
      </c>
      <c r="C239" s="925" t="s">
        <v>861</v>
      </c>
      <c r="D239" s="925" t="s">
        <v>526</v>
      </c>
      <c r="E239" s="934">
        <f>K239</f>
        <v>50000</v>
      </c>
      <c r="F239" s="927"/>
      <c r="G239" s="927">
        <v>50000</v>
      </c>
      <c r="H239" s="927"/>
      <c r="I239" s="928"/>
      <c r="J239" s="927"/>
      <c r="K239" s="927">
        <f t="shared" si="25"/>
        <v>50000</v>
      </c>
      <c r="L239" s="927"/>
      <c r="M239" s="929">
        <f t="shared" si="24"/>
        <v>0</v>
      </c>
      <c r="N239" s="930">
        <f t="shared" si="23"/>
        <v>0</v>
      </c>
      <c r="O239" s="931"/>
      <c r="P239" s="932"/>
      <c r="Q239" s="927"/>
      <c r="R239" s="933"/>
      <c r="S239" s="903"/>
      <c r="T239" s="901" t="s">
        <v>953</v>
      </c>
      <c r="U239" s="901">
        <v>500000</v>
      </c>
      <c r="V239" s="901"/>
      <c r="W239" s="901"/>
    </row>
    <row r="240" spans="1:23" s="888" customFormat="1" ht="25.5" x14ac:dyDescent="0.2">
      <c r="B240" s="947" t="s">
        <v>1037</v>
      </c>
      <c r="C240" s="925" t="s">
        <v>828</v>
      </c>
      <c r="D240" s="925" t="s">
        <v>863</v>
      </c>
      <c r="E240" s="934">
        <f>K240</f>
        <v>180000</v>
      </c>
      <c r="F240" s="927"/>
      <c r="G240" s="927">
        <v>180000</v>
      </c>
      <c r="H240" s="927"/>
      <c r="I240" s="928"/>
      <c r="J240" s="927"/>
      <c r="K240" s="927">
        <f t="shared" si="25"/>
        <v>180000</v>
      </c>
      <c r="L240" s="927"/>
      <c r="M240" s="929">
        <f t="shared" si="24"/>
        <v>0</v>
      </c>
      <c r="N240" s="930">
        <f t="shared" si="23"/>
        <v>0</v>
      </c>
      <c r="O240" s="931"/>
      <c r="P240" s="932"/>
      <c r="Q240" s="927"/>
      <c r="R240" s="933"/>
      <c r="S240" s="903"/>
      <c r="T240" s="901" t="s">
        <v>954</v>
      </c>
      <c r="U240" s="901">
        <v>300000</v>
      </c>
      <c r="V240" s="901"/>
      <c r="W240" s="901"/>
    </row>
    <row r="241" spans="2:19" s="901" customFormat="1" ht="12.75" x14ac:dyDescent="0.2">
      <c r="B241" s="947" t="s">
        <v>1037</v>
      </c>
      <c r="C241" s="925" t="s">
        <v>292</v>
      </c>
      <c r="D241" s="925" t="s">
        <v>864</v>
      </c>
      <c r="E241" s="934">
        <v>47600000</v>
      </c>
      <c r="F241" s="927">
        <v>47600000</v>
      </c>
      <c r="G241" s="927">
        <v>33320000</v>
      </c>
      <c r="H241" s="927">
        <v>14280000</v>
      </c>
      <c r="I241" s="928"/>
      <c r="J241" s="927"/>
      <c r="K241" s="927">
        <f t="shared" si="25"/>
        <v>47600000</v>
      </c>
      <c r="L241" s="927"/>
      <c r="M241" s="929">
        <f t="shared" si="24"/>
        <v>0</v>
      </c>
      <c r="N241" s="930">
        <f t="shared" si="23"/>
        <v>0</v>
      </c>
      <c r="O241" s="931"/>
      <c r="P241" s="932"/>
      <c r="Q241" s="927"/>
      <c r="R241" s="933"/>
      <c r="S241" s="903"/>
    </row>
    <row r="242" spans="2:19" s="901" customFormat="1" ht="12.75" x14ac:dyDescent="0.2">
      <c r="B242" s="947" t="s">
        <v>1037</v>
      </c>
      <c r="C242" s="925" t="s">
        <v>92</v>
      </c>
      <c r="D242" s="925" t="s">
        <v>865</v>
      </c>
      <c r="E242" s="926">
        <v>13335300</v>
      </c>
      <c r="F242" s="927"/>
      <c r="G242" s="927">
        <v>6667650</v>
      </c>
      <c r="H242" s="927"/>
      <c r="I242" s="928"/>
      <c r="J242" s="927"/>
      <c r="K242" s="927">
        <f t="shared" si="25"/>
        <v>6667650</v>
      </c>
      <c r="L242" s="927"/>
      <c r="M242" s="929">
        <f t="shared" si="24"/>
        <v>6667650</v>
      </c>
      <c r="N242" s="930">
        <f t="shared" si="23"/>
        <v>6667650</v>
      </c>
      <c r="O242" s="931"/>
      <c r="P242" s="932"/>
      <c r="Q242" s="927"/>
      <c r="R242" s="933"/>
      <c r="S242" s="903" t="s">
        <v>865</v>
      </c>
    </row>
    <row r="243" spans="2:19" s="901" customFormat="1" ht="12.75" x14ac:dyDescent="0.2">
      <c r="B243" s="947" t="s">
        <v>1037</v>
      </c>
      <c r="C243" s="925" t="s">
        <v>866</v>
      </c>
      <c r="D243" s="925" t="s">
        <v>171</v>
      </c>
      <c r="E243" s="926">
        <v>2820000</v>
      </c>
      <c r="F243" s="927"/>
      <c r="G243" s="927">
        <v>2820000</v>
      </c>
      <c r="H243" s="927"/>
      <c r="I243" s="928"/>
      <c r="J243" s="927"/>
      <c r="K243" s="927">
        <f t="shared" si="25"/>
        <v>2820000</v>
      </c>
      <c r="L243" s="927"/>
      <c r="M243" s="929">
        <f t="shared" si="24"/>
        <v>0</v>
      </c>
      <c r="N243" s="930">
        <f t="shared" si="23"/>
        <v>0</v>
      </c>
      <c r="O243" s="931"/>
      <c r="P243" s="932"/>
      <c r="Q243" s="927"/>
      <c r="R243" s="933"/>
      <c r="S243" s="903" t="s">
        <v>171</v>
      </c>
    </row>
    <row r="244" spans="2:19" s="901" customFormat="1" ht="25.5" x14ac:dyDescent="0.2">
      <c r="B244" s="947" t="s">
        <v>1037</v>
      </c>
      <c r="C244" s="925" t="s">
        <v>167</v>
      </c>
      <c r="D244" s="925" t="s">
        <v>708</v>
      </c>
      <c r="E244" s="934">
        <v>1100000</v>
      </c>
      <c r="F244" s="927"/>
      <c r="G244" s="927">
        <v>1100000</v>
      </c>
      <c r="H244" s="927"/>
      <c r="I244" s="928"/>
      <c r="J244" s="927"/>
      <c r="K244" s="927">
        <f t="shared" si="25"/>
        <v>1100000</v>
      </c>
      <c r="L244" s="927"/>
      <c r="M244" s="929">
        <f t="shared" si="24"/>
        <v>0</v>
      </c>
      <c r="N244" s="930">
        <f t="shared" si="23"/>
        <v>0</v>
      </c>
      <c r="O244" s="931"/>
      <c r="P244" s="932"/>
      <c r="Q244" s="927"/>
      <c r="R244" s="933"/>
      <c r="S244" s="903"/>
    </row>
    <row r="245" spans="2:19" s="901" customFormat="1" ht="25.5" x14ac:dyDescent="0.2">
      <c r="B245" s="947" t="s">
        <v>1037</v>
      </c>
      <c r="C245" s="925" t="s">
        <v>867</v>
      </c>
      <c r="D245" s="925" t="s">
        <v>868</v>
      </c>
      <c r="E245" s="934">
        <v>16269000</v>
      </c>
      <c r="F245" s="927"/>
      <c r="G245" s="927">
        <v>16269000</v>
      </c>
      <c r="H245" s="927"/>
      <c r="I245" s="928"/>
      <c r="J245" s="927"/>
      <c r="K245" s="927">
        <f t="shared" si="25"/>
        <v>16269000</v>
      </c>
      <c r="L245" s="927"/>
      <c r="M245" s="929">
        <f t="shared" si="24"/>
        <v>0</v>
      </c>
      <c r="N245" s="930">
        <f t="shared" si="23"/>
        <v>0</v>
      </c>
      <c r="O245" s="931"/>
      <c r="P245" s="932"/>
      <c r="Q245" s="927"/>
      <c r="R245" s="933"/>
      <c r="S245" s="903"/>
    </row>
    <row r="246" spans="2:19" s="901" customFormat="1" ht="12.75" x14ac:dyDescent="0.2">
      <c r="B246" s="947" t="s">
        <v>1037</v>
      </c>
      <c r="C246" s="925" t="s">
        <v>170</v>
      </c>
      <c r="D246" s="925" t="s">
        <v>171</v>
      </c>
      <c r="E246" s="926"/>
      <c r="F246" s="927">
        <v>236605181</v>
      </c>
      <c r="G246" s="927">
        <v>236605181</v>
      </c>
      <c r="H246" s="927"/>
      <c r="I246" s="928"/>
      <c r="J246" s="927"/>
      <c r="K246" s="927">
        <f t="shared" si="25"/>
        <v>236605181</v>
      </c>
      <c r="L246" s="927"/>
      <c r="M246" s="929">
        <f t="shared" si="24"/>
        <v>0</v>
      </c>
      <c r="N246" s="930">
        <f t="shared" si="23"/>
        <v>0</v>
      </c>
      <c r="O246" s="931"/>
      <c r="P246" s="932"/>
      <c r="Q246" s="927"/>
      <c r="R246" s="933"/>
      <c r="S246" s="903" t="s">
        <v>171</v>
      </c>
    </row>
    <row r="247" spans="2:19" s="901" customFormat="1" ht="12.75" x14ac:dyDescent="0.2">
      <c r="B247" s="947" t="s">
        <v>1037</v>
      </c>
      <c r="C247" s="925" t="s">
        <v>118</v>
      </c>
      <c r="D247" s="925" t="s">
        <v>301</v>
      </c>
      <c r="E247" s="934">
        <v>132100000</v>
      </c>
      <c r="F247" s="927">
        <v>125489700</v>
      </c>
      <c r="G247" s="927">
        <v>40000000</v>
      </c>
      <c r="H247" s="927">
        <v>85489700</v>
      </c>
      <c r="I247" s="928"/>
      <c r="J247" s="927"/>
      <c r="K247" s="927">
        <f t="shared" si="25"/>
        <v>125489700</v>
      </c>
      <c r="L247" s="927"/>
      <c r="M247" s="929">
        <f t="shared" si="24"/>
        <v>0</v>
      </c>
      <c r="N247" s="930">
        <f t="shared" si="23"/>
        <v>0</v>
      </c>
      <c r="O247" s="931"/>
      <c r="P247" s="932"/>
      <c r="Q247" s="927"/>
      <c r="R247" s="933"/>
      <c r="S247" s="903"/>
    </row>
    <row r="248" spans="2:19" s="901" customFormat="1" ht="25.5" x14ac:dyDescent="0.2">
      <c r="B248" s="947" t="s">
        <v>1037</v>
      </c>
      <c r="C248" s="925" t="s">
        <v>869</v>
      </c>
      <c r="D248" s="925" t="s">
        <v>693</v>
      </c>
      <c r="E248" s="934">
        <f>K248</f>
        <v>1800000</v>
      </c>
      <c r="F248" s="927"/>
      <c r="G248" s="927">
        <v>1800000</v>
      </c>
      <c r="H248" s="927"/>
      <c r="I248" s="928"/>
      <c r="J248" s="927"/>
      <c r="K248" s="927">
        <f t="shared" si="25"/>
        <v>1800000</v>
      </c>
      <c r="L248" s="927"/>
      <c r="M248" s="929">
        <f t="shared" si="24"/>
        <v>0</v>
      </c>
      <c r="N248" s="930">
        <f t="shared" si="23"/>
        <v>0</v>
      </c>
      <c r="O248" s="931"/>
      <c r="P248" s="932"/>
      <c r="Q248" s="927"/>
      <c r="R248" s="933"/>
      <c r="S248" s="903"/>
    </row>
    <row r="249" spans="2:19" s="901" customFormat="1" ht="12.75" x14ac:dyDescent="0.2">
      <c r="B249" s="947" t="s">
        <v>1037</v>
      </c>
      <c r="C249" s="925" t="s">
        <v>172</v>
      </c>
      <c r="D249" s="925" t="s">
        <v>173</v>
      </c>
      <c r="E249" s="934">
        <v>6480000</v>
      </c>
      <c r="F249" s="927"/>
      <c r="G249" s="927">
        <v>6480000</v>
      </c>
      <c r="H249" s="927"/>
      <c r="I249" s="928"/>
      <c r="J249" s="927"/>
      <c r="K249" s="927">
        <f t="shared" si="25"/>
        <v>6480000</v>
      </c>
      <c r="L249" s="927"/>
      <c r="M249" s="929">
        <f t="shared" si="24"/>
        <v>0</v>
      </c>
      <c r="N249" s="930">
        <f t="shared" si="23"/>
        <v>0</v>
      </c>
      <c r="O249" s="931"/>
      <c r="P249" s="932"/>
      <c r="Q249" s="927"/>
      <c r="R249" s="933"/>
      <c r="S249" s="903"/>
    </row>
    <row r="250" spans="2:19" s="901" customFormat="1" ht="25.5" x14ac:dyDescent="0.2">
      <c r="B250" s="947" t="s">
        <v>1037</v>
      </c>
      <c r="C250" s="925" t="s">
        <v>257</v>
      </c>
      <c r="D250" s="925" t="s">
        <v>870</v>
      </c>
      <c r="E250" s="934">
        <f>K250</f>
        <v>6222000</v>
      </c>
      <c r="F250" s="927"/>
      <c r="G250" s="927">
        <v>6222000</v>
      </c>
      <c r="H250" s="927"/>
      <c r="I250" s="928"/>
      <c r="J250" s="927"/>
      <c r="K250" s="927">
        <f t="shared" si="25"/>
        <v>6222000</v>
      </c>
      <c r="L250" s="927"/>
      <c r="M250" s="929">
        <f t="shared" si="24"/>
        <v>0</v>
      </c>
      <c r="N250" s="930">
        <f t="shared" si="23"/>
        <v>0</v>
      </c>
      <c r="O250" s="931"/>
      <c r="P250" s="932"/>
      <c r="Q250" s="927"/>
      <c r="R250" s="933"/>
      <c r="S250" s="903"/>
    </row>
    <row r="251" spans="2:19" s="901" customFormat="1" ht="25.5" x14ac:dyDescent="0.2">
      <c r="B251" s="947" t="s">
        <v>1037</v>
      </c>
      <c r="C251" s="925" t="s">
        <v>257</v>
      </c>
      <c r="D251" s="925" t="s">
        <v>871</v>
      </c>
      <c r="E251" s="934">
        <f>K251</f>
        <v>18147750</v>
      </c>
      <c r="F251" s="927"/>
      <c r="G251" s="927">
        <v>18147750</v>
      </c>
      <c r="H251" s="927"/>
      <c r="I251" s="928"/>
      <c r="J251" s="927"/>
      <c r="K251" s="927">
        <f t="shared" si="25"/>
        <v>18147750</v>
      </c>
      <c r="L251" s="927"/>
      <c r="M251" s="929">
        <f t="shared" si="24"/>
        <v>0</v>
      </c>
      <c r="N251" s="930">
        <f t="shared" si="23"/>
        <v>0</v>
      </c>
      <c r="O251" s="931"/>
      <c r="P251" s="932"/>
      <c r="Q251" s="927"/>
      <c r="R251" s="933"/>
      <c r="S251" s="903"/>
    </row>
    <row r="252" spans="2:19" s="901" customFormat="1" ht="12.75" x14ac:dyDescent="0.2">
      <c r="B252" s="947" t="s">
        <v>1037</v>
      </c>
      <c r="C252" s="925" t="s">
        <v>872</v>
      </c>
      <c r="D252" s="925" t="s">
        <v>171</v>
      </c>
      <c r="E252" s="926">
        <v>1850000</v>
      </c>
      <c r="F252" s="927"/>
      <c r="G252" s="927">
        <v>1850000</v>
      </c>
      <c r="H252" s="927"/>
      <c r="I252" s="928"/>
      <c r="J252" s="927"/>
      <c r="K252" s="927">
        <f t="shared" si="25"/>
        <v>1850000</v>
      </c>
      <c r="L252" s="927"/>
      <c r="M252" s="929">
        <f t="shared" si="24"/>
        <v>0</v>
      </c>
      <c r="N252" s="930">
        <f t="shared" si="23"/>
        <v>0</v>
      </c>
      <c r="O252" s="931"/>
      <c r="P252" s="932"/>
      <c r="Q252" s="927"/>
      <c r="R252" s="933"/>
      <c r="S252" s="903" t="s">
        <v>171</v>
      </c>
    </row>
    <row r="253" spans="2:19" s="901" customFormat="1" ht="25.5" x14ac:dyDescent="0.2">
      <c r="B253" s="947" t="s">
        <v>1037</v>
      </c>
      <c r="C253" s="925" t="s">
        <v>873</v>
      </c>
      <c r="D253" s="925" t="s">
        <v>874</v>
      </c>
      <c r="E253" s="926">
        <v>1500000</v>
      </c>
      <c r="F253" s="927"/>
      <c r="G253" s="927">
        <v>1500000</v>
      </c>
      <c r="H253" s="927"/>
      <c r="I253" s="928"/>
      <c r="J253" s="927"/>
      <c r="K253" s="927">
        <f t="shared" si="25"/>
        <v>1500000</v>
      </c>
      <c r="L253" s="927"/>
      <c r="M253" s="929">
        <f t="shared" si="24"/>
        <v>0</v>
      </c>
      <c r="N253" s="930">
        <f t="shared" si="23"/>
        <v>0</v>
      </c>
      <c r="O253" s="931"/>
      <c r="P253" s="932"/>
      <c r="Q253" s="927"/>
      <c r="R253" s="933"/>
      <c r="S253" s="903" t="s">
        <v>874</v>
      </c>
    </row>
    <row r="254" spans="2:19" s="901" customFormat="1" ht="12.75" x14ac:dyDescent="0.2">
      <c r="B254" s="947" t="s">
        <v>1037</v>
      </c>
      <c r="C254" s="925" t="s">
        <v>740</v>
      </c>
      <c r="D254" s="925" t="s">
        <v>397</v>
      </c>
      <c r="E254" s="934">
        <v>544500</v>
      </c>
      <c r="F254" s="927"/>
      <c r="G254" s="927">
        <v>544500</v>
      </c>
      <c r="H254" s="927"/>
      <c r="I254" s="928"/>
      <c r="J254" s="927"/>
      <c r="K254" s="927">
        <f t="shared" si="25"/>
        <v>544500</v>
      </c>
      <c r="L254" s="927"/>
      <c r="M254" s="929">
        <f t="shared" si="24"/>
        <v>0</v>
      </c>
      <c r="N254" s="930">
        <f t="shared" si="23"/>
        <v>0</v>
      </c>
      <c r="O254" s="931"/>
      <c r="P254" s="932"/>
      <c r="Q254" s="927"/>
      <c r="R254" s="933"/>
      <c r="S254" s="903"/>
    </row>
    <row r="255" spans="2:19" s="901" customFormat="1" ht="25.5" x14ac:dyDescent="0.2">
      <c r="B255" s="947" t="s">
        <v>1037</v>
      </c>
      <c r="C255" s="925" t="s">
        <v>247</v>
      </c>
      <c r="D255" s="925" t="s">
        <v>875</v>
      </c>
      <c r="E255" s="926">
        <v>11990000</v>
      </c>
      <c r="F255" s="927"/>
      <c r="G255" s="927">
        <v>11990000</v>
      </c>
      <c r="H255" s="927"/>
      <c r="I255" s="928"/>
      <c r="J255" s="927"/>
      <c r="K255" s="927">
        <f t="shared" si="25"/>
        <v>11990000</v>
      </c>
      <c r="L255" s="927"/>
      <c r="M255" s="929">
        <f t="shared" si="24"/>
        <v>0</v>
      </c>
      <c r="N255" s="930">
        <f t="shared" si="23"/>
        <v>0</v>
      </c>
      <c r="O255" s="931"/>
      <c r="P255" s="932"/>
      <c r="Q255" s="927"/>
      <c r="R255" s="933"/>
      <c r="S255" s="903" t="s">
        <v>943</v>
      </c>
    </row>
    <row r="256" spans="2:19" s="901" customFormat="1" ht="25.5" x14ac:dyDescent="0.2">
      <c r="B256" s="947" t="s">
        <v>1037</v>
      </c>
      <c r="C256" s="925" t="s">
        <v>607</v>
      </c>
      <c r="D256" s="925" t="s">
        <v>877</v>
      </c>
      <c r="E256" s="934">
        <f>K256</f>
        <v>5383000</v>
      </c>
      <c r="F256" s="927"/>
      <c r="G256" s="927">
        <v>5383000</v>
      </c>
      <c r="H256" s="927"/>
      <c r="I256" s="928"/>
      <c r="J256" s="927"/>
      <c r="K256" s="927">
        <f t="shared" si="25"/>
        <v>5383000</v>
      </c>
      <c r="L256" s="927"/>
      <c r="M256" s="929">
        <f t="shared" si="24"/>
        <v>0</v>
      </c>
      <c r="N256" s="930">
        <f t="shared" si="23"/>
        <v>0</v>
      </c>
      <c r="O256" s="931"/>
      <c r="P256" s="932"/>
      <c r="Q256" s="927"/>
      <c r="R256" s="933"/>
      <c r="S256" s="903"/>
    </row>
    <row r="257" spans="1:23" s="888" customFormat="1" ht="51" x14ac:dyDescent="0.2">
      <c r="B257" s="947" t="s">
        <v>1037</v>
      </c>
      <c r="C257" s="925" t="s">
        <v>1038</v>
      </c>
      <c r="D257" s="925" t="s">
        <v>1039</v>
      </c>
      <c r="E257" s="934">
        <v>27750000</v>
      </c>
      <c r="F257" s="927"/>
      <c r="G257" s="927">
        <v>27750000</v>
      </c>
      <c r="H257" s="927"/>
      <c r="I257" s="928"/>
      <c r="J257" s="927"/>
      <c r="K257" s="927">
        <f t="shared" si="25"/>
        <v>27750000</v>
      </c>
      <c r="L257" s="927"/>
      <c r="M257" s="929">
        <f t="shared" si="24"/>
        <v>0</v>
      </c>
      <c r="N257" s="930">
        <f t="shared" si="23"/>
        <v>0</v>
      </c>
      <c r="O257" s="931"/>
      <c r="P257" s="932"/>
      <c r="Q257" s="927"/>
      <c r="R257" s="933"/>
      <c r="S257" s="903"/>
      <c r="T257" s="901"/>
      <c r="U257" s="901"/>
      <c r="V257" s="901"/>
      <c r="W257" s="901"/>
    </row>
    <row r="258" spans="1:23" s="888" customFormat="1" ht="25.5" x14ac:dyDescent="0.2">
      <c r="B258" s="947" t="s">
        <v>1037</v>
      </c>
      <c r="C258" s="925" t="s">
        <v>1040</v>
      </c>
      <c r="D258" s="925" t="s">
        <v>1041</v>
      </c>
      <c r="E258" s="927">
        <v>22216500</v>
      </c>
      <c r="F258" s="927"/>
      <c r="G258" s="927">
        <v>22216500</v>
      </c>
      <c r="H258" s="927"/>
      <c r="I258" s="928"/>
      <c r="J258" s="927"/>
      <c r="K258" s="927">
        <f t="shared" si="25"/>
        <v>22216500</v>
      </c>
      <c r="L258" s="927"/>
      <c r="M258" s="929">
        <f t="shared" si="24"/>
        <v>0</v>
      </c>
      <c r="N258" s="930">
        <f t="shared" si="23"/>
        <v>0</v>
      </c>
      <c r="O258" s="931"/>
      <c r="P258" s="932"/>
      <c r="Q258" s="927"/>
      <c r="R258" s="933"/>
      <c r="S258" s="903"/>
      <c r="T258" s="901"/>
      <c r="U258" s="901"/>
      <c r="V258" s="901"/>
      <c r="W258" s="901"/>
    </row>
    <row r="259" spans="1:23" s="888" customFormat="1" ht="25.5" x14ac:dyDescent="0.2">
      <c r="B259" s="947" t="s">
        <v>1037</v>
      </c>
      <c r="C259" s="925" t="s">
        <v>346</v>
      </c>
      <c r="D259" s="925" t="s">
        <v>1042</v>
      </c>
      <c r="E259" s="927">
        <v>26254839</v>
      </c>
      <c r="F259" s="927"/>
      <c r="G259" s="927">
        <v>26254839</v>
      </c>
      <c r="H259" s="927"/>
      <c r="I259" s="928"/>
      <c r="J259" s="927"/>
      <c r="K259" s="927">
        <f t="shared" si="25"/>
        <v>26254839</v>
      </c>
      <c r="L259" s="927"/>
      <c r="M259" s="929">
        <f t="shared" si="24"/>
        <v>0</v>
      </c>
      <c r="N259" s="930">
        <f t="shared" si="23"/>
        <v>0</v>
      </c>
      <c r="O259" s="931"/>
      <c r="P259" s="932"/>
      <c r="Q259" s="927"/>
      <c r="R259" s="933"/>
      <c r="S259" s="903"/>
      <c r="T259" s="901"/>
      <c r="U259" s="901"/>
      <c r="V259" s="901"/>
      <c r="W259" s="901"/>
    </row>
    <row r="260" spans="1:23" s="888" customFormat="1" ht="12.75" x14ac:dyDescent="0.2">
      <c r="B260" s="947" t="s">
        <v>1037</v>
      </c>
      <c r="C260" s="925" t="s">
        <v>947</v>
      </c>
      <c r="D260" s="925"/>
      <c r="E260" s="926"/>
      <c r="F260" s="927"/>
      <c r="G260" s="927">
        <f>U260</f>
        <v>38932500</v>
      </c>
      <c r="H260" s="927"/>
      <c r="I260" s="928"/>
      <c r="J260" s="927"/>
      <c r="K260" s="927">
        <f>SUM(G260:J260)</f>
        <v>38932500</v>
      </c>
      <c r="L260" s="927"/>
      <c r="M260" s="929">
        <f t="shared" si="24"/>
        <v>-38932500</v>
      </c>
      <c r="N260" s="930">
        <f t="shared" si="23"/>
        <v>-38932500</v>
      </c>
      <c r="O260" s="931"/>
      <c r="P260" s="932"/>
      <c r="Q260" s="927"/>
      <c r="R260" s="933"/>
      <c r="S260" s="903"/>
      <c r="T260" s="901" t="s">
        <v>948</v>
      </c>
      <c r="U260" s="901">
        <f>SUM(U227:U256)</f>
        <v>38932500</v>
      </c>
      <c r="V260" s="901"/>
      <c r="W260" s="901"/>
    </row>
    <row r="261" spans="1:23" s="906" customFormat="1" ht="25.5" x14ac:dyDescent="0.2">
      <c r="B261" s="935" t="s">
        <v>949</v>
      </c>
      <c r="C261" s="936" t="s">
        <v>850</v>
      </c>
      <c r="D261" s="937"/>
      <c r="E261" s="938"/>
      <c r="F261" s="939"/>
      <c r="G261" s="939"/>
      <c r="H261" s="939"/>
      <c r="I261" s="940"/>
      <c r="J261" s="939"/>
      <c r="K261" s="950">
        <f>SUM(K227:K260)</f>
        <v>1606331462</v>
      </c>
      <c r="L261" s="950">
        <f>SUM(L227:L260)</f>
        <v>0</v>
      </c>
      <c r="M261" s="950">
        <f>SUM(M227:M260)</f>
        <v>48629065</v>
      </c>
      <c r="N261" s="942">
        <f>SUM(N227:N260)</f>
        <v>48629065</v>
      </c>
      <c r="O261" s="943"/>
      <c r="P261" s="944"/>
      <c r="Q261" s="939"/>
      <c r="R261" s="945"/>
      <c r="S261" s="908"/>
      <c r="T261" s="909"/>
      <c r="U261" s="909"/>
      <c r="V261" s="909"/>
      <c r="W261" s="909"/>
    </row>
    <row r="262" spans="1:23" s="888" customFormat="1" ht="25.5" x14ac:dyDescent="0.2">
      <c r="A262" s="888">
        <v>12</v>
      </c>
      <c r="B262" s="947" t="s">
        <v>1043</v>
      </c>
      <c r="C262" s="925" t="s">
        <v>607</v>
      </c>
      <c r="D262" s="925" t="s">
        <v>879</v>
      </c>
      <c r="E262" s="934">
        <f>K262</f>
        <v>2000000</v>
      </c>
      <c r="F262" s="927"/>
      <c r="G262" s="927">
        <v>2000000</v>
      </c>
      <c r="H262" s="927"/>
      <c r="I262" s="928"/>
      <c r="J262" s="927"/>
      <c r="K262" s="927">
        <f>SUM(G262:J262)</f>
        <v>2000000</v>
      </c>
      <c r="L262" s="927"/>
      <c r="M262" s="929">
        <f>IF(F262="",E262-K262-L262,F262-K262-L262)</f>
        <v>0</v>
      </c>
      <c r="N262" s="930">
        <f t="shared" si="23"/>
        <v>0</v>
      </c>
      <c r="O262" s="931"/>
      <c r="P262" s="932"/>
      <c r="Q262" s="927"/>
      <c r="R262" s="933"/>
      <c r="S262" s="902"/>
      <c r="T262" s="901"/>
      <c r="U262" s="901"/>
      <c r="V262" s="901"/>
      <c r="W262" s="901"/>
    </row>
    <row r="263" spans="1:23" s="888" customFormat="1" ht="25.5" x14ac:dyDescent="0.2">
      <c r="B263" s="947" t="s">
        <v>1043</v>
      </c>
      <c r="C263" s="925" t="s">
        <v>536</v>
      </c>
      <c r="D263" s="925" t="s">
        <v>700</v>
      </c>
      <c r="E263" s="926">
        <v>8572000</v>
      </c>
      <c r="F263" s="927"/>
      <c r="G263" s="927">
        <v>8572000</v>
      </c>
      <c r="H263" s="927"/>
      <c r="I263" s="928"/>
      <c r="J263" s="927"/>
      <c r="K263" s="927">
        <f t="shared" ref="K263:K268" si="26">SUM(G263:J263)</f>
        <v>8572000</v>
      </c>
      <c r="L263" s="927"/>
      <c r="M263" s="929">
        <f>IF(F263="",E263-K263-L263,F263-K263-L263)</f>
        <v>0</v>
      </c>
      <c r="N263" s="930">
        <f t="shared" si="23"/>
        <v>0</v>
      </c>
      <c r="O263" s="931"/>
      <c r="P263" s="932"/>
      <c r="Q263" s="927"/>
      <c r="R263" s="933"/>
      <c r="S263" s="903" t="s">
        <v>943</v>
      </c>
      <c r="T263" s="901"/>
      <c r="U263" s="901"/>
      <c r="V263" s="901"/>
      <c r="W263" s="901"/>
    </row>
    <row r="264" spans="1:23" s="888" customFormat="1" ht="25.5" x14ac:dyDescent="0.2">
      <c r="B264" s="947" t="s">
        <v>1043</v>
      </c>
      <c r="C264" s="925" t="s">
        <v>882</v>
      </c>
      <c r="D264" s="925" t="s">
        <v>879</v>
      </c>
      <c r="E264" s="934">
        <f>K264</f>
        <v>2000000</v>
      </c>
      <c r="F264" s="927"/>
      <c r="G264" s="927">
        <v>2000000</v>
      </c>
      <c r="H264" s="927"/>
      <c r="I264" s="928"/>
      <c r="J264" s="927"/>
      <c r="K264" s="927">
        <f t="shared" si="26"/>
        <v>2000000</v>
      </c>
      <c r="L264" s="927"/>
      <c r="M264" s="929">
        <f t="shared" ref="M264:M276" si="27">IF(F264="",E264-K264-L264,F264-K264-L264)</f>
        <v>0</v>
      </c>
      <c r="N264" s="930">
        <f t="shared" si="23"/>
        <v>0</v>
      </c>
      <c r="O264" s="931"/>
      <c r="P264" s="932"/>
      <c r="Q264" s="927"/>
      <c r="R264" s="933"/>
      <c r="S264" s="903"/>
      <c r="T264" s="901"/>
      <c r="U264" s="901"/>
      <c r="V264" s="901"/>
      <c r="W264" s="901"/>
    </row>
    <row r="265" spans="1:23" s="888" customFormat="1" ht="25.5" x14ac:dyDescent="0.2">
      <c r="B265" s="947" t="s">
        <v>1043</v>
      </c>
      <c r="C265" s="925" t="s">
        <v>175</v>
      </c>
      <c r="D265" s="925" t="s">
        <v>416</v>
      </c>
      <c r="E265" s="926">
        <v>1100000</v>
      </c>
      <c r="F265" s="927">
        <v>1100000</v>
      </c>
      <c r="G265" s="927">
        <v>1100000</v>
      </c>
      <c r="H265" s="927"/>
      <c r="I265" s="928"/>
      <c r="J265" s="927"/>
      <c r="K265" s="927">
        <f t="shared" si="26"/>
        <v>1100000</v>
      </c>
      <c r="L265" s="927"/>
      <c r="M265" s="929">
        <f t="shared" si="27"/>
        <v>0</v>
      </c>
      <c r="N265" s="930">
        <f t="shared" si="23"/>
        <v>0</v>
      </c>
      <c r="O265" s="931"/>
      <c r="P265" s="932"/>
      <c r="Q265" s="927"/>
      <c r="R265" s="933"/>
      <c r="S265" s="903" t="s">
        <v>943</v>
      </c>
      <c r="T265" s="901"/>
      <c r="U265" s="901"/>
      <c r="V265" s="901"/>
      <c r="W265" s="901"/>
    </row>
    <row r="266" spans="1:23" s="888" customFormat="1" ht="25.5" x14ac:dyDescent="0.2">
      <c r="B266" s="947" t="s">
        <v>1043</v>
      </c>
      <c r="C266" s="925" t="s">
        <v>883</v>
      </c>
      <c r="D266" s="925" t="s">
        <v>704</v>
      </c>
      <c r="E266" s="934">
        <v>2000000</v>
      </c>
      <c r="F266" s="927"/>
      <c r="G266" s="927">
        <v>2000000</v>
      </c>
      <c r="H266" s="927"/>
      <c r="I266" s="928"/>
      <c r="J266" s="927"/>
      <c r="K266" s="927">
        <f t="shared" si="26"/>
        <v>2000000</v>
      </c>
      <c r="L266" s="927"/>
      <c r="M266" s="929">
        <f t="shared" si="27"/>
        <v>0</v>
      </c>
      <c r="N266" s="930">
        <f t="shared" si="23"/>
        <v>0</v>
      </c>
      <c r="O266" s="931"/>
      <c r="P266" s="932"/>
      <c r="Q266" s="927"/>
      <c r="R266" s="933"/>
      <c r="S266" s="903"/>
      <c r="T266" s="901"/>
      <c r="U266" s="901"/>
      <c r="V266" s="901"/>
      <c r="W266" s="901"/>
    </row>
    <row r="267" spans="1:23" s="888" customFormat="1" ht="25.5" x14ac:dyDescent="0.2">
      <c r="B267" s="947" t="s">
        <v>1043</v>
      </c>
      <c r="C267" s="925" t="s">
        <v>884</v>
      </c>
      <c r="D267" s="925" t="s">
        <v>521</v>
      </c>
      <c r="E267" s="934">
        <v>1620000</v>
      </c>
      <c r="F267" s="927"/>
      <c r="G267" s="927">
        <v>1620000</v>
      </c>
      <c r="H267" s="927"/>
      <c r="I267" s="928"/>
      <c r="J267" s="927"/>
      <c r="K267" s="927">
        <f t="shared" si="26"/>
        <v>1620000</v>
      </c>
      <c r="L267" s="927"/>
      <c r="M267" s="929">
        <f t="shared" si="27"/>
        <v>0</v>
      </c>
      <c r="N267" s="930">
        <f t="shared" si="23"/>
        <v>0</v>
      </c>
      <c r="O267" s="931"/>
      <c r="P267" s="932"/>
      <c r="Q267" s="927"/>
      <c r="R267" s="933"/>
      <c r="S267" s="903"/>
      <c r="T267" s="901"/>
      <c r="U267" s="901"/>
      <c r="V267" s="901"/>
      <c r="W267" s="901"/>
    </row>
    <row r="268" spans="1:23" s="888" customFormat="1" ht="25.5" x14ac:dyDescent="0.2">
      <c r="B268" s="947" t="s">
        <v>1043</v>
      </c>
      <c r="C268" s="925" t="s">
        <v>257</v>
      </c>
      <c r="D268" s="925" t="s">
        <v>286</v>
      </c>
      <c r="E268" s="934">
        <f>K268</f>
        <v>2440000</v>
      </c>
      <c r="F268" s="927"/>
      <c r="G268" s="927">
        <v>2440000</v>
      </c>
      <c r="H268" s="927"/>
      <c r="I268" s="928"/>
      <c r="J268" s="927"/>
      <c r="K268" s="927">
        <f t="shared" si="26"/>
        <v>2440000</v>
      </c>
      <c r="L268" s="927"/>
      <c r="M268" s="929">
        <f t="shared" si="27"/>
        <v>0</v>
      </c>
      <c r="N268" s="930">
        <f t="shared" si="23"/>
        <v>0</v>
      </c>
      <c r="O268" s="931"/>
      <c r="P268" s="932"/>
      <c r="Q268" s="927"/>
      <c r="R268" s="933"/>
      <c r="S268" s="903"/>
      <c r="T268" s="901"/>
      <c r="U268" s="901"/>
      <c r="V268" s="901"/>
      <c r="W268" s="901"/>
    </row>
    <row r="269" spans="1:23" s="888" customFormat="1" ht="25.5" x14ac:dyDescent="0.2">
      <c r="B269" s="947" t="s">
        <v>1043</v>
      </c>
      <c r="C269" s="925" t="s">
        <v>886</v>
      </c>
      <c r="D269" s="925" t="s">
        <v>887</v>
      </c>
      <c r="E269" s="934">
        <v>8780000</v>
      </c>
      <c r="F269" s="927"/>
      <c r="G269" s="927">
        <v>8780000</v>
      </c>
      <c r="H269" s="927"/>
      <c r="I269" s="928"/>
      <c r="J269" s="927"/>
      <c r="K269" s="927">
        <f t="shared" ref="K269:K275" si="28">SUM(G269:J269)</f>
        <v>8780000</v>
      </c>
      <c r="L269" s="927"/>
      <c r="M269" s="929">
        <f t="shared" si="27"/>
        <v>0</v>
      </c>
      <c r="N269" s="930">
        <f t="shared" ref="N269:N332" si="29">IF($F269="",($E269-$K269),($F269-$K269))</f>
        <v>0</v>
      </c>
      <c r="O269" s="931"/>
      <c r="P269" s="932"/>
      <c r="Q269" s="927"/>
      <c r="R269" s="933"/>
      <c r="S269" s="903"/>
      <c r="T269" s="901"/>
      <c r="U269" s="901"/>
      <c r="V269" s="901"/>
      <c r="W269" s="901"/>
    </row>
    <row r="270" spans="1:23" s="888" customFormat="1" ht="25.5" x14ac:dyDescent="0.2">
      <c r="B270" s="947" t="s">
        <v>1043</v>
      </c>
      <c r="C270" s="925" t="s">
        <v>536</v>
      </c>
      <c r="D270" s="925" t="s">
        <v>700</v>
      </c>
      <c r="E270" s="926">
        <v>2140000</v>
      </c>
      <c r="F270" s="927"/>
      <c r="G270" s="927">
        <v>2140000</v>
      </c>
      <c r="H270" s="927"/>
      <c r="I270" s="928"/>
      <c r="J270" s="927"/>
      <c r="K270" s="927">
        <f t="shared" si="28"/>
        <v>2140000</v>
      </c>
      <c r="L270" s="927"/>
      <c r="M270" s="929">
        <f t="shared" si="27"/>
        <v>0</v>
      </c>
      <c r="N270" s="930">
        <f t="shared" si="29"/>
        <v>0</v>
      </c>
      <c r="O270" s="931"/>
      <c r="P270" s="932"/>
      <c r="Q270" s="927"/>
      <c r="R270" s="933"/>
      <c r="S270" s="903" t="s">
        <v>943</v>
      </c>
      <c r="T270" s="901"/>
      <c r="U270" s="901"/>
      <c r="V270" s="901"/>
      <c r="W270" s="901"/>
    </row>
    <row r="271" spans="1:23" s="888" customFormat="1" ht="25.5" x14ac:dyDescent="0.2">
      <c r="B271" s="947" t="s">
        <v>1043</v>
      </c>
      <c r="C271" s="925" t="s">
        <v>215</v>
      </c>
      <c r="D271" s="925" t="s">
        <v>403</v>
      </c>
      <c r="E271" s="934">
        <v>3800000</v>
      </c>
      <c r="F271" s="927"/>
      <c r="G271" s="927">
        <v>3800000</v>
      </c>
      <c r="H271" s="927"/>
      <c r="I271" s="928"/>
      <c r="J271" s="927"/>
      <c r="K271" s="927">
        <f t="shared" si="28"/>
        <v>3800000</v>
      </c>
      <c r="L271" s="927"/>
      <c r="M271" s="929">
        <f t="shared" si="27"/>
        <v>0</v>
      </c>
      <c r="N271" s="930">
        <f t="shared" si="29"/>
        <v>0</v>
      </c>
      <c r="O271" s="931"/>
      <c r="P271" s="932"/>
      <c r="Q271" s="927"/>
      <c r="R271" s="933"/>
      <c r="S271" s="903"/>
      <c r="T271" s="901"/>
      <c r="U271" s="901"/>
      <c r="V271" s="901"/>
      <c r="W271" s="901"/>
    </row>
    <row r="272" spans="1:23" s="888" customFormat="1" ht="25.5" x14ac:dyDescent="0.2">
      <c r="B272" s="947" t="s">
        <v>1043</v>
      </c>
      <c r="C272" s="925" t="s">
        <v>889</v>
      </c>
      <c r="D272" s="925" t="s">
        <v>846</v>
      </c>
      <c r="E272" s="926">
        <v>1000000</v>
      </c>
      <c r="F272" s="927"/>
      <c r="G272" s="927">
        <v>1000000</v>
      </c>
      <c r="H272" s="927"/>
      <c r="I272" s="928"/>
      <c r="J272" s="927"/>
      <c r="K272" s="927">
        <f t="shared" si="28"/>
        <v>1000000</v>
      </c>
      <c r="L272" s="927"/>
      <c r="M272" s="929">
        <f t="shared" si="27"/>
        <v>0</v>
      </c>
      <c r="N272" s="930">
        <f t="shared" si="29"/>
        <v>0</v>
      </c>
      <c r="O272" s="931"/>
      <c r="P272" s="932"/>
      <c r="Q272" s="927"/>
      <c r="R272" s="933"/>
      <c r="S272" s="903" t="s">
        <v>846</v>
      </c>
      <c r="T272" s="901"/>
      <c r="U272" s="901"/>
      <c r="V272" s="901"/>
      <c r="W272" s="901"/>
    </row>
    <row r="273" spans="1:23" s="888" customFormat="1" ht="25.5" x14ac:dyDescent="0.2">
      <c r="B273" s="947" t="s">
        <v>1043</v>
      </c>
      <c r="C273" s="925" t="s">
        <v>890</v>
      </c>
      <c r="D273" s="925" t="s">
        <v>195</v>
      </c>
      <c r="E273" s="934">
        <v>7700000</v>
      </c>
      <c r="F273" s="927"/>
      <c r="G273" s="927">
        <v>7700000</v>
      </c>
      <c r="H273" s="927"/>
      <c r="I273" s="928"/>
      <c r="J273" s="927"/>
      <c r="K273" s="927">
        <f t="shared" si="28"/>
        <v>7700000</v>
      </c>
      <c r="L273" s="927"/>
      <c r="M273" s="929">
        <f t="shared" si="27"/>
        <v>0</v>
      </c>
      <c r="N273" s="930">
        <f t="shared" si="29"/>
        <v>0</v>
      </c>
      <c r="O273" s="931"/>
      <c r="P273" s="932"/>
      <c r="Q273" s="927"/>
      <c r="R273" s="933"/>
      <c r="S273" s="903"/>
      <c r="T273" s="901"/>
      <c r="U273" s="901"/>
      <c r="V273" s="901"/>
      <c r="W273" s="901"/>
    </row>
    <row r="274" spans="1:23" s="888" customFormat="1" ht="25.5" x14ac:dyDescent="0.2">
      <c r="B274" s="947" t="s">
        <v>1043</v>
      </c>
      <c r="C274" s="925" t="s">
        <v>883</v>
      </c>
      <c r="D274" s="925" t="s">
        <v>704</v>
      </c>
      <c r="E274" s="934">
        <v>4250000</v>
      </c>
      <c r="F274" s="927"/>
      <c r="G274" s="927">
        <v>4250000</v>
      </c>
      <c r="H274" s="927"/>
      <c r="I274" s="928"/>
      <c r="J274" s="927"/>
      <c r="K274" s="927">
        <f t="shared" si="28"/>
        <v>4250000</v>
      </c>
      <c r="L274" s="927"/>
      <c r="M274" s="929">
        <f t="shared" si="27"/>
        <v>0</v>
      </c>
      <c r="N274" s="930">
        <f t="shared" si="29"/>
        <v>0</v>
      </c>
      <c r="O274" s="931"/>
      <c r="P274" s="932"/>
      <c r="Q274" s="927"/>
      <c r="R274" s="933"/>
      <c r="S274" s="903"/>
      <c r="T274" s="901"/>
      <c r="U274" s="901"/>
      <c r="V274" s="901"/>
      <c r="W274" s="901"/>
    </row>
    <row r="275" spans="1:23" s="888" customFormat="1" ht="25.5" x14ac:dyDescent="0.2">
      <c r="B275" s="947" t="s">
        <v>1043</v>
      </c>
      <c r="C275" s="925" t="s">
        <v>607</v>
      </c>
      <c r="D275" s="925" t="s">
        <v>693</v>
      </c>
      <c r="E275" s="934">
        <f>K275</f>
        <v>3890000</v>
      </c>
      <c r="F275" s="927"/>
      <c r="G275" s="927">
        <v>3890000</v>
      </c>
      <c r="H275" s="927"/>
      <c r="I275" s="928"/>
      <c r="J275" s="927"/>
      <c r="K275" s="927">
        <f t="shared" si="28"/>
        <v>3890000</v>
      </c>
      <c r="L275" s="927"/>
      <c r="M275" s="929">
        <f t="shared" si="27"/>
        <v>0</v>
      </c>
      <c r="N275" s="930">
        <f t="shared" si="29"/>
        <v>0</v>
      </c>
      <c r="O275" s="931"/>
      <c r="P275" s="932"/>
      <c r="Q275" s="927"/>
      <c r="R275" s="933"/>
      <c r="S275" s="903"/>
      <c r="T275" s="901"/>
      <c r="U275" s="901"/>
      <c r="V275" s="901"/>
      <c r="W275" s="901"/>
    </row>
    <row r="276" spans="1:23" s="888" customFormat="1" ht="25.5" x14ac:dyDescent="0.2">
      <c r="B276" s="947" t="s">
        <v>1043</v>
      </c>
      <c r="C276" s="925" t="s">
        <v>947</v>
      </c>
      <c r="D276" s="925"/>
      <c r="E276" s="926"/>
      <c r="F276" s="927"/>
      <c r="G276" s="927">
        <f>U276</f>
        <v>0</v>
      </c>
      <c r="H276" s="927"/>
      <c r="I276" s="928"/>
      <c r="J276" s="927"/>
      <c r="K276" s="927">
        <f>SUM(G276:J276)</f>
        <v>0</v>
      </c>
      <c r="L276" s="927"/>
      <c r="M276" s="929">
        <f t="shared" si="27"/>
        <v>0</v>
      </c>
      <c r="N276" s="930">
        <f t="shared" si="29"/>
        <v>0</v>
      </c>
      <c r="O276" s="931"/>
      <c r="P276" s="932"/>
      <c r="Q276" s="927"/>
      <c r="R276" s="933"/>
      <c r="S276" s="903"/>
      <c r="T276" s="901" t="s">
        <v>948</v>
      </c>
      <c r="U276" s="901">
        <f>SUM(U262:U275)</f>
        <v>0</v>
      </c>
      <c r="V276" s="901"/>
      <c r="W276" s="901"/>
    </row>
    <row r="277" spans="1:23" s="906" customFormat="1" ht="25.5" x14ac:dyDescent="0.2">
      <c r="B277" s="935" t="s">
        <v>949</v>
      </c>
      <c r="C277" s="936" t="s">
        <v>1044</v>
      </c>
      <c r="D277" s="937"/>
      <c r="E277" s="938"/>
      <c r="F277" s="939"/>
      <c r="G277" s="939"/>
      <c r="H277" s="939"/>
      <c r="I277" s="940"/>
      <c r="J277" s="939"/>
      <c r="K277" s="950">
        <f>SUM(K262:K276)</f>
        <v>51292000</v>
      </c>
      <c r="L277" s="950">
        <f>SUM(L262:L276)</f>
        <v>0</v>
      </c>
      <c r="M277" s="950">
        <f>SUM(M262:M276)</f>
        <v>0</v>
      </c>
      <c r="N277" s="942">
        <f>SUM(N262:N276)</f>
        <v>0</v>
      </c>
      <c r="O277" s="943"/>
      <c r="P277" s="944"/>
      <c r="Q277" s="939"/>
      <c r="R277" s="945"/>
      <c r="S277" s="908"/>
      <c r="T277" s="909"/>
      <c r="U277" s="909"/>
      <c r="V277" s="909"/>
      <c r="W277" s="909"/>
    </row>
    <row r="278" spans="1:23" s="888" customFormat="1" ht="12.75" x14ac:dyDescent="0.2">
      <c r="A278" s="888">
        <v>13</v>
      </c>
      <c r="B278" s="947" t="s">
        <v>1045</v>
      </c>
      <c r="C278" s="925" t="s">
        <v>313</v>
      </c>
      <c r="D278" s="925" t="s">
        <v>173</v>
      </c>
      <c r="E278" s="926">
        <v>56650000</v>
      </c>
      <c r="F278" s="927">
        <v>57490000</v>
      </c>
      <c r="G278" s="927">
        <v>16955000</v>
      </c>
      <c r="H278" s="927">
        <v>22660000</v>
      </c>
      <c r="I278" s="928">
        <v>17835000</v>
      </c>
      <c r="J278" s="927">
        <v>40000</v>
      </c>
      <c r="K278" s="927">
        <f>SUM(G278:J278)</f>
        <v>57490000</v>
      </c>
      <c r="L278" s="927"/>
      <c r="M278" s="929">
        <f t="shared" ref="M278:M311" si="30">IF(F278="",E278-K278-L278,F278-K278-L278)</f>
        <v>0</v>
      </c>
      <c r="N278" s="930">
        <f t="shared" si="29"/>
        <v>0</v>
      </c>
      <c r="O278" s="931"/>
      <c r="P278" s="932"/>
      <c r="Q278" s="927"/>
      <c r="R278" s="933"/>
      <c r="S278" s="902"/>
      <c r="T278" s="901" t="s">
        <v>893</v>
      </c>
      <c r="U278" s="901"/>
      <c r="V278" s="901"/>
      <c r="W278" s="901"/>
    </row>
    <row r="279" spans="1:23" s="888" customFormat="1" ht="25.5" x14ac:dyDescent="0.2">
      <c r="B279" s="947" t="s">
        <v>1045</v>
      </c>
      <c r="C279" s="925" t="s">
        <v>894</v>
      </c>
      <c r="D279" s="925" t="s">
        <v>448</v>
      </c>
      <c r="E279" s="926">
        <v>100950000</v>
      </c>
      <c r="F279" s="927">
        <v>118100000</v>
      </c>
      <c r="G279" s="927">
        <v>30285000</v>
      </c>
      <c r="H279" s="927">
        <v>50475000</v>
      </c>
      <c r="I279" s="928">
        <v>37340000</v>
      </c>
      <c r="J279" s="927"/>
      <c r="K279" s="927">
        <f t="shared" ref="K279:K311" si="31">SUM(G279:J279)</f>
        <v>118100000</v>
      </c>
      <c r="L279" s="927"/>
      <c r="M279" s="929">
        <f t="shared" si="30"/>
        <v>0</v>
      </c>
      <c r="N279" s="930">
        <f t="shared" si="29"/>
        <v>0</v>
      </c>
      <c r="O279" s="931"/>
      <c r="P279" s="932"/>
      <c r="Q279" s="927"/>
      <c r="R279" s="933"/>
      <c r="S279" s="903"/>
      <c r="T279" s="901" t="s">
        <v>1002</v>
      </c>
      <c r="U279" s="901">
        <v>5100000</v>
      </c>
      <c r="V279" s="901" t="s">
        <v>896</v>
      </c>
      <c r="W279" s="901"/>
    </row>
    <row r="280" spans="1:23" s="888" customFormat="1" ht="12.75" x14ac:dyDescent="0.2">
      <c r="B280" s="947" t="s">
        <v>1045</v>
      </c>
      <c r="C280" s="925" t="s">
        <v>175</v>
      </c>
      <c r="D280" s="925" t="s">
        <v>416</v>
      </c>
      <c r="E280" s="926">
        <v>1100000</v>
      </c>
      <c r="F280" s="927">
        <v>1100000</v>
      </c>
      <c r="G280" s="927">
        <v>1100000</v>
      </c>
      <c r="H280" s="927"/>
      <c r="I280" s="928"/>
      <c r="J280" s="927"/>
      <c r="K280" s="927">
        <f t="shared" si="31"/>
        <v>1100000</v>
      </c>
      <c r="L280" s="927"/>
      <c r="M280" s="929">
        <f t="shared" si="30"/>
        <v>0</v>
      </c>
      <c r="N280" s="930">
        <f t="shared" si="29"/>
        <v>0</v>
      </c>
      <c r="O280" s="931"/>
      <c r="P280" s="932"/>
      <c r="Q280" s="927"/>
      <c r="R280" s="933"/>
      <c r="S280" s="903" t="s">
        <v>943</v>
      </c>
      <c r="T280" s="901" t="s">
        <v>1003</v>
      </c>
      <c r="U280" s="901">
        <v>6600000</v>
      </c>
      <c r="V280" s="901" t="s">
        <v>896</v>
      </c>
      <c r="W280" s="901"/>
    </row>
    <row r="281" spans="1:23" s="888" customFormat="1" ht="12.75" x14ac:dyDescent="0.2">
      <c r="B281" s="947" t="s">
        <v>1045</v>
      </c>
      <c r="C281" s="925" t="s">
        <v>99</v>
      </c>
      <c r="D281" s="925" t="s">
        <v>100</v>
      </c>
      <c r="E281" s="926">
        <v>106810660</v>
      </c>
      <c r="F281" s="927">
        <v>146375900</v>
      </c>
      <c r="G281" s="927">
        <v>32043198</v>
      </c>
      <c r="H281" s="927">
        <v>42724624</v>
      </c>
      <c r="I281" s="928">
        <v>64289643</v>
      </c>
      <c r="J281" s="927"/>
      <c r="K281" s="927">
        <f t="shared" si="31"/>
        <v>139057465</v>
      </c>
      <c r="L281" s="927"/>
      <c r="M281" s="929">
        <f t="shared" si="30"/>
        <v>7318435</v>
      </c>
      <c r="N281" s="930">
        <f t="shared" si="29"/>
        <v>7318435</v>
      </c>
      <c r="O281" s="931"/>
      <c r="P281" s="932"/>
      <c r="Q281" s="927"/>
      <c r="R281" s="933"/>
      <c r="S281" s="903" t="s">
        <v>943</v>
      </c>
      <c r="T281" s="901" t="s">
        <v>1004</v>
      </c>
      <c r="U281" s="901">
        <v>4450000</v>
      </c>
      <c r="V281" s="901" t="s">
        <v>898</v>
      </c>
      <c r="W281" s="901"/>
    </row>
    <row r="282" spans="1:23" s="888" customFormat="1" ht="12.75" x14ac:dyDescent="0.2">
      <c r="B282" s="947" t="s">
        <v>1045</v>
      </c>
      <c r="C282" s="925" t="s">
        <v>31</v>
      </c>
      <c r="D282" s="925" t="s">
        <v>897</v>
      </c>
      <c r="E282" s="926">
        <v>22772000</v>
      </c>
      <c r="F282" s="927">
        <v>49720000</v>
      </c>
      <c r="G282" s="927">
        <v>6831660</v>
      </c>
      <c r="H282" s="927">
        <v>15000000</v>
      </c>
      <c r="I282" s="928">
        <v>27888340</v>
      </c>
      <c r="J282" s="927"/>
      <c r="K282" s="927">
        <f t="shared" si="31"/>
        <v>49720000</v>
      </c>
      <c r="L282" s="927"/>
      <c r="M282" s="929">
        <f t="shared" si="30"/>
        <v>0</v>
      </c>
      <c r="N282" s="930">
        <f t="shared" si="29"/>
        <v>0</v>
      </c>
      <c r="O282" s="931"/>
      <c r="P282" s="932"/>
      <c r="Q282" s="927"/>
      <c r="R282" s="933"/>
      <c r="S282" s="903"/>
      <c r="T282" s="901" t="s">
        <v>1021</v>
      </c>
      <c r="U282" s="901">
        <v>160000</v>
      </c>
      <c r="V282" s="901" t="s">
        <v>902</v>
      </c>
      <c r="W282" s="901"/>
    </row>
    <row r="283" spans="1:23" s="888" customFormat="1" ht="25.5" x14ac:dyDescent="0.2">
      <c r="B283" s="947" t="s">
        <v>1045</v>
      </c>
      <c r="C283" s="925" t="s">
        <v>899</v>
      </c>
      <c r="D283" s="925" t="s">
        <v>229</v>
      </c>
      <c r="E283" s="926">
        <v>95095000</v>
      </c>
      <c r="F283" s="927">
        <v>89982750</v>
      </c>
      <c r="G283" s="927">
        <v>47547500</v>
      </c>
      <c r="H283" s="927">
        <v>42435250</v>
      </c>
      <c r="I283" s="928"/>
      <c r="J283" s="927"/>
      <c r="K283" s="927">
        <f t="shared" si="31"/>
        <v>89982750</v>
      </c>
      <c r="L283" s="927"/>
      <c r="M283" s="929">
        <f t="shared" si="30"/>
        <v>0</v>
      </c>
      <c r="N283" s="930">
        <f t="shared" si="29"/>
        <v>0</v>
      </c>
      <c r="O283" s="931" t="s">
        <v>901</v>
      </c>
      <c r="P283" s="932">
        <v>43879</v>
      </c>
      <c r="Q283" s="927"/>
      <c r="R283" s="933"/>
      <c r="S283" s="903" t="s">
        <v>943</v>
      </c>
      <c r="T283" s="901"/>
      <c r="U283" s="901"/>
      <c r="V283" s="901"/>
      <c r="W283" s="901"/>
    </row>
    <row r="284" spans="1:23" s="888" customFormat="1" ht="25.5" x14ac:dyDescent="0.2">
      <c r="B284" s="947" t="s">
        <v>1045</v>
      </c>
      <c r="C284" s="925" t="s">
        <v>167</v>
      </c>
      <c r="D284" s="925" t="s">
        <v>903</v>
      </c>
      <c r="E284" s="926">
        <v>7656740</v>
      </c>
      <c r="F284" s="927"/>
      <c r="G284" s="927">
        <v>7656740</v>
      </c>
      <c r="H284" s="927"/>
      <c r="I284" s="928"/>
      <c r="J284" s="927"/>
      <c r="K284" s="927">
        <f t="shared" si="31"/>
        <v>7656740</v>
      </c>
      <c r="L284" s="927"/>
      <c r="M284" s="929">
        <f t="shared" si="30"/>
        <v>0</v>
      </c>
      <c r="N284" s="930">
        <f t="shared" si="29"/>
        <v>0</v>
      </c>
      <c r="O284" s="931"/>
      <c r="P284" s="932"/>
      <c r="Q284" s="927"/>
      <c r="R284" s="933"/>
      <c r="S284" s="903" t="s">
        <v>903</v>
      </c>
      <c r="T284" s="901"/>
      <c r="U284" s="901"/>
      <c r="V284" s="901"/>
      <c r="W284" s="901"/>
    </row>
    <row r="285" spans="1:23" s="888" customFormat="1" ht="12.75" x14ac:dyDescent="0.2">
      <c r="B285" s="947" t="s">
        <v>1045</v>
      </c>
      <c r="C285" s="925" t="s">
        <v>292</v>
      </c>
      <c r="D285" s="925" t="s">
        <v>104</v>
      </c>
      <c r="E285" s="926">
        <v>59536000</v>
      </c>
      <c r="F285" s="927"/>
      <c r="G285" s="927">
        <v>35721600</v>
      </c>
      <c r="H285" s="927">
        <v>23814000</v>
      </c>
      <c r="I285" s="928">
        <v>400</v>
      </c>
      <c r="J285" s="927"/>
      <c r="K285" s="927">
        <f t="shared" si="31"/>
        <v>59536000</v>
      </c>
      <c r="L285" s="927"/>
      <c r="M285" s="929">
        <f t="shared" si="30"/>
        <v>0</v>
      </c>
      <c r="N285" s="930">
        <f t="shared" si="29"/>
        <v>0</v>
      </c>
      <c r="O285" s="931"/>
      <c r="P285" s="932"/>
      <c r="Q285" s="927"/>
      <c r="R285" s="933"/>
      <c r="S285" s="903"/>
      <c r="T285" s="901"/>
      <c r="U285" s="901"/>
      <c r="V285" s="901"/>
      <c r="W285" s="901"/>
    </row>
    <row r="286" spans="1:23" s="888" customFormat="1" ht="25.5" x14ac:dyDescent="0.2">
      <c r="B286" s="947" t="s">
        <v>1045</v>
      </c>
      <c r="C286" s="925" t="s">
        <v>442</v>
      </c>
      <c r="D286" s="925" t="s">
        <v>443</v>
      </c>
      <c r="E286" s="926">
        <v>7748800</v>
      </c>
      <c r="F286" s="927"/>
      <c r="G286" s="927">
        <v>3874400</v>
      </c>
      <c r="H286" s="927">
        <v>3874400</v>
      </c>
      <c r="I286" s="928"/>
      <c r="J286" s="927"/>
      <c r="K286" s="927">
        <f t="shared" si="31"/>
        <v>7748800</v>
      </c>
      <c r="L286" s="927"/>
      <c r="M286" s="929">
        <f t="shared" si="30"/>
        <v>0</v>
      </c>
      <c r="N286" s="930">
        <f t="shared" si="29"/>
        <v>0</v>
      </c>
      <c r="O286" s="931"/>
      <c r="P286" s="932"/>
      <c r="Q286" s="927"/>
      <c r="R286" s="933"/>
      <c r="S286" s="903" t="s">
        <v>943</v>
      </c>
      <c r="T286" s="901"/>
      <c r="U286" s="901"/>
      <c r="V286" s="901"/>
      <c r="W286" s="901"/>
    </row>
    <row r="287" spans="1:23" s="888" customFormat="1" ht="25.5" x14ac:dyDescent="0.2">
      <c r="B287" s="947" t="s">
        <v>1045</v>
      </c>
      <c r="C287" s="925" t="s">
        <v>167</v>
      </c>
      <c r="D287" s="925" t="s">
        <v>286</v>
      </c>
      <c r="E287" s="926">
        <v>8467200</v>
      </c>
      <c r="F287" s="927"/>
      <c r="G287" s="927">
        <v>8467200</v>
      </c>
      <c r="H287" s="927"/>
      <c r="I287" s="928"/>
      <c r="J287" s="927"/>
      <c r="K287" s="927">
        <f t="shared" si="31"/>
        <v>8467200</v>
      </c>
      <c r="L287" s="927"/>
      <c r="M287" s="929">
        <f t="shared" si="30"/>
        <v>0</v>
      </c>
      <c r="N287" s="930">
        <f t="shared" si="29"/>
        <v>0</v>
      </c>
      <c r="O287" s="931"/>
      <c r="P287" s="932"/>
      <c r="Q287" s="927"/>
      <c r="R287" s="933"/>
      <c r="S287" s="903"/>
      <c r="T287" s="901"/>
      <c r="U287" s="901"/>
      <c r="V287" s="901"/>
      <c r="W287" s="901"/>
    </row>
    <row r="288" spans="1:23" s="888" customFormat="1" ht="12.75" x14ac:dyDescent="0.2">
      <c r="B288" s="947" t="s">
        <v>1045</v>
      </c>
      <c r="C288" s="925" t="s">
        <v>340</v>
      </c>
      <c r="D288" s="925" t="s">
        <v>906</v>
      </c>
      <c r="E288" s="926">
        <v>7664000</v>
      </c>
      <c r="F288" s="927"/>
      <c r="G288" s="927">
        <v>7664000</v>
      </c>
      <c r="H288" s="927"/>
      <c r="I288" s="928"/>
      <c r="J288" s="927"/>
      <c r="K288" s="927">
        <f t="shared" si="31"/>
        <v>7664000</v>
      </c>
      <c r="L288" s="927"/>
      <c r="M288" s="929">
        <f t="shared" si="30"/>
        <v>0</v>
      </c>
      <c r="N288" s="930">
        <f t="shared" si="29"/>
        <v>0</v>
      </c>
      <c r="O288" s="931"/>
      <c r="P288" s="932"/>
      <c r="Q288" s="927"/>
      <c r="R288" s="933"/>
      <c r="S288" s="903" t="s">
        <v>943</v>
      </c>
      <c r="T288" s="901"/>
      <c r="U288" s="901"/>
      <c r="V288" s="901"/>
      <c r="W288" s="901"/>
    </row>
    <row r="289" spans="2:19" s="901" customFormat="1" ht="12.75" x14ac:dyDescent="0.2">
      <c r="B289" s="947" t="s">
        <v>1045</v>
      </c>
      <c r="C289" s="925" t="s">
        <v>232</v>
      </c>
      <c r="D289" s="925" t="s">
        <v>341</v>
      </c>
      <c r="E289" s="926">
        <v>10184000</v>
      </c>
      <c r="F289" s="927">
        <v>14288000</v>
      </c>
      <c r="G289" s="927">
        <v>4000000</v>
      </c>
      <c r="H289" s="927">
        <v>6000000</v>
      </c>
      <c r="I289" s="928">
        <v>4288000</v>
      </c>
      <c r="J289" s="927"/>
      <c r="K289" s="927">
        <f t="shared" si="31"/>
        <v>14288000</v>
      </c>
      <c r="L289" s="927"/>
      <c r="M289" s="929">
        <f t="shared" si="30"/>
        <v>0</v>
      </c>
      <c r="N289" s="930">
        <f t="shared" si="29"/>
        <v>0</v>
      </c>
      <c r="O289" s="931"/>
      <c r="P289" s="932"/>
      <c r="Q289" s="927"/>
      <c r="R289" s="933"/>
      <c r="S289" s="903" t="s">
        <v>341</v>
      </c>
    </row>
    <row r="290" spans="2:19" s="901" customFormat="1" ht="25.5" x14ac:dyDescent="0.2">
      <c r="B290" s="947" t="s">
        <v>1045</v>
      </c>
      <c r="C290" s="925" t="s">
        <v>167</v>
      </c>
      <c r="D290" s="925" t="s">
        <v>907</v>
      </c>
      <c r="E290" s="926">
        <v>6644400</v>
      </c>
      <c r="F290" s="927"/>
      <c r="G290" s="927">
        <v>6644400</v>
      </c>
      <c r="H290" s="927"/>
      <c r="I290" s="928"/>
      <c r="J290" s="927"/>
      <c r="K290" s="927">
        <f t="shared" si="31"/>
        <v>6644400</v>
      </c>
      <c r="L290" s="927"/>
      <c r="M290" s="929">
        <f t="shared" si="30"/>
        <v>0</v>
      </c>
      <c r="N290" s="930">
        <f t="shared" si="29"/>
        <v>0</v>
      </c>
      <c r="O290" s="931"/>
      <c r="P290" s="932"/>
      <c r="Q290" s="927"/>
      <c r="R290" s="933"/>
      <c r="S290" s="903" t="s">
        <v>907</v>
      </c>
    </row>
    <row r="291" spans="2:19" s="901" customFormat="1" ht="25.5" x14ac:dyDescent="0.2">
      <c r="B291" s="947" t="s">
        <v>1045</v>
      </c>
      <c r="C291" s="925" t="s">
        <v>514</v>
      </c>
      <c r="D291" s="925" t="s">
        <v>114</v>
      </c>
      <c r="E291" s="926">
        <v>4480000</v>
      </c>
      <c r="F291" s="927"/>
      <c r="G291" s="927">
        <v>4480000</v>
      </c>
      <c r="H291" s="927"/>
      <c r="I291" s="928"/>
      <c r="J291" s="927"/>
      <c r="K291" s="927">
        <f t="shared" si="31"/>
        <v>4480000</v>
      </c>
      <c r="L291" s="927"/>
      <c r="M291" s="929">
        <f t="shared" si="30"/>
        <v>0</v>
      </c>
      <c r="N291" s="930">
        <f t="shared" si="29"/>
        <v>0</v>
      </c>
      <c r="O291" s="931"/>
      <c r="P291" s="932"/>
      <c r="Q291" s="927"/>
      <c r="R291" s="933"/>
      <c r="S291" s="903" t="s">
        <v>114</v>
      </c>
    </row>
    <row r="292" spans="2:19" s="901" customFormat="1" ht="12.75" x14ac:dyDescent="0.2">
      <c r="B292" s="947" t="s">
        <v>1045</v>
      </c>
      <c r="C292" s="925" t="s">
        <v>908</v>
      </c>
      <c r="D292" s="925" t="s">
        <v>57</v>
      </c>
      <c r="E292" s="926">
        <f>34957336+1830276</f>
        <v>36787612</v>
      </c>
      <c r="F292" s="927"/>
      <c r="G292" s="946">
        <v>34957336</v>
      </c>
      <c r="H292" s="927">
        <v>1830276</v>
      </c>
      <c r="I292" s="928"/>
      <c r="J292" s="927"/>
      <c r="K292" s="927">
        <f t="shared" si="31"/>
        <v>36787612</v>
      </c>
      <c r="L292" s="927"/>
      <c r="M292" s="929">
        <f t="shared" si="30"/>
        <v>0</v>
      </c>
      <c r="N292" s="930">
        <f t="shared" si="29"/>
        <v>0</v>
      </c>
      <c r="O292" s="931"/>
      <c r="P292" s="932"/>
      <c r="Q292" s="927"/>
      <c r="R292" s="933"/>
      <c r="S292" s="903" t="s">
        <v>57</v>
      </c>
    </row>
    <row r="293" spans="2:19" s="901" customFormat="1" ht="12.75" x14ac:dyDescent="0.2">
      <c r="B293" s="947" t="s">
        <v>1045</v>
      </c>
      <c r="C293" s="925" t="s">
        <v>56</v>
      </c>
      <c r="D293" s="925" t="s">
        <v>57</v>
      </c>
      <c r="E293" s="926">
        <v>29240000</v>
      </c>
      <c r="F293" s="927"/>
      <c r="G293" s="927">
        <v>29240000</v>
      </c>
      <c r="H293" s="927"/>
      <c r="I293" s="928"/>
      <c r="J293" s="927"/>
      <c r="K293" s="927">
        <f t="shared" si="31"/>
        <v>29240000</v>
      </c>
      <c r="L293" s="927"/>
      <c r="M293" s="929">
        <f t="shared" si="30"/>
        <v>0</v>
      </c>
      <c r="N293" s="930">
        <f t="shared" si="29"/>
        <v>0</v>
      </c>
      <c r="O293" s="931"/>
      <c r="P293" s="932"/>
      <c r="Q293" s="927"/>
      <c r="R293" s="933"/>
      <c r="S293" s="903" t="s">
        <v>57</v>
      </c>
    </row>
    <row r="294" spans="2:19" s="901" customFormat="1" ht="25.5" x14ac:dyDescent="0.2">
      <c r="B294" s="947" t="s">
        <v>1045</v>
      </c>
      <c r="C294" s="925" t="s">
        <v>167</v>
      </c>
      <c r="D294" s="925" t="s">
        <v>907</v>
      </c>
      <c r="E294" s="926">
        <v>1717940</v>
      </c>
      <c r="F294" s="927"/>
      <c r="G294" s="927">
        <v>1717940</v>
      </c>
      <c r="H294" s="927"/>
      <c r="I294" s="928"/>
      <c r="J294" s="927"/>
      <c r="K294" s="927">
        <f t="shared" si="31"/>
        <v>1717940</v>
      </c>
      <c r="L294" s="927"/>
      <c r="M294" s="929">
        <f t="shared" si="30"/>
        <v>0</v>
      </c>
      <c r="N294" s="930">
        <f t="shared" si="29"/>
        <v>0</v>
      </c>
      <c r="O294" s="931"/>
      <c r="P294" s="932"/>
      <c r="Q294" s="927"/>
      <c r="R294" s="933"/>
      <c r="S294" s="903" t="s">
        <v>907</v>
      </c>
    </row>
    <row r="295" spans="2:19" s="901" customFormat="1" ht="12.75" x14ac:dyDescent="0.2">
      <c r="B295" s="947" t="s">
        <v>1045</v>
      </c>
      <c r="C295" s="925" t="s">
        <v>213</v>
      </c>
      <c r="D295" s="925" t="s">
        <v>909</v>
      </c>
      <c r="E295" s="926">
        <v>27600000</v>
      </c>
      <c r="F295" s="927"/>
      <c r="G295" s="927">
        <v>19320000</v>
      </c>
      <c r="H295" s="927">
        <v>8280000</v>
      </c>
      <c r="I295" s="928"/>
      <c r="J295" s="927"/>
      <c r="K295" s="927">
        <f t="shared" si="31"/>
        <v>27600000</v>
      </c>
      <c r="L295" s="927"/>
      <c r="M295" s="929">
        <f t="shared" si="30"/>
        <v>0</v>
      </c>
      <c r="N295" s="930">
        <f t="shared" si="29"/>
        <v>0</v>
      </c>
      <c r="O295" s="931"/>
      <c r="P295" s="932"/>
      <c r="Q295" s="927"/>
      <c r="R295" s="933"/>
      <c r="S295" s="903"/>
    </row>
    <row r="296" spans="2:19" s="901" customFormat="1" ht="12.75" x14ac:dyDescent="0.2">
      <c r="B296" s="947" t="s">
        <v>1045</v>
      </c>
      <c r="C296" s="925" t="s">
        <v>118</v>
      </c>
      <c r="D296" s="925" t="s">
        <v>301</v>
      </c>
      <c r="E296" s="934"/>
      <c r="F296" s="927">
        <f>20632150+1900000</f>
        <v>22532150</v>
      </c>
      <c r="G296" s="927">
        <v>20632150</v>
      </c>
      <c r="H296" s="927">
        <v>1900000</v>
      </c>
      <c r="I296" s="928"/>
      <c r="J296" s="927"/>
      <c r="K296" s="927">
        <f t="shared" si="31"/>
        <v>22532150</v>
      </c>
      <c r="L296" s="927"/>
      <c r="M296" s="929">
        <f t="shared" si="30"/>
        <v>0</v>
      </c>
      <c r="N296" s="930">
        <f t="shared" si="29"/>
        <v>0</v>
      </c>
      <c r="O296" s="931"/>
      <c r="P296" s="932"/>
      <c r="Q296" s="927"/>
      <c r="R296" s="933"/>
      <c r="S296" s="903"/>
    </row>
    <row r="297" spans="2:19" s="901" customFormat="1" ht="12.75" x14ac:dyDescent="0.2">
      <c r="B297" s="947" t="s">
        <v>1045</v>
      </c>
      <c r="C297" s="925" t="s">
        <v>132</v>
      </c>
      <c r="D297" s="925" t="s">
        <v>910</v>
      </c>
      <c r="E297" s="926">
        <v>16784280</v>
      </c>
      <c r="F297" s="927"/>
      <c r="G297" s="927">
        <v>16784280</v>
      </c>
      <c r="H297" s="927"/>
      <c r="I297" s="928"/>
      <c r="J297" s="927"/>
      <c r="K297" s="927">
        <f t="shared" si="31"/>
        <v>16784280</v>
      </c>
      <c r="L297" s="927"/>
      <c r="M297" s="929">
        <f t="shared" si="30"/>
        <v>0</v>
      </c>
      <c r="N297" s="930">
        <f t="shared" si="29"/>
        <v>0</v>
      </c>
      <c r="O297" s="931"/>
      <c r="P297" s="932"/>
      <c r="Q297" s="927"/>
      <c r="R297" s="933"/>
      <c r="S297" s="903" t="s">
        <v>943</v>
      </c>
    </row>
    <row r="298" spans="2:19" s="901" customFormat="1" ht="12.75" x14ac:dyDescent="0.2">
      <c r="B298" s="947" t="s">
        <v>1045</v>
      </c>
      <c r="C298" s="925" t="s">
        <v>132</v>
      </c>
      <c r="D298" s="925" t="s">
        <v>910</v>
      </c>
      <c r="E298" s="926">
        <v>7058729</v>
      </c>
      <c r="F298" s="927"/>
      <c r="G298" s="927">
        <v>7058729</v>
      </c>
      <c r="H298" s="927"/>
      <c r="I298" s="928"/>
      <c r="J298" s="927"/>
      <c r="K298" s="927">
        <f t="shared" si="31"/>
        <v>7058729</v>
      </c>
      <c r="L298" s="927"/>
      <c r="M298" s="929">
        <f t="shared" si="30"/>
        <v>0</v>
      </c>
      <c r="N298" s="930">
        <f t="shared" si="29"/>
        <v>0</v>
      </c>
      <c r="O298" s="931"/>
      <c r="P298" s="932"/>
      <c r="Q298" s="927"/>
      <c r="R298" s="933"/>
      <c r="S298" s="903" t="s">
        <v>943</v>
      </c>
    </row>
    <row r="299" spans="2:19" s="901" customFormat="1" ht="25.5" x14ac:dyDescent="0.2">
      <c r="B299" s="947" t="s">
        <v>1045</v>
      </c>
      <c r="C299" s="925" t="s">
        <v>913</v>
      </c>
      <c r="D299" s="925" t="s">
        <v>727</v>
      </c>
      <c r="E299" s="934">
        <v>11000000</v>
      </c>
      <c r="F299" s="927"/>
      <c r="G299" s="927">
        <v>3000000</v>
      </c>
      <c r="H299" s="927">
        <v>2000000</v>
      </c>
      <c r="I299" s="928">
        <v>6000000</v>
      </c>
      <c r="J299" s="927"/>
      <c r="K299" s="927">
        <f t="shared" si="31"/>
        <v>11000000</v>
      </c>
      <c r="L299" s="927"/>
      <c r="M299" s="929">
        <f t="shared" si="30"/>
        <v>0</v>
      </c>
      <c r="N299" s="930">
        <f t="shared" si="29"/>
        <v>0</v>
      </c>
      <c r="O299" s="931"/>
      <c r="P299" s="932"/>
      <c r="Q299" s="927"/>
      <c r="R299" s="933"/>
      <c r="S299" s="903"/>
    </row>
    <row r="300" spans="2:19" s="901" customFormat="1" ht="25.5" x14ac:dyDescent="0.2">
      <c r="B300" s="947" t="s">
        <v>1045</v>
      </c>
      <c r="C300" s="925" t="s">
        <v>257</v>
      </c>
      <c r="D300" s="925" t="s">
        <v>286</v>
      </c>
      <c r="E300" s="934">
        <v>16883354</v>
      </c>
      <c r="F300" s="927"/>
      <c r="G300" s="927">
        <v>16883354</v>
      </c>
      <c r="H300" s="927"/>
      <c r="I300" s="928"/>
      <c r="J300" s="927"/>
      <c r="K300" s="927">
        <f t="shared" si="31"/>
        <v>16883354</v>
      </c>
      <c r="L300" s="927"/>
      <c r="M300" s="929">
        <f t="shared" si="30"/>
        <v>0</v>
      </c>
      <c r="N300" s="930">
        <f t="shared" si="29"/>
        <v>0</v>
      </c>
      <c r="O300" s="931"/>
      <c r="P300" s="932"/>
      <c r="Q300" s="927"/>
      <c r="R300" s="933"/>
      <c r="S300" s="903"/>
    </row>
    <row r="301" spans="2:19" s="901" customFormat="1" ht="25.5" x14ac:dyDescent="0.2">
      <c r="B301" s="947" t="s">
        <v>1045</v>
      </c>
      <c r="C301" s="925" t="s">
        <v>257</v>
      </c>
      <c r="D301" s="925" t="s">
        <v>727</v>
      </c>
      <c r="E301" s="934">
        <f>K301</f>
        <v>11990000</v>
      </c>
      <c r="F301" s="927"/>
      <c r="G301" s="927">
        <v>11990000</v>
      </c>
      <c r="H301" s="927"/>
      <c r="I301" s="928"/>
      <c r="J301" s="927"/>
      <c r="K301" s="927">
        <f t="shared" si="31"/>
        <v>11990000</v>
      </c>
      <c r="L301" s="927"/>
      <c r="M301" s="929">
        <f t="shared" si="30"/>
        <v>0</v>
      </c>
      <c r="N301" s="930">
        <f t="shared" si="29"/>
        <v>0</v>
      </c>
      <c r="O301" s="931"/>
      <c r="P301" s="932"/>
      <c r="Q301" s="927"/>
      <c r="R301" s="933"/>
      <c r="S301" s="903"/>
    </row>
    <row r="302" spans="2:19" s="901" customFormat="1" ht="12.75" x14ac:dyDescent="0.2">
      <c r="B302" s="947" t="s">
        <v>1045</v>
      </c>
      <c r="C302" s="925" t="s">
        <v>346</v>
      </c>
      <c r="D302" s="925" t="s">
        <v>915</v>
      </c>
      <c r="E302" s="934">
        <v>65401661.600000001</v>
      </c>
      <c r="F302" s="927"/>
      <c r="G302" s="927">
        <v>32700830.800000001</v>
      </c>
      <c r="H302" s="927">
        <v>32700830.800000001</v>
      </c>
      <c r="I302" s="928"/>
      <c r="J302" s="927"/>
      <c r="K302" s="927">
        <f t="shared" si="31"/>
        <v>65401661.600000001</v>
      </c>
      <c r="L302" s="927"/>
      <c r="M302" s="929">
        <f t="shared" si="30"/>
        <v>0</v>
      </c>
      <c r="N302" s="930">
        <f t="shared" si="29"/>
        <v>0</v>
      </c>
      <c r="O302" s="931"/>
      <c r="P302" s="932"/>
      <c r="Q302" s="927"/>
      <c r="R302" s="933"/>
      <c r="S302" s="903"/>
    </row>
    <row r="303" spans="2:19" s="901" customFormat="1" ht="12.75" x14ac:dyDescent="0.2">
      <c r="B303" s="947" t="s">
        <v>1045</v>
      </c>
      <c r="C303" s="925" t="s">
        <v>170</v>
      </c>
      <c r="D303" s="925" t="s">
        <v>171</v>
      </c>
      <c r="E303" s="926"/>
      <c r="F303" s="927">
        <v>25548400</v>
      </c>
      <c r="G303" s="927">
        <v>25548400</v>
      </c>
      <c r="H303" s="927"/>
      <c r="I303" s="928"/>
      <c r="J303" s="927"/>
      <c r="K303" s="927">
        <f t="shared" si="31"/>
        <v>25548400</v>
      </c>
      <c r="L303" s="927"/>
      <c r="M303" s="929">
        <f t="shared" si="30"/>
        <v>0</v>
      </c>
      <c r="N303" s="930">
        <f t="shared" si="29"/>
        <v>0</v>
      </c>
      <c r="O303" s="931"/>
      <c r="P303" s="932"/>
      <c r="Q303" s="927"/>
      <c r="R303" s="933"/>
      <c r="S303" s="903" t="s">
        <v>171</v>
      </c>
    </row>
    <row r="304" spans="2:19" s="901" customFormat="1" ht="25.5" x14ac:dyDescent="0.2">
      <c r="B304" s="947" t="s">
        <v>1045</v>
      </c>
      <c r="C304" s="925" t="s">
        <v>916</v>
      </c>
      <c r="D304" s="925" t="s">
        <v>727</v>
      </c>
      <c r="E304" s="934">
        <f>K304</f>
        <v>2350000</v>
      </c>
      <c r="F304" s="927"/>
      <c r="G304" s="927">
        <v>2350000</v>
      </c>
      <c r="H304" s="927"/>
      <c r="I304" s="928"/>
      <c r="J304" s="927"/>
      <c r="K304" s="927">
        <f t="shared" si="31"/>
        <v>2350000</v>
      </c>
      <c r="L304" s="927"/>
      <c r="M304" s="929">
        <f t="shared" si="30"/>
        <v>0</v>
      </c>
      <c r="N304" s="930">
        <f t="shared" si="29"/>
        <v>0</v>
      </c>
      <c r="O304" s="931"/>
      <c r="P304" s="932"/>
      <c r="Q304" s="927"/>
      <c r="R304" s="933"/>
      <c r="S304" s="903"/>
    </row>
    <row r="305" spans="1:23" s="888" customFormat="1" ht="25.5" x14ac:dyDescent="0.2">
      <c r="B305" s="947" t="s">
        <v>1045</v>
      </c>
      <c r="C305" s="925" t="s">
        <v>442</v>
      </c>
      <c r="D305" s="925" t="s">
        <v>443</v>
      </c>
      <c r="E305" s="926">
        <v>3200000</v>
      </c>
      <c r="F305" s="927"/>
      <c r="G305" s="927">
        <v>1600000</v>
      </c>
      <c r="H305" s="927"/>
      <c r="I305" s="928"/>
      <c r="J305" s="927"/>
      <c r="K305" s="927">
        <f t="shared" si="31"/>
        <v>1600000</v>
      </c>
      <c r="L305" s="927"/>
      <c r="M305" s="929">
        <f t="shared" si="30"/>
        <v>1600000</v>
      </c>
      <c r="N305" s="930">
        <f t="shared" si="29"/>
        <v>1600000</v>
      </c>
      <c r="O305" s="931"/>
      <c r="P305" s="932"/>
      <c r="Q305" s="927"/>
      <c r="R305" s="933"/>
      <c r="S305" s="903" t="s">
        <v>943</v>
      </c>
      <c r="T305" s="901"/>
      <c r="U305" s="901"/>
      <c r="V305" s="901"/>
      <c r="W305" s="901"/>
    </row>
    <row r="306" spans="1:23" s="888" customFormat="1" ht="12.75" x14ac:dyDescent="0.2">
      <c r="B306" s="947" t="s">
        <v>1045</v>
      </c>
      <c r="C306" s="925" t="s">
        <v>394</v>
      </c>
      <c r="D306" s="925" t="s">
        <v>909</v>
      </c>
      <c r="E306" s="934">
        <v>400000</v>
      </c>
      <c r="F306" s="927"/>
      <c r="G306" s="927">
        <v>400000</v>
      </c>
      <c r="H306" s="927"/>
      <c r="I306" s="928"/>
      <c r="J306" s="927"/>
      <c r="K306" s="927">
        <f t="shared" si="31"/>
        <v>400000</v>
      </c>
      <c r="L306" s="927"/>
      <c r="M306" s="929">
        <f t="shared" si="30"/>
        <v>0</v>
      </c>
      <c r="N306" s="930">
        <f t="shared" si="29"/>
        <v>0</v>
      </c>
      <c r="O306" s="931"/>
      <c r="P306" s="932"/>
      <c r="Q306" s="927"/>
      <c r="R306" s="933"/>
      <c r="S306" s="903"/>
      <c r="T306" s="901"/>
      <c r="U306" s="901"/>
      <c r="V306" s="901"/>
      <c r="W306" s="901"/>
    </row>
    <row r="307" spans="1:23" s="888" customFormat="1" ht="25.5" x14ac:dyDescent="0.2">
      <c r="B307" s="947" t="s">
        <v>1045</v>
      </c>
      <c r="C307" s="925" t="s">
        <v>917</v>
      </c>
      <c r="D307" s="925" t="s">
        <v>229</v>
      </c>
      <c r="E307" s="926">
        <v>9130000</v>
      </c>
      <c r="F307" s="927"/>
      <c r="G307" s="927">
        <v>9130000</v>
      </c>
      <c r="H307" s="927"/>
      <c r="I307" s="928"/>
      <c r="J307" s="927"/>
      <c r="K307" s="927">
        <f t="shared" si="31"/>
        <v>9130000</v>
      </c>
      <c r="L307" s="927"/>
      <c r="M307" s="929">
        <f t="shared" si="30"/>
        <v>0</v>
      </c>
      <c r="N307" s="930">
        <f t="shared" si="29"/>
        <v>0</v>
      </c>
      <c r="O307" s="931"/>
      <c r="P307" s="932"/>
      <c r="Q307" s="927"/>
      <c r="R307" s="933"/>
      <c r="S307" s="903" t="s">
        <v>943</v>
      </c>
      <c r="T307" s="901"/>
      <c r="U307" s="901"/>
      <c r="V307" s="901"/>
      <c r="W307" s="901"/>
    </row>
    <row r="308" spans="1:23" s="888" customFormat="1" ht="25.5" x14ac:dyDescent="0.2">
      <c r="B308" s="947" t="s">
        <v>1045</v>
      </c>
      <c r="C308" s="925" t="s">
        <v>1046</v>
      </c>
      <c r="D308" s="925" t="s">
        <v>1039</v>
      </c>
      <c r="E308" s="926"/>
      <c r="F308" s="927">
        <v>33916000</v>
      </c>
      <c r="G308" s="927">
        <v>33916000</v>
      </c>
      <c r="H308" s="927"/>
      <c r="I308" s="928"/>
      <c r="J308" s="927"/>
      <c r="K308" s="927">
        <f t="shared" si="31"/>
        <v>33916000</v>
      </c>
      <c r="L308" s="927"/>
      <c r="M308" s="929">
        <f t="shared" si="30"/>
        <v>0</v>
      </c>
      <c r="N308" s="930">
        <f t="shared" si="29"/>
        <v>0</v>
      </c>
      <c r="O308" s="931"/>
      <c r="P308" s="932"/>
      <c r="Q308" s="927"/>
      <c r="R308" s="933"/>
      <c r="S308" s="903"/>
      <c r="T308" s="901"/>
      <c r="U308" s="901"/>
      <c r="V308" s="901"/>
      <c r="W308" s="901"/>
    </row>
    <row r="309" spans="1:23" s="888" customFormat="1" ht="12.75" x14ac:dyDescent="0.2">
      <c r="B309" s="947" t="s">
        <v>1045</v>
      </c>
      <c r="C309" s="925" t="s">
        <v>107</v>
      </c>
      <c r="D309" s="925" t="s">
        <v>995</v>
      </c>
      <c r="E309" s="926">
        <v>530000</v>
      </c>
      <c r="F309" s="927"/>
      <c r="G309" s="927">
        <v>530000</v>
      </c>
      <c r="H309" s="927"/>
      <c r="I309" s="928"/>
      <c r="J309" s="927"/>
      <c r="K309" s="927">
        <f t="shared" si="31"/>
        <v>530000</v>
      </c>
      <c r="L309" s="927"/>
      <c r="M309" s="929">
        <f t="shared" si="30"/>
        <v>0</v>
      </c>
      <c r="N309" s="930">
        <f t="shared" si="29"/>
        <v>0</v>
      </c>
      <c r="O309" s="931"/>
      <c r="P309" s="932"/>
      <c r="Q309" s="927"/>
      <c r="R309" s="933"/>
      <c r="S309" s="903"/>
      <c r="T309" s="901"/>
      <c r="U309" s="901"/>
      <c r="V309" s="901"/>
      <c r="W309" s="901"/>
    </row>
    <row r="310" spans="1:23" s="888" customFormat="1" ht="12.75" x14ac:dyDescent="0.2">
      <c r="B310" s="947" t="s">
        <v>1045</v>
      </c>
      <c r="C310" s="925" t="s">
        <v>170</v>
      </c>
      <c r="D310" s="925" t="s">
        <v>171</v>
      </c>
      <c r="E310" s="926"/>
      <c r="F310" s="927">
        <v>333000</v>
      </c>
      <c r="G310" s="927">
        <v>333000</v>
      </c>
      <c r="H310" s="927"/>
      <c r="I310" s="928"/>
      <c r="J310" s="927"/>
      <c r="K310" s="927">
        <f t="shared" si="31"/>
        <v>333000</v>
      </c>
      <c r="L310" s="927"/>
      <c r="M310" s="929"/>
      <c r="N310" s="930">
        <f t="shared" si="29"/>
        <v>0</v>
      </c>
      <c r="O310" s="931"/>
      <c r="P310" s="932"/>
      <c r="Q310" s="927"/>
      <c r="R310" s="933"/>
      <c r="S310" s="903"/>
      <c r="T310" s="901"/>
      <c r="U310" s="901"/>
      <c r="V310" s="901"/>
      <c r="W310" s="901"/>
    </row>
    <row r="311" spans="1:23" s="888" customFormat="1" ht="12.75" x14ac:dyDescent="0.2">
      <c r="B311" s="947" t="s">
        <v>1045</v>
      </c>
      <c r="C311" s="925" t="s">
        <v>947</v>
      </c>
      <c r="D311" s="925"/>
      <c r="E311" s="926"/>
      <c r="F311" s="927"/>
      <c r="G311" s="927">
        <f>U311</f>
        <v>16310000</v>
      </c>
      <c r="H311" s="927"/>
      <c r="I311" s="928"/>
      <c r="J311" s="927"/>
      <c r="K311" s="927">
        <f t="shared" si="31"/>
        <v>16310000</v>
      </c>
      <c r="L311" s="927"/>
      <c r="M311" s="929">
        <f t="shared" si="30"/>
        <v>-16310000</v>
      </c>
      <c r="N311" s="930">
        <f t="shared" si="29"/>
        <v>-16310000</v>
      </c>
      <c r="O311" s="931"/>
      <c r="P311" s="932"/>
      <c r="Q311" s="927"/>
      <c r="R311" s="933"/>
      <c r="S311" s="903"/>
      <c r="T311" s="901" t="s">
        <v>948</v>
      </c>
      <c r="U311" s="901">
        <f>SUM(U279:U307)</f>
        <v>16310000</v>
      </c>
      <c r="V311" s="901"/>
      <c r="W311" s="901"/>
    </row>
    <row r="312" spans="1:23" s="906" customFormat="1" ht="25.5" x14ac:dyDescent="0.2">
      <c r="B312" s="935" t="s">
        <v>949</v>
      </c>
      <c r="C312" s="936" t="s">
        <v>1047</v>
      </c>
      <c r="D312" s="937"/>
      <c r="E312" s="938"/>
      <c r="F312" s="939"/>
      <c r="G312" s="939"/>
      <c r="H312" s="939"/>
      <c r="I312" s="940"/>
      <c r="J312" s="939"/>
      <c r="K312" s="950">
        <f>SUM(K278:K311)</f>
        <v>909048481.60000002</v>
      </c>
      <c r="L312" s="950">
        <f>SUM(L278:L311)</f>
        <v>0</v>
      </c>
      <c r="M312" s="950">
        <f>SUM(M278:M311)</f>
        <v>-7391565</v>
      </c>
      <c r="N312" s="942">
        <f>SUM(N278:N311)</f>
        <v>-7391565</v>
      </c>
      <c r="O312" s="943"/>
      <c r="P312" s="944"/>
      <c r="Q312" s="939"/>
      <c r="R312" s="945"/>
      <c r="S312" s="908"/>
      <c r="T312" s="909"/>
      <c r="U312" s="909"/>
      <c r="V312" s="909"/>
      <c r="W312" s="909"/>
    </row>
    <row r="313" spans="1:23" s="888" customFormat="1" ht="25.5" x14ac:dyDescent="0.2">
      <c r="A313" s="888">
        <v>14</v>
      </c>
      <c r="B313" s="947" t="s">
        <v>1048</v>
      </c>
      <c r="C313" s="925" t="s">
        <v>920</v>
      </c>
      <c r="D313" s="925" t="s">
        <v>372</v>
      </c>
      <c r="E313" s="926">
        <v>23304000</v>
      </c>
      <c r="F313" s="927">
        <v>38730000</v>
      </c>
      <c r="G313" s="927">
        <v>6991200</v>
      </c>
      <c r="H313" s="927">
        <v>15000000</v>
      </c>
      <c r="I313" s="928">
        <v>16738800</v>
      </c>
      <c r="J313" s="927"/>
      <c r="K313" s="927">
        <f>SUM(G313:J313)</f>
        <v>38730000</v>
      </c>
      <c r="L313" s="927"/>
      <c r="M313" s="929">
        <f>IF(F313="",E313-K313-L313,F313-K313-L313)</f>
        <v>0</v>
      </c>
      <c r="N313" s="930">
        <f t="shared" si="29"/>
        <v>0</v>
      </c>
      <c r="O313" s="931"/>
      <c r="P313" s="932"/>
      <c r="Q313" s="927"/>
      <c r="R313" s="933"/>
      <c r="S313" s="902" t="s">
        <v>372</v>
      </c>
      <c r="T313" s="901" t="s">
        <v>1049</v>
      </c>
      <c r="U313" s="901"/>
      <c r="V313" s="901"/>
      <c r="W313" s="901"/>
    </row>
    <row r="314" spans="1:23" s="888" customFormat="1" ht="12.75" x14ac:dyDescent="0.2">
      <c r="B314" s="947" t="s">
        <v>1048</v>
      </c>
      <c r="C314" s="925" t="s">
        <v>175</v>
      </c>
      <c r="D314" s="925" t="s">
        <v>416</v>
      </c>
      <c r="E314" s="926">
        <v>1100000</v>
      </c>
      <c r="F314" s="927">
        <v>1100000</v>
      </c>
      <c r="G314" s="927">
        <v>1100000</v>
      </c>
      <c r="H314" s="927"/>
      <c r="I314" s="928"/>
      <c r="J314" s="927"/>
      <c r="K314" s="927">
        <f>SUM(G314:J314)</f>
        <v>1100000</v>
      </c>
      <c r="L314" s="927"/>
      <c r="M314" s="929">
        <f>IF(F314="",E314-K314-L314,F314-K314-L314)</f>
        <v>0</v>
      </c>
      <c r="N314" s="930">
        <f t="shared" si="29"/>
        <v>0</v>
      </c>
      <c r="O314" s="931"/>
      <c r="P314" s="932"/>
      <c r="Q314" s="927"/>
      <c r="R314" s="933"/>
      <c r="S314" s="903" t="s">
        <v>943</v>
      </c>
      <c r="T314" s="901"/>
      <c r="U314" s="901"/>
      <c r="V314" s="901"/>
      <c r="W314" s="901"/>
    </row>
    <row r="315" spans="1:23" s="888" customFormat="1" ht="12.75" x14ac:dyDescent="0.2">
      <c r="B315" s="947" t="s">
        <v>1048</v>
      </c>
      <c r="C315" s="925" t="s">
        <v>346</v>
      </c>
      <c r="D315" s="925" t="s">
        <v>915</v>
      </c>
      <c r="E315" s="926">
        <v>5246880.8</v>
      </c>
      <c r="F315" s="927"/>
      <c r="G315" s="927">
        <v>2623440.4</v>
      </c>
      <c r="H315" s="927">
        <v>2623440.4</v>
      </c>
      <c r="I315" s="928"/>
      <c r="J315" s="927"/>
      <c r="K315" s="927">
        <f>SUM(G315:J315)</f>
        <v>5246880.8</v>
      </c>
      <c r="L315" s="927"/>
      <c r="M315" s="929">
        <f>IF(F315="",E315-K315-L315,F315-K315-L315)</f>
        <v>0</v>
      </c>
      <c r="N315" s="930">
        <f t="shared" si="29"/>
        <v>0</v>
      </c>
      <c r="O315" s="931"/>
      <c r="P315" s="932"/>
      <c r="Q315" s="927"/>
      <c r="R315" s="933"/>
      <c r="S315" s="903"/>
      <c r="T315" s="901"/>
      <c r="U315" s="901"/>
      <c r="V315" s="901"/>
      <c r="W315" s="901"/>
    </row>
    <row r="316" spans="1:23" s="888" customFormat="1" ht="12.75" x14ac:dyDescent="0.2">
      <c r="B316" s="947" t="s">
        <v>1048</v>
      </c>
      <c r="C316" s="925" t="s">
        <v>99</v>
      </c>
      <c r="D316" s="925" t="s">
        <v>100</v>
      </c>
      <c r="E316" s="926"/>
      <c r="F316" s="927">
        <v>32167000</v>
      </c>
      <c r="G316" s="927">
        <v>32167000</v>
      </c>
      <c r="H316" s="927"/>
      <c r="I316" s="928"/>
      <c r="J316" s="927"/>
      <c r="K316" s="927">
        <f>SUM(G316:J316)</f>
        <v>32167000</v>
      </c>
      <c r="L316" s="927"/>
      <c r="M316" s="929">
        <f>IF(F316="",E316-K316-L316,F316-K316-L316)</f>
        <v>0</v>
      </c>
      <c r="N316" s="930">
        <f t="shared" si="29"/>
        <v>0</v>
      </c>
      <c r="O316" s="931"/>
      <c r="P316" s="932"/>
      <c r="Q316" s="927"/>
      <c r="R316" s="933"/>
      <c r="S316" s="903" t="s">
        <v>943</v>
      </c>
      <c r="T316" s="901"/>
      <c r="U316" s="901"/>
      <c r="V316" s="901"/>
      <c r="W316" s="901"/>
    </row>
    <row r="317" spans="1:23" s="888" customFormat="1" ht="12.75" x14ac:dyDescent="0.2">
      <c r="B317" s="947" t="s">
        <v>1048</v>
      </c>
      <c r="C317" s="925" t="s">
        <v>947</v>
      </c>
      <c r="D317" s="925"/>
      <c r="E317" s="926"/>
      <c r="F317" s="927"/>
      <c r="G317" s="927">
        <f>U317</f>
        <v>0</v>
      </c>
      <c r="H317" s="927"/>
      <c r="I317" s="928"/>
      <c r="J317" s="927"/>
      <c r="K317" s="927">
        <f>SUM(G317:J317)</f>
        <v>0</v>
      </c>
      <c r="L317" s="927"/>
      <c r="M317" s="929">
        <f>IF(F317="",E317-K317-L317,F317-K317-L317)</f>
        <v>0</v>
      </c>
      <c r="N317" s="930">
        <f t="shared" si="29"/>
        <v>0</v>
      </c>
      <c r="O317" s="931"/>
      <c r="P317" s="932"/>
      <c r="Q317" s="927"/>
      <c r="R317" s="933"/>
      <c r="S317" s="903"/>
      <c r="T317" s="901" t="s">
        <v>948</v>
      </c>
      <c r="U317" s="901">
        <f>SUM(U314:U316)</f>
        <v>0</v>
      </c>
      <c r="V317" s="901"/>
      <c r="W317" s="901"/>
    </row>
    <row r="318" spans="1:23" s="906" customFormat="1" ht="25.5" x14ac:dyDescent="0.2">
      <c r="B318" s="935" t="s">
        <v>949</v>
      </c>
      <c r="C318" s="936" t="s">
        <v>919</v>
      </c>
      <c r="D318" s="937"/>
      <c r="E318" s="938"/>
      <c r="F318" s="939"/>
      <c r="G318" s="939"/>
      <c r="H318" s="939"/>
      <c r="I318" s="940"/>
      <c r="J318" s="939"/>
      <c r="K318" s="950">
        <f>SUM(K313:K317)</f>
        <v>77243880.799999997</v>
      </c>
      <c r="L318" s="950">
        <f>SUM(L313:L317)</f>
        <v>0</v>
      </c>
      <c r="M318" s="950">
        <f>SUM(M313:M317)</f>
        <v>0</v>
      </c>
      <c r="N318" s="942">
        <f>SUM(N313:N317)</f>
        <v>0</v>
      </c>
      <c r="O318" s="943"/>
      <c r="P318" s="944"/>
      <c r="Q318" s="939"/>
      <c r="R318" s="945"/>
      <c r="S318" s="908"/>
      <c r="T318" s="909"/>
      <c r="U318" s="909"/>
      <c r="V318" s="909"/>
      <c r="W318" s="909"/>
    </row>
    <row r="319" spans="1:23" s="888" customFormat="1" ht="12.75" x14ac:dyDescent="0.2">
      <c r="A319" s="888">
        <v>15</v>
      </c>
      <c r="B319" s="947" t="s">
        <v>1050</v>
      </c>
      <c r="C319" s="925" t="s">
        <v>75</v>
      </c>
      <c r="D319" s="925" t="s">
        <v>397</v>
      </c>
      <c r="E319" s="926">
        <v>338200000</v>
      </c>
      <c r="F319" s="927"/>
      <c r="G319" s="927">
        <v>101460000</v>
      </c>
      <c r="H319" s="927">
        <v>62033100</v>
      </c>
      <c r="I319" s="928"/>
      <c r="J319" s="927"/>
      <c r="K319" s="927">
        <f>SUM(G319:J319)</f>
        <v>163493100</v>
      </c>
      <c r="L319" s="927"/>
      <c r="M319" s="929">
        <f t="shared" ref="M319:M335" si="32">IF(F319="",E319-K319-L319,F319-K319-L319)</f>
        <v>174706900</v>
      </c>
      <c r="N319" s="930">
        <f t="shared" si="29"/>
        <v>174706900</v>
      </c>
      <c r="O319" s="931" t="s">
        <v>923</v>
      </c>
      <c r="P319" s="932">
        <v>43816</v>
      </c>
      <c r="Q319" s="927"/>
      <c r="R319" s="933"/>
      <c r="S319" s="902"/>
      <c r="T319" s="901" t="s">
        <v>1051</v>
      </c>
      <c r="U319" s="901"/>
      <c r="V319" s="901"/>
      <c r="W319" s="901"/>
    </row>
    <row r="320" spans="1:23" s="888" customFormat="1" ht="25.5" x14ac:dyDescent="0.2">
      <c r="B320" s="947" t="s">
        <v>1050</v>
      </c>
      <c r="C320" s="925" t="s">
        <v>920</v>
      </c>
      <c r="D320" s="925" t="s">
        <v>372</v>
      </c>
      <c r="E320" s="934">
        <v>36800000</v>
      </c>
      <c r="F320" s="927">
        <v>39800000</v>
      </c>
      <c r="G320" s="927">
        <v>11040000</v>
      </c>
      <c r="H320" s="927">
        <v>14720000</v>
      </c>
      <c r="I320" s="928">
        <v>14040000</v>
      </c>
      <c r="J320" s="927"/>
      <c r="K320" s="927">
        <f t="shared" ref="K320:K334" si="33">SUM(G320:J320)</f>
        <v>39800000</v>
      </c>
      <c r="L320" s="927"/>
      <c r="M320" s="929">
        <f t="shared" si="32"/>
        <v>0</v>
      </c>
      <c r="N320" s="930">
        <f t="shared" si="29"/>
        <v>0</v>
      </c>
      <c r="O320" s="931"/>
      <c r="P320" s="932"/>
      <c r="Q320" s="927"/>
      <c r="R320" s="933"/>
      <c r="S320" s="903"/>
      <c r="T320" s="901" t="s">
        <v>1001</v>
      </c>
      <c r="U320" s="901">
        <v>1800000</v>
      </c>
      <c r="V320" s="901"/>
      <c r="W320" s="901"/>
    </row>
    <row r="321" spans="2:23" s="888" customFormat="1" ht="12.75" x14ac:dyDescent="0.2">
      <c r="B321" s="947" t="s">
        <v>1050</v>
      </c>
      <c r="C321" s="925" t="s">
        <v>99</v>
      </c>
      <c r="D321" s="925" t="s">
        <v>100</v>
      </c>
      <c r="E321" s="926">
        <v>227447000.00000003</v>
      </c>
      <c r="F321" s="927">
        <v>236456100</v>
      </c>
      <c r="G321" s="927">
        <v>62033100</v>
      </c>
      <c r="H321" s="927">
        <v>90981880</v>
      </c>
      <c r="I321" s="928">
        <v>70668320</v>
      </c>
      <c r="J321" s="927"/>
      <c r="K321" s="927">
        <f t="shared" si="33"/>
        <v>223683300</v>
      </c>
      <c r="L321" s="927"/>
      <c r="M321" s="929">
        <f t="shared" si="32"/>
        <v>12772800</v>
      </c>
      <c r="N321" s="930">
        <f t="shared" si="29"/>
        <v>12772800</v>
      </c>
      <c r="O321" s="931"/>
      <c r="P321" s="932"/>
      <c r="Q321" s="927"/>
      <c r="R321" s="933"/>
      <c r="S321" s="903" t="s">
        <v>943</v>
      </c>
      <c r="T321" s="901" t="s">
        <v>1018</v>
      </c>
      <c r="U321" s="901">
        <v>6210000</v>
      </c>
      <c r="V321" s="901" t="s">
        <v>1052</v>
      </c>
      <c r="W321" s="901"/>
    </row>
    <row r="322" spans="2:23" s="888" customFormat="1" ht="12.75" x14ac:dyDescent="0.2">
      <c r="B322" s="947" t="s">
        <v>1050</v>
      </c>
      <c r="C322" s="925" t="s">
        <v>340</v>
      </c>
      <c r="D322" s="925" t="s">
        <v>906</v>
      </c>
      <c r="E322" s="926">
        <v>500000</v>
      </c>
      <c r="F322" s="927"/>
      <c r="G322" s="927">
        <v>500000</v>
      </c>
      <c r="H322" s="927"/>
      <c r="I322" s="928"/>
      <c r="J322" s="927"/>
      <c r="K322" s="927">
        <f t="shared" si="33"/>
        <v>500000</v>
      </c>
      <c r="L322" s="927"/>
      <c r="M322" s="929">
        <f t="shared" si="32"/>
        <v>0</v>
      </c>
      <c r="N322" s="930">
        <f t="shared" si="29"/>
        <v>0</v>
      </c>
      <c r="O322" s="931"/>
      <c r="P322" s="932"/>
      <c r="Q322" s="927"/>
      <c r="R322" s="933"/>
      <c r="S322" s="903" t="s">
        <v>943</v>
      </c>
      <c r="T322" s="901" t="s">
        <v>1016</v>
      </c>
      <c r="U322" s="901">
        <v>120000</v>
      </c>
      <c r="V322" s="901"/>
      <c r="W322" s="901"/>
    </row>
    <row r="323" spans="2:23" s="888" customFormat="1" ht="25.5" x14ac:dyDescent="0.2">
      <c r="B323" s="947" t="s">
        <v>1050</v>
      </c>
      <c r="C323" s="925" t="s">
        <v>926</v>
      </c>
      <c r="D323" s="925" t="s">
        <v>104</v>
      </c>
      <c r="E323" s="926">
        <v>2000000</v>
      </c>
      <c r="F323" s="927"/>
      <c r="G323" s="927">
        <v>2000000</v>
      </c>
      <c r="H323" s="927"/>
      <c r="I323" s="928"/>
      <c r="J323" s="927"/>
      <c r="K323" s="927">
        <f t="shared" si="33"/>
        <v>2000000</v>
      </c>
      <c r="L323" s="927"/>
      <c r="M323" s="929">
        <f t="shared" si="32"/>
        <v>0</v>
      </c>
      <c r="N323" s="930">
        <f t="shared" si="29"/>
        <v>0</v>
      </c>
      <c r="O323" s="931"/>
      <c r="P323" s="932"/>
      <c r="Q323" s="927"/>
      <c r="R323" s="933"/>
      <c r="S323" s="903" t="s">
        <v>104</v>
      </c>
      <c r="T323" s="901"/>
      <c r="U323" s="901"/>
      <c r="V323" s="901"/>
      <c r="W323" s="901"/>
    </row>
    <row r="324" spans="2:23" s="888" customFormat="1" ht="12.75" x14ac:dyDescent="0.2">
      <c r="B324" s="947" t="s">
        <v>1050</v>
      </c>
      <c r="C324" s="925" t="s">
        <v>246</v>
      </c>
      <c r="D324" s="925" t="s">
        <v>927</v>
      </c>
      <c r="E324" s="926">
        <v>3300000</v>
      </c>
      <c r="F324" s="927"/>
      <c r="G324" s="927"/>
      <c r="H324" s="927"/>
      <c r="I324" s="928"/>
      <c r="J324" s="927"/>
      <c r="K324" s="927">
        <f t="shared" si="33"/>
        <v>0</v>
      </c>
      <c r="L324" s="927"/>
      <c r="M324" s="929">
        <f t="shared" si="32"/>
        <v>3300000</v>
      </c>
      <c r="N324" s="930">
        <f t="shared" si="29"/>
        <v>3300000</v>
      </c>
      <c r="O324" s="931"/>
      <c r="P324" s="932"/>
      <c r="Q324" s="927"/>
      <c r="R324" s="933"/>
      <c r="S324" s="903" t="s">
        <v>943</v>
      </c>
      <c r="T324" s="901"/>
      <c r="U324" s="901"/>
      <c r="V324" s="901"/>
      <c r="W324" s="901"/>
    </row>
    <row r="325" spans="2:23" s="888" customFormat="1" ht="25.5" x14ac:dyDescent="0.2">
      <c r="B325" s="947" t="s">
        <v>1050</v>
      </c>
      <c r="C325" s="925" t="s">
        <v>913</v>
      </c>
      <c r="D325" s="925" t="s">
        <v>879</v>
      </c>
      <c r="E325" s="934">
        <f>K325</f>
        <v>2000000</v>
      </c>
      <c r="F325" s="927"/>
      <c r="G325" s="927">
        <v>2000000</v>
      </c>
      <c r="H325" s="927"/>
      <c r="I325" s="928"/>
      <c r="J325" s="927"/>
      <c r="K325" s="927">
        <f t="shared" si="33"/>
        <v>2000000</v>
      </c>
      <c r="L325" s="927"/>
      <c r="M325" s="929">
        <f t="shared" si="32"/>
        <v>0</v>
      </c>
      <c r="N325" s="930">
        <f t="shared" si="29"/>
        <v>0</v>
      </c>
      <c r="O325" s="931"/>
      <c r="P325" s="932"/>
      <c r="Q325" s="927"/>
      <c r="R325" s="933"/>
      <c r="S325" s="903"/>
      <c r="T325" s="901"/>
      <c r="U325" s="901"/>
      <c r="V325" s="901"/>
      <c r="W325" s="901"/>
    </row>
    <row r="326" spans="2:23" s="888" customFormat="1" ht="25.5" x14ac:dyDescent="0.2">
      <c r="B326" s="947" t="s">
        <v>1050</v>
      </c>
      <c r="C326" s="925" t="s">
        <v>257</v>
      </c>
      <c r="D326" s="925" t="s">
        <v>879</v>
      </c>
      <c r="E326" s="934">
        <f>K326</f>
        <v>3000000</v>
      </c>
      <c r="F326" s="927"/>
      <c r="G326" s="927">
        <v>3000000</v>
      </c>
      <c r="H326" s="927"/>
      <c r="I326" s="928"/>
      <c r="J326" s="927"/>
      <c r="K326" s="927">
        <f t="shared" si="33"/>
        <v>3000000</v>
      </c>
      <c r="L326" s="927"/>
      <c r="M326" s="929">
        <f t="shared" si="32"/>
        <v>0</v>
      </c>
      <c r="N326" s="930">
        <f t="shared" si="29"/>
        <v>0</v>
      </c>
      <c r="O326" s="931"/>
      <c r="P326" s="932"/>
      <c r="Q326" s="927"/>
      <c r="R326" s="933"/>
      <c r="S326" s="903"/>
      <c r="T326" s="901"/>
      <c r="U326" s="901"/>
      <c r="V326" s="901"/>
      <c r="W326" s="901"/>
    </row>
    <row r="327" spans="2:23" s="888" customFormat="1" ht="12.75" x14ac:dyDescent="0.2">
      <c r="B327" s="947" t="s">
        <v>1050</v>
      </c>
      <c r="C327" s="925" t="s">
        <v>175</v>
      </c>
      <c r="D327" s="925" t="s">
        <v>416</v>
      </c>
      <c r="E327" s="926">
        <v>1100000</v>
      </c>
      <c r="F327" s="927">
        <v>1100000</v>
      </c>
      <c r="G327" s="927">
        <v>1100000</v>
      </c>
      <c r="H327" s="927"/>
      <c r="I327" s="928"/>
      <c r="J327" s="927"/>
      <c r="K327" s="927">
        <f t="shared" si="33"/>
        <v>1100000</v>
      </c>
      <c r="L327" s="927"/>
      <c r="M327" s="929">
        <f t="shared" si="32"/>
        <v>0</v>
      </c>
      <c r="N327" s="930">
        <f t="shared" si="29"/>
        <v>0</v>
      </c>
      <c r="O327" s="931"/>
      <c r="P327" s="932"/>
      <c r="Q327" s="927"/>
      <c r="R327" s="933"/>
      <c r="S327" s="903" t="s">
        <v>943</v>
      </c>
      <c r="T327" s="901"/>
      <c r="U327" s="901"/>
      <c r="V327" s="901"/>
      <c r="W327" s="901"/>
    </row>
    <row r="328" spans="2:23" s="888" customFormat="1" ht="25.5" x14ac:dyDescent="0.2">
      <c r="B328" s="947" t="s">
        <v>1050</v>
      </c>
      <c r="C328" s="925" t="s">
        <v>929</v>
      </c>
      <c r="D328" s="925" t="s">
        <v>930</v>
      </c>
      <c r="E328" s="934">
        <f>K328</f>
        <v>843000</v>
      </c>
      <c r="F328" s="927"/>
      <c r="G328" s="927">
        <v>843000</v>
      </c>
      <c r="H328" s="927"/>
      <c r="I328" s="928"/>
      <c r="J328" s="927"/>
      <c r="K328" s="927">
        <f t="shared" si="33"/>
        <v>843000</v>
      </c>
      <c r="L328" s="927"/>
      <c r="M328" s="929">
        <f t="shared" si="32"/>
        <v>0</v>
      </c>
      <c r="N328" s="930">
        <f t="shared" si="29"/>
        <v>0</v>
      </c>
      <c r="O328" s="931"/>
      <c r="P328" s="932"/>
      <c r="Q328" s="927"/>
      <c r="R328" s="933"/>
      <c r="S328" s="903"/>
      <c r="T328" s="901"/>
      <c r="U328" s="901"/>
      <c r="V328" s="901"/>
      <c r="W328" s="901"/>
    </row>
    <row r="329" spans="2:23" s="888" customFormat="1" ht="12.75" x14ac:dyDescent="0.2">
      <c r="B329" s="947" t="s">
        <v>1050</v>
      </c>
      <c r="C329" s="925" t="s">
        <v>246</v>
      </c>
      <c r="D329" s="925" t="s">
        <v>927</v>
      </c>
      <c r="E329" s="926">
        <v>3300000</v>
      </c>
      <c r="F329" s="927"/>
      <c r="G329" s="927">
        <v>3300000</v>
      </c>
      <c r="H329" s="927"/>
      <c r="I329" s="928"/>
      <c r="J329" s="927"/>
      <c r="K329" s="927">
        <f t="shared" si="33"/>
        <v>3300000</v>
      </c>
      <c r="L329" s="927"/>
      <c r="M329" s="929">
        <f t="shared" si="32"/>
        <v>0</v>
      </c>
      <c r="N329" s="930">
        <f t="shared" si="29"/>
        <v>0</v>
      </c>
      <c r="O329" s="931"/>
      <c r="P329" s="932"/>
      <c r="Q329" s="927"/>
      <c r="R329" s="933"/>
      <c r="S329" s="903" t="s">
        <v>943</v>
      </c>
      <c r="T329" s="901"/>
      <c r="U329" s="901"/>
      <c r="V329" s="901"/>
      <c r="W329" s="901"/>
    </row>
    <row r="330" spans="2:23" s="888" customFormat="1" ht="12.75" x14ac:dyDescent="0.2">
      <c r="B330" s="947" t="s">
        <v>1050</v>
      </c>
      <c r="C330" s="925" t="s">
        <v>932</v>
      </c>
      <c r="D330" s="925" t="s">
        <v>341</v>
      </c>
      <c r="E330" s="926">
        <v>4160000</v>
      </c>
      <c r="F330" s="927">
        <v>4760000</v>
      </c>
      <c r="G330" s="927">
        <v>2160000</v>
      </c>
      <c r="H330" s="927">
        <v>2600000</v>
      </c>
      <c r="I330" s="928"/>
      <c r="J330" s="927"/>
      <c r="K330" s="927">
        <f t="shared" si="33"/>
        <v>4760000</v>
      </c>
      <c r="L330" s="927"/>
      <c r="M330" s="929">
        <f t="shared" si="32"/>
        <v>0</v>
      </c>
      <c r="N330" s="930">
        <f t="shared" si="29"/>
        <v>0</v>
      </c>
      <c r="O330" s="931"/>
      <c r="P330" s="932"/>
      <c r="Q330" s="927"/>
      <c r="R330" s="933"/>
      <c r="S330" s="903" t="s">
        <v>341</v>
      </c>
      <c r="T330" s="901"/>
      <c r="U330" s="901"/>
      <c r="V330" s="901"/>
      <c r="W330" s="901"/>
    </row>
    <row r="331" spans="2:23" s="888" customFormat="1" ht="12.75" x14ac:dyDescent="0.2">
      <c r="B331" s="947" t="s">
        <v>1050</v>
      </c>
      <c r="C331" s="925" t="s">
        <v>394</v>
      </c>
      <c r="D331" s="925" t="s">
        <v>909</v>
      </c>
      <c r="E331" s="926">
        <v>1200000</v>
      </c>
      <c r="F331" s="927"/>
      <c r="G331" s="927">
        <v>1200000</v>
      </c>
      <c r="H331" s="927"/>
      <c r="I331" s="928"/>
      <c r="J331" s="927"/>
      <c r="K331" s="927">
        <f t="shared" si="33"/>
        <v>1200000</v>
      </c>
      <c r="L331" s="927"/>
      <c r="M331" s="929">
        <f t="shared" si="32"/>
        <v>0</v>
      </c>
      <c r="N331" s="930">
        <f t="shared" si="29"/>
        <v>0</v>
      </c>
      <c r="O331" s="931"/>
      <c r="P331" s="932"/>
      <c r="Q331" s="927"/>
      <c r="R331" s="933"/>
      <c r="S331" s="903" t="s">
        <v>909</v>
      </c>
      <c r="T331" s="901"/>
      <c r="U331" s="901"/>
      <c r="V331" s="901"/>
      <c r="W331" s="901"/>
    </row>
    <row r="332" spans="2:23" s="888" customFormat="1" ht="12.75" x14ac:dyDescent="0.2">
      <c r="B332" s="947" t="s">
        <v>1050</v>
      </c>
      <c r="C332" s="925" t="s">
        <v>346</v>
      </c>
      <c r="D332" s="925" t="s">
        <v>915</v>
      </c>
      <c r="E332" s="934">
        <v>18544240</v>
      </c>
      <c r="F332" s="927"/>
      <c r="G332" s="927">
        <v>9272120</v>
      </c>
      <c r="H332" s="927">
        <v>9272120</v>
      </c>
      <c r="I332" s="928"/>
      <c r="J332" s="927"/>
      <c r="K332" s="927">
        <f t="shared" si="33"/>
        <v>18544240</v>
      </c>
      <c r="L332" s="927"/>
      <c r="M332" s="929">
        <f t="shared" si="32"/>
        <v>0</v>
      </c>
      <c r="N332" s="930">
        <f t="shared" si="29"/>
        <v>0</v>
      </c>
      <c r="O332" s="931"/>
      <c r="P332" s="932"/>
      <c r="Q332" s="927"/>
      <c r="R332" s="933"/>
      <c r="S332" s="903"/>
      <c r="T332" s="901"/>
      <c r="U332" s="901"/>
      <c r="V332" s="901"/>
      <c r="W332" s="901"/>
    </row>
    <row r="333" spans="2:23" s="888" customFormat="1" ht="25.5" x14ac:dyDescent="0.2">
      <c r="B333" s="947" t="s">
        <v>1050</v>
      </c>
      <c r="C333" s="925" t="s">
        <v>257</v>
      </c>
      <c r="D333" s="925" t="s">
        <v>727</v>
      </c>
      <c r="E333" s="934">
        <f>K333</f>
        <v>3764000</v>
      </c>
      <c r="F333" s="927"/>
      <c r="G333" s="927">
        <v>3764000</v>
      </c>
      <c r="H333" s="927"/>
      <c r="I333" s="928"/>
      <c r="J333" s="927"/>
      <c r="K333" s="927">
        <f t="shared" si="33"/>
        <v>3764000</v>
      </c>
      <c r="L333" s="927"/>
      <c r="M333" s="929">
        <f t="shared" si="32"/>
        <v>0</v>
      </c>
      <c r="N333" s="930">
        <f t="shared" ref="N333:N413" si="34">IF($F333="",($E333-$K333),($F333-$K333))</f>
        <v>0</v>
      </c>
      <c r="O333" s="931"/>
      <c r="P333" s="932"/>
      <c r="Q333" s="927"/>
      <c r="R333" s="933"/>
      <c r="S333" s="903"/>
      <c r="T333" s="901"/>
      <c r="U333" s="901"/>
      <c r="V333" s="901"/>
      <c r="W333" s="901"/>
    </row>
    <row r="334" spans="2:23" s="888" customFormat="1" ht="25.5" x14ac:dyDescent="0.2">
      <c r="B334" s="947" t="s">
        <v>1050</v>
      </c>
      <c r="C334" s="925" t="s">
        <v>1053</v>
      </c>
      <c r="D334" s="925"/>
      <c r="E334" s="934">
        <v>1127641</v>
      </c>
      <c r="F334" s="927"/>
      <c r="G334" s="927">
        <v>1127641</v>
      </c>
      <c r="H334" s="927"/>
      <c r="I334" s="928"/>
      <c r="J334" s="927"/>
      <c r="K334" s="927">
        <f t="shared" si="33"/>
        <v>1127641</v>
      </c>
      <c r="L334" s="927"/>
      <c r="M334" s="929"/>
      <c r="N334" s="930">
        <f t="shared" si="34"/>
        <v>0</v>
      </c>
      <c r="O334" s="931"/>
      <c r="P334" s="932"/>
      <c r="Q334" s="927"/>
      <c r="R334" s="933"/>
      <c r="S334" s="903"/>
      <c r="T334" s="901"/>
      <c r="U334" s="901"/>
      <c r="V334" s="901"/>
      <c r="W334" s="901"/>
    </row>
    <row r="335" spans="2:23" s="888" customFormat="1" ht="12.75" x14ac:dyDescent="0.2">
      <c r="B335" s="947" t="s">
        <v>1050</v>
      </c>
      <c r="C335" s="925" t="s">
        <v>947</v>
      </c>
      <c r="D335" s="925"/>
      <c r="E335" s="926"/>
      <c r="F335" s="927"/>
      <c r="G335" s="927">
        <f>U335</f>
        <v>8130000</v>
      </c>
      <c r="H335" s="927"/>
      <c r="I335" s="928"/>
      <c r="J335" s="927"/>
      <c r="K335" s="927">
        <f>SUM(G335:J335)</f>
        <v>8130000</v>
      </c>
      <c r="L335" s="927"/>
      <c r="M335" s="929">
        <f t="shared" si="32"/>
        <v>-8130000</v>
      </c>
      <c r="N335" s="930">
        <f t="shared" si="34"/>
        <v>-8130000</v>
      </c>
      <c r="O335" s="931"/>
      <c r="P335" s="932"/>
      <c r="Q335" s="927"/>
      <c r="R335" s="933"/>
      <c r="S335" s="903"/>
      <c r="T335" s="901" t="s">
        <v>948</v>
      </c>
      <c r="U335" s="901">
        <f>SUM(U320:U333)</f>
        <v>8130000</v>
      </c>
      <c r="V335" s="901"/>
      <c r="W335" s="901"/>
    </row>
    <row r="336" spans="2:23" s="906" customFormat="1" ht="25.5" x14ac:dyDescent="0.2">
      <c r="B336" s="935" t="s">
        <v>997</v>
      </c>
      <c r="C336" s="936" t="s">
        <v>922</v>
      </c>
      <c r="D336" s="937"/>
      <c r="E336" s="938"/>
      <c r="F336" s="939"/>
      <c r="G336" s="939"/>
      <c r="H336" s="939"/>
      <c r="I336" s="940"/>
      <c r="J336" s="939"/>
      <c r="K336" s="950">
        <f>SUM(K319:K335)</f>
        <v>477245281</v>
      </c>
      <c r="L336" s="950">
        <f>SUM(L319:L335)</f>
        <v>0</v>
      </c>
      <c r="M336" s="950">
        <f>SUM(M319:M335)</f>
        <v>182649700</v>
      </c>
      <c r="N336" s="942">
        <f>SUM(N319:N335)</f>
        <v>182649700</v>
      </c>
      <c r="O336" s="943"/>
      <c r="P336" s="944"/>
      <c r="Q336" s="939"/>
      <c r="R336" s="945"/>
      <c r="S336" s="907"/>
      <c r="T336" s="909"/>
      <c r="U336" s="909"/>
      <c r="V336" s="909"/>
      <c r="W336" s="909"/>
    </row>
    <row r="337" spans="1:23" s="888" customFormat="1" ht="38.25" x14ac:dyDescent="0.2">
      <c r="A337" s="888">
        <v>16</v>
      </c>
      <c r="B337" s="947" t="s">
        <v>1054</v>
      </c>
      <c r="C337" s="925" t="s">
        <v>56</v>
      </c>
      <c r="D337" s="948" t="s">
        <v>57</v>
      </c>
      <c r="E337" s="926">
        <f>15644560+670000</f>
        <v>16314560</v>
      </c>
      <c r="F337" s="927"/>
      <c r="G337" s="927">
        <v>15644560</v>
      </c>
      <c r="H337" s="927">
        <v>670000</v>
      </c>
      <c r="I337" s="928"/>
      <c r="J337" s="927"/>
      <c r="K337" s="927">
        <f t="shared" ref="K337:K344" si="35">SUM(G337:J337)</f>
        <v>16314560</v>
      </c>
      <c r="L337" s="927"/>
      <c r="M337" s="929">
        <f t="shared" ref="M337:M345" si="36">IF(F337="",E337-K337-L337,F337-K337-L337)</f>
        <v>0</v>
      </c>
      <c r="N337" s="930">
        <f t="shared" si="34"/>
        <v>0</v>
      </c>
      <c r="O337" s="931"/>
      <c r="P337" s="932"/>
      <c r="Q337" s="927"/>
      <c r="R337" s="933"/>
      <c r="S337" s="903"/>
      <c r="T337" s="901" t="s">
        <v>1055</v>
      </c>
      <c r="U337" s="901"/>
      <c r="V337" s="901"/>
      <c r="W337" s="901"/>
    </row>
    <row r="338" spans="1:23" s="888" customFormat="1" ht="38.25" x14ac:dyDescent="0.2">
      <c r="B338" s="947" t="s">
        <v>1054</v>
      </c>
      <c r="C338" s="925" t="s">
        <v>1056</v>
      </c>
      <c r="D338" s="948" t="s">
        <v>864</v>
      </c>
      <c r="E338" s="926">
        <v>14958000</v>
      </c>
      <c r="F338" s="927"/>
      <c r="G338" s="927">
        <v>14958000</v>
      </c>
      <c r="H338" s="927"/>
      <c r="I338" s="928"/>
      <c r="J338" s="927"/>
      <c r="K338" s="927">
        <f t="shared" si="35"/>
        <v>14958000</v>
      </c>
      <c r="L338" s="927"/>
      <c r="M338" s="929">
        <f t="shared" si="36"/>
        <v>0</v>
      </c>
      <c r="N338" s="930">
        <f t="shared" si="34"/>
        <v>0</v>
      </c>
      <c r="O338" s="931"/>
      <c r="P338" s="932"/>
      <c r="Q338" s="927"/>
      <c r="R338" s="933"/>
      <c r="S338" s="903"/>
      <c r="T338" s="901" t="s">
        <v>961</v>
      </c>
      <c r="U338" s="901">
        <v>1120000</v>
      </c>
      <c r="V338" s="901"/>
      <c r="W338" s="901"/>
    </row>
    <row r="339" spans="1:23" s="888" customFormat="1" ht="38.25" x14ac:dyDescent="0.2">
      <c r="B339" s="947" t="s">
        <v>1054</v>
      </c>
      <c r="C339" s="925" t="s">
        <v>1057</v>
      </c>
      <c r="D339" s="925" t="s">
        <v>315</v>
      </c>
      <c r="E339" s="926">
        <v>14539120</v>
      </c>
      <c r="F339" s="927"/>
      <c r="G339" s="927">
        <v>14539120</v>
      </c>
      <c r="H339" s="927"/>
      <c r="I339" s="928"/>
      <c r="J339" s="927"/>
      <c r="K339" s="927">
        <f t="shared" si="35"/>
        <v>14539120</v>
      </c>
      <c r="L339" s="927"/>
      <c r="M339" s="929">
        <f t="shared" si="36"/>
        <v>0</v>
      </c>
      <c r="N339" s="930">
        <f t="shared" si="34"/>
        <v>0</v>
      </c>
      <c r="O339" s="931"/>
      <c r="P339" s="932"/>
      <c r="Q339" s="927"/>
      <c r="R339" s="933"/>
      <c r="S339" s="903"/>
      <c r="T339" s="901" t="s">
        <v>944</v>
      </c>
      <c r="U339" s="901">
        <v>640000</v>
      </c>
      <c r="V339" s="901"/>
      <c r="W339" s="901"/>
    </row>
    <row r="340" spans="1:23" s="888" customFormat="1" ht="38.25" x14ac:dyDescent="0.2">
      <c r="B340" s="947" t="s">
        <v>1054</v>
      </c>
      <c r="C340" s="925" t="s">
        <v>1058</v>
      </c>
      <c r="D340" s="925" t="s">
        <v>1012</v>
      </c>
      <c r="E340" s="926">
        <v>2580000</v>
      </c>
      <c r="F340" s="927"/>
      <c r="G340" s="927">
        <v>2580000</v>
      </c>
      <c r="H340" s="927"/>
      <c r="I340" s="928"/>
      <c r="J340" s="927"/>
      <c r="K340" s="927">
        <f t="shared" si="35"/>
        <v>2580000</v>
      </c>
      <c r="L340" s="927"/>
      <c r="M340" s="929">
        <f t="shared" si="36"/>
        <v>0</v>
      </c>
      <c r="N340" s="930">
        <f t="shared" si="34"/>
        <v>0</v>
      </c>
      <c r="O340" s="931"/>
      <c r="P340" s="932"/>
      <c r="Q340" s="927"/>
      <c r="R340" s="933"/>
      <c r="S340" s="903"/>
      <c r="T340" s="901" t="s">
        <v>963</v>
      </c>
      <c r="U340" s="901">
        <v>500000</v>
      </c>
      <c r="V340" s="901"/>
      <c r="W340" s="901"/>
    </row>
    <row r="341" spans="1:23" s="888" customFormat="1" ht="38.25" x14ac:dyDescent="0.2">
      <c r="B341" s="947" t="s">
        <v>1054</v>
      </c>
      <c r="C341" s="925" t="s">
        <v>1059</v>
      </c>
      <c r="D341" s="925" t="s">
        <v>173</v>
      </c>
      <c r="E341" s="926">
        <v>5130000</v>
      </c>
      <c r="F341" s="927"/>
      <c r="G341" s="927">
        <v>5130000</v>
      </c>
      <c r="H341" s="927"/>
      <c r="I341" s="928"/>
      <c r="J341" s="927"/>
      <c r="K341" s="927">
        <f t="shared" si="35"/>
        <v>5130000</v>
      </c>
      <c r="L341" s="927"/>
      <c r="M341" s="929">
        <f t="shared" si="36"/>
        <v>0</v>
      </c>
      <c r="N341" s="930">
        <f t="shared" si="34"/>
        <v>0</v>
      </c>
      <c r="O341" s="931"/>
      <c r="P341" s="932"/>
      <c r="Q341" s="927"/>
      <c r="R341" s="933"/>
      <c r="S341" s="903"/>
      <c r="T341" s="901"/>
      <c r="U341" s="901"/>
      <c r="V341" s="901"/>
      <c r="W341" s="901"/>
    </row>
    <row r="342" spans="1:23" s="888" customFormat="1" ht="38.25" x14ac:dyDescent="0.2">
      <c r="B342" s="947" t="s">
        <v>1054</v>
      </c>
      <c r="C342" s="925" t="s">
        <v>99</v>
      </c>
      <c r="D342" s="948" t="s">
        <v>1060</v>
      </c>
      <c r="E342" s="926">
        <v>22800000</v>
      </c>
      <c r="F342" s="927"/>
      <c r="G342" s="927">
        <v>22800000</v>
      </c>
      <c r="H342" s="927"/>
      <c r="I342" s="928"/>
      <c r="J342" s="927"/>
      <c r="K342" s="927">
        <f t="shared" si="35"/>
        <v>22800000</v>
      </c>
      <c r="L342" s="927"/>
      <c r="M342" s="929">
        <f t="shared" si="36"/>
        <v>0</v>
      </c>
      <c r="N342" s="930">
        <f t="shared" si="34"/>
        <v>0</v>
      </c>
      <c r="O342" s="931"/>
      <c r="P342" s="932"/>
      <c r="Q342" s="927"/>
      <c r="R342" s="933"/>
      <c r="S342" s="903"/>
      <c r="T342" s="901"/>
      <c r="U342" s="901"/>
      <c r="V342" s="901"/>
      <c r="W342" s="901"/>
    </row>
    <row r="343" spans="1:23" s="888" customFormat="1" ht="12.75" hidden="1" x14ac:dyDescent="0.2">
      <c r="B343" s="947"/>
      <c r="C343" s="925"/>
      <c r="D343" s="925"/>
      <c r="E343" s="926"/>
      <c r="F343" s="927"/>
      <c r="G343" s="927"/>
      <c r="H343" s="927"/>
      <c r="I343" s="928"/>
      <c r="J343" s="927"/>
      <c r="K343" s="927">
        <f t="shared" si="35"/>
        <v>0</v>
      </c>
      <c r="L343" s="927"/>
      <c r="M343" s="929">
        <f t="shared" si="36"/>
        <v>0</v>
      </c>
      <c r="N343" s="930">
        <f t="shared" si="34"/>
        <v>0</v>
      </c>
      <c r="O343" s="931"/>
      <c r="P343" s="932"/>
      <c r="Q343" s="927"/>
      <c r="R343" s="933"/>
      <c r="S343" s="903"/>
      <c r="T343" s="901"/>
      <c r="U343" s="901"/>
      <c r="V343" s="901"/>
      <c r="W343" s="901"/>
    </row>
    <row r="344" spans="1:23" s="888" customFormat="1" ht="12.75" hidden="1" x14ac:dyDescent="0.2">
      <c r="B344" s="947"/>
      <c r="C344" s="925"/>
      <c r="D344" s="925"/>
      <c r="E344" s="926"/>
      <c r="F344" s="927"/>
      <c r="G344" s="927"/>
      <c r="H344" s="927"/>
      <c r="I344" s="928"/>
      <c r="J344" s="927"/>
      <c r="K344" s="927">
        <f t="shared" si="35"/>
        <v>0</v>
      </c>
      <c r="L344" s="927"/>
      <c r="M344" s="929"/>
      <c r="N344" s="930">
        <f t="shared" si="34"/>
        <v>0</v>
      </c>
      <c r="O344" s="931"/>
      <c r="P344" s="932"/>
      <c r="Q344" s="927"/>
      <c r="R344" s="933"/>
      <c r="S344" s="903"/>
      <c r="T344" s="901"/>
      <c r="U344" s="901"/>
      <c r="V344" s="901"/>
      <c r="W344" s="901"/>
    </row>
    <row r="345" spans="1:23" s="888" customFormat="1" ht="38.25" x14ac:dyDescent="0.2">
      <c r="B345" s="947" t="s">
        <v>1054</v>
      </c>
      <c r="C345" s="925" t="s">
        <v>947</v>
      </c>
      <c r="D345" s="925"/>
      <c r="E345" s="926"/>
      <c r="F345" s="927"/>
      <c r="G345" s="927">
        <f>U345</f>
        <v>2260000</v>
      </c>
      <c r="H345" s="927"/>
      <c r="I345" s="928"/>
      <c r="J345" s="927"/>
      <c r="K345" s="927">
        <f>SUM(G345:J345)</f>
        <v>2260000</v>
      </c>
      <c r="L345" s="927"/>
      <c r="M345" s="929">
        <f t="shared" si="36"/>
        <v>-2260000</v>
      </c>
      <c r="N345" s="930">
        <f t="shared" si="34"/>
        <v>-2260000</v>
      </c>
      <c r="O345" s="931"/>
      <c r="P345" s="932"/>
      <c r="Q345" s="927"/>
      <c r="R345" s="933"/>
      <c r="S345" s="903"/>
      <c r="T345" s="901" t="s">
        <v>948</v>
      </c>
      <c r="U345" s="901">
        <f>SUM(U338:U343)</f>
        <v>2260000</v>
      </c>
      <c r="V345" s="901"/>
      <c r="W345" s="901"/>
    </row>
    <row r="346" spans="1:23" s="906" customFormat="1" ht="25.5" x14ac:dyDescent="0.2">
      <c r="B346" s="935" t="s">
        <v>997</v>
      </c>
      <c r="C346" s="936" t="s">
        <v>1061</v>
      </c>
      <c r="D346" s="937"/>
      <c r="E346" s="938"/>
      <c r="F346" s="939"/>
      <c r="G346" s="939"/>
      <c r="H346" s="939"/>
      <c r="I346" s="940"/>
      <c r="J346" s="939"/>
      <c r="K346" s="950">
        <f>SUM(K337:K345)</f>
        <v>78581680</v>
      </c>
      <c r="L346" s="950">
        <f>SUM(L337:L345)</f>
        <v>0</v>
      </c>
      <c r="M346" s="950">
        <f>SUM(M337:M345)</f>
        <v>-2260000</v>
      </c>
      <c r="N346" s="942">
        <f>SUM(N337:N345)</f>
        <v>-2260000</v>
      </c>
      <c r="O346" s="943"/>
      <c r="P346" s="944"/>
      <c r="Q346" s="939"/>
      <c r="R346" s="945"/>
      <c r="S346" s="907"/>
      <c r="T346" s="909"/>
      <c r="U346" s="909"/>
      <c r="V346" s="909"/>
      <c r="W346" s="909"/>
    </row>
    <row r="347" spans="1:23" s="888" customFormat="1" ht="27.75" customHeight="1" x14ac:dyDescent="0.2">
      <c r="A347" s="888">
        <v>17</v>
      </c>
      <c r="B347" s="947" t="s">
        <v>576</v>
      </c>
      <c r="C347" s="925" t="s">
        <v>1062</v>
      </c>
      <c r="D347" s="958">
        <v>126</v>
      </c>
      <c r="E347" s="926">
        <v>22539100</v>
      </c>
      <c r="F347" s="927"/>
      <c r="G347" s="927">
        <v>9431000</v>
      </c>
      <c r="H347" s="927">
        <v>13108100</v>
      </c>
      <c r="I347" s="928"/>
      <c r="J347" s="927"/>
      <c r="K347" s="927">
        <f t="shared" ref="K347:K352" si="37">SUM(G347:J347)</f>
        <v>22539100</v>
      </c>
      <c r="L347" s="927"/>
      <c r="M347" s="929">
        <f t="shared" ref="M347:M352" si="38">IF(F347="",E347-K347-L347,F347-K347-L347)</f>
        <v>0</v>
      </c>
      <c r="N347" s="930">
        <f t="shared" si="34"/>
        <v>0</v>
      </c>
      <c r="O347" s="931"/>
      <c r="P347" s="932"/>
      <c r="Q347" s="927"/>
      <c r="R347" s="933"/>
      <c r="S347" s="902"/>
      <c r="T347" s="901"/>
      <c r="U347" s="901"/>
      <c r="V347" s="901"/>
      <c r="W347" s="901"/>
    </row>
    <row r="348" spans="1:23" s="888" customFormat="1" ht="27.75" customHeight="1" x14ac:dyDescent="0.2">
      <c r="B348" s="947" t="s">
        <v>576</v>
      </c>
      <c r="C348" s="925" t="s">
        <v>1063</v>
      </c>
      <c r="D348" s="958"/>
      <c r="E348" s="926">
        <v>559000</v>
      </c>
      <c r="F348" s="927"/>
      <c r="G348" s="927">
        <v>559000</v>
      </c>
      <c r="H348" s="927"/>
      <c r="I348" s="928"/>
      <c r="J348" s="927"/>
      <c r="K348" s="927">
        <f t="shared" si="37"/>
        <v>559000</v>
      </c>
      <c r="L348" s="927"/>
      <c r="M348" s="929">
        <f t="shared" si="38"/>
        <v>0</v>
      </c>
      <c r="N348" s="930">
        <f t="shared" si="34"/>
        <v>0</v>
      </c>
      <c r="O348" s="931"/>
      <c r="P348" s="932"/>
      <c r="Q348" s="927"/>
      <c r="R348" s="933"/>
      <c r="S348" s="903"/>
      <c r="T348" s="901"/>
      <c r="U348" s="901"/>
      <c r="V348" s="901"/>
      <c r="W348" s="901"/>
    </row>
    <row r="349" spans="1:23" s="888" customFormat="1" ht="27.75" customHeight="1" x14ac:dyDescent="0.2">
      <c r="B349" s="947" t="s">
        <v>576</v>
      </c>
      <c r="C349" s="925" t="s">
        <v>1064</v>
      </c>
      <c r="D349" s="958"/>
      <c r="E349" s="949">
        <v>25315000</v>
      </c>
      <c r="F349" s="927"/>
      <c r="G349" s="949">
        <v>25315000</v>
      </c>
      <c r="H349" s="927"/>
      <c r="I349" s="928"/>
      <c r="J349" s="927"/>
      <c r="K349" s="927">
        <f t="shared" si="37"/>
        <v>25315000</v>
      </c>
      <c r="L349" s="927"/>
      <c r="M349" s="929">
        <f t="shared" si="38"/>
        <v>0</v>
      </c>
      <c r="N349" s="930">
        <f t="shared" si="34"/>
        <v>0</v>
      </c>
      <c r="O349" s="931"/>
      <c r="P349" s="932"/>
      <c r="Q349" s="927"/>
      <c r="R349" s="933"/>
      <c r="S349" s="903"/>
      <c r="T349" s="901"/>
      <c r="U349" s="901"/>
      <c r="V349" s="901"/>
      <c r="W349" s="901"/>
    </row>
    <row r="350" spans="1:23" s="888" customFormat="1" ht="27.75" customHeight="1" x14ac:dyDescent="0.2">
      <c r="B350" s="947" t="s">
        <v>576</v>
      </c>
      <c r="C350" s="925" t="s">
        <v>1065</v>
      </c>
      <c r="D350" s="958"/>
      <c r="E350" s="927">
        <v>15960000</v>
      </c>
      <c r="F350" s="927"/>
      <c r="G350" s="927">
        <v>15960000</v>
      </c>
      <c r="H350" s="927"/>
      <c r="I350" s="928"/>
      <c r="J350" s="927"/>
      <c r="K350" s="927">
        <f t="shared" si="37"/>
        <v>15960000</v>
      </c>
      <c r="L350" s="927"/>
      <c r="M350" s="929"/>
      <c r="N350" s="930">
        <f t="shared" si="34"/>
        <v>0</v>
      </c>
      <c r="O350" s="931"/>
      <c r="P350" s="932"/>
      <c r="Q350" s="927"/>
      <c r="R350" s="933"/>
      <c r="S350" s="903"/>
      <c r="T350" s="901"/>
      <c r="U350" s="901"/>
      <c r="V350" s="901"/>
      <c r="W350" s="901"/>
    </row>
    <row r="351" spans="1:23" s="888" customFormat="1" ht="27.75" customHeight="1" x14ac:dyDescent="0.2">
      <c r="B351" s="947" t="s">
        <v>576</v>
      </c>
      <c r="C351" s="925" t="s">
        <v>947</v>
      </c>
      <c r="D351" s="925" t="s">
        <v>1066</v>
      </c>
      <c r="E351" s="926"/>
      <c r="F351" s="927"/>
      <c r="G351" s="927">
        <f>U351</f>
        <v>183451000</v>
      </c>
      <c r="H351" s="927"/>
      <c r="I351" s="928"/>
      <c r="J351" s="927"/>
      <c r="K351" s="927">
        <f t="shared" si="37"/>
        <v>183451000</v>
      </c>
      <c r="L351" s="927"/>
      <c r="M351" s="929">
        <f>IF(F351="",E351-K351-L351,F351-K351-L351)</f>
        <v>-183451000</v>
      </c>
      <c r="N351" s="930">
        <f t="shared" si="34"/>
        <v>-183451000</v>
      </c>
      <c r="O351" s="931"/>
      <c r="P351" s="932"/>
      <c r="Q351" s="927"/>
      <c r="R351" s="933"/>
      <c r="S351" s="903"/>
      <c r="T351" s="901" t="s">
        <v>948</v>
      </c>
      <c r="U351" s="901">
        <v>183451000</v>
      </c>
      <c r="V351" s="901"/>
      <c r="W351" s="901"/>
    </row>
    <row r="352" spans="1:23" s="888" customFormat="1" ht="12.75" hidden="1" x14ac:dyDescent="0.2">
      <c r="B352" s="947"/>
      <c r="C352" s="925"/>
      <c r="D352" s="925"/>
      <c r="E352" s="926"/>
      <c r="F352" s="927"/>
      <c r="G352" s="927">
        <f>U352</f>
        <v>0</v>
      </c>
      <c r="H352" s="927"/>
      <c r="I352" s="928"/>
      <c r="J352" s="927"/>
      <c r="K352" s="927">
        <f t="shared" si="37"/>
        <v>0</v>
      </c>
      <c r="L352" s="927"/>
      <c r="M352" s="929">
        <f t="shared" si="38"/>
        <v>0</v>
      </c>
      <c r="N352" s="930">
        <f t="shared" si="34"/>
        <v>0</v>
      </c>
      <c r="O352" s="931"/>
      <c r="P352" s="932"/>
      <c r="Q352" s="927"/>
      <c r="R352" s="933"/>
      <c r="S352" s="903"/>
      <c r="T352" s="901"/>
      <c r="U352" s="901"/>
      <c r="V352" s="901"/>
      <c r="W352" s="901"/>
    </row>
    <row r="353" spans="1:23" s="906" customFormat="1" ht="25.5" x14ac:dyDescent="0.2">
      <c r="B353" s="935" t="s">
        <v>997</v>
      </c>
      <c r="C353" s="936" t="s">
        <v>1067</v>
      </c>
      <c r="D353" s="937"/>
      <c r="E353" s="938"/>
      <c r="F353" s="939"/>
      <c r="G353" s="939"/>
      <c r="H353" s="939"/>
      <c r="I353" s="940"/>
      <c r="J353" s="939"/>
      <c r="K353" s="950">
        <f>SUM(K347:K352)</f>
        <v>247824100</v>
      </c>
      <c r="L353" s="950">
        <f>SUM(L347:L352)</f>
        <v>0</v>
      </c>
      <c r="M353" s="950">
        <f>SUM(M347:M352)</f>
        <v>-183451000</v>
      </c>
      <c r="N353" s="942">
        <f>SUM(N347:N352)</f>
        <v>-183451000</v>
      </c>
      <c r="O353" s="943"/>
      <c r="P353" s="944"/>
      <c r="Q353" s="939"/>
      <c r="R353" s="945"/>
      <c r="S353" s="908"/>
      <c r="T353" s="909"/>
      <c r="U353" s="909"/>
      <c r="V353" s="909"/>
      <c r="W353" s="909"/>
    </row>
    <row r="354" spans="1:23" s="888" customFormat="1" ht="12.75" x14ac:dyDescent="0.2">
      <c r="A354" s="888">
        <v>18</v>
      </c>
      <c r="B354" s="947" t="s">
        <v>1068</v>
      </c>
      <c r="C354" s="925" t="s">
        <v>1069</v>
      </c>
      <c r="D354" s="948" t="s">
        <v>1070</v>
      </c>
      <c r="E354" s="926">
        <v>2000000</v>
      </c>
      <c r="F354" s="927"/>
      <c r="G354" s="927">
        <v>2000000</v>
      </c>
      <c r="H354" s="927"/>
      <c r="I354" s="928"/>
      <c r="J354" s="927"/>
      <c r="K354" s="927">
        <f t="shared" ref="K354:K359" si="39">SUM(G354:J354)</f>
        <v>2000000</v>
      </c>
      <c r="L354" s="927"/>
      <c r="M354" s="929">
        <f t="shared" ref="M354:M368" si="40">IF(F354="",E354-K354-L354,F354-K354-L354)</f>
        <v>0</v>
      </c>
      <c r="N354" s="930">
        <f t="shared" si="34"/>
        <v>0</v>
      </c>
      <c r="O354" s="931"/>
      <c r="P354" s="932"/>
      <c r="Q354" s="927"/>
      <c r="R354" s="933"/>
      <c r="T354" s="901" t="s">
        <v>1071</v>
      </c>
      <c r="U354" s="901">
        <v>800000</v>
      </c>
      <c r="V354" s="901"/>
      <c r="W354" s="901"/>
    </row>
    <row r="355" spans="1:23" s="888" customFormat="1" ht="25.5" x14ac:dyDescent="0.2">
      <c r="B355" s="947" t="s">
        <v>1068</v>
      </c>
      <c r="C355" s="925" t="s">
        <v>1072</v>
      </c>
      <c r="D355" s="925" t="s">
        <v>1073</v>
      </c>
      <c r="E355" s="926">
        <v>5000000</v>
      </c>
      <c r="F355" s="927"/>
      <c r="G355" s="927">
        <v>5000000</v>
      </c>
      <c r="H355" s="927"/>
      <c r="I355" s="928"/>
      <c r="J355" s="927"/>
      <c r="K355" s="927">
        <f t="shared" si="39"/>
        <v>5000000</v>
      </c>
      <c r="L355" s="927"/>
      <c r="M355" s="929">
        <f t="shared" si="40"/>
        <v>0</v>
      </c>
      <c r="N355" s="930">
        <f t="shared" si="34"/>
        <v>0</v>
      </c>
      <c r="O355" s="931"/>
      <c r="P355" s="932"/>
      <c r="Q355" s="927"/>
      <c r="R355" s="933"/>
      <c r="T355" s="901" t="s">
        <v>1074</v>
      </c>
      <c r="U355" s="901">
        <v>1620000</v>
      </c>
      <c r="V355" s="901"/>
      <c r="W355" s="901"/>
    </row>
    <row r="356" spans="1:23" s="888" customFormat="1" ht="25.5" x14ac:dyDescent="0.2">
      <c r="B356" s="947" t="s">
        <v>1068</v>
      </c>
      <c r="C356" s="925" t="s">
        <v>175</v>
      </c>
      <c r="D356" s="925" t="s">
        <v>1075</v>
      </c>
      <c r="E356" s="926">
        <v>1100000</v>
      </c>
      <c r="F356" s="927"/>
      <c r="G356" s="926">
        <v>1100000</v>
      </c>
      <c r="H356" s="927"/>
      <c r="I356" s="928"/>
      <c r="J356" s="927"/>
      <c r="K356" s="927">
        <f t="shared" si="39"/>
        <v>1100000</v>
      </c>
      <c r="L356" s="927"/>
      <c r="M356" s="929">
        <f t="shared" si="40"/>
        <v>0</v>
      </c>
      <c r="N356" s="930">
        <f t="shared" si="34"/>
        <v>0</v>
      </c>
      <c r="O356" s="931"/>
      <c r="P356" s="932"/>
      <c r="Q356" s="927"/>
      <c r="R356" s="933"/>
      <c r="T356" s="901" t="s">
        <v>1076</v>
      </c>
      <c r="U356" s="901">
        <v>1870000</v>
      </c>
      <c r="V356" s="901"/>
      <c r="W356" s="901"/>
    </row>
    <row r="357" spans="1:23" s="888" customFormat="1" ht="25.5" x14ac:dyDescent="0.2">
      <c r="B357" s="947" t="s">
        <v>1068</v>
      </c>
      <c r="C357" s="925" t="s">
        <v>823</v>
      </c>
      <c r="D357" s="925" t="s">
        <v>1075</v>
      </c>
      <c r="E357" s="926">
        <v>1584000</v>
      </c>
      <c r="F357" s="927"/>
      <c r="G357" s="926">
        <v>1584000</v>
      </c>
      <c r="H357" s="927"/>
      <c r="I357" s="928"/>
      <c r="J357" s="927"/>
      <c r="K357" s="927">
        <f t="shared" si="39"/>
        <v>1584000</v>
      </c>
      <c r="L357" s="927"/>
      <c r="M357" s="929">
        <f t="shared" si="40"/>
        <v>0</v>
      </c>
      <c r="N357" s="930">
        <f t="shared" si="34"/>
        <v>0</v>
      </c>
      <c r="O357" s="931"/>
      <c r="P357" s="932"/>
      <c r="Q357" s="927"/>
      <c r="R357" s="933"/>
      <c r="T357" s="913" t="s">
        <v>1077</v>
      </c>
      <c r="U357" s="910">
        <v>1860000</v>
      </c>
      <c r="V357" s="901"/>
      <c r="W357" s="901"/>
    </row>
    <row r="358" spans="1:23" s="888" customFormat="1" ht="12.75" x14ac:dyDescent="0.2">
      <c r="B358" s="947" t="s">
        <v>1068</v>
      </c>
      <c r="C358" s="925" t="s">
        <v>1078</v>
      </c>
      <c r="D358" s="925" t="s">
        <v>1079</v>
      </c>
      <c r="E358" s="926">
        <v>230853099</v>
      </c>
      <c r="F358" s="927"/>
      <c r="G358" s="926">
        <v>69255929</v>
      </c>
      <c r="H358" s="927">
        <v>35783000</v>
      </c>
      <c r="I358" s="928"/>
      <c r="J358" s="927"/>
      <c r="K358" s="927">
        <f t="shared" si="39"/>
        <v>105038929</v>
      </c>
      <c r="L358" s="927"/>
      <c r="M358" s="929">
        <f t="shared" si="40"/>
        <v>125814170</v>
      </c>
      <c r="N358" s="930">
        <f t="shared" si="34"/>
        <v>125814170</v>
      </c>
      <c r="O358" s="931"/>
      <c r="P358" s="932"/>
      <c r="Q358" s="927"/>
      <c r="R358" s="933"/>
      <c r="T358" s="901"/>
      <c r="U358" s="901"/>
      <c r="V358" s="901"/>
      <c r="W358" s="901"/>
    </row>
    <row r="359" spans="1:23" s="888" customFormat="1" ht="25.5" x14ac:dyDescent="0.2">
      <c r="B359" s="947" t="s">
        <v>1068</v>
      </c>
      <c r="C359" s="925" t="s">
        <v>1080</v>
      </c>
      <c r="D359" s="925" t="s">
        <v>1081</v>
      </c>
      <c r="E359" s="926">
        <f>3490000+4660000</f>
        <v>8150000</v>
      </c>
      <c r="F359" s="927"/>
      <c r="G359" s="926">
        <v>3490000</v>
      </c>
      <c r="H359" s="927">
        <v>4660000</v>
      </c>
      <c r="I359" s="928"/>
      <c r="J359" s="927"/>
      <c r="K359" s="927">
        <f t="shared" si="39"/>
        <v>8150000</v>
      </c>
      <c r="L359" s="927"/>
      <c r="M359" s="929">
        <f t="shared" si="40"/>
        <v>0</v>
      </c>
      <c r="N359" s="930">
        <f t="shared" si="34"/>
        <v>0</v>
      </c>
      <c r="O359" s="931"/>
      <c r="P359" s="932"/>
      <c r="Q359" s="927"/>
      <c r="R359" s="933"/>
      <c r="T359" s="901"/>
      <c r="U359" s="901"/>
      <c r="V359" s="901"/>
      <c r="W359" s="901"/>
    </row>
    <row r="360" spans="1:23" s="888" customFormat="1" ht="25.5" x14ac:dyDescent="0.2">
      <c r="B360" s="947" t="s">
        <v>1068</v>
      </c>
      <c r="C360" s="925" t="s">
        <v>1082</v>
      </c>
      <c r="D360" s="925" t="s">
        <v>1083</v>
      </c>
      <c r="E360" s="934">
        <v>7200000</v>
      </c>
      <c r="F360" s="927"/>
      <c r="G360" s="926">
        <v>7200000</v>
      </c>
      <c r="H360" s="927"/>
      <c r="I360" s="928"/>
      <c r="J360" s="927"/>
      <c r="K360" s="927">
        <f t="shared" ref="K360:K371" si="41">SUM(G360:J360)</f>
        <v>7200000</v>
      </c>
      <c r="L360" s="927"/>
      <c r="M360" s="929">
        <f t="shared" si="40"/>
        <v>0</v>
      </c>
      <c r="N360" s="930">
        <f t="shared" si="34"/>
        <v>0</v>
      </c>
      <c r="O360" s="931"/>
      <c r="P360" s="932"/>
      <c r="Q360" s="927"/>
      <c r="R360" s="933"/>
      <c r="T360" s="901"/>
      <c r="U360" s="901"/>
      <c r="V360" s="901"/>
      <c r="W360" s="901"/>
    </row>
    <row r="361" spans="1:23" s="888" customFormat="1" ht="12.75" x14ac:dyDescent="0.2">
      <c r="B361" s="947" t="s">
        <v>1068</v>
      </c>
      <c r="C361" s="925" t="s">
        <v>394</v>
      </c>
      <c r="D361" s="925" t="s">
        <v>1084</v>
      </c>
      <c r="E361" s="926">
        <v>102780000</v>
      </c>
      <c r="F361" s="927"/>
      <c r="G361" s="926">
        <v>41112000</v>
      </c>
      <c r="H361" s="927"/>
      <c r="I361" s="928"/>
      <c r="J361" s="927"/>
      <c r="K361" s="927">
        <f t="shared" si="41"/>
        <v>41112000</v>
      </c>
      <c r="L361" s="927"/>
      <c r="M361" s="929">
        <f>IF(F361="",E361-K361-L361,F361-K361-L361)</f>
        <v>61668000</v>
      </c>
      <c r="N361" s="930">
        <f t="shared" si="34"/>
        <v>61668000</v>
      </c>
      <c r="O361" s="931"/>
      <c r="P361" s="932"/>
      <c r="Q361" s="927"/>
      <c r="R361" s="933"/>
      <c r="T361" s="901"/>
      <c r="U361" s="901"/>
      <c r="V361" s="901"/>
      <c r="W361" s="901"/>
    </row>
    <row r="362" spans="1:23" s="888" customFormat="1" ht="25.5" x14ac:dyDescent="0.2">
      <c r="B362" s="947" t="s">
        <v>1068</v>
      </c>
      <c r="C362" s="925" t="s">
        <v>1085</v>
      </c>
      <c r="D362" s="925" t="s">
        <v>887</v>
      </c>
      <c r="E362" s="934">
        <v>20000000</v>
      </c>
      <c r="F362" s="927"/>
      <c r="G362" s="926">
        <v>20000000</v>
      </c>
      <c r="H362" s="927"/>
      <c r="I362" s="928"/>
      <c r="J362" s="927"/>
      <c r="K362" s="927">
        <f t="shared" si="41"/>
        <v>20000000</v>
      </c>
      <c r="L362" s="927"/>
      <c r="M362" s="929">
        <f t="shared" si="40"/>
        <v>0</v>
      </c>
      <c r="N362" s="930">
        <f t="shared" si="34"/>
        <v>0</v>
      </c>
      <c r="O362" s="931"/>
      <c r="P362" s="932"/>
      <c r="Q362" s="927"/>
      <c r="R362" s="933"/>
      <c r="T362" s="901"/>
      <c r="U362" s="901"/>
      <c r="V362" s="901"/>
      <c r="W362" s="901"/>
    </row>
    <row r="363" spans="1:23" s="888" customFormat="1" ht="12.75" x14ac:dyDescent="0.2">
      <c r="B363" s="947" t="s">
        <v>1068</v>
      </c>
      <c r="C363" s="925" t="s">
        <v>1086</v>
      </c>
      <c r="D363" s="948" t="s">
        <v>1060</v>
      </c>
      <c r="E363" s="927">
        <v>20951000</v>
      </c>
      <c r="F363" s="927"/>
      <c r="G363" s="926">
        <v>20951000</v>
      </c>
      <c r="H363" s="927"/>
      <c r="I363" s="928"/>
      <c r="J363" s="927"/>
      <c r="K363" s="927">
        <f t="shared" si="41"/>
        <v>20951000</v>
      </c>
      <c r="L363" s="927"/>
      <c r="M363" s="929">
        <f t="shared" si="40"/>
        <v>0</v>
      </c>
      <c r="N363" s="930">
        <f t="shared" si="34"/>
        <v>0</v>
      </c>
      <c r="O363" s="931"/>
      <c r="P363" s="932"/>
      <c r="Q363" s="927"/>
      <c r="R363" s="933"/>
      <c r="T363" s="901"/>
      <c r="U363" s="901"/>
      <c r="V363" s="901"/>
      <c r="W363" s="901"/>
    </row>
    <row r="364" spans="1:23" s="888" customFormat="1" ht="12.75" x14ac:dyDescent="0.2">
      <c r="B364" s="947" t="s">
        <v>1068</v>
      </c>
      <c r="C364" s="925" t="s">
        <v>1087</v>
      </c>
      <c r="D364" s="925" t="s">
        <v>1088</v>
      </c>
      <c r="E364" s="927">
        <v>15246000</v>
      </c>
      <c r="F364" s="927"/>
      <c r="G364" s="927">
        <v>15246000</v>
      </c>
      <c r="H364" s="927"/>
      <c r="I364" s="928"/>
      <c r="J364" s="927"/>
      <c r="K364" s="927">
        <f t="shared" si="41"/>
        <v>15246000</v>
      </c>
      <c r="L364" s="927"/>
      <c r="M364" s="929">
        <f t="shared" si="40"/>
        <v>0</v>
      </c>
      <c r="N364" s="930">
        <f t="shared" si="34"/>
        <v>0</v>
      </c>
      <c r="O364" s="931"/>
      <c r="P364" s="932"/>
      <c r="Q364" s="927"/>
      <c r="R364" s="933"/>
      <c r="T364" s="901"/>
      <c r="U364" s="901"/>
      <c r="V364" s="901"/>
      <c r="W364" s="901"/>
    </row>
    <row r="365" spans="1:23" s="888" customFormat="1" ht="25.5" x14ac:dyDescent="0.2">
      <c r="B365" s="947" t="s">
        <v>1068</v>
      </c>
      <c r="C365" s="925" t="s">
        <v>1089</v>
      </c>
      <c r="D365" s="925" t="s">
        <v>1090</v>
      </c>
      <c r="E365" s="926">
        <v>3158000</v>
      </c>
      <c r="F365" s="927"/>
      <c r="G365" s="926">
        <v>3158000</v>
      </c>
      <c r="H365" s="927"/>
      <c r="I365" s="928"/>
      <c r="J365" s="927"/>
      <c r="K365" s="927">
        <f t="shared" si="41"/>
        <v>3158000</v>
      </c>
      <c r="L365" s="927"/>
      <c r="M365" s="929">
        <f t="shared" si="40"/>
        <v>0</v>
      </c>
      <c r="N365" s="930">
        <f t="shared" si="34"/>
        <v>0</v>
      </c>
      <c r="O365" s="931"/>
      <c r="P365" s="932"/>
      <c r="Q365" s="927"/>
      <c r="R365" s="933"/>
      <c r="T365" s="901"/>
      <c r="U365" s="901"/>
      <c r="V365" s="901"/>
      <c r="W365" s="901"/>
    </row>
    <row r="366" spans="1:23" s="888" customFormat="1" ht="25.5" x14ac:dyDescent="0.2">
      <c r="B366" s="947" t="s">
        <v>1068</v>
      </c>
      <c r="C366" s="925" t="s">
        <v>1082</v>
      </c>
      <c r="D366" s="925" t="s">
        <v>1083</v>
      </c>
      <c r="E366" s="926">
        <v>8900000</v>
      </c>
      <c r="F366" s="927"/>
      <c r="G366" s="926">
        <v>8900000</v>
      </c>
      <c r="H366" s="927"/>
      <c r="I366" s="928"/>
      <c r="J366" s="927"/>
      <c r="K366" s="927">
        <f t="shared" si="41"/>
        <v>8900000</v>
      </c>
      <c r="L366" s="927"/>
      <c r="M366" s="929">
        <f t="shared" si="40"/>
        <v>0</v>
      </c>
      <c r="N366" s="930">
        <f t="shared" si="34"/>
        <v>0</v>
      </c>
      <c r="O366" s="931"/>
      <c r="P366" s="932"/>
      <c r="Q366" s="927"/>
      <c r="R366" s="933"/>
      <c r="T366" s="901"/>
      <c r="U366" s="901"/>
      <c r="V366" s="901"/>
      <c r="W366" s="901"/>
    </row>
    <row r="367" spans="1:23" s="888" customFormat="1" ht="25.5" x14ac:dyDescent="0.2">
      <c r="B367" s="947" t="s">
        <v>1068</v>
      </c>
      <c r="C367" s="925" t="s">
        <v>1091</v>
      </c>
      <c r="D367" s="925" t="s">
        <v>1090</v>
      </c>
      <c r="E367" s="926">
        <v>8270000</v>
      </c>
      <c r="F367" s="927"/>
      <c r="G367" s="926">
        <v>8270000</v>
      </c>
      <c r="H367" s="927"/>
      <c r="I367" s="928"/>
      <c r="J367" s="927"/>
      <c r="K367" s="927">
        <f t="shared" si="41"/>
        <v>8270000</v>
      </c>
      <c r="L367" s="927"/>
      <c r="M367" s="929">
        <f t="shared" si="40"/>
        <v>0</v>
      </c>
      <c r="N367" s="930">
        <f t="shared" si="34"/>
        <v>0</v>
      </c>
      <c r="O367" s="931"/>
      <c r="P367" s="932"/>
      <c r="Q367" s="927"/>
      <c r="R367" s="933"/>
      <c r="T367" s="901"/>
      <c r="U367" s="901"/>
      <c r="V367" s="901"/>
      <c r="W367" s="901"/>
    </row>
    <row r="368" spans="1:23" s="888" customFormat="1" ht="12.75" x14ac:dyDescent="0.2">
      <c r="B368" s="947" t="s">
        <v>1068</v>
      </c>
      <c r="C368" s="925" t="s">
        <v>1092</v>
      </c>
      <c r="D368" s="925" t="s">
        <v>1093</v>
      </c>
      <c r="E368" s="927">
        <v>17798000</v>
      </c>
      <c r="F368" s="927"/>
      <c r="G368" s="926">
        <v>17798000</v>
      </c>
      <c r="H368" s="927"/>
      <c r="I368" s="928"/>
      <c r="J368" s="927"/>
      <c r="K368" s="927">
        <f t="shared" si="41"/>
        <v>17798000</v>
      </c>
      <c r="L368" s="927"/>
      <c r="M368" s="929">
        <f t="shared" si="40"/>
        <v>0</v>
      </c>
      <c r="N368" s="930">
        <f t="shared" si="34"/>
        <v>0</v>
      </c>
      <c r="O368" s="931"/>
      <c r="P368" s="932"/>
      <c r="Q368" s="927"/>
      <c r="R368" s="933"/>
      <c r="T368" s="901"/>
      <c r="U368" s="901"/>
      <c r="V368" s="901"/>
      <c r="W368" s="901"/>
    </row>
    <row r="369" spans="1:23" s="888" customFormat="1" ht="12.75" x14ac:dyDescent="0.2">
      <c r="B369" s="947" t="s">
        <v>1068</v>
      </c>
      <c r="C369" s="925" t="s">
        <v>1094</v>
      </c>
      <c r="D369" s="925" t="s">
        <v>1095</v>
      </c>
      <c r="E369" s="949">
        <v>665000</v>
      </c>
      <c r="F369" s="927"/>
      <c r="G369" s="949">
        <v>665000</v>
      </c>
      <c r="H369" s="927"/>
      <c r="I369" s="928"/>
      <c r="J369" s="927"/>
      <c r="K369" s="927">
        <f t="shared" si="41"/>
        <v>665000</v>
      </c>
      <c r="L369" s="927"/>
      <c r="M369" s="929"/>
      <c r="N369" s="930">
        <f t="shared" si="34"/>
        <v>0</v>
      </c>
      <c r="O369" s="931"/>
      <c r="P369" s="932"/>
      <c r="Q369" s="927"/>
      <c r="R369" s="933"/>
      <c r="T369" s="901"/>
      <c r="U369" s="901"/>
      <c r="V369" s="901"/>
      <c r="W369" s="901"/>
    </row>
    <row r="370" spans="1:23" s="888" customFormat="1" ht="25.5" x14ac:dyDescent="0.2">
      <c r="B370" s="947" t="s">
        <v>1068</v>
      </c>
      <c r="C370" s="925" t="s">
        <v>1078</v>
      </c>
      <c r="D370" s="925" t="s">
        <v>229</v>
      </c>
      <c r="E370" s="949">
        <v>169097171</v>
      </c>
      <c r="F370" s="927"/>
      <c r="G370" s="949">
        <v>169097171</v>
      </c>
      <c r="H370" s="927"/>
      <c r="I370" s="928"/>
      <c r="J370" s="927"/>
      <c r="K370" s="927">
        <f t="shared" si="41"/>
        <v>169097171</v>
      </c>
      <c r="L370" s="927"/>
      <c r="M370" s="929"/>
      <c r="N370" s="930">
        <f t="shared" si="34"/>
        <v>0</v>
      </c>
      <c r="O370" s="931"/>
      <c r="P370" s="932"/>
      <c r="Q370" s="927"/>
      <c r="R370" s="933"/>
      <c r="T370" s="901"/>
      <c r="U370" s="901"/>
      <c r="V370" s="901"/>
      <c r="W370" s="901"/>
    </row>
    <row r="371" spans="1:23" s="888" customFormat="1" ht="12.75" x14ac:dyDescent="0.2">
      <c r="B371" s="947" t="s">
        <v>1068</v>
      </c>
      <c r="C371" s="925" t="s">
        <v>947</v>
      </c>
      <c r="D371" s="925"/>
      <c r="E371" s="926"/>
      <c r="F371" s="927"/>
      <c r="G371" s="926">
        <f>U371</f>
        <v>6150000</v>
      </c>
      <c r="H371" s="927"/>
      <c r="I371" s="928"/>
      <c r="J371" s="927"/>
      <c r="K371" s="927">
        <f t="shared" si="41"/>
        <v>6150000</v>
      </c>
      <c r="L371" s="927"/>
      <c r="M371" s="929">
        <f>IF(F371="",E371-K371-L371,F371-K371-L371)</f>
        <v>-6150000</v>
      </c>
      <c r="N371" s="930">
        <f t="shared" si="34"/>
        <v>-6150000</v>
      </c>
      <c r="O371" s="931"/>
      <c r="P371" s="932"/>
      <c r="Q371" s="927"/>
      <c r="R371" s="933"/>
      <c r="T371" s="901" t="s">
        <v>948</v>
      </c>
      <c r="U371" s="901">
        <f>SUM(U354:U357)</f>
        <v>6150000</v>
      </c>
      <c r="V371" s="901"/>
      <c r="W371" s="901"/>
    </row>
    <row r="372" spans="1:23" s="906" customFormat="1" ht="12.75" x14ac:dyDescent="0.2">
      <c r="B372" s="935" t="s">
        <v>997</v>
      </c>
      <c r="C372" s="936" t="s">
        <v>1068</v>
      </c>
      <c r="D372" s="937"/>
      <c r="E372" s="938"/>
      <c r="F372" s="939"/>
      <c r="G372" s="939"/>
      <c r="H372" s="939"/>
      <c r="I372" s="940"/>
      <c r="J372" s="939"/>
      <c r="K372" s="950">
        <f>SUM(K354:K371)</f>
        <v>441420100</v>
      </c>
      <c r="L372" s="950">
        <f>SUM(L354:L371)</f>
        <v>0</v>
      </c>
      <c r="M372" s="950">
        <f>SUM(M354:M371)</f>
        <v>181332170</v>
      </c>
      <c r="N372" s="942">
        <f>SUM(N354:N371)</f>
        <v>181332170</v>
      </c>
      <c r="O372" s="943"/>
      <c r="P372" s="944"/>
      <c r="Q372" s="939"/>
      <c r="R372" s="945"/>
      <c r="S372" s="907"/>
      <c r="T372" s="909"/>
      <c r="U372" s="909"/>
      <c r="V372" s="909"/>
      <c r="W372" s="909"/>
    </row>
    <row r="373" spans="1:23" s="888" customFormat="1" ht="38.25" x14ac:dyDescent="0.2">
      <c r="A373" s="888">
        <v>19</v>
      </c>
      <c r="B373" s="947" t="s">
        <v>1096</v>
      </c>
      <c r="C373" s="925" t="s">
        <v>1097</v>
      </c>
      <c r="D373" s="948" t="s">
        <v>1098</v>
      </c>
      <c r="E373" s="926">
        <v>30000000</v>
      </c>
      <c r="F373" s="927"/>
      <c r="G373" s="927">
        <v>30000000</v>
      </c>
      <c r="H373" s="927"/>
      <c r="I373" s="928"/>
      <c r="J373" s="927"/>
      <c r="K373" s="927">
        <f t="shared" ref="K373:K395" si="42">SUM(G373:J373)</f>
        <v>30000000</v>
      </c>
      <c r="L373" s="927"/>
      <c r="M373" s="929">
        <f t="shared" ref="M373:M381" si="43">IF(F373="",E373-K373-L373,F373-K373-L373)</f>
        <v>0</v>
      </c>
      <c r="N373" s="930">
        <f t="shared" si="34"/>
        <v>0</v>
      </c>
      <c r="O373" s="931"/>
      <c r="P373" s="932"/>
      <c r="Q373" s="927"/>
      <c r="R373" s="933"/>
      <c r="T373" s="901" t="s">
        <v>1074</v>
      </c>
      <c r="U373" s="901">
        <v>840000</v>
      </c>
      <c r="V373" s="901"/>
      <c r="W373" s="901"/>
    </row>
    <row r="374" spans="1:23" s="888" customFormat="1" ht="12.75" x14ac:dyDescent="0.2">
      <c r="B374" s="947" t="s">
        <v>1096</v>
      </c>
      <c r="C374" s="925" t="s">
        <v>1099</v>
      </c>
      <c r="D374" s="948" t="s">
        <v>736</v>
      </c>
      <c r="E374" s="926">
        <v>11260004.285714287</v>
      </c>
      <c r="F374" s="927"/>
      <c r="G374" s="927">
        <v>7882003.0000000009</v>
      </c>
      <c r="H374" s="927">
        <v>3378000</v>
      </c>
      <c r="I374" s="928"/>
      <c r="J374" s="927"/>
      <c r="K374" s="927">
        <f t="shared" si="42"/>
        <v>11260003</v>
      </c>
      <c r="L374" s="927"/>
      <c r="M374" s="929">
        <f t="shared" si="43"/>
        <v>1.2857142873108387</v>
      </c>
      <c r="N374" s="930">
        <f t="shared" si="34"/>
        <v>1.2857142873108387</v>
      </c>
      <c r="O374" s="931"/>
      <c r="P374" s="932"/>
      <c r="Q374" s="927"/>
      <c r="R374" s="933"/>
      <c r="T374" s="901" t="s">
        <v>1076</v>
      </c>
      <c r="U374" s="901">
        <v>1960000</v>
      </c>
      <c r="V374" s="901"/>
      <c r="W374" s="901"/>
    </row>
    <row r="375" spans="1:23" s="888" customFormat="1" ht="12.75" x14ac:dyDescent="0.2">
      <c r="B375" s="947" t="s">
        <v>1096</v>
      </c>
      <c r="C375" s="925" t="s">
        <v>1100</v>
      </c>
      <c r="D375" s="925" t="s">
        <v>1101</v>
      </c>
      <c r="E375" s="934">
        <v>5000000</v>
      </c>
      <c r="F375" s="927"/>
      <c r="G375" s="927">
        <v>5000000</v>
      </c>
      <c r="H375" s="927"/>
      <c r="I375" s="928"/>
      <c r="J375" s="927"/>
      <c r="K375" s="927">
        <f t="shared" si="42"/>
        <v>5000000</v>
      </c>
      <c r="L375" s="927"/>
      <c r="M375" s="929">
        <f t="shared" si="43"/>
        <v>0</v>
      </c>
      <c r="N375" s="930">
        <f t="shared" si="34"/>
        <v>0</v>
      </c>
      <c r="O375" s="931"/>
      <c r="P375" s="932"/>
      <c r="Q375" s="927"/>
      <c r="R375" s="933"/>
      <c r="T375" s="913" t="s">
        <v>1077</v>
      </c>
      <c r="U375" s="910">
        <v>1680000</v>
      </c>
      <c r="V375" s="901"/>
      <c r="W375" s="901"/>
    </row>
    <row r="376" spans="1:23" s="888" customFormat="1" ht="12.75" x14ac:dyDescent="0.2">
      <c r="B376" s="947" t="s">
        <v>1096</v>
      </c>
      <c r="C376" s="925" t="s">
        <v>1102</v>
      </c>
      <c r="D376" s="948" t="s">
        <v>1060</v>
      </c>
      <c r="E376" s="926">
        <v>1900000</v>
      </c>
      <c r="F376" s="927"/>
      <c r="G376" s="926">
        <v>1900000</v>
      </c>
      <c r="H376" s="927"/>
      <c r="I376" s="928"/>
      <c r="J376" s="927"/>
      <c r="K376" s="927">
        <f t="shared" si="42"/>
        <v>1900000</v>
      </c>
      <c r="L376" s="927"/>
      <c r="M376" s="929">
        <f t="shared" si="43"/>
        <v>0</v>
      </c>
      <c r="N376" s="930">
        <f t="shared" si="34"/>
        <v>0</v>
      </c>
      <c r="O376" s="931"/>
      <c r="P376" s="932"/>
      <c r="Q376" s="927"/>
      <c r="R376" s="933"/>
      <c r="T376" s="901"/>
      <c r="U376" s="901"/>
      <c r="V376" s="901"/>
      <c r="W376" s="901"/>
    </row>
    <row r="377" spans="1:23" s="888" customFormat="1" ht="12.75" x14ac:dyDescent="0.2">
      <c r="B377" s="947" t="s">
        <v>1096</v>
      </c>
      <c r="C377" s="925" t="s">
        <v>1103</v>
      </c>
      <c r="D377" s="948" t="s">
        <v>1060</v>
      </c>
      <c r="E377" s="926">
        <v>2282000</v>
      </c>
      <c r="F377" s="927"/>
      <c r="G377" s="926">
        <v>2282000</v>
      </c>
      <c r="H377" s="927"/>
      <c r="I377" s="928"/>
      <c r="J377" s="927"/>
      <c r="K377" s="927">
        <f t="shared" si="42"/>
        <v>2282000</v>
      </c>
      <c r="L377" s="927"/>
      <c r="M377" s="929">
        <f t="shared" si="43"/>
        <v>0</v>
      </c>
      <c r="N377" s="930">
        <f t="shared" si="34"/>
        <v>0</v>
      </c>
      <c r="O377" s="931"/>
      <c r="P377" s="932"/>
      <c r="Q377" s="927"/>
      <c r="R377" s="933"/>
      <c r="T377" s="901"/>
      <c r="U377" s="901"/>
      <c r="V377" s="901"/>
      <c r="W377" s="901"/>
    </row>
    <row r="378" spans="1:23" s="888" customFormat="1" ht="12.75" x14ac:dyDescent="0.2">
      <c r="B378" s="947" t="s">
        <v>1096</v>
      </c>
      <c r="C378" s="925" t="s">
        <v>1104</v>
      </c>
      <c r="D378" s="959">
        <v>126</v>
      </c>
      <c r="E378" s="926">
        <v>200000000</v>
      </c>
      <c r="F378" s="927"/>
      <c r="G378" s="926">
        <v>200000000</v>
      </c>
      <c r="H378" s="927"/>
      <c r="I378" s="928"/>
      <c r="J378" s="927"/>
      <c r="K378" s="927">
        <f t="shared" si="42"/>
        <v>200000000</v>
      </c>
      <c r="L378" s="927"/>
      <c r="M378" s="929">
        <f t="shared" si="43"/>
        <v>0</v>
      </c>
      <c r="N378" s="930">
        <f t="shared" si="34"/>
        <v>0</v>
      </c>
      <c r="O378" s="931"/>
      <c r="P378" s="932"/>
      <c r="Q378" s="927"/>
      <c r="R378" s="933"/>
      <c r="T378" s="901"/>
      <c r="U378" s="901"/>
      <c r="V378" s="901"/>
      <c r="W378" s="901"/>
    </row>
    <row r="379" spans="1:23" s="888" customFormat="1" ht="12.75" x14ac:dyDescent="0.2">
      <c r="B379" s="947" t="s">
        <v>1096</v>
      </c>
      <c r="C379" s="925" t="s">
        <v>1105</v>
      </c>
      <c r="D379" s="925" t="s">
        <v>815</v>
      </c>
      <c r="E379" s="927">
        <v>16108313</v>
      </c>
      <c r="F379" s="927"/>
      <c r="G379" s="926">
        <f>E379</f>
        <v>16108313</v>
      </c>
      <c r="H379" s="927"/>
      <c r="I379" s="928"/>
      <c r="J379" s="927"/>
      <c r="K379" s="927">
        <f t="shared" si="42"/>
        <v>16108313</v>
      </c>
      <c r="L379" s="927"/>
      <c r="M379" s="929">
        <f t="shared" si="43"/>
        <v>0</v>
      </c>
      <c r="N379" s="930">
        <f t="shared" si="34"/>
        <v>0</v>
      </c>
      <c r="O379" s="931"/>
      <c r="P379" s="932"/>
      <c r="Q379" s="927"/>
      <c r="R379" s="933"/>
      <c r="T379" s="901"/>
      <c r="U379" s="901"/>
      <c r="V379" s="901"/>
      <c r="W379" s="901"/>
    </row>
    <row r="380" spans="1:23" s="888" customFormat="1" ht="12.75" x14ac:dyDescent="0.2">
      <c r="B380" s="947" t="s">
        <v>1096</v>
      </c>
      <c r="C380" s="925" t="s">
        <v>1106</v>
      </c>
      <c r="D380" s="925" t="s">
        <v>815</v>
      </c>
      <c r="E380" s="927">
        <f>645000</f>
        <v>645000</v>
      </c>
      <c r="F380" s="927"/>
      <c r="G380" s="926">
        <f>E380</f>
        <v>645000</v>
      </c>
      <c r="H380" s="927"/>
      <c r="I380" s="928"/>
      <c r="J380" s="927"/>
      <c r="K380" s="927">
        <f t="shared" si="42"/>
        <v>645000</v>
      </c>
      <c r="L380" s="927"/>
      <c r="M380" s="929">
        <f t="shared" si="43"/>
        <v>0</v>
      </c>
      <c r="N380" s="930">
        <f t="shared" si="34"/>
        <v>0</v>
      </c>
      <c r="O380" s="931"/>
      <c r="P380" s="932"/>
      <c r="Q380" s="927"/>
      <c r="R380" s="933"/>
      <c r="T380" s="901"/>
      <c r="U380" s="901"/>
      <c r="V380" s="901"/>
      <c r="W380" s="901"/>
    </row>
    <row r="381" spans="1:23" s="888" customFormat="1" ht="12.75" x14ac:dyDescent="0.2">
      <c r="B381" s="947" t="s">
        <v>1096</v>
      </c>
      <c r="C381" s="925" t="s">
        <v>1107</v>
      </c>
      <c r="D381" s="925" t="s">
        <v>1108</v>
      </c>
      <c r="E381" s="927">
        <v>7488000</v>
      </c>
      <c r="F381" s="927"/>
      <c r="G381" s="927">
        <v>7488000</v>
      </c>
      <c r="H381" s="927"/>
      <c r="I381" s="928"/>
      <c r="J381" s="927"/>
      <c r="K381" s="927">
        <f t="shared" si="42"/>
        <v>7488000</v>
      </c>
      <c r="L381" s="927"/>
      <c r="M381" s="929">
        <f t="shared" si="43"/>
        <v>0</v>
      </c>
      <c r="N381" s="930">
        <f t="shared" si="34"/>
        <v>0</v>
      </c>
      <c r="O381" s="931"/>
      <c r="P381" s="932"/>
      <c r="Q381" s="927"/>
      <c r="R381" s="933"/>
      <c r="T381" s="901"/>
      <c r="U381" s="901"/>
      <c r="V381" s="901"/>
      <c r="W381" s="901"/>
    </row>
    <row r="382" spans="1:23" s="888" customFormat="1" ht="12.75" x14ac:dyDescent="0.2">
      <c r="B382" s="947" t="s">
        <v>1096</v>
      </c>
      <c r="C382" s="925" t="s">
        <v>1109</v>
      </c>
      <c r="D382" s="925" t="s">
        <v>1110</v>
      </c>
      <c r="E382" s="927">
        <v>110413116</v>
      </c>
      <c r="F382" s="927"/>
      <c r="G382" s="926">
        <v>110413116</v>
      </c>
      <c r="H382" s="927"/>
      <c r="I382" s="928"/>
      <c r="J382" s="927"/>
      <c r="K382" s="927">
        <f t="shared" si="42"/>
        <v>110413116</v>
      </c>
      <c r="L382" s="927"/>
      <c r="M382" s="929"/>
      <c r="N382" s="930">
        <f t="shared" si="34"/>
        <v>0</v>
      </c>
      <c r="O382" s="931"/>
      <c r="P382" s="932"/>
      <c r="Q382" s="927"/>
      <c r="R382" s="933"/>
      <c r="T382" s="901"/>
      <c r="U382" s="901"/>
      <c r="V382" s="901"/>
      <c r="W382" s="901"/>
    </row>
    <row r="383" spans="1:23" s="888" customFormat="1" ht="12.75" x14ac:dyDescent="0.2">
      <c r="B383" s="947" t="s">
        <v>1096</v>
      </c>
      <c r="C383" s="925" t="s">
        <v>1111</v>
      </c>
      <c r="D383" s="925" t="s">
        <v>1112</v>
      </c>
      <c r="E383" s="927">
        <v>11064000</v>
      </c>
      <c r="F383" s="927"/>
      <c r="G383" s="926">
        <v>11064000</v>
      </c>
      <c r="H383" s="927"/>
      <c r="I383" s="928"/>
      <c r="J383" s="927"/>
      <c r="K383" s="927">
        <f t="shared" si="42"/>
        <v>11064000</v>
      </c>
      <c r="L383" s="927"/>
      <c r="M383" s="929"/>
      <c r="N383" s="930">
        <f t="shared" si="34"/>
        <v>0</v>
      </c>
      <c r="O383" s="931"/>
      <c r="P383" s="932"/>
      <c r="Q383" s="927"/>
      <c r="R383" s="933"/>
      <c r="T383" s="901"/>
      <c r="U383" s="901"/>
      <c r="V383" s="901"/>
      <c r="W383" s="901"/>
    </row>
    <row r="384" spans="1:23" s="888" customFormat="1" ht="25.5" x14ac:dyDescent="0.2">
      <c r="B384" s="947" t="s">
        <v>1096</v>
      </c>
      <c r="C384" s="925" t="s">
        <v>1109</v>
      </c>
      <c r="D384" s="925" t="s">
        <v>1113</v>
      </c>
      <c r="E384" s="927">
        <v>26260465</v>
      </c>
      <c r="F384" s="927"/>
      <c r="G384" s="927">
        <v>26260465</v>
      </c>
      <c r="H384" s="927"/>
      <c r="I384" s="928"/>
      <c r="J384" s="927"/>
      <c r="K384" s="927">
        <f t="shared" si="42"/>
        <v>26260465</v>
      </c>
      <c r="L384" s="927"/>
      <c r="M384" s="929"/>
      <c r="N384" s="930">
        <f t="shared" si="34"/>
        <v>0</v>
      </c>
      <c r="O384" s="931"/>
      <c r="P384" s="932"/>
      <c r="Q384" s="927"/>
      <c r="R384" s="933"/>
      <c r="T384" s="901"/>
      <c r="U384" s="901"/>
      <c r="V384" s="901"/>
      <c r="W384" s="901"/>
    </row>
    <row r="385" spans="1:21" s="901" customFormat="1" ht="25.5" x14ac:dyDescent="0.2">
      <c r="A385" s="888"/>
      <c r="B385" s="947" t="s">
        <v>1096</v>
      </c>
      <c r="C385" s="925" t="s">
        <v>1114</v>
      </c>
      <c r="D385" s="925" t="s">
        <v>1079</v>
      </c>
      <c r="E385" s="927">
        <v>60434000</v>
      </c>
      <c r="F385" s="927"/>
      <c r="G385" s="926">
        <v>60434000</v>
      </c>
      <c r="H385" s="927"/>
      <c r="I385" s="928"/>
      <c r="J385" s="927"/>
      <c r="K385" s="927">
        <f t="shared" si="42"/>
        <v>60434000</v>
      </c>
      <c r="L385" s="927"/>
      <c r="M385" s="929"/>
      <c r="N385" s="930">
        <f t="shared" si="34"/>
        <v>0</v>
      </c>
      <c r="O385" s="931"/>
      <c r="P385" s="932"/>
      <c r="Q385" s="927"/>
      <c r="R385" s="933"/>
      <c r="S385" s="888"/>
    </row>
    <row r="386" spans="1:21" s="901" customFormat="1" ht="12.75" x14ac:dyDescent="0.2">
      <c r="A386" s="888"/>
      <c r="B386" s="947" t="s">
        <v>1096</v>
      </c>
      <c r="C386" s="925" t="s">
        <v>1115</v>
      </c>
      <c r="D386" s="925" t="s">
        <v>700</v>
      </c>
      <c r="E386" s="927">
        <v>74590000</v>
      </c>
      <c r="F386" s="927"/>
      <c r="G386" s="926">
        <v>74590000</v>
      </c>
      <c r="H386" s="927"/>
      <c r="I386" s="928"/>
      <c r="J386" s="927"/>
      <c r="K386" s="927">
        <f t="shared" si="42"/>
        <v>74590000</v>
      </c>
      <c r="L386" s="927"/>
      <c r="M386" s="929"/>
      <c r="N386" s="930">
        <f t="shared" si="34"/>
        <v>0</v>
      </c>
      <c r="O386" s="931"/>
      <c r="P386" s="932"/>
      <c r="Q386" s="927"/>
      <c r="R386" s="933"/>
      <c r="S386" s="888"/>
    </row>
    <row r="387" spans="1:21" s="901" customFormat="1" ht="12.75" x14ac:dyDescent="0.2">
      <c r="A387" s="888"/>
      <c r="B387" s="947" t="s">
        <v>1096</v>
      </c>
      <c r="C387" s="925" t="s">
        <v>1116</v>
      </c>
      <c r="D387" s="925" t="s">
        <v>1084</v>
      </c>
      <c r="E387" s="927">
        <v>8769390</v>
      </c>
      <c r="F387" s="927"/>
      <c r="G387" s="926">
        <v>8769390</v>
      </c>
      <c r="H387" s="927"/>
      <c r="I387" s="928"/>
      <c r="J387" s="927"/>
      <c r="K387" s="927">
        <f t="shared" si="42"/>
        <v>8769390</v>
      </c>
      <c r="L387" s="927"/>
      <c r="M387" s="929"/>
      <c r="N387" s="930">
        <f t="shared" si="34"/>
        <v>0</v>
      </c>
      <c r="O387" s="931"/>
      <c r="P387" s="932"/>
      <c r="Q387" s="927"/>
      <c r="R387" s="933"/>
      <c r="S387" s="888"/>
    </row>
    <row r="388" spans="1:21" s="901" customFormat="1" ht="12.75" x14ac:dyDescent="0.2">
      <c r="A388" s="888"/>
      <c r="B388" s="947" t="s">
        <v>1096</v>
      </c>
      <c r="C388" s="925" t="s">
        <v>1117</v>
      </c>
      <c r="D388" s="925" t="s">
        <v>1118</v>
      </c>
      <c r="E388" s="927">
        <v>136272582</v>
      </c>
      <c r="F388" s="927"/>
      <c r="G388" s="926">
        <v>136272582</v>
      </c>
      <c r="H388" s="927"/>
      <c r="I388" s="928"/>
      <c r="J388" s="927"/>
      <c r="K388" s="927">
        <f t="shared" si="42"/>
        <v>136272582</v>
      </c>
      <c r="L388" s="927"/>
      <c r="M388" s="929"/>
      <c r="N388" s="930">
        <f t="shared" si="34"/>
        <v>0</v>
      </c>
      <c r="O388" s="931"/>
      <c r="P388" s="932"/>
      <c r="Q388" s="927"/>
      <c r="R388" s="933"/>
      <c r="S388" s="888"/>
    </row>
    <row r="389" spans="1:21" s="901" customFormat="1" ht="12.75" x14ac:dyDescent="0.2">
      <c r="A389" s="888"/>
      <c r="B389" s="947" t="s">
        <v>1096</v>
      </c>
      <c r="C389" s="925" t="s">
        <v>1099</v>
      </c>
      <c r="D389" s="925" t="s">
        <v>1119</v>
      </c>
      <c r="E389" s="949">
        <v>1340900</v>
      </c>
      <c r="F389" s="927"/>
      <c r="G389" s="949">
        <v>1340900</v>
      </c>
      <c r="H389" s="927"/>
      <c r="I389" s="928"/>
      <c r="J389" s="927"/>
      <c r="K389" s="927">
        <f t="shared" si="42"/>
        <v>1340900</v>
      </c>
      <c r="L389" s="927"/>
      <c r="M389" s="929"/>
      <c r="N389" s="930">
        <f t="shared" si="34"/>
        <v>0</v>
      </c>
      <c r="O389" s="931"/>
      <c r="P389" s="932"/>
      <c r="Q389" s="927"/>
      <c r="R389" s="933"/>
      <c r="S389" s="888"/>
    </row>
    <row r="390" spans="1:21" s="901" customFormat="1" ht="12.75" x14ac:dyDescent="0.2">
      <c r="A390" s="888"/>
      <c r="B390" s="947" t="s">
        <v>1096</v>
      </c>
      <c r="C390" s="925" t="s">
        <v>394</v>
      </c>
      <c r="D390" s="925" t="s">
        <v>1120</v>
      </c>
      <c r="E390" s="949">
        <v>78000000</v>
      </c>
      <c r="F390" s="927"/>
      <c r="G390" s="949">
        <v>78000000</v>
      </c>
      <c r="H390" s="927"/>
      <c r="I390" s="928"/>
      <c r="J390" s="927"/>
      <c r="K390" s="927">
        <f t="shared" si="42"/>
        <v>78000000</v>
      </c>
      <c r="L390" s="927"/>
      <c r="M390" s="929"/>
      <c r="N390" s="930">
        <f t="shared" si="34"/>
        <v>0</v>
      </c>
      <c r="O390" s="931"/>
      <c r="P390" s="932"/>
      <c r="Q390" s="927"/>
      <c r="R390" s="933"/>
      <c r="S390" s="888"/>
    </row>
    <row r="391" spans="1:21" s="901" customFormat="1" ht="25.5" x14ac:dyDescent="0.2">
      <c r="A391" s="888"/>
      <c r="B391" s="947" t="s">
        <v>1096</v>
      </c>
      <c r="C391" s="925" t="s">
        <v>1121</v>
      </c>
      <c r="D391" s="925" t="s">
        <v>1122</v>
      </c>
      <c r="E391" s="949">
        <v>54000000</v>
      </c>
      <c r="F391" s="927"/>
      <c r="G391" s="949">
        <v>54000000</v>
      </c>
      <c r="H391" s="927"/>
      <c r="I391" s="928"/>
      <c r="J391" s="927"/>
      <c r="K391" s="927">
        <f t="shared" si="42"/>
        <v>54000000</v>
      </c>
      <c r="L391" s="927"/>
      <c r="M391" s="929"/>
      <c r="N391" s="930">
        <f t="shared" si="34"/>
        <v>0</v>
      </c>
      <c r="O391" s="931"/>
      <c r="P391" s="932"/>
      <c r="Q391" s="927"/>
      <c r="R391" s="933"/>
      <c r="S391" s="888"/>
    </row>
    <row r="392" spans="1:21" s="901" customFormat="1" ht="12.75" x14ac:dyDescent="0.2">
      <c r="A392" s="888"/>
      <c r="B392" s="947" t="s">
        <v>1096</v>
      </c>
      <c r="C392" s="925" t="s">
        <v>1123</v>
      </c>
      <c r="D392" s="925" t="s">
        <v>1124</v>
      </c>
      <c r="E392" s="949">
        <v>30000000</v>
      </c>
      <c r="F392" s="927"/>
      <c r="G392" s="949">
        <v>30000000</v>
      </c>
      <c r="H392" s="927"/>
      <c r="I392" s="928"/>
      <c r="J392" s="927"/>
      <c r="K392" s="927">
        <f t="shared" si="42"/>
        <v>30000000</v>
      </c>
      <c r="L392" s="927"/>
      <c r="M392" s="929"/>
      <c r="N392" s="930">
        <f t="shared" si="34"/>
        <v>0</v>
      </c>
      <c r="O392" s="931"/>
      <c r="P392" s="932"/>
      <c r="Q392" s="927"/>
      <c r="R392" s="933"/>
      <c r="S392" s="888"/>
    </row>
    <row r="393" spans="1:21" s="901" customFormat="1" ht="12.75" x14ac:dyDescent="0.2">
      <c r="A393" s="888"/>
      <c r="B393" s="947" t="s">
        <v>1096</v>
      </c>
      <c r="C393" s="925" t="s">
        <v>1099</v>
      </c>
      <c r="D393" s="925" t="s">
        <v>736</v>
      </c>
      <c r="E393" s="949">
        <v>62106000</v>
      </c>
      <c r="F393" s="927"/>
      <c r="G393" s="949">
        <v>62106000</v>
      </c>
      <c r="H393" s="927"/>
      <c r="I393" s="928"/>
      <c r="J393" s="927"/>
      <c r="K393" s="927">
        <f t="shared" si="42"/>
        <v>62106000</v>
      </c>
      <c r="L393" s="927"/>
      <c r="M393" s="929"/>
      <c r="N393" s="930">
        <f t="shared" si="34"/>
        <v>0</v>
      </c>
      <c r="O393" s="931"/>
      <c r="P393" s="932"/>
      <c r="Q393" s="927"/>
      <c r="R393" s="933"/>
      <c r="S393" s="888"/>
    </row>
    <row r="394" spans="1:21" s="901" customFormat="1" ht="12.75" x14ac:dyDescent="0.2">
      <c r="A394" s="888"/>
      <c r="B394" s="947" t="s">
        <v>1096</v>
      </c>
      <c r="C394" s="925" t="s">
        <v>1099</v>
      </c>
      <c r="D394" s="925" t="s">
        <v>1125</v>
      </c>
      <c r="E394" s="949">
        <v>4290000</v>
      </c>
      <c r="F394" s="927"/>
      <c r="G394" s="949">
        <v>4290000</v>
      </c>
      <c r="H394" s="927"/>
      <c r="I394" s="928"/>
      <c r="J394" s="927"/>
      <c r="K394" s="927">
        <f t="shared" si="42"/>
        <v>4290000</v>
      </c>
      <c r="L394" s="927"/>
      <c r="M394" s="929"/>
      <c r="N394" s="930">
        <f t="shared" si="34"/>
        <v>0</v>
      </c>
      <c r="O394" s="931"/>
      <c r="P394" s="932"/>
      <c r="Q394" s="927"/>
      <c r="R394" s="933"/>
      <c r="S394" s="888"/>
    </row>
    <row r="395" spans="1:21" s="901" customFormat="1" ht="12.75" x14ac:dyDescent="0.2">
      <c r="A395" s="888"/>
      <c r="B395" s="947" t="s">
        <v>1096</v>
      </c>
      <c r="C395" s="925" t="s">
        <v>947</v>
      </c>
      <c r="D395" s="925"/>
      <c r="E395" s="926"/>
      <c r="F395" s="927"/>
      <c r="G395" s="927">
        <f>U395</f>
        <v>4480000</v>
      </c>
      <c r="H395" s="927"/>
      <c r="I395" s="928"/>
      <c r="J395" s="927"/>
      <c r="K395" s="927">
        <f t="shared" si="42"/>
        <v>4480000</v>
      </c>
      <c r="L395" s="927"/>
      <c r="M395" s="929">
        <f>IF(F395="",E395-K395-L395,F395-K395-L395)</f>
        <v>-4480000</v>
      </c>
      <c r="N395" s="930">
        <f t="shared" si="34"/>
        <v>-4480000</v>
      </c>
      <c r="O395" s="931"/>
      <c r="P395" s="932"/>
      <c r="Q395" s="927"/>
      <c r="R395" s="933"/>
      <c r="S395" s="888"/>
      <c r="T395" s="901" t="s">
        <v>948</v>
      </c>
      <c r="U395" s="901">
        <f>SUM(U373:U375)</f>
        <v>4480000</v>
      </c>
    </row>
    <row r="396" spans="1:21" s="901" customFormat="1" ht="12.75" x14ac:dyDescent="0.2">
      <c r="A396" s="888"/>
      <c r="B396" s="935" t="s">
        <v>997</v>
      </c>
      <c r="C396" s="936" t="s">
        <v>1096</v>
      </c>
      <c r="D396" s="937"/>
      <c r="E396" s="938"/>
      <c r="F396" s="939"/>
      <c r="G396" s="939"/>
      <c r="H396" s="939"/>
      <c r="I396" s="940"/>
      <c r="J396" s="939"/>
      <c r="K396" s="950">
        <f>SUM(K373:K395)</f>
        <v>936703769</v>
      </c>
      <c r="L396" s="950">
        <f>SUM(L373:L395)</f>
        <v>0</v>
      </c>
      <c r="M396" s="950">
        <f>SUM(M373:M395)</f>
        <v>-4479998.7142857127</v>
      </c>
      <c r="N396" s="942">
        <f>SUM(N373:N395)</f>
        <v>-4479998.7142857127</v>
      </c>
      <c r="O396" s="943"/>
      <c r="P396" s="944"/>
      <c r="Q396" s="939"/>
      <c r="R396" s="945"/>
      <c r="S396" s="888"/>
    </row>
    <row r="397" spans="1:21" s="901" customFormat="1" ht="38.25" x14ac:dyDescent="0.2">
      <c r="A397" s="888">
        <v>20</v>
      </c>
      <c r="B397" s="947" t="s">
        <v>1126</v>
      </c>
      <c r="C397" s="925" t="s">
        <v>1127</v>
      </c>
      <c r="D397" s="925" t="s">
        <v>1108</v>
      </c>
      <c r="E397" s="927">
        <v>5883000</v>
      </c>
      <c r="F397" s="927"/>
      <c r="G397" s="927">
        <v>5883000</v>
      </c>
      <c r="H397" s="927"/>
      <c r="I397" s="928"/>
      <c r="J397" s="927"/>
      <c r="K397" s="927">
        <f>SUM(G397:J397)</f>
        <v>5883000</v>
      </c>
      <c r="L397" s="927"/>
      <c r="M397" s="929">
        <f>IF(F397="",E397-K397-L397,F397-K397-L397)</f>
        <v>0</v>
      </c>
      <c r="N397" s="930">
        <f t="shared" si="34"/>
        <v>0</v>
      </c>
      <c r="O397" s="931"/>
      <c r="P397" s="932"/>
      <c r="Q397" s="927"/>
      <c r="R397" s="933"/>
      <c r="S397" s="888"/>
    </row>
    <row r="398" spans="1:21" s="901" customFormat="1" ht="25.5" x14ac:dyDescent="0.2">
      <c r="A398" s="888"/>
      <c r="B398" s="947" t="s">
        <v>1126</v>
      </c>
      <c r="C398" s="925" t="s">
        <v>1117</v>
      </c>
      <c r="D398" s="948" t="s">
        <v>1118</v>
      </c>
      <c r="E398" s="926">
        <v>47070000</v>
      </c>
      <c r="F398" s="927"/>
      <c r="G398" s="926">
        <v>47070000</v>
      </c>
      <c r="H398" s="927"/>
      <c r="I398" s="928"/>
      <c r="J398" s="927"/>
      <c r="K398" s="927">
        <f>SUM(G398:J398)</f>
        <v>47070000</v>
      </c>
      <c r="L398" s="927"/>
      <c r="M398" s="929">
        <f>IF(F398="",E398-K398-L398,F398-K398-L398)</f>
        <v>0</v>
      </c>
      <c r="N398" s="930">
        <f t="shared" si="34"/>
        <v>0</v>
      </c>
      <c r="O398" s="931"/>
      <c r="P398" s="932"/>
      <c r="Q398" s="927"/>
      <c r="R398" s="933"/>
      <c r="S398" s="888"/>
    </row>
    <row r="399" spans="1:21" s="901" customFormat="1" ht="12.75" x14ac:dyDescent="0.2">
      <c r="A399" s="888"/>
      <c r="B399" s="947"/>
      <c r="C399" s="925"/>
      <c r="D399" s="925"/>
      <c r="E399" s="926"/>
      <c r="F399" s="927"/>
      <c r="G399" s="927"/>
      <c r="H399" s="927"/>
      <c r="I399" s="928"/>
      <c r="J399" s="927"/>
      <c r="K399" s="927">
        <f>SUM(G399:J399)</f>
        <v>0</v>
      </c>
      <c r="L399" s="927"/>
      <c r="M399" s="929">
        <f>IF(F399="",E399-K399-L399,F399-K399-L399)</f>
        <v>0</v>
      </c>
      <c r="N399" s="930">
        <f t="shared" si="34"/>
        <v>0</v>
      </c>
      <c r="O399" s="931"/>
      <c r="P399" s="932"/>
      <c r="Q399" s="927"/>
      <c r="R399" s="933"/>
      <c r="S399" s="888"/>
    </row>
    <row r="400" spans="1:21" s="901" customFormat="1" ht="12.75" x14ac:dyDescent="0.2">
      <c r="A400" s="888"/>
      <c r="B400" s="947"/>
      <c r="C400" s="925"/>
      <c r="D400" s="925"/>
      <c r="E400" s="926"/>
      <c r="F400" s="927"/>
      <c r="G400" s="927"/>
      <c r="H400" s="927"/>
      <c r="I400" s="928"/>
      <c r="J400" s="927"/>
      <c r="K400" s="927">
        <f>SUM(G400:J400)</f>
        <v>0</v>
      </c>
      <c r="L400" s="927"/>
      <c r="M400" s="929">
        <f>IF(F400="",E400-K400-L400,F400-K400-L400)</f>
        <v>0</v>
      </c>
      <c r="N400" s="930">
        <f t="shared" si="34"/>
        <v>0</v>
      </c>
      <c r="O400" s="931"/>
      <c r="P400" s="932"/>
      <c r="Q400" s="927"/>
      <c r="R400" s="933"/>
      <c r="S400" s="888"/>
    </row>
    <row r="401" spans="1:23" s="888" customFormat="1" ht="12.75" x14ac:dyDescent="0.2">
      <c r="B401" s="935" t="s">
        <v>997</v>
      </c>
      <c r="C401" s="936" t="s">
        <v>1126</v>
      </c>
      <c r="D401" s="937"/>
      <c r="E401" s="938"/>
      <c r="F401" s="939"/>
      <c r="G401" s="939"/>
      <c r="H401" s="939"/>
      <c r="I401" s="940"/>
      <c r="J401" s="939"/>
      <c r="K401" s="950">
        <f>SUM(K397:K400)</f>
        <v>52953000</v>
      </c>
      <c r="L401" s="950">
        <f>SUM(L397:L400)</f>
        <v>0</v>
      </c>
      <c r="M401" s="950">
        <f>SUM(M397:M400)</f>
        <v>0</v>
      </c>
      <c r="N401" s="942">
        <f>SUM(N397:N400)</f>
        <v>0</v>
      </c>
      <c r="O401" s="943"/>
      <c r="P401" s="944"/>
      <c r="Q401" s="939"/>
      <c r="R401" s="945"/>
      <c r="T401" s="901"/>
      <c r="U401" s="901"/>
      <c r="V401" s="901"/>
      <c r="W401" s="901"/>
    </row>
    <row r="402" spans="1:23" s="888" customFormat="1" ht="12.75" x14ac:dyDescent="0.2">
      <c r="A402" s="888">
        <v>21</v>
      </c>
      <c r="B402" s="947" t="s">
        <v>585</v>
      </c>
      <c r="C402" s="925" t="s">
        <v>1128</v>
      </c>
      <c r="D402" s="948" t="s">
        <v>1108</v>
      </c>
      <c r="E402" s="926">
        <v>6980000</v>
      </c>
      <c r="F402" s="927"/>
      <c r="G402" s="926">
        <v>6980000</v>
      </c>
      <c r="H402" s="927"/>
      <c r="I402" s="928"/>
      <c r="J402" s="927"/>
      <c r="K402" s="927">
        <f>SUM(G402:J402)</f>
        <v>6980000</v>
      </c>
      <c r="L402" s="927"/>
      <c r="M402" s="929">
        <f>IF(F402="",E402-K402-L402,F402-K402-L402)</f>
        <v>0</v>
      </c>
      <c r="N402" s="930">
        <f t="shared" si="34"/>
        <v>0</v>
      </c>
      <c r="O402" s="931"/>
      <c r="P402" s="932"/>
      <c r="Q402" s="927"/>
      <c r="R402" s="933"/>
      <c r="T402" s="901"/>
      <c r="U402" s="901"/>
      <c r="V402" s="901"/>
      <c r="W402" s="901"/>
    </row>
    <row r="403" spans="1:23" s="888" customFormat="1" ht="12.75" x14ac:dyDescent="0.2">
      <c r="B403" s="947"/>
      <c r="C403" s="925"/>
      <c r="D403" s="948"/>
      <c r="E403" s="926"/>
      <c r="F403" s="927"/>
      <c r="G403" s="927"/>
      <c r="H403" s="927"/>
      <c r="I403" s="928"/>
      <c r="J403" s="927"/>
      <c r="K403" s="927">
        <f>SUM(G403:J403)</f>
        <v>0</v>
      </c>
      <c r="L403" s="927"/>
      <c r="M403" s="929">
        <f>IF(F403="",E403-K403-L403,F403-K403-L403)</f>
        <v>0</v>
      </c>
      <c r="N403" s="930">
        <f t="shared" si="34"/>
        <v>0</v>
      </c>
      <c r="O403" s="931"/>
      <c r="P403" s="932"/>
      <c r="Q403" s="927"/>
      <c r="R403" s="933"/>
      <c r="T403" s="901"/>
      <c r="U403" s="901"/>
      <c r="V403" s="901"/>
      <c r="W403" s="901"/>
    </row>
    <row r="404" spans="1:23" s="888" customFormat="1" ht="12.75" x14ac:dyDescent="0.2">
      <c r="B404" s="947"/>
      <c r="C404" s="925"/>
      <c r="D404" s="925"/>
      <c r="E404" s="926"/>
      <c r="F404" s="927"/>
      <c r="G404" s="927"/>
      <c r="H404" s="927"/>
      <c r="I404" s="928"/>
      <c r="J404" s="927"/>
      <c r="K404" s="927">
        <f>SUM(G404:J404)</f>
        <v>0</v>
      </c>
      <c r="L404" s="927"/>
      <c r="M404" s="929">
        <f>IF(F404="",E404-K404-L404,F404-K404-L404)</f>
        <v>0</v>
      </c>
      <c r="N404" s="930">
        <f t="shared" si="34"/>
        <v>0</v>
      </c>
      <c r="O404" s="931"/>
      <c r="P404" s="932"/>
      <c r="Q404" s="927"/>
      <c r="R404" s="933"/>
      <c r="T404" s="901"/>
      <c r="U404" s="901"/>
      <c r="V404" s="901"/>
      <c r="W404" s="901"/>
    </row>
    <row r="405" spans="1:23" s="888" customFormat="1" ht="12.75" x14ac:dyDescent="0.2">
      <c r="B405" s="947"/>
      <c r="C405" s="925"/>
      <c r="D405" s="925"/>
      <c r="E405" s="926"/>
      <c r="F405" s="927"/>
      <c r="G405" s="927"/>
      <c r="H405" s="927"/>
      <c r="I405" s="928"/>
      <c r="J405" s="927"/>
      <c r="K405" s="927">
        <f>SUM(G405:J405)</f>
        <v>0</v>
      </c>
      <c r="L405" s="927"/>
      <c r="M405" s="929">
        <f>IF(F405="",E405-K405-L405,F405-K405-L405)</f>
        <v>0</v>
      </c>
      <c r="N405" s="930">
        <f t="shared" si="34"/>
        <v>0</v>
      </c>
      <c r="O405" s="931"/>
      <c r="P405" s="932"/>
      <c r="Q405" s="927"/>
      <c r="R405" s="933"/>
      <c r="T405" s="901"/>
      <c r="U405" s="901"/>
      <c r="V405" s="901"/>
      <c r="W405" s="901"/>
    </row>
    <row r="406" spans="1:23" s="888" customFormat="1" ht="12.75" x14ac:dyDescent="0.2">
      <c r="B406" s="935" t="s">
        <v>997</v>
      </c>
      <c r="C406" s="936" t="s">
        <v>585</v>
      </c>
      <c r="D406" s="937"/>
      <c r="E406" s="938"/>
      <c r="F406" s="939"/>
      <c r="G406" s="939"/>
      <c r="H406" s="939"/>
      <c r="I406" s="940"/>
      <c r="J406" s="939"/>
      <c r="K406" s="950">
        <f>SUM(K402:K405)</f>
        <v>6980000</v>
      </c>
      <c r="L406" s="950">
        <f>SUM(L402:L405)</f>
        <v>0</v>
      </c>
      <c r="M406" s="950">
        <f>SUM(M402:M405)</f>
        <v>0</v>
      </c>
      <c r="N406" s="942">
        <f>SUM(N402:N405)</f>
        <v>0</v>
      </c>
      <c r="O406" s="943"/>
      <c r="P406" s="944"/>
      <c r="Q406" s="939"/>
      <c r="R406" s="945"/>
      <c r="T406" s="901"/>
      <c r="U406" s="901"/>
      <c r="V406" s="901"/>
      <c r="W406" s="901"/>
    </row>
    <row r="407" spans="1:23" s="888" customFormat="1" ht="43.5" customHeight="1" x14ac:dyDescent="0.2">
      <c r="A407" s="888">
        <v>22</v>
      </c>
      <c r="B407" s="960" t="s">
        <v>1129</v>
      </c>
      <c r="C407" s="925" t="s">
        <v>1117</v>
      </c>
      <c r="D407" s="948" t="s">
        <v>1118</v>
      </c>
      <c r="E407" s="926">
        <v>31550000</v>
      </c>
      <c r="F407" s="927"/>
      <c r="G407" s="926">
        <v>31550000</v>
      </c>
      <c r="H407" s="927"/>
      <c r="I407" s="928"/>
      <c r="J407" s="927"/>
      <c r="K407" s="927">
        <f>SUM(G407:J407)</f>
        <v>31550000</v>
      </c>
      <c r="L407" s="927"/>
      <c r="M407" s="929">
        <f>IF(F407="",E407-K407-L407,F407-K407-L407)</f>
        <v>0</v>
      </c>
      <c r="N407" s="930">
        <f t="shared" si="34"/>
        <v>0</v>
      </c>
      <c r="O407" s="931"/>
      <c r="P407" s="932"/>
      <c r="Q407" s="927"/>
      <c r="R407" s="933"/>
      <c r="T407" s="901"/>
      <c r="U407" s="901"/>
      <c r="V407" s="901"/>
      <c r="W407" s="901"/>
    </row>
    <row r="408" spans="1:23" s="888" customFormat="1" ht="12.75" x14ac:dyDescent="0.2">
      <c r="B408" s="947"/>
      <c r="C408" s="925"/>
      <c r="D408" s="948"/>
      <c r="E408" s="926"/>
      <c r="F408" s="927"/>
      <c r="G408" s="927"/>
      <c r="H408" s="927"/>
      <c r="I408" s="928"/>
      <c r="J408" s="927"/>
      <c r="K408" s="927">
        <f>SUM(G408:J408)</f>
        <v>0</v>
      </c>
      <c r="L408" s="927"/>
      <c r="M408" s="929">
        <f>IF(F408="",E408-K408-L408,F408-K408-L408)</f>
        <v>0</v>
      </c>
      <c r="N408" s="930">
        <f t="shared" si="34"/>
        <v>0</v>
      </c>
      <c r="O408" s="931"/>
      <c r="P408" s="932"/>
      <c r="Q408" s="927"/>
      <c r="R408" s="933"/>
      <c r="T408" s="901"/>
      <c r="U408" s="901"/>
      <c r="V408" s="901"/>
      <c r="W408" s="901"/>
    </row>
    <row r="409" spans="1:23" s="888" customFormat="1" ht="12.75" x14ac:dyDescent="0.2">
      <c r="B409" s="947"/>
      <c r="C409" s="925"/>
      <c r="D409" s="925"/>
      <c r="E409" s="926"/>
      <c r="F409" s="927"/>
      <c r="G409" s="927"/>
      <c r="H409" s="927"/>
      <c r="I409" s="928"/>
      <c r="J409" s="927"/>
      <c r="K409" s="927">
        <f>SUM(G409:J409)</f>
        <v>0</v>
      </c>
      <c r="L409" s="927"/>
      <c r="M409" s="929">
        <f>IF(F409="",E409-K409-L409,F409-K409-L409)</f>
        <v>0</v>
      </c>
      <c r="N409" s="930">
        <f t="shared" si="34"/>
        <v>0</v>
      </c>
      <c r="O409" s="931"/>
      <c r="P409" s="932"/>
      <c r="Q409" s="927"/>
      <c r="R409" s="933"/>
      <c r="T409" s="901"/>
      <c r="U409" s="901"/>
      <c r="V409" s="901"/>
      <c r="W409" s="901"/>
    </row>
    <row r="410" spans="1:23" s="888" customFormat="1" ht="12.75" x14ac:dyDescent="0.2">
      <c r="B410" s="947"/>
      <c r="C410" s="925"/>
      <c r="D410" s="925"/>
      <c r="E410" s="926"/>
      <c r="F410" s="927"/>
      <c r="G410" s="927"/>
      <c r="H410" s="927"/>
      <c r="I410" s="928"/>
      <c r="J410" s="927"/>
      <c r="K410" s="927">
        <f>SUM(G410:J410)</f>
        <v>0</v>
      </c>
      <c r="L410" s="927"/>
      <c r="M410" s="929">
        <f>IF(F410="",E410-K410-L410,F410-K410-L410)</f>
        <v>0</v>
      </c>
      <c r="N410" s="930">
        <f t="shared" si="34"/>
        <v>0</v>
      </c>
      <c r="O410" s="931"/>
      <c r="P410" s="932"/>
      <c r="Q410" s="927"/>
      <c r="R410" s="933"/>
      <c r="T410" s="901"/>
      <c r="U410" s="901"/>
      <c r="V410" s="901"/>
      <c r="W410" s="901"/>
    </row>
    <row r="411" spans="1:23" s="888" customFormat="1" ht="25.5" x14ac:dyDescent="0.2">
      <c r="B411" s="935" t="s">
        <v>997</v>
      </c>
      <c r="C411" s="936" t="s">
        <v>1130</v>
      </c>
      <c r="D411" s="937"/>
      <c r="E411" s="938"/>
      <c r="F411" s="939"/>
      <c r="G411" s="939"/>
      <c r="H411" s="939"/>
      <c r="I411" s="940"/>
      <c r="J411" s="939"/>
      <c r="K411" s="950">
        <f>SUM(K407:K410)</f>
        <v>31550000</v>
      </c>
      <c r="L411" s="950">
        <f>SUM(L407:L410)</f>
        <v>0</v>
      </c>
      <c r="M411" s="950">
        <f>SUM(M407:M410)</f>
        <v>0</v>
      </c>
      <c r="N411" s="942">
        <f>SUM(N407:N410)</f>
        <v>0</v>
      </c>
      <c r="O411" s="943"/>
      <c r="P411" s="944"/>
      <c r="Q411" s="939"/>
      <c r="R411" s="945"/>
      <c r="T411" s="901"/>
      <c r="U411" s="901"/>
      <c r="V411" s="901"/>
      <c r="W411" s="901"/>
    </row>
    <row r="412" spans="1:23" s="888" customFormat="1" ht="51" x14ac:dyDescent="0.2">
      <c r="A412" s="888">
        <v>23</v>
      </c>
      <c r="B412" s="960" t="s">
        <v>1131</v>
      </c>
      <c r="C412" s="925" t="s">
        <v>1117</v>
      </c>
      <c r="D412" s="948" t="s">
        <v>1118</v>
      </c>
      <c r="E412" s="926">
        <v>52330000</v>
      </c>
      <c r="F412" s="927"/>
      <c r="G412" s="926">
        <v>52330000</v>
      </c>
      <c r="H412" s="927"/>
      <c r="I412" s="928"/>
      <c r="J412" s="927"/>
      <c r="K412" s="927">
        <f>SUM(G412:J412)</f>
        <v>52330000</v>
      </c>
      <c r="L412" s="927"/>
      <c r="M412" s="929">
        <f>IF(F412="",E412-K412-L412,F412-K412-L412)</f>
        <v>0</v>
      </c>
      <c r="N412" s="930">
        <f t="shared" si="34"/>
        <v>0</v>
      </c>
      <c r="O412" s="931"/>
      <c r="P412" s="932"/>
      <c r="Q412" s="927"/>
      <c r="R412" s="933"/>
      <c r="T412" s="901"/>
      <c r="U412" s="901"/>
      <c r="V412" s="901"/>
      <c r="W412" s="901"/>
    </row>
    <row r="413" spans="1:23" s="888" customFormat="1" ht="12.75" x14ac:dyDescent="0.2">
      <c r="B413" s="947"/>
      <c r="C413" s="925"/>
      <c r="D413" s="948"/>
      <c r="E413" s="926"/>
      <c r="F413" s="927"/>
      <c r="G413" s="927"/>
      <c r="H413" s="927"/>
      <c r="I413" s="928"/>
      <c r="J413" s="927"/>
      <c r="K413" s="927">
        <f>SUM(G413:J413)</f>
        <v>0</v>
      </c>
      <c r="L413" s="927"/>
      <c r="M413" s="929">
        <f>IF(F413="",E413-K413-L413,F413-K413-L413)</f>
        <v>0</v>
      </c>
      <c r="N413" s="930">
        <f t="shared" si="34"/>
        <v>0</v>
      </c>
      <c r="O413" s="931"/>
      <c r="P413" s="932"/>
      <c r="Q413" s="927"/>
      <c r="R413" s="933"/>
      <c r="T413" s="901"/>
      <c r="U413" s="901"/>
      <c r="V413" s="901"/>
      <c r="W413" s="901"/>
    </row>
    <row r="414" spans="1:23" s="888" customFormat="1" ht="12.75" x14ac:dyDescent="0.2">
      <c r="B414" s="947"/>
      <c r="C414" s="925"/>
      <c r="D414" s="925"/>
      <c r="E414" s="926"/>
      <c r="F414" s="927"/>
      <c r="G414" s="927"/>
      <c r="H414" s="927"/>
      <c r="I414" s="928"/>
      <c r="J414" s="927"/>
      <c r="K414" s="927">
        <f>SUM(G414:J414)</f>
        <v>0</v>
      </c>
      <c r="L414" s="927"/>
      <c r="M414" s="929">
        <f>IF(F414="",E414-K414-L414,F414-K414-L414)</f>
        <v>0</v>
      </c>
      <c r="N414" s="930">
        <f t="shared" ref="N414:N420" si="44">IF($F414="",($E414-$K414),($F414-$K414))</f>
        <v>0</v>
      </c>
      <c r="O414" s="931"/>
      <c r="P414" s="932"/>
      <c r="Q414" s="927"/>
      <c r="R414" s="933"/>
      <c r="T414" s="901"/>
      <c r="U414" s="901"/>
      <c r="V414" s="901"/>
      <c r="W414" s="901"/>
    </row>
    <row r="415" spans="1:23" s="888" customFormat="1" ht="12.75" x14ac:dyDescent="0.2">
      <c r="B415" s="947"/>
      <c r="C415" s="925"/>
      <c r="D415" s="925"/>
      <c r="E415" s="926"/>
      <c r="F415" s="927"/>
      <c r="G415" s="927"/>
      <c r="H415" s="927"/>
      <c r="I415" s="928"/>
      <c r="J415" s="927"/>
      <c r="K415" s="927">
        <f>SUM(G415:J415)</f>
        <v>0</v>
      </c>
      <c r="L415" s="927"/>
      <c r="M415" s="929">
        <f>IF(F415="",E415-K415-L415,F415-K415-L415)</f>
        <v>0</v>
      </c>
      <c r="N415" s="930">
        <f t="shared" si="44"/>
        <v>0</v>
      </c>
      <c r="O415" s="931"/>
      <c r="P415" s="932"/>
      <c r="Q415" s="927"/>
      <c r="R415" s="933"/>
      <c r="T415" s="901"/>
      <c r="U415" s="901"/>
      <c r="V415" s="901"/>
      <c r="W415" s="901"/>
    </row>
    <row r="416" spans="1:23" s="888" customFormat="1" ht="25.5" x14ac:dyDescent="0.2">
      <c r="B416" s="935" t="s">
        <v>997</v>
      </c>
      <c r="C416" s="936" t="str">
        <f>B412</f>
        <v>AQUA SONATUS-CT Năm 2019</v>
      </c>
      <c r="D416" s="937"/>
      <c r="E416" s="938"/>
      <c r="F416" s="939"/>
      <c r="G416" s="939"/>
      <c r="H416" s="939"/>
      <c r="I416" s="940"/>
      <c r="J416" s="939"/>
      <c r="K416" s="950">
        <f>SUM(K412:K415)</f>
        <v>52330000</v>
      </c>
      <c r="L416" s="950">
        <f>SUM(L412:L415)</f>
        <v>0</v>
      </c>
      <c r="M416" s="950">
        <f>SUM(M412:M415)</f>
        <v>0</v>
      </c>
      <c r="N416" s="942">
        <f>SUM(N412:N415)</f>
        <v>0</v>
      </c>
      <c r="O416" s="943"/>
      <c r="P416" s="944"/>
      <c r="Q416" s="939"/>
      <c r="R416" s="945"/>
      <c r="T416" s="901"/>
      <c r="U416" s="901"/>
      <c r="V416" s="901"/>
      <c r="W416" s="901"/>
    </row>
    <row r="417" spans="1:23" s="888" customFormat="1" ht="33.75" customHeight="1" x14ac:dyDescent="0.2">
      <c r="A417" s="888">
        <v>24</v>
      </c>
      <c r="B417" s="960" t="s">
        <v>1132</v>
      </c>
      <c r="C417" s="925" t="s">
        <v>215</v>
      </c>
      <c r="D417" s="925" t="s">
        <v>216</v>
      </c>
      <c r="E417" s="949">
        <v>35261625</v>
      </c>
      <c r="F417" s="927"/>
      <c r="G417" s="926">
        <v>35261625</v>
      </c>
      <c r="H417" s="927"/>
      <c r="I417" s="928"/>
      <c r="J417" s="927"/>
      <c r="K417" s="927">
        <f>SUM(G417:J417)</f>
        <v>35261625</v>
      </c>
      <c r="L417" s="927"/>
      <c r="M417" s="929">
        <f>IF(F417="",E417-K417-L417,F417-K417-L417)</f>
        <v>0</v>
      </c>
      <c r="N417" s="930">
        <f t="shared" si="44"/>
        <v>0</v>
      </c>
      <c r="O417" s="931"/>
      <c r="P417" s="932"/>
      <c r="Q417" s="927"/>
      <c r="R417" s="933"/>
      <c r="T417" s="901"/>
      <c r="U417" s="901"/>
      <c r="V417" s="901"/>
      <c r="W417" s="901"/>
    </row>
    <row r="418" spans="1:23" s="888" customFormat="1" ht="12.75" x14ac:dyDescent="0.2">
      <c r="B418" s="947"/>
      <c r="C418" s="925"/>
      <c r="D418" s="948"/>
      <c r="E418" s="926"/>
      <c r="F418" s="927"/>
      <c r="G418" s="927"/>
      <c r="H418" s="927"/>
      <c r="I418" s="928"/>
      <c r="J418" s="927"/>
      <c r="K418" s="927">
        <f>SUM(G418:J418)</f>
        <v>0</v>
      </c>
      <c r="L418" s="927"/>
      <c r="M418" s="929">
        <f>IF(F418="",E418-K418-L418,F418-K418-L418)</f>
        <v>0</v>
      </c>
      <c r="N418" s="930">
        <f t="shared" si="44"/>
        <v>0</v>
      </c>
      <c r="O418" s="931"/>
      <c r="P418" s="932"/>
      <c r="Q418" s="927"/>
      <c r="R418" s="933"/>
      <c r="T418" s="901"/>
      <c r="U418" s="901"/>
      <c r="V418" s="901"/>
      <c r="W418" s="901"/>
    </row>
    <row r="419" spans="1:23" s="888" customFormat="1" ht="12.75" x14ac:dyDescent="0.2">
      <c r="B419" s="947"/>
      <c r="C419" s="925"/>
      <c r="D419" s="925"/>
      <c r="E419" s="926"/>
      <c r="F419" s="927"/>
      <c r="G419" s="927"/>
      <c r="H419" s="927"/>
      <c r="I419" s="928"/>
      <c r="J419" s="927"/>
      <c r="K419" s="927">
        <f>SUM(G419:J419)</f>
        <v>0</v>
      </c>
      <c r="L419" s="927"/>
      <c r="M419" s="929">
        <f>IF(F419="",E419-K419-L419,F419-K419-L419)</f>
        <v>0</v>
      </c>
      <c r="N419" s="930">
        <f t="shared" si="44"/>
        <v>0</v>
      </c>
      <c r="O419" s="931"/>
      <c r="P419" s="932"/>
      <c r="Q419" s="927"/>
      <c r="R419" s="933"/>
      <c r="T419" s="901"/>
      <c r="U419" s="901"/>
      <c r="V419" s="901"/>
      <c r="W419" s="901"/>
    </row>
    <row r="420" spans="1:23" s="888" customFormat="1" ht="12.75" x14ac:dyDescent="0.2">
      <c r="B420" s="947"/>
      <c r="C420" s="925"/>
      <c r="D420" s="925"/>
      <c r="E420" s="926"/>
      <c r="F420" s="927"/>
      <c r="G420" s="927"/>
      <c r="H420" s="927"/>
      <c r="I420" s="928"/>
      <c r="J420" s="927"/>
      <c r="K420" s="927">
        <f>SUM(G420:J420)</f>
        <v>0</v>
      </c>
      <c r="L420" s="927"/>
      <c r="M420" s="929">
        <f>IF(F420="",E420-K420-L420,F420-K420-L420)</f>
        <v>0</v>
      </c>
      <c r="N420" s="930">
        <f t="shared" si="44"/>
        <v>0</v>
      </c>
      <c r="O420" s="931"/>
      <c r="P420" s="932"/>
      <c r="Q420" s="927"/>
      <c r="R420" s="933"/>
      <c r="T420" s="901"/>
      <c r="U420" s="901"/>
      <c r="V420" s="901"/>
      <c r="W420" s="901"/>
    </row>
    <row r="421" spans="1:23" s="888" customFormat="1" ht="25.5" x14ac:dyDescent="0.2">
      <c r="B421" s="961" t="s">
        <v>997</v>
      </c>
      <c r="C421" s="962" t="str">
        <f>B417</f>
        <v>Nam Thuận T19 - CT Năm 2019</v>
      </c>
      <c r="D421" s="963"/>
      <c r="E421" s="964"/>
      <c r="F421" s="965"/>
      <c r="G421" s="965"/>
      <c r="H421" s="965"/>
      <c r="I421" s="966"/>
      <c r="J421" s="965"/>
      <c r="K421" s="967">
        <f>SUM(K417:K420)</f>
        <v>35261625</v>
      </c>
      <c r="L421" s="967">
        <f>SUM(L417:L420)</f>
        <v>0</v>
      </c>
      <c r="M421" s="967">
        <f>SUM(M417:M420)</f>
        <v>0</v>
      </c>
      <c r="N421" s="968">
        <f>SUM(N417:N420)</f>
        <v>0</v>
      </c>
      <c r="O421" s="969"/>
      <c r="P421" s="970"/>
      <c r="Q421" s="965"/>
      <c r="R421" s="971"/>
      <c r="T421" s="901"/>
      <c r="U421" s="901"/>
      <c r="V421" s="901"/>
      <c r="W421" s="901"/>
    </row>
    <row r="445" spans="7:15" ht="15.75" x14ac:dyDescent="0.25">
      <c r="G445" s="686"/>
      <c r="H445" s="715" t="s">
        <v>1133</v>
      </c>
      <c r="I445" s="728"/>
      <c r="K445" s="714">
        <f>K346+K336+K318+K312+K277+K261+K226+K194+K177+K140+K135+K102+K95+K70+K27+K15</f>
        <v>8442025746.8999996</v>
      </c>
      <c r="L445" s="714">
        <f>L346+L336+L318+L312+L277+L261+L226+L194+L177+L140+L135+L102+L95+L70+L27+L15</f>
        <v>17374000</v>
      </c>
      <c r="M445" s="714">
        <f>M346+M336+M318+M312+M277+M261+M226+M194+M177+M140+M135+M102+M95+M70+M27+M15</f>
        <v>229438569.5</v>
      </c>
      <c r="N445" s="871">
        <f>N346+N336+N318+N312+N277+N261+N226+N194+N177+N140+N135+N102+N95+N70+N27+N15</f>
        <v>246812569.5</v>
      </c>
    </row>
    <row r="446" spans="7:15" ht="15.75" x14ac:dyDescent="0.25">
      <c r="G446" s="686"/>
      <c r="H446" s="737" t="s">
        <v>1134</v>
      </c>
      <c r="I446" s="738"/>
      <c r="J446" s="739"/>
      <c r="K446" s="740">
        <f>SUBTOTAL(9,K6:K346)</f>
        <v>16884051493.799999</v>
      </c>
      <c r="L446" s="740">
        <f>SUBTOTAL(9,L6:L443)</f>
        <v>34748000</v>
      </c>
      <c r="M446" s="740">
        <f>SUBTOTAL(9,M6:M346)</f>
        <v>458877139</v>
      </c>
      <c r="N446" s="872">
        <f>SUBTOTAL(9,N6:N346)</f>
        <v>493625139</v>
      </c>
    </row>
    <row r="447" spans="7:15" x14ac:dyDescent="0.25">
      <c r="H447" s="716" t="s">
        <v>1135</v>
      </c>
      <c r="K447" s="713">
        <f>K446/K445</f>
        <v>2</v>
      </c>
      <c r="L447" s="713"/>
      <c r="M447" s="713">
        <f>M446/M445</f>
        <v>2</v>
      </c>
      <c r="N447" s="873">
        <f>N446/N445</f>
        <v>2</v>
      </c>
      <c r="O447" s="686" t="s">
        <v>1136</v>
      </c>
    </row>
    <row r="448" spans="7:15" x14ac:dyDescent="0.25">
      <c r="K448" s="712"/>
    </row>
    <row r="449" spans="8:11" x14ac:dyDescent="0.25">
      <c r="K449" s="712"/>
    </row>
    <row r="450" spans="8:11" x14ac:dyDescent="0.25">
      <c r="H450" s="694"/>
      <c r="K450" s="719"/>
    </row>
    <row r="451" spans="8:11" x14ac:dyDescent="0.25">
      <c r="H451" s="718"/>
      <c r="K451" s="719"/>
    </row>
  </sheetData>
  <autoFilter ref="A5:X442"/>
  <mergeCells count="1">
    <mergeCell ref="B1:R3"/>
  </mergeCells>
  <pageMargins left="0" right="0" top="0" bottom="0" header="0.15748031496062992" footer="0.15748031496062992"/>
  <pageSetup paperSize="9" orientation="landscape" horizontalDpi="300" verticalDpi="3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84"/>
  <sheetViews>
    <sheetView topLeftCell="A25" workbookViewId="0">
      <selection activeCell="C6" sqref="C6"/>
    </sheetView>
  </sheetViews>
  <sheetFormatPr defaultColWidth="9.28515625" defaultRowHeight="16.5" x14ac:dyDescent="0.25"/>
  <cols>
    <col min="1" max="1" width="4.42578125" style="435" customWidth="1"/>
    <col min="2" max="2" width="28.5703125" style="612" customWidth="1"/>
    <col min="3" max="3" width="24.28515625" style="590" customWidth="1"/>
    <col min="4" max="4" width="23.140625" style="591" customWidth="1"/>
    <col min="5" max="5" width="25.5703125" style="591" customWidth="1"/>
    <col min="6" max="6" width="26.140625" style="591" customWidth="1"/>
    <col min="7" max="7" width="17.28515625" style="592" customWidth="1"/>
    <col min="8" max="8" width="18.42578125" style="233" customWidth="1"/>
    <col min="9" max="9" width="25.42578125" style="233" customWidth="1"/>
    <col min="10" max="10" width="41.7109375" style="233" customWidth="1"/>
    <col min="11" max="11" width="19.7109375" style="233" bestFit="1" customWidth="1"/>
    <col min="12" max="16384" width="9.28515625" style="233"/>
  </cols>
  <sheetData>
    <row r="1" spans="1:10" s="1051" customFormat="1" ht="20.25" x14ac:dyDescent="0.3">
      <c r="A1" s="1258" t="s">
        <v>1137</v>
      </c>
      <c r="B1" s="1258"/>
      <c r="C1" s="1258"/>
      <c r="D1" s="1258"/>
      <c r="E1" s="1258"/>
      <c r="F1" s="1258"/>
      <c r="G1" s="1258"/>
      <c r="H1" s="1258"/>
      <c r="I1" s="1258"/>
      <c r="J1" s="1258"/>
    </row>
    <row r="2" spans="1:10" s="1051" customFormat="1" ht="15" x14ac:dyDescent="0.25"/>
    <row r="3" spans="1:10" s="1051" customFormat="1" ht="47.25" x14ac:dyDescent="0.25">
      <c r="A3" s="1052" t="s">
        <v>634</v>
      </c>
      <c r="B3" s="1052" t="s">
        <v>4</v>
      </c>
      <c r="C3" s="1052" t="s">
        <v>635</v>
      </c>
      <c r="D3" s="1053" t="s">
        <v>636</v>
      </c>
      <c r="E3" s="1053" t="s">
        <v>637</v>
      </c>
      <c r="F3" s="1052" t="s">
        <v>603</v>
      </c>
      <c r="G3" s="1053" t="s">
        <v>638</v>
      </c>
      <c r="H3" s="1053" t="s">
        <v>1138</v>
      </c>
      <c r="I3" s="1053" t="s">
        <v>639</v>
      </c>
      <c r="J3" s="1052" t="s">
        <v>605</v>
      </c>
    </row>
    <row r="4" spans="1:10" s="1051" customFormat="1" ht="15" x14ac:dyDescent="0.25">
      <c r="A4" s="1070">
        <v>1</v>
      </c>
      <c r="B4" s="1058" t="s">
        <v>1139</v>
      </c>
      <c r="C4" s="1058" t="s">
        <v>607</v>
      </c>
      <c r="D4" s="1058" t="s">
        <v>1140</v>
      </c>
      <c r="E4" s="1059">
        <v>6000000</v>
      </c>
      <c r="F4" s="1165">
        <v>43839</v>
      </c>
      <c r="G4" s="1060"/>
      <c r="H4" s="1309">
        <v>8974000</v>
      </c>
      <c r="I4" s="1061">
        <v>43846</v>
      </c>
      <c r="J4" s="1058" t="s">
        <v>630</v>
      </c>
    </row>
    <row r="5" spans="1:10" s="1051" customFormat="1" ht="15" x14ac:dyDescent="0.25">
      <c r="A5" s="1070">
        <f>1+A4</f>
        <v>2</v>
      </c>
      <c r="B5" s="1058" t="s">
        <v>1141</v>
      </c>
      <c r="C5" s="1058" t="s">
        <v>1142</v>
      </c>
      <c r="D5" s="1058" t="s">
        <v>1140</v>
      </c>
      <c r="E5" s="1059">
        <v>2000000</v>
      </c>
      <c r="F5" s="1086">
        <v>43840</v>
      </c>
      <c r="G5" s="1060"/>
      <c r="H5" s="1306"/>
      <c r="I5" s="1061">
        <v>43846</v>
      </c>
      <c r="J5" s="1058" t="s">
        <v>630</v>
      </c>
    </row>
    <row r="6" spans="1:10" s="1051" customFormat="1" ht="15" x14ac:dyDescent="0.25">
      <c r="A6" s="1070">
        <f>1+A5</f>
        <v>3</v>
      </c>
      <c r="B6" s="1058" t="s">
        <v>1143</v>
      </c>
      <c r="C6" s="1058" t="s">
        <v>1144</v>
      </c>
      <c r="D6" s="1058" t="s">
        <v>1140</v>
      </c>
      <c r="E6" s="1059">
        <v>3000000</v>
      </c>
      <c r="F6" s="1086">
        <v>43840</v>
      </c>
      <c r="G6" s="1060"/>
      <c r="H6" s="1310"/>
      <c r="I6" s="1061">
        <v>43846</v>
      </c>
      <c r="J6" s="1058" t="s">
        <v>630</v>
      </c>
    </row>
    <row r="7" spans="1:10" s="1051" customFormat="1" ht="15" x14ac:dyDescent="0.25">
      <c r="A7" s="1070">
        <v>1</v>
      </c>
      <c r="B7" s="1058" t="s">
        <v>19</v>
      </c>
      <c r="C7" s="1058" t="s">
        <v>607</v>
      </c>
      <c r="D7" s="1058" t="s">
        <v>1140</v>
      </c>
      <c r="E7" s="1059">
        <v>8000000</v>
      </c>
      <c r="F7" s="1165">
        <v>43832</v>
      </c>
      <c r="G7" s="1060"/>
      <c r="H7" s="1183">
        <v>5435000</v>
      </c>
      <c r="I7" s="1061">
        <v>43837</v>
      </c>
      <c r="J7" s="1058" t="s">
        <v>630</v>
      </c>
    </row>
    <row r="8" spans="1:10" s="1051" customFormat="1" ht="15" x14ac:dyDescent="0.25">
      <c r="A8" s="1070">
        <f>1+A7</f>
        <v>2</v>
      </c>
      <c r="B8" s="1058" t="s">
        <v>1145</v>
      </c>
      <c r="C8" s="1058" t="s">
        <v>607</v>
      </c>
      <c r="D8" s="1058" t="s">
        <v>651</v>
      </c>
      <c r="E8" s="1059">
        <v>2000000</v>
      </c>
      <c r="F8" s="1164">
        <v>44192</v>
      </c>
      <c r="G8" s="1060"/>
      <c r="H8" s="1183">
        <v>1885000</v>
      </c>
      <c r="I8" s="1061">
        <v>43840</v>
      </c>
      <c r="J8" s="1058" t="s">
        <v>630</v>
      </c>
    </row>
    <row r="9" spans="1:10" s="1051" customFormat="1" ht="15" x14ac:dyDescent="0.25">
      <c r="A9" s="1070">
        <f>1+A8</f>
        <v>3</v>
      </c>
      <c r="B9" s="1058" t="s">
        <v>1143</v>
      </c>
      <c r="C9" s="1058" t="s">
        <v>1146</v>
      </c>
      <c r="D9" s="1058" t="s">
        <v>1140</v>
      </c>
      <c r="E9" s="1059">
        <v>2000000</v>
      </c>
      <c r="F9" s="1164">
        <v>44192</v>
      </c>
      <c r="G9" s="1060"/>
      <c r="H9" s="1183">
        <v>2808000</v>
      </c>
      <c r="I9" s="1061">
        <v>43833</v>
      </c>
      <c r="J9" s="1058" t="s">
        <v>630</v>
      </c>
    </row>
    <row r="10" spans="1:10" s="1051" customFormat="1" ht="15" x14ac:dyDescent="0.25">
      <c r="A10" s="1070">
        <f>1+A9</f>
        <v>4</v>
      </c>
      <c r="B10" s="1058" t="s">
        <v>1147</v>
      </c>
      <c r="C10" s="1058" t="s">
        <v>607</v>
      </c>
      <c r="D10" s="1058" t="s">
        <v>659</v>
      </c>
      <c r="E10" s="1059">
        <v>2000000</v>
      </c>
      <c r="F10" s="1061">
        <v>43878</v>
      </c>
      <c r="G10" s="1308">
        <v>110000</v>
      </c>
      <c r="H10" s="1144"/>
      <c r="I10" s="1061">
        <v>43950</v>
      </c>
      <c r="J10" s="1058" t="s">
        <v>630</v>
      </c>
    </row>
    <row r="11" spans="1:10" s="1051" customFormat="1" ht="15" x14ac:dyDescent="0.25">
      <c r="A11" s="1070">
        <f>1+A10</f>
        <v>5</v>
      </c>
      <c r="B11" s="1058" t="s">
        <v>1147</v>
      </c>
      <c r="C11" s="1058" t="s">
        <v>607</v>
      </c>
      <c r="D11" s="1058" t="s">
        <v>659</v>
      </c>
      <c r="E11" s="1059">
        <v>2000000</v>
      </c>
      <c r="F11" s="1061">
        <v>43882</v>
      </c>
      <c r="G11" s="1299"/>
      <c r="H11" s="1144"/>
      <c r="I11" s="1061">
        <v>43950</v>
      </c>
      <c r="J11" s="1058" t="s">
        <v>630</v>
      </c>
    </row>
    <row r="12" spans="1:10" s="1051" customFormat="1" ht="15" x14ac:dyDescent="0.25">
      <c r="A12" s="1070">
        <f t="shared" ref="A12:A13" si="0">1+A11</f>
        <v>6</v>
      </c>
      <c r="B12" s="1058" t="s">
        <v>1148</v>
      </c>
      <c r="C12" s="1058" t="s">
        <v>607</v>
      </c>
      <c r="D12" s="1058" t="s">
        <v>659</v>
      </c>
      <c r="E12" s="1059">
        <v>4000000</v>
      </c>
      <c r="F12" s="1061">
        <v>43867</v>
      </c>
      <c r="G12" s="1060"/>
      <c r="H12" s="1309">
        <v>990000</v>
      </c>
      <c r="I12" s="1061">
        <v>43944</v>
      </c>
      <c r="J12" s="1058" t="s">
        <v>630</v>
      </c>
    </row>
    <row r="13" spans="1:10" s="1051" customFormat="1" ht="15" x14ac:dyDescent="0.25">
      <c r="A13" s="1070">
        <f t="shared" si="0"/>
        <v>7</v>
      </c>
      <c r="B13" s="1058" t="s">
        <v>1148</v>
      </c>
      <c r="C13" s="1058" t="s">
        <v>607</v>
      </c>
      <c r="D13" s="1058" t="s">
        <v>659</v>
      </c>
      <c r="E13" s="1059">
        <v>4000000</v>
      </c>
      <c r="F13" s="1061">
        <v>43890</v>
      </c>
      <c r="G13" s="1060"/>
      <c r="H13" s="1306"/>
      <c r="I13" s="1061">
        <v>43944</v>
      </c>
      <c r="J13" s="1058" t="s">
        <v>630</v>
      </c>
    </row>
    <row r="14" spans="1:10" s="1051" customFormat="1" ht="15" x14ac:dyDescent="0.25">
      <c r="A14" s="1070">
        <f t="shared" ref="A14:A31" si="1">1+A13</f>
        <v>8</v>
      </c>
      <c r="B14" s="1058" t="s">
        <v>1148</v>
      </c>
      <c r="C14" s="1058" t="s">
        <v>607</v>
      </c>
      <c r="D14" s="1058" t="s">
        <v>659</v>
      </c>
      <c r="E14" s="1059">
        <v>3000000</v>
      </c>
      <c r="F14" s="1061">
        <v>43908</v>
      </c>
      <c r="G14" s="1060"/>
      <c r="H14" s="1310"/>
      <c r="I14" s="1061">
        <v>43944</v>
      </c>
      <c r="J14" s="1058" t="s">
        <v>630</v>
      </c>
    </row>
    <row r="15" spans="1:10" s="1051" customFormat="1" ht="15" x14ac:dyDescent="0.25">
      <c r="A15" s="1070">
        <f t="shared" si="1"/>
        <v>9</v>
      </c>
      <c r="B15" s="1058" t="s">
        <v>1149</v>
      </c>
      <c r="C15" s="1058" t="s">
        <v>607</v>
      </c>
      <c r="D15" s="1058" t="s">
        <v>659</v>
      </c>
      <c r="E15" s="1059">
        <v>3000000</v>
      </c>
      <c r="F15" s="1061">
        <v>43883</v>
      </c>
      <c r="G15" s="1060"/>
      <c r="H15" s="1184">
        <v>764000</v>
      </c>
      <c r="I15" s="1061">
        <v>43944</v>
      </c>
      <c r="J15" s="1058" t="s">
        <v>630</v>
      </c>
    </row>
    <row r="16" spans="1:10" s="1051" customFormat="1" ht="15" x14ac:dyDescent="0.25">
      <c r="A16" s="1070">
        <f t="shared" si="1"/>
        <v>10</v>
      </c>
      <c r="B16" s="1058" t="s">
        <v>1150</v>
      </c>
      <c r="C16" s="1058" t="s">
        <v>607</v>
      </c>
      <c r="D16" s="1058" t="s">
        <v>686</v>
      </c>
      <c r="E16" s="1059">
        <v>3000000</v>
      </c>
      <c r="F16" s="1061">
        <v>43897</v>
      </c>
      <c r="G16" s="1060"/>
      <c r="H16" s="1309">
        <v>1685000</v>
      </c>
      <c r="I16" s="1061">
        <v>43938</v>
      </c>
      <c r="J16" s="1058" t="s">
        <v>630</v>
      </c>
    </row>
    <row r="17" spans="1:11" s="1051" customFormat="1" ht="15" x14ac:dyDescent="0.25">
      <c r="A17" s="1070">
        <f t="shared" si="1"/>
        <v>11</v>
      </c>
      <c r="B17" s="1058" t="s">
        <v>1150</v>
      </c>
      <c r="C17" s="1058" t="s">
        <v>607</v>
      </c>
      <c r="D17" s="1058" t="s">
        <v>686</v>
      </c>
      <c r="E17" s="1059">
        <v>3000000</v>
      </c>
      <c r="F17" s="1061">
        <v>43903</v>
      </c>
      <c r="G17" s="1060"/>
      <c r="H17" s="1307"/>
      <c r="I17" s="1061">
        <v>43938</v>
      </c>
      <c r="J17" s="1058" t="s">
        <v>630</v>
      </c>
    </row>
    <row r="18" spans="1:11" s="1051" customFormat="1" ht="15" x14ac:dyDescent="0.25">
      <c r="A18" s="1070">
        <f t="shared" si="1"/>
        <v>12</v>
      </c>
      <c r="B18" s="1058" t="s">
        <v>1151</v>
      </c>
      <c r="C18" s="1058" t="s">
        <v>607</v>
      </c>
      <c r="D18" s="1058" t="s">
        <v>651</v>
      </c>
      <c r="E18" s="1059">
        <v>5000000</v>
      </c>
      <c r="F18" s="1061">
        <v>43908</v>
      </c>
      <c r="G18" s="1060"/>
      <c r="H18" s="1183">
        <v>3116000</v>
      </c>
      <c r="I18" s="1061">
        <v>43944</v>
      </c>
      <c r="J18" s="1058" t="s">
        <v>630</v>
      </c>
    </row>
    <row r="19" spans="1:11" s="1051" customFormat="1" ht="15" x14ac:dyDescent="0.25">
      <c r="A19" s="1070">
        <f t="shared" si="1"/>
        <v>13</v>
      </c>
      <c r="B19" s="1058" t="s">
        <v>1152</v>
      </c>
      <c r="C19" s="1058" t="s">
        <v>607</v>
      </c>
      <c r="D19" s="1058" t="s">
        <v>1140</v>
      </c>
      <c r="E19" s="1059">
        <v>3000000</v>
      </c>
      <c r="F19" s="1061">
        <v>43888</v>
      </c>
      <c r="G19" s="1060"/>
      <c r="H19" s="1300">
        <v>10895000</v>
      </c>
      <c r="I19" s="1061">
        <v>43893</v>
      </c>
      <c r="J19" s="1058" t="s">
        <v>630</v>
      </c>
    </row>
    <row r="20" spans="1:11" s="1051" customFormat="1" ht="15" x14ac:dyDescent="0.25">
      <c r="A20" s="1070">
        <f t="shared" si="1"/>
        <v>14</v>
      </c>
      <c r="B20" s="1058" t="s">
        <v>1152</v>
      </c>
      <c r="C20" s="1058" t="s">
        <v>607</v>
      </c>
      <c r="D20" s="1058" t="s">
        <v>1140</v>
      </c>
      <c r="E20" s="1059">
        <v>7000000</v>
      </c>
      <c r="F20" s="1061">
        <v>43888</v>
      </c>
      <c r="G20" s="1060"/>
      <c r="H20" s="1301"/>
      <c r="I20" s="1061">
        <v>43893</v>
      </c>
      <c r="J20" s="1058" t="s">
        <v>630</v>
      </c>
    </row>
    <row r="21" spans="1:11" s="1051" customFormat="1" ht="15" x14ac:dyDescent="0.25">
      <c r="A21" s="1070">
        <f t="shared" si="1"/>
        <v>15</v>
      </c>
      <c r="B21" s="1058" t="s">
        <v>1153</v>
      </c>
      <c r="C21" s="1058" t="s">
        <v>607</v>
      </c>
      <c r="D21" s="1058" t="s">
        <v>1140</v>
      </c>
      <c r="E21" s="1059">
        <v>5000000</v>
      </c>
      <c r="F21" s="1061">
        <v>43890</v>
      </c>
      <c r="G21" s="1060"/>
      <c r="H21" s="1302"/>
      <c r="I21" s="1061">
        <v>43893</v>
      </c>
      <c r="J21" s="1058" t="s">
        <v>630</v>
      </c>
    </row>
    <row r="22" spans="1:11" s="1051" customFormat="1" ht="15" x14ac:dyDescent="0.25">
      <c r="A22" s="1070">
        <f t="shared" si="1"/>
        <v>16</v>
      </c>
      <c r="B22" s="1058" t="s">
        <v>1143</v>
      </c>
      <c r="C22" s="1058" t="s">
        <v>1154</v>
      </c>
      <c r="D22" s="1058" t="s">
        <v>1140</v>
      </c>
      <c r="E22" s="1059">
        <v>1000000</v>
      </c>
      <c r="F22" s="1061">
        <v>43917</v>
      </c>
      <c r="G22" s="1060">
        <v>145000</v>
      </c>
      <c r="H22" s="1144"/>
      <c r="I22" s="1061">
        <v>43922</v>
      </c>
      <c r="J22" s="1058" t="s">
        <v>642</v>
      </c>
    </row>
    <row r="23" spans="1:11" s="1051" customFormat="1" ht="14.25" customHeight="1" x14ac:dyDescent="0.25">
      <c r="A23" s="1070">
        <f t="shared" si="1"/>
        <v>17</v>
      </c>
      <c r="B23" s="1058" t="s">
        <v>1143</v>
      </c>
      <c r="C23" s="1058" t="s">
        <v>1154</v>
      </c>
      <c r="D23" s="1089" t="s">
        <v>1140</v>
      </c>
      <c r="E23" s="1088">
        <v>2000000</v>
      </c>
      <c r="F23" s="1061">
        <v>43894</v>
      </c>
      <c r="G23" s="1064"/>
      <c r="H23" s="1305">
        <v>18749000</v>
      </c>
      <c r="I23" s="1061">
        <v>43909</v>
      </c>
      <c r="J23" s="1058" t="s">
        <v>630</v>
      </c>
    </row>
    <row r="24" spans="1:11" s="1051" customFormat="1" ht="14.25" customHeight="1" x14ac:dyDescent="0.25">
      <c r="A24" s="1070">
        <f t="shared" si="1"/>
        <v>18</v>
      </c>
      <c r="B24" s="1058" t="s">
        <v>1143</v>
      </c>
      <c r="C24" s="1058" t="s">
        <v>1154</v>
      </c>
      <c r="D24" s="1089" t="s">
        <v>1140</v>
      </c>
      <c r="E24" s="1088">
        <v>1000000</v>
      </c>
      <c r="F24" s="1061">
        <v>43896</v>
      </c>
      <c r="G24" s="1064"/>
      <c r="H24" s="1306"/>
      <c r="I24" s="1061">
        <v>43909</v>
      </c>
      <c r="J24" s="1058" t="s">
        <v>630</v>
      </c>
    </row>
    <row r="25" spans="1:11" s="1051" customFormat="1" ht="14.25" customHeight="1" x14ac:dyDescent="0.25">
      <c r="A25" s="1070">
        <f t="shared" si="1"/>
        <v>19</v>
      </c>
      <c r="B25" s="1058" t="s">
        <v>610</v>
      </c>
      <c r="C25" s="1058" t="s">
        <v>1155</v>
      </c>
      <c r="D25" s="1089" t="s">
        <v>1140</v>
      </c>
      <c r="E25" s="1088">
        <v>4000000</v>
      </c>
      <c r="F25" s="1061">
        <v>43896</v>
      </c>
      <c r="G25" s="1064"/>
      <c r="H25" s="1306"/>
      <c r="I25" s="1061">
        <v>43909</v>
      </c>
      <c r="J25" s="1058" t="s">
        <v>630</v>
      </c>
    </row>
    <row r="26" spans="1:11" s="1051" customFormat="1" ht="14.25" customHeight="1" x14ac:dyDescent="0.25">
      <c r="A26" s="1070">
        <f t="shared" si="1"/>
        <v>20</v>
      </c>
      <c r="B26" s="1058" t="s">
        <v>610</v>
      </c>
      <c r="C26" s="1058" t="s">
        <v>1156</v>
      </c>
      <c r="D26" s="1089" t="s">
        <v>1140</v>
      </c>
      <c r="E26" s="1088">
        <v>3000000</v>
      </c>
      <c r="F26" s="1061">
        <v>43902</v>
      </c>
      <c r="G26" s="1064"/>
      <c r="H26" s="1306"/>
      <c r="I26" s="1061">
        <v>43909</v>
      </c>
      <c r="J26" s="1058" t="s">
        <v>630</v>
      </c>
    </row>
    <row r="27" spans="1:11" s="1051" customFormat="1" ht="14.25" customHeight="1" x14ac:dyDescent="0.25">
      <c r="A27" s="1070">
        <f t="shared" si="1"/>
        <v>21</v>
      </c>
      <c r="B27" s="1058" t="s">
        <v>1152</v>
      </c>
      <c r="C27" s="1058" t="s">
        <v>1157</v>
      </c>
      <c r="D27" s="1089" t="s">
        <v>1140</v>
      </c>
      <c r="E27" s="1088">
        <v>10000000</v>
      </c>
      <c r="F27" s="1061">
        <v>43902</v>
      </c>
      <c r="G27" s="1064"/>
      <c r="H27" s="1306"/>
      <c r="I27" s="1061">
        <v>43909</v>
      </c>
      <c r="J27" s="1058" t="s">
        <v>630</v>
      </c>
    </row>
    <row r="28" spans="1:11" s="1051" customFormat="1" ht="14.25" customHeight="1" x14ac:dyDescent="0.25">
      <c r="A28" s="1070">
        <f t="shared" si="1"/>
        <v>22</v>
      </c>
      <c r="B28" s="1058" t="s">
        <v>624</v>
      </c>
      <c r="C28" s="1058" t="s">
        <v>1158</v>
      </c>
      <c r="D28" s="1089" t="s">
        <v>1140</v>
      </c>
      <c r="E28" s="1088">
        <v>3000000</v>
      </c>
      <c r="F28" s="1061">
        <v>43903</v>
      </c>
      <c r="G28" s="1064"/>
      <c r="H28" s="1306"/>
      <c r="I28" s="1061">
        <v>43909</v>
      </c>
      <c r="J28" s="1058" t="s">
        <v>630</v>
      </c>
    </row>
    <row r="29" spans="1:11" s="1051" customFormat="1" ht="14.25" customHeight="1" x14ac:dyDescent="0.25">
      <c r="A29" s="1070">
        <f t="shared" si="1"/>
        <v>23</v>
      </c>
      <c r="B29" s="1058" t="s">
        <v>1159</v>
      </c>
      <c r="C29" s="1058" t="s">
        <v>1158</v>
      </c>
      <c r="D29" s="1089" t="s">
        <v>1140</v>
      </c>
      <c r="E29" s="1088">
        <v>5000000</v>
      </c>
      <c r="F29" s="1061">
        <v>43903</v>
      </c>
      <c r="G29" s="1064"/>
      <c r="H29" s="1307"/>
      <c r="I29" s="1061">
        <v>43909</v>
      </c>
      <c r="J29" s="1058" t="s">
        <v>630</v>
      </c>
    </row>
    <row r="30" spans="1:11" s="1051" customFormat="1" ht="15" x14ac:dyDescent="0.25">
      <c r="A30" s="1070">
        <f t="shared" si="1"/>
        <v>24</v>
      </c>
      <c r="B30" s="1058" t="s">
        <v>1152</v>
      </c>
      <c r="C30" s="1058" t="s">
        <v>607</v>
      </c>
      <c r="D30" s="1159" t="s">
        <v>1160</v>
      </c>
      <c r="E30" s="1059">
        <v>5000000</v>
      </c>
      <c r="F30" s="1061">
        <v>43887</v>
      </c>
      <c r="G30" s="1297">
        <v>1852250</v>
      </c>
      <c r="H30" s="1144"/>
      <c r="I30" s="1061">
        <v>43950</v>
      </c>
      <c r="J30" s="1058" t="s">
        <v>1161</v>
      </c>
    </row>
    <row r="31" spans="1:11" s="1051" customFormat="1" ht="15" x14ac:dyDescent="0.25">
      <c r="A31" s="1070">
        <f t="shared" si="1"/>
        <v>25</v>
      </c>
      <c r="B31" s="1058" t="s">
        <v>1152</v>
      </c>
      <c r="C31" s="1058" t="s">
        <v>607</v>
      </c>
      <c r="D31" s="1159" t="s">
        <v>1160</v>
      </c>
      <c r="E31" s="1059">
        <v>5000000</v>
      </c>
      <c r="F31" s="1061">
        <v>43892</v>
      </c>
      <c r="G31" s="1298"/>
      <c r="H31" s="1144"/>
      <c r="I31" s="1061">
        <v>43950</v>
      </c>
      <c r="J31" s="1058" t="s">
        <v>1161</v>
      </c>
      <c r="K31" s="1160"/>
    </row>
    <row r="32" spans="1:11" s="1051" customFormat="1" ht="15" x14ac:dyDescent="0.25">
      <c r="A32" s="1070">
        <f t="shared" ref="A32:A35" si="2">1+A31</f>
        <v>26</v>
      </c>
      <c r="B32" s="1058" t="s">
        <v>1152</v>
      </c>
      <c r="C32" s="1058" t="s">
        <v>607</v>
      </c>
      <c r="D32" s="1159" t="s">
        <v>1160</v>
      </c>
      <c r="E32" s="1059">
        <v>5000000</v>
      </c>
      <c r="F32" s="1061">
        <v>43899</v>
      </c>
      <c r="G32" s="1298"/>
      <c r="H32" s="1144"/>
      <c r="I32" s="1061">
        <v>43950</v>
      </c>
      <c r="J32" s="1058" t="s">
        <v>1161</v>
      </c>
      <c r="K32" s="1160"/>
    </row>
    <row r="33" spans="1:11" s="1051" customFormat="1" ht="15" x14ac:dyDescent="0.25">
      <c r="A33" s="1070">
        <f t="shared" si="2"/>
        <v>27</v>
      </c>
      <c r="B33" s="1058" t="s">
        <v>1152</v>
      </c>
      <c r="C33" s="1058" t="s">
        <v>607</v>
      </c>
      <c r="D33" s="1159" t="s">
        <v>1160</v>
      </c>
      <c r="E33" s="1059">
        <v>5000000</v>
      </c>
      <c r="F33" s="1061">
        <v>43906</v>
      </c>
      <c r="G33" s="1299"/>
      <c r="H33" s="1144"/>
      <c r="I33" s="1061">
        <v>43950</v>
      </c>
      <c r="J33" s="1058" t="s">
        <v>1161</v>
      </c>
      <c r="K33" s="1160"/>
    </row>
    <row r="34" spans="1:11" s="1051" customFormat="1" ht="15" x14ac:dyDescent="0.25">
      <c r="A34" s="1070">
        <f t="shared" si="2"/>
        <v>28</v>
      </c>
      <c r="B34" s="1058" t="s">
        <v>1152</v>
      </c>
      <c r="C34" s="1058" t="s">
        <v>607</v>
      </c>
      <c r="D34" s="1159" t="s">
        <v>1160</v>
      </c>
      <c r="E34" s="1059">
        <v>1852250</v>
      </c>
      <c r="F34" s="1061">
        <v>43950</v>
      </c>
      <c r="G34" s="1185"/>
      <c r="H34" s="1144">
        <v>250750</v>
      </c>
      <c r="I34" s="1061">
        <v>43981</v>
      </c>
      <c r="J34" s="1058" t="s">
        <v>646</v>
      </c>
    </row>
    <row r="35" spans="1:11" s="1051" customFormat="1" ht="15" x14ac:dyDescent="0.25">
      <c r="A35" s="1070">
        <f t="shared" si="2"/>
        <v>29</v>
      </c>
      <c r="B35" s="1058" t="s">
        <v>1143</v>
      </c>
      <c r="C35" s="1058" t="s">
        <v>1162</v>
      </c>
      <c r="D35" s="1058" t="s">
        <v>1140</v>
      </c>
      <c r="E35" s="1059">
        <v>1000000</v>
      </c>
      <c r="F35" s="1061">
        <v>43922</v>
      </c>
      <c r="G35" s="1060"/>
      <c r="H35" s="1144">
        <v>800000</v>
      </c>
      <c r="I35" s="1061">
        <v>43935</v>
      </c>
      <c r="J35" s="1058" t="s">
        <v>646</v>
      </c>
    </row>
    <row r="36" spans="1:11" s="1051" customFormat="1" ht="15" x14ac:dyDescent="0.25">
      <c r="A36" s="1070">
        <f t="shared" ref="A36:A83" si="3">1+A35</f>
        <v>30</v>
      </c>
      <c r="B36" s="1084" t="s">
        <v>1143</v>
      </c>
      <c r="C36" s="1058" t="s">
        <v>1163</v>
      </c>
      <c r="D36" s="1058" t="s">
        <v>1140</v>
      </c>
      <c r="E36" s="1059">
        <v>1000000</v>
      </c>
      <c r="F36" s="1061">
        <v>43935</v>
      </c>
      <c r="G36" s="1060"/>
      <c r="H36" s="1144">
        <v>2345000</v>
      </c>
      <c r="I36" s="1061">
        <v>43943</v>
      </c>
      <c r="J36" s="1058" t="s">
        <v>646</v>
      </c>
    </row>
    <row r="37" spans="1:11" s="1051" customFormat="1" ht="15" x14ac:dyDescent="0.25">
      <c r="A37" s="1070">
        <f t="shared" si="3"/>
        <v>31</v>
      </c>
      <c r="B37" s="1084" t="s">
        <v>1164</v>
      </c>
      <c r="C37" s="1058" t="s">
        <v>1165</v>
      </c>
      <c r="D37" s="1058" t="s">
        <v>1140</v>
      </c>
      <c r="E37" s="1059">
        <v>5500000</v>
      </c>
      <c r="F37" s="1061">
        <v>43938</v>
      </c>
      <c r="G37" s="1060"/>
      <c r="H37" s="1144">
        <v>1375000</v>
      </c>
      <c r="I37" s="1061">
        <v>43943</v>
      </c>
      <c r="J37" s="1058" t="s">
        <v>646</v>
      </c>
    </row>
    <row r="38" spans="1:11" s="1051" customFormat="1" ht="15" x14ac:dyDescent="0.25">
      <c r="A38" s="1070">
        <f t="shared" si="3"/>
        <v>32</v>
      </c>
      <c r="B38" s="1084" t="s">
        <v>1143</v>
      </c>
      <c r="C38" s="1058" t="s">
        <v>1162</v>
      </c>
      <c r="D38" s="1058" t="s">
        <v>1140</v>
      </c>
      <c r="E38" s="1059">
        <v>500000</v>
      </c>
      <c r="F38" s="1061">
        <v>43943</v>
      </c>
      <c r="G38" s="1060"/>
      <c r="H38" s="1146">
        <v>165000</v>
      </c>
      <c r="I38" s="1061">
        <v>43949</v>
      </c>
      <c r="J38" s="1058" t="s">
        <v>646</v>
      </c>
    </row>
    <row r="39" spans="1:11" s="1051" customFormat="1" ht="15" x14ac:dyDescent="0.25">
      <c r="A39" s="1070">
        <f t="shared" si="3"/>
        <v>33</v>
      </c>
      <c r="B39" s="1084" t="s">
        <v>1164</v>
      </c>
      <c r="C39" s="1058" t="s">
        <v>607</v>
      </c>
      <c r="D39" s="1089" t="s">
        <v>684</v>
      </c>
      <c r="E39" s="1059">
        <v>3000000</v>
      </c>
      <c r="F39" s="1061">
        <v>43841</v>
      </c>
      <c r="G39" s="1300">
        <v>2276000</v>
      </c>
      <c r="H39" s="1157"/>
      <c r="I39" s="1061">
        <v>43950</v>
      </c>
      <c r="J39" s="1058" t="s">
        <v>1166</v>
      </c>
    </row>
    <row r="40" spans="1:11" s="1051" customFormat="1" ht="15" x14ac:dyDescent="0.25">
      <c r="A40" s="1070">
        <f t="shared" si="3"/>
        <v>34</v>
      </c>
      <c r="B40" s="1084" t="s">
        <v>1164</v>
      </c>
      <c r="C40" s="1058" t="s">
        <v>607</v>
      </c>
      <c r="D40" s="1089" t="s">
        <v>684</v>
      </c>
      <c r="E40" s="1059">
        <v>3000000</v>
      </c>
      <c r="F40" s="1061">
        <v>43846</v>
      </c>
      <c r="G40" s="1301"/>
      <c r="H40" s="1157"/>
      <c r="I40" s="1061">
        <v>43950</v>
      </c>
      <c r="J40" s="1058" t="s">
        <v>1166</v>
      </c>
    </row>
    <row r="41" spans="1:11" s="1051" customFormat="1" ht="15" x14ac:dyDescent="0.25">
      <c r="A41" s="1070">
        <f t="shared" si="3"/>
        <v>35</v>
      </c>
      <c r="B41" s="1084" t="s">
        <v>1164</v>
      </c>
      <c r="C41" s="1058" t="s">
        <v>607</v>
      </c>
      <c r="D41" s="1089" t="s">
        <v>684</v>
      </c>
      <c r="E41" s="1059">
        <v>4000000</v>
      </c>
      <c r="F41" s="1061">
        <v>43878</v>
      </c>
      <c r="G41" s="1302"/>
      <c r="H41" s="1157"/>
      <c r="I41" s="1061">
        <v>43950</v>
      </c>
      <c r="J41" s="1058" t="s">
        <v>1166</v>
      </c>
    </row>
    <row r="42" spans="1:11" s="1051" customFormat="1" ht="15" x14ac:dyDescent="0.25">
      <c r="A42" s="1070">
        <f t="shared" si="3"/>
        <v>36</v>
      </c>
      <c r="B42" s="1084" t="s">
        <v>1152</v>
      </c>
      <c r="C42" s="1058" t="s">
        <v>607</v>
      </c>
      <c r="D42" s="1058" t="s">
        <v>674</v>
      </c>
      <c r="E42" s="1059">
        <v>3000000</v>
      </c>
      <c r="F42" s="1061">
        <v>43894</v>
      </c>
      <c r="G42" s="1060"/>
      <c r="H42" s="1309">
        <v>5728500</v>
      </c>
      <c r="I42" s="1061">
        <v>43938</v>
      </c>
      <c r="J42" s="1058" t="s">
        <v>646</v>
      </c>
    </row>
    <row r="43" spans="1:11" s="1051" customFormat="1" ht="15" x14ac:dyDescent="0.25">
      <c r="A43" s="1070">
        <f t="shared" si="3"/>
        <v>37</v>
      </c>
      <c r="B43" s="1084" t="s">
        <v>19</v>
      </c>
      <c r="C43" s="1058" t="s">
        <v>607</v>
      </c>
      <c r="D43" s="1058" t="s">
        <v>674</v>
      </c>
      <c r="E43" s="1059">
        <v>3000000</v>
      </c>
      <c r="F43" s="1061">
        <v>43894</v>
      </c>
      <c r="G43" s="1060"/>
      <c r="H43" s="1307"/>
      <c r="I43" s="1061">
        <v>43938</v>
      </c>
      <c r="J43" s="1058" t="s">
        <v>646</v>
      </c>
    </row>
    <row r="44" spans="1:11" s="1051" customFormat="1" ht="15" x14ac:dyDescent="0.25">
      <c r="A44" s="1070">
        <f t="shared" si="3"/>
        <v>38</v>
      </c>
      <c r="B44" s="1084" t="s">
        <v>1152</v>
      </c>
      <c r="C44" s="1058" t="s">
        <v>607</v>
      </c>
      <c r="D44" s="1058" t="s">
        <v>674</v>
      </c>
      <c r="E44" s="1059">
        <v>3000000</v>
      </c>
      <c r="F44" s="1061">
        <v>43935</v>
      </c>
      <c r="G44" s="1303">
        <v>617000</v>
      </c>
      <c r="H44" s="1184"/>
      <c r="I44" s="1061">
        <v>43968</v>
      </c>
      <c r="J44" s="1058" t="s">
        <v>646</v>
      </c>
    </row>
    <row r="45" spans="1:11" s="1051" customFormat="1" ht="15" x14ac:dyDescent="0.25">
      <c r="A45" s="1070">
        <f t="shared" si="3"/>
        <v>39</v>
      </c>
      <c r="B45" s="1084" t="s">
        <v>1152</v>
      </c>
      <c r="C45" s="1058" t="s">
        <v>607</v>
      </c>
      <c r="D45" s="1058" t="s">
        <v>674</v>
      </c>
      <c r="E45" s="1059">
        <v>3000000</v>
      </c>
      <c r="F45" s="1061">
        <v>43955</v>
      </c>
      <c r="G45" s="1304"/>
      <c r="H45" s="1184"/>
      <c r="I45" s="1061">
        <v>43968</v>
      </c>
      <c r="J45" s="1058" t="s">
        <v>1167</v>
      </c>
    </row>
    <row r="46" spans="1:11" s="1051" customFormat="1" ht="15" x14ac:dyDescent="0.25">
      <c r="A46" s="1070">
        <f t="shared" si="3"/>
        <v>40</v>
      </c>
      <c r="B46" s="1084" t="s">
        <v>1152</v>
      </c>
      <c r="C46" s="1058" t="s">
        <v>607</v>
      </c>
      <c r="D46" s="1058" t="s">
        <v>674</v>
      </c>
      <c r="E46" s="1059">
        <v>617000</v>
      </c>
      <c r="F46" s="1061">
        <v>43968</v>
      </c>
      <c r="G46" s="1186"/>
      <c r="H46" s="1184">
        <v>559000</v>
      </c>
      <c r="I46" s="1061">
        <v>44039</v>
      </c>
      <c r="J46" s="1058" t="s">
        <v>646</v>
      </c>
    </row>
    <row r="47" spans="1:11" s="1051" customFormat="1" ht="15" x14ac:dyDescent="0.25">
      <c r="A47" s="1070">
        <f t="shared" si="3"/>
        <v>41</v>
      </c>
      <c r="B47" s="1058" t="s">
        <v>1143</v>
      </c>
      <c r="C47" s="1058" t="s">
        <v>1168</v>
      </c>
      <c r="D47" s="1058" t="s">
        <v>1140</v>
      </c>
      <c r="E47" s="1059">
        <v>4000000</v>
      </c>
      <c r="F47" s="1061">
        <v>43949</v>
      </c>
      <c r="G47" s="1060"/>
      <c r="H47" s="1305">
        <v>4204000</v>
      </c>
      <c r="I47" s="1061">
        <v>43967</v>
      </c>
      <c r="J47" s="1058" t="s">
        <v>646</v>
      </c>
    </row>
    <row r="48" spans="1:11" s="1051" customFormat="1" ht="15" x14ac:dyDescent="0.25">
      <c r="A48" s="1070">
        <f t="shared" si="3"/>
        <v>42</v>
      </c>
      <c r="B48" s="1058" t="s">
        <v>1143</v>
      </c>
      <c r="C48" s="1058" t="s">
        <v>1168</v>
      </c>
      <c r="D48" s="1058" t="s">
        <v>1140</v>
      </c>
      <c r="E48" s="1059">
        <v>5000000</v>
      </c>
      <c r="F48" s="1061">
        <v>43960</v>
      </c>
      <c r="G48" s="1060"/>
      <c r="H48" s="1307"/>
      <c r="I48" s="1061">
        <v>43967</v>
      </c>
      <c r="J48" s="1058" t="s">
        <v>646</v>
      </c>
    </row>
    <row r="49" spans="1:11" s="1051" customFormat="1" ht="15" x14ac:dyDescent="0.25">
      <c r="A49" s="1070">
        <f t="shared" si="3"/>
        <v>43</v>
      </c>
      <c r="B49" s="1058" t="s">
        <v>1169</v>
      </c>
      <c r="C49" s="1058" t="s">
        <v>661</v>
      </c>
      <c r="D49" s="1058" t="s">
        <v>686</v>
      </c>
      <c r="E49" s="1059">
        <v>2000000</v>
      </c>
      <c r="F49" s="1061">
        <v>43959</v>
      </c>
      <c r="G49" s="1060">
        <v>85000</v>
      </c>
      <c r="H49" s="1059"/>
      <c r="I49" s="1061">
        <v>43963</v>
      </c>
      <c r="J49" s="1058" t="s">
        <v>646</v>
      </c>
      <c r="K49" s="1051" t="s">
        <v>1170</v>
      </c>
    </row>
    <row r="50" spans="1:11" s="1051" customFormat="1" ht="15" x14ac:dyDescent="0.25">
      <c r="A50" s="1070">
        <f t="shared" si="3"/>
        <v>44</v>
      </c>
      <c r="B50" s="1058" t="s">
        <v>1171</v>
      </c>
      <c r="C50" s="1058" t="s">
        <v>661</v>
      </c>
      <c r="D50" s="1058" t="s">
        <v>457</v>
      </c>
      <c r="E50" s="1059">
        <v>2000000</v>
      </c>
      <c r="F50" s="1061">
        <v>43972</v>
      </c>
      <c r="G50" s="1060"/>
      <c r="H50" s="1305">
        <v>3597500</v>
      </c>
      <c r="I50" s="1061">
        <v>43998</v>
      </c>
      <c r="J50" s="1058" t="s">
        <v>646</v>
      </c>
    </row>
    <row r="51" spans="1:11" s="1051" customFormat="1" ht="15" x14ac:dyDescent="0.25">
      <c r="A51" s="1070">
        <f t="shared" si="3"/>
        <v>45</v>
      </c>
      <c r="B51" s="1058" t="s">
        <v>1171</v>
      </c>
      <c r="C51" s="1058" t="s">
        <v>1168</v>
      </c>
      <c r="D51" s="1058" t="s">
        <v>457</v>
      </c>
      <c r="E51" s="1059">
        <v>5000000</v>
      </c>
      <c r="F51" s="1061">
        <v>43977</v>
      </c>
      <c r="G51" s="1060"/>
      <c r="H51" s="1307"/>
      <c r="I51" s="1061">
        <v>43998</v>
      </c>
      <c r="J51" s="1058" t="s">
        <v>646</v>
      </c>
    </row>
    <row r="52" spans="1:11" s="1051" customFormat="1" ht="15" x14ac:dyDescent="0.25">
      <c r="A52" s="1070">
        <f t="shared" si="3"/>
        <v>46</v>
      </c>
      <c r="B52" s="1058" t="s">
        <v>985</v>
      </c>
      <c r="C52" s="1058" t="s">
        <v>1168</v>
      </c>
      <c r="D52" s="1058" t="s">
        <v>686</v>
      </c>
      <c r="E52" s="1055">
        <v>3000000</v>
      </c>
      <c r="F52" s="1056">
        <v>43963</v>
      </c>
      <c r="G52" s="1057"/>
      <c r="H52" s="1305">
        <v>89300</v>
      </c>
      <c r="I52" s="1056">
        <v>44002</v>
      </c>
      <c r="J52" s="1058" t="s">
        <v>646</v>
      </c>
    </row>
    <row r="53" spans="1:11" s="1051" customFormat="1" ht="15" x14ac:dyDescent="0.25">
      <c r="A53" s="1070">
        <f t="shared" si="3"/>
        <v>47</v>
      </c>
      <c r="B53" s="1058" t="s">
        <v>985</v>
      </c>
      <c r="C53" s="1058" t="s">
        <v>1168</v>
      </c>
      <c r="D53" s="1058" t="s">
        <v>686</v>
      </c>
      <c r="E53" s="1055">
        <v>2000000</v>
      </c>
      <c r="F53" s="1056">
        <v>43977</v>
      </c>
      <c r="G53" s="1057"/>
      <c r="H53" s="1307"/>
      <c r="I53" s="1056">
        <v>44002</v>
      </c>
      <c r="J53" s="1058" t="s">
        <v>646</v>
      </c>
    </row>
    <row r="54" spans="1:11" s="1051" customFormat="1" ht="15" x14ac:dyDescent="0.25">
      <c r="A54" s="1070">
        <f t="shared" si="3"/>
        <v>48</v>
      </c>
      <c r="B54" s="1084" t="s">
        <v>1164</v>
      </c>
      <c r="C54" s="1058" t="s">
        <v>607</v>
      </c>
      <c r="D54" s="1158" t="s">
        <v>684</v>
      </c>
      <c r="E54" s="1055">
        <v>2276000</v>
      </c>
      <c r="F54" s="1056">
        <v>43950</v>
      </c>
      <c r="G54" s="1057"/>
      <c r="H54" s="1183">
        <v>1848000</v>
      </c>
      <c r="I54" s="1056">
        <v>44013</v>
      </c>
      <c r="J54" s="1058" t="s">
        <v>646</v>
      </c>
    </row>
    <row r="55" spans="1:11" s="1051" customFormat="1" ht="15" x14ac:dyDescent="0.25">
      <c r="A55" s="1070">
        <f t="shared" si="3"/>
        <v>49</v>
      </c>
      <c r="B55" s="1058" t="s">
        <v>1172</v>
      </c>
      <c r="C55" s="1058" t="s">
        <v>1173</v>
      </c>
      <c r="D55" s="1054" t="s">
        <v>1174</v>
      </c>
      <c r="E55" s="1055">
        <v>3000000</v>
      </c>
      <c r="F55" s="1056">
        <v>44022</v>
      </c>
      <c r="G55" s="1057"/>
      <c r="H55" s="1058">
        <v>0</v>
      </c>
      <c r="I55" s="1056">
        <v>44022</v>
      </c>
      <c r="J55" s="1058" t="s">
        <v>1175</v>
      </c>
    </row>
    <row r="56" spans="1:11" s="1051" customFormat="1" ht="15" x14ac:dyDescent="0.25">
      <c r="A56" s="1070">
        <f t="shared" si="3"/>
        <v>50</v>
      </c>
      <c r="B56" s="1054" t="s">
        <v>1172</v>
      </c>
      <c r="C56" s="1058" t="s">
        <v>1069</v>
      </c>
      <c r="D56" s="1058" t="s">
        <v>457</v>
      </c>
      <c r="E56" s="1059">
        <v>2000000</v>
      </c>
      <c r="F56" s="1056">
        <v>44022</v>
      </c>
      <c r="G56" s="1060"/>
      <c r="H56" s="1058">
        <v>0</v>
      </c>
      <c r="I56" s="1056">
        <v>44022</v>
      </c>
      <c r="J56" s="1058" t="s">
        <v>1175</v>
      </c>
    </row>
    <row r="57" spans="1:11" s="1051" customFormat="1" ht="15" x14ac:dyDescent="0.25">
      <c r="A57" s="1070">
        <f t="shared" si="3"/>
        <v>51</v>
      </c>
      <c r="B57" s="1082" t="s">
        <v>1176</v>
      </c>
      <c r="C57" s="1083"/>
      <c r="D57" s="1084" t="s">
        <v>1177</v>
      </c>
      <c r="E57" s="1078">
        <v>5000000</v>
      </c>
      <c r="F57" s="1079">
        <v>43965</v>
      </c>
      <c r="G57" s="1071"/>
      <c r="H57" s="1300">
        <v>796000</v>
      </c>
      <c r="I57" s="1061">
        <v>44022</v>
      </c>
      <c r="J57" s="1058" t="s">
        <v>646</v>
      </c>
    </row>
    <row r="58" spans="1:11" s="1051" customFormat="1" ht="15" x14ac:dyDescent="0.25">
      <c r="A58" s="1070">
        <f t="shared" si="3"/>
        <v>52</v>
      </c>
      <c r="B58" s="1076" t="s">
        <v>1176</v>
      </c>
      <c r="C58" s="1076" t="s">
        <v>882</v>
      </c>
      <c r="D58" s="1084" t="s">
        <v>1177</v>
      </c>
      <c r="E58" s="1078">
        <v>5000000</v>
      </c>
      <c r="F58" s="1079">
        <v>43972</v>
      </c>
      <c r="G58" s="1071"/>
      <c r="H58" s="1301"/>
      <c r="I58" s="1061">
        <v>44022</v>
      </c>
      <c r="J58" s="1058" t="s">
        <v>646</v>
      </c>
    </row>
    <row r="59" spans="1:11" s="1051" customFormat="1" ht="15" x14ac:dyDescent="0.25">
      <c r="A59" s="1070">
        <f t="shared" si="3"/>
        <v>53</v>
      </c>
      <c r="B59" s="1076" t="s">
        <v>1176</v>
      </c>
      <c r="C59" s="1077"/>
      <c r="D59" s="1084" t="s">
        <v>1177</v>
      </c>
      <c r="E59" s="1078">
        <v>2000000</v>
      </c>
      <c r="F59" s="1079">
        <v>43983</v>
      </c>
      <c r="G59" s="1071"/>
      <c r="H59" s="1302"/>
      <c r="I59" s="1061">
        <v>44022</v>
      </c>
      <c r="J59" s="1058" t="s">
        <v>646</v>
      </c>
    </row>
    <row r="60" spans="1:11" s="1051" customFormat="1" ht="15" x14ac:dyDescent="0.25">
      <c r="A60" s="1070">
        <f t="shared" si="3"/>
        <v>54</v>
      </c>
      <c r="B60" s="1058" t="s">
        <v>1178</v>
      </c>
      <c r="C60" s="1058" t="s">
        <v>648</v>
      </c>
      <c r="D60" s="1058" t="s">
        <v>1179</v>
      </c>
      <c r="E60" s="1059">
        <v>2000000</v>
      </c>
      <c r="F60" s="1061">
        <v>44028</v>
      </c>
      <c r="G60" s="1060"/>
      <c r="H60" s="1058">
        <v>0</v>
      </c>
      <c r="I60" s="1061">
        <v>44028</v>
      </c>
      <c r="J60" s="1058" t="s">
        <v>1175</v>
      </c>
    </row>
    <row r="61" spans="1:11" s="1051" customFormat="1" ht="15" x14ac:dyDescent="0.25">
      <c r="A61" s="1070">
        <f t="shared" si="3"/>
        <v>55</v>
      </c>
      <c r="B61" s="1084" t="s">
        <v>544</v>
      </c>
      <c r="C61" s="1084" t="s">
        <v>1180</v>
      </c>
      <c r="D61" s="1058" t="s">
        <v>686</v>
      </c>
      <c r="E61" s="1085">
        <v>2000000</v>
      </c>
      <c r="F61" s="1086">
        <v>44056</v>
      </c>
      <c r="G61" s="1060">
        <v>260000</v>
      </c>
      <c r="H61" s="1059"/>
      <c r="I61" s="1061">
        <v>44061</v>
      </c>
      <c r="J61" s="1058" t="s">
        <v>630</v>
      </c>
    </row>
    <row r="62" spans="1:11" s="1051" customFormat="1" ht="15" x14ac:dyDescent="0.25">
      <c r="A62" s="1070">
        <f t="shared" si="3"/>
        <v>56</v>
      </c>
      <c r="B62" s="1084" t="s">
        <v>544</v>
      </c>
      <c r="C62" s="1084" t="s">
        <v>1181</v>
      </c>
      <c r="D62" s="1058" t="s">
        <v>686</v>
      </c>
      <c r="E62" s="1085">
        <v>2000000</v>
      </c>
      <c r="F62" s="1086">
        <v>44056</v>
      </c>
      <c r="G62" s="1060"/>
      <c r="H62" s="1058">
        <v>0</v>
      </c>
      <c r="I62" s="1086">
        <v>44056</v>
      </c>
      <c r="J62" s="1058" t="s">
        <v>1182</v>
      </c>
    </row>
    <row r="63" spans="1:11" s="1051" customFormat="1" ht="15" x14ac:dyDescent="0.25">
      <c r="A63" s="1070">
        <f t="shared" si="3"/>
        <v>57</v>
      </c>
      <c r="B63" s="1084" t="s">
        <v>1183</v>
      </c>
      <c r="C63" s="1084" t="s">
        <v>661</v>
      </c>
      <c r="D63" s="1058" t="s">
        <v>686</v>
      </c>
      <c r="E63" s="1085">
        <v>2000000</v>
      </c>
      <c r="F63" s="1086">
        <v>44063</v>
      </c>
      <c r="G63" s="1060"/>
      <c r="H63" s="1311">
        <v>1773000</v>
      </c>
      <c r="I63" s="1061">
        <v>44120</v>
      </c>
      <c r="J63" s="1058" t="s">
        <v>646</v>
      </c>
    </row>
    <row r="64" spans="1:11" s="1051" customFormat="1" ht="15" x14ac:dyDescent="0.25">
      <c r="A64" s="1070">
        <f t="shared" si="3"/>
        <v>58</v>
      </c>
      <c r="B64" s="1084" t="s">
        <v>1183</v>
      </c>
      <c r="C64" s="1084" t="s">
        <v>1184</v>
      </c>
      <c r="D64" s="1058" t="s">
        <v>686</v>
      </c>
      <c r="E64" s="1085">
        <v>5000000</v>
      </c>
      <c r="F64" s="1086">
        <v>44088</v>
      </c>
      <c r="G64" s="1060"/>
      <c r="H64" s="1312"/>
      <c r="I64" s="1061">
        <v>44120</v>
      </c>
      <c r="J64" s="1058" t="s">
        <v>646</v>
      </c>
    </row>
    <row r="65" spans="1:10" s="1051" customFormat="1" ht="15" x14ac:dyDescent="0.25">
      <c r="A65" s="1070">
        <f t="shared" si="3"/>
        <v>59</v>
      </c>
      <c r="B65" s="1084" t="s">
        <v>1185</v>
      </c>
      <c r="C65" s="1084" t="s">
        <v>1186</v>
      </c>
      <c r="D65" s="1084" t="s">
        <v>1187</v>
      </c>
      <c r="E65" s="1085">
        <v>1750000</v>
      </c>
      <c r="F65" s="1086">
        <v>44110</v>
      </c>
      <c r="G65" s="1060"/>
      <c r="H65" s="1058">
        <v>0</v>
      </c>
      <c r="I65" s="1086">
        <v>44110</v>
      </c>
      <c r="J65" s="1058" t="s">
        <v>1188</v>
      </c>
    </row>
    <row r="66" spans="1:10" s="1051" customFormat="1" ht="15" x14ac:dyDescent="0.25">
      <c r="A66" s="1070">
        <f t="shared" si="3"/>
        <v>60</v>
      </c>
      <c r="B66" s="1084" t="s">
        <v>1189</v>
      </c>
      <c r="C66" s="1084" t="s">
        <v>1190</v>
      </c>
      <c r="D66" s="1084" t="s">
        <v>668</v>
      </c>
      <c r="E66" s="1085">
        <v>5152000</v>
      </c>
      <c r="F66" s="1086">
        <v>44112</v>
      </c>
      <c r="G66" s="1060"/>
      <c r="H66" s="1059">
        <v>1500</v>
      </c>
      <c r="I66" s="1086">
        <v>44140</v>
      </c>
      <c r="J66" s="1058" t="s">
        <v>646</v>
      </c>
    </row>
    <row r="67" spans="1:10" s="1051" customFormat="1" ht="15" x14ac:dyDescent="0.25">
      <c r="A67" s="1070">
        <f t="shared" si="3"/>
        <v>61</v>
      </c>
      <c r="B67" s="1058" t="s">
        <v>1178</v>
      </c>
      <c r="C67" s="1058" t="s">
        <v>661</v>
      </c>
      <c r="D67" s="1058" t="s">
        <v>457</v>
      </c>
      <c r="E67" s="1059">
        <v>5000000</v>
      </c>
      <c r="F67" s="1061">
        <v>44033</v>
      </c>
      <c r="G67" s="1060"/>
      <c r="H67" s="1311">
        <v>2422500</v>
      </c>
      <c r="I67" s="1061">
        <v>44133</v>
      </c>
      <c r="J67" s="1058" t="s">
        <v>646</v>
      </c>
    </row>
    <row r="68" spans="1:10" s="1051" customFormat="1" ht="15" x14ac:dyDescent="0.25">
      <c r="A68" s="1070">
        <f t="shared" si="3"/>
        <v>62</v>
      </c>
      <c r="B68" s="1058" t="s">
        <v>1178</v>
      </c>
      <c r="C68" s="1058" t="s">
        <v>1168</v>
      </c>
      <c r="D68" s="1058" t="s">
        <v>457</v>
      </c>
      <c r="E68" s="1059">
        <v>5000000</v>
      </c>
      <c r="F68" s="1061">
        <v>44062</v>
      </c>
      <c r="G68" s="1060"/>
      <c r="H68" s="1312"/>
      <c r="I68" s="1061">
        <v>44133</v>
      </c>
      <c r="J68" s="1058" t="s">
        <v>646</v>
      </c>
    </row>
    <row r="69" spans="1:10" s="1051" customFormat="1" ht="15" x14ac:dyDescent="0.25">
      <c r="A69" s="1070">
        <f t="shared" si="3"/>
        <v>63</v>
      </c>
      <c r="B69" s="1076" t="s">
        <v>1191</v>
      </c>
      <c r="C69" s="1058" t="s">
        <v>1168</v>
      </c>
      <c r="D69" s="1098" t="s">
        <v>1177</v>
      </c>
      <c r="E69" s="1078">
        <v>1000000</v>
      </c>
      <c r="F69" s="1079">
        <v>44007</v>
      </c>
      <c r="G69" s="1060"/>
      <c r="H69" s="1059">
        <v>49000</v>
      </c>
      <c r="I69" s="1061">
        <v>44134</v>
      </c>
      <c r="J69" s="1058" t="s">
        <v>646</v>
      </c>
    </row>
    <row r="70" spans="1:10" s="1051" customFormat="1" ht="15" x14ac:dyDescent="0.25">
      <c r="A70" s="1070">
        <f t="shared" si="3"/>
        <v>64</v>
      </c>
      <c r="B70" s="1058" t="s">
        <v>647</v>
      </c>
      <c r="C70" s="1058" t="s">
        <v>661</v>
      </c>
      <c r="D70" s="1058" t="s">
        <v>645</v>
      </c>
      <c r="E70" s="1059">
        <v>3000000</v>
      </c>
      <c r="F70" s="1061">
        <v>44106</v>
      </c>
      <c r="G70" s="1060"/>
      <c r="H70" s="1059">
        <f>1171000+1796000</f>
        <v>2967000</v>
      </c>
      <c r="I70" s="1061">
        <v>44146</v>
      </c>
      <c r="J70" s="1136" t="s">
        <v>646</v>
      </c>
    </row>
    <row r="71" spans="1:10" s="1051" customFormat="1" ht="15" x14ac:dyDescent="0.25">
      <c r="A71" s="1070">
        <f t="shared" si="3"/>
        <v>65</v>
      </c>
      <c r="B71" s="1058" t="s">
        <v>631</v>
      </c>
      <c r="C71" s="1058" t="s">
        <v>1192</v>
      </c>
      <c r="D71" s="1058" t="s">
        <v>645</v>
      </c>
      <c r="E71" s="1059">
        <v>2500000</v>
      </c>
      <c r="F71" s="1061">
        <v>44085</v>
      </c>
      <c r="G71" s="1060"/>
      <c r="H71" s="1058">
        <v>0</v>
      </c>
      <c r="I71" s="1061">
        <v>44146</v>
      </c>
      <c r="J71" s="1136" t="s">
        <v>646</v>
      </c>
    </row>
    <row r="72" spans="1:10" s="1051" customFormat="1" ht="15" x14ac:dyDescent="0.25">
      <c r="A72" s="1070">
        <f t="shared" si="3"/>
        <v>66</v>
      </c>
      <c r="B72" s="1058" t="s">
        <v>660</v>
      </c>
      <c r="C72" s="1058" t="s">
        <v>661</v>
      </c>
      <c r="D72" s="1058" t="s">
        <v>662</v>
      </c>
      <c r="E72" s="1059">
        <v>3000000</v>
      </c>
      <c r="F72" s="1061">
        <v>44114</v>
      </c>
      <c r="G72" s="1060">
        <v>1073000</v>
      </c>
      <c r="H72" s="1058"/>
      <c r="I72" s="1061">
        <v>44148</v>
      </c>
      <c r="J72" s="1136" t="s">
        <v>642</v>
      </c>
    </row>
    <row r="73" spans="1:10" s="1051" customFormat="1" ht="15" x14ac:dyDescent="0.25">
      <c r="A73" s="1070">
        <f t="shared" si="3"/>
        <v>67</v>
      </c>
      <c r="B73" s="1058" t="s">
        <v>585</v>
      </c>
      <c r="C73" s="1058" t="s">
        <v>1193</v>
      </c>
      <c r="D73" s="1058" t="s">
        <v>649</v>
      </c>
      <c r="E73" s="1059">
        <v>500000</v>
      </c>
      <c r="F73" s="1061">
        <v>44028</v>
      </c>
      <c r="G73" s="1060">
        <v>69000</v>
      </c>
      <c r="H73" s="1061"/>
      <c r="I73" s="1061">
        <v>44151</v>
      </c>
      <c r="J73" s="1130" t="s">
        <v>642</v>
      </c>
    </row>
    <row r="74" spans="1:10" s="1051" customFormat="1" ht="15" x14ac:dyDescent="0.25">
      <c r="A74" s="1070">
        <f t="shared" si="3"/>
        <v>68</v>
      </c>
      <c r="B74" s="1062" t="s">
        <v>1194</v>
      </c>
      <c r="C74" s="1062" t="s">
        <v>1195</v>
      </c>
      <c r="D74" s="1062" t="s">
        <v>668</v>
      </c>
      <c r="E74" s="1063">
        <v>5000000</v>
      </c>
      <c r="F74" s="1103">
        <v>44149</v>
      </c>
      <c r="G74" s="1057">
        <v>62400</v>
      </c>
      <c r="H74" s="1056"/>
      <c r="I74" s="1056">
        <v>44170</v>
      </c>
      <c r="J74" s="1136" t="s">
        <v>646</v>
      </c>
    </row>
    <row r="75" spans="1:10" s="1051" customFormat="1" ht="15" x14ac:dyDescent="0.25">
      <c r="A75" s="1070">
        <f t="shared" si="3"/>
        <v>69</v>
      </c>
      <c r="B75" s="1058" t="s">
        <v>1196</v>
      </c>
      <c r="C75" s="1058" t="s">
        <v>661</v>
      </c>
      <c r="D75" s="1084" t="s">
        <v>338</v>
      </c>
      <c r="E75" s="1085">
        <v>5000000</v>
      </c>
      <c r="F75" s="1061">
        <v>44049</v>
      </c>
      <c r="G75" s="1313">
        <v>3169280</v>
      </c>
      <c r="H75" s="1056"/>
      <c r="I75" s="1056">
        <v>44133</v>
      </c>
      <c r="J75" s="1058" t="s">
        <v>1197</v>
      </c>
    </row>
    <row r="76" spans="1:10" s="1051" customFormat="1" ht="15" x14ac:dyDescent="0.25">
      <c r="A76" s="1070">
        <f t="shared" si="3"/>
        <v>70</v>
      </c>
      <c r="B76" s="1058" t="s">
        <v>1196</v>
      </c>
      <c r="C76" s="1058" t="s">
        <v>1198</v>
      </c>
      <c r="D76" s="1084" t="s">
        <v>338</v>
      </c>
      <c r="E76" s="1085">
        <v>5000000</v>
      </c>
      <c r="F76" s="1061">
        <v>44074</v>
      </c>
      <c r="G76" s="1314"/>
      <c r="H76" s="1056"/>
      <c r="I76" s="1056">
        <v>44133</v>
      </c>
      <c r="J76" s="1058" t="s">
        <v>1197</v>
      </c>
    </row>
    <row r="77" spans="1:10" s="1051" customFormat="1" ht="15" x14ac:dyDescent="0.25">
      <c r="A77" s="1070">
        <f t="shared" si="3"/>
        <v>71</v>
      </c>
      <c r="B77" s="1058" t="s">
        <v>1196</v>
      </c>
      <c r="C77" s="1058" t="s">
        <v>1198</v>
      </c>
      <c r="D77" s="1084" t="s">
        <v>338</v>
      </c>
      <c r="E77" s="1063">
        <v>3169280</v>
      </c>
      <c r="F77" s="1103">
        <v>44133</v>
      </c>
      <c r="G77" s="1057">
        <v>491280</v>
      </c>
      <c r="H77" s="1056"/>
      <c r="I77" s="1056">
        <v>44174</v>
      </c>
      <c r="J77" s="1136" t="s">
        <v>646</v>
      </c>
    </row>
    <row r="78" spans="1:10" s="1051" customFormat="1" ht="15" x14ac:dyDescent="0.25">
      <c r="A78" s="1070">
        <f t="shared" si="3"/>
        <v>72</v>
      </c>
      <c r="B78" s="1058" t="s">
        <v>1196</v>
      </c>
      <c r="C78" s="1058" t="s">
        <v>661</v>
      </c>
      <c r="D78" s="1084" t="s">
        <v>1177</v>
      </c>
      <c r="E78" s="1085">
        <v>5000000</v>
      </c>
      <c r="F78" s="1061">
        <v>44049</v>
      </c>
      <c r="G78" s="1313">
        <v>3897000</v>
      </c>
      <c r="H78" s="1056"/>
      <c r="I78" s="1056">
        <v>44133</v>
      </c>
      <c r="J78" s="1058" t="s">
        <v>1197</v>
      </c>
    </row>
    <row r="79" spans="1:10" s="1051" customFormat="1" ht="15" x14ac:dyDescent="0.25">
      <c r="A79" s="1070">
        <f t="shared" si="3"/>
        <v>73</v>
      </c>
      <c r="B79" s="1058" t="s">
        <v>1196</v>
      </c>
      <c r="C79" s="1058" t="s">
        <v>661</v>
      </c>
      <c r="D79" s="1084" t="s">
        <v>1177</v>
      </c>
      <c r="E79" s="1085">
        <v>5000000</v>
      </c>
      <c r="F79" s="1061">
        <v>44071</v>
      </c>
      <c r="G79" s="1314"/>
      <c r="H79" s="1056"/>
      <c r="I79" s="1056">
        <v>44133</v>
      </c>
      <c r="J79" s="1058" t="s">
        <v>1197</v>
      </c>
    </row>
    <row r="80" spans="1:10" s="1051" customFormat="1" ht="15" x14ac:dyDescent="0.25">
      <c r="A80" s="1070">
        <f t="shared" si="3"/>
        <v>74</v>
      </c>
      <c r="B80" s="1062" t="s">
        <v>1196</v>
      </c>
      <c r="C80" s="1062" t="s">
        <v>661</v>
      </c>
      <c r="D80" s="1062" t="s">
        <v>1177</v>
      </c>
      <c r="E80" s="1063">
        <v>3897000</v>
      </c>
      <c r="F80" s="1103">
        <v>44133</v>
      </c>
      <c r="G80" s="1057">
        <v>772000</v>
      </c>
      <c r="H80" s="1056"/>
      <c r="I80" s="1056">
        <v>44174</v>
      </c>
      <c r="J80" s="1136" t="s">
        <v>646</v>
      </c>
    </row>
    <row r="81" spans="1:10" s="1051" customFormat="1" ht="15" x14ac:dyDescent="0.25">
      <c r="A81" s="1070">
        <f t="shared" si="3"/>
        <v>75</v>
      </c>
      <c r="B81" s="1058"/>
      <c r="C81" s="1058"/>
      <c r="D81" s="1058"/>
      <c r="E81" s="1059"/>
      <c r="F81" s="1061"/>
      <c r="G81" s="1060"/>
      <c r="H81" s="1061"/>
      <c r="I81" s="1058"/>
      <c r="J81" s="1130"/>
    </row>
    <row r="82" spans="1:10" s="1051" customFormat="1" ht="15" x14ac:dyDescent="0.25">
      <c r="A82" s="1070">
        <f t="shared" si="3"/>
        <v>76</v>
      </c>
      <c r="B82" s="1058"/>
      <c r="C82" s="1058"/>
      <c r="D82" s="1058"/>
      <c r="E82" s="1059"/>
      <c r="F82" s="1061"/>
      <c r="G82" s="1060"/>
      <c r="H82" s="1061"/>
      <c r="I82" s="1058"/>
      <c r="J82" s="1130"/>
    </row>
    <row r="83" spans="1:10" s="1051" customFormat="1" ht="15" x14ac:dyDescent="0.25">
      <c r="A83" s="1070">
        <f t="shared" si="3"/>
        <v>77</v>
      </c>
      <c r="B83" s="1131"/>
      <c r="C83" s="1131"/>
      <c r="D83" s="1131"/>
      <c r="E83" s="1132"/>
      <c r="F83" s="1133"/>
      <c r="G83" s="1134"/>
      <c r="H83" s="1133"/>
      <c r="I83" s="1131"/>
      <c r="J83" s="1135"/>
    </row>
    <row r="84" spans="1:10" s="1051" customFormat="1" ht="15.75" x14ac:dyDescent="0.25">
      <c r="A84" s="1259" t="s">
        <v>688</v>
      </c>
      <c r="B84" s="1259"/>
      <c r="C84" s="1259"/>
      <c r="D84" s="1259"/>
      <c r="E84" s="1065">
        <f>SUM(E7:E83)</f>
        <v>251713530</v>
      </c>
      <c r="F84" s="1066"/>
      <c r="G84" s="1067">
        <f>SUM(G7:G83)</f>
        <v>14879210</v>
      </c>
      <c r="H84" s="1161">
        <f>SUM(H7:H83)</f>
        <v>75298050</v>
      </c>
      <c r="I84" s="1066"/>
      <c r="J84" s="1066"/>
    </row>
  </sheetData>
  <autoFilter ref="A3:K84"/>
  <mergeCells count="20">
    <mergeCell ref="H47:H48"/>
    <mergeCell ref="H57:H59"/>
    <mergeCell ref="H16:H17"/>
    <mergeCell ref="H42:H43"/>
    <mergeCell ref="H12:H14"/>
    <mergeCell ref="A84:D84"/>
    <mergeCell ref="H63:H64"/>
    <mergeCell ref="H67:H68"/>
    <mergeCell ref="H50:H51"/>
    <mergeCell ref="H52:H53"/>
    <mergeCell ref="G75:G76"/>
    <mergeCell ref="G78:G79"/>
    <mergeCell ref="G30:G33"/>
    <mergeCell ref="H19:H21"/>
    <mergeCell ref="G44:G45"/>
    <mergeCell ref="H23:H29"/>
    <mergeCell ref="A1:J1"/>
    <mergeCell ref="G39:G41"/>
    <mergeCell ref="G10:G11"/>
    <mergeCell ref="H4:H6"/>
  </mergeCell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4" tint="-0.249977111117893"/>
  </sheetPr>
  <dimension ref="A1:AB170"/>
  <sheetViews>
    <sheetView zoomScale="80" zoomScaleNormal="80" workbookViewId="0">
      <selection activeCell="A146" sqref="A146:XFD147"/>
    </sheetView>
  </sheetViews>
  <sheetFormatPr defaultColWidth="9.28515625" defaultRowHeight="15" x14ac:dyDescent="0.25"/>
  <cols>
    <col min="1" max="1" width="2.85546875" style="686" customWidth="1"/>
    <col min="2" max="2" width="10.7109375" style="721" customWidth="1"/>
    <col min="3" max="3" width="21.42578125" style="721" customWidth="1"/>
    <col min="4" max="4" width="27.42578125" style="686" customWidth="1"/>
    <col min="5" max="5" width="16.5703125" style="686" customWidth="1"/>
    <col min="6" max="6" width="19.5703125" style="686" customWidth="1"/>
    <col min="7" max="7" width="15.5703125" style="725" customWidth="1"/>
    <col min="8" max="8" width="15.140625" style="687" customWidth="1"/>
    <col min="9" max="9" width="6.140625" style="687" customWidth="1"/>
    <col min="10" max="10" width="7.85546875" style="687" customWidth="1"/>
    <col min="11" max="11" width="14.42578125" style="727" customWidth="1"/>
    <col min="12" max="12" width="9.28515625" style="687" customWidth="1"/>
    <col min="13" max="13" width="16.5703125" style="686" customWidth="1"/>
    <col min="14" max="14" width="13.85546875" style="686" hidden="1" customWidth="1"/>
    <col min="15" max="15" width="13.85546875" style="686" customWidth="1"/>
    <col min="16" max="16" width="30.42578125" style="874" customWidth="1"/>
    <col min="17" max="17" width="15.85546875" style="686" hidden="1" customWidth="1"/>
    <col min="18" max="18" width="12.7109375" style="688" hidden="1" customWidth="1"/>
    <col min="19" max="19" width="14.7109375" style="687" customWidth="1"/>
    <col min="20" max="21" width="23.140625" style="687" customWidth="1"/>
    <col min="22" max="22" width="30.85546875" style="686" customWidth="1"/>
    <col min="23" max="23" width="14.7109375" style="686" hidden="1" customWidth="1"/>
    <col min="24" max="24" width="24.7109375" style="687" customWidth="1"/>
    <col min="25" max="25" width="16.7109375" style="687" bestFit="1" customWidth="1"/>
    <col min="26" max="27" width="15.85546875" style="687" bestFit="1" customWidth="1"/>
    <col min="28" max="28" width="20.140625" style="686" customWidth="1"/>
    <col min="29" max="16384" width="9.28515625" style="686"/>
  </cols>
  <sheetData>
    <row r="1" spans="1:28" ht="21" customHeight="1" x14ac:dyDescent="0.25">
      <c r="B1" s="1295" t="s">
        <v>689</v>
      </c>
      <c r="C1" s="1295"/>
      <c r="D1" s="1295"/>
      <c r="E1" s="1295"/>
      <c r="F1" s="1295"/>
      <c r="G1" s="1295"/>
      <c r="H1" s="1295"/>
      <c r="I1" s="1295"/>
      <c r="J1" s="1295"/>
      <c r="K1" s="1295"/>
      <c r="L1" s="1295"/>
      <c r="M1" s="1295"/>
      <c r="N1" s="1295"/>
      <c r="O1" s="1295"/>
      <c r="P1" s="1295"/>
      <c r="Q1" s="1295"/>
      <c r="R1" s="1295"/>
      <c r="S1" s="1296"/>
      <c r="T1" s="1296"/>
      <c r="U1" s="1296"/>
      <c r="V1" s="1295"/>
    </row>
    <row r="2" spans="1:28" ht="15" customHeight="1" x14ac:dyDescent="0.25">
      <c r="B2" s="1295"/>
      <c r="C2" s="1295"/>
      <c r="D2" s="1295"/>
      <c r="E2" s="1295"/>
      <c r="F2" s="1295"/>
      <c r="G2" s="1295"/>
      <c r="H2" s="1295"/>
      <c r="I2" s="1295"/>
      <c r="J2" s="1295"/>
      <c r="K2" s="1295"/>
      <c r="L2" s="1295"/>
      <c r="M2" s="1295"/>
      <c r="N2" s="1295"/>
      <c r="O2" s="1295"/>
      <c r="P2" s="1295"/>
      <c r="Q2" s="1295"/>
      <c r="R2" s="1295"/>
      <c r="S2" s="1296"/>
      <c r="T2" s="1296"/>
      <c r="U2" s="1296"/>
      <c r="V2" s="1295"/>
    </row>
    <row r="3" spans="1:28" ht="15" customHeight="1" x14ac:dyDescent="0.25"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6"/>
      <c r="T3" s="1296"/>
      <c r="U3" s="1296"/>
      <c r="V3" s="1295"/>
    </row>
    <row r="4" spans="1:28" ht="23.25" customHeight="1" x14ac:dyDescent="0.25">
      <c r="B4" s="1190"/>
      <c r="C4" s="1190"/>
      <c r="D4" s="746"/>
      <c r="E4" s="746"/>
      <c r="F4" s="746"/>
      <c r="G4" s="1074"/>
      <c r="H4" s="746"/>
      <c r="I4" s="743"/>
      <c r="J4" s="744"/>
      <c r="K4" s="745"/>
      <c r="L4" s="685"/>
      <c r="M4" s="1075"/>
      <c r="N4" s="1190"/>
      <c r="O4" s="1190"/>
      <c r="P4" s="868"/>
      <c r="S4" s="741"/>
      <c r="T4" s="741"/>
      <c r="U4" s="741"/>
    </row>
    <row r="5" spans="1:28" ht="54" customHeight="1" x14ac:dyDescent="0.25">
      <c r="B5" s="875" t="s">
        <v>4</v>
      </c>
      <c r="C5" s="875" t="s">
        <v>1199</v>
      </c>
      <c r="D5" s="875" t="s">
        <v>6</v>
      </c>
      <c r="E5" s="876" t="s">
        <v>7</v>
      </c>
      <c r="F5" s="876" t="s">
        <v>2161</v>
      </c>
      <c r="G5" s="877" t="s">
        <v>8</v>
      </c>
      <c r="H5" s="878" t="s">
        <v>933</v>
      </c>
      <c r="I5" s="877" t="s">
        <v>10</v>
      </c>
      <c r="J5" s="879" t="s">
        <v>11</v>
      </c>
      <c r="K5" s="877" t="s">
        <v>12</v>
      </c>
      <c r="L5" s="879" t="s">
        <v>13</v>
      </c>
      <c r="M5" s="880" t="s">
        <v>2162</v>
      </c>
      <c r="N5" s="881" t="s">
        <v>936</v>
      </c>
      <c r="O5" s="881" t="s">
        <v>2163</v>
      </c>
      <c r="P5" s="882" t="s">
        <v>937</v>
      </c>
      <c r="Q5" s="881" t="s">
        <v>17</v>
      </c>
      <c r="R5" s="883" t="s">
        <v>18</v>
      </c>
      <c r="S5" s="878" t="s">
        <v>938</v>
      </c>
      <c r="T5" s="882" t="s">
        <v>1200</v>
      </c>
      <c r="U5" s="882" t="s">
        <v>1201</v>
      </c>
      <c r="V5" s="875" t="s">
        <v>605</v>
      </c>
      <c r="W5" s="689" t="s">
        <v>939</v>
      </c>
      <c r="X5" s="729" t="s">
        <v>940</v>
      </c>
      <c r="Y5" s="729" t="s">
        <v>940</v>
      </c>
    </row>
    <row r="6" spans="1:28" s="687" customFormat="1" hidden="1" x14ac:dyDescent="0.25">
      <c r="A6" s="686"/>
      <c r="B6" s="1191" t="s">
        <v>959</v>
      </c>
      <c r="C6" s="1191">
        <v>1006</v>
      </c>
      <c r="D6" s="976" t="s">
        <v>99</v>
      </c>
      <c r="E6" s="976" t="s">
        <v>100</v>
      </c>
      <c r="F6" s="976"/>
      <c r="G6" s="973">
        <v>228460000</v>
      </c>
      <c r="H6" s="974">
        <v>222905000</v>
      </c>
      <c r="I6" s="974">
        <v>68538000</v>
      </c>
      <c r="J6" s="1115">
        <v>91384000</v>
      </c>
      <c r="K6" s="975">
        <v>51838000</v>
      </c>
      <c r="L6" s="974"/>
      <c r="M6" s="974">
        <f t="shared" ref="M6" si="0">SUM(I6:L6)</f>
        <v>211760000</v>
      </c>
      <c r="N6" s="991" t="e">
        <f>IF(H6="",G6-M6-#REF!,H6-M6-#REF!)</f>
        <v>#REF!</v>
      </c>
      <c r="O6" s="991"/>
      <c r="P6" s="1013">
        <f t="shared" ref="P6:P7" si="1">IF($H6="",($G6-$M6),($H6-$M6))</f>
        <v>11145000</v>
      </c>
      <c r="Q6" s="976"/>
      <c r="R6" s="977"/>
      <c r="S6" s="974" t="s">
        <v>962</v>
      </c>
      <c r="T6" s="1147"/>
      <c r="U6" s="974"/>
      <c r="V6" s="976"/>
      <c r="W6" s="693" t="s">
        <v>943</v>
      </c>
      <c r="X6" s="687" t="s">
        <v>955</v>
      </c>
      <c r="Y6" s="687">
        <v>4258000</v>
      </c>
      <c r="AB6" s="686"/>
    </row>
    <row r="7" spans="1:28" hidden="1" x14ac:dyDescent="0.25">
      <c r="B7" s="1191" t="s">
        <v>959</v>
      </c>
      <c r="C7" s="1191">
        <v>1006</v>
      </c>
      <c r="D7" s="976" t="s">
        <v>947</v>
      </c>
      <c r="E7" s="976"/>
      <c r="F7" s="976"/>
      <c r="G7" s="973">
        <v>19614000</v>
      </c>
      <c r="H7" s="974"/>
      <c r="I7" s="974">
        <f>Y7</f>
        <v>4258000</v>
      </c>
      <c r="J7" s="974"/>
      <c r="K7" s="975"/>
      <c r="L7" s="974"/>
      <c r="M7" s="974">
        <f t="shared" ref="M7" si="2">SUM(I7:L7)</f>
        <v>4258000</v>
      </c>
      <c r="N7" s="991" t="e">
        <f>IF(H7="",G7-M7-#REF!,H7-M7-#REF!)</f>
        <v>#REF!</v>
      </c>
      <c r="O7" s="991"/>
      <c r="P7" s="1013">
        <f t="shared" si="1"/>
        <v>15356000</v>
      </c>
      <c r="Q7" s="976"/>
      <c r="R7" s="977"/>
      <c r="S7" s="974"/>
      <c r="T7" s="1147"/>
      <c r="U7" s="974"/>
      <c r="V7" s="976"/>
      <c r="W7" s="693"/>
      <c r="X7" s="1000" t="s">
        <v>948</v>
      </c>
      <c r="Y7" s="1000">
        <f>SUM(Y6:Y6)</f>
        <v>4258000</v>
      </c>
    </row>
    <row r="8" spans="1:28" s="723" customFormat="1" ht="15.75" hidden="1" x14ac:dyDescent="0.25">
      <c r="B8" s="720" t="s">
        <v>949</v>
      </c>
      <c r="C8" s="720">
        <v>1006</v>
      </c>
      <c r="D8" s="699" t="s">
        <v>984</v>
      </c>
      <c r="E8" s="700"/>
      <c r="F8" s="700"/>
      <c r="G8" s="724"/>
      <c r="H8" s="702"/>
      <c r="I8" s="701"/>
      <c r="J8" s="702"/>
      <c r="K8" s="726"/>
      <c r="L8" s="702"/>
      <c r="M8" s="707">
        <f>SUM(M6:M7)</f>
        <v>216018000</v>
      </c>
      <c r="N8" s="707" t="e">
        <f>SUM(N6:N7)</f>
        <v>#REF!</v>
      </c>
      <c r="O8" s="707"/>
      <c r="P8" s="869">
        <f>SUM(P6:P7)</f>
        <v>26501000</v>
      </c>
      <c r="Q8" s="700"/>
      <c r="R8" s="704"/>
      <c r="S8" s="742"/>
      <c r="T8" s="1148"/>
      <c r="U8" s="742"/>
      <c r="V8" s="705"/>
      <c r="W8" s="706"/>
      <c r="X8" s="722"/>
      <c r="Y8" s="722"/>
      <c r="Z8" s="722"/>
      <c r="AA8" s="722"/>
    </row>
    <row r="9" spans="1:28" s="687" customFormat="1" hidden="1" x14ac:dyDescent="0.25">
      <c r="A9" s="686"/>
      <c r="B9" s="1191" t="s">
        <v>986</v>
      </c>
      <c r="C9" s="1191"/>
      <c r="D9" s="976" t="s">
        <v>99</v>
      </c>
      <c r="E9" s="976" t="s">
        <v>100</v>
      </c>
      <c r="F9" s="976"/>
      <c r="G9" s="973">
        <v>112180000</v>
      </c>
      <c r="H9" s="974">
        <v>124592000</v>
      </c>
      <c r="I9" s="974">
        <v>33645000</v>
      </c>
      <c r="J9" s="1115">
        <v>44872000</v>
      </c>
      <c r="K9" s="975">
        <v>39846000</v>
      </c>
      <c r="L9" s="974"/>
      <c r="M9" s="974">
        <f t="shared" ref="M9:M11" si="3">SUM(I9:L9)</f>
        <v>118363000</v>
      </c>
      <c r="N9" s="991" t="e">
        <f>IF(H9="",G9-M9-#REF!,H9-M9-#REF!)</f>
        <v>#REF!</v>
      </c>
      <c r="O9" s="991"/>
      <c r="P9" s="1013">
        <f t="shared" ref="P9:P16" si="4">IF($H9="",($G9-$M9),($H9-$M9))</f>
        <v>6229000</v>
      </c>
      <c r="Q9" s="976" t="s">
        <v>725</v>
      </c>
      <c r="R9" s="977"/>
      <c r="S9" s="974"/>
      <c r="T9" s="1147"/>
      <c r="U9" s="974"/>
      <c r="V9" s="976"/>
      <c r="W9" s="693" t="s">
        <v>943</v>
      </c>
      <c r="X9" s="687" t="s">
        <v>955</v>
      </c>
      <c r="Y9" s="687">
        <v>1700000</v>
      </c>
      <c r="AB9" s="686"/>
    </row>
    <row r="10" spans="1:28" s="687" customFormat="1" hidden="1" x14ac:dyDescent="0.25">
      <c r="A10" s="686"/>
      <c r="B10" s="1191" t="s">
        <v>986</v>
      </c>
      <c r="C10" s="1191"/>
      <c r="D10" s="976" t="s">
        <v>107</v>
      </c>
      <c r="E10" s="976" t="s">
        <v>156</v>
      </c>
      <c r="F10" s="976"/>
      <c r="G10" s="973">
        <v>21640000</v>
      </c>
      <c r="H10" s="974"/>
      <c r="I10" s="974">
        <v>6000000</v>
      </c>
      <c r="J10" s="1115">
        <v>12000000</v>
      </c>
      <c r="K10" s="975"/>
      <c r="L10" s="974"/>
      <c r="M10" s="974">
        <f t="shared" si="3"/>
        <v>18000000</v>
      </c>
      <c r="N10" s="991" t="e">
        <f>IF(H10="",G10-M10-#REF!,H10-M10-#REF!)</f>
        <v>#REF!</v>
      </c>
      <c r="O10" s="991"/>
      <c r="P10" s="1013">
        <f t="shared" si="4"/>
        <v>3640000</v>
      </c>
      <c r="Q10" s="976"/>
      <c r="R10" s="977"/>
      <c r="S10" s="974"/>
      <c r="T10" s="1147"/>
      <c r="U10" s="974"/>
      <c r="V10" s="976"/>
      <c r="W10" s="693"/>
      <c r="X10" s="687" t="s">
        <v>961</v>
      </c>
      <c r="Y10" s="687">
        <v>1280000</v>
      </c>
      <c r="AB10" s="686"/>
    </row>
    <row r="11" spans="1:28" hidden="1" x14ac:dyDescent="0.25">
      <c r="B11" s="1191" t="s">
        <v>986</v>
      </c>
      <c r="C11" s="1191"/>
      <c r="D11" s="976" t="s">
        <v>947</v>
      </c>
      <c r="E11" s="976"/>
      <c r="F11" s="976"/>
      <c r="G11" s="973">
        <v>10437000</v>
      </c>
      <c r="H11" s="974"/>
      <c r="I11" s="974">
        <f>Y11</f>
        <v>2980000</v>
      </c>
      <c r="J11" s="974"/>
      <c r="K11" s="975"/>
      <c r="L11" s="974"/>
      <c r="M11" s="974">
        <f t="shared" si="3"/>
        <v>2980000</v>
      </c>
      <c r="N11" s="991" t="e">
        <f>IF(H11="",G11-M11-#REF!,H11-M11-#REF!)</f>
        <v>#REF!</v>
      </c>
      <c r="O11" s="991"/>
      <c r="P11" s="1013">
        <f t="shared" si="4"/>
        <v>7457000</v>
      </c>
      <c r="Q11" s="976"/>
      <c r="R11" s="977"/>
      <c r="S11" s="974"/>
      <c r="T11" s="1147"/>
      <c r="U11" s="974"/>
      <c r="V11" s="976"/>
      <c r="W11" s="693"/>
      <c r="X11" s="687" t="s">
        <v>948</v>
      </c>
      <c r="Y11" s="687">
        <f>SUM(Y9:Y10)</f>
        <v>2980000</v>
      </c>
    </row>
    <row r="12" spans="1:28" s="723" customFormat="1" ht="15.75" hidden="1" x14ac:dyDescent="0.25">
      <c r="B12" s="720" t="s">
        <v>949</v>
      </c>
      <c r="C12" s="720"/>
      <c r="D12" s="699" t="s">
        <v>991</v>
      </c>
      <c r="E12" s="700"/>
      <c r="F12" s="700"/>
      <c r="G12" s="724"/>
      <c r="H12" s="702"/>
      <c r="I12" s="701"/>
      <c r="J12" s="702"/>
      <c r="K12" s="726"/>
      <c r="L12" s="702"/>
      <c r="M12" s="703">
        <f>SUM(M9:M11)</f>
        <v>139343000</v>
      </c>
      <c r="N12" s="703" t="e">
        <f>SUM(N9:N11)</f>
        <v>#REF!</v>
      </c>
      <c r="O12" s="703"/>
      <c r="P12" s="869">
        <f>SUM(P9:P11)</f>
        <v>17326000</v>
      </c>
      <c r="Q12" s="700"/>
      <c r="R12" s="704"/>
      <c r="S12" s="742"/>
      <c r="T12" s="1148"/>
      <c r="U12" s="742"/>
      <c r="V12" s="705"/>
      <c r="W12" s="706"/>
      <c r="X12" s="722"/>
      <c r="Y12" s="722"/>
      <c r="Z12" s="722"/>
      <c r="AA12" s="722"/>
    </row>
    <row r="13" spans="1:28" s="687" customFormat="1" hidden="1" x14ac:dyDescent="0.25">
      <c r="A13" s="686"/>
      <c r="B13" s="1191" t="s">
        <v>762</v>
      </c>
      <c r="C13" s="1191">
        <v>1014</v>
      </c>
      <c r="D13" s="976" t="s">
        <v>215</v>
      </c>
      <c r="E13" s="976" t="s">
        <v>216</v>
      </c>
      <c r="F13" s="976"/>
      <c r="G13" s="973">
        <v>110176769</v>
      </c>
      <c r="H13" s="974"/>
      <c r="I13" s="974">
        <v>40064280</v>
      </c>
      <c r="J13" s="974">
        <v>40064280</v>
      </c>
      <c r="K13" s="975"/>
      <c r="L13" s="974"/>
      <c r="M13" s="974">
        <f t="shared" ref="M13:M16" si="5">SUM(I13:L13)</f>
        <v>80128560</v>
      </c>
      <c r="N13" s="991" t="e">
        <f>IF(H13="",G13-M13-#REF!,H13-M13-#REF!)</f>
        <v>#REF!</v>
      </c>
      <c r="O13" s="991"/>
      <c r="P13" s="1013">
        <f t="shared" si="4"/>
        <v>30048209</v>
      </c>
      <c r="Q13" s="976"/>
      <c r="R13" s="977"/>
      <c r="S13" s="974"/>
      <c r="T13" s="1147"/>
      <c r="U13" s="974"/>
      <c r="V13" s="976"/>
      <c r="W13" s="693" t="s">
        <v>943</v>
      </c>
      <c r="X13" s="687" t="s">
        <v>1001</v>
      </c>
      <c r="Y13" s="687">
        <v>5950000</v>
      </c>
      <c r="AB13" s="686"/>
    </row>
    <row r="14" spans="1:28" s="687" customFormat="1" hidden="1" x14ac:dyDescent="0.25">
      <c r="A14" s="686"/>
      <c r="B14" s="1191" t="s">
        <v>762</v>
      </c>
      <c r="C14" s="1191">
        <v>1014</v>
      </c>
      <c r="D14" s="976" t="s">
        <v>99</v>
      </c>
      <c r="E14" s="976" t="s">
        <v>100</v>
      </c>
      <c r="F14" s="976"/>
      <c r="G14" s="973">
        <v>230040000</v>
      </c>
      <c r="H14" s="974">
        <v>230330000</v>
      </c>
      <c r="I14" s="974">
        <v>69012000</v>
      </c>
      <c r="J14" s="974">
        <v>149801500</v>
      </c>
      <c r="K14" s="975"/>
      <c r="L14" s="974"/>
      <c r="M14" s="974">
        <f t="shared" si="5"/>
        <v>218813500</v>
      </c>
      <c r="N14" s="991" t="e">
        <f>IF(H14="",G14-M14-#REF!,H14-M14-#REF!)</f>
        <v>#REF!</v>
      </c>
      <c r="O14" s="991"/>
      <c r="P14" s="1013">
        <f t="shared" si="4"/>
        <v>11516500</v>
      </c>
      <c r="Q14" s="976"/>
      <c r="R14" s="977"/>
      <c r="S14" s="974"/>
      <c r="T14" s="1147"/>
      <c r="U14" s="974"/>
      <c r="V14" s="976"/>
      <c r="W14" s="693" t="s">
        <v>943</v>
      </c>
      <c r="X14" s="687" t="s">
        <v>1003</v>
      </c>
      <c r="Y14" s="687">
        <v>300000</v>
      </c>
      <c r="AB14" s="686"/>
    </row>
    <row r="15" spans="1:28" s="687" customFormat="1" hidden="1" x14ac:dyDescent="0.25">
      <c r="A15" s="686"/>
      <c r="B15" s="1191" t="s">
        <v>762</v>
      </c>
      <c r="C15" s="1191">
        <v>1014</v>
      </c>
      <c r="D15" s="976" t="s">
        <v>1007</v>
      </c>
      <c r="E15" s="976" t="s">
        <v>229</v>
      </c>
      <c r="F15" s="976"/>
      <c r="G15" s="973">
        <v>33258500</v>
      </c>
      <c r="H15" s="974">
        <v>30195000</v>
      </c>
      <c r="I15" s="974">
        <v>16629000</v>
      </c>
      <c r="J15" s="974"/>
      <c r="K15" s="975"/>
      <c r="L15" s="974"/>
      <c r="M15" s="974">
        <f t="shared" si="5"/>
        <v>16629000</v>
      </c>
      <c r="N15" s="991" t="e">
        <f>IF(H15="",G15-M15-#REF!,H15-M15-#REF!)</f>
        <v>#REF!</v>
      </c>
      <c r="O15" s="991"/>
      <c r="P15" s="1013">
        <f t="shared" si="4"/>
        <v>13566000</v>
      </c>
      <c r="Q15" s="976"/>
      <c r="R15" s="977"/>
      <c r="S15" s="974"/>
      <c r="T15" s="1147"/>
      <c r="U15" s="974"/>
      <c r="V15" s="976"/>
      <c r="W15" s="693" t="s">
        <v>943</v>
      </c>
      <c r="X15" s="687" t="s">
        <v>1008</v>
      </c>
      <c r="Y15" s="687">
        <v>3280000</v>
      </c>
      <c r="AB15" s="686"/>
    </row>
    <row r="16" spans="1:28" hidden="1" x14ac:dyDescent="0.25">
      <c r="B16" s="1191" t="s">
        <v>762</v>
      </c>
      <c r="C16" s="1191">
        <v>1014</v>
      </c>
      <c r="D16" s="976" t="s">
        <v>947</v>
      </c>
      <c r="E16" s="976"/>
      <c r="F16" s="976"/>
      <c r="G16" s="973">
        <v>34202000</v>
      </c>
      <c r="H16" s="974"/>
      <c r="I16" s="974">
        <f>Y16</f>
        <v>9530000</v>
      </c>
      <c r="J16" s="974"/>
      <c r="K16" s="975"/>
      <c r="L16" s="974"/>
      <c r="M16" s="974">
        <f t="shared" si="5"/>
        <v>9530000</v>
      </c>
      <c r="N16" s="991" t="e">
        <f>IF(H16="",G16-M16-#REF!,H16-M16-#REF!)</f>
        <v>#REF!</v>
      </c>
      <c r="O16" s="991"/>
      <c r="P16" s="1013">
        <f t="shared" si="4"/>
        <v>24672000</v>
      </c>
      <c r="Q16" s="976"/>
      <c r="R16" s="977"/>
      <c r="S16" s="974"/>
      <c r="T16" s="1147"/>
      <c r="U16" s="974"/>
      <c r="V16" s="976"/>
      <c r="W16" s="693"/>
      <c r="X16" s="687" t="s">
        <v>948</v>
      </c>
      <c r="Y16" s="687">
        <f>SUM(Y13:Y15)</f>
        <v>9530000</v>
      </c>
    </row>
    <row r="17" spans="1:28" s="723" customFormat="1" ht="15.75" hidden="1" x14ac:dyDescent="0.25">
      <c r="B17" s="720" t="s">
        <v>949</v>
      </c>
      <c r="C17" s="720">
        <v>1014</v>
      </c>
      <c r="D17" s="699" t="s">
        <v>762</v>
      </c>
      <c r="E17" s="700"/>
      <c r="F17" s="700"/>
      <c r="G17" s="724"/>
      <c r="H17" s="702"/>
      <c r="I17" s="701"/>
      <c r="J17" s="702"/>
      <c r="K17" s="726"/>
      <c r="L17" s="702"/>
      <c r="M17" s="707">
        <f>SUM(M13:M16)</f>
        <v>325101060</v>
      </c>
      <c r="N17" s="707" t="e">
        <f>SUM(N13:N16)</f>
        <v>#REF!</v>
      </c>
      <c r="O17" s="707"/>
      <c r="P17" s="869">
        <f>SUM(P13:P16)</f>
        <v>79802709</v>
      </c>
      <c r="Q17" s="700"/>
      <c r="R17" s="704"/>
      <c r="S17" s="742"/>
      <c r="T17" s="1148"/>
      <c r="U17" s="742"/>
      <c r="V17" s="705"/>
      <c r="W17" s="706"/>
      <c r="X17" s="722"/>
      <c r="Y17" s="722"/>
      <c r="Z17" s="722"/>
      <c r="AA17" s="722"/>
    </row>
    <row r="18" spans="1:28" hidden="1" x14ac:dyDescent="0.25">
      <c r="B18" s="1191" t="s">
        <v>1017</v>
      </c>
      <c r="C18" s="1191">
        <v>1003</v>
      </c>
      <c r="D18" s="976" t="s">
        <v>691</v>
      </c>
      <c r="E18" s="976"/>
      <c r="F18" s="1024">
        <v>20717097.5</v>
      </c>
      <c r="G18" s="973">
        <v>41434195</v>
      </c>
      <c r="H18" s="974"/>
      <c r="I18" s="974"/>
      <c r="J18" s="974"/>
      <c r="K18" s="975"/>
      <c r="L18" s="974"/>
      <c r="M18" s="974">
        <f t="shared" ref="M18:M20" si="6">SUM(I18:L18)</f>
        <v>0</v>
      </c>
      <c r="N18" s="991" t="e">
        <f>IF(H18="",G18-M18-#REF!,H18-M18-#REF!)</f>
        <v>#REF!</v>
      </c>
      <c r="O18" s="991">
        <f>F18+M18</f>
        <v>20717097.5</v>
      </c>
      <c r="P18" s="1013">
        <f>IF($H18="",($G18-$O18),($H18-$O18))</f>
        <v>20717097.5</v>
      </c>
      <c r="Q18" s="976"/>
      <c r="R18" s="977"/>
      <c r="S18" s="974"/>
      <c r="T18" s="1147"/>
      <c r="U18" s="974"/>
      <c r="V18" s="976"/>
      <c r="W18" s="693"/>
      <c r="X18" s="687" t="s">
        <v>1016</v>
      </c>
      <c r="Y18" s="687">
        <v>2237500</v>
      </c>
    </row>
    <row r="19" spans="1:28" s="687" customFormat="1" hidden="1" x14ac:dyDescent="0.25">
      <c r="A19" s="686"/>
      <c r="B19" s="1191" t="s">
        <v>1017</v>
      </c>
      <c r="C19" s="1191">
        <v>1003</v>
      </c>
      <c r="D19" s="976" t="s">
        <v>99</v>
      </c>
      <c r="E19" s="976" t="s">
        <v>100</v>
      </c>
      <c r="F19" s="1024">
        <v>14964500</v>
      </c>
      <c r="G19" s="973"/>
      <c r="H19" s="974">
        <v>299315000</v>
      </c>
      <c r="I19" s="974"/>
      <c r="J19" s="974"/>
      <c r="K19" s="975"/>
      <c r="L19" s="974"/>
      <c r="M19" s="974">
        <f t="shared" si="6"/>
        <v>0</v>
      </c>
      <c r="N19" s="991" t="e">
        <f>IF(H19="",G19-M19-#REF!,H19-M19-#REF!)</f>
        <v>#REF!</v>
      </c>
      <c r="O19" s="991">
        <f t="shared" ref="O19:O21" si="7">F19+M19</f>
        <v>14964500</v>
      </c>
      <c r="P19" s="1013">
        <f t="shared" ref="P19:P21" si="8">IF($H19="",($G19-$O19),($H19-$O19))</f>
        <v>284350500</v>
      </c>
      <c r="Q19" s="976"/>
      <c r="R19" s="977"/>
      <c r="S19" s="974"/>
      <c r="T19" s="1147"/>
      <c r="U19" s="974"/>
      <c r="V19" s="976"/>
      <c r="W19" s="693" t="s">
        <v>943</v>
      </c>
      <c r="AB19" s="686"/>
    </row>
    <row r="20" spans="1:28" s="687" customFormat="1" hidden="1" x14ac:dyDescent="0.25">
      <c r="A20" s="686"/>
      <c r="B20" s="1191" t="s">
        <v>1017</v>
      </c>
      <c r="C20" s="1191">
        <v>1003</v>
      </c>
      <c r="D20" s="976" t="s">
        <v>132</v>
      </c>
      <c r="E20" s="976" t="s">
        <v>799</v>
      </c>
      <c r="F20" s="1024">
        <v>4739000</v>
      </c>
      <c r="G20" s="973">
        <v>6770000</v>
      </c>
      <c r="H20" s="974"/>
      <c r="I20" s="974"/>
      <c r="J20" s="974"/>
      <c r="K20" s="975"/>
      <c r="L20" s="974"/>
      <c r="M20" s="974">
        <f t="shared" si="6"/>
        <v>0</v>
      </c>
      <c r="N20" s="991" t="e">
        <f>IF(H20="",G20-M20-#REF!,H20-M20-#REF!)</f>
        <v>#REF!</v>
      </c>
      <c r="O20" s="991">
        <f t="shared" si="7"/>
        <v>4739000</v>
      </c>
      <c r="P20" s="1013">
        <f t="shared" si="8"/>
        <v>2031000</v>
      </c>
      <c r="Q20" s="976"/>
      <c r="R20" s="977"/>
      <c r="S20" s="974"/>
      <c r="T20" s="1147"/>
      <c r="U20" s="974"/>
      <c r="V20" s="976"/>
      <c r="W20" s="693" t="s">
        <v>943</v>
      </c>
      <c r="AB20" s="686"/>
    </row>
    <row r="21" spans="1:28" hidden="1" x14ac:dyDescent="0.25">
      <c r="B21" s="1191" t="s">
        <v>1017</v>
      </c>
      <c r="C21" s="1191">
        <v>1003</v>
      </c>
      <c r="D21" s="976" t="s">
        <v>947</v>
      </c>
      <c r="E21" s="976"/>
      <c r="F21" s="1024">
        <v>7057000</v>
      </c>
      <c r="G21" s="973">
        <v>9294500</v>
      </c>
      <c r="H21" s="974"/>
      <c r="I21" s="974"/>
      <c r="J21" s="974"/>
      <c r="K21" s="975"/>
      <c r="L21" s="974"/>
      <c r="M21" s="974">
        <f>SUM(I21:L21)</f>
        <v>0</v>
      </c>
      <c r="N21" s="991" t="e">
        <f>IF(H21="",G21-M21-#REF!,H21-M21-#REF!)</f>
        <v>#REF!</v>
      </c>
      <c r="O21" s="991">
        <f t="shared" si="7"/>
        <v>7057000</v>
      </c>
      <c r="P21" s="1013">
        <f t="shared" si="8"/>
        <v>2237500</v>
      </c>
      <c r="Q21" s="976"/>
      <c r="R21" s="977"/>
      <c r="S21" s="974"/>
      <c r="T21" s="1147"/>
      <c r="U21" s="974"/>
      <c r="V21" s="976"/>
      <c r="W21" s="693"/>
      <c r="X21" s="687" t="s">
        <v>948</v>
      </c>
      <c r="Y21" s="687">
        <f>SUM(Y18:Y20)</f>
        <v>2237500</v>
      </c>
    </row>
    <row r="22" spans="1:28" s="723" customFormat="1" ht="15.75" hidden="1" x14ac:dyDescent="0.25">
      <c r="B22" s="720" t="s">
        <v>949</v>
      </c>
      <c r="C22" s="720">
        <v>1003</v>
      </c>
      <c r="D22" s="699" t="s">
        <v>1025</v>
      </c>
      <c r="E22" s="700"/>
      <c r="F22" s="700"/>
      <c r="G22" s="724"/>
      <c r="H22" s="702"/>
      <c r="I22" s="701"/>
      <c r="J22" s="702"/>
      <c r="K22" s="726"/>
      <c r="L22" s="702"/>
      <c r="M22" s="707">
        <f>SUM(M18:M21)</f>
        <v>0</v>
      </c>
      <c r="N22" s="707" t="e">
        <f>SUM(N18:N21)</f>
        <v>#REF!</v>
      </c>
      <c r="O22" s="707"/>
      <c r="P22" s="869">
        <f>SUM(P18:P21)</f>
        <v>309336097.5</v>
      </c>
      <c r="Q22" s="700"/>
      <c r="R22" s="704"/>
      <c r="S22" s="742"/>
      <c r="T22" s="1148"/>
      <c r="U22" s="742"/>
      <c r="V22" s="705"/>
      <c r="W22" s="706"/>
      <c r="X22" s="722"/>
      <c r="Y22" s="722"/>
      <c r="Z22" s="722"/>
      <c r="AA22" s="722"/>
    </row>
    <row r="23" spans="1:28" x14ac:dyDescent="0.25">
      <c r="B23" s="1191" t="s">
        <v>1037</v>
      </c>
      <c r="C23" s="1191">
        <v>1002</v>
      </c>
      <c r="D23" s="976" t="s">
        <v>346</v>
      </c>
      <c r="E23" s="976" t="s">
        <v>857</v>
      </c>
      <c r="F23" s="1024">
        <v>40393915</v>
      </c>
      <c r="G23" s="973">
        <v>80787830</v>
      </c>
      <c r="H23" s="974"/>
      <c r="I23" s="974"/>
      <c r="J23" s="974"/>
      <c r="K23" s="975"/>
      <c r="L23" s="974"/>
      <c r="M23" s="974">
        <f t="shared" ref="M23:M26" si="9">SUM(I23:L23)</f>
        <v>0</v>
      </c>
      <c r="N23" s="991" t="e">
        <f>IF(H23="",G23-M23-#REF!,H23-M23-#REF!)</f>
        <v>#REF!</v>
      </c>
      <c r="O23" s="991"/>
      <c r="P23" s="1013"/>
      <c r="Q23" s="976"/>
      <c r="R23" s="977"/>
      <c r="S23" s="974"/>
      <c r="T23" s="1147"/>
      <c r="U23" s="974"/>
      <c r="V23" s="976"/>
      <c r="W23" s="693"/>
      <c r="X23" s="687" t="s">
        <v>1006</v>
      </c>
      <c r="Y23" s="687">
        <v>3692000</v>
      </c>
    </row>
    <row r="24" spans="1:28" x14ac:dyDescent="0.25">
      <c r="B24" s="1191" t="s">
        <v>1037</v>
      </c>
      <c r="C24" s="1191">
        <v>1002</v>
      </c>
      <c r="D24" s="976" t="s">
        <v>858</v>
      </c>
      <c r="E24" s="976" t="s">
        <v>859</v>
      </c>
      <c r="F24" s="1024">
        <v>40500000</v>
      </c>
      <c r="G24" s="1108">
        <v>135000000</v>
      </c>
      <c r="H24" s="974"/>
      <c r="I24" s="974"/>
      <c r="J24" s="974"/>
      <c r="K24" s="975"/>
      <c r="L24" s="974"/>
      <c r="M24" s="974">
        <f t="shared" si="9"/>
        <v>0</v>
      </c>
      <c r="N24" s="991" t="e">
        <f>IF(H24="",G24-M24-#REF!,H24-M24-#REF!)</f>
        <v>#REF!</v>
      </c>
      <c r="O24" s="991"/>
      <c r="P24" s="1013"/>
      <c r="Q24" s="976" t="s">
        <v>860</v>
      </c>
      <c r="R24" s="977">
        <v>43909</v>
      </c>
      <c r="S24" s="974"/>
      <c r="T24" s="1147"/>
      <c r="U24" s="974"/>
      <c r="V24" s="976"/>
      <c r="W24" s="693"/>
      <c r="X24" s="687" t="s">
        <v>1008</v>
      </c>
      <c r="Y24" s="687">
        <v>940000</v>
      </c>
    </row>
    <row r="25" spans="1:28" s="687" customFormat="1" x14ac:dyDescent="0.25">
      <c r="A25" s="686"/>
      <c r="B25" s="1191" t="s">
        <v>1037</v>
      </c>
      <c r="C25" s="1191">
        <v>1002</v>
      </c>
      <c r="D25" s="976" t="s">
        <v>92</v>
      </c>
      <c r="E25" s="976" t="s">
        <v>865</v>
      </c>
      <c r="F25" s="1024">
        <v>6667650</v>
      </c>
      <c r="G25" s="973">
        <v>13335300</v>
      </c>
      <c r="H25" s="974"/>
      <c r="I25" s="974"/>
      <c r="J25" s="974"/>
      <c r="K25" s="975"/>
      <c r="L25" s="974"/>
      <c r="M25" s="974">
        <f t="shared" si="9"/>
        <v>0</v>
      </c>
      <c r="N25" s="991" t="e">
        <f>IF(H25="",G25-M25-#REF!,H25-M25-#REF!)</f>
        <v>#REF!</v>
      </c>
      <c r="O25" s="991"/>
      <c r="P25" s="1013"/>
      <c r="Q25" s="976"/>
      <c r="R25" s="977"/>
      <c r="S25" s="974"/>
      <c r="T25" s="1147"/>
      <c r="U25" s="974"/>
      <c r="V25" s="976"/>
      <c r="W25" s="693" t="s">
        <v>865</v>
      </c>
      <c r="AB25" s="686"/>
    </row>
    <row r="26" spans="1:28" x14ac:dyDescent="0.25">
      <c r="B26" s="1191" t="s">
        <v>1037</v>
      </c>
      <c r="C26" s="1191">
        <v>1002</v>
      </c>
      <c r="D26" s="976" t="s">
        <v>1233</v>
      </c>
      <c r="E26" s="976" t="s">
        <v>1234</v>
      </c>
      <c r="F26" s="1024">
        <v>30000000</v>
      </c>
      <c r="G26" s="974">
        <v>40000000</v>
      </c>
      <c r="H26" s="974"/>
      <c r="I26" s="974"/>
      <c r="J26" s="974"/>
      <c r="K26" s="975"/>
      <c r="L26" s="974"/>
      <c r="M26" s="974">
        <f t="shared" si="9"/>
        <v>0</v>
      </c>
      <c r="N26" s="991" t="e">
        <f>IF(H26="",G26-M26-#REF!,H26-M26-#REF!)</f>
        <v>#REF!</v>
      </c>
      <c r="O26" s="991"/>
      <c r="P26" s="1013"/>
      <c r="Q26" s="976"/>
      <c r="R26" s="977"/>
      <c r="S26" s="974"/>
      <c r="T26" s="1147"/>
      <c r="U26" s="974"/>
      <c r="V26" s="976"/>
      <c r="W26" s="693"/>
    </row>
    <row r="27" spans="1:28" x14ac:dyDescent="0.25">
      <c r="B27" s="1191" t="s">
        <v>1037</v>
      </c>
      <c r="C27" s="1191">
        <v>1002</v>
      </c>
      <c r="D27" s="976" t="s">
        <v>947</v>
      </c>
      <c r="E27" s="976"/>
      <c r="F27" s="1024">
        <v>34300500</v>
      </c>
      <c r="G27" s="973">
        <v>38932500</v>
      </c>
      <c r="H27" s="974"/>
      <c r="I27" s="974"/>
      <c r="J27" s="974"/>
      <c r="K27" s="975"/>
      <c r="L27" s="974"/>
      <c r="M27" s="974">
        <f>SUM(I27:L27)</f>
        <v>0</v>
      </c>
      <c r="N27" s="991" t="e">
        <f>IF(H27="",G27-M27-#REF!,H27-M27-#REF!)</f>
        <v>#REF!</v>
      </c>
      <c r="O27" s="991"/>
      <c r="P27" s="1013"/>
      <c r="Q27" s="976"/>
      <c r="R27" s="977"/>
      <c r="S27" s="974"/>
      <c r="T27" s="1147"/>
      <c r="U27" s="974"/>
      <c r="V27" s="976"/>
      <c r="W27" s="693"/>
      <c r="X27" s="687" t="s">
        <v>948</v>
      </c>
      <c r="Y27" s="687">
        <f>SUM(Y23:Y25)</f>
        <v>4632000</v>
      </c>
    </row>
    <row r="28" spans="1:28" s="723" customFormat="1" ht="15.75" x14ac:dyDescent="0.25">
      <c r="B28" s="720" t="s">
        <v>949</v>
      </c>
      <c r="C28" s="720">
        <v>1002</v>
      </c>
      <c r="D28" s="699" t="s">
        <v>850</v>
      </c>
      <c r="E28" s="700"/>
      <c r="F28" s="700"/>
      <c r="G28" s="724"/>
      <c r="H28" s="702"/>
      <c r="I28" s="701"/>
      <c r="J28" s="702"/>
      <c r="K28" s="726"/>
      <c r="L28" s="702"/>
      <c r="M28" s="707">
        <f>SUM(M23:M27)</f>
        <v>0</v>
      </c>
      <c r="N28" s="707" t="e">
        <f>SUM(N23:N27)</f>
        <v>#REF!</v>
      </c>
      <c r="O28" s="707"/>
      <c r="P28" s="869">
        <f>SUM(P23:P27)</f>
        <v>0</v>
      </c>
      <c r="Q28" s="700"/>
      <c r="R28" s="704"/>
      <c r="S28" s="742"/>
      <c r="T28" s="1148"/>
      <c r="U28" s="742"/>
      <c r="V28" s="705"/>
      <c r="W28" s="706"/>
      <c r="X28" s="722"/>
      <c r="Y28" s="722"/>
      <c r="Z28" s="722"/>
      <c r="AA28" s="722"/>
    </row>
    <row r="29" spans="1:28" hidden="1" x14ac:dyDescent="0.25">
      <c r="B29" s="1191" t="s">
        <v>1045</v>
      </c>
      <c r="C29" s="1191"/>
      <c r="D29" s="976" t="s">
        <v>99</v>
      </c>
      <c r="E29" s="976" t="s">
        <v>100</v>
      </c>
      <c r="F29" s="976"/>
      <c r="G29" s="973">
        <v>106810660</v>
      </c>
      <c r="H29" s="974">
        <v>146375900</v>
      </c>
      <c r="I29" s="974">
        <v>32043198</v>
      </c>
      <c r="J29" s="974">
        <v>42724624</v>
      </c>
      <c r="K29" s="975">
        <v>64289643</v>
      </c>
      <c r="L29" s="974"/>
      <c r="M29" s="974">
        <f t="shared" ref="M29:M31" si="10">SUM(I29:L29)</f>
        <v>139057465</v>
      </c>
      <c r="N29" s="991" t="e">
        <f>IF(H29="",G29-M29-#REF!,H29-M29-#REF!)</f>
        <v>#REF!</v>
      </c>
      <c r="O29" s="991"/>
      <c r="P29" s="1013">
        <f t="shared" ref="P29:P34" si="11">IF($H29="",($G29-$M29),($H29-$M29))</f>
        <v>7318435</v>
      </c>
      <c r="Q29" s="976"/>
      <c r="R29" s="977"/>
      <c r="S29" s="974"/>
      <c r="T29" s="1147"/>
      <c r="U29" s="974"/>
      <c r="V29" s="976"/>
      <c r="W29" s="693" t="s">
        <v>943</v>
      </c>
      <c r="X29" s="687" t="s">
        <v>1004</v>
      </c>
      <c r="Y29" s="687">
        <v>4450000</v>
      </c>
      <c r="Z29" s="687" t="s">
        <v>898</v>
      </c>
    </row>
    <row r="30" spans="1:28" hidden="1" x14ac:dyDescent="0.25">
      <c r="B30" s="1191" t="s">
        <v>1045</v>
      </c>
      <c r="C30" s="1191"/>
      <c r="D30" s="976" t="s">
        <v>442</v>
      </c>
      <c r="E30" s="976" t="s">
        <v>443</v>
      </c>
      <c r="F30" s="976"/>
      <c r="G30" s="973">
        <v>3200000</v>
      </c>
      <c r="H30" s="974"/>
      <c r="I30" s="974">
        <v>1600000</v>
      </c>
      <c r="J30" s="974"/>
      <c r="K30" s="975"/>
      <c r="L30" s="974"/>
      <c r="M30" s="974">
        <f t="shared" si="10"/>
        <v>1600000</v>
      </c>
      <c r="N30" s="991" t="e">
        <f>IF(H30="",G30-M30-#REF!,H30-M30-#REF!)</f>
        <v>#REF!</v>
      </c>
      <c r="O30" s="991"/>
      <c r="P30" s="1013">
        <f t="shared" si="11"/>
        <v>1600000</v>
      </c>
      <c r="Q30" s="976"/>
      <c r="R30" s="977"/>
      <c r="S30" s="974"/>
      <c r="T30" s="1147"/>
      <c r="U30" s="974"/>
      <c r="V30" s="976"/>
      <c r="W30" s="693" t="s">
        <v>943</v>
      </c>
    </row>
    <row r="31" spans="1:28" hidden="1" x14ac:dyDescent="0.25">
      <c r="B31" s="1191" t="s">
        <v>1045</v>
      </c>
      <c r="C31" s="1191"/>
      <c r="D31" s="976" t="s">
        <v>947</v>
      </c>
      <c r="E31" s="976"/>
      <c r="F31" s="976"/>
      <c r="G31" s="973">
        <v>16310000</v>
      </c>
      <c r="H31" s="974"/>
      <c r="I31" s="974">
        <f>Y31</f>
        <v>4450000</v>
      </c>
      <c r="J31" s="974"/>
      <c r="K31" s="975"/>
      <c r="L31" s="974"/>
      <c r="M31" s="974">
        <f t="shared" si="10"/>
        <v>4450000</v>
      </c>
      <c r="N31" s="991" t="e">
        <f>IF(H31="",G31-M31-#REF!,H31-M31-#REF!)</f>
        <v>#REF!</v>
      </c>
      <c r="O31" s="991"/>
      <c r="P31" s="1013">
        <f t="shared" si="11"/>
        <v>11860000</v>
      </c>
      <c r="Q31" s="976"/>
      <c r="R31" s="977"/>
      <c r="S31" s="974"/>
      <c r="T31" s="1147"/>
      <c r="U31" s="974"/>
      <c r="V31" s="976"/>
      <c r="W31" s="693"/>
      <c r="X31" s="687" t="s">
        <v>948</v>
      </c>
      <c r="Y31" s="687">
        <f>SUM(Y29:Y30)</f>
        <v>4450000</v>
      </c>
    </row>
    <row r="32" spans="1:28" s="723" customFormat="1" ht="15.75" hidden="1" x14ac:dyDescent="0.25">
      <c r="B32" s="720" t="s">
        <v>949</v>
      </c>
      <c r="C32" s="720"/>
      <c r="D32" s="699" t="s">
        <v>1047</v>
      </c>
      <c r="E32" s="700"/>
      <c r="F32" s="700"/>
      <c r="G32" s="724"/>
      <c r="H32" s="702"/>
      <c r="I32" s="701"/>
      <c r="J32" s="702"/>
      <c r="K32" s="726"/>
      <c r="L32" s="702"/>
      <c r="M32" s="707">
        <f>SUM(M29:M31)</f>
        <v>145107465</v>
      </c>
      <c r="N32" s="707" t="e">
        <f>SUM(N29:N31)</f>
        <v>#REF!</v>
      </c>
      <c r="O32" s="707"/>
      <c r="P32" s="869">
        <f>SUM(P29:P31)</f>
        <v>20778435</v>
      </c>
      <c r="Q32" s="700"/>
      <c r="R32" s="704"/>
      <c r="S32" s="742"/>
      <c r="T32" s="1148"/>
      <c r="U32" s="742"/>
      <c r="V32" s="705"/>
      <c r="W32" s="706"/>
      <c r="X32" s="722"/>
      <c r="Y32" s="722"/>
      <c r="Z32" s="722"/>
      <c r="AA32" s="722"/>
    </row>
    <row r="33" spans="1:28" hidden="1" x14ac:dyDescent="0.25">
      <c r="A33" s="686">
        <v>15</v>
      </c>
      <c r="B33" s="1191" t="s">
        <v>1050</v>
      </c>
      <c r="C33" s="1191">
        <v>1020</v>
      </c>
      <c r="D33" s="976" t="s">
        <v>75</v>
      </c>
      <c r="E33" s="976" t="s">
        <v>397</v>
      </c>
      <c r="F33" s="976"/>
      <c r="G33" s="973">
        <v>338200000</v>
      </c>
      <c r="H33" s="974"/>
      <c r="I33" s="974">
        <v>101460000</v>
      </c>
      <c r="J33" s="974">
        <v>62033100</v>
      </c>
      <c r="K33" s="975"/>
      <c r="L33" s="974"/>
      <c r="M33" s="974">
        <f>SUM(I33:L33)</f>
        <v>163493100</v>
      </c>
      <c r="N33" s="991" t="e">
        <f>IF(H33="",G33-M33-#REF!,H33-M33-#REF!)</f>
        <v>#REF!</v>
      </c>
      <c r="O33" s="991"/>
      <c r="P33" s="1013">
        <f t="shared" si="11"/>
        <v>174706900</v>
      </c>
      <c r="Q33" s="976" t="s">
        <v>923</v>
      </c>
      <c r="R33" s="977">
        <v>43816</v>
      </c>
      <c r="S33" s="974"/>
      <c r="T33" s="1147"/>
      <c r="U33" s="974"/>
      <c r="V33" s="976"/>
      <c r="W33" s="690"/>
      <c r="X33" s="687" t="s">
        <v>1051</v>
      </c>
    </row>
    <row r="34" spans="1:28" hidden="1" x14ac:dyDescent="0.25">
      <c r="B34" s="1191" t="s">
        <v>1050</v>
      </c>
      <c r="C34" s="1191">
        <v>1020</v>
      </c>
      <c r="D34" s="976" t="s">
        <v>99</v>
      </c>
      <c r="E34" s="976" t="s">
        <v>100</v>
      </c>
      <c r="F34" s="976"/>
      <c r="G34" s="973">
        <v>227447000.00000003</v>
      </c>
      <c r="H34" s="974">
        <v>236456100</v>
      </c>
      <c r="I34" s="974">
        <v>62033100</v>
      </c>
      <c r="J34" s="974">
        <v>90981880</v>
      </c>
      <c r="K34" s="975">
        <v>70668320</v>
      </c>
      <c r="L34" s="974"/>
      <c r="M34" s="974">
        <f t="shared" ref="M34" si="12">SUM(I34:L34)</f>
        <v>223683300</v>
      </c>
      <c r="N34" s="991" t="e">
        <f>IF(H34="",G34-M34-#REF!,H34-M34-#REF!)</f>
        <v>#REF!</v>
      </c>
      <c r="O34" s="991"/>
      <c r="P34" s="1013">
        <f t="shared" si="11"/>
        <v>12772800</v>
      </c>
      <c r="Q34" s="976"/>
      <c r="R34" s="977"/>
      <c r="S34" s="974"/>
      <c r="T34" s="1147"/>
      <c r="U34" s="974"/>
      <c r="V34" s="976"/>
      <c r="W34" s="693" t="s">
        <v>943</v>
      </c>
      <c r="X34" s="687" t="s">
        <v>1018</v>
      </c>
      <c r="Y34" s="687">
        <v>6210000</v>
      </c>
      <c r="Z34" s="687" t="s">
        <v>1052</v>
      </c>
    </row>
    <row r="35" spans="1:28" s="723" customFormat="1" ht="2.25" hidden="1" customHeight="1" x14ac:dyDescent="0.25">
      <c r="B35" s="720" t="s">
        <v>997</v>
      </c>
      <c r="C35" s="720">
        <v>1020</v>
      </c>
      <c r="D35" s="699" t="s">
        <v>922</v>
      </c>
      <c r="E35" s="700"/>
      <c r="F35" s="700"/>
      <c r="G35" s="724"/>
      <c r="H35" s="702"/>
      <c r="I35" s="701"/>
      <c r="J35" s="702"/>
      <c r="K35" s="726"/>
      <c r="L35" s="702"/>
      <c r="M35" s="707">
        <f>SUM(M33:M34)</f>
        <v>387176400</v>
      </c>
      <c r="N35" s="707" t="e">
        <f>SUM(N33:N34)</f>
        <v>#REF!</v>
      </c>
      <c r="O35" s="707"/>
      <c r="P35" s="869">
        <f>SUM(P33:P34)</f>
        <v>187479700</v>
      </c>
      <c r="Q35" s="700"/>
      <c r="R35" s="704"/>
      <c r="S35" s="742"/>
      <c r="T35" s="1148"/>
      <c r="U35" s="742"/>
      <c r="V35" s="705"/>
      <c r="W35" s="705"/>
      <c r="X35" s="722"/>
      <c r="Y35" s="722"/>
      <c r="Z35" s="722"/>
      <c r="AA35" s="722"/>
    </row>
    <row r="36" spans="1:28" hidden="1" x14ac:dyDescent="0.25">
      <c r="B36" s="1191" t="s">
        <v>1068</v>
      </c>
      <c r="C36" s="1191">
        <v>1029</v>
      </c>
      <c r="D36" s="976" t="s">
        <v>1085</v>
      </c>
      <c r="E36" s="976" t="s">
        <v>887</v>
      </c>
      <c r="F36" s="976"/>
      <c r="G36" s="1108">
        <v>40000000</v>
      </c>
      <c r="H36" s="974">
        <v>65700000</v>
      </c>
      <c r="I36" s="973">
        <v>20000000</v>
      </c>
      <c r="J36" s="974">
        <v>20000000</v>
      </c>
      <c r="K36" s="975">
        <v>15700000</v>
      </c>
      <c r="L36" s="974"/>
      <c r="M36" s="974">
        <f t="shared" ref="M36:M37" si="13">SUM(I36:L36)</f>
        <v>55700000</v>
      </c>
      <c r="N36" s="991" t="e">
        <f>IF(H36="",G36-M36-#REF!,H36-M36-#REF!)</f>
        <v>#REF!</v>
      </c>
      <c r="O36" s="991"/>
      <c r="P36" s="1013">
        <f t="shared" ref="P36:P52" si="14">IF($H36="",($G36-$M36),($H36-$M36))</f>
        <v>10000000</v>
      </c>
      <c r="Q36" s="976"/>
      <c r="R36" s="977"/>
      <c r="S36" s="974"/>
      <c r="T36" s="1147"/>
      <c r="U36" s="974"/>
      <c r="V36" s="976"/>
    </row>
    <row r="37" spans="1:28" hidden="1" x14ac:dyDescent="0.25">
      <c r="B37" s="1191" t="s">
        <v>1068</v>
      </c>
      <c r="C37" s="1191">
        <v>1029</v>
      </c>
      <c r="D37" s="976" t="s">
        <v>947</v>
      </c>
      <c r="E37" s="976"/>
      <c r="F37" s="976"/>
      <c r="G37" s="973">
        <v>8150000</v>
      </c>
      <c r="H37" s="974"/>
      <c r="I37" s="973">
        <f>Y37</f>
        <v>0</v>
      </c>
      <c r="J37" s="974"/>
      <c r="K37" s="975"/>
      <c r="L37" s="974"/>
      <c r="M37" s="974">
        <f t="shared" si="13"/>
        <v>0</v>
      </c>
      <c r="N37" s="991" t="e">
        <f>IF(H37="",G37-M37-#REF!,H37-M37-#REF!)</f>
        <v>#REF!</v>
      </c>
      <c r="O37" s="991"/>
      <c r="P37" s="1013">
        <f t="shared" si="14"/>
        <v>8150000</v>
      </c>
      <c r="Q37" s="976"/>
      <c r="R37" s="977"/>
      <c r="S37" s="974"/>
      <c r="T37" s="1147"/>
      <c r="U37" s="974"/>
      <c r="V37" s="976"/>
      <c r="X37" s="1000" t="s">
        <v>948</v>
      </c>
      <c r="Y37" s="1000">
        <f>SUM(Y36:Y36)</f>
        <v>0</v>
      </c>
    </row>
    <row r="38" spans="1:28" s="723" customFormat="1" ht="15.75" hidden="1" x14ac:dyDescent="0.25">
      <c r="B38" s="720" t="s">
        <v>997</v>
      </c>
      <c r="C38" s="720">
        <v>1029</v>
      </c>
      <c r="D38" s="699" t="s">
        <v>1068</v>
      </c>
      <c r="E38" s="700"/>
      <c r="F38" s="700"/>
      <c r="G38" s="724"/>
      <c r="H38" s="702"/>
      <c r="I38" s="711"/>
      <c r="J38" s="701"/>
      <c r="K38" s="726"/>
      <c r="L38" s="702"/>
      <c r="M38" s="707">
        <f>SUM(M36:M37)</f>
        <v>55700000</v>
      </c>
      <c r="N38" s="707" t="e">
        <f>SUM(N36:N37)</f>
        <v>#REF!</v>
      </c>
      <c r="O38" s="707"/>
      <c r="P38" s="869">
        <f>SUM(P36:P37)</f>
        <v>18150000</v>
      </c>
      <c r="Q38" s="700"/>
      <c r="R38" s="704"/>
      <c r="S38" s="742"/>
      <c r="T38" s="1148"/>
      <c r="U38" s="742"/>
      <c r="V38" s="705"/>
      <c r="W38" s="705"/>
      <c r="X38" s="722"/>
      <c r="Y38" s="722"/>
      <c r="Z38" s="722"/>
      <c r="AA38" s="722"/>
    </row>
    <row r="39" spans="1:28" s="687" customFormat="1" hidden="1" x14ac:dyDescent="0.25">
      <c r="A39" s="686"/>
      <c r="B39" s="1191" t="s">
        <v>1096</v>
      </c>
      <c r="C39" s="1191">
        <v>1017</v>
      </c>
      <c r="D39" s="976" t="s">
        <v>1399</v>
      </c>
      <c r="E39" s="976" t="s">
        <v>1400</v>
      </c>
      <c r="F39" s="976"/>
      <c r="G39" s="1014">
        <v>182235000</v>
      </c>
      <c r="H39" s="974"/>
      <c r="I39" s="1014">
        <v>54000000</v>
      </c>
      <c r="J39" s="974">
        <v>72000000</v>
      </c>
      <c r="K39" s="975"/>
      <c r="L39" s="974"/>
      <c r="M39" s="974">
        <f t="shared" ref="M39:M40" si="15">SUM(I39:L39)</f>
        <v>126000000</v>
      </c>
      <c r="N39" s="991"/>
      <c r="O39" s="991"/>
      <c r="P39" s="1013">
        <f t="shared" si="14"/>
        <v>56235000</v>
      </c>
      <c r="Q39" s="976"/>
      <c r="R39" s="977"/>
      <c r="S39" s="974"/>
      <c r="T39" s="1147"/>
      <c r="U39" s="974"/>
      <c r="V39" s="976"/>
      <c r="W39" s="686"/>
      <c r="AB39" s="686"/>
    </row>
    <row r="40" spans="1:28" s="687" customFormat="1" hidden="1" x14ac:dyDescent="0.25">
      <c r="A40" s="686"/>
      <c r="B40" s="1191" t="s">
        <v>1096</v>
      </c>
      <c r="C40" s="1191">
        <v>1017</v>
      </c>
      <c r="D40" s="976" t="s">
        <v>947</v>
      </c>
      <c r="E40" s="976"/>
      <c r="F40" s="976"/>
      <c r="G40" s="973">
        <v>14386000</v>
      </c>
      <c r="H40" s="974"/>
      <c r="I40" s="974" t="e">
        <f>Y40</f>
        <v>#REF!</v>
      </c>
      <c r="J40" s="974"/>
      <c r="K40" s="975"/>
      <c r="L40" s="974"/>
      <c r="M40" s="974" t="e">
        <f t="shared" si="15"/>
        <v>#REF!</v>
      </c>
      <c r="N40" s="991" t="e">
        <f>IF(H40="",G40-M40-#REF!,H40-M40-#REF!)</f>
        <v>#REF!</v>
      </c>
      <c r="O40" s="991"/>
      <c r="P40" s="1013" t="e">
        <f t="shared" si="14"/>
        <v>#REF!</v>
      </c>
      <c r="Q40" s="976"/>
      <c r="R40" s="977"/>
      <c r="S40" s="974"/>
      <c r="T40" s="1147"/>
      <c r="U40" s="974"/>
      <c r="V40" s="976"/>
      <c r="W40" s="686"/>
      <c r="X40" s="1007" t="s">
        <v>948</v>
      </c>
      <c r="Y40" s="1007" t="e">
        <f>SUM(#REF!)</f>
        <v>#REF!</v>
      </c>
      <c r="AB40" s="686"/>
    </row>
    <row r="41" spans="1:28" s="687" customFormat="1" ht="15.75" hidden="1" x14ac:dyDescent="0.25">
      <c r="A41" s="723"/>
      <c r="B41" s="720" t="s">
        <v>997</v>
      </c>
      <c r="C41" s="720">
        <v>1017</v>
      </c>
      <c r="D41" s="699" t="s">
        <v>1096</v>
      </c>
      <c r="E41" s="705"/>
      <c r="F41" s="705"/>
      <c r="G41" s="724"/>
      <c r="H41" s="702"/>
      <c r="I41" s="711"/>
      <c r="J41" s="701"/>
      <c r="K41" s="726"/>
      <c r="L41" s="702"/>
      <c r="M41" s="707" t="e">
        <f>SUM(M39:M40)</f>
        <v>#REF!</v>
      </c>
      <c r="N41" s="707" t="e">
        <f>SUM(N39:N40)</f>
        <v>#REF!</v>
      </c>
      <c r="O41" s="707"/>
      <c r="P41" s="869" t="e">
        <f>SUM(P39:P40)</f>
        <v>#REF!</v>
      </c>
      <c r="Q41" s="700"/>
      <c r="R41" s="704"/>
      <c r="S41" s="742"/>
      <c r="T41" s="1148"/>
      <c r="U41" s="742"/>
      <c r="V41" s="705"/>
      <c r="W41" s="686"/>
      <c r="AB41" s="686"/>
    </row>
    <row r="42" spans="1:28" s="687" customFormat="1" hidden="1" x14ac:dyDescent="0.25">
      <c r="A42" s="686"/>
      <c r="B42" s="1191" t="s">
        <v>1406</v>
      </c>
      <c r="C42" s="1191">
        <v>1051</v>
      </c>
      <c r="D42" s="976" t="s">
        <v>1416</v>
      </c>
      <c r="E42" s="976" t="s">
        <v>1110</v>
      </c>
      <c r="F42" s="976"/>
      <c r="G42" s="973">
        <v>192325540</v>
      </c>
      <c r="H42" s="974"/>
      <c r="I42" s="974">
        <v>57697662</v>
      </c>
      <c r="J42" s="974">
        <v>76930216</v>
      </c>
      <c r="K42" s="975"/>
      <c r="L42" s="974"/>
      <c r="M42" s="974">
        <f t="shared" ref="M42:M52" si="16">SUM(I42:L42)</f>
        <v>134627878</v>
      </c>
      <c r="N42" s="991"/>
      <c r="O42" s="991"/>
      <c r="P42" s="1013">
        <f t="shared" si="14"/>
        <v>57697662</v>
      </c>
      <c r="Q42" s="976"/>
      <c r="R42" s="977"/>
      <c r="S42" s="974"/>
      <c r="T42" s="1147"/>
      <c r="U42" s="974" t="s">
        <v>1417</v>
      </c>
      <c r="V42" s="976" t="s">
        <v>1323</v>
      </c>
      <c r="W42" s="686"/>
      <c r="X42" s="687" t="s">
        <v>1418</v>
      </c>
      <c r="Y42" s="687">
        <v>1120000</v>
      </c>
      <c r="AB42" s="686"/>
    </row>
    <row r="43" spans="1:28" hidden="1" x14ac:dyDescent="0.25">
      <c r="B43" s="1191" t="s">
        <v>1406</v>
      </c>
      <c r="C43" s="1191">
        <v>1051</v>
      </c>
      <c r="D43" s="976" t="s">
        <v>1422</v>
      </c>
      <c r="E43" s="976" t="s">
        <v>1423</v>
      </c>
      <c r="F43" s="976"/>
      <c r="G43" s="973">
        <v>137988095</v>
      </c>
      <c r="H43" s="974"/>
      <c r="I43" s="974">
        <v>41396428</v>
      </c>
      <c r="J43" s="974">
        <v>55195238</v>
      </c>
      <c r="K43" s="975"/>
      <c r="L43" s="974"/>
      <c r="M43" s="974">
        <f t="shared" si="16"/>
        <v>96591666</v>
      </c>
      <c r="N43" s="991"/>
      <c r="O43" s="991"/>
      <c r="P43" s="1013">
        <f t="shared" si="14"/>
        <v>41396429</v>
      </c>
      <c r="Q43" s="976"/>
      <c r="R43" s="977"/>
      <c r="S43" s="974"/>
      <c r="T43" s="1147"/>
      <c r="U43" s="974"/>
      <c r="V43" s="976"/>
    </row>
    <row r="44" spans="1:28" hidden="1" x14ac:dyDescent="0.25">
      <c r="B44" s="1191" t="s">
        <v>1406</v>
      </c>
      <c r="C44" s="1191">
        <v>1051</v>
      </c>
      <c r="D44" s="976" t="s">
        <v>1424</v>
      </c>
      <c r="E44" s="976" t="s">
        <v>1425</v>
      </c>
      <c r="F44" s="976"/>
      <c r="G44" s="973">
        <v>95502000</v>
      </c>
      <c r="H44" s="974"/>
      <c r="I44" s="974">
        <v>47751000</v>
      </c>
      <c r="J44" s="974"/>
      <c r="K44" s="975"/>
      <c r="L44" s="974"/>
      <c r="M44" s="974">
        <f t="shared" si="16"/>
        <v>47751000</v>
      </c>
      <c r="N44" s="991"/>
      <c r="O44" s="991"/>
      <c r="P44" s="1013">
        <f t="shared" si="14"/>
        <v>47751000</v>
      </c>
      <c r="Q44" s="976"/>
      <c r="R44" s="977"/>
      <c r="S44" s="974"/>
      <c r="T44" s="1147"/>
      <c r="U44" s="974"/>
      <c r="V44" s="976" t="s">
        <v>1323</v>
      </c>
    </row>
    <row r="45" spans="1:28" hidden="1" x14ac:dyDescent="0.25">
      <c r="B45" s="1191" t="s">
        <v>1406</v>
      </c>
      <c r="C45" s="1191">
        <v>1051</v>
      </c>
      <c r="D45" s="976" t="s">
        <v>1429</v>
      </c>
      <c r="E45" s="976" t="s">
        <v>1430</v>
      </c>
      <c r="F45" s="976"/>
      <c r="G45" s="973">
        <v>213750000</v>
      </c>
      <c r="H45" s="974"/>
      <c r="I45" s="974">
        <v>64125000</v>
      </c>
      <c r="J45" s="974">
        <v>85500000</v>
      </c>
      <c r="K45" s="975"/>
      <c r="L45" s="974"/>
      <c r="M45" s="974">
        <f t="shared" si="16"/>
        <v>149625000</v>
      </c>
      <c r="N45" s="991"/>
      <c r="O45" s="991"/>
      <c r="P45" s="1013">
        <f t="shared" si="14"/>
        <v>64125000</v>
      </c>
      <c r="Q45" s="976"/>
      <c r="R45" s="977"/>
      <c r="S45" s="974"/>
      <c r="T45" s="1147"/>
      <c r="U45" s="974"/>
      <c r="V45" s="976"/>
    </row>
    <row r="46" spans="1:28" hidden="1" x14ac:dyDescent="0.25">
      <c r="B46" s="1191" t="s">
        <v>1406</v>
      </c>
      <c r="C46" s="1191">
        <v>1051</v>
      </c>
      <c r="D46" s="976" t="s">
        <v>1431</v>
      </c>
      <c r="E46" s="976" t="s">
        <v>1432</v>
      </c>
      <c r="F46" s="976"/>
      <c r="G46" s="973">
        <v>8580000</v>
      </c>
      <c r="H46" s="974"/>
      <c r="I46" s="974">
        <v>4290000</v>
      </c>
      <c r="J46" s="974"/>
      <c r="K46" s="975"/>
      <c r="L46" s="974"/>
      <c r="M46" s="974">
        <f t="shared" si="16"/>
        <v>4290000</v>
      </c>
      <c r="N46" s="991"/>
      <c r="O46" s="991"/>
      <c r="P46" s="1013">
        <f t="shared" si="14"/>
        <v>4290000</v>
      </c>
      <c r="Q46" s="976"/>
      <c r="R46" s="977"/>
      <c r="S46" s="974"/>
      <c r="T46" s="1147"/>
      <c r="U46" s="974"/>
      <c r="V46" s="976" t="s">
        <v>1323</v>
      </c>
    </row>
    <row r="47" spans="1:28" hidden="1" x14ac:dyDescent="0.25">
      <c r="B47" s="1191" t="s">
        <v>1406</v>
      </c>
      <c r="C47" s="1191">
        <v>1051</v>
      </c>
      <c r="D47" s="976" t="s">
        <v>1433</v>
      </c>
      <c r="E47" s="976" t="s">
        <v>887</v>
      </c>
      <c r="F47" s="976"/>
      <c r="G47" s="973">
        <v>24675000</v>
      </c>
      <c r="H47" s="974"/>
      <c r="I47" s="974">
        <v>7402500</v>
      </c>
      <c r="J47" s="974">
        <v>9870000</v>
      </c>
      <c r="K47" s="975"/>
      <c r="L47" s="974"/>
      <c r="M47" s="974">
        <f t="shared" si="16"/>
        <v>17272500</v>
      </c>
      <c r="N47" s="991"/>
      <c r="O47" s="991"/>
      <c r="P47" s="1013">
        <f t="shared" si="14"/>
        <v>7402500</v>
      </c>
      <c r="Q47" s="976"/>
      <c r="R47" s="977"/>
      <c r="S47" s="974"/>
      <c r="T47" s="1147"/>
      <c r="U47" s="974"/>
      <c r="V47" s="976"/>
    </row>
    <row r="48" spans="1:28" hidden="1" x14ac:dyDescent="0.25">
      <c r="B48" s="1191" t="s">
        <v>1406</v>
      </c>
      <c r="C48" s="1191">
        <v>1051</v>
      </c>
      <c r="D48" s="976" t="s">
        <v>1438</v>
      </c>
      <c r="E48" s="976" t="s">
        <v>1400</v>
      </c>
      <c r="F48" s="976"/>
      <c r="G48" s="973">
        <v>166230000</v>
      </c>
      <c r="H48" s="974"/>
      <c r="I48" s="974">
        <v>50000000</v>
      </c>
      <c r="J48" s="974">
        <v>65000000</v>
      </c>
      <c r="K48" s="975"/>
      <c r="L48" s="974"/>
      <c r="M48" s="974">
        <f t="shared" si="16"/>
        <v>115000000</v>
      </c>
      <c r="N48" s="991"/>
      <c r="O48" s="991"/>
      <c r="P48" s="1013">
        <f t="shared" si="14"/>
        <v>51230000</v>
      </c>
      <c r="Q48" s="976"/>
      <c r="R48" s="977"/>
      <c r="S48" s="974"/>
      <c r="T48" s="1147"/>
      <c r="U48" s="974"/>
      <c r="V48" s="976"/>
    </row>
    <row r="49" spans="1:28" hidden="1" x14ac:dyDescent="0.25">
      <c r="B49" s="1191" t="s">
        <v>1406</v>
      </c>
      <c r="C49" s="1191">
        <v>1051</v>
      </c>
      <c r="D49" s="976" t="s">
        <v>1268</v>
      </c>
      <c r="E49" s="976" t="s">
        <v>1118</v>
      </c>
      <c r="F49" s="976"/>
      <c r="G49" s="973">
        <v>167531000</v>
      </c>
      <c r="H49" s="974"/>
      <c r="I49" s="974">
        <v>50259300</v>
      </c>
      <c r="J49" s="974">
        <v>67012400</v>
      </c>
      <c r="K49" s="975"/>
      <c r="L49" s="974"/>
      <c r="M49" s="974">
        <f t="shared" si="16"/>
        <v>117271700</v>
      </c>
      <c r="N49" s="991"/>
      <c r="O49" s="991"/>
      <c r="P49" s="1013">
        <f t="shared" si="14"/>
        <v>50259300</v>
      </c>
      <c r="Q49" s="976"/>
      <c r="R49" s="977"/>
      <c r="S49" s="974"/>
      <c r="T49" s="1147"/>
      <c r="U49" s="974"/>
      <c r="V49" s="976"/>
    </row>
    <row r="50" spans="1:28" hidden="1" x14ac:dyDescent="0.25">
      <c r="B50" s="1191" t="s">
        <v>1406</v>
      </c>
      <c r="C50" s="1191">
        <v>1051</v>
      </c>
      <c r="D50" s="976" t="s">
        <v>1444</v>
      </c>
      <c r="E50" s="976" t="s">
        <v>1445</v>
      </c>
      <c r="F50" s="976"/>
      <c r="G50" s="973">
        <v>82500000</v>
      </c>
      <c r="H50" s="974"/>
      <c r="I50" s="974">
        <v>33000000</v>
      </c>
      <c r="J50" s="974"/>
      <c r="K50" s="975"/>
      <c r="L50" s="974"/>
      <c r="M50" s="974">
        <f t="shared" si="16"/>
        <v>33000000</v>
      </c>
      <c r="N50" s="991"/>
      <c r="O50" s="991"/>
      <c r="P50" s="1013">
        <f t="shared" si="14"/>
        <v>49500000</v>
      </c>
      <c r="Q50" s="976"/>
      <c r="R50" s="977"/>
      <c r="S50" s="974"/>
      <c r="T50" s="1147"/>
      <c r="U50" s="974"/>
      <c r="V50" s="976" t="s">
        <v>1323</v>
      </c>
    </row>
    <row r="51" spans="1:28" hidden="1" x14ac:dyDescent="0.25">
      <c r="B51" s="1191" t="s">
        <v>1406</v>
      </c>
      <c r="C51" s="1191">
        <v>1051</v>
      </c>
      <c r="D51" s="976" t="s">
        <v>1447</v>
      </c>
      <c r="E51" s="976" t="s">
        <v>1266</v>
      </c>
      <c r="F51" s="976"/>
      <c r="G51" s="973">
        <v>26180000</v>
      </c>
      <c r="H51" s="974"/>
      <c r="I51" s="974">
        <v>7854000</v>
      </c>
      <c r="J51" s="974">
        <v>10472000</v>
      </c>
      <c r="K51" s="975"/>
      <c r="L51" s="974"/>
      <c r="M51" s="974">
        <f t="shared" si="16"/>
        <v>18326000</v>
      </c>
      <c r="N51" s="991"/>
      <c r="O51" s="991"/>
      <c r="P51" s="1013">
        <f t="shared" si="14"/>
        <v>7854000</v>
      </c>
      <c r="Q51" s="976"/>
      <c r="R51" s="977"/>
      <c r="S51" s="974"/>
      <c r="T51" s="1147"/>
      <c r="U51" s="974"/>
      <c r="V51" s="976"/>
    </row>
    <row r="52" spans="1:28" s="687" customFormat="1" hidden="1" x14ac:dyDescent="0.25">
      <c r="A52" s="686"/>
      <c r="B52" s="1191" t="s">
        <v>1406</v>
      </c>
      <c r="C52" s="1191">
        <v>1051</v>
      </c>
      <c r="D52" s="976" t="s">
        <v>1447</v>
      </c>
      <c r="E52" s="976" t="s">
        <v>1266</v>
      </c>
      <c r="F52" s="976"/>
      <c r="G52" s="973">
        <v>80920000</v>
      </c>
      <c r="H52" s="974"/>
      <c r="I52" s="974">
        <v>24276000</v>
      </c>
      <c r="J52" s="974">
        <v>32368000</v>
      </c>
      <c r="K52" s="975"/>
      <c r="L52" s="974"/>
      <c r="M52" s="974">
        <f t="shared" si="16"/>
        <v>56644000</v>
      </c>
      <c r="N52" s="991"/>
      <c r="O52" s="991"/>
      <c r="P52" s="1013">
        <f t="shared" si="14"/>
        <v>24276000</v>
      </c>
      <c r="Q52" s="976"/>
      <c r="R52" s="977"/>
      <c r="S52" s="974"/>
      <c r="T52" s="1147"/>
      <c r="U52" s="974"/>
      <c r="V52" s="976"/>
      <c r="W52" s="686"/>
      <c r="AB52" s="686"/>
    </row>
    <row r="53" spans="1:28" s="687" customFormat="1" ht="15.75" hidden="1" x14ac:dyDescent="0.25">
      <c r="A53" s="723"/>
      <c r="B53" s="720" t="s">
        <v>997</v>
      </c>
      <c r="C53" s="720">
        <v>1051</v>
      </c>
      <c r="D53" s="699" t="s">
        <v>1126</v>
      </c>
      <c r="E53" s="700"/>
      <c r="F53" s="700"/>
      <c r="G53" s="724"/>
      <c r="H53" s="702"/>
      <c r="I53" s="711"/>
      <c r="J53" s="701"/>
      <c r="K53" s="726"/>
      <c r="L53" s="702"/>
      <c r="M53" s="707">
        <f>SUM(M42:M52)</f>
        <v>790399744</v>
      </c>
      <c r="N53" s="707" t="e">
        <f>SUM(#REF!)</f>
        <v>#REF!</v>
      </c>
      <c r="O53" s="707"/>
      <c r="P53" s="869">
        <f>SUM(P42:P52)</f>
        <v>405781891</v>
      </c>
      <c r="Q53" s="700"/>
      <c r="R53" s="704"/>
      <c r="S53" s="742"/>
      <c r="T53" s="1148"/>
      <c r="U53" s="742"/>
      <c r="V53" s="705"/>
      <c r="W53" s="686"/>
      <c r="AB53" s="686"/>
    </row>
    <row r="54" spans="1:28" ht="15.75" hidden="1" x14ac:dyDescent="0.25">
      <c r="A54" s="693"/>
      <c r="B54" s="1191" t="s">
        <v>643</v>
      </c>
      <c r="C54" s="1191">
        <v>1017</v>
      </c>
      <c r="D54" s="985" t="s">
        <v>1483</v>
      </c>
      <c r="E54" s="985" t="s">
        <v>1484</v>
      </c>
      <c r="F54" s="985"/>
      <c r="G54" s="986">
        <v>32747440</v>
      </c>
      <c r="H54" s="987"/>
      <c r="I54" s="987">
        <v>16373720</v>
      </c>
      <c r="J54" s="987"/>
      <c r="K54" s="988"/>
      <c r="L54" s="987"/>
      <c r="M54" s="1008">
        <f t="shared" ref="M54:M56" si="17">SUM(I54:L54)</f>
        <v>16373720</v>
      </c>
      <c r="N54" s="989"/>
      <c r="O54" s="989"/>
      <c r="P54" s="1013">
        <f t="shared" ref="P54:P56" si="18">IF($H54="",($G54-$M54),($H54-$M54))</f>
        <v>16373720</v>
      </c>
      <c r="Q54" s="1010"/>
      <c r="R54" s="990"/>
      <c r="S54" s="987"/>
      <c r="T54" s="1152"/>
      <c r="U54" s="987" t="s">
        <v>1417</v>
      </c>
      <c r="V54" s="985" t="s">
        <v>1323</v>
      </c>
    </row>
    <row r="55" spans="1:28" ht="15.75" hidden="1" x14ac:dyDescent="0.25">
      <c r="A55" s="693"/>
      <c r="B55" s="1191" t="s">
        <v>643</v>
      </c>
      <c r="C55" s="1191">
        <v>1017</v>
      </c>
      <c r="D55" s="985" t="s">
        <v>1485</v>
      </c>
      <c r="E55" s="985" t="s">
        <v>1486</v>
      </c>
      <c r="F55" s="985"/>
      <c r="G55" s="986">
        <v>40260000</v>
      </c>
      <c r="H55" s="987"/>
      <c r="I55" s="987">
        <v>28182000</v>
      </c>
      <c r="J55" s="987"/>
      <c r="K55" s="988"/>
      <c r="L55" s="987"/>
      <c r="M55" s="1008">
        <f t="shared" si="17"/>
        <v>28182000</v>
      </c>
      <c r="N55" s="989"/>
      <c r="O55" s="989"/>
      <c r="P55" s="1013">
        <f t="shared" si="18"/>
        <v>12078000</v>
      </c>
      <c r="Q55" s="1010"/>
      <c r="R55" s="990"/>
      <c r="S55" s="987"/>
      <c r="T55" s="1152"/>
      <c r="U55" s="987" t="s">
        <v>1417</v>
      </c>
      <c r="V55" s="985" t="s">
        <v>1487</v>
      </c>
    </row>
    <row r="56" spans="1:28" s="687" customFormat="1" hidden="1" x14ac:dyDescent="0.25">
      <c r="A56" s="693"/>
      <c r="B56" s="1191" t="s">
        <v>643</v>
      </c>
      <c r="C56" s="1191">
        <v>1017</v>
      </c>
      <c r="D56" s="976" t="s">
        <v>947</v>
      </c>
      <c r="E56" s="976"/>
      <c r="F56" s="976"/>
      <c r="G56" s="973" t="e">
        <f>Y56</f>
        <v>#REF!</v>
      </c>
      <c r="H56" s="974"/>
      <c r="I56" s="974">
        <v>439000</v>
      </c>
      <c r="J56" s="974">
        <v>590000</v>
      </c>
      <c r="K56" s="975">
        <v>840000</v>
      </c>
      <c r="L56" s="974"/>
      <c r="M56" s="1008">
        <f t="shared" si="17"/>
        <v>1869000</v>
      </c>
      <c r="N56" s="991" t="e">
        <f>IF(H56="",G56-M56-#REF!,H56-M56-#REF!)</f>
        <v>#REF!</v>
      </c>
      <c r="O56" s="991"/>
      <c r="P56" s="1013" t="e">
        <f t="shared" si="18"/>
        <v>#REF!</v>
      </c>
      <c r="Q56" s="1011"/>
      <c r="R56" s="977"/>
      <c r="S56" s="974"/>
      <c r="T56" s="1147"/>
      <c r="U56" s="974"/>
      <c r="V56" s="976"/>
      <c r="W56" s="686"/>
      <c r="X56" s="1000" t="s">
        <v>948</v>
      </c>
      <c r="Y56" s="1000" t="e">
        <f>SUM(#REF!)</f>
        <v>#REF!</v>
      </c>
      <c r="AB56" s="686"/>
    </row>
    <row r="57" spans="1:28" s="687" customFormat="1" ht="15.75" hidden="1" x14ac:dyDescent="0.25">
      <c r="A57" s="723"/>
      <c r="B57" s="999" t="s">
        <v>997</v>
      </c>
      <c r="C57" s="999">
        <v>1017</v>
      </c>
      <c r="D57" s="999" t="s">
        <v>643</v>
      </c>
      <c r="E57" s="992"/>
      <c r="F57" s="992"/>
      <c r="G57" s="993"/>
      <c r="H57" s="994"/>
      <c r="I57" s="994"/>
      <c r="J57" s="994"/>
      <c r="K57" s="995"/>
      <c r="L57" s="994"/>
      <c r="M57" s="1009">
        <f>SUM(M54:M56)</f>
        <v>46424720</v>
      </c>
      <c r="N57" s="996" t="e">
        <f>SUM(N54:N56)</f>
        <v>#REF!</v>
      </c>
      <c r="O57" s="996"/>
      <c r="P57" s="997" t="e">
        <f>SUM(P54:P56)</f>
        <v>#REF!</v>
      </c>
      <c r="Q57" s="1012"/>
      <c r="R57" s="998"/>
      <c r="S57" s="994"/>
      <c r="T57" s="1153"/>
      <c r="U57" s="994"/>
      <c r="V57" s="992"/>
      <c r="W57" s="686"/>
      <c r="AB57" s="686"/>
    </row>
    <row r="58" spans="1:28" s="687" customFormat="1" hidden="1" x14ac:dyDescent="0.25">
      <c r="A58" s="686">
        <v>26</v>
      </c>
      <c r="B58" s="1191" t="s">
        <v>1491</v>
      </c>
      <c r="C58" s="1191">
        <v>1017</v>
      </c>
      <c r="D58" s="976" t="s">
        <v>1117</v>
      </c>
      <c r="E58" s="979" t="s">
        <v>1118</v>
      </c>
      <c r="F58" s="979"/>
      <c r="G58" s="980">
        <v>500939941</v>
      </c>
      <c r="H58" s="1315">
        <v>576341000</v>
      </c>
      <c r="I58" s="981">
        <v>136272582</v>
      </c>
      <c r="J58" s="981">
        <v>181696776</v>
      </c>
      <c r="K58" s="982"/>
      <c r="L58" s="981"/>
      <c r="M58" s="1008">
        <f>SUM(I58:L58)</f>
        <v>317969358</v>
      </c>
      <c r="N58" s="976"/>
      <c r="O58" s="690"/>
      <c r="P58" s="1317">
        <f>H58-M58-M59</f>
        <v>149409642</v>
      </c>
      <c r="Q58" s="1006"/>
      <c r="R58" s="984"/>
      <c r="S58" s="981"/>
      <c r="T58" s="1154"/>
      <c r="U58" s="981"/>
      <c r="V58" s="1319">
        <f>H58*5%</f>
        <v>28817050</v>
      </c>
      <c r="W58" s="686"/>
      <c r="X58" s="687" t="s">
        <v>1243</v>
      </c>
      <c r="Y58" s="687">
        <v>240000</v>
      </c>
      <c r="AB58" s="686"/>
    </row>
    <row r="59" spans="1:28" s="687" customFormat="1" hidden="1" x14ac:dyDescent="0.25">
      <c r="A59" s="686"/>
      <c r="B59" s="1191" t="s">
        <v>1491</v>
      </c>
      <c r="C59" s="1191">
        <v>1017</v>
      </c>
      <c r="D59" s="976" t="s">
        <v>1492</v>
      </c>
      <c r="E59" s="972" t="s">
        <v>1118</v>
      </c>
      <c r="F59" s="972"/>
      <c r="G59" s="973">
        <v>108962000</v>
      </c>
      <c r="H59" s="1316"/>
      <c r="I59" s="974"/>
      <c r="J59" s="974">
        <v>108962000</v>
      </c>
      <c r="K59" s="975"/>
      <c r="L59" s="974"/>
      <c r="M59" s="1008">
        <f t="shared" ref="M59" si="19">SUM(I59:L59)</f>
        <v>108962000</v>
      </c>
      <c r="N59" s="976"/>
      <c r="O59" s="983"/>
      <c r="P59" s="1318"/>
      <c r="Q59" s="1011"/>
      <c r="R59" s="977"/>
      <c r="S59" s="974"/>
      <c r="T59" s="1147"/>
      <c r="U59" s="974"/>
      <c r="V59" s="1320"/>
      <c r="W59" s="686"/>
      <c r="X59" s="687" t="s">
        <v>1244</v>
      </c>
      <c r="Y59" s="687">
        <v>840000</v>
      </c>
      <c r="AB59" s="686"/>
    </row>
    <row r="60" spans="1:28" s="687" customFormat="1" hidden="1" x14ac:dyDescent="0.25">
      <c r="A60" s="686"/>
      <c r="B60" s="1191" t="s">
        <v>1491</v>
      </c>
      <c r="C60" s="1191">
        <v>1017</v>
      </c>
      <c r="D60" s="976" t="s">
        <v>1512</v>
      </c>
      <c r="E60" s="985" t="s">
        <v>521</v>
      </c>
      <c r="F60" s="1193"/>
      <c r="G60" s="980">
        <v>26905000</v>
      </c>
      <c r="H60" s="1002"/>
      <c r="I60" s="1003">
        <v>9000000</v>
      </c>
      <c r="J60" s="981">
        <v>13400000</v>
      </c>
      <c r="K60" s="982"/>
      <c r="L60" s="1002"/>
      <c r="M60" s="1008">
        <f t="shared" ref="M60:M61" si="20">SUM(I60:L60)</f>
        <v>22400000</v>
      </c>
      <c r="N60" s="976"/>
      <c r="O60" s="976"/>
      <c r="P60" s="1013">
        <f t="shared" ref="P60:P61" si="21">IF($H60="",($G60-$M60),($H60-$M60))</f>
        <v>4505000</v>
      </c>
      <c r="Q60" s="1004"/>
      <c r="R60" s="984"/>
      <c r="S60" s="1005"/>
      <c r="T60" s="1155"/>
      <c r="U60" s="1005"/>
      <c r="V60" s="1006"/>
      <c r="W60" s="686"/>
      <c r="X60" s="686"/>
      <c r="Y60" s="686"/>
      <c r="AB60" s="686"/>
    </row>
    <row r="61" spans="1:28" s="687" customFormat="1" hidden="1" x14ac:dyDescent="0.25">
      <c r="A61" s="686"/>
      <c r="B61" s="1191" t="s">
        <v>1491</v>
      </c>
      <c r="C61" s="1191">
        <v>1017</v>
      </c>
      <c r="D61" s="976" t="s">
        <v>1513</v>
      </c>
      <c r="E61" s="1047" t="s">
        <v>1514</v>
      </c>
      <c r="F61" s="1047"/>
      <c r="G61" s="980">
        <v>400000000</v>
      </c>
      <c r="H61" s="1002"/>
      <c r="I61" s="1003">
        <v>160000000</v>
      </c>
      <c r="J61" s="981"/>
      <c r="K61" s="982"/>
      <c r="L61" s="1002"/>
      <c r="M61" s="1008">
        <f t="shared" si="20"/>
        <v>160000000</v>
      </c>
      <c r="N61" s="976"/>
      <c r="O61" s="976"/>
      <c r="P61" s="1013">
        <f t="shared" si="21"/>
        <v>240000000</v>
      </c>
      <c r="Q61" s="1004"/>
      <c r="R61" s="984"/>
      <c r="S61" s="1005"/>
      <c r="T61" s="1155"/>
      <c r="U61" s="1005"/>
      <c r="V61" s="1006"/>
      <c r="W61" s="686"/>
      <c r="X61" s="686"/>
      <c r="Y61" s="686"/>
      <c r="AB61" s="686"/>
    </row>
    <row r="62" spans="1:28" s="687" customFormat="1" ht="15.75" hidden="1" x14ac:dyDescent="0.25">
      <c r="A62" s="723"/>
      <c r="B62" s="999" t="s">
        <v>997</v>
      </c>
      <c r="C62" s="748">
        <v>1017</v>
      </c>
      <c r="D62" s="748" t="s">
        <v>1542</v>
      </c>
      <c r="E62" s="700"/>
      <c r="F62" s="700"/>
      <c r="G62" s="724"/>
      <c r="H62" s="702"/>
      <c r="I62" s="711"/>
      <c r="J62" s="701"/>
      <c r="K62" s="726"/>
      <c r="L62" s="702"/>
      <c r="M62" s="735">
        <f>SUM(M58:M61)</f>
        <v>609331358</v>
      </c>
      <c r="N62" s="996" t="e">
        <f>SUM(N56:N59)</f>
        <v>#REF!</v>
      </c>
      <c r="O62" s="996"/>
      <c r="P62" s="997">
        <f>SUM(P58:P61)</f>
        <v>393914642</v>
      </c>
      <c r="Q62" s="700"/>
      <c r="R62" s="704"/>
      <c r="S62" s="742"/>
      <c r="T62" s="1148"/>
      <c r="U62" s="742"/>
      <c r="V62" s="705"/>
      <c r="W62" s="686"/>
      <c r="AB62" s="686"/>
    </row>
    <row r="63" spans="1:28" s="687" customFormat="1" ht="15.75" hidden="1" x14ac:dyDescent="0.25">
      <c r="A63" s="723"/>
      <c r="B63" s="720" t="s">
        <v>997</v>
      </c>
      <c r="C63" s="720">
        <v>1024</v>
      </c>
      <c r="D63" s="699" t="s">
        <v>1550</v>
      </c>
      <c r="E63" s="992"/>
      <c r="F63" s="992"/>
      <c r="G63" s="993"/>
      <c r="H63" s="994"/>
      <c r="I63" s="994"/>
      <c r="J63" s="994"/>
      <c r="K63" s="995"/>
      <c r="L63" s="994"/>
      <c r="M63" s="735" t="e">
        <f>SUM(#REF!)</f>
        <v>#REF!</v>
      </c>
      <c r="N63" s="992"/>
      <c r="O63" s="992"/>
      <c r="P63" s="1017" t="e">
        <f>SUM(#REF!)</f>
        <v>#REF!</v>
      </c>
      <c r="Q63" s="992"/>
      <c r="R63" s="998"/>
      <c r="S63" s="994"/>
      <c r="T63" s="1153"/>
      <c r="U63" s="994"/>
      <c r="V63" s="992"/>
      <c r="W63" s="686"/>
      <c r="AB63" s="686"/>
    </row>
    <row r="64" spans="1:28" s="687" customFormat="1" hidden="1" x14ac:dyDescent="0.25">
      <c r="A64" s="686"/>
      <c r="B64" s="1112" t="s">
        <v>1551</v>
      </c>
      <c r="C64" s="1015">
        <v>1049</v>
      </c>
      <c r="D64" s="985" t="s">
        <v>1556</v>
      </c>
      <c r="E64" s="985" t="s">
        <v>1557</v>
      </c>
      <c r="F64" s="985"/>
      <c r="G64" s="986">
        <v>88096360</v>
      </c>
      <c r="H64" s="987"/>
      <c r="I64" s="987">
        <v>61667452</v>
      </c>
      <c r="J64" s="987"/>
      <c r="K64" s="988"/>
      <c r="L64" s="987"/>
      <c r="M64" s="974">
        <f t="shared" ref="M64:M66" si="22">SUM(I64:L64)</f>
        <v>61667452</v>
      </c>
      <c r="N64" s="985"/>
      <c r="O64" s="985"/>
      <c r="P64" s="1013">
        <f t="shared" ref="P64:P66" si="23">IF($H64="",($G64-$M64),($H64-$M64))</f>
        <v>26428908</v>
      </c>
      <c r="Q64" s="985"/>
      <c r="R64" s="990"/>
      <c r="S64" s="987"/>
      <c r="T64" s="1152"/>
      <c r="U64" s="987"/>
      <c r="V64" s="985" t="s">
        <v>1323</v>
      </c>
      <c r="W64" s="686"/>
      <c r="X64" s="687" t="s">
        <v>1498</v>
      </c>
      <c r="Y64" s="687">
        <v>5538000</v>
      </c>
      <c r="AB64" s="686"/>
    </row>
    <row r="65" spans="1:28" s="687" customFormat="1" hidden="1" x14ac:dyDescent="0.25">
      <c r="A65" s="686"/>
      <c r="B65" s="1112" t="s">
        <v>1551</v>
      </c>
      <c r="C65" s="1015">
        <v>1049</v>
      </c>
      <c r="D65" s="985" t="s">
        <v>1563</v>
      </c>
      <c r="E65" s="985" t="s">
        <v>1118</v>
      </c>
      <c r="F65" s="985"/>
      <c r="G65" s="986">
        <v>71730000</v>
      </c>
      <c r="H65" s="987">
        <v>90200000</v>
      </c>
      <c r="I65" s="987">
        <v>35865000</v>
      </c>
      <c r="J65" s="987">
        <v>49825000</v>
      </c>
      <c r="K65" s="988"/>
      <c r="L65" s="987"/>
      <c r="M65" s="974">
        <f t="shared" si="22"/>
        <v>85690000</v>
      </c>
      <c r="N65" s="985"/>
      <c r="O65" s="985"/>
      <c r="P65" s="1013">
        <f t="shared" si="23"/>
        <v>4510000</v>
      </c>
      <c r="Q65" s="985"/>
      <c r="R65" s="990"/>
      <c r="S65" s="987"/>
      <c r="T65" s="1152"/>
      <c r="U65" s="987"/>
      <c r="V65" s="1104">
        <v>4510000</v>
      </c>
      <c r="W65" s="686"/>
      <c r="AB65" s="686"/>
    </row>
    <row r="66" spans="1:28" s="687" customFormat="1" hidden="1" x14ac:dyDescent="0.25">
      <c r="A66" s="686"/>
      <c r="B66" s="1112" t="s">
        <v>1551</v>
      </c>
      <c r="C66" s="1015">
        <v>1049</v>
      </c>
      <c r="D66" s="976" t="s">
        <v>947</v>
      </c>
      <c r="E66" s="985"/>
      <c r="F66" s="985"/>
      <c r="G66" s="986">
        <f>Y66</f>
        <v>5538000</v>
      </c>
      <c r="H66" s="987"/>
      <c r="I66" s="987">
        <v>3548500</v>
      </c>
      <c r="J66" s="987">
        <v>1580000</v>
      </c>
      <c r="K66" s="988">
        <v>5538000</v>
      </c>
      <c r="L66" s="987">
        <f>2553000+1180000</f>
        <v>3733000</v>
      </c>
      <c r="M66" s="974">
        <f t="shared" si="22"/>
        <v>14399500</v>
      </c>
      <c r="N66" s="985"/>
      <c r="O66" s="985"/>
      <c r="P66" s="1013">
        <f t="shared" si="23"/>
        <v>-8861500</v>
      </c>
      <c r="Q66" s="985"/>
      <c r="R66" s="990"/>
      <c r="S66" s="987"/>
      <c r="T66" s="1152"/>
      <c r="U66" s="987"/>
      <c r="V66" s="985"/>
      <c r="W66" s="686"/>
      <c r="X66" s="1000" t="s">
        <v>948</v>
      </c>
      <c r="Y66" s="1000">
        <f>SUM(Y64:Y65)</f>
        <v>5538000</v>
      </c>
      <c r="AB66" s="686"/>
    </row>
    <row r="67" spans="1:28" s="687" customFormat="1" ht="15.75" hidden="1" x14ac:dyDescent="0.25">
      <c r="A67" s="723"/>
      <c r="B67" s="720" t="s">
        <v>997</v>
      </c>
      <c r="C67" s="720">
        <v>1049</v>
      </c>
      <c r="D67" s="699" t="s">
        <v>1551</v>
      </c>
      <c r="E67" s="706"/>
      <c r="F67" s="706"/>
      <c r="G67" s="724"/>
      <c r="H67" s="701"/>
      <c r="I67" s="701"/>
      <c r="J67" s="701"/>
      <c r="K67" s="726"/>
      <c r="L67" s="701"/>
      <c r="M67" s="735">
        <f>SUM(M64:M66)</f>
        <v>161756952</v>
      </c>
      <c r="N67" s="706"/>
      <c r="O67" s="706"/>
      <c r="P67" s="1042">
        <f>SUM(P64:P66)</f>
        <v>22077408</v>
      </c>
      <c r="Q67" s="706"/>
      <c r="R67" s="704"/>
      <c r="S67" s="701"/>
      <c r="T67" s="1156"/>
      <c r="U67" s="701"/>
      <c r="V67" s="706"/>
      <c r="W67" s="686"/>
      <c r="AB67" s="686"/>
    </row>
    <row r="68" spans="1:28" hidden="1" x14ac:dyDescent="0.25">
      <c r="B68" s="1113" t="s">
        <v>1597</v>
      </c>
      <c r="C68" s="1015">
        <v>1024</v>
      </c>
      <c r="D68" s="983" t="s">
        <v>1456</v>
      </c>
      <c r="E68" s="976" t="s">
        <v>1118</v>
      </c>
      <c r="F68" s="976"/>
      <c r="G68" s="973">
        <v>704027500</v>
      </c>
      <c r="H68" s="974"/>
      <c r="I68" s="974">
        <v>211208250</v>
      </c>
      <c r="J68" s="974"/>
      <c r="K68" s="975"/>
      <c r="L68" s="974"/>
      <c r="M68" s="1003">
        <f t="shared" ref="M68:M77" si="24">SUM(I68:L68)</f>
        <v>211208250</v>
      </c>
      <c r="N68" s="976"/>
      <c r="O68" s="976"/>
      <c r="P68" s="1013">
        <f t="shared" ref="P68:P77" si="25">IF($H68="",($G68-$M68),($H68-$M68))</f>
        <v>492819250</v>
      </c>
      <c r="Q68" s="976"/>
      <c r="R68" s="977"/>
      <c r="S68" s="974"/>
      <c r="T68" s="1147"/>
      <c r="U68" s="974"/>
      <c r="V68" s="976"/>
      <c r="X68" s="1000"/>
      <c r="Y68" s="1000"/>
      <c r="Z68" s="686"/>
      <c r="AA68" s="686"/>
    </row>
    <row r="69" spans="1:28" hidden="1" x14ac:dyDescent="0.25">
      <c r="B69" s="1113" t="s">
        <v>1597</v>
      </c>
      <c r="C69" s="1015">
        <v>1024</v>
      </c>
      <c r="D69" s="983" t="s">
        <v>1416</v>
      </c>
      <c r="E69" s="976" t="s">
        <v>1110</v>
      </c>
      <c r="F69" s="976"/>
      <c r="G69" s="973">
        <v>158133360</v>
      </c>
      <c r="H69" s="974"/>
      <c r="I69" s="974">
        <v>47440008</v>
      </c>
      <c r="J69" s="974"/>
      <c r="K69" s="975"/>
      <c r="L69" s="974"/>
      <c r="M69" s="1003">
        <f t="shared" si="24"/>
        <v>47440008</v>
      </c>
      <c r="N69" s="976"/>
      <c r="O69" s="976"/>
      <c r="P69" s="1013">
        <f t="shared" si="25"/>
        <v>110693352</v>
      </c>
      <c r="Q69" s="976"/>
      <c r="R69" s="977"/>
      <c r="S69" s="974"/>
      <c r="T69" s="1147"/>
      <c r="U69" s="974"/>
      <c r="V69" s="985" t="s">
        <v>1323</v>
      </c>
      <c r="X69" s="1000"/>
      <c r="Y69" s="1000"/>
      <c r="Z69" s="686"/>
      <c r="AA69" s="686"/>
    </row>
    <row r="70" spans="1:28" hidden="1" x14ac:dyDescent="0.25">
      <c r="B70" s="1113" t="s">
        <v>1597</v>
      </c>
      <c r="C70" s="1015">
        <v>1024</v>
      </c>
      <c r="D70" s="983" t="s">
        <v>1433</v>
      </c>
      <c r="E70" s="976" t="s">
        <v>887</v>
      </c>
      <c r="F70" s="976"/>
      <c r="G70" s="973">
        <v>65675000</v>
      </c>
      <c r="H70" s="974"/>
      <c r="I70" s="974">
        <v>19702500</v>
      </c>
      <c r="J70" s="974">
        <v>19183000</v>
      </c>
      <c r="K70" s="975"/>
      <c r="L70" s="974"/>
      <c r="M70" s="1003">
        <f t="shared" si="24"/>
        <v>38885500</v>
      </c>
      <c r="N70" s="976"/>
      <c r="O70" s="976"/>
      <c r="P70" s="1013">
        <f t="shared" si="25"/>
        <v>26789500</v>
      </c>
      <c r="Q70" s="976"/>
      <c r="R70" s="977"/>
      <c r="S70" s="974"/>
      <c r="T70" s="1147"/>
      <c r="U70" s="974"/>
      <c r="V70" s="976"/>
      <c r="X70" s="1000"/>
      <c r="Y70" s="1000"/>
      <c r="Z70" s="686"/>
      <c r="AA70" s="686"/>
    </row>
    <row r="71" spans="1:28" hidden="1" x14ac:dyDescent="0.25">
      <c r="B71" s="1113" t="s">
        <v>1597</v>
      </c>
      <c r="C71" s="1015">
        <v>1024</v>
      </c>
      <c r="D71" s="983" t="s">
        <v>1604</v>
      </c>
      <c r="E71" s="976" t="s">
        <v>1605</v>
      </c>
      <c r="F71" s="976"/>
      <c r="G71" s="973">
        <v>197920000</v>
      </c>
      <c r="H71" s="974"/>
      <c r="I71" s="974">
        <v>59376000</v>
      </c>
      <c r="J71" s="974"/>
      <c r="K71" s="975"/>
      <c r="L71" s="974"/>
      <c r="M71" s="1003">
        <f t="shared" si="24"/>
        <v>59376000</v>
      </c>
      <c r="N71" s="976"/>
      <c r="O71" s="976"/>
      <c r="P71" s="1013">
        <f t="shared" si="25"/>
        <v>138544000</v>
      </c>
      <c r="Q71" s="976"/>
      <c r="R71" s="977"/>
      <c r="S71" s="974"/>
      <c r="T71" s="1147"/>
      <c r="U71" s="974"/>
      <c r="V71" s="976"/>
      <c r="X71" s="1000"/>
      <c r="Y71" s="1000"/>
      <c r="Z71" s="686"/>
      <c r="AA71" s="686"/>
    </row>
    <row r="72" spans="1:28" hidden="1" x14ac:dyDescent="0.25">
      <c r="B72" s="1113" t="s">
        <v>1597</v>
      </c>
      <c r="C72" s="1015">
        <v>1024</v>
      </c>
      <c r="D72" s="983" t="s">
        <v>1345</v>
      </c>
      <c r="E72" s="976" t="s">
        <v>1607</v>
      </c>
      <c r="F72" s="976"/>
      <c r="G72" s="973">
        <v>188118000</v>
      </c>
      <c r="H72" s="974"/>
      <c r="I72" s="974">
        <v>50000000</v>
      </c>
      <c r="J72" s="974"/>
      <c r="K72" s="975"/>
      <c r="L72" s="974"/>
      <c r="M72" s="1003">
        <f t="shared" si="24"/>
        <v>50000000</v>
      </c>
      <c r="N72" s="976"/>
      <c r="O72" s="976"/>
      <c r="P72" s="1013">
        <f t="shared" si="25"/>
        <v>138118000</v>
      </c>
      <c r="Q72" s="976"/>
      <c r="R72" s="977"/>
      <c r="S72" s="974"/>
      <c r="T72" s="1147"/>
      <c r="U72" s="974"/>
      <c r="V72" s="976"/>
      <c r="X72" s="1000"/>
      <c r="Y72" s="1000"/>
      <c r="Z72" s="686"/>
      <c r="AA72" s="686"/>
    </row>
    <row r="73" spans="1:28" hidden="1" x14ac:dyDescent="0.25">
      <c r="B73" s="1113" t="s">
        <v>1597</v>
      </c>
      <c r="C73" s="1015">
        <v>1024</v>
      </c>
      <c r="D73" s="985" t="s">
        <v>1608</v>
      </c>
      <c r="E73" s="985" t="s">
        <v>1609</v>
      </c>
      <c r="F73" s="985"/>
      <c r="G73" s="973">
        <v>236900000</v>
      </c>
      <c r="H73" s="974"/>
      <c r="I73" s="974">
        <v>118450000</v>
      </c>
      <c r="J73" s="974"/>
      <c r="K73" s="975"/>
      <c r="L73" s="974"/>
      <c r="M73" s="1003">
        <f t="shared" si="24"/>
        <v>118450000</v>
      </c>
      <c r="N73" s="976"/>
      <c r="O73" s="976"/>
      <c r="P73" s="1013">
        <f t="shared" si="25"/>
        <v>118450000</v>
      </c>
      <c r="Q73" s="976"/>
      <c r="R73" s="977"/>
      <c r="S73" s="974"/>
      <c r="T73" s="1147"/>
      <c r="U73" s="974"/>
      <c r="V73" s="976" t="s">
        <v>1323</v>
      </c>
      <c r="X73" s="1000"/>
      <c r="Y73" s="1000"/>
      <c r="Z73" s="686"/>
      <c r="AA73" s="686"/>
    </row>
    <row r="74" spans="1:28" hidden="1" x14ac:dyDescent="0.25">
      <c r="B74" s="1113" t="s">
        <v>1597</v>
      </c>
      <c r="C74" s="1015">
        <v>1024</v>
      </c>
      <c r="D74" s="985" t="s">
        <v>1610</v>
      </c>
      <c r="E74" s="985" t="s">
        <v>1611</v>
      </c>
      <c r="F74" s="985"/>
      <c r="G74" s="973">
        <v>41227120</v>
      </c>
      <c r="H74" s="974"/>
      <c r="I74" s="974">
        <v>28858984</v>
      </c>
      <c r="J74" s="974"/>
      <c r="K74" s="975"/>
      <c r="L74" s="974"/>
      <c r="M74" s="1003">
        <f t="shared" si="24"/>
        <v>28858984</v>
      </c>
      <c r="N74" s="976"/>
      <c r="O74" s="976"/>
      <c r="P74" s="1013">
        <f t="shared" si="25"/>
        <v>12368136</v>
      </c>
      <c r="Q74" s="976"/>
      <c r="R74" s="977"/>
      <c r="S74" s="974"/>
      <c r="T74" s="1147"/>
      <c r="U74" s="974"/>
      <c r="V74" s="976" t="s">
        <v>1323</v>
      </c>
      <c r="X74" s="1000"/>
      <c r="Y74" s="1000"/>
      <c r="Z74" s="686"/>
      <c r="AA74" s="686"/>
    </row>
    <row r="75" spans="1:28" hidden="1" x14ac:dyDescent="0.25">
      <c r="B75" s="1113" t="s">
        <v>1597</v>
      </c>
      <c r="C75" s="1015">
        <v>1024</v>
      </c>
      <c r="D75" s="985" t="s">
        <v>1612</v>
      </c>
      <c r="E75" s="985" t="s">
        <v>1432</v>
      </c>
      <c r="F75" s="985"/>
      <c r="G75" s="973">
        <v>270133622</v>
      </c>
      <c r="H75" s="974"/>
      <c r="I75" s="974">
        <v>108053448</v>
      </c>
      <c r="J75" s="974"/>
      <c r="K75" s="975"/>
      <c r="L75" s="974"/>
      <c r="M75" s="1003">
        <f t="shared" si="24"/>
        <v>108053448</v>
      </c>
      <c r="N75" s="976"/>
      <c r="O75" s="976"/>
      <c r="P75" s="1013">
        <f t="shared" si="25"/>
        <v>162080174</v>
      </c>
      <c r="Q75" s="976"/>
      <c r="R75" s="977"/>
      <c r="S75" s="974"/>
      <c r="T75" s="1147"/>
      <c r="U75" s="974" t="s">
        <v>1417</v>
      </c>
      <c r="V75" s="976" t="s">
        <v>1323</v>
      </c>
      <c r="X75" s="1000"/>
      <c r="Y75" s="1000"/>
      <c r="Z75" s="686"/>
      <c r="AA75" s="686"/>
    </row>
    <row r="76" spans="1:28" hidden="1" x14ac:dyDescent="0.25">
      <c r="B76" s="1113" t="s">
        <v>1597</v>
      </c>
      <c r="C76" s="1015">
        <v>1024</v>
      </c>
      <c r="D76" s="985" t="s">
        <v>1447</v>
      </c>
      <c r="E76" s="985" t="s">
        <v>1266</v>
      </c>
      <c r="F76" s="985"/>
      <c r="G76" s="973">
        <v>92820000</v>
      </c>
      <c r="H76" s="974"/>
      <c r="I76" s="974">
        <v>46410000</v>
      </c>
      <c r="J76" s="974"/>
      <c r="K76" s="975"/>
      <c r="L76" s="974"/>
      <c r="M76" s="1003">
        <f t="shared" si="24"/>
        <v>46410000</v>
      </c>
      <c r="N76" s="976"/>
      <c r="O76" s="976"/>
      <c r="P76" s="1013">
        <f t="shared" si="25"/>
        <v>46410000</v>
      </c>
      <c r="Q76" s="976"/>
      <c r="R76" s="977"/>
      <c r="S76" s="974"/>
      <c r="T76" s="1147"/>
      <c r="U76" s="974"/>
      <c r="V76" s="976"/>
      <c r="X76" s="1000"/>
      <c r="Y76" s="1000"/>
      <c r="Z76" s="686"/>
      <c r="AA76" s="686"/>
    </row>
    <row r="77" spans="1:28" hidden="1" x14ac:dyDescent="0.25">
      <c r="B77" s="1113" t="s">
        <v>1597</v>
      </c>
      <c r="C77" s="1015">
        <v>1024</v>
      </c>
      <c r="D77" s="976" t="s">
        <v>947</v>
      </c>
      <c r="E77" s="976"/>
      <c r="F77" s="976"/>
      <c r="G77" s="973">
        <f>Y77</f>
        <v>0</v>
      </c>
      <c r="H77" s="974"/>
      <c r="I77" s="974">
        <v>840000</v>
      </c>
      <c r="J77" s="974">
        <v>1120000</v>
      </c>
      <c r="K77" s="975">
        <v>440000</v>
      </c>
      <c r="L77" s="974">
        <v>280000</v>
      </c>
      <c r="M77" s="1003">
        <f t="shared" si="24"/>
        <v>2680000</v>
      </c>
      <c r="N77" s="976"/>
      <c r="O77" s="976"/>
      <c r="P77" s="1013">
        <f t="shared" si="25"/>
        <v>-2680000</v>
      </c>
      <c r="Q77" s="976"/>
      <c r="R77" s="977"/>
      <c r="S77" s="974"/>
      <c r="T77" s="1147"/>
      <c r="U77" s="974"/>
      <c r="V77" s="976"/>
      <c r="X77" s="1000" t="s">
        <v>948</v>
      </c>
      <c r="Y77" s="1000">
        <f>SUM(Y68:Y72)</f>
        <v>0</v>
      </c>
      <c r="Z77" s="686"/>
      <c r="AA77" s="686"/>
    </row>
    <row r="78" spans="1:28" ht="15.75" hidden="1" x14ac:dyDescent="0.25">
      <c r="A78" s="723"/>
      <c r="B78" s="720" t="s">
        <v>997</v>
      </c>
      <c r="C78" s="720">
        <v>1024</v>
      </c>
      <c r="D78" s="699" t="s">
        <v>1597</v>
      </c>
      <c r="E78" s="992"/>
      <c r="F78" s="992"/>
      <c r="G78" s="993"/>
      <c r="H78" s="994"/>
      <c r="I78" s="994"/>
      <c r="J78" s="994"/>
      <c r="K78" s="995"/>
      <c r="L78" s="994"/>
      <c r="M78" s="735">
        <f>SUM(M68:M77)</f>
        <v>711362190</v>
      </c>
      <c r="N78" s="992"/>
      <c r="O78" s="992"/>
      <c r="P78" s="1042">
        <f>SUM(P68:P77)</f>
        <v>1243592412</v>
      </c>
      <c r="Q78" s="992"/>
      <c r="R78" s="998"/>
      <c r="S78" s="994"/>
      <c r="T78" s="1153"/>
      <c r="U78" s="994"/>
      <c r="V78" s="992"/>
      <c r="Z78" s="686"/>
      <c r="AA78" s="686"/>
    </row>
    <row r="79" spans="1:28" hidden="1" x14ac:dyDescent="0.25">
      <c r="B79" s="1191" t="s">
        <v>1615</v>
      </c>
      <c r="C79" s="1015">
        <v>1055</v>
      </c>
      <c r="D79" s="983" t="s">
        <v>1621</v>
      </c>
      <c r="E79" s="976" t="s">
        <v>1622</v>
      </c>
      <c r="F79" s="976"/>
      <c r="G79" s="973">
        <v>316730326</v>
      </c>
      <c r="H79" s="974">
        <v>300893810</v>
      </c>
      <c r="I79" s="974">
        <v>165491596</v>
      </c>
      <c r="J79" s="974"/>
      <c r="K79" s="975"/>
      <c r="L79" s="974"/>
      <c r="M79" s="974">
        <f t="shared" ref="M79:M89" si="26">SUM(I79:L79)</f>
        <v>165491596</v>
      </c>
      <c r="N79" s="976"/>
      <c r="O79" s="976"/>
      <c r="P79" s="1013">
        <f t="shared" ref="P79:P89" si="27">IF($H79="",($G79-$M79),($H79-$M79))</f>
        <v>135402214</v>
      </c>
      <c r="Q79" s="976"/>
      <c r="R79" s="977"/>
      <c r="S79" s="974"/>
      <c r="T79" s="1147"/>
      <c r="U79" s="974" t="s">
        <v>1417</v>
      </c>
      <c r="V79" s="976"/>
      <c r="X79" s="1000"/>
      <c r="Y79" s="1000"/>
      <c r="Z79" s="686"/>
      <c r="AA79" s="686"/>
    </row>
    <row r="80" spans="1:28" hidden="1" x14ac:dyDescent="0.25">
      <c r="B80" s="1191" t="s">
        <v>1615</v>
      </c>
      <c r="C80" s="1015">
        <v>1055</v>
      </c>
      <c r="D80" s="983" t="s">
        <v>1623</v>
      </c>
      <c r="E80" s="976" t="s">
        <v>1624</v>
      </c>
      <c r="F80" s="976"/>
      <c r="G80" s="973">
        <v>182070790</v>
      </c>
      <c r="H80" s="974"/>
      <c r="I80" s="974">
        <v>54621237</v>
      </c>
      <c r="J80" s="974">
        <v>72828316</v>
      </c>
      <c r="K80" s="975"/>
      <c r="L80" s="974"/>
      <c r="M80" s="974">
        <f t="shared" si="26"/>
        <v>127449553</v>
      </c>
      <c r="N80" s="976"/>
      <c r="O80" s="976"/>
      <c r="P80" s="1013">
        <f t="shared" si="27"/>
        <v>54621237</v>
      </c>
      <c r="Q80" s="976"/>
      <c r="R80" s="977"/>
      <c r="S80" s="974"/>
      <c r="T80" s="1147"/>
      <c r="U80" s="974" t="s">
        <v>1417</v>
      </c>
      <c r="V80" s="976" t="s">
        <v>1323</v>
      </c>
      <c r="X80" s="1000"/>
      <c r="Y80" s="1000"/>
      <c r="Z80" s="686"/>
      <c r="AA80" s="686"/>
    </row>
    <row r="81" spans="1:27" hidden="1" x14ac:dyDescent="0.25">
      <c r="B81" s="1191" t="s">
        <v>1615</v>
      </c>
      <c r="C81" s="1015">
        <v>1055</v>
      </c>
      <c r="D81" s="983" t="s">
        <v>1416</v>
      </c>
      <c r="E81" s="976" t="s">
        <v>1629</v>
      </c>
      <c r="F81" s="976"/>
      <c r="G81" s="973">
        <v>66770000</v>
      </c>
      <c r="H81" s="974">
        <v>66104500</v>
      </c>
      <c r="I81" s="974">
        <v>33385000</v>
      </c>
      <c r="J81" s="974"/>
      <c r="K81" s="975"/>
      <c r="L81" s="974"/>
      <c r="M81" s="974">
        <f t="shared" si="26"/>
        <v>33385000</v>
      </c>
      <c r="N81" s="976"/>
      <c r="O81" s="976"/>
      <c r="P81" s="1013">
        <f t="shared" si="27"/>
        <v>32719500</v>
      </c>
      <c r="Q81" s="976"/>
      <c r="R81" s="977"/>
      <c r="S81" s="974"/>
      <c r="T81" s="1147" t="s">
        <v>1630</v>
      </c>
      <c r="U81" s="974" t="s">
        <v>1417</v>
      </c>
      <c r="V81" s="976" t="s">
        <v>1631</v>
      </c>
      <c r="X81" s="1000"/>
      <c r="Y81" s="1000"/>
      <c r="Z81" s="686"/>
      <c r="AA81" s="686"/>
    </row>
    <row r="82" spans="1:27" hidden="1" x14ac:dyDescent="0.25">
      <c r="B82" s="1191" t="s">
        <v>1615</v>
      </c>
      <c r="C82" s="1015">
        <v>1055</v>
      </c>
      <c r="D82" s="983" t="s">
        <v>1632</v>
      </c>
      <c r="E82" s="976" t="s">
        <v>1629</v>
      </c>
      <c r="F82" s="976"/>
      <c r="G82" s="973">
        <v>68200000</v>
      </c>
      <c r="H82" s="974">
        <v>68200000</v>
      </c>
      <c r="I82" s="974">
        <v>34100000</v>
      </c>
      <c r="J82" s="974"/>
      <c r="K82" s="975"/>
      <c r="L82" s="974"/>
      <c r="M82" s="974">
        <f t="shared" si="26"/>
        <v>34100000</v>
      </c>
      <c r="N82" s="976"/>
      <c r="O82" s="976"/>
      <c r="P82" s="1013">
        <f t="shared" si="27"/>
        <v>34100000</v>
      </c>
      <c r="Q82" s="976"/>
      <c r="R82" s="977"/>
      <c r="S82" s="974"/>
      <c r="T82" s="1147" t="s">
        <v>1630</v>
      </c>
      <c r="U82" s="974" t="s">
        <v>1633</v>
      </c>
      <c r="V82" s="976" t="s">
        <v>1631</v>
      </c>
      <c r="X82" s="1000"/>
      <c r="Y82" s="1000"/>
      <c r="Z82" s="686"/>
      <c r="AA82" s="686"/>
    </row>
    <row r="83" spans="1:27" hidden="1" x14ac:dyDescent="0.25">
      <c r="B83" s="1191" t="s">
        <v>1615</v>
      </c>
      <c r="C83" s="1015">
        <v>1055</v>
      </c>
      <c r="D83" s="983" t="s">
        <v>1634</v>
      </c>
      <c r="E83" s="976" t="s">
        <v>1635</v>
      </c>
      <c r="F83" s="976"/>
      <c r="G83" s="973">
        <v>347275566</v>
      </c>
      <c r="H83" s="974"/>
      <c r="I83" s="974">
        <v>104182670</v>
      </c>
      <c r="J83" s="974"/>
      <c r="K83" s="975"/>
      <c r="L83" s="974"/>
      <c r="M83" s="974">
        <f t="shared" si="26"/>
        <v>104182670</v>
      </c>
      <c r="N83" s="976"/>
      <c r="O83" s="976"/>
      <c r="P83" s="1013">
        <f t="shared" si="27"/>
        <v>243092896</v>
      </c>
      <c r="Q83" s="976"/>
      <c r="R83" s="977"/>
      <c r="S83" s="974"/>
      <c r="T83" s="1147"/>
      <c r="U83" s="974" t="s">
        <v>1417</v>
      </c>
      <c r="V83" s="976" t="s">
        <v>1323</v>
      </c>
      <c r="X83" s="1000"/>
      <c r="Y83" s="1000"/>
      <c r="Z83" s="686"/>
      <c r="AA83" s="686"/>
    </row>
    <row r="84" spans="1:27" hidden="1" x14ac:dyDescent="0.25">
      <c r="B84" s="1191" t="s">
        <v>1615</v>
      </c>
      <c r="C84" s="1015">
        <v>1055</v>
      </c>
      <c r="D84" s="983" t="s">
        <v>1637</v>
      </c>
      <c r="E84" s="976" t="s">
        <v>1432</v>
      </c>
      <c r="F84" s="976"/>
      <c r="G84" s="973">
        <v>199702089</v>
      </c>
      <c r="H84" s="974">
        <v>179371889</v>
      </c>
      <c r="I84" s="974">
        <v>79880836</v>
      </c>
      <c r="J84" s="974">
        <v>79880836</v>
      </c>
      <c r="K84" s="975"/>
      <c r="L84" s="974"/>
      <c r="M84" s="974">
        <f t="shared" si="26"/>
        <v>159761672</v>
      </c>
      <c r="N84" s="976"/>
      <c r="O84" s="976"/>
      <c r="P84" s="1013">
        <f t="shared" si="27"/>
        <v>19610217</v>
      </c>
      <c r="Q84" s="976"/>
      <c r="R84" s="977"/>
      <c r="S84" s="974"/>
      <c r="T84" s="1147"/>
      <c r="U84" s="974" t="s">
        <v>1417</v>
      </c>
      <c r="V84" s="976" t="s">
        <v>1323</v>
      </c>
      <c r="X84" s="1000"/>
      <c r="Y84" s="1000"/>
      <c r="Z84" s="686"/>
      <c r="AA84" s="686"/>
    </row>
    <row r="85" spans="1:27" hidden="1" x14ac:dyDescent="0.25">
      <c r="B85" s="1191" t="s">
        <v>1615</v>
      </c>
      <c r="C85" s="1015">
        <v>1055</v>
      </c>
      <c r="D85" s="983" t="s">
        <v>1638</v>
      </c>
      <c r="E85" s="976" t="s">
        <v>1639</v>
      </c>
      <c r="F85" s="976"/>
      <c r="G85" s="973">
        <v>39281000</v>
      </c>
      <c r="H85" s="974"/>
      <c r="I85" s="974">
        <v>10713000</v>
      </c>
      <c r="J85" s="974"/>
      <c r="K85" s="975"/>
      <c r="L85" s="974"/>
      <c r="M85" s="974">
        <f t="shared" si="26"/>
        <v>10713000</v>
      </c>
      <c r="N85" s="976"/>
      <c r="O85" s="976"/>
      <c r="P85" s="1013">
        <f t="shared" si="27"/>
        <v>28568000</v>
      </c>
      <c r="Q85" s="976"/>
      <c r="R85" s="977"/>
      <c r="S85" s="974"/>
      <c r="T85" s="1147"/>
      <c r="U85" s="974"/>
      <c r="V85" s="976" t="s">
        <v>1323</v>
      </c>
      <c r="X85" s="1000"/>
      <c r="Y85" s="1000"/>
      <c r="Z85" s="686"/>
      <c r="AA85" s="686"/>
    </row>
    <row r="86" spans="1:27" hidden="1" x14ac:dyDescent="0.25">
      <c r="B86" s="1191" t="s">
        <v>1615</v>
      </c>
      <c r="C86" s="1015">
        <v>1055</v>
      </c>
      <c r="D86" s="983" t="s">
        <v>1640</v>
      </c>
      <c r="E86" s="976" t="s">
        <v>1611</v>
      </c>
      <c r="F86" s="976"/>
      <c r="G86" s="973">
        <v>76612800</v>
      </c>
      <c r="H86" s="974"/>
      <c r="I86" s="974">
        <v>22983840</v>
      </c>
      <c r="J86" s="974">
        <v>30645120</v>
      </c>
      <c r="K86" s="975"/>
      <c r="L86" s="974"/>
      <c r="M86" s="974">
        <f t="shared" si="26"/>
        <v>53628960</v>
      </c>
      <c r="N86" s="976"/>
      <c r="O86" s="976"/>
      <c r="P86" s="1013">
        <f t="shared" si="27"/>
        <v>22983840</v>
      </c>
      <c r="Q86" s="976"/>
      <c r="R86" s="977"/>
      <c r="S86" s="974"/>
      <c r="T86" s="1147"/>
      <c r="U86" s="974" t="s">
        <v>1633</v>
      </c>
      <c r="V86" s="976" t="s">
        <v>1323</v>
      </c>
      <c r="X86" s="1000"/>
      <c r="Y86" s="1000"/>
      <c r="Z86" s="686"/>
      <c r="AA86" s="686"/>
    </row>
    <row r="87" spans="1:27" hidden="1" x14ac:dyDescent="0.25">
      <c r="B87" s="1191" t="s">
        <v>1615</v>
      </c>
      <c r="C87" s="1015">
        <v>1055</v>
      </c>
      <c r="D87" s="983" t="s">
        <v>1360</v>
      </c>
      <c r="E87" s="976" t="s">
        <v>1609</v>
      </c>
      <c r="F87" s="976"/>
      <c r="G87" s="973">
        <v>56210000</v>
      </c>
      <c r="H87" s="974"/>
      <c r="I87" s="974">
        <v>28105000</v>
      </c>
      <c r="J87" s="974"/>
      <c r="K87" s="975"/>
      <c r="L87" s="974"/>
      <c r="M87" s="974">
        <f t="shared" si="26"/>
        <v>28105000</v>
      </c>
      <c r="N87" s="976"/>
      <c r="O87" s="976"/>
      <c r="P87" s="1013">
        <f t="shared" si="27"/>
        <v>28105000</v>
      </c>
      <c r="Q87" s="976"/>
      <c r="R87" s="977"/>
      <c r="S87" s="974"/>
      <c r="T87" s="1147"/>
      <c r="U87" s="974"/>
      <c r="V87" s="976"/>
      <c r="X87" s="1000"/>
      <c r="Y87" s="1000"/>
      <c r="Z87" s="686"/>
      <c r="AA87" s="686"/>
    </row>
    <row r="88" spans="1:27" hidden="1" x14ac:dyDescent="0.25">
      <c r="B88" s="1191" t="s">
        <v>1615</v>
      </c>
      <c r="C88" s="1015">
        <v>1055</v>
      </c>
      <c r="D88" s="983" t="s">
        <v>1641</v>
      </c>
      <c r="E88" s="976" t="s">
        <v>1264</v>
      </c>
      <c r="F88" s="976"/>
      <c r="G88" s="973">
        <v>45510000</v>
      </c>
      <c r="H88" s="974"/>
      <c r="I88" s="974">
        <v>13653000</v>
      </c>
      <c r="J88" s="974"/>
      <c r="K88" s="975"/>
      <c r="L88" s="974"/>
      <c r="M88" s="974">
        <f t="shared" si="26"/>
        <v>13653000</v>
      </c>
      <c r="N88" s="976"/>
      <c r="O88" s="976"/>
      <c r="P88" s="1013">
        <f t="shared" si="27"/>
        <v>31857000</v>
      </c>
      <c r="Q88" s="976"/>
      <c r="R88" s="977"/>
      <c r="S88" s="974"/>
      <c r="T88" s="1147"/>
      <c r="U88" s="974"/>
      <c r="V88" s="976"/>
      <c r="X88" s="1000"/>
      <c r="Y88" s="1000"/>
      <c r="Z88" s="686"/>
      <c r="AA88" s="686"/>
    </row>
    <row r="89" spans="1:27" hidden="1" x14ac:dyDescent="0.25">
      <c r="B89" s="1191" t="s">
        <v>1615</v>
      </c>
      <c r="C89" s="1015">
        <v>1055</v>
      </c>
      <c r="D89" s="983" t="s">
        <v>1268</v>
      </c>
      <c r="E89" s="976" t="s">
        <v>1118</v>
      </c>
      <c r="F89" s="976"/>
      <c r="G89" s="973">
        <v>81059000</v>
      </c>
      <c r="H89" s="974"/>
      <c r="I89" s="974">
        <v>40529500</v>
      </c>
      <c r="J89" s="974"/>
      <c r="K89" s="975"/>
      <c r="L89" s="974"/>
      <c r="M89" s="974">
        <f t="shared" si="26"/>
        <v>40529500</v>
      </c>
      <c r="N89" s="976"/>
      <c r="O89" s="976"/>
      <c r="P89" s="1013">
        <f t="shared" si="27"/>
        <v>40529500</v>
      </c>
      <c r="Q89" s="976"/>
      <c r="R89" s="977"/>
      <c r="S89" s="974"/>
      <c r="T89" s="1147"/>
      <c r="U89" s="974"/>
      <c r="V89" s="976"/>
      <c r="X89" s="1000"/>
      <c r="Y89" s="1000"/>
      <c r="Z89" s="686"/>
      <c r="AA89" s="686"/>
    </row>
    <row r="90" spans="1:27" ht="15.75" hidden="1" x14ac:dyDescent="0.25">
      <c r="A90" s="723"/>
      <c r="B90" s="720" t="s">
        <v>997</v>
      </c>
      <c r="C90" s="720">
        <v>1055</v>
      </c>
      <c r="D90" s="699" t="s">
        <v>1680</v>
      </c>
      <c r="E90" s="992"/>
      <c r="F90" s="992"/>
      <c r="G90" s="993"/>
      <c r="H90" s="994"/>
      <c r="I90" s="994"/>
      <c r="J90" s="994"/>
      <c r="K90" s="995"/>
      <c r="L90" s="994"/>
      <c r="M90" s="735">
        <f>SUM(M79:M89)</f>
        <v>770999951</v>
      </c>
      <c r="N90" s="992"/>
      <c r="O90" s="992"/>
      <c r="P90" s="1042">
        <f>SUM(P79:P89)</f>
        <v>671589404</v>
      </c>
      <c r="Q90" s="992"/>
      <c r="R90" s="998"/>
      <c r="S90" s="994"/>
      <c r="T90" s="1153"/>
      <c r="U90" s="994"/>
      <c r="V90" s="992"/>
      <c r="Z90" s="686"/>
      <c r="AA90" s="686"/>
    </row>
    <row r="91" spans="1:27" hidden="1" x14ac:dyDescent="0.25">
      <c r="A91" s="686">
        <v>34</v>
      </c>
      <c r="B91" s="1191" t="s">
        <v>1681</v>
      </c>
      <c r="C91" s="1015">
        <v>1057</v>
      </c>
      <c r="D91" s="976" t="s">
        <v>1682</v>
      </c>
      <c r="E91" s="985" t="s">
        <v>1683</v>
      </c>
      <c r="F91" s="985"/>
      <c r="G91" s="973">
        <v>66440000</v>
      </c>
      <c r="H91" s="974"/>
      <c r="I91" s="974">
        <v>30200000</v>
      </c>
      <c r="J91" s="974"/>
      <c r="K91" s="975"/>
      <c r="L91" s="974"/>
      <c r="M91" s="974">
        <f>SUM(I91:L91)</f>
        <v>30200000</v>
      </c>
      <c r="N91" s="976"/>
      <c r="O91" s="976"/>
      <c r="P91" s="1013">
        <f t="shared" ref="P91" si="28">IF($H91="",($G91-$M91),($H91-$M91))</f>
        <v>36240000</v>
      </c>
      <c r="Q91" s="976"/>
      <c r="R91" s="977"/>
      <c r="S91" s="974"/>
      <c r="T91" s="1147"/>
      <c r="U91" s="974"/>
      <c r="V91" s="976"/>
      <c r="X91" s="687" t="s">
        <v>1684</v>
      </c>
      <c r="Z91" s="686"/>
      <c r="AA91" s="686"/>
    </row>
    <row r="92" spans="1:27" ht="15.75" hidden="1" x14ac:dyDescent="0.25">
      <c r="A92" s="723"/>
      <c r="B92" s="720" t="s">
        <v>997</v>
      </c>
      <c r="C92" s="720">
        <v>1057</v>
      </c>
      <c r="D92" s="699" t="s">
        <v>1687</v>
      </c>
      <c r="E92" s="992"/>
      <c r="F92" s="992"/>
      <c r="G92" s="993"/>
      <c r="H92" s="994"/>
      <c r="I92" s="994"/>
      <c r="J92" s="994"/>
      <c r="K92" s="995"/>
      <c r="L92" s="994"/>
      <c r="M92" s="735">
        <f>SUM(M91:M91)</f>
        <v>30200000</v>
      </c>
      <c r="N92" s="992"/>
      <c r="O92" s="992"/>
      <c r="P92" s="1042">
        <f>SUM(P91:P91)</f>
        <v>36240000</v>
      </c>
      <c r="Q92" s="992"/>
      <c r="R92" s="998"/>
      <c r="S92" s="994"/>
      <c r="T92" s="1153"/>
      <c r="U92" s="994"/>
      <c r="V92" s="992"/>
      <c r="Z92" s="686"/>
      <c r="AA92" s="686"/>
    </row>
    <row r="93" spans="1:27" ht="15.75" hidden="1" x14ac:dyDescent="0.25">
      <c r="A93" s="723"/>
      <c r="B93" s="720" t="s">
        <v>997</v>
      </c>
      <c r="C93" s="720">
        <v>1049</v>
      </c>
      <c r="D93" s="699" t="s">
        <v>1706</v>
      </c>
      <c r="E93" s="992"/>
      <c r="F93" s="992"/>
      <c r="G93" s="993"/>
      <c r="H93" s="994"/>
      <c r="I93" s="994"/>
      <c r="J93" s="994"/>
      <c r="K93" s="995"/>
      <c r="L93" s="994"/>
      <c r="M93" s="735" t="e">
        <f>SUM(#REF!)</f>
        <v>#REF!</v>
      </c>
      <c r="N93" s="992"/>
      <c r="O93" s="992"/>
      <c r="P93" s="1042" t="e">
        <f>SUM(#REF!)</f>
        <v>#REF!</v>
      </c>
      <c r="Q93" s="992"/>
      <c r="R93" s="998"/>
      <c r="S93" s="994"/>
      <c r="T93" s="1153"/>
      <c r="U93" s="994"/>
      <c r="V93" s="992"/>
      <c r="Z93" s="686"/>
      <c r="AA93" s="686"/>
    </row>
    <row r="94" spans="1:27" hidden="1" x14ac:dyDescent="0.25">
      <c r="A94" s="686">
        <v>37</v>
      </c>
      <c r="B94" s="1145" t="s">
        <v>1707</v>
      </c>
      <c r="C94" s="1191"/>
      <c r="D94" s="976" t="s">
        <v>1708</v>
      </c>
      <c r="E94" s="985" t="s">
        <v>1709</v>
      </c>
      <c r="F94" s="985"/>
      <c r="G94" s="973">
        <v>8000000</v>
      </c>
      <c r="H94" s="974"/>
      <c r="I94" s="974">
        <v>4000000</v>
      </c>
      <c r="J94" s="974"/>
      <c r="K94" s="975"/>
      <c r="L94" s="974"/>
      <c r="M94" s="974">
        <f>SUM(I94:L94)</f>
        <v>4000000</v>
      </c>
      <c r="N94" s="976"/>
      <c r="O94" s="976"/>
      <c r="P94" s="1013">
        <f t="shared" ref="P94:P116" si="29">IF($H94="",($G94-$M94),($H94-$M94))</f>
        <v>4000000</v>
      </c>
      <c r="Q94" s="976"/>
      <c r="R94" s="977"/>
      <c r="S94" s="974"/>
      <c r="T94" s="1147"/>
      <c r="U94" s="974"/>
      <c r="V94" s="976"/>
      <c r="X94" s="687" t="s">
        <v>1710</v>
      </c>
      <c r="Y94" s="687">
        <v>1500000</v>
      </c>
      <c r="Z94" s="686"/>
      <c r="AA94" s="686"/>
    </row>
    <row r="95" spans="1:27" ht="15.75" hidden="1" x14ac:dyDescent="0.25">
      <c r="A95" s="723"/>
      <c r="B95" s="720" t="s">
        <v>997</v>
      </c>
      <c r="C95" s="720"/>
      <c r="D95" s="699" t="s">
        <v>1714</v>
      </c>
      <c r="E95" s="992"/>
      <c r="F95" s="992"/>
      <c r="G95" s="993"/>
      <c r="H95" s="994"/>
      <c r="I95" s="994"/>
      <c r="J95" s="994"/>
      <c r="K95" s="995"/>
      <c r="L95" s="994"/>
      <c r="M95" s="735">
        <f>SUM(M94:M94)</f>
        <v>4000000</v>
      </c>
      <c r="N95" s="992"/>
      <c r="O95" s="992"/>
      <c r="P95" s="1042">
        <f>SUM(P94:P94)</f>
        <v>4000000</v>
      </c>
      <c r="Q95" s="992"/>
      <c r="R95" s="998"/>
      <c r="S95" s="994"/>
      <c r="T95" s="1153"/>
      <c r="U95" s="994"/>
      <c r="V95" s="992"/>
      <c r="Z95" s="686"/>
      <c r="AA95" s="686"/>
    </row>
    <row r="96" spans="1:27" hidden="1" x14ac:dyDescent="0.25">
      <c r="B96" s="1191" t="s">
        <v>1715</v>
      </c>
      <c r="C96" s="1015">
        <v>1063</v>
      </c>
      <c r="D96" s="976" t="s">
        <v>1345</v>
      </c>
      <c r="E96" s="976" t="s">
        <v>1423</v>
      </c>
      <c r="F96" s="976"/>
      <c r="G96" s="973">
        <v>68196290</v>
      </c>
      <c r="H96" s="974"/>
      <c r="I96" s="974">
        <v>20458887</v>
      </c>
      <c r="J96" s="974">
        <v>27278516</v>
      </c>
      <c r="K96" s="975"/>
      <c r="L96" s="974"/>
      <c r="M96" s="974">
        <f t="shared" ref="M96:M102" si="30">SUM(I96:L96)</f>
        <v>47737403</v>
      </c>
      <c r="N96" s="976"/>
      <c r="O96" s="976"/>
      <c r="P96" s="1013">
        <f t="shared" si="29"/>
        <v>20458887</v>
      </c>
      <c r="Q96" s="976"/>
      <c r="R96" s="977"/>
      <c r="S96" s="974"/>
      <c r="T96" s="1147"/>
      <c r="U96" s="974"/>
      <c r="V96" s="976"/>
      <c r="X96" s="687" t="s">
        <v>1710</v>
      </c>
      <c r="Y96" s="687">
        <v>3354000</v>
      </c>
      <c r="Z96" s="686"/>
      <c r="AA96" s="686"/>
    </row>
    <row r="97" spans="1:27" hidden="1" x14ac:dyDescent="0.25">
      <c r="B97" s="1191" t="s">
        <v>1715</v>
      </c>
      <c r="C97" s="1015">
        <v>1063</v>
      </c>
      <c r="D97" s="976" t="s">
        <v>1416</v>
      </c>
      <c r="E97" s="976" t="s">
        <v>1110</v>
      </c>
      <c r="F97" s="976"/>
      <c r="G97" s="973">
        <v>109734240</v>
      </c>
      <c r="H97" s="974"/>
      <c r="I97" s="974">
        <v>32920272</v>
      </c>
      <c r="J97" s="974">
        <v>43893696</v>
      </c>
      <c r="K97" s="975"/>
      <c r="L97" s="974"/>
      <c r="M97" s="974">
        <f t="shared" si="30"/>
        <v>76813968</v>
      </c>
      <c r="N97" s="976"/>
      <c r="O97" s="976"/>
      <c r="P97" s="1013">
        <f t="shared" si="29"/>
        <v>32920272</v>
      </c>
      <c r="Q97" s="976"/>
      <c r="R97" s="977"/>
      <c r="S97" s="974"/>
      <c r="T97" s="1147"/>
      <c r="U97" s="974"/>
      <c r="V97" s="976" t="s">
        <v>1323</v>
      </c>
      <c r="Z97" s="686"/>
      <c r="AA97" s="686"/>
    </row>
    <row r="98" spans="1:27" hidden="1" x14ac:dyDescent="0.25">
      <c r="B98" s="1191" t="s">
        <v>1715</v>
      </c>
      <c r="C98" s="1015">
        <v>1063</v>
      </c>
      <c r="D98" s="976" t="s">
        <v>1721</v>
      </c>
      <c r="E98" s="976" t="s">
        <v>1425</v>
      </c>
      <c r="F98" s="976"/>
      <c r="G98" s="973">
        <v>42097000</v>
      </c>
      <c r="H98" s="974"/>
      <c r="I98" s="974">
        <v>21048500</v>
      </c>
      <c r="J98" s="974"/>
      <c r="K98" s="975"/>
      <c r="L98" s="974"/>
      <c r="M98" s="974">
        <f t="shared" si="30"/>
        <v>21048500</v>
      </c>
      <c r="N98" s="976"/>
      <c r="O98" s="976"/>
      <c r="P98" s="1013">
        <f t="shared" si="29"/>
        <v>21048500</v>
      </c>
      <c r="Q98" s="976"/>
      <c r="R98" s="977"/>
      <c r="S98" s="974"/>
      <c r="T98" s="1147"/>
      <c r="U98" s="974"/>
      <c r="V98" s="976" t="s">
        <v>1323</v>
      </c>
      <c r="Z98" s="686"/>
      <c r="AA98" s="686"/>
    </row>
    <row r="99" spans="1:27" hidden="1" x14ac:dyDescent="0.25">
      <c r="B99" s="1191" t="s">
        <v>1715</v>
      </c>
      <c r="C99" s="1015">
        <v>1063</v>
      </c>
      <c r="D99" s="976" t="s">
        <v>1268</v>
      </c>
      <c r="E99" s="976" t="s">
        <v>1118</v>
      </c>
      <c r="F99" s="976"/>
      <c r="G99" s="973">
        <v>286440000</v>
      </c>
      <c r="H99" s="974">
        <v>351610000</v>
      </c>
      <c r="I99" s="974">
        <v>85932000</v>
      </c>
      <c r="J99" s="974">
        <v>114576000</v>
      </c>
      <c r="K99" s="975"/>
      <c r="L99" s="974"/>
      <c r="M99" s="974">
        <f t="shared" si="30"/>
        <v>200508000</v>
      </c>
      <c r="N99" s="976"/>
      <c r="O99" s="976"/>
      <c r="P99" s="1013">
        <f t="shared" si="29"/>
        <v>151102000</v>
      </c>
      <c r="Q99" s="976"/>
      <c r="R99" s="977"/>
      <c r="S99" s="974"/>
      <c r="T99" s="1147"/>
      <c r="U99" s="974"/>
      <c r="V99" s="976"/>
      <c r="Z99" s="686"/>
      <c r="AA99" s="686"/>
    </row>
    <row r="100" spans="1:27" hidden="1" x14ac:dyDescent="0.25">
      <c r="B100" s="1191" t="s">
        <v>1715</v>
      </c>
      <c r="C100" s="1015">
        <v>1063</v>
      </c>
      <c r="D100" s="976" t="s">
        <v>657</v>
      </c>
      <c r="E100" s="976" t="s">
        <v>1736</v>
      </c>
      <c r="F100" s="976"/>
      <c r="G100" s="973">
        <v>50000000</v>
      </c>
      <c r="H100" s="974"/>
      <c r="I100" s="974">
        <v>25000000</v>
      </c>
      <c r="J100" s="974"/>
      <c r="K100" s="975"/>
      <c r="L100" s="974"/>
      <c r="M100" s="974">
        <f t="shared" si="30"/>
        <v>25000000</v>
      </c>
      <c r="N100" s="976"/>
      <c r="O100" s="976"/>
      <c r="P100" s="1013">
        <f t="shared" si="29"/>
        <v>25000000</v>
      </c>
      <c r="Q100" s="976"/>
      <c r="R100" s="977"/>
      <c r="S100" s="974"/>
      <c r="T100" s="1147"/>
      <c r="U100" s="974"/>
      <c r="V100" s="976"/>
      <c r="Z100" s="686"/>
      <c r="AA100" s="686"/>
    </row>
    <row r="101" spans="1:27" hidden="1" x14ac:dyDescent="0.25">
      <c r="B101" s="1191" t="s">
        <v>1715</v>
      </c>
      <c r="C101" s="1015">
        <v>1063</v>
      </c>
      <c r="D101" s="976" t="s">
        <v>1538</v>
      </c>
      <c r="E101" s="976" t="s">
        <v>1739</v>
      </c>
      <c r="F101" s="976"/>
      <c r="G101" s="973">
        <v>11600000</v>
      </c>
      <c r="H101" s="974"/>
      <c r="I101" s="974">
        <v>5800000</v>
      </c>
      <c r="J101" s="974"/>
      <c r="K101" s="975"/>
      <c r="L101" s="974"/>
      <c r="M101" s="974">
        <f t="shared" si="30"/>
        <v>5800000</v>
      </c>
      <c r="N101" s="976"/>
      <c r="O101" s="976"/>
      <c r="P101" s="1013">
        <f t="shared" si="29"/>
        <v>5800000</v>
      </c>
      <c r="Q101" s="976"/>
      <c r="R101" s="977"/>
      <c r="S101" s="974"/>
      <c r="T101" s="1147"/>
      <c r="U101" s="974"/>
      <c r="V101" s="976"/>
      <c r="Z101" s="686"/>
      <c r="AA101" s="686"/>
    </row>
    <row r="102" spans="1:27" hidden="1" x14ac:dyDescent="0.25">
      <c r="B102" s="1191" t="s">
        <v>1715</v>
      </c>
      <c r="C102" s="1015">
        <v>1063</v>
      </c>
      <c r="D102" s="976" t="s">
        <v>947</v>
      </c>
      <c r="E102" s="976"/>
      <c r="F102" s="976"/>
      <c r="G102" s="973">
        <f>Y102</f>
        <v>3354000</v>
      </c>
      <c r="H102" s="974"/>
      <c r="I102" s="974">
        <v>600000</v>
      </c>
      <c r="J102" s="974">
        <v>1800000</v>
      </c>
      <c r="K102" s="975">
        <v>2100000</v>
      </c>
      <c r="L102" s="974">
        <f>2538000+2370000+3354000+1812000</f>
        <v>10074000</v>
      </c>
      <c r="M102" s="974">
        <f t="shared" si="30"/>
        <v>14574000</v>
      </c>
      <c r="N102" s="976"/>
      <c r="O102" s="976"/>
      <c r="P102" s="1013">
        <f t="shared" si="29"/>
        <v>-11220000</v>
      </c>
      <c r="Q102" s="976"/>
      <c r="R102" s="977"/>
      <c r="S102" s="974"/>
      <c r="T102" s="1147"/>
      <c r="U102" s="974"/>
      <c r="V102" s="976"/>
      <c r="X102" s="1000" t="s">
        <v>948</v>
      </c>
      <c r="Y102" s="1000">
        <f>SUM(Y96:Y97)</f>
        <v>3354000</v>
      </c>
      <c r="Z102" s="686"/>
      <c r="AA102" s="686"/>
    </row>
    <row r="103" spans="1:27" ht="15.75" hidden="1" x14ac:dyDescent="0.25">
      <c r="A103" s="723"/>
      <c r="B103" s="720" t="s">
        <v>997</v>
      </c>
      <c r="C103" s="720">
        <v>1063</v>
      </c>
      <c r="D103" s="699" t="s">
        <v>1715</v>
      </c>
      <c r="E103" s="992"/>
      <c r="F103" s="992"/>
      <c r="G103" s="993"/>
      <c r="H103" s="994"/>
      <c r="I103" s="994"/>
      <c r="J103" s="994"/>
      <c r="K103" s="995"/>
      <c r="L103" s="994"/>
      <c r="M103" s="735">
        <f>SUM(M96:M102)</f>
        <v>391481871</v>
      </c>
      <c r="N103" s="992"/>
      <c r="O103" s="992"/>
      <c r="P103" s="1042">
        <f>SUM(P96:P102)</f>
        <v>245109659</v>
      </c>
      <c r="Q103" s="992"/>
      <c r="R103" s="998"/>
      <c r="S103" s="994"/>
      <c r="T103" s="1153"/>
      <c r="U103" s="994"/>
      <c r="V103" s="992"/>
      <c r="Z103" s="686"/>
      <c r="AA103" s="686"/>
    </row>
    <row r="104" spans="1:27" hidden="1" x14ac:dyDescent="0.25">
      <c r="B104" s="1191" t="s">
        <v>654</v>
      </c>
      <c r="C104" s="1015">
        <v>1064</v>
      </c>
      <c r="D104" s="976" t="s">
        <v>1433</v>
      </c>
      <c r="E104" s="976" t="s">
        <v>887</v>
      </c>
      <c r="F104" s="976"/>
      <c r="G104" s="973">
        <v>26108000</v>
      </c>
      <c r="H104" s="974"/>
      <c r="I104" s="974">
        <v>7832400</v>
      </c>
      <c r="J104" s="974">
        <v>10443200</v>
      </c>
      <c r="K104" s="975"/>
      <c r="L104" s="974"/>
      <c r="M104" s="974">
        <f t="shared" ref="M104:M110" si="31">SUM(I104:L104)</f>
        <v>18275600</v>
      </c>
      <c r="N104" s="976"/>
      <c r="O104" s="976"/>
      <c r="P104" s="1013">
        <f t="shared" si="29"/>
        <v>7832400</v>
      </c>
      <c r="Q104" s="976"/>
      <c r="R104" s="977"/>
      <c r="S104" s="974"/>
      <c r="T104" s="1147"/>
      <c r="U104" s="974"/>
      <c r="V104" s="976"/>
      <c r="X104" s="687" t="s">
        <v>1470</v>
      </c>
      <c r="Y104" s="687">
        <v>1899000</v>
      </c>
      <c r="Z104" s="686"/>
      <c r="AA104" s="686"/>
    </row>
    <row r="105" spans="1:27" hidden="1" x14ac:dyDescent="0.25">
      <c r="B105" s="1191" t="s">
        <v>654</v>
      </c>
      <c r="C105" s="1015">
        <v>1064</v>
      </c>
      <c r="D105" s="976" t="s">
        <v>1765</v>
      </c>
      <c r="E105" s="976" t="s">
        <v>1766</v>
      </c>
      <c r="F105" s="976"/>
      <c r="G105" s="973">
        <v>18473048</v>
      </c>
      <c r="H105" s="974"/>
      <c r="I105" s="974">
        <v>7389219</v>
      </c>
      <c r="J105" s="974">
        <v>7389219</v>
      </c>
      <c r="K105" s="975"/>
      <c r="L105" s="974"/>
      <c r="M105" s="974">
        <f t="shared" si="31"/>
        <v>14778438</v>
      </c>
      <c r="N105" s="976"/>
      <c r="O105" s="976"/>
      <c r="P105" s="1013">
        <f t="shared" si="29"/>
        <v>3694610</v>
      </c>
      <c r="Q105" s="976"/>
      <c r="R105" s="977"/>
      <c r="S105" s="974"/>
      <c r="T105" s="1147"/>
      <c r="U105" s="974"/>
      <c r="V105" s="976" t="s">
        <v>1323</v>
      </c>
      <c r="Z105" s="686"/>
      <c r="AA105" s="686"/>
    </row>
    <row r="106" spans="1:27" hidden="1" x14ac:dyDescent="0.25">
      <c r="B106" s="1191" t="s">
        <v>654</v>
      </c>
      <c r="C106" s="1015">
        <v>1064</v>
      </c>
      <c r="D106" s="976" t="s">
        <v>1774</v>
      </c>
      <c r="E106" s="976" t="s">
        <v>1775</v>
      </c>
      <c r="F106" s="976"/>
      <c r="G106" s="973">
        <v>5390000</v>
      </c>
      <c r="H106" s="974"/>
      <c r="I106" s="974">
        <v>2156000</v>
      </c>
      <c r="J106" s="974">
        <v>2156000</v>
      </c>
      <c r="K106" s="975"/>
      <c r="L106" s="974"/>
      <c r="M106" s="974">
        <f t="shared" si="31"/>
        <v>4312000</v>
      </c>
      <c r="N106" s="976"/>
      <c r="O106" s="976"/>
      <c r="P106" s="1013">
        <f t="shared" si="29"/>
        <v>1078000</v>
      </c>
      <c r="Q106" s="976"/>
      <c r="R106" s="977"/>
      <c r="S106" s="974"/>
      <c r="T106" s="1147"/>
      <c r="U106" s="974"/>
      <c r="V106" s="976"/>
      <c r="Z106" s="686"/>
      <c r="AA106" s="686"/>
    </row>
    <row r="107" spans="1:27" hidden="1" x14ac:dyDescent="0.25">
      <c r="B107" s="1191" t="s">
        <v>654</v>
      </c>
      <c r="C107" s="1015">
        <v>1064</v>
      </c>
      <c r="D107" s="976" t="s">
        <v>1778</v>
      </c>
      <c r="E107" s="976" t="s">
        <v>662</v>
      </c>
      <c r="F107" s="976"/>
      <c r="G107" s="973">
        <v>24288000</v>
      </c>
      <c r="H107" s="974"/>
      <c r="I107" s="974">
        <v>7286400</v>
      </c>
      <c r="J107" s="974"/>
      <c r="K107" s="975"/>
      <c r="L107" s="974"/>
      <c r="M107" s="974">
        <f t="shared" si="31"/>
        <v>7286400</v>
      </c>
      <c r="N107" s="976"/>
      <c r="O107" s="976"/>
      <c r="P107" s="1013">
        <f t="shared" si="29"/>
        <v>17001600</v>
      </c>
      <c r="Q107" s="976"/>
      <c r="R107" s="977"/>
      <c r="S107" s="974"/>
      <c r="T107" s="1147"/>
      <c r="U107" s="974"/>
      <c r="V107" s="976"/>
      <c r="Z107" s="686"/>
      <c r="AA107" s="686"/>
    </row>
    <row r="108" spans="1:27" hidden="1" x14ac:dyDescent="0.25">
      <c r="B108" s="1191" t="s">
        <v>654</v>
      </c>
      <c r="C108" s="1015">
        <v>1064</v>
      </c>
      <c r="D108" s="976" t="s">
        <v>1779</v>
      </c>
      <c r="E108" s="976" t="s">
        <v>1435</v>
      </c>
      <c r="F108" s="976"/>
      <c r="G108" s="973">
        <v>14250000</v>
      </c>
      <c r="H108" s="974"/>
      <c r="I108" s="974">
        <v>8550000</v>
      </c>
      <c r="J108" s="974"/>
      <c r="K108" s="975"/>
      <c r="L108" s="974"/>
      <c r="M108" s="974">
        <f t="shared" si="31"/>
        <v>8550000</v>
      </c>
      <c r="N108" s="976"/>
      <c r="O108" s="976"/>
      <c r="P108" s="1013">
        <f t="shared" si="29"/>
        <v>5700000</v>
      </c>
      <c r="Q108" s="976"/>
      <c r="R108" s="977"/>
      <c r="S108" s="974"/>
      <c r="T108" s="1147"/>
      <c r="U108" s="974"/>
      <c r="V108" s="976"/>
      <c r="Z108" s="686"/>
      <c r="AA108" s="686"/>
    </row>
    <row r="109" spans="1:27" hidden="1" x14ac:dyDescent="0.25">
      <c r="B109" s="1191" t="s">
        <v>654</v>
      </c>
      <c r="C109" s="1015">
        <v>1064</v>
      </c>
      <c r="D109" s="976" t="s">
        <v>1782</v>
      </c>
      <c r="E109" s="976" t="s">
        <v>1783</v>
      </c>
      <c r="F109" s="976"/>
      <c r="G109" s="973">
        <v>7282000</v>
      </c>
      <c r="H109" s="974"/>
      <c r="I109" s="974">
        <v>2912800</v>
      </c>
      <c r="J109" s="974"/>
      <c r="K109" s="975"/>
      <c r="L109" s="974"/>
      <c r="M109" s="974">
        <f t="shared" si="31"/>
        <v>2912800</v>
      </c>
      <c r="N109" s="976"/>
      <c r="O109" s="976"/>
      <c r="P109" s="1013">
        <f t="shared" si="29"/>
        <v>4369200</v>
      </c>
      <c r="Q109" s="976"/>
      <c r="R109" s="977"/>
      <c r="S109" s="974"/>
      <c r="T109" s="1147"/>
      <c r="U109" s="974"/>
      <c r="V109" s="976" t="s">
        <v>1323</v>
      </c>
      <c r="Z109" s="686"/>
      <c r="AA109" s="686"/>
    </row>
    <row r="110" spans="1:27" hidden="1" x14ac:dyDescent="0.25">
      <c r="B110" s="1191" t="s">
        <v>654</v>
      </c>
      <c r="C110" s="1015">
        <v>1064</v>
      </c>
      <c r="D110" s="976" t="s">
        <v>1786</v>
      </c>
      <c r="E110" s="976" t="s">
        <v>1787</v>
      </c>
      <c r="F110" s="976"/>
      <c r="G110" s="973">
        <v>8800000</v>
      </c>
      <c r="H110" s="974"/>
      <c r="I110" s="974">
        <v>4400000</v>
      </c>
      <c r="J110" s="974"/>
      <c r="K110" s="975"/>
      <c r="L110" s="974"/>
      <c r="M110" s="974">
        <f t="shared" si="31"/>
        <v>4400000</v>
      </c>
      <c r="N110" s="976"/>
      <c r="O110" s="976"/>
      <c r="P110" s="1013">
        <f t="shared" si="29"/>
        <v>4400000</v>
      </c>
      <c r="Q110" s="976"/>
      <c r="R110" s="977"/>
      <c r="S110" s="974"/>
      <c r="T110" s="1147"/>
      <c r="U110" s="974"/>
      <c r="V110" s="976" t="s">
        <v>1323</v>
      </c>
      <c r="Z110" s="686"/>
      <c r="AA110" s="686"/>
    </row>
    <row r="111" spans="1:27" ht="15.75" hidden="1" x14ac:dyDescent="0.25">
      <c r="A111" s="723"/>
      <c r="B111" s="720" t="s">
        <v>997</v>
      </c>
      <c r="C111" s="720">
        <v>1064</v>
      </c>
      <c r="D111" s="699" t="s">
        <v>654</v>
      </c>
      <c r="E111" s="992"/>
      <c r="F111" s="992"/>
      <c r="G111" s="993"/>
      <c r="H111" s="994"/>
      <c r="I111" s="994"/>
      <c r="J111" s="994"/>
      <c r="K111" s="995"/>
      <c r="L111" s="994"/>
      <c r="M111" s="735">
        <f>SUM(M104:M110)</f>
        <v>60515238</v>
      </c>
      <c r="N111" s="992"/>
      <c r="O111" s="992"/>
      <c r="P111" s="1042">
        <f>SUM(P104:P110)</f>
        <v>44075810</v>
      </c>
      <c r="Q111" s="992"/>
      <c r="R111" s="998"/>
      <c r="S111" s="994"/>
      <c r="T111" s="1153"/>
      <c r="U111" s="994"/>
      <c r="V111" s="992"/>
      <c r="Z111" s="686"/>
      <c r="AA111" s="686"/>
    </row>
    <row r="112" spans="1:27" hidden="1" x14ac:dyDescent="0.25">
      <c r="B112" s="1191" t="s">
        <v>1795</v>
      </c>
      <c r="C112" s="1015">
        <v>1069</v>
      </c>
      <c r="D112" s="976" t="s">
        <v>1800</v>
      </c>
      <c r="E112" s="976" t="s">
        <v>1801</v>
      </c>
      <c r="F112" s="976"/>
      <c r="G112" s="973">
        <f>8870400+2100000</f>
        <v>10970400</v>
      </c>
      <c r="H112" s="974"/>
      <c r="I112" s="974">
        <v>3291000</v>
      </c>
      <c r="J112" s="974"/>
      <c r="K112" s="975"/>
      <c r="L112" s="974"/>
      <c r="M112" s="974">
        <f t="shared" ref="M112:M116" si="32">SUM(I112:L112)</f>
        <v>3291000</v>
      </c>
      <c r="N112" s="976"/>
      <c r="O112" s="976"/>
      <c r="P112" s="1013">
        <f t="shared" si="29"/>
        <v>7679400</v>
      </c>
      <c r="Q112" s="976"/>
      <c r="R112" s="977"/>
      <c r="S112" s="974"/>
      <c r="T112" s="1147"/>
      <c r="U112" s="974" t="s">
        <v>1417</v>
      </c>
      <c r="V112" s="976"/>
      <c r="Z112" s="686"/>
      <c r="AA112" s="686"/>
    </row>
    <row r="113" spans="1:27" hidden="1" x14ac:dyDescent="0.25">
      <c r="B113" s="1191" t="s">
        <v>1795</v>
      </c>
      <c r="C113" s="1015">
        <v>1069</v>
      </c>
      <c r="D113" s="976" t="s">
        <v>1802</v>
      </c>
      <c r="E113" s="976" t="s">
        <v>887</v>
      </c>
      <c r="F113" s="976"/>
      <c r="G113" s="973">
        <v>79639000</v>
      </c>
      <c r="H113" s="974"/>
      <c r="I113" s="974">
        <v>23891000</v>
      </c>
      <c r="J113" s="974"/>
      <c r="K113" s="975"/>
      <c r="L113" s="974"/>
      <c r="M113" s="974">
        <f t="shared" si="32"/>
        <v>23891000</v>
      </c>
      <c r="N113" s="976"/>
      <c r="O113" s="976"/>
      <c r="P113" s="1013">
        <f t="shared" si="29"/>
        <v>55748000</v>
      </c>
      <c r="Q113" s="976"/>
      <c r="R113" s="977"/>
      <c r="S113" s="974"/>
      <c r="T113" s="1147"/>
      <c r="U113" s="974"/>
      <c r="V113" s="976"/>
      <c r="Z113" s="686"/>
      <c r="AA113" s="686"/>
    </row>
    <row r="114" spans="1:27" hidden="1" x14ac:dyDescent="0.25">
      <c r="B114" s="1191" t="s">
        <v>1795</v>
      </c>
      <c r="C114" s="1015">
        <v>1069</v>
      </c>
      <c r="D114" s="976" t="s">
        <v>1803</v>
      </c>
      <c r="E114" s="976" t="s">
        <v>1425</v>
      </c>
      <c r="F114" s="976"/>
      <c r="G114" s="973">
        <v>70500000</v>
      </c>
      <c r="H114" s="974"/>
      <c r="I114" s="974">
        <v>35250000</v>
      </c>
      <c r="J114" s="974"/>
      <c r="K114" s="975"/>
      <c r="L114" s="974"/>
      <c r="M114" s="974">
        <f t="shared" si="32"/>
        <v>35250000</v>
      </c>
      <c r="N114" s="976"/>
      <c r="O114" s="976"/>
      <c r="P114" s="1013">
        <f t="shared" si="29"/>
        <v>35250000</v>
      </c>
      <c r="Q114" s="976"/>
      <c r="R114" s="977"/>
      <c r="S114" s="974"/>
      <c r="T114" s="1147"/>
      <c r="U114" s="974"/>
      <c r="V114" s="976" t="s">
        <v>1323</v>
      </c>
      <c r="Z114" s="686"/>
      <c r="AA114" s="686"/>
    </row>
    <row r="115" spans="1:27" hidden="1" x14ac:dyDescent="0.25">
      <c r="B115" s="1191" t="s">
        <v>1795</v>
      </c>
      <c r="C115" s="1015">
        <v>1069</v>
      </c>
      <c r="D115" s="976" t="s">
        <v>1807</v>
      </c>
      <c r="E115" s="976" t="s">
        <v>662</v>
      </c>
      <c r="F115" s="976"/>
      <c r="G115" s="973">
        <v>39250000</v>
      </c>
      <c r="H115" s="974"/>
      <c r="I115" s="974">
        <v>11775000</v>
      </c>
      <c r="J115" s="974"/>
      <c r="K115" s="975"/>
      <c r="L115" s="974"/>
      <c r="M115" s="974">
        <f t="shared" si="32"/>
        <v>11775000</v>
      </c>
      <c r="N115" s="976"/>
      <c r="O115" s="976"/>
      <c r="P115" s="1013">
        <f t="shared" si="29"/>
        <v>27475000</v>
      </c>
      <c r="Q115" s="976"/>
      <c r="R115" s="977"/>
      <c r="S115" s="974"/>
      <c r="T115" s="1147"/>
      <c r="U115" s="974"/>
      <c r="V115" s="976"/>
      <c r="Z115" s="686"/>
      <c r="AA115" s="686"/>
    </row>
    <row r="116" spans="1:27" hidden="1" x14ac:dyDescent="0.25">
      <c r="B116" s="1191" t="s">
        <v>1795</v>
      </c>
      <c r="C116" s="1015">
        <v>1069</v>
      </c>
      <c r="D116" s="976" t="s">
        <v>1269</v>
      </c>
      <c r="E116" s="976" t="s">
        <v>521</v>
      </c>
      <c r="F116" s="976"/>
      <c r="G116" s="973">
        <v>10800000</v>
      </c>
      <c r="H116" s="974"/>
      <c r="I116" s="974">
        <v>5000000</v>
      </c>
      <c r="J116" s="974"/>
      <c r="K116" s="975"/>
      <c r="L116" s="974"/>
      <c r="M116" s="974">
        <f t="shared" si="32"/>
        <v>5000000</v>
      </c>
      <c r="N116" s="976"/>
      <c r="O116" s="976"/>
      <c r="P116" s="1013">
        <f t="shared" si="29"/>
        <v>5800000</v>
      </c>
      <c r="Q116" s="976"/>
      <c r="R116" s="977"/>
      <c r="S116" s="974"/>
      <c r="T116" s="1147"/>
      <c r="U116" s="974"/>
      <c r="V116" s="976"/>
      <c r="Z116" s="686"/>
      <c r="AA116" s="686"/>
    </row>
    <row r="117" spans="1:27" ht="15.75" hidden="1" x14ac:dyDescent="0.25">
      <c r="A117" s="723"/>
      <c r="B117" s="720" t="s">
        <v>997</v>
      </c>
      <c r="C117" s="720">
        <v>1069</v>
      </c>
      <c r="D117" s="699" t="s">
        <v>1812</v>
      </c>
      <c r="E117" s="992"/>
      <c r="F117" s="992"/>
      <c r="G117" s="993"/>
      <c r="H117" s="994"/>
      <c r="I117" s="994"/>
      <c r="J117" s="994"/>
      <c r="K117" s="995"/>
      <c r="L117" s="994"/>
      <c r="M117" s="735">
        <f>SUM(M112:M116)</f>
        <v>79207000</v>
      </c>
      <c r="N117" s="992"/>
      <c r="O117" s="992"/>
      <c r="P117" s="1042">
        <f>SUM(P112:P116)</f>
        <v>131952400</v>
      </c>
      <c r="Q117" s="992"/>
      <c r="R117" s="998"/>
      <c r="S117" s="994"/>
      <c r="T117" s="1153"/>
      <c r="U117" s="994"/>
      <c r="V117" s="992"/>
      <c r="Z117" s="686"/>
      <c r="AA117" s="686"/>
    </row>
    <row r="118" spans="1:27" hidden="1" x14ac:dyDescent="0.25">
      <c r="B118" s="1191" t="s">
        <v>671</v>
      </c>
      <c r="C118" s="1015">
        <v>1062</v>
      </c>
      <c r="D118" s="976" t="s">
        <v>1621</v>
      </c>
      <c r="E118" s="976" t="s">
        <v>1820</v>
      </c>
      <c r="F118" s="976"/>
      <c r="G118" s="973">
        <v>205804390</v>
      </c>
      <c r="H118" s="974"/>
      <c r="I118" s="974">
        <v>56128470</v>
      </c>
      <c r="J118" s="974"/>
      <c r="K118" s="975"/>
      <c r="L118" s="974"/>
      <c r="M118" s="974">
        <f t="shared" ref="M118:M128" si="33">SUM(I118:L118)</f>
        <v>56128470</v>
      </c>
      <c r="N118" s="976"/>
      <c r="O118" s="976"/>
      <c r="P118" s="1013">
        <f t="shared" ref="P118:P144" si="34">IF($H118="",($G118-$M118),($H118-$M118))</f>
        <v>149675920</v>
      </c>
      <c r="Q118" s="976"/>
      <c r="R118" s="977"/>
      <c r="S118" s="974"/>
      <c r="T118" s="1147"/>
      <c r="U118" s="974" t="s">
        <v>1417</v>
      </c>
      <c r="V118" s="976" t="s">
        <v>1323</v>
      </c>
      <c r="Z118" s="686"/>
      <c r="AA118" s="686"/>
    </row>
    <row r="119" spans="1:27" hidden="1" x14ac:dyDescent="0.25">
      <c r="B119" s="1191" t="s">
        <v>671</v>
      </c>
      <c r="C119" s="1015">
        <v>1062</v>
      </c>
      <c r="D119" s="976" t="s">
        <v>1825</v>
      </c>
      <c r="E119" s="976" t="s">
        <v>1826</v>
      </c>
      <c r="F119" s="976"/>
      <c r="G119" s="973">
        <v>77948640</v>
      </c>
      <c r="H119" s="974"/>
      <c r="I119" s="974">
        <v>31179456</v>
      </c>
      <c r="J119" s="974">
        <v>31179456</v>
      </c>
      <c r="K119" s="975"/>
      <c r="L119" s="974"/>
      <c r="M119" s="974">
        <f t="shared" si="33"/>
        <v>62358912</v>
      </c>
      <c r="N119" s="976"/>
      <c r="O119" s="976"/>
      <c r="P119" s="1013">
        <f t="shared" si="34"/>
        <v>15589728</v>
      </c>
      <c r="Q119" s="976"/>
      <c r="R119" s="977"/>
      <c r="S119" s="974"/>
      <c r="T119" s="1147"/>
      <c r="U119" s="974" t="s">
        <v>1417</v>
      </c>
      <c r="V119" s="976" t="s">
        <v>1323</v>
      </c>
      <c r="Z119" s="686"/>
      <c r="AA119" s="686"/>
    </row>
    <row r="120" spans="1:27" hidden="1" x14ac:dyDescent="0.25">
      <c r="B120" s="1191" t="s">
        <v>671</v>
      </c>
      <c r="C120" s="1015">
        <v>1062</v>
      </c>
      <c r="D120" s="976" t="s">
        <v>1345</v>
      </c>
      <c r="E120" s="976" t="s">
        <v>1423</v>
      </c>
      <c r="F120" s="976"/>
      <c r="G120" s="973">
        <v>87669000</v>
      </c>
      <c r="H120" s="974"/>
      <c r="I120" s="974">
        <v>26300000</v>
      </c>
      <c r="J120" s="974"/>
      <c r="K120" s="975"/>
      <c r="L120" s="974"/>
      <c r="M120" s="974">
        <f t="shared" si="33"/>
        <v>26300000</v>
      </c>
      <c r="N120" s="976"/>
      <c r="O120" s="976"/>
      <c r="P120" s="1013">
        <f t="shared" si="34"/>
        <v>61369000</v>
      </c>
      <c r="Q120" s="976"/>
      <c r="R120" s="977"/>
      <c r="S120" s="974"/>
      <c r="T120" s="1147"/>
      <c r="U120" s="974"/>
      <c r="V120" s="976"/>
      <c r="Z120" s="686"/>
      <c r="AA120" s="686"/>
    </row>
    <row r="121" spans="1:27" hidden="1" x14ac:dyDescent="0.25">
      <c r="B121" s="1191" t="s">
        <v>671</v>
      </c>
      <c r="C121" s="1015">
        <v>1062</v>
      </c>
      <c r="D121" s="976" t="s">
        <v>1833</v>
      </c>
      <c r="E121" s="976" t="s">
        <v>887</v>
      </c>
      <c r="F121" s="976"/>
      <c r="G121" s="973">
        <v>118500000</v>
      </c>
      <c r="H121" s="974"/>
      <c r="I121" s="974">
        <v>35550000</v>
      </c>
      <c r="J121" s="974">
        <v>47400000</v>
      </c>
      <c r="K121" s="975"/>
      <c r="L121" s="974"/>
      <c r="M121" s="974">
        <f t="shared" si="33"/>
        <v>82950000</v>
      </c>
      <c r="N121" s="976"/>
      <c r="O121" s="976"/>
      <c r="P121" s="1013">
        <f t="shared" si="34"/>
        <v>35550000</v>
      </c>
      <c r="Q121" s="976"/>
      <c r="R121" s="977"/>
      <c r="S121" s="974"/>
      <c r="T121" s="1147"/>
      <c r="U121" s="974"/>
      <c r="V121" s="976"/>
      <c r="Z121" s="686"/>
      <c r="AA121" s="686"/>
    </row>
    <row r="122" spans="1:27" hidden="1" x14ac:dyDescent="0.25">
      <c r="B122" s="1191" t="s">
        <v>671</v>
      </c>
      <c r="C122" s="1015">
        <v>1062</v>
      </c>
      <c r="D122" s="976" t="s">
        <v>1834</v>
      </c>
      <c r="E122" s="976" t="s">
        <v>1484</v>
      </c>
      <c r="F122" s="976"/>
      <c r="G122" s="973">
        <v>29480330</v>
      </c>
      <c r="H122" s="974"/>
      <c r="I122" s="974">
        <v>14740165</v>
      </c>
      <c r="J122" s="974"/>
      <c r="K122" s="975"/>
      <c r="L122" s="974"/>
      <c r="M122" s="974">
        <f t="shared" si="33"/>
        <v>14740165</v>
      </c>
      <c r="N122" s="976"/>
      <c r="O122" s="976"/>
      <c r="P122" s="1013">
        <f t="shared" si="34"/>
        <v>14740165</v>
      </c>
      <c r="Q122" s="976"/>
      <c r="R122" s="977"/>
      <c r="S122" s="974"/>
      <c r="T122" s="1147"/>
      <c r="U122" s="974"/>
      <c r="V122" s="976"/>
      <c r="Z122" s="686"/>
      <c r="AA122" s="686"/>
    </row>
    <row r="123" spans="1:27" hidden="1" x14ac:dyDescent="0.25">
      <c r="B123" s="1191" t="s">
        <v>671</v>
      </c>
      <c r="C123" s="1015">
        <v>1062</v>
      </c>
      <c r="D123" s="976" t="s">
        <v>1705</v>
      </c>
      <c r="E123" s="976" t="s">
        <v>1400</v>
      </c>
      <c r="F123" s="976"/>
      <c r="G123" s="973">
        <v>72980000</v>
      </c>
      <c r="H123" s="974"/>
      <c r="I123" s="974">
        <v>30000000</v>
      </c>
      <c r="J123" s="974"/>
      <c r="K123" s="975"/>
      <c r="L123" s="974"/>
      <c r="M123" s="974">
        <f t="shared" si="33"/>
        <v>30000000</v>
      </c>
      <c r="N123" s="976"/>
      <c r="O123" s="976"/>
      <c r="P123" s="1013">
        <f t="shared" si="34"/>
        <v>42980000</v>
      </c>
      <c r="Q123" s="976"/>
      <c r="R123" s="977"/>
      <c r="S123" s="974"/>
      <c r="T123" s="1147"/>
      <c r="U123" s="974"/>
      <c r="V123" s="976"/>
      <c r="Z123" s="686"/>
      <c r="AA123" s="686"/>
    </row>
    <row r="124" spans="1:27" hidden="1" x14ac:dyDescent="0.25">
      <c r="B124" s="1191" t="s">
        <v>671</v>
      </c>
      <c r="C124" s="1015">
        <v>1062</v>
      </c>
      <c r="D124" s="976" t="s">
        <v>1745</v>
      </c>
      <c r="E124" s="976" t="s">
        <v>1844</v>
      </c>
      <c r="F124" s="976"/>
      <c r="G124" s="973">
        <v>4389000</v>
      </c>
      <c r="H124" s="974"/>
      <c r="I124" s="974">
        <v>2194500</v>
      </c>
      <c r="J124" s="974"/>
      <c r="K124" s="975"/>
      <c r="L124" s="974"/>
      <c r="M124" s="974">
        <f t="shared" si="33"/>
        <v>2194500</v>
      </c>
      <c r="N124" s="976"/>
      <c r="O124" s="976"/>
      <c r="P124" s="1013">
        <f t="shared" si="34"/>
        <v>2194500</v>
      </c>
      <c r="Q124" s="976"/>
      <c r="R124" s="977"/>
      <c r="S124" s="974"/>
      <c r="T124" s="1147"/>
      <c r="U124" s="974"/>
      <c r="V124" s="976" t="s">
        <v>1323</v>
      </c>
      <c r="Z124" s="686"/>
      <c r="AA124" s="686"/>
    </row>
    <row r="125" spans="1:27" hidden="1" x14ac:dyDescent="0.25">
      <c r="B125" s="1191" t="s">
        <v>671</v>
      </c>
      <c r="C125" s="1015">
        <v>1062</v>
      </c>
      <c r="D125" s="976" t="s">
        <v>1845</v>
      </c>
      <c r="E125" s="976" t="s">
        <v>1118</v>
      </c>
      <c r="F125" s="976"/>
      <c r="G125" s="973">
        <v>241078000</v>
      </c>
      <c r="H125" s="974"/>
      <c r="I125" s="974">
        <v>72323400</v>
      </c>
      <c r="J125" s="974"/>
      <c r="K125" s="975"/>
      <c r="L125" s="974"/>
      <c r="M125" s="974">
        <f t="shared" si="33"/>
        <v>72323400</v>
      </c>
      <c r="N125" s="976"/>
      <c r="O125" s="976"/>
      <c r="P125" s="1013">
        <f t="shared" si="34"/>
        <v>168754600</v>
      </c>
      <c r="Q125" s="976"/>
      <c r="R125" s="977"/>
      <c r="S125" s="974"/>
      <c r="T125" s="1147"/>
      <c r="U125" s="974"/>
      <c r="V125" s="976"/>
      <c r="Z125" s="686"/>
      <c r="AA125" s="686"/>
    </row>
    <row r="126" spans="1:27" hidden="1" x14ac:dyDescent="0.25">
      <c r="B126" s="1191" t="s">
        <v>671</v>
      </c>
      <c r="C126" s="1015">
        <v>1062</v>
      </c>
      <c r="D126" s="976" t="s">
        <v>1610</v>
      </c>
      <c r="E126" s="976" t="s">
        <v>1611</v>
      </c>
      <c r="F126" s="976"/>
      <c r="G126" s="973">
        <v>87444500</v>
      </c>
      <c r="H126" s="974"/>
      <c r="I126" s="974">
        <v>26233350</v>
      </c>
      <c r="J126" s="974">
        <v>34977800</v>
      </c>
      <c r="K126" s="975"/>
      <c r="L126" s="974"/>
      <c r="M126" s="974">
        <f t="shared" si="33"/>
        <v>61211150</v>
      </c>
      <c r="N126" s="976"/>
      <c r="O126" s="976"/>
      <c r="P126" s="1013">
        <f t="shared" si="34"/>
        <v>26233350</v>
      </c>
      <c r="Q126" s="976"/>
      <c r="R126" s="977"/>
      <c r="S126" s="974"/>
      <c r="T126" s="1147"/>
      <c r="U126" s="974"/>
      <c r="V126" s="976" t="s">
        <v>1323</v>
      </c>
      <c r="Z126" s="686"/>
      <c r="AA126" s="686"/>
    </row>
    <row r="127" spans="1:27" hidden="1" x14ac:dyDescent="0.25">
      <c r="B127" s="1191" t="s">
        <v>671</v>
      </c>
      <c r="C127" s="1015">
        <v>1062</v>
      </c>
      <c r="D127" s="976" t="s">
        <v>1847</v>
      </c>
      <c r="E127" s="976" t="s">
        <v>1477</v>
      </c>
      <c r="F127" s="976"/>
      <c r="G127" s="973">
        <v>8503000</v>
      </c>
      <c r="H127" s="974"/>
      <c r="I127" s="974">
        <v>4251500</v>
      </c>
      <c r="J127" s="974"/>
      <c r="K127" s="975"/>
      <c r="L127" s="974"/>
      <c r="M127" s="974">
        <f t="shared" si="33"/>
        <v>4251500</v>
      </c>
      <c r="N127" s="976"/>
      <c r="O127" s="976"/>
      <c r="P127" s="1013">
        <f t="shared" si="34"/>
        <v>4251500</v>
      </c>
      <c r="Q127" s="976"/>
      <c r="R127" s="977"/>
      <c r="S127" s="974"/>
      <c r="T127" s="1147"/>
      <c r="U127" s="974" t="s">
        <v>1417</v>
      </c>
      <c r="V127" s="976" t="s">
        <v>1323</v>
      </c>
      <c r="Z127" s="686"/>
      <c r="AA127" s="686"/>
    </row>
    <row r="128" spans="1:27" hidden="1" x14ac:dyDescent="0.25">
      <c r="B128" s="1191" t="s">
        <v>671</v>
      </c>
      <c r="C128" s="1015">
        <v>1062</v>
      </c>
      <c r="D128" s="976" t="s">
        <v>1850</v>
      </c>
      <c r="E128" s="976" t="s">
        <v>1851</v>
      </c>
      <c r="F128" s="976"/>
      <c r="G128" s="973">
        <v>73920000</v>
      </c>
      <c r="H128" s="974"/>
      <c r="I128" s="974">
        <v>66528000</v>
      </c>
      <c r="J128" s="974"/>
      <c r="K128" s="975"/>
      <c r="L128" s="974"/>
      <c r="M128" s="974">
        <f t="shared" si="33"/>
        <v>66528000</v>
      </c>
      <c r="N128" s="976"/>
      <c r="O128" s="976"/>
      <c r="P128" s="1013">
        <f t="shared" si="34"/>
        <v>7392000</v>
      </c>
      <c r="Q128" s="976"/>
      <c r="R128" s="977"/>
      <c r="S128" s="974"/>
      <c r="T128" s="1147"/>
      <c r="U128" s="974"/>
      <c r="V128" s="976" t="s">
        <v>1323</v>
      </c>
      <c r="Z128" s="686"/>
      <c r="AA128" s="686"/>
    </row>
    <row r="129" spans="1:27" ht="15.75" hidden="1" x14ac:dyDescent="0.25">
      <c r="A129" s="723"/>
      <c r="B129" s="720" t="s">
        <v>997</v>
      </c>
      <c r="C129" s="720">
        <v>1062</v>
      </c>
      <c r="D129" s="699" t="s">
        <v>671</v>
      </c>
      <c r="E129" s="992"/>
      <c r="F129" s="992"/>
      <c r="G129" s="993"/>
      <c r="H129" s="994"/>
      <c r="I129" s="994"/>
      <c r="J129" s="994"/>
      <c r="K129" s="995"/>
      <c r="L129" s="994"/>
      <c r="M129" s="735">
        <f>SUM(M118:M128)</f>
        <v>478986097</v>
      </c>
      <c r="N129" s="992"/>
      <c r="O129" s="992"/>
      <c r="P129" s="1042">
        <f>SUM(P118:P128)</f>
        <v>528730763</v>
      </c>
      <c r="Q129" s="992"/>
      <c r="R129" s="998"/>
      <c r="S129" s="994"/>
      <c r="T129" s="1153"/>
      <c r="U129" s="994"/>
      <c r="V129" s="992"/>
      <c r="Z129" s="686"/>
      <c r="AA129" s="686"/>
    </row>
    <row r="130" spans="1:27" hidden="1" x14ac:dyDescent="0.25">
      <c r="A130" s="686">
        <v>43</v>
      </c>
      <c r="B130" s="1191" t="s">
        <v>1860</v>
      </c>
      <c r="C130" s="1015">
        <v>1066</v>
      </c>
      <c r="D130" s="976" t="s">
        <v>657</v>
      </c>
      <c r="E130" s="1107" t="s">
        <v>1861</v>
      </c>
      <c r="F130" s="1107"/>
      <c r="G130" s="973">
        <v>19925313</v>
      </c>
      <c r="H130" s="974"/>
      <c r="I130" s="974">
        <v>9962656</v>
      </c>
      <c r="J130" s="974"/>
      <c r="K130" s="975"/>
      <c r="L130" s="974"/>
      <c r="M130" s="974">
        <f>SUM(I130:L130)</f>
        <v>9962656</v>
      </c>
      <c r="N130" s="976"/>
      <c r="O130" s="976"/>
      <c r="P130" s="1013">
        <f t="shared" ref="P130:P132" si="35">IF($H130="",($G130-$M130),($H130-$M130))</f>
        <v>9962657</v>
      </c>
      <c r="Q130" s="976"/>
      <c r="R130" s="977"/>
      <c r="S130" s="974"/>
      <c r="T130" s="1147"/>
      <c r="U130" s="974"/>
      <c r="V130" s="976" t="s">
        <v>1323</v>
      </c>
      <c r="X130" s="687" t="s">
        <v>1684</v>
      </c>
      <c r="Z130" s="686"/>
      <c r="AA130" s="686"/>
    </row>
    <row r="131" spans="1:27" hidden="1" x14ac:dyDescent="0.25">
      <c r="B131" s="1191" t="s">
        <v>1860</v>
      </c>
      <c r="C131" s="1015">
        <v>1066</v>
      </c>
      <c r="D131" s="976" t="s">
        <v>1682</v>
      </c>
      <c r="E131" s="976" t="s">
        <v>1683</v>
      </c>
      <c r="F131" s="976"/>
      <c r="G131" s="973">
        <v>66000000</v>
      </c>
      <c r="H131" s="974"/>
      <c r="I131" s="974">
        <v>30000000</v>
      </c>
      <c r="J131" s="974"/>
      <c r="K131" s="975"/>
      <c r="L131" s="974"/>
      <c r="M131" s="974">
        <f>SUM(I131:L131)</f>
        <v>30000000</v>
      </c>
      <c r="N131" s="976"/>
      <c r="O131" s="976"/>
      <c r="P131" s="1013">
        <f t="shared" si="35"/>
        <v>36000000</v>
      </c>
      <c r="Q131" s="976"/>
      <c r="R131" s="977"/>
      <c r="S131" s="974"/>
      <c r="T131" s="1147"/>
      <c r="U131" s="974"/>
      <c r="V131" s="976" t="s">
        <v>1323</v>
      </c>
      <c r="Z131" s="686"/>
      <c r="AA131" s="686"/>
    </row>
    <row r="132" spans="1:27" hidden="1" x14ac:dyDescent="0.25">
      <c r="B132" s="1191" t="s">
        <v>1860</v>
      </c>
      <c r="C132" s="1015">
        <v>1066</v>
      </c>
      <c r="D132" s="976" t="s">
        <v>1862</v>
      </c>
      <c r="E132" s="976" t="s">
        <v>1432</v>
      </c>
      <c r="F132" s="976"/>
      <c r="G132" s="973">
        <v>100570800</v>
      </c>
      <c r="H132" s="974"/>
      <c r="I132" s="974">
        <v>40228320</v>
      </c>
      <c r="J132" s="974"/>
      <c r="K132" s="975"/>
      <c r="L132" s="974"/>
      <c r="M132" s="974">
        <f t="shared" ref="M132" si="36">SUM(I132:L132)</f>
        <v>40228320</v>
      </c>
      <c r="N132" s="976"/>
      <c r="O132" s="976"/>
      <c r="P132" s="1013">
        <f t="shared" si="35"/>
        <v>60342480</v>
      </c>
      <c r="Q132" s="976"/>
      <c r="R132" s="977"/>
      <c r="S132" s="974"/>
      <c r="T132" s="1147"/>
      <c r="U132" s="974"/>
      <c r="V132" s="976" t="s">
        <v>1323</v>
      </c>
      <c r="Z132" s="686"/>
      <c r="AA132" s="686"/>
    </row>
    <row r="133" spans="1:27" ht="15.75" hidden="1" x14ac:dyDescent="0.25">
      <c r="A133" s="723"/>
      <c r="B133" s="720" t="s">
        <v>997</v>
      </c>
      <c r="C133" s="720">
        <v>1066</v>
      </c>
      <c r="D133" s="699" t="s">
        <v>1860</v>
      </c>
      <c r="E133" s="992"/>
      <c r="F133" s="992"/>
      <c r="G133" s="993"/>
      <c r="H133" s="994"/>
      <c r="I133" s="994"/>
      <c r="J133" s="994"/>
      <c r="K133" s="995"/>
      <c r="L133" s="994"/>
      <c r="M133" s="735">
        <f>SUM(M130:M132)</f>
        <v>80190976</v>
      </c>
      <c r="N133" s="992"/>
      <c r="O133" s="992"/>
      <c r="P133" s="1042">
        <f>SUM(P130:P132)</f>
        <v>106305137</v>
      </c>
      <c r="Q133" s="992"/>
      <c r="R133" s="998"/>
      <c r="S133" s="994"/>
      <c r="T133" s="1153"/>
      <c r="U133" s="994"/>
      <c r="V133" s="992"/>
      <c r="Z133" s="686"/>
      <c r="AA133" s="686"/>
    </row>
    <row r="134" spans="1:27" hidden="1" x14ac:dyDescent="0.25">
      <c r="A134" s="686">
        <v>44</v>
      </c>
      <c r="B134" s="1191" t="s">
        <v>669</v>
      </c>
      <c r="C134" s="1015">
        <v>1067</v>
      </c>
      <c r="D134" s="976" t="s">
        <v>1864</v>
      </c>
      <c r="E134" s="1107" t="s">
        <v>1865</v>
      </c>
      <c r="F134" s="1107"/>
      <c r="G134" s="973">
        <v>164313600</v>
      </c>
      <c r="H134" s="974"/>
      <c r="I134" s="974">
        <v>65725440</v>
      </c>
      <c r="J134" s="974">
        <v>29875200</v>
      </c>
      <c r="K134" s="975"/>
      <c r="L134" s="974"/>
      <c r="M134" s="974">
        <f>SUM(I134:L134)</f>
        <v>95600640</v>
      </c>
      <c r="N134" s="976"/>
      <c r="O134" s="976"/>
      <c r="P134" s="1013">
        <f t="shared" si="34"/>
        <v>68712960</v>
      </c>
      <c r="Q134" s="976"/>
      <c r="R134" s="977"/>
      <c r="S134" s="974"/>
      <c r="T134" s="1147"/>
      <c r="U134" s="974" t="s">
        <v>1866</v>
      </c>
      <c r="V134" s="976" t="s">
        <v>1323</v>
      </c>
      <c r="X134" s="687" t="s">
        <v>1692</v>
      </c>
      <c r="Y134" s="687">
        <v>300000</v>
      </c>
      <c r="Z134" s="686"/>
      <c r="AA134" s="686"/>
    </row>
    <row r="135" spans="1:27" hidden="1" x14ac:dyDescent="0.25">
      <c r="B135" s="1191" t="s">
        <v>669</v>
      </c>
      <c r="C135" s="1015">
        <v>1067</v>
      </c>
      <c r="D135" s="976" t="s">
        <v>1868</v>
      </c>
      <c r="E135" s="976" t="s">
        <v>1869</v>
      </c>
      <c r="F135" s="976"/>
      <c r="G135" s="973">
        <v>75427220</v>
      </c>
      <c r="H135" s="974"/>
      <c r="I135" s="974">
        <v>34285100</v>
      </c>
      <c r="J135" s="974"/>
      <c r="K135" s="975"/>
      <c r="L135" s="974"/>
      <c r="M135" s="974">
        <f t="shared" ref="M135:M144" si="37">SUM(I135:L135)</f>
        <v>34285100</v>
      </c>
      <c r="N135" s="976"/>
      <c r="O135" s="976"/>
      <c r="P135" s="1013">
        <f t="shared" si="34"/>
        <v>41142120</v>
      </c>
      <c r="Q135" s="976"/>
      <c r="R135" s="977"/>
      <c r="S135" s="974"/>
      <c r="T135" s="1147"/>
      <c r="U135" s="974" t="s">
        <v>1417</v>
      </c>
      <c r="V135" s="976" t="s">
        <v>1323</v>
      </c>
      <c r="X135" s="687" t="s">
        <v>1720</v>
      </c>
      <c r="Y135" s="687">
        <v>1400000</v>
      </c>
      <c r="Z135" s="686"/>
      <c r="AA135" s="686"/>
    </row>
    <row r="136" spans="1:27" hidden="1" x14ac:dyDescent="0.25">
      <c r="B136" s="1191" t="s">
        <v>669</v>
      </c>
      <c r="C136" s="1015">
        <v>1067</v>
      </c>
      <c r="D136" s="976" t="s">
        <v>1722</v>
      </c>
      <c r="E136" s="976" t="s">
        <v>1870</v>
      </c>
      <c r="F136" s="976"/>
      <c r="G136" s="973">
        <v>122579413</v>
      </c>
      <c r="H136" s="974"/>
      <c r="I136" s="974">
        <v>49031766</v>
      </c>
      <c r="J136" s="974">
        <v>49031766</v>
      </c>
      <c r="K136" s="975"/>
      <c r="L136" s="974"/>
      <c r="M136" s="974">
        <f t="shared" si="37"/>
        <v>98063532</v>
      </c>
      <c r="N136" s="976"/>
      <c r="O136" s="976"/>
      <c r="P136" s="1013">
        <f t="shared" si="34"/>
        <v>24515881</v>
      </c>
      <c r="Q136" s="976"/>
      <c r="R136" s="977"/>
      <c r="S136" s="974"/>
      <c r="T136" s="1147"/>
      <c r="U136" s="974" t="s">
        <v>1417</v>
      </c>
      <c r="V136" s="976" t="s">
        <v>1323</v>
      </c>
      <c r="Z136" s="686"/>
      <c r="AA136" s="686"/>
    </row>
    <row r="137" spans="1:27" hidden="1" x14ac:dyDescent="0.25">
      <c r="B137" s="1191" t="s">
        <v>669</v>
      </c>
      <c r="C137" s="1015">
        <v>1067</v>
      </c>
      <c r="D137" s="976" t="s">
        <v>1872</v>
      </c>
      <c r="E137" s="976" t="s">
        <v>1873</v>
      </c>
      <c r="F137" s="976"/>
      <c r="G137" s="973">
        <v>87980750</v>
      </c>
      <c r="H137" s="974"/>
      <c r="I137" s="974">
        <v>33499400</v>
      </c>
      <c r="J137" s="974">
        <v>50249100</v>
      </c>
      <c r="K137" s="975"/>
      <c r="L137" s="974"/>
      <c r="M137" s="974">
        <f t="shared" si="37"/>
        <v>83748500</v>
      </c>
      <c r="N137" s="976"/>
      <c r="O137" s="976"/>
      <c r="P137" s="1013">
        <f t="shared" si="34"/>
        <v>4232250</v>
      </c>
      <c r="Q137" s="976"/>
      <c r="R137" s="977"/>
      <c r="S137" s="974"/>
      <c r="T137" s="1147"/>
      <c r="U137" s="974" t="s">
        <v>1417</v>
      </c>
      <c r="V137" s="976" t="s">
        <v>1323</v>
      </c>
      <c r="Z137" s="686"/>
      <c r="AA137" s="686"/>
    </row>
    <row r="138" spans="1:27" hidden="1" x14ac:dyDescent="0.25">
      <c r="B138" s="1191" t="s">
        <v>669</v>
      </c>
      <c r="C138" s="1015">
        <v>1067</v>
      </c>
      <c r="D138" s="976" t="s">
        <v>1874</v>
      </c>
      <c r="E138" s="976" t="s">
        <v>1875</v>
      </c>
      <c r="F138" s="976"/>
      <c r="G138" s="973">
        <v>124003000</v>
      </c>
      <c r="H138" s="974"/>
      <c r="I138" s="974">
        <v>62000000</v>
      </c>
      <c r="J138" s="974"/>
      <c r="K138" s="975"/>
      <c r="L138" s="974"/>
      <c r="M138" s="974">
        <f t="shared" si="37"/>
        <v>62000000</v>
      </c>
      <c r="N138" s="976"/>
      <c r="O138" s="976"/>
      <c r="P138" s="1013">
        <f t="shared" si="34"/>
        <v>62003000</v>
      </c>
      <c r="Q138" s="976"/>
      <c r="R138" s="977"/>
      <c r="S138" s="974"/>
      <c r="T138" s="1147"/>
      <c r="U138" s="974"/>
      <c r="V138" s="976" t="s">
        <v>1323</v>
      </c>
      <c r="Z138" s="686"/>
      <c r="AA138" s="686"/>
    </row>
    <row r="139" spans="1:27" hidden="1" x14ac:dyDescent="0.25">
      <c r="B139" s="1191" t="s">
        <v>669</v>
      </c>
      <c r="C139" s="1015">
        <v>1067</v>
      </c>
      <c r="D139" s="976" t="s">
        <v>1876</v>
      </c>
      <c r="E139" s="976" t="s">
        <v>1458</v>
      </c>
      <c r="F139" s="976"/>
      <c r="G139" s="973">
        <v>107082800</v>
      </c>
      <c r="H139" s="974"/>
      <c r="I139" s="974">
        <v>53541400</v>
      </c>
      <c r="J139" s="974"/>
      <c r="K139" s="975"/>
      <c r="L139" s="974"/>
      <c r="M139" s="974">
        <f t="shared" si="37"/>
        <v>53541400</v>
      </c>
      <c r="N139" s="976"/>
      <c r="O139" s="976"/>
      <c r="P139" s="1013">
        <f t="shared" si="34"/>
        <v>53541400</v>
      </c>
      <c r="Q139" s="976"/>
      <c r="R139" s="977"/>
      <c r="S139" s="974"/>
      <c r="T139" s="1147"/>
      <c r="U139" s="974"/>
      <c r="V139" s="976"/>
      <c r="Z139" s="686"/>
      <c r="AA139" s="686"/>
    </row>
    <row r="140" spans="1:27" hidden="1" x14ac:dyDescent="0.25">
      <c r="B140" s="1191" t="s">
        <v>669</v>
      </c>
      <c r="C140" s="1015">
        <v>1067</v>
      </c>
      <c r="D140" s="976" t="s">
        <v>1878</v>
      </c>
      <c r="E140" s="976" t="s">
        <v>1400</v>
      </c>
      <c r="F140" s="976"/>
      <c r="G140" s="973">
        <v>79199000</v>
      </c>
      <c r="H140" s="974"/>
      <c r="I140" s="974">
        <v>40000000</v>
      </c>
      <c r="J140" s="974"/>
      <c r="K140" s="975"/>
      <c r="L140" s="974"/>
      <c r="M140" s="974">
        <f t="shared" si="37"/>
        <v>40000000</v>
      </c>
      <c r="N140" s="976"/>
      <c r="O140" s="976"/>
      <c r="P140" s="1013">
        <f t="shared" si="34"/>
        <v>39199000</v>
      </c>
      <c r="Q140" s="976"/>
      <c r="R140" s="977"/>
      <c r="S140" s="974"/>
      <c r="T140" s="1147"/>
      <c r="U140" s="974"/>
      <c r="V140" s="976"/>
      <c r="Z140" s="686"/>
      <c r="AA140" s="686"/>
    </row>
    <row r="141" spans="1:27" hidden="1" x14ac:dyDescent="0.25">
      <c r="B141" s="1191" t="s">
        <v>669</v>
      </c>
      <c r="C141" s="1015">
        <v>1067</v>
      </c>
      <c r="D141" s="976" t="s">
        <v>1886</v>
      </c>
      <c r="E141" s="976" t="s">
        <v>1887</v>
      </c>
      <c r="F141" s="976"/>
      <c r="G141" s="973">
        <v>9680000</v>
      </c>
      <c r="H141" s="974"/>
      <c r="I141" s="974">
        <v>4840000</v>
      </c>
      <c r="J141" s="974"/>
      <c r="K141" s="975"/>
      <c r="L141" s="974"/>
      <c r="M141" s="974">
        <f t="shared" si="37"/>
        <v>4840000</v>
      </c>
      <c r="N141" s="976"/>
      <c r="O141" s="976"/>
      <c r="P141" s="1013">
        <f t="shared" si="34"/>
        <v>4840000</v>
      </c>
      <c r="Q141" s="976"/>
      <c r="R141" s="977"/>
      <c r="S141" s="974"/>
      <c r="T141" s="1147"/>
      <c r="U141" s="974"/>
      <c r="V141" s="976" t="s">
        <v>1323</v>
      </c>
      <c r="Z141" s="686"/>
      <c r="AA141" s="686"/>
    </row>
    <row r="142" spans="1:27" hidden="1" x14ac:dyDescent="0.25">
      <c r="B142" s="1191" t="s">
        <v>669</v>
      </c>
      <c r="C142" s="1015">
        <v>1067</v>
      </c>
      <c r="D142" s="976" t="s">
        <v>1447</v>
      </c>
      <c r="E142" s="976" t="s">
        <v>1316</v>
      </c>
      <c r="F142" s="976"/>
      <c r="G142" s="973">
        <v>64000000</v>
      </c>
      <c r="H142" s="974"/>
      <c r="I142" s="974">
        <v>24000000</v>
      </c>
      <c r="J142" s="974"/>
      <c r="K142" s="975"/>
      <c r="L142" s="974"/>
      <c r="M142" s="974">
        <f t="shared" si="37"/>
        <v>24000000</v>
      </c>
      <c r="N142" s="976"/>
      <c r="O142" s="976"/>
      <c r="P142" s="1013">
        <f t="shared" si="34"/>
        <v>40000000</v>
      </c>
      <c r="Q142" s="976"/>
      <c r="R142" s="977"/>
      <c r="S142" s="974"/>
      <c r="T142" s="1147"/>
      <c r="U142" s="974"/>
      <c r="V142" s="976"/>
      <c r="Z142" s="686"/>
      <c r="AA142" s="686"/>
    </row>
    <row r="143" spans="1:27" hidden="1" x14ac:dyDescent="0.25">
      <c r="B143" s="1191" t="s">
        <v>669</v>
      </c>
      <c r="C143" s="1015">
        <v>1067</v>
      </c>
      <c r="D143" s="976" t="s">
        <v>1888</v>
      </c>
      <c r="E143" s="976" t="s">
        <v>887</v>
      </c>
      <c r="F143" s="976"/>
      <c r="G143" s="973">
        <v>49740000</v>
      </c>
      <c r="H143" s="974"/>
      <c r="I143" s="974">
        <v>14922000</v>
      </c>
      <c r="J143" s="974"/>
      <c r="K143" s="975"/>
      <c r="L143" s="974"/>
      <c r="M143" s="974">
        <f t="shared" si="37"/>
        <v>14922000</v>
      </c>
      <c r="N143" s="976"/>
      <c r="O143" s="976"/>
      <c r="P143" s="1013">
        <f t="shared" si="34"/>
        <v>34818000</v>
      </c>
      <c r="Q143" s="976"/>
      <c r="R143" s="977"/>
      <c r="S143" s="974"/>
      <c r="T143" s="1147"/>
      <c r="U143" s="974"/>
      <c r="V143" s="976"/>
      <c r="Z143" s="686"/>
      <c r="AA143" s="686"/>
    </row>
    <row r="144" spans="1:27" hidden="1" x14ac:dyDescent="0.25">
      <c r="B144" s="1191" t="s">
        <v>669</v>
      </c>
      <c r="C144" s="1015">
        <v>1067</v>
      </c>
      <c r="D144" s="976" t="s">
        <v>1268</v>
      </c>
      <c r="E144" s="976" t="s">
        <v>1899</v>
      </c>
      <c r="F144" s="976"/>
      <c r="G144" s="973">
        <v>121787600</v>
      </c>
      <c r="H144" s="974"/>
      <c r="I144" s="974">
        <v>36536280</v>
      </c>
      <c r="J144" s="974"/>
      <c r="K144" s="975"/>
      <c r="L144" s="974"/>
      <c r="M144" s="974">
        <f t="shared" si="37"/>
        <v>36536280</v>
      </c>
      <c r="N144" s="976"/>
      <c r="O144" s="976"/>
      <c r="P144" s="1013">
        <f t="shared" si="34"/>
        <v>85251320</v>
      </c>
      <c r="Q144" s="976"/>
      <c r="R144" s="977"/>
      <c r="S144" s="974"/>
      <c r="T144" s="1147"/>
      <c r="U144" s="974"/>
      <c r="V144" s="976" t="s">
        <v>1323</v>
      </c>
      <c r="Z144" s="686"/>
      <c r="AA144" s="686"/>
    </row>
    <row r="145" spans="1:27" ht="15.75" hidden="1" x14ac:dyDescent="0.25">
      <c r="A145" s="723"/>
      <c r="B145" s="720" t="s">
        <v>997</v>
      </c>
      <c r="C145" s="720">
        <v>1067</v>
      </c>
      <c r="D145" s="699" t="s">
        <v>669</v>
      </c>
      <c r="E145" s="992"/>
      <c r="F145" s="992"/>
      <c r="G145" s="993"/>
      <c r="H145" s="994"/>
      <c r="I145" s="994"/>
      <c r="J145" s="994"/>
      <c r="K145" s="995"/>
      <c r="L145" s="994"/>
      <c r="M145" s="735">
        <f>SUM(M134:M144)</f>
        <v>547537452</v>
      </c>
      <c r="N145" s="992"/>
      <c r="O145" s="992"/>
      <c r="P145" s="1042">
        <f>SUM(P134:P144)</f>
        <v>458255931</v>
      </c>
      <c r="Q145" s="992"/>
      <c r="R145" s="998"/>
      <c r="S145" s="994"/>
      <c r="T145" s="1153"/>
      <c r="U145" s="994"/>
      <c r="V145" s="992"/>
      <c r="Z145" s="686"/>
      <c r="AA145" s="686"/>
    </row>
    <row r="146" spans="1:27" ht="26.25" x14ac:dyDescent="0.25">
      <c r="B146" s="1191" t="s">
        <v>1907</v>
      </c>
      <c r="C146" s="1015">
        <v>1073</v>
      </c>
      <c r="D146" s="1171" t="s">
        <v>1912</v>
      </c>
      <c r="E146" s="976" t="s">
        <v>1865</v>
      </c>
      <c r="F146" s="976"/>
      <c r="G146" s="973">
        <v>133740200</v>
      </c>
      <c r="H146" s="974"/>
      <c r="I146" s="974">
        <v>48632800</v>
      </c>
      <c r="J146" s="974"/>
      <c r="K146" s="975"/>
      <c r="L146" s="974"/>
      <c r="M146" s="974">
        <f t="shared" ref="M146" si="38">SUM(I146:L146)</f>
        <v>48632800</v>
      </c>
      <c r="N146" s="976"/>
      <c r="O146" s="976"/>
      <c r="P146" s="1013">
        <f t="shared" ref="P146" si="39">IF($H146="",($G146-$M146),($H146-$M146))</f>
        <v>85107400</v>
      </c>
      <c r="Q146" s="976"/>
      <c r="R146" s="977"/>
      <c r="S146" s="974"/>
      <c r="T146" s="1147"/>
      <c r="U146" s="974"/>
      <c r="V146" s="976"/>
      <c r="Z146" s="686"/>
      <c r="AA146" s="686"/>
    </row>
    <row r="147" spans="1:27" ht="15.75" x14ac:dyDescent="0.25">
      <c r="A147" s="723"/>
      <c r="B147" s="720" t="s">
        <v>997</v>
      </c>
      <c r="C147" s="720">
        <v>1073</v>
      </c>
      <c r="D147" s="699" t="s">
        <v>669</v>
      </c>
      <c r="E147" s="992"/>
      <c r="F147" s="992"/>
      <c r="G147" s="993"/>
      <c r="H147" s="994"/>
      <c r="I147" s="994"/>
      <c r="J147" s="994"/>
      <c r="K147" s="995"/>
      <c r="L147" s="994"/>
      <c r="M147" s="735">
        <f>SUM(M146:M146)</f>
        <v>48632800</v>
      </c>
      <c r="N147" s="992"/>
      <c r="O147" s="992"/>
      <c r="P147" s="1042">
        <f>SUM(P146:P146)</f>
        <v>85107400</v>
      </c>
      <c r="Q147" s="992"/>
      <c r="R147" s="998"/>
      <c r="S147" s="994"/>
      <c r="T147" s="1153"/>
      <c r="U147" s="994"/>
      <c r="V147" s="992"/>
      <c r="Z147" s="686"/>
      <c r="AA147" s="686"/>
    </row>
    <row r="148" spans="1:27" ht="15.75" x14ac:dyDescent="0.25">
      <c r="A148" s="723"/>
      <c r="B148" s="1034"/>
      <c r="C148" s="1034"/>
      <c r="D148" s="1035"/>
      <c r="E148" s="1036"/>
      <c r="F148" s="1036"/>
      <c r="G148" s="1037"/>
      <c r="H148" s="1038"/>
      <c r="I148" s="1038"/>
      <c r="J148" s="1038"/>
      <c r="K148" s="1039"/>
      <c r="L148" s="1038"/>
      <c r="M148" s="1040"/>
      <c r="N148" s="1036"/>
      <c r="O148" s="1036"/>
      <c r="P148" s="1043"/>
      <c r="Q148" s="1036"/>
      <c r="R148" s="1041"/>
      <c r="S148" s="1038"/>
      <c r="T148" s="1038"/>
      <c r="U148" s="1038"/>
      <c r="V148" s="1036"/>
      <c r="Z148" s="686"/>
      <c r="AA148" s="686"/>
    </row>
    <row r="149" spans="1:27" ht="15.75" x14ac:dyDescent="0.25">
      <c r="A149" s="723"/>
      <c r="B149" s="1034"/>
      <c r="C149" s="1034"/>
      <c r="D149" s="1035"/>
      <c r="E149" s="1036"/>
      <c r="F149" s="1036"/>
      <c r="G149" s="1037"/>
      <c r="H149" s="1038"/>
      <c r="I149" s="1038"/>
      <c r="J149" s="1038"/>
      <c r="K149" s="1039"/>
      <c r="L149" s="1038"/>
      <c r="M149" s="1040"/>
      <c r="N149" s="1036"/>
      <c r="O149" s="1036"/>
      <c r="P149" s="1043"/>
      <c r="Q149" s="1036"/>
      <c r="R149" s="1041"/>
      <c r="S149" s="1038"/>
      <c r="T149" s="1038"/>
      <c r="U149" s="1038"/>
      <c r="V149" s="1036"/>
      <c r="Z149" s="686"/>
      <c r="AA149" s="686"/>
    </row>
    <row r="151" spans="1:27" ht="18.75" x14ac:dyDescent="0.3">
      <c r="M151" s="1022" t="s">
        <v>1915</v>
      </c>
      <c r="P151" s="1021" t="e">
        <f>#REF!+#REF!+P8+P12+#REF!+P17+P22+#REF!+#REF!+P28+#REF!+P32+P35+#REF!+#REF!+P38+P41+P53+#REF!+#REF!+#REF!+#REF!+P57+P62+#REF!+P63+P67+#REF!+P78+#REF!+P90+P92+#REF!+P93+P95+P103+P111+#REF!+P117+P129+P133+P145+#REF!+P147+#REF!</f>
        <v>#REF!</v>
      </c>
    </row>
    <row r="163" spans="2:27" ht="15.75" x14ac:dyDescent="0.25">
      <c r="B163" s="686"/>
      <c r="C163" s="686"/>
      <c r="G163" s="686"/>
      <c r="H163" s="686"/>
      <c r="I163" s="686"/>
      <c r="J163" s="715" t="s">
        <v>1133</v>
      </c>
      <c r="K163" s="728"/>
      <c r="M163" s="714" t="e">
        <f>#REF!+#REF!+M8+M12+#REF!+M17+#REF!+M22+#REF!+#REF!+M28+#REF!+M32+#REF!+M35+#REF!+#REF!+M38+M41+M53+#REF!+#REF!+#REF!+#REF!+M57+M62+#REF!+M63+M67+#REF!+M78+#REF!+M90+M92+#REF!+M93+M95+M103+M111+#REF!+M117+M129+M133+M145+#REF!+M147+#REF!</f>
        <v>#REF!</v>
      </c>
      <c r="N163" s="714" t="e">
        <f>#REF!+N35+#REF!+N32+#REF!+N28+#REF!+#REF!+N22+#REF!+N17+#REF!+N12+N8+#REF!+#REF!</f>
        <v>#REF!</v>
      </c>
      <c r="O163" s="714"/>
      <c r="P163" s="871"/>
      <c r="V163" s="698"/>
      <c r="X163" s="686"/>
      <c r="Y163" s="686"/>
      <c r="Z163" s="686"/>
      <c r="AA163" s="686"/>
    </row>
    <row r="164" spans="2:27" x14ac:dyDescent="0.25">
      <c r="B164" s="686"/>
      <c r="C164" s="686"/>
      <c r="G164" s="686"/>
      <c r="H164" s="686"/>
      <c r="J164" s="694"/>
      <c r="M164" s="719"/>
      <c r="X164" s="686"/>
      <c r="Y164" s="686"/>
      <c r="Z164" s="686"/>
      <c r="AA164" s="686"/>
    </row>
    <row r="165" spans="2:27" x14ac:dyDescent="0.25">
      <c r="B165" s="686"/>
      <c r="C165" s="686"/>
      <c r="G165" s="686"/>
      <c r="H165" s="686"/>
      <c r="J165" s="718"/>
      <c r="M165" s="719"/>
      <c r="X165" s="686"/>
      <c r="Y165" s="686"/>
      <c r="Z165" s="686"/>
      <c r="AA165" s="686"/>
    </row>
    <row r="166" spans="2:27" x14ac:dyDescent="0.25">
      <c r="M166" s="698"/>
    </row>
    <row r="170" spans="2:27" x14ac:dyDescent="0.25">
      <c r="T170" s="687">
        <v>0</v>
      </c>
    </row>
  </sheetData>
  <autoFilter ref="A5:Z147">
    <filterColumn colId="2">
      <filters>
        <filter val="1002"/>
        <filter val="1073"/>
      </filters>
    </filterColumn>
  </autoFilter>
  <mergeCells count="4">
    <mergeCell ref="B1:V3"/>
    <mergeCell ref="H58:H59"/>
    <mergeCell ref="P58:P59"/>
    <mergeCell ref="V58:V59"/>
  </mergeCells>
  <pageMargins left="0" right="0" top="0" bottom="0" header="0.31496062992125984" footer="0.31496062992125984"/>
  <pageSetup paperSize="9" orientation="landscape" horizontalDpi="300" verticalDpi="3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-0.249977111117893"/>
  </sheetPr>
  <dimension ref="A1:XEZ135"/>
  <sheetViews>
    <sheetView tabSelected="1" topLeftCell="D1" zoomScale="80" zoomScaleNormal="80" workbookViewId="0">
      <selection activeCell="H6" sqref="H6"/>
    </sheetView>
  </sheetViews>
  <sheetFormatPr defaultColWidth="9.28515625" defaultRowHeight="15" x14ac:dyDescent="0.25"/>
  <cols>
    <col min="1" max="1" width="3.5703125" style="686" customWidth="1"/>
    <col min="2" max="2" width="23" style="721" customWidth="1"/>
    <col min="3" max="3" width="21.42578125" style="721" customWidth="1"/>
    <col min="4" max="4" width="27.42578125" style="686" customWidth="1"/>
    <col min="5" max="5" width="16.5703125" style="686" customWidth="1"/>
    <col min="6" max="6" width="19.5703125" style="686" customWidth="1"/>
    <col min="7" max="7" width="15.5703125" style="725" customWidth="1"/>
    <col min="8" max="8" width="15.140625" style="687" customWidth="1"/>
    <col min="9" max="9" width="18.42578125" style="687" customWidth="1"/>
    <col min="10" max="10" width="21.28515625" style="687" customWidth="1"/>
    <col min="11" max="11" width="14.42578125" style="727" customWidth="1"/>
    <col min="12" max="12" width="9.28515625" style="687" customWidth="1"/>
    <col min="13" max="13" width="16.5703125" style="686" customWidth="1"/>
    <col min="14" max="14" width="18.85546875" style="686" customWidth="1"/>
    <col min="15" max="15" width="31.5703125" style="874" customWidth="1"/>
    <col min="16" max="16" width="7.5703125" style="686" customWidth="1"/>
    <col min="17" max="17" width="9.42578125" style="688" customWidth="1"/>
    <col min="18" max="18" width="14.7109375" style="687" customWidth="1"/>
    <col min="19" max="20" width="23.140625" style="687" customWidth="1"/>
    <col min="21" max="21" width="30.85546875" style="686" customWidth="1"/>
    <col min="22" max="22" width="14.7109375" style="686" hidden="1" customWidth="1"/>
    <col min="23" max="23" width="24.7109375" style="687" customWidth="1"/>
    <col min="24" max="24" width="16.7109375" style="687" bestFit="1" customWidth="1"/>
    <col min="25" max="26" width="15.85546875" style="687" bestFit="1" customWidth="1"/>
    <col min="27" max="27" width="20.140625" style="686" customWidth="1"/>
    <col min="28" max="16384" width="9.28515625" style="686"/>
  </cols>
  <sheetData>
    <row r="1" spans="1:16379" ht="21" customHeight="1" x14ac:dyDescent="0.25">
      <c r="B1" s="1295" t="s">
        <v>2174</v>
      </c>
      <c r="C1" s="1295"/>
      <c r="D1" s="1295"/>
      <c r="E1" s="1295"/>
      <c r="F1" s="1295"/>
      <c r="G1" s="1295"/>
      <c r="H1" s="1295"/>
      <c r="I1" s="1295"/>
      <c r="J1" s="1295"/>
      <c r="K1" s="1295"/>
      <c r="L1" s="1295"/>
      <c r="M1" s="1295"/>
      <c r="N1" s="1295"/>
      <c r="O1" s="1295"/>
      <c r="P1" s="1295"/>
      <c r="Q1" s="1295"/>
      <c r="R1" s="1296"/>
      <c r="S1" s="1296"/>
      <c r="T1" s="1296"/>
      <c r="U1" s="1295"/>
    </row>
    <row r="2" spans="1:16379" ht="15" customHeight="1" x14ac:dyDescent="0.25">
      <c r="B2" s="1295"/>
      <c r="C2" s="1295"/>
      <c r="D2" s="1295"/>
      <c r="E2" s="1295"/>
      <c r="F2" s="1295"/>
      <c r="G2" s="1295"/>
      <c r="H2" s="1295"/>
      <c r="I2" s="1295"/>
      <c r="J2" s="1295"/>
      <c r="K2" s="1295"/>
      <c r="L2" s="1295"/>
      <c r="M2" s="1295"/>
      <c r="N2" s="1295"/>
      <c r="O2" s="1295"/>
      <c r="P2" s="1295"/>
      <c r="Q2" s="1295"/>
      <c r="R2" s="1296"/>
      <c r="S2" s="1296"/>
      <c r="T2" s="1296"/>
      <c r="U2" s="1295"/>
    </row>
    <row r="3" spans="1:16379" ht="15" customHeight="1" x14ac:dyDescent="0.25"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6"/>
      <c r="S3" s="1296"/>
      <c r="T3" s="1296"/>
      <c r="U3" s="1295"/>
    </row>
    <row r="4" spans="1:16379" ht="23.25" customHeight="1" x14ac:dyDescent="0.25">
      <c r="B4" s="1190"/>
      <c r="C4" s="1190"/>
      <c r="D4" s="746"/>
      <c r="E4" s="746"/>
      <c r="F4" s="746"/>
      <c r="G4" s="1074"/>
      <c r="H4" s="746"/>
      <c r="I4" s="743"/>
      <c r="J4" s="744"/>
      <c r="K4" s="745"/>
      <c r="L4" s="685"/>
      <c r="M4" s="1075"/>
      <c r="N4" s="1190"/>
      <c r="O4" s="868"/>
      <c r="R4" s="741"/>
      <c r="S4" s="741"/>
      <c r="T4" s="741"/>
    </row>
    <row r="5" spans="1:16379" ht="69.75" customHeight="1" x14ac:dyDescent="0.25">
      <c r="B5" s="880" t="s">
        <v>2164</v>
      </c>
      <c r="C5" s="880" t="s">
        <v>2165</v>
      </c>
      <c r="D5" s="880" t="s">
        <v>2166</v>
      </c>
      <c r="E5" s="1196" t="s">
        <v>2167</v>
      </c>
      <c r="F5" s="1196" t="s">
        <v>2180</v>
      </c>
      <c r="G5" s="1197" t="s">
        <v>2168</v>
      </c>
      <c r="H5" s="878" t="s">
        <v>2169</v>
      </c>
      <c r="I5" s="1197" t="s">
        <v>2170</v>
      </c>
      <c r="J5" s="878" t="s">
        <v>2171</v>
      </c>
      <c r="K5" s="1197" t="s">
        <v>2172</v>
      </c>
      <c r="L5" s="878" t="s">
        <v>2175</v>
      </c>
      <c r="M5" s="880" t="s">
        <v>2176</v>
      </c>
      <c r="N5" s="881" t="s">
        <v>2178</v>
      </c>
      <c r="O5" s="882" t="s">
        <v>2177</v>
      </c>
      <c r="P5" s="881" t="s">
        <v>17</v>
      </c>
      <c r="Q5" s="883" t="s">
        <v>18</v>
      </c>
      <c r="R5" s="878" t="s">
        <v>2173</v>
      </c>
      <c r="S5" s="882" t="s">
        <v>1200</v>
      </c>
      <c r="T5" s="882" t="s">
        <v>1201</v>
      </c>
      <c r="U5" s="875" t="s">
        <v>605</v>
      </c>
      <c r="V5" s="689" t="s">
        <v>939</v>
      </c>
      <c r="W5" s="729" t="s">
        <v>940</v>
      </c>
      <c r="X5" s="729" t="s">
        <v>940</v>
      </c>
    </row>
    <row r="6" spans="1:16379" x14ac:dyDescent="0.25">
      <c r="B6" s="1191" t="s">
        <v>1037</v>
      </c>
      <c r="C6" s="1191">
        <v>1002</v>
      </c>
      <c r="D6" s="976" t="s">
        <v>346</v>
      </c>
      <c r="E6" s="976" t="s">
        <v>857</v>
      </c>
      <c r="F6" s="1024">
        <v>40393915</v>
      </c>
      <c r="G6" s="973">
        <v>80787830</v>
      </c>
      <c r="H6" s="974"/>
      <c r="I6" s="974"/>
      <c r="J6" s="974"/>
      <c r="K6" s="975"/>
      <c r="L6" s="974"/>
      <c r="M6" s="974">
        <f>SUM(I6:L6)</f>
        <v>0</v>
      </c>
      <c r="N6" s="1194">
        <f>F6+M6</f>
        <v>40393915</v>
      </c>
      <c r="O6" s="1195">
        <f>IF($H6="",$G6-$N6,$H6-$N6)</f>
        <v>40393915</v>
      </c>
      <c r="P6" s="1147"/>
      <c r="Q6" s="974"/>
      <c r="R6" s="976"/>
      <c r="S6" s="687" t="s">
        <v>1006</v>
      </c>
      <c r="T6" s="687">
        <v>3692000</v>
      </c>
      <c r="U6" s="687"/>
      <c r="V6" s="687"/>
      <c r="W6" s="686"/>
      <c r="X6" s="686"/>
      <c r="Y6" s="686"/>
      <c r="Z6" s="686"/>
    </row>
    <row r="7" spans="1:16379" x14ac:dyDescent="0.25">
      <c r="B7" s="1191" t="s">
        <v>1037</v>
      </c>
      <c r="C7" s="1191">
        <v>1002</v>
      </c>
      <c r="D7" s="976" t="s">
        <v>858</v>
      </c>
      <c r="E7" s="976" t="s">
        <v>859</v>
      </c>
      <c r="F7" s="1024">
        <v>94500000</v>
      </c>
      <c r="G7" s="1108">
        <v>135000000</v>
      </c>
      <c r="H7" s="974"/>
      <c r="I7" s="974"/>
      <c r="J7" s="974"/>
      <c r="K7" s="975"/>
      <c r="L7" s="974"/>
      <c r="M7" s="974">
        <f t="shared" ref="M7:M10" si="0">SUM(I7:L7)</f>
        <v>0</v>
      </c>
      <c r="N7" s="1194">
        <f t="shared" ref="N7:N15" si="1">F7+M7</f>
        <v>94500000</v>
      </c>
      <c r="O7" s="1195">
        <f t="shared" ref="O7:O10" si="2">IF($H7="",$G7-$N7,$H7-$N7)</f>
        <v>40500000</v>
      </c>
      <c r="P7" s="1147"/>
      <c r="Q7" s="974"/>
      <c r="R7" s="976"/>
      <c r="S7" s="687" t="s">
        <v>1008</v>
      </c>
      <c r="T7" s="687">
        <v>940000</v>
      </c>
      <c r="U7" s="687"/>
      <c r="V7" s="687"/>
      <c r="W7" s="686"/>
      <c r="X7" s="686"/>
      <c r="Y7" s="686"/>
      <c r="Z7" s="686"/>
    </row>
    <row r="8" spans="1:16379" x14ac:dyDescent="0.25">
      <c r="B8" s="1191" t="s">
        <v>1037</v>
      </c>
      <c r="C8" s="1191">
        <v>1002</v>
      </c>
      <c r="D8" s="976" t="s">
        <v>92</v>
      </c>
      <c r="E8" s="976" t="s">
        <v>865</v>
      </c>
      <c r="F8" s="1024">
        <v>6667650</v>
      </c>
      <c r="G8" s="973">
        <v>13335300</v>
      </c>
      <c r="H8" s="974"/>
      <c r="I8" s="974"/>
      <c r="J8" s="974"/>
      <c r="K8" s="975"/>
      <c r="L8" s="974"/>
      <c r="M8" s="974">
        <f t="shared" si="0"/>
        <v>0</v>
      </c>
      <c r="N8" s="1194">
        <f t="shared" si="1"/>
        <v>6667650</v>
      </c>
      <c r="O8" s="1195">
        <f t="shared" si="2"/>
        <v>6667650</v>
      </c>
      <c r="P8" s="1147"/>
      <c r="Q8" s="974"/>
      <c r="R8" s="976"/>
      <c r="U8" s="687"/>
      <c r="V8" s="687"/>
      <c r="W8" s="686"/>
      <c r="AA8" s="687"/>
      <c r="AB8" s="687"/>
      <c r="AC8" s="687"/>
      <c r="AD8" s="687"/>
      <c r="AE8" s="687"/>
      <c r="AF8" s="687"/>
      <c r="AG8" s="687"/>
      <c r="AH8" s="687"/>
      <c r="AI8" s="687"/>
      <c r="AJ8" s="687"/>
      <c r="AK8" s="687"/>
      <c r="AL8" s="687"/>
      <c r="AM8" s="687"/>
      <c r="AN8" s="687"/>
      <c r="AO8" s="687"/>
      <c r="AP8" s="687"/>
      <c r="AQ8" s="687"/>
      <c r="AR8" s="687"/>
      <c r="AS8" s="687"/>
      <c r="AT8" s="687"/>
      <c r="AU8" s="687"/>
      <c r="AV8" s="687"/>
      <c r="AW8" s="687"/>
      <c r="AX8" s="687"/>
      <c r="AY8" s="687"/>
      <c r="AZ8" s="687"/>
      <c r="BA8" s="687"/>
      <c r="BB8" s="687"/>
      <c r="BC8" s="687"/>
      <c r="BD8" s="687"/>
      <c r="BE8" s="687"/>
      <c r="BF8" s="687"/>
      <c r="BG8" s="687"/>
      <c r="BH8" s="687"/>
      <c r="BI8" s="687"/>
      <c r="BJ8" s="687"/>
      <c r="BK8" s="687"/>
      <c r="BL8" s="687"/>
      <c r="BM8" s="687"/>
      <c r="BN8" s="687"/>
      <c r="BO8" s="687"/>
      <c r="BP8" s="687"/>
      <c r="BQ8" s="687"/>
      <c r="BR8" s="687"/>
      <c r="BS8" s="687"/>
      <c r="BT8" s="687"/>
      <c r="BU8" s="687"/>
      <c r="BV8" s="687"/>
      <c r="BW8" s="687"/>
      <c r="BX8" s="687"/>
      <c r="BY8" s="687"/>
      <c r="BZ8" s="687"/>
      <c r="CA8" s="687"/>
      <c r="CB8" s="687"/>
      <c r="CC8" s="687"/>
      <c r="CD8" s="687"/>
      <c r="CE8" s="687"/>
      <c r="CF8" s="687"/>
      <c r="CG8" s="687"/>
      <c r="CH8" s="687"/>
      <c r="CI8" s="687"/>
      <c r="CJ8" s="687"/>
      <c r="CK8" s="687"/>
      <c r="CL8" s="687"/>
      <c r="CM8" s="687"/>
      <c r="CN8" s="687"/>
      <c r="CO8" s="687"/>
      <c r="CP8" s="687"/>
      <c r="CQ8" s="687"/>
      <c r="CR8" s="687"/>
      <c r="CS8" s="687"/>
      <c r="CT8" s="687"/>
      <c r="CU8" s="687"/>
      <c r="CV8" s="687"/>
      <c r="CW8" s="687"/>
      <c r="CX8" s="687"/>
      <c r="CY8" s="687"/>
      <c r="CZ8" s="687"/>
      <c r="DA8" s="687"/>
      <c r="DB8" s="687"/>
      <c r="DC8" s="687"/>
      <c r="DD8" s="687"/>
      <c r="DE8" s="687"/>
      <c r="DF8" s="687"/>
      <c r="DG8" s="687"/>
      <c r="DH8" s="687"/>
      <c r="DI8" s="687"/>
      <c r="DJ8" s="687"/>
      <c r="DK8" s="687"/>
      <c r="DL8" s="687"/>
      <c r="DM8" s="687"/>
      <c r="DN8" s="687"/>
      <c r="DO8" s="687"/>
      <c r="DP8" s="687"/>
      <c r="DQ8" s="687"/>
      <c r="DR8" s="687"/>
      <c r="DS8" s="687"/>
      <c r="DT8" s="687"/>
      <c r="DU8" s="687"/>
      <c r="DV8" s="687"/>
      <c r="DW8" s="687"/>
      <c r="DX8" s="687"/>
      <c r="DY8" s="687"/>
      <c r="DZ8" s="687"/>
      <c r="EA8" s="687"/>
      <c r="EB8" s="687"/>
      <c r="EC8" s="687"/>
      <c r="ED8" s="687"/>
      <c r="EE8" s="687"/>
      <c r="EF8" s="687"/>
      <c r="EG8" s="687"/>
      <c r="EH8" s="687"/>
      <c r="EI8" s="687"/>
      <c r="EJ8" s="687"/>
      <c r="EK8" s="687"/>
      <c r="EL8" s="687"/>
      <c r="EM8" s="687"/>
      <c r="EN8" s="687"/>
      <c r="EO8" s="687"/>
      <c r="EP8" s="687"/>
      <c r="EQ8" s="687"/>
      <c r="ER8" s="687"/>
      <c r="ES8" s="687"/>
      <c r="ET8" s="687"/>
      <c r="EU8" s="687"/>
      <c r="EV8" s="687"/>
      <c r="EW8" s="687"/>
      <c r="EX8" s="687"/>
      <c r="EY8" s="687"/>
      <c r="EZ8" s="687"/>
      <c r="FA8" s="687"/>
      <c r="FB8" s="687"/>
      <c r="FC8" s="687"/>
      <c r="FD8" s="687"/>
      <c r="FE8" s="687"/>
      <c r="FF8" s="687"/>
      <c r="FG8" s="687"/>
      <c r="FH8" s="687"/>
      <c r="FI8" s="687"/>
      <c r="FJ8" s="687"/>
      <c r="FK8" s="687"/>
      <c r="FL8" s="687"/>
      <c r="FM8" s="687"/>
      <c r="FN8" s="687"/>
      <c r="FO8" s="687"/>
      <c r="FP8" s="687"/>
      <c r="FQ8" s="687"/>
      <c r="FR8" s="687"/>
      <c r="FS8" s="687"/>
      <c r="FT8" s="687"/>
      <c r="FU8" s="687"/>
      <c r="FV8" s="687"/>
      <c r="FW8" s="687"/>
      <c r="FX8" s="687"/>
      <c r="FY8" s="687"/>
      <c r="FZ8" s="687"/>
      <c r="GA8" s="687"/>
      <c r="GB8" s="687"/>
      <c r="GC8" s="687"/>
      <c r="GD8" s="687"/>
      <c r="GE8" s="687"/>
      <c r="GF8" s="687"/>
      <c r="GG8" s="687"/>
      <c r="GH8" s="687"/>
      <c r="GI8" s="687"/>
      <c r="GJ8" s="687"/>
      <c r="GK8" s="687"/>
      <c r="GL8" s="687"/>
      <c r="GM8" s="687"/>
      <c r="GN8" s="687"/>
      <c r="GO8" s="687"/>
      <c r="GP8" s="687"/>
      <c r="GQ8" s="687"/>
      <c r="GR8" s="687"/>
      <c r="GS8" s="687"/>
      <c r="GT8" s="687"/>
      <c r="GU8" s="687"/>
      <c r="GV8" s="687"/>
      <c r="GW8" s="687"/>
      <c r="GX8" s="687"/>
      <c r="GY8" s="687"/>
      <c r="GZ8" s="687"/>
      <c r="HA8" s="687"/>
      <c r="HB8" s="687"/>
      <c r="HC8" s="687"/>
      <c r="HD8" s="687"/>
      <c r="HE8" s="687"/>
      <c r="HF8" s="687"/>
      <c r="HG8" s="687"/>
      <c r="HH8" s="687"/>
      <c r="HI8" s="687"/>
      <c r="HJ8" s="687"/>
      <c r="HK8" s="687"/>
      <c r="HL8" s="687"/>
      <c r="HM8" s="687"/>
      <c r="HN8" s="687"/>
      <c r="HO8" s="687"/>
      <c r="HP8" s="687"/>
      <c r="HQ8" s="687"/>
      <c r="HR8" s="687"/>
      <c r="HS8" s="687"/>
      <c r="HT8" s="687"/>
      <c r="HU8" s="687"/>
      <c r="HV8" s="687"/>
      <c r="HW8" s="687"/>
      <c r="HX8" s="687"/>
      <c r="HY8" s="687"/>
      <c r="HZ8" s="687"/>
      <c r="IA8" s="687"/>
      <c r="IB8" s="687"/>
      <c r="IC8" s="687"/>
      <c r="ID8" s="687"/>
      <c r="IE8" s="687"/>
      <c r="IF8" s="687"/>
      <c r="IG8" s="687"/>
      <c r="IH8" s="687"/>
      <c r="II8" s="687"/>
      <c r="IJ8" s="687"/>
      <c r="IK8" s="687"/>
      <c r="IL8" s="687"/>
      <c r="IM8" s="687"/>
      <c r="IN8" s="687"/>
      <c r="IO8" s="687"/>
      <c r="IP8" s="687"/>
      <c r="IQ8" s="687"/>
      <c r="IR8" s="687"/>
      <c r="IS8" s="687"/>
      <c r="IT8" s="687"/>
      <c r="IU8" s="687"/>
      <c r="IV8" s="687"/>
      <c r="IW8" s="687"/>
      <c r="IX8" s="687"/>
      <c r="IY8" s="687"/>
      <c r="IZ8" s="687"/>
      <c r="JA8" s="687"/>
      <c r="JB8" s="687"/>
      <c r="JC8" s="687"/>
      <c r="JD8" s="687"/>
      <c r="JE8" s="687"/>
      <c r="JF8" s="687"/>
      <c r="JG8" s="687"/>
      <c r="JH8" s="687"/>
      <c r="JI8" s="687"/>
      <c r="JJ8" s="687"/>
      <c r="JK8" s="687"/>
      <c r="JL8" s="687"/>
      <c r="JM8" s="687"/>
      <c r="JN8" s="687"/>
      <c r="JO8" s="687"/>
      <c r="JP8" s="687"/>
      <c r="JQ8" s="687"/>
      <c r="JR8" s="687"/>
      <c r="JS8" s="687"/>
      <c r="JT8" s="687"/>
      <c r="JU8" s="687"/>
      <c r="JV8" s="687"/>
      <c r="JW8" s="687"/>
      <c r="JX8" s="687"/>
      <c r="JY8" s="687"/>
      <c r="JZ8" s="687"/>
      <c r="KA8" s="687"/>
      <c r="KB8" s="687"/>
      <c r="KC8" s="687"/>
      <c r="KD8" s="687"/>
      <c r="KE8" s="687"/>
      <c r="KF8" s="687"/>
      <c r="KG8" s="687"/>
      <c r="KH8" s="687"/>
      <c r="KI8" s="687"/>
      <c r="KJ8" s="687"/>
      <c r="KK8" s="687"/>
      <c r="KL8" s="687"/>
      <c r="KM8" s="687"/>
      <c r="KN8" s="687"/>
      <c r="KO8" s="687"/>
      <c r="KP8" s="687"/>
      <c r="KQ8" s="687"/>
      <c r="KR8" s="687"/>
      <c r="KS8" s="687"/>
      <c r="KT8" s="687"/>
      <c r="KU8" s="687"/>
      <c r="KV8" s="687"/>
      <c r="KW8" s="687"/>
      <c r="KX8" s="687"/>
      <c r="KY8" s="687"/>
      <c r="KZ8" s="687"/>
      <c r="LA8" s="687"/>
      <c r="LB8" s="687"/>
      <c r="LC8" s="687"/>
      <c r="LD8" s="687"/>
      <c r="LE8" s="687"/>
      <c r="LF8" s="687"/>
      <c r="LG8" s="687"/>
      <c r="LH8" s="687"/>
      <c r="LI8" s="687"/>
      <c r="LJ8" s="687"/>
      <c r="LK8" s="687"/>
      <c r="LL8" s="687"/>
      <c r="LM8" s="687"/>
      <c r="LN8" s="687"/>
      <c r="LO8" s="687"/>
      <c r="LP8" s="687"/>
      <c r="LQ8" s="687"/>
      <c r="LR8" s="687"/>
      <c r="LS8" s="687"/>
      <c r="LT8" s="687"/>
      <c r="LU8" s="687"/>
      <c r="LV8" s="687"/>
      <c r="LW8" s="687"/>
      <c r="LX8" s="687"/>
      <c r="LY8" s="687"/>
      <c r="LZ8" s="687"/>
      <c r="MA8" s="687"/>
      <c r="MB8" s="687"/>
      <c r="MC8" s="687"/>
      <c r="MD8" s="687"/>
      <c r="ME8" s="687"/>
      <c r="MF8" s="687"/>
      <c r="MG8" s="687"/>
      <c r="MH8" s="687"/>
      <c r="MI8" s="687"/>
      <c r="MJ8" s="687"/>
      <c r="MK8" s="687"/>
      <c r="ML8" s="687"/>
      <c r="MM8" s="687"/>
      <c r="MN8" s="687"/>
      <c r="MO8" s="687"/>
      <c r="MP8" s="687"/>
      <c r="MQ8" s="687"/>
      <c r="MR8" s="687"/>
      <c r="MS8" s="687"/>
      <c r="MT8" s="687"/>
      <c r="MU8" s="687"/>
      <c r="MV8" s="687"/>
      <c r="MW8" s="687"/>
      <c r="MX8" s="687"/>
      <c r="MY8" s="687"/>
      <c r="MZ8" s="687"/>
      <c r="NA8" s="687"/>
      <c r="NB8" s="687"/>
      <c r="NC8" s="687"/>
      <c r="ND8" s="687"/>
      <c r="NE8" s="687"/>
      <c r="NF8" s="687"/>
      <c r="NG8" s="687"/>
      <c r="NH8" s="687"/>
      <c r="NI8" s="687"/>
      <c r="NJ8" s="687"/>
      <c r="NK8" s="687"/>
      <c r="NL8" s="687"/>
      <c r="NM8" s="687"/>
      <c r="NN8" s="687"/>
      <c r="NO8" s="687"/>
      <c r="NP8" s="687"/>
      <c r="NQ8" s="687"/>
      <c r="NR8" s="687"/>
      <c r="NS8" s="687"/>
      <c r="NT8" s="687"/>
      <c r="NU8" s="687"/>
      <c r="NV8" s="687"/>
      <c r="NW8" s="687"/>
      <c r="NX8" s="687"/>
      <c r="NY8" s="687"/>
      <c r="NZ8" s="687"/>
      <c r="OA8" s="687"/>
      <c r="OB8" s="687"/>
      <c r="OC8" s="687"/>
      <c r="OD8" s="687"/>
      <c r="OE8" s="687"/>
      <c r="OF8" s="687"/>
      <c r="OG8" s="687"/>
      <c r="OH8" s="687"/>
      <c r="OI8" s="687"/>
      <c r="OJ8" s="687"/>
      <c r="OK8" s="687"/>
      <c r="OL8" s="687"/>
      <c r="OM8" s="687"/>
      <c r="ON8" s="687"/>
      <c r="OO8" s="687"/>
      <c r="OP8" s="687"/>
      <c r="OQ8" s="687"/>
      <c r="OR8" s="687"/>
      <c r="OS8" s="687"/>
      <c r="OT8" s="687"/>
      <c r="OU8" s="687"/>
      <c r="OV8" s="687"/>
      <c r="OW8" s="687"/>
      <c r="OX8" s="687"/>
      <c r="OY8" s="687"/>
      <c r="OZ8" s="687"/>
      <c r="PA8" s="687"/>
      <c r="PB8" s="687"/>
      <c r="PC8" s="687"/>
      <c r="PD8" s="687"/>
      <c r="PE8" s="687"/>
      <c r="PF8" s="687"/>
      <c r="PG8" s="687"/>
      <c r="PH8" s="687"/>
      <c r="PI8" s="687"/>
      <c r="PJ8" s="687"/>
      <c r="PK8" s="687"/>
      <c r="PL8" s="687"/>
      <c r="PM8" s="687"/>
      <c r="PN8" s="687"/>
      <c r="PO8" s="687"/>
      <c r="PP8" s="687"/>
      <c r="PQ8" s="687"/>
      <c r="PR8" s="687"/>
      <c r="PS8" s="687"/>
      <c r="PT8" s="687"/>
      <c r="PU8" s="687"/>
      <c r="PV8" s="687"/>
      <c r="PW8" s="687"/>
      <c r="PX8" s="687"/>
      <c r="PY8" s="687"/>
      <c r="PZ8" s="687"/>
      <c r="QA8" s="687"/>
      <c r="QB8" s="687"/>
      <c r="QC8" s="687"/>
      <c r="QD8" s="687"/>
      <c r="QE8" s="687"/>
      <c r="QF8" s="687"/>
      <c r="QG8" s="687"/>
      <c r="QH8" s="687"/>
      <c r="QI8" s="687"/>
      <c r="QJ8" s="687"/>
      <c r="QK8" s="687"/>
      <c r="QL8" s="687"/>
      <c r="QM8" s="687"/>
      <c r="QN8" s="687"/>
      <c r="QO8" s="687"/>
      <c r="QP8" s="687"/>
      <c r="QQ8" s="687"/>
      <c r="QR8" s="687"/>
      <c r="QS8" s="687"/>
      <c r="QT8" s="687"/>
      <c r="QU8" s="687"/>
      <c r="QV8" s="687"/>
      <c r="QW8" s="687"/>
      <c r="QX8" s="687"/>
      <c r="QY8" s="687"/>
      <c r="QZ8" s="687"/>
      <c r="RA8" s="687"/>
      <c r="RB8" s="687"/>
      <c r="RC8" s="687"/>
      <c r="RD8" s="687"/>
      <c r="RE8" s="687"/>
      <c r="RF8" s="687"/>
      <c r="RG8" s="687"/>
      <c r="RH8" s="687"/>
      <c r="RI8" s="687"/>
      <c r="RJ8" s="687"/>
      <c r="RK8" s="687"/>
      <c r="RL8" s="687"/>
      <c r="RM8" s="687"/>
      <c r="RN8" s="687"/>
      <c r="RO8" s="687"/>
      <c r="RP8" s="687"/>
      <c r="RQ8" s="687"/>
      <c r="RR8" s="687"/>
      <c r="RS8" s="687"/>
      <c r="RT8" s="687"/>
      <c r="RU8" s="687"/>
      <c r="RV8" s="687"/>
      <c r="RW8" s="687"/>
      <c r="RX8" s="687"/>
      <c r="RY8" s="687"/>
      <c r="RZ8" s="687"/>
      <c r="SA8" s="687"/>
      <c r="SB8" s="687"/>
      <c r="SC8" s="687"/>
      <c r="SD8" s="687"/>
      <c r="SE8" s="687"/>
      <c r="SF8" s="687"/>
      <c r="SG8" s="687"/>
      <c r="SH8" s="687"/>
      <c r="SI8" s="687"/>
      <c r="SJ8" s="687"/>
      <c r="SK8" s="687"/>
      <c r="SL8" s="687"/>
      <c r="SM8" s="687"/>
      <c r="SN8" s="687"/>
      <c r="SO8" s="687"/>
      <c r="SP8" s="687"/>
      <c r="SQ8" s="687"/>
      <c r="SR8" s="687"/>
      <c r="SS8" s="687"/>
      <c r="ST8" s="687"/>
      <c r="SU8" s="687"/>
      <c r="SV8" s="687"/>
      <c r="SW8" s="687"/>
      <c r="SX8" s="687"/>
      <c r="SY8" s="687"/>
      <c r="SZ8" s="687"/>
      <c r="TA8" s="687"/>
      <c r="TB8" s="687"/>
      <c r="TC8" s="687"/>
      <c r="TD8" s="687"/>
      <c r="TE8" s="687"/>
      <c r="TF8" s="687"/>
      <c r="TG8" s="687"/>
      <c r="TH8" s="687"/>
      <c r="TI8" s="687"/>
      <c r="TJ8" s="687"/>
      <c r="TK8" s="687"/>
      <c r="TL8" s="687"/>
      <c r="TM8" s="687"/>
      <c r="TN8" s="687"/>
      <c r="TO8" s="687"/>
      <c r="TP8" s="687"/>
      <c r="TQ8" s="687"/>
      <c r="TR8" s="687"/>
      <c r="TS8" s="687"/>
      <c r="TT8" s="687"/>
      <c r="TU8" s="687"/>
      <c r="TV8" s="687"/>
      <c r="TW8" s="687"/>
      <c r="TX8" s="687"/>
      <c r="TY8" s="687"/>
      <c r="TZ8" s="687"/>
      <c r="UA8" s="687"/>
      <c r="UB8" s="687"/>
      <c r="UC8" s="687"/>
      <c r="UD8" s="687"/>
      <c r="UE8" s="687"/>
      <c r="UF8" s="687"/>
      <c r="UG8" s="687"/>
      <c r="UH8" s="687"/>
      <c r="UI8" s="687"/>
      <c r="UJ8" s="687"/>
      <c r="UK8" s="687"/>
      <c r="UL8" s="687"/>
      <c r="UM8" s="687"/>
      <c r="UN8" s="687"/>
      <c r="UO8" s="687"/>
      <c r="UP8" s="687"/>
      <c r="UQ8" s="687"/>
      <c r="UR8" s="687"/>
      <c r="US8" s="687"/>
      <c r="UT8" s="687"/>
      <c r="UU8" s="687"/>
      <c r="UV8" s="687"/>
      <c r="UW8" s="687"/>
      <c r="UX8" s="687"/>
      <c r="UY8" s="687"/>
      <c r="UZ8" s="687"/>
      <c r="VA8" s="687"/>
      <c r="VB8" s="687"/>
      <c r="VC8" s="687"/>
      <c r="VD8" s="687"/>
      <c r="VE8" s="687"/>
      <c r="VF8" s="687"/>
      <c r="VG8" s="687"/>
      <c r="VH8" s="687"/>
      <c r="VI8" s="687"/>
      <c r="VJ8" s="687"/>
      <c r="VK8" s="687"/>
      <c r="VL8" s="687"/>
      <c r="VM8" s="687"/>
      <c r="VN8" s="687"/>
      <c r="VO8" s="687"/>
      <c r="VP8" s="687"/>
      <c r="VQ8" s="687"/>
      <c r="VR8" s="687"/>
      <c r="VS8" s="687"/>
      <c r="VT8" s="687"/>
      <c r="VU8" s="687"/>
      <c r="VV8" s="687"/>
      <c r="VW8" s="687"/>
      <c r="VX8" s="687"/>
      <c r="VY8" s="687"/>
      <c r="VZ8" s="687"/>
      <c r="WA8" s="687"/>
      <c r="WB8" s="687"/>
      <c r="WC8" s="687"/>
      <c r="WD8" s="687"/>
      <c r="WE8" s="687"/>
      <c r="WF8" s="687"/>
      <c r="WG8" s="687"/>
      <c r="WH8" s="687"/>
      <c r="WI8" s="687"/>
      <c r="WJ8" s="687"/>
      <c r="WK8" s="687"/>
      <c r="WL8" s="687"/>
      <c r="WM8" s="687"/>
      <c r="WN8" s="687"/>
      <c r="WO8" s="687"/>
      <c r="WP8" s="687"/>
      <c r="WQ8" s="687"/>
      <c r="WR8" s="687"/>
      <c r="WS8" s="687"/>
      <c r="WT8" s="687"/>
      <c r="WU8" s="687"/>
      <c r="WV8" s="687"/>
      <c r="WW8" s="687"/>
      <c r="WX8" s="687"/>
      <c r="WY8" s="687"/>
      <c r="WZ8" s="687"/>
      <c r="XA8" s="687"/>
      <c r="XB8" s="687"/>
      <c r="XC8" s="687"/>
      <c r="XD8" s="687"/>
      <c r="XE8" s="687"/>
      <c r="XF8" s="687"/>
      <c r="XG8" s="687"/>
      <c r="XH8" s="687"/>
      <c r="XI8" s="687"/>
      <c r="XJ8" s="687"/>
      <c r="XK8" s="687"/>
      <c r="XL8" s="687"/>
      <c r="XM8" s="687"/>
      <c r="XN8" s="687"/>
      <c r="XO8" s="687"/>
      <c r="XP8" s="687"/>
      <c r="XQ8" s="687"/>
      <c r="XR8" s="687"/>
      <c r="XS8" s="687"/>
      <c r="XT8" s="687"/>
      <c r="XU8" s="687"/>
      <c r="XV8" s="687"/>
      <c r="XW8" s="687"/>
      <c r="XX8" s="687"/>
      <c r="XY8" s="687"/>
      <c r="XZ8" s="687"/>
      <c r="YA8" s="687"/>
      <c r="YB8" s="687"/>
      <c r="YC8" s="687"/>
      <c r="YD8" s="687"/>
      <c r="YE8" s="687"/>
      <c r="YF8" s="687"/>
      <c r="YG8" s="687"/>
      <c r="YH8" s="687"/>
      <c r="YI8" s="687"/>
      <c r="YJ8" s="687"/>
      <c r="YK8" s="687"/>
      <c r="YL8" s="687"/>
      <c r="YM8" s="687"/>
      <c r="YN8" s="687"/>
      <c r="YO8" s="687"/>
      <c r="YP8" s="687"/>
      <c r="YQ8" s="687"/>
      <c r="YR8" s="687"/>
      <c r="YS8" s="687"/>
      <c r="YT8" s="687"/>
      <c r="YU8" s="687"/>
      <c r="YV8" s="687"/>
      <c r="YW8" s="687"/>
      <c r="YX8" s="687"/>
      <c r="YY8" s="687"/>
      <c r="YZ8" s="687"/>
      <c r="ZA8" s="687"/>
      <c r="ZB8" s="687"/>
      <c r="ZC8" s="687"/>
      <c r="ZD8" s="687"/>
      <c r="ZE8" s="687"/>
      <c r="ZF8" s="687"/>
      <c r="ZG8" s="687"/>
      <c r="ZH8" s="687"/>
      <c r="ZI8" s="687"/>
      <c r="ZJ8" s="687"/>
      <c r="ZK8" s="687"/>
      <c r="ZL8" s="687"/>
      <c r="ZM8" s="687"/>
      <c r="ZN8" s="687"/>
      <c r="ZO8" s="687"/>
      <c r="ZP8" s="687"/>
      <c r="ZQ8" s="687"/>
      <c r="ZR8" s="687"/>
      <c r="ZS8" s="687"/>
      <c r="ZT8" s="687"/>
      <c r="ZU8" s="687"/>
      <c r="ZV8" s="687"/>
      <c r="ZW8" s="687"/>
      <c r="ZX8" s="687"/>
      <c r="ZY8" s="687"/>
      <c r="ZZ8" s="687"/>
      <c r="AAA8" s="687"/>
      <c r="AAB8" s="687"/>
      <c r="AAC8" s="687"/>
      <c r="AAD8" s="687"/>
      <c r="AAE8" s="687"/>
      <c r="AAF8" s="687"/>
      <c r="AAG8" s="687"/>
      <c r="AAH8" s="687"/>
      <c r="AAI8" s="687"/>
      <c r="AAJ8" s="687"/>
      <c r="AAK8" s="687"/>
      <c r="AAL8" s="687"/>
      <c r="AAM8" s="687"/>
      <c r="AAN8" s="687"/>
      <c r="AAO8" s="687"/>
      <c r="AAP8" s="687"/>
      <c r="AAQ8" s="687"/>
      <c r="AAR8" s="687"/>
      <c r="AAS8" s="687"/>
      <c r="AAT8" s="687"/>
      <c r="AAU8" s="687"/>
      <c r="AAV8" s="687"/>
      <c r="AAW8" s="687"/>
      <c r="AAX8" s="687"/>
      <c r="AAY8" s="687"/>
      <c r="AAZ8" s="687"/>
      <c r="ABA8" s="687"/>
      <c r="ABB8" s="687"/>
      <c r="ABC8" s="687"/>
      <c r="ABD8" s="687"/>
      <c r="ABE8" s="687"/>
      <c r="ABF8" s="687"/>
      <c r="ABG8" s="687"/>
      <c r="ABH8" s="687"/>
      <c r="ABI8" s="687"/>
      <c r="ABJ8" s="687"/>
      <c r="ABK8" s="687"/>
      <c r="ABL8" s="687"/>
      <c r="ABM8" s="687"/>
      <c r="ABN8" s="687"/>
      <c r="ABO8" s="687"/>
      <c r="ABP8" s="687"/>
      <c r="ABQ8" s="687"/>
      <c r="ABR8" s="687"/>
      <c r="ABS8" s="687"/>
      <c r="ABT8" s="687"/>
      <c r="ABU8" s="687"/>
      <c r="ABV8" s="687"/>
      <c r="ABW8" s="687"/>
      <c r="ABX8" s="687"/>
      <c r="ABY8" s="687"/>
      <c r="ABZ8" s="687"/>
      <c r="ACA8" s="687"/>
      <c r="ACB8" s="687"/>
      <c r="ACC8" s="687"/>
      <c r="ACD8" s="687"/>
      <c r="ACE8" s="687"/>
      <c r="ACF8" s="687"/>
      <c r="ACG8" s="687"/>
      <c r="ACH8" s="687"/>
      <c r="ACI8" s="687"/>
      <c r="ACJ8" s="687"/>
      <c r="ACK8" s="687"/>
      <c r="ACL8" s="687"/>
      <c r="ACM8" s="687"/>
      <c r="ACN8" s="687"/>
      <c r="ACO8" s="687"/>
      <c r="ACP8" s="687"/>
      <c r="ACQ8" s="687"/>
      <c r="ACR8" s="687"/>
      <c r="ACS8" s="687"/>
      <c r="ACT8" s="687"/>
      <c r="ACU8" s="687"/>
      <c r="ACV8" s="687"/>
      <c r="ACW8" s="687"/>
      <c r="ACX8" s="687"/>
      <c r="ACY8" s="687"/>
      <c r="ACZ8" s="687"/>
      <c r="ADA8" s="687"/>
      <c r="ADB8" s="687"/>
      <c r="ADC8" s="687"/>
      <c r="ADD8" s="687"/>
      <c r="ADE8" s="687"/>
      <c r="ADF8" s="687"/>
      <c r="ADG8" s="687"/>
      <c r="ADH8" s="687"/>
      <c r="ADI8" s="687"/>
      <c r="ADJ8" s="687"/>
      <c r="ADK8" s="687"/>
      <c r="ADL8" s="687"/>
      <c r="ADM8" s="687"/>
      <c r="ADN8" s="687"/>
      <c r="ADO8" s="687"/>
      <c r="ADP8" s="687"/>
      <c r="ADQ8" s="687"/>
      <c r="ADR8" s="687"/>
      <c r="ADS8" s="687"/>
      <c r="ADT8" s="687"/>
      <c r="ADU8" s="687"/>
      <c r="ADV8" s="687"/>
      <c r="ADW8" s="687"/>
      <c r="ADX8" s="687"/>
      <c r="ADY8" s="687"/>
      <c r="ADZ8" s="687"/>
      <c r="AEA8" s="687"/>
      <c r="AEB8" s="687"/>
      <c r="AEC8" s="687"/>
      <c r="AED8" s="687"/>
      <c r="AEE8" s="687"/>
      <c r="AEF8" s="687"/>
      <c r="AEG8" s="687"/>
      <c r="AEH8" s="687"/>
      <c r="AEI8" s="687"/>
      <c r="AEJ8" s="687"/>
      <c r="AEK8" s="687"/>
      <c r="AEL8" s="687"/>
      <c r="AEM8" s="687"/>
      <c r="AEN8" s="687"/>
      <c r="AEO8" s="687"/>
      <c r="AEP8" s="687"/>
      <c r="AEQ8" s="687"/>
      <c r="AER8" s="687"/>
      <c r="AES8" s="687"/>
      <c r="AET8" s="687"/>
      <c r="AEU8" s="687"/>
      <c r="AEV8" s="687"/>
      <c r="AEW8" s="687"/>
      <c r="AEX8" s="687"/>
      <c r="AEY8" s="687"/>
      <c r="AEZ8" s="687"/>
      <c r="AFA8" s="687"/>
      <c r="AFB8" s="687"/>
      <c r="AFC8" s="687"/>
      <c r="AFD8" s="687"/>
      <c r="AFE8" s="687"/>
      <c r="AFF8" s="687"/>
      <c r="AFG8" s="687"/>
      <c r="AFH8" s="687"/>
      <c r="AFI8" s="687"/>
      <c r="AFJ8" s="687"/>
      <c r="AFK8" s="687"/>
      <c r="AFL8" s="687"/>
      <c r="AFM8" s="687"/>
      <c r="AFN8" s="687"/>
      <c r="AFO8" s="687"/>
      <c r="AFP8" s="687"/>
      <c r="AFQ8" s="687"/>
      <c r="AFR8" s="687"/>
      <c r="AFS8" s="687"/>
      <c r="AFT8" s="687"/>
      <c r="AFU8" s="687"/>
      <c r="AFV8" s="687"/>
      <c r="AFW8" s="687"/>
      <c r="AFX8" s="687"/>
      <c r="AFY8" s="687"/>
      <c r="AFZ8" s="687"/>
      <c r="AGA8" s="687"/>
      <c r="AGB8" s="687"/>
      <c r="AGC8" s="687"/>
      <c r="AGD8" s="687"/>
      <c r="AGE8" s="687"/>
      <c r="AGF8" s="687"/>
      <c r="AGG8" s="687"/>
      <c r="AGH8" s="687"/>
      <c r="AGI8" s="687"/>
      <c r="AGJ8" s="687"/>
      <c r="AGK8" s="687"/>
      <c r="AGL8" s="687"/>
      <c r="AGM8" s="687"/>
      <c r="AGN8" s="687"/>
      <c r="AGO8" s="687"/>
      <c r="AGP8" s="687"/>
      <c r="AGQ8" s="687"/>
      <c r="AGR8" s="687"/>
      <c r="AGS8" s="687"/>
      <c r="AGT8" s="687"/>
      <c r="AGU8" s="687"/>
      <c r="AGV8" s="687"/>
      <c r="AGW8" s="687"/>
      <c r="AGX8" s="687"/>
      <c r="AGY8" s="687"/>
      <c r="AGZ8" s="687"/>
      <c r="AHA8" s="687"/>
      <c r="AHB8" s="687"/>
      <c r="AHC8" s="687"/>
      <c r="AHD8" s="687"/>
      <c r="AHE8" s="687"/>
      <c r="AHF8" s="687"/>
      <c r="AHG8" s="687"/>
      <c r="AHH8" s="687"/>
      <c r="AHI8" s="687"/>
      <c r="AHJ8" s="687"/>
      <c r="AHK8" s="687"/>
      <c r="AHL8" s="687"/>
      <c r="AHM8" s="687"/>
      <c r="AHN8" s="687"/>
      <c r="AHO8" s="687"/>
      <c r="AHP8" s="687"/>
      <c r="AHQ8" s="687"/>
      <c r="AHR8" s="687"/>
      <c r="AHS8" s="687"/>
      <c r="AHT8" s="687"/>
      <c r="AHU8" s="687"/>
      <c r="AHV8" s="687"/>
      <c r="AHW8" s="687"/>
      <c r="AHX8" s="687"/>
      <c r="AHY8" s="687"/>
      <c r="AHZ8" s="687"/>
      <c r="AIA8" s="687"/>
      <c r="AIB8" s="687"/>
      <c r="AIC8" s="687"/>
      <c r="AID8" s="687"/>
      <c r="AIE8" s="687"/>
      <c r="AIF8" s="687"/>
      <c r="AIG8" s="687"/>
      <c r="AIH8" s="687"/>
      <c r="AII8" s="687"/>
      <c r="AIJ8" s="687"/>
      <c r="AIK8" s="687"/>
      <c r="AIL8" s="687"/>
      <c r="AIM8" s="687"/>
      <c r="AIN8" s="687"/>
      <c r="AIO8" s="687"/>
      <c r="AIP8" s="687"/>
      <c r="AIQ8" s="687"/>
      <c r="AIR8" s="687"/>
      <c r="AIS8" s="687"/>
      <c r="AIT8" s="687"/>
      <c r="AIU8" s="687"/>
      <c r="AIV8" s="687"/>
      <c r="AIW8" s="687"/>
      <c r="AIX8" s="687"/>
      <c r="AIY8" s="687"/>
      <c r="AIZ8" s="687"/>
      <c r="AJA8" s="687"/>
      <c r="AJB8" s="687"/>
      <c r="AJC8" s="687"/>
      <c r="AJD8" s="687"/>
      <c r="AJE8" s="687"/>
      <c r="AJF8" s="687"/>
      <c r="AJG8" s="687"/>
      <c r="AJH8" s="687"/>
      <c r="AJI8" s="687"/>
      <c r="AJJ8" s="687"/>
      <c r="AJK8" s="687"/>
      <c r="AJL8" s="687"/>
      <c r="AJM8" s="687"/>
      <c r="AJN8" s="687"/>
      <c r="AJO8" s="687"/>
      <c r="AJP8" s="687"/>
      <c r="AJQ8" s="687"/>
      <c r="AJR8" s="687"/>
      <c r="AJS8" s="687"/>
      <c r="AJT8" s="687"/>
      <c r="AJU8" s="687"/>
      <c r="AJV8" s="687"/>
      <c r="AJW8" s="687"/>
      <c r="AJX8" s="687"/>
      <c r="AJY8" s="687"/>
      <c r="AJZ8" s="687"/>
      <c r="AKA8" s="687"/>
      <c r="AKB8" s="687"/>
      <c r="AKC8" s="687"/>
      <c r="AKD8" s="687"/>
      <c r="AKE8" s="687"/>
      <c r="AKF8" s="687"/>
      <c r="AKG8" s="687"/>
      <c r="AKH8" s="687"/>
      <c r="AKI8" s="687"/>
      <c r="AKJ8" s="687"/>
      <c r="AKK8" s="687"/>
      <c r="AKL8" s="687"/>
      <c r="AKM8" s="687"/>
      <c r="AKN8" s="687"/>
      <c r="AKO8" s="687"/>
      <c r="AKP8" s="687"/>
      <c r="AKQ8" s="687"/>
      <c r="AKR8" s="687"/>
      <c r="AKS8" s="687"/>
      <c r="AKT8" s="687"/>
      <c r="AKU8" s="687"/>
      <c r="AKV8" s="687"/>
      <c r="AKW8" s="687"/>
      <c r="AKX8" s="687"/>
      <c r="AKY8" s="687"/>
      <c r="AKZ8" s="687"/>
      <c r="ALA8" s="687"/>
      <c r="ALB8" s="687"/>
      <c r="ALC8" s="687"/>
      <c r="ALD8" s="687"/>
      <c r="ALE8" s="687"/>
      <c r="ALF8" s="687"/>
      <c r="ALG8" s="687"/>
      <c r="ALH8" s="687"/>
      <c r="ALI8" s="687"/>
      <c r="ALJ8" s="687"/>
      <c r="ALK8" s="687"/>
      <c r="ALL8" s="687"/>
      <c r="ALM8" s="687"/>
      <c r="ALN8" s="687"/>
      <c r="ALO8" s="687"/>
      <c r="ALP8" s="687"/>
      <c r="ALQ8" s="687"/>
      <c r="ALR8" s="687"/>
      <c r="ALS8" s="687"/>
      <c r="ALT8" s="687"/>
      <c r="ALU8" s="687"/>
      <c r="ALV8" s="687"/>
      <c r="ALW8" s="687"/>
      <c r="ALX8" s="687"/>
      <c r="ALY8" s="687"/>
      <c r="ALZ8" s="687"/>
      <c r="AMA8" s="687"/>
      <c r="AMB8" s="687"/>
      <c r="AMC8" s="687"/>
      <c r="AMD8" s="687"/>
      <c r="AME8" s="687"/>
      <c r="AMF8" s="687"/>
      <c r="AMG8" s="687"/>
      <c r="AMH8" s="687"/>
      <c r="AMI8" s="687"/>
      <c r="AMJ8" s="687"/>
      <c r="AMK8" s="687"/>
      <c r="AML8" s="687"/>
      <c r="AMM8" s="687"/>
      <c r="AMN8" s="687"/>
      <c r="AMO8" s="687"/>
      <c r="AMP8" s="687"/>
      <c r="AMQ8" s="687"/>
      <c r="AMR8" s="687"/>
      <c r="AMS8" s="687"/>
      <c r="AMT8" s="687"/>
      <c r="AMU8" s="687"/>
      <c r="AMV8" s="687"/>
      <c r="AMW8" s="687"/>
      <c r="AMX8" s="687"/>
      <c r="AMY8" s="687"/>
      <c r="AMZ8" s="687"/>
      <c r="ANA8" s="687"/>
      <c r="ANB8" s="687"/>
      <c r="ANC8" s="687"/>
      <c r="AND8" s="687"/>
      <c r="ANE8" s="687"/>
      <c r="ANF8" s="687"/>
      <c r="ANG8" s="687"/>
      <c r="ANH8" s="687"/>
      <c r="ANI8" s="687"/>
      <c r="ANJ8" s="687"/>
      <c r="ANK8" s="687"/>
      <c r="ANL8" s="687"/>
      <c r="ANM8" s="687"/>
      <c r="ANN8" s="687"/>
      <c r="ANO8" s="687"/>
      <c r="ANP8" s="687"/>
      <c r="ANQ8" s="687"/>
      <c r="ANR8" s="687"/>
      <c r="ANS8" s="687"/>
      <c r="ANT8" s="687"/>
      <c r="ANU8" s="687"/>
      <c r="ANV8" s="687"/>
      <c r="ANW8" s="687"/>
      <c r="ANX8" s="687"/>
      <c r="ANY8" s="687"/>
      <c r="ANZ8" s="687"/>
      <c r="AOA8" s="687"/>
      <c r="AOB8" s="687"/>
      <c r="AOC8" s="687"/>
      <c r="AOD8" s="687"/>
      <c r="AOE8" s="687"/>
      <c r="AOF8" s="687"/>
      <c r="AOG8" s="687"/>
      <c r="AOH8" s="687"/>
      <c r="AOI8" s="687"/>
      <c r="AOJ8" s="687"/>
      <c r="AOK8" s="687"/>
      <c r="AOL8" s="687"/>
      <c r="AOM8" s="687"/>
      <c r="AON8" s="687"/>
      <c r="AOO8" s="687"/>
      <c r="AOP8" s="687"/>
      <c r="AOQ8" s="687"/>
      <c r="AOR8" s="687"/>
      <c r="AOS8" s="687"/>
      <c r="AOT8" s="687"/>
      <c r="AOU8" s="687"/>
      <c r="AOV8" s="687"/>
      <c r="AOW8" s="687"/>
      <c r="AOX8" s="687"/>
      <c r="AOY8" s="687"/>
      <c r="AOZ8" s="687"/>
      <c r="APA8" s="687"/>
      <c r="APB8" s="687"/>
      <c r="APC8" s="687"/>
      <c r="APD8" s="687"/>
      <c r="APE8" s="687"/>
      <c r="APF8" s="687"/>
      <c r="APG8" s="687"/>
      <c r="APH8" s="687"/>
      <c r="API8" s="687"/>
      <c r="APJ8" s="687"/>
      <c r="APK8" s="687"/>
      <c r="APL8" s="687"/>
      <c r="APM8" s="687"/>
      <c r="APN8" s="687"/>
      <c r="APO8" s="687"/>
      <c r="APP8" s="687"/>
      <c r="APQ8" s="687"/>
      <c r="APR8" s="687"/>
      <c r="APS8" s="687"/>
      <c r="APT8" s="687"/>
      <c r="APU8" s="687"/>
      <c r="APV8" s="687"/>
      <c r="APW8" s="687"/>
      <c r="APX8" s="687"/>
      <c r="APY8" s="687"/>
      <c r="APZ8" s="687"/>
      <c r="AQA8" s="687"/>
      <c r="AQB8" s="687"/>
      <c r="AQC8" s="687"/>
      <c r="AQD8" s="687"/>
      <c r="AQE8" s="687"/>
      <c r="AQF8" s="687"/>
      <c r="AQG8" s="687"/>
      <c r="AQH8" s="687"/>
      <c r="AQI8" s="687"/>
      <c r="AQJ8" s="687"/>
      <c r="AQK8" s="687"/>
      <c r="AQL8" s="687"/>
      <c r="AQM8" s="687"/>
      <c r="AQN8" s="687"/>
      <c r="AQO8" s="687"/>
      <c r="AQP8" s="687"/>
      <c r="AQQ8" s="687"/>
      <c r="AQR8" s="687"/>
      <c r="AQS8" s="687"/>
      <c r="AQT8" s="687"/>
      <c r="AQU8" s="687"/>
      <c r="AQV8" s="687"/>
      <c r="AQW8" s="687"/>
      <c r="AQX8" s="687"/>
      <c r="AQY8" s="687"/>
      <c r="AQZ8" s="687"/>
      <c r="ARA8" s="687"/>
      <c r="ARB8" s="687"/>
      <c r="ARC8" s="687"/>
      <c r="ARD8" s="687"/>
      <c r="ARE8" s="687"/>
      <c r="ARF8" s="687"/>
      <c r="ARG8" s="687"/>
      <c r="ARH8" s="687"/>
      <c r="ARI8" s="687"/>
      <c r="ARJ8" s="687"/>
      <c r="ARK8" s="687"/>
      <c r="ARL8" s="687"/>
      <c r="ARM8" s="687"/>
      <c r="ARN8" s="687"/>
      <c r="ARO8" s="687"/>
      <c r="ARP8" s="687"/>
      <c r="ARQ8" s="687"/>
      <c r="ARR8" s="687"/>
      <c r="ARS8" s="687"/>
      <c r="ART8" s="687"/>
      <c r="ARU8" s="687"/>
      <c r="ARV8" s="687"/>
      <c r="ARW8" s="687"/>
      <c r="ARX8" s="687"/>
      <c r="ARY8" s="687"/>
      <c r="ARZ8" s="687"/>
      <c r="ASA8" s="687"/>
      <c r="ASB8" s="687"/>
      <c r="ASC8" s="687"/>
      <c r="ASD8" s="687"/>
      <c r="ASE8" s="687"/>
      <c r="ASF8" s="687"/>
      <c r="ASG8" s="687"/>
      <c r="ASH8" s="687"/>
      <c r="ASI8" s="687"/>
      <c r="ASJ8" s="687"/>
      <c r="ASK8" s="687"/>
      <c r="ASL8" s="687"/>
      <c r="ASM8" s="687"/>
      <c r="ASN8" s="687"/>
      <c r="ASO8" s="687"/>
      <c r="ASP8" s="687"/>
      <c r="ASQ8" s="687"/>
      <c r="ASR8" s="687"/>
      <c r="ASS8" s="687"/>
      <c r="AST8" s="687"/>
      <c r="ASU8" s="687"/>
      <c r="ASV8" s="687"/>
      <c r="ASW8" s="687"/>
      <c r="ASX8" s="687"/>
      <c r="ASY8" s="687"/>
      <c r="ASZ8" s="687"/>
      <c r="ATA8" s="687"/>
      <c r="ATB8" s="687"/>
      <c r="ATC8" s="687"/>
      <c r="ATD8" s="687"/>
      <c r="ATE8" s="687"/>
      <c r="ATF8" s="687"/>
      <c r="ATG8" s="687"/>
      <c r="ATH8" s="687"/>
      <c r="ATI8" s="687"/>
      <c r="ATJ8" s="687"/>
      <c r="ATK8" s="687"/>
      <c r="ATL8" s="687"/>
      <c r="ATM8" s="687"/>
      <c r="ATN8" s="687"/>
      <c r="ATO8" s="687"/>
      <c r="ATP8" s="687"/>
      <c r="ATQ8" s="687"/>
      <c r="ATR8" s="687"/>
      <c r="ATS8" s="687"/>
      <c r="ATT8" s="687"/>
      <c r="ATU8" s="687"/>
      <c r="ATV8" s="687"/>
      <c r="ATW8" s="687"/>
      <c r="ATX8" s="687"/>
      <c r="ATY8" s="687"/>
      <c r="ATZ8" s="687"/>
      <c r="AUA8" s="687"/>
      <c r="AUB8" s="687"/>
      <c r="AUC8" s="687"/>
      <c r="AUD8" s="687"/>
      <c r="AUE8" s="687"/>
      <c r="AUF8" s="687"/>
      <c r="AUG8" s="687"/>
      <c r="AUH8" s="687"/>
      <c r="AUI8" s="687"/>
      <c r="AUJ8" s="687"/>
      <c r="AUK8" s="687"/>
      <c r="AUL8" s="687"/>
      <c r="AUM8" s="687"/>
      <c r="AUN8" s="687"/>
      <c r="AUO8" s="687"/>
      <c r="AUP8" s="687"/>
      <c r="AUQ8" s="687"/>
      <c r="AUR8" s="687"/>
      <c r="AUS8" s="687"/>
      <c r="AUT8" s="687"/>
      <c r="AUU8" s="687"/>
      <c r="AUV8" s="687"/>
      <c r="AUW8" s="687"/>
      <c r="AUX8" s="687"/>
      <c r="AUY8" s="687"/>
      <c r="AUZ8" s="687"/>
      <c r="AVA8" s="687"/>
      <c r="AVB8" s="687"/>
      <c r="AVC8" s="687"/>
      <c r="AVD8" s="687"/>
      <c r="AVE8" s="687"/>
      <c r="AVF8" s="687"/>
      <c r="AVG8" s="687"/>
      <c r="AVH8" s="687"/>
      <c r="AVI8" s="687"/>
      <c r="AVJ8" s="687"/>
      <c r="AVK8" s="687"/>
      <c r="AVL8" s="687"/>
      <c r="AVM8" s="687"/>
      <c r="AVN8" s="687"/>
      <c r="AVO8" s="687"/>
      <c r="AVP8" s="687"/>
      <c r="AVQ8" s="687"/>
      <c r="AVR8" s="687"/>
      <c r="AVS8" s="687"/>
      <c r="AVT8" s="687"/>
      <c r="AVU8" s="687"/>
      <c r="AVV8" s="687"/>
      <c r="AVW8" s="687"/>
      <c r="AVX8" s="687"/>
      <c r="AVY8" s="687"/>
      <c r="AVZ8" s="687"/>
      <c r="AWA8" s="687"/>
      <c r="AWB8" s="687"/>
      <c r="AWC8" s="687"/>
      <c r="AWD8" s="687"/>
      <c r="AWE8" s="687"/>
      <c r="AWF8" s="687"/>
      <c r="AWG8" s="687"/>
      <c r="AWH8" s="687"/>
      <c r="AWI8" s="687"/>
      <c r="AWJ8" s="687"/>
      <c r="AWK8" s="687"/>
      <c r="AWL8" s="687"/>
      <c r="AWM8" s="687"/>
      <c r="AWN8" s="687"/>
      <c r="AWO8" s="687"/>
      <c r="AWP8" s="687"/>
      <c r="AWQ8" s="687"/>
      <c r="AWR8" s="687"/>
      <c r="AWS8" s="687"/>
      <c r="AWT8" s="687"/>
      <c r="AWU8" s="687"/>
      <c r="AWV8" s="687"/>
      <c r="AWW8" s="687"/>
      <c r="AWX8" s="687"/>
      <c r="AWY8" s="687"/>
      <c r="AWZ8" s="687"/>
      <c r="AXA8" s="687"/>
      <c r="AXB8" s="687"/>
      <c r="AXC8" s="687"/>
      <c r="AXD8" s="687"/>
      <c r="AXE8" s="687"/>
      <c r="AXF8" s="687"/>
      <c r="AXG8" s="687"/>
      <c r="AXH8" s="687"/>
      <c r="AXI8" s="687"/>
      <c r="AXJ8" s="687"/>
      <c r="AXK8" s="687"/>
      <c r="AXL8" s="687"/>
      <c r="AXM8" s="687"/>
      <c r="AXN8" s="687"/>
      <c r="AXO8" s="687"/>
      <c r="AXP8" s="687"/>
      <c r="AXQ8" s="687"/>
      <c r="AXR8" s="687"/>
      <c r="AXS8" s="687"/>
      <c r="AXT8" s="687"/>
      <c r="AXU8" s="687"/>
      <c r="AXV8" s="687"/>
      <c r="AXW8" s="687"/>
      <c r="AXX8" s="687"/>
      <c r="AXY8" s="687"/>
      <c r="AXZ8" s="687"/>
      <c r="AYA8" s="687"/>
      <c r="AYB8" s="687"/>
      <c r="AYC8" s="687"/>
      <c r="AYD8" s="687"/>
      <c r="AYE8" s="687"/>
      <c r="AYF8" s="687"/>
      <c r="AYG8" s="687"/>
      <c r="AYH8" s="687"/>
      <c r="AYI8" s="687"/>
      <c r="AYJ8" s="687"/>
      <c r="AYK8" s="687"/>
      <c r="AYL8" s="687"/>
      <c r="AYM8" s="687"/>
      <c r="AYN8" s="687"/>
      <c r="AYO8" s="687"/>
      <c r="AYP8" s="687"/>
      <c r="AYQ8" s="687"/>
      <c r="AYR8" s="687"/>
      <c r="AYS8" s="687"/>
      <c r="AYT8" s="687"/>
      <c r="AYU8" s="687"/>
      <c r="AYV8" s="687"/>
      <c r="AYW8" s="687"/>
      <c r="AYX8" s="687"/>
      <c r="AYY8" s="687"/>
      <c r="AYZ8" s="687"/>
      <c r="AZA8" s="687"/>
      <c r="AZB8" s="687"/>
      <c r="AZC8" s="687"/>
      <c r="AZD8" s="687"/>
      <c r="AZE8" s="687"/>
      <c r="AZF8" s="687"/>
      <c r="AZG8" s="687"/>
      <c r="AZH8" s="687"/>
      <c r="AZI8" s="687"/>
      <c r="AZJ8" s="687"/>
      <c r="AZK8" s="687"/>
      <c r="AZL8" s="687"/>
      <c r="AZM8" s="687"/>
      <c r="AZN8" s="687"/>
      <c r="AZO8" s="687"/>
      <c r="AZP8" s="687"/>
      <c r="AZQ8" s="687"/>
      <c r="AZR8" s="687"/>
      <c r="AZS8" s="687"/>
      <c r="AZT8" s="687"/>
      <c r="AZU8" s="687"/>
      <c r="AZV8" s="687"/>
      <c r="AZW8" s="687"/>
      <c r="AZX8" s="687"/>
      <c r="AZY8" s="687"/>
      <c r="AZZ8" s="687"/>
      <c r="BAA8" s="687"/>
      <c r="BAB8" s="687"/>
      <c r="BAC8" s="687"/>
      <c r="BAD8" s="687"/>
      <c r="BAE8" s="687"/>
      <c r="BAF8" s="687"/>
      <c r="BAG8" s="687"/>
      <c r="BAH8" s="687"/>
      <c r="BAI8" s="687"/>
      <c r="BAJ8" s="687"/>
      <c r="BAK8" s="687"/>
      <c r="BAL8" s="687"/>
      <c r="BAM8" s="687"/>
      <c r="BAN8" s="687"/>
      <c r="BAO8" s="687"/>
      <c r="BAP8" s="687"/>
      <c r="BAQ8" s="687"/>
      <c r="BAR8" s="687"/>
      <c r="BAS8" s="687"/>
      <c r="BAT8" s="687"/>
      <c r="BAU8" s="687"/>
      <c r="BAV8" s="687"/>
      <c r="BAW8" s="687"/>
      <c r="BAX8" s="687"/>
      <c r="BAY8" s="687"/>
      <c r="BAZ8" s="687"/>
      <c r="BBA8" s="687"/>
      <c r="BBB8" s="687"/>
      <c r="BBC8" s="687"/>
      <c r="BBD8" s="687"/>
      <c r="BBE8" s="687"/>
      <c r="BBF8" s="687"/>
      <c r="BBG8" s="687"/>
      <c r="BBH8" s="687"/>
      <c r="BBI8" s="687"/>
      <c r="BBJ8" s="687"/>
      <c r="BBK8" s="687"/>
      <c r="BBL8" s="687"/>
      <c r="BBM8" s="687"/>
      <c r="BBN8" s="687"/>
      <c r="BBO8" s="687"/>
      <c r="BBP8" s="687"/>
      <c r="BBQ8" s="687"/>
      <c r="BBR8" s="687"/>
      <c r="BBS8" s="687"/>
      <c r="BBT8" s="687"/>
      <c r="BBU8" s="687"/>
      <c r="BBV8" s="687"/>
      <c r="BBW8" s="687"/>
      <c r="BBX8" s="687"/>
      <c r="BBY8" s="687"/>
      <c r="BBZ8" s="687"/>
      <c r="BCA8" s="687"/>
      <c r="BCB8" s="687"/>
      <c r="BCC8" s="687"/>
      <c r="BCD8" s="687"/>
      <c r="BCE8" s="687"/>
      <c r="BCF8" s="687"/>
      <c r="BCG8" s="687"/>
      <c r="BCH8" s="687"/>
      <c r="BCI8" s="687"/>
      <c r="BCJ8" s="687"/>
      <c r="BCK8" s="687"/>
      <c r="BCL8" s="687"/>
      <c r="BCM8" s="687"/>
      <c r="BCN8" s="687"/>
      <c r="BCO8" s="687"/>
      <c r="BCP8" s="687"/>
      <c r="BCQ8" s="687"/>
      <c r="BCR8" s="687"/>
      <c r="BCS8" s="687"/>
      <c r="BCT8" s="687"/>
      <c r="BCU8" s="687"/>
      <c r="BCV8" s="687"/>
      <c r="BCW8" s="687"/>
      <c r="BCX8" s="687"/>
      <c r="BCY8" s="687"/>
      <c r="BCZ8" s="687"/>
      <c r="BDA8" s="687"/>
      <c r="BDB8" s="687"/>
      <c r="BDC8" s="687"/>
      <c r="BDD8" s="687"/>
      <c r="BDE8" s="687"/>
      <c r="BDF8" s="687"/>
      <c r="BDG8" s="687"/>
      <c r="BDH8" s="687"/>
      <c r="BDI8" s="687"/>
      <c r="BDJ8" s="687"/>
      <c r="BDK8" s="687"/>
      <c r="BDL8" s="687"/>
      <c r="BDM8" s="687"/>
      <c r="BDN8" s="687"/>
      <c r="BDO8" s="687"/>
      <c r="BDP8" s="687"/>
      <c r="BDQ8" s="687"/>
      <c r="BDR8" s="687"/>
      <c r="BDS8" s="687"/>
      <c r="BDT8" s="687"/>
      <c r="BDU8" s="687"/>
      <c r="BDV8" s="687"/>
      <c r="BDW8" s="687"/>
      <c r="BDX8" s="687"/>
      <c r="BDY8" s="687"/>
      <c r="BDZ8" s="687"/>
      <c r="BEA8" s="687"/>
      <c r="BEB8" s="687"/>
      <c r="BEC8" s="687"/>
      <c r="BED8" s="687"/>
      <c r="BEE8" s="687"/>
      <c r="BEF8" s="687"/>
      <c r="BEG8" s="687"/>
      <c r="BEH8" s="687"/>
      <c r="BEI8" s="687"/>
      <c r="BEJ8" s="687"/>
      <c r="BEK8" s="687"/>
      <c r="BEL8" s="687"/>
      <c r="BEM8" s="687"/>
      <c r="BEN8" s="687"/>
      <c r="BEO8" s="687"/>
      <c r="BEP8" s="687"/>
      <c r="BEQ8" s="687"/>
      <c r="BER8" s="687"/>
      <c r="BES8" s="687"/>
      <c r="BET8" s="687"/>
      <c r="BEU8" s="687"/>
      <c r="BEV8" s="687"/>
      <c r="BEW8" s="687"/>
      <c r="BEX8" s="687"/>
      <c r="BEY8" s="687"/>
      <c r="BEZ8" s="687"/>
      <c r="BFA8" s="687"/>
      <c r="BFB8" s="687"/>
      <c r="BFC8" s="687"/>
      <c r="BFD8" s="687"/>
      <c r="BFE8" s="687"/>
      <c r="BFF8" s="687"/>
      <c r="BFG8" s="687"/>
      <c r="BFH8" s="687"/>
      <c r="BFI8" s="687"/>
      <c r="BFJ8" s="687"/>
      <c r="BFK8" s="687"/>
      <c r="BFL8" s="687"/>
      <c r="BFM8" s="687"/>
      <c r="BFN8" s="687"/>
      <c r="BFO8" s="687"/>
      <c r="BFP8" s="687"/>
      <c r="BFQ8" s="687"/>
      <c r="BFR8" s="687"/>
      <c r="BFS8" s="687"/>
      <c r="BFT8" s="687"/>
      <c r="BFU8" s="687"/>
      <c r="BFV8" s="687"/>
      <c r="BFW8" s="687"/>
      <c r="BFX8" s="687"/>
      <c r="BFY8" s="687"/>
      <c r="BFZ8" s="687"/>
      <c r="BGA8" s="687"/>
      <c r="BGB8" s="687"/>
      <c r="BGC8" s="687"/>
      <c r="BGD8" s="687"/>
      <c r="BGE8" s="687"/>
      <c r="BGF8" s="687"/>
      <c r="BGG8" s="687"/>
      <c r="BGH8" s="687"/>
      <c r="BGI8" s="687"/>
      <c r="BGJ8" s="687"/>
      <c r="BGK8" s="687"/>
      <c r="BGL8" s="687"/>
      <c r="BGM8" s="687"/>
      <c r="BGN8" s="687"/>
      <c r="BGO8" s="687"/>
      <c r="BGP8" s="687"/>
      <c r="BGQ8" s="687"/>
      <c r="BGR8" s="687"/>
      <c r="BGS8" s="687"/>
      <c r="BGT8" s="687"/>
      <c r="BGU8" s="687"/>
      <c r="BGV8" s="687"/>
      <c r="BGW8" s="687"/>
      <c r="BGX8" s="687"/>
      <c r="BGY8" s="687"/>
      <c r="BGZ8" s="687"/>
      <c r="BHA8" s="687"/>
      <c r="BHB8" s="687"/>
      <c r="BHC8" s="687"/>
      <c r="BHD8" s="687"/>
      <c r="BHE8" s="687"/>
      <c r="BHF8" s="687"/>
      <c r="BHG8" s="687"/>
      <c r="BHH8" s="687"/>
      <c r="BHI8" s="687"/>
      <c r="BHJ8" s="687"/>
      <c r="BHK8" s="687"/>
      <c r="BHL8" s="687"/>
      <c r="BHM8" s="687"/>
      <c r="BHN8" s="687"/>
      <c r="BHO8" s="687"/>
      <c r="BHP8" s="687"/>
      <c r="BHQ8" s="687"/>
      <c r="BHR8" s="687"/>
      <c r="BHS8" s="687"/>
      <c r="BHT8" s="687"/>
      <c r="BHU8" s="687"/>
      <c r="BHV8" s="687"/>
      <c r="BHW8" s="687"/>
      <c r="BHX8" s="687"/>
      <c r="BHY8" s="687"/>
      <c r="BHZ8" s="687"/>
      <c r="BIA8" s="687"/>
      <c r="BIB8" s="687"/>
      <c r="BIC8" s="687"/>
      <c r="BID8" s="687"/>
      <c r="BIE8" s="687"/>
      <c r="BIF8" s="687"/>
      <c r="BIG8" s="687"/>
      <c r="BIH8" s="687"/>
      <c r="BII8" s="687"/>
      <c r="BIJ8" s="687"/>
      <c r="BIK8" s="687"/>
      <c r="BIL8" s="687"/>
      <c r="BIM8" s="687"/>
      <c r="BIN8" s="687"/>
      <c r="BIO8" s="687"/>
      <c r="BIP8" s="687"/>
      <c r="BIQ8" s="687"/>
      <c r="BIR8" s="687"/>
      <c r="BIS8" s="687"/>
      <c r="BIT8" s="687"/>
      <c r="BIU8" s="687"/>
      <c r="BIV8" s="687"/>
      <c r="BIW8" s="687"/>
      <c r="BIX8" s="687"/>
      <c r="BIY8" s="687"/>
      <c r="BIZ8" s="687"/>
      <c r="BJA8" s="687"/>
      <c r="BJB8" s="687"/>
      <c r="BJC8" s="687"/>
      <c r="BJD8" s="687"/>
      <c r="BJE8" s="687"/>
      <c r="BJF8" s="687"/>
      <c r="BJG8" s="687"/>
      <c r="BJH8" s="687"/>
      <c r="BJI8" s="687"/>
      <c r="BJJ8" s="687"/>
      <c r="BJK8" s="687"/>
      <c r="BJL8" s="687"/>
      <c r="BJM8" s="687"/>
      <c r="BJN8" s="687"/>
      <c r="BJO8" s="687"/>
      <c r="BJP8" s="687"/>
      <c r="BJQ8" s="687"/>
      <c r="BJR8" s="687"/>
      <c r="BJS8" s="687"/>
      <c r="BJT8" s="687"/>
      <c r="BJU8" s="687"/>
      <c r="BJV8" s="687"/>
      <c r="BJW8" s="687"/>
      <c r="BJX8" s="687"/>
      <c r="BJY8" s="687"/>
      <c r="BJZ8" s="687"/>
      <c r="BKA8" s="687"/>
      <c r="BKB8" s="687"/>
      <c r="BKC8" s="687"/>
      <c r="BKD8" s="687"/>
      <c r="BKE8" s="687"/>
      <c r="BKF8" s="687"/>
      <c r="BKG8" s="687"/>
      <c r="BKH8" s="687"/>
      <c r="BKI8" s="687"/>
      <c r="BKJ8" s="687"/>
      <c r="BKK8" s="687"/>
      <c r="BKL8" s="687"/>
      <c r="BKM8" s="687"/>
      <c r="BKN8" s="687"/>
      <c r="BKO8" s="687"/>
      <c r="BKP8" s="687"/>
      <c r="BKQ8" s="687"/>
      <c r="BKR8" s="687"/>
      <c r="BKS8" s="687"/>
      <c r="BKT8" s="687"/>
      <c r="BKU8" s="687"/>
      <c r="BKV8" s="687"/>
      <c r="BKW8" s="687"/>
      <c r="BKX8" s="687"/>
      <c r="BKY8" s="687"/>
      <c r="BKZ8" s="687"/>
      <c r="BLA8" s="687"/>
      <c r="BLB8" s="687"/>
      <c r="BLC8" s="687"/>
      <c r="BLD8" s="687"/>
      <c r="BLE8" s="687"/>
      <c r="BLF8" s="687"/>
      <c r="BLG8" s="687"/>
      <c r="BLH8" s="687"/>
      <c r="BLI8" s="687"/>
      <c r="BLJ8" s="687"/>
      <c r="BLK8" s="687"/>
      <c r="BLL8" s="687"/>
      <c r="BLM8" s="687"/>
      <c r="BLN8" s="687"/>
      <c r="BLO8" s="687"/>
      <c r="BLP8" s="687"/>
      <c r="BLQ8" s="687"/>
      <c r="BLR8" s="687"/>
      <c r="BLS8" s="687"/>
      <c r="BLT8" s="687"/>
      <c r="BLU8" s="687"/>
      <c r="BLV8" s="687"/>
      <c r="BLW8" s="687"/>
      <c r="BLX8" s="687"/>
      <c r="BLY8" s="687"/>
      <c r="BLZ8" s="687"/>
      <c r="BMA8" s="687"/>
      <c r="BMB8" s="687"/>
      <c r="BMC8" s="687"/>
      <c r="BMD8" s="687"/>
      <c r="BME8" s="687"/>
      <c r="BMF8" s="687"/>
      <c r="BMG8" s="687"/>
      <c r="BMH8" s="687"/>
      <c r="BMI8" s="687"/>
      <c r="BMJ8" s="687"/>
      <c r="BMK8" s="687"/>
      <c r="BML8" s="687"/>
      <c r="BMM8" s="687"/>
      <c r="BMN8" s="687"/>
      <c r="BMO8" s="687"/>
      <c r="BMP8" s="687"/>
      <c r="BMQ8" s="687"/>
      <c r="BMR8" s="687"/>
      <c r="BMS8" s="687"/>
      <c r="BMT8" s="687"/>
      <c r="BMU8" s="687"/>
      <c r="BMV8" s="687"/>
      <c r="BMW8" s="687"/>
      <c r="BMX8" s="687"/>
      <c r="BMY8" s="687"/>
      <c r="BMZ8" s="687"/>
      <c r="BNA8" s="687"/>
      <c r="BNB8" s="687"/>
      <c r="BNC8" s="687"/>
      <c r="BND8" s="687"/>
      <c r="BNE8" s="687"/>
      <c r="BNF8" s="687"/>
      <c r="BNG8" s="687"/>
      <c r="BNH8" s="687"/>
      <c r="BNI8" s="687"/>
      <c r="BNJ8" s="687"/>
      <c r="BNK8" s="687"/>
      <c r="BNL8" s="687"/>
      <c r="BNM8" s="687"/>
      <c r="BNN8" s="687"/>
      <c r="BNO8" s="687"/>
      <c r="BNP8" s="687"/>
      <c r="BNQ8" s="687"/>
      <c r="BNR8" s="687"/>
      <c r="BNS8" s="687"/>
      <c r="BNT8" s="687"/>
      <c r="BNU8" s="687"/>
      <c r="BNV8" s="687"/>
      <c r="BNW8" s="687"/>
      <c r="BNX8" s="687"/>
      <c r="BNY8" s="687"/>
      <c r="BNZ8" s="687"/>
      <c r="BOA8" s="687"/>
      <c r="BOB8" s="687"/>
      <c r="BOC8" s="687"/>
      <c r="BOD8" s="687"/>
      <c r="BOE8" s="687"/>
      <c r="BOF8" s="687"/>
      <c r="BOG8" s="687"/>
      <c r="BOH8" s="687"/>
      <c r="BOI8" s="687"/>
      <c r="BOJ8" s="687"/>
      <c r="BOK8" s="687"/>
      <c r="BOL8" s="687"/>
      <c r="BOM8" s="687"/>
      <c r="BON8" s="687"/>
      <c r="BOO8" s="687"/>
      <c r="BOP8" s="687"/>
      <c r="BOQ8" s="687"/>
      <c r="BOR8" s="687"/>
      <c r="BOS8" s="687"/>
      <c r="BOT8" s="687"/>
      <c r="BOU8" s="687"/>
      <c r="BOV8" s="687"/>
      <c r="BOW8" s="687"/>
      <c r="BOX8" s="687"/>
      <c r="BOY8" s="687"/>
      <c r="BOZ8" s="687"/>
      <c r="BPA8" s="687"/>
      <c r="BPB8" s="687"/>
      <c r="BPC8" s="687"/>
      <c r="BPD8" s="687"/>
      <c r="BPE8" s="687"/>
      <c r="BPF8" s="687"/>
      <c r="BPG8" s="687"/>
      <c r="BPH8" s="687"/>
      <c r="BPI8" s="687"/>
      <c r="BPJ8" s="687"/>
      <c r="BPK8" s="687"/>
      <c r="BPL8" s="687"/>
      <c r="BPM8" s="687"/>
      <c r="BPN8" s="687"/>
      <c r="BPO8" s="687"/>
      <c r="BPP8" s="687"/>
      <c r="BPQ8" s="687"/>
      <c r="BPR8" s="687"/>
      <c r="BPS8" s="687"/>
      <c r="BPT8" s="687"/>
      <c r="BPU8" s="687"/>
      <c r="BPV8" s="687"/>
      <c r="BPW8" s="687"/>
      <c r="BPX8" s="687"/>
      <c r="BPY8" s="687"/>
      <c r="BPZ8" s="687"/>
      <c r="BQA8" s="687"/>
      <c r="BQB8" s="687"/>
      <c r="BQC8" s="687"/>
      <c r="BQD8" s="687"/>
      <c r="BQE8" s="687"/>
      <c r="BQF8" s="687"/>
      <c r="BQG8" s="687"/>
      <c r="BQH8" s="687"/>
      <c r="BQI8" s="687"/>
      <c r="BQJ8" s="687"/>
      <c r="BQK8" s="687"/>
      <c r="BQL8" s="687"/>
      <c r="BQM8" s="687"/>
      <c r="BQN8" s="687"/>
      <c r="BQO8" s="687"/>
      <c r="BQP8" s="687"/>
      <c r="BQQ8" s="687"/>
      <c r="BQR8" s="687"/>
      <c r="BQS8" s="687"/>
      <c r="BQT8" s="687"/>
      <c r="BQU8" s="687"/>
      <c r="BQV8" s="687"/>
      <c r="BQW8" s="687"/>
      <c r="BQX8" s="687"/>
      <c r="BQY8" s="687"/>
      <c r="BQZ8" s="687"/>
      <c r="BRA8" s="687"/>
      <c r="BRB8" s="687"/>
      <c r="BRC8" s="687"/>
      <c r="BRD8" s="687"/>
      <c r="BRE8" s="687"/>
      <c r="BRF8" s="687"/>
      <c r="BRG8" s="687"/>
      <c r="BRH8" s="687"/>
      <c r="BRI8" s="687"/>
      <c r="BRJ8" s="687"/>
      <c r="BRK8" s="687"/>
      <c r="BRL8" s="687"/>
      <c r="BRM8" s="687"/>
      <c r="BRN8" s="687"/>
      <c r="BRO8" s="687"/>
      <c r="BRP8" s="687"/>
      <c r="BRQ8" s="687"/>
      <c r="BRR8" s="687"/>
      <c r="BRS8" s="687"/>
      <c r="BRT8" s="687"/>
      <c r="BRU8" s="687"/>
      <c r="BRV8" s="687"/>
      <c r="BRW8" s="687"/>
      <c r="BRX8" s="687"/>
      <c r="BRY8" s="687"/>
      <c r="BRZ8" s="687"/>
      <c r="BSA8" s="687"/>
      <c r="BSB8" s="687"/>
      <c r="BSC8" s="687"/>
      <c r="BSD8" s="687"/>
      <c r="BSE8" s="687"/>
      <c r="BSF8" s="687"/>
      <c r="BSG8" s="687"/>
      <c r="BSH8" s="687"/>
      <c r="BSI8" s="687"/>
      <c r="BSJ8" s="687"/>
      <c r="BSK8" s="687"/>
      <c r="BSL8" s="687"/>
      <c r="BSM8" s="687"/>
      <c r="BSN8" s="687"/>
      <c r="BSO8" s="687"/>
      <c r="BSP8" s="687"/>
      <c r="BSQ8" s="687"/>
      <c r="BSR8" s="687"/>
      <c r="BSS8" s="687"/>
      <c r="BST8" s="687"/>
      <c r="BSU8" s="687"/>
      <c r="BSV8" s="687"/>
      <c r="BSW8" s="687"/>
      <c r="BSX8" s="687"/>
      <c r="BSY8" s="687"/>
      <c r="BSZ8" s="687"/>
      <c r="BTA8" s="687"/>
      <c r="BTB8" s="687"/>
      <c r="BTC8" s="687"/>
      <c r="BTD8" s="687"/>
      <c r="BTE8" s="687"/>
      <c r="BTF8" s="687"/>
      <c r="BTG8" s="687"/>
      <c r="BTH8" s="687"/>
      <c r="BTI8" s="687"/>
      <c r="BTJ8" s="687"/>
      <c r="BTK8" s="687"/>
      <c r="BTL8" s="687"/>
      <c r="BTM8" s="687"/>
      <c r="BTN8" s="687"/>
      <c r="BTO8" s="687"/>
      <c r="BTP8" s="687"/>
      <c r="BTQ8" s="687"/>
      <c r="BTR8" s="687"/>
      <c r="BTS8" s="687"/>
      <c r="BTT8" s="687"/>
      <c r="BTU8" s="687"/>
      <c r="BTV8" s="687"/>
      <c r="BTW8" s="687"/>
      <c r="BTX8" s="687"/>
      <c r="BTY8" s="687"/>
      <c r="BTZ8" s="687"/>
      <c r="BUA8" s="687"/>
      <c r="BUB8" s="687"/>
      <c r="BUC8" s="687"/>
      <c r="BUD8" s="687"/>
      <c r="BUE8" s="687"/>
      <c r="BUF8" s="687"/>
      <c r="BUG8" s="687"/>
      <c r="BUH8" s="687"/>
      <c r="BUI8" s="687"/>
      <c r="BUJ8" s="687"/>
      <c r="BUK8" s="687"/>
      <c r="BUL8" s="687"/>
      <c r="BUM8" s="687"/>
      <c r="BUN8" s="687"/>
      <c r="BUO8" s="687"/>
      <c r="BUP8" s="687"/>
      <c r="BUQ8" s="687"/>
      <c r="BUR8" s="687"/>
      <c r="BUS8" s="687"/>
      <c r="BUT8" s="687"/>
      <c r="BUU8" s="687"/>
      <c r="BUV8" s="687"/>
      <c r="BUW8" s="687"/>
      <c r="BUX8" s="687"/>
      <c r="BUY8" s="687"/>
      <c r="BUZ8" s="687"/>
      <c r="BVA8" s="687"/>
      <c r="BVB8" s="687"/>
      <c r="BVC8" s="687"/>
      <c r="BVD8" s="687"/>
      <c r="BVE8" s="687"/>
      <c r="BVF8" s="687"/>
      <c r="BVG8" s="687"/>
      <c r="BVH8" s="687"/>
      <c r="BVI8" s="687"/>
      <c r="BVJ8" s="687"/>
      <c r="BVK8" s="687"/>
      <c r="BVL8" s="687"/>
      <c r="BVM8" s="687"/>
      <c r="BVN8" s="687"/>
      <c r="BVO8" s="687"/>
      <c r="BVP8" s="687"/>
      <c r="BVQ8" s="687"/>
      <c r="BVR8" s="687"/>
      <c r="BVS8" s="687"/>
      <c r="BVT8" s="687"/>
      <c r="BVU8" s="687"/>
      <c r="BVV8" s="687"/>
      <c r="BVW8" s="687"/>
      <c r="BVX8" s="687"/>
      <c r="BVY8" s="687"/>
      <c r="BVZ8" s="687"/>
      <c r="BWA8" s="687"/>
      <c r="BWB8" s="687"/>
      <c r="BWC8" s="687"/>
      <c r="BWD8" s="687"/>
      <c r="BWE8" s="687"/>
      <c r="BWF8" s="687"/>
      <c r="BWG8" s="687"/>
      <c r="BWH8" s="687"/>
      <c r="BWI8" s="687"/>
      <c r="BWJ8" s="687"/>
      <c r="BWK8" s="687"/>
      <c r="BWL8" s="687"/>
      <c r="BWM8" s="687"/>
      <c r="BWN8" s="687"/>
      <c r="BWO8" s="687"/>
      <c r="BWP8" s="687"/>
      <c r="BWQ8" s="687"/>
      <c r="BWR8" s="687"/>
      <c r="BWS8" s="687"/>
      <c r="BWT8" s="687"/>
      <c r="BWU8" s="687"/>
      <c r="BWV8" s="687"/>
      <c r="BWW8" s="687"/>
      <c r="BWX8" s="687"/>
      <c r="BWY8" s="687"/>
      <c r="BWZ8" s="687"/>
      <c r="BXA8" s="687"/>
      <c r="BXB8" s="687"/>
      <c r="BXC8" s="687"/>
      <c r="BXD8" s="687"/>
      <c r="BXE8" s="687"/>
      <c r="BXF8" s="687"/>
      <c r="BXG8" s="687"/>
      <c r="BXH8" s="687"/>
      <c r="BXI8" s="687"/>
      <c r="BXJ8" s="687"/>
      <c r="BXK8" s="687"/>
      <c r="BXL8" s="687"/>
      <c r="BXM8" s="687"/>
      <c r="BXN8" s="687"/>
      <c r="BXO8" s="687"/>
      <c r="BXP8" s="687"/>
      <c r="BXQ8" s="687"/>
      <c r="BXR8" s="687"/>
      <c r="BXS8" s="687"/>
      <c r="BXT8" s="687"/>
      <c r="BXU8" s="687"/>
      <c r="BXV8" s="687"/>
      <c r="BXW8" s="687"/>
      <c r="BXX8" s="687"/>
      <c r="BXY8" s="687"/>
      <c r="BXZ8" s="687"/>
      <c r="BYA8" s="687"/>
      <c r="BYB8" s="687"/>
      <c r="BYC8" s="687"/>
      <c r="BYD8" s="687"/>
      <c r="BYE8" s="687"/>
      <c r="BYF8" s="687"/>
      <c r="BYG8" s="687"/>
      <c r="BYH8" s="687"/>
      <c r="BYI8" s="687"/>
      <c r="BYJ8" s="687"/>
      <c r="BYK8" s="687"/>
      <c r="BYL8" s="687"/>
      <c r="BYM8" s="687"/>
      <c r="BYN8" s="687"/>
      <c r="BYO8" s="687"/>
      <c r="BYP8" s="687"/>
      <c r="BYQ8" s="687"/>
      <c r="BYR8" s="687"/>
      <c r="BYS8" s="687"/>
      <c r="BYT8" s="687"/>
      <c r="BYU8" s="687"/>
      <c r="BYV8" s="687"/>
      <c r="BYW8" s="687"/>
      <c r="BYX8" s="687"/>
      <c r="BYY8" s="687"/>
      <c r="BYZ8" s="687"/>
      <c r="BZA8" s="687"/>
      <c r="BZB8" s="687"/>
      <c r="BZC8" s="687"/>
      <c r="BZD8" s="687"/>
      <c r="BZE8" s="687"/>
      <c r="BZF8" s="687"/>
      <c r="BZG8" s="687"/>
      <c r="BZH8" s="687"/>
      <c r="BZI8" s="687"/>
      <c r="BZJ8" s="687"/>
      <c r="BZK8" s="687"/>
      <c r="BZL8" s="687"/>
      <c r="BZM8" s="687"/>
      <c r="BZN8" s="687"/>
      <c r="BZO8" s="687"/>
      <c r="BZP8" s="687"/>
      <c r="BZQ8" s="687"/>
      <c r="BZR8" s="687"/>
      <c r="BZS8" s="687"/>
      <c r="BZT8" s="687"/>
      <c r="BZU8" s="687"/>
      <c r="BZV8" s="687"/>
      <c r="BZW8" s="687"/>
      <c r="BZX8" s="687"/>
      <c r="BZY8" s="687"/>
      <c r="BZZ8" s="687"/>
      <c r="CAA8" s="687"/>
      <c r="CAB8" s="687"/>
      <c r="CAC8" s="687"/>
      <c r="CAD8" s="687"/>
      <c r="CAE8" s="687"/>
      <c r="CAF8" s="687"/>
      <c r="CAG8" s="687"/>
      <c r="CAH8" s="687"/>
      <c r="CAI8" s="687"/>
      <c r="CAJ8" s="687"/>
      <c r="CAK8" s="687"/>
      <c r="CAL8" s="687"/>
      <c r="CAM8" s="687"/>
      <c r="CAN8" s="687"/>
      <c r="CAO8" s="687"/>
      <c r="CAP8" s="687"/>
      <c r="CAQ8" s="687"/>
      <c r="CAR8" s="687"/>
      <c r="CAS8" s="687"/>
      <c r="CAT8" s="687"/>
      <c r="CAU8" s="687"/>
      <c r="CAV8" s="687"/>
      <c r="CAW8" s="687"/>
      <c r="CAX8" s="687"/>
      <c r="CAY8" s="687"/>
      <c r="CAZ8" s="687"/>
      <c r="CBA8" s="687"/>
      <c r="CBB8" s="687"/>
      <c r="CBC8" s="687"/>
      <c r="CBD8" s="687"/>
      <c r="CBE8" s="687"/>
      <c r="CBF8" s="687"/>
      <c r="CBG8" s="687"/>
      <c r="CBH8" s="687"/>
      <c r="CBI8" s="687"/>
      <c r="CBJ8" s="687"/>
      <c r="CBK8" s="687"/>
      <c r="CBL8" s="687"/>
      <c r="CBM8" s="687"/>
      <c r="CBN8" s="687"/>
      <c r="CBO8" s="687"/>
      <c r="CBP8" s="687"/>
      <c r="CBQ8" s="687"/>
      <c r="CBR8" s="687"/>
      <c r="CBS8" s="687"/>
      <c r="CBT8" s="687"/>
      <c r="CBU8" s="687"/>
      <c r="CBV8" s="687"/>
      <c r="CBW8" s="687"/>
      <c r="CBX8" s="687"/>
      <c r="CBY8" s="687"/>
      <c r="CBZ8" s="687"/>
      <c r="CCA8" s="687"/>
      <c r="CCB8" s="687"/>
      <c r="CCC8" s="687"/>
      <c r="CCD8" s="687"/>
      <c r="CCE8" s="687"/>
      <c r="CCF8" s="687"/>
      <c r="CCG8" s="687"/>
      <c r="CCH8" s="687"/>
      <c r="CCI8" s="687"/>
      <c r="CCJ8" s="687"/>
      <c r="CCK8" s="687"/>
      <c r="CCL8" s="687"/>
      <c r="CCM8" s="687"/>
      <c r="CCN8" s="687"/>
      <c r="CCO8" s="687"/>
      <c r="CCP8" s="687"/>
      <c r="CCQ8" s="687"/>
      <c r="CCR8" s="687"/>
      <c r="CCS8" s="687"/>
      <c r="CCT8" s="687"/>
      <c r="CCU8" s="687"/>
      <c r="CCV8" s="687"/>
      <c r="CCW8" s="687"/>
      <c r="CCX8" s="687"/>
      <c r="CCY8" s="687"/>
      <c r="CCZ8" s="687"/>
      <c r="CDA8" s="687"/>
      <c r="CDB8" s="687"/>
      <c r="CDC8" s="687"/>
      <c r="CDD8" s="687"/>
      <c r="CDE8" s="687"/>
      <c r="CDF8" s="687"/>
      <c r="CDG8" s="687"/>
      <c r="CDH8" s="687"/>
      <c r="CDI8" s="687"/>
      <c r="CDJ8" s="687"/>
      <c r="CDK8" s="687"/>
      <c r="CDL8" s="687"/>
      <c r="CDM8" s="687"/>
      <c r="CDN8" s="687"/>
      <c r="CDO8" s="687"/>
      <c r="CDP8" s="687"/>
      <c r="CDQ8" s="687"/>
      <c r="CDR8" s="687"/>
      <c r="CDS8" s="687"/>
      <c r="CDT8" s="687"/>
      <c r="CDU8" s="687"/>
      <c r="CDV8" s="687"/>
      <c r="CDW8" s="687"/>
      <c r="CDX8" s="687"/>
      <c r="CDY8" s="687"/>
      <c r="CDZ8" s="687"/>
      <c r="CEA8" s="687"/>
      <c r="CEB8" s="687"/>
      <c r="CEC8" s="687"/>
      <c r="CED8" s="687"/>
      <c r="CEE8" s="687"/>
      <c r="CEF8" s="687"/>
      <c r="CEG8" s="687"/>
      <c r="CEH8" s="687"/>
      <c r="CEI8" s="687"/>
      <c r="CEJ8" s="687"/>
      <c r="CEK8" s="687"/>
      <c r="CEL8" s="687"/>
      <c r="CEM8" s="687"/>
      <c r="CEN8" s="687"/>
      <c r="CEO8" s="687"/>
      <c r="CEP8" s="687"/>
      <c r="CEQ8" s="687"/>
      <c r="CER8" s="687"/>
      <c r="CES8" s="687"/>
      <c r="CET8" s="687"/>
      <c r="CEU8" s="687"/>
      <c r="CEV8" s="687"/>
      <c r="CEW8" s="687"/>
      <c r="CEX8" s="687"/>
      <c r="CEY8" s="687"/>
      <c r="CEZ8" s="687"/>
      <c r="CFA8" s="687"/>
      <c r="CFB8" s="687"/>
      <c r="CFC8" s="687"/>
      <c r="CFD8" s="687"/>
      <c r="CFE8" s="687"/>
      <c r="CFF8" s="687"/>
      <c r="CFG8" s="687"/>
      <c r="CFH8" s="687"/>
      <c r="CFI8" s="687"/>
      <c r="CFJ8" s="687"/>
      <c r="CFK8" s="687"/>
      <c r="CFL8" s="687"/>
      <c r="CFM8" s="687"/>
      <c r="CFN8" s="687"/>
      <c r="CFO8" s="687"/>
      <c r="CFP8" s="687"/>
      <c r="CFQ8" s="687"/>
      <c r="CFR8" s="687"/>
      <c r="CFS8" s="687"/>
      <c r="CFT8" s="687"/>
      <c r="CFU8" s="687"/>
      <c r="CFV8" s="687"/>
      <c r="CFW8" s="687"/>
      <c r="CFX8" s="687"/>
      <c r="CFY8" s="687"/>
      <c r="CFZ8" s="687"/>
      <c r="CGA8" s="687"/>
      <c r="CGB8" s="687"/>
      <c r="CGC8" s="687"/>
      <c r="CGD8" s="687"/>
      <c r="CGE8" s="687"/>
      <c r="CGF8" s="687"/>
      <c r="CGG8" s="687"/>
      <c r="CGH8" s="687"/>
      <c r="CGI8" s="687"/>
      <c r="CGJ8" s="687"/>
      <c r="CGK8" s="687"/>
      <c r="CGL8" s="687"/>
      <c r="CGM8" s="687"/>
      <c r="CGN8" s="687"/>
      <c r="CGO8" s="687"/>
      <c r="CGP8" s="687"/>
      <c r="CGQ8" s="687"/>
      <c r="CGR8" s="687"/>
      <c r="CGS8" s="687"/>
      <c r="CGT8" s="687"/>
      <c r="CGU8" s="687"/>
      <c r="CGV8" s="687"/>
      <c r="CGW8" s="687"/>
      <c r="CGX8" s="687"/>
      <c r="CGY8" s="687"/>
      <c r="CGZ8" s="687"/>
      <c r="CHA8" s="687"/>
      <c r="CHB8" s="687"/>
      <c r="CHC8" s="687"/>
      <c r="CHD8" s="687"/>
      <c r="CHE8" s="687"/>
      <c r="CHF8" s="687"/>
      <c r="CHG8" s="687"/>
      <c r="CHH8" s="687"/>
      <c r="CHI8" s="687"/>
      <c r="CHJ8" s="687"/>
      <c r="CHK8" s="687"/>
      <c r="CHL8" s="687"/>
      <c r="CHM8" s="687"/>
      <c r="CHN8" s="687"/>
      <c r="CHO8" s="687"/>
      <c r="CHP8" s="687"/>
      <c r="CHQ8" s="687"/>
      <c r="CHR8" s="687"/>
      <c r="CHS8" s="687"/>
      <c r="CHT8" s="687"/>
      <c r="CHU8" s="687"/>
      <c r="CHV8" s="687"/>
      <c r="CHW8" s="687"/>
      <c r="CHX8" s="687"/>
      <c r="CHY8" s="687"/>
      <c r="CHZ8" s="687"/>
      <c r="CIA8" s="687"/>
      <c r="CIB8" s="687"/>
      <c r="CIC8" s="687"/>
      <c r="CID8" s="687"/>
      <c r="CIE8" s="687"/>
      <c r="CIF8" s="687"/>
      <c r="CIG8" s="687"/>
      <c r="CIH8" s="687"/>
      <c r="CII8" s="687"/>
      <c r="CIJ8" s="687"/>
      <c r="CIK8" s="687"/>
      <c r="CIL8" s="687"/>
      <c r="CIM8" s="687"/>
      <c r="CIN8" s="687"/>
      <c r="CIO8" s="687"/>
      <c r="CIP8" s="687"/>
      <c r="CIQ8" s="687"/>
      <c r="CIR8" s="687"/>
      <c r="CIS8" s="687"/>
      <c r="CIT8" s="687"/>
      <c r="CIU8" s="687"/>
      <c r="CIV8" s="687"/>
      <c r="CIW8" s="687"/>
      <c r="CIX8" s="687"/>
      <c r="CIY8" s="687"/>
      <c r="CIZ8" s="687"/>
      <c r="CJA8" s="687"/>
      <c r="CJB8" s="687"/>
      <c r="CJC8" s="687"/>
      <c r="CJD8" s="687"/>
      <c r="CJE8" s="687"/>
      <c r="CJF8" s="687"/>
      <c r="CJG8" s="687"/>
      <c r="CJH8" s="687"/>
      <c r="CJI8" s="687"/>
      <c r="CJJ8" s="687"/>
      <c r="CJK8" s="687"/>
      <c r="CJL8" s="687"/>
      <c r="CJM8" s="687"/>
      <c r="CJN8" s="687"/>
      <c r="CJO8" s="687"/>
      <c r="CJP8" s="687"/>
      <c r="CJQ8" s="687"/>
      <c r="CJR8" s="687"/>
      <c r="CJS8" s="687"/>
      <c r="CJT8" s="687"/>
      <c r="CJU8" s="687"/>
      <c r="CJV8" s="687"/>
      <c r="CJW8" s="687"/>
      <c r="CJX8" s="687"/>
      <c r="CJY8" s="687"/>
      <c r="CJZ8" s="687"/>
      <c r="CKA8" s="687"/>
      <c r="CKB8" s="687"/>
      <c r="CKC8" s="687"/>
      <c r="CKD8" s="687"/>
      <c r="CKE8" s="687"/>
      <c r="CKF8" s="687"/>
      <c r="CKG8" s="687"/>
      <c r="CKH8" s="687"/>
      <c r="CKI8" s="687"/>
      <c r="CKJ8" s="687"/>
      <c r="CKK8" s="687"/>
      <c r="CKL8" s="687"/>
      <c r="CKM8" s="687"/>
      <c r="CKN8" s="687"/>
      <c r="CKO8" s="687"/>
      <c r="CKP8" s="687"/>
      <c r="CKQ8" s="687"/>
      <c r="CKR8" s="687"/>
      <c r="CKS8" s="687"/>
      <c r="CKT8" s="687"/>
      <c r="CKU8" s="687"/>
      <c r="CKV8" s="687"/>
      <c r="CKW8" s="687"/>
      <c r="CKX8" s="687"/>
      <c r="CKY8" s="687"/>
      <c r="CKZ8" s="687"/>
      <c r="CLA8" s="687"/>
      <c r="CLB8" s="687"/>
      <c r="CLC8" s="687"/>
      <c r="CLD8" s="687"/>
      <c r="CLE8" s="687"/>
      <c r="CLF8" s="687"/>
      <c r="CLG8" s="687"/>
      <c r="CLH8" s="687"/>
      <c r="CLI8" s="687"/>
      <c r="CLJ8" s="687"/>
      <c r="CLK8" s="687"/>
      <c r="CLL8" s="687"/>
      <c r="CLM8" s="687"/>
      <c r="CLN8" s="687"/>
      <c r="CLO8" s="687"/>
      <c r="CLP8" s="687"/>
      <c r="CLQ8" s="687"/>
      <c r="CLR8" s="687"/>
      <c r="CLS8" s="687"/>
      <c r="CLT8" s="687"/>
      <c r="CLU8" s="687"/>
      <c r="CLV8" s="687"/>
      <c r="CLW8" s="687"/>
      <c r="CLX8" s="687"/>
      <c r="CLY8" s="687"/>
      <c r="CLZ8" s="687"/>
      <c r="CMA8" s="687"/>
      <c r="CMB8" s="687"/>
      <c r="CMC8" s="687"/>
      <c r="CMD8" s="687"/>
      <c r="CME8" s="687"/>
      <c r="CMF8" s="687"/>
      <c r="CMG8" s="687"/>
      <c r="CMH8" s="687"/>
      <c r="CMI8" s="687"/>
      <c r="CMJ8" s="687"/>
      <c r="CMK8" s="687"/>
      <c r="CML8" s="687"/>
      <c r="CMM8" s="687"/>
      <c r="CMN8" s="687"/>
      <c r="CMO8" s="687"/>
      <c r="CMP8" s="687"/>
      <c r="CMQ8" s="687"/>
      <c r="CMR8" s="687"/>
      <c r="CMS8" s="687"/>
      <c r="CMT8" s="687"/>
      <c r="CMU8" s="687"/>
      <c r="CMV8" s="687"/>
      <c r="CMW8" s="687"/>
      <c r="CMX8" s="687"/>
      <c r="CMY8" s="687"/>
      <c r="CMZ8" s="687"/>
      <c r="CNA8" s="687"/>
      <c r="CNB8" s="687"/>
      <c r="CNC8" s="687"/>
      <c r="CND8" s="687"/>
      <c r="CNE8" s="687"/>
      <c r="CNF8" s="687"/>
      <c r="CNG8" s="687"/>
      <c r="CNH8" s="687"/>
      <c r="CNI8" s="687"/>
      <c r="CNJ8" s="687"/>
      <c r="CNK8" s="687"/>
      <c r="CNL8" s="687"/>
      <c r="CNM8" s="687"/>
      <c r="CNN8" s="687"/>
      <c r="CNO8" s="687"/>
      <c r="CNP8" s="687"/>
      <c r="CNQ8" s="687"/>
      <c r="CNR8" s="687"/>
      <c r="CNS8" s="687"/>
      <c r="CNT8" s="687"/>
      <c r="CNU8" s="687"/>
      <c r="CNV8" s="687"/>
      <c r="CNW8" s="687"/>
      <c r="CNX8" s="687"/>
      <c r="CNY8" s="687"/>
      <c r="CNZ8" s="687"/>
      <c r="COA8" s="687"/>
      <c r="COB8" s="687"/>
      <c r="COC8" s="687"/>
      <c r="COD8" s="687"/>
      <c r="COE8" s="687"/>
      <c r="COF8" s="687"/>
      <c r="COG8" s="687"/>
      <c r="COH8" s="687"/>
      <c r="COI8" s="687"/>
      <c r="COJ8" s="687"/>
      <c r="COK8" s="687"/>
      <c r="COL8" s="687"/>
      <c r="COM8" s="687"/>
      <c r="CON8" s="687"/>
      <c r="COO8" s="687"/>
      <c r="COP8" s="687"/>
      <c r="COQ8" s="687"/>
      <c r="COR8" s="687"/>
      <c r="COS8" s="687"/>
      <c r="COT8" s="687"/>
      <c r="COU8" s="687"/>
      <c r="COV8" s="687"/>
      <c r="COW8" s="687"/>
      <c r="COX8" s="687"/>
      <c r="COY8" s="687"/>
      <c r="COZ8" s="687"/>
      <c r="CPA8" s="687"/>
      <c r="CPB8" s="687"/>
      <c r="CPC8" s="687"/>
      <c r="CPD8" s="687"/>
      <c r="CPE8" s="687"/>
      <c r="CPF8" s="687"/>
      <c r="CPG8" s="687"/>
      <c r="CPH8" s="687"/>
      <c r="CPI8" s="687"/>
      <c r="CPJ8" s="687"/>
      <c r="CPK8" s="687"/>
      <c r="CPL8" s="687"/>
      <c r="CPM8" s="687"/>
      <c r="CPN8" s="687"/>
      <c r="CPO8" s="687"/>
      <c r="CPP8" s="687"/>
      <c r="CPQ8" s="687"/>
      <c r="CPR8" s="687"/>
      <c r="CPS8" s="687"/>
      <c r="CPT8" s="687"/>
      <c r="CPU8" s="687"/>
      <c r="CPV8" s="687"/>
      <c r="CPW8" s="687"/>
      <c r="CPX8" s="687"/>
      <c r="CPY8" s="687"/>
      <c r="CPZ8" s="687"/>
      <c r="CQA8" s="687"/>
      <c r="CQB8" s="687"/>
      <c r="CQC8" s="687"/>
      <c r="CQD8" s="687"/>
      <c r="CQE8" s="687"/>
      <c r="CQF8" s="687"/>
      <c r="CQG8" s="687"/>
      <c r="CQH8" s="687"/>
      <c r="CQI8" s="687"/>
      <c r="CQJ8" s="687"/>
      <c r="CQK8" s="687"/>
      <c r="CQL8" s="687"/>
      <c r="CQM8" s="687"/>
      <c r="CQN8" s="687"/>
      <c r="CQO8" s="687"/>
      <c r="CQP8" s="687"/>
      <c r="CQQ8" s="687"/>
      <c r="CQR8" s="687"/>
      <c r="CQS8" s="687"/>
      <c r="CQT8" s="687"/>
      <c r="CQU8" s="687"/>
      <c r="CQV8" s="687"/>
      <c r="CQW8" s="687"/>
      <c r="CQX8" s="687"/>
      <c r="CQY8" s="687"/>
      <c r="CQZ8" s="687"/>
      <c r="CRA8" s="687"/>
      <c r="CRB8" s="687"/>
      <c r="CRC8" s="687"/>
      <c r="CRD8" s="687"/>
      <c r="CRE8" s="687"/>
      <c r="CRF8" s="687"/>
      <c r="CRG8" s="687"/>
      <c r="CRH8" s="687"/>
      <c r="CRI8" s="687"/>
      <c r="CRJ8" s="687"/>
      <c r="CRK8" s="687"/>
      <c r="CRL8" s="687"/>
      <c r="CRM8" s="687"/>
      <c r="CRN8" s="687"/>
      <c r="CRO8" s="687"/>
      <c r="CRP8" s="687"/>
      <c r="CRQ8" s="687"/>
      <c r="CRR8" s="687"/>
      <c r="CRS8" s="687"/>
      <c r="CRT8" s="687"/>
      <c r="CRU8" s="687"/>
      <c r="CRV8" s="687"/>
      <c r="CRW8" s="687"/>
      <c r="CRX8" s="687"/>
      <c r="CRY8" s="687"/>
      <c r="CRZ8" s="687"/>
      <c r="CSA8" s="687"/>
      <c r="CSB8" s="687"/>
      <c r="CSC8" s="687"/>
      <c r="CSD8" s="687"/>
      <c r="CSE8" s="687"/>
      <c r="CSF8" s="687"/>
      <c r="CSG8" s="687"/>
      <c r="CSH8" s="687"/>
      <c r="CSI8" s="687"/>
      <c r="CSJ8" s="687"/>
      <c r="CSK8" s="687"/>
      <c r="CSL8" s="687"/>
      <c r="CSM8" s="687"/>
      <c r="CSN8" s="687"/>
      <c r="CSO8" s="687"/>
      <c r="CSP8" s="687"/>
      <c r="CSQ8" s="687"/>
      <c r="CSR8" s="687"/>
      <c r="CSS8" s="687"/>
      <c r="CST8" s="687"/>
      <c r="CSU8" s="687"/>
      <c r="CSV8" s="687"/>
      <c r="CSW8" s="687"/>
      <c r="CSX8" s="687"/>
      <c r="CSY8" s="687"/>
      <c r="CSZ8" s="687"/>
      <c r="CTA8" s="687"/>
      <c r="CTB8" s="687"/>
      <c r="CTC8" s="687"/>
      <c r="CTD8" s="687"/>
      <c r="CTE8" s="687"/>
      <c r="CTF8" s="687"/>
      <c r="CTG8" s="687"/>
      <c r="CTH8" s="687"/>
      <c r="CTI8" s="687"/>
      <c r="CTJ8" s="687"/>
      <c r="CTK8" s="687"/>
      <c r="CTL8" s="687"/>
      <c r="CTM8" s="687"/>
      <c r="CTN8" s="687"/>
      <c r="CTO8" s="687"/>
      <c r="CTP8" s="687"/>
      <c r="CTQ8" s="687"/>
      <c r="CTR8" s="687"/>
      <c r="CTS8" s="687"/>
      <c r="CTT8" s="687"/>
      <c r="CTU8" s="687"/>
      <c r="CTV8" s="687"/>
      <c r="CTW8" s="687"/>
      <c r="CTX8" s="687"/>
      <c r="CTY8" s="687"/>
      <c r="CTZ8" s="687"/>
      <c r="CUA8" s="687"/>
      <c r="CUB8" s="687"/>
      <c r="CUC8" s="687"/>
      <c r="CUD8" s="687"/>
      <c r="CUE8" s="687"/>
      <c r="CUF8" s="687"/>
      <c r="CUG8" s="687"/>
      <c r="CUH8" s="687"/>
      <c r="CUI8" s="687"/>
      <c r="CUJ8" s="687"/>
      <c r="CUK8" s="687"/>
      <c r="CUL8" s="687"/>
      <c r="CUM8" s="687"/>
      <c r="CUN8" s="687"/>
      <c r="CUO8" s="687"/>
      <c r="CUP8" s="687"/>
      <c r="CUQ8" s="687"/>
      <c r="CUR8" s="687"/>
      <c r="CUS8" s="687"/>
      <c r="CUT8" s="687"/>
      <c r="CUU8" s="687"/>
      <c r="CUV8" s="687"/>
      <c r="CUW8" s="687"/>
      <c r="CUX8" s="687"/>
      <c r="CUY8" s="687"/>
      <c r="CUZ8" s="687"/>
      <c r="CVA8" s="687"/>
      <c r="CVB8" s="687"/>
      <c r="CVC8" s="687"/>
      <c r="CVD8" s="687"/>
      <c r="CVE8" s="687"/>
      <c r="CVF8" s="687"/>
      <c r="CVG8" s="687"/>
      <c r="CVH8" s="687"/>
      <c r="CVI8" s="687"/>
      <c r="CVJ8" s="687"/>
      <c r="CVK8" s="687"/>
      <c r="CVL8" s="687"/>
      <c r="CVM8" s="687"/>
      <c r="CVN8" s="687"/>
      <c r="CVO8" s="687"/>
      <c r="CVP8" s="687"/>
      <c r="CVQ8" s="687"/>
      <c r="CVR8" s="687"/>
      <c r="CVS8" s="687"/>
      <c r="CVT8" s="687"/>
      <c r="CVU8" s="687"/>
      <c r="CVV8" s="687"/>
      <c r="CVW8" s="687"/>
      <c r="CVX8" s="687"/>
      <c r="CVY8" s="687"/>
      <c r="CVZ8" s="687"/>
      <c r="CWA8" s="687"/>
      <c r="CWB8" s="687"/>
      <c r="CWC8" s="687"/>
      <c r="CWD8" s="687"/>
      <c r="CWE8" s="687"/>
      <c r="CWF8" s="687"/>
      <c r="CWG8" s="687"/>
      <c r="CWH8" s="687"/>
      <c r="CWI8" s="687"/>
      <c r="CWJ8" s="687"/>
      <c r="CWK8" s="687"/>
      <c r="CWL8" s="687"/>
      <c r="CWM8" s="687"/>
      <c r="CWN8" s="687"/>
      <c r="CWO8" s="687"/>
      <c r="CWP8" s="687"/>
      <c r="CWQ8" s="687"/>
      <c r="CWR8" s="687"/>
      <c r="CWS8" s="687"/>
      <c r="CWT8" s="687"/>
      <c r="CWU8" s="687"/>
      <c r="CWV8" s="687"/>
      <c r="CWW8" s="687"/>
      <c r="CWX8" s="687"/>
      <c r="CWY8" s="687"/>
      <c r="CWZ8" s="687"/>
      <c r="CXA8" s="687"/>
      <c r="CXB8" s="687"/>
      <c r="CXC8" s="687"/>
      <c r="CXD8" s="687"/>
      <c r="CXE8" s="687"/>
      <c r="CXF8" s="687"/>
      <c r="CXG8" s="687"/>
      <c r="CXH8" s="687"/>
      <c r="CXI8" s="687"/>
      <c r="CXJ8" s="687"/>
      <c r="CXK8" s="687"/>
      <c r="CXL8" s="687"/>
      <c r="CXM8" s="687"/>
      <c r="CXN8" s="687"/>
      <c r="CXO8" s="687"/>
      <c r="CXP8" s="687"/>
      <c r="CXQ8" s="687"/>
      <c r="CXR8" s="687"/>
      <c r="CXS8" s="687"/>
      <c r="CXT8" s="687"/>
      <c r="CXU8" s="687"/>
      <c r="CXV8" s="687"/>
      <c r="CXW8" s="687"/>
      <c r="CXX8" s="687"/>
      <c r="CXY8" s="687"/>
      <c r="CXZ8" s="687"/>
      <c r="CYA8" s="687"/>
      <c r="CYB8" s="687"/>
      <c r="CYC8" s="687"/>
      <c r="CYD8" s="687"/>
      <c r="CYE8" s="687"/>
      <c r="CYF8" s="687"/>
      <c r="CYG8" s="687"/>
      <c r="CYH8" s="687"/>
      <c r="CYI8" s="687"/>
      <c r="CYJ8" s="687"/>
      <c r="CYK8" s="687"/>
      <c r="CYL8" s="687"/>
      <c r="CYM8" s="687"/>
      <c r="CYN8" s="687"/>
      <c r="CYO8" s="687"/>
      <c r="CYP8" s="687"/>
      <c r="CYQ8" s="687"/>
      <c r="CYR8" s="687"/>
      <c r="CYS8" s="687"/>
      <c r="CYT8" s="687"/>
      <c r="CYU8" s="687"/>
      <c r="CYV8" s="687"/>
      <c r="CYW8" s="687"/>
      <c r="CYX8" s="687"/>
      <c r="CYY8" s="687"/>
      <c r="CYZ8" s="687"/>
      <c r="CZA8" s="687"/>
      <c r="CZB8" s="687"/>
      <c r="CZC8" s="687"/>
      <c r="CZD8" s="687"/>
      <c r="CZE8" s="687"/>
      <c r="CZF8" s="687"/>
      <c r="CZG8" s="687"/>
      <c r="CZH8" s="687"/>
      <c r="CZI8" s="687"/>
      <c r="CZJ8" s="687"/>
      <c r="CZK8" s="687"/>
      <c r="CZL8" s="687"/>
      <c r="CZM8" s="687"/>
      <c r="CZN8" s="687"/>
      <c r="CZO8" s="687"/>
      <c r="CZP8" s="687"/>
      <c r="CZQ8" s="687"/>
      <c r="CZR8" s="687"/>
      <c r="CZS8" s="687"/>
      <c r="CZT8" s="687"/>
      <c r="CZU8" s="687"/>
      <c r="CZV8" s="687"/>
      <c r="CZW8" s="687"/>
      <c r="CZX8" s="687"/>
      <c r="CZY8" s="687"/>
      <c r="CZZ8" s="687"/>
      <c r="DAA8" s="687"/>
      <c r="DAB8" s="687"/>
      <c r="DAC8" s="687"/>
      <c r="DAD8" s="687"/>
      <c r="DAE8" s="687"/>
      <c r="DAF8" s="687"/>
      <c r="DAG8" s="687"/>
      <c r="DAH8" s="687"/>
      <c r="DAI8" s="687"/>
      <c r="DAJ8" s="687"/>
      <c r="DAK8" s="687"/>
      <c r="DAL8" s="687"/>
      <c r="DAM8" s="687"/>
      <c r="DAN8" s="687"/>
      <c r="DAO8" s="687"/>
      <c r="DAP8" s="687"/>
      <c r="DAQ8" s="687"/>
      <c r="DAR8" s="687"/>
      <c r="DAS8" s="687"/>
      <c r="DAT8" s="687"/>
      <c r="DAU8" s="687"/>
      <c r="DAV8" s="687"/>
      <c r="DAW8" s="687"/>
      <c r="DAX8" s="687"/>
      <c r="DAY8" s="687"/>
      <c r="DAZ8" s="687"/>
      <c r="DBA8" s="687"/>
      <c r="DBB8" s="687"/>
      <c r="DBC8" s="687"/>
      <c r="DBD8" s="687"/>
      <c r="DBE8" s="687"/>
      <c r="DBF8" s="687"/>
      <c r="DBG8" s="687"/>
      <c r="DBH8" s="687"/>
      <c r="DBI8" s="687"/>
      <c r="DBJ8" s="687"/>
      <c r="DBK8" s="687"/>
      <c r="DBL8" s="687"/>
      <c r="DBM8" s="687"/>
      <c r="DBN8" s="687"/>
      <c r="DBO8" s="687"/>
      <c r="DBP8" s="687"/>
      <c r="DBQ8" s="687"/>
      <c r="DBR8" s="687"/>
      <c r="DBS8" s="687"/>
      <c r="DBT8" s="687"/>
      <c r="DBU8" s="687"/>
      <c r="DBV8" s="687"/>
      <c r="DBW8" s="687"/>
      <c r="DBX8" s="687"/>
      <c r="DBY8" s="687"/>
      <c r="DBZ8" s="687"/>
      <c r="DCA8" s="687"/>
      <c r="DCB8" s="687"/>
      <c r="DCC8" s="687"/>
      <c r="DCD8" s="687"/>
      <c r="DCE8" s="687"/>
      <c r="DCF8" s="687"/>
      <c r="DCG8" s="687"/>
      <c r="DCH8" s="687"/>
      <c r="DCI8" s="687"/>
      <c r="DCJ8" s="687"/>
      <c r="DCK8" s="687"/>
      <c r="DCL8" s="687"/>
      <c r="DCM8" s="687"/>
      <c r="DCN8" s="687"/>
      <c r="DCO8" s="687"/>
      <c r="DCP8" s="687"/>
      <c r="DCQ8" s="687"/>
      <c r="DCR8" s="687"/>
      <c r="DCS8" s="687"/>
      <c r="DCT8" s="687"/>
      <c r="DCU8" s="687"/>
      <c r="DCV8" s="687"/>
      <c r="DCW8" s="687"/>
      <c r="DCX8" s="687"/>
      <c r="DCY8" s="687"/>
      <c r="DCZ8" s="687"/>
      <c r="DDA8" s="687"/>
      <c r="DDB8" s="687"/>
      <c r="DDC8" s="687"/>
      <c r="DDD8" s="687"/>
      <c r="DDE8" s="687"/>
      <c r="DDF8" s="687"/>
      <c r="DDG8" s="687"/>
      <c r="DDH8" s="687"/>
      <c r="DDI8" s="687"/>
      <c r="DDJ8" s="687"/>
      <c r="DDK8" s="687"/>
      <c r="DDL8" s="687"/>
      <c r="DDM8" s="687"/>
      <c r="DDN8" s="687"/>
      <c r="DDO8" s="687"/>
      <c r="DDP8" s="687"/>
      <c r="DDQ8" s="687"/>
      <c r="DDR8" s="687"/>
      <c r="DDS8" s="687"/>
      <c r="DDT8" s="687"/>
      <c r="DDU8" s="687"/>
      <c r="DDV8" s="687"/>
      <c r="DDW8" s="687"/>
      <c r="DDX8" s="687"/>
      <c r="DDY8" s="687"/>
      <c r="DDZ8" s="687"/>
      <c r="DEA8" s="687"/>
      <c r="DEB8" s="687"/>
      <c r="DEC8" s="687"/>
      <c r="DED8" s="687"/>
      <c r="DEE8" s="687"/>
      <c r="DEF8" s="687"/>
      <c r="DEG8" s="687"/>
      <c r="DEH8" s="687"/>
      <c r="DEI8" s="687"/>
      <c r="DEJ8" s="687"/>
      <c r="DEK8" s="687"/>
      <c r="DEL8" s="687"/>
      <c r="DEM8" s="687"/>
      <c r="DEN8" s="687"/>
      <c r="DEO8" s="687"/>
      <c r="DEP8" s="687"/>
      <c r="DEQ8" s="687"/>
      <c r="DER8" s="687"/>
      <c r="DES8" s="687"/>
      <c r="DET8" s="687"/>
      <c r="DEU8" s="687"/>
      <c r="DEV8" s="687"/>
      <c r="DEW8" s="687"/>
      <c r="DEX8" s="687"/>
      <c r="DEY8" s="687"/>
      <c r="DEZ8" s="687"/>
      <c r="DFA8" s="687"/>
      <c r="DFB8" s="687"/>
      <c r="DFC8" s="687"/>
      <c r="DFD8" s="687"/>
      <c r="DFE8" s="687"/>
      <c r="DFF8" s="687"/>
      <c r="DFG8" s="687"/>
      <c r="DFH8" s="687"/>
      <c r="DFI8" s="687"/>
      <c r="DFJ8" s="687"/>
      <c r="DFK8" s="687"/>
      <c r="DFL8" s="687"/>
      <c r="DFM8" s="687"/>
      <c r="DFN8" s="687"/>
      <c r="DFO8" s="687"/>
      <c r="DFP8" s="687"/>
      <c r="DFQ8" s="687"/>
      <c r="DFR8" s="687"/>
      <c r="DFS8" s="687"/>
      <c r="DFT8" s="687"/>
      <c r="DFU8" s="687"/>
      <c r="DFV8" s="687"/>
      <c r="DFW8" s="687"/>
      <c r="DFX8" s="687"/>
      <c r="DFY8" s="687"/>
      <c r="DFZ8" s="687"/>
      <c r="DGA8" s="687"/>
      <c r="DGB8" s="687"/>
      <c r="DGC8" s="687"/>
      <c r="DGD8" s="687"/>
      <c r="DGE8" s="687"/>
      <c r="DGF8" s="687"/>
      <c r="DGG8" s="687"/>
      <c r="DGH8" s="687"/>
      <c r="DGI8" s="687"/>
      <c r="DGJ8" s="687"/>
      <c r="DGK8" s="687"/>
      <c r="DGL8" s="687"/>
      <c r="DGM8" s="687"/>
      <c r="DGN8" s="687"/>
      <c r="DGO8" s="687"/>
      <c r="DGP8" s="687"/>
      <c r="DGQ8" s="687"/>
      <c r="DGR8" s="687"/>
      <c r="DGS8" s="687"/>
      <c r="DGT8" s="687"/>
      <c r="DGU8" s="687"/>
      <c r="DGV8" s="687"/>
      <c r="DGW8" s="687"/>
      <c r="DGX8" s="687"/>
      <c r="DGY8" s="687"/>
      <c r="DGZ8" s="687"/>
      <c r="DHA8" s="687"/>
      <c r="DHB8" s="687"/>
      <c r="DHC8" s="687"/>
      <c r="DHD8" s="687"/>
      <c r="DHE8" s="687"/>
      <c r="DHF8" s="687"/>
      <c r="DHG8" s="687"/>
      <c r="DHH8" s="687"/>
      <c r="DHI8" s="687"/>
      <c r="DHJ8" s="687"/>
      <c r="DHK8" s="687"/>
      <c r="DHL8" s="687"/>
      <c r="DHM8" s="687"/>
      <c r="DHN8" s="687"/>
      <c r="DHO8" s="687"/>
      <c r="DHP8" s="687"/>
      <c r="DHQ8" s="687"/>
      <c r="DHR8" s="687"/>
      <c r="DHS8" s="687"/>
      <c r="DHT8" s="687"/>
      <c r="DHU8" s="687"/>
      <c r="DHV8" s="687"/>
      <c r="DHW8" s="687"/>
      <c r="DHX8" s="687"/>
      <c r="DHY8" s="687"/>
      <c r="DHZ8" s="687"/>
      <c r="DIA8" s="687"/>
      <c r="DIB8" s="687"/>
      <c r="DIC8" s="687"/>
      <c r="DID8" s="687"/>
      <c r="DIE8" s="687"/>
      <c r="DIF8" s="687"/>
      <c r="DIG8" s="687"/>
      <c r="DIH8" s="687"/>
      <c r="DII8" s="687"/>
      <c r="DIJ8" s="687"/>
      <c r="DIK8" s="687"/>
      <c r="DIL8" s="687"/>
      <c r="DIM8" s="687"/>
      <c r="DIN8" s="687"/>
      <c r="DIO8" s="687"/>
      <c r="DIP8" s="687"/>
      <c r="DIQ8" s="687"/>
      <c r="DIR8" s="687"/>
      <c r="DIS8" s="687"/>
      <c r="DIT8" s="687"/>
      <c r="DIU8" s="687"/>
      <c r="DIV8" s="687"/>
      <c r="DIW8" s="687"/>
      <c r="DIX8" s="687"/>
      <c r="DIY8" s="687"/>
      <c r="DIZ8" s="687"/>
      <c r="DJA8" s="687"/>
      <c r="DJB8" s="687"/>
      <c r="DJC8" s="687"/>
      <c r="DJD8" s="687"/>
      <c r="DJE8" s="687"/>
      <c r="DJF8" s="687"/>
      <c r="DJG8" s="687"/>
      <c r="DJH8" s="687"/>
      <c r="DJI8" s="687"/>
      <c r="DJJ8" s="687"/>
      <c r="DJK8" s="687"/>
      <c r="DJL8" s="687"/>
      <c r="DJM8" s="687"/>
      <c r="DJN8" s="687"/>
      <c r="DJO8" s="687"/>
      <c r="DJP8" s="687"/>
      <c r="DJQ8" s="687"/>
      <c r="DJR8" s="687"/>
      <c r="DJS8" s="687"/>
      <c r="DJT8" s="687"/>
      <c r="DJU8" s="687"/>
      <c r="DJV8" s="687"/>
      <c r="DJW8" s="687"/>
      <c r="DJX8" s="687"/>
      <c r="DJY8" s="687"/>
      <c r="DJZ8" s="687"/>
      <c r="DKA8" s="687"/>
      <c r="DKB8" s="687"/>
      <c r="DKC8" s="687"/>
      <c r="DKD8" s="687"/>
      <c r="DKE8" s="687"/>
      <c r="DKF8" s="687"/>
      <c r="DKG8" s="687"/>
      <c r="DKH8" s="687"/>
      <c r="DKI8" s="687"/>
      <c r="DKJ8" s="687"/>
      <c r="DKK8" s="687"/>
      <c r="DKL8" s="687"/>
      <c r="DKM8" s="687"/>
      <c r="DKN8" s="687"/>
      <c r="DKO8" s="687"/>
      <c r="DKP8" s="687"/>
      <c r="DKQ8" s="687"/>
      <c r="DKR8" s="687"/>
      <c r="DKS8" s="687"/>
      <c r="DKT8" s="687"/>
      <c r="DKU8" s="687"/>
      <c r="DKV8" s="687"/>
      <c r="DKW8" s="687"/>
      <c r="DKX8" s="687"/>
      <c r="DKY8" s="687"/>
      <c r="DKZ8" s="687"/>
      <c r="DLA8" s="687"/>
      <c r="DLB8" s="687"/>
      <c r="DLC8" s="687"/>
      <c r="DLD8" s="687"/>
      <c r="DLE8" s="687"/>
      <c r="DLF8" s="687"/>
      <c r="DLG8" s="687"/>
      <c r="DLH8" s="687"/>
      <c r="DLI8" s="687"/>
      <c r="DLJ8" s="687"/>
      <c r="DLK8" s="687"/>
      <c r="DLL8" s="687"/>
      <c r="DLM8" s="687"/>
      <c r="DLN8" s="687"/>
      <c r="DLO8" s="687"/>
      <c r="DLP8" s="687"/>
      <c r="DLQ8" s="687"/>
      <c r="DLR8" s="687"/>
      <c r="DLS8" s="687"/>
      <c r="DLT8" s="687"/>
      <c r="DLU8" s="687"/>
      <c r="DLV8" s="687"/>
      <c r="DLW8" s="687"/>
      <c r="DLX8" s="687"/>
      <c r="DLY8" s="687"/>
      <c r="DLZ8" s="687"/>
      <c r="DMA8" s="687"/>
      <c r="DMB8" s="687"/>
      <c r="DMC8" s="687"/>
      <c r="DMD8" s="687"/>
      <c r="DME8" s="687"/>
      <c r="DMF8" s="687"/>
      <c r="DMG8" s="687"/>
      <c r="DMH8" s="687"/>
      <c r="DMI8" s="687"/>
      <c r="DMJ8" s="687"/>
      <c r="DMK8" s="687"/>
      <c r="DML8" s="687"/>
      <c r="DMM8" s="687"/>
      <c r="DMN8" s="687"/>
      <c r="DMO8" s="687"/>
      <c r="DMP8" s="687"/>
      <c r="DMQ8" s="687"/>
      <c r="DMR8" s="687"/>
      <c r="DMS8" s="687"/>
      <c r="DMT8" s="687"/>
      <c r="DMU8" s="687"/>
      <c r="DMV8" s="687"/>
      <c r="DMW8" s="687"/>
      <c r="DMX8" s="687"/>
      <c r="DMY8" s="687"/>
      <c r="DMZ8" s="687"/>
      <c r="DNA8" s="687"/>
      <c r="DNB8" s="687"/>
      <c r="DNC8" s="687"/>
      <c r="DND8" s="687"/>
      <c r="DNE8" s="687"/>
      <c r="DNF8" s="687"/>
      <c r="DNG8" s="687"/>
      <c r="DNH8" s="687"/>
      <c r="DNI8" s="687"/>
      <c r="DNJ8" s="687"/>
      <c r="DNK8" s="687"/>
      <c r="DNL8" s="687"/>
      <c r="DNM8" s="687"/>
      <c r="DNN8" s="687"/>
      <c r="DNO8" s="687"/>
      <c r="DNP8" s="687"/>
      <c r="DNQ8" s="687"/>
      <c r="DNR8" s="687"/>
      <c r="DNS8" s="687"/>
      <c r="DNT8" s="687"/>
      <c r="DNU8" s="687"/>
      <c r="DNV8" s="687"/>
      <c r="DNW8" s="687"/>
      <c r="DNX8" s="687"/>
      <c r="DNY8" s="687"/>
      <c r="DNZ8" s="687"/>
      <c r="DOA8" s="687"/>
      <c r="DOB8" s="687"/>
      <c r="DOC8" s="687"/>
      <c r="DOD8" s="687"/>
      <c r="DOE8" s="687"/>
      <c r="DOF8" s="687"/>
      <c r="DOG8" s="687"/>
      <c r="DOH8" s="687"/>
      <c r="DOI8" s="687"/>
      <c r="DOJ8" s="687"/>
      <c r="DOK8" s="687"/>
      <c r="DOL8" s="687"/>
      <c r="DOM8" s="687"/>
      <c r="DON8" s="687"/>
      <c r="DOO8" s="687"/>
      <c r="DOP8" s="687"/>
      <c r="DOQ8" s="687"/>
      <c r="DOR8" s="687"/>
      <c r="DOS8" s="687"/>
      <c r="DOT8" s="687"/>
      <c r="DOU8" s="687"/>
      <c r="DOV8" s="687"/>
      <c r="DOW8" s="687"/>
      <c r="DOX8" s="687"/>
      <c r="DOY8" s="687"/>
      <c r="DOZ8" s="687"/>
      <c r="DPA8" s="687"/>
      <c r="DPB8" s="687"/>
      <c r="DPC8" s="687"/>
      <c r="DPD8" s="687"/>
      <c r="DPE8" s="687"/>
      <c r="DPF8" s="687"/>
      <c r="DPG8" s="687"/>
      <c r="DPH8" s="687"/>
      <c r="DPI8" s="687"/>
      <c r="DPJ8" s="687"/>
      <c r="DPK8" s="687"/>
      <c r="DPL8" s="687"/>
      <c r="DPM8" s="687"/>
      <c r="DPN8" s="687"/>
      <c r="DPO8" s="687"/>
      <c r="DPP8" s="687"/>
      <c r="DPQ8" s="687"/>
      <c r="DPR8" s="687"/>
      <c r="DPS8" s="687"/>
      <c r="DPT8" s="687"/>
      <c r="DPU8" s="687"/>
      <c r="DPV8" s="687"/>
      <c r="DPW8" s="687"/>
      <c r="DPX8" s="687"/>
      <c r="DPY8" s="687"/>
      <c r="DPZ8" s="687"/>
      <c r="DQA8" s="687"/>
      <c r="DQB8" s="687"/>
      <c r="DQC8" s="687"/>
      <c r="DQD8" s="687"/>
      <c r="DQE8" s="687"/>
      <c r="DQF8" s="687"/>
      <c r="DQG8" s="687"/>
      <c r="DQH8" s="687"/>
      <c r="DQI8" s="687"/>
      <c r="DQJ8" s="687"/>
      <c r="DQK8" s="687"/>
      <c r="DQL8" s="687"/>
      <c r="DQM8" s="687"/>
      <c r="DQN8" s="687"/>
      <c r="DQO8" s="687"/>
      <c r="DQP8" s="687"/>
      <c r="DQQ8" s="687"/>
      <c r="DQR8" s="687"/>
      <c r="DQS8" s="687"/>
      <c r="DQT8" s="687"/>
      <c r="DQU8" s="687"/>
      <c r="DQV8" s="687"/>
      <c r="DQW8" s="687"/>
      <c r="DQX8" s="687"/>
      <c r="DQY8" s="687"/>
      <c r="DQZ8" s="687"/>
      <c r="DRA8" s="687"/>
      <c r="DRB8" s="687"/>
      <c r="DRC8" s="687"/>
      <c r="DRD8" s="687"/>
      <c r="DRE8" s="687"/>
      <c r="DRF8" s="687"/>
      <c r="DRG8" s="687"/>
      <c r="DRH8" s="687"/>
      <c r="DRI8" s="687"/>
      <c r="DRJ8" s="687"/>
      <c r="DRK8" s="687"/>
      <c r="DRL8" s="687"/>
      <c r="DRM8" s="687"/>
      <c r="DRN8" s="687"/>
      <c r="DRO8" s="687"/>
      <c r="DRP8" s="687"/>
      <c r="DRQ8" s="687"/>
      <c r="DRR8" s="687"/>
      <c r="DRS8" s="687"/>
      <c r="DRT8" s="687"/>
      <c r="DRU8" s="687"/>
      <c r="DRV8" s="687"/>
      <c r="DRW8" s="687"/>
      <c r="DRX8" s="687"/>
      <c r="DRY8" s="687"/>
      <c r="DRZ8" s="687"/>
      <c r="DSA8" s="687"/>
      <c r="DSB8" s="687"/>
      <c r="DSC8" s="687"/>
      <c r="DSD8" s="687"/>
      <c r="DSE8" s="687"/>
      <c r="DSF8" s="687"/>
      <c r="DSG8" s="687"/>
      <c r="DSH8" s="687"/>
      <c r="DSI8" s="687"/>
      <c r="DSJ8" s="687"/>
      <c r="DSK8" s="687"/>
      <c r="DSL8" s="687"/>
      <c r="DSM8" s="687"/>
      <c r="DSN8" s="687"/>
      <c r="DSO8" s="687"/>
      <c r="DSP8" s="687"/>
      <c r="DSQ8" s="687"/>
      <c r="DSR8" s="687"/>
      <c r="DSS8" s="687"/>
      <c r="DST8" s="687"/>
      <c r="DSU8" s="687"/>
      <c r="DSV8" s="687"/>
      <c r="DSW8" s="687"/>
      <c r="DSX8" s="687"/>
      <c r="DSY8" s="687"/>
      <c r="DSZ8" s="687"/>
      <c r="DTA8" s="687"/>
      <c r="DTB8" s="687"/>
      <c r="DTC8" s="687"/>
      <c r="DTD8" s="687"/>
      <c r="DTE8" s="687"/>
      <c r="DTF8" s="687"/>
      <c r="DTG8" s="687"/>
      <c r="DTH8" s="687"/>
      <c r="DTI8" s="687"/>
      <c r="DTJ8" s="687"/>
      <c r="DTK8" s="687"/>
      <c r="DTL8" s="687"/>
      <c r="DTM8" s="687"/>
      <c r="DTN8" s="687"/>
      <c r="DTO8" s="687"/>
      <c r="DTP8" s="687"/>
      <c r="DTQ8" s="687"/>
      <c r="DTR8" s="687"/>
      <c r="DTS8" s="687"/>
      <c r="DTT8" s="687"/>
      <c r="DTU8" s="687"/>
      <c r="DTV8" s="687"/>
      <c r="DTW8" s="687"/>
      <c r="DTX8" s="687"/>
      <c r="DTY8" s="687"/>
      <c r="DTZ8" s="687"/>
      <c r="DUA8" s="687"/>
      <c r="DUB8" s="687"/>
      <c r="DUC8" s="687"/>
      <c r="DUD8" s="687"/>
      <c r="DUE8" s="687"/>
      <c r="DUF8" s="687"/>
      <c r="DUG8" s="687"/>
      <c r="DUH8" s="687"/>
      <c r="DUI8" s="687"/>
      <c r="DUJ8" s="687"/>
      <c r="DUK8" s="687"/>
      <c r="DUL8" s="687"/>
      <c r="DUM8" s="687"/>
      <c r="DUN8" s="687"/>
      <c r="DUO8" s="687"/>
      <c r="DUP8" s="687"/>
      <c r="DUQ8" s="687"/>
      <c r="DUR8" s="687"/>
      <c r="DUS8" s="687"/>
      <c r="DUT8" s="687"/>
      <c r="DUU8" s="687"/>
      <c r="DUV8" s="687"/>
      <c r="DUW8" s="687"/>
      <c r="DUX8" s="687"/>
      <c r="DUY8" s="687"/>
      <c r="DUZ8" s="687"/>
      <c r="DVA8" s="687"/>
      <c r="DVB8" s="687"/>
      <c r="DVC8" s="687"/>
      <c r="DVD8" s="687"/>
      <c r="DVE8" s="687"/>
      <c r="DVF8" s="687"/>
      <c r="DVG8" s="687"/>
      <c r="DVH8" s="687"/>
      <c r="DVI8" s="687"/>
      <c r="DVJ8" s="687"/>
      <c r="DVK8" s="687"/>
      <c r="DVL8" s="687"/>
      <c r="DVM8" s="687"/>
      <c r="DVN8" s="687"/>
      <c r="DVO8" s="687"/>
      <c r="DVP8" s="687"/>
      <c r="DVQ8" s="687"/>
      <c r="DVR8" s="687"/>
      <c r="DVS8" s="687"/>
      <c r="DVT8" s="687"/>
      <c r="DVU8" s="687"/>
      <c r="DVV8" s="687"/>
      <c r="DVW8" s="687"/>
      <c r="DVX8" s="687"/>
      <c r="DVY8" s="687"/>
      <c r="DVZ8" s="687"/>
      <c r="DWA8" s="687"/>
      <c r="DWB8" s="687"/>
      <c r="DWC8" s="687"/>
      <c r="DWD8" s="687"/>
      <c r="DWE8" s="687"/>
      <c r="DWF8" s="687"/>
      <c r="DWG8" s="687"/>
      <c r="DWH8" s="687"/>
      <c r="DWI8" s="687"/>
      <c r="DWJ8" s="687"/>
      <c r="DWK8" s="687"/>
      <c r="DWL8" s="687"/>
      <c r="DWM8" s="687"/>
      <c r="DWN8" s="687"/>
      <c r="DWO8" s="687"/>
      <c r="DWP8" s="687"/>
      <c r="DWQ8" s="687"/>
      <c r="DWR8" s="687"/>
      <c r="DWS8" s="687"/>
      <c r="DWT8" s="687"/>
      <c r="DWU8" s="687"/>
      <c r="DWV8" s="687"/>
      <c r="DWW8" s="687"/>
      <c r="DWX8" s="687"/>
      <c r="DWY8" s="687"/>
      <c r="DWZ8" s="687"/>
      <c r="DXA8" s="687"/>
      <c r="DXB8" s="687"/>
      <c r="DXC8" s="687"/>
      <c r="DXD8" s="687"/>
      <c r="DXE8" s="687"/>
      <c r="DXF8" s="687"/>
      <c r="DXG8" s="687"/>
      <c r="DXH8" s="687"/>
      <c r="DXI8" s="687"/>
      <c r="DXJ8" s="687"/>
      <c r="DXK8" s="687"/>
      <c r="DXL8" s="687"/>
      <c r="DXM8" s="687"/>
      <c r="DXN8" s="687"/>
      <c r="DXO8" s="687"/>
      <c r="DXP8" s="687"/>
      <c r="DXQ8" s="687"/>
      <c r="DXR8" s="687"/>
      <c r="DXS8" s="687"/>
      <c r="DXT8" s="687"/>
      <c r="DXU8" s="687"/>
      <c r="DXV8" s="687"/>
      <c r="DXW8" s="687"/>
      <c r="DXX8" s="687"/>
      <c r="DXY8" s="687"/>
      <c r="DXZ8" s="687"/>
      <c r="DYA8" s="687"/>
      <c r="DYB8" s="687"/>
      <c r="DYC8" s="687"/>
      <c r="DYD8" s="687"/>
      <c r="DYE8" s="687"/>
      <c r="DYF8" s="687"/>
      <c r="DYG8" s="687"/>
      <c r="DYH8" s="687"/>
      <c r="DYI8" s="687"/>
      <c r="DYJ8" s="687"/>
      <c r="DYK8" s="687"/>
      <c r="DYL8" s="687"/>
      <c r="DYM8" s="687"/>
      <c r="DYN8" s="687"/>
      <c r="DYO8" s="687"/>
      <c r="DYP8" s="687"/>
      <c r="DYQ8" s="687"/>
      <c r="DYR8" s="687"/>
      <c r="DYS8" s="687"/>
      <c r="DYT8" s="687"/>
      <c r="DYU8" s="687"/>
      <c r="DYV8" s="687"/>
      <c r="DYW8" s="687"/>
      <c r="DYX8" s="687"/>
      <c r="DYY8" s="687"/>
      <c r="DYZ8" s="687"/>
      <c r="DZA8" s="687"/>
      <c r="DZB8" s="687"/>
      <c r="DZC8" s="687"/>
      <c r="DZD8" s="687"/>
      <c r="DZE8" s="687"/>
      <c r="DZF8" s="687"/>
      <c r="DZG8" s="687"/>
      <c r="DZH8" s="687"/>
      <c r="DZI8" s="687"/>
      <c r="DZJ8" s="687"/>
      <c r="DZK8" s="687"/>
      <c r="DZL8" s="687"/>
      <c r="DZM8" s="687"/>
      <c r="DZN8" s="687"/>
      <c r="DZO8" s="687"/>
      <c r="DZP8" s="687"/>
      <c r="DZQ8" s="687"/>
      <c r="DZR8" s="687"/>
      <c r="DZS8" s="687"/>
      <c r="DZT8" s="687"/>
      <c r="DZU8" s="687"/>
      <c r="DZV8" s="687"/>
      <c r="DZW8" s="687"/>
      <c r="DZX8" s="687"/>
      <c r="DZY8" s="687"/>
      <c r="DZZ8" s="687"/>
      <c r="EAA8" s="687"/>
      <c r="EAB8" s="687"/>
      <c r="EAC8" s="687"/>
      <c r="EAD8" s="687"/>
      <c r="EAE8" s="687"/>
      <c r="EAF8" s="687"/>
      <c r="EAG8" s="687"/>
      <c r="EAH8" s="687"/>
      <c r="EAI8" s="687"/>
      <c r="EAJ8" s="687"/>
      <c r="EAK8" s="687"/>
      <c r="EAL8" s="687"/>
      <c r="EAM8" s="687"/>
      <c r="EAN8" s="687"/>
      <c r="EAO8" s="687"/>
      <c r="EAP8" s="687"/>
      <c r="EAQ8" s="687"/>
      <c r="EAR8" s="687"/>
      <c r="EAS8" s="687"/>
      <c r="EAT8" s="687"/>
      <c r="EAU8" s="687"/>
      <c r="EAV8" s="687"/>
      <c r="EAW8" s="687"/>
      <c r="EAX8" s="687"/>
      <c r="EAY8" s="687"/>
      <c r="EAZ8" s="687"/>
      <c r="EBA8" s="687"/>
      <c r="EBB8" s="687"/>
      <c r="EBC8" s="687"/>
      <c r="EBD8" s="687"/>
      <c r="EBE8" s="687"/>
      <c r="EBF8" s="687"/>
      <c r="EBG8" s="687"/>
      <c r="EBH8" s="687"/>
      <c r="EBI8" s="687"/>
      <c r="EBJ8" s="687"/>
      <c r="EBK8" s="687"/>
      <c r="EBL8" s="687"/>
      <c r="EBM8" s="687"/>
      <c r="EBN8" s="687"/>
      <c r="EBO8" s="687"/>
      <c r="EBP8" s="687"/>
      <c r="EBQ8" s="687"/>
      <c r="EBR8" s="687"/>
      <c r="EBS8" s="687"/>
      <c r="EBT8" s="687"/>
      <c r="EBU8" s="687"/>
      <c r="EBV8" s="687"/>
      <c r="EBW8" s="687"/>
      <c r="EBX8" s="687"/>
      <c r="EBY8" s="687"/>
      <c r="EBZ8" s="687"/>
      <c r="ECA8" s="687"/>
      <c r="ECB8" s="687"/>
      <c r="ECC8" s="687"/>
      <c r="ECD8" s="687"/>
      <c r="ECE8" s="687"/>
      <c r="ECF8" s="687"/>
      <c r="ECG8" s="687"/>
      <c r="ECH8" s="687"/>
      <c r="ECI8" s="687"/>
      <c r="ECJ8" s="687"/>
      <c r="ECK8" s="687"/>
      <c r="ECL8" s="687"/>
      <c r="ECM8" s="687"/>
      <c r="ECN8" s="687"/>
      <c r="ECO8" s="687"/>
      <c r="ECP8" s="687"/>
      <c r="ECQ8" s="687"/>
      <c r="ECR8" s="687"/>
      <c r="ECS8" s="687"/>
      <c r="ECT8" s="687"/>
      <c r="ECU8" s="687"/>
      <c r="ECV8" s="687"/>
      <c r="ECW8" s="687"/>
      <c r="ECX8" s="687"/>
      <c r="ECY8" s="687"/>
      <c r="ECZ8" s="687"/>
      <c r="EDA8" s="687"/>
      <c r="EDB8" s="687"/>
      <c r="EDC8" s="687"/>
      <c r="EDD8" s="687"/>
      <c r="EDE8" s="687"/>
      <c r="EDF8" s="687"/>
      <c r="EDG8" s="687"/>
      <c r="EDH8" s="687"/>
      <c r="EDI8" s="687"/>
      <c r="EDJ8" s="687"/>
      <c r="EDK8" s="687"/>
      <c r="EDL8" s="687"/>
      <c r="EDM8" s="687"/>
      <c r="EDN8" s="687"/>
      <c r="EDO8" s="687"/>
      <c r="EDP8" s="687"/>
      <c r="EDQ8" s="687"/>
      <c r="EDR8" s="687"/>
      <c r="EDS8" s="687"/>
      <c r="EDT8" s="687"/>
      <c r="EDU8" s="687"/>
      <c r="EDV8" s="687"/>
      <c r="EDW8" s="687"/>
      <c r="EDX8" s="687"/>
      <c r="EDY8" s="687"/>
      <c r="EDZ8" s="687"/>
      <c r="EEA8" s="687"/>
      <c r="EEB8" s="687"/>
      <c r="EEC8" s="687"/>
      <c r="EED8" s="687"/>
      <c r="EEE8" s="687"/>
      <c r="EEF8" s="687"/>
      <c r="EEG8" s="687"/>
      <c r="EEH8" s="687"/>
      <c r="EEI8" s="687"/>
      <c r="EEJ8" s="687"/>
      <c r="EEK8" s="687"/>
      <c r="EEL8" s="687"/>
      <c r="EEM8" s="687"/>
      <c r="EEN8" s="687"/>
      <c r="EEO8" s="687"/>
      <c r="EEP8" s="687"/>
      <c r="EEQ8" s="687"/>
      <c r="EER8" s="687"/>
      <c r="EES8" s="687"/>
      <c r="EET8" s="687"/>
      <c r="EEU8" s="687"/>
      <c r="EEV8" s="687"/>
      <c r="EEW8" s="687"/>
      <c r="EEX8" s="687"/>
      <c r="EEY8" s="687"/>
      <c r="EEZ8" s="687"/>
      <c r="EFA8" s="687"/>
      <c r="EFB8" s="687"/>
      <c r="EFC8" s="687"/>
      <c r="EFD8" s="687"/>
      <c r="EFE8" s="687"/>
      <c r="EFF8" s="687"/>
      <c r="EFG8" s="687"/>
      <c r="EFH8" s="687"/>
      <c r="EFI8" s="687"/>
      <c r="EFJ8" s="687"/>
      <c r="EFK8" s="687"/>
      <c r="EFL8" s="687"/>
      <c r="EFM8" s="687"/>
      <c r="EFN8" s="687"/>
      <c r="EFO8" s="687"/>
      <c r="EFP8" s="687"/>
      <c r="EFQ8" s="687"/>
      <c r="EFR8" s="687"/>
      <c r="EFS8" s="687"/>
      <c r="EFT8" s="687"/>
      <c r="EFU8" s="687"/>
      <c r="EFV8" s="687"/>
      <c r="EFW8" s="687"/>
      <c r="EFX8" s="687"/>
      <c r="EFY8" s="687"/>
      <c r="EFZ8" s="687"/>
      <c r="EGA8" s="687"/>
      <c r="EGB8" s="687"/>
      <c r="EGC8" s="687"/>
      <c r="EGD8" s="687"/>
      <c r="EGE8" s="687"/>
      <c r="EGF8" s="687"/>
      <c r="EGG8" s="687"/>
      <c r="EGH8" s="687"/>
      <c r="EGI8" s="687"/>
      <c r="EGJ8" s="687"/>
      <c r="EGK8" s="687"/>
      <c r="EGL8" s="687"/>
      <c r="EGM8" s="687"/>
      <c r="EGN8" s="687"/>
      <c r="EGO8" s="687"/>
      <c r="EGP8" s="687"/>
      <c r="EGQ8" s="687"/>
      <c r="EGR8" s="687"/>
      <c r="EGS8" s="687"/>
      <c r="EGT8" s="687"/>
      <c r="EGU8" s="687"/>
      <c r="EGV8" s="687"/>
      <c r="EGW8" s="687"/>
      <c r="EGX8" s="687"/>
      <c r="EGY8" s="687"/>
      <c r="EGZ8" s="687"/>
      <c r="EHA8" s="687"/>
      <c r="EHB8" s="687"/>
      <c r="EHC8" s="687"/>
      <c r="EHD8" s="687"/>
      <c r="EHE8" s="687"/>
      <c r="EHF8" s="687"/>
      <c r="EHG8" s="687"/>
      <c r="EHH8" s="687"/>
      <c r="EHI8" s="687"/>
      <c r="EHJ8" s="687"/>
      <c r="EHK8" s="687"/>
      <c r="EHL8" s="687"/>
      <c r="EHM8" s="687"/>
      <c r="EHN8" s="687"/>
      <c r="EHO8" s="687"/>
      <c r="EHP8" s="687"/>
      <c r="EHQ8" s="687"/>
      <c r="EHR8" s="687"/>
      <c r="EHS8" s="687"/>
      <c r="EHT8" s="687"/>
      <c r="EHU8" s="687"/>
      <c r="EHV8" s="687"/>
      <c r="EHW8" s="687"/>
      <c r="EHX8" s="687"/>
      <c r="EHY8" s="687"/>
      <c r="EHZ8" s="687"/>
      <c r="EIA8" s="687"/>
      <c r="EIB8" s="687"/>
      <c r="EIC8" s="687"/>
      <c r="EID8" s="687"/>
      <c r="EIE8" s="687"/>
      <c r="EIF8" s="687"/>
      <c r="EIG8" s="687"/>
      <c r="EIH8" s="687"/>
      <c r="EII8" s="687"/>
      <c r="EIJ8" s="687"/>
      <c r="EIK8" s="687"/>
      <c r="EIL8" s="687"/>
      <c r="EIM8" s="687"/>
      <c r="EIN8" s="687"/>
      <c r="EIO8" s="687"/>
      <c r="EIP8" s="687"/>
      <c r="EIQ8" s="687"/>
      <c r="EIR8" s="687"/>
      <c r="EIS8" s="687"/>
      <c r="EIT8" s="687"/>
      <c r="EIU8" s="687"/>
      <c r="EIV8" s="687"/>
      <c r="EIW8" s="687"/>
      <c r="EIX8" s="687"/>
      <c r="EIY8" s="687"/>
      <c r="EIZ8" s="687"/>
      <c r="EJA8" s="687"/>
      <c r="EJB8" s="687"/>
      <c r="EJC8" s="687"/>
      <c r="EJD8" s="687"/>
      <c r="EJE8" s="687"/>
      <c r="EJF8" s="687"/>
      <c r="EJG8" s="687"/>
      <c r="EJH8" s="687"/>
      <c r="EJI8" s="687"/>
      <c r="EJJ8" s="687"/>
      <c r="EJK8" s="687"/>
      <c r="EJL8" s="687"/>
      <c r="EJM8" s="687"/>
      <c r="EJN8" s="687"/>
      <c r="EJO8" s="687"/>
      <c r="EJP8" s="687"/>
      <c r="EJQ8" s="687"/>
      <c r="EJR8" s="687"/>
      <c r="EJS8" s="687"/>
      <c r="EJT8" s="687"/>
      <c r="EJU8" s="687"/>
      <c r="EJV8" s="687"/>
      <c r="EJW8" s="687"/>
      <c r="EJX8" s="687"/>
      <c r="EJY8" s="687"/>
      <c r="EJZ8" s="687"/>
      <c r="EKA8" s="687"/>
      <c r="EKB8" s="687"/>
      <c r="EKC8" s="687"/>
      <c r="EKD8" s="687"/>
      <c r="EKE8" s="687"/>
      <c r="EKF8" s="687"/>
      <c r="EKG8" s="687"/>
      <c r="EKH8" s="687"/>
      <c r="EKI8" s="687"/>
      <c r="EKJ8" s="687"/>
      <c r="EKK8" s="687"/>
      <c r="EKL8" s="687"/>
      <c r="EKM8" s="687"/>
      <c r="EKN8" s="687"/>
      <c r="EKO8" s="687"/>
      <c r="EKP8" s="687"/>
      <c r="EKQ8" s="687"/>
      <c r="EKR8" s="687"/>
      <c r="EKS8" s="687"/>
      <c r="EKT8" s="687"/>
      <c r="EKU8" s="687"/>
      <c r="EKV8" s="687"/>
      <c r="EKW8" s="687"/>
      <c r="EKX8" s="687"/>
      <c r="EKY8" s="687"/>
      <c r="EKZ8" s="687"/>
      <c r="ELA8" s="687"/>
      <c r="ELB8" s="687"/>
      <c r="ELC8" s="687"/>
      <c r="ELD8" s="687"/>
      <c r="ELE8" s="687"/>
      <c r="ELF8" s="687"/>
      <c r="ELG8" s="687"/>
      <c r="ELH8" s="687"/>
      <c r="ELI8" s="687"/>
      <c r="ELJ8" s="687"/>
      <c r="ELK8" s="687"/>
      <c r="ELL8" s="687"/>
      <c r="ELM8" s="687"/>
      <c r="ELN8" s="687"/>
      <c r="ELO8" s="687"/>
      <c r="ELP8" s="687"/>
      <c r="ELQ8" s="687"/>
      <c r="ELR8" s="687"/>
      <c r="ELS8" s="687"/>
      <c r="ELT8" s="687"/>
      <c r="ELU8" s="687"/>
      <c r="ELV8" s="687"/>
      <c r="ELW8" s="687"/>
      <c r="ELX8" s="687"/>
      <c r="ELY8" s="687"/>
      <c r="ELZ8" s="687"/>
      <c r="EMA8" s="687"/>
      <c r="EMB8" s="687"/>
      <c r="EMC8" s="687"/>
      <c r="EMD8" s="687"/>
      <c r="EME8" s="687"/>
      <c r="EMF8" s="687"/>
      <c r="EMG8" s="687"/>
      <c r="EMH8" s="687"/>
      <c r="EMI8" s="687"/>
      <c r="EMJ8" s="687"/>
      <c r="EMK8" s="687"/>
      <c r="EML8" s="687"/>
      <c r="EMM8" s="687"/>
      <c r="EMN8" s="687"/>
      <c r="EMO8" s="687"/>
      <c r="EMP8" s="687"/>
      <c r="EMQ8" s="687"/>
      <c r="EMR8" s="687"/>
      <c r="EMS8" s="687"/>
      <c r="EMT8" s="687"/>
      <c r="EMU8" s="687"/>
      <c r="EMV8" s="687"/>
      <c r="EMW8" s="687"/>
      <c r="EMX8" s="687"/>
      <c r="EMY8" s="687"/>
      <c r="EMZ8" s="687"/>
      <c r="ENA8" s="687"/>
      <c r="ENB8" s="687"/>
      <c r="ENC8" s="687"/>
      <c r="END8" s="687"/>
      <c r="ENE8" s="687"/>
      <c r="ENF8" s="687"/>
      <c r="ENG8" s="687"/>
      <c r="ENH8" s="687"/>
      <c r="ENI8" s="687"/>
      <c r="ENJ8" s="687"/>
      <c r="ENK8" s="687"/>
      <c r="ENL8" s="687"/>
      <c r="ENM8" s="687"/>
      <c r="ENN8" s="687"/>
      <c r="ENO8" s="687"/>
      <c r="ENP8" s="687"/>
      <c r="ENQ8" s="687"/>
      <c r="ENR8" s="687"/>
      <c r="ENS8" s="687"/>
      <c r="ENT8" s="687"/>
      <c r="ENU8" s="687"/>
      <c r="ENV8" s="687"/>
      <c r="ENW8" s="687"/>
      <c r="ENX8" s="687"/>
      <c r="ENY8" s="687"/>
      <c r="ENZ8" s="687"/>
      <c r="EOA8" s="687"/>
      <c r="EOB8" s="687"/>
      <c r="EOC8" s="687"/>
      <c r="EOD8" s="687"/>
      <c r="EOE8" s="687"/>
      <c r="EOF8" s="687"/>
      <c r="EOG8" s="687"/>
      <c r="EOH8" s="687"/>
      <c r="EOI8" s="687"/>
      <c r="EOJ8" s="687"/>
      <c r="EOK8" s="687"/>
      <c r="EOL8" s="687"/>
      <c r="EOM8" s="687"/>
      <c r="EON8" s="687"/>
      <c r="EOO8" s="687"/>
      <c r="EOP8" s="687"/>
      <c r="EOQ8" s="687"/>
      <c r="EOR8" s="687"/>
      <c r="EOS8" s="687"/>
      <c r="EOT8" s="687"/>
      <c r="EOU8" s="687"/>
      <c r="EOV8" s="687"/>
      <c r="EOW8" s="687"/>
      <c r="EOX8" s="687"/>
      <c r="EOY8" s="687"/>
      <c r="EOZ8" s="687"/>
      <c r="EPA8" s="687"/>
      <c r="EPB8" s="687"/>
      <c r="EPC8" s="687"/>
      <c r="EPD8" s="687"/>
      <c r="EPE8" s="687"/>
      <c r="EPF8" s="687"/>
      <c r="EPG8" s="687"/>
      <c r="EPH8" s="687"/>
      <c r="EPI8" s="687"/>
      <c r="EPJ8" s="687"/>
      <c r="EPK8" s="687"/>
      <c r="EPL8" s="687"/>
      <c r="EPM8" s="687"/>
      <c r="EPN8" s="687"/>
      <c r="EPO8" s="687"/>
      <c r="EPP8" s="687"/>
      <c r="EPQ8" s="687"/>
      <c r="EPR8" s="687"/>
      <c r="EPS8" s="687"/>
      <c r="EPT8" s="687"/>
      <c r="EPU8" s="687"/>
      <c r="EPV8" s="687"/>
      <c r="EPW8" s="687"/>
      <c r="EPX8" s="687"/>
      <c r="EPY8" s="687"/>
      <c r="EPZ8" s="687"/>
      <c r="EQA8" s="687"/>
      <c r="EQB8" s="687"/>
      <c r="EQC8" s="687"/>
      <c r="EQD8" s="687"/>
      <c r="EQE8" s="687"/>
      <c r="EQF8" s="687"/>
      <c r="EQG8" s="687"/>
      <c r="EQH8" s="687"/>
      <c r="EQI8" s="687"/>
      <c r="EQJ8" s="687"/>
      <c r="EQK8" s="687"/>
      <c r="EQL8" s="687"/>
      <c r="EQM8" s="687"/>
      <c r="EQN8" s="687"/>
      <c r="EQO8" s="687"/>
      <c r="EQP8" s="687"/>
      <c r="EQQ8" s="687"/>
      <c r="EQR8" s="687"/>
      <c r="EQS8" s="687"/>
      <c r="EQT8" s="687"/>
      <c r="EQU8" s="687"/>
      <c r="EQV8" s="687"/>
      <c r="EQW8" s="687"/>
      <c r="EQX8" s="687"/>
      <c r="EQY8" s="687"/>
      <c r="EQZ8" s="687"/>
      <c r="ERA8" s="687"/>
      <c r="ERB8" s="687"/>
      <c r="ERC8" s="687"/>
      <c r="ERD8" s="687"/>
      <c r="ERE8" s="687"/>
      <c r="ERF8" s="687"/>
      <c r="ERG8" s="687"/>
      <c r="ERH8" s="687"/>
      <c r="ERI8" s="687"/>
      <c r="ERJ8" s="687"/>
      <c r="ERK8" s="687"/>
      <c r="ERL8" s="687"/>
      <c r="ERM8" s="687"/>
      <c r="ERN8" s="687"/>
      <c r="ERO8" s="687"/>
      <c r="ERP8" s="687"/>
      <c r="ERQ8" s="687"/>
      <c r="ERR8" s="687"/>
      <c r="ERS8" s="687"/>
      <c r="ERT8" s="687"/>
      <c r="ERU8" s="687"/>
      <c r="ERV8" s="687"/>
      <c r="ERW8" s="687"/>
      <c r="ERX8" s="687"/>
      <c r="ERY8" s="687"/>
      <c r="ERZ8" s="687"/>
      <c r="ESA8" s="687"/>
      <c r="ESB8" s="687"/>
      <c r="ESC8" s="687"/>
      <c r="ESD8" s="687"/>
      <c r="ESE8" s="687"/>
      <c r="ESF8" s="687"/>
      <c r="ESG8" s="687"/>
      <c r="ESH8" s="687"/>
      <c r="ESI8" s="687"/>
      <c r="ESJ8" s="687"/>
      <c r="ESK8" s="687"/>
      <c r="ESL8" s="687"/>
      <c r="ESM8" s="687"/>
      <c r="ESN8" s="687"/>
      <c r="ESO8" s="687"/>
      <c r="ESP8" s="687"/>
      <c r="ESQ8" s="687"/>
      <c r="ESR8" s="687"/>
      <c r="ESS8" s="687"/>
      <c r="EST8" s="687"/>
      <c r="ESU8" s="687"/>
      <c r="ESV8" s="687"/>
      <c r="ESW8" s="687"/>
      <c r="ESX8" s="687"/>
      <c r="ESY8" s="687"/>
      <c r="ESZ8" s="687"/>
      <c r="ETA8" s="687"/>
      <c r="ETB8" s="687"/>
      <c r="ETC8" s="687"/>
      <c r="ETD8" s="687"/>
      <c r="ETE8" s="687"/>
      <c r="ETF8" s="687"/>
      <c r="ETG8" s="687"/>
      <c r="ETH8" s="687"/>
      <c r="ETI8" s="687"/>
      <c r="ETJ8" s="687"/>
      <c r="ETK8" s="687"/>
      <c r="ETL8" s="687"/>
      <c r="ETM8" s="687"/>
      <c r="ETN8" s="687"/>
      <c r="ETO8" s="687"/>
      <c r="ETP8" s="687"/>
      <c r="ETQ8" s="687"/>
      <c r="ETR8" s="687"/>
      <c r="ETS8" s="687"/>
      <c r="ETT8" s="687"/>
      <c r="ETU8" s="687"/>
      <c r="ETV8" s="687"/>
      <c r="ETW8" s="687"/>
      <c r="ETX8" s="687"/>
      <c r="ETY8" s="687"/>
      <c r="ETZ8" s="687"/>
      <c r="EUA8" s="687"/>
      <c r="EUB8" s="687"/>
      <c r="EUC8" s="687"/>
      <c r="EUD8" s="687"/>
      <c r="EUE8" s="687"/>
      <c r="EUF8" s="687"/>
      <c r="EUG8" s="687"/>
      <c r="EUH8" s="687"/>
      <c r="EUI8" s="687"/>
      <c r="EUJ8" s="687"/>
      <c r="EUK8" s="687"/>
      <c r="EUL8" s="687"/>
      <c r="EUM8" s="687"/>
      <c r="EUN8" s="687"/>
      <c r="EUO8" s="687"/>
      <c r="EUP8" s="687"/>
      <c r="EUQ8" s="687"/>
      <c r="EUR8" s="687"/>
      <c r="EUS8" s="687"/>
      <c r="EUT8" s="687"/>
      <c r="EUU8" s="687"/>
      <c r="EUV8" s="687"/>
      <c r="EUW8" s="687"/>
      <c r="EUX8" s="687"/>
      <c r="EUY8" s="687"/>
      <c r="EUZ8" s="687"/>
      <c r="EVA8" s="687"/>
      <c r="EVB8" s="687"/>
      <c r="EVC8" s="687"/>
      <c r="EVD8" s="687"/>
      <c r="EVE8" s="687"/>
      <c r="EVF8" s="687"/>
      <c r="EVG8" s="687"/>
      <c r="EVH8" s="687"/>
      <c r="EVI8" s="687"/>
      <c r="EVJ8" s="687"/>
      <c r="EVK8" s="687"/>
      <c r="EVL8" s="687"/>
      <c r="EVM8" s="687"/>
      <c r="EVN8" s="687"/>
      <c r="EVO8" s="687"/>
      <c r="EVP8" s="687"/>
      <c r="EVQ8" s="687"/>
      <c r="EVR8" s="687"/>
      <c r="EVS8" s="687"/>
      <c r="EVT8" s="687"/>
      <c r="EVU8" s="687"/>
      <c r="EVV8" s="687"/>
      <c r="EVW8" s="687"/>
      <c r="EVX8" s="687"/>
      <c r="EVY8" s="687"/>
      <c r="EVZ8" s="687"/>
      <c r="EWA8" s="687"/>
      <c r="EWB8" s="687"/>
      <c r="EWC8" s="687"/>
      <c r="EWD8" s="687"/>
      <c r="EWE8" s="687"/>
      <c r="EWF8" s="687"/>
      <c r="EWG8" s="687"/>
      <c r="EWH8" s="687"/>
      <c r="EWI8" s="687"/>
      <c r="EWJ8" s="687"/>
      <c r="EWK8" s="687"/>
      <c r="EWL8" s="687"/>
      <c r="EWM8" s="687"/>
      <c r="EWN8" s="687"/>
      <c r="EWO8" s="687"/>
      <c r="EWP8" s="687"/>
      <c r="EWQ8" s="687"/>
      <c r="EWR8" s="687"/>
      <c r="EWS8" s="687"/>
      <c r="EWT8" s="687"/>
      <c r="EWU8" s="687"/>
      <c r="EWV8" s="687"/>
      <c r="EWW8" s="687"/>
      <c r="EWX8" s="687"/>
      <c r="EWY8" s="687"/>
      <c r="EWZ8" s="687"/>
      <c r="EXA8" s="687"/>
      <c r="EXB8" s="687"/>
      <c r="EXC8" s="687"/>
      <c r="EXD8" s="687"/>
      <c r="EXE8" s="687"/>
      <c r="EXF8" s="687"/>
      <c r="EXG8" s="687"/>
      <c r="EXH8" s="687"/>
      <c r="EXI8" s="687"/>
      <c r="EXJ8" s="687"/>
      <c r="EXK8" s="687"/>
      <c r="EXL8" s="687"/>
      <c r="EXM8" s="687"/>
      <c r="EXN8" s="687"/>
      <c r="EXO8" s="687"/>
      <c r="EXP8" s="687"/>
      <c r="EXQ8" s="687"/>
      <c r="EXR8" s="687"/>
      <c r="EXS8" s="687"/>
      <c r="EXT8" s="687"/>
      <c r="EXU8" s="687"/>
      <c r="EXV8" s="687"/>
      <c r="EXW8" s="687"/>
      <c r="EXX8" s="687"/>
      <c r="EXY8" s="687"/>
      <c r="EXZ8" s="687"/>
      <c r="EYA8" s="687"/>
      <c r="EYB8" s="687"/>
      <c r="EYC8" s="687"/>
      <c r="EYD8" s="687"/>
      <c r="EYE8" s="687"/>
      <c r="EYF8" s="687"/>
      <c r="EYG8" s="687"/>
      <c r="EYH8" s="687"/>
      <c r="EYI8" s="687"/>
      <c r="EYJ8" s="687"/>
      <c r="EYK8" s="687"/>
      <c r="EYL8" s="687"/>
      <c r="EYM8" s="687"/>
      <c r="EYN8" s="687"/>
      <c r="EYO8" s="687"/>
      <c r="EYP8" s="687"/>
      <c r="EYQ8" s="687"/>
      <c r="EYR8" s="687"/>
      <c r="EYS8" s="687"/>
      <c r="EYT8" s="687"/>
      <c r="EYU8" s="687"/>
      <c r="EYV8" s="687"/>
      <c r="EYW8" s="687"/>
      <c r="EYX8" s="687"/>
      <c r="EYY8" s="687"/>
      <c r="EYZ8" s="687"/>
      <c r="EZA8" s="687"/>
      <c r="EZB8" s="687"/>
      <c r="EZC8" s="687"/>
      <c r="EZD8" s="687"/>
      <c r="EZE8" s="687"/>
      <c r="EZF8" s="687"/>
      <c r="EZG8" s="687"/>
      <c r="EZH8" s="687"/>
      <c r="EZI8" s="687"/>
      <c r="EZJ8" s="687"/>
      <c r="EZK8" s="687"/>
      <c r="EZL8" s="687"/>
      <c r="EZM8" s="687"/>
      <c r="EZN8" s="687"/>
      <c r="EZO8" s="687"/>
      <c r="EZP8" s="687"/>
      <c r="EZQ8" s="687"/>
      <c r="EZR8" s="687"/>
      <c r="EZS8" s="687"/>
      <c r="EZT8" s="687"/>
      <c r="EZU8" s="687"/>
      <c r="EZV8" s="687"/>
      <c r="EZW8" s="687"/>
      <c r="EZX8" s="687"/>
      <c r="EZY8" s="687"/>
      <c r="EZZ8" s="687"/>
      <c r="FAA8" s="687"/>
      <c r="FAB8" s="687"/>
      <c r="FAC8" s="687"/>
      <c r="FAD8" s="687"/>
      <c r="FAE8" s="687"/>
      <c r="FAF8" s="687"/>
      <c r="FAG8" s="687"/>
      <c r="FAH8" s="687"/>
      <c r="FAI8" s="687"/>
      <c r="FAJ8" s="687"/>
      <c r="FAK8" s="687"/>
      <c r="FAL8" s="687"/>
      <c r="FAM8" s="687"/>
      <c r="FAN8" s="687"/>
      <c r="FAO8" s="687"/>
      <c r="FAP8" s="687"/>
      <c r="FAQ8" s="687"/>
      <c r="FAR8" s="687"/>
      <c r="FAS8" s="687"/>
      <c r="FAT8" s="687"/>
      <c r="FAU8" s="687"/>
      <c r="FAV8" s="687"/>
      <c r="FAW8" s="687"/>
      <c r="FAX8" s="687"/>
      <c r="FAY8" s="687"/>
      <c r="FAZ8" s="687"/>
      <c r="FBA8" s="687"/>
      <c r="FBB8" s="687"/>
      <c r="FBC8" s="687"/>
      <c r="FBD8" s="687"/>
      <c r="FBE8" s="687"/>
      <c r="FBF8" s="687"/>
      <c r="FBG8" s="687"/>
      <c r="FBH8" s="687"/>
      <c r="FBI8" s="687"/>
      <c r="FBJ8" s="687"/>
      <c r="FBK8" s="687"/>
      <c r="FBL8" s="687"/>
      <c r="FBM8" s="687"/>
      <c r="FBN8" s="687"/>
      <c r="FBO8" s="687"/>
      <c r="FBP8" s="687"/>
      <c r="FBQ8" s="687"/>
      <c r="FBR8" s="687"/>
      <c r="FBS8" s="687"/>
      <c r="FBT8" s="687"/>
      <c r="FBU8" s="687"/>
      <c r="FBV8" s="687"/>
      <c r="FBW8" s="687"/>
      <c r="FBX8" s="687"/>
      <c r="FBY8" s="687"/>
      <c r="FBZ8" s="687"/>
      <c r="FCA8" s="687"/>
      <c r="FCB8" s="687"/>
      <c r="FCC8" s="687"/>
      <c r="FCD8" s="687"/>
      <c r="FCE8" s="687"/>
      <c r="FCF8" s="687"/>
      <c r="FCG8" s="687"/>
      <c r="FCH8" s="687"/>
      <c r="FCI8" s="687"/>
      <c r="FCJ8" s="687"/>
      <c r="FCK8" s="687"/>
      <c r="FCL8" s="687"/>
      <c r="FCM8" s="687"/>
      <c r="FCN8" s="687"/>
      <c r="FCO8" s="687"/>
      <c r="FCP8" s="687"/>
      <c r="FCQ8" s="687"/>
      <c r="FCR8" s="687"/>
      <c r="FCS8" s="687"/>
      <c r="FCT8" s="687"/>
      <c r="FCU8" s="687"/>
      <c r="FCV8" s="687"/>
      <c r="FCW8" s="687"/>
      <c r="FCX8" s="687"/>
      <c r="FCY8" s="687"/>
      <c r="FCZ8" s="687"/>
      <c r="FDA8" s="687"/>
      <c r="FDB8" s="687"/>
      <c r="FDC8" s="687"/>
      <c r="FDD8" s="687"/>
      <c r="FDE8" s="687"/>
      <c r="FDF8" s="687"/>
      <c r="FDG8" s="687"/>
      <c r="FDH8" s="687"/>
      <c r="FDI8" s="687"/>
      <c r="FDJ8" s="687"/>
      <c r="FDK8" s="687"/>
      <c r="FDL8" s="687"/>
      <c r="FDM8" s="687"/>
      <c r="FDN8" s="687"/>
      <c r="FDO8" s="687"/>
      <c r="FDP8" s="687"/>
      <c r="FDQ8" s="687"/>
      <c r="FDR8" s="687"/>
      <c r="FDS8" s="687"/>
      <c r="FDT8" s="687"/>
      <c r="FDU8" s="687"/>
      <c r="FDV8" s="687"/>
      <c r="FDW8" s="687"/>
      <c r="FDX8" s="687"/>
      <c r="FDY8" s="687"/>
      <c r="FDZ8" s="687"/>
      <c r="FEA8" s="687"/>
      <c r="FEB8" s="687"/>
      <c r="FEC8" s="687"/>
      <c r="FED8" s="687"/>
      <c r="FEE8" s="687"/>
      <c r="FEF8" s="687"/>
      <c r="FEG8" s="687"/>
      <c r="FEH8" s="687"/>
      <c r="FEI8" s="687"/>
      <c r="FEJ8" s="687"/>
      <c r="FEK8" s="687"/>
      <c r="FEL8" s="687"/>
      <c r="FEM8" s="687"/>
      <c r="FEN8" s="687"/>
      <c r="FEO8" s="687"/>
      <c r="FEP8" s="687"/>
      <c r="FEQ8" s="687"/>
      <c r="FER8" s="687"/>
      <c r="FES8" s="687"/>
      <c r="FET8" s="687"/>
      <c r="FEU8" s="687"/>
      <c r="FEV8" s="687"/>
      <c r="FEW8" s="687"/>
      <c r="FEX8" s="687"/>
      <c r="FEY8" s="687"/>
      <c r="FEZ8" s="687"/>
      <c r="FFA8" s="687"/>
      <c r="FFB8" s="687"/>
      <c r="FFC8" s="687"/>
      <c r="FFD8" s="687"/>
      <c r="FFE8" s="687"/>
      <c r="FFF8" s="687"/>
      <c r="FFG8" s="687"/>
      <c r="FFH8" s="687"/>
      <c r="FFI8" s="687"/>
      <c r="FFJ8" s="687"/>
      <c r="FFK8" s="687"/>
      <c r="FFL8" s="687"/>
      <c r="FFM8" s="687"/>
      <c r="FFN8" s="687"/>
      <c r="FFO8" s="687"/>
      <c r="FFP8" s="687"/>
      <c r="FFQ8" s="687"/>
      <c r="FFR8" s="687"/>
      <c r="FFS8" s="687"/>
      <c r="FFT8" s="687"/>
      <c r="FFU8" s="687"/>
      <c r="FFV8" s="687"/>
      <c r="FFW8" s="687"/>
      <c r="FFX8" s="687"/>
      <c r="FFY8" s="687"/>
      <c r="FFZ8" s="687"/>
      <c r="FGA8" s="687"/>
      <c r="FGB8" s="687"/>
      <c r="FGC8" s="687"/>
      <c r="FGD8" s="687"/>
      <c r="FGE8" s="687"/>
      <c r="FGF8" s="687"/>
      <c r="FGG8" s="687"/>
      <c r="FGH8" s="687"/>
      <c r="FGI8" s="687"/>
      <c r="FGJ8" s="687"/>
      <c r="FGK8" s="687"/>
      <c r="FGL8" s="687"/>
      <c r="FGM8" s="687"/>
      <c r="FGN8" s="687"/>
      <c r="FGO8" s="687"/>
      <c r="FGP8" s="687"/>
      <c r="FGQ8" s="687"/>
      <c r="FGR8" s="687"/>
      <c r="FGS8" s="687"/>
      <c r="FGT8" s="687"/>
      <c r="FGU8" s="687"/>
      <c r="FGV8" s="687"/>
      <c r="FGW8" s="687"/>
      <c r="FGX8" s="687"/>
      <c r="FGY8" s="687"/>
      <c r="FGZ8" s="687"/>
      <c r="FHA8" s="687"/>
      <c r="FHB8" s="687"/>
      <c r="FHC8" s="687"/>
      <c r="FHD8" s="687"/>
      <c r="FHE8" s="687"/>
      <c r="FHF8" s="687"/>
      <c r="FHG8" s="687"/>
      <c r="FHH8" s="687"/>
      <c r="FHI8" s="687"/>
      <c r="FHJ8" s="687"/>
      <c r="FHK8" s="687"/>
      <c r="FHL8" s="687"/>
      <c r="FHM8" s="687"/>
      <c r="FHN8" s="687"/>
      <c r="FHO8" s="687"/>
      <c r="FHP8" s="687"/>
      <c r="FHQ8" s="687"/>
      <c r="FHR8" s="687"/>
      <c r="FHS8" s="687"/>
      <c r="FHT8" s="687"/>
      <c r="FHU8" s="687"/>
      <c r="FHV8" s="687"/>
      <c r="FHW8" s="687"/>
      <c r="FHX8" s="687"/>
      <c r="FHY8" s="687"/>
      <c r="FHZ8" s="687"/>
      <c r="FIA8" s="687"/>
      <c r="FIB8" s="687"/>
      <c r="FIC8" s="687"/>
      <c r="FID8" s="687"/>
      <c r="FIE8" s="687"/>
      <c r="FIF8" s="687"/>
      <c r="FIG8" s="687"/>
      <c r="FIH8" s="687"/>
      <c r="FII8" s="687"/>
      <c r="FIJ8" s="687"/>
      <c r="FIK8" s="687"/>
      <c r="FIL8" s="687"/>
      <c r="FIM8" s="687"/>
      <c r="FIN8" s="687"/>
      <c r="FIO8" s="687"/>
      <c r="FIP8" s="687"/>
      <c r="FIQ8" s="687"/>
      <c r="FIR8" s="687"/>
      <c r="FIS8" s="687"/>
      <c r="FIT8" s="687"/>
      <c r="FIU8" s="687"/>
      <c r="FIV8" s="687"/>
      <c r="FIW8" s="687"/>
      <c r="FIX8" s="687"/>
      <c r="FIY8" s="687"/>
      <c r="FIZ8" s="687"/>
      <c r="FJA8" s="687"/>
      <c r="FJB8" s="687"/>
      <c r="FJC8" s="687"/>
      <c r="FJD8" s="687"/>
      <c r="FJE8" s="687"/>
      <c r="FJF8" s="687"/>
      <c r="FJG8" s="687"/>
      <c r="FJH8" s="687"/>
      <c r="FJI8" s="687"/>
      <c r="FJJ8" s="687"/>
      <c r="FJK8" s="687"/>
      <c r="FJL8" s="687"/>
      <c r="FJM8" s="687"/>
      <c r="FJN8" s="687"/>
      <c r="FJO8" s="687"/>
      <c r="FJP8" s="687"/>
      <c r="FJQ8" s="687"/>
      <c r="FJR8" s="687"/>
      <c r="FJS8" s="687"/>
      <c r="FJT8" s="687"/>
      <c r="FJU8" s="687"/>
      <c r="FJV8" s="687"/>
      <c r="FJW8" s="687"/>
      <c r="FJX8" s="687"/>
      <c r="FJY8" s="687"/>
      <c r="FJZ8" s="687"/>
      <c r="FKA8" s="687"/>
      <c r="FKB8" s="687"/>
      <c r="FKC8" s="687"/>
      <c r="FKD8" s="687"/>
      <c r="FKE8" s="687"/>
      <c r="FKF8" s="687"/>
      <c r="FKG8" s="687"/>
      <c r="FKH8" s="687"/>
      <c r="FKI8" s="687"/>
      <c r="FKJ8" s="687"/>
      <c r="FKK8" s="687"/>
      <c r="FKL8" s="687"/>
      <c r="FKM8" s="687"/>
      <c r="FKN8" s="687"/>
      <c r="FKO8" s="687"/>
      <c r="FKP8" s="687"/>
      <c r="FKQ8" s="687"/>
      <c r="FKR8" s="687"/>
      <c r="FKS8" s="687"/>
      <c r="FKT8" s="687"/>
      <c r="FKU8" s="687"/>
      <c r="FKV8" s="687"/>
      <c r="FKW8" s="687"/>
      <c r="FKX8" s="687"/>
      <c r="FKY8" s="687"/>
      <c r="FKZ8" s="687"/>
      <c r="FLA8" s="687"/>
      <c r="FLB8" s="687"/>
      <c r="FLC8" s="687"/>
      <c r="FLD8" s="687"/>
      <c r="FLE8" s="687"/>
      <c r="FLF8" s="687"/>
      <c r="FLG8" s="687"/>
      <c r="FLH8" s="687"/>
      <c r="FLI8" s="687"/>
      <c r="FLJ8" s="687"/>
      <c r="FLK8" s="687"/>
      <c r="FLL8" s="687"/>
      <c r="FLM8" s="687"/>
      <c r="FLN8" s="687"/>
      <c r="FLO8" s="687"/>
      <c r="FLP8" s="687"/>
      <c r="FLQ8" s="687"/>
      <c r="FLR8" s="687"/>
      <c r="FLS8" s="687"/>
      <c r="FLT8" s="687"/>
      <c r="FLU8" s="687"/>
      <c r="FLV8" s="687"/>
      <c r="FLW8" s="687"/>
      <c r="FLX8" s="687"/>
      <c r="FLY8" s="687"/>
      <c r="FLZ8" s="687"/>
      <c r="FMA8" s="687"/>
      <c r="FMB8" s="687"/>
      <c r="FMC8" s="687"/>
      <c r="FMD8" s="687"/>
      <c r="FME8" s="687"/>
      <c r="FMF8" s="687"/>
      <c r="FMG8" s="687"/>
      <c r="FMH8" s="687"/>
      <c r="FMI8" s="687"/>
      <c r="FMJ8" s="687"/>
      <c r="FMK8" s="687"/>
      <c r="FML8" s="687"/>
      <c r="FMM8" s="687"/>
      <c r="FMN8" s="687"/>
      <c r="FMO8" s="687"/>
      <c r="FMP8" s="687"/>
      <c r="FMQ8" s="687"/>
      <c r="FMR8" s="687"/>
      <c r="FMS8" s="687"/>
      <c r="FMT8" s="687"/>
      <c r="FMU8" s="687"/>
      <c r="FMV8" s="687"/>
      <c r="FMW8" s="687"/>
      <c r="FMX8" s="687"/>
      <c r="FMY8" s="687"/>
      <c r="FMZ8" s="687"/>
      <c r="FNA8" s="687"/>
      <c r="FNB8" s="687"/>
      <c r="FNC8" s="687"/>
      <c r="FND8" s="687"/>
      <c r="FNE8" s="687"/>
      <c r="FNF8" s="687"/>
      <c r="FNG8" s="687"/>
      <c r="FNH8" s="687"/>
      <c r="FNI8" s="687"/>
      <c r="FNJ8" s="687"/>
      <c r="FNK8" s="687"/>
      <c r="FNL8" s="687"/>
      <c r="FNM8" s="687"/>
      <c r="FNN8" s="687"/>
      <c r="FNO8" s="687"/>
      <c r="FNP8" s="687"/>
      <c r="FNQ8" s="687"/>
      <c r="FNR8" s="687"/>
      <c r="FNS8" s="687"/>
      <c r="FNT8" s="687"/>
      <c r="FNU8" s="687"/>
      <c r="FNV8" s="687"/>
      <c r="FNW8" s="687"/>
      <c r="FNX8" s="687"/>
      <c r="FNY8" s="687"/>
      <c r="FNZ8" s="687"/>
      <c r="FOA8" s="687"/>
      <c r="FOB8" s="687"/>
      <c r="FOC8" s="687"/>
      <c r="FOD8" s="687"/>
      <c r="FOE8" s="687"/>
      <c r="FOF8" s="687"/>
      <c r="FOG8" s="687"/>
      <c r="FOH8" s="687"/>
      <c r="FOI8" s="687"/>
      <c r="FOJ8" s="687"/>
      <c r="FOK8" s="687"/>
      <c r="FOL8" s="687"/>
      <c r="FOM8" s="687"/>
      <c r="FON8" s="687"/>
      <c r="FOO8" s="687"/>
      <c r="FOP8" s="687"/>
      <c r="FOQ8" s="687"/>
      <c r="FOR8" s="687"/>
      <c r="FOS8" s="687"/>
      <c r="FOT8" s="687"/>
      <c r="FOU8" s="687"/>
      <c r="FOV8" s="687"/>
      <c r="FOW8" s="687"/>
      <c r="FOX8" s="687"/>
      <c r="FOY8" s="687"/>
      <c r="FOZ8" s="687"/>
      <c r="FPA8" s="687"/>
      <c r="FPB8" s="687"/>
      <c r="FPC8" s="687"/>
      <c r="FPD8" s="687"/>
      <c r="FPE8" s="687"/>
      <c r="FPF8" s="687"/>
      <c r="FPG8" s="687"/>
      <c r="FPH8" s="687"/>
      <c r="FPI8" s="687"/>
      <c r="FPJ8" s="687"/>
      <c r="FPK8" s="687"/>
      <c r="FPL8" s="687"/>
      <c r="FPM8" s="687"/>
      <c r="FPN8" s="687"/>
      <c r="FPO8" s="687"/>
      <c r="FPP8" s="687"/>
      <c r="FPQ8" s="687"/>
      <c r="FPR8" s="687"/>
      <c r="FPS8" s="687"/>
      <c r="FPT8" s="687"/>
      <c r="FPU8" s="687"/>
      <c r="FPV8" s="687"/>
      <c r="FPW8" s="687"/>
      <c r="FPX8" s="687"/>
      <c r="FPY8" s="687"/>
      <c r="FPZ8" s="687"/>
      <c r="FQA8" s="687"/>
      <c r="FQB8" s="687"/>
      <c r="FQC8" s="687"/>
      <c r="FQD8" s="687"/>
      <c r="FQE8" s="687"/>
      <c r="FQF8" s="687"/>
      <c r="FQG8" s="687"/>
      <c r="FQH8" s="687"/>
      <c r="FQI8" s="687"/>
      <c r="FQJ8" s="687"/>
      <c r="FQK8" s="687"/>
      <c r="FQL8" s="687"/>
      <c r="FQM8" s="687"/>
      <c r="FQN8" s="687"/>
      <c r="FQO8" s="687"/>
      <c r="FQP8" s="687"/>
      <c r="FQQ8" s="687"/>
      <c r="FQR8" s="687"/>
      <c r="FQS8" s="687"/>
      <c r="FQT8" s="687"/>
      <c r="FQU8" s="687"/>
      <c r="FQV8" s="687"/>
      <c r="FQW8" s="687"/>
      <c r="FQX8" s="687"/>
      <c r="FQY8" s="687"/>
      <c r="FQZ8" s="687"/>
      <c r="FRA8" s="687"/>
      <c r="FRB8" s="687"/>
      <c r="FRC8" s="687"/>
      <c r="FRD8" s="687"/>
      <c r="FRE8" s="687"/>
      <c r="FRF8" s="687"/>
      <c r="FRG8" s="687"/>
      <c r="FRH8" s="687"/>
      <c r="FRI8" s="687"/>
      <c r="FRJ8" s="687"/>
      <c r="FRK8" s="687"/>
      <c r="FRL8" s="687"/>
      <c r="FRM8" s="687"/>
      <c r="FRN8" s="687"/>
      <c r="FRO8" s="687"/>
      <c r="FRP8" s="687"/>
      <c r="FRQ8" s="687"/>
      <c r="FRR8" s="687"/>
      <c r="FRS8" s="687"/>
      <c r="FRT8" s="687"/>
      <c r="FRU8" s="687"/>
      <c r="FRV8" s="687"/>
      <c r="FRW8" s="687"/>
      <c r="FRX8" s="687"/>
      <c r="FRY8" s="687"/>
      <c r="FRZ8" s="687"/>
      <c r="FSA8" s="687"/>
      <c r="FSB8" s="687"/>
      <c r="FSC8" s="687"/>
      <c r="FSD8" s="687"/>
      <c r="FSE8" s="687"/>
      <c r="FSF8" s="687"/>
      <c r="FSG8" s="687"/>
      <c r="FSH8" s="687"/>
      <c r="FSI8" s="687"/>
      <c r="FSJ8" s="687"/>
      <c r="FSK8" s="687"/>
      <c r="FSL8" s="687"/>
      <c r="FSM8" s="687"/>
      <c r="FSN8" s="687"/>
      <c r="FSO8" s="687"/>
      <c r="FSP8" s="687"/>
      <c r="FSQ8" s="687"/>
      <c r="FSR8" s="687"/>
      <c r="FSS8" s="687"/>
      <c r="FST8" s="687"/>
      <c r="FSU8" s="687"/>
      <c r="FSV8" s="687"/>
      <c r="FSW8" s="687"/>
      <c r="FSX8" s="687"/>
      <c r="FSY8" s="687"/>
      <c r="FSZ8" s="687"/>
      <c r="FTA8" s="687"/>
      <c r="FTB8" s="687"/>
      <c r="FTC8" s="687"/>
      <c r="FTD8" s="687"/>
      <c r="FTE8" s="687"/>
      <c r="FTF8" s="687"/>
      <c r="FTG8" s="687"/>
      <c r="FTH8" s="687"/>
      <c r="FTI8" s="687"/>
      <c r="FTJ8" s="687"/>
      <c r="FTK8" s="687"/>
      <c r="FTL8" s="687"/>
      <c r="FTM8" s="687"/>
      <c r="FTN8" s="687"/>
      <c r="FTO8" s="687"/>
      <c r="FTP8" s="687"/>
      <c r="FTQ8" s="687"/>
      <c r="FTR8" s="687"/>
      <c r="FTS8" s="687"/>
      <c r="FTT8" s="687"/>
      <c r="FTU8" s="687"/>
      <c r="FTV8" s="687"/>
      <c r="FTW8" s="687"/>
      <c r="FTX8" s="687"/>
      <c r="FTY8" s="687"/>
      <c r="FTZ8" s="687"/>
      <c r="FUA8" s="687"/>
      <c r="FUB8" s="687"/>
      <c r="FUC8" s="687"/>
      <c r="FUD8" s="687"/>
      <c r="FUE8" s="687"/>
      <c r="FUF8" s="687"/>
      <c r="FUG8" s="687"/>
      <c r="FUH8" s="687"/>
      <c r="FUI8" s="687"/>
      <c r="FUJ8" s="687"/>
      <c r="FUK8" s="687"/>
      <c r="FUL8" s="687"/>
      <c r="FUM8" s="687"/>
      <c r="FUN8" s="687"/>
      <c r="FUO8" s="687"/>
      <c r="FUP8" s="687"/>
      <c r="FUQ8" s="687"/>
      <c r="FUR8" s="687"/>
      <c r="FUS8" s="687"/>
      <c r="FUT8" s="687"/>
      <c r="FUU8" s="687"/>
      <c r="FUV8" s="687"/>
      <c r="FUW8" s="687"/>
      <c r="FUX8" s="687"/>
      <c r="FUY8" s="687"/>
      <c r="FUZ8" s="687"/>
      <c r="FVA8" s="687"/>
      <c r="FVB8" s="687"/>
      <c r="FVC8" s="687"/>
      <c r="FVD8" s="687"/>
      <c r="FVE8" s="687"/>
      <c r="FVF8" s="687"/>
      <c r="FVG8" s="687"/>
      <c r="FVH8" s="687"/>
      <c r="FVI8" s="687"/>
      <c r="FVJ8" s="687"/>
      <c r="FVK8" s="687"/>
      <c r="FVL8" s="687"/>
      <c r="FVM8" s="687"/>
      <c r="FVN8" s="687"/>
      <c r="FVO8" s="687"/>
      <c r="FVP8" s="687"/>
      <c r="FVQ8" s="687"/>
      <c r="FVR8" s="687"/>
      <c r="FVS8" s="687"/>
      <c r="FVT8" s="687"/>
      <c r="FVU8" s="687"/>
      <c r="FVV8" s="687"/>
      <c r="FVW8" s="687"/>
      <c r="FVX8" s="687"/>
      <c r="FVY8" s="687"/>
      <c r="FVZ8" s="687"/>
      <c r="FWA8" s="687"/>
      <c r="FWB8" s="687"/>
      <c r="FWC8" s="687"/>
      <c r="FWD8" s="687"/>
      <c r="FWE8" s="687"/>
      <c r="FWF8" s="687"/>
      <c r="FWG8" s="687"/>
      <c r="FWH8" s="687"/>
      <c r="FWI8" s="687"/>
      <c r="FWJ8" s="687"/>
      <c r="FWK8" s="687"/>
      <c r="FWL8" s="687"/>
      <c r="FWM8" s="687"/>
      <c r="FWN8" s="687"/>
      <c r="FWO8" s="687"/>
      <c r="FWP8" s="687"/>
      <c r="FWQ8" s="687"/>
      <c r="FWR8" s="687"/>
      <c r="FWS8" s="687"/>
      <c r="FWT8" s="687"/>
      <c r="FWU8" s="687"/>
      <c r="FWV8" s="687"/>
      <c r="FWW8" s="687"/>
      <c r="FWX8" s="687"/>
      <c r="FWY8" s="687"/>
      <c r="FWZ8" s="687"/>
      <c r="FXA8" s="687"/>
      <c r="FXB8" s="687"/>
      <c r="FXC8" s="687"/>
      <c r="FXD8" s="687"/>
      <c r="FXE8" s="687"/>
      <c r="FXF8" s="687"/>
      <c r="FXG8" s="687"/>
      <c r="FXH8" s="687"/>
      <c r="FXI8" s="687"/>
      <c r="FXJ8" s="687"/>
      <c r="FXK8" s="687"/>
      <c r="FXL8" s="687"/>
      <c r="FXM8" s="687"/>
      <c r="FXN8" s="687"/>
      <c r="FXO8" s="687"/>
      <c r="FXP8" s="687"/>
      <c r="FXQ8" s="687"/>
      <c r="FXR8" s="687"/>
      <c r="FXS8" s="687"/>
      <c r="FXT8" s="687"/>
      <c r="FXU8" s="687"/>
      <c r="FXV8" s="687"/>
      <c r="FXW8" s="687"/>
      <c r="FXX8" s="687"/>
      <c r="FXY8" s="687"/>
      <c r="FXZ8" s="687"/>
      <c r="FYA8" s="687"/>
      <c r="FYB8" s="687"/>
      <c r="FYC8" s="687"/>
      <c r="FYD8" s="687"/>
      <c r="FYE8" s="687"/>
      <c r="FYF8" s="687"/>
      <c r="FYG8" s="687"/>
      <c r="FYH8" s="687"/>
      <c r="FYI8" s="687"/>
      <c r="FYJ8" s="687"/>
      <c r="FYK8" s="687"/>
      <c r="FYL8" s="687"/>
      <c r="FYM8" s="687"/>
      <c r="FYN8" s="687"/>
      <c r="FYO8" s="687"/>
      <c r="FYP8" s="687"/>
      <c r="FYQ8" s="687"/>
      <c r="FYR8" s="687"/>
      <c r="FYS8" s="687"/>
      <c r="FYT8" s="687"/>
      <c r="FYU8" s="687"/>
      <c r="FYV8" s="687"/>
      <c r="FYW8" s="687"/>
      <c r="FYX8" s="687"/>
      <c r="FYY8" s="687"/>
      <c r="FYZ8" s="687"/>
      <c r="FZA8" s="687"/>
      <c r="FZB8" s="687"/>
      <c r="FZC8" s="687"/>
      <c r="FZD8" s="687"/>
      <c r="FZE8" s="687"/>
      <c r="FZF8" s="687"/>
      <c r="FZG8" s="687"/>
      <c r="FZH8" s="687"/>
      <c r="FZI8" s="687"/>
      <c r="FZJ8" s="687"/>
      <c r="FZK8" s="687"/>
      <c r="FZL8" s="687"/>
      <c r="FZM8" s="687"/>
      <c r="FZN8" s="687"/>
      <c r="FZO8" s="687"/>
      <c r="FZP8" s="687"/>
      <c r="FZQ8" s="687"/>
      <c r="FZR8" s="687"/>
      <c r="FZS8" s="687"/>
      <c r="FZT8" s="687"/>
      <c r="FZU8" s="687"/>
      <c r="FZV8" s="687"/>
      <c r="FZW8" s="687"/>
      <c r="FZX8" s="687"/>
      <c r="FZY8" s="687"/>
      <c r="FZZ8" s="687"/>
      <c r="GAA8" s="687"/>
      <c r="GAB8" s="687"/>
      <c r="GAC8" s="687"/>
      <c r="GAD8" s="687"/>
      <c r="GAE8" s="687"/>
      <c r="GAF8" s="687"/>
      <c r="GAG8" s="687"/>
      <c r="GAH8" s="687"/>
      <c r="GAI8" s="687"/>
      <c r="GAJ8" s="687"/>
      <c r="GAK8" s="687"/>
      <c r="GAL8" s="687"/>
      <c r="GAM8" s="687"/>
      <c r="GAN8" s="687"/>
      <c r="GAO8" s="687"/>
      <c r="GAP8" s="687"/>
      <c r="GAQ8" s="687"/>
      <c r="GAR8" s="687"/>
      <c r="GAS8" s="687"/>
      <c r="GAT8" s="687"/>
      <c r="GAU8" s="687"/>
      <c r="GAV8" s="687"/>
      <c r="GAW8" s="687"/>
      <c r="GAX8" s="687"/>
      <c r="GAY8" s="687"/>
      <c r="GAZ8" s="687"/>
      <c r="GBA8" s="687"/>
      <c r="GBB8" s="687"/>
      <c r="GBC8" s="687"/>
      <c r="GBD8" s="687"/>
      <c r="GBE8" s="687"/>
      <c r="GBF8" s="687"/>
      <c r="GBG8" s="687"/>
      <c r="GBH8" s="687"/>
      <c r="GBI8" s="687"/>
      <c r="GBJ8" s="687"/>
      <c r="GBK8" s="687"/>
      <c r="GBL8" s="687"/>
      <c r="GBM8" s="687"/>
      <c r="GBN8" s="687"/>
      <c r="GBO8" s="687"/>
      <c r="GBP8" s="687"/>
      <c r="GBQ8" s="687"/>
      <c r="GBR8" s="687"/>
      <c r="GBS8" s="687"/>
      <c r="GBT8" s="687"/>
      <c r="GBU8" s="687"/>
      <c r="GBV8" s="687"/>
      <c r="GBW8" s="687"/>
      <c r="GBX8" s="687"/>
      <c r="GBY8" s="687"/>
      <c r="GBZ8" s="687"/>
      <c r="GCA8" s="687"/>
      <c r="GCB8" s="687"/>
      <c r="GCC8" s="687"/>
      <c r="GCD8" s="687"/>
      <c r="GCE8" s="687"/>
      <c r="GCF8" s="687"/>
      <c r="GCG8" s="687"/>
      <c r="GCH8" s="687"/>
      <c r="GCI8" s="687"/>
      <c r="GCJ8" s="687"/>
      <c r="GCK8" s="687"/>
      <c r="GCL8" s="687"/>
      <c r="GCM8" s="687"/>
      <c r="GCN8" s="687"/>
      <c r="GCO8" s="687"/>
      <c r="GCP8" s="687"/>
      <c r="GCQ8" s="687"/>
      <c r="GCR8" s="687"/>
      <c r="GCS8" s="687"/>
      <c r="GCT8" s="687"/>
      <c r="GCU8" s="687"/>
      <c r="GCV8" s="687"/>
      <c r="GCW8" s="687"/>
      <c r="GCX8" s="687"/>
      <c r="GCY8" s="687"/>
      <c r="GCZ8" s="687"/>
      <c r="GDA8" s="687"/>
      <c r="GDB8" s="687"/>
      <c r="GDC8" s="687"/>
      <c r="GDD8" s="687"/>
      <c r="GDE8" s="687"/>
      <c r="GDF8" s="687"/>
      <c r="GDG8" s="687"/>
      <c r="GDH8" s="687"/>
      <c r="GDI8" s="687"/>
      <c r="GDJ8" s="687"/>
      <c r="GDK8" s="687"/>
      <c r="GDL8" s="687"/>
      <c r="GDM8" s="687"/>
      <c r="GDN8" s="687"/>
      <c r="GDO8" s="687"/>
      <c r="GDP8" s="687"/>
      <c r="GDQ8" s="687"/>
      <c r="GDR8" s="687"/>
      <c r="GDS8" s="687"/>
      <c r="GDT8" s="687"/>
      <c r="GDU8" s="687"/>
      <c r="GDV8" s="687"/>
      <c r="GDW8" s="687"/>
      <c r="GDX8" s="687"/>
      <c r="GDY8" s="687"/>
      <c r="GDZ8" s="687"/>
      <c r="GEA8" s="687"/>
      <c r="GEB8" s="687"/>
      <c r="GEC8" s="687"/>
      <c r="GED8" s="687"/>
      <c r="GEE8" s="687"/>
      <c r="GEF8" s="687"/>
      <c r="GEG8" s="687"/>
      <c r="GEH8" s="687"/>
      <c r="GEI8" s="687"/>
      <c r="GEJ8" s="687"/>
      <c r="GEK8" s="687"/>
      <c r="GEL8" s="687"/>
      <c r="GEM8" s="687"/>
      <c r="GEN8" s="687"/>
      <c r="GEO8" s="687"/>
      <c r="GEP8" s="687"/>
      <c r="GEQ8" s="687"/>
      <c r="GER8" s="687"/>
      <c r="GES8" s="687"/>
      <c r="GET8" s="687"/>
      <c r="GEU8" s="687"/>
      <c r="GEV8" s="687"/>
      <c r="GEW8" s="687"/>
      <c r="GEX8" s="687"/>
      <c r="GEY8" s="687"/>
      <c r="GEZ8" s="687"/>
      <c r="GFA8" s="687"/>
      <c r="GFB8" s="687"/>
      <c r="GFC8" s="687"/>
      <c r="GFD8" s="687"/>
      <c r="GFE8" s="687"/>
      <c r="GFF8" s="687"/>
      <c r="GFG8" s="687"/>
      <c r="GFH8" s="687"/>
      <c r="GFI8" s="687"/>
      <c r="GFJ8" s="687"/>
      <c r="GFK8" s="687"/>
      <c r="GFL8" s="687"/>
      <c r="GFM8" s="687"/>
      <c r="GFN8" s="687"/>
      <c r="GFO8" s="687"/>
      <c r="GFP8" s="687"/>
      <c r="GFQ8" s="687"/>
      <c r="GFR8" s="687"/>
      <c r="GFS8" s="687"/>
      <c r="GFT8" s="687"/>
      <c r="GFU8" s="687"/>
      <c r="GFV8" s="687"/>
      <c r="GFW8" s="687"/>
      <c r="GFX8" s="687"/>
      <c r="GFY8" s="687"/>
      <c r="GFZ8" s="687"/>
      <c r="GGA8" s="687"/>
      <c r="GGB8" s="687"/>
      <c r="GGC8" s="687"/>
      <c r="GGD8" s="687"/>
      <c r="GGE8" s="687"/>
      <c r="GGF8" s="687"/>
      <c r="GGG8" s="687"/>
      <c r="GGH8" s="687"/>
      <c r="GGI8" s="687"/>
      <c r="GGJ8" s="687"/>
      <c r="GGK8" s="687"/>
      <c r="GGL8" s="687"/>
      <c r="GGM8" s="687"/>
      <c r="GGN8" s="687"/>
      <c r="GGO8" s="687"/>
      <c r="GGP8" s="687"/>
      <c r="GGQ8" s="687"/>
      <c r="GGR8" s="687"/>
      <c r="GGS8" s="687"/>
      <c r="GGT8" s="687"/>
      <c r="GGU8" s="687"/>
      <c r="GGV8" s="687"/>
      <c r="GGW8" s="687"/>
      <c r="GGX8" s="687"/>
      <c r="GGY8" s="687"/>
      <c r="GGZ8" s="687"/>
      <c r="GHA8" s="687"/>
      <c r="GHB8" s="687"/>
      <c r="GHC8" s="687"/>
      <c r="GHD8" s="687"/>
      <c r="GHE8" s="687"/>
      <c r="GHF8" s="687"/>
      <c r="GHG8" s="687"/>
      <c r="GHH8" s="687"/>
      <c r="GHI8" s="687"/>
      <c r="GHJ8" s="687"/>
      <c r="GHK8" s="687"/>
      <c r="GHL8" s="687"/>
      <c r="GHM8" s="687"/>
      <c r="GHN8" s="687"/>
      <c r="GHO8" s="687"/>
      <c r="GHP8" s="687"/>
      <c r="GHQ8" s="687"/>
      <c r="GHR8" s="687"/>
      <c r="GHS8" s="687"/>
      <c r="GHT8" s="687"/>
      <c r="GHU8" s="687"/>
      <c r="GHV8" s="687"/>
      <c r="GHW8" s="687"/>
      <c r="GHX8" s="687"/>
      <c r="GHY8" s="687"/>
      <c r="GHZ8" s="687"/>
      <c r="GIA8" s="687"/>
      <c r="GIB8" s="687"/>
      <c r="GIC8" s="687"/>
      <c r="GID8" s="687"/>
      <c r="GIE8" s="687"/>
      <c r="GIF8" s="687"/>
      <c r="GIG8" s="687"/>
      <c r="GIH8" s="687"/>
      <c r="GII8" s="687"/>
      <c r="GIJ8" s="687"/>
      <c r="GIK8" s="687"/>
      <c r="GIL8" s="687"/>
      <c r="GIM8" s="687"/>
      <c r="GIN8" s="687"/>
      <c r="GIO8" s="687"/>
      <c r="GIP8" s="687"/>
      <c r="GIQ8" s="687"/>
      <c r="GIR8" s="687"/>
      <c r="GIS8" s="687"/>
      <c r="GIT8" s="687"/>
      <c r="GIU8" s="687"/>
      <c r="GIV8" s="687"/>
      <c r="GIW8" s="687"/>
      <c r="GIX8" s="687"/>
      <c r="GIY8" s="687"/>
      <c r="GIZ8" s="687"/>
      <c r="GJA8" s="687"/>
      <c r="GJB8" s="687"/>
      <c r="GJC8" s="687"/>
      <c r="GJD8" s="687"/>
      <c r="GJE8" s="687"/>
      <c r="GJF8" s="687"/>
      <c r="GJG8" s="687"/>
      <c r="GJH8" s="687"/>
      <c r="GJI8" s="687"/>
      <c r="GJJ8" s="687"/>
      <c r="GJK8" s="687"/>
      <c r="GJL8" s="687"/>
      <c r="GJM8" s="687"/>
      <c r="GJN8" s="687"/>
      <c r="GJO8" s="687"/>
      <c r="GJP8" s="687"/>
      <c r="GJQ8" s="687"/>
      <c r="GJR8" s="687"/>
      <c r="GJS8" s="687"/>
      <c r="GJT8" s="687"/>
      <c r="GJU8" s="687"/>
      <c r="GJV8" s="687"/>
      <c r="GJW8" s="687"/>
      <c r="GJX8" s="687"/>
      <c r="GJY8" s="687"/>
      <c r="GJZ8" s="687"/>
      <c r="GKA8" s="687"/>
      <c r="GKB8" s="687"/>
      <c r="GKC8" s="687"/>
      <c r="GKD8" s="687"/>
      <c r="GKE8" s="687"/>
      <c r="GKF8" s="687"/>
      <c r="GKG8" s="687"/>
      <c r="GKH8" s="687"/>
      <c r="GKI8" s="687"/>
      <c r="GKJ8" s="687"/>
      <c r="GKK8" s="687"/>
      <c r="GKL8" s="687"/>
      <c r="GKM8" s="687"/>
      <c r="GKN8" s="687"/>
      <c r="GKO8" s="687"/>
      <c r="GKP8" s="687"/>
      <c r="GKQ8" s="687"/>
      <c r="GKR8" s="687"/>
      <c r="GKS8" s="687"/>
      <c r="GKT8" s="687"/>
      <c r="GKU8" s="687"/>
      <c r="GKV8" s="687"/>
      <c r="GKW8" s="687"/>
      <c r="GKX8" s="687"/>
      <c r="GKY8" s="687"/>
      <c r="GKZ8" s="687"/>
      <c r="GLA8" s="687"/>
      <c r="GLB8" s="687"/>
      <c r="GLC8" s="687"/>
      <c r="GLD8" s="687"/>
      <c r="GLE8" s="687"/>
      <c r="GLF8" s="687"/>
      <c r="GLG8" s="687"/>
      <c r="GLH8" s="687"/>
      <c r="GLI8" s="687"/>
      <c r="GLJ8" s="687"/>
      <c r="GLK8" s="687"/>
      <c r="GLL8" s="687"/>
      <c r="GLM8" s="687"/>
      <c r="GLN8" s="687"/>
      <c r="GLO8" s="687"/>
      <c r="GLP8" s="687"/>
      <c r="GLQ8" s="687"/>
      <c r="GLR8" s="687"/>
      <c r="GLS8" s="687"/>
      <c r="GLT8" s="687"/>
      <c r="GLU8" s="687"/>
      <c r="GLV8" s="687"/>
      <c r="GLW8" s="687"/>
      <c r="GLX8" s="687"/>
      <c r="GLY8" s="687"/>
      <c r="GLZ8" s="687"/>
      <c r="GMA8" s="687"/>
      <c r="GMB8" s="687"/>
      <c r="GMC8" s="687"/>
      <c r="GMD8" s="687"/>
      <c r="GME8" s="687"/>
      <c r="GMF8" s="687"/>
      <c r="GMG8" s="687"/>
      <c r="GMH8" s="687"/>
      <c r="GMI8" s="687"/>
      <c r="GMJ8" s="687"/>
      <c r="GMK8" s="687"/>
      <c r="GML8" s="687"/>
      <c r="GMM8" s="687"/>
      <c r="GMN8" s="687"/>
      <c r="GMO8" s="687"/>
      <c r="GMP8" s="687"/>
      <c r="GMQ8" s="687"/>
      <c r="GMR8" s="687"/>
      <c r="GMS8" s="687"/>
      <c r="GMT8" s="687"/>
      <c r="GMU8" s="687"/>
      <c r="GMV8" s="687"/>
      <c r="GMW8" s="687"/>
      <c r="GMX8" s="687"/>
      <c r="GMY8" s="687"/>
      <c r="GMZ8" s="687"/>
      <c r="GNA8" s="687"/>
      <c r="GNB8" s="687"/>
      <c r="GNC8" s="687"/>
      <c r="GND8" s="687"/>
      <c r="GNE8" s="687"/>
      <c r="GNF8" s="687"/>
      <c r="GNG8" s="687"/>
      <c r="GNH8" s="687"/>
      <c r="GNI8" s="687"/>
      <c r="GNJ8" s="687"/>
      <c r="GNK8" s="687"/>
      <c r="GNL8" s="687"/>
      <c r="GNM8" s="687"/>
      <c r="GNN8" s="687"/>
      <c r="GNO8" s="687"/>
      <c r="GNP8" s="687"/>
      <c r="GNQ8" s="687"/>
      <c r="GNR8" s="687"/>
      <c r="GNS8" s="687"/>
      <c r="GNT8" s="687"/>
      <c r="GNU8" s="687"/>
      <c r="GNV8" s="687"/>
      <c r="GNW8" s="687"/>
      <c r="GNX8" s="687"/>
      <c r="GNY8" s="687"/>
      <c r="GNZ8" s="687"/>
      <c r="GOA8" s="687"/>
      <c r="GOB8" s="687"/>
      <c r="GOC8" s="687"/>
      <c r="GOD8" s="687"/>
      <c r="GOE8" s="687"/>
      <c r="GOF8" s="687"/>
      <c r="GOG8" s="687"/>
      <c r="GOH8" s="687"/>
      <c r="GOI8" s="687"/>
      <c r="GOJ8" s="687"/>
      <c r="GOK8" s="687"/>
      <c r="GOL8" s="687"/>
      <c r="GOM8" s="687"/>
      <c r="GON8" s="687"/>
      <c r="GOO8" s="687"/>
      <c r="GOP8" s="687"/>
      <c r="GOQ8" s="687"/>
      <c r="GOR8" s="687"/>
      <c r="GOS8" s="687"/>
      <c r="GOT8" s="687"/>
      <c r="GOU8" s="687"/>
      <c r="GOV8" s="687"/>
      <c r="GOW8" s="687"/>
      <c r="GOX8" s="687"/>
      <c r="GOY8" s="687"/>
      <c r="GOZ8" s="687"/>
      <c r="GPA8" s="687"/>
      <c r="GPB8" s="687"/>
      <c r="GPC8" s="687"/>
      <c r="GPD8" s="687"/>
      <c r="GPE8" s="687"/>
      <c r="GPF8" s="687"/>
      <c r="GPG8" s="687"/>
      <c r="GPH8" s="687"/>
      <c r="GPI8" s="687"/>
      <c r="GPJ8" s="687"/>
      <c r="GPK8" s="687"/>
      <c r="GPL8" s="687"/>
      <c r="GPM8" s="687"/>
      <c r="GPN8" s="687"/>
      <c r="GPO8" s="687"/>
      <c r="GPP8" s="687"/>
      <c r="GPQ8" s="687"/>
      <c r="GPR8" s="687"/>
      <c r="GPS8" s="687"/>
      <c r="GPT8" s="687"/>
      <c r="GPU8" s="687"/>
      <c r="GPV8" s="687"/>
      <c r="GPW8" s="687"/>
      <c r="GPX8" s="687"/>
      <c r="GPY8" s="687"/>
      <c r="GPZ8" s="687"/>
      <c r="GQA8" s="687"/>
      <c r="GQB8" s="687"/>
      <c r="GQC8" s="687"/>
      <c r="GQD8" s="687"/>
      <c r="GQE8" s="687"/>
      <c r="GQF8" s="687"/>
      <c r="GQG8" s="687"/>
      <c r="GQH8" s="687"/>
      <c r="GQI8" s="687"/>
      <c r="GQJ8" s="687"/>
      <c r="GQK8" s="687"/>
      <c r="GQL8" s="687"/>
      <c r="GQM8" s="687"/>
      <c r="GQN8" s="687"/>
      <c r="GQO8" s="687"/>
      <c r="GQP8" s="687"/>
      <c r="GQQ8" s="687"/>
      <c r="GQR8" s="687"/>
      <c r="GQS8" s="687"/>
      <c r="GQT8" s="687"/>
      <c r="GQU8" s="687"/>
      <c r="GQV8" s="687"/>
      <c r="GQW8" s="687"/>
      <c r="GQX8" s="687"/>
      <c r="GQY8" s="687"/>
      <c r="GQZ8" s="687"/>
      <c r="GRA8" s="687"/>
      <c r="GRB8" s="687"/>
      <c r="GRC8" s="687"/>
      <c r="GRD8" s="687"/>
      <c r="GRE8" s="687"/>
      <c r="GRF8" s="687"/>
      <c r="GRG8" s="687"/>
      <c r="GRH8" s="687"/>
      <c r="GRI8" s="687"/>
      <c r="GRJ8" s="687"/>
      <c r="GRK8" s="687"/>
      <c r="GRL8" s="687"/>
      <c r="GRM8" s="687"/>
      <c r="GRN8" s="687"/>
      <c r="GRO8" s="687"/>
      <c r="GRP8" s="687"/>
      <c r="GRQ8" s="687"/>
      <c r="GRR8" s="687"/>
      <c r="GRS8" s="687"/>
      <c r="GRT8" s="687"/>
      <c r="GRU8" s="687"/>
      <c r="GRV8" s="687"/>
      <c r="GRW8" s="687"/>
      <c r="GRX8" s="687"/>
      <c r="GRY8" s="687"/>
      <c r="GRZ8" s="687"/>
      <c r="GSA8" s="687"/>
      <c r="GSB8" s="687"/>
      <c r="GSC8" s="687"/>
      <c r="GSD8" s="687"/>
      <c r="GSE8" s="687"/>
      <c r="GSF8" s="687"/>
      <c r="GSG8" s="687"/>
      <c r="GSH8" s="687"/>
      <c r="GSI8" s="687"/>
      <c r="GSJ8" s="687"/>
      <c r="GSK8" s="687"/>
      <c r="GSL8" s="687"/>
      <c r="GSM8" s="687"/>
      <c r="GSN8" s="687"/>
      <c r="GSO8" s="687"/>
      <c r="GSP8" s="687"/>
      <c r="GSQ8" s="687"/>
      <c r="GSR8" s="687"/>
      <c r="GSS8" s="687"/>
      <c r="GST8" s="687"/>
      <c r="GSU8" s="687"/>
      <c r="GSV8" s="687"/>
      <c r="GSW8" s="687"/>
      <c r="GSX8" s="687"/>
      <c r="GSY8" s="687"/>
      <c r="GSZ8" s="687"/>
      <c r="GTA8" s="687"/>
      <c r="GTB8" s="687"/>
      <c r="GTC8" s="687"/>
      <c r="GTD8" s="687"/>
      <c r="GTE8" s="687"/>
      <c r="GTF8" s="687"/>
      <c r="GTG8" s="687"/>
      <c r="GTH8" s="687"/>
      <c r="GTI8" s="687"/>
      <c r="GTJ8" s="687"/>
      <c r="GTK8" s="687"/>
      <c r="GTL8" s="687"/>
      <c r="GTM8" s="687"/>
      <c r="GTN8" s="687"/>
      <c r="GTO8" s="687"/>
      <c r="GTP8" s="687"/>
      <c r="GTQ8" s="687"/>
      <c r="GTR8" s="687"/>
      <c r="GTS8" s="687"/>
      <c r="GTT8" s="687"/>
      <c r="GTU8" s="687"/>
      <c r="GTV8" s="687"/>
      <c r="GTW8" s="687"/>
      <c r="GTX8" s="687"/>
      <c r="GTY8" s="687"/>
      <c r="GTZ8" s="687"/>
      <c r="GUA8" s="687"/>
      <c r="GUB8" s="687"/>
      <c r="GUC8" s="687"/>
      <c r="GUD8" s="687"/>
      <c r="GUE8" s="687"/>
      <c r="GUF8" s="687"/>
      <c r="GUG8" s="687"/>
      <c r="GUH8" s="687"/>
      <c r="GUI8" s="687"/>
      <c r="GUJ8" s="687"/>
      <c r="GUK8" s="687"/>
      <c r="GUL8" s="687"/>
      <c r="GUM8" s="687"/>
      <c r="GUN8" s="687"/>
      <c r="GUO8" s="687"/>
      <c r="GUP8" s="687"/>
      <c r="GUQ8" s="687"/>
      <c r="GUR8" s="687"/>
      <c r="GUS8" s="687"/>
      <c r="GUT8" s="687"/>
      <c r="GUU8" s="687"/>
      <c r="GUV8" s="687"/>
      <c r="GUW8" s="687"/>
      <c r="GUX8" s="687"/>
      <c r="GUY8" s="687"/>
      <c r="GUZ8" s="687"/>
      <c r="GVA8" s="687"/>
      <c r="GVB8" s="687"/>
      <c r="GVC8" s="687"/>
      <c r="GVD8" s="687"/>
      <c r="GVE8" s="687"/>
      <c r="GVF8" s="687"/>
      <c r="GVG8" s="687"/>
      <c r="GVH8" s="687"/>
      <c r="GVI8" s="687"/>
      <c r="GVJ8" s="687"/>
      <c r="GVK8" s="687"/>
      <c r="GVL8" s="687"/>
      <c r="GVM8" s="687"/>
      <c r="GVN8" s="687"/>
      <c r="GVO8" s="687"/>
      <c r="GVP8" s="687"/>
      <c r="GVQ8" s="687"/>
      <c r="GVR8" s="687"/>
      <c r="GVS8" s="687"/>
      <c r="GVT8" s="687"/>
      <c r="GVU8" s="687"/>
      <c r="GVV8" s="687"/>
      <c r="GVW8" s="687"/>
      <c r="GVX8" s="687"/>
      <c r="GVY8" s="687"/>
      <c r="GVZ8" s="687"/>
      <c r="GWA8" s="687"/>
      <c r="GWB8" s="687"/>
      <c r="GWC8" s="687"/>
      <c r="GWD8" s="687"/>
      <c r="GWE8" s="687"/>
      <c r="GWF8" s="687"/>
      <c r="GWG8" s="687"/>
      <c r="GWH8" s="687"/>
      <c r="GWI8" s="687"/>
      <c r="GWJ8" s="687"/>
      <c r="GWK8" s="687"/>
      <c r="GWL8" s="687"/>
      <c r="GWM8" s="687"/>
      <c r="GWN8" s="687"/>
      <c r="GWO8" s="687"/>
      <c r="GWP8" s="687"/>
      <c r="GWQ8" s="687"/>
      <c r="GWR8" s="687"/>
      <c r="GWS8" s="687"/>
      <c r="GWT8" s="687"/>
      <c r="GWU8" s="687"/>
      <c r="GWV8" s="687"/>
      <c r="GWW8" s="687"/>
      <c r="GWX8" s="687"/>
      <c r="GWY8" s="687"/>
      <c r="GWZ8" s="687"/>
      <c r="GXA8" s="687"/>
      <c r="GXB8" s="687"/>
      <c r="GXC8" s="687"/>
      <c r="GXD8" s="687"/>
      <c r="GXE8" s="687"/>
      <c r="GXF8" s="687"/>
      <c r="GXG8" s="687"/>
      <c r="GXH8" s="687"/>
      <c r="GXI8" s="687"/>
      <c r="GXJ8" s="687"/>
      <c r="GXK8" s="687"/>
      <c r="GXL8" s="687"/>
      <c r="GXM8" s="687"/>
      <c r="GXN8" s="687"/>
      <c r="GXO8" s="687"/>
      <c r="GXP8" s="687"/>
      <c r="GXQ8" s="687"/>
      <c r="GXR8" s="687"/>
      <c r="GXS8" s="687"/>
      <c r="GXT8" s="687"/>
      <c r="GXU8" s="687"/>
      <c r="GXV8" s="687"/>
      <c r="GXW8" s="687"/>
      <c r="GXX8" s="687"/>
      <c r="GXY8" s="687"/>
      <c r="GXZ8" s="687"/>
      <c r="GYA8" s="687"/>
      <c r="GYB8" s="687"/>
      <c r="GYC8" s="687"/>
      <c r="GYD8" s="687"/>
      <c r="GYE8" s="687"/>
      <c r="GYF8" s="687"/>
      <c r="GYG8" s="687"/>
      <c r="GYH8" s="687"/>
      <c r="GYI8" s="687"/>
      <c r="GYJ8" s="687"/>
      <c r="GYK8" s="687"/>
      <c r="GYL8" s="687"/>
      <c r="GYM8" s="687"/>
      <c r="GYN8" s="687"/>
      <c r="GYO8" s="687"/>
      <c r="GYP8" s="687"/>
      <c r="GYQ8" s="687"/>
      <c r="GYR8" s="687"/>
      <c r="GYS8" s="687"/>
      <c r="GYT8" s="687"/>
      <c r="GYU8" s="687"/>
      <c r="GYV8" s="687"/>
      <c r="GYW8" s="687"/>
      <c r="GYX8" s="687"/>
      <c r="GYY8" s="687"/>
      <c r="GYZ8" s="687"/>
      <c r="GZA8" s="687"/>
      <c r="GZB8" s="687"/>
      <c r="GZC8" s="687"/>
      <c r="GZD8" s="687"/>
      <c r="GZE8" s="687"/>
      <c r="GZF8" s="687"/>
      <c r="GZG8" s="687"/>
      <c r="GZH8" s="687"/>
      <c r="GZI8" s="687"/>
      <c r="GZJ8" s="687"/>
      <c r="GZK8" s="687"/>
      <c r="GZL8" s="687"/>
      <c r="GZM8" s="687"/>
      <c r="GZN8" s="687"/>
      <c r="GZO8" s="687"/>
      <c r="GZP8" s="687"/>
      <c r="GZQ8" s="687"/>
      <c r="GZR8" s="687"/>
      <c r="GZS8" s="687"/>
      <c r="GZT8" s="687"/>
      <c r="GZU8" s="687"/>
      <c r="GZV8" s="687"/>
      <c r="GZW8" s="687"/>
      <c r="GZX8" s="687"/>
      <c r="GZY8" s="687"/>
      <c r="GZZ8" s="687"/>
      <c r="HAA8" s="687"/>
      <c r="HAB8" s="687"/>
      <c r="HAC8" s="687"/>
      <c r="HAD8" s="687"/>
      <c r="HAE8" s="687"/>
      <c r="HAF8" s="687"/>
      <c r="HAG8" s="687"/>
      <c r="HAH8" s="687"/>
      <c r="HAI8" s="687"/>
      <c r="HAJ8" s="687"/>
      <c r="HAK8" s="687"/>
      <c r="HAL8" s="687"/>
      <c r="HAM8" s="687"/>
      <c r="HAN8" s="687"/>
      <c r="HAO8" s="687"/>
      <c r="HAP8" s="687"/>
      <c r="HAQ8" s="687"/>
      <c r="HAR8" s="687"/>
      <c r="HAS8" s="687"/>
      <c r="HAT8" s="687"/>
      <c r="HAU8" s="687"/>
      <c r="HAV8" s="687"/>
      <c r="HAW8" s="687"/>
      <c r="HAX8" s="687"/>
      <c r="HAY8" s="687"/>
      <c r="HAZ8" s="687"/>
      <c r="HBA8" s="687"/>
      <c r="HBB8" s="687"/>
      <c r="HBC8" s="687"/>
      <c r="HBD8" s="687"/>
      <c r="HBE8" s="687"/>
      <c r="HBF8" s="687"/>
      <c r="HBG8" s="687"/>
      <c r="HBH8" s="687"/>
      <c r="HBI8" s="687"/>
      <c r="HBJ8" s="687"/>
      <c r="HBK8" s="687"/>
      <c r="HBL8" s="687"/>
      <c r="HBM8" s="687"/>
      <c r="HBN8" s="687"/>
      <c r="HBO8" s="687"/>
      <c r="HBP8" s="687"/>
      <c r="HBQ8" s="687"/>
      <c r="HBR8" s="687"/>
      <c r="HBS8" s="687"/>
      <c r="HBT8" s="687"/>
      <c r="HBU8" s="687"/>
      <c r="HBV8" s="687"/>
      <c r="HBW8" s="687"/>
      <c r="HBX8" s="687"/>
      <c r="HBY8" s="687"/>
      <c r="HBZ8" s="687"/>
      <c r="HCA8" s="687"/>
      <c r="HCB8" s="687"/>
      <c r="HCC8" s="687"/>
      <c r="HCD8" s="687"/>
      <c r="HCE8" s="687"/>
      <c r="HCF8" s="687"/>
      <c r="HCG8" s="687"/>
      <c r="HCH8" s="687"/>
      <c r="HCI8" s="687"/>
      <c r="HCJ8" s="687"/>
      <c r="HCK8" s="687"/>
      <c r="HCL8" s="687"/>
      <c r="HCM8" s="687"/>
      <c r="HCN8" s="687"/>
      <c r="HCO8" s="687"/>
      <c r="HCP8" s="687"/>
      <c r="HCQ8" s="687"/>
      <c r="HCR8" s="687"/>
      <c r="HCS8" s="687"/>
      <c r="HCT8" s="687"/>
      <c r="HCU8" s="687"/>
      <c r="HCV8" s="687"/>
      <c r="HCW8" s="687"/>
      <c r="HCX8" s="687"/>
      <c r="HCY8" s="687"/>
      <c r="HCZ8" s="687"/>
      <c r="HDA8" s="687"/>
      <c r="HDB8" s="687"/>
      <c r="HDC8" s="687"/>
      <c r="HDD8" s="687"/>
      <c r="HDE8" s="687"/>
      <c r="HDF8" s="687"/>
      <c r="HDG8" s="687"/>
      <c r="HDH8" s="687"/>
      <c r="HDI8" s="687"/>
      <c r="HDJ8" s="687"/>
      <c r="HDK8" s="687"/>
      <c r="HDL8" s="687"/>
      <c r="HDM8" s="687"/>
      <c r="HDN8" s="687"/>
      <c r="HDO8" s="687"/>
      <c r="HDP8" s="687"/>
      <c r="HDQ8" s="687"/>
      <c r="HDR8" s="687"/>
      <c r="HDS8" s="687"/>
      <c r="HDT8" s="687"/>
      <c r="HDU8" s="687"/>
      <c r="HDV8" s="687"/>
      <c r="HDW8" s="687"/>
      <c r="HDX8" s="687"/>
      <c r="HDY8" s="687"/>
      <c r="HDZ8" s="687"/>
      <c r="HEA8" s="687"/>
      <c r="HEB8" s="687"/>
      <c r="HEC8" s="687"/>
      <c r="HED8" s="687"/>
      <c r="HEE8" s="687"/>
      <c r="HEF8" s="687"/>
      <c r="HEG8" s="687"/>
      <c r="HEH8" s="687"/>
      <c r="HEI8" s="687"/>
      <c r="HEJ8" s="687"/>
      <c r="HEK8" s="687"/>
      <c r="HEL8" s="687"/>
      <c r="HEM8" s="687"/>
      <c r="HEN8" s="687"/>
      <c r="HEO8" s="687"/>
      <c r="HEP8" s="687"/>
      <c r="HEQ8" s="687"/>
      <c r="HER8" s="687"/>
      <c r="HES8" s="687"/>
      <c r="HET8" s="687"/>
      <c r="HEU8" s="687"/>
      <c r="HEV8" s="687"/>
      <c r="HEW8" s="687"/>
      <c r="HEX8" s="687"/>
      <c r="HEY8" s="687"/>
      <c r="HEZ8" s="687"/>
      <c r="HFA8" s="687"/>
      <c r="HFB8" s="687"/>
      <c r="HFC8" s="687"/>
      <c r="HFD8" s="687"/>
      <c r="HFE8" s="687"/>
      <c r="HFF8" s="687"/>
      <c r="HFG8" s="687"/>
      <c r="HFH8" s="687"/>
      <c r="HFI8" s="687"/>
      <c r="HFJ8" s="687"/>
      <c r="HFK8" s="687"/>
      <c r="HFL8" s="687"/>
      <c r="HFM8" s="687"/>
      <c r="HFN8" s="687"/>
      <c r="HFO8" s="687"/>
      <c r="HFP8" s="687"/>
      <c r="HFQ8" s="687"/>
      <c r="HFR8" s="687"/>
      <c r="HFS8" s="687"/>
      <c r="HFT8" s="687"/>
      <c r="HFU8" s="687"/>
      <c r="HFV8" s="687"/>
      <c r="HFW8" s="687"/>
      <c r="HFX8" s="687"/>
      <c r="HFY8" s="687"/>
      <c r="HFZ8" s="687"/>
      <c r="HGA8" s="687"/>
      <c r="HGB8" s="687"/>
      <c r="HGC8" s="687"/>
      <c r="HGD8" s="687"/>
      <c r="HGE8" s="687"/>
      <c r="HGF8" s="687"/>
      <c r="HGG8" s="687"/>
      <c r="HGH8" s="687"/>
      <c r="HGI8" s="687"/>
      <c r="HGJ8" s="687"/>
      <c r="HGK8" s="687"/>
      <c r="HGL8" s="687"/>
      <c r="HGM8" s="687"/>
      <c r="HGN8" s="687"/>
      <c r="HGO8" s="687"/>
      <c r="HGP8" s="687"/>
      <c r="HGQ8" s="687"/>
      <c r="HGR8" s="687"/>
      <c r="HGS8" s="687"/>
      <c r="HGT8" s="687"/>
      <c r="HGU8" s="687"/>
      <c r="HGV8" s="687"/>
      <c r="HGW8" s="687"/>
      <c r="HGX8" s="687"/>
      <c r="HGY8" s="687"/>
      <c r="HGZ8" s="687"/>
      <c r="HHA8" s="687"/>
      <c r="HHB8" s="687"/>
      <c r="HHC8" s="687"/>
      <c r="HHD8" s="687"/>
      <c r="HHE8" s="687"/>
      <c r="HHF8" s="687"/>
      <c r="HHG8" s="687"/>
      <c r="HHH8" s="687"/>
      <c r="HHI8" s="687"/>
      <c r="HHJ8" s="687"/>
      <c r="HHK8" s="687"/>
      <c r="HHL8" s="687"/>
      <c r="HHM8" s="687"/>
      <c r="HHN8" s="687"/>
      <c r="HHO8" s="687"/>
      <c r="HHP8" s="687"/>
      <c r="HHQ8" s="687"/>
      <c r="HHR8" s="687"/>
      <c r="HHS8" s="687"/>
      <c r="HHT8" s="687"/>
      <c r="HHU8" s="687"/>
      <c r="HHV8" s="687"/>
      <c r="HHW8" s="687"/>
      <c r="HHX8" s="687"/>
      <c r="HHY8" s="687"/>
      <c r="HHZ8" s="687"/>
      <c r="HIA8" s="687"/>
      <c r="HIB8" s="687"/>
      <c r="HIC8" s="687"/>
      <c r="HID8" s="687"/>
      <c r="HIE8" s="687"/>
      <c r="HIF8" s="687"/>
      <c r="HIG8" s="687"/>
      <c r="HIH8" s="687"/>
      <c r="HII8" s="687"/>
      <c r="HIJ8" s="687"/>
      <c r="HIK8" s="687"/>
      <c r="HIL8" s="687"/>
      <c r="HIM8" s="687"/>
      <c r="HIN8" s="687"/>
      <c r="HIO8" s="687"/>
      <c r="HIP8" s="687"/>
      <c r="HIQ8" s="687"/>
      <c r="HIR8" s="687"/>
      <c r="HIS8" s="687"/>
      <c r="HIT8" s="687"/>
      <c r="HIU8" s="687"/>
      <c r="HIV8" s="687"/>
      <c r="HIW8" s="687"/>
      <c r="HIX8" s="687"/>
      <c r="HIY8" s="687"/>
      <c r="HIZ8" s="687"/>
      <c r="HJA8" s="687"/>
      <c r="HJB8" s="687"/>
      <c r="HJC8" s="687"/>
      <c r="HJD8" s="687"/>
      <c r="HJE8" s="687"/>
      <c r="HJF8" s="687"/>
      <c r="HJG8" s="687"/>
      <c r="HJH8" s="687"/>
      <c r="HJI8" s="687"/>
      <c r="HJJ8" s="687"/>
      <c r="HJK8" s="687"/>
      <c r="HJL8" s="687"/>
      <c r="HJM8" s="687"/>
      <c r="HJN8" s="687"/>
      <c r="HJO8" s="687"/>
      <c r="HJP8" s="687"/>
      <c r="HJQ8" s="687"/>
      <c r="HJR8" s="687"/>
      <c r="HJS8" s="687"/>
      <c r="HJT8" s="687"/>
      <c r="HJU8" s="687"/>
      <c r="HJV8" s="687"/>
      <c r="HJW8" s="687"/>
      <c r="HJX8" s="687"/>
      <c r="HJY8" s="687"/>
      <c r="HJZ8" s="687"/>
      <c r="HKA8" s="687"/>
      <c r="HKB8" s="687"/>
      <c r="HKC8" s="687"/>
      <c r="HKD8" s="687"/>
      <c r="HKE8" s="687"/>
      <c r="HKF8" s="687"/>
      <c r="HKG8" s="687"/>
      <c r="HKH8" s="687"/>
      <c r="HKI8" s="687"/>
      <c r="HKJ8" s="687"/>
      <c r="HKK8" s="687"/>
      <c r="HKL8" s="687"/>
      <c r="HKM8" s="687"/>
      <c r="HKN8" s="687"/>
      <c r="HKO8" s="687"/>
      <c r="HKP8" s="687"/>
      <c r="HKQ8" s="687"/>
      <c r="HKR8" s="687"/>
      <c r="HKS8" s="687"/>
      <c r="HKT8" s="687"/>
      <c r="HKU8" s="687"/>
      <c r="HKV8" s="687"/>
      <c r="HKW8" s="687"/>
      <c r="HKX8" s="687"/>
      <c r="HKY8" s="687"/>
      <c r="HKZ8" s="687"/>
      <c r="HLA8" s="687"/>
      <c r="HLB8" s="687"/>
      <c r="HLC8" s="687"/>
      <c r="HLD8" s="687"/>
      <c r="HLE8" s="687"/>
      <c r="HLF8" s="687"/>
      <c r="HLG8" s="687"/>
      <c r="HLH8" s="687"/>
      <c r="HLI8" s="687"/>
      <c r="HLJ8" s="687"/>
      <c r="HLK8" s="687"/>
      <c r="HLL8" s="687"/>
      <c r="HLM8" s="687"/>
      <c r="HLN8" s="687"/>
      <c r="HLO8" s="687"/>
      <c r="HLP8" s="687"/>
      <c r="HLQ8" s="687"/>
      <c r="HLR8" s="687"/>
      <c r="HLS8" s="687"/>
      <c r="HLT8" s="687"/>
      <c r="HLU8" s="687"/>
      <c r="HLV8" s="687"/>
      <c r="HLW8" s="687"/>
      <c r="HLX8" s="687"/>
      <c r="HLY8" s="687"/>
      <c r="HLZ8" s="687"/>
      <c r="HMA8" s="687"/>
      <c r="HMB8" s="687"/>
      <c r="HMC8" s="687"/>
      <c r="HMD8" s="687"/>
      <c r="HME8" s="687"/>
      <c r="HMF8" s="687"/>
      <c r="HMG8" s="687"/>
      <c r="HMH8" s="687"/>
      <c r="HMI8" s="687"/>
      <c r="HMJ8" s="687"/>
      <c r="HMK8" s="687"/>
      <c r="HML8" s="687"/>
      <c r="HMM8" s="687"/>
      <c r="HMN8" s="687"/>
      <c r="HMO8" s="687"/>
      <c r="HMP8" s="687"/>
      <c r="HMQ8" s="687"/>
      <c r="HMR8" s="687"/>
      <c r="HMS8" s="687"/>
      <c r="HMT8" s="687"/>
      <c r="HMU8" s="687"/>
      <c r="HMV8" s="687"/>
      <c r="HMW8" s="687"/>
      <c r="HMX8" s="687"/>
      <c r="HMY8" s="687"/>
      <c r="HMZ8" s="687"/>
      <c r="HNA8" s="687"/>
      <c r="HNB8" s="687"/>
      <c r="HNC8" s="687"/>
      <c r="HND8" s="687"/>
      <c r="HNE8" s="687"/>
      <c r="HNF8" s="687"/>
      <c r="HNG8" s="687"/>
      <c r="HNH8" s="687"/>
      <c r="HNI8" s="687"/>
      <c r="HNJ8" s="687"/>
      <c r="HNK8" s="687"/>
      <c r="HNL8" s="687"/>
      <c r="HNM8" s="687"/>
      <c r="HNN8" s="687"/>
      <c r="HNO8" s="687"/>
      <c r="HNP8" s="687"/>
      <c r="HNQ8" s="687"/>
      <c r="HNR8" s="687"/>
      <c r="HNS8" s="687"/>
      <c r="HNT8" s="687"/>
      <c r="HNU8" s="687"/>
      <c r="HNV8" s="687"/>
      <c r="HNW8" s="687"/>
      <c r="HNX8" s="687"/>
      <c r="HNY8" s="687"/>
      <c r="HNZ8" s="687"/>
      <c r="HOA8" s="687"/>
      <c r="HOB8" s="687"/>
      <c r="HOC8" s="687"/>
      <c r="HOD8" s="687"/>
      <c r="HOE8" s="687"/>
      <c r="HOF8" s="687"/>
      <c r="HOG8" s="687"/>
      <c r="HOH8" s="687"/>
      <c r="HOI8" s="687"/>
      <c r="HOJ8" s="687"/>
      <c r="HOK8" s="687"/>
      <c r="HOL8" s="687"/>
      <c r="HOM8" s="687"/>
      <c r="HON8" s="687"/>
      <c r="HOO8" s="687"/>
      <c r="HOP8" s="687"/>
      <c r="HOQ8" s="687"/>
      <c r="HOR8" s="687"/>
      <c r="HOS8" s="687"/>
      <c r="HOT8" s="687"/>
      <c r="HOU8" s="687"/>
      <c r="HOV8" s="687"/>
      <c r="HOW8" s="687"/>
      <c r="HOX8" s="687"/>
      <c r="HOY8" s="687"/>
      <c r="HOZ8" s="687"/>
      <c r="HPA8" s="687"/>
      <c r="HPB8" s="687"/>
      <c r="HPC8" s="687"/>
      <c r="HPD8" s="687"/>
      <c r="HPE8" s="687"/>
      <c r="HPF8" s="687"/>
      <c r="HPG8" s="687"/>
      <c r="HPH8" s="687"/>
      <c r="HPI8" s="687"/>
      <c r="HPJ8" s="687"/>
      <c r="HPK8" s="687"/>
      <c r="HPL8" s="687"/>
      <c r="HPM8" s="687"/>
      <c r="HPN8" s="687"/>
      <c r="HPO8" s="687"/>
      <c r="HPP8" s="687"/>
      <c r="HPQ8" s="687"/>
      <c r="HPR8" s="687"/>
      <c r="HPS8" s="687"/>
      <c r="HPT8" s="687"/>
      <c r="HPU8" s="687"/>
      <c r="HPV8" s="687"/>
      <c r="HPW8" s="687"/>
      <c r="HPX8" s="687"/>
      <c r="HPY8" s="687"/>
      <c r="HPZ8" s="687"/>
      <c r="HQA8" s="687"/>
      <c r="HQB8" s="687"/>
      <c r="HQC8" s="687"/>
      <c r="HQD8" s="687"/>
      <c r="HQE8" s="687"/>
      <c r="HQF8" s="687"/>
      <c r="HQG8" s="687"/>
      <c r="HQH8" s="687"/>
      <c r="HQI8" s="687"/>
      <c r="HQJ8" s="687"/>
      <c r="HQK8" s="687"/>
      <c r="HQL8" s="687"/>
      <c r="HQM8" s="687"/>
      <c r="HQN8" s="687"/>
      <c r="HQO8" s="687"/>
      <c r="HQP8" s="687"/>
      <c r="HQQ8" s="687"/>
      <c r="HQR8" s="687"/>
      <c r="HQS8" s="687"/>
      <c r="HQT8" s="687"/>
      <c r="HQU8" s="687"/>
      <c r="HQV8" s="687"/>
      <c r="HQW8" s="687"/>
      <c r="HQX8" s="687"/>
      <c r="HQY8" s="687"/>
      <c r="HQZ8" s="687"/>
      <c r="HRA8" s="687"/>
      <c r="HRB8" s="687"/>
      <c r="HRC8" s="687"/>
      <c r="HRD8" s="687"/>
      <c r="HRE8" s="687"/>
      <c r="HRF8" s="687"/>
      <c r="HRG8" s="687"/>
      <c r="HRH8" s="687"/>
      <c r="HRI8" s="687"/>
      <c r="HRJ8" s="687"/>
      <c r="HRK8" s="687"/>
      <c r="HRL8" s="687"/>
      <c r="HRM8" s="687"/>
      <c r="HRN8" s="687"/>
      <c r="HRO8" s="687"/>
      <c r="HRP8" s="687"/>
      <c r="HRQ8" s="687"/>
      <c r="HRR8" s="687"/>
      <c r="HRS8" s="687"/>
      <c r="HRT8" s="687"/>
      <c r="HRU8" s="687"/>
      <c r="HRV8" s="687"/>
      <c r="HRW8" s="687"/>
      <c r="HRX8" s="687"/>
      <c r="HRY8" s="687"/>
      <c r="HRZ8" s="687"/>
      <c r="HSA8" s="687"/>
      <c r="HSB8" s="687"/>
      <c r="HSC8" s="687"/>
      <c r="HSD8" s="687"/>
      <c r="HSE8" s="687"/>
      <c r="HSF8" s="687"/>
      <c r="HSG8" s="687"/>
      <c r="HSH8" s="687"/>
      <c r="HSI8" s="687"/>
      <c r="HSJ8" s="687"/>
      <c r="HSK8" s="687"/>
      <c r="HSL8" s="687"/>
      <c r="HSM8" s="687"/>
      <c r="HSN8" s="687"/>
      <c r="HSO8" s="687"/>
      <c r="HSP8" s="687"/>
      <c r="HSQ8" s="687"/>
      <c r="HSR8" s="687"/>
      <c r="HSS8" s="687"/>
      <c r="HST8" s="687"/>
      <c r="HSU8" s="687"/>
      <c r="HSV8" s="687"/>
      <c r="HSW8" s="687"/>
      <c r="HSX8" s="687"/>
      <c r="HSY8" s="687"/>
      <c r="HSZ8" s="687"/>
      <c r="HTA8" s="687"/>
      <c r="HTB8" s="687"/>
      <c r="HTC8" s="687"/>
      <c r="HTD8" s="687"/>
      <c r="HTE8" s="687"/>
      <c r="HTF8" s="687"/>
      <c r="HTG8" s="687"/>
      <c r="HTH8" s="687"/>
      <c r="HTI8" s="687"/>
      <c r="HTJ8" s="687"/>
      <c r="HTK8" s="687"/>
      <c r="HTL8" s="687"/>
      <c r="HTM8" s="687"/>
      <c r="HTN8" s="687"/>
      <c r="HTO8" s="687"/>
      <c r="HTP8" s="687"/>
      <c r="HTQ8" s="687"/>
      <c r="HTR8" s="687"/>
      <c r="HTS8" s="687"/>
      <c r="HTT8" s="687"/>
      <c r="HTU8" s="687"/>
      <c r="HTV8" s="687"/>
      <c r="HTW8" s="687"/>
      <c r="HTX8" s="687"/>
      <c r="HTY8" s="687"/>
      <c r="HTZ8" s="687"/>
      <c r="HUA8" s="687"/>
      <c r="HUB8" s="687"/>
      <c r="HUC8" s="687"/>
      <c r="HUD8" s="687"/>
      <c r="HUE8" s="687"/>
      <c r="HUF8" s="687"/>
      <c r="HUG8" s="687"/>
      <c r="HUH8" s="687"/>
      <c r="HUI8" s="687"/>
      <c r="HUJ8" s="687"/>
      <c r="HUK8" s="687"/>
      <c r="HUL8" s="687"/>
      <c r="HUM8" s="687"/>
      <c r="HUN8" s="687"/>
      <c r="HUO8" s="687"/>
      <c r="HUP8" s="687"/>
      <c r="HUQ8" s="687"/>
      <c r="HUR8" s="687"/>
      <c r="HUS8" s="687"/>
      <c r="HUT8" s="687"/>
      <c r="HUU8" s="687"/>
      <c r="HUV8" s="687"/>
      <c r="HUW8" s="687"/>
      <c r="HUX8" s="687"/>
      <c r="HUY8" s="687"/>
      <c r="HUZ8" s="687"/>
      <c r="HVA8" s="687"/>
      <c r="HVB8" s="687"/>
      <c r="HVC8" s="687"/>
      <c r="HVD8" s="687"/>
      <c r="HVE8" s="687"/>
      <c r="HVF8" s="687"/>
      <c r="HVG8" s="687"/>
      <c r="HVH8" s="687"/>
      <c r="HVI8" s="687"/>
      <c r="HVJ8" s="687"/>
      <c r="HVK8" s="687"/>
      <c r="HVL8" s="687"/>
      <c r="HVM8" s="687"/>
      <c r="HVN8" s="687"/>
      <c r="HVO8" s="687"/>
      <c r="HVP8" s="687"/>
      <c r="HVQ8" s="687"/>
      <c r="HVR8" s="687"/>
      <c r="HVS8" s="687"/>
      <c r="HVT8" s="687"/>
      <c r="HVU8" s="687"/>
      <c r="HVV8" s="687"/>
      <c r="HVW8" s="687"/>
      <c r="HVX8" s="687"/>
      <c r="HVY8" s="687"/>
      <c r="HVZ8" s="687"/>
      <c r="HWA8" s="687"/>
      <c r="HWB8" s="687"/>
      <c r="HWC8" s="687"/>
      <c r="HWD8" s="687"/>
      <c r="HWE8" s="687"/>
      <c r="HWF8" s="687"/>
      <c r="HWG8" s="687"/>
      <c r="HWH8" s="687"/>
      <c r="HWI8" s="687"/>
      <c r="HWJ8" s="687"/>
      <c r="HWK8" s="687"/>
      <c r="HWL8" s="687"/>
      <c r="HWM8" s="687"/>
      <c r="HWN8" s="687"/>
      <c r="HWO8" s="687"/>
      <c r="HWP8" s="687"/>
      <c r="HWQ8" s="687"/>
      <c r="HWR8" s="687"/>
      <c r="HWS8" s="687"/>
      <c r="HWT8" s="687"/>
      <c r="HWU8" s="687"/>
      <c r="HWV8" s="687"/>
      <c r="HWW8" s="687"/>
      <c r="HWX8" s="687"/>
      <c r="HWY8" s="687"/>
      <c r="HWZ8" s="687"/>
      <c r="HXA8" s="687"/>
      <c r="HXB8" s="687"/>
      <c r="HXC8" s="687"/>
      <c r="HXD8" s="687"/>
      <c r="HXE8" s="687"/>
      <c r="HXF8" s="687"/>
      <c r="HXG8" s="687"/>
      <c r="HXH8" s="687"/>
      <c r="HXI8" s="687"/>
      <c r="HXJ8" s="687"/>
      <c r="HXK8" s="687"/>
      <c r="HXL8" s="687"/>
      <c r="HXM8" s="687"/>
      <c r="HXN8" s="687"/>
      <c r="HXO8" s="687"/>
      <c r="HXP8" s="687"/>
      <c r="HXQ8" s="687"/>
      <c r="HXR8" s="687"/>
      <c r="HXS8" s="687"/>
      <c r="HXT8" s="687"/>
      <c r="HXU8" s="687"/>
      <c r="HXV8" s="687"/>
      <c r="HXW8" s="687"/>
      <c r="HXX8" s="687"/>
      <c r="HXY8" s="687"/>
      <c r="HXZ8" s="687"/>
      <c r="HYA8" s="687"/>
      <c r="HYB8" s="687"/>
      <c r="HYC8" s="687"/>
      <c r="HYD8" s="687"/>
      <c r="HYE8" s="687"/>
      <c r="HYF8" s="687"/>
      <c r="HYG8" s="687"/>
      <c r="HYH8" s="687"/>
      <c r="HYI8" s="687"/>
      <c r="HYJ8" s="687"/>
      <c r="HYK8" s="687"/>
      <c r="HYL8" s="687"/>
      <c r="HYM8" s="687"/>
      <c r="HYN8" s="687"/>
      <c r="HYO8" s="687"/>
      <c r="HYP8" s="687"/>
      <c r="HYQ8" s="687"/>
      <c r="HYR8" s="687"/>
      <c r="HYS8" s="687"/>
      <c r="HYT8" s="687"/>
      <c r="HYU8" s="687"/>
      <c r="HYV8" s="687"/>
      <c r="HYW8" s="687"/>
      <c r="HYX8" s="687"/>
      <c r="HYY8" s="687"/>
      <c r="HYZ8" s="687"/>
      <c r="HZA8" s="687"/>
      <c r="HZB8" s="687"/>
      <c r="HZC8" s="687"/>
      <c r="HZD8" s="687"/>
      <c r="HZE8" s="687"/>
      <c r="HZF8" s="687"/>
      <c r="HZG8" s="687"/>
      <c r="HZH8" s="687"/>
      <c r="HZI8" s="687"/>
      <c r="HZJ8" s="687"/>
      <c r="HZK8" s="687"/>
      <c r="HZL8" s="687"/>
      <c r="HZM8" s="687"/>
      <c r="HZN8" s="687"/>
      <c r="HZO8" s="687"/>
      <c r="HZP8" s="687"/>
      <c r="HZQ8" s="687"/>
      <c r="HZR8" s="687"/>
      <c r="HZS8" s="687"/>
      <c r="HZT8" s="687"/>
      <c r="HZU8" s="687"/>
      <c r="HZV8" s="687"/>
      <c r="HZW8" s="687"/>
      <c r="HZX8" s="687"/>
      <c r="HZY8" s="687"/>
      <c r="HZZ8" s="687"/>
      <c r="IAA8" s="687"/>
      <c r="IAB8" s="687"/>
      <c r="IAC8" s="687"/>
      <c r="IAD8" s="687"/>
      <c r="IAE8" s="687"/>
      <c r="IAF8" s="687"/>
      <c r="IAG8" s="687"/>
      <c r="IAH8" s="687"/>
      <c r="IAI8" s="687"/>
      <c r="IAJ8" s="687"/>
      <c r="IAK8" s="687"/>
      <c r="IAL8" s="687"/>
      <c r="IAM8" s="687"/>
      <c r="IAN8" s="687"/>
      <c r="IAO8" s="687"/>
      <c r="IAP8" s="687"/>
      <c r="IAQ8" s="687"/>
      <c r="IAR8" s="687"/>
      <c r="IAS8" s="687"/>
      <c r="IAT8" s="687"/>
      <c r="IAU8" s="687"/>
      <c r="IAV8" s="687"/>
      <c r="IAW8" s="687"/>
      <c r="IAX8" s="687"/>
      <c r="IAY8" s="687"/>
      <c r="IAZ8" s="687"/>
      <c r="IBA8" s="687"/>
      <c r="IBB8" s="687"/>
      <c r="IBC8" s="687"/>
      <c r="IBD8" s="687"/>
      <c r="IBE8" s="687"/>
      <c r="IBF8" s="687"/>
      <c r="IBG8" s="687"/>
      <c r="IBH8" s="687"/>
      <c r="IBI8" s="687"/>
      <c r="IBJ8" s="687"/>
      <c r="IBK8" s="687"/>
      <c r="IBL8" s="687"/>
      <c r="IBM8" s="687"/>
      <c r="IBN8" s="687"/>
      <c r="IBO8" s="687"/>
      <c r="IBP8" s="687"/>
      <c r="IBQ8" s="687"/>
      <c r="IBR8" s="687"/>
      <c r="IBS8" s="687"/>
      <c r="IBT8" s="687"/>
      <c r="IBU8" s="687"/>
      <c r="IBV8" s="687"/>
      <c r="IBW8" s="687"/>
      <c r="IBX8" s="687"/>
      <c r="IBY8" s="687"/>
      <c r="IBZ8" s="687"/>
      <c r="ICA8" s="687"/>
      <c r="ICB8" s="687"/>
      <c r="ICC8" s="687"/>
      <c r="ICD8" s="687"/>
      <c r="ICE8" s="687"/>
      <c r="ICF8" s="687"/>
      <c r="ICG8" s="687"/>
      <c r="ICH8" s="687"/>
      <c r="ICI8" s="687"/>
      <c r="ICJ8" s="687"/>
      <c r="ICK8" s="687"/>
      <c r="ICL8" s="687"/>
      <c r="ICM8" s="687"/>
      <c r="ICN8" s="687"/>
      <c r="ICO8" s="687"/>
      <c r="ICP8" s="687"/>
      <c r="ICQ8" s="687"/>
      <c r="ICR8" s="687"/>
      <c r="ICS8" s="687"/>
      <c r="ICT8" s="687"/>
      <c r="ICU8" s="687"/>
      <c r="ICV8" s="687"/>
      <c r="ICW8" s="687"/>
      <c r="ICX8" s="687"/>
      <c r="ICY8" s="687"/>
      <c r="ICZ8" s="687"/>
      <c r="IDA8" s="687"/>
      <c r="IDB8" s="687"/>
      <c r="IDC8" s="687"/>
      <c r="IDD8" s="687"/>
      <c r="IDE8" s="687"/>
      <c r="IDF8" s="687"/>
      <c r="IDG8" s="687"/>
      <c r="IDH8" s="687"/>
      <c r="IDI8" s="687"/>
      <c r="IDJ8" s="687"/>
      <c r="IDK8" s="687"/>
      <c r="IDL8" s="687"/>
      <c r="IDM8" s="687"/>
      <c r="IDN8" s="687"/>
      <c r="IDO8" s="687"/>
      <c r="IDP8" s="687"/>
      <c r="IDQ8" s="687"/>
      <c r="IDR8" s="687"/>
      <c r="IDS8" s="687"/>
      <c r="IDT8" s="687"/>
      <c r="IDU8" s="687"/>
      <c r="IDV8" s="687"/>
      <c r="IDW8" s="687"/>
      <c r="IDX8" s="687"/>
      <c r="IDY8" s="687"/>
      <c r="IDZ8" s="687"/>
      <c r="IEA8" s="687"/>
      <c r="IEB8" s="687"/>
      <c r="IEC8" s="687"/>
      <c r="IED8" s="687"/>
      <c r="IEE8" s="687"/>
      <c r="IEF8" s="687"/>
      <c r="IEG8" s="687"/>
      <c r="IEH8" s="687"/>
      <c r="IEI8" s="687"/>
      <c r="IEJ8" s="687"/>
      <c r="IEK8" s="687"/>
      <c r="IEL8" s="687"/>
      <c r="IEM8" s="687"/>
      <c r="IEN8" s="687"/>
      <c r="IEO8" s="687"/>
      <c r="IEP8" s="687"/>
      <c r="IEQ8" s="687"/>
      <c r="IER8" s="687"/>
      <c r="IES8" s="687"/>
      <c r="IET8" s="687"/>
      <c r="IEU8" s="687"/>
      <c r="IEV8" s="687"/>
      <c r="IEW8" s="687"/>
      <c r="IEX8" s="687"/>
      <c r="IEY8" s="687"/>
      <c r="IEZ8" s="687"/>
      <c r="IFA8" s="687"/>
      <c r="IFB8" s="687"/>
      <c r="IFC8" s="687"/>
      <c r="IFD8" s="687"/>
      <c r="IFE8" s="687"/>
      <c r="IFF8" s="687"/>
      <c r="IFG8" s="687"/>
      <c r="IFH8" s="687"/>
      <c r="IFI8" s="687"/>
      <c r="IFJ8" s="687"/>
      <c r="IFK8" s="687"/>
      <c r="IFL8" s="687"/>
      <c r="IFM8" s="687"/>
      <c r="IFN8" s="687"/>
      <c r="IFO8" s="687"/>
      <c r="IFP8" s="687"/>
      <c r="IFQ8" s="687"/>
      <c r="IFR8" s="687"/>
      <c r="IFS8" s="687"/>
      <c r="IFT8" s="687"/>
      <c r="IFU8" s="687"/>
      <c r="IFV8" s="687"/>
      <c r="IFW8" s="687"/>
      <c r="IFX8" s="687"/>
      <c r="IFY8" s="687"/>
      <c r="IFZ8" s="687"/>
      <c r="IGA8" s="687"/>
      <c r="IGB8" s="687"/>
      <c r="IGC8" s="687"/>
      <c r="IGD8" s="687"/>
      <c r="IGE8" s="687"/>
      <c r="IGF8" s="687"/>
      <c r="IGG8" s="687"/>
      <c r="IGH8" s="687"/>
      <c r="IGI8" s="687"/>
      <c r="IGJ8" s="687"/>
      <c r="IGK8" s="687"/>
      <c r="IGL8" s="687"/>
      <c r="IGM8" s="687"/>
      <c r="IGN8" s="687"/>
      <c r="IGO8" s="687"/>
      <c r="IGP8" s="687"/>
      <c r="IGQ8" s="687"/>
      <c r="IGR8" s="687"/>
      <c r="IGS8" s="687"/>
      <c r="IGT8" s="687"/>
      <c r="IGU8" s="687"/>
      <c r="IGV8" s="687"/>
      <c r="IGW8" s="687"/>
      <c r="IGX8" s="687"/>
      <c r="IGY8" s="687"/>
      <c r="IGZ8" s="687"/>
      <c r="IHA8" s="687"/>
      <c r="IHB8" s="687"/>
      <c r="IHC8" s="687"/>
      <c r="IHD8" s="687"/>
      <c r="IHE8" s="687"/>
      <c r="IHF8" s="687"/>
      <c r="IHG8" s="687"/>
      <c r="IHH8" s="687"/>
      <c r="IHI8" s="687"/>
      <c r="IHJ8" s="687"/>
      <c r="IHK8" s="687"/>
      <c r="IHL8" s="687"/>
      <c r="IHM8" s="687"/>
      <c r="IHN8" s="687"/>
      <c r="IHO8" s="687"/>
      <c r="IHP8" s="687"/>
      <c r="IHQ8" s="687"/>
      <c r="IHR8" s="687"/>
      <c r="IHS8" s="687"/>
      <c r="IHT8" s="687"/>
      <c r="IHU8" s="687"/>
      <c r="IHV8" s="687"/>
      <c r="IHW8" s="687"/>
      <c r="IHX8" s="687"/>
      <c r="IHY8" s="687"/>
      <c r="IHZ8" s="687"/>
      <c r="IIA8" s="687"/>
      <c r="IIB8" s="687"/>
      <c r="IIC8" s="687"/>
      <c r="IID8" s="687"/>
      <c r="IIE8" s="687"/>
      <c r="IIF8" s="687"/>
      <c r="IIG8" s="687"/>
      <c r="IIH8" s="687"/>
      <c r="III8" s="687"/>
      <c r="IIJ8" s="687"/>
      <c r="IIK8" s="687"/>
      <c r="IIL8" s="687"/>
      <c r="IIM8" s="687"/>
      <c r="IIN8" s="687"/>
      <c r="IIO8" s="687"/>
      <c r="IIP8" s="687"/>
      <c r="IIQ8" s="687"/>
      <c r="IIR8" s="687"/>
      <c r="IIS8" s="687"/>
      <c r="IIT8" s="687"/>
      <c r="IIU8" s="687"/>
      <c r="IIV8" s="687"/>
      <c r="IIW8" s="687"/>
      <c r="IIX8" s="687"/>
      <c r="IIY8" s="687"/>
      <c r="IIZ8" s="687"/>
      <c r="IJA8" s="687"/>
      <c r="IJB8" s="687"/>
      <c r="IJC8" s="687"/>
      <c r="IJD8" s="687"/>
      <c r="IJE8" s="687"/>
      <c r="IJF8" s="687"/>
      <c r="IJG8" s="687"/>
      <c r="IJH8" s="687"/>
      <c r="IJI8" s="687"/>
      <c r="IJJ8" s="687"/>
      <c r="IJK8" s="687"/>
      <c r="IJL8" s="687"/>
      <c r="IJM8" s="687"/>
      <c r="IJN8" s="687"/>
      <c r="IJO8" s="687"/>
      <c r="IJP8" s="687"/>
      <c r="IJQ8" s="687"/>
      <c r="IJR8" s="687"/>
      <c r="IJS8" s="687"/>
      <c r="IJT8" s="687"/>
      <c r="IJU8" s="687"/>
      <c r="IJV8" s="687"/>
      <c r="IJW8" s="687"/>
      <c r="IJX8" s="687"/>
      <c r="IJY8" s="687"/>
      <c r="IJZ8" s="687"/>
      <c r="IKA8" s="687"/>
      <c r="IKB8" s="687"/>
      <c r="IKC8" s="687"/>
      <c r="IKD8" s="687"/>
      <c r="IKE8" s="687"/>
      <c r="IKF8" s="687"/>
      <c r="IKG8" s="687"/>
      <c r="IKH8" s="687"/>
      <c r="IKI8" s="687"/>
      <c r="IKJ8" s="687"/>
      <c r="IKK8" s="687"/>
      <c r="IKL8" s="687"/>
      <c r="IKM8" s="687"/>
      <c r="IKN8" s="687"/>
      <c r="IKO8" s="687"/>
      <c r="IKP8" s="687"/>
      <c r="IKQ8" s="687"/>
      <c r="IKR8" s="687"/>
      <c r="IKS8" s="687"/>
      <c r="IKT8" s="687"/>
      <c r="IKU8" s="687"/>
      <c r="IKV8" s="687"/>
      <c r="IKW8" s="687"/>
      <c r="IKX8" s="687"/>
      <c r="IKY8" s="687"/>
      <c r="IKZ8" s="687"/>
      <c r="ILA8" s="687"/>
      <c r="ILB8" s="687"/>
      <c r="ILC8" s="687"/>
      <c r="ILD8" s="687"/>
      <c r="ILE8" s="687"/>
      <c r="ILF8" s="687"/>
      <c r="ILG8" s="687"/>
      <c r="ILH8" s="687"/>
      <c r="ILI8" s="687"/>
      <c r="ILJ8" s="687"/>
      <c r="ILK8" s="687"/>
      <c r="ILL8" s="687"/>
      <c r="ILM8" s="687"/>
      <c r="ILN8" s="687"/>
      <c r="ILO8" s="687"/>
      <c r="ILP8" s="687"/>
      <c r="ILQ8" s="687"/>
      <c r="ILR8" s="687"/>
      <c r="ILS8" s="687"/>
      <c r="ILT8" s="687"/>
      <c r="ILU8" s="687"/>
      <c r="ILV8" s="687"/>
      <c r="ILW8" s="687"/>
      <c r="ILX8" s="687"/>
      <c r="ILY8" s="687"/>
      <c r="ILZ8" s="687"/>
      <c r="IMA8" s="687"/>
      <c r="IMB8" s="687"/>
      <c r="IMC8" s="687"/>
      <c r="IMD8" s="687"/>
      <c r="IME8" s="687"/>
      <c r="IMF8" s="687"/>
      <c r="IMG8" s="687"/>
      <c r="IMH8" s="687"/>
      <c r="IMI8" s="687"/>
      <c r="IMJ8" s="687"/>
      <c r="IMK8" s="687"/>
      <c r="IML8" s="687"/>
      <c r="IMM8" s="687"/>
      <c r="IMN8" s="687"/>
      <c r="IMO8" s="687"/>
      <c r="IMP8" s="687"/>
      <c r="IMQ8" s="687"/>
      <c r="IMR8" s="687"/>
      <c r="IMS8" s="687"/>
      <c r="IMT8" s="687"/>
      <c r="IMU8" s="687"/>
      <c r="IMV8" s="687"/>
      <c r="IMW8" s="687"/>
      <c r="IMX8" s="687"/>
      <c r="IMY8" s="687"/>
      <c r="IMZ8" s="687"/>
      <c r="INA8" s="687"/>
      <c r="INB8" s="687"/>
      <c r="INC8" s="687"/>
      <c r="IND8" s="687"/>
      <c r="INE8" s="687"/>
      <c r="INF8" s="687"/>
      <c r="ING8" s="687"/>
      <c r="INH8" s="687"/>
      <c r="INI8" s="687"/>
      <c r="INJ8" s="687"/>
      <c r="INK8" s="687"/>
      <c r="INL8" s="687"/>
      <c r="INM8" s="687"/>
      <c r="INN8" s="687"/>
      <c r="INO8" s="687"/>
      <c r="INP8" s="687"/>
      <c r="INQ8" s="687"/>
      <c r="INR8" s="687"/>
      <c r="INS8" s="687"/>
      <c r="INT8" s="687"/>
      <c r="INU8" s="687"/>
      <c r="INV8" s="687"/>
      <c r="INW8" s="687"/>
      <c r="INX8" s="687"/>
      <c r="INY8" s="687"/>
      <c r="INZ8" s="687"/>
      <c r="IOA8" s="687"/>
      <c r="IOB8" s="687"/>
      <c r="IOC8" s="687"/>
      <c r="IOD8" s="687"/>
      <c r="IOE8" s="687"/>
      <c r="IOF8" s="687"/>
      <c r="IOG8" s="687"/>
      <c r="IOH8" s="687"/>
      <c r="IOI8" s="687"/>
      <c r="IOJ8" s="687"/>
      <c r="IOK8" s="687"/>
      <c r="IOL8" s="687"/>
      <c r="IOM8" s="687"/>
      <c r="ION8" s="687"/>
      <c r="IOO8" s="687"/>
      <c r="IOP8" s="687"/>
      <c r="IOQ8" s="687"/>
      <c r="IOR8" s="687"/>
      <c r="IOS8" s="687"/>
      <c r="IOT8" s="687"/>
      <c r="IOU8" s="687"/>
      <c r="IOV8" s="687"/>
      <c r="IOW8" s="687"/>
      <c r="IOX8" s="687"/>
      <c r="IOY8" s="687"/>
      <c r="IOZ8" s="687"/>
      <c r="IPA8" s="687"/>
      <c r="IPB8" s="687"/>
      <c r="IPC8" s="687"/>
      <c r="IPD8" s="687"/>
      <c r="IPE8" s="687"/>
      <c r="IPF8" s="687"/>
      <c r="IPG8" s="687"/>
      <c r="IPH8" s="687"/>
      <c r="IPI8" s="687"/>
      <c r="IPJ8" s="687"/>
      <c r="IPK8" s="687"/>
      <c r="IPL8" s="687"/>
      <c r="IPM8" s="687"/>
      <c r="IPN8" s="687"/>
      <c r="IPO8" s="687"/>
      <c r="IPP8" s="687"/>
      <c r="IPQ8" s="687"/>
      <c r="IPR8" s="687"/>
      <c r="IPS8" s="687"/>
      <c r="IPT8" s="687"/>
      <c r="IPU8" s="687"/>
      <c r="IPV8" s="687"/>
      <c r="IPW8" s="687"/>
      <c r="IPX8" s="687"/>
      <c r="IPY8" s="687"/>
      <c r="IPZ8" s="687"/>
      <c r="IQA8" s="687"/>
      <c r="IQB8" s="687"/>
      <c r="IQC8" s="687"/>
      <c r="IQD8" s="687"/>
      <c r="IQE8" s="687"/>
      <c r="IQF8" s="687"/>
      <c r="IQG8" s="687"/>
      <c r="IQH8" s="687"/>
      <c r="IQI8" s="687"/>
      <c r="IQJ8" s="687"/>
      <c r="IQK8" s="687"/>
      <c r="IQL8" s="687"/>
      <c r="IQM8" s="687"/>
      <c r="IQN8" s="687"/>
      <c r="IQO8" s="687"/>
      <c r="IQP8" s="687"/>
      <c r="IQQ8" s="687"/>
      <c r="IQR8" s="687"/>
      <c r="IQS8" s="687"/>
      <c r="IQT8" s="687"/>
      <c r="IQU8" s="687"/>
      <c r="IQV8" s="687"/>
      <c r="IQW8" s="687"/>
      <c r="IQX8" s="687"/>
      <c r="IQY8" s="687"/>
      <c r="IQZ8" s="687"/>
      <c r="IRA8" s="687"/>
      <c r="IRB8" s="687"/>
      <c r="IRC8" s="687"/>
      <c r="IRD8" s="687"/>
      <c r="IRE8" s="687"/>
      <c r="IRF8" s="687"/>
      <c r="IRG8" s="687"/>
      <c r="IRH8" s="687"/>
      <c r="IRI8" s="687"/>
      <c r="IRJ8" s="687"/>
      <c r="IRK8" s="687"/>
      <c r="IRL8" s="687"/>
      <c r="IRM8" s="687"/>
      <c r="IRN8" s="687"/>
      <c r="IRO8" s="687"/>
      <c r="IRP8" s="687"/>
      <c r="IRQ8" s="687"/>
      <c r="IRR8" s="687"/>
      <c r="IRS8" s="687"/>
      <c r="IRT8" s="687"/>
      <c r="IRU8" s="687"/>
      <c r="IRV8" s="687"/>
      <c r="IRW8" s="687"/>
      <c r="IRX8" s="687"/>
      <c r="IRY8" s="687"/>
      <c r="IRZ8" s="687"/>
      <c r="ISA8" s="687"/>
      <c r="ISB8" s="687"/>
      <c r="ISC8" s="687"/>
      <c r="ISD8" s="687"/>
      <c r="ISE8" s="687"/>
      <c r="ISF8" s="687"/>
      <c r="ISG8" s="687"/>
      <c r="ISH8" s="687"/>
      <c r="ISI8" s="687"/>
      <c r="ISJ8" s="687"/>
      <c r="ISK8" s="687"/>
      <c r="ISL8" s="687"/>
      <c r="ISM8" s="687"/>
      <c r="ISN8" s="687"/>
      <c r="ISO8" s="687"/>
      <c r="ISP8" s="687"/>
      <c r="ISQ8" s="687"/>
      <c r="ISR8" s="687"/>
      <c r="ISS8" s="687"/>
      <c r="IST8" s="687"/>
      <c r="ISU8" s="687"/>
      <c r="ISV8" s="687"/>
      <c r="ISW8" s="687"/>
      <c r="ISX8" s="687"/>
      <c r="ISY8" s="687"/>
      <c r="ISZ8" s="687"/>
      <c r="ITA8" s="687"/>
      <c r="ITB8" s="687"/>
      <c r="ITC8" s="687"/>
      <c r="ITD8" s="687"/>
      <c r="ITE8" s="687"/>
      <c r="ITF8" s="687"/>
      <c r="ITG8" s="687"/>
      <c r="ITH8" s="687"/>
      <c r="ITI8" s="687"/>
      <c r="ITJ8" s="687"/>
      <c r="ITK8" s="687"/>
      <c r="ITL8" s="687"/>
      <c r="ITM8" s="687"/>
      <c r="ITN8" s="687"/>
      <c r="ITO8" s="687"/>
      <c r="ITP8" s="687"/>
      <c r="ITQ8" s="687"/>
      <c r="ITR8" s="687"/>
      <c r="ITS8" s="687"/>
      <c r="ITT8" s="687"/>
      <c r="ITU8" s="687"/>
      <c r="ITV8" s="687"/>
      <c r="ITW8" s="687"/>
      <c r="ITX8" s="687"/>
      <c r="ITY8" s="687"/>
      <c r="ITZ8" s="687"/>
      <c r="IUA8" s="687"/>
      <c r="IUB8" s="687"/>
      <c r="IUC8" s="687"/>
      <c r="IUD8" s="687"/>
      <c r="IUE8" s="687"/>
      <c r="IUF8" s="687"/>
      <c r="IUG8" s="687"/>
      <c r="IUH8" s="687"/>
      <c r="IUI8" s="687"/>
      <c r="IUJ8" s="687"/>
      <c r="IUK8" s="687"/>
      <c r="IUL8" s="687"/>
      <c r="IUM8" s="687"/>
      <c r="IUN8" s="687"/>
      <c r="IUO8" s="687"/>
      <c r="IUP8" s="687"/>
      <c r="IUQ8" s="687"/>
      <c r="IUR8" s="687"/>
      <c r="IUS8" s="687"/>
      <c r="IUT8" s="687"/>
      <c r="IUU8" s="687"/>
      <c r="IUV8" s="687"/>
      <c r="IUW8" s="687"/>
      <c r="IUX8" s="687"/>
      <c r="IUY8" s="687"/>
      <c r="IUZ8" s="687"/>
      <c r="IVA8" s="687"/>
      <c r="IVB8" s="687"/>
      <c r="IVC8" s="687"/>
      <c r="IVD8" s="687"/>
      <c r="IVE8" s="687"/>
      <c r="IVF8" s="687"/>
      <c r="IVG8" s="687"/>
      <c r="IVH8" s="687"/>
      <c r="IVI8" s="687"/>
      <c r="IVJ8" s="687"/>
      <c r="IVK8" s="687"/>
      <c r="IVL8" s="687"/>
      <c r="IVM8" s="687"/>
      <c r="IVN8" s="687"/>
      <c r="IVO8" s="687"/>
      <c r="IVP8" s="687"/>
      <c r="IVQ8" s="687"/>
      <c r="IVR8" s="687"/>
      <c r="IVS8" s="687"/>
      <c r="IVT8" s="687"/>
      <c r="IVU8" s="687"/>
      <c r="IVV8" s="687"/>
      <c r="IVW8" s="687"/>
      <c r="IVX8" s="687"/>
      <c r="IVY8" s="687"/>
      <c r="IVZ8" s="687"/>
      <c r="IWA8" s="687"/>
      <c r="IWB8" s="687"/>
      <c r="IWC8" s="687"/>
      <c r="IWD8" s="687"/>
      <c r="IWE8" s="687"/>
      <c r="IWF8" s="687"/>
      <c r="IWG8" s="687"/>
      <c r="IWH8" s="687"/>
      <c r="IWI8" s="687"/>
      <c r="IWJ8" s="687"/>
      <c r="IWK8" s="687"/>
      <c r="IWL8" s="687"/>
      <c r="IWM8" s="687"/>
      <c r="IWN8" s="687"/>
      <c r="IWO8" s="687"/>
      <c r="IWP8" s="687"/>
      <c r="IWQ8" s="687"/>
      <c r="IWR8" s="687"/>
      <c r="IWS8" s="687"/>
      <c r="IWT8" s="687"/>
      <c r="IWU8" s="687"/>
      <c r="IWV8" s="687"/>
      <c r="IWW8" s="687"/>
      <c r="IWX8" s="687"/>
      <c r="IWY8" s="687"/>
      <c r="IWZ8" s="687"/>
      <c r="IXA8" s="687"/>
      <c r="IXB8" s="687"/>
      <c r="IXC8" s="687"/>
      <c r="IXD8" s="687"/>
      <c r="IXE8" s="687"/>
      <c r="IXF8" s="687"/>
      <c r="IXG8" s="687"/>
      <c r="IXH8" s="687"/>
      <c r="IXI8" s="687"/>
      <c r="IXJ8" s="687"/>
      <c r="IXK8" s="687"/>
      <c r="IXL8" s="687"/>
      <c r="IXM8" s="687"/>
      <c r="IXN8" s="687"/>
      <c r="IXO8" s="687"/>
      <c r="IXP8" s="687"/>
      <c r="IXQ8" s="687"/>
      <c r="IXR8" s="687"/>
      <c r="IXS8" s="687"/>
      <c r="IXT8" s="687"/>
      <c r="IXU8" s="687"/>
      <c r="IXV8" s="687"/>
      <c r="IXW8" s="687"/>
      <c r="IXX8" s="687"/>
      <c r="IXY8" s="687"/>
      <c r="IXZ8" s="687"/>
      <c r="IYA8" s="687"/>
      <c r="IYB8" s="687"/>
      <c r="IYC8" s="687"/>
      <c r="IYD8" s="687"/>
      <c r="IYE8" s="687"/>
      <c r="IYF8" s="687"/>
      <c r="IYG8" s="687"/>
      <c r="IYH8" s="687"/>
      <c r="IYI8" s="687"/>
      <c r="IYJ8" s="687"/>
      <c r="IYK8" s="687"/>
      <c r="IYL8" s="687"/>
      <c r="IYM8" s="687"/>
      <c r="IYN8" s="687"/>
      <c r="IYO8" s="687"/>
      <c r="IYP8" s="687"/>
      <c r="IYQ8" s="687"/>
      <c r="IYR8" s="687"/>
      <c r="IYS8" s="687"/>
      <c r="IYT8" s="687"/>
      <c r="IYU8" s="687"/>
      <c r="IYV8" s="687"/>
      <c r="IYW8" s="687"/>
      <c r="IYX8" s="687"/>
      <c r="IYY8" s="687"/>
      <c r="IYZ8" s="687"/>
      <c r="IZA8" s="687"/>
      <c r="IZB8" s="687"/>
      <c r="IZC8" s="687"/>
      <c r="IZD8" s="687"/>
      <c r="IZE8" s="687"/>
      <c r="IZF8" s="687"/>
      <c r="IZG8" s="687"/>
      <c r="IZH8" s="687"/>
      <c r="IZI8" s="687"/>
      <c r="IZJ8" s="687"/>
      <c r="IZK8" s="687"/>
      <c r="IZL8" s="687"/>
      <c r="IZM8" s="687"/>
      <c r="IZN8" s="687"/>
      <c r="IZO8" s="687"/>
      <c r="IZP8" s="687"/>
      <c r="IZQ8" s="687"/>
      <c r="IZR8" s="687"/>
      <c r="IZS8" s="687"/>
      <c r="IZT8" s="687"/>
      <c r="IZU8" s="687"/>
      <c r="IZV8" s="687"/>
      <c r="IZW8" s="687"/>
      <c r="IZX8" s="687"/>
      <c r="IZY8" s="687"/>
      <c r="IZZ8" s="687"/>
      <c r="JAA8" s="687"/>
      <c r="JAB8" s="687"/>
      <c r="JAC8" s="687"/>
      <c r="JAD8" s="687"/>
      <c r="JAE8" s="687"/>
      <c r="JAF8" s="687"/>
      <c r="JAG8" s="687"/>
      <c r="JAH8" s="687"/>
      <c r="JAI8" s="687"/>
      <c r="JAJ8" s="687"/>
      <c r="JAK8" s="687"/>
      <c r="JAL8" s="687"/>
      <c r="JAM8" s="687"/>
      <c r="JAN8" s="687"/>
      <c r="JAO8" s="687"/>
      <c r="JAP8" s="687"/>
      <c r="JAQ8" s="687"/>
      <c r="JAR8" s="687"/>
      <c r="JAS8" s="687"/>
      <c r="JAT8" s="687"/>
      <c r="JAU8" s="687"/>
      <c r="JAV8" s="687"/>
      <c r="JAW8" s="687"/>
      <c r="JAX8" s="687"/>
      <c r="JAY8" s="687"/>
      <c r="JAZ8" s="687"/>
      <c r="JBA8" s="687"/>
      <c r="JBB8" s="687"/>
      <c r="JBC8" s="687"/>
      <c r="JBD8" s="687"/>
      <c r="JBE8" s="687"/>
      <c r="JBF8" s="687"/>
      <c r="JBG8" s="687"/>
      <c r="JBH8" s="687"/>
      <c r="JBI8" s="687"/>
      <c r="JBJ8" s="687"/>
      <c r="JBK8" s="687"/>
      <c r="JBL8" s="687"/>
      <c r="JBM8" s="687"/>
      <c r="JBN8" s="687"/>
      <c r="JBO8" s="687"/>
      <c r="JBP8" s="687"/>
      <c r="JBQ8" s="687"/>
      <c r="JBR8" s="687"/>
      <c r="JBS8" s="687"/>
      <c r="JBT8" s="687"/>
      <c r="JBU8" s="687"/>
      <c r="JBV8" s="687"/>
      <c r="JBW8" s="687"/>
      <c r="JBX8" s="687"/>
      <c r="JBY8" s="687"/>
      <c r="JBZ8" s="687"/>
      <c r="JCA8" s="687"/>
      <c r="JCB8" s="687"/>
      <c r="JCC8" s="687"/>
      <c r="JCD8" s="687"/>
      <c r="JCE8" s="687"/>
      <c r="JCF8" s="687"/>
      <c r="JCG8" s="687"/>
      <c r="JCH8" s="687"/>
      <c r="JCI8" s="687"/>
      <c r="JCJ8" s="687"/>
      <c r="JCK8" s="687"/>
      <c r="JCL8" s="687"/>
      <c r="JCM8" s="687"/>
      <c r="JCN8" s="687"/>
      <c r="JCO8" s="687"/>
      <c r="JCP8" s="687"/>
      <c r="JCQ8" s="687"/>
      <c r="JCR8" s="687"/>
      <c r="JCS8" s="687"/>
      <c r="JCT8" s="687"/>
      <c r="JCU8" s="687"/>
      <c r="JCV8" s="687"/>
      <c r="JCW8" s="687"/>
      <c r="JCX8" s="687"/>
      <c r="JCY8" s="687"/>
      <c r="JCZ8" s="687"/>
      <c r="JDA8" s="687"/>
      <c r="JDB8" s="687"/>
      <c r="JDC8" s="687"/>
      <c r="JDD8" s="687"/>
      <c r="JDE8" s="687"/>
      <c r="JDF8" s="687"/>
      <c r="JDG8" s="687"/>
      <c r="JDH8" s="687"/>
      <c r="JDI8" s="687"/>
      <c r="JDJ8" s="687"/>
      <c r="JDK8" s="687"/>
      <c r="JDL8" s="687"/>
      <c r="JDM8" s="687"/>
      <c r="JDN8" s="687"/>
      <c r="JDO8" s="687"/>
      <c r="JDP8" s="687"/>
      <c r="JDQ8" s="687"/>
      <c r="JDR8" s="687"/>
      <c r="JDS8" s="687"/>
      <c r="JDT8" s="687"/>
      <c r="JDU8" s="687"/>
      <c r="JDV8" s="687"/>
      <c r="JDW8" s="687"/>
      <c r="JDX8" s="687"/>
      <c r="JDY8" s="687"/>
      <c r="JDZ8" s="687"/>
      <c r="JEA8" s="687"/>
      <c r="JEB8" s="687"/>
      <c r="JEC8" s="687"/>
      <c r="JED8" s="687"/>
      <c r="JEE8" s="687"/>
      <c r="JEF8" s="687"/>
      <c r="JEG8" s="687"/>
      <c r="JEH8" s="687"/>
      <c r="JEI8" s="687"/>
      <c r="JEJ8" s="687"/>
      <c r="JEK8" s="687"/>
      <c r="JEL8" s="687"/>
      <c r="JEM8" s="687"/>
      <c r="JEN8" s="687"/>
      <c r="JEO8" s="687"/>
      <c r="JEP8" s="687"/>
      <c r="JEQ8" s="687"/>
      <c r="JER8" s="687"/>
      <c r="JES8" s="687"/>
      <c r="JET8" s="687"/>
      <c r="JEU8" s="687"/>
      <c r="JEV8" s="687"/>
      <c r="JEW8" s="687"/>
      <c r="JEX8" s="687"/>
      <c r="JEY8" s="687"/>
      <c r="JEZ8" s="687"/>
      <c r="JFA8" s="687"/>
      <c r="JFB8" s="687"/>
      <c r="JFC8" s="687"/>
      <c r="JFD8" s="687"/>
      <c r="JFE8" s="687"/>
      <c r="JFF8" s="687"/>
      <c r="JFG8" s="687"/>
      <c r="JFH8" s="687"/>
      <c r="JFI8" s="687"/>
      <c r="JFJ8" s="687"/>
      <c r="JFK8" s="687"/>
      <c r="JFL8" s="687"/>
      <c r="JFM8" s="687"/>
      <c r="JFN8" s="687"/>
      <c r="JFO8" s="687"/>
      <c r="JFP8" s="687"/>
      <c r="JFQ8" s="687"/>
      <c r="JFR8" s="687"/>
      <c r="JFS8" s="687"/>
      <c r="JFT8" s="687"/>
      <c r="JFU8" s="687"/>
      <c r="JFV8" s="687"/>
      <c r="JFW8" s="687"/>
      <c r="JFX8" s="687"/>
      <c r="JFY8" s="687"/>
      <c r="JFZ8" s="687"/>
      <c r="JGA8" s="687"/>
      <c r="JGB8" s="687"/>
      <c r="JGC8" s="687"/>
      <c r="JGD8" s="687"/>
      <c r="JGE8" s="687"/>
      <c r="JGF8" s="687"/>
      <c r="JGG8" s="687"/>
      <c r="JGH8" s="687"/>
      <c r="JGI8" s="687"/>
      <c r="JGJ8" s="687"/>
      <c r="JGK8" s="687"/>
      <c r="JGL8" s="687"/>
      <c r="JGM8" s="687"/>
      <c r="JGN8" s="687"/>
      <c r="JGO8" s="687"/>
      <c r="JGP8" s="687"/>
      <c r="JGQ8" s="687"/>
      <c r="JGR8" s="687"/>
      <c r="JGS8" s="687"/>
      <c r="JGT8" s="687"/>
      <c r="JGU8" s="687"/>
      <c r="JGV8" s="687"/>
      <c r="JGW8" s="687"/>
      <c r="JGX8" s="687"/>
      <c r="JGY8" s="687"/>
      <c r="JGZ8" s="687"/>
      <c r="JHA8" s="687"/>
      <c r="JHB8" s="687"/>
      <c r="JHC8" s="687"/>
      <c r="JHD8" s="687"/>
      <c r="JHE8" s="687"/>
      <c r="JHF8" s="687"/>
      <c r="JHG8" s="687"/>
      <c r="JHH8" s="687"/>
      <c r="JHI8" s="687"/>
      <c r="JHJ8" s="687"/>
      <c r="JHK8" s="687"/>
      <c r="JHL8" s="687"/>
      <c r="JHM8" s="687"/>
      <c r="JHN8" s="687"/>
      <c r="JHO8" s="687"/>
      <c r="JHP8" s="687"/>
      <c r="JHQ8" s="687"/>
      <c r="JHR8" s="687"/>
      <c r="JHS8" s="687"/>
      <c r="JHT8" s="687"/>
      <c r="JHU8" s="687"/>
      <c r="JHV8" s="687"/>
      <c r="JHW8" s="687"/>
      <c r="JHX8" s="687"/>
      <c r="JHY8" s="687"/>
      <c r="JHZ8" s="687"/>
      <c r="JIA8" s="687"/>
      <c r="JIB8" s="687"/>
      <c r="JIC8" s="687"/>
      <c r="JID8" s="687"/>
      <c r="JIE8" s="687"/>
      <c r="JIF8" s="687"/>
      <c r="JIG8" s="687"/>
      <c r="JIH8" s="687"/>
      <c r="JII8" s="687"/>
      <c r="JIJ8" s="687"/>
      <c r="JIK8" s="687"/>
      <c r="JIL8" s="687"/>
      <c r="JIM8" s="687"/>
      <c r="JIN8" s="687"/>
      <c r="JIO8" s="687"/>
      <c r="JIP8" s="687"/>
      <c r="JIQ8" s="687"/>
      <c r="JIR8" s="687"/>
      <c r="JIS8" s="687"/>
      <c r="JIT8" s="687"/>
      <c r="JIU8" s="687"/>
      <c r="JIV8" s="687"/>
      <c r="JIW8" s="687"/>
      <c r="JIX8" s="687"/>
      <c r="JIY8" s="687"/>
      <c r="JIZ8" s="687"/>
      <c r="JJA8" s="687"/>
      <c r="JJB8" s="687"/>
      <c r="JJC8" s="687"/>
      <c r="JJD8" s="687"/>
      <c r="JJE8" s="687"/>
      <c r="JJF8" s="687"/>
      <c r="JJG8" s="687"/>
      <c r="JJH8" s="687"/>
      <c r="JJI8" s="687"/>
      <c r="JJJ8" s="687"/>
      <c r="JJK8" s="687"/>
      <c r="JJL8" s="687"/>
      <c r="JJM8" s="687"/>
      <c r="JJN8" s="687"/>
      <c r="JJO8" s="687"/>
      <c r="JJP8" s="687"/>
      <c r="JJQ8" s="687"/>
      <c r="JJR8" s="687"/>
      <c r="JJS8" s="687"/>
      <c r="JJT8" s="687"/>
      <c r="JJU8" s="687"/>
      <c r="JJV8" s="687"/>
      <c r="JJW8" s="687"/>
      <c r="JJX8" s="687"/>
      <c r="JJY8" s="687"/>
      <c r="JJZ8" s="687"/>
      <c r="JKA8" s="687"/>
      <c r="JKB8" s="687"/>
      <c r="JKC8" s="687"/>
      <c r="JKD8" s="687"/>
      <c r="JKE8" s="687"/>
      <c r="JKF8" s="687"/>
      <c r="JKG8" s="687"/>
      <c r="JKH8" s="687"/>
      <c r="JKI8" s="687"/>
      <c r="JKJ8" s="687"/>
      <c r="JKK8" s="687"/>
      <c r="JKL8" s="687"/>
      <c r="JKM8" s="687"/>
      <c r="JKN8" s="687"/>
      <c r="JKO8" s="687"/>
      <c r="JKP8" s="687"/>
      <c r="JKQ8" s="687"/>
      <c r="JKR8" s="687"/>
      <c r="JKS8" s="687"/>
      <c r="JKT8" s="687"/>
      <c r="JKU8" s="687"/>
      <c r="JKV8" s="687"/>
      <c r="JKW8" s="687"/>
      <c r="JKX8" s="687"/>
      <c r="JKY8" s="687"/>
      <c r="JKZ8" s="687"/>
      <c r="JLA8" s="687"/>
      <c r="JLB8" s="687"/>
      <c r="JLC8" s="687"/>
      <c r="JLD8" s="687"/>
      <c r="JLE8" s="687"/>
      <c r="JLF8" s="687"/>
      <c r="JLG8" s="687"/>
      <c r="JLH8" s="687"/>
      <c r="JLI8" s="687"/>
      <c r="JLJ8" s="687"/>
      <c r="JLK8" s="687"/>
      <c r="JLL8" s="687"/>
      <c r="JLM8" s="687"/>
      <c r="JLN8" s="687"/>
      <c r="JLO8" s="687"/>
      <c r="JLP8" s="687"/>
      <c r="JLQ8" s="687"/>
      <c r="JLR8" s="687"/>
      <c r="JLS8" s="687"/>
      <c r="JLT8" s="687"/>
      <c r="JLU8" s="687"/>
      <c r="JLV8" s="687"/>
      <c r="JLW8" s="687"/>
      <c r="JLX8" s="687"/>
      <c r="JLY8" s="687"/>
      <c r="JLZ8" s="687"/>
      <c r="JMA8" s="687"/>
      <c r="JMB8" s="687"/>
      <c r="JMC8" s="687"/>
      <c r="JMD8" s="687"/>
      <c r="JME8" s="687"/>
      <c r="JMF8" s="687"/>
      <c r="JMG8" s="687"/>
      <c r="JMH8" s="687"/>
      <c r="JMI8" s="687"/>
      <c r="JMJ8" s="687"/>
      <c r="JMK8" s="687"/>
      <c r="JML8" s="687"/>
      <c r="JMM8" s="687"/>
      <c r="JMN8" s="687"/>
      <c r="JMO8" s="687"/>
      <c r="JMP8" s="687"/>
      <c r="JMQ8" s="687"/>
      <c r="JMR8" s="687"/>
      <c r="JMS8" s="687"/>
      <c r="JMT8" s="687"/>
      <c r="JMU8" s="687"/>
      <c r="JMV8" s="687"/>
      <c r="JMW8" s="687"/>
      <c r="JMX8" s="687"/>
      <c r="JMY8" s="687"/>
      <c r="JMZ8" s="687"/>
      <c r="JNA8" s="687"/>
      <c r="JNB8" s="687"/>
      <c r="JNC8" s="687"/>
      <c r="JND8" s="687"/>
      <c r="JNE8" s="687"/>
      <c r="JNF8" s="687"/>
      <c r="JNG8" s="687"/>
      <c r="JNH8" s="687"/>
      <c r="JNI8" s="687"/>
      <c r="JNJ8" s="687"/>
      <c r="JNK8" s="687"/>
      <c r="JNL8" s="687"/>
      <c r="JNM8" s="687"/>
      <c r="JNN8" s="687"/>
      <c r="JNO8" s="687"/>
      <c r="JNP8" s="687"/>
      <c r="JNQ8" s="687"/>
      <c r="JNR8" s="687"/>
      <c r="JNS8" s="687"/>
      <c r="JNT8" s="687"/>
      <c r="JNU8" s="687"/>
      <c r="JNV8" s="687"/>
      <c r="JNW8" s="687"/>
      <c r="JNX8" s="687"/>
      <c r="JNY8" s="687"/>
      <c r="JNZ8" s="687"/>
      <c r="JOA8" s="687"/>
      <c r="JOB8" s="687"/>
      <c r="JOC8" s="687"/>
      <c r="JOD8" s="687"/>
      <c r="JOE8" s="687"/>
      <c r="JOF8" s="687"/>
      <c r="JOG8" s="687"/>
      <c r="JOH8" s="687"/>
      <c r="JOI8" s="687"/>
      <c r="JOJ8" s="687"/>
      <c r="JOK8" s="687"/>
      <c r="JOL8" s="687"/>
      <c r="JOM8" s="687"/>
      <c r="JON8" s="687"/>
      <c r="JOO8" s="687"/>
      <c r="JOP8" s="687"/>
      <c r="JOQ8" s="687"/>
      <c r="JOR8" s="687"/>
      <c r="JOS8" s="687"/>
      <c r="JOT8" s="687"/>
      <c r="JOU8" s="687"/>
      <c r="JOV8" s="687"/>
      <c r="JOW8" s="687"/>
      <c r="JOX8" s="687"/>
      <c r="JOY8" s="687"/>
      <c r="JOZ8" s="687"/>
      <c r="JPA8" s="687"/>
      <c r="JPB8" s="687"/>
      <c r="JPC8" s="687"/>
      <c r="JPD8" s="687"/>
      <c r="JPE8" s="687"/>
      <c r="JPF8" s="687"/>
      <c r="JPG8" s="687"/>
      <c r="JPH8" s="687"/>
      <c r="JPI8" s="687"/>
      <c r="JPJ8" s="687"/>
      <c r="JPK8" s="687"/>
      <c r="JPL8" s="687"/>
      <c r="JPM8" s="687"/>
      <c r="JPN8" s="687"/>
      <c r="JPO8" s="687"/>
      <c r="JPP8" s="687"/>
      <c r="JPQ8" s="687"/>
      <c r="JPR8" s="687"/>
      <c r="JPS8" s="687"/>
      <c r="JPT8" s="687"/>
      <c r="JPU8" s="687"/>
      <c r="JPV8" s="687"/>
      <c r="JPW8" s="687"/>
      <c r="JPX8" s="687"/>
      <c r="JPY8" s="687"/>
      <c r="JPZ8" s="687"/>
      <c r="JQA8" s="687"/>
      <c r="JQB8" s="687"/>
      <c r="JQC8" s="687"/>
      <c r="JQD8" s="687"/>
      <c r="JQE8" s="687"/>
      <c r="JQF8" s="687"/>
      <c r="JQG8" s="687"/>
      <c r="JQH8" s="687"/>
      <c r="JQI8" s="687"/>
      <c r="JQJ8" s="687"/>
      <c r="JQK8" s="687"/>
      <c r="JQL8" s="687"/>
      <c r="JQM8" s="687"/>
      <c r="JQN8" s="687"/>
      <c r="JQO8" s="687"/>
      <c r="JQP8" s="687"/>
      <c r="JQQ8" s="687"/>
      <c r="JQR8" s="687"/>
      <c r="JQS8" s="687"/>
      <c r="JQT8" s="687"/>
      <c r="JQU8" s="687"/>
      <c r="JQV8" s="687"/>
      <c r="JQW8" s="687"/>
      <c r="JQX8" s="687"/>
      <c r="JQY8" s="687"/>
      <c r="JQZ8" s="687"/>
      <c r="JRA8" s="687"/>
      <c r="JRB8" s="687"/>
      <c r="JRC8" s="687"/>
      <c r="JRD8" s="687"/>
      <c r="JRE8" s="687"/>
      <c r="JRF8" s="687"/>
      <c r="JRG8" s="687"/>
      <c r="JRH8" s="687"/>
      <c r="JRI8" s="687"/>
      <c r="JRJ8" s="687"/>
      <c r="JRK8" s="687"/>
      <c r="JRL8" s="687"/>
      <c r="JRM8" s="687"/>
      <c r="JRN8" s="687"/>
      <c r="JRO8" s="687"/>
      <c r="JRP8" s="687"/>
      <c r="JRQ8" s="687"/>
      <c r="JRR8" s="687"/>
      <c r="JRS8" s="687"/>
      <c r="JRT8" s="687"/>
      <c r="JRU8" s="687"/>
      <c r="JRV8" s="687"/>
      <c r="JRW8" s="687"/>
      <c r="JRX8" s="687"/>
      <c r="JRY8" s="687"/>
      <c r="JRZ8" s="687"/>
      <c r="JSA8" s="687"/>
      <c r="JSB8" s="687"/>
      <c r="JSC8" s="687"/>
      <c r="JSD8" s="687"/>
      <c r="JSE8" s="687"/>
      <c r="JSF8" s="687"/>
      <c r="JSG8" s="687"/>
      <c r="JSH8" s="687"/>
      <c r="JSI8" s="687"/>
      <c r="JSJ8" s="687"/>
      <c r="JSK8" s="687"/>
      <c r="JSL8" s="687"/>
      <c r="JSM8" s="687"/>
      <c r="JSN8" s="687"/>
      <c r="JSO8" s="687"/>
      <c r="JSP8" s="687"/>
      <c r="JSQ8" s="687"/>
      <c r="JSR8" s="687"/>
      <c r="JSS8" s="687"/>
      <c r="JST8" s="687"/>
      <c r="JSU8" s="687"/>
      <c r="JSV8" s="687"/>
      <c r="JSW8" s="687"/>
      <c r="JSX8" s="687"/>
      <c r="JSY8" s="687"/>
      <c r="JSZ8" s="687"/>
      <c r="JTA8" s="687"/>
      <c r="JTB8" s="687"/>
      <c r="JTC8" s="687"/>
      <c r="JTD8" s="687"/>
      <c r="JTE8" s="687"/>
      <c r="JTF8" s="687"/>
      <c r="JTG8" s="687"/>
      <c r="JTH8" s="687"/>
      <c r="JTI8" s="687"/>
      <c r="JTJ8" s="687"/>
      <c r="JTK8" s="687"/>
      <c r="JTL8" s="687"/>
      <c r="JTM8" s="687"/>
      <c r="JTN8" s="687"/>
      <c r="JTO8" s="687"/>
      <c r="JTP8" s="687"/>
      <c r="JTQ8" s="687"/>
      <c r="JTR8" s="687"/>
      <c r="JTS8" s="687"/>
      <c r="JTT8" s="687"/>
      <c r="JTU8" s="687"/>
      <c r="JTV8" s="687"/>
      <c r="JTW8" s="687"/>
      <c r="JTX8" s="687"/>
      <c r="JTY8" s="687"/>
      <c r="JTZ8" s="687"/>
      <c r="JUA8" s="687"/>
      <c r="JUB8" s="687"/>
      <c r="JUC8" s="687"/>
      <c r="JUD8" s="687"/>
      <c r="JUE8" s="687"/>
      <c r="JUF8" s="687"/>
      <c r="JUG8" s="687"/>
      <c r="JUH8" s="687"/>
      <c r="JUI8" s="687"/>
      <c r="JUJ8" s="687"/>
      <c r="JUK8" s="687"/>
      <c r="JUL8" s="687"/>
      <c r="JUM8" s="687"/>
      <c r="JUN8" s="687"/>
      <c r="JUO8" s="687"/>
      <c r="JUP8" s="687"/>
      <c r="JUQ8" s="687"/>
      <c r="JUR8" s="687"/>
      <c r="JUS8" s="687"/>
      <c r="JUT8" s="687"/>
      <c r="JUU8" s="687"/>
      <c r="JUV8" s="687"/>
      <c r="JUW8" s="687"/>
      <c r="JUX8" s="687"/>
      <c r="JUY8" s="687"/>
      <c r="JUZ8" s="687"/>
      <c r="JVA8" s="687"/>
      <c r="JVB8" s="687"/>
      <c r="JVC8" s="687"/>
      <c r="JVD8" s="687"/>
      <c r="JVE8" s="687"/>
      <c r="JVF8" s="687"/>
      <c r="JVG8" s="687"/>
      <c r="JVH8" s="687"/>
      <c r="JVI8" s="687"/>
      <c r="JVJ8" s="687"/>
      <c r="JVK8" s="687"/>
      <c r="JVL8" s="687"/>
      <c r="JVM8" s="687"/>
      <c r="JVN8" s="687"/>
      <c r="JVO8" s="687"/>
      <c r="JVP8" s="687"/>
      <c r="JVQ8" s="687"/>
      <c r="JVR8" s="687"/>
      <c r="JVS8" s="687"/>
      <c r="JVT8" s="687"/>
      <c r="JVU8" s="687"/>
      <c r="JVV8" s="687"/>
      <c r="JVW8" s="687"/>
      <c r="JVX8" s="687"/>
      <c r="JVY8" s="687"/>
      <c r="JVZ8" s="687"/>
      <c r="JWA8" s="687"/>
      <c r="JWB8" s="687"/>
      <c r="JWC8" s="687"/>
      <c r="JWD8" s="687"/>
      <c r="JWE8" s="687"/>
      <c r="JWF8" s="687"/>
      <c r="JWG8" s="687"/>
      <c r="JWH8" s="687"/>
      <c r="JWI8" s="687"/>
      <c r="JWJ8" s="687"/>
      <c r="JWK8" s="687"/>
      <c r="JWL8" s="687"/>
      <c r="JWM8" s="687"/>
      <c r="JWN8" s="687"/>
      <c r="JWO8" s="687"/>
      <c r="JWP8" s="687"/>
      <c r="JWQ8" s="687"/>
      <c r="JWR8" s="687"/>
      <c r="JWS8" s="687"/>
      <c r="JWT8" s="687"/>
      <c r="JWU8" s="687"/>
      <c r="JWV8" s="687"/>
      <c r="JWW8" s="687"/>
      <c r="JWX8" s="687"/>
      <c r="JWY8" s="687"/>
      <c r="JWZ8" s="687"/>
      <c r="JXA8" s="687"/>
      <c r="JXB8" s="687"/>
      <c r="JXC8" s="687"/>
      <c r="JXD8" s="687"/>
      <c r="JXE8" s="687"/>
      <c r="JXF8" s="687"/>
      <c r="JXG8" s="687"/>
      <c r="JXH8" s="687"/>
      <c r="JXI8" s="687"/>
      <c r="JXJ8" s="687"/>
      <c r="JXK8" s="687"/>
      <c r="JXL8" s="687"/>
      <c r="JXM8" s="687"/>
      <c r="JXN8" s="687"/>
      <c r="JXO8" s="687"/>
      <c r="JXP8" s="687"/>
      <c r="JXQ8" s="687"/>
      <c r="JXR8" s="687"/>
      <c r="JXS8" s="687"/>
      <c r="JXT8" s="687"/>
      <c r="JXU8" s="687"/>
      <c r="JXV8" s="687"/>
      <c r="JXW8" s="687"/>
      <c r="JXX8" s="687"/>
      <c r="JXY8" s="687"/>
      <c r="JXZ8" s="687"/>
      <c r="JYA8" s="687"/>
      <c r="JYB8" s="687"/>
      <c r="JYC8" s="687"/>
      <c r="JYD8" s="687"/>
      <c r="JYE8" s="687"/>
      <c r="JYF8" s="687"/>
      <c r="JYG8" s="687"/>
      <c r="JYH8" s="687"/>
      <c r="JYI8" s="687"/>
      <c r="JYJ8" s="687"/>
      <c r="JYK8" s="687"/>
      <c r="JYL8" s="687"/>
      <c r="JYM8" s="687"/>
      <c r="JYN8" s="687"/>
      <c r="JYO8" s="687"/>
      <c r="JYP8" s="687"/>
      <c r="JYQ8" s="687"/>
      <c r="JYR8" s="687"/>
      <c r="JYS8" s="687"/>
      <c r="JYT8" s="687"/>
      <c r="JYU8" s="687"/>
      <c r="JYV8" s="687"/>
      <c r="JYW8" s="687"/>
      <c r="JYX8" s="687"/>
      <c r="JYY8" s="687"/>
      <c r="JYZ8" s="687"/>
      <c r="JZA8" s="687"/>
      <c r="JZB8" s="687"/>
      <c r="JZC8" s="687"/>
      <c r="JZD8" s="687"/>
      <c r="JZE8" s="687"/>
      <c r="JZF8" s="687"/>
      <c r="JZG8" s="687"/>
      <c r="JZH8" s="687"/>
      <c r="JZI8" s="687"/>
      <c r="JZJ8" s="687"/>
      <c r="JZK8" s="687"/>
      <c r="JZL8" s="687"/>
      <c r="JZM8" s="687"/>
      <c r="JZN8" s="687"/>
      <c r="JZO8" s="687"/>
      <c r="JZP8" s="687"/>
      <c r="JZQ8" s="687"/>
      <c r="JZR8" s="687"/>
      <c r="JZS8" s="687"/>
      <c r="JZT8" s="687"/>
      <c r="JZU8" s="687"/>
      <c r="JZV8" s="687"/>
      <c r="JZW8" s="687"/>
      <c r="JZX8" s="687"/>
      <c r="JZY8" s="687"/>
      <c r="JZZ8" s="687"/>
      <c r="KAA8" s="687"/>
      <c r="KAB8" s="687"/>
      <c r="KAC8" s="687"/>
      <c r="KAD8" s="687"/>
      <c r="KAE8" s="687"/>
      <c r="KAF8" s="687"/>
      <c r="KAG8" s="687"/>
      <c r="KAH8" s="687"/>
      <c r="KAI8" s="687"/>
      <c r="KAJ8" s="687"/>
      <c r="KAK8" s="687"/>
      <c r="KAL8" s="687"/>
      <c r="KAM8" s="687"/>
      <c r="KAN8" s="687"/>
      <c r="KAO8" s="687"/>
      <c r="KAP8" s="687"/>
      <c r="KAQ8" s="687"/>
      <c r="KAR8" s="687"/>
      <c r="KAS8" s="687"/>
      <c r="KAT8" s="687"/>
      <c r="KAU8" s="687"/>
      <c r="KAV8" s="687"/>
      <c r="KAW8" s="687"/>
      <c r="KAX8" s="687"/>
      <c r="KAY8" s="687"/>
      <c r="KAZ8" s="687"/>
      <c r="KBA8" s="687"/>
      <c r="KBB8" s="687"/>
      <c r="KBC8" s="687"/>
      <c r="KBD8" s="687"/>
      <c r="KBE8" s="687"/>
      <c r="KBF8" s="687"/>
      <c r="KBG8" s="687"/>
      <c r="KBH8" s="687"/>
      <c r="KBI8" s="687"/>
      <c r="KBJ8" s="687"/>
      <c r="KBK8" s="687"/>
      <c r="KBL8" s="687"/>
      <c r="KBM8" s="687"/>
      <c r="KBN8" s="687"/>
      <c r="KBO8" s="687"/>
      <c r="KBP8" s="687"/>
      <c r="KBQ8" s="687"/>
      <c r="KBR8" s="687"/>
      <c r="KBS8" s="687"/>
      <c r="KBT8" s="687"/>
      <c r="KBU8" s="687"/>
      <c r="KBV8" s="687"/>
      <c r="KBW8" s="687"/>
      <c r="KBX8" s="687"/>
      <c r="KBY8" s="687"/>
      <c r="KBZ8" s="687"/>
      <c r="KCA8" s="687"/>
      <c r="KCB8" s="687"/>
      <c r="KCC8" s="687"/>
      <c r="KCD8" s="687"/>
      <c r="KCE8" s="687"/>
      <c r="KCF8" s="687"/>
      <c r="KCG8" s="687"/>
      <c r="KCH8" s="687"/>
      <c r="KCI8" s="687"/>
      <c r="KCJ8" s="687"/>
      <c r="KCK8" s="687"/>
      <c r="KCL8" s="687"/>
      <c r="KCM8" s="687"/>
      <c r="KCN8" s="687"/>
      <c r="KCO8" s="687"/>
      <c r="KCP8" s="687"/>
      <c r="KCQ8" s="687"/>
      <c r="KCR8" s="687"/>
      <c r="KCS8" s="687"/>
      <c r="KCT8" s="687"/>
      <c r="KCU8" s="687"/>
      <c r="KCV8" s="687"/>
      <c r="KCW8" s="687"/>
      <c r="KCX8" s="687"/>
      <c r="KCY8" s="687"/>
      <c r="KCZ8" s="687"/>
      <c r="KDA8" s="687"/>
      <c r="KDB8" s="687"/>
      <c r="KDC8" s="687"/>
      <c r="KDD8" s="687"/>
      <c r="KDE8" s="687"/>
      <c r="KDF8" s="687"/>
      <c r="KDG8" s="687"/>
      <c r="KDH8" s="687"/>
      <c r="KDI8" s="687"/>
      <c r="KDJ8" s="687"/>
      <c r="KDK8" s="687"/>
      <c r="KDL8" s="687"/>
      <c r="KDM8" s="687"/>
      <c r="KDN8" s="687"/>
      <c r="KDO8" s="687"/>
      <c r="KDP8" s="687"/>
      <c r="KDQ8" s="687"/>
      <c r="KDR8" s="687"/>
      <c r="KDS8" s="687"/>
      <c r="KDT8" s="687"/>
      <c r="KDU8" s="687"/>
      <c r="KDV8" s="687"/>
      <c r="KDW8" s="687"/>
      <c r="KDX8" s="687"/>
      <c r="KDY8" s="687"/>
      <c r="KDZ8" s="687"/>
      <c r="KEA8" s="687"/>
      <c r="KEB8" s="687"/>
      <c r="KEC8" s="687"/>
      <c r="KED8" s="687"/>
      <c r="KEE8" s="687"/>
      <c r="KEF8" s="687"/>
      <c r="KEG8" s="687"/>
      <c r="KEH8" s="687"/>
      <c r="KEI8" s="687"/>
      <c r="KEJ8" s="687"/>
      <c r="KEK8" s="687"/>
      <c r="KEL8" s="687"/>
      <c r="KEM8" s="687"/>
      <c r="KEN8" s="687"/>
      <c r="KEO8" s="687"/>
      <c r="KEP8" s="687"/>
      <c r="KEQ8" s="687"/>
      <c r="KER8" s="687"/>
      <c r="KES8" s="687"/>
      <c r="KET8" s="687"/>
      <c r="KEU8" s="687"/>
      <c r="KEV8" s="687"/>
      <c r="KEW8" s="687"/>
      <c r="KEX8" s="687"/>
      <c r="KEY8" s="687"/>
      <c r="KEZ8" s="687"/>
      <c r="KFA8" s="687"/>
      <c r="KFB8" s="687"/>
      <c r="KFC8" s="687"/>
      <c r="KFD8" s="687"/>
      <c r="KFE8" s="687"/>
      <c r="KFF8" s="687"/>
      <c r="KFG8" s="687"/>
      <c r="KFH8" s="687"/>
      <c r="KFI8" s="687"/>
      <c r="KFJ8" s="687"/>
      <c r="KFK8" s="687"/>
      <c r="KFL8" s="687"/>
      <c r="KFM8" s="687"/>
      <c r="KFN8" s="687"/>
      <c r="KFO8" s="687"/>
      <c r="KFP8" s="687"/>
      <c r="KFQ8" s="687"/>
      <c r="KFR8" s="687"/>
      <c r="KFS8" s="687"/>
      <c r="KFT8" s="687"/>
      <c r="KFU8" s="687"/>
      <c r="KFV8" s="687"/>
      <c r="KFW8" s="687"/>
      <c r="KFX8" s="687"/>
      <c r="KFY8" s="687"/>
      <c r="KFZ8" s="687"/>
      <c r="KGA8" s="687"/>
      <c r="KGB8" s="687"/>
      <c r="KGC8" s="687"/>
      <c r="KGD8" s="687"/>
      <c r="KGE8" s="687"/>
      <c r="KGF8" s="687"/>
      <c r="KGG8" s="687"/>
      <c r="KGH8" s="687"/>
      <c r="KGI8" s="687"/>
      <c r="KGJ8" s="687"/>
      <c r="KGK8" s="687"/>
      <c r="KGL8" s="687"/>
      <c r="KGM8" s="687"/>
      <c r="KGN8" s="687"/>
      <c r="KGO8" s="687"/>
      <c r="KGP8" s="687"/>
      <c r="KGQ8" s="687"/>
      <c r="KGR8" s="687"/>
      <c r="KGS8" s="687"/>
      <c r="KGT8" s="687"/>
      <c r="KGU8" s="687"/>
      <c r="KGV8" s="687"/>
      <c r="KGW8" s="687"/>
      <c r="KGX8" s="687"/>
      <c r="KGY8" s="687"/>
      <c r="KGZ8" s="687"/>
      <c r="KHA8" s="687"/>
      <c r="KHB8" s="687"/>
      <c r="KHC8" s="687"/>
      <c r="KHD8" s="687"/>
      <c r="KHE8" s="687"/>
      <c r="KHF8" s="687"/>
      <c r="KHG8" s="687"/>
      <c r="KHH8" s="687"/>
      <c r="KHI8" s="687"/>
      <c r="KHJ8" s="687"/>
      <c r="KHK8" s="687"/>
      <c r="KHL8" s="687"/>
      <c r="KHM8" s="687"/>
      <c r="KHN8" s="687"/>
      <c r="KHO8" s="687"/>
      <c r="KHP8" s="687"/>
      <c r="KHQ8" s="687"/>
      <c r="KHR8" s="687"/>
      <c r="KHS8" s="687"/>
      <c r="KHT8" s="687"/>
      <c r="KHU8" s="687"/>
      <c r="KHV8" s="687"/>
      <c r="KHW8" s="687"/>
      <c r="KHX8" s="687"/>
      <c r="KHY8" s="687"/>
      <c r="KHZ8" s="687"/>
      <c r="KIA8" s="687"/>
      <c r="KIB8" s="687"/>
      <c r="KIC8" s="687"/>
      <c r="KID8" s="687"/>
      <c r="KIE8" s="687"/>
      <c r="KIF8" s="687"/>
      <c r="KIG8" s="687"/>
      <c r="KIH8" s="687"/>
      <c r="KII8" s="687"/>
      <c r="KIJ8" s="687"/>
      <c r="KIK8" s="687"/>
      <c r="KIL8" s="687"/>
      <c r="KIM8" s="687"/>
      <c r="KIN8" s="687"/>
      <c r="KIO8" s="687"/>
      <c r="KIP8" s="687"/>
      <c r="KIQ8" s="687"/>
      <c r="KIR8" s="687"/>
      <c r="KIS8" s="687"/>
      <c r="KIT8" s="687"/>
      <c r="KIU8" s="687"/>
      <c r="KIV8" s="687"/>
      <c r="KIW8" s="687"/>
      <c r="KIX8" s="687"/>
      <c r="KIY8" s="687"/>
      <c r="KIZ8" s="687"/>
      <c r="KJA8" s="687"/>
      <c r="KJB8" s="687"/>
      <c r="KJC8" s="687"/>
      <c r="KJD8" s="687"/>
      <c r="KJE8" s="687"/>
      <c r="KJF8" s="687"/>
      <c r="KJG8" s="687"/>
      <c r="KJH8" s="687"/>
      <c r="KJI8" s="687"/>
      <c r="KJJ8" s="687"/>
      <c r="KJK8" s="687"/>
      <c r="KJL8" s="687"/>
      <c r="KJM8" s="687"/>
      <c r="KJN8" s="687"/>
      <c r="KJO8" s="687"/>
      <c r="KJP8" s="687"/>
      <c r="KJQ8" s="687"/>
      <c r="KJR8" s="687"/>
      <c r="KJS8" s="687"/>
      <c r="KJT8" s="687"/>
      <c r="KJU8" s="687"/>
      <c r="KJV8" s="687"/>
      <c r="KJW8" s="687"/>
      <c r="KJX8" s="687"/>
      <c r="KJY8" s="687"/>
      <c r="KJZ8" s="687"/>
      <c r="KKA8" s="687"/>
      <c r="KKB8" s="687"/>
      <c r="KKC8" s="687"/>
      <c r="KKD8" s="687"/>
      <c r="KKE8" s="687"/>
      <c r="KKF8" s="687"/>
      <c r="KKG8" s="687"/>
      <c r="KKH8" s="687"/>
      <c r="KKI8" s="687"/>
      <c r="KKJ8" s="687"/>
      <c r="KKK8" s="687"/>
      <c r="KKL8" s="687"/>
      <c r="KKM8" s="687"/>
      <c r="KKN8" s="687"/>
      <c r="KKO8" s="687"/>
      <c r="KKP8" s="687"/>
      <c r="KKQ8" s="687"/>
      <c r="KKR8" s="687"/>
      <c r="KKS8" s="687"/>
      <c r="KKT8" s="687"/>
      <c r="KKU8" s="687"/>
      <c r="KKV8" s="687"/>
      <c r="KKW8" s="687"/>
      <c r="KKX8" s="687"/>
      <c r="KKY8" s="687"/>
      <c r="KKZ8" s="687"/>
      <c r="KLA8" s="687"/>
      <c r="KLB8" s="687"/>
      <c r="KLC8" s="687"/>
      <c r="KLD8" s="687"/>
      <c r="KLE8" s="687"/>
      <c r="KLF8" s="687"/>
      <c r="KLG8" s="687"/>
      <c r="KLH8" s="687"/>
      <c r="KLI8" s="687"/>
      <c r="KLJ8" s="687"/>
      <c r="KLK8" s="687"/>
      <c r="KLL8" s="687"/>
      <c r="KLM8" s="687"/>
      <c r="KLN8" s="687"/>
      <c r="KLO8" s="687"/>
      <c r="KLP8" s="687"/>
      <c r="KLQ8" s="687"/>
      <c r="KLR8" s="687"/>
      <c r="KLS8" s="687"/>
      <c r="KLT8" s="687"/>
      <c r="KLU8" s="687"/>
      <c r="KLV8" s="687"/>
      <c r="KLW8" s="687"/>
      <c r="KLX8" s="687"/>
      <c r="KLY8" s="687"/>
      <c r="KLZ8" s="687"/>
      <c r="KMA8" s="687"/>
      <c r="KMB8" s="687"/>
      <c r="KMC8" s="687"/>
      <c r="KMD8" s="687"/>
      <c r="KME8" s="687"/>
      <c r="KMF8" s="687"/>
      <c r="KMG8" s="687"/>
      <c r="KMH8" s="687"/>
      <c r="KMI8" s="687"/>
      <c r="KMJ8" s="687"/>
      <c r="KMK8" s="687"/>
      <c r="KML8" s="687"/>
      <c r="KMM8" s="687"/>
      <c r="KMN8" s="687"/>
      <c r="KMO8" s="687"/>
      <c r="KMP8" s="687"/>
      <c r="KMQ8" s="687"/>
      <c r="KMR8" s="687"/>
      <c r="KMS8" s="687"/>
      <c r="KMT8" s="687"/>
      <c r="KMU8" s="687"/>
      <c r="KMV8" s="687"/>
      <c r="KMW8" s="687"/>
      <c r="KMX8" s="687"/>
      <c r="KMY8" s="687"/>
      <c r="KMZ8" s="687"/>
      <c r="KNA8" s="687"/>
      <c r="KNB8" s="687"/>
      <c r="KNC8" s="687"/>
      <c r="KND8" s="687"/>
      <c r="KNE8" s="687"/>
      <c r="KNF8" s="687"/>
      <c r="KNG8" s="687"/>
      <c r="KNH8" s="687"/>
      <c r="KNI8" s="687"/>
      <c r="KNJ8" s="687"/>
      <c r="KNK8" s="687"/>
      <c r="KNL8" s="687"/>
      <c r="KNM8" s="687"/>
      <c r="KNN8" s="687"/>
      <c r="KNO8" s="687"/>
      <c r="KNP8" s="687"/>
      <c r="KNQ8" s="687"/>
      <c r="KNR8" s="687"/>
      <c r="KNS8" s="687"/>
      <c r="KNT8" s="687"/>
      <c r="KNU8" s="687"/>
      <c r="KNV8" s="687"/>
      <c r="KNW8" s="687"/>
      <c r="KNX8" s="687"/>
      <c r="KNY8" s="687"/>
      <c r="KNZ8" s="687"/>
      <c r="KOA8" s="687"/>
      <c r="KOB8" s="687"/>
      <c r="KOC8" s="687"/>
      <c r="KOD8" s="687"/>
      <c r="KOE8" s="687"/>
      <c r="KOF8" s="687"/>
      <c r="KOG8" s="687"/>
      <c r="KOH8" s="687"/>
      <c r="KOI8" s="687"/>
      <c r="KOJ8" s="687"/>
      <c r="KOK8" s="687"/>
      <c r="KOL8" s="687"/>
      <c r="KOM8" s="687"/>
      <c r="KON8" s="687"/>
      <c r="KOO8" s="687"/>
      <c r="KOP8" s="687"/>
      <c r="KOQ8" s="687"/>
      <c r="KOR8" s="687"/>
      <c r="KOS8" s="687"/>
      <c r="KOT8" s="687"/>
      <c r="KOU8" s="687"/>
      <c r="KOV8" s="687"/>
      <c r="KOW8" s="687"/>
      <c r="KOX8" s="687"/>
      <c r="KOY8" s="687"/>
      <c r="KOZ8" s="687"/>
      <c r="KPA8" s="687"/>
      <c r="KPB8" s="687"/>
      <c r="KPC8" s="687"/>
      <c r="KPD8" s="687"/>
      <c r="KPE8" s="687"/>
      <c r="KPF8" s="687"/>
      <c r="KPG8" s="687"/>
      <c r="KPH8" s="687"/>
      <c r="KPI8" s="687"/>
      <c r="KPJ8" s="687"/>
      <c r="KPK8" s="687"/>
      <c r="KPL8" s="687"/>
      <c r="KPM8" s="687"/>
      <c r="KPN8" s="687"/>
      <c r="KPO8" s="687"/>
      <c r="KPP8" s="687"/>
      <c r="KPQ8" s="687"/>
      <c r="KPR8" s="687"/>
      <c r="KPS8" s="687"/>
      <c r="KPT8" s="687"/>
      <c r="KPU8" s="687"/>
      <c r="KPV8" s="687"/>
      <c r="KPW8" s="687"/>
      <c r="KPX8" s="687"/>
      <c r="KPY8" s="687"/>
      <c r="KPZ8" s="687"/>
      <c r="KQA8" s="687"/>
      <c r="KQB8" s="687"/>
      <c r="KQC8" s="687"/>
      <c r="KQD8" s="687"/>
      <c r="KQE8" s="687"/>
      <c r="KQF8" s="687"/>
      <c r="KQG8" s="687"/>
      <c r="KQH8" s="687"/>
      <c r="KQI8" s="687"/>
      <c r="KQJ8" s="687"/>
      <c r="KQK8" s="687"/>
      <c r="KQL8" s="687"/>
      <c r="KQM8" s="687"/>
      <c r="KQN8" s="687"/>
      <c r="KQO8" s="687"/>
      <c r="KQP8" s="687"/>
      <c r="KQQ8" s="687"/>
      <c r="KQR8" s="687"/>
      <c r="KQS8" s="687"/>
      <c r="KQT8" s="687"/>
      <c r="KQU8" s="687"/>
      <c r="KQV8" s="687"/>
      <c r="KQW8" s="687"/>
      <c r="KQX8" s="687"/>
      <c r="KQY8" s="687"/>
      <c r="KQZ8" s="687"/>
      <c r="KRA8" s="687"/>
      <c r="KRB8" s="687"/>
      <c r="KRC8" s="687"/>
      <c r="KRD8" s="687"/>
      <c r="KRE8" s="687"/>
      <c r="KRF8" s="687"/>
      <c r="KRG8" s="687"/>
      <c r="KRH8" s="687"/>
      <c r="KRI8" s="687"/>
      <c r="KRJ8" s="687"/>
      <c r="KRK8" s="687"/>
      <c r="KRL8" s="687"/>
      <c r="KRM8" s="687"/>
      <c r="KRN8" s="687"/>
      <c r="KRO8" s="687"/>
      <c r="KRP8" s="687"/>
      <c r="KRQ8" s="687"/>
      <c r="KRR8" s="687"/>
      <c r="KRS8" s="687"/>
      <c r="KRT8" s="687"/>
      <c r="KRU8" s="687"/>
      <c r="KRV8" s="687"/>
      <c r="KRW8" s="687"/>
      <c r="KRX8" s="687"/>
      <c r="KRY8" s="687"/>
      <c r="KRZ8" s="687"/>
      <c r="KSA8" s="687"/>
      <c r="KSB8" s="687"/>
      <c r="KSC8" s="687"/>
      <c r="KSD8" s="687"/>
      <c r="KSE8" s="687"/>
      <c r="KSF8" s="687"/>
      <c r="KSG8" s="687"/>
      <c r="KSH8" s="687"/>
      <c r="KSI8" s="687"/>
      <c r="KSJ8" s="687"/>
      <c r="KSK8" s="687"/>
      <c r="KSL8" s="687"/>
      <c r="KSM8" s="687"/>
      <c r="KSN8" s="687"/>
      <c r="KSO8" s="687"/>
      <c r="KSP8" s="687"/>
      <c r="KSQ8" s="687"/>
      <c r="KSR8" s="687"/>
      <c r="KSS8" s="687"/>
      <c r="KST8" s="687"/>
      <c r="KSU8" s="687"/>
      <c r="KSV8" s="687"/>
      <c r="KSW8" s="687"/>
      <c r="KSX8" s="687"/>
      <c r="KSY8" s="687"/>
      <c r="KSZ8" s="687"/>
      <c r="KTA8" s="687"/>
      <c r="KTB8" s="687"/>
      <c r="KTC8" s="687"/>
      <c r="KTD8" s="687"/>
      <c r="KTE8" s="687"/>
      <c r="KTF8" s="687"/>
      <c r="KTG8" s="687"/>
      <c r="KTH8" s="687"/>
      <c r="KTI8" s="687"/>
      <c r="KTJ8" s="687"/>
      <c r="KTK8" s="687"/>
      <c r="KTL8" s="687"/>
      <c r="KTM8" s="687"/>
      <c r="KTN8" s="687"/>
      <c r="KTO8" s="687"/>
      <c r="KTP8" s="687"/>
      <c r="KTQ8" s="687"/>
      <c r="KTR8" s="687"/>
      <c r="KTS8" s="687"/>
      <c r="KTT8" s="687"/>
      <c r="KTU8" s="687"/>
      <c r="KTV8" s="687"/>
      <c r="KTW8" s="687"/>
      <c r="KTX8" s="687"/>
      <c r="KTY8" s="687"/>
      <c r="KTZ8" s="687"/>
      <c r="KUA8" s="687"/>
      <c r="KUB8" s="687"/>
      <c r="KUC8" s="687"/>
      <c r="KUD8" s="687"/>
      <c r="KUE8" s="687"/>
      <c r="KUF8" s="687"/>
      <c r="KUG8" s="687"/>
      <c r="KUH8" s="687"/>
      <c r="KUI8" s="687"/>
      <c r="KUJ8" s="687"/>
      <c r="KUK8" s="687"/>
      <c r="KUL8" s="687"/>
      <c r="KUM8" s="687"/>
      <c r="KUN8" s="687"/>
      <c r="KUO8" s="687"/>
      <c r="KUP8" s="687"/>
      <c r="KUQ8" s="687"/>
      <c r="KUR8" s="687"/>
      <c r="KUS8" s="687"/>
      <c r="KUT8" s="687"/>
      <c r="KUU8" s="687"/>
      <c r="KUV8" s="687"/>
      <c r="KUW8" s="687"/>
      <c r="KUX8" s="687"/>
      <c r="KUY8" s="687"/>
      <c r="KUZ8" s="687"/>
      <c r="KVA8" s="687"/>
      <c r="KVB8" s="687"/>
      <c r="KVC8" s="687"/>
      <c r="KVD8" s="687"/>
      <c r="KVE8" s="687"/>
      <c r="KVF8" s="687"/>
      <c r="KVG8" s="687"/>
      <c r="KVH8" s="687"/>
      <c r="KVI8" s="687"/>
      <c r="KVJ8" s="687"/>
      <c r="KVK8" s="687"/>
      <c r="KVL8" s="687"/>
      <c r="KVM8" s="687"/>
      <c r="KVN8" s="687"/>
      <c r="KVO8" s="687"/>
      <c r="KVP8" s="687"/>
      <c r="KVQ8" s="687"/>
      <c r="KVR8" s="687"/>
      <c r="KVS8" s="687"/>
      <c r="KVT8" s="687"/>
      <c r="KVU8" s="687"/>
      <c r="KVV8" s="687"/>
      <c r="KVW8" s="687"/>
      <c r="KVX8" s="687"/>
      <c r="KVY8" s="687"/>
      <c r="KVZ8" s="687"/>
      <c r="KWA8" s="687"/>
      <c r="KWB8" s="687"/>
      <c r="KWC8" s="687"/>
      <c r="KWD8" s="687"/>
      <c r="KWE8" s="687"/>
      <c r="KWF8" s="687"/>
      <c r="KWG8" s="687"/>
      <c r="KWH8" s="687"/>
      <c r="KWI8" s="687"/>
      <c r="KWJ8" s="687"/>
      <c r="KWK8" s="687"/>
      <c r="KWL8" s="687"/>
      <c r="KWM8" s="687"/>
      <c r="KWN8" s="687"/>
      <c r="KWO8" s="687"/>
      <c r="KWP8" s="687"/>
      <c r="KWQ8" s="687"/>
      <c r="KWR8" s="687"/>
      <c r="KWS8" s="687"/>
      <c r="KWT8" s="687"/>
      <c r="KWU8" s="687"/>
      <c r="KWV8" s="687"/>
      <c r="KWW8" s="687"/>
      <c r="KWX8" s="687"/>
      <c r="KWY8" s="687"/>
      <c r="KWZ8" s="687"/>
      <c r="KXA8" s="687"/>
      <c r="KXB8" s="687"/>
      <c r="KXC8" s="687"/>
      <c r="KXD8" s="687"/>
      <c r="KXE8" s="687"/>
      <c r="KXF8" s="687"/>
      <c r="KXG8" s="687"/>
      <c r="KXH8" s="687"/>
      <c r="KXI8" s="687"/>
      <c r="KXJ8" s="687"/>
      <c r="KXK8" s="687"/>
      <c r="KXL8" s="687"/>
      <c r="KXM8" s="687"/>
      <c r="KXN8" s="687"/>
      <c r="KXO8" s="687"/>
      <c r="KXP8" s="687"/>
      <c r="KXQ8" s="687"/>
      <c r="KXR8" s="687"/>
      <c r="KXS8" s="687"/>
      <c r="KXT8" s="687"/>
      <c r="KXU8" s="687"/>
      <c r="KXV8" s="687"/>
      <c r="KXW8" s="687"/>
      <c r="KXX8" s="687"/>
      <c r="KXY8" s="687"/>
      <c r="KXZ8" s="687"/>
      <c r="KYA8" s="687"/>
      <c r="KYB8" s="687"/>
      <c r="KYC8" s="687"/>
      <c r="KYD8" s="687"/>
      <c r="KYE8" s="687"/>
      <c r="KYF8" s="687"/>
      <c r="KYG8" s="687"/>
      <c r="KYH8" s="687"/>
      <c r="KYI8" s="687"/>
      <c r="KYJ8" s="687"/>
      <c r="KYK8" s="687"/>
      <c r="KYL8" s="687"/>
      <c r="KYM8" s="687"/>
      <c r="KYN8" s="687"/>
      <c r="KYO8" s="687"/>
      <c r="KYP8" s="687"/>
      <c r="KYQ8" s="687"/>
      <c r="KYR8" s="687"/>
      <c r="KYS8" s="687"/>
      <c r="KYT8" s="687"/>
      <c r="KYU8" s="687"/>
      <c r="KYV8" s="687"/>
      <c r="KYW8" s="687"/>
      <c r="KYX8" s="687"/>
      <c r="KYY8" s="687"/>
      <c r="KYZ8" s="687"/>
      <c r="KZA8" s="687"/>
      <c r="KZB8" s="687"/>
      <c r="KZC8" s="687"/>
      <c r="KZD8" s="687"/>
      <c r="KZE8" s="687"/>
      <c r="KZF8" s="687"/>
      <c r="KZG8" s="687"/>
      <c r="KZH8" s="687"/>
      <c r="KZI8" s="687"/>
      <c r="KZJ8" s="687"/>
      <c r="KZK8" s="687"/>
      <c r="KZL8" s="687"/>
      <c r="KZM8" s="687"/>
      <c r="KZN8" s="687"/>
      <c r="KZO8" s="687"/>
      <c r="KZP8" s="687"/>
      <c r="KZQ8" s="687"/>
      <c r="KZR8" s="687"/>
      <c r="KZS8" s="687"/>
      <c r="KZT8" s="687"/>
      <c r="KZU8" s="687"/>
      <c r="KZV8" s="687"/>
      <c r="KZW8" s="687"/>
      <c r="KZX8" s="687"/>
      <c r="KZY8" s="687"/>
      <c r="KZZ8" s="687"/>
      <c r="LAA8" s="687"/>
      <c r="LAB8" s="687"/>
      <c r="LAC8" s="687"/>
      <c r="LAD8" s="687"/>
      <c r="LAE8" s="687"/>
      <c r="LAF8" s="687"/>
      <c r="LAG8" s="687"/>
      <c r="LAH8" s="687"/>
      <c r="LAI8" s="687"/>
      <c r="LAJ8" s="687"/>
      <c r="LAK8" s="687"/>
      <c r="LAL8" s="687"/>
      <c r="LAM8" s="687"/>
      <c r="LAN8" s="687"/>
      <c r="LAO8" s="687"/>
      <c r="LAP8" s="687"/>
      <c r="LAQ8" s="687"/>
      <c r="LAR8" s="687"/>
      <c r="LAS8" s="687"/>
      <c r="LAT8" s="687"/>
      <c r="LAU8" s="687"/>
      <c r="LAV8" s="687"/>
      <c r="LAW8" s="687"/>
      <c r="LAX8" s="687"/>
      <c r="LAY8" s="687"/>
      <c r="LAZ8" s="687"/>
      <c r="LBA8" s="687"/>
      <c r="LBB8" s="687"/>
      <c r="LBC8" s="687"/>
      <c r="LBD8" s="687"/>
      <c r="LBE8" s="687"/>
      <c r="LBF8" s="687"/>
      <c r="LBG8" s="687"/>
      <c r="LBH8" s="687"/>
      <c r="LBI8" s="687"/>
      <c r="LBJ8" s="687"/>
      <c r="LBK8" s="687"/>
      <c r="LBL8" s="687"/>
      <c r="LBM8" s="687"/>
      <c r="LBN8" s="687"/>
      <c r="LBO8" s="687"/>
      <c r="LBP8" s="687"/>
      <c r="LBQ8" s="687"/>
      <c r="LBR8" s="687"/>
      <c r="LBS8" s="687"/>
      <c r="LBT8" s="687"/>
      <c r="LBU8" s="687"/>
      <c r="LBV8" s="687"/>
      <c r="LBW8" s="687"/>
      <c r="LBX8" s="687"/>
      <c r="LBY8" s="687"/>
      <c r="LBZ8" s="687"/>
      <c r="LCA8" s="687"/>
      <c r="LCB8" s="687"/>
      <c r="LCC8" s="687"/>
      <c r="LCD8" s="687"/>
      <c r="LCE8" s="687"/>
      <c r="LCF8" s="687"/>
      <c r="LCG8" s="687"/>
      <c r="LCH8" s="687"/>
      <c r="LCI8" s="687"/>
      <c r="LCJ8" s="687"/>
      <c r="LCK8" s="687"/>
      <c r="LCL8" s="687"/>
      <c r="LCM8" s="687"/>
      <c r="LCN8" s="687"/>
      <c r="LCO8" s="687"/>
      <c r="LCP8" s="687"/>
      <c r="LCQ8" s="687"/>
      <c r="LCR8" s="687"/>
      <c r="LCS8" s="687"/>
      <c r="LCT8" s="687"/>
      <c r="LCU8" s="687"/>
      <c r="LCV8" s="687"/>
      <c r="LCW8" s="687"/>
      <c r="LCX8" s="687"/>
      <c r="LCY8" s="687"/>
      <c r="LCZ8" s="687"/>
      <c r="LDA8" s="687"/>
      <c r="LDB8" s="687"/>
      <c r="LDC8" s="687"/>
      <c r="LDD8" s="687"/>
      <c r="LDE8" s="687"/>
      <c r="LDF8" s="687"/>
      <c r="LDG8" s="687"/>
      <c r="LDH8" s="687"/>
      <c r="LDI8" s="687"/>
      <c r="LDJ8" s="687"/>
      <c r="LDK8" s="687"/>
      <c r="LDL8" s="687"/>
      <c r="LDM8" s="687"/>
      <c r="LDN8" s="687"/>
      <c r="LDO8" s="687"/>
      <c r="LDP8" s="687"/>
      <c r="LDQ8" s="687"/>
      <c r="LDR8" s="687"/>
      <c r="LDS8" s="687"/>
      <c r="LDT8" s="687"/>
      <c r="LDU8" s="687"/>
      <c r="LDV8" s="687"/>
      <c r="LDW8" s="687"/>
      <c r="LDX8" s="687"/>
      <c r="LDY8" s="687"/>
      <c r="LDZ8" s="687"/>
      <c r="LEA8" s="687"/>
      <c r="LEB8" s="687"/>
      <c r="LEC8" s="687"/>
      <c r="LED8" s="687"/>
      <c r="LEE8" s="687"/>
      <c r="LEF8" s="687"/>
      <c r="LEG8" s="687"/>
      <c r="LEH8" s="687"/>
      <c r="LEI8" s="687"/>
      <c r="LEJ8" s="687"/>
      <c r="LEK8" s="687"/>
      <c r="LEL8" s="687"/>
      <c r="LEM8" s="687"/>
      <c r="LEN8" s="687"/>
      <c r="LEO8" s="687"/>
      <c r="LEP8" s="687"/>
      <c r="LEQ8" s="687"/>
      <c r="LER8" s="687"/>
      <c r="LES8" s="687"/>
      <c r="LET8" s="687"/>
      <c r="LEU8" s="687"/>
      <c r="LEV8" s="687"/>
      <c r="LEW8" s="687"/>
      <c r="LEX8" s="687"/>
      <c r="LEY8" s="687"/>
      <c r="LEZ8" s="687"/>
      <c r="LFA8" s="687"/>
      <c r="LFB8" s="687"/>
      <c r="LFC8" s="687"/>
      <c r="LFD8" s="687"/>
      <c r="LFE8" s="687"/>
      <c r="LFF8" s="687"/>
      <c r="LFG8" s="687"/>
      <c r="LFH8" s="687"/>
      <c r="LFI8" s="687"/>
      <c r="LFJ8" s="687"/>
      <c r="LFK8" s="687"/>
      <c r="LFL8" s="687"/>
      <c r="LFM8" s="687"/>
      <c r="LFN8" s="687"/>
      <c r="LFO8" s="687"/>
      <c r="LFP8" s="687"/>
      <c r="LFQ8" s="687"/>
      <c r="LFR8" s="687"/>
      <c r="LFS8" s="687"/>
      <c r="LFT8" s="687"/>
      <c r="LFU8" s="687"/>
      <c r="LFV8" s="687"/>
      <c r="LFW8" s="687"/>
      <c r="LFX8" s="687"/>
      <c r="LFY8" s="687"/>
      <c r="LFZ8" s="687"/>
      <c r="LGA8" s="687"/>
      <c r="LGB8" s="687"/>
      <c r="LGC8" s="687"/>
      <c r="LGD8" s="687"/>
      <c r="LGE8" s="687"/>
      <c r="LGF8" s="687"/>
      <c r="LGG8" s="687"/>
      <c r="LGH8" s="687"/>
      <c r="LGI8" s="687"/>
      <c r="LGJ8" s="687"/>
      <c r="LGK8" s="687"/>
      <c r="LGL8" s="687"/>
      <c r="LGM8" s="687"/>
      <c r="LGN8" s="687"/>
      <c r="LGO8" s="687"/>
      <c r="LGP8" s="687"/>
      <c r="LGQ8" s="687"/>
      <c r="LGR8" s="687"/>
      <c r="LGS8" s="687"/>
      <c r="LGT8" s="687"/>
      <c r="LGU8" s="687"/>
      <c r="LGV8" s="687"/>
      <c r="LGW8" s="687"/>
      <c r="LGX8" s="687"/>
      <c r="LGY8" s="687"/>
      <c r="LGZ8" s="687"/>
      <c r="LHA8" s="687"/>
      <c r="LHB8" s="687"/>
      <c r="LHC8" s="687"/>
      <c r="LHD8" s="687"/>
      <c r="LHE8" s="687"/>
      <c r="LHF8" s="687"/>
      <c r="LHG8" s="687"/>
      <c r="LHH8" s="687"/>
      <c r="LHI8" s="687"/>
      <c r="LHJ8" s="687"/>
      <c r="LHK8" s="687"/>
      <c r="LHL8" s="687"/>
      <c r="LHM8" s="687"/>
      <c r="LHN8" s="687"/>
      <c r="LHO8" s="687"/>
      <c r="LHP8" s="687"/>
      <c r="LHQ8" s="687"/>
      <c r="LHR8" s="687"/>
      <c r="LHS8" s="687"/>
      <c r="LHT8" s="687"/>
      <c r="LHU8" s="687"/>
      <c r="LHV8" s="687"/>
      <c r="LHW8" s="687"/>
      <c r="LHX8" s="687"/>
      <c r="LHY8" s="687"/>
      <c r="LHZ8" s="687"/>
      <c r="LIA8" s="687"/>
      <c r="LIB8" s="687"/>
      <c r="LIC8" s="687"/>
      <c r="LID8" s="687"/>
      <c r="LIE8" s="687"/>
      <c r="LIF8" s="687"/>
      <c r="LIG8" s="687"/>
      <c r="LIH8" s="687"/>
      <c r="LII8" s="687"/>
      <c r="LIJ8" s="687"/>
      <c r="LIK8" s="687"/>
      <c r="LIL8" s="687"/>
      <c r="LIM8" s="687"/>
      <c r="LIN8" s="687"/>
      <c r="LIO8" s="687"/>
      <c r="LIP8" s="687"/>
      <c r="LIQ8" s="687"/>
      <c r="LIR8" s="687"/>
      <c r="LIS8" s="687"/>
      <c r="LIT8" s="687"/>
      <c r="LIU8" s="687"/>
      <c r="LIV8" s="687"/>
      <c r="LIW8" s="687"/>
      <c r="LIX8" s="687"/>
      <c r="LIY8" s="687"/>
      <c r="LIZ8" s="687"/>
      <c r="LJA8" s="687"/>
      <c r="LJB8" s="687"/>
      <c r="LJC8" s="687"/>
      <c r="LJD8" s="687"/>
      <c r="LJE8" s="687"/>
      <c r="LJF8" s="687"/>
      <c r="LJG8" s="687"/>
      <c r="LJH8" s="687"/>
      <c r="LJI8" s="687"/>
      <c r="LJJ8" s="687"/>
      <c r="LJK8" s="687"/>
      <c r="LJL8" s="687"/>
      <c r="LJM8" s="687"/>
      <c r="LJN8" s="687"/>
      <c r="LJO8" s="687"/>
      <c r="LJP8" s="687"/>
      <c r="LJQ8" s="687"/>
      <c r="LJR8" s="687"/>
      <c r="LJS8" s="687"/>
      <c r="LJT8" s="687"/>
      <c r="LJU8" s="687"/>
      <c r="LJV8" s="687"/>
      <c r="LJW8" s="687"/>
      <c r="LJX8" s="687"/>
      <c r="LJY8" s="687"/>
      <c r="LJZ8" s="687"/>
      <c r="LKA8" s="687"/>
      <c r="LKB8" s="687"/>
      <c r="LKC8" s="687"/>
      <c r="LKD8" s="687"/>
      <c r="LKE8" s="687"/>
      <c r="LKF8" s="687"/>
      <c r="LKG8" s="687"/>
      <c r="LKH8" s="687"/>
      <c r="LKI8" s="687"/>
      <c r="LKJ8" s="687"/>
      <c r="LKK8" s="687"/>
      <c r="LKL8" s="687"/>
      <c r="LKM8" s="687"/>
      <c r="LKN8" s="687"/>
      <c r="LKO8" s="687"/>
      <c r="LKP8" s="687"/>
      <c r="LKQ8" s="687"/>
      <c r="LKR8" s="687"/>
      <c r="LKS8" s="687"/>
      <c r="LKT8" s="687"/>
      <c r="LKU8" s="687"/>
      <c r="LKV8" s="687"/>
      <c r="LKW8" s="687"/>
      <c r="LKX8" s="687"/>
      <c r="LKY8" s="687"/>
      <c r="LKZ8" s="687"/>
      <c r="LLA8" s="687"/>
      <c r="LLB8" s="687"/>
      <c r="LLC8" s="687"/>
      <c r="LLD8" s="687"/>
      <c r="LLE8" s="687"/>
      <c r="LLF8" s="687"/>
      <c r="LLG8" s="687"/>
      <c r="LLH8" s="687"/>
      <c r="LLI8" s="687"/>
      <c r="LLJ8" s="687"/>
      <c r="LLK8" s="687"/>
      <c r="LLL8" s="687"/>
      <c r="LLM8" s="687"/>
      <c r="LLN8" s="687"/>
      <c r="LLO8" s="687"/>
      <c r="LLP8" s="687"/>
      <c r="LLQ8" s="687"/>
      <c r="LLR8" s="687"/>
      <c r="LLS8" s="687"/>
      <c r="LLT8" s="687"/>
      <c r="LLU8" s="687"/>
      <c r="LLV8" s="687"/>
      <c r="LLW8" s="687"/>
      <c r="LLX8" s="687"/>
      <c r="LLY8" s="687"/>
      <c r="LLZ8" s="687"/>
      <c r="LMA8" s="687"/>
      <c r="LMB8" s="687"/>
      <c r="LMC8" s="687"/>
      <c r="LMD8" s="687"/>
      <c r="LME8" s="687"/>
      <c r="LMF8" s="687"/>
      <c r="LMG8" s="687"/>
      <c r="LMH8" s="687"/>
      <c r="LMI8" s="687"/>
      <c r="LMJ8" s="687"/>
      <c r="LMK8" s="687"/>
      <c r="LML8" s="687"/>
      <c r="LMM8" s="687"/>
      <c r="LMN8" s="687"/>
      <c r="LMO8" s="687"/>
      <c r="LMP8" s="687"/>
      <c r="LMQ8" s="687"/>
      <c r="LMR8" s="687"/>
      <c r="LMS8" s="687"/>
      <c r="LMT8" s="687"/>
      <c r="LMU8" s="687"/>
      <c r="LMV8" s="687"/>
      <c r="LMW8" s="687"/>
      <c r="LMX8" s="687"/>
      <c r="LMY8" s="687"/>
      <c r="LMZ8" s="687"/>
      <c r="LNA8" s="687"/>
      <c r="LNB8" s="687"/>
      <c r="LNC8" s="687"/>
      <c r="LND8" s="687"/>
      <c r="LNE8" s="687"/>
      <c r="LNF8" s="687"/>
      <c r="LNG8" s="687"/>
      <c r="LNH8" s="687"/>
      <c r="LNI8" s="687"/>
      <c r="LNJ8" s="687"/>
      <c r="LNK8" s="687"/>
      <c r="LNL8" s="687"/>
      <c r="LNM8" s="687"/>
      <c r="LNN8" s="687"/>
      <c r="LNO8" s="687"/>
      <c r="LNP8" s="687"/>
      <c r="LNQ8" s="687"/>
      <c r="LNR8" s="687"/>
      <c r="LNS8" s="687"/>
      <c r="LNT8" s="687"/>
      <c r="LNU8" s="687"/>
      <c r="LNV8" s="687"/>
      <c r="LNW8" s="687"/>
      <c r="LNX8" s="687"/>
      <c r="LNY8" s="687"/>
      <c r="LNZ8" s="687"/>
      <c r="LOA8" s="687"/>
      <c r="LOB8" s="687"/>
      <c r="LOC8" s="687"/>
      <c r="LOD8" s="687"/>
      <c r="LOE8" s="687"/>
      <c r="LOF8" s="687"/>
      <c r="LOG8" s="687"/>
      <c r="LOH8" s="687"/>
      <c r="LOI8" s="687"/>
      <c r="LOJ8" s="687"/>
      <c r="LOK8" s="687"/>
      <c r="LOL8" s="687"/>
      <c r="LOM8" s="687"/>
      <c r="LON8" s="687"/>
      <c r="LOO8" s="687"/>
      <c r="LOP8" s="687"/>
      <c r="LOQ8" s="687"/>
      <c r="LOR8" s="687"/>
      <c r="LOS8" s="687"/>
      <c r="LOT8" s="687"/>
      <c r="LOU8" s="687"/>
      <c r="LOV8" s="687"/>
      <c r="LOW8" s="687"/>
      <c r="LOX8" s="687"/>
      <c r="LOY8" s="687"/>
      <c r="LOZ8" s="687"/>
      <c r="LPA8" s="687"/>
      <c r="LPB8" s="687"/>
      <c r="LPC8" s="687"/>
      <c r="LPD8" s="687"/>
      <c r="LPE8" s="687"/>
      <c r="LPF8" s="687"/>
      <c r="LPG8" s="687"/>
      <c r="LPH8" s="687"/>
      <c r="LPI8" s="687"/>
      <c r="LPJ8" s="687"/>
      <c r="LPK8" s="687"/>
      <c r="LPL8" s="687"/>
      <c r="LPM8" s="687"/>
      <c r="LPN8" s="687"/>
      <c r="LPO8" s="687"/>
      <c r="LPP8" s="687"/>
      <c r="LPQ8" s="687"/>
      <c r="LPR8" s="687"/>
      <c r="LPS8" s="687"/>
      <c r="LPT8" s="687"/>
      <c r="LPU8" s="687"/>
      <c r="LPV8" s="687"/>
      <c r="LPW8" s="687"/>
      <c r="LPX8" s="687"/>
      <c r="LPY8" s="687"/>
      <c r="LPZ8" s="687"/>
      <c r="LQA8" s="687"/>
      <c r="LQB8" s="687"/>
      <c r="LQC8" s="687"/>
      <c r="LQD8" s="687"/>
      <c r="LQE8" s="687"/>
      <c r="LQF8" s="687"/>
      <c r="LQG8" s="687"/>
      <c r="LQH8" s="687"/>
      <c r="LQI8" s="687"/>
      <c r="LQJ8" s="687"/>
      <c r="LQK8" s="687"/>
      <c r="LQL8" s="687"/>
      <c r="LQM8" s="687"/>
      <c r="LQN8" s="687"/>
      <c r="LQO8" s="687"/>
      <c r="LQP8" s="687"/>
      <c r="LQQ8" s="687"/>
      <c r="LQR8" s="687"/>
      <c r="LQS8" s="687"/>
      <c r="LQT8" s="687"/>
      <c r="LQU8" s="687"/>
      <c r="LQV8" s="687"/>
      <c r="LQW8" s="687"/>
      <c r="LQX8" s="687"/>
      <c r="LQY8" s="687"/>
      <c r="LQZ8" s="687"/>
      <c r="LRA8" s="687"/>
      <c r="LRB8" s="687"/>
      <c r="LRC8" s="687"/>
      <c r="LRD8" s="687"/>
      <c r="LRE8" s="687"/>
      <c r="LRF8" s="687"/>
      <c r="LRG8" s="687"/>
      <c r="LRH8" s="687"/>
      <c r="LRI8" s="687"/>
      <c r="LRJ8" s="687"/>
      <c r="LRK8" s="687"/>
      <c r="LRL8" s="687"/>
      <c r="LRM8" s="687"/>
      <c r="LRN8" s="687"/>
      <c r="LRO8" s="687"/>
      <c r="LRP8" s="687"/>
      <c r="LRQ8" s="687"/>
      <c r="LRR8" s="687"/>
      <c r="LRS8" s="687"/>
      <c r="LRT8" s="687"/>
      <c r="LRU8" s="687"/>
      <c r="LRV8" s="687"/>
      <c r="LRW8" s="687"/>
      <c r="LRX8" s="687"/>
      <c r="LRY8" s="687"/>
      <c r="LRZ8" s="687"/>
      <c r="LSA8" s="687"/>
      <c r="LSB8" s="687"/>
      <c r="LSC8" s="687"/>
      <c r="LSD8" s="687"/>
      <c r="LSE8" s="687"/>
      <c r="LSF8" s="687"/>
      <c r="LSG8" s="687"/>
      <c r="LSH8" s="687"/>
      <c r="LSI8" s="687"/>
      <c r="LSJ8" s="687"/>
      <c r="LSK8" s="687"/>
      <c r="LSL8" s="687"/>
      <c r="LSM8" s="687"/>
      <c r="LSN8" s="687"/>
      <c r="LSO8" s="687"/>
      <c r="LSP8" s="687"/>
      <c r="LSQ8" s="687"/>
      <c r="LSR8" s="687"/>
      <c r="LSS8" s="687"/>
      <c r="LST8" s="687"/>
      <c r="LSU8" s="687"/>
      <c r="LSV8" s="687"/>
      <c r="LSW8" s="687"/>
      <c r="LSX8" s="687"/>
      <c r="LSY8" s="687"/>
      <c r="LSZ8" s="687"/>
      <c r="LTA8" s="687"/>
      <c r="LTB8" s="687"/>
      <c r="LTC8" s="687"/>
      <c r="LTD8" s="687"/>
      <c r="LTE8" s="687"/>
      <c r="LTF8" s="687"/>
      <c r="LTG8" s="687"/>
      <c r="LTH8" s="687"/>
      <c r="LTI8" s="687"/>
      <c r="LTJ8" s="687"/>
      <c r="LTK8" s="687"/>
      <c r="LTL8" s="687"/>
      <c r="LTM8" s="687"/>
      <c r="LTN8" s="687"/>
      <c r="LTO8" s="687"/>
      <c r="LTP8" s="687"/>
      <c r="LTQ8" s="687"/>
      <c r="LTR8" s="687"/>
      <c r="LTS8" s="687"/>
      <c r="LTT8" s="687"/>
      <c r="LTU8" s="687"/>
      <c r="LTV8" s="687"/>
      <c r="LTW8" s="687"/>
      <c r="LTX8" s="687"/>
      <c r="LTY8" s="687"/>
      <c r="LTZ8" s="687"/>
      <c r="LUA8" s="687"/>
      <c r="LUB8" s="687"/>
      <c r="LUC8" s="687"/>
      <c r="LUD8" s="687"/>
      <c r="LUE8" s="687"/>
      <c r="LUF8" s="687"/>
      <c r="LUG8" s="687"/>
      <c r="LUH8" s="687"/>
      <c r="LUI8" s="687"/>
      <c r="LUJ8" s="687"/>
      <c r="LUK8" s="687"/>
      <c r="LUL8" s="687"/>
      <c r="LUM8" s="687"/>
      <c r="LUN8" s="687"/>
      <c r="LUO8" s="687"/>
      <c r="LUP8" s="687"/>
      <c r="LUQ8" s="687"/>
      <c r="LUR8" s="687"/>
      <c r="LUS8" s="687"/>
      <c r="LUT8" s="687"/>
      <c r="LUU8" s="687"/>
      <c r="LUV8" s="687"/>
      <c r="LUW8" s="687"/>
      <c r="LUX8" s="687"/>
      <c r="LUY8" s="687"/>
      <c r="LUZ8" s="687"/>
      <c r="LVA8" s="687"/>
      <c r="LVB8" s="687"/>
      <c r="LVC8" s="687"/>
      <c r="LVD8" s="687"/>
      <c r="LVE8" s="687"/>
      <c r="LVF8" s="687"/>
      <c r="LVG8" s="687"/>
      <c r="LVH8" s="687"/>
      <c r="LVI8" s="687"/>
      <c r="LVJ8" s="687"/>
      <c r="LVK8" s="687"/>
      <c r="LVL8" s="687"/>
      <c r="LVM8" s="687"/>
      <c r="LVN8" s="687"/>
      <c r="LVO8" s="687"/>
      <c r="LVP8" s="687"/>
      <c r="LVQ8" s="687"/>
      <c r="LVR8" s="687"/>
      <c r="LVS8" s="687"/>
      <c r="LVT8" s="687"/>
      <c r="LVU8" s="687"/>
      <c r="LVV8" s="687"/>
      <c r="LVW8" s="687"/>
      <c r="LVX8" s="687"/>
      <c r="LVY8" s="687"/>
      <c r="LVZ8" s="687"/>
      <c r="LWA8" s="687"/>
      <c r="LWB8" s="687"/>
      <c r="LWC8" s="687"/>
      <c r="LWD8" s="687"/>
      <c r="LWE8" s="687"/>
      <c r="LWF8" s="687"/>
      <c r="LWG8" s="687"/>
      <c r="LWH8" s="687"/>
      <c r="LWI8" s="687"/>
      <c r="LWJ8" s="687"/>
      <c r="LWK8" s="687"/>
      <c r="LWL8" s="687"/>
      <c r="LWM8" s="687"/>
      <c r="LWN8" s="687"/>
      <c r="LWO8" s="687"/>
      <c r="LWP8" s="687"/>
      <c r="LWQ8" s="687"/>
      <c r="LWR8" s="687"/>
      <c r="LWS8" s="687"/>
      <c r="LWT8" s="687"/>
      <c r="LWU8" s="687"/>
      <c r="LWV8" s="687"/>
      <c r="LWW8" s="687"/>
      <c r="LWX8" s="687"/>
      <c r="LWY8" s="687"/>
      <c r="LWZ8" s="687"/>
      <c r="LXA8" s="687"/>
      <c r="LXB8" s="687"/>
      <c r="LXC8" s="687"/>
      <c r="LXD8" s="687"/>
      <c r="LXE8" s="687"/>
      <c r="LXF8" s="687"/>
      <c r="LXG8" s="687"/>
      <c r="LXH8" s="687"/>
      <c r="LXI8" s="687"/>
      <c r="LXJ8" s="687"/>
      <c r="LXK8" s="687"/>
      <c r="LXL8" s="687"/>
      <c r="LXM8" s="687"/>
      <c r="LXN8" s="687"/>
      <c r="LXO8" s="687"/>
      <c r="LXP8" s="687"/>
      <c r="LXQ8" s="687"/>
      <c r="LXR8" s="687"/>
      <c r="LXS8" s="687"/>
      <c r="LXT8" s="687"/>
      <c r="LXU8" s="687"/>
      <c r="LXV8" s="687"/>
      <c r="LXW8" s="687"/>
      <c r="LXX8" s="687"/>
      <c r="LXY8" s="687"/>
      <c r="LXZ8" s="687"/>
      <c r="LYA8" s="687"/>
      <c r="LYB8" s="687"/>
      <c r="LYC8" s="687"/>
      <c r="LYD8" s="687"/>
      <c r="LYE8" s="687"/>
      <c r="LYF8" s="687"/>
      <c r="LYG8" s="687"/>
      <c r="LYH8" s="687"/>
      <c r="LYI8" s="687"/>
      <c r="LYJ8" s="687"/>
      <c r="LYK8" s="687"/>
      <c r="LYL8" s="687"/>
      <c r="LYM8" s="687"/>
      <c r="LYN8" s="687"/>
      <c r="LYO8" s="687"/>
      <c r="LYP8" s="687"/>
      <c r="LYQ8" s="687"/>
      <c r="LYR8" s="687"/>
      <c r="LYS8" s="687"/>
      <c r="LYT8" s="687"/>
      <c r="LYU8" s="687"/>
      <c r="LYV8" s="687"/>
      <c r="LYW8" s="687"/>
      <c r="LYX8" s="687"/>
      <c r="LYY8" s="687"/>
      <c r="LYZ8" s="687"/>
      <c r="LZA8" s="687"/>
      <c r="LZB8" s="687"/>
      <c r="LZC8" s="687"/>
      <c r="LZD8" s="687"/>
      <c r="LZE8" s="687"/>
      <c r="LZF8" s="687"/>
      <c r="LZG8" s="687"/>
      <c r="LZH8" s="687"/>
      <c r="LZI8" s="687"/>
      <c r="LZJ8" s="687"/>
      <c r="LZK8" s="687"/>
      <c r="LZL8" s="687"/>
      <c r="LZM8" s="687"/>
      <c r="LZN8" s="687"/>
      <c r="LZO8" s="687"/>
      <c r="LZP8" s="687"/>
      <c r="LZQ8" s="687"/>
      <c r="LZR8" s="687"/>
      <c r="LZS8" s="687"/>
      <c r="LZT8" s="687"/>
      <c r="LZU8" s="687"/>
      <c r="LZV8" s="687"/>
      <c r="LZW8" s="687"/>
      <c r="LZX8" s="687"/>
      <c r="LZY8" s="687"/>
      <c r="LZZ8" s="687"/>
      <c r="MAA8" s="687"/>
      <c r="MAB8" s="687"/>
      <c r="MAC8" s="687"/>
      <c r="MAD8" s="687"/>
      <c r="MAE8" s="687"/>
      <c r="MAF8" s="687"/>
      <c r="MAG8" s="687"/>
      <c r="MAH8" s="687"/>
      <c r="MAI8" s="687"/>
      <c r="MAJ8" s="687"/>
      <c r="MAK8" s="687"/>
      <c r="MAL8" s="687"/>
      <c r="MAM8" s="687"/>
      <c r="MAN8" s="687"/>
      <c r="MAO8" s="687"/>
      <c r="MAP8" s="687"/>
      <c r="MAQ8" s="687"/>
      <c r="MAR8" s="687"/>
      <c r="MAS8" s="687"/>
      <c r="MAT8" s="687"/>
      <c r="MAU8" s="687"/>
      <c r="MAV8" s="687"/>
      <c r="MAW8" s="687"/>
      <c r="MAX8" s="687"/>
      <c r="MAY8" s="687"/>
      <c r="MAZ8" s="687"/>
      <c r="MBA8" s="687"/>
      <c r="MBB8" s="687"/>
      <c r="MBC8" s="687"/>
      <c r="MBD8" s="687"/>
      <c r="MBE8" s="687"/>
      <c r="MBF8" s="687"/>
      <c r="MBG8" s="687"/>
      <c r="MBH8" s="687"/>
      <c r="MBI8" s="687"/>
      <c r="MBJ8" s="687"/>
      <c r="MBK8" s="687"/>
      <c r="MBL8" s="687"/>
      <c r="MBM8" s="687"/>
      <c r="MBN8" s="687"/>
      <c r="MBO8" s="687"/>
      <c r="MBP8" s="687"/>
      <c r="MBQ8" s="687"/>
      <c r="MBR8" s="687"/>
      <c r="MBS8" s="687"/>
      <c r="MBT8" s="687"/>
      <c r="MBU8" s="687"/>
      <c r="MBV8" s="687"/>
      <c r="MBW8" s="687"/>
      <c r="MBX8" s="687"/>
      <c r="MBY8" s="687"/>
      <c r="MBZ8" s="687"/>
      <c r="MCA8" s="687"/>
      <c r="MCB8" s="687"/>
      <c r="MCC8" s="687"/>
      <c r="MCD8" s="687"/>
      <c r="MCE8" s="687"/>
      <c r="MCF8" s="687"/>
      <c r="MCG8" s="687"/>
      <c r="MCH8" s="687"/>
      <c r="MCI8" s="687"/>
      <c r="MCJ8" s="687"/>
      <c r="MCK8" s="687"/>
      <c r="MCL8" s="687"/>
      <c r="MCM8" s="687"/>
      <c r="MCN8" s="687"/>
      <c r="MCO8" s="687"/>
      <c r="MCP8" s="687"/>
      <c r="MCQ8" s="687"/>
      <c r="MCR8" s="687"/>
      <c r="MCS8" s="687"/>
      <c r="MCT8" s="687"/>
      <c r="MCU8" s="687"/>
      <c r="MCV8" s="687"/>
      <c r="MCW8" s="687"/>
      <c r="MCX8" s="687"/>
      <c r="MCY8" s="687"/>
      <c r="MCZ8" s="687"/>
      <c r="MDA8" s="687"/>
      <c r="MDB8" s="687"/>
      <c r="MDC8" s="687"/>
      <c r="MDD8" s="687"/>
      <c r="MDE8" s="687"/>
      <c r="MDF8" s="687"/>
      <c r="MDG8" s="687"/>
      <c r="MDH8" s="687"/>
      <c r="MDI8" s="687"/>
      <c r="MDJ8" s="687"/>
      <c r="MDK8" s="687"/>
      <c r="MDL8" s="687"/>
      <c r="MDM8" s="687"/>
      <c r="MDN8" s="687"/>
      <c r="MDO8" s="687"/>
      <c r="MDP8" s="687"/>
      <c r="MDQ8" s="687"/>
      <c r="MDR8" s="687"/>
      <c r="MDS8" s="687"/>
      <c r="MDT8" s="687"/>
      <c r="MDU8" s="687"/>
      <c r="MDV8" s="687"/>
      <c r="MDW8" s="687"/>
      <c r="MDX8" s="687"/>
      <c r="MDY8" s="687"/>
      <c r="MDZ8" s="687"/>
      <c r="MEA8" s="687"/>
      <c r="MEB8" s="687"/>
      <c r="MEC8" s="687"/>
      <c r="MED8" s="687"/>
      <c r="MEE8" s="687"/>
      <c r="MEF8" s="687"/>
      <c r="MEG8" s="687"/>
      <c r="MEH8" s="687"/>
      <c r="MEI8" s="687"/>
      <c r="MEJ8" s="687"/>
      <c r="MEK8" s="687"/>
      <c r="MEL8" s="687"/>
      <c r="MEM8" s="687"/>
      <c r="MEN8" s="687"/>
      <c r="MEO8" s="687"/>
      <c r="MEP8" s="687"/>
      <c r="MEQ8" s="687"/>
      <c r="MER8" s="687"/>
      <c r="MES8" s="687"/>
      <c r="MET8" s="687"/>
      <c r="MEU8" s="687"/>
      <c r="MEV8" s="687"/>
      <c r="MEW8" s="687"/>
      <c r="MEX8" s="687"/>
      <c r="MEY8" s="687"/>
      <c r="MEZ8" s="687"/>
      <c r="MFA8" s="687"/>
      <c r="MFB8" s="687"/>
      <c r="MFC8" s="687"/>
      <c r="MFD8" s="687"/>
      <c r="MFE8" s="687"/>
      <c r="MFF8" s="687"/>
      <c r="MFG8" s="687"/>
      <c r="MFH8" s="687"/>
      <c r="MFI8" s="687"/>
      <c r="MFJ8" s="687"/>
      <c r="MFK8" s="687"/>
      <c r="MFL8" s="687"/>
      <c r="MFM8" s="687"/>
      <c r="MFN8" s="687"/>
      <c r="MFO8" s="687"/>
      <c r="MFP8" s="687"/>
      <c r="MFQ8" s="687"/>
      <c r="MFR8" s="687"/>
      <c r="MFS8" s="687"/>
      <c r="MFT8" s="687"/>
      <c r="MFU8" s="687"/>
      <c r="MFV8" s="687"/>
      <c r="MFW8" s="687"/>
      <c r="MFX8" s="687"/>
      <c r="MFY8" s="687"/>
      <c r="MFZ8" s="687"/>
      <c r="MGA8" s="687"/>
      <c r="MGB8" s="687"/>
      <c r="MGC8" s="687"/>
      <c r="MGD8" s="687"/>
      <c r="MGE8" s="687"/>
      <c r="MGF8" s="687"/>
      <c r="MGG8" s="687"/>
      <c r="MGH8" s="687"/>
      <c r="MGI8" s="687"/>
      <c r="MGJ8" s="687"/>
      <c r="MGK8" s="687"/>
      <c r="MGL8" s="687"/>
      <c r="MGM8" s="687"/>
      <c r="MGN8" s="687"/>
      <c r="MGO8" s="687"/>
      <c r="MGP8" s="687"/>
      <c r="MGQ8" s="687"/>
      <c r="MGR8" s="687"/>
      <c r="MGS8" s="687"/>
      <c r="MGT8" s="687"/>
      <c r="MGU8" s="687"/>
      <c r="MGV8" s="687"/>
      <c r="MGW8" s="687"/>
      <c r="MGX8" s="687"/>
      <c r="MGY8" s="687"/>
      <c r="MGZ8" s="687"/>
      <c r="MHA8" s="687"/>
      <c r="MHB8" s="687"/>
      <c r="MHC8" s="687"/>
      <c r="MHD8" s="687"/>
      <c r="MHE8" s="687"/>
      <c r="MHF8" s="687"/>
      <c r="MHG8" s="687"/>
      <c r="MHH8" s="687"/>
      <c r="MHI8" s="687"/>
      <c r="MHJ8" s="687"/>
      <c r="MHK8" s="687"/>
      <c r="MHL8" s="687"/>
      <c r="MHM8" s="687"/>
      <c r="MHN8" s="687"/>
      <c r="MHO8" s="687"/>
      <c r="MHP8" s="687"/>
      <c r="MHQ8" s="687"/>
      <c r="MHR8" s="687"/>
      <c r="MHS8" s="687"/>
      <c r="MHT8" s="687"/>
      <c r="MHU8" s="687"/>
      <c r="MHV8" s="687"/>
      <c r="MHW8" s="687"/>
      <c r="MHX8" s="687"/>
      <c r="MHY8" s="687"/>
      <c r="MHZ8" s="687"/>
      <c r="MIA8" s="687"/>
      <c r="MIB8" s="687"/>
      <c r="MIC8" s="687"/>
      <c r="MID8" s="687"/>
      <c r="MIE8" s="687"/>
      <c r="MIF8" s="687"/>
      <c r="MIG8" s="687"/>
      <c r="MIH8" s="687"/>
      <c r="MII8" s="687"/>
      <c r="MIJ8" s="687"/>
      <c r="MIK8" s="687"/>
      <c r="MIL8" s="687"/>
      <c r="MIM8" s="687"/>
      <c r="MIN8" s="687"/>
      <c r="MIO8" s="687"/>
      <c r="MIP8" s="687"/>
      <c r="MIQ8" s="687"/>
      <c r="MIR8" s="687"/>
      <c r="MIS8" s="687"/>
      <c r="MIT8" s="687"/>
      <c r="MIU8" s="687"/>
      <c r="MIV8" s="687"/>
      <c r="MIW8" s="687"/>
      <c r="MIX8" s="687"/>
      <c r="MIY8" s="687"/>
      <c r="MIZ8" s="687"/>
      <c r="MJA8" s="687"/>
      <c r="MJB8" s="687"/>
      <c r="MJC8" s="687"/>
      <c r="MJD8" s="687"/>
      <c r="MJE8" s="687"/>
      <c r="MJF8" s="687"/>
      <c r="MJG8" s="687"/>
      <c r="MJH8" s="687"/>
      <c r="MJI8" s="687"/>
      <c r="MJJ8" s="687"/>
      <c r="MJK8" s="687"/>
      <c r="MJL8" s="687"/>
      <c r="MJM8" s="687"/>
      <c r="MJN8" s="687"/>
      <c r="MJO8" s="687"/>
      <c r="MJP8" s="687"/>
      <c r="MJQ8" s="687"/>
      <c r="MJR8" s="687"/>
      <c r="MJS8" s="687"/>
      <c r="MJT8" s="687"/>
      <c r="MJU8" s="687"/>
      <c r="MJV8" s="687"/>
      <c r="MJW8" s="687"/>
      <c r="MJX8" s="687"/>
      <c r="MJY8" s="687"/>
      <c r="MJZ8" s="687"/>
      <c r="MKA8" s="687"/>
      <c r="MKB8" s="687"/>
      <c r="MKC8" s="687"/>
      <c r="MKD8" s="687"/>
      <c r="MKE8" s="687"/>
      <c r="MKF8" s="687"/>
      <c r="MKG8" s="687"/>
      <c r="MKH8" s="687"/>
      <c r="MKI8" s="687"/>
      <c r="MKJ8" s="687"/>
      <c r="MKK8" s="687"/>
      <c r="MKL8" s="687"/>
      <c r="MKM8" s="687"/>
      <c r="MKN8" s="687"/>
      <c r="MKO8" s="687"/>
      <c r="MKP8" s="687"/>
      <c r="MKQ8" s="687"/>
      <c r="MKR8" s="687"/>
      <c r="MKS8" s="687"/>
      <c r="MKT8" s="687"/>
      <c r="MKU8" s="687"/>
      <c r="MKV8" s="687"/>
      <c r="MKW8" s="687"/>
      <c r="MKX8" s="687"/>
      <c r="MKY8" s="687"/>
      <c r="MKZ8" s="687"/>
      <c r="MLA8" s="687"/>
      <c r="MLB8" s="687"/>
      <c r="MLC8" s="687"/>
      <c r="MLD8" s="687"/>
      <c r="MLE8" s="687"/>
      <c r="MLF8" s="687"/>
      <c r="MLG8" s="687"/>
      <c r="MLH8" s="687"/>
      <c r="MLI8" s="687"/>
      <c r="MLJ8" s="687"/>
      <c r="MLK8" s="687"/>
      <c r="MLL8" s="687"/>
      <c r="MLM8" s="687"/>
      <c r="MLN8" s="687"/>
      <c r="MLO8" s="687"/>
      <c r="MLP8" s="687"/>
      <c r="MLQ8" s="687"/>
      <c r="MLR8" s="687"/>
      <c r="MLS8" s="687"/>
      <c r="MLT8" s="687"/>
      <c r="MLU8" s="687"/>
      <c r="MLV8" s="687"/>
      <c r="MLW8" s="687"/>
      <c r="MLX8" s="687"/>
      <c r="MLY8" s="687"/>
      <c r="MLZ8" s="687"/>
      <c r="MMA8" s="687"/>
      <c r="MMB8" s="687"/>
      <c r="MMC8" s="687"/>
      <c r="MMD8" s="687"/>
      <c r="MME8" s="687"/>
      <c r="MMF8" s="687"/>
      <c r="MMG8" s="687"/>
      <c r="MMH8" s="687"/>
      <c r="MMI8" s="687"/>
      <c r="MMJ8" s="687"/>
      <c r="MMK8" s="687"/>
      <c r="MML8" s="687"/>
      <c r="MMM8" s="687"/>
      <c r="MMN8" s="687"/>
      <c r="MMO8" s="687"/>
      <c r="MMP8" s="687"/>
      <c r="MMQ8" s="687"/>
      <c r="MMR8" s="687"/>
      <c r="MMS8" s="687"/>
      <c r="MMT8" s="687"/>
      <c r="MMU8" s="687"/>
      <c r="MMV8" s="687"/>
      <c r="MMW8" s="687"/>
      <c r="MMX8" s="687"/>
      <c r="MMY8" s="687"/>
      <c r="MMZ8" s="687"/>
      <c r="MNA8" s="687"/>
      <c r="MNB8" s="687"/>
      <c r="MNC8" s="687"/>
      <c r="MND8" s="687"/>
      <c r="MNE8" s="687"/>
      <c r="MNF8" s="687"/>
      <c r="MNG8" s="687"/>
      <c r="MNH8" s="687"/>
      <c r="MNI8" s="687"/>
      <c r="MNJ8" s="687"/>
      <c r="MNK8" s="687"/>
      <c r="MNL8" s="687"/>
      <c r="MNM8" s="687"/>
      <c r="MNN8" s="687"/>
      <c r="MNO8" s="687"/>
      <c r="MNP8" s="687"/>
      <c r="MNQ8" s="687"/>
      <c r="MNR8" s="687"/>
      <c r="MNS8" s="687"/>
      <c r="MNT8" s="687"/>
      <c r="MNU8" s="687"/>
      <c r="MNV8" s="687"/>
      <c r="MNW8" s="687"/>
      <c r="MNX8" s="687"/>
      <c r="MNY8" s="687"/>
      <c r="MNZ8" s="687"/>
      <c r="MOA8" s="687"/>
      <c r="MOB8" s="687"/>
      <c r="MOC8" s="687"/>
      <c r="MOD8" s="687"/>
      <c r="MOE8" s="687"/>
      <c r="MOF8" s="687"/>
      <c r="MOG8" s="687"/>
      <c r="MOH8" s="687"/>
      <c r="MOI8" s="687"/>
      <c r="MOJ8" s="687"/>
      <c r="MOK8" s="687"/>
      <c r="MOL8" s="687"/>
      <c r="MOM8" s="687"/>
      <c r="MON8" s="687"/>
      <c r="MOO8" s="687"/>
      <c r="MOP8" s="687"/>
      <c r="MOQ8" s="687"/>
      <c r="MOR8" s="687"/>
      <c r="MOS8" s="687"/>
      <c r="MOT8" s="687"/>
      <c r="MOU8" s="687"/>
      <c r="MOV8" s="687"/>
      <c r="MOW8" s="687"/>
      <c r="MOX8" s="687"/>
      <c r="MOY8" s="687"/>
      <c r="MOZ8" s="687"/>
      <c r="MPA8" s="687"/>
      <c r="MPB8" s="687"/>
      <c r="MPC8" s="687"/>
      <c r="MPD8" s="687"/>
      <c r="MPE8" s="687"/>
      <c r="MPF8" s="687"/>
      <c r="MPG8" s="687"/>
      <c r="MPH8" s="687"/>
      <c r="MPI8" s="687"/>
      <c r="MPJ8" s="687"/>
      <c r="MPK8" s="687"/>
      <c r="MPL8" s="687"/>
      <c r="MPM8" s="687"/>
      <c r="MPN8" s="687"/>
      <c r="MPO8" s="687"/>
      <c r="MPP8" s="687"/>
      <c r="MPQ8" s="687"/>
      <c r="MPR8" s="687"/>
      <c r="MPS8" s="687"/>
      <c r="MPT8" s="687"/>
      <c r="MPU8" s="687"/>
      <c r="MPV8" s="687"/>
      <c r="MPW8" s="687"/>
      <c r="MPX8" s="687"/>
      <c r="MPY8" s="687"/>
      <c r="MPZ8" s="687"/>
      <c r="MQA8" s="687"/>
      <c r="MQB8" s="687"/>
      <c r="MQC8" s="687"/>
      <c r="MQD8" s="687"/>
      <c r="MQE8" s="687"/>
      <c r="MQF8" s="687"/>
      <c r="MQG8" s="687"/>
      <c r="MQH8" s="687"/>
      <c r="MQI8" s="687"/>
      <c r="MQJ8" s="687"/>
      <c r="MQK8" s="687"/>
      <c r="MQL8" s="687"/>
      <c r="MQM8" s="687"/>
      <c r="MQN8" s="687"/>
      <c r="MQO8" s="687"/>
      <c r="MQP8" s="687"/>
      <c r="MQQ8" s="687"/>
      <c r="MQR8" s="687"/>
      <c r="MQS8" s="687"/>
      <c r="MQT8" s="687"/>
      <c r="MQU8" s="687"/>
      <c r="MQV8" s="687"/>
      <c r="MQW8" s="687"/>
      <c r="MQX8" s="687"/>
      <c r="MQY8" s="687"/>
      <c r="MQZ8" s="687"/>
      <c r="MRA8" s="687"/>
      <c r="MRB8" s="687"/>
      <c r="MRC8" s="687"/>
      <c r="MRD8" s="687"/>
      <c r="MRE8" s="687"/>
      <c r="MRF8" s="687"/>
      <c r="MRG8" s="687"/>
      <c r="MRH8" s="687"/>
      <c r="MRI8" s="687"/>
      <c r="MRJ8" s="687"/>
      <c r="MRK8" s="687"/>
      <c r="MRL8" s="687"/>
      <c r="MRM8" s="687"/>
      <c r="MRN8" s="687"/>
      <c r="MRO8" s="687"/>
      <c r="MRP8" s="687"/>
      <c r="MRQ8" s="687"/>
      <c r="MRR8" s="687"/>
      <c r="MRS8" s="687"/>
      <c r="MRT8" s="687"/>
      <c r="MRU8" s="687"/>
      <c r="MRV8" s="687"/>
      <c r="MRW8" s="687"/>
      <c r="MRX8" s="687"/>
      <c r="MRY8" s="687"/>
      <c r="MRZ8" s="687"/>
      <c r="MSA8" s="687"/>
      <c r="MSB8" s="687"/>
      <c r="MSC8" s="687"/>
      <c r="MSD8" s="687"/>
      <c r="MSE8" s="687"/>
      <c r="MSF8" s="687"/>
      <c r="MSG8" s="687"/>
      <c r="MSH8" s="687"/>
      <c r="MSI8" s="687"/>
      <c r="MSJ8" s="687"/>
      <c r="MSK8" s="687"/>
      <c r="MSL8" s="687"/>
      <c r="MSM8" s="687"/>
      <c r="MSN8" s="687"/>
      <c r="MSO8" s="687"/>
      <c r="MSP8" s="687"/>
      <c r="MSQ8" s="687"/>
      <c r="MSR8" s="687"/>
      <c r="MSS8" s="687"/>
      <c r="MST8" s="687"/>
      <c r="MSU8" s="687"/>
      <c r="MSV8" s="687"/>
      <c r="MSW8" s="687"/>
      <c r="MSX8" s="687"/>
      <c r="MSY8" s="687"/>
      <c r="MSZ8" s="687"/>
      <c r="MTA8" s="687"/>
      <c r="MTB8" s="687"/>
      <c r="MTC8" s="687"/>
      <c r="MTD8" s="687"/>
      <c r="MTE8" s="687"/>
      <c r="MTF8" s="687"/>
      <c r="MTG8" s="687"/>
      <c r="MTH8" s="687"/>
      <c r="MTI8" s="687"/>
      <c r="MTJ8" s="687"/>
      <c r="MTK8" s="687"/>
      <c r="MTL8" s="687"/>
      <c r="MTM8" s="687"/>
      <c r="MTN8" s="687"/>
      <c r="MTO8" s="687"/>
      <c r="MTP8" s="687"/>
      <c r="MTQ8" s="687"/>
      <c r="MTR8" s="687"/>
      <c r="MTS8" s="687"/>
      <c r="MTT8" s="687"/>
      <c r="MTU8" s="687"/>
      <c r="MTV8" s="687"/>
      <c r="MTW8" s="687"/>
      <c r="MTX8" s="687"/>
      <c r="MTY8" s="687"/>
      <c r="MTZ8" s="687"/>
      <c r="MUA8" s="687"/>
      <c r="MUB8" s="687"/>
      <c r="MUC8" s="687"/>
      <c r="MUD8" s="687"/>
      <c r="MUE8" s="687"/>
      <c r="MUF8" s="687"/>
      <c r="MUG8" s="687"/>
      <c r="MUH8" s="687"/>
      <c r="MUI8" s="687"/>
      <c r="MUJ8" s="687"/>
      <c r="MUK8" s="687"/>
      <c r="MUL8" s="687"/>
      <c r="MUM8" s="687"/>
      <c r="MUN8" s="687"/>
      <c r="MUO8" s="687"/>
      <c r="MUP8" s="687"/>
      <c r="MUQ8" s="687"/>
      <c r="MUR8" s="687"/>
      <c r="MUS8" s="687"/>
      <c r="MUT8" s="687"/>
      <c r="MUU8" s="687"/>
      <c r="MUV8" s="687"/>
      <c r="MUW8" s="687"/>
      <c r="MUX8" s="687"/>
      <c r="MUY8" s="687"/>
      <c r="MUZ8" s="687"/>
      <c r="MVA8" s="687"/>
      <c r="MVB8" s="687"/>
      <c r="MVC8" s="687"/>
      <c r="MVD8" s="687"/>
      <c r="MVE8" s="687"/>
      <c r="MVF8" s="687"/>
      <c r="MVG8" s="687"/>
      <c r="MVH8" s="687"/>
      <c r="MVI8" s="687"/>
      <c r="MVJ8" s="687"/>
      <c r="MVK8" s="687"/>
      <c r="MVL8" s="687"/>
      <c r="MVM8" s="687"/>
      <c r="MVN8" s="687"/>
      <c r="MVO8" s="687"/>
      <c r="MVP8" s="687"/>
      <c r="MVQ8" s="687"/>
      <c r="MVR8" s="687"/>
      <c r="MVS8" s="687"/>
      <c r="MVT8" s="687"/>
      <c r="MVU8" s="687"/>
      <c r="MVV8" s="687"/>
      <c r="MVW8" s="687"/>
      <c r="MVX8" s="687"/>
      <c r="MVY8" s="687"/>
      <c r="MVZ8" s="687"/>
      <c r="MWA8" s="687"/>
      <c r="MWB8" s="687"/>
      <c r="MWC8" s="687"/>
      <c r="MWD8" s="687"/>
      <c r="MWE8" s="687"/>
      <c r="MWF8" s="687"/>
      <c r="MWG8" s="687"/>
      <c r="MWH8" s="687"/>
      <c r="MWI8" s="687"/>
      <c r="MWJ8" s="687"/>
      <c r="MWK8" s="687"/>
      <c r="MWL8" s="687"/>
      <c r="MWM8" s="687"/>
      <c r="MWN8" s="687"/>
      <c r="MWO8" s="687"/>
      <c r="MWP8" s="687"/>
      <c r="MWQ8" s="687"/>
      <c r="MWR8" s="687"/>
      <c r="MWS8" s="687"/>
      <c r="MWT8" s="687"/>
      <c r="MWU8" s="687"/>
      <c r="MWV8" s="687"/>
      <c r="MWW8" s="687"/>
      <c r="MWX8" s="687"/>
      <c r="MWY8" s="687"/>
      <c r="MWZ8" s="687"/>
      <c r="MXA8" s="687"/>
      <c r="MXB8" s="687"/>
      <c r="MXC8" s="687"/>
      <c r="MXD8" s="687"/>
      <c r="MXE8" s="687"/>
      <c r="MXF8" s="687"/>
      <c r="MXG8" s="687"/>
      <c r="MXH8" s="687"/>
      <c r="MXI8" s="687"/>
      <c r="MXJ8" s="687"/>
      <c r="MXK8" s="687"/>
      <c r="MXL8" s="687"/>
      <c r="MXM8" s="687"/>
      <c r="MXN8" s="687"/>
      <c r="MXO8" s="687"/>
      <c r="MXP8" s="687"/>
      <c r="MXQ8" s="687"/>
      <c r="MXR8" s="687"/>
      <c r="MXS8" s="687"/>
      <c r="MXT8" s="687"/>
      <c r="MXU8" s="687"/>
      <c r="MXV8" s="687"/>
      <c r="MXW8" s="687"/>
      <c r="MXX8" s="687"/>
      <c r="MXY8" s="687"/>
      <c r="MXZ8" s="687"/>
      <c r="MYA8" s="687"/>
      <c r="MYB8" s="687"/>
      <c r="MYC8" s="687"/>
      <c r="MYD8" s="687"/>
      <c r="MYE8" s="687"/>
      <c r="MYF8" s="687"/>
      <c r="MYG8" s="687"/>
      <c r="MYH8" s="687"/>
      <c r="MYI8" s="687"/>
      <c r="MYJ8" s="687"/>
      <c r="MYK8" s="687"/>
      <c r="MYL8" s="687"/>
      <c r="MYM8" s="687"/>
      <c r="MYN8" s="687"/>
      <c r="MYO8" s="687"/>
      <c r="MYP8" s="687"/>
      <c r="MYQ8" s="687"/>
      <c r="MYR8" s="687"/>
      <c r="MYS8" s="687"/>
      <c r="MYT8" s="687"/>
      <c r="MYU8" s="687"/>
      <c r="MYV8" s="687"/>
      <c r="MYW8" s="687"/>
      <c r="MYX8" s="687"/>
      <c r="MYY8" s="687"/>
      <c r="MYZ8" s="687"/>
      <c r="MZA8" s="687"/>
      <c r="MZB8" s="687"/>
      <c r="MZC8" s="687"/>
      <c r="MZD8" s="687"/>
      <c r="MZE8" s="687"/>
      <c r="MZF8" s="687"/>
      <c r="MZG8" s="687"/>
      <c r="MZH8" s="687"/>
      <c r="MZI8" s="687"/>
      <c r="MZJ8" s="687"/>
      <c r="MZK8" s="687"/>
      <c r="MZL8" s="687"/>
      <c r="MZM8" s="687"/>
      <c r="MZN8" s="687"/>
      <c r="MZO8" s="687"/>
      <c r="MZP8" s="687"/>
      <c r="MZQ8" s="687"/>
      <c r="MZR8" s="687"/>
      <c r="MZS8" s="687"/>
      <c r="MZT8" s="687"/>
      <c r="MZU8" s="687"/>
      <c r="MZV8" s="687"/>
      <c r="MZW8" s="687"/>
      <c r="MZX8" s="687"/>
      <c r="MZY8" s="687"/>
      <c r="MZZ8" s="687"/>
      <c r="NAA8" s="687"/>
      <c r="NAB8" s="687"/>
      <c r="NAC8" s="687"/>
      <c r="NAD8" s="687"/>
      <c r="NAE8" s="687"/>
      <c r="NAF8" s="687"/>
      <c r="NAG8" s="687"/>
      <c r="NAH8" s="687"/>
      <c r="NAI8" s="687"/>
      <c r="NAJ8" s="687"/>
      <c r="NAK8" s="687"/>
      <c r="NAL8" s="687"/>
      <c r="NAM8" s="687"/>
      <c r="NAN8" s="687"/>
      <c r="NAO8" s="687"/>
      <c r="NAP8" s="687"/>
      <c r="NAQ8" s="687"/>
      <c r="NAR8" s="687"/>
      <c r="NAS8" s="687"/>
      <c r="NAT8" s="687"/>
      <c r="NAU8" s="687"/>
      <c r="NAV8" s="687"/>
      <c r="NAW8" s="687"/>
      <c r="NAX8" s="687"/>
      <c r="NAY8" s="687"/>
      <c r="NAZ8" s="687"/>
      <c r="NBA8" s="687"/>
      <c r="NBB8" s="687"/>
      <c r="NBC8" s="687"/>
      <c r="NBD8" s="687"/>
      <c r="NBE8" s="687"/>
      <c r="NBF8" s="687"/>
      <c r="NBG8" s="687"/>
      <c r="NBH8" s="687"/>
      <c r="NBI8" s="687"/>
      <c r="NBJ8" s="687"/>
      <c r="NBK8" s="687"/>
      <c r="NBL8" s="687"/>
      <c r="NBM8" s="687"/>
      <c r="NBN8" s="687"/>
      <c r="NBO8" s="687"/>
      <c r="NBP8" s="687"/>
      <c r="NBQ8" s="687"/>
      <c r="NBR8" s="687"/>
      <c r="NBS8" s="687"/>
      <c r="NBT8" s="687"/>
      <c r="NBU8" s="687"/>
      <c r="NBV8" s="687"/>
      <c r="NBW8" s="687"/>
      <c r="NBX8" s="687"/>
      <c r="NBY8" s="687"/>
      <c r="NBZ8" s="687"/>
      <c r="NCA8" s="687"/>
      <c r="NCB8" s="687"/>
      <c r="NCC8" s="687"/>
      <c r="NCD8" s="687"/>
      <c r="NCE8" s="687"/>
      <c r="NCF8" s="687"/>
      <c r="NCG8" s="687"/>
      <c r="NCH8" s="687"/>
      <c r="NCI8" s="687"/>
      <c r="NCJ8" s="687"/>
      <c r="NCK8" s="687"/>
      <c r="NCL8" s="687"/>
      <c r="NCM8" s="687"/>
      <c r="NCN8" s="687"/>
      <c r="NCO8" s="687"/>
      <c r="NCP8" s="687"/>
      <c r="NCQ8" s="687"/>
      <c r="NCR8" s="687"/>
      <c r="NCS8" s="687"/>
      <c r="NCT8" s="687"/>
      <c r="NCU8" s="687"/>
      <c r="NCV8" s="687"/>
      <c r="NCW8" s="687"/>
      <c r="NCX8" s="687"/>
      <c r="NCY8" s="687"/>
      <c r="NCZ8" s="687"/>
      <c r="NDA8" s="687"/>
      <c r="NDB8" s="687"/>
      <c r="NDC8" s="687"/>
      <c r="NDD8" s="687"/>
      <c r="NDE8" s="687"/>
      <c r="NDF8" s="687"/>
      <c r="NDG8" s="687"/>
      <c r="NDH8" s="687"/>
      <c r="NDI8" s="687"/>
      <c r="NDJ8" s="687"/>
      <c r="NDK8" s="687"/>
      <c r="NDL8" s="687"/>
      <c r="NDM8" s="687"/>
      <c r="NDN8" s="687"/>
      <c r="NDO8" s="687"/>
      <c r="NDP8" s="687"/>
      <c r="NDQ8" s="687"/>
      <c r="NDR8" s="687"/>
      <c r="NDS8" s="687"/>
      <c r="NDT8" s="687"/>
      <c r="NDU8" s="687"/>
      <c r="NDV8" s="687"/>
      <c r="NDW8" s="687"/>
      <c r="NDX8" s="687"/>
      <c r="NDY8" s="687"/>
      <c r="NDZ8" s="687"/>
      <c r="NEA8" s="687"/>
      <c r="NEB8" s="687"/>
      <c r="NEC8" s="687"/>
      <c r="NED8" s="687"/>
      <c r="NEE8" s="687"/>
      <c r="NEF8" s="687"/>
      <c r="NEG8" s="687"/>
      <c r="NEH8" s="687"/>
      <c r="NEI8" s="687"/>
      <c r="NEJ8" s="687"/>
      <c r="NEK8" s="687"/>
      <c r="NEL8" s="687"/>
      <c r="NEM8" s="687"/>
      <c r="NEN8" s="687"/>
      <c r="NEO8" s="687"/>
      <c r="NEP8" s="687"/>
      <c r="NEQ8" s="687"/>
      <c r="NER8" s="687"/>
      <c r="NES8" s="687"/>
      <c r="NET8" s="687"/>
      <c r="NEU8" s="687"/>
      <c r="NEV8" s="687"/>
      <c r="NEW8" s="687"/>
      <c r="NEX8" s="687"/>
      <c r="NEY8" s="687"/>
      <c r="NEZ8" s="687"/>
      <c r="NFA8" s="687"/>
      <c r="NFB8" s="687"/>
      <c r="NFC8" s="687"/>
      <c r="NFD8" s="687"/>
      <c r="NFE8" s="687"/>
      <c r="NFF8" s="687"/>
      <c r="NFG8" s="687"/>
      <c r="NFH8" s="687"/>
      <c r="NFI8" s="687"/>
      <c r="NFJ8" s="687"/>
      <c r="NFK8" s="687"/>
      <c r="NFL8" s="687"/>
      <c r="NFM8" s="687"/>
      <c r="NFN8" s="687"/>
      <c r="NFO8" s="687"/>
      <c r="NFP8" s="687"/>
      <c r="NFQ8" s="687"/>
      <c r="NFR8" s="687"/>
      <c r="NFS8" s="687"/>
      <c r="NFT8" s="687"/>
      <c r="NFU8" s="687"/>
      <c r="NFV8" s="687"/>
      <c r="NFW8" s="687"/>
      <c r="NFX8" s="687"/>
      <c r="NFY8" s="687"/>
      <c r="NFZ8" s="687"/>
      <c r="NGA8" s="687"/>
      <c r="NGB8" s="687"/>
      <c r="NGC8" s="687"/>
      <c r="NGD8" s="687"/>
      <c r="NGE8" s="687"/>
      <c r="NGF8" s="687"/>
      <c r="NGG8" s="687"/>
      <c r="NGH8" s="687"/>
      <c r="NGI8" s="687"/>
      <c r="NGJ8" s="687"/>
      <c r="NGK8" s="687"/>
      <c r="NGL8" s="687"/>
      <c r="NGM8" s="687"/>
      <c r="NGN8" s="687"/>
      <c r="NGO8" s="687"/>
      <c r="NGP8" s="687"/>
      <c r="NGQ8" s="687"/>
      <c r="NGR8" s="687"/>
      <c r="NGS8" s="687"/>
      <c r="NGT8" s="687"/>
      <c r="NGU8" s="687"/>
      <c r="NGV8" s="687"/>
      <c r="NGW8" s="687"/>
      <c r="NGX8" s="687"/>
      <c r="NGY8" s="687"/>
      <c r="NGZ8" s="687"/>
      <c r="NHA8" s="687"/>
      <c r="NHB8" s="687"/>
      <c r="NHC8" s="687"/>
      <c r="NHD8" s="687"/>
      <c r="NHE8" s="687"/>
      <c r="NHF8" s="687"/>
      <c r="NHG8" s="687"/>
      <c r="NHH8" s="687"/>
      <c r="NHI8" s="687"/>
      <c r="NHJ8" s="687"/>
      <c r="NHK8" s="687"/>
      <c r="NHL8" s="687"/>
      <c r="NHM8" s="687"/>
      <c r="NHN8" s="687"/>
      <c r="NHO8" s="687"/>
      <c r="NHP8" s="687"/>
      <c r="NHQ8" s="687"/>
      <c r="NHR8" s="687"/>
      <c r="NHS8" s="687"/>
      <c r="NHT8" s="687"/>
      <c r="NHU8" s="687"/>
      <c r="NHV8" s="687"/>
      <c r="NHW8" s="687"/>
      <c r="NHX8" s="687"/>
      <c r="NHY8" s="687"/>
      <c r="NHZ8" s="687"/>
      <c r="NIA8" s="687"/>
      <c r="NIB8" s="687"/>
      <c r="NIC8" s="687"/>
      <c r="NID8" s="687"/>
      <c r="NIE8" s="687"/>
      <c r="NIF8" s="687"/>
      <c r="NIG8" s="687"/>
      <c r="NIH8" s="687"/>
      <c r="NII8" s="687"/>
      <c r="NIJ8" s="687"/>
      <c r="NIK8" s="687"/>
      <c r="NIL8" s="687"/>
      <c r="NIM8" s="687"/>
      <c r="NIN8" s="687"/>
      <c r="NIO8" s="687"/>
      <c r="NIP8" s="687"/>
      <c r="NIQ8" s="687"/>
      <c r="NIR8" s="687"/>
      <c r="NIS8" s="687"/>
      <c r="NIT8" s="687"/>
      <c r="NIU8" s="687"/>
      <c r="NIV8" s="687"/>
      <c r="NIW8" s="687"/>
      <c r="NIX8" s="687"/>
      <c r="NIY8" s="687"/>
      <c r="NIZ8" s="687"/>
      <c r="NJA8" s="687"/>
      <c r="NJB8" s="687"/>
      <c r="NJC8" s="687"/>
      <c r="NJD8" s="687"/>
      <c r="NJE8" s="687"/>
      <c r="NJF8" s="687"/>
      <c r="NJG8" s="687"/>
      <c r="NJH8" s="687"/>
      <c r="NJI8" s="687"/>
      <c r="NJJ8" s="687"/>
      <c r="NJK8" s="687"/>
      <c r="NJL8" s="687"/>
      <c r="NJM8" s="687"/>
      <c r="NJN8" s="687"/>
      <c r="NJO8" s="687"/>
      <c r="NJP8" s="687"/>
      <c r="NJQ8" s="687"/>
      <c r="NJR8" s="687"/>
      <c r="NJS8" s="687"/>
      <c r="NJT8" s="687"/>
      <c r="NJU8" s="687"/>
      <c r="NJV8" s="687"/>
      <c r="NJW8" s="687"/>
      <c r="NJX8" s="687"/>
      <c r="NJY8" s="687"/>
      <c r="NJZ8" s="687"/>
      <c r="NKA8" s="687"/>
      <c r="NKB8" s="687"/>
      <c r="NKC8" s="687"/>
      <c r="NKD8" s="687"/>
      <c r="NKE8" s="687"/>
      <c r="NKF8" s="687"/>
      <c r="NKG8" s="687"/>
      <c r="NKH8" s="687"/>
      <c r="NKI8" s="687"/>
      <c r="NKJ8" s="687"/>
      <c r="NKK8" s="687"/>
      <c r="NKL8" s="687"/>
      <c r="NKM8" s="687"/>
      <c r="NKN8" s="687"/>
      <c r="NKO8" s="687"/>
      <c r="NKP8" s="687"/>
      <c r="NKQ8" s="687"/>
      <c r="NKR8" s="687"/>
      <c r="NKS8" s="687"/>
      <c r="NKT8" s="687"/>
      <c r="NKU8" s="687"/>
      <c r="NKV8" s="687"/>
      <c r="NKW8" s="687"/>
      <c r="NKX8" s="687"/>
      <c r="NKY8" s="687"/>
      <c r="NKZ8" s="687"/>
      <c r="NLA8" s="687"/>
      <c r="NLB8" s="687"/>
      <c r="NLC8" s="687"/>
      <c r="NLD8" s="687"/>
      <c r="NLE8" s="687"/>
      <c r="NLF8" s="687"/>
      <c r="NLG8" s="687"/>
      <c r="NLH8" s="687"/>
      <c r="NLI8" s="687"/>
      <c r="NLJ8" s="687"/>
      <c r="NLK8" s="687"/>
      <c r="NLL8" s="687"/>
      <c r="NLM8" s="687"/>
      <c r="NLN8" s="687"/>
      <c r="NLO8" s="687"/>
      <c r="NLP8" s="687"/>
      <c r="NLQ8" s="687"/>
      <c r="NLR8" s="687"/>
      <c r="NLS8" s="687"/>
      <c r="NLT8" s="687"/>
      <c r="NLU8" s="687"/>
      <c r="NLV8" s="687"/>
      <c r="NLW8" s="687"/>
      <c r="NLX8" s="687"/>
      <c r="NLY8" s="687"/>
      <c r="NLZ8" s="687"/>
      <c r="NMA8" s="687"/>
      <c r="NMB8" s="687"/>
      <c r="NMC8" s="687"/>
      <c r="NMD8" s="687"/>
      <c r="NME8" s="687"/>
      <c r="NMF8" s="687"/>
      <c r="NMG8" s="687"/>
      <c r="NMH8" s="687"/>
      <c r="NMI8" s="687"/>
      <c r="NMJ8" s="687"/>
      <c r="NMK8" s="687"/>
      <c r="NML8" s="687"/>
      <c r="NMM8" s="687"/>
      <c r="NMN8" s="687"/>
      <c r="NMO8" s="687"/>
      <c r="NMP8" s="687"/>
      <c r="NMQ8" s="687"/>
      <c r="NMR8" s="687"/>
      <c r="NMS8" s="687"/>
      <c r="NMT8" s="687"/>
      <c r="NMU8" s="687"/>
      <c r="NMV8" s="687"/>
      <c r="NMW8" s="687"/>
      <c r="NMX8" s="687"/>
      <c r="NMY8" s="687"/>
      <c r="NMZ8" s="687"/>
      <c r="NNA8" s="687"/>
      <c r="NNB8" s="687"/>
      <c r="NNC8" s="687"/>
      <c r="NND8" s="687"/>
      <c r="NNE8" s="687"/>
      <c r="NNF8" s="687"/>
      <c r="NNG8" s="687"/>
      <c r="NNH8" s="687"/>
      <c r="NNI8" s="687"/>
      <c r="NNJ8" s="687"/>
      <c r="NNK8" s="687"/>
      <c r="NNL8" s="687"/>
      <c r="NNM8" s="687"/>
      <c r="NNN8" s="687"/>
      <c r="NNO8" s="687"/>
      <c r="NNP8" s="687"/>
      <c r="NNQ8" s="687"/>
      <c r="NNR8" s="687"/>
      <c r="NNS8" s="687"/>
      <c r="NNT8" s="687"/>
      <c r="NNU8" s="687"/>
      <c r="NNV8" s="687"/>
      <c r="NNW8" s="687"/>
      <c r="NNX8" s="687"/>
      <c r="NNY8" s="687"/>
      <c r="NNZ8" s="687"/>
      <c r="NOA8" s="687"/>
      <c r="NOB8" s="687"/>
      <c r="NOC8" s="687"/>
      <c r="NOD8" s="687"/>
      <c r="NOE8" s="687"/>
      <c r="NOF8" s="687"/>
      <c r="NOG8" s="687"/>
      <c r="NOH8" s="687"/>
      <c r="NOI8" s="687"/>
      <c r="NOJ8" s="687"/>
      <c r="NOK8" s="687"/>
      <c r="NOL8" s="687"/>
      <c r="NOM8" s="687"/>
      <c r="NON8" s="687"/>
      <c r="NOO8" s="687"/>
      <c r="NOP8" s="687"/>
      <c r="NOQ8" s="687"/>
      <c r="NOR8" s="687"/>
      <c r="NOS8" s="687"/>
      <c r="NOT8" s="687"/>
      <c r="NOU8" s="687"/>
      <c r="NOV8" s="687"/>
      <c r="NOW8" s="687"/>
      <c r="NOX8" s="687"/>
      <c r="NOY8" s="687"/>
      <c r="NOZ8" s="687"/>
      <c r="NPA8" s="687"/>
      <c r="NPB8" s="687"/>
      <c r="NPC8" s="687"/>
      <c r="NPD8" s="687"/>
      <c r="NPE8" s="687"/>
      <c r="NPF8" s="687"/>
      <c r="NPG8" s="687"/>
      <c r="NPH8" s="687"/>
      <c r="NPI8" s="687"/>
      <c r="NPJ8" s="687"/>
      <c r="NPK8" s="687"/>
      <c r="NPL8" s="687"/>
      <c r="NPM8" s="687"/>
      <c r="NPN8" s="687"/>
      <c r="NPO8" s="687"/>
      <c r="NPP8" s="687"/>
      <c r="NPQ8" s="687"/>
      <c r="NPR8" s="687"/>
      <c r="NPS8" s="687"/>
      <c r="NPT8" s="687"/>
      <c r="NPU8" s="687"/>
      <c r="NPV8" s="687"/>
      <c r="NPW8" s="687"/>
      <c r="NPX8" s="687"/>
      <c r="NPY8" s="687"/>
      <c r="NPZ8" s="687"/>
      <c r="NQA8" s="687"/>
      <c r="NQB8" s="687"/>
      <c r="NQC8" s="687"/>
      <c r="NQD8" s="687"/>
      <c r="NQE8" s="687"/>
      <c r="NQF8" s="687"/>
      <c r="NQG8" s="687"/>
      <c r="NQH8" s="687"/>
      <c r="NQI8" s="687"/>
      <c r="NQJ8" s="687"/>
      <c r="NQK8" s="687"/>
      <c r="NQL8" s="687"/>
      <c r="NQM8" s="687"/>
      <c r="NQN8" s="687"/>
      <c r="NQO8" s="687"/>
      <c r="NQP8" s="687"/>
      <c r="NQQ8" s="687"/>
      <c r="NQR8" s="687"/>
      <c r="NQS8" s="687"/>
      <c r="NQT8" s="687"/>
      <c r="NQU8" s="687"/>
      <c r="NQV8" s="687"/>
      <c r="NQW8" s="687"/>
      <c r="NQX8" s="687"/>
      <c r="NQY8" s="687"/>
      <c r="NQZ8" s="687"/>
      <c r="NRA8" s="687"/>
      <c r="NRB8" s="687"/>
      <c r="NRC8" s="687"/>
      <c r="NRD8" s="687"/>
      <c r="NRE8" s="687"/>
      <c r="NRF8" s="687"/>
      <c r="NRG8" s="687"/>
      <c r="NRH8" s="687"/>
      <c r="NRI8" s="687"/>
      <c r="NRJ8" s="687"/>
      <c r="NRK8" s="687"/>
      <c r="NRL8" s="687"/>
      <c r="NRM8" s="687"/>
      <c r="NRN8" s="687"/>
      <c r="NRO8" s="687"/>
      <c r="NRP8" s="687"/>
      <c r="NRQ8" s="687"/>
      <c r="NRR8" s="687"/>
      <c r="NRS8" s="687"/>
      <c r="NRT8" s="687"/>
      <c r="NRU8" s="687"/>
      <c r="NRV8" s="687"/>
      <c r="NRW8" s="687"/>
      <c r="NRX8" s="687"/>
      <c r="NRY8" s="687"/>
      <c r="NRZ8" s="687"/>
      <c r="NSA8" s="687"/>
      <c r="NSB8" s="687"/>
      <c r="NSC8" s="687"/>
      <c r="NSD8" s="687"/>
      <c r="NSE8" s="687"/>
      <c r="NSF8" s="687"/>
      <c r="NSG8" s="687"/>
      <c r="NSH8" s="687"/>
      <c r="NSI8" s="687"/>
      <c r="NSJ8" s="687"/>
      <c r="NSK8" s="687"/>
      <c r="NSL8" s="687"/>
      <c r="NSM8" s="687"/>
      <c r="NSN8" s="687"/>
      <c r="NSO8" s="687"/>
      <c r="NSP8" s="687"/>
      <c r="NSQ8" s="687"/>
      <c r="NSR8" s="687"/>
      <c r="NSS8" s="687"/>
      <c r="NST8" s="687"/>
      <c r="NSU8" s="687"/>
      <c r="NSV8" s="687"/>
      <c r="NSW8" s="687"/>
      <c r="NSX8" s="687"/>
      <c r="NSY8" s="687"/>
      <c r="NSZ8" s="687"/>
      <c r="NTA8" s="687"/>
      <c r="NTB8" s="687"/>
      <c r="NTC8" s="687"/>
      <c r="NTD8" s="687"/>
      <c r="NTE8" s="687"/>
      <c r="NTF8" s="687"/>
      <c r="NTG8" s="687"/>
      <c r="NTH8" s="687"/>
      <c r="NTI8" s="687"/>
      <c r="NTJ8" s="687"/>
      <c r="NTK8" s="687"/>
      <c r="NTL8" s="687"/>
      <c r="NTM8" s="687"/>
      <c r="NTN8" s="687"/>
      <c r="NTO8" s="687"/>
      <c r="NTP8" s="687"/>
      <c r="NTQ8" s="687"/>
      <c r="NTR8" s="687"/>
      <c r="NTS8" s="687"/>
      <c r="NTT8" s="687"/>
      <c r="NTU8" s="687"/>
      <c r="NTV8" s="687"/>
      <c r="NTW8" s="687"/>
      <c r="NTX8" s="687"/>
      <c r="NTY8" s="687"/>
      <c r="NTZ8" s="687"/>
      <c r="NUA8" s="687"/>
      <c r="NUB8" s="687"/>
      <c r="NUC8" s="687"/>
      <c r="NUD8" s="687"/>
      <c r="NUE8" s="687"/>
      <c r="NUF8" s="687"/>
      <c r="NUG8" s="687"/>
      <c r="NUH8" s="687"/>
      <c r="NUI8" s="687"/>
      <c r="NUJ8" s="687"/>
      <c r="NUK8" s="687"/>
      <c r="NUL8" s="687"/>
      <c r="NUM8" s="687"/>
      <c r="NUN8" s="687"/>
      <c r="NUO8" s="687"/>
      <c r="NUP8" s="687"/>
      <c r="NUQ8" s="687"/>
      <c r="NUR8" s="687"/>
      <c r="NUS8" s="687"/>
      <c r="NUT8" s="687"/>
      <c r="NUU8" s="687"/>
      <c r="NUV8" s="687"/>
      <c r="NUW8" s="687"/>
      <c r="NUX8" s="687"/>
      <c r="NUY8" s="687"/>
      <c r="NUZ8" s="687"/>
      <c r="NVA8" s="687"/>
      <c r="NVB8" s="687"/>
      <c r="NVC8" s="687"/>
      <c r="NVD8" s="687"/>
      <c r="NVE8" s="687"/>
      <c r="NVF8" s="687"/>
      <c r="NVG8" s="687"/>
      <c r="NVH8" s="687"/>
      <c r="NVI8" s="687"/>
      <c r="NVJ8" s="687"/>
      <c r="NVK8" s="687"/>
      <c r="NVL8" s="687"/>
      <c r="NVM8" s="687"/>
      <c r="NVN8" s="687"/>
      <c r="NVO8" s="687"/>
      <c r="NVP8" s="687"/>
      <c r="NVQ8" s="687"/>
      <c r="NVR8" s="687"/>
      <c r="NVS8" s="687"/>
      <c r="NVT8" s="687"/>
      <c r="NVU8" s="687"/>
      <c r="NVV8" s="687"/>
      <c r="NVW8" s="687"/>
      <c r="NVX8" s="687"/>
      <c r="NVY8" s="687"/>
      <c r="NVZ8" s="687"/>
      <c r="NWA8" s="687"/>
      <c r="NWB8" s="687"/>
      <c r="NWC8" s="687"/>
      <c r="NWD8" s="687"/>
      <c r="NWE8" s="687"/>
      <c r="NWF8" s="687"/>
      <c r="NWG8" s="687"/>
      <c r="NWH8" s="687"/>
      <c r="NWI8" s="687"/>
      <c r="NWJ8" s="687"/>
      <c r="NWK8" s="687"/>
      <c r="NWL8" s="687"/>
      <c r="NWM8" s="687"/>
      <c r="NWN8" s="687"/>
      <c r="NWO8" s="687"/>
      <c r="NWP8" s="687"/>
      <c r="NWQ8" s="687"/>
      <c r="NWR8" s="687"/>
      <c r="NWS8" s="687"/>
      <c r="NWT8" s="687"/>
      <c r="NWU8" s="687"/>
      <c r="NWV8" s="687"/>
      <c r="NWW8" s="687"/>
      <c r="NWX8" s="687"/>
      <c r="NWY8" s="687"/>
      <c r="NWZ8" s="687"/>
      <c r="NXA8" s="687"/>
      <c r="NXB8" s="687"/>
      <c r="NXC8" s="687"/>
      <c r="NXD8" s="687"/>
      <c r="NXE8" s="687"/>
      <c r="NXF8" s="687"/>
      <c r="NXG8" s="687"/>
      <c r="NXH8" s="687"/>
      <c r="NXI8" s="687"/>
      <c r="NXJ8" s="687"/>
      <c r="NXK8" s="687"/>
      <c r="NXL8" s="687"/>
      <c r="NXM8" s="687"/>
      <c r="NXN8" s="687"/>
      <c r="NXO8" s="687"/>
      <c r="NXP8" s="687"/>
      <c r="NXQ8" s="687"/>
      <c r="NXR8" s="687"/>
      <c r="NXS8" s="687"/>
      <c r="NXT8" s="687"/>
      <c r="NXU8" s="687"/>
      <c r="NXV8" s="687"/>
      <c r="NXW8" s="687"/>
      <c r="NXX8" s="687"/>
      <c r="NXY8" s="687"/>
      <c r="NXZ8" s="687"/>
      <c r="NYA8" s="687"/>
      <c r="NYB8" s="687"/>
      <c r="NYC8" s="687"/>
      <c r="NYD8" s="687"/>
      <c r="NYE8" s="687"/>
      <c r="NYF8" s="687"/>
      <c r="NYG8" s="687"/>
      <c r="NYH8" s="687"/>
      <c r="NYI8" s="687"/>
      <c r="NYJ8" s="687"/>
      <c r="NYK8" s="687"/>
      <c r="NYL8" s="687"/>
      <c r="NYM8" s="687"/>
      <c r="NYN8" s="687"/>
      <c r="NYO8" s="687"/>
      <c r="NYP8" s="687"/>
      <c r="NYQ8" s="687"/>
      <c r="NYR8" s="687"/>
      <c r="NYS8" s="687"/>
      <c r="NYT8" s="687"/>
      <c r="NYU8" s="687"/>
      <c r="NYV8" s="687"/>
      <c r="NYW8" s="687"/>
      <c r="NYX8" s="687"/>
      <c r="NYY8" s="687"/>
      <c r="NYZ8" s="687"/>
      <c r="NZA8" s="687"/>
      <c r="NZB8" s="687"/>
      <c r="NZC8" s="687"/>
      <c r="NZD8" s="687"/>
      <c r="NZE8" s="687"/>
      <c r="NZF8" s="687"/>
      <c r="NZG8" s="687"/>
      <c r="NZH8" s="687"/>
      <c r="NZI8" s="687"/>
      <c r="NZJ8" s="687"/>
      <c r="NZK8" s="687"/>
      <c r="NZL8" s="687"/>
      <c r="NZM8" s="687"/>
      <c r="NZN8" s="687"/>
      <c r="NZO8" s="687"/>
      <c r="NZP8" s="687"/>
      <c r="NZQ8" s="687"/>
      <c r="NZR8" s="687"/>
      <c r="NZS8" s="687"/>
      <c r="NZT8" s="687"/>
      <c r="NZU8" s="687"/>
      <c r="NZV8" s="687"/>
      <c r="NZW8" s="687"/>
      <c r="NZX8" s="687"/>
      <c r="NZY8" s="687"/>
      <c r="NZZ8" s="687"/>
      <c r="OAA8" s="687"/>
      <c r="OAB8" s="687"/>
      <c r="OAC8" s="687"/>
      <c r="OAD8" s="687"/>
      <c r="OAE8" s="687"/>
      <c r="OAF8" s="687"/>
      <c r="OAG8" s="687"/>
      <c r="OAH8" s="687"/>
      <c r="OAI8" s="687"/>
      <c r="OAJ8" s="687"/>
      <c r="OAK8" s="687"/>
      <c r="OAL8" s="687"/>
      <c r="OAM8" s="687"/>
      <c r="OAN8" s="687"/>
      <c r="OAO8" s="687"/>
      <c r="OAP8" s="687"/>
      <c r="OAQ8" s="687"/>
      <c r="OAR8" s="687"/>
      <c r="OAS8" s="687"/>
      <c r="OAT8" s="687"/>
      <c r="OAU8" s="687"/>
      <c r="OAV8" s="687"/>
      <c r="OAW8" s="687"/>
      <c r="OAX8" s="687"/>
      <c r="OAY8" s="687"/>
      <c r="OAZ8" s="687"/>
      <c r="OBA8" s="687"/>
      <c r="OBB8" s="687"/>
      <c r="OBC8" s="687"/>
      <c r="OBD8" s="687"/>
      <c r="OBE8" s="687"/>
      <c r="OBF8" s="687"/>
      <c r="OBG8" s="687"/>
      <c r="OBH8" s="687"/>
      <c r="OBI8" s="687"/>
      <c r="OBJ8" s="687"/>
      <c r="OBK8" s="687"/>
      <c r="OBL8" s="687"/>
      <c r="OBM8" s="687"/>
      <c r="OBN8" s="687"/>
      <c r="OBO8" s="687"/>
      <c r="OBP8" s="687"/>
      <c r="OBQ8" s="687"/>
      <c r="OBR8" s="687"/>
      <c r="OBS8" s="687"/>
      <c r="OBT8" s="687"/>
      <c r="OBU8" s="687"/>
      <c r="OBV8" s="687"/>
      <c r="OBW8" s="687"/>
      <c r="OBX8" s="687"/>
      <c r="OBY8" s="687"/>
      <c r="OBZ8" s="687"/>
      <c r="OCA8" s="687"/>
      <c r="OCB8" s="687"/>
      <c r="OCC8" s="687"/>
      <c r="OCD8" s="687"/>
      <c r="OCE8" s="687"/>
      <c r="OCF8" s="687"/>
      <c r="OCG8" s="687"/>
      <c r="OCH8" s="687"/>
      <c r="OCI8" s="687"/>
      <c r="OCJ8" s="687"/>
      <c r="OCK8" s="687"/>
      <c r="OCL8" s="687"/>
      <c r="OCM8" s="687"/>
      <c r="OCN8" s="687"/>
      <c r="OCO8" s="687"/>
      <c r="OCP8" s="687"/>
      <c r="OCQ8" s="687"/>
      <c r="OCR8" s="687"/>
      <c r="OCS8" s="687"/>
      <c r="OCT8" s="687"/>
      <c r="OCU8" s="687"/>
      <c r="OCV8" s="687"/>
      <c r="OCW8" s="687"/>
      <c r="OCX8" s="687"/>
      <c r="OCY8" s="687"/>
      <c r="OCZ8" s="687"/>
      <c r="ODA8" s="687"/>
      <c r="ODB8" s="687"/>
      <c r="ODC8" s="687"/>
      <c r="ODD8" s="687"/>
      <c r="ODE8" s="687"/>
      <c r="ODF8" s="687"/>
      <c r="ODG8" s="687"/>
      <c r="ODH8" s="687"/>
      <c r="ODI8" s="687"/>
      <c r="ODJ8" s="687"/>
      <c r="ODK8" s="687"/>
      <c r="ODL8" s="687"/>
      <c r="ODM8" s="687"/>
      <c r="ODN8" s="687"/>
      <c r="ODO8" s="687"/>
      <c r="ODP8" s="687"/>
      <c r="ODQ8" s="687"/>
      <c r="ODR8" s="687"/>
      <c r="ODS8" s="687"/>
      <c r="ODT8" s="687"/>
      <c r="ODU8" s="687"/>
      <c r="ODV8" s="687"/>
      <c r="ODW8" s="687"/>
      <c r="ODX8" s="687"/>
      <c r="ODY8" s="687"/>
      <c r="ODZ8" s="687"/>
      <c r="OEA8" s="687"/>
      <c r="OEB8" s="687"/>
      <c r="OEC8" s="687"/>
      <c r="OED8" s="687"/>
      <c r="OEE8" s="687"/>
      <c r="OEF8" s="687"/>
      <c r="OEG8" s="687"/>
      <c r="OEH8" s="687"/>
      <c r="OEI8" s="687"/>
      <c r="OEJ8" s="687"/>
      <c r="OEK8" s="687"/>
      <c r="OEL8" s="687"/>
      <c r="OEM8" s="687"/>
      <c r="OEN8" s="687"/>
      <c r="OEO8" s="687"/>
      <c r="OEP8" s="687"/>
      <c r="OEQ8" s="687"/>
      <c r="OER8" s="687"/>
      <c r="OES8" s="687"/>
      <c r="OET8" s="687"/>
      <c r="OEU8" s="687"/>
      <c r="OEV8" s="687"/>
      <c r="OEW8" s="687"/>
      <c r="OEX8" s="687"/>
      <c r="OEY8" s="687"/>
      <c r="OEZ8" s="687"/>
      <c r="OFA8" s="687"/>
      <c r="OFB8" s="687"/>
      <c r="OFC8" s="687"/>
      <c r="OFD8" s="687"/>
      <c r="OFE8" s="687"/>
      <c r="OFF8" s="687"/>
      <c r="OFG8" s="687"/>
      <c r="OFH8" s="687"/>
      <c r="OFI8" s="687"/>
      <c r="OFJ8" s="687"/>
      <c r="OFK8" s="687"/>
      <c r="OFL8" s="687"/>
      <c r="OFM8" s="687"/>
      <c r="OFN8" s="687"/>
      <c r="OFO8" s="687"/>
      <c r="OFP8" s="687"/>
      <c r="OFQ8" s="687"/>
      <c r="OFR8" s="687"/>
      <c r="OFS8" s="687"/>
      <c r="OFT8" s="687"/>
      <c r="OFU8" s="687"/>
      <c r="OFV8" s="687"/>
      <c r="OFW8" s="687"/>
      <c r="OFX8" s="687"/>
      <c r="OFY8" s="687"/>
      <c r="OFZ8" s="687"/>
      <c r="OGA8" s="687"/>
      <c r="OGB8" s="687"/>
      <c r="OGC8" s="687"/>
      <c r="OGD8" s="687"/>
      <c r="OGE8" s="687"/>
      <c r="OGF8" s="687"/>
      <c r="OGG8" s="687"/>
      <c r="OGH8" s="687"/>
      <c r="OGI8" s="687"/>
      <c r="OGJ8" s="687"/>
      <c r="OGK8" s="687"/>
      <c r="OGL8" s="687"/>
      <c r="OGM8" s="687"/>
      <c r="OGN8" s="687"/>
      <c r="OGO8" s="687"/>
      <c r="OGP8" s="687"/>
      <c r="OGQ8" s="687"/>
      <c r="OGR8" s="687"/>
      <c r="OGS8" s="687"/>
      <c r="OGT8" s="687"/>
      <c r="OGU8" s="687"/>
      <c r="OGV8" s="687"/>
      <c r="OGW8" s="687"/>
      <c r="OGX8" s="687"/>
      <c r="OGY8" s="687"/>
      <c r="OGZ8" s="687"/>
      <c r="OHA8" s="687"/>
      <c r="OHB8" s="687"/>
      <c r="OHC8" s="687"/>
      <c r="OHD8" s="687"/>
      <c r="OHE8" s="687"/>
      <c r="OHF8" s="687"/>
      <c r="OHG8" s="687"/>
      <c r="OHH8" s="687"/>
      <c r="OHI8" s="687"/>
      <c r="OHJ8" s="687"/>
      <c r="OHK8" s="687"/>
      <c r="OHL8" s="687"/>
      <c r="OHM8" s="687"/>
      <c r="OHN8" s="687"/>
      <c r="OHO8" s="687"/>
      <c r="OHP8" s="687"/>
      <c r="OHQ8" s="687"/>
      <c r="OHR8" s="687"/>
      <c r="OHS8" s="687"/>
      <c r="OHT8" s="687"/>
      <c r="OHU8" s="687"/>
      <c r="OHV8" s="687"/>
      <c r="OHW8" s="687"/>
      <c r="OHX8" s="687"/>
      <c r="OHY8" s="687"/>
      <c r="OHZ8" s="687"/>
      <c r="OIA8" s="687"/>
      <c r="OIB8" s="687"/>
      <c r="OIC8" s="687"/>
      <c r="OID8" s="687"/>
      <c r="OIE8" s="687"/>
      <c r="OIF8" s="687"/>
      <c r="OIG8" s="687"/>
      <c r="OIH8" s="687"/>
      <c r="OII8" s="687"/>
      <c r="OIJ8" s="687"/>
      <c r="OIK8" s="687"/>
      <c r="OIL8" s="687"/>
      <c r="OIM8" s="687"/>
      <c r="OIN8" s="687"/>
      <c r="OIO8" s="687"/>
      <c r="OIP8" s="687"/>
      <c r="OIQ8" s="687"/>
      <c r="OIR8" s="687"/>
      <c r="OIS8" s="687"/>
      <c r="OIT8" s="687"/>
      <c r="OIU8" s="687"/>
      <c r="OIV8" s="687"/>
      <c r="OIW8" s="687"/>
      <c r="OIX8" s="687"/>
      <c r="OIY8" s="687"/>
      <c r="OIZ8" s="687"/>
      <c r="OJA8" s="687"/>
      <c r="OJB8" s="687"/>
      <c r="OJC8" s="687"/>
      <c r="OJD8" s="687"/>
      <c r="OJE8" s="687"/>
      <c r="OJF8" s="687"/>
      <c r="OJG8" s="687"/>
      <c r="OJH8" s="687"/>
      <c r="OJI8" s="687"/>
      <c r="OJJ8" s="687"/>
      <c r="OJK8" s="687"/>
      <c r="OJL8" s="687"/>
      <c r="OJM8" s="687"/>
      <c r="OJN8" s="687"/>
      <c r="OJO8" s="687"/>
      <c r="OJP8" s="687"/>
      <c r="OJQ8" s="687"/>
      <c r="OJR8" s="687"/>
      <c r="OJS8" s="687"/>
      <c r="OJT8" s="687"/>
      <c r="OJU8" s="687"/>
      <c r="OJV8" s="687"/>
      <c r="OJW8" s="687"/>
      <c r="OJX8" s="687"/>
      <c r="OJY8" s="687"/>
      <c r="OJZ8" s="687"/>
      <c r="OKA8" s="687"/>
      <c r="OKB8" s="687"/>
      <c r="OKC8" s="687"/>
      <c r="OKD8" s="687"/>
      <c r="OKE8" s="687"/>
      <c r="OKF8" s="687"/>
      <c r="OKG8" s="687"/>
      <c r="OKH8" s="687"/>
      <c r="OKI8" s="687"/>
      <c r="OKJ8" s="687"/>
      <c r="OKK8" s="687"/>
      <c r="OKL8" s="687"/>
      <c r="OKM8" s="687"/>
      <c r="OKN8" s="687"/>
      <c r="OKO8" s="687"/>
      <c r="OKP8" s="687"/>
      <c r="OKQ8" s="687"/>
      <c r="OKR8" s="687"/>
      <c r="OKS8" s="687"/>
      <c r="OKT8" s="687"/>
      <c r="OKU8" s="687"/>
      <c r="OKV8" s="687"/>
      <c r="OKW8" s="687"/>
      <c r="OKX8" s="687"/>
      <c r="OKY8" s="687"/>
      <c r="OKZ8" s="687"/>
      <c r="OLA8" s="687"/>
      <c r="OLB8" s="687"/>
      <c r="OLC8" s="687"/>
      <c r="OLD8" s="687"/>
      <c r="OLE8" s="687"/>
      <c r="OLF8" s="687"/>
      <c r="OLG8" s="687"/>
      <c r="OLH8" s="687"/>
      <c r="OLI8" s="687"/>
      <c r="OLJ8" s="687"/>
      <c r="OLK8" s="687"/>
      <c r="OLL8" s="687"/>
      <c r="OLM8" s="687"/>
      <c r="OLN8" s="687"/>
      <c r="OLO8" s="687"/>
      <c r="OLP8" s="687"/>
      <c r="OLQ8" s="687"/>
      <c r="OLR8" s="687"/>
      <c r="OLS8" s="687"/>
      <c r="OLT8" s="687"/>
      <c r="OLU8" s="687"/>
      <c r="OLV8" s="687"/>
      <c r="OLW8" s="687"/>
      <c r="OLX8" s="687"/>
      <c r="OLY8" s="687"/>
      <c r="OLZ8" s="687"/>
      <c r="OMA8" s="687"/>
      <c r="OMB8" s="687"/>
      <c r="OMC8" s="687"/>
      <c r="OMD8" s="687"/>
      <c r="OME8" s="687"/>
      <c r="OMF8" s="687"/>
      <c r="OMG8" s="687"/>
      <c r="OMH8" s="687"/>
      <c r="OMI8" s="687"/>
      <c r="OMJ8" s="687"/>
      <c r="OMK8" s="687"/>
      <c r="OML8" s="687"/>
      <c r="OMM8" s="687"/>
      <c r="OMN8" s="687"/>
      <c r="OMO8" s="687"/>
      <c r="OMP8" s="687"/>
      <c r="OMQ8" s="687"/>
      <c r="OMR8" s="687"/>
      <c r="OMS8" s="687"/>
      <c r="OMT8" s="687"/>
      <c r="OMU8" s="687"/>
      <c r="OMV8" s="687"/>
      <c r="OMW8" s="687"/>
      <c r="OMX8" s="687"/>
      <c r="OMY8" s="687"/>
      <c r="OMZ8" s="687"/>
      <c r="ONA8" s="687"/>
      <c r="ONB8" s="687"/>
      <c r="ONC8" s="687"/>
      <c r="OND8" s="687"/>
      <c r="ONE8" s="687"/>
      <c r="ONF8" s="687"/>
      <c r="ONG8" s="687"/>
      <c r="ONH8" s="687"/>
      <c r="ONI8" s="687"/>
      <c r="ONJ8" s="687"/>
      <c r="ONK8" s="687"/>
      <c r="ONL8" s="687"/>
      <c r="ONM8" s="687"/>
      <c r="ONN8" s="687"/>
      <c r="ONO8" s="687"/>
      <c r="ONP8" s="687"/>
      <c r="ONQ8" s="687"/>
      <c r="ONR8" s="687"/>
      <c r="ONS8" s="687"/>
      <c r="ONT8" s="687"/>
      <c r="ONU8" s="687"/>
      <c r="ONV8" s="687"/>
      <c r="ONW8" s="687"/>
      <c r="ONX8" s="687"/>
      <c r="ONY8" s="687"/>
      <c r="ONZ8" s="687"/>
      <c r="OOA8" s="687"/>
      <c r="OOB8" s="687"/>
      <c r="OOC8" s="687"/>
      <c r="OOD8" s="687"/>
      <c r="OOE8" s="687"/>
      <c r="OOF8" s="687"/>
      <c r="OOG8" s="687"/>
      <c r="OOH8" s="687"/>
      <c r="OOI8" s="687"/>
      <c r="OOJ8" s="687"/>
      <c r="OOK8" s="687"/>
      <c r="OOL8" s="687"/>
      <c r="OOM8" s="687"/>
      <c r="OON8" s="687"/>
      <c r="OOO8" s="687"/>
      <c r="OOP8" s="687"/>
      <c r="OOQ8" s="687"/>
      <c r="OOR8" s="687"/>
      <c r="OOS8" s="687"/>
      <c r="OOT8" s="687"/>
      <c r="OOU8" s="687"/>
      <c r="OOV8" s="687"/>
      <c r="OOW8" s="687"/>
      <c r="OOX8" s="687"/>
      <c r="OOY8" s="687"/>
      <c r="OOZ8" s="687"/>
      <c r="OPA8" s="687"/>
      <c r="OPB8" s="687"/>
      <c r="OPC8" s="687"/>
      <c r="OPD8" s="687"/>
      <c r="OPE8" s="687"/>
      <c r="OPF8" s="687"/>
      <c r="OPG8" s="687"/>
      <c r="OPH8" s="687"/>
      <c r="OPI8" s="687"/>
      <c r="OPJ8" s="687"/>
      <c r="OPK8" s="687"/>
      <c r="OPL8" s="687"/>
      <c r="OPM8" s="687"/>
      <c r="OPN8" s="687"/>
      <c r="OPO8" s="687"/>
      <c r="OPP8" s="687"/>
      <c r="OPQ8" s="687"/>
      <c r="OPR8" s="687"/>
      <c r="OPS8" s="687"/>
      <c r="OPT8" s="687"/>
      <c r="OPU8" s="687"/>
      <c r="OPV8" s="687"/>
      <c r="OPW8" s="687"/>
      <c r="OPX8" s="687"/>
      <c r="OPY8" s="687"/>
      <c r="OPZ8" s="687"/>
      <c r="OQA8" s="687"/>
      <c r="OQB8" s="687"/>
      <c r="OQC8" s="687"/>
      <c r="OQD8" s="687"/>
      <c r="OQE8" s="687"/>
      <c r="OQF8" s="687"/>
      <c r="OQG8" s="687"/>
      <c r="OQH8" s="687"/>
      <c r="OQI8" s="687"/>
      <c r="OQJ8" s="687"/>
      <c r="OQK8" s="687"/>
      <c r="OQL8" s="687"/>
      <c r="OQM8" s="687"/>
      <c r="OQN8" s="687"/>
      <c r="OQO8" s="687"/>
      <c r="OQP8" s="687"/>
      <c r="OQQ8" s="687"/>
      <c r="OQR8" s="687"/>
      <c r="OQS8" s="687"/>
      <c r="OQT8" s="687"/>
      <c r="OQU8" s="687"/>
      <c r="OQV8" s="687"/>
      <c r="OQW8" s="687"/>
      <c r="OQX8" s="687"/>
      <c r="OQY8" s="687"/>
      <c r="OQZ8" s="687"/>
      <c r="ORA8" s="687"/>
      <c r="ORB8" s="687"/>
      <c r="ORC8" s="687"/>
      <c r="ORD8" s="687"/>
      <c r="ORE8" s="687"/>
      <c r="ORF8" s="687"/>
      <c r="ORG8" s="687"/>
      <c r="ORH8" s="687"/>
      <c r="ORI8" s="687"/>
      <c r="ORJ8" s="687"/>
      <c r="ORK8" s="687"/>
      <c r="ORL8" s="687"/>
      <c r="ORM8" s="687"/>
      <c r="ORN8" s="687"/>
      <c r="ORO8" s="687"/>
      <c r="ORP8" s="687"/>
      <c r="ORQ8" s="687"/>
      <c r="ORR8" s="687"/>
      <c r="ORS8" s="687"/>
      <c r="ORT8" s="687"/>
      <c r="ORU8" s="687"/>
      <c r="ORV8" s="687"/>
      <c r="ORW8" s="687"/>
      <c r="ORX8" s="687"/>
      <c r="ORY8" s="687"/>
      <c r="ORZ8" s="687"/>
      <c r="OSA8" s="687"/>
      <c r="OSB8" s="687"/>
      <c r="OSC8" s="687"/>
      <c r="OSD8" s="687"/>
      <c r="OSE8" s="687"/>
      <c r="OSF8" s="687"/>
      <c r="OSG8" s="687"/>
      <c r="OSH8" s="687"/>
      <c r="OSI8" s="687"/>
      <c r="OSJ8" s="687"/>
      <c r="OSK8" s="687"/>
      <c r="OSL8" s="687"/>
      <c r="OSM8" s="687"/>
      <c r="OSN8" s="687"/>
      <c r="OSO8" s="687"/>
      <c r="OSP8" s="687"/>
      <c r="OSQ8" s="687"/>
      <c r="OSR8" s="687"/>
      <c r="OSS8" s="687"/>
      <c r="OST8" s="687"/>
      <c r="OSU8" s="687"/>
      <c r="OSV8" s="687"/>
      <c r="OSW8" s="687"/>
      <c r="OSX8" s="687"/>
      <c r="OSY8" s="687"/>
      <c r="OSZ8" s="687"/>
      <c r="OTA8" s="687"/>
      <c r="OTB8" s="687"/>
      <c r="OTC8" s="687"/>
      <c r="OTD8" s="687"/>
      <c r="OTE8" s="687"/>
      <c r="OTF8" s="687"/>
      <c r="OTG8" s="687"/>
      <c r="OTH8" s="687"/>
      <c r="OTI8" s="687"/>
      <c r="OTJ8" s="687"/>
      <c r="OTK8" s="687"/>
      <c r="OTL8" s="687"/>
      <c r="OTM8" s="687"/>
      <c r="OTN8" s="687"/>
      <c r="OTO8" s="687"/>
      <c r="OTP8" s="687"/>
      <c r="OTQ8" s="687"/>
      <c r="OTR8" s="687"/>
      <c r="OTS8" s="687"/>
      <c r="OTT8" s="687"/>
      <c r="OTU8" s="687"/>
      <c r="OTV8" s="687"/>
      <c r="OTW8" s="687"/>
      <c r="OTX8" s="687"/>
      <c r="OTY8" s="687"/>
      <c r="OTZ8" s="687"/>
      <c r="OUA8" s="687"/>
      <c r="OUB8" s="687"/>
      <c r="OUC8" s="687"/>
      <c r="OUD8" s="687"/>
      <c r="OUE8" s="687"/>
      <c r="OUF8" s="687"/>
      <c r="OUG8" s="687"/>
      <c r="OUH8" s="687"/>
      <c r="OUI8" s="687"/>
      <c r="OUJ8" s="687"/>
      <c r="OUK8" s="687"/>
      <c r="OUL8" s="687"/>
      <c r="OUM8" s="687"/>
      <c r="OUN8" s="687"/>
      <c r="OUO8" s="687"/>
      <c r="OUP8" s="687"/>
      <c r="OUQ8" s="687"/>
      <c r="OUR8" s="687"/>
      <c r="OUS8" s="687"/>
      <c r="OUT8" s="687"/>
      <c r="OUU8" s="687"/>
      <c r="OUV8" s="687"/>
      <c r="OUW8" s="687"/>
      <c r="OUX8" s="687"/>
      <c r="OUY8" s="687"/>
      <c r="OUZ8" s="687"/>
      <c r="OVA8" s="687"/>
      <c r="OVB8" s="687"/>
      <c r="OVC8" s="687"/>
      <c r="OVD8" s="687"/>
      <c r="OVE8" s="687"/>
      <c r="OVF8" s="687"/>
      <c r="OVG8" s="687"/>
      <c r="OVH8" s="687"/>
      <c r="OVI8" s="687"/>
      <c r="OVJ8" s="687"/>
      <c r="OVK8" s="687"/>
      <c r="OVL8" s="687"/>
      <c r="OVM8" s="687"/>
      <c r="OVN8" s="687"/>
      <c r="OVO8" s="687"/>
      <c r="OVP8" s="687"/>
      <c r="OVQ8" s="687"/>
      <c r="OVR8" s="687"/>
      <c r="OVS8" s="687"/>
      <c r="OVT8" s="687"/>
      <c r="OVU8" s="687"/>
      <c r="OVV8" s="687"/>
      <c r="OVW8" s="687"/>
      <c r="OVX8" s="687"/>
      <c r="OVY8" s="687"/>
      <c r="OVZ8" s="687"/>
      <c r="OWA8" s="687"/>
      <c r="OWB8" s="687"/>
      <c r="OWC8" s="687"/>
      <c r="OWD8" s="687"/>
      <c r="OWE8" s="687"/>
      <c r="OWF8" s="687"/>
      <c r="OWG8" s="687"/>
      <c r="OWH8" s="687"/>
      <c r="OWI8" s="687"/>
      <c r="OWJ8" s="687"/>
      <c r="OWK8" s="687"/>
      <c r="OWL8" s="687"/>
      <c r="OWM8" s="687"/>
      <c r="OWN8" s="687"/>
      <c r="OWO8" s="687"/>
      <c r="OWP8" s="687"/>
      <c r="OWQ8" s="687"/>
      <c r="OWR8" s="687"/>
      <c r="OWS8" s="687"/>
      <c r="OWT8" s="687"/>
      <c r="OWU8" s="687"/>
      <c r="OWV8" s="687"/>
      <c r="OWW8" s="687"/>
      <c r="OWX8" s="687"/>
      <c r="OWY8" s="687"/>
      <c r="OWZ8" s="687"/>
      <c r="OXA8" s="687"/>
      <c r="OXB8" s="687"/>
      <c r="OXC8" s="687"/>
      <c r="OXD8" s="687"/>
      <c r="OXE8" s="687"/>
      <c r="OXF8" s="687"/>
      <c r="OXG8" s="687"/>
      <c r="OXH8" s="687"/>
      <c r="OXI8" s="687"/>
      <c r="OXJ8" s="687"/>
      <c r="OXK8" s="687"/>
      <c r="OXL8" s="687"/>
      <c r="OXM8" s="687"/>
      <c r="OXN8" s="687"/>
      <c r="OXO8" s="687"/>
      <c r="OXP8" s="687"/>
      <c r="OXQ8" s="687"/>
      <c r="OXR8" s="687"/>
      <c r="OXS8" s="687"/>
      <c r="OXT8" s="687"/>
      <c r="OXU8" s="687"/>
      <c r="OXV8" s="687"/>
      <c r="OXW8" s="687"/>
      <c r="OXX8" s="687"/>
      <c r="OXY8" s="687"/>
      <c r="OXZ8" s="687"/>
      <c r="OYA8" s="687"/>
      <c r="OYB8" s="687"/>
      <c r="OYC8" s="687"/>
      <c r="OYD8" s="687"/>
      <c r="OYE8" s="687"/>
      <c r="OYF8" s="687"/>
      <c r="OYG8" s="687"/>
      <c r="OYH8" s="687"/>
      <c r="OYI8" s="687"/>
      <c r="OYJ8" s="687"/>
      <c r="OYK8" s="687"/>
      <c r="OYL8" s="687"/>
      <c r="OYM8" s="687"/>
      <c r="OYN8" s="687"/>
      <c r="OYO8" s="687"/>
      <c r="OYP8" s="687"/>
      <c r="OYQ8" s="687"/>
      <c r="OYR8" s="687"/>
      <c r="OYS8" s="687"/>
      <c r="OYT8" s="687"/>
      <c r="OYU8" s="687"/>
      <c r="OYV8" s="687"/>
      <c r="OYW8" s="687"/>
      <c r="OYX8" s="687"/>
      <c r="OYY8" s="687"/>
      <c r="OYZ8" s="687"/>
      <c r="OZA8" s="687"/>
      <c r="OZB8" s="687"/>
      <c r="OZC8" s="687"/>
      <c r="OZD8" s="687"/>
      <c r="OZE8" s="687"/>
      <c r="OZF8" s="687"/>
      <c r="OZG8" s="687"/>
      <c r="OZH8" s="687"/>
      <c r="OZI8" s="687"/>
      <c r="OZJ8" s="687"/>
      <c r="OZK8" s="687"/>
      <c r="OZL8" s="687"/>
      <c r="OZM8" s="687"/>
      <c r="OZN8" s="687"/>
      <c r="OZO8" s="687"/>
      <c r="OZP8" s="687"/>
      <c r="OZQ8" s="687"/>
      <c r="OZR8" s="687"/>
      <c r="OZS8" s="687"/>
      <c r="OZT8" s="687"/>
      <c r="OZU8" s="687"/>
      <c r="OZV8" s="687"/>
      <c r="OZW8" s="687"/>
      <c r="OZX8" s="687"/>
      <c r="OZY8" s="687"/>
      <c r="OZZ8" s="687"/>
      <c r="PAA8" s="687"/>
      <c r="PAB8" s="687"/>
      <c r="PAC8" s="687"/>
      <c r="PAD8" s="687"/>
      <c r="PAE8" s="687"/>
      <c r="PAF8" s="687"/>
      <c r="PAG8" s="687"/>
      <c r="PAH8" s="687"/>
      <c r="PAI8" s="687"/>
      <c r="PAJ8" s="687"/>
      <c r="PAK8" s="687"/>
      <c r="PAL8" s="687"/>
      <c r="PAM8" s="687"/>
      <c r="PAN8" s="687"/>
      <c r="PAO8" s="687"/>
      <c r="PAP8" s="687"/>
      <c r="PAQ8" s="687"/>
      <c r="PAR8" s="687"/>
      <c r="PAS8" s="687"/>
      <c r="PAT8" s="687"/>
      <c r="PAU8" s="687"/>
      <c r="PAV8" s="687"/>
      <c r="PAW8" s="687"/>
      <c r="PAX8" s="687"/>
      <c r="PAY8" s="687"/>
      <c r="PAZ8" s="687"/>
      <c r="PBA8" s="687"/>
      <c r="PBB8" s="687"/>
      <c r="PBC8" s="687"/>
      <c r="PBD8" s="687"/>
      <c r="PBE8" s="687"/>
      <c r="PBF8" s="687"/>
      <c r="PBG8" s="687"/>
      <c r="PBH8" s="687"/>
      <c r="PBI8" s="687"/>
      <c r="PBJ8" s="687"/>
      <c r="PBK8" s="687"/>
      <c r="PBL8" s="687"/>
      <c r="PBM8" s="687"/>
      <c r="PBN8" s="687"/>
      <c r="PBO8" s="687"/>
      <c r="PBP8" s="687"/>
      <c r="PBQ8" s="687"/>
      <c r="PBR8" s="687"/>
      <c r="PBS8" s="687"/>
      <c r="PBT8" s="687"/>
      <c r="PBU8" s="687"/>
      <c r="PBV8" s="687"/>
      <c r="PBW8" s="687"/>
      <c r="PBX8" s="687"/>
      <c r="PBY8" s="687"/>
      <c r="PBZ8" s="687"/>
      <c r="PCA8" s="687"/>
      <c r="PCB8" s="687"/>
      <c r="PCC8" s="687"/>
      <c r="PCD8" s="687"/>
      <c r="PCE8" s="687"/>
      <c r="PCF8" s="687"/>
      <c r="PCG8" s="687"/>
      <c r="PCH8" s="687"/>
      <c r="PCI8" s="687"/>
      <c r="PCJ8" s="687"/>
      <c r="PCK8" s="687"/>
      <c r="PCL8" s="687"/>
      <c r="PCM8" s="687"/>
      <c r="PCN8" s="687"/>
      <c r="PCO8" s="687"/>
      <c r="PCP8" s="687"/>
      <c r="PCQ8" s="687"/>
      <c r="PCR8" s="687"/>
      <c r="PCS8" s="687"/>
      <c r="PCT8" s="687"/>
      <c r="PCU8" s="687"/>
      <c r="PCV8" s="687"/>
      <c r="PCW8" s="687"/>
      <c r="PCX8" s="687"/>
      <c r="PCY8" s="687"/>
      <c r="PCZ8" s="687"/>
      <c r="PDA8" s="687"/>
      <c r="PDB8" s="687"/>
      <c r="PDC8" s="687"/>
      <c r="PDD8" s="687"/>
      <c r="PDE8" s="687"/>
      <c r="PDF8" s="687"/>
      <c r="PDG8" s="687"/>
      <c r="PDH8" s="687"/>
      <c r="PDI8" s="687"/>
      <c r="PDJ8" s="687"/>
      <c r="PDK8" s="687"/>
      <c r="PDL8" s="687"/>
      <c r="PDM8" s="687"/>
      <c r="PDN8" s="687"/>
      <c r="PDO8" s="687"/>
      <c r="PDP8" s="687"/>
      <c r="PDQ8" s="687"/>
      <c r="PDR8" s="687"/>
      <c r="PDS8" s="687"/>
      <c r="PDT8" s="687"/>
      <c r="PDU8" s="687"/>
      <c r="PDV8" s="687"/>
      <c r="PDW8" s="687"/>
      <c r="PDX8" s="687"/>
      <c r="PDY8" s="687"/>
      <c r="PDZ8" s="687"/>
      <c r="PEA8" s="687"/>
      <c r="PEB8" s="687"/>
      <c r="PEC8" s="687"/>
      <c r="PED8" s="687"/>
      <c r="PEE8" s="687"/>
      <c r="PEF8" s="687"/>
      <c r="PEG8" s="687"/>
      <c r="PEH8" s="687"/>
      <c r="PEI8" s="687"/>
      <c r="PEJ8" s="687"/>
      <c r="PEK8" s="687"/>
      <c r="PEL8" s="687"/>
      <c r="PEM8" s="687"/>
      <c r="PEN8" s="687"/>
      <c r="PEO8" s="687"/>
      <c r="PEP8" s="687"/>
      <c r="PEQ8" s="687"/>
      <c r="PER8" s="687"/>
      <c r="PES8" s="687"/>
      <c r="PET8" s="687"/>
      <c r="PEU8" s="687"/>
      <c r="PEV8" s="687"/>
      <c r="PEW8" s="687"/>
      <c r="PEX8" s="687"/>
      <c r="PEY8" s="687"/>
      <c r="PEZ8" s="687"/>
      <c r="PFA8" s="687"/>
      <c r="PFB8" s="687"/>
      <c r="PFC8" s="687"/>
      <c r="PFD8" s="687"/>
      <c r="PFE8" s="687"/>
      <c r="PFF8" s="687"/>
      <c r="PFG8" s="687"/>
      <c r="PFH8" s="687"/>
      <c r="PFI8" s="687"/>
      <c r="PFJ8" s="687"/>
      <c r="PFK8" s="687"/>
      <c r="PFL8" s="687"/>
      <c r="PFM8" s="687"/>
      <c r="PFN8" s="687"/>
      <c r="PFO8" s="687"/>
      <c r="PFP8" s="687"/>
      <c r="PFQ8" s="687"/>
      <c r="PFR8" s="687"/>
      <c r="PFS8" s="687"/>
      <c r="PFT8" s="687"/>
      <c r="PFU8" s="687"/>
      <c r="PFV8" s="687"/>
      <c r="PFW8" s="687"/>
      <c r="PFX8" s="687"/>
      <c r="PFY8" s="687"/>
      <c r="PFZ8" s="687"/>
      <c r="PGA8" s="687"/>
      <c r="PGB8" s="687"/>
      <c r="PGC8" s="687"/>
      <c r="PGD8" s="687"/>
      <c r="PGE8" s="687"/>
      <c r="PGF8" s="687"/>
      <c r="PGG8" s="687"/>
      <c r="PGH8" s="687"/>
      <c r="PGI8" s="687"/>
      <c r="PGJ8" s="687"/>
      <c r="PGK8" s="687"/>
      <c r="PGL8" s="687"/>
      <c r="PGM8" s="687"/>
      <c r="PGN8" s="687"/>
      <c r="PGO8" s="687"/>
      <c r="PGP8" s="687"/>
      <c r="PGQ8" s="687"/>
      <c r="PGR8" s="687"/>
      <c r="PGS8" s="687"/>
      <c r="PGT8" s="687"/>
      <c r="PGU8" s="687"/>
      <c r="PGV8" s="687"/>
      <c r="PGW8" s="687"/>
      <c r="PGX8" s="687"/>
      <c r="PGY8" s="687"/>
      <c r="PGZ8" s="687"/>
      <c r="PHA8" s="687"/>
      <c r="PHB8" s="687"/>
      <c r="PHC8" s="687"/>
      <c r="PHD8" s="687"/>
      <c r="PHE8" s="687"/>
      <c r="PHF8" s="687"/>
      <c r="PHG8" s="687"/>
      <c r="PHH8" s="687"/>
      <c r="PHI8" s="687"/>
      <c r="PHJ8" s="687"/>
      <c r="PHK8" s="687"/>
      <c r="PHL8" s="687"/>
      <c r="PHM8" s="687"/>
      <c r="PHN8" s="687"/>
      <c r="PHO8" s="687"/>
      <c r="PHP8" s="687"/>
      <c r="PHQ8" s="687"/>
      <c r="PHR8" s="687"/>
      <c r="PHS8" s="687"/>
      <c r="PHT8" s="687"/>
      <c r="PHU8" s="687"/>
      <c r="PHV8" s="687"/>
      <c r="PHW8" s="687"/>
      <c r="PHX8" s="687"/>
      <c r="PHY8" s="687"/>
      <c r="PHZ8" s="687"/>
      <c r="PIA8" s="687"/>
      <c r="PIB8" s="687"/>
      <c r="PIC8" s="687"/>
      <c r="PID8" s="687"/>
      <c r="PIE8" s="687"/>
      <c r="PIF8" s="687"/>
      <c r="PIG8" s="687"/>
      <c r="PIH8" s="687"/>
      <c r="PII8" s="687"/>
      <c r="PIJ8" s="687"/>
      <c r="PIK8" s="687"/>
      <c r="PIL8" s="687"/>
      <c r="PIM8" s="687"/>
      <c r="PIN8" s="687"/>
      <c r="PIO8" s="687"/>
      <c r="PIP8" s="687"/>
      <c r="PIQ8" s="687"/>
      <c r="PIR8" s="687"/>
      <c r="PIS8" s="687"/>
      <c r="PIT8" s="687"/>
      <c r="PIU8" s="687"/>
      <c r="PIV8" s="687"/>
      <c r="PIW8" s="687"/>
      <c r="PIX8" s="687"/>
      <c r="PIY8" s="687"/>
      <c r="PIZ8" s="687"/>
      <c r="PJA8" s="687"/>
      <c r="PJB8" s="687"/>
      <c r="PJC8" s="687"/>
      <c r="PJD8" s="687"/>
      <c r="PJE8" s="687"/>
      <c r="PJF8" s="687"/>
      <c r="PJG8" s="687"/>
      <c r="PJH8" s="687"/>
      <c r="PJI8" s="687"/>
      <c r="PJJ8" s="687"/>
      <c r="PJK8" s="687"/>
      <c r="PJL8" s="687"/>
      <c r="PJM8" s="687"/>
      <c r="PJN8" s="687"/>
      <c r="PJO8" s="687"/>
      <c r="PJP8" s="687"/>
      <c r="PJQ8" s="687"/>
      <c r="PJR8" s="687"/>
      <c r="PJS8" s="687"/>
      <c r="PJT8" s="687"/>
      <c r="PJU8" s="687"/>
      <c r="PJV8" s="687"/>
      <c r="PJW8" s="687"/>
      <c r="PJX8" s="687"/>
      <c r="PJY8" s="687"/>
      <c r="PJZ8" s="687"/>
      <c r="PKA8" s="687"/>
      <c r="PKB8" s="687"/>
      <c r="PKC8" s="687"/>
      <c r="PKD8" s="687"/>
      <c r="PKE8" s="687"/>
      <c r="PKF8" s="687"/>
      <c r="PKG8" s="687"/>
      <c r="PKH8" s="687"/>
      <c r="PKI8" s="687"/>
      <c r="PKJ8" s="687"/>
      <c r="PKK8" s="687"/>
      <c r="PKL8" s="687"/>
      <c r="PKM8" s="687"/>
      <c r="PKN8" s="687"/>
      <c r="PKO8" s="687"/>
      <c r="PKP8" s="687"/>
      <c r="PKQ8" s="687"/>
      <c r="PKR8" s="687"/>
      <c r="PKS8" s="687"/>
      <c r="PKT8" s="687"/>
      <c r="PKU8" s="687"/>
      <c r="PKV8" s="687"/>
      <c r="PKW8" s="687"/>
      <c r="PKX8" s="687"/>
      <c r="PKY8" s="687"/>
      <c r="PKZ8" s="687"/>
      <c r="PLA8" s="687"/>
      <c r="PLB8" s="687"/>
      <c r="PLC8" s="687"/>
      <c r="PLD8" s="687"/>
      <c r="PLE8" s="687"/>
      <c r="PLF8" s="687"/>
      <c r="PLG8" s="687"/>
      <c r="PLH8" s="687"/>
      <c r="PLI8" s="687"/>
      <c r="PLJ8" s="687"/>
      <c r="PLK8" s="687"/>
      <c r="PLL8" s="687"/>
      <c r="PLM8" s="687"/>
      <c r="PLN8" s="687"/>
      <c r="PLO8" s="687"/>
      <c r="PLP8" s="687"/>
      <c r="PLQ8" s="687"/>
      <c r="PLR8" s="687"/>
      <c r="PLS8" s="687"/>
      <c r="PLT8" s="687"/>
      <c r="PLU8" s="687"/>
      <c r="PLV8" s="687"/>
      <c r="PLW8" s="687"/>
      <c r="PLX8" s="687"/>
      <c r="PLY8" s="687"/>
      <c r="PLZ8" s="687"/>
      <c r="PMA8" s="687"/>
      <c r="PMB8" s="687"/>
      <c r="PMC8" s="687"/>
      <c r="PMD8" s="687"/>
      <c r="PME8" s="687"/>
      <c r="PMF8" s="687"/>
      <c r="PMG8" s="687"/>
      <c r="PMH8" s="687"/>
      <c r="PMI8" s="687"/>
      <c r="PMJ8" s="687"/>
      <c r="PMK8" s="687"/>
      <c r="PML8" s="687"/>
      <c r="PMM8" s="687"/>
      <c r="PMN8" s="687"/>
      <c r="PMO8" s="687"/>
      <c r="PMP8" s="687"/>
      <c r="PMQ8" s="687"/>
      <c r="PMR8" s="687"/>
      <c r="PMS8" s="687"/>
      <c r="PMT8" s="687"/>
      <c r="PMU8" s="687"/>
      <c r="PMV8" s="687"/>
      <c r="PMW8" s="687"/>
      <c r="PMX8" s="687"/>
      <c r="PMY8" s="687"/>
      <c r="PMZ8" s="687"/>
      <c r="PNA8" s="687"/>
      <c r="PNB8" s="687"/>
      <c r="PNC8" s="687"/>
      <c r="PND8" s="687"/>
      <c r="PNE8" s="687"/>
      <c r="PNF8" s="687"/>
      <c r="PNG8" s="687"/>
      <c r="PNH8" s="687"/>
      <c r="PNI8" s="687"/>
      <c r="PNJ8" s="687"/>
      <c r="PNK8" s="687"/>
      <c r="PNL8" s="687"/>
      <c r="PNM8" s="687"/>
      <c r="PNN8" s="687"/>
      <c r="PNO8" s="687"/>
      <c r="PNP8" s="687"/>
      <c r="PNQ8" s="687"/>
      <c r="PNR8" s="687"/>
      <c r="PNS8" s="687"/>
      <c r="PNT8" s="687"/>
      <c r="PNU8" s="687"/>
      <c r="PNV8" s="687"/>
      <c r="PNW8" s="687"/>
      <c r="PNX8" s="687"/>
      <c r="PNY8" s="687"/>
      <c r="PNZ8" s="687"/>
      <c r="POA8" s="687"/>
      <c r="POB8" s="687"/>
      <c r="POC8" s="687"/>
      <c r="POD8" s="687"/>
      <c r="POE8" s="687"/>
      <c r="POF8" s="687"/>
      <c r="POG8" s="687"/>
      <c r="POH8" s="687"/>
      <c r="POI8" s="687"/>
      <c r="POJ8" s="687"/>
      <c r="POK8" s="687"/>
      <c r="POL8" s="687"/>
      <c r="POM8" s="687"/>
      <c r="PON8" s="687"/>
      <c r="POO8" s="687"/>
      <c r="POP8" s="687"/>
      <c r="POQ8" s="687"/>
      <c r="POR8" s="687"/>
      <c r="POS8" s="687"/>
      <c r="POT8" s="687"/>
      <c r="POU8" s="687"/>
      <c r="POV8" s="687"/>
      <c r="POW8" s="687"/>
      <c r="POX8" s="687"/>
      <c r="POY8" s="687"/>
      <c r="POZ8" s="687"/>
      <c r="PPA8" s="687"/>
      <c r="PPB8" s="687"/>
      <c r="PPC8" s="687"/>
      <c r="PPD8" s="687"/>
      <c r="PPE8" s="687"/>
      <c r="PPF8" s="687"/>
      <c r="PPG8" s="687"/>
      <c r="PPH8" s="687"/>
      <c r="PPI8" s="687"/>
      <c r="PPJ8" s="687"/>
      <c r="PPK8" s="687"/>
      <c r="PPL8" s="687"/>
      <c r="PPM8" s="687"/>
      <c r="PPN8" s="687"/>
      <c r="PPO8" s="687"/>
      <c r="PPP8" s="687"/>
      <c r="PPQ8" s="687"/>
      <c r="PPR8" s="687"/>
      <c r="PPS8" s="687"/>
      <c r="PPT8" s="687"/>
      <c r="PPU8" s="687"/>
      <c r="PPV8" s="687"/>
      <c r="PPW8" s="687"/>
      <c r="PPX8" s="687"/>
      <c r="PPY8" s="687"/>
      <c r="PPZ8" s="687"/>
      <c r="PQA8" s="687"/>
      <c r="PQB8" s="687"/>
      <c r="PQC8" s="687"/>
      <c r="PQD8" s="687"/>
      <c r="PQE8" s="687"/>
      <c r="PQF8" s="687"/>
      <c r="PQG8" s="687"/>
      <c r="PQH8" s="687"/>
      <c r="PQI8" s="687"/>
      <c r="PQJ8" s="687"/>
      <c r="PQK8" s="687"/>
      <c r="PQL8" s="687"/>
      <c r="PQM8" s="687"/>
      <c r="PQN8" s="687"/>
      <c r="PQO8" s="687"/>
      <c r="PQP8" s="687"/>
      <c r="PQQ8" s="687"/>
      <c r="PQR8" s="687"/>
      <c r="PQS8" s="687"/>
      <c r="PQT8" s="687"/>
      <c r="PQU8" s="687"/>
      <c r="PQV8" s="687"/>
      <c r="PQW8" s="687"/>
      <c r="PQX8" s="687"/>
      <c r="PQY8" s="687"/>
      <c r="PQZ8" s="687"/>
      <c r="PRA8" s="687"/>
      <c r="PRB8" s="687"/>
      <c r="PRC8" s="687"/>
      <c r="PRD8" s="687"/>
      <c r="PRE8" s="687"/>
      <c r="PRF8" s="687"/>
      <c r="PRG8" s="687"/>
      <c r="PRH8" s="687"/>
      <c r="PRI8" s="687"/>
      <c r="PRJ8" s="687"/>
      <c r="PRK8" s="687"/>
      <c r="PRL8" s="687"/>
      <c r="PRM8" s="687"/>
      <c r="PRN8" s="687"/>
      <c r="PRO8" s="687"/>
      <c r="PRP8" s="687"/>
      <c r="PRQ8" s="687"/>
      <c r="PRR8" s="687"/>
      <c r="PRS8" s="687"/>
      <c r="PRT8" s="687"/>
      <c r="PRU8" s="687"/>
      <c r="PRV8" s="687"/>
      <c r="PRW8" s="687"/>
      <c r="PRX8" s="687"/>
      <c r="PRY8" s="687"/>
      <c r="PRZ8" s="687"/>
      <c r="PSA8" s="687"/>
      <c r="PSB8" s="687"/>
      <c r="PSC8" s="687"/>
      <c r="PSD8" s="687"/>
      <c r="PSE8" s="687"/>
      <c r="PSF8" s="687"/>
      <c r="PSG8" s="687"/>
      <c r="PSH8" s="687"/>
      <c r="PSI8" s="687"/>
      <c r="PSJ8" s="687"/>
      <c r="PSK8" s="687"/>
      <c r="PSL8" s="687"/>
      <c r="PSM8" s="687"/>
      <c r="PSN8" s="687"/>
      <c r="PSO8" s="687"/>
      <c r="PSP8" s="687"/>
      <c r="PSQ8" s="687"/>
      <c r="PSR8" s="687"/>
      <c r="PSS8" s="687"/>
      <c r="PST8" s="687"/>
      <c r="PSU8" s="687"/>
      <c r="PSV8" s="687"/>
      <c r="PSW8" s="687"/>
      <c r="PSX8" s="687"/>
      <c r="PSY8" s="687"/>
      <c r="PSZ8" s="687"/>
      <c r="PTA8" s="687"/>
      <c r="PTB8" s="687"/>
      <c r="PTC8" s="687"/>
      <c r="PTD8" s="687"/>
      <c r="PTE8" s="687"/>
      <c r="PTF8" s="687"/>
      <c r="PTG8" s="687"/>
      <c r="PTH8" s="687"/>
      <c r="PTI8" s="687"/>
      <c r="PTJ8" s="687"/>
      <c r="PTK8" s="687"/>
      <c r="PTL8" s="687"/>
      <c r="PTM8" s="687"/>
      <c r="PTN8" s="687"/>
      <c r="PTO8" s="687"/>
      <c r="PTP8" s="687"/>
      <c r="PTQ8" s="687"/>
      <c r="PTR8" s="687"/>
      <c r="PTS8" s="687"/>
      <c r="PTT8" s="687"/>
      <c r="PTU8" s="687"/>
      <c r="PTV8" s="687"/>
      <c r="PTW8" s="687"/>
      <c r="PTX8" s="687"/>
      <c r="PTY8" s="687"/>
      <c r="PTZ8" s="687"/>
      <c r="PUA8" s="687"/>
      <c r="PUB8" s="687"/>
      <c r="PUC8" s="687"/>
      <c r="PUD8" s="687"/>
      <c r="PUE8" s="687"/>
      <c r="PUF8" s="687"/>
      <c r="PUG8" s="687"/>
      <c r="PUH8" s="687"/>
      <c r="PUI8" s="687"/>
      <c r="PUJ8" s="687"/>
      <c r="PUK8" s="687"/>
      <c r="PUL8" s="687"/>
      <c r="PUM8" s="687"/>
      <c r="PUN8" s="687"/>
      <c r="PUO8" s="687"/>
      <c r="PUP8" s="687"/>
      <c r="PUQ8" s="687"/>
      <c r="PUR8" s="687"/>
      <c r="PUS8" s="687"/>
      <c r="PUT8" s="687"/>
      <c r="PUU8" s="687"/>
      <c r="PUV8" s="687"/>
      <c r="PUW8" s="687"/>
      <c r="PUX8" s="687"/>
      <c r="PUY8" s="687"/>
      <c r="PUZ8" s="687"/>
      <c r="PVA8" s="687"/>
      <c r="PVB8" s="687"/>
      <c r="PVC8" s="687"/>
      <c r="PVD8" s="687"/>
      <c r="PVE8" s="687"/>
      <c r="PVF8" s="687"/>
      <c r="PVG8" s="687"/>
      <c r="PVH8" s="687"/>
      <c r="PVI8" s="687"/>
      <c r="PVJ8" s="687"/>
      <c r="PVK8" s="687"/>
      <c r="PVL8" s="687"/>
      <c r="PVM8" s="687"/>
      <c r="PVN8" s="687"/>
      <c r="PVO8" s="687"/>
      <c r="PVP8" s="687"/>
      <c r="PVQ8" s="687"/>
      <c r="PVR8" s="687"/>
      <c r="PVS8" s="687"/>
      <c r="PVT8" s="687"/>
      <c r="PVU8" s="687"/>
      <c r="PVV8" s="687"/>
      <c r="PVW8" s="687"/>
      <c r="PVX8" s="687"/>
      <c r="PVY8" s="687"/>
      <c r="PVZ8" s="687"/>
      <c r="PWA8" s="687"/>
      <c r="PWB8" s="687"/>
      <c r="PWC8" s="687"/>
      <c r="PWD8" s="687"/>
      <c r="PWE8" s="687"/>
      <c r="PWF8" s="687"/>
      <c r="PWG8" s="687"/>
      <c r="PWH8" s="687"/>
      <c r="PWI8" s="687"/>
      <c r="PWJ8" s="687"/>
      <c r="PWK8" s="687"/>
      <c r="PWL8" s="687"/>
      <c r="PWM8" s="687"/>
      <c r="PWN8" s="687"/>
      <c r="PWO8" s="687"/>
      <c r="PWP8" s="687"/>
      <c r="PWQ8" s="687"/>
      <c r="PWR8" s="687"/>
      <c r="PWS8" s="687"/>
      <c r="PWT8" s="687"/>
      <c r="PWU8" s="687"/>
      <c r="PWV8" s="687"/>
      <c r="PWW8" s="687"/>
      <c r="PWX8" s="687"/>
      <c r="PWY8" s="687"/>
      <c r="PWZ8" s="687"/>
      <c r="PXA8" s="687"/>
      <c r="PXB8" s="687"/>
      <c r="PXC8" s="687"/>
      <c r="PXD8" s="687"/>
      <c r="PXE8" s="687"/>
      <c r="PXF8" s="687"/>
      <c r="PXG8" s="687"/>
      <c r="PXH8" s="687"/>
      <c r="PXI8" s="687"/>
      <c r="PXJ8" s="687"/>
      <c r="PXK8" s="687"/>
      <c r="PXL8" s="687"/>
      <c r="PXM8" s="687"/>
      <c r="PXN8" s="687"/>
      <c r="PXO8" s="687"/>
      <c r="PXP8" s="687"/>
      <c r="PXQ8" s="687"/>
      <c r="PXR8" s="687"/>
      <c r="PXS8" s="687"/>
      <c r="PXT8" s="687"/>
      <c r="PXU8" s="687"/>
      <c r="PXV8" s="687"/>
      <c r="PXW8" s="687"/>
      <c r="PXX8" s="687"/>
      <c r="PXY8" s="687"/>
      <c r="PXZ8" s="687"/>
      <c r="PYA8" s="687"/>
      <c r="PYB8" s="687"/>
      <c r="PYC8" s="687"/>
      <c r="PYD8" s="687"/>
      <c r="PYE8" s="687"/>
      <c r="PYF8" s="687"/>
      <c r="PYG8" s="687"/>
      <c r="PYH8" s="687"/>
      <c r="PYI8" s="687"/>
      <c r="PYJ8" s="687"/>
      <c r="PYK8" s="687"/>
      <c r="PYL8" s="687"/>
      <c r="PYM8" s="687"/>
      <c r="PYN8" s="687"/>
      <c r="PYO8" s="687"/>
      <c r="PYP8" s="687"/>
      <c r="PYQ8" s="687"/>
      <c r="PYR8" s="687"/>
      <c r="PYS8" s="687"/>
      <c r="PYT8" s="687"/>
      <c r="PYU8" s="687"/>
      <c r="PYV8" s="687"/>
      <c r="PYW8" s="687"/>
      <c r="PYX8" s="687"/>
      <c r="PYY8" s="687"/>
      <c r="PYZ8" s="687"/>
      <c r="PZA8" s="687"/>
      <c r="PZB8" s="687"/>
      <c r="PZC8" s="687"/>
      <c r="PZD8" s="687"/>
      <c r="PZE8" s="687"/>
      <c r="PZF8" s="687"/>
      <c r="PZG8" s="687"/>
      <c r="PZH8" s="687"/>
      <c r="PZI8" s="687"/>
      <c r="PZJ8" s="687"/>
      <c r="PZK8" s="687"/>
      <c r="PZL8" s="687"/>
      <c r="PZM8" s="687"/>
      <c r="PZN8" s="687"/>
      <c r="PZO8" s="687"/>
      <c r="PZP8" s="687"/>
      <c r="PZQ8" s="687"/>
      <c r="PZR8" s="687"/>
      <c r="PZS8" s="687"/>
      <c r="PZT8" s="687"/>
      <c r="PZU8" s="687"/>
      <c r="PZV8" s="687"/>
      <c r="PZW8" s="687"/>
      <c r="PZX8" s="687"/>
      <c r="PZY8" s="687"/>
      <c r="PZZ8" s="687"/>
      <c r="QAA8" s="687"/>
      <c r="QAB8" s="687"/>
      <c r="QAC8" s="687"/>
      <c r="QAD8" s="687"/>
      <c r="QAE8" s="687"/>
      <c r="QAF8" s="687"/>
      <c r="QAG8" s="687"/>
      <c r="QAH8" s="687"/>
      <c r="QAI8" s="687"/>
      <c r="QAJ8" s="687"/>
      <c r="QAK8" s="687"/>
      <c r="QAL8" s="687"/>
      <c r="QAM8" s="687"/>
      <c r="QAN8" s="687"/>
      <c r="QAO8" s="687"/>
      <c r="QAP8" s="687"/>
      <c r="QAQ8" s="687"/>
      <c r="QAR8" s="687"/>
      <c r="QAS8" s="687"/>
      <c r="QAT8" s="687"/>
      <c r="QAU8" s="687"/>
      <c r="QAV8" s="687"/>
      <c r="QAW8" s="687"/>
      <c r="QAX8" s="687"/>
      <c r="QAY8" s="687"/>
      <c r="QAZ8" s="687"/>
      <c r="QBA8" s="687"/>
      <c r="QBB8" s="687"/>
      <c r="QBC8" s="687"/>
      <c r="QBD8" s="687"/>
      <c r="QBE8" s="687"/>
      <c r="QBF8" s="687"/>
      <c r="QBG8" s="687"/>
      <c r="QBH8" s="687"/>
      <c r="QBI8" s="687"/>
      <c r="QBJ8" s="687"/>
      <c r="QBK8" s="687"/>
      <c r="QBL8" s="687"/>
      <c r="QBM8" s="687"/>
      <c r="QBN8" s="687"/>
      <c r="QBO8" s="687"/>
      <c r="QBP8" s="687"/>
      <c r="QBQ8" s="687"/>
      <c r="QBR8" s="687"/>
      <c r="QBS8" s="687"/>
      <c r="QBT8" s="687"/>
      <c r="QBU8" s="687"/>
      <c r="QBV8" s="687"/>
      <c r="QBW8" s="687"/>
      <c r="QBX8" s="687"/>
      <c r="QBY8" s="687"/>
      <c r="QBZ8" s="687"/>
      <c r="QCA8" s="687"/>
      <c r="QCB8" s="687"/>
      <c r="QCC8" s="687"/>
      <c r="QCD8" s="687"/>
      <c r="QCE8" s="687"/>
      <c r="QCF8" s="687"/>
      <c r="QCG8" s="687"/>
      <c r="QCH8" s="687"/>
      <c r="QCI8" s="687"/>
      <c r="QCJ8" s="687"/>
      <c r="QCK8" s="687"/>
      <c r="QCL8" s="687"/>
      <c r="QCM8" s="687"/>
      <c r="QCN8" s="687"/>
      <c r="QCO8" s="687"/>
      <c r="QCP8" s="687"/>
      <c r="QCQ8" s="687"/>
      <c r="QCR8" s="687"/>
      <c r="QCS8" s="687"/>
      <c r="QCT8" s="687"/>
      <c r="QCU8" s="687"/>
      <c r="QCV8" s="687"/>
      <c r="QCW8" s="687"/>
      <c r="QCX8" s="687"/>
      <c r="QCY8" s="687"/>
      <c r="QCZ8" s="687"/>
      <c r="QDA8" s="687"/>
      <c r="QDB8" s="687"/>
      <c r="QDC8" s="687"/>
      <c r="QDD8" s="687"/>
      <c r="QDE8" s="687"/>
      <c r="QDF8" s="687"/>
      <c r="QDG8" s="687"/>
      <c r="QDH8" s="687"/>
      <c r="QDI8" s="687"/>
      <c r="QDJ8" s="687"/>
      <c r="QDK8" s="687"/>
      <c r="QDL8" s="687"/>
      <c r="QDM8" s="687"/>
      <c r="QDN8" s="687"/>
      <c r="QDO8" s="687"/>
      <c r="QDP8" s="687"/>
      <c r="QDQ8" s="687"/>
      <c r="QDR8" s="687"/>
      <c r="QDS8" s="687"/>
      <c r="QDT8" s="687"/>
      <c r="QDU8" s="687"/>
      <c r="QDV8" s="687"/>
      <c r="QDW8" s="687"/>
      <c r="QDX8" s="687"/>
      <c r="QDY8" s="687"/>
      <c r="QDZ8" s="687"/>
      <c r="QEA8" s="687"/>
      <c r="QEB8" s="687"/>
      <c r="QEC8" s="687"/>
      <c r="QED8" s="687"/>
      <c r="QEE8" s="687"/>
      <c r="QEF8" s="687"/>
      <c r="QEG8" s="687"/>
      <c r="QEH8" s="687"/>
      <c r="QEI8" s="687"/>
      <c r="QEJ8" s="687"/>
      <c r="QEK8" s="687"/>
      <c r="QEL8" s="687"/>
      <c r="QEM8" s="687"/>
      <c r="QEN8" s="687"/>
      <c r="QEO8" s="687"/>
      <c r="QEP8" s="687"/>
      <c r="QEQ8" s="687"/>
      <c r="QER8" s="687"/>
      <c r="QES8" s="687"/>
      <c r="QET8" s="687"/>
      <c r="QEU8" s="687"/>
      <c r="QEV8" s="687"/>
      <c r="QEW8" s="687"/>
      <c r="QEX8" s="687"/>
      <c r="QEY8" s="687"/>
      <c r="QEZ8" s="687"/>
      <c r="QFA8" s="687"/>
      <c r="QFB8" s="687"/>
      <c r="QFC8" s="687"/>
      <c r="QFD8" s="687"/>
      <c r="QFE8" s="687"/>
      <c r="QFF8" s="687"/>
      <c r="QFG8" s="687"/>
      <c r="QFH8" s="687"/>
      <c r="QFI8" s="687"/>
      <c r="QFJ8" s="687"/>
      <c r="QFK8" s="687"/>
      <c r="QFL8" s="687"/>
      <c r="QFM8" s="687"/>
      <c r="QFN8" s="687"/>
      <c r="QFO8" s="687"/>
      <c r="QFP8" s="687"/>
      <c r="QFQ8" s="687"/>
      <c r="QFR8" s="687"/>
      <c r="QFS8" s="687"/>
      <c r="QFT8" s="687"/>
      <c r="QFU8" s="687"/>
      <c r="QFV8" s="687"/>
      <c r="QFW8" s="687"/>
      <c r="QFX8" s="687"/>
      <c r="QFY8" s="687"/>
      <c r="QFZ8" s="687"/>
      <c r="QGA8" s="687"/>
      <c r="QGB8" s="687"/>
      <c r="QGC8" s="687"/>
      <c r="QGD8" s="687"/>
      <c r="QGE8" s="687"/>
      <c r="QGF8" s="687"/>
      <c r="QGG8" s="687"/>
      <c r="QGH8" s="687"/>
      <c r="QGI8" s="687"/>
      <c r="QGJ8" s="687"/>
      <c r="QGK8" s="687"/>
      <c r="QGL8" s="687"/>
      <c r="QGM8" s="687"/>
      <c r="QGN8" s="687"/>
      <c r="QGO8" s="687"/>
      <c r="QGP8" s="687"/>
      <c r="QGQ8" s="687"/>
      <c r="QGR8" s="687"/>
      <c r="QGS8" s="687"/>
      <c r="QGT8" s="687"/>
      <c r="QGU8" s="687"/>
      <c r="QGV8" s="687"/>
      <c r="QGW8" s="687"/>
      <c r="QGX8" s="687"/>
      <c r="QGY8" s="687"/>
      <c r="QGZ8" s="687"/>
      <c r="QHA8" s="687"/>
      <c r="QHB8" s="687"/>
      <c r="QHC8" s="687"/>
      <c r="QHD8" s="687"/>
      <c r="QHE8" s="687"/>
      <c r="QHF8" s="687"/>
      <c r="QHG8" s="687"/>
      <c r="QHH8" s="687"/>
      <c r="QHI8" s="687"/>
      <c r="QHJ8" s="687"/>
      <c r="QHK8" s="687"/>
      <c r="QHL8" s="687"/>
      <c r="QHM8" s="687"/>
      <c r="QHN8" s="687"/>
      <c r="QHO8" s="687"/>
      <c r="QHP8" s="687"/>
      <c r="QHQ8" s="687"/>
      <c r="QHR8" s="687"/>
      <c r="QHS8" s="687"/>
      <c r="QHT8" s="687"/>
      <c r="QHU8" s="687"/>
      <c r="QHV8" s="687"/>
      <c r="QHW8" s="687"/>
      <c r="QHX8" s="687"/>
      <c r="QHY8" s="687"/>
      <c r="QHZ8" s="687"/>
      <c r="QIA8" s="687"/>
      <c r="QIB8" s="687"/>
      <c r="QIC8" s="687"/>
      <c r="QID8" s="687"/>
      <c r="QIE8" s="687"/>
      <c r="QIF8" s="687"/>
      <c r="QIG8" s="687"/>
      <c r="QIH8" s="687"/>
      <c r="QII8" s="687"/>
      <c r="QIJ8" s="687"/>
      <c r="QIK8" s="687"/>
      <c r="QIL8" s="687"/>
      <c r="QIM8" s="687"/>
      <c r="QIN8" s="687"/>
      <c r="QIO8" s="687"/>
      <c r="QIP8" s="687"/>
      <c r="QIQ8" s="687"/>
      <c r="QIR8" s="687"/>
      <c r="QIS8" s="687"/>
      <c r="QIT8" s="687"/>
      <c r="QIU8" s="687"/>
      <c r="QIV8" s="687"/>
      <c r="QIW8" s="687"/>
      <c r="QIX8" s="687"/>
      <c r="QIY8" s="687"/>
      <c r="QIZ8" s="687"/>
      <c r="QJA8" s="687"/>
      <c r="QJB8" s="687"/>
      <c r="QJC8" s="687"/>
      <c r="QJD8" s="687"/>
      <c r="QJE8" s="687"/>
      <c r="QJF8" s="687"/>
      <c r="QJG8" s="687"/>
      <c r="QJH8" s="687"/>
      <c r="QJI8" s="687"/>
      <c r="QJJ8" s="687"/>
      <c r="QJK8" s="687"/>
      <c r="QJL8" s="687"/>
      <c r="QJM8" s="687"/>
      <c r="QJN8" s="687"/>
      <c r="QJO8" s="687"/>
      <c r="QJP8" s="687"/>
      <c r="QJQ8" s="687"/>
      <c r="QJR8" s="687"/>
      <c r="QJS8" s="687"/>
      <c r="QJT8" s="687"/>
      <c r="QJU8" s="687"/>
      <c r="QJV8" s="687"/>
      <c r="QJW8" s="687"/>
      <c r="QJX8" s="687"/>
      <c r="QJY8" s="687"/>
      <c r="QJZ8" s="687"/>
      <c r="QKA8" s="687"/>
      <c r="QKB8" s="687"/>
      <c r="QKC8" s="687"/>
      <c r="QKD8" s="687"/>
      <c r="QKE8" s="687"/>
      <c r="QKF8" s="687"/>
      <c r="QKG8" s="687"/>
      <c r="QKH8" s="687"/>
      <c r="QKI8" s="687"/>
      <c r="QKJ8" s="687"/>
      <c r="QKK8" s="687"/>
      <c r="QKL8" s="687"/>
      <c r="QKM8" s="687"/>
      <c r="QKN8" s="687"/>
      <c r="QKO8" s="687"/>
      <c r="QKP8" s="687"/>
      <c r="QKQ8" s="687"/>
      <c r="QKR8" s="687"/>
      <c r="QKS8" s="687"/>
      <c r="QKT8" s="687"/>
      <c r="QKU8" s="687"/>
      <c r="QKV8" s="687"/>
      <c r="QKW8" s="687"/>
      <c r="QKX8" s="687"/>
      <c r="QKY8" s="687"/>
      <c r="QKZ8" s="687"/>
      <c r="QLA8" s="687"/>
      <c r="QLB8" s="687"/>
      <c r="QLC8" s="687"/>
      <c r="QLD8" s="687"/>
      <c r="QLE8" s="687"/>
      <c r="QLF8" s="687"/>
      <c r="QLG8" s="687"/>
      <c r="QLH8" s="687"/>
      <c r="QLI8" s="687"/>
      <c r="QLJ8" s="687"/>
      <c r="QLK8" s="687"/>
      <c r="QLL8" s="687"/>
      <c r="QLM8" s="687"/>
      <c r="QLN8" s="687"/>
      <c r="QLO8" s="687"/>
      <c r="QLP8" s="687"/>
      <c r="QLQ8" s="687"/>
      <c r="QLR8" s="687"/>
      <c r="QLS8" s="687"/>
      <c r="QLT8" s="687"/>
      <c r="QLU8" s="687"/>
      <c r="QLV8" s="687"/>
      <c r="QLW8" s="687"/>
      <c r="QLX8" s="687"/>
      <c r="QLY8" s="687"/>
      <c r="QLZ8" s="687"/>
      <c r="QMA8" s="687"/>
      <c r="QMB8" s="687"/>
      <c r="QMC8" s="687"/>
      <c r="QMD8" s="687"/>
      <c r="QME8" s="687"/>
      <c r="QMF8" s="687"/>
      <c r="QMG8" s="687"/>
      <c r="QMH8" s="687"/>
      <c r="QMI8" s="687"/>
      <c r="QMJ8" s="687"/>
      <c r="QMK8" s="687"/>
      <c r="QML8" s="687"/>
      <c r="QMM8" s="687"/>
      <c r="QMN8" s="687"/>
      <c r="QMO8" s="687"/>
      <c r="QMP8" s="687"/>
      <c r="QMQ8" s="687"/>
      <c r="QMR8" s="687"/>
      <c r="QMS8" s="687"/>
      <c r="QMT8" s="687"/>
      <c r="QMU8" s="687"/>
      <c r="QMV8" s="687"/>
      <c r="QMW8" s="687"/>
      <c r="QMX8" s="687"/>
      <c r="QMY8" s="687"/>
      <c r="QMZ8" s="687"/>
      <c r="QNA8" s="687"/>
      <c r="QNB8" s="687"/>
      <c r="QNC8" s="687"/>
      <c r="QND8" s="687"/>
      <c r="QNE8" s="687"/>
      <c r="QNF8" s="687"/>
      <c r="QNG8" s="687"/>
      <c r="QNH8" s="687"/>
      <c r="QNI8" s="687"/>
      <c r="QNJ8" s="687"/>
      <c r="QNK8" s="687"/>
      <c r="QNL8" s="687"/>
      <c r="QNM8" s="687"/>
      <c r="QNN8" s="687"/>
      <c r="QNO8" s="687"/>
      <c r="QNP8" s="687"/>
      <c r="QNQ8" s="687"/>
      <c r="QNR8" s="687"/>
      <c r="QNS8" s="687"/>
      <c r="QNT8" s="687"/>
      <c r="QNU8" s="687"/>
      <c r="QNV8" s="687"/>
      <c r="QNW8" s="687"/>
      <c r="QNX8" s="687"/>
      <c r="QNY8" s="687"/>
      <c r="QNZ8" s="687"/>
      <c r="QOA8" s="687"/>
      <c r="QOB8" s="687"/>
      <c r="QOC8" s="687"/>
      <c r="QOD8" s="687"/>
      <c r="QOE8" s="687"/>
      <c r="QOF8" s="687"/>
      <c r="QOG8" s="687"/>
      <c r="QOH8" s="687"/>
      <c r="QOI8" s="687"/>
      <c r="QOJ8" s="687"/>
      <c r="QOK8" s="687"/>
      <c r="QOL8" s="687"/>
      <c r="QOM8" s="687"/>
      <c r="QON8" s="687"/>
      <c r="QOO8" s="687"/>
      <c r="QOP8" s="687"/>
      <c r="QOQ8" s="687"/>
      <c r="QOR8" s="687"/>
      <c r="QOS8" s="687"/>
      <c r="QOT8" s="687"/>
      <c r="QOU8" s="687"/>
      <c r="QOV8" s="687"/>
      <c r="QOW8" s="687"/>
      <c r="QOX8" s="687"/>
      <c r="QOY8" s="687"/>
      <c r="QOZ8" s="687"/>
      <c r="QPA8" s="687"/>
      <c r="QPB8" s="687"/>
      <c r="QPC8" s="687"/>
      <c r="QPD8" s="687"/>
      <c r="QPE8" s="687"/>
      <c r="QPF8" s="687"/>
      <c r="QPG8" s="687"/>
      <c r="QPH8" s="687"/>
      <c r="QPI8" s="687"/>
      <c r="QPJ8" s="687"/>
      <c r="QPK8" s="687"/>
      <c r="QPL8" s="687"/>
      <c r="QPM8" s="687"/>
      <c r="QPN8" s="687"/>
      <c r="QPO8" s="687"/>
      <c r="QPP8" s="687"/>
      <c r="QPQ8" s="687"/>
      <c r="QPR8" s="687"/>
      <c r="QPS8" s="687"/>
      <c r="QPT8" s="687"/>
      <c r="QPU8" s="687"/>
      <c r="QPV8" s="687"/>
      <c r="QPW8" s="687"/>
      <c r="QPX8" s="687"/>
      <c r="QPY8" s="687"/>
      <c r="QPZ8" s="687"/>
      <c r="QQA8" s="687"/>
      <c r="QQB8" s="687"/>
      <c r="QQC8" s="687"/>
      <c r="QQD8" s="687"/>
      <c r="QQE8" s="687"/>
      <c r="QQF8" s="687"/>
      <c r="QQG8" s="687"/>
      <c r="QQH8" s="687"/>
      <c r="QQI8" s="687"/>
      <c r="QQJ8" s="687"/>
      <c r="QQK8" s="687"/>
      <c r="QQL8" s="687"/>
      <c r="QQM8" s="687"/>
      <c r="QQN8" s="687"/>
      <c r="QQO8" s="687"/>
      <c r="QQP8" s="687"/>
      <c r="QQQ8" s="687"/>
      <c r="QQR8" s="687"/>
      <c r="QQS8" s="687"/>
      <c r="QQT8" s="687"/>
      <c r="QQU8" s="687"/>
      <c r="QQV8" s="687"/>
      <c r="QQW8" s="687"/>
      <c r="QQX8" s="687"/>
      <c r="QQY8" s="687"/>
      <c r="QQZ8" s="687"/>
      <c r="QRA8" s="687"/>
      <c r="QRB8" s="687"/>
      <c r="QRC8" s="687"/>
      <c r="QRD8" s="687"/>
      <c r="QRE8" s="687"/>
      <c r="QRF8" s="687"/>
      <c r="QRG8" s="687"/>
      <c r="QRH8" s="687"/>
      <c r="QRI8" s="687"/>
      <c r="QRJ8" s="687"/>
      <c r="QRK8" s="687"/>
      <c r="QRL8" s="687"/>
      <c r="QRM8" s="687"/>
      <c r="QRN8" s="687"/>
      <c r="QRO8" s="687"/>
      <c r="QRP8" s="687"/>
      <c r="QRQ8" s="687"/>
      <c r="QRR8" s="687"/>
      <c r="QRS8" s="687"/>
      <c r="QRT8" s="687"/>
      <c r="QRU8" s="687"/>
      <c r="QRV8" s="687"/>
      <c r="QRW8" s="687"/>
      <c r="QRX8" s="687"/>
      <c r="QRY8" s="687"/>
      <c r="QRZ8" s="687"/>
      <c r="QSA8" s="687"/>
      <c r="QSB8" s="687"/>
      <c r="QSC8" s="687"/>
      <c r="QSD8" s="687"/>
      <c r="QSE8" s="687"/>
      <c r="QSF8" s="687"/>
      <c r="QSG8" s="687"/>
      <c r="QSH8" s="687"/>
      <c r="QSI8" s="687"/>
      <c r="QSJ8" s="687"/>
      <c r="QSK8" s="687"/>
      <c r="QSL8" s="687"/>
      <c r="QSM8" s="687"/>
      <c r="QSN8" s="687"/>
      <c r="QSO8" s="687"/>
      <c r="QSP8" s="687"/>
      <c r="QSQ8" s="687"/>
      <c r="QSR8" s="687"/>
      <c r="QSS8" s="687"/>
      <c r="QST8" s="687"/>
      <c r="QSU8" s="687"/>
      <c r="QSV8" s="687"/>
      <c r="QSW8" s="687"/>
      <c r="QSX8" s="687"/>
      <c r="QSY8" s="687"/>
      <c r="QSZ8" s="687"/>
      <c r="QTA8" s="687"/>
      <c r="QTB8" s="687"/>
      <c r="QTC8" s="687"/>
      <c r="QTD8" s="687"/>
      <c r="QTE8" s="687"/>
      <c r="QTF8" s="687"/>
      <c r="QTG8" s="687"/>
      <c r="QTH8" s="687"/>
      <c r="QTI8" s="687"/>
      <c r="QTJ8" s="687"/>
      <c r="QTK8" s="687"/>
      <c r="QTL8" s="687"/>
      <c r="QTM8" s="687"/>
      <c r="QTN8" s="687"/>
      <c r="QTO8" s="687"/>
      <c r="QTP8" s="687"/>
      <c r="QTQ8" s="687"/>
      <c r="QTR8" s="687"/>
      <c r="QTS8" s="687"/>
      <c r="QTT8" s="687"/>
      <c r="QTU8" s="687"/>
      <c r="QTV8" s="687"/>
      <c r="QTW8" s="687"/>
      <c r="QTX8" s="687"/>
      <c r="QTY8" s="687"/>
      <c r="QTZ8" s="687"/>
      <c r="QUA8" s="687"/>
      <c r="QUB8" s="687"/>
      <c r="QUC8" s="687"/>
      <c r="QUD8" s="687"/>
      <c r="QUE8" s="687"/>
      <c r="QUF8" s="687"/>
      <c r="QUG8" s="687"/>
      <c r="QUH8" s="687"/>
      <c r="QUI8" s="687"/>
      <c r="QUJ8" s="687"/>
      <c r="QUK8" s="687"/>
      <c r="QUL8" s="687"/>
      <c r="QUM8" s="687"/>
      <c r="QUN8" s="687"/>
      <c r="QUO8" s="687"/>
      <c r="QUP8" s="687"/>
      <c r="QUQ8" s="687"/>
      <c r="QUR8" s="687"/>
      <c r="QUS8" s="687"/>
      <c r="QUT8" s="687"/>
      <c r="QUU8" s="687"/>
      <c r="QUV8" s="687"/>
      <c r="QUW8" s="687"/>
      <c r="QUX8" s="687"/>
      <c r="QUY8" s="687"/>
      <c r="QUZ8" s="687"/>
      <c r="QVA8" s="687"/>
      <c r="QVB8" s="687"/>
      <c r="QVC8" s="687"/>
      <c r="QVD8" s="687"/>
      <c r="QVE8" s="687"/>
      <c r="QVF8" s="687"/>
      <c r="QVG8" s="687"/>
      <c r="QVH8" s="687"/>
      <c r="QVI8" s="687"/>
      <c r="QVJ8" s="687"/>
      <c r="QVK8" s="687"/>
      <c r="QVL8" s="687"/>
      <c r="QVM8" s="687"/>
      <c r="QVN8" s="687"/>
      <c r="QVO8" s="687"/>
      <c r="QVP8" s="687"/>
      <c r="QVQ8" s="687"/>
      <c r="QVR8" s="687"/>
      <c r="QVS8" s="687"/>
      <c r="QVT8" s="687"/>
      <c r="QVU8" s="687"/>
      <c r="QVV8" s="687"/>
      <c r="QVW8" s="687"/>
      <c r="QVX8" s="687"/>
      <c r="QVY8" s="687"/>
      <c r="QVZ8" s="687"/>
      <c r="QWA8" s="687"/>
      <c r="QWB8" s="687"/>
      <c r="QWC8" s="687"/>
      <c r="QWD8" s="687"/>
      <c r="QWE8" s="687"/>
      <c r="QWF8" s="687"/>
      <c r="QWG8" s="687"/>
      <c r="QWH8" s="687"/>
      <c r="QWI8" s="687"/>
      <c r="QWJ8" s="687"/>
      <c r="QWK8" s="687"/>
      <c r="QWL8" s="687"/>
      <c r="QWM8" s="687"/>
      <c r="QWN8" s="687"/>
      <c r="QWO8" s="687"/>
      <c r="QWP8" s="687"/>
      <c r="QWQ8" s="687"/>
      <c r="QWR8" s="687"/>
      <c r="QWS8" s="687"/>
      <c r="QWT8" s="687"/>
      <c r="QWU8" s="687"/>
      <c r="QWV8" s="687"/>
      <c r="QWW8" s="687"/>
      <c r="QWX8" s="687"/>
      <c r="QWY8" s="687"/>
      <c r="QWZ8" s="687"/>
      <c r="QXA8" s="687"/>
      <c r="QXB8" s="687"/>
      <c r="QXC8" s="687"/>
      <c r="QXD8" s="687"/>
      <c r="QXE8" s="687"/>
      <c r="QXF8" s="687"/>
      <c r="QXG8" s="687"/>
      <c r="QXH8" s="687"/>
      <c r="QXI8" s="687"/>
      <c r="QXJ8" s="687"/>
      <c r="QXK8" s="687"/>
      <c r="QXL8" s="687"/>
      <c r="QXM8" s="687"/>
      <c r="QXN8" s="687"/>
      <c r="QXO8" s="687"/>
      <c r="QXP8" s="687"/>
      <c r="QXQ8" s="687"/>
      <c r="QXR8" s="687"/>
      <c r="QXS8" s="687"/>
      <c r="QXT8" s="687"/>
      <c r="QXU8" s="687"/>
      <c r="QXV8" s="687"/>
      <c r="QXW8" s="687"/>
      <c r="QXX8" s="687"/>
      <c r="QXY8" s="687"/>
      <c r="QXZ8" s="687"/>
      <c r="QYA8" s="687"/>
      <c r="QYB8" s="687"/>
      <c r="QYC8" s="687"/>
      <c r="QYD8" s="687"/>
      <c r="QYE8" s="687"/>
      <c r="QYF8" s="687"/>
      <c r="QYG8" s="687"/>
      <c r="QYH8" s="687"/>
      <c r="QYI8" s="687"/>
      <c r="QYJ8" s="687"/>
      <c r="QYK8" s="687"/>
      <c r="QYL8" s="687"/>
      <c r="QYM8" s="687"/>
      <c r="QYN8" s="687"/>
      <c r="QYO8" s="687"/>
      <c r="QYP8" s="687"/>
      <c r="QYQ8" s="687"/>
      <c r="QYR8" s="687"/>
      <c r="QYS8" s="687"/>
      <c r="QYT8" s="687"/>
      <c r="QYU8" s="687"/>
      <c r="QYV8" s="687"/>
      <c r="QYW8" s="687"/>
      <c r="QYX8" s="687"/>
      <c r="QYY8" s="687"/>
      <c r="QYZ8" s="687"/>
      <c r="QZA8" s="687"/>
      <c r="QZB8" s="687"/>
      <c r="QZC8" s="687"/>
      <c r="QZD8" s="687"/>
      <c r="QZE8" s="687"/>
      <c r="QZF8" s="687"/>
      <c r="QZG8" s="687"/>
      <c r="QZH8" s="687"/>
      <c r="QZI8" s="687"/>
      <c r="QZJ8" s="687"/>
      <c r="QZK8" s="687"/>
      <c r="QZL8" s="687"/>
      <c r="QZM8" s="687"/>
      <c r="QZN8" s="687"/>
      <c r="QZO8" s="687"/>
      <c r="QZP8" s="687"/>
      <c r="QZQ8" s="687"/>
      <c r="QZR8" s="687"/>
      <c r="QZS8" s="687"/>
      <c r="QZT8" s="687"/>
      <c r="QZU8" s="687"/>
      <c r="QZV8" s="687"/>
      <c r="QZW8" s="687"/>
      <c r="QZX8" s="687"/>
      <c r="QZY8" s="687"/>
      <c r="QZZ8" s="687"/>
      <c r="RAA8" s="687"/>
      <c r="RAB8" s="687"/>
      <c r="RAC8" s="687"/>
      <c r="RAD8" s="687"/>
      <c r="RAE8" s="687"/>
      <c r="RAF8" s="687"/>
      <c r="RAG8" s="687"/>
      <c r="RAH8" s="687"/>
      <c r="RAI8" s="687"/>
      <c r="RAJ8" s="687"/>
      <c r="RAK8" s="687"/>
      <c r="RAL8" s="687"/>
      <c r="RAM8" s="687"/>
      <c r="RAN8" s="687"/>
      <c r="RAO8" s="687"/>
      <c r="RAP8" s="687"/>
      <c r="RAQ8" s="687"/>
      <c r="RAR8" s="687"/>
      <c r="RAS8" s="687"/>
      <c r="RAT8" s="687"/>
      <c r="RAU8" s="687"/>
      <c r="RAV8" s="687"/>
      <c r="RAW8" s="687"/>
      <c r="RAX8" s="687"/>
      <c r="RAY8" s="687"/>
      <c r="RAZ8" s="687"/>
      <c r="RBA8" s="687"/>
      <c r="RBB8" s="687"/>
      <c r="RBC8" s="687"/>
      <c r="RBD8" s="687"/>
      <c r="RBE8" s="687"/>
      <c r="RBF8" s="687"/>
      <c r="RBG8" s="687"/>
      <c r="RBH8" s="687"/>
      <c r="RBI8" s="687"/>
      <c r="RBJ8" s="687"/>
      <c r="RBK8" s="687"/>
      <c r="RBL8" s="687"/>
      <c r="RBM8" s="687"/>
      <c r="RBN8" s="687"/>
      <c r="RBO8" s="687"/>
      <c r="RBP8" s="687"/>
      <c r="RBQ8" s="687"/>
      <c r="RBR8" s="687"/>
      <c r="RBS8" s="687"/>
      <c r="RBT8" s="687"/>
      <c r="RBU8" s="687"/>
      <c r="RBV8" s="687"/>
      <c r="RBW8" s="687"/>
      <c r="RBX8" s="687"/>
      <c r="RBY8" s="687"/>
      <c r="RBZ8" s="687"/>
      <c r="RCA8" s="687"/>
      <c r="RCB8" s="687"/>
      <c r="RCC8" s="687"/>
      <c r="RCD8" s="687"/>
      <c r="RCE8" s="687"/>
      <c r="RCF8" s="687"/>
      <c r="RCG8" s="687"/>
      <c r="RCH8" s="687"/>
      <c r="RCI8" s="687"/>
      <c r="RCJ8" s="687"/>
      <c r="RCK8" s="687"/>
      <c r="RCL8" s="687"/>
      <c r="RCM8" s="687"/>
      <c r="RCN8" s="687"/>
      <c r="RCO8" s="687"/>
      <c r="RCP8" s="687"/>
      <c r="RCQ8" s="687"/>
      <c r="RCR8" s="687"/>
      <c r="RCS8" s="687"/>
      <c r="RCT8" s="687"/>
      <c r="RCU8" s="687"/>
      <c r="RCV8" s="687"/>
      <c r="RCW8" s="687"/>
      <c r="RCX8" s="687"/>
      <c r="RCY8" s="687"/>
      <c r="RCZ8" s="687"/>
      <c r="RDA8" s="687"/>
      <c r="RDB8" s="687"/>
      <c r="RDC8" s="687"/>
      <c r="RDD8" s="687"/>
      <c r="RDE8" s="687"/>
      <c r="RDF8" s="687"/>
      <c r="RDG8" s="687"/>
      <c r="RDH8" s="687"/>
      <c r="RDI8" s="687"/>
      <c r="RDJ8" s="687"/>
      <c r="RDK8" s="687"/>
      <c r="RDL8" s="687"/>
      <c r="RDM8" s="687"/>
      <c r="RDN8" s="687"/>
      <c r="RDO8" s="687"/>
      <c r="RDP8" s="687"/>
      <c r="RDQ8" s="687"/>
      <c r="RDR8" s="687"/>
      <c r="RDS8" s="687"/>
      <c r="RDT8" s="687"/>
      <c r="RDU8" s="687"/>
      <c r="RDV8" s="687"/>
      <c r="RDW8" s="687"/>
      <c r="RDX8" s="687"/>
      <c r="RDY8" s="687"/>
      <c r="RDZ8" s="687"/>
      <c r="REA8" s="687"/>
      <c r="REB8" s="687"/>
      <c r="REC8" s="687"/>
      <c r="RED8" s="687"/>
      <c r="REE8" s="687"/>
      <c r="REF8" s="687"/>
      <c r="REG8" s="687"/>
      <c r="REH8" s="687"/>
      <c r="REI8" s="687"/>
      <c r="REJ8" s="687"/>
      <c r="REK8" s="687"/>
      <c r="REL8" s="687"/>
      <c r="REM8" s="687"/>
      <c r="REN8" s="687"/>
      <c r="REO8" s="687"/>
      <c r="REP8" s="687"/>
      <c r="REQ8" s="687"/>
      <c r="RER8" s="687"/>
      <c r="RES8" s="687"/>
      <c r="RET8" s="687"/>
      <c r="REU8" s="687"/>
      <c r="REV8" s="687"/>
      <c r="REW8" s="687"/>
      <c r="REX8" s="687"/>
      <c r="REY8" s="687"/>
      <c r="REZ8" s="687"/>
      <c r="RFA8" s="687"/>
      <c r="RFB8" s="687"/>
      <c r="RFC8" s="687"/>
      <c r="RFD8" s="687"/>
      <c r="RFE8" s="687"/>
      <c r="RFF8" s="687"/>
      <c r="RFG8" s="687"/>
      <c r="RFH8" s="687"/>
      <c r="RFI8" s="687"/>
      <c r="RFJ8" s="687"/>
      <c r="RFK8" s="687"/>
      <c r="RFL8" s="687"/>
      <c r="RFM8" s="687"/>
      <c r="RFN8" s="687"/>
      <c r="RFO8" s="687"/>
      <c r="RFP8" s="687"/>
      <c r="RFQ8" s="687"/>
      <c r="RFR8" s="687"/>
      <c r="RFS8" s="687"/>
      <c r="RFT8" s="687"/>
      <c r="RFU8" s="687"/>
      <c r="RFV8" s="687"/>
      <c r="RFW8" s="687"/>
      <c r="RFX8" s="687"/>
      <c r="RFY8" s="687"/>
      <c r="RFZ8" s="687"/>
      <c r="RGA8" s="687"/>
      <c r="RGB8" s="687"/>
      <c r="RGC8" s="687"/>
      <c r="RGD8" s="687"/>
      <c r="RGE8" s="687"/>
      <c r="RGF8" s="687"/>
      <c r="RGG8" s="687"/>
      <c r="RGH8" s="687"/>
      <c r="RGI8" s="687"/>
      <c r="RGJ8" s="687"/>
      <c r="RGK8" s="687"/>
      <c r="RGL8" s="687"/>
      <c r="RGM8" s="687"/>
      <c r="RGN8" s="687"/>
      <c r="RGO8" s="687"/>
      <c r="RGP8" s="687"/>
      <c r="RGQ8" s="687"/>
      <c r="RGR8" s="687"/>
      <c r="RGS8" s="687"/>
      <c r="RGT8" s="687"/>
      <c r="RGU8" s="687"/>
      <c r="RGV8" s="687"/>
      <c r="RGW8" s="687"/>
      <c r="RGX8" s="687"/>
      <c r="RGY8" s="687"/>
      <c r="RGZ8" s="687"/>
      <c r="RHA8" s="687"/>
      <c r="RHB8" s="687"/>
      <c r="RHC8" s="687"/>
      <c r="RHD8" s="687"/>
      <c r="RHE8" s="687"/>
      <c r="RHF8" s="687"/>
      <c r="RHG8" s="687"/>
      <c r="RHH8" s="687"/>
      <c r="RHI8" s="687"/>
      <c r="RHJ8" s="687"/>
      <c r="RHK8" s="687"/>
      <c r="RHL8" s="687"/>
      <c r="RHM8" s="687"/>
      <c r="RHN8" s="687"/>
      <c r="RHO8" s="687"/>
      <c r="RHP8" s="687"/>
      <c r="RHQ8" s="687"/>
      <c r="RHR8" s="687"/>
      <c r="RHS8" s="687"/>
      <c r="RHT8" s="687"/>
      <c r="RHU8" s="687"/>
      <c r="RHV8" s="687"/>
      <c r="RHW8" s="687"/>
      <c r="RHX8" s="687"/>
      <c r="RHY8" s="687"/>
      <c r="RHZ8" s="687"/>
      <c r="RIA8" s="687"/>
      <c r="RIB8" s="687"/>
      <c r="RIC8" s="687"/>
      <c r="RID8" s="687"/>
      <c r="RIE8" s="687"/>
      <c r="RIF8" s="687"/>
      <c r="RIG8" s="687"/>
      <c r="RIH8" s="687"/>
      <c r="RII8" s="687"/>
      <c r="RIJ8" s="687"/>
      <c r="RIK8" s="687"/>
      <c r="RIL8" s="687"/>
      <c r="RIM8" s="687"/>
      <c r="RIN8" s="687"/>
      <c r="RIO8" s="687"/>
      <c r="RIP8" s="687"/>
      <c r="RIQ8" s="687"/>
      <c r="RIR8" s="687"/>
      <c r="RIS8" s="687"/>
      <c r="RIT8" s="687"/>
      <c r="RIU8" s="687"/>
      <c r="RIV8" s="687"/>
      <c r="RIW8" s="687"/>
      <c r="RIX8" s="687"/>
      <c r="RIY8" s="687"/>
      <c r="RIZ8" s="687"/>
      <c r="RJA8" s="687"/>
      <c r="RJB8" s="687"/>
      <c r="RJC8" s="687"/>
      <c r="RJD8" s="687"/>
      <c r="RJE8" s="687"/>
      <c r="RJF8" s="687"/>
      <c r="RJG8" s="687"/>
      <c r="RJH8" s="687"/>
      <c r="RJI8" s="687"/>
      <c r="RJJ8" s="687"/>
      <c r="RJK8" s="687"/>
      <c r="RJL8" s="687"/>
      <c r="RJM8" s="687"/>
      <c r="RJN8" s="687"/>
      <c r="RJO8" s="687"/>
      <c r="RJP8" s="687"/>
      <c r="RJQ8" s="687"/>
      <c r="RJR8" s="687"/>
      <c r="RJS8" s="687"/>
      <c r="RJT8" s="687"/>
      <c r="RJU8" s="687"/>
      <c r="RJV8" s="687"/>
      <c r="RJW8" s="687"/>
      <c r="RJX8" s="687"/>
      <c r="RJY8" s="687"/>
      <c r="RJZ8" s="687"/>
      <c r="RKA8" s="687"/>
      <c r="RKB8" s="687"/>
      <c r="RKC8" s="687"/>
      <c r="RKD8" s="687"/>
      <c r="RKE8" s="687"/>
      <c r="RKF8" s="687"/>
      <c r="RKG8" s="687"/>
      <c r="RKH8" s="687"/>
      <c r="RKI8" s="687"/>
      <c r="RKJ8" s="687"/>
      <c r="RKK8" s="687"/>
      <c r="RKL8" s="687"/>
      <c r="RKM8" s="687"/>
      <c r="RKN8" s="687"/>
      <c r="RKO8" s="687"/>
      <c r="RKP8" s="687"/>
      <c r="RKQ8" s="687"/>
      <c r="RKR8" s="687"/>
      <c r="RKS8" s="687"/>
      <c r="RKT8" s="687"/>
      <c r="RKU8" s="687"/>
      <c r="RKV8" s="687"/>
      <c r="RKW8" s="687"/>
      <c r="RKX8" s="687"/>
      <c r="RKY8" s="687"/>
      <c r="RKZ8" s="687"/>
      <c r="RLA8" s="687"/>
      <c r="RLB8" s="687"/>
      <c r="RLC8" s="687"/>
      <c r="RLD8" s="687"/>
      <c r="RLE8" s="687"/>
      <c r="RLF8" s="687"/>
      <c r="RLG8" s="687"/>
      <c r="RLH8" s="687"/>
      <c r="RLI8" s="687"/>
      <c r="RLJ8" s="687"/>
      <c r="RLK8" s="687"/>
      <c r="RLL8" s="687"/>
      <c r="RLM8" s="687"/>
      <c r="RLN8" s="687"/>
      <c r="RLO8" s="687"/>
      <c r="RLP8" s="687"/>
      <c r="RLQ8" s="687"/>
      <c r="RLR8" s="687"/>
      <c r="RLS8" s="687"/>
      <c r="RLT8" s="687"/>
      <c r="RLU8" s="687"/>
      <c r="RLV8" s="687"/>
      <c r="RLW8" s="687"/>
      <c r="RLX8" s="687"/>
      <c r="RLY8" s="687"/>
      <c r="RLZ8" s="687"/>
      <c r="RMA8" s="687"/>
      <c r="RMB8" s="687"/>
      <c r="RMC8" s="687"/>
      <c r="RMD8" s="687"/>
      <c r="RME8" s="687"/>
      <c r="RMF8" s="687"/>
      <c r="RMG8" s="687"/>
      <c r="RMH8" s="687"/>
      <c r="RMI8" s="687"/>
      <c r="RMJ8" s="687"/>
      <c r="RMK8" s="687"/>
      <c r="RML8" s="687"/>
      <c r="RMM8" s="687"/>
      <c r="RMN8" s="687"/>
      <c r="RMO8" s="687"/>
      <c r="RMP8" s="687"/>
      <c r="RMQ8" s="687"/>
      <c r="RMR8" s="687"/>
      <c r="RMS8" s="687"/>
      <c r="RMT8" s="687"/>
      <c r="RMU8" s="687"/>
      <c r="RMV8" s="687"/>
      <c r="RMW8" s="687"/>
      <c r="RMX8" s="687"/>
      <c r="RMY8" s="687"/>
      <c r="RMZ8" s="687"/>
      <c r="RNA8" s="687"/>
      <c r="RNB8" s="687"/>
      <c r="RNC8" s="687"/>
      <c r="RND8" s="687"/>
      <c r="RNE8" s="687"/>
      <c r="RNF8" s="687"/>
      <c r="RNG8" s="687"/>
      <c r="RNH8" s="687"/>
      <c r="RNI8" s="687"/>
      <c r="RNJ8" s="687"/>
      <c r="RNK8" s="687"/>
      <c r="RNL8" s="687"/>
      <c r="RNM8" s="687"/>
      <c r="RNN8" s="687"/>
      <c r="RNO8" s="687"/>
      <c r="RNP8" s="687"/>
      <c r="RNQ8" s="687"/>
      <c r="RNR8" s="687"/>
      <c r="RNS8" s="687"/>
      <c r="RNT8" s="687"/>
      <c r="RNU8" s="687"/>
      <c r="RNV8" s="687"/>
      <c r="RNW8" s="687"/>
      <c r="RNX8" s="687"/>
      <c r="RNY8" s="687"/>
      <c r="RNZ8" s="687"/>
      <c r="ROA8" s="687"/>
      <c r="ROB8" s="687"/>
      <c r="ROC8" s="687"/>
      <c r="ROD8" s="687"/>
      <c r="ROE8" s="687"/>
      <c r="ROF8" s="687"/>
      <c r="ROG8" s="687"/>
      <c r="ROH8" s="687"/>
      <c r="ROI8" s="687"/>
      <c r="ROJ8" s="687"/>
      <c r="ROK8" s="687"/>
      <c r="ROL8" s="687"/>
      <c r="ROM8" s="687"/>
      <c r="RON8" s="687"/>
      <c r="ROO8" s="687"/>
      <c r="ROP8" s="687"/>
      <c r="ROQ8" s="687"/>
      <c r="ROR8" s="687"/>
      <c r="ROS8" s="687"/>
      <c r="ROT8" s="687"/>
      <c r="ROU8" s="687"/>
      <c r="ROV8" s="687"/>
      <c r="ROW8" s="687"/>
      <c r="ROX8" s="687"/>
      <c r="ROY8" s="687"/>
      <c r="ROZ8" s="687"/>
      <c r="RPA8" s="687"/>
      <c r="RPB8" s="687"/>
      <c r="RPC8" s="687"/>
      <c r="RPD8" s="687"/>
      <c r="RPE8" s="687"/>
      <c r="RPF8" s="687"/>
      <c r="RPG8" s="687"/>
      <c r="RPH8" s="687"/>
      <c r="RPI8" s="687"/>
      <c r="RPJ8" s="687"/>
      <c r="RPK8" s="687"/>
      <c r="RPL8" s="687"/>
      <c r="RPM8" s="687"/>
      <c r="RPN8" s="687"/>
      <c r="RPO8" s="687"/>
      <c r="RPP8" s="687"/>
      <c r="RPQ8" s="687"/>
      <c r="RPR8" s="687"/>
      <c r="RPS8" s="687"/>
      <c r="RPT8" s="687"/>
      <c r="RPU8" s="687"/>
      <c r="RPV8" s="687"/>
      <c r="RPW8" s="687"/>
      <c r="RPX8" s="687"/>
      <c r="RPY8" s="687"/>
      <c r="RPZ8" s="687"/>
      <c r="RQA8" s="687"/>
      <c r="RQB8" s="687"/>
      <c r="RQC8" s="687"/>
      <c r="RQD8" s="687"/>
      <c r="RQE8" s="687"/>
      <c r="RQF8" s="687"/>
      <c r="RQG8" s="687"/>
      <c r="RQH8" s="687"/>
      <c r="RQI8" s="687"/>
      <c r="RQJ8" s="687"/>
      <c r="RQK8" s="687"/>
      <c r="RQL8" s="687"/>
      <c r="RQM8" s="687"/>
      <c r="RQN8" s="687"/>
      <c r="RQO8" s="687"/>
      <c r="RQP8" s="687"/>
      <c r="RQQ8" s="687"/>
      <c r="RQR8" s="687"/>
      <c r="RQS8" s="687"/>
      <c r="RQT8" s="687"/>
      <c r="RQU8" s="687"/>
      <c r="RQV8" s="687"/>
      <c r="RQW8" s="687"/>
      <c r="RQX8" s="687"/>
      <c r="RQY8" s="687"/>
      <c r="RQZ8" s="687"/>
      <c r="RRA8" s="687"/>
      <c r="RRB8" s="687"/>
      <c r="RRC8" s="687"/>
      <c r="RRD8" s="687"/>
      <c r="RRE8" s="687"/>
      <c r="RRF8" s="687"/>
      <c r="RRG8" s="687"/>
      <c r="RRH8" s="687"/>
      <c r="RRI8" s="687"/>
      <c r="RRJ8" s="687"/>
      <c r="RRK8" s="687"/>
      <c r="RRL8" s="687"/>
      <c r="RRM8" s="687"/>
      <c r="RRN8" s="687"/>
      <c r="RRO8" s="687"/>
      <c r="RRP8" s="687"/>
      <c r="RRQ8" s="687"/>
      <c r="RRR8" s="687"/>
      <c r="RRS8" s="687"/>
      <c r="RRT8" s="687"/>
      <c r="RRU8" s="687"/>
      <c r="RRV8" s="687"/>
      <c r="RRW8" s="687"/>
      <c r="RRX8" s="687"/>
      <c r="RRY8" s="687"/>
      <c r="RRZ8" s="687"/>
      <c r="RSA8" s="687"/>
      <c r="RSB8" s="687"/>
      <c r="RSC8" s="687"/>
      <c r="RSD8" s="687"/>
      <c r="RSE8" s="687"/>
      <c r="RSF8" s="687"/>
      <c r="RSG8" s="687"/>
      <c r="RSH8" s="687"/>
      <c r="RSI8" s="687"/>
      <c r="RSJ8" s="687"/>
      <c r="RSK8" s="687"/>
      <c r="RSL8" s="687"/>
      <c r="RSM8" s="687"/>
      <c r="RSN8" s="687"/>
      <c r="RSO8" s="687"/>
      <c r="RSP8" s="687"/>
      <c r="RSQ8" s="687"/>
      <c r="RSR8" s="687"/>
      <c r="RSS8" s="687"/>
      <c r="RST8" s="687"/>
      <c r="RSU8" s="687"/>
      <c r="RSV8" s="687"/>
      <c r="RSW8" s="687"/>
      <c r="RSX8" s="687"/>
      <c r="RSY8" s="687"/>
      <c r="RSZ8" s="687"/>
      <c r="RTA8" s="687"/>
      <c r="RTB8" s="687"/>
      <c r="RTC8" s="687"/>
      <c r="RTD8" s="687"/>
      <c r="RTE8" s="687"/>
      <c r="RTF8" s="687"/>
      <c r="RTG8" s="687"/>
      <c r="RTH8" s="687"/>
      <c r="RTI8" s="687"/>
      <c r="RTJ8" s="687"/>
      <c r="RTK8" s="687"/>
      <c r="RTL8" s="687"/>
      <c r="RTM8" s="687"/>
      <c r="RTN8" s="687"/>
      <c r="RTO8" s="687"/>
      <c r="RTP8" s="687"/>
      <c r="RTQ8" s="687"/>
      <c r="RTR8" s="687"/>
      <c r="RTS8" s="687"/>
      <c r="RTT8" s="687"/>
      <c r="RTU8" s="687"/>
      <c r="RTV8" s="687"/>
      <c r="RTW8" s="687"/>
      <c r="RTX8" s="687"/>
      <c r="RTY8" s="687"/>
      <c r="RTZ8" s="687"/>
      <c r="RUA8" s="687"/>
      <c r="RUB8" s="687"/>
      <c r="RUC8" s="687"/>
      <c r="RUD8" s="687"/>
      <c r="RUE8" s="687"/>
      <c r="RUF8" s="687"/>
      <c r="RUG8" s="687"/>
      <c r="RUH8" s="687"/>
      <c r="RUI8" s="687"/>
      <c r="RUJ8" s="687"/>
      <c r="RUK8" s="687"/>
      <c r="RUL8" s="687"/>
      <c r="RUM8" s="687"/>
      <c r="RUN8" s="687"/>
      <c r="RUO8" s="687"/>
      <c r="RUP8" s="687"/>
      <c r="RUQ8" s="687"/>
      <c r="RUR8" s="687"/>
      <c r="RUS8" s="687"/>
      <c r="RUT8" s="687"/>
      <c r="RUU8" s="687"/>
      <c r="RUV8" s="687"/>
      <c r="RUW8" s="687"/>
      <c r="RUX8" s="687"/>
      <c r="RUY8" s="687"/>
      <c r="RUZ8" s="687"/>
      <c r="RVA8" s="687"/>
      <c r="RVB8" s="687"/>
      <c r="RVC8" s="687"/>
      <c r="RVD8" s="687"/>
      <c r="RVE8" s="687"/>
      <c r="RVF8" s="687"/>
      <c r="RVG8" s="687"/>
      <c r="RVH8" s="687"/>
      <c r="RVI8" s="687"/>
      <c r="RVJ8" s="687"/>
      <c r="RVK8" s="687"/>
      <c r="RVL8" s="687"/>
      <c r="RVM8" s="687"/>
      <c r="RVN8" s="687"/>
      <c r="RVO8" s="687"/>
      <c r="RVP8" s="687"/>
      <c r="RVQ8" s="687"/>
      <c r="RVR8" s="687"/>
      <c r="RVS8" s="687"/>
      <c r="RVT8" s="687"/>
      <c r="RVU8" s="687"/>
      <c r="RVV8" s="687"/>
      <c r="RVW8" s="687"/>
      <c r="RVX8" s="687"/>
      <c r="RVY8" s="687"/>
      <c r="RVZ8" s="687"/>
      <c r="RWA8" s="687"/>
      <c r="RWB8" s="687"/>
      <c r="RWC8" s="687"/>
      <c r="RWD8" s="687"/>
      <c r="RWE8" s="687"/>
      <c r="RWF8" s="687"/>
      <c r="RWG8" s="687"/>
      <c r="RWH8" s="687"/>
      <c r="RWI8" s="687"/>
      <c r="RWJ8" s="687"/>
      <c r="RWK8" s="687"/>
      <c r="RWL8" s="687"/>
      <c r="RWM8" s="687"/>
      <c r="RWN8" s="687"/>
      <c r="RWO8" s="687"/>
      <c r="RWP8" s="687"/>
      <c r="RWQ8" s="687"/>
      <c r="RWR8" s="687"/>
      <c r="RWS8" s="687"/>
      <c r="RWT8" s="687"/>
      <c r="RWU8" s="687"/>
      <c r="RWV8" s="687"/>
      <c r="RWW8" s="687"/>
      <c r="RWX8" s="687"/>
      <c r="RWY8" s="687"/>
      <c r="RWZ8" s="687"/>
      <c r="RXA8" s="687"/>
      <c r="RXB8" s="687"/>
      <c r="RXC8" s="687"/>
      <c r="RXD8" s="687"/>
      <c r="RXE8" s="687"/>
      <c r="RXF8" s="687"/>
      <c r="RXG8" s="687"/>
      <c r="RXH8" s="687"/>
      <c r="RXI8" s="687"/>
      <c r="RXJ8" s="687"/>
      <c r="RXK8" s="687"/>
      <c r="RXL8" s="687"/>
      <c r="RXM8" s="687"/>
      <c r="RXN8" s="687"/>
      <c r="RXO8" s="687"/>
      <c r="RXP8" s="687"/>
      <c r="RXQ8" s="687"/>
      <c r="RXR8" s="687"/>
      <c r="RXS8" s="687"/>
      <c r="RXT8" s="687"/>
      <c r="RXU8" s="687"/>
      <c r="RXV8" s="687"/>
      <c r="RXW8" s="687"/>
      <c r="RXX8" s="687"/>
      <c r="RXY8" s="687"/>
      <c r="RXZ8" s="687"/>
      <c r="RYA8" s="687"/>
      <c r="RYB8" s="687"/>
      <c r="RYC8" s="687"/>
      <c r="RYD8" s="687"/>
      <c r="RYE8" s="687"/>
      <c r="RYF8" s="687"/>
      <c r="RYG8" s="687"/>
      <c r="RYH8" s="687"/>
      <c r="RYI8" s="687"/>
      <c r="RYJ8" s="687"/>
      <c r="RYK8" s="687"/>
      <c r="RYL8" s="687"/>
      <c r="RYM8" s="687"/>
      <c r="RYN8" s="687"/>
      <c r="RYO8" s="687"/>
      <c r="RYP8" s="687"/>
      <c r="RYQ8" s="687"/>
      <c r="RYR8" s="687"/>
      <c r="RYS8" s="687"/>
      <c r="RYT8" s="687"/>
      <c r="RYU8" s="687"/>
      <c r="RYV8" s="687"/>
      <c r="RYW8" s="687"/>
      <c r="RYX8" s="687"/>
      <c r="RYY8" s="687"/>
      <c r="RYZ8" s="687"/>
      <c r="RZA8" s="687"/>
      <c r="RZB8" s="687"/>
      <c r="RZC8" s="687"/>
      <c r="RZD8" s="687"/>
      <c r="RZE8" s="687"/>
      <c r="RZF8" s="687"/>
      <c r="RZG8" s="687"/>
      <c r="RZH8" s="687"/>
      <c r="RZI8" s="687"/>
      <c r="RZJ8" s="687"/>
      <c r="RZK8" s="687"/>
      <c r="RZL8" s="687"/>
      <c r="RZM8" s="687"/>
      <c r="RZN8" s="687"/>
      <c r="RZO8" s="687"/>
      <c r="RZP8" s="687"/>
      <c r="RZQ8" s="687"/>
      <c r="RZR8" s="687"/>
      <c r="RZS8" s="687"/>
      <c r="RZT8" s="687"/>
      <c r="RZU8" s="687"/>
      <c r="RZV8" s="687"/>
      <c r="RZW8" s="687"/>
      <c r="RZX8" s="687"/>
      <c r="RZY8" s="687"/>
      <c r="RZZ8" s="687"/>
      <c r="SAA8" s="687"/>
      <c r="SAB8" s="687"/>
      <c r="SAC8" s="687"/>
      <c r="SAD8" s="687"/>
      <c r="SAE8" s="687"/>
      <c r="SAF8" s="687"/>
      <c r="SAG8" s="687"/>
      <c r="SAH8" s="687"/>
      <c r="SAI8" s="687"/>
      <c r="SAJ8" s="687"/>
      <c r="SAK8" s="687"/>
      <c r="SAL8" s="687"/>
      <c r="SAM8" s="687"/>
      <c r="SAN8" s="687"/>
      <c r="SAO8" s="687"/>
      <c r="SAP8" s="687"/>
      <c r="SAQ8" s="687"/>
      <c r="SAR8" s="687"/>
      <c r="SAS8" s="687"/>
      <c r="SAT8" s="687"/>
      <c r="SAU8" s="687"/>
      <c r="SAV8" s="687"/>
      <c r="SAW8" s="687"/>
      <c r="SAX8" s="687"/>
      <c r="SAY8" s="687"/>
      <c r="SAZ8" s="687"/>
      <c r="SBA8" s="687"/>
      <c r="SBB8" s="687"/>
      <c r="SBC8" s="687"/>
      <c r="SBD8" s="687"/>
      <c r="SBE8" s="687"/>
      <c r="SBF8" s="687"/>
      <c r="SBG8" s="687"/>
      <c r="SBH8" s="687"/>
      <c r="SBI8" s="687"/>
      <c r="SBJ8" s="687"/>
      <c r="SBK8" s="687"/>
      <c r="SBL8" s="687"/>
      <c r="SBM8" s="687"/>
      <c r="SBN8" s="687"/>
      <c r="SBO8" s="687"/>
      <c r="SBP8" s="687"/>
      <c r="SBQ8" s="687"/>
      <c r="SBR8" s="687"/>
      <c r="SBS8" s="687"/>
      <c r="SBT8" s="687"/>
      <c r="SBU8" s="687"/>
      <c r="SBV8" s="687"/>
      <c r="SBW8" s="687"/>
      <c r="SBX8" s="687"/>
      <c r="SBY8" s="687"/>
      <c r="SBZ8" s="687"/>
      <c r="SCA8" s="687"/>
      <c r="SCB8" s="687"/>
      <c r="SCC8" s="687"/>
      <c r="SCD8" s="687"/>
      <c r="SCE8" s="687"/>
      <c r="SCF8" s="687"/>
      <c r="SCG8" s="687"/>
      <c r="SCH8" s="687"/>
      <c r="SCI8" s="687"/>
      <c r="SCJ8" s="687"/>
      <c r="SCK8" s="687"/>
      <c r="SCL8" s="687"/>
      <c r="SCM8" s="687"/>
      <c r="SCN8" s="687"/>
      <c r="SCO8" s="687"/>
      <c r="SCP8" s="687"/>
      <c r="SCQ8" s="687"/>
      <c r="SCR8" s="687"/>
      <c r="SCS8" s="687"/>
      <c r="SCT8" s="687"/>
      <c r="SCU8" s="687"/>
      <c r="SCV8" s="687"/>
      <c r="SCW8" s="687"/>
      <c r="SCX8" s="687"/>
      <c r="SCY8" s="687"/>
      <c r="SCZ8" s="687"/>
      <c r="SDA8" s="687"/>
      <c r="SDB8" s="687"/>
      <c r="SDC8" s="687"/>
      <c r="SDD8" s="687"/>
      <c r="SDE8" s="687"/>
      <c r="SDF8" s="687"/>
      <c r="SDG8" s="687"/>
      <c r="SDH8" s="687"/>
      <c r="SDI8" s="687"/>
      <c r="SDJ8" s="687"/>
      <c r="SDK8" s="687"/>
      <c r="SDL8" s="687"/>
      <c r="SDM8" s="687"/>
      <c r="SDN8" s="687"/>
      <c r="SDO8" s="687"/>
      <c r="SDP8" s="687"/>
      <c r="SDQ8" s="687"/>
      <c r="SDR8" s="687"/>
      <c r="SDS8" s="687"/>
      <c r="SDT8" s="687"/>
      <c r="SDU8" s="687"/>
      <c r="SDV8" s="687"/>
      <c r="SDW8" s="687"/>
      <c r="SDX8" s="687"/>
      <c r="SDY8" s="687"/>
      <c r="SDZ8" s="687"/>
      <c r="SEA8" s="687"/>
      <c r="SEB8" s="687"/>
      <c r="SEC8" s="687"/>
      <c r="SED8" s="687"/>
      <c r="SEE8" s="687"/>
      <c r="SEF8" s="687"/>
      <c r="SEG8" s="687"/>
      <c r="SEH8" s="687"/>
      <c r="SEI8" s="687"/>
      <c r="SEJ8" s="687"/>
      <c r="SEK8" s="687"/>
      <c r="SEL8" s="687"/>
      <c r="SEM8" s="687"/>
      <c r="SEN8" s="687"/>
      <c r="SEO8" s="687"/>
      <c r="SEP8" s="687"/>
      <c r="SEQ8" s="687"/>
      <c r="SER8" s="687"/>
      <c r="SES8" s="687"/>
      <c r="SET8" s="687"/>
      <c r="SEU8" s="687"/>
      <c r="SEV8" s="687"/>
      <c r="SEW8" s="687"/>
      <c r="SEX8" s="687"/>
      <c r="SEY8" s="687"/>
      <c r="SEZ8" s="687"/>
      <c r="SFA8" s="687"/>
      <c r="SFB8" s="687"/>
      <c r="SFC8" s="687"/>
      <c r="SFD8" s="687"/>
      <c r="SFE8" s="687"/>
      <c r="SFF8" s="687"/>
      <c r="SFG8" s="687"/>
      <c r="SFH8" s="687"/>
      <c r="SFI8" s="687"/>
      <c r="SFJ8" s="687"/>
      <c r="SFK8" s="687"/>
      <c r="SFL8" s="687"/>
      <c r="SFM8" s="687"/>
      <c r="SFN8" s="687"/>
      <c r="SFO8" s="687"/>
      <c r="SFP8" s="687"/>
      <c r="SFQ8" s="687"/>
      <c r="SFR8" s="687"/>
      <c r="SFS8" s="687"/>
      <c r="SFT8" s="687"/>
      <c r="SFU8" s="687"/>
      <c r="SFV8" s="687"/>
      <c r="SFW8" s="687"/>
      <c r="SFX8" s="687"/>
      <c r="SFY8" s="687"/>
      <c r="SFZ8" s="687"/>
      <c r="SGA8" s="687"/>
      <c r="SGB8" s="687"/>
      <c r="SGC8" s="687"/>
      <c r="SGD8" s="687"/>
      <c r="SGE8" s="687"/>
      <c r="SGF8" s="687"/>
      <c r="SGG8" s="687"/>
      <c r="SGH8" s="687"/>
      <c r="SGI8" s="687"/>
      <c r="SGJ8" s="687"/>
      <c r="SGK8" s="687"/>
      <c r="SGL8" s="687"/>
      <c r="SGM8" s="687"/>
      <c r="SGN8" s="687"/>
      <c r="SGO8" s="687"/>
      <c r="SGP8" s="687"/>
      <c r="SGQ8" s="687"/>
      <c r="SGR8" s="687"/>
      <c r="SGS8" s="687"/>
      <c r="SGT8" s="687"/>
      <c r="SGU8" s="687"/>
      <c r="SGV8" s="687"/>
      <c r="SGW8" s="687"/>
      <c r="SGX8" s="687"/>
      <c r="SGY8" s="687"/>
      <c r="SGZ8" s="687"/>
      <c r="SHA8" s="687"/>
      <c r="SHB8" s="687"/>
      <c r="SHC8" s="687"/>
      <c r="SHD8" s="687"/>
      <c r="SHE8" s="687"/>
      <c r="SHF8" s="687"/>
      <c r="SHG8" s="687"/>
      <c r="SHH8" s="687"/>
      <c r="SHI8" s="687"/>
      <c r="SHJ8" s="687"/>
      <c r="SHK8" s="687"/>
      <c r="SHL8" s="687"/>
      <c r="SHM8" s="687"/>
      <c r="SHN8" s="687"/>
      <c r="SHO8" s="687"/>
      <c r="SHP8" s="687"/>
      <c r="SHQ8" s="687"/>
      <c r="SHR8" s="687"/>
      <c r="SHS8" s="687"/>
      <c r="SHT8" s="687"/>
      <c r="SHU8" s="687"/>
      <c r="SHV8" s="687"/>
      <c r="SHW8" s="687"/>
      <c r="SHX8" s="687"/>
      <c r="SHY8" s="687"/>
      <c r="SHZ8" s="687"/>
      <c r="SIA8" s="687"/>
      <c r="SIB8" s="687"/>
      <c r="SIC8" s="687"/>
      <c r="SID8" s="687"/>
      <c r="SIE8" s="687"/>
      <c r="SIF8" s="687"/>
      <c r="SIG8" s="687"/>
      <c r="SIH8" s="687"/>
      <c r="SII8" s="687"/>
      <c r="SIJ8" s="687"/>
      <c r="SIK8" s="687"/>
      <c r="SIL8" s="687"/>
      <c r="SIM8" s="687"/>
      <c r="SIN8" s="687"/>
      <c r="SIO8" s="687"/>
      <c r="SIP8" s="687"/>
      <c r="SIQ8" s="687"/>
      <c r="SIR8" s="687"/>
      <c r="SIS8" s="687"/>
      <c r="SIT8" s="687"/>
      <c r="SIU8" s="687"/>
      <c r="SIV8" s="687"/>
      <c r="SIW8" s="687"/>
      <c r="SIX8" s="687"/>
      <c r="SIY8" s="687"/>
      <c r="SIZ8" s="687"/>
      <c r="SJA8" s="687"/>
      <c r="SJB8" s="687"/>
      <c r="SJC8" s="687"/>
      <c r="SJD8" s="687"/>
      <c r="SJE8" s="687"/>
      <c r="SJF8" s="687"/>
      <c r="SJG8" s="687"/>
      <c r="SJH8" s="687"/>
      <c r="SJI8" s="687"/>
      <c r="SJJ8" s="687"/>
      <c r="SJK8" s="687"/>
      <c r="SJL8" s="687"/>
      <c r="SJM8" s="687"/>
      <c r="SJN8" s="687"/>
      <c r="SJO8" s="687"/>
      <c r="SJP8" s="687"/>
      <c r="SJQ8" s="687"/>
      <c r="SJR8" s="687"/>
      <c r="SJS8" s="687"/>
      <c r="SJT8" s="687"/>
      <c r="SJU8" s="687"/>
      <c r="SJV8" s="687"/>
      <c r="SJW8" s="687"/>
      <c r="SJX8" s="687"/>
      <c r="SJY8" s="687"/>
      <c r="SJZ8" s="687"/>
      <c r="SKA8" s="687"/>
      <c r="SKB8" s="687"/>
      <c r="SKC8" s="687"/>
      <c r="SKD8" s="687"/>
      <c r="SKE8" s="687"/>
      <c r="SKF8" s="687"/>
      <c r="SKG8" s="687"/>
      <c r="SKH8" s="687"/>
      <c r="SKI8" s="687"/>
      <c r="SKJ8" s="687"/>
      <c r="SKK8" s="687"/>
      <c r="SKL8" s="687"/>
      <c r="SKM8" s="687"/>
      <c r="SKN8" s="687"/>
      <c r="SKO8" s="687"/>
      <c r="SKP8" s="687"/>
      <c r="SKQ8" s="687"/>
      <c r="SKR8" s="687"/>
      <c r="SKS8" s="687"/>
      <c r="SKT8" s="687"/>
      <c r="SKU8" s="687"/>
      <c r="SKV8" s="687"/>
      <c r="SKW8" s="687"/>
      <c r="SKX8" s="687"/>
      <c r="SKY8" s="687"/>
      <c r="SKZ8" s="687"/>
      <c r="SLA8" s="687"/>
      <c r="SLB8" s="687"/>
      <c r="SLC8" s="687"/>
      <c r="SLD8" s="687"/>
      <c r="SLE8" s="687"/>
      <c r="SLF8" s="687"/>
      <c r="SLG8" s="687"/>
      <c r="SLH8" s="687"/>
      <c r="SLI8" s="687"/>
      <c r="SLJ8" s="687"/>
      <c r="SLK8" s="687"/>
      <c r="SLL8" s="687"/>
      <c r="SLM8" s="687"/>
      <c r="SLN8" s="687"/>
      <c r="SLO8" s="687"/>
      <c r="SLP8" s="687"/>
      <c r="SLQ8" s="687"/>
      <c r="SLR8" s="687"/>
      <c r="SLS8" s="687"/>
      <c r="SLT8" s="687"/>
      <c r="SLU8" s="687"/>
      <c r="SLV8" s="687"/>
      <c r="SLW8" s="687"/>
      <c r="SLX8" s="687"/>
      <c r="SLY8" s="687"/>
      <c r="SLZ8" s="687"/>
      <c r="SMA8" s="687"/>
      <c r="SMB8" s="687"/>
      <c r="SMC8" s="687"/>
      <c r="SMD8" s="687"/>
      <c r="SME8" s="687"/>
      <c r="SMF8" s="687"/>
      <c r="SMG8" s="687"/>
      <c r="SMH8" s="687"/>
      <c r="SMI8" s="687"/>
      <c r="SMJ8" s="687"/>
      <c r="SMK8" s="687"/>
      <c r="SML8" s="687"/>
      <c r="SMM8" s="687"/>
      <c r="SMN8" s="687"/>
      <c r="SMO8" s="687"/>
      <c r="SMP8" s="687"/>
      <c r="SMQ8" s="687"/>
      <c r="SMR8" s="687"/>
      <c r="SMS8" s="687"/>
      <c r="SMT8" s="687"/>
      <c r="SMU8" s="687"/>
      <c r="SMV8" s="687"/>
      <c r="SMW8" s="687"/>
      <c r="SMX8" s="687"/>
      <c r="SMY8" s="687"/>
      <c r="SMZ8" s="687"/>
      <c r="SNA8" s="687"/>
      <c r="SNB8" s="687"/>
      <c r="SNC8" s="687"/>
      <c r="SND8" s="687"/>
      <c r="SNE8" s="687"/>
      <c r="SNF8" s="687"/>
      <c r="SNG8" s="687"/>
      <c r="SNH8" s="687"/>
      <c r="SNI8" s="687"/>
      <c r="SNJ8" s="687"/>
      <c r="SNK8" s="687"/>
      <c r="SNL8" s="687"/>
      <c r="SNM8" s="687"/>
      <c r="SNN8" s="687"/>
      <c r="SNO8" s="687"/>
      <c r="SNP8" s="687"/>
      <c r="SNQ8" s="687"/>
      <c r="SNR8" s="687"/>
      <c r="SNS8" s="687"/>
      <c r="SNT8" s="687"/>
      <c r="SNU8" s="687"/>
      <c r="SNV8" s="687"/>
      <c r="SNW8" s="687"/>
      <c r="SNX8" s="687"/>
      <c r="SNY8" s="687"/>
      <c r="SNZ8" s="687"/>
      <c r="SOA8" s="687"/>
      <c r="SOB8" s="687"/>
      <c r="SOC8" s="687"/>
      <c r="SOD8" s="687"/>
      <c r="SOE8" s="687"/>
      <c r="SOF8" s="687"/>
      <c r="SOG8" s="687"/>
      <c r="SOH8" s="687"/>
      <c r="SOI8" s="687"/>
      <c r="SOJ8" s="687"/>
      <c r="SOK8" s="687"/>
      <c r="SOL8" s="687"/>
      <c r="SOM8" s="687"/>
      <c r="SON8" s="687"/>
      <c r="SOO8" s="687"/>
      <c r="SOP8" s="687"/>
      <c r="SOQ8" s="687"/>
      <c r="SOR8" s="687"/>
      <c r="SOS8" s="687"/>
      <c r="SOT8" s="687"/>
      <c r="SOU8" s="687"/>
      <c r="SOV8" s="687"/>
      <c r="SOW8" s="687"/>
      <c r="SOX8" s="687"/>
      <c r="SOY8" s="687"/>
      <c r="SOZ8" s="687"/>
      <c r="SPA8" s="687"/>
      <c r="SPB8" s="687"/>
      <c r="SPC8" s="687"/>
      <c r="SPD8" s="687"/>
      <c r="SPE8" s="687"/>
      <c r="SPF8" s="687"/>
      <c r="SPG8" s="687"/>
      <c r="SPH8" s="687"/>
      <c r="SPI8" s="687"/>
      <c r="SPJ8" s="687"/>
      <c r="SPK8" s="687"/>
      <c r="SPL8" s="687"/>
      <c r="SPM8" s="687"/>
      <c r="SPN8" s="687"/>
      <c r="SPO8" s="687"/>
      <c r="SPP8" s="687"/>
      <c r="SPQ8" s="687"/>
      <c r="SPR8" s="687"/>
      <c r="SPS8" s="687"/>
      <c r="SPT8" s="687"/>
      <c r="SPU8" s="687"/>
      <c r="SPV8" s="687"/>
      <c r="SPW8" s="687"/>
      <c r="SPX8" s="687"/>
      <c r="SPY8" s="687"/>
      <c r="SPZ8" s="687"/>
      <c r="SQA8" s="687"/>
      <c r="SQB8" s="687"/>
      <c r="SQC8" s="687"/>
      <c r="SQD8" s="687"/>
      <c r="SQE8" s="687"/>
      <c r="SQF8" s="687"/>
      <c r="SQG8" s="687"/>
      <c r="SQH8" s="687"/>
      <c r="SQI8" s="687"/>
      <c r="SQJ8" s="687"/>
      <c r="SQK8" s="687"/>
      <c r="SQL8" s="687"/>
      <c r="SQM8" s="687"/>
      <c r="SQN8" s="687"/>
      <c r="SQO8" s="687"/>
      <c r="SQP8" s="687"/>
      <c r="SQQ8" s="687"/>
      <c r="SQR8" s="687"/>
      <c r="SQS8" s="687"/>
      <c r="SQT8" s="687"/>
      <c r="SQU8" s="687"/>
      <c r="SQV8" s="687"/>
      <c r="SQW8" s="687"/>
      <c r="SQX8" s="687"/>
      <c r="SQY8" s="687"/>
      <c r="SQZ8" s="687"/>
      <c r="SRA8" s="687"/>
      <c r="SRB8" s="687"/>
      <c r="SRC8" s="687"/>
      <c r="SRD8" s="687"/>
      <c r="SRE8" s="687"/>
      <c r="SRF8" s="687"/>
      <c r="SRG8" s="687"/>
      <c r="SRH8" s="687"/>
      <c r="SRI8" s="687"/>
      <c r="SRJ8" s="687"/>
      <c r="SRK8" s="687"/>
      <c r="SRL8" s="687"/>
      <c r="SRM8" s="687"/>
      <c r="SRN8" s="687"/>
      <c r="SRO8" s="687"/>
      <c r="SRP8" s="687"/>
      <c r="SRQ8" s="687"/>
      <c r="SRR8" s="687"/>
      <c r="SRS8" s="687"/>
      <c r="SRT8" s="687"/>
      <c r="SRU8" s="687"/>
      <c r="SRV8" s="687"/>
      <c r="SRW8" s="687"/>
      <c r="SRX8" s="687"/>
      <c r="SRY8" s="687"/>
      <c r="SRZ8" s="687"/>
      <c r="SSA8" s="687"/>
      <c r="SSB8" s="687"/>
      <c r="SSC8" s="687"/>
      <c r="SSD8" s="687"/>
      <c r="SSE8" s="687"/>
      <c r="SSF8" s="687"/>
      <c r="SSG8" s="687"/>
      <c r="SSH8" s="687"/>
      <c r="SSI8" s="687"/>
      <c r="SSJ8" s="687"/>
      <c r="SSK8" s="687"/>
      <c r="SSL8" s="687"/>
      <c r="SSM8" s="687"/>
      <c r="SSN8" s="687"/>
      <c r="SSO8" s="687"/>
      <c r="SSP8" s="687"/>
      <c r="SSQ8" s="687"/>
      <c r="SSR8" s="687"/>
      <c r="SSS8" s="687"/>
      <c r="SST8" s="687"/>
      <c r="SSU8" s="687"/>
      <c r="SSV8" s="687"/>
      <c r="SSW8" s="687"/>
      <c r="SSX8" s="687"/>
      <c r="SSY8" s="687"/>
      <c r="SSZ8" s="687"/>
      <c r="STA8" s="687"/>
      <c r="STB8" s="687"/>
      <c r="STC8" s="687"/>
      <c r="STD8" s="687"/>
      <c r="STE8" s="687"/>
      <c r="STF8" s="687"/>
      <c r="STG8" s="687"/>
      <c r="STH8" s="687"/>
      <c r="STI8" s="687"/>
      <c r="STJ8" s="687"/>
      <c r="STK8" s="687"/>
      <c r="STL8" s="687"/>
      <c r="STM8" s="687"/>
      <c r="STN8" s="687"/>
      <c r="STO8" s="687"/>
      <c r="STP8" s="687"/>
      <c r="STQ8" s="687"/>
      <c r="STR8" s="687"/>
      <c r="STS8" s="687"/>
      <c r="STT8" s="687"/>
      <c r="STU8" s="687"/>
      <c r="STV8" s="687"/>
      <c r="STW8" s="687"/>
      <c r="STX8" s="687"/>
      <c r="STY8" s="687"/>
      <c r="STZ8" s="687"/>
      <c r="SUA8" s="687"/>
      <c r="SUB8" s="687"/>
      <c r="SUC8" s="687"/>
      <c r="SUD8" s="687"/>
      <c r="SUE8" s="687"/>
      <c r="SUF8" s="687"/>
      <c r="SUG8" s="687"/>
      <c r="SUH8" s="687"/>
      <c r="SUI8" s="687"/>
      <c r="SUJ8" s="687"/>
      <c r="SUK8" s="687"/>
      <c r="SUL8" s="687"/>
      <c r="SUM8" s="687"/>
      <c r="SUN8" s="687"/>
      <c r="SUO8" s="687"/>
      <c r="SUP8" s="687"/>
      <c r="SUQ8" s="687"/>
      <c r="SUR8" s="687"/>
      <c r="SUS8" s="687"/>
      <c r="SUT8" s="687"/>
      <c r="SUU8" s="687"/>
      <c r="SUV8" s="687"/>
      <c r="SUW8" s="687"/>
      <c r="SUX8" s="687"/>
      <c r="SUY8" s="687"/>
      <c r="SUZ8" s="687"/>
      <c r="SVA8" s="687"/>
      <c r="SVB8" s="687"/>
      <c r="SVC8" s="687"/>
      <c r="SVD8" s="687"/>
      <c r="SVE8" s="687"/>
      <c r="SVF8" s="687"/>
      <c r="SVG8" s="687"/>
      <c r="SVH8" s="687"/>
      <c r="SVI8" s="687"/>
      <c r="SVJ8" s="687"/>
      <c r="SVK8" s="687"/>
      <c r="SVL8" s="687"/>
      <c r="SVM8" s="687"/>
      <c r="SVN8" s="687"/>
      <c r="SVO8" s="687"/>
      <c r="SVP8" s="687"/>
      <c r="SVQ8" s="687"/>
      <c r="SVR8" s="687"/>
      <c r="SVS8" s="687"/>
      <c r="SVT8" s="687"/>
      <c r="SVU8" s="687"/>
      <c r="SVV8" s="687"/>
      <c r="SVW8" s="687"/>
      <c r="SVX8" s="687"/>
      <c r="SVY8" s="687"/>
      <c r="SVZ8" s="687"/>
      <c r="SWA8" s="687"/>
      <c r="SWB8" s="687"/>
      <c r="SWC8" s="687"/>
      <c r="SWD8" s="687"/>
      <c r="SWE8" s="687"/>
      <c r="SWF8" s="687"/>
      <c r="SWG8" s="687"/>
      <c r="SWH8" s="687"/>
      <c r="SWI8" s="687"/>
      <c r="SWJ8" s="687"/>
      <c r="SWK8" s="687"/>
      <c r="SWL8" s="687"/>
      <c r="SWM8" s="687"/>
      <c r="SWN8" s="687"/>
      <c r="SWO8" s="687"/>
      <c r="SWP8" s="687"/>
      <c r="SWQ8" s="687"/>
      <c r="SWR8" s="687"/>
      <c r="SWS8" s="687"/>
      <c r="SWT8" s="687"/>
      <c r="SWU8" s="687"/>
      <c r="SWV8" s="687"/>
      <c r="SWW8" s="687"/>
      <c r="SWX8" s="687"/>
      <c r="SWY8" s="687"/>
      <c r="SWZ8" s="687"/>
      <c r="SXA8" s="687"/>
      <c r="SXB8" s="687"/>
      <c r="SXC8" s="687"/>
      <c r="SXD8" s="687"/>
      <c r="SXE8" s="687"/>
      <c r="SXF8" s="687"/>
      <c r="SXG8" s="687"/>
      <c r="SXH8" s="687"/>
      <c r="SXI8" s="687"/>
      <c r="SXJ8" s="687"/>
      <c r="SXK8" s="687"/>
      <c r="SXL8" s="687"/>
      <c r="SXM8" s="687"/>
      <c r="SXN8" s="687"/>
      <c r="SXO8" s="687"/>
      <c r="SXP8" s="687"/>
      <c r="SXQ8" s="687"/>
      <c r="SXR8" s="687"/>
      <c r="SXS8" s="687"/>
      <c r="SXT8" s="687"/>
      <c r="SXU8" s="687"/>
      <c r="SXV8" s="687"/>
      <c r="SXW8" s="687"/>
      <c r="SXX8" s="687"/>
      <c r="SXY8" s="687"/>
      <c r="SXZ8" s="687"/>
      <c r="SYA8" s="687"/>
      <c r="SYB8" s="687"/>
      <c r="SYC8" s="687"/>
      <c r="SYD8" s="687"/>
      <c r="SYE8" s="687"/>
      <c r="SYF8" s="687"/>
      <c r="SYG8" s="687"/>
      <c r="SYH8" s="687"/>
      <c r="SYI8" s="687"/>
      <c r="SYJ8" s="687"/>
      <c r="SYK8" s="687"/>
      <c r="SYL8" s="687"/>
      <c r="SYM8" s="687"/>
      <c r="SYN8" s="687"/>
      <c r="SYO8" s="687"/>
      <c r="SYP8" s="687"/>
      <c r="SYQ8" s="687"/>
      <c r="SYR8" s="687"/>
      <c r="SYS8" s="687"/>
      <c r="SYT8" s="687"/>
      <c r="SYU8" s="687"/>
      <c r="SYV8" s="687"/>
      <c r="SYW8" s="687"/>
      <c r="SYX8" s="687"/>
      <c r="SYY8" s="687"/>
      <c r="SYZ8" s="687"/>
      <c r="SZA8" s="687"/>
      <c r="SZB8" s="687"/>
      <c r="SZC8" s="687"/>
      <c r="SZD8" s="687"/>
      <c r="SZE8" s="687"/>
      <c r="SZF8" s="687"/>
      <c r="SZG8" s="687"/>
      <c r="SZH8" s="687"/>
      <c r="SZI8" s="687"/>
      <c r="SZJ8" s="687"/>
      <c r="SZK8" s="687"/>
      <c r="SZL8" s="687"/>
      <c r="SZM8" s="687"/>
      <c r="SZN8" s="687"/>
      <c r="SZO8" s="687"/>
      <c r="SZP8" s="687"/>
      <c r="SZQ8" s="687"/>
      <c r="SZR8" s="687"/>
      <c r="SZS8" s="687"/>
      <c r="SZT8" s="687"/>
      <c r="SZU8" s="687"/>
      <c r="SZV8" s="687"/>
      <c r="SZW8" s="687"/>
      <c r="SZX8" s="687"/>
      <c r="SZY8" s="687"/>
      <c r="SZZ8" s="687"/>
      <c r="TAA8" s="687"/>
      <c r="TAB8" s="687"/>
      <c r="TAC8" s="687"/>
      <c r="TAD8" s="687"/>
      <c r="TAE8" s="687"/>
      <c r="TAF8" s="687"/>
      <c r="TAG8" s="687"/>
      <c r="TAH8" s="687"/>
      <c r="TAI8" s="687"/>
      <c r="TAJ8" s="687"/>
      <c r="TAK8" s="687"/>
      <c r="TAL8" s="687"/>
      <c r="TAM8" s="687"/>
      <c r="TAN8" s="687"/>
      <c r="TAO8" s="687"/>
      <c r="TAP8" s="687"/>
      <c r="TAQ8" s="687"/>
      <c r="TAR8" s="687"/>
      <c r="TAS8" s="687"/>
      <c r="TAT8" s="687"/>
      <c r="TAU8" s="687"/>
      <c r="TAV8" s="687"/>
      <c r="TAW8" s="687"/>
      <c r="TAX8" s="687"/>
      <c r="TAY8" s="687"/>
      <c r="TAZ8" s="687"/>
      <c r="TBA8" s="687"/>
      <c r="TBB8" s="687"/>
      <c r="TBC8" s="687"/>
      <c r="TBD8" s="687"/>
      <c r="TBE8" s="687"/>
      <c r="TBF8" s="687"/>
      <c r="TBG8" s="687"/>
      <c r="TBH8" s="687"/>
      <c r="TBI8" s="687"/>
      <c r="TBJ8" s="687"/>
      <c r="TBK8" s="687"/>
      <c r="TBL8" s="687"/>
      <c r="TBM8" s="687"/>
      <c r="TBN8" s="687"/>
      <c r="TBO8" s="687"/>
      <c r="TBP8" s="687"/>
      <c r="TBQ8" s="687"/>
      <c r="TBR8" s="687"/>
      <c r="TBS8" s="687"/>
      <c r="TBT8" s="687"/>
      <c r="TBU8" s="687"/>
      <c r="TBV8" s="687"/>
      <c r="TBW8" s="687"/>
      <c r="TBX8" s="687"/>
      <c r="TBY8" s="687"/>
      <c r="TBZ8" s="687"/>
      <c r="TCA8" s="687"/>
      <c r="TCB8" s="687"/>
      <c r="TCC8" s="687"/>
      <c r="TCD8" s="687"/>
      <c r="TCE8" s="687"/>
      <c r="TCF8" s="687"/>
      <c r="TCG8" s="687"/>
      <c r="TCH8" s="687"/>
      <c r="TCI8" s="687"/>
      <c r="TCJ8" s="687"/>
      <c r="TCK8" s="687"/>
      <c r="TCL8" s="687"/>
      <c r="TCM8" s="687"/>
      <c r="TCN8" s="687"/>
      <c r="TCO8" s="687"/>
      <c r="TCP8" s="687"/>
      <c r="TCQ8" s="687"/>
      <c r="TCR8" s="687"/>
      <c r="TCS8" s="687"/>
      <c r="TCT8" s="687"/>
      <c r="TCU8" s="687"/>
      <c r="TCV8" s="687"/>
      <c r="TCW8" s="687"/>
      <c r="TCX8" s="687"/>
      <c r="TCY8" s="687"/>
      <c r="TCZ8" s="687"/>
      <c r="TDA8" s="687"/>
      <c r="TDB8" s="687"/>
      <c r="TDC8" s="687"/>
      <c r="TDD8" s="687"/>
      <c r="TDE8" s="687"/>
      <c r="TDF8" s="687"/>
      <c r="TDG8" s="687"/>
      <c r="TDH8" s="687"/>
      <c r="TDI8" s="687"/>
      <c r="TDJ8" s="687"/>
      <c r="TDK8" s="687"/>
      <c r="TDL8" s="687"/>
      <c r="TDM8" s="687"/>
      <c r="TDN8" s="687"/>
      <c r="TDO8" s="687"/>
      <c r="TDP8" s="687"/>
      <c r="TDQ8" s="687"/>
      <c r="TDR8" s="687"/>
      <c r="TDS8" s="687"/>
      <c r="TDT8" s="687"/>
      <c r="TDU8" s="687"/>
      <c r="TDV8" s="687"/>
      <c r="TDW8" s="687"/>
      <c r="TDX8" s="687"/>
      <c r="TDY8" s="687"/>
      <c r="TDZ8" s="687"/>
      <c r="TEA8" s="687"/>
      <c r="TEB8" s="687"/>
      <c r="TEC8" s="687"/>
      <c r="TED8" s="687"/>
      <c r="TEE8" s="687"/>
      <c r="TEF8" s="687"/>
      <c r="TEG8" s="687"/>
      <c r="TEH8" s="687"/>
      <c r="TEI8" s="687"/>
      <c r="TEJ8" s="687"/>
      <c r="TEK8" s="687"/>
      <c r="TEL8" s="687"/>
      <c r="TEM8" s="687"/>
      <c r="TEN8" s="687"/>
      <c r="TEO8" s="687"/>
      <c r="TEP8" s="687"/>
      <c r="TEQ8" s="687"/>
      <c r="TER8" s="687"/>
      <c r="TES8" s="687"/>
      <c r="TET8" s="687"/>
      <c r="TEU8" s="687"/>
      <c r="TEV8" s="687"/>
      <c r="TEW8" s="687"/>
      <c r="TEX8" s="687"/>
      <c r="TEY8" s="687"/>
      <c r="TEZ8" s="687"/>
      <c r="TFA8" s="687"/>
      <c r="TFB8" s="687"/>
      <c r="TFC8" s="687"/>
      <c r="TFD8" s="687"/>
      <c r="TFE8" s="687"/>
      <c r="TFF8" s="687"/>
      <c r="TFG8" s="687"/>
      <c r="TFH8" s="687"/>
      <c r="TFI8" s="687"/>
      <c r="TFJ8" s="687"/>
      <c r="TFK8" s="687"/>
      <c r="TFL8" s="687"/>
      <c r="TFM8" s="687"/>
      <c r="TFN8" s="687"/>
      <c r="TFO8" s="687"/>
      <c r="TFP8" s="687"/>
      <c r="TFQ8" s="687"/>
      <c r="TFR8" s="687"/>
      <c r="TFS8" s="687"/>
      <c r="TFT8" s="687"/>
      <c r="TFU8" s="687"/>
      <c r="TFV8" s="687"/>
      <c r="TFW8" s="687"/>
      <c r="TFX8" s="687"/>
      <c r="TFY8" s="687"/>
      <c r="TFZ8" s="687"/>
      <c r="TGA8" s="687"/>
      <c r="TGB8" s="687"/>
      <c r="TGC8" s="687"/>
      <c r="TGD8" s="687"/>
      <c r="TGE8" s="687"/>
      <c r="TGF8" s="687"/>
      <c r="TGG8" s="687"/>
      <c r="TGH8" s="687"/>
      <c r="TGI8" s="687"/>
      <c r="TGJ8" s="687"/>
      <c r="TGK8" s="687"/>
      <c r="TGL8" s="687"/>
      <c r="TGM8" s="687"/>
      <c r="TGN8" s="687"/>
      <c r="TGO8" s="687"/>
      <c r="TGP8" s="687"/>
      <c r="TGQ8" s="687"/>
      <c r="TGR8" s="687"/>
      <c r="TGS8" s="687"/>
      <c r="TGT8" s="687"/>
      <c r="TGU8" s="687"/>
      <c r="TGV8" s="687"/>
      <c r="TGW8" s="687"/>
      <c r="TGX8" s="687"/>
      <c r="TGY8" s="687"/>
      <c r="TGZ8" s="687"/>
      <c r="THA8" s="687"/>
      <c r="THB8" s="687"/>
      <c r="THC8" s="687"/>
      <c r="THD8" s="687"/>
      <c r="THE8" s="687"/>
      <c r="THF8" s="687"/>
      <c r="THG8" s="687"/>
      <c r="THH8" s="687"/>
      <c r="THI8" s="687"/>
      <c r="THJ8" s="687"/>
      <c r="THK8" s="687"/>
      <c r="THL8" s="687"/>
      <c r="THM8" s="687"/>
      <c r="THN8" s="687"/>
      <c r="THO8" s="687"/>
      <c r="THP8" s="687"/>
      <c r="THQ8" s="687"/>
      <c r="THR8" s="687"/>
      <c r="THS8" s="687"/>
      <c r="THT8" s="687"/>
      <c r="THU8" s="687"/>
      <c r="THV8" s="687"/>
      <c r="THW8" s="687"/>
      <c r="THX8" s="687"/>
      <c r="THY8" s="687"/>
      <c r="THZ8" s="687"/>
      <c r="TIA8" s="687"/>
      <c r="TIB8" s="687"/>
      <c r="TIC8" s="687"/>
      <c r="TID8" s="687"/>
      <c r="TIE8" s="687"/>
      <c r="TIF8" s="687"/>
      <c r="TIG8" s="687"/>
      <c r="TIH8" s="687"/>
      <c r="TII8" s="687"/>
      <c r="TIJ8" s="687"/>
      <c r="TIK8" s="687"/>
      <c r="TIL8" s="687"/>
      <c r="TIM8" s="687"/>
      <c r="TIN8" s="687"/>
      <c r="TIO8" s="687"/>
      <c r="TIP8" s="687"/>
      <c r="TIQ8" s="687"/>
      <c r="TIR8" s="687"/>
      <c r="TIS8" s="687"/>
      <c r="TIT8" s="687"/>
      <c r="TIU8" s="687"/>
      <c r="TIV8" s="687"/>
      <c r="TIW8" s="687"/>
      <c r="TIX8" s="687"/>
      <c r="TIY8" s="687"/>
      <c r="TIZ8" s="687"/>
      <c r="TJA8" s="687"/>
      <c r="TJB8" s="687"/>
      <c r="TJC8" s="687"/>
      <c r="TJD8" s="687"/>
      <c r="TJE8" s="687"/>
      <c r="TJF8" s="687"/>
      <c r="TJG8" s="687"/>
      <c r="TJH8" s="687"/>
      <c r="TJI8" s="687"/>
      <c r="TJJ8" s="687"/>
      <c r="TJK8" s="687"/>
      <c r="TJL8" s="687"/>
      <c r="TJM8" s="687"/>
      <c r="TJN8" s="687"/>
      <c r="TJO8" s="687"/>
      <c r="TJP8" s="687"/>
      <c r="TJQ8" s="687"/>
      <c r="TJR8" s="687"/>
      <c r="TJS8" s="687"/>
      <c r="TJT8" s="687"/>
      <c r="TJU8" s="687"/>
      <c r="TJV8" s="687"/>
      <c r="TJW8" s="687"/>
      <c r="TJX8" s="687"/>
      <c r="TJY8" s="687"/>
      <c r="TJZ8" s="687"/>
      <c r="TKA8" s="687"/>
      <c r="TKB8" s="687"/>
      <c r="TKC8" s="687"/>
      <c r="TKD8" s="687"/>
      <c r="TKE8" s="687"/>
      <c r="TKF8" s="687"/>
      <c r="TKG8" s="687"/>
      <c r="TKH8" s="687"/>
      <c r="TKI8" s="687"/>
      <c r="TKJ8" s="687"/>
      <c r="TKK8" s="687"/>
      <c r="TKL8" s="687"/>
      <c r="TKM8" s="687"/>
      <c r="TKN8" s="687"/>
      <c r="TKO8" s="687"/>
      <c r="TKP8" s="687"/>
      <c r="TKQ8" s="687"/>
      <c r="TKR8" s="687"/>
      <c r="TKS8" s="687"/>
      <c r="TKT8" s="687"/>
      <c r="TKU8" s="687"/>
      <c r="TKV8" s="687"/>
      <c r="TKW8" s="687"/>
      <c r="TKX8" s="687"/>
      <c r="TKY8" s="687"/>
      <c r="TKZ8" s="687"/>
      <c r="TLA8" s="687"/>
      <c r="TLB8" s="687"/>
      <c r="TLC8" s="687"/>
      <c r="TLD8" s="687"/>
      <c r="TLE8" s="687"/>
      <c r="TLF8" s="687"/>
      <c r="TLG8" s="687"/>
      <c r="TLH8" s="687"/>
      <c r="TLI8" s="687"/>
      <c r="TLJ8" s="687"/>
      <c r="TLK8" s="687"/>
      <c r="TLL8" s="687"/>
      <c r="TLM8" s="687"/>
      <c r="TLN8" s="687"/>
      <c r="TLO8" s="687"/>
      <c r="TLP8" s="687"/>
      <c r="TLQ8" s="687"/>
      <c r="TLR8" s="687"/>
      <c r="TLS8" s="687"/>
      <c r="TLT8" s="687"/>
      <c r="TLU8" s="687"/>
      <c r="TLV8" s="687"/>
      <c r="TLW8" s="687"/>
      <c r="TLX8" s="687"/>
      <c r="TLY8" s="687"/>
      <c r="TLZ8" s="687"/>
      <c r="TMA8" s="687"/>
      <c r="TMB8" s="687"/>
      <c r="TMC8" s="687"/>
      <c r="TMD8" s="687"/>
      <c r="TME8" s="687"/>
      <c r="TMF8" s="687"/>
      <c r="TMG8" s="687"/>
      <c r="TMH8" s="687"/>
      <c r="TMI8" s="687"/>
      <c r="TMJ8" s="687"/>
      <c r="TMK8" s="687"/>
      <c r="TML8" s="687"/>
      <c r="TMM8" s="687"/>
      <c r="TMN8" s="687"/>
      <c r="TMO8" s="687"/>
      <c r="TMP8" s="687"/>
      <c r="TMQ8" s="687"/>
      <c r="TMR8" s="687"/>
      <c r="TMS8" s="687"/>
      <c r="TMT8" s="687"/>
      <c r="TMU8" s="687"/>
      <c r="TMV8" s="687"/>
      <c r="TMW8" s="687"/>
      <c r="TMX8" s="687"/>
      <c r="TMY8" s="687"/>
      <c r="TMZ8" s="687"/>
      <c r="TNA8" s="687"/>
      <c r="TNB8" s="687"/>
      <c r="TNC8" s="687"/>
      <c r="TND8" s="687"/>
      <c r="TNE8" s="687"/>
      <c r="TNF8" s="687"/>
      <c r="TNG8" s="687"/>
      <c r="TNH8" s="687"/>
      <c r="TNI8" s="687"/>
      <c r="TNJ8" s="687"/>
      <c r="TNK8" s="687"/>
      <c r="TNL8" s="687"/>
      <c r="TNM8" s="687"/>
      <c r="TNN8" s="687"/>
      <c r="TNO8" s="687"/>
      <c r="TNP8" s="687"/>
      <c r="TNQ8" s="687"/>
      <c r="TNR8" s="687"/>
      <c r="TNS8" s="687"/>
      <c r="TNT8" s="687"/>
      <c r="TNU8" s="687"/>
      <c r="TNV8" s="687"/>
      <c r="TNW8" s="687"/>
      <c r="TNX8" s="687"/>
      <c r="TNY8" s="687"/>
      <c r="TNZ8" s="687"/>
      <c r="TOA8" s="687"/>
      <c r="TOB8" s="687"/>
      <c r="TOC8" s="687"/>
      <c r="TOD8" s="687"/>
      <c r="TOE8" s="687"/>
      <c r="TOF8" s="687"/>
      <c r="TOG8" s="687"/>
      <c r="TOH8" s="687"/>
      <c r="TOI8" s="687"/>
      <c r="TOJ8" s="687"/>
      <c r="TOK8" s="687"/>
      <c r="TOL8" s="687"/>
      <c r="TOM8" s="687"/>
      <c r="TON8" s="687"/>
      <c r="TOO8" s="687"/>
      <c r="TOP8" s="687"/>
      <c r="TOQ8" s="687"/>
      <c r="TOR8" s="687"/>
      <c r="TOS8" s="687"/>
      <c r="TOT8" s="687"/>
      <c r="TOU8" s="687"/>
      <c r="TOV8" s="687"/>
      <c r="TOW8" s="687"/>
      <c r="TOX8" s="687"/>
      <c r="TOY8" s="687"/>
      <c r="TOZ8" s="687"/>
      <c r="TPA8" s="687"/>
      <c r="TPB8" s="687"/>
      <c r="TPC8" s="687"/>
      <c r="TPD8" s="687"/>
      <c r="TPE8" s="687"/>
      <c r="TPF8" s="687"/>
      <c r="TPG8" s="687"/>
      <c r="TPH8" s="687"/>
      <c r="TPI8" s="687"/>
      <c r="TPJ8" s="687"/>
      <c r="TPK8" s="687"/>
      <c r="TPL8" s="687"/>
      <c r="TPM8" s="687"/>
      <c r="TPN8" s="687"/>
      <c r="TPO8" s="687"/>
      <c r="TPP8" s="687"/>
      <c r="TPQ8" s="687"/>
      <c r="TPR8" s="687"/>
      <c r="TPS8" s="687"/>
      <c r="TPT8" s="687"/>
      <c r="TPU8" s="687"/>
      <c r="TPV8" s="687"/>
      <c r="TPW8" s="687"/>
      <c r="TPX8" s="687"/>
      <c r="TPY8" s="687"/>
      <c r="TPZ8" s="687"/>
      <c r="TQA8" s="687"/>
      <c r="TQB8" s="687"/>
      <c r="TQC8" s="687"/>
      <c r="TQD8" s="687"/>
      <c r="TQE8" s="687"/>
      <c r="TQF8" s="687"/>
      <c r="TQG8" s="687"/>
      <c r="TQH8" s="687"/>
      <c r="TQI8" s="687"/>
      <c r="TQJ8" s="687"/>
      <c r="TQK8" s="687"/>
      <c r="TQL8" s="687"/>
      <c r="TQM8" s="687"/>
      <c r="TQN8" s="687"/>
      <c r="TQO8" s="687"/>
      <c r="TQP8" s="687"/>
      <c r="TQQ8" s="687"/>
      <c r="TQR8" s="687"/>
      <c r="TQS8" s="687"/>
      <c r="TQT8" s="687"/>
      <c r="TQU8" s="687"/>
      <c r="TQV8" s="687"/>
      <c r="TQW8" s="687"/>
      <c r="TQX8" s="687"/>
      <c r="TQY8" s="687"/>
      <c r="TQZ8" s="687"/>
      <c r="TRA8" s="687"/>
      <c r="TRB8" s="687"/>
      <c r="TRC8" s="687"/>
      <c r="TRD8" s="687"/>
      <c r="TRE8" s="687"/>
      <c r="TRF8" s="687"/>
      <c r="TRG8" s="687"/>
      <c r="TRH8" s="687"/>
      <c r="TRI8" s="687"/>
      <c r="TRJ8" s="687"/>
      <c r="TRK8" s="687"/>
      <c r="TRL8" s="687"/>
      <c r="TRM8" s="687"/>
      <c r="TRN8" s="687"/>
      <c r="TRO8" s="687"/>
      <c r="TRP8" s="687"/>
      <c r="TRQ8" s="687"/>
      <c r="TRR8" s="687"/>
      <c r="TRS8" s="687"/>
      <c r="TRT8" s="687"/>
      <c r="TRU8" s="687"/>
      <c r="TRV8" s="687"/>
      <c r="TRW8" s="687"/>
      <c r="TRX8" s="687"/>
      <c r="TRY8" s="687"/>
      <c r="TRZ8" s="687"/>
      <c r="TSA8" s="687"/>
      <c r="TSB8" s="687"/>
      <c r="TSC8" s="687"/>
      <c r="TSD8" s="687"/>
      <c r="TSE8" s="687"/>
      <c r="TSF8" s="687"/>
      <c r="TSG8" s="687"/>
      <c r="TSH8" s="687"/>
      <c r="TSI8" s="687"/>
      <c r="TSJ8" s="687"/>
      <c r="TSK8" s="687"/>
      <c r="TSL8" s="687"/>
      <c r="TSM8" s="687"/>
      <c r="TSN8" s="687"/>
      <c r="TSO8" s="687"/>
      <c r="TSP8" s="687"/>
      <c r="TSQ8" s="687"/>
      <c r="TSR8" s="687"/>
      <c r="TSS8" s="687"/>
      <c r="TST8" s="687"/>
      <c r="TSU8" s="687"/>
      <c r="TSV8" s="687"/>
      <c r="TSW8" s="687"/>
      <c r="TSX8" s="687"/>
      <c r="TSY8" s="687"/>
      <c r="TSZ8" s="687"/>
      <c r="TTA8" s="687"/>
      <c r="TTB8" s="687"/>
      <c r="TTC8" s="687"/>
      <c r="TTD8" s="687"/>
      <c r="TTE8" s="687"/>
      <c r="TTF8" s="687"/>
      <c r="TTG8" s="687"/>
      <c r="TTH8" s="687"/>
      <c r="TTI8" s="687"/>
      <c r="TTJ8" s="687"/>
      <c r="TTK8" s="687"/>
      <c r="TTL8" s="687"/>
      <c r="TTM8" s="687"/>
      <c r="TTN8" s="687"/>
      <c r="TTO8" s="687"/>
      <c r="TTP8" s="687"/>
      <c r="TTQ8" s="687"/>
      <c r="TTR8" s="687"/>
      <c r="TTS8" s="687"/>
      <c r="TTT8" s="687"/>
      <c r="TTU8" s="687"/>
      <c r="TTV8" s="687"/>
      <c r="TTW8" s="687"/>
      <c r="TTX8" s="687"/>
      <c r="TTY8" s="687"/>
      <c r="TTZ8" s="687"/>
      <c r="TUA8" s="687"/>
      <c r="TUB8" s="687"/>
      <c r="TUC8" s="687"/>
      <c r="TUD8" s="687"/>
      <c r="TUE8" s="687"/>
      <c r="TUF8" s="687"/>
      <c r="TUG8" s="687"/>
      <c r="TUH8" s="687"/>
      <c r="TUI8" s="687"/>
      <c r="TUJ8" s="687"/>
      <c r="TUK8" s="687"/>
      <c r="TUL8" s="687"/>
      <c r="TUM8" s="687"/>
      <c r="TUN8" s="687"/>
      <c r="TUO8" s="687"/>
      <c r="TUP8" s="687"/>
      <c r="TUQ8" s="687"/>
      <c r="TUR8" s="687"/>
      <c r="TUS8" s="687"/>
      <c r="TUT8" s="687"/>
      <c r="TUU8" s="687"/>
      <c r="TUV8" s="687"/>
      <c r="TUW8" s="687"/>
      <c r="TUX8" s="687"/>
      <c r="TUY8" s="687"/>
      <c r="TUZ8" s="687"/>
      <c r="TVA8" s="687"/>
      <c r="TVB8" s="687"/>
      <c r="TVC8" s="687"/>
      <c r="TVD8" s="687"/>
      <c r="TVE8" s="687"/>
      <c r="TVF8" s="687"/>
      <c r="TVG8" s="687"/>
      <c r="TVH8" s="687"/>
      <c r="TVI8" s="687"/>
      <c r="TVJ8" s="687"/>
      <c r="TVK8" s="687"/>
      <c r="TVL8" s="687"/>
      <c r="TVM8" s="687"/>
      <c r="TVN8" s="687"/>
      <c r="TVO8" s="687"/>
      <c r="TVP8" s="687"/>
      <c r="TVQ8" s="687"/>
      <c r="TVR8" s="687"/>
      <c r="TVS8" s="687"/>
      <c r="TVT8" s="687"/>
      <c r="TVU8" s="687"/>
      <c r="TVV8" s="687"/>
      <c r="TVW8" s="687"/>
      <c r="TVX8" s="687"/>
      <c r="TVY8" s="687"/>
      <c r="TVZ8" s="687"/>
      <c r="TWA8" s="687"/>
      <c r="TWB8" s="687"/>
      <c r="TWC8" s="687"/>
      <c r="TWD8" s="687"/>
      <c r="TWE8" s="687"/>
      <c r="TWF8" s="687"/>
      <c r="TWG8" s="687"/>
      <c r="TWH8" s="687"/>
      <c r="TWI8" s="687"/>
      <c r="TWJ8" s="687"/>
      <c r="TWK8" s="687"/>
      <c r="TWL8" s="687"/>
      <c r="TWM8" s="687"/>
      <c r="TWN8" s="687"/>
      <c r="TWO8" s="687"/>
      <c r="TWP8" s="687"/>
      <c r="TWQ8" s="687"/>
      <c r="TWR8" s="687"/>
      <c r="TWS8" s="687"/>
      <c r="TWT8" s="687"/>
      <c r="TWU8" s="687"/>
      <c r="TWV8" s="687"/>
      <c r="TWW8" s="687"/>
      <c r="TWX8" s="687"/>
      <c r="TWY8" s="687"/>
      <c r="TWZ8" s="687"/>
      <c r="TXA8" s="687"/>
      <c r="TXB8" s="687"/>
      <c r="TXC8" s="687"/>
      <c r="TXD8" s="687"/>
      <c r="TXE8" s="687"/>
      <c r="TXF8" s="687"/>
      <c r="TXG8" s="687"/>
      <c r="TXH8" s="687"/>
      <c r="TXI8" s="687"/>
      <c r="TXJ8" s="687"/>
      <c r="TXK8" s="687"/>
      <c r="TXL8" s="687"/>
      <c r="TXM8" s="687"/>
      <c r="TXN8" s="687"/>
      <c r="TXO8" s="687"/>
      <c r="TXP8" s="687"/>
      <c r="TXQ8" s="687"/>
      <c r="TXR8" s="687"/>
      <c r="TXS8" s="687"/>
      <c r="TXT8" s="687"/>
      <c r="TXU8" s="687"/>
      <c r="TXV8" s="687"/>
      <c r="TXW8" s="687"/>
      <c r="TXX8" s="687"/>
      <c r="TXY8" s="687"/>
      <c r="TXZ8" s="687"/>
      <c r="TYA8" s="687"/>
      <c r="TYB8" s="687"/>
      <c r="TYC8" s="687"/>
      <c r="TYD8" s="687"/>
      <c r="TYE8" s="687"/>
      <c r="TYF8" s="687"/>
      <c r="TYG8" s="687"/>
      <c r="TYH8" s="687"/>
      <c r="TYI8" s="687"/>
      <c r="TYJ8" s="687"/>
      <c r="TYK8" s="687"/>
      <c r="TYL8" s="687"/>
      <c r="TYM8" s="687"/>
      <c r="TYN8" s="687"/>
      <c r="TYO8" s="687"/>
      <c r="TYP8" s="687"/>
      <c r="TYQ8" s="687"/>
      <c r="TYR8" s="687"/>
      <c r="TYS8" s="687"/>
      <c r="TYT8" s="687"/>
      <c r="TYU8" s="687"/>
      <c r="TYV8" s="687"/>
      <c r="TYW8" s="687"/>
      <c r="TYX8" s="687"/>
      <c r="TYY8" s="687"/>
      <c r="TYZ8" s="687"/>
      <c r="TZA8" s="687"/>
      <c r="TZB8" s="687"/>
      <c r="TZC8" s="687"/>
      <c r="TZD8" s="687"/>
      <c r="TZE8" s="687"/>
      <c r="TZF8" s="687"/>
      <c r="TZG8" s="687"/>
      <c r="TZH8" s="687"/>
      <c r="TZI8" s="687"/>
      <c r="TZJ8" s="687"/>
      <c r="TZK8" s="687"/>
      <c r="TZL8" s="687"/>
      <c r="TZM8" s="687"/>
      <c r="TZN8" s="687"/>
      <c r="TZO8" s="687"/>
      <c r="TZP8" s="687"/>
      <c r="TZQ8" s="687"/>
      <c r="TZR8" s="687"/>
      <c r="TZS8" s="687"/>
      <c r="TZT8" s="687"/>
      <c r="TZU8" s="687"/>
      <c r="TZV8" s="687"/>
      <c r="TZW8" s="687"/>
      <c r="TZX8" s="687"/>
      <c r="TZY8" s="687"/>
      <c r="TZZ8" s="687"/>
      <c r="UAA8" s="687"/>
      <c r="UAB8" s="687"/>
      <c r="UAC8" s="687"/>
      <c r="UAD8" s="687"/>
      <c r="UAE8" s="687"/>
      <c r="UAF8" s="687"/>
      <c r="UAG8" s="687"/>
      <c r="UAH8" s="687"/>
      <c r="UAI8" s="687"/>
      <c r="UAJ8" s="687"/>
      <c r="UAK8" s="687"/>
      <c r="UAL8" s="687"/>
      <c r="UAM8" s="687"/>
      <c r="UAN8" s="687"/>
      <c r="UAO8" s="687"/>
      <c r="UAP8" s="687"/>
      <c r="UAQ8" s="687"/>
      <c r="UAR8" s="687"/>
      <c r="UAS8" s="687"/>
      <c r="UAT8" s="687"/>
      <c r="UAU8" s="687"/>
      <c r="UAV8" s="687"/>
      <c r="UAW8" s="687"/>
      <c r="UAX8" s="687"/>
      <c r="UAY8" s="687"/>
      <c r="UAZ8" s="687"/>
      <c r="UBA8" s="687"/>
      <c r="UBB8" s="687"/>
      <c r="UBC8" s="687"/>
      <c r="UBD8" s="687"/>
      <c r="UBE8" s="687"/>
      <c r="UBF8" s="687"/>
      <c r="UBG8" s="687"/>
      <c r="UBH8" s="687"/>
      <c r="UBI8" s="687"/>
      <c r="UBJ8" s="687"/>
      <c r="UBK8" s="687"/>
      <c r="UBL8" s="687"/>
      <c r="UBM8" s="687"/>
      <c r="UBN8" s="687"/>
      <c r="UBO8" s="687"/>
      <c r="UBP8" s="687"/>
      <c r="UBQ8" s="687"/>
      <c r="UBR8" s="687"/>
      <c r="UBS8" s="687"/>
      <c r="UBT8" s="687"/>
      <c r="UBU8" s="687"/>
      <c r="UBV8" s="687"/>
      <c r="UBW8" s="687"/>
      <c r="UBX8" s="687"/>
      <c r="UBY8" s="687"/>
      <c r="UBZ8" s="687"/>
      <c r="UCA8" s="687"/>
      <c r="UCB8" s="687"/>
      <c r="UCC8" s="687"/>
      <c r="UCD8" s="687"/>
      <c r="UCE8" s="687"/>
      <c r="UCF8" s="687"/>
      <c r="UCG8" s="687"/>
      <c r="UCH8" s="687"/>
      <c r="UCI8" s="687"/>
      <c r="UCJ8" s="687"/>
      <c r="UCK8" s="687"/>
      <c r="UCL8" s="687"/>
      <c r="UCM8" s="687"/>
      <c r="UCN8" s="687"/>
      <c r="UCO8" s="687"/>
      <c r="UCP8" s="687"/>
      <c r="UCQ8" s="687"/>
      <c r="UCR8" s="687"/>
      <c r="UCS8" s="687"/>
      <c r="UCT8" s="687"/>
      <c r="UCU8" s="687"/>
      <c r="UCV8" s="687"/>
      <c r="UCW8" s="687"/>
      <c r="UCX8" s="687"/>
      <c r="UCY8" s="687"/>
      <c r="UCZ8" s="687"/>
      <c r="UDA8" s="687"/>
      <c r="UDB8" s="687"/>
      <c r="UDC8" s="687"/>
      <c r="UDD8" s="687"/>
      <c r="UDE8" s="687"/>
      <c r="UDF8" s="687"/>
      <c r="UDG8" s="687"/>
      <c r="UDH8" s="687"/>
      <c r="UDI8" s="687"/>
      <c r="UDJ8" s="687"/>
      <c r="UDK8" s="687"/>
      <c r="UDL8" s="687"/>
      <c r="UDM8" s="687"/>
      <c r="UDN8" s="687"/>
      <c r="UDO8" s="687"/>
      <c r="UDP8" s="687"/>
      <c r="UDQ8" s="687"/>
      <c r="UDR8" s="687"/>
      <c r="UDS8" s="687"/>
      <c r="UDT8" s="687"/>
      <c r="UDU8" s="687"/>
      <c r="UDV8" s="687"/>
      <c r="UDW8" s="687"/>
      <c r="UDX8" s="687"/>
      <c r="UDY8" s="687"/>
      <c r="UDZ8" s="687"/>
      <c r="UEA8" s="687"/>
      <c r="UEB8" s="687"/>
      <c r="UEC8" s="687"/>
      <c r="UED8" s="687"/>
      <c r="UEE8" s="687"/>
      <c r="UEF8" s="687"/>
      <c r="UEG8" s="687"/>
      <c r="UEH8" s="687"/>
      <c r="UEI8" s="687"/>
      <c r="UEJ8" s="687"/>
      <c r="UEK8" s="687"/>
      <c r="UEL8" s="687"/>
      <c r="UEM8" s="687"/>
      <c r="UEN8" s="687"/>
      <c r="UEO8" s="687"/>
      <c r="UEP8" s="687"/>
      <c r="UEQ8" s="687"/>
      <c r="UER8" s="687"/>
      <c r="UES8" s="687"/>
      <c r="UET8" s="687"/>
      <c r="UEU8" s="687"/>
      <c r="UEV8" s="687"/>
      <c r="UEW8" s="687"/>
      <c r="UEX8" s="687"/>
      <c r="UEY8" s="687"/>
      <c r="UEZ8" s="687"/>
      <c r="UFA8" s="687"/>
      <c r="UFB8" s="687"/>
      <c r="UFC8" s="687"/>
      <c r="UFD8" s="687"/>
      <c r="UFE8" s="687"/>
      <c r="UFF8" s="687"/>
      <c r="UFG8" s="687"/>
      <c r="UFH8" s="687"/>
      <c r="UFI8" s="687"/>
      <c r="UFJ8" s="687"/>
      <c r="UFK8" s="687"/>
      <c r="UFL8" s="687"/>
      <c r="UFM8" s="687"/>
      <c r="UFN8" s="687"/>
      <c r="UFO8" s="687"/>
      <c r="UFP8" s="687"/>
      <c r="UFQ8" s="687"/>
      <c r="UFR8" s="687"/>
      <c r="UFS8" s="687"/>
      <c r="UFT8" s="687"/>
      <c r="UFU8" s="687"/>
      <c r="UFV8" s="687"/>
      <c r="UFW8" s="687"/>
      <c r="UFX8" s="687"/>
      <c r="UFY8" s="687"/>
      <c r="UFZ8" s="687"/>
      <c r="UGA8" s="687"/>
      <c r="UGB8" s="687"/>
      <c r="UGC8" s="687"/>
      <c r="UGD8" s="687"/>
      <c r="UGE8" s="687"/>
      <c r="UGF8" s="687"/>
      <c r="UGG8" s="687"/>
      <c r="UGH8" s="687"/>
      <c r="UGI8" s="687"/>
      <c r="UGJ8" s="687"/>
      <c r="UGK8" s="687"/>
      <c r="UGL8" s="687"/>
      <c r="UGM8" s="687"/>
      <c r="UGN8" s="687"/>
      <c r="UGO8" s="687"/>
      <c r="UGP8" s="687"/>
      <c r="UGQ8" s="687"/>
      <c r="UGR8" s="687"/>
      <c r="UGS8" s="687"/>
      <c r="UGT8" s="687"/>
      <c r="UGU8" s="687"/>
      <c r="UGV8" s="687"/>
      <c r="UGW8" s="687"/>
      <c r="UGX8" s="687"/>
      <c r="UGY8" s="687"/>
      <c r="UGZ8" s="687"/>
      <c r="UHA8" s="687"/>
      <c r="UHB8" s="687"/>
      <c r="UHC8" s="687"/>
      <c r="UHD8" s="687"/>
      <c r="UHE8" s="687"/>
      <c r="UHF8" s="687"/>
      <c r="UHG8" s="687"/>
      <c r="UHH8" s="687"/>
      <c r="UHI8" s="687"/>
      <c r="UHJ8" s="687"/>
      <c r="UHK8" s="687"/>
      <c r="UHL8" s="687"/>
      <c r="UHM8" s="687"/>
      <c r="UHN8" s="687"/>
      <c r="UHO8" s="687"/>
      <c r="UHP8" s="687"/>
      <c r="UHQ8" s="687"/>
      <c r="UHR8" s="687"/>
      <c r="UHS8" s="687"/>
      <c r="UHT8" s="687"/>
      <c r="UHU8" s="687"/>
      <c r="UHV8" s="687"/>
      <c r="UHW8" s="687"/>
      <c r="UHX8" s="687"/>
      <c r="UHY8" s="687"/>
      <c r="UHZ8" s="687"/>
      <c r="UIA8" s="687"/>
      <c r="UIB8" s="687"/>
      <c r="UIC8" s="687"/>
      <c r="UID8" s="687"/>
      <c r="UIE8" s="687"/>
      <c r="UIF8" s="687"/>
      <c r="UIG8" s="687"/>
      <c r="UIH8" s="687"/>
      <c r="UII8" s="687"/>
      <c r="UIJ8" s="687"/>
      <c r="UIK8" s="687"/>
      <c r="UIL8" s="687"/>
      <c r="UIM8" s="687"/>
      <c r="UIN8" s="687"/>
      <c r="UIO8" s="687"/>
      <c r="UIP8" s="687"/>
      <c r="UIQ8" s="687"/>
      <c r="UIR8" s="687"/>
      <c r="UIS8" s="687"/>
      <c r="UIT8" s="687"/>
      <c r="UIU8" s="687"/>
      <c r="UIV8" s="687"/>
      <c r="UIW8" s="687"/>
      <c r="UIX8" s="687"/>
      <c r="UIY8" s="687"/>
      <c r="UIZ8" s="687"/>
      <c r="UJA8" s="687"/>
      <c r="UJB8" s="687"/>
      <c r="UJC8" s="687"/>
      <c r="UJD8" s="687"/>
      <c r="UJE8" s="687"/>
      <c r="UJF8" s="687"/>
      <c r="UJG8" s="687"/>
      <c r="UJH8" s="687"/>
      <c r="UJI8" s="687"/>
      <c r="UJJ8" s="687"/>
      <c r="UJK8" s="687"/>
      <c r="UJL8" s="687"/>
      <c r="UJM8" s="687"/>
      <c r="UJN8" s="687"/>
      <c r="UJO8" s="687"/>
      <c r="UJP8" s="687"/>
      <c r="UJQ8" s="687"/>
      <c r="UJR8" s="687"/>
      <c r="UJS8" s="687"/>
      <c r="UJT8" s="687"/>
      <c r="UJU8" s="687"/>
      <c r="UJV8" s="687"/>
      <c r="UJW8" s="687"/>
      <c r="UJX8" s="687"/>
      <c r="UJY8" s="687"/>
      <c r="UJZ8" s="687"/>
      <c r="UKA8" s="687"/>
      <c r="UKB8" s="687"/>
      <c r="UKC8" s="687"/>
      <c r="UKD8" s="687"/>
      <c r="UKE8" s="687"/>
      <c r="UKF8" s="687"/>
      <c r="UKG8" s="687"/>
      <c r="UKH8" s="687"/>
      <c r="UKI8" s="687"/>
      <c r="UKJ8" s="687"/>
      <c r="UKK8" s="687"/>
      <c r="UKL8" s="687"/>
      <c r="UKM8" s="687"/>
      <c r="UKN8" s="687"/>
      <c r="UKO8" s="687"/>
      <c r="UKP8" s="687"/>
      <c r="UKQ8" s="687"/>
      <c r="UKR8" s="687"/>
      <c r="UKS8" s="687"/>
      <c r="UKT8" s="687"/>
      <c r="UKU8" s="687"/>
      <c r="UKV8" s="687"/>
      <c r="UKW8" s="687"/>
      <c r="UKX8" s="687"/>
      <c r="UKY8" s="687"/>
      <c r="UKZ8" s="687"/>
      <c r="ULA8" s="687"/>
      <c r="ULB8" s="687"/>
      <c r="ULC8" s="687"/>
      <c r="ULD8" s="687"/>
      <c r="ULE8" s="687"/>
      <c r="ULF8" s="687"/>
      <c r="ULG8" s="687"/>
      <c r="ULH8" s="687"/>
      <c r="ULI8" s="687"/>
      <c r="ULJ8" s="687"/>
      <c r="ULK8" s="687"/>
      <c r="ULL8" s="687"/>
      <c r="ULM8" s="687"/>
      <c r="ULN8" s="687"/>
      <c r="ULO8" s="687"/>
      <c r="ULP8" s="687"/>
      <c r="ULQ8" s="687"/>
      <c r="ULR8" s="687"/>
      <c r="ULS8" s="687"/>
      <c r="ULT8" s="687"/>
      <c r="ULU8" s="687"/>
      <c r="ULV8" s="687"/>
      <c r="ULW8" s="687"/>
      <c r="ULX8" s="687"/>
      <c r="ULY8" s="687"/>
      <c r="ULZ8" s="687"/>
      <c r="UMA8" s="687"/>
      <c r="UMB8" s="687"/>
      <c r="UMC8" s="687"/>
      <c r="UMD8" s="687"/>
      <c r="UME8" s="687"/>
      <c r="UMF8" s="687"/>
      <c r="UMG8" s="687"/>
      <c r="UMH8" s="687"/>
      <c r="UMI8" s="687"/>
      <c r="UMJ8" s="687"/>
      <c r="UMK8" s="687"/>
      <c r="UML8" s="687"/>
      <c r="UMM8" s="687"/>
      <c r="UMN8" s="687"/>
      <c r="UMO8" s="687"/>
      <c r="UMP8" s="687"/>
      <c r="UMQ8" s="687"/>
      <c r="UMR8" s="687"/>
      <c r="UMS8" s="687"/>
      <c r="UMT8" s="687"/>
      <c r="UMU8" s="687"/>
      <c r="UMV8" s="687"/>
      <c r="UMW8" s="687"/>
      <c r="UMX8" s="687"/>
      <c r="UMY8" s="687"/>
      <c r="UMZ8" s="687"/>
      <c r="UNA8" s="687"/>
      <c r="UNB8" s="687"/>
      <c r="UNC8" s="687"/>
      <c r="UND8" s="687"/>
      <c r="UNE8" s="687"/>
      <c r="UNF8" s="687"/>
      <c r="UNG8" s="687"/>
      <c r="UNH8" s="687"/>
      <c r="UNI8" s="687"/>
      <c r="UNJ8" s="687"/>
      <c r="UNK8" s="687"/>
      <c r="UNL8" s="687"/>
      <c r="UNM8" s="687"/>
      <c r="UNN8" s="687"/>
      <c r="UNO8" s="687"/>
      <c r="UNP8" s="687"/>
      <c r="UNQ8" s="687"/>
      <c r="UNR8" s="687"/>
      <c r="UNS8" s="687"/>
      <c r="UNT8" s="687"/>
      <c r="UNU8" s="687"/>
      <c r="UNV8" s="687"/>
      <c r="UNW8" s="687"/>
      <c r="UNX8" s="687"/>
      <c r="UNY8" s="687"/>
      <c r="UNZ8" s="687"/>
      <c r="UOA8" s="687"/>
      <c r="UOB8" s="687"/>
      <c r="UOC8" s="687"/>
      <c r="UOD8" s="687"/>
      <c r="UOE8" s="687"/>
      <c r="UOF8" s="687"/>
      <c r="UOG8" s="687"/>
      <c r="UOH8" s="687"/>
      <c r="UOI8" s="687"/>
      <c r="UOJ8" s="687"/>
      <c r="UOK8" s="687"/>
      <c r="UOL8" s="687"/>
      <c r="UOM8" s="687"/>
      <c r="UON8" s="687"/>
      <c r="UOO8" s="687"/>
      <c r="UOP8" s="687"/>
      <c r="UOQ8" s="687"/>
      <c r="UOR8" s="687"/>
      <c r="UOS8" s="687"/>
      <c r="UOT8" s="687"/>
      <c r="UOU8" s="687"/>
      <c r="UOV8" s="687"/>
      <c r="UOW8" s="687"/>
      <c r="UOX8" s="687"/>
      <c r="UOY8" s="687"/>
      <c r="UOZ8" s="687"/>
      <c r="UPA8" s="687"/>
      <c r="UPB8" s="687"/>
      <c r="UPC8" s="687"/>
      <c r="UPD8" s="687"/>
      <c r="UPE8" s="687"/>
      <c r="UPF8" s="687"/>
      <c r="UPG8" s="687"/>
      <c r="UPH8" s="687"/>
      <c r="UPI8" s="687"/>
      <c r="UPJ8" s="687"/>
      <c r="UPK8" s="687"/>
      <c r="UPL8" s="687"/>
      <c r="UPM8" s="687"/>
      <c r="UPN8" s="687"/>
      <c r="UPO8" s="687"/>
      <c r="UPP8" s="687"/>
      <c r="UPQ8" s="687"/>
      <c r="UPR8" s="687"/>
      <c r="UPS8" s="687"/>
      <c r="UPT8" s="687"/>
      <c r="UPU8" s="687"/>
      <c r="UPV8" s="687"/>
      <c r="UPW8" s="687"/>
      <c r="UPX8" s="687"/>
      <c r="UPY8" s="687"/>
      <c r="UPZ8" s="687"/>
      <c r="UQA8" s="687"/>
      <c r="UQB8" s="687"/>
      <c r="UQC8" s="687"/>
      <c r="UQD8" s="687"/>
      <c r="UQE8" s="687"/>
      <c r="UQF8" s="687"/>
      <c r="UQG8" s="687"/>
      <c r="UQH8" s="687"/>
      <c r="UQI8" s="687"/>
      <c r="UQJ8" s="687"/>
      <c r="UQK8" s="687"/>
      <c r="UQL8" s="687"/>
      <c r="UQM8" s="687"/>
      <c r="UQN8" s="687"/>
      <c r="UQO8" s="687"/>
      <c r="UQP8" s="687"/>
      <c r="UQQ8" s="687"/>
      <c r="UQR8" s="687"/>
      <c r="UQS8" s="687"/>
      <c r="UQT8" s="687"/>
      <c r="UQU8" s="687"/>
      <c r="UQV8" s="687"/>
      <c r="UQW8" s="687"/>
      <c r="UQX8" s="687"/>
      <c r="UQY8" s="687"/>
      <c r="UQZ8" s="687"/>
      <c r="URA8" s="687"/>
      <c r="URB8" s="687"/>
      <c r="URC8" s="687"/>
      <c r="URD8" s="687"/>
      <c r="URE8" s="687"/>
      <c r="URF8" s="687"/>
      <c r="URG8" s="687"/>
      <c r="URH8" s="687"/>
      <c r="URI8" s="687"/>
      <c r="URJ8" s="687"/>
      <c r="URK8" s="687"/>
      <c r="URL8" s="687"/>
      <c r="URM8" s="687"/>
      <c r="URN8" s="687"/>
      <c r="URO8" s="687"/>
      <c r="URP8" s="687"/>
      <c r="URQ8" s="687"/>
      <c r="URR8" s="687"/>
      <c r="URS8" s="687"/>
      <c r="URT8" s="687"/>
      <c r="URU8" s="687"/>
      <c r="URV8" s="687"/>
      <c r="URW8" s="687"/>
      <c r="URX8" s="687"/>
      <c r="URY8" s="687"/>
      <c r="URZ8" s="687"/>
      <c r="USA8" s="687"/>
      <c r="USB8" s="687"/>
      <c r="USC8" s="687"/>
      <c r="USD8" s="687"/>
      <c r="USE8" s="687"/>
      <c r="USF8" s="687"/>
      <c r="USG8" s="687"/>
      <c r="USH8" s="687"/>
      <c r="USI8" s="687"/>
      <c r="USJ8" s="687"/>
      <c r="USK8" s="687"/>
      <c r="USL8" s="687"/>
      <c r="USM8" s="687"/>
      <c r="USN8" s="687"/>
      <c r="USO8" s="687"/>
      <c r="USP8" s="687"/>
      <c r="USQ8" s="687"/>
      <c r="USR8" s="687"/>
      <c r="USS8" s="687"/>
      <c r="UST8" s="687"/>
      <c r="USU8" s="687"/>
      <c r="USV8" s="687"/>
      <c r="USW8" s="687"/>
      <c r="USX8" s="687"/>
      <c r="USY8" s="687"/>
      <c r="USZ8" s="687"/>
      <c r="UTA8" s="687"/>
      <c r="UTB8" s="687"/>
      <c r="UTC8" s="687"/>
      <c r="UTD8" s="687"/>
      <c r="UTE8" s="687"/>
      <c r="UTF8" s="687"/>
      <c r="UTG8" s="687"/>
      <c r="UTH8" s="687"/>
      <c r="UTI8" s="687"/>
      <c r="UTJ8" s="687"/>
      <c r="UTK8" s="687"/>
      <c r="UTL8" s="687"/>
      <c r="UTM8" s="687"/>
      <c r="UTN8" s="687"/>
      <c r="UTO8" s="687"/>
      <c r="UTP8" s="687"/>
      <c r="UTQ8" s="687"/>
      <c r="UTR8" s="687"/>
      <c r="UTS8" s="687"/>
      <c r="UTT8" s="687"/>
      <c r="UTU8" s="687"/>
      <c r="UTV8" s="687"/>
      <c r="UTW8" s="687"/>
      <c r="UTX8" s="687"/>
      <c r="UTY8" s="687"/>
      <c r="UTZ8" s="687"/>
      <c r="UUA8" s="687"/>
      <c r="UUB8" s="687"/>
      <c r="UUC8" s="687"/>
      <c r="UUD8" s="687"/>
      <c r="UUE8" s="687"/>
      <c r="UUF8" s="687"/>
      <c r="UUG8" s="687"/>
      <c r="UUH8" s="687"/>
      <c r="UUI8" s="687"/>
      <c r="UUJ8" s="687"/>
      <c r="UUK8" s="687"/>
      <c r="UUL8" s="687"/>
      <c r="UUM8" s="687"/>
      <c r="UUN8" s="687"/>
      <c r="UUO8" s="687"/>
      <c r="UUP8" s="687"/>
      <c r="UUQ8" s="687"/>
      <c r="UUR8" s="687"/>
      <c r="UUS8" s="687"/>
      <c r="UUT8" s="687"/>
      <c r="UUU8" s="687"/>
      <c r="UUV8" s="687"/>
      <c r="UUW8" s="687"/>
      <c r="UUX8" s="687"/>
      <c r="UUY8" s="687"/>
      <c r="UUZ8" s="687"/>
      <c r="UVA8" s="687"/>
      <c r="UVB8" s="687"/>
      <c r="UVC8" s="687"/>
      <c r="UVD8" s="687"/>
      <c r="UVE8" s="687"/>
      <c r="UVF8" s="687"/>
      <c r="UVG8" s="687"/>
      <c r="UVH8" s="687"/>
      <c r="UVI8" s="687"/>
      <c r="UVJ8" s="687"/>
      <c r="UVK8" s="687"/>
      <c r="UVL8" s="687"/>
      <c r="UVM8" s="687"/>
      <c r="UVN8" s="687"/>
      <c r="UVO8" s="687"/>
      <c r="UVP8" s="687"/>
      <c r="UVQ8" s="687"/>
      <c r="UVR8" s="687"/>
      <c r="UVS8" s="687"/>
      <c r="UVT8" s="687"/>
      <c r="UVU8" s="687"/>
      <c r="UVV8" s="687"/>
      <c r="UVW8" s="687"/>
      <c r="UVX8" s="687"/>
      <c r="UVY8" s="687"/>
      <c r="UVZ8" s="687"/>
      <c r="UWA8" s="687"/>
      <c r="UWB8" s="687"/>
      <c r="UWC8" s="687"/>
      <c r="UWD8" s="687"/>
      <c r="UWE8" s="687"/>
      <c r="UWF8" s="687"/>
      <c r="UWG8" s="687"/>
      <c r="UWH8" s="687"/>
      <c r="UWI8" s="687"/>
      <c r="UWJ8" s="687"/>
      <c r="UWK8" s="687"/>
      <c r="UWL8" s="687"/>
      <c r="UWM8" s="687"/>
      <c r="UWN8" s="687"/>
      <c r="UWO8" s="687"/>
      <c r="UWP8" s="687"/>
      <c r="UWQ8" s="687"/>
      <c r="UWR8" s="687"/>
      <c r="UWS8" s="687"/>
      <c r="UWT8" s="687"/>
      <c r="UWU8" s="687"/>
      <c r="UWV8" s="687"/>
      <c r="UWW8" s="687"/>
      <c r="UWX8" s="687"/>
      <c r="UWY8" s="687"/>
      <c r="UWZ8" s="687"/>
      <c r="UXA8" s="687"/>
      <c r="UXB8" s="687"/>
      <c r="UXC8" s="687"/>
      <c r="UXD8" s="687"/>
      <c r="UXE8" s="687"/>
      <c r="UXF8" s="687"/>
      <c r="UXG8" s="687"/>
      <c r="UXH8" s="687"/>
      <c r="UXI8" s="687"/>
      <c r="UXJ8" s="687"/>
      <c r="UXK8" s="687"/>
      <c r="UXL8" s="687"/>
      <c r="UXM8" s="687"/>
      <c r="UXN8" s="687"/>
      <c r="UXO8" s="687"/>
      <c r="UXP8" s="687"/>
      <c r="UXQ8" s="687"/>
      <c r="UXR8" s="687"/>
      <c r="UXS8" s="687"/>
      <c r="UXT8" s="687"/>
      <c r="UXU8" s="687"/>
      <c r="UXV8" s="687"/>
      <c r="UXW8" s="687"/>
      <c r="UXX8" s="687"/>
      <c r="UXY8" s="687"/>
      <c r="UXZ8" s="687"/>
      <c r="UYA8" s="687"/>
      <c r="UYB8" s="687"/>
      <c r="UYC8" s="687"/>
      <c r="UYD8" s="687"/>
      <c r="UYE8" s="687"/>
      <c r="UYF8" s="687"/>
      <c r="UYG8" s="687"/>
      <c r="UYH8" s="687"/>
      <c r="UYI8" s="687"/>
      <c r="UYJ8" s="687"/>
      <c r="UYK8" s="687"/>
      <c r="UYL8" s="687"/>
      <c r="UYM8" s="687"/>
      <c r="UYN8" s="687"/>
      <c r="UYO8" s="687"/>
      <c r="UYP8" s="687"/>
      <c r="UYQ8" s="687"/>
      <c r="UYR8" s="687"/>
      <c r="UYS8" s="687"/>
      <c r="UYT8" s="687"/>
      <c r="UYU8" s="687"/>
      <c r="UYV8" s="687"/>
      <c r="UYW8" s="687"/>
      <c r="UYX8" s="687"/>
      <c r="UYY8" s="687"/>
      <c r="UYZ8" s="687"/>
      <c r="UZA8" s="687"/>
      <c r="UZB8" s="687"/>
      <c r="UZC8" s="687"/>
      <c r="UZD8" s="687"/>
      <c r="UZE8" s="687"/>
      <c r="UZF8" s="687"/>
      <c r="UZG8" s="687"/>
      <c r="UZH8" s="687"/>
      <c r="UZI8" s="687"/>
      <c r="UZJ8" s="687"/>
      <c r="UZK8" s="687"/>
      <c r="UZL8" s="687"/>
      <c r="UZM8" s="687"/>
      <c r="UZN8" s="687"/>
      <c r="UZO8" s="687"/>
      <c r="UZP8" s="687"/>
      <c r="UZQ8" s="687"/>
      <c r="UZR8" s="687"/>
      <c r="UZS8" s="687"/>
      <c r="UZT8" s="687"/>
      <c r="UZU8" s="687"/>
      <c r="UZV8" s="687"/>
      <c r="UZW8" s="687"/>
      <c r="UZX8" s="687"/>
      <c r="UZY8" s="687"/>
      <c r="UZZ8" s="687"/>
      <c r="VAA8" s="687"/>
      <c r="VAB8" s="687"/>
      <c r="VAC8" s="687"/>
      <c r="VAD8" s="687"/>
      <c r="VAE8" s="687"/>
      <c r="VAF8" s="687"/>
      <c r="VAG8" s="687"/>
      <c r="VAH8" s="687"/>
      <c r="VAI8" s="687"/>
      <c r="VAJ8" s="687"/>
      <c r="VAK8" s="687"/>
      <c r="VAL8" s="687"/>
      <c r="VAM8" s="687"/>
      <c r="VAN8" s="687"/>
      <c r="VAO8" s="687"/>
      <c r="VAP8" s="687"/>
      <c r="VAQ8" s="687"/>
      <c r="VAR8" s="687"/>
      <c r="VAS8" s="687"/>
      <c r="VAT8" s="687"/>
      <c r="VAU8" s="687"/>
      <c r="VAV8" s="687"/>
      <c r="VAW8" s="687"/>
      <c r="VAX8" s="687"/>
      <c r="VAY8" s="687"/>
      <c r="VAZ8" s="687"/>
      <c r="VBA8" s="687"/>
      <c r="VBB8" s="687"/>
      <c r="VBC8" s="687"/>
      <c r="VBD8" s="687"/>
      <c r="VBE8" s="687"/>
      <c r="VBF8" s="687"/>
      <c r="VBG8" s="687"/>
      <c r="VBH8" s="687"/>
      <c r="VBI8" s="687"/>
      <c r="VBJ8" s="687"/>
      <c r="VBK8" s="687"/>
      <c r="VBL8" s="687"/>
      <c r="VBM8" s="687"/>
      <c r="VBN8" s="687"/>
      <c r="VBO8" s="687"/>
      <c r="VBP8" s="687"/>
      <c r="VBQ8" s="687"/>
      <c r="VBR8" s="687"/>
      <c r="VBS8" s="687"/>
      <c r="VBT8" s="687"/>
      <c r="VBU8" s="687"/>
      <c r="VBV8" s="687"/>
      <c r="VBW8" s="687"/>
      <c r="VBX8" s="687"/>
      <c r="VBY8" s="687"/>
      <c r="VBZ8" s="687"/>
      <c r="VCA8" s="687"/>
      <c r="VCB8" s="687"/>
      <c r="VCC8" s="687"/>
      <c r="VCD8" s="687"/>
      <c r="VCE8" s="687"/>
      <c r="VCF8" s="687"/>
      <c r="VCG8" s="687"/>
      <c r="VCH8" s="687"/>
      <c r="VCI8" s="687"/>
      <c r="VCJ8" s="687"/>
      <c r="VCK8" s="687"/>
      <c r="VCL8" s="687"/>
      <c r="VCM8" s="687"/>
      <c r="VCN8" s="687"/>
      <c r="VCO8" s="687"/>
      <c r="VCP8" s="687"/>
      <c r="VCQ8" s="687"/>
      <c r="VCR8" s="687"/>
      <c r="VCS8" s="687"/>
      <c r="VCT8" s="687"/>
      <c r="VCU8" s="687"/>
      <c r="VCV8" s="687"/>
      <c r="VCW8" s="687"/>
      <c r="VCX8" s="687"/>
      <c r="VCY8" s="687"/>
      <c r="VCZ8" s="687"/>
      <c r="VDA8" s="687"/>
      <c r="VDB8" s="687"/>
      <c r="VDC8" s="687"/>
      <c r="VDD8" s="687"/>
      <c r="VDE8" s="687"/>
      <c r="VDF8" s="687"/>
      <c r="VDG8" s="687"/>
      <c r="VDH8" s="687"/>
      <c r="VDI8" s="687"/>
      <c r="VDJ8" s="687"/>
      <c r="VDK8" s="687"/>
      <c r="VDL8" s="687"/>
      <c r="VDM8" s="687"/>
      <c r="VDN8" s="687"/>
      <c r="VDO8" s="687"/>
      <c r="VDP8" s="687"/>
      <c r="VDQ8" s="687"/>
      <c r="VDR8" s="687"/>
      <c r="VDS8" s="687"/>
      <c r="VDT8" s="687"/>
      <c r="VDU8" s="687"/>
      <c r="VDV8" s="687"/>
      <c r="VDW8" s="687"/>
      <c r="VDX8" s="687"/>
      <c r="VDY8" s="687"/>
      <c r="VDZ8" s="687"/>
      <c r="VEA8" s="687"/>
      <c r="VEB8" s="687"/>
      <c r="VEC8" s="687"/>
      <c r="VED8" s="687"/>
      <c r="VEE8" s="687"/>
      <c r="VEF8" s="687"/>
      <c r="VEG8" s="687"/>
      <c r="VEH8" s="687"/>
      <c r="VEI8" s="687"/>
      <c r="VEJ8" s="687"/>
      <c r="VEK8" s="687"/>
      <c r="VEL8" s="687"/>
      <c r="VEM8" s="687"/>
      <c r="VEN8" s="687"/>
      <c r="VEO8" s="687"/>
      <c r="VEP8" s="687"/>
      <c r="VEQ8" s="687"/>
      <c r="VER8" s="687"/>
      <c r="VES8" s="687"/>
      <c r="VET8" s="687"/>
      <c r="VEU8" s="687"/>
      <c r="VEV8" s="687"/>
      <c r="VEW8" s="687"/>
      <c r="VEX8" s="687"/>
      <c r="VEY8" s="687"/>
      <c r="VEZ8" s="687"/>
      <c r="VFA8" s="687"/>
      <c r="VFB8" s="687"/>
      <c r="VFC8" s="687"/>
      <c r="VFD8" s="687"/>
      <c r="VFE8" s="687"/>
      <c r="VFF8" s="687"/>
      <c r="VFG8" s="687"/>
      <c r="VFH8" s="687"/>
      <c r="VFI8" s="687"/>
      <c r="VFJ8" s="687"/>
      <c r="VFK8" s="687"/>
      <c r="VFL8" s="687"/>
      <c r="VFM8" s="687"/>
      <c r="VFN8" s="687"/>
      <c r="VFO8" s="687"/>
      <c r="VFP8" s="687"/>
      <c r="VFQ8" s="687"/>
      <c r="VFR8" s="687"/>
      <c r="VFS8" s="687"/>
      <c r="VFT8" s="687"/>
      <c r="VFU8" s="687"/>
      <c r="VFV8" s="687"/>
      <c r="VFW8" s="687"/>
      <c r="VFX8" s="687"/>
      <c r="VFY8" s="687"/>
      <c r="VFZ8" s="687"/>
      <c r="VGA8" s="687"/>
      <c r="VGB8" s="687"/>
      <c r="VGC8" s="687"/>
      <c r="VGD8" s="687"/>
      <c r="VGE8" s="687"/>
      <c r="VGF8" s="687"/>
      <c r="VGG8" s="687"/>
      <c r="VGH8" s="687"/>
      <c r="VGI8" s="687"/>
      <c r="VGJ8" s="687"/>
      <c r="VGK8" s="687"/>
      <c r="VGL8" s="687"/>
      <c r="VGM8" s="687"/>
      <c r="VGN8" s="687"/>
      <c r="VGO8" s="687"/>
      <c r="VGP8" s="687"/>
      <c r="VGQ8" s="687"/>
      <c r="VGR8" s="687"/>
      <c r="VGS8" s="687"/>
      <c r="VGT8" s="687"/>
      <c r="VGU8" s="687"/>
      <c r="VGV8" s="687"/>
      <c r="VGW8" s="687"/>
      <c r="VGX8" s="687"/>
      <c r="VGY8" s="687"/>
      <c r="VGZ8" s="687"/>
      <c r="VHA8" s="687"/>
      <c r="VHB8" s="687"/>
      <c r="VHC8" s="687"/>
      <c r="VHD8" s="687"/>
      <c r="VHE8" s="687"/>
      <c r="VHF8" s="687"/>
      <c r="VHG8" s="687"/>
      <c r="VHH8" s="687"/>
      <c r="VHI8" s="687"/>
      <c r="VHJ8" s="687"/>
      <c r="VHK8" s="687"/>
      <c r="VHL8" s="687"/>
      <c r="VHM8" s="687"/>
      <c r="VHN8" s="687"/>
      <c r="VHO8" s="687"/>
      <c r="VHP8" s="687"/>
      <c r="VHQ8" s="687"/>
      <c r="VHR8" s="687"/>
      <c r="VHS8" s="687"/>
      <c r="VHT8" s="687"/>
      <c r="VHU8" s="687"/>
      <c r="VHV8" s="687"/>
      <c r="VHW8" s="687"/>
      <c r="VHX8" s="687"/>
      <c r="VHY8" s="687"/>
      <c r="VHZ8" s="687"/>
      <c r="VIA8" s="687"/>
      <c r="VIB8" s="687"/>
      <c r="VIC8" s="687"/>
      <c r="VID8" s="687"/>
      <c r="VIE8" s="687"/>
      <c r="VIF8" s="687"/>
      <c r="VIG8" s="687"/>
      <c r="VIH8" s="687"/>
      <c r="VII8" s="687"/>
      <c r="VIJ8" s="687"/>
      <c r="VIK8" s="687"/>
      <c r="VIL8" s="687"/>
      <c r="VIM8" s="687"/>
      <c r="VIN8" s="687"/>
      <c r="VIO8" s="687"/>
      <c r="VIP8" s="687"/>
      <c r="VIQ8" s="687"/>
      <c r="VIR8" s="687"/>
      <c r="VIS8" s="687"/>
      <c r="VIT8" s="687"/>
      <c r="VIU8" s="687"/>
      <c r="VIV8" s="687"/>
      <c r="VIW8" s="687"/>
      <c r="VIX8" s="687"/>
      <c r="VIY8" s="687"/>
      <c r="VIZ8" s="687"/>
      <c r="VJA8" s="687"/>
      <c r="VJB8" s="687"/>
      <c r="VJC8" s="687"/>
      <c r="VJD8" s="687"/>
      <c r="VJE8" s="687"/>
      <c r="VJF8" s="687"/>
      <c r="VJG8" s="687"/>
      <c r="VJH8" s="687"/>
      <c r="VJI8" s="687"/>
      <c r="VJJ8" s="687"/>
      <c r="VJK8" s="687"/>
      <c r="VJL8" s="687"/>
      <c r="VJM8" s="687"/>
      <c r="VJN8" s="687"/>
      <c r="VJO8" s="687"/>
      <c r="VJP8" s="687"/>
      <c r="VJQ8" s="687"/>
      <c r="VJR8" s="687"/>
      <c r="VJS8" s="687"/>
      <c r="VJT8" s="687"/>
      <c r="VJU8" s="687"/>
      <c r="VJV8" s="687"/>
      <c r="VJW8" s="687"/>
      <c r="VJX8" s="687"/>
      <c r="VJY8" s="687"/>
      <c r="VJZ8" s="687"/>
      <c r="VKA8" s="687"/>
      <c r="VKB8" s="687"/>
      <c r="VKC8" s="687"/>
      <c r="VKD8" s="687"/>
      <c r="VKE8" s="687"/>
      <c r="VKF8" s="687"/>
      <c r="VKG8" s="687"/>
      <c r="VKH8" s="687"/>
      <c r="VKI8" s="687"/>
      <c r="VKJ8" s="687"/>
      <c r="VKK8" s="687"/>
      <c r="VKL8" s="687"/>
      <c r="VKM8" s="687"/>
      <c r="VKN8" s="687"/>
      <c r="VKO8" s="687"/>
      <c r="VKP8" s="687"/>
      <c r="VKQ8" s="687"/>
      <c r="VKR8" s="687"/>
      <c r="VKS8" s="687"/>
      <c r="VKT8" s="687"/>
      <c r="VKU8" s="687"/>
      <c r="VKV8" s="687"/>
      <c r="VKW8" s="687"/>
      <c r="VKX8" s="687"/>
      <c r="VKY8" s="687"/>
      <c r="VKZ8" s="687"/>
      <c r="VLA8" s="687"/>
      <c r="VLB8" s="687"/>
      <c r="VLC8" s="687"/>
      <c r="VLD8" s="687"/>
      <c r="VLE8" s="687"/>
      <c r="VLF8" s="687"/>
      <c r="VLG8" s="687"/>
      <c r="VLH8" s="687"/>
      <c r="VLI8" s="687"/>
      <c r="VLJ8" s="687"/>
      <c r="VLK8" s="687"/>
      <c r="VLL8" s="687"/>
      <c r="VLM8" s="687"/>
      <c r="VLN8" s="687"/>
      <c r="VLO8" s="687"/>
      <c r="VLP8" s="687"/>
      <c r="VLQ8" s="687"/>
      <c r="VLR8" s="687"/>
      <c r="VLS8" s="687"/>
      <c r="VLT8" s="687"/>
      <c r="VLU8" s="687"/>
      <c r="VLV8" s="687"/>
      <c r="VLW8" s="687"/>
      <c r="VLX8" s="687"/>
      <c r="VLY8" s="687"/>
      <c r="VLZ8" s="687"/>
      <c r="VMA8" s="687"/>
      <c r="VMB8" s="687"/>
      <c r="VMC8" s="687"/>
      <c r="VMD8" s="687"/>
      <c r="VME8" s="687"/>
      <c r="VMF8" s="687"/>
      <c r="VMG8" s="687"/>
      <c r="VMH8" s="687"/>
      <c r="VMI8" s="687"/>
      <c r="VMJ8" s="687"/>
      <c r="VMK8" s="687"/>
      <c r="VML8" s="687"/>
      <c r="VMM8" s="687"/>
      <c r="VMN8" s="687"/>
      <c r="VMO8" s="687"/>
      <c r="VMP8" s="687"/>
      <c r="VMQ8" s="687"/>
      <c r="VMR8" s="687"/>
      <c r="VMS8" s="687"/>
      <c r="VMT8" s="687"/>
      <c r="VMU8" s="687"/>
      <c r="VMV8" s="687"/>
      <c r="VMW8" s="687"/>
      <c r="VMX8" s="687"/>
      <c r="VMY8" s="687"/>
      <c r="VMZ8" s="687"/>
      <c r="VNA8" s="687"/>
      <c r="VNB8" s="687"/>
      <c r="VNC8" s="687"/>
      <c r="VND8" s="687"/>
      <c r="VNE8" s="687"/>
      <c r="VNF8" s="687"/>
      <c r="VNG8" s="687"/>
      <c r="VNH8" s="687"/>
      <c r="VNI8" s="687"/>
      <c r="VNJ8" s="687"/>
      <c r="VNK8" s="687"/>
      <c r="VNL8" s="687"/>
      <c r="VNM8" s="687"/>
      <c r="VNN8" s="687"/>
      <c r="VNO8" s="687"/>
      <c r="VNP8" s="687"/>
      <c r="VNQ8" s="687"/>
      <c r="VNR8" s="687"/>
      <c r="VNS8" s="687"/>
      <c r="VNT8" s="687"/>
      <c r="VNU8" s="687"/>
      <c r="VNV8" s="687"/>
      <c r="VNW8" s="687"/>
      <c r="VNX8" s="687"/>
      <c r="VNY8" s="687"/>
      <c r="VNZ8" s="687"/>
      <c r="VOA8" s="687"/>
      <c r="VOB8" s="687"/>
      <c r="VOC8" s="687"/>
      <c r="VOD8" s="687"/>
      <c r="VOE8" s="687"/>
      <c r="VOF8" s="687"/>
      <c r="VOG8" s="687"/>
      <c r="VOH8" s="687"/>
      <c r="VOI8" s="687"/>
      <c r="VOJ8" s="687"/>
      <c r="VOK8" s="687"/>
      <c r="VOL8" s="687"/>
      <c r="VOM8" s="687"/>
      <c r="VON8" s="687"/>
      <c r="VOO8" s="687"/>
      <c r="VOP8" s="687"/>
      <c r="VOQ8" s="687"/>
      <c r="VOR8" s="687"/>
      <c r="VOS8" s="687"/>
      <c r="VOT8" s="687"/>
      <c r="VOU8" s="687"/>
      <c r="VOV8" s="687"/>
      <c r="VOW8" s="687"/>
      <c r="VOX8" s="687"/>
      <c r="VOY8" s="687"/>
      <c r="VOZ8" s="687"/>
      <c r="VPA8" s="687"/>
      <c r="VPB8" s="687"/>
      <c r="VPC8" s="687"/>
      <c r="VPD8" s="687"/>
      <c r="VPE8" s="687"/>
      <c r="VPF8" s="687"/>
      <c r="VPG8" s="687"/>
      <c r="VPH8" s="687"/>
      <c r="VPI8" s="687"/>
      <c r="VPJ8" s="687"/>
      <c r="VPK8" s="687"/>
      <c r="VPL8" s="687"/>
      <c r="VPM8" s="687"/>
      <c r="VPN8" s="687"/>
      <c r="VPO8" s="687"/>
      <c r="VPP8" s="687"/>
      <c r="VPQ8" s="687"/>
      <c r="VPR8" s="687"/>
      <c r="VPS8" s="687"/>
      <c r="VPT8" s="687"/>
      <c r="VPU8" s="687"/>
      <c r="VPV8" s="687"/>
      <c r="VPW8" s="687"/>
      <c r="VPX8" s="687"/>
      <c r="VPY8" s="687"/>
      <c r="VPZ8" s="687"/>
      <c r="VQA8" s="687"/>
      <c r="VQB8" s="687"/>
      <c r="VQC8" s="687"/>
      <c r="VQD8" s="687"/>
      <c r="VQE8" s="687"/>
      <c r="VQF8" s="687"/>
      <c r="VQG8" s="687"/>
      <c r="VQH8" s="687"/>
      <c r="VQI8" s="687"/>
      <c r="VQJ8" s="687"/>
      <c r="VQK8" s="687"/>
      <c r="VQL8" s="687"/>
      <c r="VQM8" s="687"/>
      <c r="VQN8" s="687"/>
      <c r="VQO8" s="687"/>
      <c r="VQP8" s="687"/>
      <c r="VQQ8" s="687"/>
      <c r="VQR8" s="687"/>
      <c r="VQS8" s="687"/>
      <c r="VQT8" s="687"/>
      <c r="VQU8" s="687"/>
      <c r="VQV8" s="687"/>
      <c r="VQW8" s="687"/>
      <c r="VQX8" s="687"/>
      <c r="VQY8" s="687"/>
      <c r="VQZ8" s="687"/>
      <c r="VRA8" s="687"/>
      <c r="VRB8" s="687"/>
      <c r="VRC8" s="687"/>
      <c r="VRD8" s="687"/>
      <c r="VRE8" s="687"/>
      <c r="VRF8" s="687"/>
      <c r="VRG8" s="687"/>
      <c r="VRH8" s="687"/>
      <c r="VRI8" s="687"/>
      <c r="VRJ8" s="687"/>
      <c r="VRK8" s="687"/>
      <c r="VRL8" s="687"/>
      <c r="VRM8" s="687"/>
      <c r="VRN8" s="687"/>
      <c r="VRO8" s="687"/>
      <c r="VRP8" s="687"/>
      <c r="VRQ8" s="687"/>
      <c r="VRR8" s="687"/>
      <c r="VRS8" s="687"/>
      <c r="VRT8" s="687"/>
      <c r="VRU8" s="687"/>
      <c r="VRV8" s="687"/>
      <c r="VRW8" s="687"/>
      <c r="VRX8" s="687"/>
      <c r="VRY8" s="687"/>
      <c r="VRZ8" s="687"/>
      <c r="VSA8" s="687"/>
      <c r="VSB8" s="687"/>
      <c r="VSC8" s="687"/>
      <c r="VSD8" s="687"/>
      <c r="VSE8" s="687"/>
      <c r="VSF8" s="687"/>
      <c r="VSG8" s="687"/>
      <c r="VSH8" s="687"/>
      <c r="VSI8" s="687"/>
      <c r="VSJ8" s="687"/>
      <c r="VSK8" s="687"/>
      <c r="VSL8" s="687"/>
      <c r="VSM8" s="687"/>
      <c r="VSN8" s="687"/>
      <c r="VSO8" s="687"/>
      <c r="VSP8" s="687"/>
      <c r="VSQ8" s="687"/>
      <c r="VSR8" s="687"/>
      <c r="VSS8" s="687"/>
      <c r="VST8" s="687"/>
      <c r="VSU8" s="687"/>
      <c r="VSV8" s="687"/>
      <c r="VSW8" s="687"/>
      <c r="VSX8" s="687"/>
      <c r="VSY8" s="687"/>
      <c r="VSZ8" s="687"/>
      <c r="VTA8" s="687"/>
      <c r="VTB8" s="687"/>
      <c r="VTC8" s="687"/>
      <c r="VTD8" s="687"/>
      <c r="VTE8" s="687"/>
      <c r="VTF8" s="687"/>
      <c r="VTG8" s="687"/>
      <c r="VTH8" s="687"/>
      <c r="VTI8" s="687"/>
      <c r="VTJ8" s="687"/>
      <c r="VTK8" s="687"/>
      <c r="VTL8" s="687"/>
      <c r="VTM8" s="687"/>
      <c r="VTN8" s="687"/>
      <c r="VTO8" s="687"/>
      <c r="VTP8" s="687"/>
      <c r="VTQ8" s="687"/>
      <c r="VTR8" s="687"/>
      <c r="VTS8" s="687"/>
      <c r="VTT8" s="687"/>
      <c r="VTU8" s="687"/>
      <c r="VTV8" s="687"/>
      <c r="VTW8" s="687"/>
      <c r="VTX8" s="687"/>
      <c r="VTY8" s="687"/>
      <c r="VTZ8" s="687"/>
      <c r="VUA8" s="687"/>
      <c r="VUB8" s="687"/>
      <c r="VUC8" s="687"/>
      <c r="VUD8" s="687"/>
      <c r="VUE8" s="687"/>
      <c r="VUF8" s="687"/>
      <c r="VUG8" s="687"/>
      <c r="VUH8" s="687"/>
      <c r="VUI8" s="687"/>
      <c r="VUJ8" s="687"/>
      <c r="VUK8" s="687"/>
      <c r="VUL8" s="687"/>
      <c r="VUM8" s="687"/>
      <c r="VUN8" s="687"/>
      <c r="VUO8" s="687"/>
      <c r="VUP8" s="687"/>
      <c r="VUQ8" s="687"/>
      <c r="VUR8" s="687"/>
      <c r="VUS8" s="687"/>
      <c r="VUT8" s="687"/>
      <c r="VUU8" s="687"/>
      <c r="VUV8" s="687"/>
      <c r="VUW8" s="687"/>
      <c r="VUX8" s="687"/>
      <c r="VUY8" s="687"/>
      <c r="VUZ8" s="687"/>
      <c r="VVA8" s="687"/>
      <c r="VVB8" s="687"/>
      <c r="VVC8" s="687"/>
      <c r="VVD8" s="687"/>
      <c r="VVE8" s="687"/>
      <c r="VVF8" s="687"/>
      <c r="VVG8" s="687"/>
      <c r="VVH8" s="687"/>
      <c r="VVI8" s="687"/>
      <c r="VVJ8" s="687"/>
      <c r="VVK8" s="687"/>
      <c r="VVL8" s="687"/>
      <c r="VVM8" s="687"/>
      <c r="VVN8" s="687"/>
      <c r="VVO8" s="687"/>
      <c r="VVP8" s="687"/>
      <c r="VVQ8" s="687"/>
      <c r="VVR8" s="687"/>
      <c r="VVS8" s="687"/>
      <c r="VVT8" s="687"/>
      <c r="VVU8" s="687"/>
      <c r="VVV8" s="687"/>
      <c r="VVW8" s="687"/>
      <c r="VVX8" s="687"/>
      <c r="VVY8" s="687"/>
      <c r="VVZ8" s="687"/>
      <c r="VWA8" s="687"/>
      <c r="VWB8" s="687"/>
      <c r="VWC8" s="687"/>
      <c r="VWD8" s="687"/>
      <c r="VWE8" s="687"/>
      <c r="VWF8" s="687"/>
      <c r="VWG8" s="687"/>
      <c r="VWH8" s="687"/>
      <c r="VWI8" s="687"/>
      <c r="VWJ8" s="687"/>
      <c r="VWK8" s="687"/>
      <c r="VWL8" s="687"/>
      <c r="VWM8" s="687"/>
      <c r="VWN8" s="687"/>
      <c r="VWO8" s="687"/>
      <c r="VWP8" s="687"/>
      <c r="VWQ8" s="687"/>
      <c r="VWR8" s="687"/>
      <c r="VWS8" s="687"/>
      <c r="VWT8" s="687"/>
      <c r="VWU8" s="687"/>
      <c r="VWV8" s="687"/>
      <c r="VWW8" s="687"/>
      <c r="VWX8" s="687"/>
      <c r="VWY8" s="687"/>
      <c r="VWZ8" s="687"/>
      <c r="VXA8" s="687"/>
      <c r="VXB8" s="687"/>
      <c r="VXC8" s="687"/>
      <c r="VXD8" s="687"/>
      <c r="VXE8" s="687"/>
      <c r="VXF8" s="687"/>
      <c r="VXG8" s="687"/>
      <c r="VXH8" s="687"/>
      <c r="VXI8" s="687"/>
      <c r="VXJ8" s="687"/>
      <c r="VXK8" s="687"/>
      <c r="VXL8" s="687"/>
      <c r="VXM8" s="687"/>
      <c r="VXN8" s="687"/>
      <c r="VXO8" s="687"/>
      <c r="VXP8" s="687"/>
      <c r="VXQ8" s="687"/>
      <c r="VXR8" s="687"/>
      <c r="VXS8" s="687"/>
      <c r="VXT8" s="687"/>
      <c r="VXU8" s="687"/>
      <c r="VXV8" s="687"/>
      <c r="VXW8" s="687"/>
      <c r="VXX8" s="687"/>
      <c r="VXY8" s="687"/>
      <c r="VXZ8" s="687"/>
      <c r="VYA8" s="687"/>
      <c r="VYB8" s="687"/>
      <c r="VYC8" s="687"/>
      <c r="VYD8" s="687"/>
      <c r="VYE8" s="687"/>
      <c r="VYF8" s="687"/>
      <c r="VYG8" s="687"/>
      <c r="VYH8" s="687"/>
      <c r="VYI8" s="687"/>
      <c r="VYJ8" s="687"/>
      <c r="VYK8" s="687"/>
      <c r="VYL8" s="687"/>
      <c r="VYM8" s="687"/>
      <c r="VYN8" s="687"/>
      <c r="VYO8" s="687"/>
      <c r="VYP8" s="687"/>
      <c r="VYQ8" s="687"/>
      <c r="VYR8" s="687"/>
      <c r="VYS8" s="687"/>
      <c r="VYT8" s="687"/>
      <c r="VYU8" s="687"/>
      <c r="VYV8" s="687"/>
      <c r="VYW8" s="687"/>
      <c r="VYX8" s="687"/>
      <c r="VYY8" s="687"/>
      <c r="VYZ8" s="687"/>
      <c r="VZA8" s="687"/>
      <c r="VZB8" s="687"/>
      <c r="VZC8" s="687"/>
      <c r="VZD8" s="687"/>
      <c r="VZE8" s="687"/>
      <c r="VZF8" s="687"/>
      <c r="VZG8" s="687"/>
      <c r="VZH8" s="687"/>
      <c r="VZI8" s="687"/>
      <c r="VZJ8" s="687"/>
      <c r="VZK8" s="687"/>
      <c r="VZL8" s="687"/>
      <c r="VZM8" s="687"/>
      <c r="VZN8" s="687"/>
      <c r="VZO8" s="687"/>
      <c r="VZP8" s="687"/>
      <c r="VZQ8" s="687"/>
      <c r="VZR8" s="687"/>
      <c r="VZS8" s="687"/>
      <c r="VZT8" s="687"/>
      <c r="VZU8" s="687"/>
      <c r="VZV8" s="687"/>
      <c r="VZW8" s="687"/>
      <c r="VZX8" s="687"/>
      <c r="VZY8" s="687"/>
      <c r="VZZ8" s="687"/>
      <c r="WAA8" s="687"/>
      <c r="WAB8" s="687"/>
      <c r="WAC8" s="687"/>
      <c r="WAD8" s="687"/>
      <c r="WAE8" s="687"/>
      <c r="WAF8" s="687"/>
      <c r="WAG8" s="687"/>
      <c r="WAH8" s="687"/>
      <c r="WAI8" s="687"/>
      <c r="WAJ8" s="687"/>
      <c r="WAK8" s="687"/>
      <c r="WAL8" s="687"/>
      <c r="WAM8" s="687"/>
      <c r="WAN8" s="687"/>
      <c r="WAO8" s="687"/>
      <c r="WAP8" s="687"/>
      <c r="WAQ8" s="687"/>
      <c r="WAR8" s="687"/>
      <c r="WAS8" s="687"/>
      <c r="WAT8" s="687"/>
      <c r="WAU8" s="687"/>
      <c r="WAV8" s="687"/>
      <c r="WAW8" s="687"/>
      <c r="WAX8" s="687"/>
      <c r="WAY8" s="687"/>
      <c r="WAZ8" s="687"/>
      <c r="WBA8" s="687"/>
      <c r="WBB8" s="687"/>
      <c r="WBC8" s="687"/>
      <c r="WBD8" s="687"/>
      <c r="WBE8" s="687"/>
      <c r="WBF8" s="687"/>
      <c r="WBG8" s="687"/>
      <c r="WBH8" s="687"/>
      <c r="WBI8" s="687"/>
      <c r="WBJ8" s="687"/>
      <c r="WBK8" s="687"/>
      <c r="WBL8" s="687"/>
      <c r="WBM8" s="687"/>
      <c r="WBN8" s="687"/>
      <c r="WBO8" s="687"/>
      <c r="WBP8" s="687"/>
      <c r="WBQ8" s="687"/>
      <c r="WBR8" s="687"/>
      <c r="WBS8" s="687"/>
      <c r="WBT8" s="687"/>
      <c r="WBU8" s="687"/>
      <c r="WBV8" s="687"/>
      <c r="WBW8" s="687"/>
      <c r="WBX8" s="687"/>
      <c r="WBY8" s="687"/>
      <c r="WBZ8" s="687"/>
      <c r="WCA8" s="687"/>
      <c r="WCB8" s="687"/>
      <c r="WCC8" s="687"/>
      <c r="WCD8" s="687"/>
      <c r="WCE8" s="687"/>
      <c r="WCF8" s="687"/>
      <c r="WCG8" s="687"/>
      <c r="WCH8" s="687"/>
      <c r="WCI8" s="687"/>
      <c r="WCJ8" s="687"/>
      <c r="WCK8" s="687"/>
      <c r="WCL8" s="687"/>
      <c r="WCM8" s="687"/>
      <c r="WCN8" s="687"/>
      <c r="WCO8" s="687"/>
      <c r="WCP8" s="687"/>
      <c r="WCQ8" s="687"/>
      <c r="WCR8" s="687"/>
      <c r="WCS8" s="687"/>
      <c r="WCT8" s="687"/>
      <c r="WCU8" s="687"/>
      <c r="WCV8" s="687"/>
      <c r="WCW8" s="687"/>
      <c r="WCX8" s="687"/>
      <c r="WCY8" s="687"/>
      <c r="WCZ8" s="687"/>
      <c r="WDA8" s="687"/>
      <c r="WDB8" s="687"/>
      <c r="WDC8" s="687"/>
      <c r="WDD8" s="687"/>
      <c r="WDE8" s="687"/>
      <c r="WDF8" s="687"/>
      <c r="WDG8" s="687"/>
      <c r="WDH8" s="687"/>
      <c r="WDI8" s="687"/>
      <c r="WDJ8" s="687"/>
      <c r="WDK8" s="687"/>
      <c r="WDL8" s="687"/>
      <c r="WDM8" s="687"/>
      <c r="WDN8" s="687"/>
      <c r="WDO8" s="687"/>
      <c r="WDP8" s="687"/>
      <c r="WDQ8" s="687"/>
      <c r="WDR8" s="687"/>
      <c r="WDS8" s="687"/>
      <c r="WDT8" s="687"/>
      <c r="WDU8" s="687"/>
      <c r="WDV8" s="687"/>
      <c r="WDW8" s="687"/>
      <c r="WDX8" s="687"/>
      <c r="WDY8" s="687"/>
      <c r="WDZ8" s="687"/>
      <c r="WEA8" s="687"/>
      <c r="WEB8" s="687"/>
      <c r="WEC8" s="687"/>
      <c r="WED8" s="687"/>
      <c r="WEE8" s="687"/>
      <c r="WEF8" s="687"/>
      <c r="WEG8" s="687"/>
      <c r="WEH8" s="687"/>
      <c r="WEI8" s="687"/>
      <c r="WEJ8" s="687"/>
      <c r="WEK8" s="687"/>
      <c r="WEL8" s="687"/>
      <c r="WEM8" s="687"/>
      <c r="WEN8" s="687"/>
      <c r="WEO8" s="687"/>
      <c r="WEP8" s="687"/>
      <c r="WEQ8" s="687"/>
      <c r="WER8" s="687"/>
      <c r="WES8" s="687"/>
      <c r="WET8" s="687"/>
      <c r="WEU8" s="687"/>
      <c r="WEV8" s="687"/>
      <c r="WEW8" s="687"/>
      <c r="WEX8" s="687"/>
      <c r="WEY8" s="687"/>
      <c r="WEZ8" s="687"/>
      <c r="WFA8" s="687"/>
      <c r="WFB8" s="687"/>
      <c r="WFC8" s="687"/>
      <c r="WFD8" s="687"/>
      <c r="WFE8" s="687"/>
      <c r="WFF8" s="687"/>
      <c r="WFG8" s="687"/>
      <c r="WFH8" s="687"/>
      <c r="WFI8" s="687"/>
      <c r="WFJ8" s="687"/>
      <c r="WFK8" s="687"/>
      <c r="WFL8" s="687"/>
      <c r="WFM8" s="687"/>
      <c r="WFN8" s="687"/>
      <c r="WFO8" s="687"/>
      <c r="WFP8" s="687"/>
      <c r="WFQ8" s="687"/>
      <c r="WFR8" s="687"/>
      <c r="WFS8" s="687"/>
      <c r="WFT8" s="687"/>
      <c r="WFU8" s="687"/>
      <c r="WFV8" s="687"/>
      <c r="WFW8" s="687"/>
      <c r="WFX8" s="687"/>
      <c r="WFY8" s="687"/>
      <c r="WFZ8" s="687"/>
      <c r="WGA8" s="687"/>
      <c r="WGB8" s="687"/>
      <c r="WGC8" s="687"/>
      <c r="WGD8" s="687"/>
      <c r="WGE8" s="687"/>
      <c r="WGF8" s="687"/>
      <c r="WGG8" s="687"/>
      <c r="WGH8" s="687"/>
      <c r="WGI8" s="687"/>
      <c r="WGJ8" s="687"/>
      <c r="WGK8" s="687"/>
      <c r="WGL8" s="687"/>
      <c r="WGM8" s="687"/>
      <c r="WGN8" s="687"/>
      <c r="WGO8" s="687"/>
      <c r="WGP8" s="687"/>
      <c r="WGQ8" s="687"/>
      <c r="WGR8" s="687"/>
      <c r="WGS8" s="687"/>
      <c r="WGT8" s="687"/>
      <c r="WGU8" s="687"/>
      <c r="WGV8" s="687"/>
      <c r="WGW8" s="687"/>
      <c r="WGX8" s="687"/>
      <c r="WGY8" s="687"/>
      <c r="WGZ8" s="687"/>
      <c r="WHA8" s="687"/>
      <c r="WHB8" s="687"/>
      <c r="WHC8" s="687"/>
      <c r="WHD8" s="687"/>
      <c r="WHE8" s="687"/>
      <c r="WHF8" s="687"/>
      <c r="WHG8" s="687"/>
      <c r="WHH8" s="687"/>
      <c r="WHI8" s="687"/>
      <c r="WHJ8" s="687"/>
      <c r="WHK8" s="687"/>
      <c r="WHL8" s="687"/>
      <c r="WHM8" s="687"/>
      <c r="WHN8" s="687"/>
      <c r="WHO8" s="687"/>
      <c r="WHP8" s="687"/>
      <c r="WHQ8" s="687"/>
      <c r="WHR8" s="687"/>
      <c r="WHS8" s="687"/>
      <c r="WHT8" s="687"/>
      <c r="WHU8" s="687"/>
      <c r="WHV8" s="687"/>
      <c r="WHW8" s="687"/>
      <c r="WHX8" s="687"/>
      <c r="WHY8" s="687"/>
      <c r="WHZ8" s="687"/>
      <c r="WIA8" s="687"/>
      <c r="WIB8" s="687"/>
      <c r="WIC8" s="687"/>
      <c r="WID8" s="687"/>
      <c r="WIE8" s="687"/>
      <c r="WIF8" s="687"/>
      <c r="WIG8" s="687"/>
      <c r="WIH8" s="687"/>
      <c r="WII8" s="687"/>
      <c r="WIJ8" s="687"/>
      <c r="WIK8" s="687"/>
      <c r="WIL8" s="687"/>
      <c r="WIM8" s="687"/>
      <c r="WIN8" s="687"/>
      <c r="WIO8" s="687"/>
      <c r="WIP8" s="687"/>
      <c r="WIQ8" s="687"/>
      <c r="WIR8" s="687"/>
      <c r="WIS8" s="687"/>
      <c r="WIT8" s="687"/>
      <c r="WIU8" s="687"/>
      <c r="WIV8" s="687"/>
      <c r="WIW8" s="687"/>
      <c r="WIX8" s="687"/>
      <c r="WIY8" s="687"/>
      <c r="WIZ8" s="687"/>
      <c r="WJA8" s="687"/>
      <c r="WJB8" s="687"/>
      <c r="WJC8" s="687"/>
      <c r="WJD8" s="687"/>
      <c r="WJE8" s="687"/>
      <c r="WJF8" s="687"/>
      <c r="WJG8" s="687"/>
      <c r="WJH8" s="687"/>
      <c r="WJI8" s="687"/>
      <c r="WJJ8" s="687"/>
      <c r="WJK8" s="687"/>
      <c r="WJL8" s="687"/>
      <c r="WJM8" s="687"/>
      <c r="WJN8" s="687"/>
      <c r="WJO8" s="687"/>
      <c r="WJP8" s="687"/>
      <c r="WJQ8" s="687"/>
      <c r="WJR8" s="687"/>
      <c r="WJS8" s="687"/>
      <c r="WJT8" s="687"/>
      <c r="WJU8" s="687"/>
      <c r="WJV8" s="687"/>
      <c r="WJW8" s="687"/>
      <c r="WJX8" s="687"/>
      <c r="WJY8" s="687"/>
      <c r="WJZ8" s="687"/>
      <c r="WKA8" s="687"/>
      <c r="WKB8" s="687"/>
      <c r="WKC8" s="687"/>
      <c r="WKD8" s="687"/>
      <c r="WKE8" s="687"/>
      <c r="WKF8" s="687"/>
      <c r="WKG8" s="687"/>
      <c r="WKH8" s="687"/>
      <c r="WKI8" s="687"/>
      <c r="WKJ8" s="687"/>
      <c r="WKK8" s="687"/>
      <c r="WKL8" s="687"/>
      <c r="WKM8" s="687"/>
      <c r="WKN8" s="687"/>
      <c r="WKO8" s="687"/>
      <c r="WKP8" s="687"/>
      <c r="WKQ8" s="687"/>
      <c r="WKR8" s="687"/>
      <c r="WKS8" s="687"/>
      <c r="WKT8" s="687"/>
      <c r="WKU8" s="687"/>
      <c r="WKV8" s="687"/>
      <c r="WKW8" s="687"/>
      <c r="WKX8" s="687"/>
      <c r="WKY8" s="687"/>
      <c r="WKZ8" s="687"/>
      <c r="WLA8" s="687"/>
      <c r="WLB8" s="687"/>
      <c r="WLC8" s="687"/>
      <c r="WLD8" s="687"/>
      <c r="WLE8" s="687"/>
      <c r="WLF8" s="687"/>
      <c r="WLG8" s="687"/>
      <c r="WLH8" s="687"/>
      <c r="WLI8" s="687"/>
      <c r="WLJ8" s="687"/>
      <c r="WLK8" s="687"/>
      <c r="WLL8" s="687"/>
      <c r="WLM8" s="687"/>
      <c r="WLN8" s="687"/>
      <c r="WLO8" s="687"/>
      <c r="WLP8" s="687"/>
      <c r="WLQ8" s="687"/>
      <c r="WLR8" s="687"/>
      <c r="WLS8" s="687"/>
      <c r="WLT8" s="687"/>
      <c r="WLU8" s="687"/>
      <c r="WLV8" s="687"/>
      <c r="WLW8" s="687"/>
      <c r="WLX8" s="687"/>
      <c r="WLY8" s="687"/>
      <c r="WLZ8" s="687"/>
      <c r="WMA8" s="687"/>
      <c r="WMB8" s="687"/>
      <c r="WMC8" s="687"/>
      <c r="WMD8" s="687"/>
      <c r="WME8" s="687"/>
      <c r="WMF8" s="687"/>
      <c r="WMG8" s="687"/>
      <c r="WMH8" s="687"/>
      <c r="WMI8" s="687"/>
      <c r="WMJ8" s="687"/>
      <c r="WMK8" s="687"/>
      <c r="WML8" s="687"/>
      <c r="WMM8" s="687"/>
      <c r="WMN8" s="687"/>
      <c r="WMO8" s="687"/>
      <c r="WMP8" s="687"/>
      <c r="WMQ8" s="687"/>
      <c r="WMR8" s="687"/>
      <c r="WMS8" s="687"/>
      <c r="WMT8" s="687"/>
      <c r="WMU8" s="687"/>
      <c r="WMV8" s="687"/>
      <c r="WMW8" s="687"/>
      <c r="WMX8" s="687"/>
      <c r="WMY8" s="687"/>
      <c r="WMZ8" s="687"/>
      <c r="WNA8" s="687"/>
      <c r="WNB8" s="687"/>
      <c r="WNC8" s="687"/>
      <c r="WND8" s="687"/>
      <c r="WNE8" s="687"/>
      <c r="WNF8" s="687"/>
      <c r="WNG8" s="687"/>
      <c r="WNH8" s="687"/>
      <c r="WNI8" s="687"/>
      <c r="WNJ8" s="687"/>
      <c r="WNK8" s="687"/>
      <c r="WNL8" s="687"/>
      <c r="WNM8" s="687"/>
      <c r="WNN8" s="687"/>
      <c r="WNO8" s="687"/>
      <c r="WNP8" s="687"/>
      <c r="WNQ8" s="687"/>
      <c r="WNR8" s="687"/>
      <c r="WNS8" s="687"/>
      <c r="WNT8" s="687"/>
      <c r="WNU8" s="687"/>
      <c r="WNV8" s="687"/>
      <c r="WNW8" s="687"/>
      <c r="WNX8" s="687"/>
      <c r="WNY8" s="687"/>
      <c r="WNZ8" s="687"/>
      <c r="WOA8" s="687"/>
      <c r="WOB8" s="687"/>
      <c r="WOC8" s="687"/>
      <c r="WOD8" s="687"/>
      <c r="WOE8" s="687"/>
      <c r="WOF8" s="687"/>
      <c r="WOG8" s="687"/>
      <c r="WOH8" s="687"/>
      <c r="WOI8" s="687"/>
      <c r="WOJ8" s="687"/>
      <c r="WOK8" s="687"/>
      <c r="WOL8" s="687"/>
      <c r="WOM8" s="687"/>
      <c r="WON8" s="687"/>
      <c r="WOO8" s="687"/>
      <c r="WOP8" s="687"/>
      <c r="WOQ8" s="687"/>
      <c r="WOR8" s="687"/>
      <c r="WOS8" s="687"/>
      <c r="WOT8" s="687"/>
      <c r="WOU8" s="687"/>
      <c r="WOV8" s="687"/>
      <c r="WOW8" s="687"/>
      <c r="WOX8" s="687"/>
      <c r="WOY8" s="687"/>
      <c r="WOZ8" s="687"/>
      <c r="WPA8" s="687"/>
      <c r="WPB8" s="687"/>
      <c r="WPC8" s="687"/>
      <c r="WPD8" s="687"/>
      <c r="WPE8" s="687"/>
      <c r="WPF8" s="687"/>
      <c r="WPG8" s="687"/>
      <c r="WPH8" s="687"/>
      <c r="WPI8" s="687"/>
      <c r="WPJ8" s="687"/>
      <c r="WPK8" s="687"/>
      <c r="WPL8" s="687"/>
      <c r="WPM8" s="687"/>
      <c r="WPN8" s="687"/>
      <c r="WPO8" s="687"/>
      <c r="WPP8" s="687"/>
      <c r="WPQ8" s="687"/>
      <c r="WPR8" s="687"/>
      <c r="WPS8" s="687"/>
      <c r="WPT8" s="687"/>
      <c r="WPU8" s="687"/>
      <c r="WPV8" s="687"/>
      <c r="WPW8" s="687"/>
      <c r="WPX8" s="687"/>
      <c r="WPY8" s="687"/>
      <c r="WPZ8" s="687"/>
      <c r="WQA8" s="687"/>
      <c r="WQB8" s="687"/>
      <c r="WQC8" s="687"/>
      <c r="WQD8" s="687"/>
      <c r="WQE8" s="687"/>
      <c r="WQF8" s="687"/>
      <c r="WQG8" s="687"/>
      <c r="WQH8" s="687"/>
      <c r="WQI8" s="687"/>
      <c r="WQJ8" s="687"/>
      <c r="WQK8" s="687"/>
      <c r="WQL8" s="687"/>
      <c r="WQM8" s="687"/>
      <c r="WQN8" s="687"/>
      <c r="WQO8" s="687"/>
      <c r="WQP8" s="687"/>
      <c r="WQQ8" s="687"/>
      <c r="WQR8" s="687"/>
      <c r="WQS8" s="687"/>
      <c r="WQT8" s="687"/>
      <c r="WQU8" s="687"/>
      <c r="WQV8" s="687"/>
      <c r="WQW8" s="687"/>
      <c r="WQX8" s="687"/>
      <c r="WQY8" s="687"/>
      <c r="WQZ8" s="687"/>
      <c r="WRA8" s="687"/>
      <c r="WRB8" s="687"/>
      <c r="WRC8" s="687"/>
      <c r="WRD8" s="687"/>
      <c r="WRE8" s="687"/>
      <c r="WRF8" s="687"/>
      <c r="WRG8" s="687"/>
      <c r="WRH8" s="687"/>
      <c r="WRI8" s="687"/>
      <c r="WRJ8" s="687"/>
      <c r="WRK8" s="687"/>
      <c r="WRL8" s="687"/>
      <c r="WRM8" s="687"/>
      <c r="WRN8" s="687"/>
      <c r="WRO8" s="687"/>
      <c r="WRP8" s="687"/>
      <c r="WRQ8" s="687"/>
      <c r="WRR8" s="687"/>
      <c r="WRS8" s="687"/>
      <c r="WRT8" s="687"/>
      <c r="WRU8" s="687"/>
      <c r="WRV8" s="687"/>
      <c r="WRW8" s="687"/>
      <c r="WRX8" s="687"/>
      <c r="WRY8" s="687"/>
      <c r="WRZ8" s="687"/>
      <c r="WSA8" s="687"/>
      <c r="WSB8" s="687"/>
      <c r="WSC8" s="687"/>
      <c r="WSD8" s="687"/>
      <c r="WSE8" s="687"/>
      <c r="WSF8" s="687"/>
      <c r="WSG8" s="687"/>
      <c r="WSH8" s="687"/>
      <c r="WSI8" s="687"/>
      <c r="WSJ8" s="687"/>
      <c r="WSK8" s="687"/>
      <c r="WSL8" s="687"/>
      <c r="WSM8" s="687"/>
      <c r="WSN8" s="687"/>
      <c r="WSO8" s="687"/>
      <c r="WSP8" s="687"/>
      <c r="WSQ8" s="687"/>
      <c r="WSR8" s="687"/>
      <c r="WSS8" s="687"/>
      <c r="WST8" s="687"/>
      <c r="WSU8" s="687"/>
      <c r="WSV8" s="687"/>
      <c r="WSW8" s="687"/>
      <c r="WSX8" s="687"/>
      <c r="WSY8" s="687"/>
      <c r="WSZ8" s="687"/>
      <c r="WTA8" s="687"/>
      <c r="WTB8" s="687"/>
      <c r="WTC8" s="687"/>
      <c r="WTD8" s="687"/>
      <c r="WTE8" s="687"/>
      <c r="WTF8" s="687"/>
      <c r="WTG8" s="687"/>
      <c r="WTH8" s="687"/>
      <c r="WTI8" s="687"/>
      <c r="WTJ8" s="687"/>
      <c r="WTK8" s="687"/>
      <c r="WTL8" s="687"/>
      <c r="WTM8" s="687"/>
      <c r="WTN8" s="687"/>
      <c r="WTO8" s="687"/>
      <c r="WTP8" s="687"/>
      <c r="WTQ8" s="687"/>
      <c r="WTR8" s="687"/>
      <c r="WTS8" s="687"/>
      <c r="WTT8" s="687"/>
      <c r="WTU8" s="687"/>
      <c r="WTV8" s="687"/>
      <c r="WTW8" s="687"/>
      <c r="WTX8" s="687"/>
      <c r="WTY8" s="687"/>
      <c r="WTZ8" s="687"/>
      <c r="WUA8" s="687"/>
      <c r="WUB8" s="687"/>
      <c r="WUC8" s="687"/>
      <c r="WUD8" s="687"/>
      <c r="WUE8" s="687"/>
      <c r="WUF8" s="687"/>
      <c r="WUG8" s="687"/>
      <c r="WUH8" s="687"/>
      <c r="WUI8" s="687"/>
      <c r="WUJ8" s="687"/>
      <c r="WUK8" s="687"/>
      <c r="WUL8" s="687"/>
      <c r="WUM8" s="687"/>
      <c r="WUN8" s="687"/>
      <c r="WUO8" s="687"/>
      <c r="WUP8" s="687"/>
      <c r="WUQ8" s="687"/>
      <c r="WUR8" s="687"/>
      <c r="WUS8" s="687"/>
      <c r="WUT8" s="687"/>
      <c r="WUU8" s="687"/>
      <c r="WUV8" s="687"/>
      <c r="WUW8" s="687"/>
      <c r="WUX8" s="687"/>
      <c r="WUY8" s="687"/>
      <c r="WUZ8" s="687"/>
      <c r="WVA8" s="687"/>
      <c r="WVB8" s="687"/>
      <c r="WVC8" s="687"/>
      <c r="WVD8" s="687"/>
      <c r="WVE8" s="687"/>
      <c r="WVF8" s="687"/>
      <c r="WVG8" s="687"/>
      <c r="WVH8" s="687"/>
      <c r="WVI8" s="687"/>
      <c r="WVJ8" s="687"/>
      <c r="WVK8" s="687"/>
      <c r="WVL8" s="687"/>
      <c r="WVM8" s="687"/>
      <c r="WVN8" s="687"/>
      <c r="WVO8" s="687"/>
      <c r="WVP8" s="687"/>
      <c r="WVQ8" s="687"/>
      <c r="WVR8" s="687"/>
      <c r="WVS8" s="687"/>
      <c r="WVT8" s="687"/>
      <c r="WVU8" s="687"/>
      <c r="WVV8" s="687"/>
      <c r="WVW8" s="687"/>
      <c r="WVX8" s="687"/>
      <c r="WVY8" s="687"/>
      <c r="WVZ8" s="687"/>
      <c r="WWA8" s="687"/>
      <c r="WWB8" s="687"/>
      <c r="WWC8" s="687"/>
      <c r="WWD8" s="687"/>
      <c r="WWE8" s="687"/>
      <c r="WWF8" s="687"/>
      <c r="WWG8" s="687"/>
      <c r="WWH8" s="687"/>
      <c r="WWI8" s="687"/>
      <c r="WWJ8" s="687"/>
      <c r="WWK8" s="687"/>
      <c r="WWL8" s="687"/>
      <c r="WWM8" s="687"/>
      <c r="WWN8" s="687"/>
      <c r="WWO8" s="687"/>
      <c r="WWP8" s="687"/>
      <c r="WWQ8" s="687"/>
      <c r="WWR8" s="687"/>
      <c r="WWS8" s="687"/>
      <c r="WWT8" s="687"/>
      <c r="WWU8" s="687"/>
      <c r="WWV8" s="687"/>
      <c r="WWW8" s="687"/>
      <c r="WWX8" s="687"/>
      <c r="WWY8" s="687"/>
      <c r="WWZ8" s="687"/>
      <c r="WXA8" s="687"/>
      <c r="WXB8" s="687"/>
      <c r="WXC8" s="687"/>
      <c r="WXD8" s="687"/>
      <c r="WXE8" s="687"/>
      <c r="WXF8" s="687"/>
      <c r="WXG8" s="687"/>
      <c r="WXH8" s="687"/>
      <c r="WXI8" s="687"/>
      <c r="WXJ8" s="687"/>
      <c r="WXK8" s="687"/>
      <c r="WXL8" s="687"/>
      <c r="WXM8" s="687"/>
      <c r="WXN8" s="687"/>
      <c r="WXO8" s="687"/>
      <c r="WXP8" s="687"/>
      <c r="WXQ8" s="687"/>
      <c r="WXR8" s="687"/>
      <c r="WXS8" s="687"/>
      <c r="WXT8" s="687"/>
      <c r="WXU8" s="687"/>
      <c r="WXV8" s="687"/>
      <c r="WXW8" s="687"/>
      <c r="WXX8" s="687"/>
      <c r="WXY8" s="687"/>
      <c r="WXZ8" s="687"/>
      <c r="WYA8" s="687"/>
      <c r="WYB8" s="687"/>
      <c r="WYC8" s="687"/>
      <c r="WYD8" s="687"/>
      <c r="WYE8" s="687"/>
      <c r="WYF8" s="687"/>
      <c r="WYG8" s="687"/>
      <c r="WYH8" s="687"/>
      <c r="WYI8" s="687"/>
      <c r="WYJ8" s="687"/>
      <c r="WYK8" s="687"/>
      <c r="WYL8" s="687"/>
      <c r="WYM8" s="687"/>
      <c r="WYN8" s="687"/>
      <c r="WYO8" s="687"/>
      <c r="WYP8" s="687"/>
      <c r="WYQ8" s="687"/>
      <c r="WYR8" s="687"/>
      <c r="WYS8" s="687"/>
      <c r="WYT8" s="687"/>
      <c r="WYU8" s="687"/>
      <c r="WYV8" s="687"/>
      <c r="WYW8" s="687"/>
      <c r="WYX8" s="687"/>
      <c r="WYY8" s="687"/>
      <c r="WYZ8" s="687"/>
      <c r="WZA8" s="687"/>
      <c r="WZB8" s="687"/>
      <c r="WZC8" s="687"/>
      <c r="WZD8" s="687"/>
      <c r="WZE8" s="687"/>
      <c r="WZF8" s="687"/>
      <c r="WZG8" s="687"/>
      <c r="WZH8" s="687"/>
      <c r="WZI8" s="687"/>
      <c r="WZJ8" s="687"/>
      <c r="WZK8" s="687"/>
      <c r="WZL8" s="687"/>
      <c r="WZM8" s="687"/>
      <c r="WZN8" s="687"/>
      <c r="WZO8" s="687"/>
      <c r="WZP8" s="687"/>
      <c r="WZQ8" s="687"/>
      <c r="WZR8" s="687"/>
      <c r="WZS8" s="687"/>
      <c r="WZT8" s="687"/>
      <c r="WZU8" s="687"/>
      <c r="WZV8" s="687"/>
      <c r="WZW8" s="687"/>
      <c r="WZX8" s="687"/>
      <c r="WZY8" s="687"/>
      <c r="WZZ8" s="687"/>
      <c r="XAA8" s="687"/>
      <c r="XAB8" s="687"/>
      <c r="XAC8" s="687"/>
      <c r="XAD8" s="687"/>
      <c r="XAE8" s="687"/>
      <c r="XAF8" s="687"/>
      <c r="XAG8" s="687"/>
      <c r="XAH8" s="687"/>
      <c r="XAI8" s="687"/>
      <c r="XAJ8" s="687"/>
      <c r="XAK8" s="687"/>
      <c r="XAL8" s="687"/>
      <c r="XAM8" s="687"/>
      <c r="XAN8" s="687"/>
      <c r="XAO8" s="687"/>
      <c r="XAP8" s="687"/>
      <c r="XAQ8" s="687"/>
      <c r="XAR8" s="687"/>
      <c r="XAS8" s="687"/>
      <c r="XAT8" s="687"/>
      <c r="XAU8" s="687"/>
      <c r="XAV8" s="687"/>
      <c r="XAW8" s="687"/>
      <c r="XAX8" s="687"/>
      <c r="XAY8" s="687"/>
      <c r="XAZ8" s="687"/>
      <c r="XBA8" s="687"/>
      <c r="XBB8" s="687"/>
      <c r="XBC8" s="687"/>
      <c r="XBD8" s="687"/>
      <c r="XBE8" s="687"/>
      <c r="XBF8" s="687"/>
      <c r="XBG8" s="687"/>
      <c r="XBH8" s="687"/>
      <c r="XBI8" s="687"/>
      <c r="XBJ8" s="687"/>
      <c r="XBK8" s="687"/>
      <c r="XBL8" s="687"/>
      <c r="XBM8" s="687"/>
      <c r="XBN8" s="687"/>
      <c r="XBO8" s="687"/>
      <c r="XBP8" s="687"/>
      <c r="XBQ8" s="687"/>
      <c r="XBR8" s="687"/>
      <c r="XBS8" s="687"/>
      <c r="XBT8" s="687"/>
      <c r="XBU8" s="687"/>
      <c r="XBV8" s="687"/>
      <c r="XBW8" s="687"/>
      <c r="XBX8" s="687"/>
      <c r="XBY8" s="687"/>
      <c r="XBZ8" s="687"/>
      <c r="XCA8" s="687"/>
      <c r="XCB8" s="687"/>
      <c r="XCC8" s="687"/>
      <c r="XCD8" s="687"/>
      <c r="XCE8" s="687"/>
      <c r="XCF8" s="687"/>
      <c r="XCG8" s="687"/>
      <c r="XCH8" s="687"/>
      <c r="XCI8" s="687"/>
      <c r="XCJ8" s="687"/>
      <c r="XCK8" s="687"/>
      <c r="XCL8" s="687"/>
      <c r="XCM8" s="687"/>
      <c r="XCN8" s="687"/>
      <c r="XCO8" s="687"/>
      <c r="XCP8" s="687"/>
      <c r="XCQ8" s="687"/>
      <c r="XCR8" s="687"/>
      <c r="XCS8" s="687"/>
      <c r="XCT8" s="687"/>
      <c r="XCU8" s="687"/>
      <c r="XCV8" s="687"/>
      <c r="XCW8" s="687"/>
      <c r="XCX8" s="687"/>
      <c r="XCY8" s="687"/>
      <c r="XCZ8" s="687"/>
      <c r="XDA8" s="687"/>
      <c r="XDB8" s="687"/>
      <c r="XDC8" s="687"/>
      <c r="XDD8" s="687"/>
      <c r="XDE8" s="687"/>
      <c r="XDF8" s="687"/>
      <c r="XDG8" s="687"/>
      <c r="XDH8" s="687"/>
      <c r="XDI8" s="687"/>
      <c r="XDJ8" s="687"/>
      <c r="XDK8" s="687"/>
      <c r="XDL8" s="687"/>
      <c r="XDM8" s="687"/>
      <c r="XDN8" s="687"/>
      <c r="XDO8" s="687"/>
      <c r="XDP8" s="687"/>
      <c r="XDQ8" s="687"/>
      <c r="XDR8" s="687"/>
      <c r="XDS8" s="687"/>
      <c r="XDT8" s="687"/>
      <c r="XDU8" s="687"/>
      <c r="XDV8" s="687"/>
      <c r="XDW8" s="687"/>
      <c r="XDX8" s="687"/>
      <c r="XDY8" s="687"/>
      <c r="XDZ8" s="687"/>
      <c r="XEA8" s="687"/>
      <c r="XEB8" s="687"/>
      <c r="XEC8" s="687"/>
      <c r="XED8" s="687"/>
      <c r="XEE8" s="687"/>
      <c r="XEF8" s="687"/>
      <c r="XEG8" s="687"/>
      <c r="XEH8" s="687"/>
      <c r="XEI8" s="687"/>
      <c r="XEJ8" s="687"/>
      <c r="XEK8" s="687"/>
      <c r="XEL8" s="687"/>
      <c r="XEM8" s="687"/>
      <c r="XEN8" s="687"/>
      <c r="XEO8" s="687"/>
      <c r="XEP8" s="687"/>
      <c r="XEQ8" s="687"/>
      <c r="XER8" s="687"/>
      <c r="XES8" s="687"/>
      <c r="XET8" s="687"/>
      <c r="XEU8" s="687"/>
      <c r="XEV8" s="687"/>
      <c r="XEW8" s="687"/>
      <c r="XEX8" s="687"/>
      <c r="XEY8" s="687"/>
    </row>
    <row r="9" spans="1:16379" x14ac:dyDescent="0.25">
      <c r="B9" s="1191" t="s">
        <v>1037</v>
      </c>
      <c r="C9" s="1191">
        <v>1002</v>
      </c>
      <c r="D9" s="976" t="s">
        <v>1233</v>
      </c>
      <c r="E9" s="976" t="s">
        <v>1234</v>
      </c>
      <c r="F9" s="1024">
        <v>10000000</v>
      </c>
      <c r="G9" s="974">
        <v>40000000</v>
      </c>
      <c r="H9" s="974"/>
      <c r="I9" s="974"/>
      <c r="J9" s="974"/>
      <c r="K9" s="975"/>
      <c r="L9" s="974"/>
      <c r="M9" s="974">
        <f t="shared" si="0"/>
        <v>0</v>
      </c>
      <c r="N9" s="1194">
        <f t="shared" si="1"/>
        <v>10000000</v>
      </c>
      <c r="O9" s="1195">
        <f t="shared" si="2"/>
        <v>30000000</v>
      </c>
      <c r="P9" s="1147"/>
      <c r="Q9" s="974"/>
      <c r="R9" s="976"/>
      <c r="U9" s="687"/>
      <c r="V9" s="687"/>
      <c r="W9" s="686"/>
      <c r="X9" s="686"/>
      <c r="Y9" s="686"/>
      <c r="Z9" s="686"/>
    </row>
    <row r="10" spans="1:16379" x14ac:dyDescent="0.25">
      <c r="B10" s="1191" t="s">
        <v>1037</v>
      </c>
      <c r="C10" s="1191">
        <v>1002</v>
      </c>
      <c r="D10" s="976" t="s">
        <v>947</v>
      </c>
      <c r="E10" s="976"/>
      <c r="F10" s="1024"/>
      <c r="G10" s="973"/>
      <c r="H10" s="974"/>
      <c r="I10" s="974"/>
      <c r="J10" s="974"/>
      <c r="K10" s="975"/>
      <c r="L10" s="974"/>
      <c r="M10" s="974">
        <f t="shared" si="0"/>
        <v>0</v>
      </c>
      <c r="N10" s="1194">
        <f t="shared" si="1"/>
        <v>0</v>
      </c>
      <c r="O10" s="1195">
        <f t="shared" si="2"/>
        <v>0</v>
      </c>
      <c r="P10" s="1147"/>
      <c r="Q10" s="974"/>
      <c r="R10" s="976"/>
      <c r="S10" s="687" t="s">
        <v>948</v>
      </c>
      <c r="T10" s="687">
        <v>4632000</v>
      </c>
      <c r="U10" s="687"/>
      <c r="V10" s="687"/>
      <c r="W10" s="686"/>
      <c r="X10" s="686"/>
      <c r="Y10" s="686"/>
      <c r="Z10" s="686"/>
    </row>
    <row r="11" spans="1:16379" ht="15.75" x14ac:dyDescent="0.25">
      <c r="A11" s="723"/>
      <c r="B11" s="720" t="s">
        <v>949</v>
      </c>
      <c r="C11" s="720">
        <v>1002</v>
      </c>
      <c r="D11" s="699" t="s">
        <v>850</v>
      </c>
      <c r="E11" s="700"/>
      <c r="F11" s="700"/>
      <c r="G11" s="724"/>
      <c r="H11" s="702"/>
      <c r="I11" s="701"/>
      <c r="J11" s="702"/>
      <c r="K11" s="726"/>
      <c r="L11" s="702"/>
      <c r="M11" s="707">
        <f>SUM(M6:M10)</f>
        <v>0</v>
      </c>
      <c r="N11" s="869">
        <v>0</v>
      </c>
      <c r="O11" s="869">
        <f>SUM(O6:O10)</f>
        <v>117561565</v>
      </c>
      <c r="P11" s="1148"/>
      <c r="Q11" s="742"/>
      <c r="R11" s="705"/>
      <c r="S11" s="722"/>
      <c r="T11" s="722"/>
      <c r="U11" s="722"/>
      <c r="V11" s="722"/>
      <c r="W11" s="723"/>
      <c r="X11" s="723"/>
      <c r="Y11" s="723"/>
      <c r="Z11" s="723"/>
      <c r="AA11" s="723"/>
      <c r="AB11" s="723"/>
      <c r="AC11" s="723"/>
      <c r="AD11" s="723"/>
      <c r="AE11" s="723"/>
      <c r="AF11" s="723"/>
      <c r="AG11" s="723"/>
      <c r="AH11" s="723"/>
      <c r="AI11" s="723"/>
      <c r="AJ11" s="723"/>
      <c r="AK11" s="723"/>
      <c r="AL11" s="723"/>
      <c r="AM11" s="723"/>
      <c r="AN11" s="723"/>
      <c r="AO11" s="723"/>
      <c r="AP11" s="723"/>
      <c r="AQ11" s="723"/>
      <c r="AR11" s="723"/>
      <c r="AS11" s="723"/>
      <c r="AT11" s="723"/>
      <c r="AU11" s="723"/>
      <c r="AV11" s="723"/>
      <c r="AW11" s="723"/>
      <c r="AX11" s="723"/>
      <c r="AY11" s="723"/>
      <c r="AZ11" s="723"/>
      <c r="BA11" s="723"/>
      <c r="BB11" s="723"/>
      <c r="BC11" s="723"/>
      <c r="BD11" s="723"/>
      <c r="BE11" s="723"/>
      <c r="BF11" s="723"/>
      <c r="BG11" s="723"/>
      <c r="BH11" s="723"/>
      <c r="BI11" s="723"/>
      <c r="BJ11" s="723"/>
      <c r="BK11" s="723"/>
      <c r="BL11" s="723"/>
      <c r="BM11" s="723"/>
      <c r="BN11" s="723"/>
      <c r="BO11" s="723"/>
      <c r="BP11" s="723"/>
      <c r="BQ11" s="723"/>
      <c r="BR11" s="723"/>
      <c r="BS11" s="723"/>
      <c r="BT11" s="723"/>
      <c r="BU11" s="723"/>
      <c r="BV11" s="723"/>
      <c r="BW11" s="723"/>
      <c r="BX11" s="723"/>
      <c r="BY11" s="723"/>
      <c r="BZ11" s="723"/>
      <c r="CA11" s="723"/>
      <c r="CB11" s="723"/>
      <c r="CC11" s="723"/>
      <c r="CD11" s="723"/>
      <c r="CE11" s="723"/>
      <c r="CF11" s="723"/>
      <c r="CG11" s="723"/>
      <c r="CH11" s="723"/>
      <c r="CI11" s="723"/>
      <c r="CJ11" s="723"/>
      <c r="CK11" s="723"/>
      <c r="CL11" s="723"/>
      <c r="CM11" s="723"/>
      <c r="CN11" s="723"/>
      <c r="CO11" s="723"/>
      <c r="CP11" s="723"/>
      <c r="CQ11" s="723"/>
      <c r="CR11" s="723"/>
      <c r="CS11" s="723"/>
      <c r="CT11" s="723"/>
      <c r="CU11" s="723"/>
      <c r="CV11" s="723"/>
      <c r="CW11" s="723"/>
      <c r="CX11" s="723"/>
      <c r="CY11" s="723"/>
      <c r="CZ11" s="723"/>
      <c r="DA11" s="723"/>
      <c r="DB11" s="723"/>
      <c r="DC11" s="723"/>
      <c r="DD11" s="723"/>
      <c r="DE11" s="723"/>
      <c r="DF11" s="723"/>
      <c r="DG11" s="723"/>
      <c r="DH11" s="723"/>
      <c r="DI11" s="723"/>
      <c r="DJ11" s="723"/>
      <c r="DK11" s="723"/>
      <c r="DL11" s="723"/>
      <c r="DM11" s="723"/>
      <c r="DN11" s="723"/>
      <c r="DO11" s="723"/>
      <c r="DP11" s="723"/>
      <c r="DQ11" s="723"/>
      <c r="DR11" s="723"/>
      <c r="DS11" s="723"/>
      <c r="DT11" s="723"/>
      <c r="DU11" s="723"/>
      <c r="DV11" s="723"/>
      <c r="DW11" s="723"/>
      <c r="DX11" s="723"/>
      <c r="DY11" s="723"/>
      <c r="DZ11" s="723"/>
      <c r="EA11" s="723"/>
      <c r="EB11" s="723"/>
      <c r="EC11" s="723"/>
      <c r="ED11" s="723"/>
      <c r="EE11" s="723"/>
      <c r="EF11" s="723"/>
      <c r="EG11" s="723"/>
      <c r="EH11" s="723"/>
      <c r="EI11" s="723"/>
      <c r="EJ11" s="723"/>
      <c r="EK11" s="723"/>
      <c r="EL11" s="723"/>
      <c r="EM11" s="723"/>
      <c r="EN11" s="723"/>
      <c r="EO11" s="723"/>
      <c r="EP11" s="723"/>
      <c r="EQ11" s="723"/>
      <c r="ER11" s="723"/>
      <c r="ES11" s="723"/>
      <c r="ET11" s="723"/>
      <c r="EU11" s="723"/>
      <c r="EV11" s="723"/>
      <c r="EW11" s="723"/>
      <c r="EX11" s="723"/>
      <c r="EY11" s="723"/>
      <c r="EZ11" s="723"/>
      <c r="FA11" s="723"/>
      <c r="FB11" s="723"/>
      <c r="FC11" s="723"/>
      <c r="FD11" s="723"/>
      <c r="FE11" s="723"/>
      <c r="FF11" s="723"/>
      <c r="FG11" s="723"/>
      <c r="FH11" s="723"/>
      <c r="FI11" s="723"/>
      <c r="FJ11" s="723"/>
      <c r="FK11" s="723"/>
      <c r="FL11" s="723"/>
      <c r="FM11" s="723"/>
      <c r="FN11" s="723"/>
      <c r="FO11" s="723"/>
      <c r="FP11" s="723"/>
      <c r="FQ11" s="723"/>
      <c r="FR11" s="723"/>
      <c r="FS11" s="723"/>
      <c r="FT11" s="723"/>
      <c r="FU11" s="723"/>
      <c r="FV11" s="723"/>
      <c r="FW11" s="723"/>
      <c r="FX11" s="723"/>
      <c r="FY11" s="723"/>
      <c r="FZ11" s="723"/>
      <c r="GA11" s="723"/>
      <c r="GB11" s="723"/>
      <c r="GC11" s="723"/>
      <c r="GD11" s="723"/>
      <c r="GE11" s="723"/>
      <c r="GF11" s="723"/>
      <c r="GG11" s="723"/>
      <c r="GH11" s="723"/>
      <c r="GI11" s="723"/>
      <c r="GJ11" s="723"/>
      <c r="GK11" s="723"/>
      <c r="GL11" s="723"/>
      <c r="GM11" s="723"/>
      <c r="GN11" s="723"/>
      <c r="GO11" s="723"/>
      <c r="GP11" s="723"/>
      <c r="GQ11" s="723"/>
      <c r="GR11" s="723"/>
      <c r="GS11" s="723"/>
      <c r="GT11" s="723"/>
      <c r="GU11" s="723"/>
      <c r="GV11" s="723"/>
      <c r="GW11" s="723"/>
      <c r="GX11" s="723"/>
      <c r="GY11" s="723"/>
      <c r="GZ11" s="723"/>
      <c r="HA11" s="723"/>
      <c r="HB11" s="723"/>
      <c r="HC11" s="723"/>
      <c r="HD11" s="723"/>
      <c r="HE11" s="723"/>
      <c r="HF11" s="723"/>
      <c r="HG11" s="723"/>
      <c r="HH11" s="723"/>
      <c r="HI11" s="723"/>
      <c r="HJ11" s="723"/>
      <c r="HK11" s="723"/>
      <c r="HL11" s="723"/>
      <c r="HM11" s="723"/>
      <c r="HN11" s="723"/>
      <c r="HO11" s="723"/>
      <c r="HP11" s="723"/>
      <c r="HQ11" s="723"/>
      <c r="HR11" s="723"/>
      <c r="HS11" s="723"/>
      <c r="HT11" s="723"/>
      <c r="HU11" s="723"/>
      <c r="HV11" s="723"/>
      <c r="HW11" s="723"/>
      <c r="HX11" s="723"/>
      <c r="HY11" s="723"/>
      <c r="HZ11" s="723"/>
      <c r="IA11" s="723"/>
      <c r="IB11" s="723"/>
      <c r="IC11" s="723"/>
      <c r="ID11" s="723"/>
      <c r="IE11" s="723"/>
      <c r="IF11" s="723"/>
      <c r="IG11" s="723"/>
      <c r="IH11" s="723"/>
      <c r="II11" s="723"/>
      <c r="IJ11" s="723"/>
      <c r="IK11" s="723"/>
      <c r="IL11" s="723"/>
      <c r="IM11" s="723"/>
      <c r="IN11" s="723"/>
      <c r="IO11" s="723"/>
      <c r="IP11" s="723"/>
      <c r="IQ11" s="723"/>
      <c r="IR11" s="723"/>
      <c r="IS11" s="723"/>
      <c r="IT11" s="723"/>
      <c r="IU11" s="723"/>
      <c r="IV11" s="723"/>
      <c r="IW11" s="723"/>
      <c r="IX11" s="723"/>
      <c r="IY11" s="723"/>
      <c r="IZ11" s="723"/>
      <c r="JA11" s="723"/>
      <c r="JB11" s="723"/>
      <c r="JC11" s="723"/>
      <c r="JD11" s="723"/>
      <c r="JE11" s="723"/>
      <c r="JF11" s="723"/>
      <c r="JG11" s="723"/>
      <c r="JH11" s="723"/>
      <c r="JI11" s="723"/>
      <c r="JJ11" s="723"/>
      <c r="JK11" s="723"/>
      <c r="JL11" s="723"/>
      <c r="JM11" s="723"/>
      <c r="JN11" s="723"/>
      <c r="JO11" s="723"/>
      <c r="JP11" s="723"/>
      <c r="JQ11" s="723"/>
      <c r="JR11" s="723"/>
      <c r="JS11" s="723"/>
      <c r="JT11" s="723"/>
      <c r="JU11" s="723"/>
      <c r="JV11" s="723"/>
      <c r="JW11" s="723"/>
      <c r="JX11" s="723"/>
      <c r="JY11" s="723"/>
      <c r="JZ11" s="723"/>
      <c r="KA11" s="723"/>
      <c r="KB11" s="723"/>
      <c r="KC11" s="723"/>
      <c r="KD11" s="723"/>
      <c r="KE11" s="723"/>
      <c r="KF11" s="723"/>
      <c r="KG11" s="723"/>
      <c r="KH11" s="723"/>
      <c r="KI11" s="723"/>
      <c r="KJ11" s="723"/>
      <c r="KK11" s="723"/>
      <c r="KL11" s="723"/>
      <c r="KM11" s="723"/>
      <c r="KN11" s="723"/>
      <c r="KO11" s="723"/>
      <c r="KP11" s="723"/>
      <c r="KQ11" s="723"/>
      <c r="KR11" s="723"/>
      <c r="KS11" s="723"/>
      <c r="KT11" s="723"/>
      <c r="KU11" s="723"/>
      <c r="KV11" s="723"/>
      <c r="KW11" s="723"/>
      <c r="KX11" s="723"/>
      <c r="KY11" s="723"/>
      <c r="KZ11" s="723"/>
      <c r="LA11" s="723"/>
      <c r="LB11" s="723"/>
      <c r="LC11" s="723"/>
      <c r="LD11" s="723"/>
      <c r="LE11" s="723"/>
      <c r="LF11" s="723"/>
      <c r="LG11" s="723"/>
      <c r="LH11" s="723"/>
      <c r="LI11" s="723"/>
      <c r="LJ11" s="723"/>
      <c r="LK11" s="723"/>
      <c r="LL11" s="723"/>
      <c r="LM11" s="723"/>
      <c r="LN11" s="723"/>
      <c r="LO11" s="723"/>
      <c r="LP11" s="723"/>
      <c r="LQ11" s="723"/>
      <c r="LR11" s="723"/>
      <c r="LS11" s="723"/>
      <c r="LT11" s="723"/>
      <c r="LU11" s="723"/>
      <c r="LV11" s="723"/>
      <c r="LW11" s="723"/>
      <c r="LX11" s="723"/>
      <c r="LY11" s="723"/>
      <c r="LZ11" s="723"/>
      <c r="MA11" s="723"/>
      <c r="MB11" s="723"/>
      <c r="MC11" s="723"/>
      <c r="MD11" s="723"/>
      <c r="ME11" s="723"/>
      <c r="MF11" s="723"/>
      <c r="MG11" s="723"/>
      <c r="MH11" s="723"/>
      <c r="MI11" s="723"/>
      <c r="MJ11" s="723"/>
      <c r="MK11" s="723"/>
      <c r="ML11" s="723"/>
      <c r="MM11" s="723"/>
      <c r="MN11" s="723"/>
      <c r="MO11" s="723"/>
      <c r="MP11" s="723"/>
      <c r="MQ11" s="723"/>
      <c r="MR11" s="723"/>
      <c r="MS11" s="723"/>
      <c r="MT11" s="723"/>
      <c r="MU11" s="723"/>
      <c r="MV11" s="723"/>
      <c r="MW11" s="723"/>
      <c r="MX11" s="723"/>
      <c r="MY11" s="723"/>
      <c r="MZ11" s="723"/>
      <c r="NA11" s="723"/>
      <c r="NB11" s="723"/>
      <c r="NC11" s="723"/>
      <c r="ND11" s="723"/>
      <c r="NE11" s="723"/>
      <c r="NF11" s="723"/>
      <c r="NG11" s="723"/>
      <c r="NH11" s="723"/>
      <c r="NI11" s="723"/>
      <c r="NJ11" s="723"/>
      <c r="NK11" s="723"/>
      <c r="NL11" s="723"/>
      <c r="NM11" s="723"/>
      <c r="NN11" s="723"/>
      <c r="NO11" s="723"/>
      <c r="NP11" s="723"/>
      <c r="NQ11" s="723"/>
      <c r="NR11" s="723"/>
      <c r="NS11" s="723"/>
      <c r="NT11" s="723"/>
      <c r="NU11" s="723"/>
      <c r="NV11" s="723"/>
      <c r="NW11" s="723"/>
      <c r="NX11" s="723"/>
      <c r="NY11" s="723"/>
      <c r="NZ11" s="723"/>
      <c r="OA11" s="723"/>
      <c r="OB11" s="723"/>
      <c r="OC11" s="723"/>
      <c r="OD11" s="723"/>
      <c r="OE11" s="723"/>
      <c r="OF11" s="723"/>
      <c r="OG11" s="723"/>
      <c r="OH11" s="723"/>
      <c r="OI11" s="723"/>
      <c r="OJ11" s="723"/>
      <c r="OK11" s="723"/>
      <c r="OL11" s="723"/>
      <c r="OM11" s="723"/>
      <c r="ON11" s="723"/>
      <c r="OO11" s="723"/>
      <c r="OP11" s="723"/>
      <c r="OQ11" s="723"/>
      <c r="OR11" s="723"/>
      <c r="OS11" s="723"/>
      <c r="OT11" s="723"/>
      <c r="OU11" s="723"/>
      <c r="OV11" s="723"/>
      <c r="OW11" s="723"/>
      <c r="OX11" s="723"/>
      <c r="OY11" s="723"/>
      <c r="OZ11" s="723"/>
      <c r="PA11" s="723"/>
      <c r="PB11" s="723"/>
      <c r="PC11" s="723"/>
      <c r="PD11" s="723"/>
      <c r="PE11" s="723"/>
      <c r="PF11" s="723"/>
      <c r="PG11" s="723"/>
      <c r="PH11" s="723"/>
      <c r="PI11" s="723"/>
      <c r="PJ11" s="723"/>
      <c r="PK11" s="723"/>
      <c r="PL11" s="723"/>
      <c r="PM11" s="723"/>
      <c r="PN11" s="723"/>
      <c r="PO11" s="723"/>
      <c r="PP11" s="723"/>
      <c r="PQ11" s="723"/>
      <c r="PR11" s="723"/>
      <c r="PS11" s="723"/>
      <c r="PT11" s="723"/>
      <c r="PU11" s="723"/>
      <c r="PV11" s="723"/>
      <c r="PW11" s="723"/>
      <c r="PX11" s="723"/>
      <c r="PY11" s="723"/>
      <c r="PZ11" s="723"/>
      <c r="QA11" s="723"/>
      <c r="QB11" s="723"/>
      <c r="QC11" s="723"/>
      <c r="QD11" s="723"/>
      <c r="QE11" s="723"/>
      <c r="QF11" s="723"/>
      <c r="QG11" s="723"/>
      <c r="QH11" s="723"/>
      <c r="QI11" s="723"/>
      <c r="QJ11" s="723"/>
      <c r="QK11" s="723"/>
      <c r="QL11" s="723"/>
      <c r="QM11" s="723"/>
      <c r="QN11" s="723"/>
      <c r="QO11" s="723"/>
      <c r="QP11" s="723"/>
      <c r="QQ11" s="723"/>
      <c r="QR11" s="723"/>
      <c r="QS11" s="723"/>
      <c r="QT11" s="723"/>
      <c r="QU11" s="723"/>
      <c r="QV11" s="723"/>
      <c r="QW11" s="723"/>
      <c r="QX11" s="723"/>
      <c r="QY11" s="723"/>
      <c r="QZ11" s="723"/>
      <c r="RA11" s="723"/>
      <c r="RB11" s="723"/>
      <c r="RC11" s="723"/>
      <c r="RD11" s="723"/>
      <c r="RE11" s="723"/>
      <c r="RF11" s="723"/>
      <c r="RG11" s="723"/>
      <c r="RH11" s="723"/>
      <c r="RI11" s="723"/>
      <c r="RJ11" s="723"/>
      <c r="RK11" s="723"/>
      <c r="RL11" s="723"/>
      <c r="RM11" s="723"/>
      <c r="RN11" s="723"/>
      <c r="RO11" s="723"/>
      <c r="RP11" s="723"/>
      <c r="RQ11" s="723"/>
      <c r="RR11" s="723"/>
      <c r="RS11" s="723"/>
      <c r="RT11" s="723"/>
      <c r="RU11" s="723"/>
      <c r="RV11" s="723"/>
      <c r="RW11" s="723"/>
      <c r="RX11" s="723"/>
      <c r="RY11" s="723"/>
      <c r="RZ11" s="723"/>
      <c r="SA11" s="723"/>
      <c r="SB11" s="723"/>
      <c r="SC11" s="723"/>
      <c r="SD11" s="723"/>
      <c r="SE11" s="723"/>
      <c r="SF11" s="723"/>
      <c r="SG11" s="723"/>
      <c r="SH11" s="723"/>
      <c r="SI11" s="723"/>
      <c r="SJ11" s="723"/>
      <c r="SK11" s="723"/>
      <c r="SL11" s="723"/>
      <c r="SM11" s="723"/>
      <c r="SN11" s="723"/>
      <c r="SO11" s="723"/>
      <c r="SP11" s="723"/>
      <c r="SQ11" s="723"/>
      <c r="SR11" s="723"/>
      <c r="SS11" s="723"/>
      <c r="ST11" s="723"/>
      <c r="SU11" s="723"/>
      <c r="SV11" s="723"/>
      <c r="SW11" s="723"/>
      <c r="SX11" s="723"/>
      <c r="SY11" s="723"/>
      <c r="SZ11" s="723"/>
      <c r="TA11" s="723"/>
      <c r="TB11" s="723"/>
      <c r="TC11" s="723"/>
      <c r="TD11" s="723"/>
      <c r="TE11" s="723"/>
      <c r="TF11" s="723"/>
      <c r="TG11" s="723"/>
      <c r="TH11" s="723"/>
      <c r="TI11" s="723"/>
      <c r="TJ11" s="723"/>
      <c r="TK11" s="723"/>
      <c r="TL11" s="723"/>
      <c r="TM11" s="723"/>
      <c r="TN11" s="723"/>
      <c r="TO11" s="723"/>
      <c r="TP11" s="723"/>
      <c r="TQ11" s="723"/>
      <c r="TR11" s="723"/>
      <c r="TS11" s="723"/>
      <c r="TT11" s="723"/>
      <c r="TU11" s="723"/>
      <c r="TV11" s="723"/>
      <c r="TW11" s="723"/>
      <c r="TX11" s="723"/>
      <c r="TY11" s="723"/>
      <c r="TZ11" s="723"/>
      <c r="UA11" s="723"/>
      <c r="UB11" s="723"/>
      <c r="UC11" s="723"/>
      <c r="UD11" s="723"/>
      <c r="UE11" s="723"/>
      <c r="UF11" s="723"/>
      <c r="UG11" s="723"/>
      <c r="UH11" s="723"/>
      <c r="UI11" s="723"/>
      <c r="UJ11" s="723"/>
      <c r="UK11" s="723"/>
      <c r="UL11" s="723"/>
      <c r="UM11" s="723"/>
      <c r="UN11" s="723"/>
      <c r="UO11" s="723"/>
      <c r="UP11" s="723"/>
      <c r="UQ11" s="723"/>
      <c r="UR11" s="723"/>
      <c r="US11" s="723"/>
      <c r="UT11" s="723"/>
      <c r="UU11" s="723"/>
      <c r="UV11" s="723"/>
      <c r="UW11" s="723"/>
      <c r="UX11" s="723"/>
      <c r="UY11" s="723"/>
      <c r="UZ11" s="723"/>
      <c r="VA11" s="723"/>
      <c r="VB11" s="723"/>
      <c r="VC11" s="723"/>
      <c r="VD11" s="723"/>
      <c r="VE11" s="723"/>
      <c r="VF11" s="723"/>
      <c r="VG11" s="723"/>
      <c r="VH11" s="723"/>
      <c r="VI11" s="723"/>
      <c r="VJ11" s="723"/>
      <c r="VK11" s="723"/>
      <c r="VL11" s="723"/>
      <c r="VM11" s="723"/>
      <c r="VN11" s="723"/>
      <c r="VO11" s="723"/>
      <c r="VP11" s="723"/>
      <c r="VQ11" s="723"/>
      <c r="VR11" s="723"/>
      <c r="VS11" s="723"/>
      <c r="VT11" s="723"/>
      <c r="VU11" s="723"/>
      <c r="VV11" s="723"/>
      <c r="VW11" s="723"/>
      <c r="VX11" s="723"/>
      <c r="VY11" s="723"/>
      <c r="VZ11" s="723"/>
      <c r="WA11" s="723"/>
      <c r="WB11" s="723"/>
      <c r="WC11" s="723"/>
      <c r="WD11" s="723"/>
      <c r="WE11" s="723"/>
      <c r="WF11" s="723"/>
      <c r="WG11" s="723"/>
      <c r="WH11" s="723"/>
      <c r="WI11" s="723"/>
      <c r="WJ11" s="723"/>
      <c r="WK11" s="723"/>
      <c r="WL11" s="723"/>
      <c r="WM11" s="723"/>
      <c r="WN11" s="723"/>
      <c r="WO11" s="723"/>
      <c r="WP11" s="723"/>
      <c r="WQ11" s="723"/>
      <c r="WR11" s="723"/>
      <c r="WS11" s="723"/>
      <c r="WT11" s="723"/>
      <c r="WU11" s="723"/>
      <c r="WV11" s="723"/>
      <c r="WW11" s="723"/>
      <c r="WX11" s="723"/>
      <c r="WY11" s="723"/>
      <c r="WZ11" s="723"/>
      <c r="XA11" s="723"/>
      <c r="XB11" s="723"/>
      <c r="XC11" s="723"/>
      <c r="XD11" s="723"/>
      <c r="XE11" s="723"/>
      <c r="XF11" s="723"/>
      <c r="XG11" s="723"/>
      <c r="XH11" s="723"/>
      <c r="XI11" s="723"/>
      <c r="XJ11" s="723"/>
      <c r="XK11" s="723"/>
      <c r="XL11" s="723"/>
      <c r="XM11" s="723"/>
      <c r="XN11" s="723"/>
      <c r="XO11" s="723"/>
      <c r="XP11" s="723"/>
      <c r="XQ11" s="723"/>
      <c r="XR11" s="723"/>
      <c r="XS11" s="723"/>
      <c r="XT11" s="723"/>
      <c r="XU11" s="723"/>
      <c r="XV11" s="723"/>
      <c r="XW11" s="723"/>
      <c r="XX11" s="723"/>
      <c r="XY11" s="723"/>
      <c r="XZ11" s="723"/>
      <c r="YA11" s="723"/>
      <c r="YB11" s="723"/>
      <c r="YC11" s="723"/>
      <c r="YD11" s="723"/>
      <c r="YE11" s="723"/>
      <c r="YF11" s="723"/>
      <c r="YG11" s="723"/>
      <c r="YH11" s="723"/>
      <c r="YI11" s="723"/>
      <c r="YJ11" s="723"/>
      <c r="YK11" s="723"/>
      <c r="YL11" s="723"/>
      <c r="YM11" s="723"/>
      <c r="YN11" s="723"/>
      <c r="YO11" s="723"/>
      <c r="YP11" s="723"/>
      <c r="YQ11" s="723"/>
      <c r="YR11" s="723"/>
      <c r="YS11" s="723"/>
      <c r="YT11" s="723"/>
      <c r="YU11" s="723"/>
      <c r="YV11" s="723"/>
      <c r="YW11" s="723"/>
      <c r="YX11" s="723"/>
      <c r="YY11" s="723"/>
      <c r="YZ11" s="723"/>
      <c r="ZA11" s="723"/>
      <c r="ZB11" s="723"/>
      <c r="ZC11" s="723"/>
      <c r="ZD11" s="723"/>
      <c r="ZE11" s="723"/>
      <c r="ZF11" s="723"/>
      <c r="ZG11" s="723"/>
      <c r="ZH11" s="723"/>
      <c r="ZI11" s="723"/>
      <c r="ZJ11" s="723"/>
      <c r="ZK11" s="723"/>
      <c r="ZL11" s="723"/>
      <c r="ZM11" s="723"/>
      <c r="ZN11" s="723"/>
      <c r="ZO11" s="723"/>
      <c r="ZP11" s="723"/>
      <c r="ZQ11" s="723"/>
      <c r="ZR11" s="723"/>
      <c r="ZS11" s="723"/>
      <c r="ZT11" s="723"/>
      <c r="ZU11" s="723"/>
      <c r="ZV11" s="723"/>
      <c r="ZW11" s="723"/>
      <c r="ZX11" s="723"/>
      <c r="ZY11" s="723"/>
      <c r="ZZ11" s="723"/>
      <c r="AAA11" s="723"/>
      <c r="AAB11" s="723"/>
      <c r="AAC11" s="723"/>
      <c r="AAD11" s="723"/>
      <c r="AAE11" s="723"/>
      <c r="AAF11" s="723"/>
      <c r="AAG11" s="723"/>
      <c r="AAH11" s="723"/>
      <c r="AAI11" s="723"/>
      <c r="AAJ11" s="723"/>
      <c r="AAK11" s="723"/>
      <c r="AAL11" s="723"/>
      <c r="AAM11" s="723"/>
      <c r="AAN11" s="723"/>
      <c r="AAO11" s="723"/>
      <c r="AAP11" s="723"/>
      <c r="AAQ11" s="723"/>
      <c r="AAR11" s="723"/>
      <c r="AAS11" s="723"/>
      <c r="AAT11" s="723"/>
      <c r="AAU11" s="723"/>
      <c r="AAV11" s="723"/>
      <c r="AAW11" s="723"/>
      <c r="AAX11" s="723"/>
      <c r="AAY11" s="723"/>
      <c r="AAZ11" s="723"/>
      <c r="ABA11" s="723"/>
      <c r="ABB11" s="723"/>
      <c r="ABC11" s="723"/>
      <c r="ABD11" s="723"/>
      <c r="ABE11" s="723"/>
      <c r="ABF11" s="723"/>
      <c r="ABG11" s="723"/>
      <c r="ABH11" s="723"/>
      <c r="ABI11" s="723"/>
      <c r="ABJ11" s="723"/>
      <c r="ABK11" s="723"/>
      <c r="ABL11" s="723"/>
      <c r="ABM11" s="723"/>
      <c r="ABN11" s="723"/>
      <c r="ABO11" s="723"/>
      <c r="ABP11" s="723"/>
      <c r="ABQ11" s="723"/>
      <c r="ABR11" s="723"/>
      <c r="ABS11" s="723"/>
      <c r="ABT11" s="723"/>
      <c r="ABU11" s="723"/>
      <c r="ABV11" s="723"/>
      <c r="ABW11" s="723"/>
      <c r="ABX11" s="723"/>
      <c r="ABY11" s="723"/>
      <c r="ABZ11" s="723"/>
      <c r="ACA11" s="723"/>
      <c r="ACB11" s="723"/>
      <c r="ACC11" s="723"/>
      <c r="ACD11" s="723"/>
      <c r="ACE11" s="723"/>
      <c r="ACF11" s="723"/>
      <c r="ACG11" s="723"/>
      <c r="ACH11" s="723"/>
      <c r="ACI11" s="723"/>
      <c r="ACJ11" s="723"/>
      <c r="ACK11" s="723"/>
      <c r="ACL11" s="723"/>
      <c r="ACM11" s="723"/>
      <c r="ACN11" s="723"/>
      <c r="ACO11" s="723"/>
      <c r="ACP11" s="723"/>
      <c r="ACQ11" s="723"/>
      <c r="ACR11" s="723"/>
      <c r="ACS11" s="723"/>
      <c r="ACT11" s="723"/>
      <c r="ACU11" s="723"/>
      <c r="ACV11" s="723"/>
      <c r="ACW11" s="723"/>
      <c r="ACX11" s="723"/>
      <c r="ACY11" s="723"/>
      <c r="ACZ11" s="723"/>
      <c r="ADA11" s="723"/>
      <c r="ADB11" s="723"/>
      <c r="ADC11" s="723"/>
      <c r="ADD11" s="723"/>
      <c r="ADE11" s="723"/>
      <c r="ADF11" s="723"/>
      <c r="ADG11" s="723"/>
      <c r="ADH11" s="723"/>
      <c r="ADI11" s="723"/>
      <c r="ADJ11" s="723"/>
      <c r="ADK11" s="723"/>
      <c r="ADL11" s="723"/>
      <c r="ADM11" s="723"/>
      <c r="ADN11" s="723"/>
      <c r="ADO11" s="723"/>
      <c r="ADP11" s="723"/>
      <c r="ADQ11" s="723"/>
      <c r="ADR11" s="723"/>
      <c r="ADS11" s="723"/>
      <c r="ADT11" s="723"/>
      <c r="ADU11" s="723"/>
      <c r="ADV11" s="723"/>
      <c r="ADW11" s="723"/>
      <c r="ADX11" s="723"/>
      <c r="ADY11" s="723"/>
      <c r="ADZ11" s="723"/>
      <c r="AEA11" s="723"/>
      <c r="AEB11" s="723"/>
      <c r="AEC11" s="723"/>
      <c r="AED11" s="723"/>
      <c r="AEE11" s="723"/>
      <c r="AEF11" s="723"/>
      <c r="AEG11" s="723"/>
      <c r="AEH11" s="723"/>
      <c r="AEI11" s="723"/>
      <c r="AEJ11" s="723"/>
      <c r="AEK11" s="723"/>
      <c r="AEL11" s="723"/>
      <c r="AEM11" s="723"/>
      <c r="AEN11" s="723"/>
      <c r="AEO11" s="723"/>
      <c r="AEP11" s="723"/>
      <c r="AEQ11" s="723"/>
      <c r="AER11" s="723"/>
      <c r="AES11" s="723"/>
      <c r="AET11" s="723"/>
      <c r="AEU11" s="723"/>
      <c r="AEV11" s="723"/>
      <c r="AEW11" s="723"/>
      <c r="AEX11" s="723"/>
      <c r="AEY11" s="723"/>
      <c r="AEZ11" s="723"/>
      <c r="AFA11" s="723"/>
      <c r="AFB11" s="723"/>
      <c r="AFC11" s="723"/>
      <c r="AFD11" s="723"/>
      <c r="AFE11" s="723"/>
      <c r="AFF11" s="723"/>
      <c r="AFG11" s="723"/>
      <c r="AFH11" s="723"/>
      <c r="AFI11" s="723"/>
      <c r="AFJ11" s="723"/>
      <c r="AFK11" s="723"/>
      <c r="AFL11" s="723"/>
      <c r="AFM11" s="723"/>
      <c r="AFN11" s="723"/>
      <c r="AFO11" s="723"/>
      <c r="AFP11" s="723"/>
      <c r="AFQ11" s="723"/>
      <c r="AFR11" s="723"/>
      <c r="AFS11" s="723"/>
      <c r="AFT11" s="723"/>
      <c r="AFU11" s="723"/>
      <c r="AFV11" s="723"/>
      <c r="AFW11" s="723"/>
      <c r="AFX11" s="723"/>
      <c r="AFY11" s="723"/>
      <c r="AFZ11" s="723"/>
      <c r="AGA11" s="723"/>
      <c r="AGB11" s="723"/>
      <c r="AGC11" s="723"/>
      <c r="AGD11" s="723"/>
      <c r="AGE11" s="723"/>
      <c r="AGF11" s="723"/>
      <c r="AGG11" s="723"/>
      <c r="AGH11" s="723"/>
      <c r="AGI11" s="723"/>
      <c r="AGJ11" s="723"/>
      <c r="AGK11" s="723"/>
      <c r="AGL11" s="723"/>
      <c r="AGM11" s="723"/>
      <c r="AGN11" s="723"/>
      <c r="AGO11" s="723"/>
      <c r="AGP11" s="723"/>
      <c r="AGQ11" s="723"/>
      <c r="AGR11" s="723"/>
      <c r="AGS11" s="723"/>
      <c r="AGT11" s="723"/>
      <c r="AGU11" s="723"/>
      <c r="AGV11" s="723"/>
      <c r="AGW11" s="723"/>
      <c r="AGX11" s="723"/>
      <c r="AGY11" s="723"/>
      <c r="AGZ11" s="723"/>
      <c r="AHA11" s="723"/>
      <c r="AHB11" s="723"/>
      <c r="AHC11" s="723"/>
      <c r="AHD11" s="723"/>
      <c r="AHE11" s="723"/>
      <c r="AHF11" s="723"/>
      <c r="AHG11" s="723"/>
      <c r="AHH11" s="723"/>
      <c r="AHI11" s="723"/>
      <c r="AHJ11" s="723"/>
      <c r="AHK11" s="723"/>
      <c r="AHL11" s="723"/>
      <c r="AHM11" s="723"/>
      <c r="AHN11" s="723"/>
      <c r="AHO11" s="723"/>
      <c r="AHP11" s="723"/>
      <c r="AHQ11" s="723"/>
      <c r="AHR11" s="723"/>
      <c r="AHS11" s="723"/>
      <c r="AHT11" s="723"/>
      <c r="AHU11" s="723"/>
      <c r="AHV11" s="723"/>
      <c r="AHW11" s="723"/>
      <c r="AHX11" s="723"/>
      <c r="AHY11" s="723"/>
      <c r="AHZ11" s="723"/>
      <c r="AIA11" s="723"/>
      <c r="AIB11" s="723"/>
      <c r="AIC11" s="723"/>
      <c r="AID11" s="723"/>
      <c r="AIE11" s="723"/>
      <c r="AIF11" s="723"/>
      <c r="AIG11" s="723"/>
      <c r="AIH11" s="723"/>
      <c r="AII11" s="723"/>
      <c r="AIJ11" s="723"/>
      <c r="AIK11" s="723"/>
      <c r="AIL11" s="723"/>
      <c r="AIM11" s="723"/>
      <c r="AIN11" s="723"/>
      <c r="AIO11" s="723"/>
      <c r="AIP11" s="723"/>
      <c r="AIQ11" s="723"/>
      <c r="AIR11" s="723"/>
      <c r="AIS11" s="723"/>
      <c r="AIT11" s="723"/>
      <c r="AIU11" s="723"/>
      <c r="AIV11" s="723"/>
      <c r="AIW11" s="723"/>
      <c r="AIX11" s="723"/>
      <c r="AIY11" s="723"/>
      <c r="AIZ11" s="723"/>
      <c r="AJA11" s="723"/>
      <c r="AJB11" s="723"/>
      <c r="AJC11" s="723"/>
      <c r="AJD11" s="723"/>
      <c r="AJE11" s="723"/>
      <c r="AJF11" s="723"/>
      <c r="AJG11" s="723"/>
      <c r="AJH11" s="723"/>
      <c r="AJI11" s="723"/>
      <c r="AJJ11" s="723"/>
      <c r="AJK11" s="723"/>
      <c r="AJL11" s="723"/>
      <c r="AJM11" s="723"/>
      <c r="AJN11" s="723"/>
      <c r="AJO11" s="723"/>
      <c r="AJP11" s="723"/>
      <c r="AJQ11" s="723"/>
      <c r="AJR11" s="723"/>
      <c r="AJS11" s="723"/>
      <c r="AJT11" s="723"/>
      <c r="AJU11" s="723"/>
      <c r="AJV11" s="723"/>
      <c r="AJW11" s="723"/>
      <c r="AJX11" s="723"/>
      <c r="AJY11" s="723"/>
      <c r="AJZ11" s="723"/>
      <c r="AKA11" s="723"/>
      <c r="AKB11" s="723"/>
      <c r="AKC11" s="723"/>
      <c r="AKD11" s="723"/>
      <c r="AKE11" s="723"/>
      <c r="AKF11" s="723"/>
      <c r="AKG11" s="723"/>
      <c r="AKH11" s="723"/>
      <c r="AKI11" s="723"/>
      <c r="AKJ11" s="723"/>
      <c r="AKK11" s="723"/>
      <c r="AKL11" s="723"/>
      <c r="AKM11" s="723"/>
      <c r="AKN11" s="723"/>
      <c r="AKO11" s="723"/>
      <c r="AKP11" s="723"/>
      <c r="AKQ11" s="723"/>
      <c r="AKR11" s="723"/>
      <c r="AKS11" s="723"/>
      <c r="AKT11" s="723"/>
      <c r="AKU11" s="723"/>
      <c r="AKV11" s="723"/>
      <c r="AKW11" s="723"/>
      <c r="AKX11" s="723"/>
      <c r="AKY11" s="723"/>
      <c r="AKZ11" s="723"/>
      <c r="ALA11" s="723"/>
      <c r="ALB11" s="723"/>
      <c r="ALC11" s="723"/>
      <c r="ALD11" s="723"/>
      <c r="ALE11" s="723"/>
      <c r="ALF11" s="723"/>
      <c r="ALG11" s="723"/>
      <c r="ALH11" s="723"/>
      <c r="ALI11" s="723"/>
      <c r="ALJ11" s="723"/>
      <c r="ALK11" s="723"/>
      <c r="ALL11" s="723"/>
      <c r="ALM11" s="723"/>
      <c r="ALN11" s="723"/>
      <c r="ALO11" s="723"/>
      <c r="ALP11" s="723"/>
      <c r="ALQ11" s="723"/>
      <c r="ALR11" s="723"/>
      <c r="ALS11" s="723"/>
      <c r="ALT11" s="723"/>
      <c r="ALU11" s="723"/>
      <c r="ALV11" s="723"/>
      <c r="ALW11" s="723"/>
      <c r="ALX11" s="723"/>
      <c r="ALY11" s="723"/>
      <c r="ALZ11" s="723"/>
      <c r="AMA11" s="723"/>
      <c r="AMB11" s="723"/>
      <c r="AMC11" s="723"/>
      <c r="AMD11" s="723"/>
      <c r="AME11" s="723"/>
      <c r="AMF11" s="723"/>
      <c r="AMG11" s="723"/>
      <c r="AMH11" s="723"/>
      <c r="AMI11" s="723"/>
      <c r="AMJ11" s="723"/>
      <c r="AMK11" s="723"/>
      <c r="AML11" s="723"/>
      <c r="AMM11" s="723"/>
      <c r="AMN11" s="723"/>
      <c r="AMO11" s="723"/>
      <c r="AMP11" s="723"/>
      <c r="AMQ11" s="723"/>
      <c r="AMR11" s="723"/>
      <c r="AMS11" s="723"/>
      <c r="AMT11" s="723"/>
      <c r="AMU11" s="723"/>
      <c r="AMV11" s="723"/>
      <c r="AMW11" s="723"/>
      <c r="AMX11" s="723"/>
      <c r="AMY11" s="723"/>
      <c r="AMZ11" s="723"/>
      <c r="ANA11" s="723"/>
      <c r="ANB11" s="723"/>
      <c r="ANC11" s="723"/>
      <c r="AND11" s="723"/>
      <c r="ANE11" s="723"/>
      <c r="ANF11" s="723"/>
      <c r="ANG11" s="723"/>
      <c r="ANH11" s="723"/>
      <c r="ANI11" s="723"/>
      <c r="ANJ11" s="723"/>
      <c r="ANK11" s="723"/>
      <c r="ANL11" s="723"/>
      <c r="ANM11" s="723"/>
      <c r="ANN11" s="723"/>
      <c r="ANO11" s="723"/>
      <c r="ANP11" s="723"/>
      <c r="ANQ11" s="723"/>
      <c r="ANR11" s="723"/>
      <c r="ANS11" s="723"/>
      <c r="ANT11" s="723"/>
      <c r="ANU11" s="723"/>
      <c r="ANV11" s="723"/>
      <c r="ANW11" s="723"/>
      <c r="ANX11" s="723"/>
      <c r="ANY11" s="723"/>
      <c r="ANZ11" s="723"/>
      <c r="AOA11" s="723"/>
      <c r="AOB11" s="723"/>
      <c r="AOC11" s="723"/>
      <c r="AOD11" s="723"/>
      <c r="AOE11" s="723"/>
      <c r="AOF11" s="723"/>
      <c r="AOG11" s="723"/>
      <c r="AOH11" s="723"/>
      <c r="AOI11" s="723"/>
      <c r="AOJ11" s="723"/>
      <c r="AOK11" s="723"/>
      <c r="AOL11" s="723"/>
      <c r="AOM11" s="723"/>
      <c r="AON11" s="723"/>
      <c r="AOO11" s="723"/>
      <c r="AOP11" s="723"/>
      <c r="AOQ11" s="723"/>
      <c r="AOR11" s="723"/>
      <c r="AOS11" s="723"/>
      <c r="AOT11" s="723"/>
      <c r="AOU11" s="723"/>
      <c r="AOV11" s="723"/>
      <c r="AOW11" s="723"/>
      <c r="AOX11" s="723"/>
      <c r="AOY11" s="723"/>
      <c r="AOZ11" s="723"/>
      <c r="APA11" s="723"/>
      <c r="APB11" s="723"/>
      <c r="APC11" s="723"/>
      <c r="APD11" s="723"/>
      <c r="APE11" s="723"/>
      <c r="APF11" s="723"/>
      <c r="APG11" s="723"/>
      <c r="APH11" s="723"/>
      <c r="API11" s="723"/>
      <c r="APJ11" s="723"/>
      <c r="APK11" s="723"/>
      <c r="APL11" s="723"/>
      <c r="APM11" s="723"/>
      <c r="APN11" s="723"/>
      <c r="APO11" s="723"/>
      <c r="APP11" s="723"/>
      <c r="APQ11" s="723"/>
      <c r="APR11" s="723"/>
      <c r="APS11" s="723"/>
      <c r="APT11" s="723"/>
      <c r="APU11" s="723"/>
      <c r="APV11" s="723"/>
      <c r="APW11" s="723"/>
      <c r="APX11" s="723"/>
      <c r="APY11" s="723"/>
      <c r="APZ11" s="723"/>
      <c r="AQA11" s="723"/>
      <c r="AQB11" s="723"/>
      <c r="AQC11" s="723"/>
      <c r="AQD11" s="723"/>
      <c r="AQE11" s="723"/>
      <c r="AQF11" s="723"/>
      <c r="AQG11" s="723"/>
      <c r="AQH11" s="723"/>
      <c r="AQI11" s="723"/>
      <c r="AQJ11" s="723"/>
      <c r="AQK11" s="723"/>
      <c r="AQL11" s="723"/>
      <c r="AQM11" s="723"/>
      <c r="AQN11" s="723"/>
      <c r="AQO11" s="723"/>
      <c r="AQP11" s="723"/>
      <c r="AQQ11" s="723"/>
      <c r="AQR11" s="723"/>
      <c r="AQS11" s="723"/>
      <c r="AQT11" s="723"/>
      <c r="AQU11" s="723"/>
      <c r="AQV11" s="723"/>
      <c r="AQW11" s="723"/>
      <c r="AQX11" s="723"/>
      <c r="AQY11" s="723"/>
      <c r="AQZ11" s="723"/>
      <c r="ARA11" s="723"/>
      <c r="ARB11" s="723"/>
      <c r="ARC11" s="723"/>
      <c r="ARD11" s="723"/>
      <c r="ARE11" s="723"/>
      <c r="ARF11" s="723"/>
      <c r="ARG11" s="723"/>
      <c r="ARH11" s="723"/>
      <c r="ARI11" s="723"/>
      <c r="ARJ11" s="723"/>
      <c r="ARK11" s="723"/>
      <c r="ARL11" s="723"/>
      <c r="ARM11" s="723"/>
      <c r="ARN11" s="723"/>
      <c r="ARO11" s="723"/>
      <c r="ARP11" s="723"/>
      <c r="ARQ11" s="723"/>
      <c r="ARR11" s="723"/>
      <c r="ARS11" s="723"/>
      <c r="ART11" s="723"/>
      <c r="ARU11" s="723"/>
      <c r="ARV11" s="723"/>
      <c r="ARW11" s="723"/>
      <c r="ARX11" s="723"/>
      <c r="ARY11" s="723"/>
      <c r="ARZ11" s="723"/>
      <c r="ASA11" s="723"/>
      <c r="ASB11" s="723"/>
      <c r="ASC11" s="723"/>
      <c r="ASD11" s="723"/>
      <c r="ASE11" s="723"/>
      <c r="ASF11" s="723"/>
      <c r="ASG11" s="723"/>
      <c r="ASH11" s="723"/>
      <c r="ASI11" s="723"/>
      <c r="ASJ11" s="723"/>
      <c r="ASK11" s="723"/>
      <c r="ASL11" s="723"/>
      <c r="ASM11" s="723"/>
      <c r="ASN11" s="723"/>
      <c r="ASO11" s="723"/>
      <c r="ASP11" s="723"/>
      <c r="ASQ11" s="723"/>
      <c r="ASR11" s="723"/>
      <c r="ASS11" s="723"/>
      <c r="AST11" s="723"/>
      <c r="ASU11" s="723"/>
      <c r="ASV11" s="723"/>
      <c r="ASW11" s="723"/>
      <c r="ASX11" s="723"/>
      <c r="ASY11" s="723"/>
      <c r="ASZ11" s="723"/>
      <c r="ATA11" s="723"/>
      <c r="ATB11" s="723"/>
      <c r="ATC11" s="723"/>
      <c r="ATD11" s="723"/>
      <c r="ATE11" s="723"/>
      <c r="ATF11" s="723"/>
      <c r="ATG11" s="723"/>
      <c r="ATH11" s="723"/>
      <c r="ATI11" s="723"/>
      <c r="ATJ11" s="723"/>
      <c r="ATK11" s="723"/>
      <c r="ATL11" s="723"/>
      <c r="ATM11" s="723"/>
      <c r="ATN11" s="723"/>
      <c r="ATO11" s="723"/>
      <c r="ATP11" s="723"/>
      <c r="ATQ11" s="723"/>
      <c r="ATR11" s="723"/>
      <c r="ATS11" s="723"/>
      <c r="ATT11" s="723"/>
      <c r="ATU11" s="723"/>
      <c r="ATV11" s="723"/>
      <c r="ATW11" s="723"/>
      <c r="ATX11" s="723"/>
      <c r="ATY11" s="723"/>
      <c r="ATZ11" s="723"/>
      <c r="AUA11" s="723"/>
      <c r="AUB11" s="723"/>
      <c r="AUC11" s="723"/>
      <c r="AUD11" s="723"/>
      <c r="AUE11" s="723"/>
      <c r="AUF11" s="723"/>
      <c r="AUG11" s="723"/>
      <c r="AUH11" s="723"/>
      <c r="AUI11" s="723"/>
      <c r="AUJ11" s="723"/>
      <c r="AUK11" s="723"/>
      <c r="AUL11" s="723"/>
      <c r="AUM11" s="723"/>
      <c r="AUN11" s="723"/>
      <c r="AUO11" s="723"/>
      <c r="AUP11" s="723"/>
      <c r="AUQ11" s="723"/>
      <c r="AUR11" s="723"/>
      <c r="AUS11" s="723"/>
      <c r="AUT11" s="723"/>
      <c r="AUU11" s="723"/>
      <c r="AUV11" s="723"/>
      <c r="AUW11" s="723"/>
      <c r="AUX11" s="723"/>
      <c r="AUY11" s="723"/>
      <c r="AUZ11" s="723"/>
      <c r="AVA11" s="723"/>
      <c r="AVB11" s="723"/>
      <c r="AVC11" s="723"/>
      <c r="AVD11" s="723"/>
      <c r="AVE11" s="723"/>
      <c r="AVF11" s="723"/>
      <c r="AVG11" s="723"/>
      <c r="AVH11" s="723"/>
      <c r="AVI11" s="723"/>
      <c r="AVJ11" s="723"/>
      <c r="AVK11" s="723"/>
      <c r="AVL11" s="723"/>
      <c r="AVM11" s="723"/>
      <c r="AVN11" s="723"/>
      <c r="AVO11" s="723"/>
      <c r="AVP11" s="723"/>
      <c r="AVQ11" s="723"/>
      <c r="AVR11" s="723"/>
      <c r="AVS11" s="723"/>
      <c r="AVT11" s="723"/>
      <c r="AVU11" s="723"/>
      <c r="AVV11" s="723"/>
      <c r="AVW11" s="723"/>
      <c r="AVX11" s="723"/>
      <c r="AVY11" s="723"/>
      <c r="AVZ11" s="723"/>
      <c r="AWA11" s="723"/>
      <c r="AWB11" s="723"/>
      <c r="AWC11" s="723"/>
      <c r="AWD11" s="723"/>
      <c r="AWE11" s="723"/>
      <c r="AWF11" s="723"/>
      <c r="AWG11" s="723"/>
      <c r="AWH11" s="723"/>
      <c r="AWI11" s="723"/>
      <c r="AWJ11" s="723"/>
      <c r="AWK11" s="723"/>
      <c r="AWL11" s="723"/>
      <c r="AWM11" s="723"/>
      <c r="AWN11" s="723"/>
      <c r="AWO11" s="723"/>
      <c r="AWP11" s="723"/>
      <c r="AWQ11" s="723"/>
      <c r="AWR11" s="723"/>
      <c r="AWS11" s="723"/>
      <c r="AWT11" s="723"/>
      <c r="AWU11" s="723"/>
      <c r="AWV11" s="723"/>
      <c r="AWW11" s="723"/>
      <c r="AWX11" s="723"/>
      <c r="AWY11" s="723"/>
      <c r="AWZ11" s="723"/>
      <c r="AXA11" s="723"/>
      <c r="AXB11" s="723"/>
      <c r="AXC11" s="723"/>
      <c r="AXD11" s="723"/>
      <c r="AXE11" s="723"/>
      <c r="AXF11" s="723"/>
      <c r="AXG11" s="723"/>
      <c r="AXH11" s="723"/>
      <c r="AXI11" s="723"/>
      <c r="AXJ11" s="723"/>
      <c r="AXK11" s="723"/>
      <c r="AXL11" s="723"/>
      <c r="AXM11" s="723"/>
      <c r="AXN11" s="723"/>
      <c r="AXO11" s="723"/>
      <c r="AXP11" s="723"/>
      <c r="AXQ11" s="723"/>
      <c r="AXR11" s="723"/>
      <c r="AXS11" s="723"/>
      <c r="AXT11" s="723"/>
      <c r="AXU11" s="723"/>
      <c r="AXV11" s="723"/>
      <c r="AXW11" s="723"/>
      <c r="AXX11" s="723"/>
      <c r="AXY11" s="723"/>
      <c r="AXZ11" s="723"/>
      <c r="AYA11" s="723"/>
      <c r="AYB11" s="723"/>
      <c r="AYC11" s="723"/>
      <c r="AYD11" s="723"/>
      <c r="AYE11" s="723"/>
      <c r="AYF11" s="723"/>
      <c r="AYG11" s="723"/>
      <c r="AYH11" s="723"/>
      <c r="AYI11" s="723"/>
      <c r="AYJ11" s="723"/>
      <c r="AYK11" s="723"/>
      <c r="AYL11" s="723"/>
      <c r="AYM11" s="723"/>
      <c r="AYN11" s="723"/>
      <c r="AYO11" s="723"/>
      <c r="AYP11" s="723"/>
      <c r="AYQ11" s="723"/>
      <c r="AYR11" s="723"/>
      <c r="AYS11" s="723"/>
      <c r="AYT11" s="723"/>
      <c r="AYU11" s="723"/>
      <c r="AYV11" s="723"/>
      <c r="AYW11" s="723"/>
      <c r="AYX11" s="723"/>
      <c r="AYY11" s="723"/>
      <c r="AYZ11" s="723"/>
      <c r="AZA11" s="723"/>
      <c r="AZB11" s="723"/>
      <c r="AZC11" s="723"/>
      <c r="AZD11" s="723"/>
      <c r="AZE11" s="723"/>
      <c r="AZF11" s="723"/>
      <c r="AZG11" s="723"/>
      <c r="AZH11" s="723"/>
      <c r="AZI11" s="723"/>
      <c r="AZJ11" s="723"/>
      <c r="AZK11" s="723"/>
      <c r="AZL11" s="723"/>
      <c r="AZM11" s="723"/>
      <c r="AZN11" s="723"/>
      <c r="AZO11" s="723"/>
      <c r="AZP11" s="723"/>
      <c r="AZQ11" s="723"/>
      <c r="AZR11" s="723"/>
      <c r="AZS11" s="723"/>
      <c r="AZT11" s="723"/>
      <c r="AZU11" s="723"/>
      <c r="AZV11" s="723"/>
      <c r="AZW11" s="723"/>
      <c r="AZX11" s="723"/>
      <c r="AZY11" s="723"/>
      <c r="AZZ11" s="723"/>
      <c r="BAA11" s="723"/>
      <c r="BAB11" s="723"/>
      <c r="BAC11" s="723"/>
      <c r="BAD11" s="723"/>
      <c r="BAE11" s="723"/>
      <c r="BAF11" s="723"/>
      <c r="BAG11" s="723"/>
      <c r="BAH11" s="723"/>
      <c r="BAI11" s="723"/>
      <c r="BAJ11" s="723"/>
      <c r="BAK11" s="723"/>
      <c r="BAL11" s="723"/>
      <c r="BAM11" s="723"/>
      <c r="BAN11" s="723"/>
      <c r="BAO11" s="723"/>
      <c r="BAP11" s="723"/>
      <c r="BAQ11" s="723"/>
      <c r="BAR11" s="723"/>
      <c r="BAS11" s="723"/>
      <c r="BAT11" s="723"/>
      <c r="BAU11" s="723"/>
      <c r="BAV11" s="723"/>
      <c r="BAW11" s="723"/>
      <c r="BAX11" s="723"/>
      <c r="BAY11" s="723"/>
      <c r="BAZ11" s="723"/>
      <c r="BBA11" s="723"/>
      <c r="BBB11" s="723"/>
      <c r="BBC11" s="723"/>
      <c r="BBD11" s="723"/>
      <c r="BBE11" s="723"/>
      <c r="BBF11" s="723"/>
      <c r="BBG11" s="723"/>
      <c r="BBH11" s="723"/>
      <c r="BBI11" s="723"/>
      <c r="BBJ11" s="723"/>
      <c r="BBK11" s="723"/>
      <c r="BBL11" s="723"/>
      <c r="BBM11" s="723"/>
      <c r="BBN11" s="723"/>
      <c r="BBO11" s="723"/>
      <c r="BBP11" s="723"/>
      <c r="BBQ11" s="723"/>
      <c r="BBR11" s="723"/>
      <c r="BBS11" s="723"/>
      <c r="BBT11" s="723"/>
      <c r="BBU11" s="723"/>
      <c r="BBV11" s="723"/>
      <c r="BBW11" s="723"/>
      <c r="BBX11" s="723"/>
      <c r="BBY11" s="723"/>
      <c r="BBZ11" s="723"/>
      <c r="BCA11" s="723"/>
      <c r="BCB11" s="723"/>
      <c r="BCC11" s="723"/>
      <c r="BCD11" s="723"/>
      <c r="BCE11" s="723"/>
      <c r="BCF11" s="723"/>
      <c r="BCG11" s="723"/>
      <c r="BCH11" s="723"/>
      <c r="BCI11" s="723"/>
      <c r="BCJ11" s="723"/>
      <c r="BCK11" s="723"/>
      <c r="BCL11" s="723"/>
      <c r="BCM11" s="723"/>
      <c r="BCN11" s="723"/>
      <c r="BCO11" s="723"/>
      <c r="BCP11" s="723"/>
      <c r="BCQ11" s="723"/>
      <c r="BCR11" s="723"/>
      <c r="BCS11" s="723"/>
      <c r="BCT11" s="723"/>
      <c r="BCU11" s="723"/>
      <c r="BCV11" s="723"/>
      <c r="BCW11" s="723"/>
      <c r="BCX11" s="723"/>
      <c r="BCY11" s="723"/>
      <c r="BCZ11" s="723"/>
      <c r="BDA11" s="723"/>
      <c r="BDB11" s="723"/>
      <c r="BDC11" s="723"/>
      <c r="BDD11" s="723"/>
      <c r="BDE11" s="723"/>
      <c r="BDF11" s="723"/>
      <c r="BDG11" s="723"/>
      <c r="BDH11" s="723"/>
      <c r="BDI11" s="723"/>
      <c r="BDJ11" s="723"/>
      <c r="BDK11" s="723"/>
      <c r="BDL11" s="723"/>
      <c r="BDM11" s="723"/>
      <c r="BDN11" s="723"/>
      <c r="BDO11" s="723"/>
      <c r="BDP11" s="723"/>
      <c r="BDQ11" s="723"/>
      <c r="BDR11" s="723"/>
      <c r="BDS11" s="723"/>
      <c r="BDT11" s="723"/>
      <c r="BDU11" s="723"/>
      <c r="BDV11" s="723"/>
      <c r="BDW11" s="723"/>
      <c r="BDX11" s="723"/>
      <c r="BDY11" s="723"/>
      <c r="BDZ11" s="723"/>
      <c r="BEA11" s="723"/>
      <c r="BEB11" s="723"/>
      <c r="BEC11" s="723"/>
      <c r="BED11" s="723"/>
      <c r="BEE11" s="723"/>
      <c r="BEF11" s="723"/>
      <c r="BEG11" s="723"/>
      <c r="BEH11" s="723"/>
      <c r="BEI11" s="723"/>
      <c r="BEJ11" s="723"/>
      <c r="BEK11" s="723"/>
      <c r="BEL11" s="723"/>
      <c r="BEM11" s="723"/>
      <c r="BEN11" s="723"/>
      <c r="BEO11" s="723"/>
      <c r="BEP11" s="723"/>
      <c r="BEQ11" s="723"/>
      <c r="BER11" s="723"/>
      <c r="BES11" s="723"/>
      <c r="BET11" s="723"/>
      <c r="BEU11" s="723"/>
      <c r="BEV11" s="723"/>
      <c r="BEW11" s="723"/>
      <c r="BEX11" s="723"/>
      <c r="BEY11" s="723"/>
      <c r="BEZ11" s="723"/>
      <c r="BFA11" s="723"/>
      <c r="BFB11" s="723"/>
      <c r="BFC11" s="723"/>
      <c r="BFD11" s="723"/>
      <c r="BFE11" s="723"/>
      <c r="BFF11" s="723"/>
      <c r="BFG11" s="723"/>
      <c r="BFH11" s="723"/>
      <c r="BFI11" s="723"/>
      <c r="BFJ11" s="723"/>
      <c r="BFK11" s="723"/>
      <c r="BFL11" s="723"/>
      <c r="BFM11" s="723"/>
      <c r="BFN11" s="723"/>
      <c r="BFO11" s="723"/>
      <c r="BFP11" s="723"/>
      <c r="BFQ11" s="723"/>
      <c r="BFR11" s="723"/>
      <c r="BFS11" s="723"/>
      <c r="BFT11" s="723"/>
      <c r="BFU11" s="723"/>
      <c r="BFV11" s="723"/>
      <c r="BFW11" s="723"/>
      <c r="BFX11" s="723"/>
      <c r="BFY11" s="723"/>
      <c r="BFZ11" s="723"/>
      <c r="BGA11" s="723"/>
      <c r="BGB11" s="723"/>
      <c r="BGC11" s="723"/>
      <c r="BGD11" s="723"/>
      <c r="BGE11" s="723"/>
      <c r="BGF11" s="723"/>
      <c r="BGG11" s="723"/>
      <c r="BGH11" s="723"/>
      <c r="BGI11" s="723"/>
      <c r="BGJ11" s="723"/>
      <c r="BGK11" s="723"/>
      <c r="BGL11" s="723"/>
      <c r="BGM11" s="723"/>
      <c r="BGN11" s="723"/>
      <c r="BGO11" s="723"/>
      <c r="BGP11" s="723"/>
      <c r="BGQ11" s="723"/>
      <c r="BGR11" s="723"/>
      <c r="BGS11" s="723"/>
      <c r="BGT11" s="723"/>
      <c r="BGU11" s="723"/>
      <c r="BGV11" s="723"/>
      <c r="BGW11" s="723"/>
      <c r="BGX11" s="723"/>
      <c r="BGY11" s="723"/>
      <c r="BGZ11" s="723"/>
      <c r="BHA11" s="723"/>
      <c r="BHB11" s="723"/>
      <c r="BHC11" s="723"/>
      <c r="BHD11" s="723"/>
      <c r="BHE11" s="723"/>
      <c r="BHF11" s="723"/>
      <c r="BHG11" s="723"/>
      <c r="BHH11" s="723"/>
      <c r="BHI11" s="723"/>
      <c r="BHJ11" s="723"/>
      <c r="BHK11" s="723"/>
      <c r="BHL11" s="723"/>
      <c r="BHM11" s="723"/>
      <c r="BHN11" s="723"/>
      <c r="BHO11" s="723"/>
      <c r="BHP11" s="723"/>
      <c r="BHQ11" s="723"/>
      <c r="BHR11" s="723"/>
      <c r="BHS11" s="723"/>
      <c r="BHT11" s="723"/>
      <c r="BHU11" s="723"/>
      <c r="BHV11" s="723"/>
      <c r="BHW11" s="723"/>
      <c r="BHX11" s="723"/>
      <c r="BHY11" s="723"/>
      <c r="BHZ11" s="723"/>
      <c r="BIA11" s="723"/>
      <c r="BIB11" s="723"/>
      <c r="BIC11" s="723"/>
      <c r="BID11" s="723"/>
      <c r="BIE11" s="723"/>
      <c r="BIF11" s="723"/>
      <c r="BIG11" s="723"/>
      <c r="BIH11" s="723"/>
      <c r="BII11" s="723"/>
      <c r="BIJ11" s="723"/>
      <c r="BIK11" s="723"/>
      <c r="BIL11" s="723"/>
      <c r="BIM11" s="723"/>
      <c r="BIN11" s="723"/>
      <c r="BIO11" s="723"/>
      <c r="BIP11" s="723"/>
      <c r="BIQ11" s="723"/>
      <c r="BIR11" s="723"/>
      <c r="BIS11" s="723"/>
      <c r="BIT11" s="723"/>
      <c r="BIU11" s="723"/>
      <c r="BIV11" s="723"/>
      <c r="BIW11" s="723"/>
      <c r="BIX11" s="723"/>
      <c r="BIY11" s="723"/>
      <c r="BIZ11" s="723"/>
      <c r="BJA11" s="723"/>
      <c r="BJB11" s="723"/>
      <c r="BJC11" s="723"/>
      <c r="BJD11" s="723"/>
      <c r="BJE11" s="723"/>
      <c r="BJF11" s="723"/>
      <c r="BJG11" s="723"/>
      <c r="BJH11" s="723"/>
      <c r="BJI11" s="723"/>
      <c r="BJJ11" s="723"/>
      <c r="BJK11" s="723"/>
      <c r="BJL11" s="723"/>
      <c r="BJM11" s="723"/>
      <c r="BJN11" s="723"/>
      <c r="BJO11" s="723"/>
      <c r="BJP11" s="723"/>
      <c r="BJQ11" s="723"/>
      <c r="BJR11" s="723"/>
      <c r="BJS11" s="723"/>
      <c r="BJT11" s="723"/>
      <c r="BJU11" s="723"/>
      <c r="BJV11" s="723"/>
      <c r="BJW11" s="723"/>
      <c r="BJX11" s="723"/>
      <c r="BJY11" s="723"/>
      <c r="BJZ11" s="723"/>
      <c r="BKA11" s="723"/>
      <c r="BKB11" s="723"/>
      <c r="BKC11" s="723"/>
      <c r="BKD11" s="723"/>
      <c r="BKE11" s="723"/>
      <c r="BKF11" s="723"/>
      <c r="BKG11" s="723"/>
      <c r="BKH11" s="723"/>
      <c r="BKI11" s="723"/>
      <c r="BKJ11" s="723"/>
      <c r="BKK11" s="723"/>
      <c r="BKL11" s="723"/>
      <c r="BKM11" s="723"/>
      <c r="BKN11" s="723"/>
      <c r="BKO11" s="723"/>
      <c r="BKP11" s="723"/>
      <c r="BKQ11" s="723"/>
      <c r="BKR11" s="723"/>
      <c r="BKS11" s="723"/>
      <c r="BKT11" s="723"/>
      <c r="BKU11" s="723"/>
      <c r="BKV11" s="723"/>
      <c r="BKW11" s="723"/>
      <c r="BKX11" s="723"/>
      <c r="BKY11" s="723"/>
      <c r="BKZ11" s="723"/>
      <c r="BLA11" s="723"/>
      <c r="BLB11" s="723"/>
      <c r="BLC11" s="723"/>
      <c r="BLD11" s="723"/>
      <c r="BLE11" s="723"/>
      <c r="BLF11" s="723"/>
      <c r="BLG11" s="723"/>
      <c r="BLH11" s="723"/>
      <c r="BLI11" s="723"/>
      <c r="BLJ11" s="723"/>
      <c r="BLK11" s="723"/>
      <c r="BLL11" s="723"/>
      <c r="BLM11" s="723"/>
      <c r="BLN11" s="723"/>
      <c r="BLO11" s="723"/>
      <c r="BLP11" s="723"/>
      <c r="BLQ11" s="723"/>
      <c r="BLR11" s="723"/>
      <c r="BLS11" s="723"/>
      <c r="BLT11" s="723"/>
      <c r="BLU11" s="723"/>
      <c r="BLV11" s="723"/>
      <c r="BLW11" s="723"/>
      <c r="BLX11" s="723"/>
      <c r="BLY11" s="723"/>
      <c r="BLZ11" s="723"/>
      <c r="BMA11" s="723"/>
      <c r="BMB11" s="723"/>
      <c r="BMC11" s="723"/>
      <c r="BMD11" s="723"/>
      <c r="BME11" s="723"/>
      <c r="BMF11" s="723"/>
      <c r="BMG11" s="723"/>
      <c r="BMH11" s="723"/>
      <c r="BMI11" s="723"/>
      <c r="BMJ11" s="723"/>
      <c r="BMK11" s="723"/>
      <c r="BML11" s="723"/>
      <c r="BMM11" s="723"/>
      <c r="BMN11" s="723"/>
      <c r="BMO11" s="723"/>
      <c r="BMP11" s="723"/>
      <c r="BMQ11" s="723"/>
      <c r="BMR11" s="723"/>
      <c r="BMS11" s="723"/>
      <c r="BMT11" s="723"/>
      <c r="BMU11" s="723"/>
      <c r="BMV11" s="723"/>
      <c r="BMW11" s="723"/>
      <c r="BMX11" s="723"/>
      <c r="BMY11" s="723"/>
      <c r="BMZ11" s="723"/>
      <c r="BNA11" s="723"/>
      <c r="BNB11" s="723"/>
      <c r="BNC11" s="723"/>
      <c r="BND11" s="723"/>
      <c r="BNE11" s="723"/>
      <c r="BNF11" s="723"/>
      <c r="BNG11" s="723"/>
      <c r="BNH11" s="723"/>
      <c r="BNI11" s="723"/>
      <c r="BNJ11" s="723"/>
      <c r="BNK11" s="723"/>
      <c r="BNL11" s="723"/>
      <c r="BNM11" s="723"/>
      <c r="BNN11" s="723"/>
      <c r="BNO11" s="723"/>
      <c r="BNP11" s="723"/>
      <c r="BNQ11" s="723"/>
      <c r="BNR11" s="723"/>
      <c r="BNS11" s="723"/>
      <c r="BNT11" s="723"/>
      <c r="BNU11" s="723"/>
      <c r="BNV11" s="723"/>
      <c r="BNW11" s="723"/>
      <c r="BNX11" s="723"/>
      <c r="BNY11" s="723"/>
      <c r="BNZ11" s="723"/>
      <c r="BOA11" s="723"/>
      <c r="BOB11" s="723"/>
      <c r="BOC11" s="723"/>
      <c r="BOD11" s="723"/>
      <c r="BOE11" s="723"/>
      <c r="BOF11" s="723"/>
      <c r="BOG11" s="723"/>
      <c r="BOH11" s="723"/>
      <c r="BOI11" s="723"/>
      <c r="BOJ11" s="723"/>
      <c r="BOK11" s="723"/>
      <c r="BOL11" s="723"/>
      <c r="BOM11" s="723"/>
      <c r="BON11" s="723"/>
      <c r="BOO11" s="723"/>
      <c r="BOP11" s="723"/>
      <c r="BOQ11" s="723"/>
      <c r="BOR11" s="723"/>
      <c r="BOS11" s="723"/>
      <c r="BOT11" s="723"/>
      <c r="BOU11" s="723"/>
      <c r="BOV11" s="723"/>
      <c r="BOW11" s="723"/>
      <c r="BOX11" s="723"/>
      <c r="BOY11" s="723"/>
      <c r="BOZ11" s="723"/>
      <c r="BPA11" s="723"/>
      <c r="BPB11" s="723"/>
      <c r="BPC11" s="723"/>
      <c r="BPD11" s="723"/>
      <c r="BPE11" s="723"/>
      <c r="BPF11" s="723"/>
      <c r="BPG11" s="723"/>
      <c r="BPH11" s="723"/>
      <c r="BPI11" s="723"/>
      <c r="BPJ11" s="723"/>
      <c r="BPK11" s="723"/>
      <c r="BPL11" s="723"/>
      <c r="BPM11" s="723"/>
      <c r="BPN11" s="723"/>
      <c r="BPO11" s="723"/>
      <c r="BPP11" s="723"/>
      <c r="BPQ11" s="723"/>
      <c r="BPR11" s="723"/>
      <c r="BPS11" s="723"/>
      <c r="BPT11" s="723"/>
      <c r="BPU11" s="723"/>
      <c r="BPV11" s="723"/>
      <c r="BPW11" s="723"/>
      <c r="BPX11" s="723"/>
      <c r="BPY11" s="723"/>
      <c r="BPZ11" s="723"/>
      <c r="BQA11" s="723"/>
      <c r="BQB11" s="723"/>
      <c r="BQC11" s="723"/>
      <c r="BQD11" s="723"/>
      <c r="BQE11" s="723"/>
      <c r="BQF11" s="723"/>
      <c r="BQG11" s="723"/>
      <c r="BQH11" s="723"/>
      <c r="BQI11" s="723"/>
      <c r="BQJ11" s="723"/>
      <c r="BQK11" s="723"/>
      <c r="BQL11" s="723"/>
      <c r="BQM11" s="723"/>
      <c r="BQN11" s="723"/>
      <c r="BQO11" s="723"/>
      <c r="BQP11" s="723"/>
      <c r="BQQ11" s="723"/>
      <c r="BQR11" s="723"/>
      <c r="BQS11" s="723"/>
      <c r="BQT11" s="723"/>
      <c r="BQU11" s="723"/>
      <c r="BQV11" s="723"/>
      <c r="BQW11" s="723"/>
      <c r="BQX11" s="723"/>
      <c r="BQY11" s="723"/>
      <c r="BQZ11" s="723"/>
      <c r="BRA11" s="723"/>
      <c r="BRB11" s="723"/>
      <c r="BRC11" s="723"/>
      <c r="BRD11" s="723"/>
      <c r="BRE11" s="723"/>
      <c r="BRF11" s="723"/>
      <c r="BRG11" s="723"/>
      <c r="BRH11" s="723"/>
      <c r="BRI11" s="723"/>
      <c r="BRJ11" s="723"/>
      <c r="BRK11" s="723"/>
      <c r="BRL11" s="723"/>
      <c r="BRM11" s="723"/>
      <c r="BRN11" s="723"/>
      <c r="BRO11" s="723"/>
      <c r="BRP11" s="723"/>
      <c r="BRQ11" s="723"/>
      <c r="BRR11" s="723"/>
      <c r="BRS11" s="723"/>
      <c r="BRT11" s="723"/>
      <c r="BRU11" s="723"/>
      <c r="BRV11" s="723"/>
      <c r="BRW11" s="723"/>
      <c r="BRX11" s="723"/>
      <c r="BRY11" s="723"/>
      <c r="BRZ11" s="723"/>
      <c r="BSA11" s="723"/>
      <c r="BSB11" s="723"/>
      <c r="BSC11" s="723"/>
      <c r="BSD11" s="723"/>
      <c r="BSE11" s="723"/>
      <c r="BSF11" s="723"/>
      <c r="BSG11" s="723"/>
      <c r="BSH11" s="723"/>
      <c r="BSI11" s="723"/>
      <c r="BSJ11" s="723"/>
      <c r="BSK11" s="723"/>
      <c r="BSL11" s="723"/>
      <c r="BSM11" s="723"/>
      <c r="BSN11" s="723"/>
      <c r="BSO11" s="723"/>
      <c r="BSP11" s="723"/>
      <c r="BSQ11" s="723"/>
      <c r="BSR11" s="723"/>
      <c r="BSS11" s="723"/>
      <c r="BST11" s="723"/>
      <c r="BSU11" s="723"/>
      <c r="BSV11" s="723"/>
      <c r="BSW11" s="723"/>
      <c r="BSX11" s="723"/>
      <c r="BSY11" s="723"/>
      <c r="BSZ11" s="723"/>
      <c r="BTA11" s="723"/>
      <c r="BTB11" s="723"/>
      <c r="BTC11" s="723"/>
      <c r="BTD11" s="723"/>
      <c r="BTE11" s="723"/>
      <c r="BTF11" s="723"/>
      <c r="BTG11" s="723"/>
      <c r="BTH11" s="723"/>
      <c r="BTI11" s="723"/>
      <c r="BTJ11" s="723"/>
      <c r="BTK11" s="723"/>
      <c r="BTL11" s="723"/>
      <c r="BTM11" s="723"/>
      <c r="BTN11" s="723"/>
      <c r="BTO11" s="723"/>
      <c r="BTP11" s="723"/>
      <c r="BTQ11" s="723"/>
      <c r="BTR11" s="723"/>
      <c r="BTS11" s="723"/>
      <c r="BTT11" s="723"/>
      <c r="BTU11" s="723"/>
      <c r="BTV11" s="723"/>
      <c r="BTW11" s="723"/>
      <c r="BTX11" s="723"/>
      <c r="BTY11" s="723"/>
      <c r="BTZ11" s="723"/>
      <c r="BUA11" s="723"/>
      <c r="BUB11" s="723"/>
      <c r="BUC11" s="723"/>
      <c r="BUD11" s="723"/>
      <c r="BUE11" s="723"/>
      <c r="BUF11" s="723"/>
      <c r="BUG11" s="723"/>
      <c r="BUH11" s="723"/>
      <c r="BUI11" s="723"/>
      <c r="BUJ11" s="723"/>
      <c r="BUK11" s="723"/>
      <c r="BUL11" s="723"/>
      <c r="BUM11" s="723"/>
      <c r="BUN11" s="723"/>
      <c r="BUO11" s="723"/>
      <c r="BUP11" s="723"/>
      <c r="BUQ11" s="723"/>
      <c r="BUR11" s="723"/>
      <c r="BUS11" s="723"/>
      <c r="BUT11" s="723"/>
      <c r="BUU11" s="723"/>
      <c r="BUV11" s="723"/>
      <c r="BUW11" s="723"/>
      <c r="BUX11" s="723"/>
      <c r="BUY11" s="723"/>
      <c r="BUZ11" s="723"/>
      <c r="BVA11" s="723"/>
      <c r="BVB11" s="723"/>
      <c r="BVC11" s="723"/>
      <c r="BVD11" s="723"/>
      <c r="BVE11" s="723"/>
      <c r="BVF11" s="723"/>
      <c r="BVG11" s="723"/>
      <c r="BVH11" s="723"/>
      <c r="BVI11" s="723"/>
      <c r="BVJ11" s="723"/>
      <c r="BVK11" s="723"/>
      <c r="BVL11" s="723"/>
      <c r="BVM11" s="723"/>
      <c r="BVN11" s="723"/>
      <c r="BVO11" s="723"/>
      <c r="BVP11" s="723"/>
      <c r="BVQ11" s="723"/>
      <c r="BVR11" s="723"/>
      <c r="BVS11" s="723"/>
      <c r="BVT11" s="723"/>
      <c r="BVU11" s="723"/>
      <c r="BVV11" s="723"/>
      <c r="BVW11" s="723"/>
      <c r="BVX11" s="723"/>
      <c r="BVY11" s="723"/>
      <c r="BVZ11" s="723"/>
      <c r="BWA11" s="723"/>
      <c r="BWB11" s="723"/>
      <c r="BWC11" s="723"/>
      <c r="BWD11" s="723"/>
      <c r="BWE11" s="723"/>
      <c r="BWF11" s="723"/>
      <c r="BWG11" s="723"/>
      <c r="BWH11" s="723"/>
      <c r="BWI11" s="723"/>
      <c r="BWJ11" s="723"/>
      <c r="BWK11" s="723"/>
      <c r="BWL11" s="723"/>
      <c r="BWM11" s="723"/>
      <c r="BWN11" s="723"/>
      <c r="BWO11" s="723"/>
      <c r="BWP11" s="723"/>
      <c r="BWQ11" s="723"/>
      <c r="BWR11" s="723"/>
      <c r="BWS11" s="723"/>
      <c r="BWT11" s="723"/>
      <c r="BWU11" s="723"/>
      <c r="BWV11" s="723"/>
      <c r="BWW11" s="723"/>
      <c r="BWX11" s="723"/>
      <c r="BWY11" s="723"/>
      <c r="BWZ11" s="723"/>
      <c r="BXA11" s="723"/>
      <c r="BXB11" s="723"/>
      <c r="BXC11" s="723"/>
      <c r="BXD11" s="723"/>
      <c r="BXE11" s="723"/>
      <c r="BXF11" s="723"/>
      <c r="BXG11" s="723"/>
      <c r="BXH11" s="723"/>
      <c r="BXI11" s="723"/>
      <c r="BXJ11" s="723"/>
      <c r="BXK11" s="723"/>
      <c r="BXL11" s="723"/>
      <c r="BXM11" s="723"/>
      <c r="BXN11" s="723"/>
      <c r="BXO11" s="723"/>
      <c r="BXP11" s="723"/>
      <c r="BXQ11" s="723"/>
      <c r="BXR11" s="723"/>
      <c r="BXS11" s="723"/>
      <c r="BXT11" s="723"/>
      <c r="BXU11" s="723"/>
      <c r="BXV11" s="723"/>
      <c r="BXW11" s="723"/>
      <c r="BXX11" s="723"/>
      <c r="BXY11" s="723"/>
      <c r="BXZ11" s="723"/>
      <c r="BYA11" s="723"/>
      <c r="BYB11" s="723"/>
      <c r="BYC11" s="723"/>
      <c r="BYD11" s="723"/>
      <c r="BYE11" s="723"/>
      <c r="BYF11" s="723"/>
      <c r="BYG11" s="723"/>
      <c r="BYH11" s="723"/>
      <c r="BYI11" s="723"/>
      <c r="BYJ11" s="723"/>
      <c r="BYK11" s="723"/>
      <c r="BYL11" s="723"/>
      <c r="BYM11" s="723"/>
      <c r="BYN11" s="723"/>
      <c r="BYO11" s="723"/>
      <c r="BYP11" s="723"/>
      <c r="BYQ11" s="723"/>
      <c r="BYR11" s="723"/>
      <c r="BYS11" s="723"/>
      <c r="BYT11" s="723"/>
      <c r="BYU11" s="723"/>
      <c r="BYV11" s="723"/>
      <c r="BYW11" s="723"/>
      <c r="BYX11" s="723"/>
      <c r="BYY11" s="723"/>
      <c r="BYZ11" s="723"/>
      <c r="BZA11" s="723"/>
      <c r="BZB11" s="723"/>
      <c r="BZC11" s="723"/>
      <c r="BZD11" s="723"/>
      <c r="BZE11" s="723"/>
      <c r="BZF11" s="723"/>
      <c r="BZG11" s="723"/>
      <c r="BZH11" s="723"/>
      <c r="BZI11" s="723"/>
      <c r="BZJ11" s="723"/>
      <c r="BZK11" s="723"/>
      <c r="BZL11" s="723"/>
      <c r="BZM11" s="723"/>
      <c r="BZN11" s="723"/>
      <c r="BZO11" s="723"/>
      <c r="BZP11" s="723"/>
      <c r="BZQ11" s="723"/>
      <c r="BZR11" s="723"/>
      <c r="BZS11" s="723"/>
      <c r="BZT11" s="723"/>
      <c r="BZU11" s="723"/>
      <c r="BZV11" s="723"/>
      <c r="BZW11" s="723"/>
      <c r="BZX11" s="723"/>
      <c r="BZY11" s="723"/>
      <c r="BZZ11" s="723"/>
      <c r="CAA11" s="723"/>
      <c r="CAB11" s="723"/>
      <c r="CAC11" s="723"/>
      <c r="CAD11" s="723"/>
      <c r="CAE11" s="723"/>
      <c r="CAF11" s="723"/>
      <c r="CAG11" s="723"/>
      <c r="CAH11" s="723"/>
      <c r="CAI11" s="723"/>
      <c r="CAJ11" s="723"/>
      <c r="CAK11" s="723"/>
      <c r="CAL11" s="723"/>
      <c r="CAM11" s="723"/>
      <c r="CAN11" s="723"/>
      <c r="CAO11" s="723"/>
      <c r="CAP11" s="723"/>
      <c r="CAQ11" s="723"/>
      <c r="CAR11" s="723"/>
      <c r="CAS11" s="723"/>
      <c r="CAT11" s="723"/>
      <c r="CAU11" s="723"/>
      <c r="CAV11" s="723"/>
      <c r="CAW11" s="723"/>
      <c r="CAX11" s="723"/>
      <c r="CAY11" s="723"/>
      <c r="CAZ11" s="723"/>
      <c r="CBA11" s="723"/>
      <c r="CBB11" s="723"/>
      <c r="CBC11" s="723"/>
      <c r="CBD11" s="723"/>
      <c r="CBE11" s="723"/>
      <c r="CBF11" s="723"/>
      <c r="CBG11" s="723"/>
      <c r="CBH11" s="723"/>
      <c r="CBI11" s="723"/>
      <c r="CBJ11" s="723"/>
      <c r="CBK11" s="723"/>
      <c r="CBL11" s="723"/>
      <c r="CBM11" s="723"/>
      <c r="CBN11" s="723"/>
      <c r="CBO11" s="723"/>
      <c r="CBP11" s="723"/>
      <c r="CBQ11" s="723"/>
      <c r="CBR11" s="723"/>
      <c r="CBS11" s="723"/>
      <c r="CBT11" s="723"/>
      <c r="CBU11" s="723"/>
      <c r="CBV11" s="723"/>
      <c r="CBW11" s="723"/>
      <c r="CBX11" s="723"/>
      <c r="CBY11" s="723"/>
      <c r="CBZ11" s="723"/>
      <c r="CCA11" s="723"/>
      <c r="CCB11" s="723"/>
      <c r="CCC11" s="723"/>
      <c r="CCD11" s="723"/>
      <c r="CCE11" s="723"/>
      <c r="CCF11" s="723"/>
      <c r="CCG11" s="723"/>
      <c r="CCH11" s="723"/>
      <c r="CCI11" s="723"/>
      <c r="CCJ11" s="723"/>
      <c r="CCK11" s="723"/>
      <c r="CCL11" s="723"/>
      <c r="CCM11" s="723"/>
      <c r="CCN11" s="723"/>
      <c r="CCO11" s="723"/>
      <c r="CCP11" s="723"/>
      <c r="CCQ11" s="723"/>
      <c r="CCR11" s="723"/>
      <c r="CCS11" s="723"/>
      <c r="CCT11" s="723"/>
      <c r="CCU11" s="723"/>
      <c r="CCV11" s="723"/>
      <c r="CCW11" s="723"/>
      <c r="CCX11" s="723"/>
      <c r="CCY11" s="723"/>
      <c r="CCZ11" s="723"/>
      <c r="CDA11" s="723"/>
      <c r="CDB11" s="723"/>
      <c r="CDC11" s="723"/>
      <c r="CDD11" s="723"/>
      <c r="CDE11" s="723"/>
      <c r="CDF11" s="723"/>
      <c r="CDG11" s="723"/>
      <c r="CDH11" s="723"/>
      <c r="CDI11" s="723"/>
      <c r="CDJ11" s="723"/>
      <c r="CDK11" s="723"/>
      <c r="CDL11" s="723"/>
      <c r="CDM11" s="723"/>
      <c r="CDN11" s="723"/>
      <c r="CDO11" s="723"/>
      <c r="CDP11" s="723"/>
      <c r="CDQ11" s="723"/>
      <c r="CDR11" s="723"/>
      <c r="CDS11" s="723"/>
      <c r="CDT11" s="723"/>
      <c r="CDU11" s="723"/>
      <c r="CDV11" s="723"/>
      <c r="CDW11" s="723"/>
      <c r="CDX11" s="723"/>
      <c r="CDY11" s="723"/>
      <c r="CDZ11" s="723"/>
      <c r="CEA11" s="723"/>
      <c r="CEB11" s="723"/>
      <c r="CEC11" s="723"/>
      <c r="CED11" s="723"/>
      <c r="CEE11" s="723"/>
      <c r="CEF11" s="723"/>
      <c r="CEG11" s="723"/>
      <c r="CEH11" s="723"/>
      <c r="CEI11" s="723"/>
      <c r="CEJ11" s="723"/>
      <c r="CEK11" s="723"/>
      <c r="CEL11" s="723"/>
      <c r="CEM11" s="723"/>
      <c r="CEN11" s="723"/>
      <c r="CEO11" s="723"/>
      <c r="CEP11" s="723"/>
      <c r="CEQ11" s="723"/>
      <c r="CER11" s="723"/>
      <c r="CES11" s="723"/>
      <c r="CET11" s="723"/>
      <c r="CEU11" s="723"/>
      <c r="CEV11" s="723"/>
      <c r="CEW11" s="723"/>
      <c r="CEX11" s="723"/>
      <c r="CEY11" s="723"/>
      <c r="CEZ11" s="723"/>
      <c r="CFA11" s="723"/>
      <c r="CFB11" s="723"/>
      <c r="CFC11" s="723"/>
      <c r="CFD11" s="723"/>
      <c r="CFE11" s="723"/>
      <c r="CFF11" s="723"/>
      <c r="CFG11" s="723"/>
      <c r="CFH11" s="723"/>
      <c r="CFI11" s="723"/>
      <c r="CFJ11" s="723"/>
      <c r="CFK11" s="723"/>
      <c r="CFL11" s="723"/>
      <c r="CFM11" s="723"/>
      <c r="CFN11" s="723"/>
      <c r="CFO11" s="723"/>
      <c r="CFP11" s="723"/>
      <c r="CFQ11" s="723"/>
      <c r="CFR11" s="723"/>
      <c r="CFS11" s="723"/>
      <c r="CFT11" s="723"/>
      <c r="CFU11" s="723"/>
      <c r="CFV11" s="723"/>
      <c r="CFW11" s="723"/>
      <c r="CFX11" s="723"/>
      <c r="CFY11" s="723"/>
      <c r="CFZ11" s="723"/>
      <c r="CGA11" s="723"/>
      <c r="CGB11" s="723"/>
      <c r="CGC11" s="723"/>
      <c r="CGD11" s="723"/>
      <c r="CGE11" s="723"/>
      <c r="CGF11" s="723"/>
      <c r="CGG11" s="723"/>
      <c r="CGH11" s="723"/>
      <c r="CGI11" s="723"/>
      <c r="CGJ11" s="723"/>
      <c r="CGK11" s="723"/>
      <c r="CGL11" s="723"/>
      <c r="CGM11" s="723"/>
      <c r="CGN11" s="723"/>
      <c r="CGO11" s="723"/>
      <c r="CGP11" s="723"/>
      <c r="CGQ11" s="723"/>
      <c r="CGR11" s="723"/>
      <c r="CGS11" s="723"/>
      <c r="CGT11" s="723"/>
      <c r="CGU11" s="723"/>
      <c r="CGV11" s="723"/>
      <c r="CGW11" s="723"/>
      <c r="CGX11" s="723"/>
      <c r="CGY11" s="723"/>
      <c r="CGZ11" s="723"/>
      <c r="CHA11" s="723"/>
      <c r="CHB11" s="723"/>
      <c r="CHC11" s="723"/>
      <c r="CHD11" s="723"/>
      <c r="CHE11" s="723"/>
      <c r="CHF11" s="723"/>
      <c r="CHG11" s="723"/>
      <c r="CHH11" s="723"/>
      <c r="CHI11" s="723"/>
      <c r="CHJ11" s="723"/>
      <c r="CHK11" s="723"/>
      <c r="CHL11" s="723"/>
      <c r="CHM11" s="723"/>
      <c r="CHN11" s="723"/>
      <c r="CHO11" s="723"/>
      <c r="CHP11" s="723"/>
      <c r="CHQ11" s="723"/>
      <c r="CHR11" s="723"/>
      <c r="CHS11" s="723"/>
      <c r="CHT11" s="723"/>
      <c r="CHU11" s="723"/>
      <c r="CHV11" s="723"/>
      <c r="CHW11" s="723"/>
      <c r="CHX11" s="723"/>
      <c r="CHY11" s="723"/>
      <c r="CHZ11" s="723"/>
      <c r="CIA11" s="723"/>
      <c r="CIB11" s="723"/>
      <c r="CIC11" s="723"/>
      <c r="CID11" s="723"/>
      <c r="CIE11" s="723"/>
      <c r="CIF11" s="723"/>
      <c r="CIG11" s="723"/>
      <c r="CIH11" s="723"/>
      <c r="CII11" s="723"/>
      <c r="CIJ11" s="723"/>
      <c r="CIK11" s="723"/>
      <c r="CIL11" s="723"/>
      <c r="CIM11" s="723"/>
      <c r="CIN11" s="723"/>
      <c r="CIO11" s="723"/>
      <c r="CIP11" s="723"/>
      <c r="CIQ11" s="723"/>
      <c r="CIR11" s="723"/>
      <c r="CIS11" s="723"/>
      <c r="CIT11" s="723"/>
      <c r="CIU11" s="723"/>
      <c r="CIV11" s="723"/>
      <c r="CIW11" s="723"/>
      <c r="CIX11" s="723"/>
      <c r="CIY11" s="723"/>
      <c r="CIZ11" s="723"/>
      <c r="CJA11" s="723"/>
      <c r="CJB11" s="723"/>
      <c r="CJC11" s="723"/>
      <c r="CJD11" s="723"/>
      <c r="CJE11" s="723"/>
      <c r="CJF11" s="723"/>
      <c r="CJG11" s="723"/>
      <c r="CJH11" s="723"/>
      <c r="CJI11" s="723"/>
      <c r="CJJ11" s="723"/>
      <c r="CJK11" s="723"/>
      <c r="CJL11" s="723"/>
      <c r="CJM11" s="723"/>
      <c r="CJN11" s="723"/>
      <c r="CJO11" s="723"/>
      <c r="CJP11" s="723"/>
      <c r="CJQ11" s="723"/>
      <c r="CJR11" s="723"/>
      <c r="CJS11" s="723"/>
      <c r="CJT11" s="723"/>
      <c r="CJU11" s="723"/>
      <c r="CJV11" s="723"/>
      <c r="CJW11" s="723"/>
      <c r="CJX11" s="723"/>
      <c r="CJY11" s="723"/>
      <c r="CJZ11" s="723"/>
      <c r="CKA11" s="723"/>
      <c r="CKB11" s="723"/>
      <c r="CKC11" s="723"/>
      <c r="CKD11" s="723"/>
      <c r="CKE11" s="723"/>
      <c r="CKF11" s="723"/>
      <c r="CKG11" s="723"/>
      <c r="CKH11" s="723"/>
      <c r="CKI11" s="723"/>
      <c r="CKJ11" s="723"/>
      <c r="CKK11" s="723"/>
      <c r="CKL11" s="723"/>
      <c r="CKM11" s="723"/>
      <c r="CKN11" s="723"/>
      <c r="CKO11" s="723"/>
      <c r="CKP11" s="723"/>
      <c r="CKQ11" s="723"/>
      <c r="CKR11" s="723"/>
      <c r="CKS11" s="723"/>
      <c r="CKT11" s="723"/>
      <c r="CKU11" s="723"/>
      <c r="CKV11" s="723"/>
      <c r="CKW11" s="723"/>
      <c r="CKX11" s="723"/>
      <c r="CKY11" s="723"/>
      <c r="CKZ11" s="723"/>
      <c r="CLA11" s="723"/>
      <c r="CLB11" s="723"/>
      <c r="CLC11" s="723"/>
      <c r="CLD11" s="723"/>
      <c r="CLE11" s="723"/>
      <c r="CLF11" s="723"/>
      <c r="CLG11" s="723"/>
      <c r="CLH11" s="723"/>
      <c r="CLI11" s="723"/>
      <c r="CLJ11" s="723"/>
      <c r="CLK11" s="723"/>
      <c r="CLL11" s="723"/>
      <c r="CLM11" s="723"/>
      <c r="CLN11" s="723"/>
      <c r="CLO11" s="723"/>
      <c r="CLP11" s="723"/>
      <c r="CLQ11" s="723"/>
      <c r="CLR11" s="723"/>
      <c r="CLS11" s="723"/>
      <c r="CLT11" s="723"/>
      <c r="CLU11" s="723"/>
      <c r="CLV11" s="723"/>
      <c r="CLW11" s="723"/>
      <c r="CLX11" s="723"/>
      <c r="CLY11" s="723"/>
      <c r="CLZ11" s="723"/>
      <c r="CMA11" s="723"/>
      <c r="CMB11" s="723"/>
      <c r="CMC11" s="723"/>
      <c r="CMD11" s="723"/>
      <c r="CME11" s="723"/>
      <c r="CMF11" s="723"/>
      <c r="CMG11" s="723"/>
      <c r="CMH11" s="723"/>
      <c r="CMI11" s="723"/>
      <c r="CMJ11" s="723"/>
      <c r="CMK11" s="723"/>
      <c r="CML11" s="723"/>
      <c r="CMM11" s="723"/>
      <c r="CMN11" s="723"/>
      <c r="CMO11" s="723"/>
      <c r="CMP11" s="723"/>
      <c r="CMQ11" s="723"/>
      <c r="CMR11" s="723"/>
      <c r="CMS11" s="723"/>
      <c r="CMT11" s="723"/>
      <c r="CMU11" s="723"/>
      <c r="CMV11" s="723"/>
      <c r="CMW11" s="723"/>
      <c r="CMX11" s="723"/>
      <c r="CMY11" s="723"/>
      <c r="CMZ11" s="723"/>
      <c r="CNA11" s="723"/>
      <c r="CNB11" s="723"/>
      <c r="CNC11" s="723"/>
      <c r="CND11" s="723"/>
      <c r="CNE11" s="723"/>
      <c r="CNF11" s="723"/>
      <c r="CNG11" s="723"/>
      <c r="CNH11" s="723"/>
      <c r="CNI11" s="723"/>
      <c r="CNJ11" s="723"/>
      <c r="CNK11" s="723"/>
      <c r="CNL11" s="723"/>
      <c r="CNM11" s="723"/>
      <c r="CNN11" s="723"/>
      <c r="CNO11" s="723"/>
      <c r="CNP11" s="723"/>
      <c r="CNQ11" s="723"/>
      <c r="CNR11" s="723"/>
      <c r="CNS11" s="723"/>
      <c r="CNT11" s="723"/>
      <c r="CNU11" s="723"/>
      <c r="CNV11" s="723"/>
      <c r="CNW11" s="723"/>
      <c r="CNX11" s="723"/>
      <c r="CNY11" s="723"/>
      <c r="CNZ11" s="723"/>
      <c r="COA11" s="723"/>
      <c r="COB11" s="723"/>
      <c r="COC11" s="723"/>
      <c r="COD11" s="723"/>
      <c r="COE11" s="723"/>
      <c r="COF11" s="723"/>
      <c r="COG11" s="723"/>
      <c r="COH11" s="723"/>
      <c r="COI11" s="723"/>
      <c r="COJ11" s="723"/>
      <c r="COK11" s="723"/>
      <c r="COL11" s="723"/>
      <c r="COM11" s="723"/>
      <c r="CON11" s="723"/>
      <c r="COO11" s="723"/>
      <c r="COP11" s="723"/>
      <c r="COQ11" s="723"/>
      <c r="COR11" s="723"/>
      <c r="COS11" s="723"/>
      <c r="COT11" s="723"/>
      <c r="COU11" s="723"/>
      <c r="COV11" s="723"/>
      <c r="COW11" s="723"/>
      <c r="COX11" s="723"/>
      <c r="COY11" s="723"/>
      <c r="COZ11" s="723"/>
      <c r="CPA11" s="723"/>
      <c r="CPB11" s="723"/>
      <c r="CPC11" s="723"/>
      <c r="CPD11" s="723"/>
      <c r="CPE11" s="723"/>
      <c r="CPF11" s="723"/>
      <c r="CPG11" s="723"/>
      <c r="CPH11" s="723"/>
      <c r="CPI11" s="723"/>
      <c r="CPJ11" s="723"/>
      <c r="CPK11" s="723"/>
      <c r="CPL11" s="723"/>
      <c r="CPM11" s="723"/>
      <c r="CPN11" s="723"/>
      <c r="CPO11" s="723"/>
      <c r="CPP11" s="723"/>
      <c r="CPQ11" s="723"/>
      <c r="CPR11" s="723"/>
      <c r="CPS11" s="723"/>
      <c r="CPT11" s="723"/>
      <c r="CPU11" s="723"/>
      <c r="CPV11" s="723"/>
      <c r="CPW11" s="723"/>
      <c r="CPX11" s="723"/>
      <c r="CPY11" s="723"/>
      <c r="CPZ11" s="723"/>
      <c r="CQA11" s="723"/>
      <c r="CQB11" s="723"/>
      <c r="CQC11" s="723"/>
      <c r="CQD11" s="723"/>
      <c r="CQE11" s="723"/>
      <c r="CQF11" s="723"/>
      <c r="CQG11" s="723"/>
      <c r="CQH11" s="723"/>
      <c r="CQI11" s="723"/>
      <c r="CQJ11" s="723"/>
      <c r="CQK11" s="723"/>
      <c r="CQL11" s="723"/>
      <c r="CQM11" s="723"/>
      <c r="CQN11" s="723"/>
      <c r="CQO11" s="723"/>
      <c r="CQP11" s="723"/>
      <c r="CQQ11" s="723"/>
      <c r="CQR11" s="723"/>
      <c r="CQS11" s="723"/>
      <c r="CQT11" s="723"/>
      <c r="CQU11" s="723"/>
      <c r="CQV11" s="723"/>
      <c r="CQW11" s="723"/>
      <c r="CQX11" s="723"/>
      <c r="CQY11" s="723"/>
      <c r="CQZ11" s="723"/>
      <c r="CRA11" s="723"/>
      <c r="CRB11" s="723"/>
      <c r="CRC11" s="723"/>
      <c r="CRD11" s="723"/>
      <c r="CRE11" s="723"/>
      <c r="CRF11" s="723"/>
      <c r="CRG11" s="723"/>
      <c r="CRH11" s="723"/>
      <c r="CRI11" s="723"/>
      <c r="CRJ11" s="723"/>
      <c r="CRK11" s="723"/>
      <c r="CRL11" s="723"/>
      <c r="CRM11" s="723"/>
      <c r="CRN11" s="723"/>
      <c r="CRO11" s="723"/>
      <c r="CRP11" s="723"/>
      <c r="CRQ11" s="723"/>
      <c r="CRR11" s="723"/>
      <c r="CRS11" s="723"/>
      <c r="CRT11" s="723"/>
      <c r="CRU11" s="723"/>
      <c r="CRV11" s="723"/>
      <c r="CRW11" s="723"/>
      <c r="CRX11" s="723"/>
      <c r="CRY11" s="723"/>
      <c r="CRZ11" s="723"/>
      <c r="CSA11" s="723"/>
      <c r="CSB11" s="723"/>
      <c r="CSC11" s="723"/>
      <c r="CSD11" s="723"/>
      <c r="CSE11" s="723"/>
      <c r="CSF11" s="723"/>
      <c r="CSG11" s="723"/>
      <c r="CSH11" s="723"/>
      <c r="CSI11" s="723"/>
      <c r="CSJ11" s="723"/>
      <c r="CSK11" s="723"/>
      <c r="CSL11" s="723"/>
      <c r="CSM11" s="723"/>
      <c r="CSN11" s="723"/>
      <c r="CSO11" s="723"/>
      <c r="CSP11" s="723"/>
      <c r="CSQ11" s="723"/>
      <c r="CSR11" s="723"/>
      <c r="CSS11" s="723"/>
      <c r="CST11" s="723"/>
      <c r="CSU11" s="723"/>
      <c r="CSV11" s="723"/>
      <c r="CSW11" s="723"/>
      <c r="CSX11" s="723"/>
      <c r="CSY11" s="723"/>
      <c r="CSZ11" s="723"/>
      <c r="CTA11" s="723"/>
      <c r="CTB11" s="723"/>
      <c r="CTC11" s="723"/>
      <c r="CTD11" s="723"/>
      <c r="CTE11" s="723"/>
      <c r="CTF11" s="723"/>
      <c r="CTG11" s="723"/>
      <c r="CTH11" s="723"/>
      <c r="CTI11" s="723"/>
      <c r="CTJ11" s="723"/>
      <c r="CTK11" s="723"/>
      <c r="CTL11" s="723"/>
      <c r="CTM11" s="723"/>
      <c r="CTN11" s="723"/>
      <c r="CTO11" s="723"/>
      <c r="CTP11" s="723"/>
      <c r="CTQ11" s="723"/>
      <c r="CTR11" s="723"/>
      <c r="CTS11" s="723"/>
      <c r="CTT11" s="723"/>
      <c r="CTU11" s="723"/>
      <c r="CTV11" s="723"/>
      <c r="CTW11" s="723"/>
      <c r="CTX11" s="723"/>
      <c r="CTY11" s="723"/>
      <c r="CTZ11" s="723"/>
      <c r="CUA11" s="723"/>
      <c r="CUB11" s="723"/>
      <c r="CUC11" s="723"/>
      <c r="CUD11" s="723"/>
      <c r="CUE11" s="723"/>
      <c r="CUF11" s="723"/>
      <c r="CUG11" s="723"/>
      <c r="CUH11" s="723"/>
      <c r="CUI11" s="723"/>
      <c r="CUJ11" s="723"/>
      <c r="CUK11" s="723"/>
      <c r="CUL11" s="723"/>
      <c r="CUM11" s="723"/>
      <c r="CUN11" s="723"/>
      <c r="CUO11" s="723"/>
      <c r="CUP11" s="723"/>
      <c r="CUQ11" s="723"/>
      <c r="CUR11" s="723"/>
      <c r="CUS11" s="723"/>
      <c r="CUT11" s="723"/>
      <c r="CUU11" s="723"/>
      <c r="CUV11" s="723"/>
      <c r="CUW11" s="723"/>
      <c r="CUX11" s="723"/>
      <c r="CUY11" s="723"/>
      <c r="CUZ11" s="723"/>
      <c r="CVA11" s="723"/>
      <c r="CVB11" s="723"/>
      <c r="CVC11" s="723"/>
      <c r="CVD11" s="723"/>
      <c r="CVE11" s="723"/>
      <c r="CVF11" s="723"/>
      <c r="CVG11" s="723"/>
      <c r="CVH11" s="723"/>
      <c r="CVI11" s="723"/>
      <c r="CVJ11" s="723"/>
      <c r="CVK11" s="723"/>
      <c r="CVL11" s="723"/>
      <c r="CVM11" s="723"/>
      <c r="CVN11" s="723"/>
      <c r="CVO11" s="723"/>
      <c r="CVP11" s="723"/>
      <c r="CVQ11" s="723"/>
      <c r="CVR11" s="723"/>
      <c r="CVS11" s="723"/>
      <c r="CVT11" s="723"/>
      <c r="CVU11" s="723"/>
      <c r="CVV11" s="723"/>
      <c r="CVW11" s="723"/>
      <c r="CVX11" s="723"/>
      <c r="CVY11" s="723"/>
      <c r="CVZ11" s="723"/>
      <c r="CWA11" s="723"/>
      <c r="CWB11" s="723"/>
      <c r="CWC11" s="723"/>
      <c r="CWD11" s="723"/>
      <c r="CWE11" s="723"/>
      <c r="CWF11" s="723"/>
      <c r="CWG11" s="723"/>
      <c r="CWH11" s="723"/>
      <c r="CWI11" s="723"/>
      <c r="CWJ11" s="723"/>
      <c r="CWK11" s="723"/>
      <c r="CWL11" s="723"/>
      <c r="CWM11" s="723"/>
      <c r="CWN11" s="723"/>
      <c r="CWO11" s="723"/>
      <c r="CWP11" s="723"/>
      <c r="CWQ11" s="723"/>
      <c r="CWR11" s="723"/>
      <c r="CWS11" s="723"/>
      <c r="CWT11" s="723"/>
      <c r="CWU11" s="723"/>
      <c r="CWV11" s="723"/>
      <c r="CWW11" s="723"/>
      <c r="CWX11" s="723"/>
      <c r="CWY11" s="723"/>
      <c r="CWZ11" s="723"/>
      <c r="CXA11" s="723"/>
      <c r="CXB11" s="723"/>
      <c r="CXC11" s="723"/>
      <c r="CXD11" s="723"/>
      <c r="CXE11" s="723"/>
      <c r="CXF11" s="723"/>
      <c r="CXG11" s="723"/>
      <c r="CXH11" s="723"/>
      <c r="CXI11" s="723"/>
      <c r="CXJ11" s="723"/>
      <c r="CXK11" s="723"/>
      <c r="CXL11" s="723"/>
      <c r="CXM11" s="723"/>
      <c r="CXN11" s="723"/>
      <c r="CXO11" s="723"/>
      <c r="CXP11" s="723"/>
      <c r="CXQ11" s="723"/>
      <c r="CXR11" s="723"/>
      <c r="CXS11" s="723"/>
      <c r="CXT11" s="723"/>
      <c r="CXU11" s="723"/>
      <c r="CXV11" s="723"/>
      <c r="CXW11" s="723"/>
      <c r="CXX11" s="723"/>
      <c r="CXY11" s="723"/>
      <c r="CXZ11" s="723"/>
      <c r="CYA11" s="723"/>
      <c r="CYB11" s="723"/>
      <c r="CYC11" s="723"/>
      <c r="CYD11" s="723"/>
      <c r="CYE11" s="723"/>
      <c r="CYF11" s="723"/>
      <c r="CYG11" s="723"/>
      <c r="CYH11" s="723"/>
      <c r="CYI11" s="723"/>
      <c r="CYJ11" s="723"/>
      <c r="CYK11" s="723"/>
      <c r="CYL11" s="723"/>
      <c r="CYM11" s="723"/>
      <c r="CYN11" s="723"/>
      <c r="CYO11" s="723"/>
      <c r="CYP11" s="723"/>
      <c r="CYQ11" s="723"/>
      <c r="CYR11" s="723"/>
      <c r="CYS11" s="723"/>
      <c r="CYT11" s="723"/>
      <c r="CYU11" s="723"/>
      <c r="CYV11" s="723"/>
      <c r="CYW11" s="723"/>
      <c r="CYX11" s="723"/>
      <c r="CYY11" s="723"/>
      <c r="CYZ11" s="723"/>
      <c r="CZA11" s="723"/>
      <c r="CZB11" s="723"/>
      <c r="CZC11" s="723"/>
      <c r="CZD11" s="723"/>
      <c r="CZE11" s="723"/>
      <c r="CZF11" s="723"/>
      <c r="CZG11" s="723"/>
      <c r="CZH11" s="723"/>
      <c r="CZI11" s="723"/>
      <c r="CZJ11" s="723"/>
      <c r="CZK11" s="723"/>
      <c r="CZL11" s="723"/>
      <c r="CZM11" s="723"/>
      <c r="CZN11" s="723"/>
      <c r="CZO11" s="723"/>
      <c r="CZP11" s="723"/>
      <c r="CZQ11" s="723"/>
      <c r="CZR11" s="723"/>
      <c r="CZS11" s="723"/>
      <c r="CZT11" s="723"/>
      <c r="CZU11" s="723"/>
      <c r="CZV11" s="723"/>
      <c r="CZW11" s="723"/>
      <c r="CZX11" s="723"/>
      <c r="CZY11" s="723"/>
      <c r="CZZ11" s="723"/>
      <c r="DAA11" s="723"/>
      <c r="DAB11" s="723"/>
      <c r="DAC11" s="723"/>
      <c r="DAD11" s="723"/>
      <c r="DAE11" s="723"/>
      <c r="DAF11" s="723"/>
      <c r="DAG11" s="723"/>
      <c r="DAH11" s="723"/>
      <c r="DAI11" s="723"/>
      <c r="DAJ11" s="723"/>
      <c r="DAK11" s="723"/>
      <c r="DAL11" s="723"/>
      <c r="DAM11" s="723"/>
      <c r="DAN11" s="723"/>
      <c r="DAO11" s="723"/>
      <c r="DAP11" s="723"/>
      <c r="DAQ11" s="723"/>
      <c r="DAR11" s="723"/>
      <c r="DAS11" s="723"/>
      <c r="DAT11" s="723"/>
      <c r="DAU11" s="723"/>
      <c r="DAV11" s="723"/>
      <c r="DAW11" s="723"/>
      <c r="DAX11" s="723"/>
      <c r="DAY11" s="723"/>
      <c r="DAZ11" s="723"/>
      <c r="DBA11" s="723"/>
      <c r="DBB11" s="723"/>
      <c r="DBC11" s="723"/>
      <c r="DBD11" s="723"/>
      <c r="DBE11" s="723"/>
      <c r="DBF11" s="723"/>
      <c r="DBG11" s="723"/>
      <c r="DBH11" s="723"/>
      <c r="DBI11" s="723"/>
      <c r="DBJ11" s="723"/>
      <c r="DBK11" s="723"/>
      <c r="DBL11" s="723"/>
      <c r="DBM11" s="723"/>
      <c r="DBN11" s="723"/>
      <c r="DBO11" s="723"/>
      <c r="DBP11" s="723"/>
      <c r="DBQ11" s="723"/>
      <c r="DBR11" s="723"/>
      <c r="DBS11" s="723"/>
      <c r="DBT11" s="723"/>
      <c r="DBU11" s="723"/>
      <c r="DBV11" s="723"/>
      <c r="DBW11" s="723"/>
      <c r="DBX11" s="723"/>
      <c r="DBY11" s="723"/>
      <c r="DBZ11" s="723"/>
      <c r="DCA11" s="723"/>
      <c r="DCB11" s="723"/>
      <c r="DCC11" s="723"/>
      <c r="DCD11" s="723"/>
      <c r="DCE11" s="723"/>
      <c r="DCF11" s="723"/>
      <c r="DCG11" s="723"/>
      <c r="DCH11" s="723"/>
      <c r="DCI11" s="723"/>
      <c r="DCJ11" s="723"/>
      <c r="DCK11" s="723"/>
      <c r="DCL11" s="723"/>
      <c r="DCM11" s="723"/>
      <c r="DCN11" s="723"/>
      <c r="DCO11" s="723"/>
      <c r="DCP11" s="723"/>
      <c r="DCQ11" s="723"/>
      <c r="DCR11" s="723"/>
      <c r="DCS11" s="723"/>
      <c r="DCT11" s="723"/>
      <c r="DCU11" s="723"/>
      <c r="DCV11" s="723"/>
      <c r="DCW11" s="723"/>
      <c r="DCX11" s="723"/>
      <c r="DCY11" s="723"/>
      <c r="DCZ11" s="723"/>
      <c r="DDA11" s="723"/>
      <c r="DDB11" s="723"/>
      <c r="DDC11" s="723"/>
      <c r="DDD11" s="723"/>
      <c r="DDE11" s="723"/>
      <c r="DDF11" s="723"/>
      <c r="DDG11" s="723"/>
      <c r="DDH11" s="723"/>
      <c r="DDI11" s="723"/>
      <c r="DDJ11" s="723"/>
      <c r="DDK11" s="723"/>
      <c r="DDL11" s="723"/>
      <c r="DDM11" s="723"/>
      <c r="DDN11" s="723"/>
      <c r="DDO11" s="723"/>
      <c r="DDP11" s="723"/>
      <c r="DDQ11" s="723"/>
      <c r="DDR11" s="723"/>
      <c r="DDS11" s="723"/>
      <c r="DDT11" s="723"/>
      <c r="DDU11" s="723"/>
      <c r="DDV11" s="723"/>
      <c r="DDW11" s="723"/>
      <c r="DDX11" s="723"/>
      <c r="DDY11" s="723"/>
      <c r="DDZ11" s="723"/>
      <c r="DEA11" s="723"/>
      <c r="DEB11" s="723"/>
      <c r="DEC11" s="723"/>
      <c r="DED11" s="723"/>
      <c r="DEE11" s="723"/>
      <c r="DEF11" s="723"/>
      <c r="DEG11" s="723"/>
      <c r="DEH11" s="723"/>
      <c r="DEI11" s="723"/>
      <c r="DEJ11" s="723"/>
      <c r="DEK11" s="723"/>
      <c r="DEL11" s="723"/>
      <c r="DEM11" s="723"/>
      <c r="DEN11" s="723"/>
      <c r="DEO11" s="723"/>
      <c r="DEP11" s="723"/>
      <c r="DEQ11" s="723"/>
      <c r="DER11" s="723"/>
      <c r="DES11" s="723"/>
      <c r="DET11" s="723"/>
      <c r="DEU11" s="723"/>
      <c r="DEV11" s="723"/>
      <c r="DEW11" s="723"/>
      <c r="DEX11" s="723"/>
      <c r="DEY11" s="723"/>
      <c r="DEZ11" s="723"/>
      <c r="DFA11" s="723"/>
      <c r="DFB11" s="723"/>
      <c r="DFC11" s="723"/>
      <c r="DFD11" s="723"/>
      <c r="DFE11" s="723"/>
      <c r="DFF11" s="723"/>
      <c r="DFG11" s="723"/>
      <c r="DFH11" s="723"/>
      <c r="DFI11" s="723"/>
      <c r="DFJ11" s="723"/>
      <c r="DFK11" s="723"/>
      <c r="DFL11" s="723"/>
      <c r="DFM11" s="723"/>
      <c r="DFN11" s="723"/>
      <c r="DFO11" s="723"/>
      <c r="DFP11" s="723"/>
      <c r="DFQ11" s="723"/>
      <c r="DFR11" s="723"/>
      <c r="DFS11" s="723"/>
      <c r="DFT11" s="723"/>
      <c r="DFU11" s="723"/>
      <c r="DFV11" s="723"/>
      <c r="DFW11" s="723"/>
      <c r="DFX11" s="723"/>
      <c r="DFY11" s="723"/>
      <c r="DFZ11" s="723"/>
      <c r="DGA11" s="723"/>
      <c r="DGB11" s="723"/>
      <c r="DGC11" s="723"/>
      <c r="DGD11" s="723"/>
      <c r="DGE11" s="723"/>
      <c r="DGF11" s="723"/>
      <c r="DGG11" s="723"/>
      <c r="DGH11" s="723"/>
      <c r="DGI11" s="723"/>
      <c r="DGJ11" s="723"/>
      <c r="DGK11" s="723"/>
      <c r="DGL11" s="723"/>
      <c r="DGM11" s="723"/>
      <c r="DGN11" s="723"/>
      <c r="DGO11" s="723"/>
      <c r="DGP11" s="723"/>
      <c r="DGQ11" s="723"/>
      <c r="DGR11" s="723"/>
      <c r="DGS11" s="723"/>
      <c r="DGT11" s="723"/>
      <c r="DGU11" s="723"/>
      <c r="DGV11" s="723"/>
      <c r="DGW11" s="723"/>
      <c r="DGX11" s="723"/>
      <c r="DGY11" s="723"/>
      <c r="DGZ11" s="723"/>
      <c r="DHA11" s="723"/>
      <c r="DHB11" s="723"/>
      <c r="DHC11" s="723"/>
      <c r="DHD11" s="723"/>
      <c r="DHE11" s="723"/>
      <c r="DHF11" s="723"/>
      <c r="DHG11" s="723"/>
      <c r="DHH11" s="723"/>
      <c r="DHI11" s="723"/>
      <c r="DHJ11" s="723"/>
      <c r="DHK11" s="723"/>
      <c r="DHL11" s="723"/>
      <c r="DHM11" s="723"/>
      <c r="DHN11" s="723"/>
      <c r="DHO11" s="723"/>
      <c r="DHP11" s="723"/>
      <c r="DHQ11" s="723"/>
      <c r="DHR11" s="723"/>
      <c r="DHS11" s="723"/>
      <c r="DHT11" s="723"/>
      <c r="DHU11" s="723"/>
      <c r="DHV11" s="723"/>
      <c r="DHW11" s="723"/>
      <c r="DHX11" s="723"/>
      <c r="DHY11" s="723"/>
      <c r="DHZ11" s="723"/>
      <c r="DIA11" s="723"/>
      <c r="DIB11" s="723"/>
      <c r="DIC11" s="723"/>
      <c r="DID11" s="723"/>
      <c r="DIE11" s="723"/>
      <c r="DIF11" s="723"/>
      <c r="DIG11" s="723"/>
      <c r="DIH11" s="723"/>
      <c r="DII11" s="723"/>
      <c r="DIJ11" s="723"/>
      <c r="DIK11" s="723"/>
      <c r="DIL11" s="723"/>
      <c r="DIM11" s="723"/>
      <c r="DIN11" s="723"/>
      <c r="DIO11" s="723"/>
      <c r="DIP11" s="723"/>
      <c r="DIQ11" s="723"/>
      <c r="DIR11" s="723"/>
      <c r="DIS11" s="723"/>
      <c r="DIT11" s="723"/>
      <c r="DIU11" s="723"/>
      <c r="DIV11" s="723"/>
      <c r="DIW11" s="723"/>
      <c r="DIX11" s="723"/>
      <c r="DIY11" s="723"/>
      <c r="DIZ11" s="723"/>
      <c r="DJA11" s="723"/>
      <c r="DJB11" s="723"/>
      <c r="DJC11" s="723"/>
      <c r="DJD11" s="723"/>
      <c r="DJE11" s="723"/>
      <c r="DJF11" s="723"/>
      <c r="DJG11" s="723"/>
      <c r="DJH11" s="723"/>
      <c r="DJI11" s="723"/>
      <c r="DJJ11" s="723"/>
      <c r="DJK11" s="723"/>
      <c r="DJL11" s="723"/>
      <c r="DJM11" s="723"/>
      <c r="DJN11" s="723"/>
      <c r="DJO11" s="723"/>
      <c r="DJP11" s="723"/>
      <c r="DJQ11" s="723"/>
      <c r="DJR11" s="723"/>
      <c r="DJS11" s="723"/>
      <c r="DJT11" s="723"/>
      <c r="DJU11" s="723"/>
      <c r="DJV11" s="723"/>
      <c r="DJW11" s="723"/>
      <c r="DJX11" s="723"/>
      <c r="DJY11" s="723"/>
      <c r="DJZ11" s="723"/>
      <c r="DKA11" s="723"/>
      <c r="DKB11" s="723"/>
      <c r="DKC11" s="723"/>
      <c r="DKD11" s="723"/>
      <c r="DKE11" s="723"/>
      <c r="DKF11" s="723"/>
      <c r="DKG11" s="723"/>
      <c r="DKH11" s="723"/>
      <c r="DKI11" s="723"/>
      <c r="DKJ11" s="723"/>
      <c r="DKK11" s="723"/>
      <c r="DKL11" s="723"/>
      <c r="DKM11" s="723"/>
      <c r="DKN11" s="723"/>
      <c r="DKO11" s="723"/>
      <c r="DKP11" s="723"/>
      <c r="DKQ11" s="723"/>
      <c r="DKR11" s="723"/>
      <c r="DKS11" s="723"/>
      <c r="DKT11" s="723"/>
      <c r="DKU11" s="723"/>
      <c r="DKV11" s="723"/>
      <c r="DKW11" s="723"/>
      <c r="DKX11" s="723"/>
      <c r="DKY11" s="723"/>
      <c r="DKZ11" s="723"/>
      <c r="DLA11" s="723"/>
      <c r="DLB11" s="723"/>
      <c r="DLC11" s="723"/>
      <c r="DLD11" s="723"/>
      <c r="DLE11" s="723"/>
      <c r="DLF11" s="723"/>
      <c r="DLG11" s="723"/>
      <c r="DLH11" s="723"/>
      <c r="DLI11" s="723"/>
      <c r="DLJ11" s="723"/>
      <c r="DLK11" s="723"/>
      <c r="DLL11" s="723"/>
      <c r="DLM11" s="723"/>
      <c r="DLN11" s="723"/>
      <c r="DLO11" s="723"/>
      <c r="DLP11" s="723"/>
      <c r="DLQ11" s="723"/>
      <c r="DLR11" s="723"/>
      <c r="DLS11" s="723"/>
      <c r="DLT11" s="723"/>
      <c r="DLU11" s="723"/>
      <c r="DLV11" s="723"/>
      <c r="DLW11" s="723"/>
      <c r="DLX11" s="723"/>
      <c r="DLY11" s="723"/>
      <c r="DLZ11" s="723"/>
      <c r="DMA11" s="723"/>
      <c r="DMB11" s="723"/>
      <c r="DMC11" s="723"/>
      <c r="DMD11" s="723"/>
      <c r="DME11" s="723"/>
      <c r="DMF11" s="723"/>
      <c r="DMG11" s="723"/>
      <c r="DMH11" s="723"/>
      <c r="DMI11" s="723"/>
      <c r="DMJ11" s="723"/>
      <c r="DMK11" s="723"/>
      <c r="DML11" s="723"/>
      <c r="DMM11" s="723"/>
      <c r="DMN11" s="723"/>
      <c r="DMO11" s="723"/>
      <c r="DMP11" s="723"/>
      <c r="DMQ11" s="723"/>
      <c r="DMR11" s="723"/>
      <c r="DMS11" s="723"/>
      <c r="DMT11" s="723"/>
      <c r="DMU11" s="723"/>
      <c r="DMV11" s="723"/>
      <c r="DMW11" s="723"/>
      <c r="DMX11" s="723"/>
      <c r="DMY11" s="723"/>
      <c r="DMZ11" s="723"/>
      <c r="DNA11" s="723"/>
      <c r="DNB11" s="723"/>
      <c r="DNC11" s="723"/>
      <c r="DND11" s="723"/>
      <c r="DNE11" s="723"/>
      <c r="DNF11" s="723"/>
      <c r="DNG11" s="723"/>
      <c r="DNH11" s="723"/>
      <c r="DNI11" s="723"/>
      <c r="DNJ11" s="723"/>
      <c r="DNK11" s="723"/>
      <c r="DNL11" s="723"/>
      <c r="DNM11" s="723"/>
      <c r="DNN11" s="723"/>
      <c r="DNO11" s="723"/>
      <c r="DNP11" s="723"/>
      <c r="DNQ11" s="723"/>
      <c r="DNR11" s="723"/>
      <c r="DNS11" s="723"/>
      <c r="DNT11" s="723"/>
      <c r="DNU11" s="723"/>
      <c r="DNV11" s="723"/>
      <c r="DNW11" s="723"/>
      <c r="DNX11" s="723"/>
      <c r="DNY11" s="723"/>
      <c r="DNZ11" s="723"/>
      <c r="DOA11" s="723"/>
      <c r="DOB11" s="723"/>
      <c r="DOC11" s="723"/>
      <c r="DOD11" s="723"/>
      <c r="DOE11" s="723"/>
      <c r="DOF11" s="723"/>
      <c r="DOG11" s="723"/>
      <c r="DOH11" s="723"/>
      <c r="DOI11" s="723"/>
      <c r="DOJ11" s="723"/>
      <c r="DOK11" s="723"/>
      <c r="DOL11" s="723"/>
      <c r="DOM11" s="723"/>
      <c r="DON11" s="723"/>
      <c r="DOO11" s="723"/>
      <c r="DOP11" s="723"/>
      <c r="DOQ11" s="723"/>
      <c r="DOR11" s="723"/>
      <c r="DOS11" s="723"/>
      <c r="DOT11" s="723"/>
      <c r="DOU11" s="723"/>
      <c r="DOV11" s="723"/>
      <c r="DOW11" s="723"/>
      <c r="DOX11" s="723"/>
      <c r="DOY11" s="723"/>
      <c r="DOZ11" s="723"/>
      <c r="DPA11" s="723"/>
      <c r="DPB11" s="723"/>
      <c r="DPC11" s="723"/>
      <c r="DPD11" s="723"/>
      <c r="DPE11" s="723"/>
      <c r="DPF11" s="723"/>
      <c r="DPG11" s="723"/>
      <c r="DPH11" s="723"/>
      <c r="DPI11" s="723"/>
      <c r="DPJ11" s="723"/>
      <c r="DPK11" s="723"/>
      <c r="DPL11" s="723"/>
      <c r="DPM11" s="723"/>
      <c r="DPN11" s="723"/>
      <c r="DPO11" s="723"/>
      <c r="DPP11" s="723"/>
      <c r="DPQ11" s="723"/>
      <c r="DPR11" s="723"/>
      <c r="DPS11" s="723"/>
      <c r="DPT11" s="723"/>
      <c r="DPU11" s="723"/>
      <c r="DPV11" s="723"/>
      <c r="DPW11" s="723"/>
      <c r="DPX11" s="723"/>
      <c r="DPY11" s="723"/>
      <c r="DPZ11" s="723"/>
      <c r="DQA11" s="723"/>
      <c r="DQB11" s="723"/>
      <c r="DQC11" s="723"/>
      <c r="DQD11" s="723"/>
      <c r="DQE11" s="723"/>
      <c r="DQF11" s="723"/>
      <c r="DQG11" s="723"/>
      <c r="DQH11" s="723"/>
      <c r="DQI11" s="723"/>
      <c r="DQJ11" s="723"/>
      <c r="DQK11" s="723"/>
      <c r="DQL11" s="723"/>
      <c r="DQM11" s="723"/>
      <c r="DQN11" s="723"/>
      <c r="DQO11" s="723"/>
      <c r="DQP11" s="723"/>
      <c r="DQQ11" s="723"/>
      <c r="DQR11" s="723"/>
      <c r="DQS11" s="723"/>
      <c r="DQT11" s="723"/>
      <c r="DQU11" s="723"/>
      <c r="DQV11" s="723"/>
      <c r="DQW11" s="723"/>
      <c r="DQX11" s="723"/>
      <c r="DQY11" s="723"/>
      <c r="DQZ11" s="723"/>
      <c r="DRA11" s="723"/>
      <c r="DRB11" s="723"/>
      <c r="DRC11" s="723"/>
      <c r="DRD11" s="723"/>
      <c r="DRE11" s="723"/>
      <c r="DRF11" s="723"/>
      <c r="DRG11" s="723"/>
      <c r="DRH11" s="723"/>
      <c r="DRI11" s="723"/>
      <c r="DRJ11" s="723"/>
      <c r="DRK11" s="723"/>
      <c r="DRL11" s="723"/>
      <c r="DRM11" s="723"/>
      <c r="DRN11" s="723"/>
      <c r="DRO11" s="723"/>
      <c r="DRP11" s="723"/>
      <c r="DRQ11" s="723"/>
      <c r="DRR11" s="723"/>
      <c r="DRS11" s="723"/>
      <c r="DRT11" s="723"/>
      <c r="DRU11" s="723"/>
      <c r="DRV11" s="723"/>
      <c r="DRW11" s="723"/>
      <c r="DRX11" s="723"/>
      <c r="DRY11" s="723"/>
      <c r="DRZ11" s="723"/>
      <c r="DSA11" s="723"/>
      <c r="DSB11" s="723"/>
      <c r="DSC11" s="723"/>
      <c r="DSD11" s="723"/>
      <c r="DSE11" s="723"/>
      <c r="DSF11" s="723"/>
      <c r="DSG11" s="723"/>
      <c r="DSH11" s="723"/>
      <c r="DSI11" s="723"/>
      <c r="DSJ11" s="723"/>
      <c r="DSK11" s="723"/>
      <c r="DSL11" s="723"/>
      <c r="DSM11" s="723"/>
      <c r="DSN11" s="723"/>
      <c r="DSO11" s="723"/>
      <c r="DSP11" s="723"/>
      <c r="DSQ11" s="723"/>
      <c r="DSR11" s="723"/>
      <c r="DSS11" s="723"/>
      <c r="DST11" s="723"/>
      <c r="DSU11" s="723"/>
      <c r="DSV11" s="723"/>
      <c r="DSW11" s="723"/>
      <c r="DSX11" s="723"/>
      <c r="DSY11" s="723"/>
      <c r="DSZ11" s="723"/>
      <c r="DTA11" s="723"/>
      <c r="DTB11" s="723"/>
      <c r="DTC11" s="723"/>
      <c r="DTD11" s="723"/>
      <c r="DTE11" s="723"/>
      <c r="DTF11" s="723"/>
      <c r="DTG11" s="723"/>
      <c r="DTH11" s="723"/>
      <c r="DTI11" s="723"/>
      <c r="DTJ11" s="723"/>
      <c r="DTK11" s="723"/>
      <c r="DTL11" s="723"/>
      <c r="DTM11" s="723"/>
      <c r="DTN11" s="723"/>
      <c r="DTO11" s="723"/>
      <c r="DTP11" s="723"/>
      <c r="DTQ11" s="723"/>
      <c r="DTR11" s="723"/>
      <c r="DTS11" s="723"/>
      <c r="DTT11" s="723"/>
      <c r="DTU11" s="723"/>
      <c r="DTV11" s="723"/>
      <c r="DTW11" s="723"/>
      <c r="DTX11" s="723"/>
      <c r="DTY11" s="723"/>
      <c r="DTZ11" s="723"/>
      <c r="DUA11" s="723"/>
      <c r="DUB11" s="723"/>
      <c r="DUC11" s="723"/>
      <c r="DUD11" s="723"/>
      <c r="DUE11" s="723"/>
      <c r="DUF11" s="723"/>
      <c r="DUG11" s="723"/>
      <c r="DUH11" s="723"/>
      <c r="DUI11" s="723"/>
      <c r="DUJ11" s="723"/>
      <c r="DUK11" s="723"/>
      <c r="DUL11" s="723"/>
      <c r="DUM11" s="723"/>
      <c r="DUN11" s="723"/>
      <c r="DUO11" s="723"/>
      <c r="DUP11" s="723"/>
      <c r="DUQ11" s="723"/>
      <c r="DUR11" s="723"/>
      <c r="DUS11" s="723"/>
      <c r="DUT11" s="723"/>
      <c r="DUU11" s="723"/>
      <c r="DUV11" s="723"/>
      <c r="DUW11" s="723"/>
      <c r="DUX11" s="723"/>
      <c r="DUY11" s="723"/>
      <c r="DUZ11" s="723"/>
      <c r="DVA11" s="723"/>
      <c r="DVB11" s="723"/>
      <c r="DVC11" s="723"/>
      <c r="DVD11" s="723"/>
      <c r="DVE11" s="723"/>
      <c r="DVF11" s="723"/>
      <c r="DVG11" s="723"/>
      <c r="DVH11" s="723"/>
      <c r="DVI11" s="723"/>
      <c r="DVJ11" s="723"/>
      <c r="DVK11" s="723"/>
      <c r="DVL11" s="723"/>
      <c r="DVM11" s="723"/>
      <c r="DVN11" s="723"/>
      <c r="DVO11" s="723"/>
      <c r="DVP11" s="723"/>
      <c r="DVQ11" s="723"/>
      <c r="DVR11" s="723"/>
      <c r="DVS11" s="723"/>
      <c r="DVT11" s="723"/>
      <c r="DVU11" s="723"/>
      <c r="DVV11" s="723"/>
      <c r="DVW11" s="723"/>
      <c r="DVX11" s="723"/>
      <c r="DVY11" s="723"/>
      <c r="DVZ11" s="723"/>
      <c r="DWA11" s="723"/>
      <c r="DWB11" s="723"/>
      <c r="DWC11" s="723"/>
      <c r="DWD11" s="723"/>
      <c r="DWE11" s="723"/>
      <c r="DWF11" s="723"/>
      <c r="DWG11" s="723"/>
      <c r="DWH11" s="723"/>
      <c r="DWI11" s="723"/>
      <c r="DWJ11" s="723"/>
      <c r="DWK11" s="723"/>
      <c r="DWL11" s="723"/>
      <c r="DWM11" s="723"/>
      <c r="DWN11" s="723"/>
      <c r="DWO11" s="723"/>
      <c r="DWP11" s="723"/>
      <c r="DWQ11" s="723"/>
      <c r="DWR11" s="723"/>
      <c r="DWS11" s="723"/>
      <c r="DWT11" s="723"/>
      <c r="DWU11" s="723"/>
      <c r="DWV11" s="723"/>
      <c r="DWW11" s="723"/>
      <c r="DWX11" s="723"/>
      <c r="DWY11" s="723"/>
      <c r="DWZ11" s="723"/>
      <c r="DXA11" s="723"/>
      <c r="DXB11" s="723"/>
      <c r="DXC11" s="723"/>
      <c r="DXD11" s="723"/>
      <c r="DXE11" s="723"/>
      <c r="DXF11" s="723"/>
      <c r="DXG11" s="723"/>
      <c r="DXH11" s="723"/>
      <c r="DXI11" s="723"/>
      <c r="DXJ11" s="723"/>
      <c r="DXK11" s="723"/>
      <c r="DXL11" s="723"/>
      <c r="DXM11" s="723"/>
      <c r="DXN11" s="723"/>
      <c r="DXO11" s="723"/>
      <c r="DXP11" s="723"/>
      <c r="DXQ11" s="723"/>
      <c r="DXR11" s="723"/>
      <c r="DXS11" s="723"/>
      <c r="DXT11" s="723"/>
      <c r="DXU11" s="723"/>
      <c r="DXV11" s="723"/>
      <c r="DXW11" s="723"/>
      <c r="DXX11" s="723"/>
      <c r="DXY11" s="723"/>
      <c r="DXZ11" s="723"/>
      <c r="DYA11" s="723"/>
      <c r="DYB11" s="723"/>
      <c r="DYC11" s="723"/>
      <c r="DYD11" s="723"/>
      <c r="DYE11" s="723"/>
      <c r="DYF11" s="723"/>
      <c r="DYG11" s="723"/>
      <c r="DYH11" s="723"/>
      <c r="DYI11" s="723"/>
      <c r="DYJ11" s="723"/>
      <c r="DYK11" s="723"/>
      <c r="DYL11" s="723"/>
      <c r="DYM11" s="723"/>
      <c r="DYN11" s="723"/>
      <c r="DYO11" s="723"/>
      <c r="DYP11" s="723"/>
      <c r="DYQ11" s="723"/>
      <c r="DYR11" s="723"/>
      <c r="DYS11" s="723"/>
      <c r="DYT11" s="723"/>
      <c r="DYU11" s="723"/>
      <c r="DYV11" s="723"/>
      <c r="DYW11" s="723"/>
      <c r="DYX11" s="723"/>
      <c r="DYY11" s="723"/>
      <c r="DYZ11" s="723"/>
      <c r="DZA11" s="723"/>
      <c r="DZB11" s="723"/>
      <c r="DZC11" s="723"/>
      <c r="DZD11" s="723"/>
      <c r="DZE11" s="723"/>
      <c r="DZF11" s="723"/>
      <c r="DZG11" s="723"/>
      <c r="DZH11" s="723"/>
      <c r="DZI11" s="723"/>
      <c r="DZJ11" s="723"/>
      <c r="DZK11" s="723"/>
      <c r="DZL11" s="723"/>
      <c r="DZM11" s="723"/>
      <c r="DZN11" s="723"/>
      <c r="DZO11" s="723"/>
      <c r="DZP11" s="723"/>
      <c r="DZQ11" s="723"/>
      <c r="DZR11" s="723"/>
      <c r="DZS11" s="723"/>
      <c r="DZT11" s="723"/>
      <c r="DZU11" s="723"/>
      <c r="DZV11" s="723"/>
      <c r="DZW11" s="723"/>
      <c r="DZX11" s="723"/>
      <c r="DZY11" s="723"/>
      <c r="DZZ11" s="723"/>
      <c r="EAA11" s="723"/>
      <c r="EAB11" s="723"/>
      <c r="EAC11" s="723"/>
      <c r="EAD11" s="723"/>
      <c r="EAE11" s="723"/>
      <c r="EAF11" s="723"/>
      <c r="EAG11" s="723"/>
      <c r="EAH11" s="723"/>
      <c r="EAI11" s="723"/>
      <c r="EAJ11" s="723"/>
      <c r="EAK11" s="723"/>
      <c r="EAL11" s="723"/>
      <c r="EAM11" s="723"/>
      <c r="EAN11" s="723"/>
      <c r="EAO11" s="723"/>
      <c r="EAP11" s="723"/>
      <c r="EAQ11" s="723"/>
      <c r="EAR11" s="723"/>
      <c r="EAS11" s="723"/>
      <c r="EAT11" s="723"/>
      <c r="EAU11" s="723"/>
      <c r="EAV11" s="723"/>
      <c r="EAW11" s="723"/>
      <c r="EAX11" s="723"/>
      <c r="EAY11" s="723"/>
      <c r="EAZ11" s="723"/>
      <c r="EBA11" s="723"/>
      <c r="EBB11" s="723"/>
      <c r="EBC11" s="723"/>
      <c r="EBD11" s="723"/>
      <c r="EBE11" s="723"/>
      <c r="EBF11" s="723"/>
      <c r="EBG11" s="723"/>
      <c r="EBH11" s="723"/>
      <c r="EBI11" s="723"/>
      <c r="EBJ11" s="723"/>
      <c r="EBK11" s="723"/>
      <c r="EBL11" s="723"/>
      <c r="EBM11" s="723"/>
      <c r="EBN11" s="723"/>
      <c r="EBO11" s="723"/>
      <c r="EBP11" s="723"/>
      <c r="EBQ11" s="723"/>
      <c r="EBR11" s="723"/>
      <c r="EBS11" s="723"/>
      <c r="EBT11" s="723"/>
      <c r="EBU11" s="723"/>
      <c r="EBV11" s="723"/>
      <c r="EBW11" s="723"/>
      <c r="EBX11" s="723"/>
      <c r="EBY11" s="723"/>
      <c r="EBZ11" s="723"/>
      <c r="ECA11" s="723"/>
      <c r="ECB11" s="723"/>
      <c r="ECC11" s="723"/>
      <c r="ECD11" s="723"/>
      <c r="ECE11" s="723"/>
      <c r="ECF11" s="723"/>
      <c r="ECG11" s="723"/>
      <c r="ECH11" s="723"/>
      <c r="ECI11" s="723"/>
      <c r="ECJ11" s="723"/>
      <c r="ECK11" s="723"/>
      <c r="ECL11" s="723"/>
      <c r="ECM11" s="723"/>
      <c r="ECN11" s="723"/>
      <c r="ECO11" s="723"/>
      <c r="ECP11" s="723"/>
      <c r="ECQ11" s="723"/>
      <c r="ECR11" s="723"/>
      <c r="ECS11" s="723"/>
      <c r="ECT11" s="723"/>
      <c r="ECU11" s="723"/>
      <c r="ECV11" s="723"/>
      <c r="ECW11" s="723"/>
      <c r="ECX11" s="723"/>
      <c r="ECY11" s="723"/>
      <c r="ECZ11" s="723"/>
      <c r="EDA11" s="723"/>
      <c r="EDB11" s="723"/>
      <c r="EDC11" s="723"/>
      <c r="EDD11" s="723"/>
      <c r="EDE11" s="723"/>
      <c r="EDF11" s="723"/>
      <c r="EDG11" s="723"/>
      <c r="EDH11" s="723"/>
      <c r="EDI11" s="723"/>
      <c r="EDJ11" s="723"/>
      <c r="EDK11" s="723"/>
      <c r="EDL11" s="723"/>
      <c r="EDM11" s="723"/>
      <c r="EDN11" s="723"/>
      <c r="EDO11" s="723"/>
      <c r="EDP11" s="723"/>
      <c r="EDQ11" s="723"/>
      <c r="EDR11" s="723"/>
      <c r="EDS11" s="723"/>
      <c r="EDT11" s="723"/>
      <c r="EDU11" s="723"/>
      <c r="EDV11" s="723"/>
      <c r="EDW11" s="723"/>
      <c r="EDX11" s="723"/>
      <c r="EDY11" s="723"/>
      <c r="EDZ11" s="723"/>
      <c r="EEA11" s="723"/>
      <c r="EEB11" s="723"/>
      <c r="EEC11" s="723"/>
      <c r="EED11" s="723"/>
      <c r="EEE11" s="723"/>
      <c r="EEF11" s="723"/>
      <c r="EEG11" s="723"/>
      <c r="EEH11" s="723"/>
      <c r="EEI11" s="723"/>
      <c r="EEJ11" s="723"/>
      <c r="EEK11" s="723"/>
      <c r="EEL11" s="723"/>
      <c r="EEM11" s="723"/>
      <c r="EEN11" s="723"/>
      <c r="EEO11" s="723"/>
      <c r="EEP11" s="723"/>
      <c r="EEQ11" s="723"/>
      <c r="EER11" s="723"/>
      <c r="EES11" s="723"/>
      <c r="EET11" s="723"/>
      <c r="EEU11" s="723"/>
      <c r="EEV11" s="723"/>
      <c r="EEW11" s="723"/>
      <c r="EEX11" s="723"/>
      <c r="EEY11" s="723"/>
      <c r="EEZ11" s="723"/>
      <c r="EFA11" s="723"/>
      <c r="EFB11" s="723"/>
      <c r="EFC11" s="723"/>
      <c r="EFD11" s="723"/>
      <c r="EFE11" s="723"/>
      <c r="EFF11" s="723"/>
      <c r="EFG11" s="723"/>
      <c r="EFH11" s="723"/>
      <c r="EFI11" s="723"/>
      <c r="EFJ11" s="723"/>
      <c r="EFK11" s="723"/>
      <c r="EFL11" s="723"/>
      <c r="EFM11" s="723"/>
      <c r="EFN11" s="723"/>
      <c r="EFO11" s="723"/>
      <c r="EFP11" s="723"/>
      <c r="EFQ11" s="723"/>
      <c r="EFR11" s="723"/>
      <c r="EFS11" s="723"/>
      <c r="EFT11" s="723"/>
      <c r="EFU11" s="723"/>
      <c r="EFV11" s="723"/>
      <c r="EFW11" s="723"/>
      <c r="EFX11" s="723"/>
      <c r="EFY11" s="723"/>
      <c r="EFZ11" s="723"/>
      <c r="EGA11" s="723"/>
      <c r="EGB11" s="723"/>
      <c r="EGC11" s="723"/>
      <c r="EGD11" s="723"/>
      <c r="EGE11" s="723"/>
      <c r="EGF11" s="723"/>
      <c r="EGG11" s="723"/>
      <c r="EGH11" s="723"/>
      <c r="EGI11" s="723"/>
      <c r="EGJ11" s="723"/>
      <c r="EGK11" s="723"/>
      <c r="EGL11" s="723"/>
      <c r="EGM11" s="723"/>
      <c r="EGN11" s="723"/>
      <c r="EGO11" s="723"/>
      <c r="EGP11" s="723"/>
      <c r="EGQ11" s="723"/>
      <c r="EGR11" s="723"/>
      <c r="EGS11" s="723"/>
      <c r="EGT11" s="723"/>
      <c r="EGU11" s="723"/>
      <c r="EGV11" s="723"/>
      <c r="EGW11" s="723"/>
      <c r="EGX11" s="723"/>
      <c r="EGY11" s="723"/>
      <c r="EGZ11" s="723"/>
      <c r="EHA11" s="723"/>
      <c r="EHB11" s="723"/>
      <c r="EHC11" s="723"/>
      <c r="EHD11" s="723"/>
      <c r="EHE11" s="723"/>
      <c r="EHF11" s="723"/>
      <c r="EHG11" s="723"/>
      <c r="EHH11" s="723"/>
      <c r="EHI11" s="723"/>
      <c r="EHJ11" s="723"/>
      <c r="EHK11" s="723"/>
      <c r="EHL11" s="723"/>
      <c r="EHM11" s="723"/>
      <c r="EHN11" s="723"/>
      <c r="EHO11" s="723"/>
      <c r="EHP11" s="723"/>
      <c r="EHQ11" s="723"/>
      <c r="EHR11" s="723"/>
      <c r="EHS11" s="723"/>
      <c r="EHT11" s="723"/>
      <c r="EHU11" s="723"/>
      <c r="EHV11" s="723"/>
      <c r="EHW11" s="723"/>
      <c r="EHX11" s="723"/>
      <c r="EHY11" s="723"/>
      <c r="EHZ11" s="723"/>
      <c r="EIA11" s="723"/>
      <c r="EIB11" s="723"/>
      <c r="EIC11" s="723"/>
      <c r="EID11" s="723"/>
      <c r="EIE11" s="723"/>
      <c r="EIF11" s="723"/>
      <c r="EIG11" s="723"/>
      <c r="EIH11" s="723"/>
      <c r="EII11" s="723"/>
      <c r="EIJ11" s="723"/>
      <c r="EIK11" s="723"/>
      <c r="EIL11" s="723"/>
      <c r="EIM11" s="723"/>
      <c r="EIN11" s="723"/>
      <c r="EIO11" s="723"/>
      <c r="EIP11" s="723"/>
      <c r="EIQ11" s="723"/>
      <c r="EIR11" s="723"/>
      <c r="EIS11" s="723"/>
      <c r="EIT11" s="723"/>
      <c r="EIU11" s="723"/>
      <c r="EIV11" s="723"/>
      <c r="EIW11" s="723"/>
      <c r="EIX11" s="723"/>
      <c r="EIY11" s="723"/>
      <c r="EIZ11" s="723"/>
      <c r="EJA11" s="723"/>
      <c r="EJB11" s="723"/>
      <c r="EJC11" s="723"/>
      <c r="EJD11" s="723"/>
      <c r="EJE11" s="723"/>
      <c r="EJF11" s="723"/>
      <c r="EJG11" s="723"/>
      <c r="EJH11" s="723"/>
      <c r="EJI11" s="723"/>
      <c r="EJJ11" s="723"/>
      <c r="EJK11" s="723"/>
      <c r="EJL11" s="723"/>
      <c r="EJM11" s="723"/>
      <c r="EJN11" s="723"/>
      <c r="EJO11" s="723"/>
      <c r="EJP11" s="723"/>
      <c r="EJQ11" s="723"/>
      <c r="EJR11" s="723"/>
      <c r="EJS11" s="723"/>
      <c r="EJT11" s="723"/>
      <c r="EJU11" s="723"/>
      <c r="EJV11" s="723"/>
      <c r="EJW11" s="723"/>
      <c r="EJX11" s="723"/>
      <c r="EJY11" s="723"/>
      <c r="EJZ11" s="723"/>
      <c r="EKA11" s="723"/>
      <c r="EKB11" s="723"/>
      <c r="EKC11" s="723"/>
      <c r="EKD11" s="723"/>
      <c r="EKE11" s="723"/>
      <c r="EKF11" s="723"/>
      <c r="EKG11" s="723"/>
      <c r="EKH11" s="723"/>
      <c r="EKI11" s="723"/>
      <c r="EKJ11" s="723"/>
      <c r="EKK11" s="723"/>
      <c r="EKL11" s="723"/>
      <c r="EKM11" s="723"/>
      <c r="EKN11" s="723"/>
      <c r="EKO11" s="723"/>
      <c r="EKP11" s="723"/>
      <c r="EKQ11" s="723"/>
      <c r="EKR11" s="723"/>
      <c r="EKS11" s="723"/>
      <c r="EKT11" s="723"/>
      <c r="EKU11" s="723"/>
      <c r="EKV11" s="723"/>
      <c r="EKW11" s="723"/>
      <c r="EKX11" s="723"/>
      <c r="EKY11" s="723"/>
      <c r="EKZ11" s="723"/>
      <c r="ELA11" s="723"/>
      <c r="ELB11" s="723"/>
      <c r="ELC11" s="723"/>
      <c r="ELD11" s="723"/>
      <c r="ELE11" s="723"/>
      <c r="ELF11" s="723"/>
      <c r="ELG11" s="723"/>
      <c r="ELH11" s="723"/>
      <c r="ELI11" s="723"/>
      <c r="ELJ11" s="723"/>
      <c r="ELK11" s="723"/>
      <c r="ELL11" s="723"/>
      <c r="ELM11" s="723"/>
      <c r="ELN11" s="723"/>
      <c r="ELO11" s="723"/>
      <c r="ELP11" s="723"/>
      <c r="ELQ11" s="723"/>
      <c r="ELR11" s="723"/>
      <c r="ELS11" s="723"/>
      <c r="ELT11" s="723"/>
      <c r="ELU11" s="723"/>
      <c r="ELV11" s="723"/>
      <c r="ELW11" s="723"/>
      <c r="ELX11" s="723"/>
      <c r="ELY11" s="723"/>
      <c r="ELZ11" s="723"/>
      <c r="EMA11" s="723"/>
      <c r="EMB11" s="723"/>
      <c r="EMC11" s="723"/>
      <c r="EMD11" s="723"/>
      <c r="EME11" s="723"/>
      <c r="EMF11" s="723"/>
      <c r="EMG11" s="723"/>
      <c r="EMH11" s="723"/>
      <c r="EMI11" s="723"/>
      <c r="EMJ11" s="723"/>
      <c r="EMK11" s="723"/>
      <c r="EML11" s="723"/>
      <c r="EMM11" s="723"/>
      <c r="EMN11" s="723"/>
      <c r="EMO11" s="723"/>
      <c r="EMP11" s="723"/>
      <c r="EMQ11" s="723"/>
      <c r="EMR11" s="723"/>
      <c r="EMS11" s="723"/>
      <c r="EMT11" s="723"/>
      <c r="EMU11" s="723"/>
      <c r="EMV11" s="723"/>
      <c r="EMW11" s="723"/>
      <c r="EMX11" s="723"/>
      <c r="EMY11" s="723"/>
      <c r="EMZ11" s="723"/>
      <c r="ENA11" s="723"/>
      <c r="ENB11" s="723"/>
      <c r="ENC11" s="723"/>
      <c r="END11" s="723"/>
      <c r="ENE11" s="723"/>
      <c r="ENF11" s="723"/>
      <c r="ENG11" s="723"/>
      <c r="ENH11" s="723"/>
      <c r="ENI11" s="723"/>
      <c r="ENJ11" s="723"/>
      <c r="ENK11" s="723"/>
      <c r="ENL11" s="723"/>
      <c r="ENM11" s="723"/>
      <c r="ENN11" s="723"/>
      <c r="ENO11" s="723"/>
      <c r="ENP11" s="723"/>
      <c r="ENQ11" s="723"/>
      <c r="ENR11" s="723"/>
      <c r="ENS11" s="723"/>
      <c r="ENT11" s="723"/>
      <c r="ENU11" s="723"/>
      <c r="ENV11" s="723"/>
      <c r="ENW11" s="723"/>
      <c r="ENX11" s="723"/>
      <c r="ENY11" s="723"/>
      <c r="ENZ11" s="723"/>
      <c r="EOA11" s="723"/>
      <c r="EOB11" s="723"/>
      <c r="EOC11" s="723"/>
      <c r="EOD11" s="723"/>
      <c r="EOE11" s="723"/>
      <c r="EOF11" s="723"/>
      <c r="EOG11" s="723"/>
      <c r="EOH11" s="723"/>
      <c r="EOI11" s="723"/>
      <c r="EOJ11" s="723"/>
      <c r="EOK11" s="723"/>
      <c r="EOL11" s="723"/>
      <c r="EOM11" s="723"/>
      <c r="EON11" s="723"/>
      <c r="EOO11" s="723"/>
      <c r="EOP11" s="723"/>
      <c r="EOQ11" s="723"/>
      <c r="EOR11" s="723"/>
      <c r="EOS11" s="723"/>
      <c r="EOT11" s="723"/>
      <c r="EOU11" s="723"/>
      <c r="EOV11" s="723"/>
      <c r="EOW11" s="723"/>
      <c r="EOX11" s="723"/>
      <c r="EOY11" s="723"/>
      <c r="EOZ11" s="723"/>
      <c r="EPA11" s="723"/>
      <c r="EPB11" s="723"/>
      <c r="EPC11" s="723"/>
      <c r="EPD11" s="723"/>
      <c r="EPE11" s="723"/>
      <c r="EPF11" s="723"/>
      <c r="EPG11" s="723"/>
      <c r="EPH11" s="723"/>
      <c r="EPI11" s="723"/>
      <c r="EPJ11" s="723"/>
      <c r="EPK11" s="723"/>
      <c r="EPL11" s="723"/>
      <c r="EPM11" s="723"/>
      <c r="EPN11" s="723"/>
      <c r="EPO11" s="723"/>
      <c r="EPP11" s="723"/>
      <c r="EPQ11" s="723"/>
      <c r="EPR11" s="723"/>
      <c r="EPS11" s="723"/>
      <c r="EPT11" s="723"/>
      <c r="EPU11" s="723"/>
      <c r="EPV11" s="723"/>
      <c r="EPW11" s="723"/>
      <c r="EPX11" s="723"/>
      <c r="EPY11" s="723"/>
      <c r="EPZ11" s="723"/>
      <c r="EQA11" s="723"/>
      <c r="EQB11" s="723"/>
      <c r="EQC11" s="723"/>
      <c r="EQD11" s="723"/>
      <c r="EQE11" s="723"/>
      <c r="EQF11" s="723"/>
      <c r="EQG11" s="723"/>
      <c r="EQH11" s="723"/>
      <c r="EQI11" s="723"/>
      <c r="EQJ11" s="723"/>
      <c r="EQK11" s="723"/>
      <c r="EQL11" s="723"/>
      <c r="EQM11" s="723"/>
      <c r="EQN11" s="723"/>
      <c r="EQO11" s="723"/>
      <c r="EQP11" s="723"/>
      <c r="EQQ11" s="723"/>
      <c r="EQR11" s="723"/>
      <c r="EQS11" s="723"/>
      <c r="EQT11" s="723"/>
      <c r="EQU11" s="723"/>
      <c r="EQV11" s="723"/>
      <c r="EQW11" s="723"/>
      <c r="EQX11" s="723"/>
      <c r="EQY11" s="723"/>
      <c r="EQZ11" s="723"/>
      <c r="ERA11" s="723"/>
      <c r="ERB11" s="723"/>
      <c r="ERC11" s="723"/>
      <c r="ERD11" s="723"/>
      <c r="ERE11" s="723"/>
      <c r="ERF11" s="723"/>
      <c r="ERG11" s="723"/>
      <c r="ERH11" s="723"/>
      <c r="ERI11" s="723"/>
      <c r="ERJ11" s="723"/>
      <c r="ERK11" s="723"/>
      <c r="ERL11" s="723"/>
      <c r="ERM11" s="723"/>
      <c r="ERN11" s="723"/>
      <c r="ERO11" s="723"/>
      <c r="ERP11" s="723"/>
      <c r="ERQ11" s="723"/>
      <c r="ERR11" s="723"/>
      <c r="ERS11" s="723"/>
      <c r="ERT11" s="723"/>
      <c r="ERU11" s="723"/>
      <c r="ERV11" s="723"/>
      <c r="ERW11" s="723"/>
      <c r="ERX11" s="723"/>
      <c r="ERY11" s="723"/>
      <c r="ERZ11" s="723"/>
      <c r="ESA11" s="723"/>
      <c r="ESB11" s="723"/>
      <c r="ESC11" s="723"/>
      <c r="ESD11" s="723"/>
      <c r="ESE11" s="723"/>
      <c r="ESF11" s="723"/>
      <c r="ESG11" s="723"/>
      <c r="ESH11" s="723"/>
      <c r="ESI11" s="723"/>
      <c r="ESJ11" s="723"/>
      <c r="ESK11" s="723"/>
      <c r="ESL11" s="723"/>
      <c r="ESM11" s="723"/>
      <c r="ESN11" s="723"/>
      <c r="ESO11" s="723"/>
      <c r="ESP11" s="723"/>
      <c r="ESQ11" s="723"/>
      <c r="ESR11" s="723"/>
      <c r="ESS11" s="723"/>
      <c r="EST11" s="723"/>
      <c r="ESU11" s="723"/>
      <c r="ESV11" s="723"/>
      <c r="ESW11" s="723"/>
      <c r="ESX11" s="723"/>
      <c r="ESY11" s="723"/>
      <c r="ESZ11" s="723"/>
      <c r="ETA11" s="723"/>
      <c r="ETB11" s="723"/>
      <c r="ETC11" s="723"/>
      <c r="ETD11" s="723"/>
      <c r="ETE11" s="723"/>
      <c r="ETF11" s="723"/>
      <c r="ETG11" s="723"/>
      <c r="ETH11" s="723"/>
      <c r="ETI11" s="723"/>
      <c r="ETJ11" s="723"/>
      <c r="ETK11" s="723"/>
      <c r="ETL11" s="723"/>
      <c r="ETM11" s="723"/>
      <c r="ETN11" s="723"/>
      <c r="ETO11" s="723"/>
      <c r="ETP11" s="723"/>
      <c r="ETQ11" s="723"/>
      <c r="ETR11" s="723"/>
      <c r="ETS11" s="723"/>
      <c r="ETT11" s="723"/>
      <c r="ETU11" s="723"/>
      <c r="ETV11" s="723"/>
      <c r="ETW11" s="723"/>
      <c r="ETX11" s="723"/>
      <c r="ETY11" s="723"/>
      <c r="ETZ11" s="723"/>
      <c r="EUA11" s="723"/>
      <c r="EUB11" s="723"/>
      <c r="EUC11" s="723"/>
      <c r="EUD11" s="723"/>
      <c r="EUE11" s="723"/>
      <c r="EUF11" s="723"/>
      <c r="EUG11" s="723"/>
      <c r="EUH11" s="723"/>
      <c r="EUI11" s="723"/>
      <c r="EUJ11" s="723"/>
      <c r="EUK11" s="723"/>
      <c r="EUL11" s="723"/>
      <c r="EUM11" s="723"/>
      <c r="EUN11" s="723"/>
      <c r="EUO11" s="723"/>
      <c r="EUP11" s="723"/>
      <c r="EUQ11" s="723"/>
      <c r="EUR11" s="723"/>
      <c r="EUS11" s="723"/>
      <c r="EUT11" s="723"/>
      <c r="EUU11" s="723"/>
      <c r="EUV11" s="723"/>
      <c r="EUW11" s="723"/>
      <c r="EUX11" s="723"/>
      <c r="EUY11" s="723"/>
      <c r="EUZ11" s="723"/>
      <c r="EVA11" s="723"/>
      <c r="EVB11" s="723"/>
      <c r="EVC11" s="723"/>
      <c r="EVD11" s="723"/>
      <c r="EVE11" s="723"/>
      <c r="EVF11" s="723"/>
      <c r="EVG11" s="723"/>
      <c r="EVH11" s="723"/>
      <c r="EVI11" s="723"/>
      <c r="EVJ11" s="723"/>
      <c r="EVK11" s="723"/>
      <c r="EVL11" s="723"/>
      <c r="EVM11" s="723"/>
      <c r="EVN11" s="723"/>
      <c r="EVO11" s="723"/>
      <c r="EVP11" s="723"/>
      <c r="EVQ11" s="723"/>
      <c r="EVR11" s="723"/>
      <c r="EVS11" s="723"/>
      <c r="EVT11" s="723"/>
      <c r="EVU11" s="723"/>
      <c r="EVV11" s="723"/>
      <c r="EVW11" s="723"/>
      <c r="EVX11" s="723"/>
      <c r="EVY11" s="723"/>
      <c r="EVZ11" s="723"/>
      <c r="EWA11" s="723"/>
      <c r="EWB11" s="723"/>
      <c r="EWC11" s="723"/>
      <c r="EWD11" s="723"/>
      <c r="EWE11" s="723"/>
      <c r="EWF11" s="723"/>
      <c r="EWG11" s="723"/>
      <c r="EWH11" s="723"/>
      <c r="EWI11" s="723"/>
      <c r="EWJ11" s="723"/>
      <c r="EWK11" s="723"/>
      <c r="EWL11" s="723"/>
      <c r="EWM11" s="723"/>
      <c r="EWN11" s="723"/>
      <c r="EWO11" s="723"/>
      <c r="EWP11" s="723"/>
      <c r="EWQ11" s="723"/>
      <c r="EWR11" s="723"/>
      <c r="EWS11" s="723"/>
      <c r="EWT11" s="723"/>
      <c r="EWU11" s="723"/>
      <c r="EWV11" s="723"/>
      <c r="EWW11" s="723"/>
      <c r="EWX11" s="723"/>
      <c r="EWY11" s="723"/>
      <c r="EWZ11" s="723"/>
      <c r="EXA11" s="723"/>
      <c r="EXB11" s="723"/>
      <c r="EXC11" s="723"/>
      <c r="EXD11" s="723"/>
      <c r="EXE11" s="723"/>
      <c r="EXF11" s="723"/>
      <c r="EXG11" s="723"/>
      <c r="EXH11" s="723"/>
      <c r="EXI11" s="723"/>
      <c r="EXJ11" s="723"/>
      <c r="EXK11" s="723"/>
      <c r="EXL11" s="723"/>
      <c r="EXM11" s="723"/>
      <c r="EXN11" s="723"/>
      <c r="EXO11" s="723"/>
      <c r="EXP11" s="723"/>
      <c r="EXQ11" s="723"/>
      <c r="EXR11" s="723"/>
      <c r="EXS11" s="723"/>
      <c r="EXT11" s="723"/>
      <c r="EXU11" s="723"/>
      <c r="EXV11" s="723"/>
      <c r="EXW11" s="723"/>
      <c r="EXX11" s="723"/>
      <c r="EXY11" s="723"/>
      <c r="EXZ11" s="723"/>
      <c r="EYA11" s="723"/>
      <c r="EYB11" s="723"/>
      <c r="EYC11" s="723"/>
      <c r="EYD11" s="723"/>
      <c r="EYE11" s="723"/>
      <c r="EYF11" s="723"/>
      <c r="EYG11" s="723"/>
      <c r="EYH11" s="723"/>
      <c r="EYI11" s="723"/>
      <c r="EYJ11" s="723"/>
      <c r="EYK11" s="723"/>
      <c r="EYL11" s="723"/>
      <c r="EYM11" s="723"/>
      <c r="EYN11" s="723"/>
      <c r="EYO11" s="723"/>
      <c r="EYP11" s="723"/>
      <c r="EYQ11" s="723"/>
      <c r="EYR11" s="723"/>
      <c r="EYS11" s="723"/>
      <c r="EYT11" s="723"/>
      <c r="EYU11" s="723"/>
      <c r="EYV11" s="723"/>
      <c r="EYW11" s="723"/>
      <c r="EYX11" s="723"/>
      <c r="EYY11" s="723"/>
      <c r="EYZ11" s="723"/>
      <c r="EZA11" s="723"/>
      <c r="EZB11" s="723"/>
      <c r="EZC11" s="723"/>
      <c r="EZD11" s="723"/>
      <c r="EZE11" s="723"/>
      <c r="EZF11" s="723"/>
      <c r="EZG11" s="723"/>
      <c r="EZH11" s="723"/>
      <c r="EZI11" s="723"/>
      <c r="EZJ11" s="723"/>
      <c r="EZK11" s="723"/>
      <c r="EZL11" s="723"/>
      <c r="EZM11" s="723"/>
      <c r="EZN11" s="723"/>
      <c r="EZO11" s="723"/>
      <c r="EZP11" s="723"/>
      <c r="EZQ11" s="723"/>
      <c r="EZR11" s="723"/>
      <c r="EZS11" s="723"/>
      <c r="EZT11" s="723"/>
      <c r="EZU11" s="723"/>
      <c r="EZV11" s="723"/>
      <c r="EZW11" s="723"/>
      <c r="EZX11" s="723"/>
      <c r="EZY11" s="723"/>
      <c r="EZZ11" s="723"/>
      <c r="FAA11" s="723"/>
      <c r="FAB11" s="723"/>
      <c r="FAC11" s="723"/>
      <c r="FAD11" s="723"/>
      <c r="FAE11" s="723"/>
      <c r="FAF11" s="723"/>
      <c r="FAG11" s="723"/>
      <c r="FAH11" s="723"/>
      <c r="FAI11" s="723"/>
      <c r="FAJ11" s="723"/>
      <c r="FAK11" s="723"/>
      <c r="FAL11" s="723"/>
      <c r="FAM11" s="723"/>
      <c r="FAN11" s="723"/>
      <c r="FAO11" s="723"/>
      <c r="FAP11" s="723"/>
      <c r="FAQ11" s="723"/>
      <c r="FAR11" s="723"/>
      <c r="FAS11" s="723"/>
      <c r="FAT11" s="723"/>
      <c r="FAU11" s="723"/>
      <c r="FAV11" s="723"/>
      <c r="FAW11" s="723"/>
      <c r="FAX11" s="723"/>
      <c r="FAY11" s="723"/>
      <c r="FAZ11" s="723"/>
      <c r="FBA11" s="723"/>
      <c r="FBB11" s="723"/>
      <c r="FBC11" s="723"/>
      <c r="FBD11" s="723"/>
      <c r="FBE11" s="723"/>
      <c r="FBF11" s="723"/>
      <c r="FBG11" s="723"/>
      <c r="FBH11" s="723"/>
      <c r="FBI11" s="723"/>
      <c r="FBJ11" s="723"/>
      <c r="FBK11" s="723"/>
      <c r="FBL11" s="723"/>
      <c r="FBM11" s="723"/>
      <c r="FBN11" s="723"/>
      <c r="FBO11" s="723"/>
      <c r="FBP11" s="723"/>
      <c r="FBQ11" s="723"/>
      <c r="FBR11" s="723"/>
      <c r="FBS11" s="723"/>
      <c r="FBT11" s="723"/>
      <c r="FBU11" s="723"/>
      <c r="FBV11" s="723"/>
      <c r="FBW11" s="723"/>
      <c r="FBX11" s="723"/>
      <c r="FBY11" s="723"/>
      <c r="FBZ11" s="723"/>
      <c r="FCA11" s="723"/>
      <c r="FCB11" s="723"/>
      <c r="FCC11" s="723"/>
      <c r="FCD11" s="723"/>
      <c r="FCE11" s="723"/>
      <c r="FCF11" s="723"/>
      <c r="FCG11" s="723"/>
      <c r="FCH11" s="723"/>
      <c r="FCI11" s="723"/>
      <c r="FCJ11" s="723"/>
      <c r="FCK11" s="723"/>
      <c r="FCL11" s="723"/>
      <c r="FCM11" s="723"/>
      <c r="FCN11" s="723"/>
      <c r="FCO11" s="723"/>
      <c r="FCP11" s="723"/>
      <c r="FCQ11" s="723"/>
      <c r="FCR11" s="723"/>
      <c r="FCS11" s="723"/>
      <c r="FCT11" s="723"/>
      <c r="FCU11" s="723"/>
      <c r="FCV11" s="723"/>
      <c r="FCW11" s="723"/>
      <c r="FCX11" s="723"/>
      <c r="FCY11" s="723"/>
      <c r="FCZ11" s="723"/>
      <c r="FDA11" s="723"/>
      <c r="FDB11" s="723"/>
      <c r="FDC11" s="723"/>
      <c r="FDD11" s="723"/>
      <c r="FDE11" s="723"/>
      <c r="FDF11" s="723"/>
      <c r="FDG11" s="723"/>
      <c r="FDH11" s="723"/>
      <c r="FDI11" s="723"/>
      <c r="FDJ11" s="723"/>
      <c r="FDK11" s="723"/>
      <c r="FDL11" s="723"/>
      <c r="FDM11" s="723"/>
      <c r="FDN11" s="723"/>
      <c r="FDO11" s="723"/>
      <c r="FDP11" s="723"/>
      <c r="FDQ11" s="723"/>
      <c r="FDR11" s="723"/>
      <c r="FDS11" s="723"/>
      <c r="FDT11" s="723"/>
      <c r="FDU11" s="723"/>
      <c r="FDV11" s="723"/>
      <c r="FDW11" s="723"/>
      <c r="FDX11" s="723"/>
      <c r="FDY11" s="723"/>
      <c r="FDZ11" s="723"/>
      <c r="FEA11" s="723"/>
      <c r="FEB11" s="723"/>
      <c r="FEC11" s="723"/>
      <c r="FED11" s="723"/>
      <c r="FEE11" s="723"/>
      <c r="FEF11" s="723"/>
      <c r="FEG11" s="723"/>
      <c r="FEH11" s="723"/>
      <c r="FEI11" s="723"/>
      <c r="FEJ11" s="723"/>
      <c r="FEK11" s="723"/>
      <c r="FEL11" s="723"/>
      <c r="FEM11" s="723"/>
      <c r="FEN11" s="723"/>
      <c r="FEO11" s="723"/>
      <c r="FEP11" s="723"/>
      <c r="FEQ11" s="723"/>
      <c r="FER11" s="723"/>
      <c r="FES11" s="723"/>
      <c r="FET11" s="723"/>
      <c r="FEU11" s="723"/>
      <c r="FEV11" s="723"/>
      <c r="FEW11" s="723"/>
      <c r="FEX11" s="723"/>
      <c r="FEY11" s="723"/>
      <c r="FEZ11" s="723"/>
      <c r="FFA11" s="723"/>
      <c r="FFB11" s="723"/>
      <c r="FFC11" s="723"/>
      <c r="FFD11" s="723"/>
      <c r="FFE11" s="723"/>
      <c r="FFF11" s="723"/>
      <c r="FFG11" s="723"/>
      <c r="FFH11" s="723"/>
      <c r="FFI11" s="723"/>
      <c r="FFJ11" s="723"/>
      <c r="FFK11" s="723"/>
      <c r="FFL11" s="723"/>
      <c r="FFM11" s="723"/>
      <c r="FFN11" s="723"/>
      <c r="FFO11" s="723"/>
      <c r="FFP11" s="723"/>
      <c r="FFQ11" s="723"/>
      <c r="FFR11" s="723"/>
      <c r="FFS11" s="723"/>
      <c r="FFT11" s="723"/>
      <c r="FFU11" s="723"/>
      <c r="FFV11" s="723"/>
      <c r="FFW11" s="723"/>
      <c r="FFX11" s="723"/>
      <c r="FFY11" s="723"/>
      <c r="FFZ11" s="723"/>
      <c r="FGA11" s="723"/>
      <c r="FGB11" s="723"/>
      <c r="FGC11" s="723"/>
      <c r="FGD11" s="723"/>
      <c r="FGE11" s="723"/>
      <c r="FGF11" s="723"/>
      <c r="FGG11" s="723"/>
      <c r="FGH11" s="723"/>
      <c r="FGI11" s="723"/>
      <c r="FGJ11" s="723"/>
      <c r="FGK11" s="723"/>
      <c r="FGL11" s="723"/>
      <c r="FGM11" s="723"/>
      <c r="FGN11" s="723"/>
      <c r="FGO11" s="723"/>
      <c r="FGP11" s="723"/>
      <c r="FGQ11" s="723"/>
      <c r="FGR11" s="723"/>
      <c r="FGS11" s="723"/>
      <c r="FGT11" s="723"/>
      <c r="FGU11" s="723"/>
      <c r="FGV11" s="723"/>
      <c r="FGW11" s="723"/>
      <c r="FGX11" s="723"/>
      <c r="FGY11" s="723"/>
      <c r="FGZ11" s="723"/>
      <c r="FHA11" s="723"/>
      <c r="FHB11" s="723"/>
      <c r="FHC11" s="723"/>
      <c r="FHD11" s="723"/>
      <c r="FHE11" s="723"/>
      <c r="FHF11" s="723"/>
      <c r="FHG11" s="723"/>
      <c r="FHH11" s="723"/>
      <c r="FHI11" s="723"/>
      <c r="FHJ11" s="723"/>
      <c r="FHK11" s="723"/>
      <c r="FHL11" s="723"/>
      <c r="FHM11" s="723"/>
      <c r="FHN11" s="723"/>
      <c r="FHO11" s="723"/>
      <c r="FHP11" s="723"/>
      <c r="FHQ11" s="723"/>
      <c r="FHR11" s="723"/>
      <c r="FHS11" s="723"/>
      <c r="FHT11" s="723"/>
      <c r="FHU11" s="723"/>
      <c r="FHV11" s="723"/>
      <c r="FHW11" s="723"/>
      <c r="FHX11" s="723"/>
      <c r="FHY11" s="723"/>
      <c r="FHZ11" s="723"/>
      <c r="FIA11" s="723"/>
      <c r="FIB11" s="723"/>
      <c r="FIC11" s="723"/>
      <c r="FID11" s="723"/>
      <c r="FIE11" s="723"/>
      <c r="FIF11" s="723"/>
      <c r="FIG11" s="723"/>
      <c r="FIH11" s="723"/>
      <c r="FII11" s="723"/>
      <c r="FIJ11" s="723"/>
      <c r="FIK11" s="723"/>
      <c r="FIL11" s="723"/>
      <c r="FIM11" s="723"/>
      <c r="FIN11" s="723"/>
      <c r="FIO11" s="723"/>
      <c r="FIP11" s="723"/>
      <c r="FIQ11" s="723"/>
      <c r="FIR11" s="723"/>
      <c r="FIS11" s="723"/>
      <c r="FIT11" s="723"/>
      <c r="FIU11" s="723"/>
      <c r="FIV11" s="723"/>
      <c r="FIW11" s="723"/>
      <c r="FIX11" s="723"/>
      <c r="FIY11" s="723"/>
      <c r="FIZ11" s="723"/>
      <c r="FJA11" s="723"/>
      <c r="FJB11" s="723"/>
      <c r="FJC11" s="723"/>
      <c r="FJD11" s="723"/>
      <c r="FJE11" s="723"/>
      <c r="FJF11" s="723"/>
      <c r="FJG11" s="723"/>
      <c r="FJH11" s="723"/>
      <c r="FJI11" s="723"/>
      <c r="FJJ11" s="723"/>
      <c r="FJK11" s="723"/>
      <c r="FJL11" s="723"/>
      <c r="FJM11" s="723"/>
      <c r="FJN11" s="723"/>
      <c r="FJO11" s="723"/>
      <c r="FJP11" s="723"/>
      <c r="FJQ11" s="723"/>
      <c r="FJR11" s="723"/>
      <c r="FJS11" s="723"/>
      <c r="FJT11" s="723"/>
      <c r="FJU11" s="723"/>
      <c r="FJV11" s="723"/>
      <c r="FJW11" s="723"/>
      <c r="FJX11" s="723"/>
      <c r="FJY11" s="723"/>
      <c r="FJZ11" s="723"/>
      <c r="FKA11" s="723"/>
      <c r="FKB11" s="723"/>
      <c r="FKC11" s="723"/>
      <c r="FKD11" s="723"/>
      <c r="FKE11" s="723"/>
      <c r="FKF11" s="723"/>
      <c r="FKG11" s="723"/>
      <c r="FKH11" s="723"/>
      <c r="FKI11" s="723"/>
      <c r="FKJ11" s="723"/>
      <c r="FKK11" s="723"/>
      <c r="FKL11" s="723"/>
      <c r="FKM11" s="723"/>
      <c r="FKN11" s="723"/>
      <c r="FKO11" s="723"/>
      <c r="FKP11" s="723"/>
      <c r="FKQ11" s="723"/>
      <c r="FKR11" s="723"/>
      <c r="FKS11" s="723"/>
      <c r="FKT11" s="723"/>
      <c r="FKU11" s="723"/>
      <c r="FKV11" s="723"/>
      <c r="FKW11" s="723"/>
      <c r="FKX11" s="723"/>
      <c r="FKY11" s="723"/>
      <c r="FKZ11" s="723"/>
      <c r="FLA11" s="723"/>
      <c r="FLB11" s="723"/>
      <c r="FLC11" s="723"/>
      <c r="FLD11" s="723"/>
      <c r="FLE11" s="723"/>
      <c r="FLF11" s="723"/>
      <c r="FLG11" s="723"/>
      <c r="FLH11" s="723"/>
      <c r="FLI11" s="723"/>
      <c r="FLJ11" s="723"/>
      <c r="FLK11" s="723"/>
      <c r="FLL11" s="723"/>
      <c r="FLM11" s="723"/>
      <c r="FLN11" s="723"/>
      <c r="FLO11" s="723"/>
      <c r="FLP11" s="723"/>
      <c r="FLQ11" s="723"/>
      <c r="FLR11" s="723"/>
      <c r="FLS11" s="723"/>
      <c r="FLT11" s="723"/>
      <c r="FLU11" s="723"/>
      <c r="FLV11" s="723"/>
      <c r="FLW11" s="723"/>
      <c r="FLX11" s="723"/>
      <c r="FLY11" s="723"/>
      <c r="FLZ11" s="723"/>
      <c r="FMA11" s="723"/>
      <c r="FMB11" s="723"/>
      <c r="FMC11" s="723"/>
      <c r="FMD11" s="723"/>
      <c r="FME11" s="723"/>
      <c r="FMF11" s="723"/>
      <c r="FMG11" s="723"/>
      <c r="FMH11" s="723"/>
      <c r="FMI11" s="723"/>
      <c r="FMJ11" s="723"/>
      <c r="FMK11" s="723"/>
      <c r="FML11" s="723"/>
      <c r="FMM11" s="723"/>
      <c r="FMN11" s="723"/>
      <c r="FMO11" s="723"/>
      <c r="FMP11" s="723"/>
      <c r="FMQ11" s="723"/>
      <c r="FMR11" s="723"/>
      <c r="FMS11" s="723"/>
      <c r="FMT11" s="723"/>
      <c r="FMU11" s="723"/>
      <c r="FMV11" s="723"/>
      <c r="FMW11" s="723"/>
      <c r="FMX11" s="723"/>
      <c r="FMY11" s="723"/>
      <c r="FMZ11" s="723"/>
      <c r="FNA11" s="723"/>
      <c r="FNB11" s="723"/>
      <c r="FNC11" s="723"/>
      <c r="FND11" s="723"/>
      <c r="FNE11" s="723"/>
      <c r="FNF11" s="723"/>
      <c r="FNG11" s="723"/>
      <c r="FNH11" s="723"/>
      <c r="FNI11" s="723"/>
      <c r="FNJ11" s="723"/>
      <c r="FNK11" s="723"/>
      <c r="FNL11" s="723"/>
      <c r="FNM11" s="723"/>
      <c r="FNN11" s="723"/>
      <c r="FNO11" s="723"/>
      <c r="FNP11" s="723"/>
      <c r="FNQ11" s="723"/>
      <c r="FNR11" s="723"/>
      <c r="FNS11" s="723"/>
      <c r="FNT11" s="723"/>
      <c r="FNU11" s="723"/>
      <c r="FNV11" s="723"/>
      <c r="FNW11" s="723"/>
      <c r="FNX11" s="723"/>
      <c r="FNY11" s="723"/>
      <c r="FNZ11" s="723"/>
      <c r="FOA11" s="723"/>
      <c r="FOB11" s="723"/>
      <c r="FOC11" s="723"/>
      <c r="FOD11" s="723"/>
      <c r="FOE11" s="723"/>
      <c r="FOF11" s="723"/>
      <c r="FOG11" s="723"/>
      <c r="FOH11" s="723"/>
      <c r="FOI11" s="723"/>
      <c r="FOJ11" s="723"/>
      <c r="FOK11" s="723"/>
      <c r="FOL11" s="723"/>
      <c r="FOM11" s="723"/>
      <c r="FON11" s="723"/>
      <c r="FOO11" s="723"/>
      <c r="FOP11" s="723"/>
      <c r="FOQ11" s="723"/>
      <c r="FOR11" s="723"/>
      <c r="FOS11" s="723"/>
      <c r="FOT11" s="723"/>
      <c r="FOU11" s="723"/>
      <c r="FOV11" s="723"/>
      <c r="FOW11" s="723"/>
      <c r="FOX11" s="723"/>
      <c r="FOY11" s="723"/>
      <c r="FOZ11" s="723"/>
      <c r="FPA11" s="723"/>
      <c r="FPB11" s="723"/>
      <c r="FPC11" s="723"/>
      <c r="FPD11" s="723"/>
      <c r="FPE11" s="723"/>
      <c r="FPF11" s="723"/>
      <c r="FPG11" s="723"/>
      <c r="FPH11" s="723"/>
      <c r="FPI11" s="723"/>
      <c r="FPJ11" s="723"/>
      <c r="FPK11" s="723"/>
      <c r="FPL11" s="723"/>
      <c r="FPM11" s="723"/>
      <c r="FPN11" s="723"/>
      <c r="FPO11" s="723"/>
      <c r="FPP11" s="723"/>
      <c r="FPQ11" s="723"/>
      <c r="FPR11" s="723"/>
      <c r="FPS11" s="723"/>
      <c r="FPT11" s="723"/>
      <c r="FPU11" s="723"/>
      <c r="FPV11" s="723"/>
      <c r="FPW11" s="723"/>
      <c r="FPX11" s="723"/>
      <c r="FPY11" s="723"/>
      <c r="FPZ11" s="723"/>
      <c r="FQA11" s="723"/>
      <c r="FQB11" s="723"/>
      <c r="FQC11" s="723"/>
      <c r="FQD11" s="723"/>
      <c r="FQE11" s="723"/>
      <c r="FQF11" s="723"/>
      <c r="FQG11" s="723"/>
      <c r="FQH11" s="723"/>
      <c r="FQI11" s="723"/>
      <c r="FQJ11" s="723"/>
      <c r="FQK11" s="723"/>
      <c r="FQL11" s="723"/>
      <c r="FQM11" s="723"/>
      <c r="FQN11" s="723"/>
      <c r="FQO11" s="723"/>
      <c r="FQP11" s="723"/>
      <c r="FQQ11" s="723"/>
      <c r="FQR11" s="723"/>
      <c r="FQS11" s="723"/>
      <c r="FQT11" s="723"/>
      <c r="FQU11" s="723"/>
      <c r="FQV11" s="723"/>
      <c r="FQW11" s="723"/>
      <c r="FQX11" s="723"/>
      <c r="FQY11" s="723"/>
      <c r="FQZ11" s="723"/>
      <c r="FRA11" s="723"/>
      <c r="FRB11" s="723"/>
      <c r="FRC11" s="723"/>
      <c r="FRD11" s="723"/>
      <c r="FRE11" s="723"/>
      <c r="FRF11" s="723"/>
      <c r="FRG11" s="723"/>
      <c r="FRH11" s="723"/>
      <c r="FRI11" s="723"/>
      <c r="FRJ11" s="723"/>
      <c r="FRK11" s="723"/>
      <c r="FRL11" s="723"/>
      <c r="FRM11" s="723"/>
      <c r="FRN11" s="723"/>
      <c r="FRO11" s="723"/>
      <c r="FRP11" s="723"/>
      <c r="FRQ11" s="723"/>
      <c r="FRR11" s="723"/>
      <c r="FRS11" s="723"/>
      <c r="FRT11" s="723"/>
      <c r="FRU11" s="723"/>
      <c r="FRV11" s="723"/>
      <c r="FRW11" s="723"/>
      <c r="FRX11" s="723"/>
      <c r="FRY11" s="723"/>
      <c r="FRZ11" s="723"/>
      <c r="FSA11" s="723"/>
      <c r="FSB11" s="723"/>
      <c r="FSC11" s="723"/>
      <c r="FSD11" s="723"/>
      <c r="FSE11" s="723"/>
      <c r="FSF11" s="723"/>
      <c r="FSG11" s="723"/>
      <c r="FSH11" s="723"/>
      <c r="FSI11" s="723"/>
      <c r="FSJ11" s="723"/>
      <c r="FSK11" s="723"/>
      <c r="FSL11" s="723"/>
      <c r="FSM11" s="723"/>
      <c r="FSN11" s="723"/>
      <c r="FSO11" s="723"/>
      <c r="FSP11" s="723"/>
      <c r="FSQ11" s="723"/>
      <c r="FSR11" s="723"/>
      <c r="FSS11" s="723"/>
      <c r="FST11" s="723"/>
      <c r="FSU11" s="723"/>
      <c r="FSV11" s="723"/>
      <c r="FSW11" s="723"/>
      <c r="FSX11" s="723"/>
      <c r="FSY11" s="723"/>
      <c r="FSZ11" s="723"/>
      <c r="FTA11" s="723"/>
      <c r="FTB11" s="723"/>
      <c r="FTC11" s="723"/>
      <c r="FTD11" s="723"/>
      <c r="FTE11" s="723"/>
      <c r="FTF11" s="723"/>
      <c r="FTG11" s="723"/>
      <c r="FTH11" s="723"/>
      <c r="FTI11" s="723"/>
      <c r="FTJ11" s="723"/>
      <c r="FTK11" s="723"/>
      <c r="FTL11" s="723"/>
      <c r="FTM11" s="723"/>
      <c r="FTN11" s="723"/>
      <c r="FTO11" s="723"/>
      <c r="FTP11" s="723"/>
      <c r="FTQ11" s="723"/>
      <c r="FTR11" s="723"/>
      <c r="FTS11" s="723"/>
      <c r="FTT11" s="723"/>
      <c r="FTU11" s="723"/>
      <c r="FTV11" s="723"/>
      <c r="FTW11" s="723"/>
      <c r="FTX11" s="723"/>
      <c r="FTY11" s="723"/>
      <c r="FTZ11" s="723"/>
      <c r="FUA11" s="723"/>
      <c r="FUB11" s="723"/>
      <c r="FUC11" s="723"/>
      <c r="FUD11" s="723"/>
      <c r="FUE11" s="723"/>
      <c r="FUF11" s="723"/>
      <c r="FUG11" s="723"/>
      <c r="FUH11" s="723"/>
      <c r="FUI11" s="723"/>
      <c r="FUJ11" s="723"/>
      <c r="FUK11" s="723"/>
      <c r="FUL11" s="723"/>
      <c r="FUM11" s="723"/>
      <c r="FUN11" s="723"/>
      <c r="FUO11" s="723"/>
      <c r="FUP11" s="723"/>
      <c r="FUQ11" s="723"/>
      <c r="FUR11" s="723"/>
      <c r="FUS11" s="723"/>
      <c r="FUT11" s="723"/>
      <c r="FUU11" s="723"/>
      <c r="FUV11" s="723"/>
      <c r="FUW11" s="723"/>
      <c r="FUX11" s="723"/>
      <c r="FUY11" s="723"/>
      <c r="FUZ11" s="723"/>
      <c r="FVA11" s="723"/>
      <c r="FVB11" s="723"/>
      <c r="FVC11" s="723"/>
      <c r="FVD11" s="723"/>
      <c r="FVE11" s="723"/>
      <c r="FVF11" s="723"/>
      <c r="FVG11" s="723"/>
      <c r="FVH11" s="723"/>
      <c r="FVI11" s="723"/>
      <c r="FVJ11" s="723"/>
      <c r="FVK11" s="723"/>
      <c r="FVL11" s="723"/>
      <c r="FVM11" s="723"/>
      <c r="FVN11" s="723"/>
      <c r="FVO11" s="723"/>
      <c r="FVP11" s="723"/>
      <c r="FVQ11" s="723"/>
      <c r="FVR11" s="723"/>
      <c r="FVS11" s="723"/>
      <c r="FVT11" s="723"/>
      <c r="FVU11" s="723"/>
      <c r="FVV11" s="723"/>
      <c r="FVW11" s="723"/>
      <c r="FVX11" s="723"/>
      <c r="FVY11" s="723"/>
      <c r="FVZ11" s="723"/>
      <c r="FWA11" s="723"/>
      <c r="FWB11" s="723"/>
      <c r="FWC11" s="723"/>
      <c r="FWD11" s="723"/>
      <c r="FWE11" s="723"/>
      <c r="FWF11" s="723"/>
      <c r="FWG11" s="723"/>
      <c r="FWH11" s="723"/>
      <c r="FWI11" s="723"/>
      <c r="FWJ11" s="723"/>
      <c r="FWK11" s="723"/>
      <c r="FWL11" s="723"/>
      <c r="FWM11" s="723"/>
      <c r="FWN11" s="723"/>
      <c r="FWO11" s="723"/>
      <c r="FWP11" s="723"/>
      <c r="FWQ11" s="723"/>
      <c r="FWR11" s="723"/>
      <c r="FWS11" s="723"/>
      <c r="FWT11" s="723"/>
      <c r="FWU11" s="723"/>
      <c r="FWV11" s="723"/>
      <c r="FWW11" s="723"/>
      <c r="FWX11" s="723"/>
      <c r="FWY11" s="723"/>
      <c r="FWZ11" s="723"/>
      <c r="FXA11" s="723"/>
      <c r="FXB11" s="723"/>
      <c r="FXC11" s="723"/>
      <c r="FXD11" s="723"/>
      <c r="FXE11" s="723"/>
      <c r="FXF11" s="723"/>
      <c r="FXG11" s="723"/>
      <c r="FXH11" s="723"/>
      <c r="FXI11" s="723"/>
      <c r="FXJ11" s="723"/>
      <c r="FXK11" s="723"/>
      <c r="FXL11" s="723"/>
      <c r="FXM11" s="723"/>
      <c r="FXN11" s="723"/>
      <c r="FXO11" s="723"/>
      <c r="FXP11" s="723"/>
      <c r="FXQ11" s="723"/>
      <c r="FXR11" s="723"/>
      <c r="FXS11" s="723"/>
      <c r="FXT11" s="723"/>
      <c r="FXU11" s="723"/>
      <c r="FXV11" s="723"/>
      <c r="FXW11" s="723"/>
      <c r="FXX11" s="723"/>
      <c r="FXY11" s="723"/>
      <c r="FXZ11" s="723"/>
      <c r="FYA11" s="723"/>
      <c r="FYB11" s="723"/>
      <c r="FYC11" s="723"/>
      <c r="FYD11" s="723"/>
      <c r="FYE11" s="723"/>
      <c r="FYF11" s="723"/>
      <c r="FYG11" s="723"/>
      <c r="FYH11" s="723"/>
      <c r="FYI11" s="723"/>
      <c r="FYJ11" s="723"/>
      <c r="FYK11" s="723"/>
      <c r="FYL11" s="723"/>
      <c r="FYM11" s="723"/>
      <c r="FYN11" s="723"/>
      <c r="FYO11" s="723"/>
      <c r="FYP11" s="723"/>
      <c r="FYQ11" s="723"/>
      <c r="FYR11" s="723"/>
      <c r="FYS11" s="723"/>
      <c r="FYT11" s="723"/>
      <c r="FYU11" s="723"/>
      <c r="FYV11" s="723"/>
      <c r="FYW11" s="723"/>
      <c r="FYX11" s="723"/>
      <c r="FYY11" s="723"/>
      <c r="FYZ11" s="723"/>
      <c r="FZA11" s="723"/>
      <c r="FZB11" s="723"/>
      <c r="FZC11" s="723"/>
      <c r="FZD11" s="723"/>
      <c r="FZE11" s="723"/>
      <c r="FZF11" s="723"/>
      <c r="FZG11" s="723"/>
      <c r="FZH11" s="723"/>
      <c r="FZI11" s="723"/>
      <c r="FZJ11" s="723"/>
      <c r="FZK11" s="723"/>
      <c r="FZL11" s="723"/>
      <c r="FZM11" s="723"/>
      <c r="FZN11" s="723"/>
      <c r="FZO11" s="723"/>
      <c r="FZP11" s="723"/>
      <c r="FZQ11" s="723"/>
      <c r="FZR11" s="723"/>
      <c r="FZS11" s="723"/>
      <c r="FZT11" s="723"/>
      <c r="FZU11" s="723"/>
      <c r="FZV11" s="723"/>
      <c r="FZW11" s="723"/>
      <c r="FZX11" s="723"/>
      <c r="FZY11" s="723"/>
      <c r="FZZ11" s="723"/>
      <c r="GAA11" s="723"/>
      <c r="GAB11" s="723"/>
      <c r="GAC11" s="723"/>
      <c r="GAD11" s="723"/>
      <c r="GAE11" s="723"/>
      <c r="GAF11" s="723"/>
      <c r="GAG11" s="723"/>
      <c r="GAH11" s="723"/>
      <c r="GAI11" s="723"/>
      <c r="GAJ11" s="723"/>
      <c r="GAK11" s="723"/>
      <c r="GAL11" s="723"/>
      <c r="GAM11" s="723"/>
      <c r="GAN11" s="723"/>
      <c r="GAO11" s="723"/>
      <c r="GAP11" s="723"/>
      <c r="GAQ11" s="723"/>
      <c r="GAR11" s="723"/>
      <c r="GAS11" s="723"/>
      <c r="GAT11" s="723"/>
      <c r="GAU11" s="723"/>
      <c r="GAV11" s="723"/>
      <c r="GAW11" s="723"/>
      <c r="GAX11" s="723"/>
      <c r="GAY11" s="723"/>
      <c r="GAZ11" s="723"/>
      <c r="GBA11" s="723"/>
      <c r="GBB11" s="723"/>
      <c r="GBC11" s="723"/>
      <c r="GBD11" s="723"/>
      <c r="GBE11" s="723"/>
      <c r="GBF11" s="723"/>
      <c r="GBG11" s="723"/>
      <c r="GBH11" s="723"/>
      <c r="GBI11" s="723"/>
      <c r="GBJ11" s="723"/>
      <c r="GBK11" s="723"/>
      <c r="GBL11" s="723"/>
      <c r="GBM11" s="723"/>
      <c r="GBN11" s="723"/>
      <c r="GBO11" s="723"/>
      <c r="GBP11" s="723"/>
      <c r="GBQ11" s="723"/>
      <c r="GBR11" s="723"/>
      <c r="GBS11" s="723"/>
      <c r="GBT11" s="723"/>
      <c r="GBU11" s="723"/>
      <c r="GBV11" s="723"/>
      <c r="GBW11" s="723"/>
      <c r="GBX11" s="723"/>
      <c r="GBY11" s="723"/>
      <c r="GBZ11" s="723"/>
      <c r="GCA11" s="723"/>
      <c r="GCB11" s="723"/>
      <c r="GCC11" s="723"/>
      <c r="GCD11" s="723"/>
      <c r="GCE11" s="723"/>
      <c r="GCF11" s="723"/>
      <c r="GCG11" s="723"/>
      <c r="GCH11" s="723"/>
      <c r="GCI11" s="723"/>
      <c r="GCJ11" s="723"/>
      <c r="GCK11" s="723"/>
      <c r="GCL11" s="723"/>
      <c r="GCM11" s="723"/>
      <c r="GCN11" s="723"/>
      <c r="GCO11" s="723"/>
      <c r="GCP11" s="723"/>
      <c r="GCQ11" s="723"/>
      <c r="GCR11" s="723"/>
      <c r="GCS11" s="723"/>
      <c r="GCT11" s="723"/>
      <c r="GCU11" s="723"/>
      <c r="GCV11" s="723"/>
      <c r="GCW11" s="723"/>
      <c r="GCX11" s="723"/>
      <c r="GCY11" s="723"/>
      <c r="GCZ11" s="723"/>
      <c r="GDA11" s="723"/>
      <c r="GDB11" s="723"/>
      <c r="GDC11" s="723"/>
      <c r="GDD11" s="723"/>
      <c r="GDE11" s="723"/>
      <c r="GDF11" s="723"/>
      <c r="GDG11" s="723"/>
      <c r="GDH11" s="723"/>
      <c r="GDI11" s="723"/>
      <c r="GDJ11" s="723"/>
      <c r="GDK11" s="723"/>
      <c r="GDL11" s="723"/>
      <c r="GDM11" s="723"/>
      <c r="GDN11" s="723"/>
      <c r="GDO11" s="723"/>
      <c r="GDP11" s="723"/>
      <c r="GDQ11" s="723"/>
      <c r="GDR11" s="723"/>
      <c r="GDS11" s="723"/>
      <c r="GDT11" s="723"/>
      <c r="GDU11" s="723"/>
      <c r="GDV11" s="723"/>
      <c r="GDW11" s="723"/>
      <c r="GDX11" s="723"/>
      <c r="GDY11" s="723"/>
      <c r="GDZ11" s="723"/>
      <c r="GEA11" s="723"/>
      <c r="GEB11" s="723"/>
      <c r="GEC11" s="723"/>
      <c r="GED11" s="723"/>
      <c r="GEE11" s="723"/>
      <c r="GEF11" s="723"/>
      <c r="GEG11" s="723"/>
      <c r="GEH11" s="723"/>
      <c r="GEI11" s="723"/>
      <c r="GEJ11" s="723"/>
      <c r="GEK11" s="723"/>
      <c r="GEL11" s="723"/>
      <c r="GEM11" s="723"/>
      <c r="GEN11" s="723"/>
      <c r="GEO11" s="723"/>
      <c r="GEP11" s="723"/>
      <c r="GEQ11" s="723"/>
      <c r="GER11" s="723"/>
      <c r="GES11" s="723"/>
      <c r="GET11" s="723"/>
      <c r="GEU11" s="723"/>
      <c r="GEV11" s="723"/>
      <c r="GEW11" s="723"/>
      <c r="GEX11" s="723"/>
      <c r="GEY11" s="723"/>
      <c r="GEZ11" s="723"/>
      <c r="GFA11" s="723"/>
      <c r="GFB11" s="723"/>
      <c r="GFC11" s="723"/>
      <c r="GFD11" s="723"/>
      <c r="GFE11" s="723"/>
      <c r="GFF11" s="723"/>
      <c r="GFG11" s="723"/>
      <c r="GFH11" s="723"/>
      <c r="GFI11" s="723"/>
      <c r="GFJ11" s="723"/>
      <c r="GFK11" s="723"/>
      <c r="GFL11" s="723"/>
      <c r="GFM11" s="723"/>
      <c r="GFN11" s="723"/>
      <c r="GFO11" s="723"/>
      <c r="GFP11" s="723"/>
      <c r="GFQ11" s="723"/>
      <c r="GFR11" s="723"/>
      <c r="GFS11" s="723"/>
      <c r="GFT11" s="723"/>
      <c r="GFU11" s="723"/>
      <c r="GFV11" s="723"/>
      <c r="GFW11" s="723"/>
      <c r="GFX11" s="723"/>
      <c r="GFY11" s="723"/>
      <c r="GFZ11" s="723"/>
      <c r="GGA11" s="723"/>
      <c r="GGB11" s="723"/>
      <c r="GGC11" s="723"/>
      <c r="GGD11" s="723"/>
      <c r="GGE11" s="723"/>
      <c r="GGF11" s="723"/>
      <c r="GGG11" s="723"/>
      <c r="GGH11" s="723"/>
      <c r="GGI11" s="723"/>
      <c r="GGJ11" s="723"/>
      <c r="GGK11" s="723"/>
      <c r="GGL11" s="723"/>
      <c r="GGM11" s="723"/>
      <c r="GGN11" s="723"/>
      <c r="GGO11" s="723"/>
      <c r="GGP11" s="723"/>
      <c r="GGQ11" s="723"/>
      <c r="GGR11" s="723"/>
      <c r="GGS11" s="723"/>
      <c r="GGT11" s="723"/>
      <c r="GGU11" s="723"/>
      <c r="GGV11" s="723"/>
      <c r="GGW11" s="723"/>
      <c r="GGX11" s="723"/>
      <c r="GGY11" s="723"/>
      <c r="GGZ11" s="723"/>
      <c r="GHA11" s="723"/>
      <c r="GHB11" s="723"/>
      <c r="GHC11" s="723"/>
      <c r="GHD11" s="723"/>
      <c r="GHE11" s="723"/>
      <c r="GHF11" s="723"/>
      <c r="GHG11" s="723"/>
      <c r="GHH11" s="723"/>
      <c r="GHI11" s="723"/>
      <c r="GHJ11" s="723"/>
      <c r="GHK11" s="723"/>
      <c r="GHL11" s="723"/>
      <c r="GHM11" s="723"/>
      <c r="GHN11" s="723"/>
      <c r="GHO11" s="723"/>
      <c r="GHP11" s="723"/>
      <c r="GHQ11" s="723"/>
      <c r="GHR11" s="723"/>
      <c r="GHS11" s="723"/>
      <c r="GHT11" s="723"/>
      <c r="GHU11" s="723"/>
      <c r="GHV11" s="723"/>
      <c r="GHW11" s="723"/>
      <c r="GHX11" s="723"/>
      <c r="GHY11" s="723"/>
      <c r="GHZ11" s="723"/>
      <c r="GIA11" s="723"/>
      <c r="GIB11" s="723"/>
      <c r="GIC11" s="723"/>
      <c r="GID11" s="723"/>
      <c r="GIE11" s="723"/>
      <c r="GIF11" s="723"/>
      <c r="GIG11" s="723"/>
      <c r="GIH11" s="723"/>
      <c r="GII11" s="723"/>
      <c r="GIJ11" s="723"/>
      <c r="GIK11" s="723"/>
      <c r="GIL11" s="723"/>
      <c r="GIM11" s="723"/>
      <c r="GIN11" s="723"/>
      <c r="GIO11" s="723"/>
      <c r="GIP11" s="723"/>
      <c r="GIQ11" s="723"/>
      <c r="GIR11" s="723"/>
      <c r="GIS11" s="723"/>
      <c r="GIT11" s="723"/>
      <c r="GIU11" s="723"/>
      <c r="GIV11" s="723"/>
      <c r="GIW11" s="723"/>
      <c r="GIX11" s="723"/>
      <c r="GIY11" s="723"/>
      <c r="GIZ11" s="723"/>
      <c r="GJA11" s="723"/>
      <c r="GJB11" s="723"/>
      <c r="GJC11" s="723"/>
      <c r="GJD11" s="723"/>
      <c r="GJE11" s="723"/>
      <c r="GJF11" s="723"/>
      <c r="GJG11" s="723"/>
      <c r="GJH11" s="723"/>
      <c r="GJI11" s="723"/>
      <c r="GJJ11" s="723"/>
      <c r="GJK11" s="723"/>
      <c r="GJL11" s="723"/>
      <c r="GJM11" s="723"/>
      <c r="GJN11" s="723"/>
      <c r="GJO11" s="723"/>
      <c r="GJP11" s="723"/>
      <c r="GJQ11" s="723"/>
      <c r="GJR11" s="723"/>
      <c r="GJS11" s="723"/>
      <c r="GJT11" s="723"/>
      <c r="GJU11" s="723"/>
      <c r="GJV11" s="723"/>
      <c r="GJW11" s="723"/>
      <c r="GJX11" s="723"/>
      <c r="GJY11" s="723"/>
      <c r="GJZ11" s="723"/>
      <c r="GKA11" s="723"/>
      <c r="GKB11" s="723"/>
      <c r="GKC11" s="723"/>
      <c r="GKD11" s="723"/>
      <c r="GKE11" s="723"/>
      <c r="GKF11" s="723"/>
      <c r="GKG11" s="723"/>
      <c r="GKH11" s="723"/>
      <c r="GKI11" s="723"/>
      <c r="GKJ11" s="723"/>
      <c r="GKK11" s="723"/>
      <c r="GKL11" s="723"/>
      <c r="GKM11" s="723"/>
      <c r="GKN11" s="723"/>
      <c r="GKO11" s="723"/>
      <c r="GKP11" s="723"/>
      <c r="GKQ11" s="723"/>
      <c r="GKR11" s="723"/>
      <c r="GKS11" s="723"/>
      <c r="GKT11" s="723"/>
      <c r="GKU11" s="723"/>
      <c r="GKV11" s="723"/>
      <c r="GKW11" s="723"/>
      <c r="GKX11" s="723"/>
      <c r="GKY11" s="723"/>
      <c r="GKZ11" s="723"/>
      <c r="GLA11" s="723"/>
      <c r="GLB11" s="723"/>
      <c r="GLC11" s="723"/>
      <c r="GLD11" s="723"/>
      <c r="GLE11" s="723"/>
      <c r="GLF11" s="723"/>
      <c r="GLG11" s="723"/>
      <c r="GLH11" s="723"/>
      <c r="GLI11" s="723"/>
      <c r="GLJ11" s="723"/>
      <c r="GLK11" s="723"/>
      <c r="GLL11" s="723"/>
      <c r="GLM11" s="723"/>
      <c r="GLN11" s="723"/>
      <c r="GLO11" s="723"/>
      <c r="GLP11" s="723"/>
      <c r="GLQ11" s="723"/>
      <c r="GLR11" s="723"/>
      <c r="GLS11" s="723"/>
      <c r="GLT11" s="723"/>
      <c r="GLU11" s="723"/>
      <c r="GLV11" s="723"/>
      <c r="GLW11" s="723"/>
      <c r="GLX11" s="723"/>
      <c r="GLY11" s="723"/>
      <c r="GLZ11" s="723"/>
      <c r="GMA11" s="723"/>
      <c r="GMB11" s="723"/>
      <c r="GMC11" s="723"/>
      <c r="GMD11" s="723"/>
      <c r="GME11" s="723"/>
      <c r="GMF11" s="723"/>
      <c r="GMG11" s="723"/>
      <c r="GMH11" s="723"/>
      <c r="GMI11" s="723"/>
      <c r="GMJ11" s="723"/>
      <c r="GMK11" s="723"/>
      <c r="GML11" s="723"/>
      <c r="GMM11" s="723"/>
      <c r="GMN11" s="723"/>
      <c r="GMO11" s="723"/>
      <c r="GMP11" s="723"/>
      <c r="GMQ11" s="723"/>
      <c r="GMR11" s="723"/>
      <c r="GMS11" s="723"/>
      <c r="GMT11" s="723"/>
      <c r="GMU11" s="723"/>
      <c r="GMV11" s="723"/>
      <c r="GMW11" s="723"/>
      <c r="GMX11" s="723"/>
      <c r="GMY11" s="723"/>
      <c r="GMZ11" s="723"/>
      <c r="GNA11" s="723"/>
      <c r="GNB11" s="723"/>
      <c r="GNC11" s="723"/>
      <c r="GND11" s="723"/>
      <c r="GNE11" s="723"/>
      <c r="GNF11" s="723"/>
      <c r="GNG11" s="723"/>
      <c r="GNH11" s="723"/>
      <c r="GNI11" s="723"/>
      <c r="GNJ11" s="723"/>
      <c r="GNK11" s="723"/>
      <c r="GNL11" s="723"/>
      <c r="GNM11" s="723"/>
      <c r="GNN11" s="723"/>
      <c r="GNO11" s="723"/>
      <c r="GNP11" s="723"/>
      <c r="GNQ11" s="723"/>
      <c r="GNR11" s="723"/>
      <c r="GNS11" s="723"/>
      <c r="GNT11" s="723"/>
      <c r="GNU11" s="723"/>
      <c r="GNV11" s="723"/>
      <c r="GNW11" s="723"/>
      <c r="GNX11" s="723"/>
      <c r="GNY11" s="723"/>
      <c r="GNZ11" s="723"/>
      <c r="GOA11" s="723"/>
      <c r="GOB11" s="723"/>
      <c r="GOC11" s="723"/>
      <c r="GOD11" s="723"/>
      <c r="GOE11" s="723"/>
      <c r="GOF11" s="723"/>
      <c r="GOG11" s="723"/>
      <c r="GOH11" s="723"/>
      <c r="GOI11" s="723"/>
      <c r="GOJ11" s="723"/>
      <c r="GOK11" s="723"/>
      <c r="GOL11" s="723"/>
      <c r="GOM11" s="723"/>
      <c r="GON11" s="723"/>
      <c r="GOO11" s="723"/>
      <c r="GOP11" s="723"/>
      <c r="GOQ11" s="723"/>
      <c r="GOR11" s="723"/>
      <c r="GOS11" s="723"/>
      <c r="GOT11" s="723"/>
      <c r="GOU11" s="723"/>
      <c r="GOV11" s="723"/>
      <c r="GOW11" s="723"/>
      <c r="GOX11" s="723"/>
      <c r="GOY11" s="723"/>
      <c r="GOZ11" s="723"/>
      <c r="GPA11" s="723"/>
      <c r="GPB11" s="723"/>
      <c r="GPC11" s="723"/>
      <c r="GPD11" s="723"/>
      <c r="GPE11" s="723"/>
      <c r="GPF11" s="723"/>
      <c r="GPG11" s="723"/>
      <c r="GPH11" s="723"/>
      <c r="GPI11" s="723"/>
      <c r="GPJ11" s="723"/>
      <c r="GPK11" s="723"/>
      <c r="GPL11" s="723"/>
      <c r="GPM11" s="723"/>
      <c r="GPN11" s="723"/>
      <c r="GPO11" s="723"/>
      <c r="GPP11" s="723"/>
      <c r="GPQ11" s="723"/>
      <c r="GPR11" s="723"/>
      <c r="GPS11" s="723"/>
      <c r="GPT11" s="723"/>
      <c r="GPU11" s="723"/>
      <c r="GPV11" s="723"/>
      <c r="GPW11" s="723"/>
      <c r="GPX11" s="723"/>
      <c r="GPY11" s="723"/>
      <c r="GPZ11" s="723"/>
      <c r="GQA11" s="723"/>
      <c r="GQB11" s="723"/>
      <c r="GQC11" s="723"/>
      <c r="GQD11" s="723"/>
      <c r="GQE11" s="723"/>
      <c r="GQF11" s="723"/>
      <c r="GQG11" s="723"/>
      <c r="GQH11" s="723"/>
      <c r="GQI11" s="723"/>
      <c r="GQJ11" s="723"/>
      <c r="GQK11" s="723"/>
      <c r="GQL11" s="723"/>
      <c r="GQM11" s="723"/>
      <c r="GQN11" s="723"/>
      <c r="GQO11" s="723"/>
      <c r="GQP11" s="723"/>
      <c r="GQQ11" s="723"/>
      <c r="GQR11" s="723"/>
      <c r="GQS11" s="723"/>
      <c r="GQT11" s="723"/>
      <c r="GQU11" s="723"/>
      <c r="GQV11" s="723"/>
      <c r="GQW11" s="723"/>
      <c r="GQX11" s="723"/>
      <c r="GQY11" s="723"/>
      <c r="GQZ11" s="723"/>
      <c r="GRA11" s="723"/>
      <c r="GRB11" s="723"/>
      <c r="GRC11" s="723"/>
      <c r="GRD11" s="723"/>
      <c r="GRE11" s="723"/>
      <c r="GRF11" s="723"/>
      <c r="GRG11" s="723"/>
      <c r="GRH11" s="723"/>
      <c r="GRI11" s="723"/>
      <c r="GRJ11" s="723"/>
      <c r="GRK11" s="723"/>
      <c r="GRL11" s="723"/>
      <c r="GRM11" s="723"/>
      <c r="GRN11" s="723"/>
      <c r="GRO11" s="723"/>
      <c r="GRP11" s="723"/>
      <c r="GRQ11" s="723"/>
      <c r="GRR11" s="723"/>
      <c r="GRS11" s="723"/>
      <c r="GRT11" s="723"/>
      <c r="GRU11" s="723"/>
      <c r="GRV11" s="723"/>
      <c r="GRW11" s="723"/>
      <c r="GRX11" s="723"/>
      <c r="GRY11" s="723"/>
      <c r="GRZ11" s="723"/>
      <c r="GSA11" s="723"/>
      <c r="GSB11" s="723"/>
      <c r="GSC11" s="723"/>
      <c r="GSD11" s="723"/>
      <c r="GSE11" s="723"/>
      <c r="GSF11" s="723"/>
      <c r="GSG11" s="723"/>
      <c r="GSH11" s="723"/>
      <c r="GSI11" s="723"/>
      <c r="GSJ11" s="723"/>
      <c r="GSK11" s="723"/>
      <c r="GSL11" s="723"/>
      <c r="GSM11" s="723"/>
      <c r="GSN11" s="723"/>
      <c r="GSO11" s="723"/>
      <c r="GSP11" s="723"/>
      <c r="GSQ11" s="723"/>
      <c r="GSR11" s="723"/>
      <c r="GSS11" s="723"/>
      <c r="GST11" s="723"/>
      <c r="GSU11" s="723"/>
      <c r="GSV11" s="723"/>
      <c r="GSW11" s="723"/>
      <c r="GSX11" s="723"/>
      <c r="GSY11" s="723"/>
      <c r="GSZ11" s="723"/>
      <c r="GTA11" s="723"/>
      <c r="GTB11" s="723"/>
      <c r="GTC11" s="723"/>
      <c r="GTD11" s="723"/>
      <c r="GTE11" s="723"/>
      <c r="GTF11" s="723"/>
      <c r="GTG11" s="723"/>
      <c r="GTH11" s="723"/>
      <c r="GTI11" s="723"/>
      <c r="GTJ11" s="723"/>
      <c r="GTK11" s="723"/>
      <c r="GTL11" s="723"/>
      <c r="GTM11" s="723"/>
      <c r="GTN11" s="723"/>
      <c r="GTO11" s="723"/>
      <c r="GTP11" s="723"/>
      <c r="GTQ11" s="723"/>
      <c r="GTR11" s="723"/>
      <c r="GTS11" s="723"/>
      <c r="GTT11" s="723"/>
      <c r="GTU11" s="723"/>
      <c r="GTV11" s="723"/>
      <c r="GTW11" s="723"/>
      <c r="GTX11" s="723"/>
      <c r="GTY11" s="723"/>
      <c r="GTZ11" s="723"/>
      <c r="GUA11" s="723"/>
      <c r="GUB11" s="723"/>
      <c r="GUC11" s="723"/>
      <c r="GUD11" s="723"/>
      <c r="GUE11" s="723"/>
      <c r="GUF11" s="723"/>
      <c r="GUG11" s="723"/>
      <c r="GUH11" s="723"/>
      <c r="GUI11" s="723"/>
      <c r="GUJ11" s="723"/>
      <c r="GUK11" s="723"/>
      <c r="GUL11" s="723"/>
      <c r="GUM11" s="723"/>
      <c r="GUN11" s="723"/>
      <c r="GUO11" s="723"/>
      <c r="GUP11" s="723"/>
      <c r="GUQ11" s="723"/>
      <c r="GUR11" s="723"/>
      <c r="GUS11" s="723"/>
      <c r="GUT11" s="723"/>
      <c r="GUU11" s="723"/>
      <c r="GUV11" s="723"/>
      <c r="GUW11" s="723"/>
      <c r="GUX11" s="723"/>
      <c r="GUY11" s="723"/>
      <c r="GUZ11" s="723"/>
      <c r="GVA11" s="723"/>
      <c r="GVB11" s="723"/>
      <c r="GVC11" s="723"/>
      <c r="GVD11" s="723"/>
      <c r="GVE11" s="723"/>
      <c r="GVF11" s="723"/>
      <c r="GVG11" s="723"/>
      <c r="GVH11" s="723"/>
      <c r="GVI11" s="723"/>
      <c r="GVJ11" s="723"/>
      <c r="GVK11" s="723"/>
      <c r="GVL11" s="723"/>
      <c r="GVM11" s="723"/>
      <c r="GVN11" s="723"/>
      <c r="GVO11" s="723"/>
      <c r="GVP11" s="723"/>
      <c r="GVQ11" s="723"/>
      <c r="GVR11" s="723"/>
      <c r="GVS11" s="723"/>
      <c r="GVT11" s="723"/>
      <c r="GVU11" s="723"/>
      <c r="GVV11" s="723"/>
      <c r="GVW11" s="723"/>
      <c r="GVX11" s="723"/>
      <c r="GVY11" s="723"/>
      <c r="GVZ11" s="723"/>
      <c r="GWA11" s="723"/>
      <c r="GWB11" s="723"/>
      <c r="GWC11" s="723"/>
      <c r="GWD11" s="723"/>
      <c r="GWE11" s="723"/>
      <c r="GWF11" s="723"/>
      <c r="GWG11" s="723"/>
      <c r="GWH11" s="723"/>
      <c r="GWI11" s="723"/>
      <c r="GWJ11" s="723"/>
      <c r="GWK11" s="723"/>
      <c r="GWL11" s="723"/>
      <c r="GWM11" s="723"/>
      <c r="GWN11" s="723"/>
      <c r="GWO11" s="723"/>
      <c r="GWP11" s="723"/>
      <c r="GWQ11" s="723"/>
      <c r="GWR11" s="723"/>
      <c r="GWS11" s="723"/>
      <c r="GWT11" s="723"/>
      <c r="GWU11" s="723"/>
      <c r="GWV11" s="723"/>
      <c r="GWW11" s="723"/>
      <c r="GWX11" s="723"/>
      <c r="GWY11" s="723"/>
      <c r="GWZ11" s="723"/>
      <c r="GXA11" s="723"/>
      <c r="GXB11" s="723"/>
      <c r="GXC11" s="723"/>
      <c r="GXD11" s="723"/>
      <c r="GXE11" s="723"/>
      <c r="GXF11" s="723"/>
      <c r="GXG11" s="723"/>
      <c r="GXH11" s="723"/>
      <c r="GXI11" s="723"/>
      <c r="GXJ11" s="723"/>
      <c r="GXK11" s="723"/>
      <c r="GXL11" s="723"/>
      <c r="GXM11" s="723"/>
      <c r="GXN11" s="723"/>
      <c r="GXO11" s="723"/>
      <c r="GXP11" s="723"/>
      <c r="GXQ11" s="723"/>
      <c r="GXR11" s="723"/>
      <c r="GXS11" s="723"/>
      <c r="GXT11" s="723"/>
      <c r="GXU11" s="723"/>
      <c r="GXV11" s="723"/>
      <c r="GXW11" s="723"/>
      <c r="GXX11" s="723"/>
      <c r="GXY11" s="723"/>
      <c r="GXZ11" s="723"/>
      <c r="GYA11" s="723"/>
      <c r="GYB11" s="723"/>
      <c r="GYC11" s="723"/>
      <c r="GYD11" s="723"/>
      <c r="GYE11" s="723"/>
      <c r="GYF11" s="723"/>
      <c r="GYG11" s="723"/>
      <c r="GYH11" s="723"/>
      <c r="GYI11" s="723"/>
      <c r="GYJ11" s="723"/>
      <c r="GYK11" s="723"/>
      <c r="GYL11" s="723"/>
      <c r="GYM11" s="723"/>
      <c r="GYN11" s="723"/>
      <c r="GYO11" s="723"/>
      <c r="GYP11" s="723"/>
      <c r="GYQ11" s="723"/>
      <c r="GYR11" s="723"/>
      <c r="GYS11" s="723"/>
      <c r="GYT11" s="723"/>
      <c r="GYU11" s="723"/>
      <c r="GYV11" s="723"/>
      <c r="GYW11" s="723"/>
      <c r="GYX11" s="723"/>
      <c r="GYY11" s="723"/>
      <c r="GYZ11" s="723"/>
      <c r="GZA11" s="723"/>
      <c r="GZB11" s="723"/>
      <c r="GZC11" s="723"/>
      <c r="GZD11" s="723"/>
      <c r="GZE11" s="723"/>
      <c r="GZF11" s="723"/>
      <c r="GZG11" s="723"/>
      <c r="GZH11" s="723"/>
      <c r="GZI11" s="723"/>
      <c r="GZJ11" s="723"/>
      <c r="GZK11" s="723"/>
      <c r="GZL11" s="723"/>
      <c r="GZM11" s="723"/>
      <c r="GZN11" s="723"/>
      <c r="GZO11" s="723"/>
      <c r="GZP11" s="723"/>
      <c r="GZQ11" s="723"/>
      <c r="GZR11" s="723"/>
      <c r="GZS11" s="723"/>
      <c r="GZT11" s="723"/>
      <c r="GZU11" s="723"/>
      <c r="GZV11" s="723"/>
      <c r="GZW11" s="723"/>
      <c r="GZX11" s="723"/>
      <c r="GZY11" s="723"/>
      <c r="GZZ11" s="723"/>
      <c r="HAA11" s="723"/>
      <c r="HAB11" s="723"/>
      <c r="HAC11" s="723"/>
      <c r="HAD11" s="723"/>
      <c r="HAE11" s="723"/>
      <c r="HAF11" s="723"/>
      <c r="HAG11" s="723"/>
      <c r="HAH11" s="723"/>
      <c r="HAI11" s="723"/>
      <c r="HAJ11" s="723"/>
      <c r="HAK11" s="723"/>
      <c r="HAL11" s="723"/>
      <c r="HAM11" s="723"/>
      <c r="HAN11" s="723"/>
      <c r="HAO11" s="723"/>
      <c r="HAP11" s="723"/>
      <c r="HAQ11" s="723"/>
      <c r="HAR11" s="723"/>
      <c r="HAS11" s="723"/>
      <c r="HAT11" s="723"/>
      <c r="HAU11" s="723"/>
      <c r="HAV11" s="723"/>
      <c r="HAW11" s="723"/>
      <c r="HAX11" s="723"/>
      <c r="HAY11" s="723"/>
      <c r="HAZ11" s="723"/>
      <c r="HBA11" s="723"/>
      <c r="HBB11" s="723"/>
      <c r="HBC11" s="723"/>
      <c r="HBD11" s="723"/>
      <c r="HBE11" s="723"/>
      <c r="HBF11" s="723"/>
      <c r="HBG11" s="723"/>
      <c r="HBH11" s="723"/>
      <c r="HBI11" s="723"/>
      <c r="HBJ11" s="723"/>
      <c r="HBK11" s="723"/>
      <c r="HBL11" s="723"/>
      <c r="HBM11" s="723"/>
      <c r="HBN11" s="723"/>
      <c r="HBO11" s="723"/>
      <c r="HBP11" s="723"/>
      <c r="HBQ11" s="723"/>
      <c r="HBR11" s="723"/>
      <c r="HBS11" s="723"/>
      <c r="HBT11" s="723"/>
      <c r="HBU11" s="723"/>
      <c r="HBV11" s="723"/>
      <c r="HBW11" s="723"/>
      <c r="HBX11" s="723"/>
      <c r="HBY11" s="723"/>
      <c r="HBZ11" s="723"/>
      <c r="HCA11" s="723"/>
      <c r="HCB11" s="723"/>
      <c r="HCC11" s="723"/>
      <c r="HCD11" s="723"/>
      <c r="HCE11" s="723"/>
      <c r="HCF11" s="723"/>
      <c r="HCG11" s="723"/>
      <c r="HCH11" s="723"/>
      <c r="HCI11" s="723"/>
      <c r="HCJ11" s="723"/>
      <c r="HCK11" s="723"/>
      <c r="HCL11" s="723"/>
      <c r="HCM11" s="723"/>
      <c r="HCN11" s="723"/>
      <c r="HCO11" s="723"/>
      <c r="HCP11" s="723"/>
      <c r="HCQ11" s="723"/>
      <c r="HCR11" s="723"/>
      <c r="HCS11" s="723"/>
      <c r="HCT11" s="723"/>
      <c r="HCU11" s="723"/>
      <c r="HCV11" s="723"/>
      <c r="HCW11" s="723"/>
      <c r="HCX11" s="723"/>
      <c r="HCY11" s="723"/>
      <c r="HCZ11" s="723"/>
      <c r="HDA11" s="723"/>
      <c r="HDB11" s="723"/>
      <c r="HDC11" s="723"/>
      <c r="HDD11" s="723"/>
      <c r="HDE11" s="723"/>
      <c r="HDF11" s="723"/>
      <c r="HDG11" s="723"/>
      <c r="HDH11" s="723"/>
      <c r="HDI11" s="723"/>
      <c r="HDJ11" s="723"/>
      <c r="HDK11" s="723"/>
      <c r="HDL11" s="723"/>
      <c r="HDM11" s="723"/>
      <c r="HDN11" s="723"/>
      <c r="HDO11" s="723"/>
      <c r="HDP11" s="723"/>
      <c r="HDQ11" s="723"/>
      <c r="HDR11" s="723"/>
      <c r="HDS11" s="723"/>
      <c r="HDT11" s="723"/>
      <c r="HDU11" s="723"/>
      <c r="HDV11" s="723"/>
      <c r="HDW11" s="723"/>
      <c r="HDX11" s="723"/>
      <c r="HDY11" s="723"/>
      <c r="HDZ11" s="723"/>
      <c r="HEA11" s="723"/>
      <c r="HEB11" s="723"/>
      <c r="HEC11" s="723"/>
      <c r="HED11" s="723"/>
      <c r="HEE11" s="723"/>
      <c r="HEF11" s="723"/>
      <c r="HEG11" s="723"/>
      <c r="HEH11" s="723"/>
      <c r="HEI11" s="723"/>
      <c r="HEJ11" s="723"/>
      <c r="HEK11" s="723"/>
      <c r="HEL11" s="723"/>
      <c r="HEM11" s="723"/>
      <c r="HEN11" s="723"/>
      <c r="HEO11" s="723"/>
      <c r="HEP11" s="723"/>
      <c r="HEQ11" s="723"/>
      <c r="HER11" s="723"/>
      <c r="HES11" s="723"/>
      <c r="HET11" s="723"/>
      <c r="HEU11" s="723"/>
      <c r="HEV11" s="723"/>
      <c r="HEW11" s="723"/>
      <c r="HEX11" s="723"/>
      <c r="HEY11" s="723"/>
      <c r="HEZ11" s="723"/>
      <c r="HFA11" s="723"/>
      <c r="HFB11" s="723"/>
      <c r="HFC11" s="723"/>
      <c r="HFD11" s="723"/>
      <c r="HFE11" s="723"/>
      <c r="HFF11" s="723"/>
      <c r="HFG11" s="723"/>
      <c r="HFH11" s="723"/>
      <c r="HFI11" s="723"/>
      <c r="HFJ11" s="723"/>
      <c r="HFK11" s="723"/>
      <c r="HFL11" s="723"/>
      <c r="HFM11" s="723"/>
      <c r="HFN11" s="723"/>
      <c r="HFO11" s="723"/>
      <c r="HFP11" s="723"/>
      <c r="HFQ11" s="723"/>
      <c r="HFR11" s="723"/>
      <c r="HFS11" s="723"/>
      <c r="HFT11" s="723"/>
      <c r="HFU11" s="723"/>
      <c r="HFV11" s="723"/>
      <c r="HFW11" s="723"/>
      <c r="HFX11" s="723"/>
      <c r="HFY11" s="723"/>
      <c r="HFZ11" s="723"/>
      <c r="HGA11" s="723"/>
      <c r="HGB11" s="723"/>
      <c r="HGC11" s="723"/>
      <c r="HGD11" s="723"/>
      <c r="HGE11" s="723"/>
      <c r="HGF11" s="723"/>
      <c r="HGG11" s="723"/>
      <c r="HGH11" s="723"/>
      <c r="HGI11" s="723"/>
      <c r="HGJ11" s="723"/>
      <c r="HGK11" s="723"/>
      <c r="HGL11" s="723"/>
      <c r="HGM11" s="723"/>
      <c r="HGN11" s="723"/>
      <c r="HGO11" s="723"/>
      <c r="HGP11" s="723"/>
      <c r="HGQ11" s="723"/>
      <c r="HGR11" s="723"/>
      <c r="HGS11" s="723"/>
      <c r="HGT11" s="723"/>
      <c r="HGU11" s="723"/>
      <c r="HGV11" s="723"/>
      <c r="HGW11" s="723"/>
      <c r="HGX11" s="723"/>
      <c r="HGY11" s="723"/>
      <c r="HGZ11" s="723"/>
      <c r="HHA11" s="723"/>
      <c r="HHB11" s="723"/>
      <c r="HHC11" s="723"/>
      <c r="HHD11" s="723"/>
      <c r="HHE11" s="723"/>
      <c r="HHF11" s="723"/>
      <c r="HHG11" s="723"/>
      <c r="HHH11" s="723"/>
      <c r="HHI11" s="723"/>
      <c r="HHJ11" s="723"/>
      <c r="HHK11" s="723"/>
      <c r="HHL11" s="723"/>
      <c r="HHM11" s="723"/>
      <c r="HHN11" s="723"/>
      <c r="HHO11" s="723"/>
      <c r="HHP11" s="723"/>
      <c r="HHQ11" s="723"/>
      <c r="HHR11" s="723"/>
      <c r="HHS11" s="723"/>
      <c r="HHT11" s="723"/>
      <c r="HHU11" s="723"/>
      <c r="HHV11" s="723"/>
      <c r="HHW11" s="723"/>
      <c r="HHX11" s="723"/>
      <c r="HHY11" s="723"/>
      <c r="HHZ11" s="723"/>
      <c r="HIA11" s="723"/>
      <c r="HIB11" s="723"/>
      <c r="HIC11" s="723"/>
      <c r="HID11" s="723"/>
      <c r="HIE11" s="723"/>
      <c r="HIF11" s="723"/>
      <c r="HIG11" s="723"/>
      <c r="HIH11" s="723"/>
      <c r="HII11" s="723"/>
      <c r="HIJ11" s="723"/>
      <c r="HIK11" s="723"/>
      <c r="HIL11" s="723"/>
      <c r="HIM11" s="723"/>
      <c r="HIN11" s="723"/>
      <c r="HIO11" s="723"/>
      <c r="HIP11" s="723"/>
      <c r="HIQ11" s="723"/>
      <c r="HIR11" s="723"/>
      <c r="HIS11" s="723"/>
      <c r="HIT11" s="723"/>
      <c r="HIU11" s="723"/>
      <c r="HIV11" s="723"/>
      <c r="HIW11" s="723"/>
      <c r="HIX11" s="723"/>
      <c r="HIY11" s="723"/>
      <c r="HIZ11" s="723"/>
      <c r="HJA11" s="723"/>
      <c r="HJB11" s="723"/>
      <c r="HJC11" s="723"/>
      <c r="HJD11" s="723"/>
      <c r="HJE11" s="723"/>
      <c r="HJF11" s="723"/>
      <c r="HJG11" s="723"/>
      <c r="HJH11" s="723"/>
      <c r="HJI11" s="723"/>
      <c r="HJJ11" s="723"/>
      <c r="HJK11" s="723"/>
      <c r="HJL11" s="723"/>
      <c r="HJM11" s="723"/>
      <c r="HJN11" s="723"/>
      <c r="HJO11" s="723"/>
      <c r="HJP11" s="723"/>
      <c r="HJQ11" s="723"/>
      <c r="HJR11" s="723"/>
      <c r="HJS11" s="723"/>
      <c r="HJT11" s="723"/>
      <c r="HJU11" s="723"/>
      <c r="HJV11" s="723"/>
      <c r="HJW11" s="723"/>
      <c r="HJX11" s="723"/>
      <c r="HJY11" s="723"/>
      <c r="HJZ11" s="723"/>
      <c r="HKA11" s="723"/>
      <c r="HKB11" s="723"/>
      <c r="HKC11" s="723"/>
      <c r="HKD11" s="723"/>
      <c r="HKE11" s="723"/>
      <c r="HKF11" s="723"/>
      <c r="HKG11" s="723"/>
      <c r="HKH11" s="723"/>
      <c r="HKI11" s="723"/>
      <c r="HKJ11" s="723"/>
      <c r="HKK11" s="723"/>
      <c r="HKL11" s="723"/>
      <c r="HKM11" s="723"/>
      <c r="HKN11" s="723"/>
      <c r="HKO11" s="723"/>
      <c r="HKP11" s="723"/>
      <c r="HKQ11" s="723"/>
      <c r="HKR11" s="723"/>
      <c r="HKS11" s="723"/>
      <c r="HKT11" s="723"/>
      <c r="HKU11" s="723"/>
      <c r="HKV11" s="723"/>
      <c r="HKW11" s="723"/>
      <c r="HKX11" s="723"/>
      <c r="HKY11" s="723"/>
      <c r="HKZ11" s="723"/>
      <c r="HLA11" s="723"/>
      <c r="HLB11" s="723"/>
      <c r="HLC11" s="723"/>
      <c r="HLD11" s="723"/>
      <c r="HLE11" s="723"/>
      <c r="HLF11" s="723"/>
      <c r="HLG11" s="723"/>
      <c r="HLH11" s="723"/>
      <c r="HLI11" s="723"/>
      <c r="HLJ11" s="723"/>
      <c r="HLK11" s="723"/>
      <c r="HLL11" s="723"/>
      <c r="HLM11" s="723"/>
      <c r="HLN11" s="723"/>
      <c r="HLO11" s="723"/>
      <c r="HLP11" s="723"/>
      <c r="HLQ11" s="723"/>
      <c r="HLR11" s="723"/>
      <c r="HLS11" s="723"/>
      <c r="HLT11" s="723"/>
      <c r="HLU11" s="723"/>
      <c r="HLV11" s="723"/>
      <c r="HLW11" s="723"/>
      <c r="HLX11" s="723"/>
      <c r="HLY11" s="723"/>
      <c r="HLZ11" s="723"/>
      <c r="HMA11" s="723"/>
      <c r="HMB11" s="723"/>
      <c r="HMC11" s="723"/>
      <c r="HMD11" s="723"/>
      <c r="HME11" s="723"/>
      <c r="HMF11" s="723"/>
      <c r="HMG11" s="723"/>
      <c r="HMH11" s="723"/>
      <c r="HMI11" s="723"/>
      <c r="HMJ11" s="723"/>
      <c r="HMK11" s="723"/>
      <c r="HML11" s="723"/>
      <c r="HMM11" s="723"/>
      <c r="HMN11" s="723"/>
      <c r="HMO11" s="723"/>
      <c r="HMP11" s="723"/>
      <c r="HMQ11" s="723"/>
      <c r="HMR11" s="723"/>
      <c r="HMS11" s="723"/>
      <c r="HMT11" s="723"/>
      <c r="HMU11" s="723"/>
      <c r="HMV11" s="723"/>
      <c r="HMW11" s="723"/>
      <c r="HMX11" s="723"/>
      <c r="HMY11" s="723"/>
      <c r="HMZ11" s="723"/>
      <c r="HNA11" s="723"/>
      <c r="HNB11" s="723"/>
      <c r="HNC11" s="723"/>
      <c r="HND11" s="723"/>
      <c r="HNE11" s="723"/>
      <c r="HNF11" s="723"/>
      <c r="HNG11" s="723"/>
      <c r="HNH11" s="723"/>
      <c r="HNI11" s="723"/>
      <c r="HNJ11" s="723"/>
      <c r="HNK11" s="723"/>
      <c r="HNL11" s="723"/>
      <c r="HNM11" s="723"/>
      <c r="HNN11" s="723"/>
      <c r="HNO11" s="723"/>
      <c r="HNP11" s="723"/>
      <c r="HNQ11" s="723"/>
      <c r="HNR11" s="723"/>
      <c r="HNS11" s="723"/>
      <c r="HNT11" s="723"/>
      <c r="HNU11" s="723"/>
      <c r="HNV11" s="723"/>
      <c r="HNW11" s="723"/>
      <c r="HNX11" s="723"/>
      <c r="HNY11" s="723"/>
      <c r="HNZ11" s="723"/>
      <c r="HOA11" s="723"/>
      <c r="HOB11" s="723"/>
      <c r="HOC11" s="723"/>
      <c r="HOD11" s="723"/>
      <c r="HOE11" s="723"/>
      <c r="HOF11" s="723"/>
      <c r="HOG11" s="723"/>
      <c r="HOH11" s="723"/>
      <c r="HOI11" s="723"/>
      <c r="HOJ11" s="723"/>
      <c r="HOK11" s="723"/>
      <c r="HOL11" s="723"/>
      <c r="HOM11" s="723"/>
      <c r="HON11" s="723"/>
      <c r="HOO11" s="723"/>
      <c r="HOP11" s="723"/>
      <c r="HOQ11" s="723"/>
      <c r="HOR11" s="723"/>
      <c r="HOS11" s="723"/>
      <c r="HOT11" s="723"/>
      <c r="HOU11" s="723"/>
      <c r="HOV11" s="723"/>
      <c r="HOW11" s="723"/>
      <c r="HOX11" s="723"/>
      <c r="HOY11" s="723"/>
      <c r="HOZ11" s="723"/>
      <c r="HPA11" s="723"/>
      <c r="HPB11" s="723"/>
      <c r="HPC11" s="723"/>
      <c r="HPD11" s="723"/>
      <c r="HPE11" s="723"/>
      <c r="HPF11" s="723"/>
      <c r="HPG11" s="723"/>
      <c r="HPH11" s="723"/>
      <c r="HPI11" s="723"/>
      <c r="HPJ11" s="723"/>
      <c r="HPK11" s="723"/>
      <c r="HPL11" s="723"/>
      <c r="HPM11" s="723"/>
      <c r="HPN11" s="723"/>
      <c r="HPO11" s="723"/>
      <c r="HPP11" s="723"/>
      <c r="HPQ11" s="723"/>
      <c r="HPR11" s="723"/>
      <c r="HPS11" s="723"/>
      <c r="HPT11" s="723"/>
      <c r="HPU11" s="723"/>
      <c r="HPV11" s="723"/>
      <c r="HPW11" s="723"/>
      <c r="HPX11" s="723"/>
      <c r="HPY11" s="723"/>
      <c r="HPZ11" s="723"/>
      <c r="HQA11" s="723"/>
      <c r="HQB11" s="723"/>
      <c r="HQC11" s="723"/>
      <c r="HQD11" s="723"/>
      <c r="HQE11" s="723"/>
      <c r="HQF11" s="723"/>
      <c r="HQG11" s="723"/>
      <c r="HQH11" s="723"/>
      <c r="HQI11" s="723"/>
      <c r="HQJ11" s="723"/>
      <c r="HQK11" s="723"/>
      <c r="HQL11" s="723"/>
      <c r="HQM11" s="723"/>
      <c r="HQN11" s="723"/>
      <c r="HQO11" s="723"/>
      <c r="HQP11" s="723"/>
      <c r="HQQ11" s="723"/>
      <c r="HQR11" s="723"/>
      <c r="HQS11" s="723"/>
      <c r="HQT11" s="723"/>
      <c r="HQU11" s="723"/>
      <c r="HQV11" s="723"/>
      <c r="HQW11" s="723"/>
      <c r="HQX11" s="723"/>
      <c r="HQY11" s="723"/>
      <c r="HQZ11" s="723"/>
      <c r="HRA11" s="723"/>
      <c r="HRB11" s="723"/>
      <c r="HRC11" s="723"/>
      <c r="HRD11" s="723"/>
      <c r="HRE11" s="723"/>
      <c r="HRF11" s="723"/>
      <c r="HRG11" s="723"/>
      <c r="HRH11" s="723"/>
      <c r="HRI11" s="723"/>
      <c r="HRJ11" s="723"/>
      <c r="HRK11" s="723"/>
      <c r="HRL11" s="723"/>
      <c r="HRM11" s="723"/>
      <c r="HRN11" s="723"/>
      <c r="HRO11" s="723"/>
      <c r="HRP11" s="723"/>
      <c r="HRQ11" s="723"/>
      <c r="HRR11" s="723"/>
      <c r="HRS11" s="723"/>
      <c r="HRT11" s="723"/>
      <c r="HRU11" s="723"/>
      <c r="HRV11" s="723"/>
      <c r="HRW11" s="723"/>
      <c r="HRX11" s="723"/>
      <c r="HRY11" s="723"/>
      <c r="HRZ11" s="723"/>
      <c r="HSA11" s="723"/>
      <c r="HSB11" s="723"/>
      <c r="HSC11" s="723"/>
      <c r="HSD11" s="723"/>
      <c r="HSE11" s="723"/>
      <c r="HSF11" s="723"/>
      <c r="HSG11" s="723"/>
      <c r="HSH11" s="723"/>
      <c r="HSI11" s="723"/>
      <c r="HSJ11" s="723"/>
      <c r="HSK11" s="723"/>
      <c r="HSL11" s="723"/>
      <c r="HSM11" s="723"/>
      <c r="HSN11" s="723"/>
      <c r="HSO11" s="723"/>
      <c r="HSP11" s="723"/>
      <c r="HSQ11" s="723"/>
      <c r="HSR11" s="723"/>
      <c r="HSS11" s="723"/>
      <c r="HST11" s="723"/>
      <c r="HSU11" s="723"/>
      <c r="HSV11" s="723"/>
      <c r="HSW11" s="723"/>
      <c r="HSX11" s="723"/>
      <c r="HSY11" s="723"/>
      <c r="HSZ11" s="723"/>
      <c r="HTA11" s="723"/>
      <c r="HTB11" s="723"/>
      <c r="HTC11" s="723"/>
      <c r="HTD11" s="723"/>
      <c r="HTE11" s="723"/>
      <c r="HTF11" s="723"/>
      <c r="HTG11" s="723"/>
      <c r="HTH11" s="723"/>
      <c r="HTI11" s="723"/>
      <c r="HTJ11" s="723"/>
      <c r="HTK11" s="723"/>
      <c r="HTL11" s="723"/>
      <c r="HTM11" s="723"/>
      <c r="HTN11" s="723"/>
      <c r="HTO11" s="723"/>
      <c r="HTP11" s="723"/>
      <c r="HTQ11" s="723"/>
      <c r="HTR11" s="723"/>
      <c r="HTS11" s="723"/>
      <c r="HTT11" s="723"/>
      <c r="HTU11" s="723"/>
      <c r="HTV11" s="723"/>
      <c r="HTW11" s="723"/>
      <c r="HTX11" s="723"/>
      <c r="HTY11" s="723"/>
      <c r="HTZ11" s="723"/>
      <c r="HUA11" s="723"/>
      <c r="HUB11" s="723"/>
      <c r="HUC11" s="723"/>
      <c r="HUD11" s="723"/>
      <c r="HUE11" s="723"/>
      <c r="HUF11" s="723"/>
      <c r="HUG11" s="723"/>
      <c r="HUH11" s="723"/>
      <c r="HUI11" s="723"/>
      <c r="HUJ11" s="723"/>
      <c r="HUK11" s="723"/>
      <c r="HUL11" s="723"/>
      <c r="HUM11" s="723"/>
      <c r="HUN11" s="723"/>
      <c r="HUO11" s="723"/>
      <c r="HUP11" s="723"/>
      <c r="HUQ11" s="723"/>
      <c r="HUR11" s="723"/>
      <c r="HUS11" s="723"/>
      <c r="HUT11" s="723"/>
      <c r="HUU11" s="723"/>
      <c r="HUV11" s="723"/>
      <c r="HUW11" s="723"/>
      <c r="HUX11" s="723"/>
      <c r="HUY11" s="723"/>
      <c r="HUZ11" s="723"/>
      <c r="HVA11" s="723"/>
      <c r="HVB11" s="723"/>
      <c r="HVC11" s="723"/>
      <c r="HVD11" s="723"/>
      <c r="HVE11" s="723"/>
      <c r="HVF11" s="723"/>
      <c r="HVG11" s="723"/>
      <c r="HVH11" s="723"/>
      <c r="HVI11" s="723"/>
      <c r="HVJ11" s="723"/>
      <c r="HVK11" s="723"/>
      <c r="HVL11" s="723"/>
      <c r="HVM11" s="723"/>
      <c r="HVN11" s="723"/>
      <c r="HVO11" s="723"/>
      <c r="HVP11" s="723"/>
      <c r="HVQ11" s="723"/>
      <c r="HVR11" s="723"/>
      <c r="HVS11" s="723"/>
      <c r="HVT11" s="723"/>
      <c r="HVU11" s="723"/>
      <c r="HVV11" s="723"/>
      <c r="HVW11" s="723"/>
      <c r="HVX11" s="723"/>
      <c r="HVY11" s="723"/>
      <c r="HVZ11" s="723"/>
      <c r="HWA11" s="723"/>
      <c r="HWB11" s="723"/>
      <c r="HWC11" s="723"/>
      <c r="HWD11" s="723"/>
      <c r="HWE11" s="723"/>
      <c r="HWF11" s="723"/>
      <c r="HWG11" s="723"/>
      <c r="HWH11" s="723"/>
      <c r="HWI11" s="723"/>
      <c r="HWJ11" s="723"/>
      <c r="HWK11" s="723"/>
      <c r="HWL11" s="723"/>
      <c r="HWM11" s="723"/>
      <c r="HWN11" s="723"/>
      <c r="HWO11" s="723"/>
      <c r="HWP11" s="723"/>
      <c r="HWQ11" s="723"/>
      <c r="HWR11" s="723"/>
      <c r="HWS11" s="723"/>
      <c r="HWT11" s="723"/>
      <c r="HWU11" s="723"/>
      <c r="HWV11" s="723"/>
      <c r="HWW11" s="723"/>
      <c r="HWX11" s="723"/>
      <c r="HWY11" s="723"/>
      <c r="HWZ11" s="723"/>
      <c r="HXA11" s="723"/>
      <c r="HXB11" s="723"/>
      <c r="HXC11" s="723"/>
      <c r="HXD11" s="723"/>
      <c r="HXE11" s="723"/>
      <c r="HXF11" s="723"/>
      <c r="HXG11" s="723"/>
      <c r="HXH11" s="723"/>
      <c r="HXI11" s="723"/>
      <c r="HXJ11" s="723"/>
      <c r="HXK11" s="723"/>
      <c r="HXL11" s="723"/>
      <c r="HXM11" s="723"/>
      <c r="HXN11" s="723"/>
      <c r="HXO11" s="723"/>
      <c r="HXP11" s="723"/>
      <c r="HXQ11" s="723"/>
      <c r="HXR11" s="723"/>
      <c r="HXS11" s="723"/>
      <c r="HXT11" s="723"/>
      <c r="HXU11" s="723"/>
      <c r="HXV11" s="723"/>
      <c r="HXW11" s="723"/>
      <c r="HXX11" s="723"/>
      <c r="HXY11" s="723"/>
      <c r="HXZ11" s="723"/>
      <c r="HYA11" s="723"/>
      <c r="HYB11" s="723"/>
      <c r="HYC11" s="723"/>
      <c r="HYD11" s="723"/>
      <c r="HYE11" s="723"/>
      <c r="HYF11" s="723"/>
      <c r="HYG11" s="723"/>
      <c r="HYH11" s="723"/>
      <c r="HYI11" s="723"/>
      <c r="HYJ11" s="723"/>
      <c r="HYK11" s="723"/>
      <c r="HYL11" s="723"/>
      <c r="HYM11" s="723"/>
      <c r="HYN11" s="723"/>
      <c r="HYO11" s="723"/>
      <c r="HYP11" s="723"/>
      <c r="HYQ11" s="723"/>
      <c r="HYR11" s="723"/>
      <c r="HYS11" s="723"/>
      <c r="HYT11" s="723"/>
      <c r="HYU11" s="723"/>
      <c r="HYV11" s="723"/>
      <c r="HYW11" s="723"/>
      <c r="HYX11" s="723"/>
      <c r="HYY11" s="723"/>
      <c r="HYZ11" s="723"/>
      <c r="HZA11" s="723"/>
      <c r="HZB11" s="723"/>
      <c r="HZC11" s="723"/>
      <c r="HZD11" s="723"/>
      <c r="HZE11" s="723"/>
      <c r="HZF11" s="723"/>
      <c r="HZG11" s="723"/>
      <c r="HZH11" s="723"/>
      <c r="HZI11" s="723"/>
      <c r="HZJ11" s="723"/>
      <c r="HZK11" s="723"/>
      <c r="HZL11" s="723"/>
      <c r="HZM11" s="723"/>
      <c r="HZN11" s="723"/>
      <c r="HZO11" s="723"/>
      <c r="HZP11" s="723"/>
      <c r="HZQ11" s="723"/>
      <c r="HZR11" s="723"/>
      <c r="HZS11" s="723"/>
      <c r="HZT11" s="723"/>
      <c r="HZU11" s="723"/>
      <c r="HZV11" s="723"/>
      <c r="HZW11" s="723"/>
      <c r="HZX11" s="723"/>
      <c r="HZY11" s="723"/>
      <c r="HZZ11" s="723"/>
      <c r="IAA11" s="723"/>
      <c r="IAB11" s="723"/>
      <c r="IAC11" s="723"/>
      <c r="IAD11" s="723"/>
      <c r="IAE11" s="723"/>
      <c r="IAF11" s="723"/>
      <c r="IAG11" s="723"/>
      <c r="IAH11" s="723"/>
      <c r="IAI11" s="723"/>
      <c r="IAJ11" s="723"/>
      <c r="IAK11" s="723"/>
      <c r="IAL11" s="723"/>
      <c r="IAM11" s="723"/>
      <c r="IAN11" s="723"/>
      <c r="IAO11" s="723"/>
      <c r="IAP11" s="723"/>
      <c r="IAQ11" s="723"/>
      <c r="IAR11" s="723"/>
      <c r="IAS11" s="723"/>
      <c r="IAT11" s="723"/>
      <c r="IAU11" s="723"/>
      <c r="IAV11" s="723"/>
      <c r="IAW11" s="723"/>
      <c r="IAX11" s="723"/>
      <c r="IAY11" s="723"/>
      <c r="IAZ11" s="723"/>
      <c r="IBA11" s="723"/>
      <c r="IBB11" s="723"/>
      <c r="IBC11" s="723"/>
      <c r="IBD11" s="723"/>
      <c r="IBE11" s="723"/>
      <c r="IBF11" s="723"/>
      <c r="IBG11" s="723"/>
      <c r="IBH11" s="723"/>
      <c r="IBI11" s="723"/>
      <c r="IBJ11" s="723"/>
      <c r="IBK11" s="723"/>
      <c r="IBL11" s="723"/>
      <c r="IBM11" s="723"/>
      <c r="IBN11" s="723"/>
      <c r="IBO11" s="723"/>
      <c r="IBP11" s="723"/>
      <c r="IBQ11" s="723"/>
      <c r="IBR11" s="723"/>
      <c r="IBS11" s="723"/>
      <c r="IBT11" s="723"/>
      <c r="IBU11" s="723"/>
      <c r="IBV11" s="723"/>
      <c r="IBW11" s="723"/>
      <c r="IBX11" s="723"/>
      <c r="IBY11" s="723"/>
      <c r="IBZ11" s="723"/>
      <c r="ICA11" s="723"/>
      <c r="ICB11" s="723"/>
      <c r="ICC11" s="723"/>
      <c r="ICD11" s="723"/>
      <c r="ICE11" s="723"/>
      <c r="ICF11" s="723"/>
      <c r="ICG11" s="723"/>
      <c r="ICH11" s="723"/>
      <c r="ICI11" s="723"/>
      <c r="ICJ11" s="723"/>
      <c r="ICK11" s="723"/>
      <c r="ICL11" s="723"/>
      <c r="ICM11" s="723"/>
      <c r="ICN11" s="723"/>
      <c r="ICO11" s="723"/>
      <c r="ICP11" s="723"/>
      <c r="ICQ11" s="723"/>
      <c r="ICR11" s="723"/>
      <c r="ICS11" s="723"/>
      <c r="ICT11" s="723"/>
      <c r="ICU11" s="723"/>
      <c r="ICV11" s="723"/>
      <c r="ICW11" s="723"/>
      <c r="ICX11" s="723"/>
      <c r="ICY11" s="723"/>
      <c r="ICZ11" s="723"/>
      <c r="IDA11" s="723"/>
      <c r="IDB11" s="723"/>
      <c r="IDC11" s="723"/>
      <c r="IDD11" s="723"/>
      <c r="IDE11" s="723"/>
      <c r="IDF11" s="723"/>
      <c r="IDG11" s="723"/>
      <c r="IDH11" s="723"/>
      <c r="IDI11" s="723"/>
      <c r="IDJ11" s="723"/>
      <c r="IDK11" s="723"/>
      <c r="IDL11" s="723"/>
      <c r="IDM11" s="723"/>
      <c r="IDN11" s="723"/>
      <c r="IDO11" s="723"/>
      <c r="IDP11" s="723"/>
      <c r="IDQ11" s="723"/>
      <c r="IDR11" s="723"/>
      <c r="IDS11" s="723"/>
      <c r="IDT11" s="723"/>
      <c r="IDU11" s="723"/>
      <c r="IDV11" s="723"/>
      <c r="IDW11" s="723"/>
      <c r="IDX11" s="723"/>
      <c r="IDY11" s="723"/>
      <c r="IDZ11" s="723"/>
      <c r="IEA11" s="723"/>
      <c r="IEB11" s="723"/>
      <c r="IEC11" s="723"/>
      <c r="IED11" s="723"/>
      <c r="IEE11" s="723"/>
      <c r="IEF11" s="723"/>
      <c r="IEG11" s="723"/>
      <c r="IEH11" s="723"/>
      <c r="IEI11" s="723"/>
      <c r="IEJ11" s="723"/>
      <c r="IEK11" s="723"/>
      <c r="IEL11" s="723"/>
      <c r="IEM11" s="723"/>
      <c r="IEN11" s="723"/>
      <c r="IEO11" s="723"/>
      <c r="IEP11" s="723"/>
      <c r="IEQ11" s="723"/>
      <c r="IER11" s="723"/>
      <c r="IES11" s="723"/>
      <c r="IET11" s="723"/>
      <c r="IEU11" s="723"/>
      <c r="IEV11" s="723"/>
      <c r="IEW11" s="723"/>
      <c r="IEX11" s="723"/>
      <c r="IEY11" s="723"/>
      <c r="IEZ11" s="723"/>
      <c r="IFA11" s="723"/>
      <c r="IFB11" s="723"/>
      <c r="IFC11" s="723"/>
      <c r="IFD11" s="723"/>
      <c r="IFE11" s="723"/>
      <c r="IFF11" s="723"/>
      <c r="IFG11" s="723"/>
      <c r="IFH11" s="723"/>
      <c r="IFI11" s="723"/>
      <c r="IFJ11" s="723"/>
      <c r="IFK11" s="723"/>
      <c r="IFL11" s="723"/>
      <c r="IFM11" s="723"/>
      <c r="IFN11" s="723"/>
      <c r="IFO11" s="723"/>
      <c r="IFP11" s="723"/>
      <c r="IFQ11" s="723"/>
      <c r="IFR11" s="723"/>
      <c r="IFS11" s="723"/>
      <c r="IFT11" s="723"/>
      <c r="IFU11" s="723"/>
      <c r="IFV11" s="723"/>
      <c r="IFW11" s="723"/>
      <c r="IFX11" s="723"/>
      <c r="IFY11" s="723"/>
      <c r="IFZ11" s="723"/>
      <c r="IGA11" s="723"/>
      <c r="IGB11" s="723"/>
      <c r="IGC11" s="723"/>
      <c r="IGD11" s="723"/>
      <c r="IGE11" s="723"/>
      <c r="IGF11" s="723"/>
      <c r="IGG11" s="723"/>
      <c r="IGH11" s="723"/>
      <c r="IGI11" s="723"/>
      <c r="IGJ11" s="723"/>
      <c r="IGK11" s="723"/>
      <c r="IGL11" s="723"/>
      <c r="IGM11" s="723"/>
      <c r="IGN11" s="723"/>
      <c r="IGO11" s="723"/>
      <c r="IGP11" s="723"/>
      <c r="IGQ11" s="723"/>
      <c r="IGR11" s="723"/>
      <c r="IGS11" s="723"/>
      <c r="IGT11" s="723"/>
      <c r="IGU11" s="723"/>
      <c r="IGV11" s="723"/>
      <c r="IGW11" s="723"/>
      <c r="IGX11" s="723"/>
      <c r="IGY11" s="723"/>
      <c r="IGZ11" s="723"/>
      <c r="IHA11" s="723"/>
      <c r="IHB11" s="723"/>
      <c r="IHC11" s="723"/>
      <c r="IHD11" s="723"/>
      <c r="IHE11" s="723"/>
      <c r="IHF11" s="723"/>
      <c r="IHG11" s="723"/>
      <c r="IHH11" s="723"/>
      <c r="IHI11" s="723"/>
      <c r="IHJ11" s="723"/>
      <c r="IHK11" s="723"/>
      <c r="IHL11" s="723"/>
      <c r="IHM11" s="723"/>
      <c r="IHN11" s="723"/>
      <c r="IHO11" s="723"/>
      <c r="IHP11" s="723"/>
      <c r="IHQ11" s="723"/>
      <c r="IHR11" s="723"/>
      <c r="IHS11" s="723"/>
      <c r="IHT11" s="723"/>
      <c r="IHU11" s="723"/>
      <c r="IHV11" s="723"/>
      <c r="IHW11" s="723"/>
      <c r="IHX11" s="723"/>
      <c r="IHY11" s="723"/>
      <c r="IHZ11" s="723"/>
      <c r="IIA11" s="723"/>
      <c r="IIB11" s="723"/>
      <c r="IIC11" s="723"/>
      <c r="IID11" s="723"/>
      <c r="IIE11" s="723"/>
      <c r="IIF11" s="723"/>
      <c r="IIG11" s="723"/>
      <c r="IIH11" s="723"/>
      <c r="III11" s="723"/>
      <c r="IIJ11" s="723"/>
      <c r="IIK11" s="723"/>
      <c r="IIL11" s="723"/>
      <c r="IIM11" s="723"/>
      <c r="IIN11" s="723"/>
      <c r="IIO11" s="723"/>
      <c r="IIP11" s="723"/>
      <c r="IIQ11" s="723"/>
      <c r="IIR11" s="723"/>
      <c r="IIS11" s="723"/>
      <c r="IIT11" s="723"/>
      <c r="IIU11" s="723"/>
      <c r="IIV11" s="723"/>
      <c r="IIW11" s="723"/>
      <c r="IIX11" s="723"/>
      <c r="IIY11" s="723"/>
      <c r="IIZ11" s="723"/>
      <c r="IJA11" s="723"/>
      <c r="IJB11" s="723"/>
      <c r="IJC11" s="723"/>
      <c r="IJD11" s="723"/>
      <c r="IJE11" s="723"/>
      <c r="IJF11" s="723"/>
      <c r="IJG11" s="723"/>
      <c r="IJH11" s="723"/>
      <c r="IJI11" s="723"/>
      <c r="IJJ11" s="723"/>
      <c r="IJK11" s="723"/>
      <c r="IJL11" s="723"/>
      <c r="IJM11" s="723"/>
      <c r="IJN11" s="723"/>
      <c r="IJO11" s="723"/>
      <c r="IJP11" s="723"/>
      <c r="IJQ11" s="723"/>
      <c r="IJR11" s="723"/>
      <c r="IJS11" s="723"/>
      <c r="IJT11" s="723"/>
      <c r="IJU11" s="723"/>
      <c r="IJV11" s="723"/>
      <c r="IJW11" s="723"/>
      <c r="IJX11" s="723"/>
      <c r="IJY11" s="723"/>
      <c r="IJZ11" s="723"/>
      <c r="IKA11" s="723"/>
      <c r="IKB11" s="723"/>
      <c r="IKC11" s="723"/>
      <c r="IKD11" s="723"/>
      <c r="IKE11" s="723"/>
      <c r="IKF11" s="723"/>
      <c r="IKG11" s="723"/>
      <c r="IKH11" s="723"/>
      <c r="IKI11" s="723"/>
      <c r="IKJ11" s="723"/>
      <c r="IKK11" s="723"/>
      <c r="IKL11" s="723"/>
      <c r="IKM11" s="723"/>
      <c r="IKN11" s="723"/>
      <c r="IKO11" s="723"/>
      <c r="IKP11" s="723"/>
      <c r="IKQ11" s="723"/>
      <c r="IKR11" s="723"/>
      <c r="IKS11" s="723"/>
      <c r="IKT11" s="723"/>
      <c r="IKU11" s="723"/>
      <c r="IKV11" s="723"/>
      <c r="IKW11" s="723"/>
      <c r="IKX11" s="723"/>
      <c r="IKY11" s="723"/>
      <c r="IKZ11" s="723"/>
      <c r="ILA11" s="723"/>
      <c r="ILB11" s="723"/>
      <c r="ILC11" s="723"/>
      <c r="ILD11" s="723"/>
      <c r="ILE11" s="723"/>
      <c r="ILF11" s="723"/>
      <c r="ILG11" s="723"/>
      <c r="ILH11" s="723"/>
      <c r="ILI11" s="723"/>
      <c r="ILJ11" s="723"/>
      <c r="ILK11" s="723"/>
      <c r="ILL11" s="723"/>
      <c r="ILM11" s="723"/>
      <c r="ILN11" s="723"/>
      <c r="ILO11" s="723"/>
      <c r="ILP11" s="723"/>
      <c r="ILQ11" s="723"/>
      <c r="ILR11" s="723"/>
      <c r="ILS11" s="723"/>
      <c r="ILT11" s="723"/>
      <c r="ILU11" s="723"/>
      <c r="ILV11" s="723"/>
      <c r="ILW11" s="723"/>
      <c r="ILX11" s="723"/>
      <c r="ILY11" s="723"/>
      <c r="ILZ11" s="723"/>
      <c r="IMA11" s="723"/>
      <c r="IMB11" s="723"/>
      <c r="IMC11" s="723"/>
      <c r="IMD11" s="723"/>
      <c r="IME11" s="723"/>
      <c r="IMF11" s="723"/>
      <c r="IMG11" s="723"/>
      <c r="IMH11" s="723"/>
      <c r="IMI11" s="723"/>
      <c r="IMJ11" s="723"/>
      <c r="IMK11" s="723"/>
      <c r="IML11" s="723"/>
      <c r="IMM11" s="723"/>
      <c r="IMN11" s="723"/>
      <c r="IMO11" s="723"/>
      <c r="IMP11" s="723"/>
      <c r="IMQ11" s="723"/>
      <c r="IMR11" s="723"/>
      <c r="IMS11" s="723"/>
      <c r="IMT11" s="723"/>
      <c r="IMU11" s="723"/>
      <c r="IMV11" s="723"/>
      <c r="IMW11" s="723"/>
      <c r="IMX11" s="723"/>
      <c r="IMY11" s="723"/>
      <c r="IMZ11" s="723"/>
      <c r="INA11" s="723"/>
      <c r="INB11" s="723"/>
      <c r="INC11" s="723"/>
      <c r="IND11" s="723"/>
      <c r="INE11" s="723"/>
      <c r="INF11" s="723"/>
      <c r="ING11" s="723"/>
      <c r="INH11" s="723"/>
      <c r="INI11" s="723"/>
      <c r="INJ11" s="723"/>
      <c r="INK11" s="723"/>
      <c r="INL11" s="723"/>
      <c r="INM11" s="723"/>
      <c r="INN11" s="723"/>
      <c r="INO11" s="723"/>
      <c r="INP11" s="723"/>
      <c r="INQ11" s="723"/>
      <c r="INR11" s="723"/>
      <c r="INS11" s="723"/>
      <c r="INT11" s="723"/>
      <c r="INU11" s="723"/>
      <c r="INV11" s="723"/>
      <c r="INW11" s="723"/>
      <c r="INX11" s="723"/>
      <c r="INY11" s="723"/>
      <c r="INZ11" s="723"/>
      <c r="IOA11" s="723"/>
      <c r="IOB11" s="723"/>
      <c r="IOC11" s="723"/>
      <c r="IOD11" s="723"/>
      <c r="IOE11" s="723"/>
      <c r="IOF11" s="723"/>
      <c r="IOG11" s="723"/>
      <c r="IOH11" s="723"/>
      <c r="IOI11" s="723"/>
      <c r="IOJ11" s="723"/>
      <c r="IOK11" s="723"/>
      <c r="IOL11" s="723"/>
      <c r="IOM11" s="723"/>
      <c r="ION11" s="723"/>
      <c r="IOO11" s="723"/>
      <c r="IOP11" s="723"/>
      <c r="IOQ11" s="723"/>
      <c r="IOR11" s="723"/>
      <c r="IOS11" s="723"/>
      <c r="IOT11" s="723"/>
      <c r="IOU11" s="723"/>
      <c r="IOV11" s="723"/>
      <c r="IOW11" s="723"/>
      <c r="IOX11" s="723"/>
      <c r="IOY11" s="723"/>
      <c r="IOZ11" s="723"/>
      <c r="IPA11" s="723"/>
      <c r="IPB11" s="723"/>
      <c r="IPC11" s="723"/>
      <c r="IPD11" s="723"/>
      <c r="IPE11" s="723"/>
      <c r="IPF11" s="723"/>
      <c r="IPG11" s="723"/>
      <c r="IPH11" s="723"/>
      <c r="IPI11" s="723"/>
      <c r="IPJ11" s="723"/>
      <c r="IPK11" s="723"/>
      <c r="IPL11" s="723"/>
      <c r="IPM11" s="723"/>
      <c r="IPN11" s="723"/>
      <c r="IPO11" s="723"/>
      <c r="IPP11" s="723"/>
      <c r="IPQ11" s="723"/>
      <c r="IPR11" s="723"/>
      <c r="IPS11" s="723"/>
      <c r="IPT11" s="723"/>
      <c r="IPU11" s="723"/>
      <c r="IPV11" s="723"/>
      <c r="IPW11" s="723"/>
      <c r="IPX11" s="723"/>
      <c r="IPY11" s="723"/>
      <c r="IPZ11" s="723"/>
      <c r="IQA11" s="723"/>
      <c r="IQB11" s="723"/>
      <c r="IQC11" s="723"/>
      <c r="IQD11" s="723"/>
      <c r="IQE11" s="723"/>
      <c r="IQF11" s="723"/>
      <c r="IQG11" s="723"/>
      <c r="IQH11" s="723"/>
      <c r="IQI11" s="723"/>
      <c r="IQJ11" s="723"/>
      <c r="IQK11" s="723"/>
      <c r="IQL11" s="723"/>
      <c r="IQM11" s="723"/>
      <c r="IQN11" s="723"/>
      <c r="IQO11" s="723"/>
      <c r="IQP11" s="723"/>
      <c r="IQQ11" s="723"/>
      <c r="IQR11" s="723"/>
      <c r="IQS11" s="723"/>
      <c r="IQT11" s="723"/>
      <c r="IQU11" s="723"/>
      <c r="IQV11" s="723"/>
      <c r="IQW11" s="723"/>
      <c r="IQX11" s="723"/>
      <c r="IQY11" s="723"/>
      <c r="IQZ11" s="723"/>
      <c r="IRA11" s="723"/>
      <c r="IRB11" s="723"/>
      <c r="IRC11" s="723"/>
      <c r="IRD11" s="723"/>
      <c r="IRE11" s="723"/>
      <c r="IRF11" s="723"/>
      <c r="IRG11" s="723"/>
      <c r="IRH11" s="723"/>
      <c r="IRI11" s="723"/>
      <c r="IRJ11" s="723"/>
      <c r="IRK11" s="723"/>
      <c r="IRL11" s="723"/>
      <c r="IRM11" s="723"/>
      <c r="IRN11" s="723"/>
      <c r="IRO11" s="723"/>
      <c r="IRP11" s="723"/>
      <c r="IRQ11" s="723"/>
      <c r="IRR11" s="723"/>
      <c r="IRS11" s="723"/>
      <c r="IRT11" s="723"/>
      <c r="IRU11" s="723"/>
      <c r="IRV11" s="723"/>
      <c r="IRW11" s="723"/>
      <c r="IRX11" s="723"/>
      <c r="IRY11" s="723"/>
      <c r="IRZ11" s="723"/>
      <c r="ISA11" s="723"/>
      <c r="ISB11" s="723"/>
      <c r="ISC11" s="723"/>
      <c r="ISD11" s="723"/>
      <c r="ISE11" s="723"/>
      <c r="ISF11" s="723"/>
      <c r="ISG11" s="723"/>
      <c r="ISH11" s="723"/>
      <c r="ISI11" s="723"/>
      <c r="ISJ11" s="723"/>
      <c r="ISK11" s="723"/>
      <c r="ISL11" s="723"/>
      <c r="ISM11" s="723"/>
      <c r="ISN11" s="723"/>
      <c r="ISO11" s="723"/>
      <c r="ISP11" s="723"/>
      <c r="ISQ11" s="723"/>
      <c r="ISR11" s="723"/>
      <c r="ISS11" s="723"/>
      <c r="IST11" s="723"/>
      <c r="ISU11" s="723"/>
      <c r="ISV11" s="723"/>
      <c r="ISW11" s="723"/>
      <c r="ISX11" s="723"/>
      <c r="ISY11" s="723"/>
      <c r="ISZ11" s="723"/>
      <c r="ITA11" s="723"/>
      <c r="ITB11" s="723"/>
      <c r="ITC11" s="723"/>
      <c r="ITD11" s="723"/>
      <c r="ITE11" s="723"/>
      <c r="ITF11" s="723"/>
      <c r="ITG11" s="723"/>
      <c r="ITH11" s="723"/>
      <c r="ITI11" s="723"/>
      <c r="ITJ11" s="723"/>
      <c r="ITK11" s="723"/>
      <c r="ITL11" s="723"/>
      <c r="ITM11" s="723"/>
      <c r="ITN11" s="723"/>
      <c r="ITO11" s="723"/>
      <c r="ITP11" s="723"/>
      <c r="ITQ11" s="723"/>
      <c r="ITR11" s="723"/>
      <c r="ITS11" s="723"/>
      <c r="ITT11" s="723"/>
      <c r="ITU11" s="723"/>
      <c r="ITV11" s="723"/>
      <c r="ITW11" s="723"/>
      <c r="ITX11" s="723"/>
      <c r="ITY11" s="723"/>
      <c r="ITZ11" s="723"/>
      <c r="IUA11" s="723"/>
      <c r="IUB11" s="723"/>
      <c r="IUC11" s="723"/>
      <c r="IUD11" s="723"/>
      <c r="IUE11" s="723"/>
      <c r="IUF11" s="723"/>
      <c r="IUG11" s="723"/>
      <c r="IUH11" s="723"/>
      <c r="IUI11" s="723"/>
      <c r="IUJ11" s="723"/>
      <c r="IUK11" s="723"/>
      <c r="IUL11" s="723"/>
      <c r="IUM11" s="723"/>
      <c r="IUN11" s="723"/>
      <c r="IUO11" s="723"/>
      <c r="IUP11" s="723"/>
      <c r="IUQ11" s="723"/>
      <c r="IUR11" s="723"/>
      <c r="IUS11" s="723"/>
      <c r="IUT11" s="723"/>
      <c r="IUU11" s="723"/>
      <c r="IUV11" s="723"/>
      <c r="IUW11" s="723"/>
      <c r="IUX11" s="723"/>
      <c r="IUY11" s="723"/>
      <c r="IUZ11" s="723"/>
      <c r="IVA11" s="723"/>
      <c r="IVB11" s="723"/>
      <c r="IVC11" s="723"/>
      <c r="IVD11" s="723"/>
      <c r="IVE11" s="723"/>
      <c r="IVF11" s="723"/>
      <c r="IVG11" s="723"/>
      <c r="IVH11" s="723"/>
      <c r="IVI11" s="723"/>
      <c r="IVJ11" s="723"/>
      <c r="IVK11" s="723"/>
      <c r="IVL11" s="723"/>
      <c r="IVM11" s="723"/>
      <c r="IVN11" s="723"/>
      <c r="IVO11" s="723"/>
      <c r="IVP11" s="723"/>
      <c r="IVQ11" s="723"/>
      <c r="IVR11" s="723"/>
      <c r="IVS11" s="723"/>
      <c r="IVT11" s="723"/>
      <c r="IVU11" s="723"/>
      <c r="IVV11" s="723"/>
      <c r="IVW11" s="723"/>
      <c r="IVX11" s="723"/>
      <c r="IVY11" s="723"/>
      <c r="IVZ11" s="723"/>
      <c r="IWA11" s="723"/>
      <c r="IWB11" s="723"/>
      <c r="IWC11" s="723"/>
      <c r="IWD11" s="723"/>
      <c r="IWE11" s="723"/>
      <c r="IWF11" s="723"/>
      <c r="IWG11" s="723"/>
      <c r="IWH11" s="723"/>
      <c r="IWI11" s="723"/>
      <c r="IWJ11" s="723"/>
      <c r="IWK11" s="723"/>
      <c r="IWL11" s="723"/>
      <c r="IWM11" s="723"/>
      <c r="IWN11" s="723"/>
      <c r="IWO11" s="723"/>
      <c r="IWP11" s="723"/>
      <c r="IWQ11" s="723"/>
      <c r="IWR11" s="723"/>
      <c r="IWS11" s="723"/>
      <c r="IWT11" s="723"/>
      <c r="IWU11" s="723"/>
      <c r="IWV11" s="723"/>
      <c r="IWW11" s="723"/>
      <c r="IWX11" s="723"/>
      <c r="IWY11" s="723"/>
      <c r="IWZ11" s="723"/>
      <c r="IXA11" s="723"/>
      <c r="IXB11" s="723"/>
      <c r="IXC11" s="723"/>
      <c r="IXD11" s="723"/>
      <c r="IXE11" s="723"/>
      <c r="IXF11" s="723"/>
      <c r="IXG11" s="723"/>
      <c r="IXH11" s="723"/>
      <c r="IXI11" s="723"/>
      <c r="IXJ11" s="723"/>
      <c r="IXK11" s="723"/>
      <c r="IXL11" s="723"/>
      <c r="IXM11" s="723"/>
      <c r="IXN11" s="723"/>
      <c r="IXO11" s="723"/>
      <c r="IXP11" s="723"/>
      <c r="IXQ11" s="723"/>
      <c r="IXR11" s="723"/>
      <c r="IXS11" s="723"/>
      <c r="IXT11" s="723"/>
      <c r="IXU11" s="723"/>
      <c r="IXV11" s="723"/>
      <c r="IXW11" s="723"/>
      <c r="IXX11" s="723"/>
      <c r="IXY11" s="723"/>
      <c r="IXZ11" s="723"/>
      <c r="IYA11" s="723"/>
      <c r="IYB11" s="723"/>
      <c r="IYC11" s="723"/>
      <c r="IYD11" s="723"/>
      <c r="IYE11" s="723"/>
      <c r="IYF11" s="723"/>
      <c r="IYG11" s="723"/>
      <c r="IYH11" s="723"/>
      <c r="IYI11" s="723"/>
      <c r="IYJ11" s="723"/>
      <c r="IYK11" s="723"/>
      <c r="IYL11" s="723"/>
      <c r="IYM11" s="723"/>
      <c r="IYN11" s="723"/>
      <c r="IYO11" s="723"/>
      <c r="IYP11" s="723"/>
      <c r="IYQ11" s="723"/>
      <c r="IYR11" s="723"/>
      <c r="IYS11" s="723"/>
      <c r="IYT11" s="723"/>
      <c r="IYU11" s="723"/>
      <c r="IYV11" s="723"/>
      <c r="IYW11" s="723"/>
      <c r="IYX11" s="723"/>
      <c r="IYY11" s="723"/>
      <c r="IYZ11" s="723"/>
      <c r="IZA11" s="723"/>
      <c r="IZB11" s="723"/>
      <c r="IZC11" s="723"/>
      <c r="IZD11" s="723"/>
      <c r="IZE11" s="723"/>
      <c r="IZF11" s="723"/>
      <c r="IZG11" s="723"/>
      <c r="IZH11" s="723"/>
      <c r="IZI11" s="723"/>
      <c r="IZJ11" s="723"/>
      <c r="IZK11" s="723"/>
      <c r="IZL11" s="723"/>
      <c r="IZM11" s="723"/>
      <c r="IZN11" s="723"/>
      <c r="IZO11" s="723"/>
      <c r="IZP11" s="723"/>
      <c r="IZQ11" s="723"/>
      <c r="IZR11" s="723"/>
      <c r="IZS11" s="723"/>
      <c r="IZT11" s="723"/>
      <c r="IZU11" s="723"/>
      <c r="IZV11" s="723"/>
      <c r="IZW11" s="723"/>
      <c r="IZX11" s="723"/>
      <c r="IZY11" s="723"/>
      <c r="IZZ11" s="723"/>
      <c r="JAA11" s="723"/>
      <c r="JAB11" s="723"/>
      <c r="JAC11" s="723"/>
      <c r="JAD11" s="723"/>
      <c r="JAE11" s="723"/>
      <c r="JAF11" s="723"/>
      <c r="JAG11" s="723"/>
      <c r="JAH11" s="723"/>
      <c r="JAI11" s="723"/>
      <c r="JAJ11" s="723"/>
      <c r="JAK11" s="723"/>
      <c r="JAL11" s="723"/>
      <c r="JAM11" s="723"/>
      <c r="JAN11" s="723"/>
      <c r="JAO11" s="723"/>
      <c r="JAP11" s="723"/>
      <c r="JAQ11" s="723"/>
      <c r="JAR11" s="723"/>
      <c r="JAS11" s="723"/>
      <c r="JAT11" s="723"/>
      <c r="JAU11" s="723"/>
      <c r="JAV11" s="723"/>
      <c r="JAW11" s="723"/>
      <c r="JAX11" s="723"/>
      <c r="JAY11" s="723"/>
      <c r="JAZ11" s="723"/>
      <c r="JBA11" s="723"/>
      <c r="JBB11" s="723"/>
      <c r="JBC11" s="723"/>
      <c r="JBD11" s="723"/>
      <c r="JBE11" s="723"/>
      <c r="JBF11" s="723"/>
      <c r="JBG11" s="723"/>
      <c r="JBH11" s="723"/>
      <c r="JBI11" s="723"/>
      <c r="JBJ11" s="723"/>
      <c r="JBK11" s="723"/>
      <c r="JBL11" s="723"/>
      <c r="JBM11" s="723"/>
      <c r="JBN11" s="723"/>
      <c r="JBO11" s="723"/>
      <c r="JBP11" s="723"/>
      <c r="JBQ11" s="723"/>
      <c r="JBR11" s="723"/>
      <c r="JBS11" s="723"/>
      <c r="JBT11" s="723"/>
      <c r="JBU11" s="723"/>
      <c r="JBV11" s="723"/>
      <c r="JBW11" s="723"/>
      <c r="JBX11" s="723"/>
      <c r="JBY11" s="723"/>
      <c r="JBZ11" s="723"/>
      <c r="JCA11" s="723"/>
      <c r="JCB11" s="723"/>
      <c r="JCC11" s="723"/>
      <c r="JCD11" s="723"/>
      <c r="JCE11" s="723"/>
      <c r="JCF11" s="723"/>
      <c r="JCG11" s="723"/>
      <c r="JCH11" s="723"/>
      <c r="JCI11" s="723"/>
      <c r="JCJ11" s="723"/>
      <c r="JCK11" s="723"/>
      <c r="JCL11" s="723"/>
      <c r="JCM11" s="723"/>
      <c r="JCN11" s="723"/>
      <c r="JCO11" s="723"/>
      <c r="JCP11" s="723"/>
      <c r="JCQ11" s="723"/>
      <c r="JCR11" s="723"/>
      <c r="JCS11" s="723"/>
      <c r="JCT11" s="723"/>
      <c r="JCU11" s="723"/>
      <c r="JCV11" s="723"/>
      <c r="JCW11" s="723"/>
      <c r="JCX11" s="723"/>
      <c r="JCY11" s="723"/>
      <c r="JCZ11" s="723"/>
      <c r="JDA11" s="723"/>
      <c r="JDB11" s="723"/>
      <c r="JDC11" s="723"/>
      <c r="JDD11" s="723"/>
      <c r="JDE11" s="723"/>
      <c r="JDF11" s="723"/>
      <c r="JDG11" s="723"/>
      <c r="JDH11" s="723"/>
      <c r="JDI11" s="723"/>
      <c r="JDJ11" s="723"/>
      <c r="JDK11" s="723"/>
      <c r="JDL11" s="723"/>
      <c r="JDM11" s="723"/>
      <c r="JDN11" s="723"/>
      <c r="JDO11" s="723"/>
      <c r="JDP11" s="723"/>
      <c r="JDQ11" s="723"/>
      <c r="JDR11" s="723"/>
      <c r="JDS11" s="723"/>
      <c r="JDT11" s="723"/>
      <c r="JDU11" s="723"/>
      <c r="JDV11" s="723"/>
      <c r="JDW11" s="723"/>
      <c r="JDX11" s="723"/>
      <c r="JDY11" s="723"/>
      <c r="JDZ11" s="723"/>
      <c r="JEA11" s="723"/>
      <c r="JEB11" s="723"/>
      <c r="JEC11" s="723"/>
      <c r="JED11" s="723"/>
      <c r="JEE11" s="723"/>
      <c r="JEF11" s="723"/>
      <c r="JEG11" s="723"/>
      <c r="JEH11" s="723"/>
      <c r="JEI11" s="723"/>
      <c r="JEJ11" s="723"/>
      <c r="JEK11" s="723"/>
      <c r="JEL11" s="723"/>
      <c r="JEM11" s="723"/>
      <c r="JEN11" s="723"/>
      <c r="JEO11" s="723"/>
      <c r="JEP11" s="723"/>
      <c r="JEQ11" s="723"/>
      <c r="JER11" s="723"/>
      <c r="JES11" s="723"/>
      <c r="JET11" s="723"/>
      <c r="JEU11" s="723"/>
      <c r="JEV11" s="723"/>
      <c r="JEW11" s="723"/>
      <c r="JEX11" s="723"/>
      <c r="JEY11" s="723"/>
      <c r="JEZ11" s="723"/>
      <c r="JFA11" s="723"/>
      <c r="JFB11" s="723"/>
      <c r="JFC11" s="723"/>
      <c r="JFD11" s="723"/>
      <c r="JFE11" s="723"/>
      <c r="JFF11" s="723"/>
      <c r="JFG11" s="723"/>
      <c r="JFH11" s="723"/>
      <c r="JFI11" s="723"/>
      <c r="JFJ11" s="723"/>
      <c r="JFK11" s="723"/>
      <c r="JFL11" s="723"/>
      <c r="JFM11" s="723"/>
      <c r="JFN11" s="723"/>
      <c r="JFO11" s="723"/>
      <c r="JFP11" s="723"/>
      <c r="JFQ11" s="723"/>
      <c r="JFR11" s="723"/>
      <c r="JFS11" s="723"/>
      <c r="JFT11" s="723"/>
      <c r="JFU11" s="723"/>
      <c r="JFV11" s="723"/>
      <c r="JFW11" s="723"/>
      <c r="JFX11" s="723"/>
      <c r="JFY11" s="723"/>
      <c r="JFZ11" s="723"/>
      <c r="JGA11" s="723"/>
      <c r="JGB11" s="723"/>
      <c r="JGC11" s="723"/>
      <c r="JGD11" s="723"/>
      <c r="JGE11" s="723"/>
      <c r="JGF11" s="723"/>
      <c r="JGG11" s="723"/>
      <c r="JGH11" s="723"/>
      <c r="JGI11" s="723"/>
      <c r="JGJ11" s="723"/>
      <c r="JGK11" s="723"/>
      <c r="JGL11" s="723"/>
      <c r="JGM11" s="723"/>
      <c r="JGN11" s="723"/>
      <c r="JGO11" s="723"/>
      <c r="JGP11" s="723"/>
      <c r="JGQ11" s="723"/>
      <c r="JGR11" s="723"/>
      <c r="JGS11" s="723"/>
      <c r="JGT11" s="723"/>
      <c r="JGU11" s="723"/>
      <c r="JGV11" s="723"/>
      <c r="JGW11" s="723"/>
      <c r="JGX11" s="723"/>
      <c r="JGY11" s="723"/>
      <c r="JGZ11" s="723"/>
      <c r="JHA11" s="723"/>
      <c r="JHB11" s="723"/>
      <c r="JHC11" s="723"/>
      <c r="JHD11" s="723"/>
      <c r="JHE11" s="723"/>
      <c r="JHF11" s="723"/>
      <c r="JHG11" s="723"/>
      <c r="JHH11" s="723"/>
      <c r="JHI11" s="723"/>
      <c r="JHJ11" s="723"/>
      <c r="JHK11" s="723"/>
      <c r="JHL11" s="723"/>
      <c r="JHM11" s="723"/>
      <c r="JHN11" s="723"/>
      <c r="JHO11" s="723"/>
      <c r="JHP11" s="723"/>
      <c r="JHQ11" s="723"/>
      <c r="JHR11" s="723"/>
      <c r="JHS11" s="723"/>
      <c r="JHT11" s="723"/>
      <c r="JHU11" s="723"/>
      <c r="JHV11" s="723"/>
      <c r="JHW11" s="723"/>
      <c r="JHX11" s="723"/>
      <c r="JHY11" s="723"/>
      <c r="JHZ11" s="723"/>
      <c r="JIA11" s="723"/>
      <c r="JIB11" s="723"/>
      <c r="JIC11" s="723"/>
      <c r="JID11" s="723"/>
      <c r="JIE11" s="723"/>
      <c r="JIF11" s="723"/>
      <c r="JIG11" s="723"/>
      <c r="JIH11" s="723"/>
      <c r="JII11" s="723"/>
      <c r="JIJ11" s="723"/>
      <c r="JIK11" s="723"/>
      <c r="JIL11" s="723"/>
      <c r="JIM11" s="723"/>
      <c r="JIN11" s="723"/>
      <c r="JIO11" s="723"/>
      <c r="JIP11" s="723"/>
      <c r="JIQ11" s="723"/>
      <c r="JIR11" s="723"/>
      <c r="JIS11" s="723"/>
      <c r="JIT11" s="723"/>
      <c r="JIU11" s="723"/>
      <c r="JIV11" s="723"/>
      <c r="JIW11" s="723"/>
      <c r="JIX11" s="723"/>
      <c r="JIY11" s="723"/>
      <c r="JIZ11" s="723"/>
      <c r="JJA11" s="723"/>
      <c r="JJB11" s="723"/>
      <c r="JJC11" s="723"/>
      <c r="JJD11" s="723"/>
      <c r="JJE11" s="723"/>
      <c r="JJF11" s="723"/>
      <c r="JJG11" s="723"/>
      <c r="JJH11" s="723"/>
      <c r="JJI11" s="723"/>
      <c r="JJJ11" s="723"/>
      <c r="JJK11" s="723"/>
      <c r="JJL11" s="723"/>
      <c r="JJM11" s="723"/>
      <c r="JJN11" s="723"/>
      <c r="JJO11" s="723"/>
      <c r="JJP11" s="723"/>
      <c r="JJQ11" s="723"/>
      <c r="JJR11" s="723"/>
      <c r="JJS11" s="723"/>
      <c r="JJT11" s="723"/>
      <c r="JJU11" s="723"/>
      <c r="JJV11" s="723"/>
      <c r="JJW11" s="723"/>
      <c r="JJX11" s="723"/>
      <c r="JJY11" s="723"/>
      <c r="JJZ11" s="723"/>
      <c r="JKA11" s="723"/>
      <c r="JKB11" s="723"/>
      <c r="JKC11" s="723"/>
      <c r="JKD11" s="723"/>
      <c r="JKE11" s="723"/>
      <c r="JKF11" s="723"/>
      <c r="JKG11" s="723"/>
      <c r="JKH11" s="723"/>
      <c r="JKI11" s="723"/>
      <c r="JKJ11" s="723"/>
      <c r="JKK11" s="723"/>
      <c r="JKL11" s="723"/>
      <c r="JKM11" s="723"/>
      <c r="JKN11" s="723"/>
      <c r="JKO11" s="723"/>
      <c r="JKP11" s="723"/>
      <c r="JKQ11" s="723"/>
      <c r="JKR11" s="723"/>
      <c r="JKS11" s="723"/>
      <c r="JKT11" s="723"/>
      <c r="JKU11" s="723"/>
      <c r="JKV11" s="723"/>
      <c r="JKW11" s="723"/>
      <c r="JKX11" s="723"/>
      <c r="JKY11" s="723"/>
      <c r="JKZ11" s="723"/>
      <c r="JLA11" s="723"/>
      <c r="JLB11" s="723"/>
      <c r="JLC11" s="723"/>
      <c r="JLD11" s="723"/>
      <c r="JLE11" s="723"/>
      <c r="JLF11" s="723"/>
      <c r="JLG11" s="723"/>
      <c r="JLH11" s="723"/>
      <c r="JLI11" s="723"/>
      <c r="JLJ11" s="723"/>
      <c r="JLK11" s="723"/>
      <c r="JLL11" s="723"/>
      <c r="JLM11" s="723"/>
      <c r="JLN11" s="723"/>
      <c r="JLO11" s="723"/>
      <c r="JLP11" s="723"/>
      <c r="JLQ11" s="723"/>
      <c r="JLR11" s="723"/>
      <c r="JLS11" s="723"/>
      <c r="JLT11" s="723"/>
      <c r="JLU11" s="723"/>
      <c r="JLV11" s="723"/>
      <c r="JLW11" s="723"/>
      <c r="JLX11" s="723"/>
      <c r="JLY11" s="723"/>
      <c r="JLZ11" s="723"/>
      <c r="JMA11" s="723"/>
      <c r="JMB11" s="723"/>
      <c r="JMC11" s="723"/>
      <c r="JMD11" s="723"/>
      <c r="JME11" s="723"/>
      <c r="JMF11" s="723"/>
      <c r="JMG11" s="723"/>
      <c r="JMH11" s="723"/>
      <c r="JMI11" s="723"/>
      <c r="JMJ11" s="723"/>
      <c r="JMK11" s="723"/>
      <c r="JML11" s="723"/>
      <c r="JMM11" s="723"/>
      <c r="JMN11" s="723"/>
      <c r="JMO11" s="723"/>
      <c r="JMP11" s="723"/>
      <c r="JMQ11" s="723"/>
      <c r="JMR11" s="723"/>
      <c r="JMS11" s="723"/>
      <c r="JMT11" s="723"/>
      <c r="JMU11" s="723"/>
      <c r="JMV11" s="723"/>
      <c r="JMW11" s="723"/>
      <c r="JMX11" s="723"/>
      <c r="JMY11" s="723"/>
      <c r="JMZ11" s="723"/>
      <c r="JNA11" s="723"/>
      <c r="JNB11" s="723"/>
      <c r="JNC11" s="723"/>
      <c r="JND11" s="723"/>
      <c r="JNE11" s="723"/>
      <c r="JNF11" s="723"/>
      <c r="JNG11" s="723"/>
      <c r="JNH11" s="723"/>
      <c r="JNI11" s="723"/>
      <c r="JNJ11" s="723"/>
      <c r="JNK11" s="723"/>
      <c r="JNL11" s="723"/>
      <c r="JNM11" s="723"/>
      <c r="JNN11" s="723"/>
      <c r="JNO11" s="723"/>
      <c r="JNP11" s="723"/>
      <c r="JNQ11" s="723"/>
      <c r="JNR11" s="723"/>
      <c r="JNS11" s="723"/>
      <c r="JNT11" s="723"/>
      <c r="JNU11" s="723"/>
      <c r="JNV11" s="723"/>
      <c r="JNW11" s="723"/>
      <c r="JNX11" s="723"/>
      <c r="JNY11" s="723"/>
      <c r="JNZ11" s="723"/>
      <c r="JOA11" s="723"/>
      <c r="JOB11" s="723"/>
      <c r="JOC11" s="723"/>
      <c r="JOD11" s="723"/>
      <c r="JOE11" s="723"/>
      <c r="JOF11" s="723"/>
      <c r="JOG11" s="723"/>
      <c r="JOH11" s="723"/>
      <c r="JOI11" s="723"/>
      <c r="JOJ11" s="723"/>
      <c r="JOK11" s="723"/>
      <c r="JOL11" s="723"/>
      <c r="JOM11" s="723"/>
      <c r="JON11" s="723"/>
      <c r="JOO11" s="723"/>
      <c r="JOP11" s="723"/>
      <c r="JOQ11" s="723"/>
      <c r="JOR11" s="723"/>
      <c r="JOS11" s="723"/>
      <c r="JOT11" s="723"/>
      <c r="JOU11" s="723"/>
      <c r="JOV11" s="723"/>
      <c r="JOW11" s="723"/>
      <c r="JOX11" s="723"/>
      <c r="JOY11" s="723"/>
      <c r="JOZ11" s="723"/>
      <c r="JPA11" s="723"/>
      <c r="JPB11" s="723"/>
      <c r="JPC11" s="723"/>
      <c r="JPD11" s="723"/>
      <c r="JPE11" s="723"/>
      <c r="JPF11" s="723"/>
      <c r="JPG11" s="723"/>
      <c r="JPH11" s="723"/>
      <c r="JPI11" s="723"/>
      <c r="JPJ11" s="723"/>
      <c r="JPK11" s="723"/>
      <c r="JPL11" s="723"/>
      <c r="JPM11" s="723"/>
      <c r="JPN11" s="723"/>
      <c r="JPO11" s="723"/>
      <c r="JPP11" s="723"/>
      <c r="JPQ11" s="723"/>
      <c r="JPR11" s="723"/>
      <c r="JPS11" s="723"/>
      <c r="JPT11" s="723"/>
      <c r="JPU11" s="723"/>
      <c r="JPV11" s="723"/>
      <c r="JPW11" s="723"/>
      <c r="JPX11" s="723"/>
      <c r="JPY11" s="723"/>
      <c r="JPZ11" s="723"/>
      <c r="JQA11" s="723"/>
      <c r="JQB11" s="723"/>
      <c r="JQC11" s="723"/>
      <c r="JQD11" s="723"/>
      <c r="JQE11" s="723"/>
      <c r="JQF11" s="723"/>
      <c r="JQG11" s="723"/>
      <c r="JQH11" s="723"/>
      <c r="JQI11" s="723"/>
      <c r="JQJ11" s="723"/>
      <c r="JQK11" s="723"/>
      <c r="JQL11" s="723"/>
      <c r="JQM11" s="723"/>
      <c r="JQN11" s="723"/>
      <c r="JQO11" s="723"/>
      <c r="JQP11" s="723"/>
      <c r="JQQ11" s="723"/>
      <c r="JQR11" s="723"/>
      <c r="JQS11" s="723"/>
      <c r="JQT11" s="723"/>
      <c r="JQU11" s="723"/>
      <c r="JQV11" s="723"/>
      <c r="JQW11" s="723"/>
      <c r="JQX11" s="723"/>
      <c r="JQY11" s="723"/>
      <c r="JQZ11" s="723"/>
      <c r="JRA11" s="723"/>
      <c r="JRB11" s="723"/>
      <c r="JRC11" s="723"/>
      <c r="JRD11" s="723"/>
      <c r="JRE11" s="723"/>
      <c r="JRF11" s="723"/>
      <c r="JRG11" s="723"/>
      <c r="JRH11" s="723"/>
      <c r="JRI11" s="723"/>
      <c r="JRJ11" s="723"/>
      <c r="JRK11" s="723"/>
      <c r="JRL11" s="723"/>
      <c r="JRM11" s="723"/>
      <c r="JRN11" s="723"/>
      <c r="JRO11" s="723"/>
      <c r="JRP11" s="723"/>
      <c r="JRQ11" s="723"/>
      <c r="JRR11" s="723"/>
      <c r="JRS11" s="723"/>
      <c r="JRT11" s="723"/>
      <c r="JRU11" s="723"/>
      <c r="JRV11" s="723"/>
      <c r="JRW11" s="723"/>
      <c r="JRX11" s="723"/>
      <c r="JRY11" s="723"/>
      <c r="JRZ11" s="723"/>
      <c r="JSA11" s="723"/>
      <c r="JSB11" s="723"/>
      <c r="JSC11" s="723"/>
      <c r="JSD11" s="723"/>
      <c r="JSE11" s="723"/>
      <c r="JSF11" s="723"/>
      <c r="JSG11" s="723"/>
      <c r="JSH11" s="723"/>
      <c r="JSI11" s="723"/>
      <c r="JSJ11" s="723"/>
      <c r="JSK11" s="723"/>
      <c r="JSL11" s="723"/>
      <c r="JSM11" s="723"/>
      <c r="JSN11" s="723"/>
      <c r="JSO11" s="723"/>
      <c r="JSP11" s="723"/>
      <c r="JSQ11" s="723"/>
      <c r="JSR11" s="723"/>
      <c r="JSS11" s="723"/>
      <c r="JST11" s="723"/>
      <c r="JSU11" s="723"/>
      <c r="JSV11" s="723"/>
      <c r="JSW11" s="723"/>
      <c r="JSX11" s="723"/>
      <c r="JSY11" s="723"/>
      <c r="JSZ11" s="723"/>
      <c r="JTA11" s="723"/>
      <c r="JTB11" s="723"/>
      <c r="JTC11" s="723"/>
      <c r="JTD11" s="723"/>
      <c r="JTE11" s="723"/>
      <c r="JTF11" s="723"/>
      <c r="JTG11" s="723"/>
      <c r="JTH11" s="723"/>
      <c r="JTI11" s="723"/>
      <c r="JTJ11" s="723"/>
      <c r="JTK11" s="723"/>
      <c r="JTL11" s="723"/>
      <c r="JTM11" s="723"/>
      <c r="JTN11" s="723"/>
      <c r="JTO11" s="723"/>
      <c r="JTP11" s="723"/>
      <c r="JTQ11" s="723"/>
      <c r="JTR11" s="723"/>
      <c r="JTS11" s="723"/>
      <c r="JTT11" s="723"/>
      <c r="JTU11" s="723"/>
      <c r="JTV11" s="723"/>
      <c r="JTW11" s="723"/>
      <c r="JTX11" s="723"/>
      <c r="JTY11" s="723"/>
      <c r="JTZ11" s="723"/>
      <c r="JUA11" s="723"/>
      <c r="JUB11" s="723"/>
      <c r="JUC11" s="723"/>
      <c r="JUD11" s="723"/>
      <c r="JUE11" s="723"/>
      <c r="JUF11" s="723"/>
      <c r="JUG11" s="723"/>
      <c r="JUH11" s="723"/>
      <c r="JUI11" s="723"/>
      <c r="JUJ11" s="723"/>
      <c r="JUK11" s="723"/>
      <c r="JUL11" s="723"/>
      <c r="JUM11" s="723"/>
      <c r="JUN11" s="723"/>
      <c r="JUO11" s="723"/>
      <c r="JUP11" s="723"/>
      <c r="JUQ11" s="723"/>
      <c r="JUR11" s="723"/>
      <c r="JUS11" s="723"/>
      <c r="JUT11" s="723"/>
      <c r="JUU11" s="723"/>
      <c r="JUV11" s="723"/>
      <c r="JUW11" s="723"/>
      <c r="JUX11" s="723"/>
      <c r="JUY11" s="723"/>
      <c r="JUZ11" s="723"/>
      <c r="JVA11" s="723"/>
      <c r="JVB11" s="723"/>
      <c r="JVC11" s="723"/>
      <c r="JVD11" s="723"/>
      <c r="JVE11" s="723"/>
      <c r="JVF11" s="723"/>
      <c r="JVG11" s="723"/>
      <c r="JVH11" s="723"/>
      <c r="JVI11" s="723"/>
      <c r="JVJ11" s="723"/>
      <c r="JVK11" s="723"/>
      <c r="JVL11" s="723"/>
      <c r="JVM11" s="723"/>
      <c r="JVN11" s="723"/>
      <c r="JVO11" s="723"/>
      <c r="JVP11" s="723"/>
      <c r="JVQ11" s="723"/>
      <c r="JVR11" s="723"/>
      <c r="JVS11" s="723"/>
      <c r="JVT11" s="723"/>
      <c r="JVU11" s="723"/>
      <c r="JVV11" s="723"/>
      <c r="JVW11" s="723"/>
      <c r="JVX11" s="723"/>
      <c r="JVY11" s="723"/>
      <c r="JVZ11" s="723"/>
      <c r="JWA11" s="723"/>
      <c r="JWB11" s="723"/>
      <c r="JWC11" s="723"/>
      <c r="JWD11" s="723"/>
      <c r="JWE11" s="723"/>
      <c r="JWF11" s="723"/>
      <c r="JWG11" s="723"/>
      <c r="JWH11" s="723"/>
      <c r="JWI11" s="723"/>
      <c r="JWJ11" s="723"/>
      <c r="JWK11" s="723"/>
      <c r="JWL11" s="723"/>
      <c r="JWM11" s="723"/>
      <c r="JWN11" s="723"/>
      <c r="JWO11" s="723"/>
      <c r="JWP11" s="723"/>
      <c r="JWQ11" s="723"/>
      <c r="JWR11" s="723"/>
      <c r="JWS11" s="723"/>
      <c r="JWT11" s="723"/>
      <c r="JWU11" s="723"/>
      <c r="JWV11" s="723"/>
      <c r="JWW11" s="723"/>
      <c r="JWX11" s="723"/>
      <c r="JWY11" s="723"/>
      <c r="JWZ11" s="723"/>
      <c r="JXA11" s="723"/>
      <c r="JXB11" s="723"/>
      <c r="JXC11" s="723"/>
      <c r="JXD11" s="723"/>
      <c r="JXE11" s="723"/>
      <c r="JXF11" s="723"/>
      <c r="JXG11" s="723"/>
      <c r="JXH11" s="723"/>
      <c r="JXI11" s="723"/>
      <c r="JXJ11" s="723"/>
      <c r="JXK11" s="723"/>
      <c r="JXL11" s="723"/>
      <c r="JXM11" s="723"/>
      <c r="JXN11" s="723"/>
      <c r="JXO11" s="723"/>
      <c r="JXP11" s="723"/>
      <c r="JXQ11" s="723"/>
      <c r="JXR11" s="723"/>
      <c r="JXS11" s="723"/>
      <c r="JXT11" s="723"/>
      <c r="JXU11" s="723"/>
      <c r="JXV11" s="723"/>
      <c r="JXW11" s="723"/>
      <c r="JXX11" s="723"/>
      <c r="JXY11" s="723"/>
      <c r="JXZ11" s="723"/>
      <c r="JYA11" s="723"/>
      <c r="JYB11" s="723"/>
      <c r="JYC11" s="723"/>
      <c r="JYD11" s="723"/>
      <c r="JYE11" s="723"/>
      <c r="JYF11" s="723"/>
      <c r="JYG11" s="723"/>
      <c r="JYH11" s="723"/>
      <c r="JYI11" s="723"/>
      <c r="JYJ11" s="723"/>
      <c r="JYK11" s="723"/>
      <c r="JYL11" s="723"/>
      <c r="JYM11" s="723"/>
      <c r="JYN11" s="723"/>
      <c r="JYO11" s="723"/>
      <c r="JYP11" s="723"/>
      <c r="JYQ11" s="723"/>
      <c r="JYR11" s="723"/>
      <c r="JYS11" s="723"/>
      <c r="JYT11" s="723"/>
      <c r="JYU11" s="723"/>
      <c r="JYV11" s="723"/>
      <c r="JYW11" s="723"/>
      <c r="JYX11" s="723"/>
      <c r="JYY11" s="723"/>
      <c r="JYZ11" s="723"/>
      <c r="JZA11" s="723"/>
      <c r="JZB11" s="723"/>
      <c r="JZC11" s="723"/>
      <c r="JZD11" s="723"/>
      <c r="JZE11" s="723"/>
      <c r="JZF11" s="723"/>
      <c r="JZG11" s="723"/>
      <c r="JZH11" s="723"/>
      <c r="JZI11" s="723"/>
      <c r="JZJ11" s="723"/>
      <c r="JZK11" s="723"/>
      <c r="JZL11" s="723"/>
      <c r="JZM11" s="723"/>
      <c r="JZN11" s="723"/>
      <c r="JZO11" s="723"/>
      <c r="JZP11" s="723"/>
      <c r="JZQ11" s="723"/>
      <c r="JZR11" s="723"/>
      <c r="JZS11" s="723"/>
      <c r="JZT11" s="723"/>
      <c r="JZU11" s="723"/>
      <c r="JZV11" s="723"/>
      <c r="JZW11" s="723"/>
      <c r="JZX11" s="723"/>
      <c r="JZY11" s="723"/>
      <c r="JZZ11" s="723"/>
      <c r="KAA11" s="723"/>
      <c r="KAB11" s="723"/>
      <c r="KAC11" s="723"/>
      <c r="KAD11" s="723"/>
      <c r="KAE11" s="723"/>
      <c r="KAF11" s="723"/>
      <c r="KAG11" s="723"/>
      <c r="KAH11" s="723"/>
      <c r="KAI11" s="723"/>
      <c r="KAJ11" s="723"/>
      <c r="KAK11" s="723"/>
      <c r="KAL11" s="723"/>
      <c r="KAM11" s="723"/>
      <c r="KAN11" s="723"/>
      <c r="KAO11" s="723"/>
      <c r="KAP11" s="723"/>
      <c r="KAQ11" s="723"/>
      <c r="KAR11" s="723"/>
      <c r="KAS11" s="723"/>
      <c r="KAT11" s="723"/>
      <c r="KAU11" s="723"/>
      <c r="KAV11" s="723"/>
      <c r="KAW11" s="723"/>
      <c r="KAX11" s="723"/>
      <c r="KAY11" s="723"/>
      <c r="KAZ11" s="723"/>
      <c r="KBA11" s="723"/>
      <c r="KBB11" s="723"/>
      <c r="KBC11" s="723"/>
      <c r="KBD11" s="723"/>
      <c r="KBE11" s="723"/>
      <c r="KBF11" s="723"/>
      <c r="KBG11" s="723"/>
      <c r="KBH11" s="723"/>
      <c r="KBI11" s="723"/>
      <c r="KBJ11" s="723"/>
      <c r="KBK11" s="723"/>
      <c r="KBL11" s="723"/>
      <c r="KBM11" s="723"/>
      <c r="KBN11" s="723"/>
      <c r="KBO11" s="723"/>
      <c r="KBP11" s="723"/>
      <c r="KBQ11" s="723"/>
      <c r="KBR11" s="723"/>
      <c r="KBS11" s="723"/>
      <c r="KBT11" s="723"/>
      <c r="KBU11" s="723"/>
      <c r="KBV11" s="723"/>
      <c r="KBW11" s="723"/>
      <c r="KBX11" s="723"/>
      <c r="KBY11" s="723"/>
      <c r="KBZ11" s="723"/>
      <c r="KCA11" s="723"/>
      <c r="KCB11" s="723"/>
      <c r="KCC11" s="723"/>
      <c r="KCD11" s="723"/>
      <c r="KCE11" s="723"/>
      <c r="KCF11" s="723"/>
      <c r="KCG11" s="723"/>
      <c r="KCH11" s="723"/>
      <c r="KCI11" s="723"/>
      <c r="KCJ11" s="723"/>
      <c r="KCK11" s="723"/>
      <c r="KCL11" s="723"/>
      <c r="KCM11" s="723"/>
      <c r="KCN11" s="723"/>
      <c r="KCO11" s="723"/>
      <c r="KCP11" s="723"/>
      <c r="KCQ11" s="723"/>
      <c r="KCR11" s="723"/>
      <c r="KCS11" s="723"/>
      <c r="KCT11" s="723"/>
      <c r="KCU11" s="723"/>
      <c r="KCV11" s="723"/>
      <c r="KCW11" s="723"/>
      <c r="KCX11" s="723"/>
      <c r="KCY11" s="723"/>
      <c r="KCZ11" s="723"/>
      <c r="KDA11" s="723"/>
      <c r="KDB11" s="723"/>
      <c r="KDC11" s="723"/>
      <c r="KDD11" s="723"/>
      <c r="KDE11" s="723"/>
      <c r="KDF11" s="723"/>
      <c r="KDG11" s="723"/>
      <c r="KDH11" s="723"/>
      <c r="KDI11" s="723"/>
      <c r="KDJ11" s="723"/>
      <c r="KDK11" s="723"/>
      <c r="KDL11" s="723"/>
      <c r="KDM11" s="723"/>
      <c r="KDN11" s="723"/>
      <c r="KDO11" s="723"/>
      <c r="KDP11" s="723"/>
      <c r="KDQ11" s="723"/>
      <c r="KDR11" s="723"/>
      <c r="KDS11" s="723"/>
      <c r="KDT11" s="723"/>
      <c r="KDU11" s="723"/>
      <c r="KDV11" s="723"/>
      <c r="KDW11" s="723"/>
      <c r="KDX11" s="723"/>
      <c r="KDY11" s="723"/>
      <c r="KDZ11" s="723"/>
      <c r="KEA11" s="723"/>
      <c r="KEB11" s="723"/>
      <c r="KEC11" s="723"/>
      <c r="KED11" s="723"/>
      <c r="KEE11" s="723"/>
      <c r="KEF11" s="723"/>
      <c r="KEG11" s="723"/>
      <c r="KEH11" s="723"/>
      <c r="KEI11" s="723"/>
      <c r="KEJ11" s="723"/>
      <c r="KEK11" s="723"/>
      <c r="KEL11" s="723"/>
      <c r="KEM11" s="723"/>
      <c r="KEN11" s="723"/>
      <c r="KEO11" s="723"/>
      <c r="KEP11" s="723"/>
      <c r="KEQ11" s="723"/>
      <c r="KER11" s="723"/>
      <c r="KES11" s="723"/>
      <c r="KET11" s="723"/>
      <c r="KEU11" s="723"/>
      <c r="KEV11" s="723"/>
      <c r="KEW11" s="723"/>
      <c r="KEX11" s="723"/>
      <c r="KEY11" s="723"/>
      <c r="KEZ11" s="723"/>
      <c r="KFA11" s="723"/>
      <c r="KFB11" s="723"/>
      <c r="KFC11" s="723"/>
      <c r="KFD11" s="723"/>
      <c r="KFE11" s="723"/>
      <c r="KFF11" s="723"/>
      <c r="KFG11" s="723"/>
      <c r="KFH11" s="723"/>
      <c r="KFI11" s="723"/>
      <c r="KFJ11" s="723"/>
      <c r="KFK11" s="723"/>
      <c r="KFL11" s="723"/>
      <c r="KFM11" s="723"/>
      <c r="KFN11" s="723"/>
      <c r="KFO11" s="723"/>
      <c r="KFP11" s="723"/>
      <c r="KFQ11" s="723"/>
      <c r="KFR11" s="723"/>
      <c r="KFS11" s="723"/>
      <c r="KFT11" s="723"/>
      <c r="KFU11" s="723"/>
      <c r="KFV11" s="723"/>
      <c r="KFW11" s="723"/>
      <c r="KFX11" s="723"/>
      <c r="KFY11" s="723"/>
      <c r="KFZ11" s="723"/>
      <c r="KGA11" s="723"/>
      <c r="KGB11" s="723"/>
      <c r="KGC11" s="723"/>
      <c r="KGD11" s="723"/>
      <c r="KGE11" s="723"/>
      <c r="KGF11" s="723"/>
      <c r="KGG11" s="723"/>
      <c r="KGH11" s="723"/>
      <c r="KGI11" s="723"/>
      <c r="KGJ11" s="723"/>
      <c r="KGK11" s="723"/>
      <c r="KGL11" s="723"/>
      <c r="KGM11" s="723"/>
      <c r="KGN11" s="723"/>
      <c r="KGO11" s="723"/>
      <c r="KGP11" s="723"/>
      <c r="KGQ11" s="723"/>
      <c r="KGR11" s="723"/>
      <c r="KGS11" s="723"/>
      <c r="KGT11" s="723"/>
      <c r="KGU11" s="723"/>
      <c r="KGV11" s="723"/>
      <c r="KGW11" s="723"/>
      <c r="KGX11" s="723"/>
      <c r="KGY11" s="723"/>
      <c r="KGZ11" s="723"/>
      <c r="KHA11" s="723"/>
      <c r="KHB11" s="723"/>
      <c r="KHC11" s="723"/>
      <c r="KHD11" s="723"/>
      <c r="KHE11" s="723"/>
      <c r="KHF11" s="723"/>
      <c r="KHG11" s="723"/>
      <c r="KHH11" s="723"/>
      <c r="KHI11" s="723"/>
      <c r="KHJ11" s="723"/>
      <c r="KHK11" s="723"/>
      <c r="KHL11" s="723"/>
      <c r="KHM11" s="723"/>
      <c r="KHN11" s="723"/>
      <c r="KHO11" s="723"/>
      <c r="KHP11" s="723"/>
      <c r="KHQ11" s="723"/>
      <c r="KHR11" s="723"/>
      <c r="KHS11" s="723"/>
      <c r="KHT11" s="723"/>
      <c r="KHU11" s="723"/>
      <c r="KHV11" s="723"/>
      <c r="KHW11" s="723"/>
      <c r="KHX11" s="723"/>
      <c r="KHY11" s="723"/>
      <c r="KHZ11" s="723"/>
      <c r="KIA11" s="723"/>
      <c r="KIB11" s="723"/>
      <c r="KIC11" s="723"/>
      <c r="KID11" s="723"/>
      <c r="KIE11" s="723"/>
      <c r="KIF11" s="723"/>
      <c r="KIG11" s="723"/>
      <c r="KIH11" s="723"/>
      <c r="KII11" s="723"/>
      <c r="KIJ11" s="723"/>
      <c r="KIK11" s="723"/>
      <c r="KIL11" s="723"/>
      <c r="KIM11" s="723"/>
      <c r="KIN11" s="723"/>
      <c r="KIO11" s="723"/>
      <c r="KIP11" s="723"/>
      <c r="KIQ11" s="723"/>
      <c r="KIR11" s="723"/>
      <c r="KIS11" s="723"/>
      <c r="KIT11" s="723"/>
      <c r="KIU11" s="723"/>
      <c r="KIV11" s="723"/>
      <c r="KIW11" s="723"/>
      <c r="KIX11" s="723"/>
      <c r="KIY11" s="723"/>
      <c r="KIZ11" s="723"/>
      <c r="KJA11" s="723"/>
      <c r="KJB11" s="723"/>
      <c r="KJC11" s="723"/>
      <c r="KJD11" s="723"/>
      <c r="KJE11" s="723"/>
      <c r="KJF11" s="723"/>
      <c r="KJG11" s="723"/>
      <c r="KJH11" s="723"/>
      <c r="KJI11" s="723"/>
      <c r="KJJ11" s="723"/>
      <c r="KJK11" s="723"/>
      <c r="KJL11" s="723"/>
      <c r="KJM11" s="723"/>
      <c r="KJN11" s="723"/>
      <c r="KJO11" s="723"/>
      <c r="KJP11" s="723"/>
      <c r="KJQ11" s="723"/>
      <c r="KJR11" s="723"/>
      <c r="KJS11" s="723"/>
      <c r="KJT11" s="723"/>
      <c r="KJU11" s="723"/>
      <c r="KJV11" s="723"/>
      <c r="KJW11" s="723"/>
      <c r="KJX11" s="723"/>
      <c r="KJY11" s="723"/>
      <c r="KJZ11" s="723"/>
      <c r="KKA11" s="723"/>
      <c r="KKB11" s="723"/>
      <c r="KKC11" s="723"/>
      <c r="KKD11" s="723"/>
      <c r="KKE11" s="723"/>
      <c r="KKF11" s="723"/>
      <c r="KKG11" s="723"/>
      <c r="KKH11" s="723"/>
      <c r="KKI11" s="723"/>
      <c r="KKJ11" s="723"/>
      <c r="KKK11" s="723"/>
      <c r="KKL11" s="723"/>
      <c r="KKM11" s="723"/>
      <c r="KKN11" s="723"/>
      <c r="KKO11" s="723"/>
      <c r="KKP11" s="723"/>
      <c r="KKQ11" s="723"/>
      <c r="KKR11" s="723"/>
      <c r="KKS11" s="723"/>
      <c r="KKT11" s="723"/>
      <c r="KKU11" s="723"/>
      <c r="KKV11" s="723"/>
      <c r="KKW11" s="723"/>
      <c r="KKX11" s="723"/>
      <c r="KKY11" s="723"/>
      <c r="KKZ11" s="723"/>
      <c r="KLA11" s="723"/>
      <c r="KLB11" s="723"/>
      <c r="KLC11" s="723"/>
      <c r="KLD11" s="723"/>
      <c r="KLE11" s="723"/>
      <c r="KLF11" s="723"/>
      <c r="KLG11" s="723"/>
      <c r="KLH11" s="723"/>
      <c r="KLI11" s="723"/>
      <c r="KLJ11" s="723"/>
      <c r="KLK11" s="723"/>
      <c r="KLL11" s="723"/>
      <c r="KLM11" s="723"/>
      <c r="KLN11" s="723"/>
      <c r="KLO11" s="723"/>
      <c r="KLP11" s="723"/>
      <c r="KLQ11" s="723"/>
      <c r="KLR11" s="723"/>
      <c r="KLS11" s="723"/>
      <c r="KLT11" s="723"/>
      <c r="KLU11" s="723"/>
      <c r="KLV11" s="723"/>
      <c r="KLW11" s="723"/>
      <c r="KLX11" s="723"/>
      <c r="KLY11" s="723"/>
      <c r="KLZ11" s="723"/>
      <c r="KMA11" s="723"/>
      <c r="KMB11" s="723"/>
      <c r="KMC11" s="723"/>
      <c r="KMD11" s="723"/>
      <c r="KME11" s="723"/>
      <c r="KMF11" s="723"/>
      <c r="KMG11" s="723"/>
      <c r="KMH11" s="723"/>
      <c r="KMI11" s="723"/>
      <c r="KMJ11" s="723"/>
      <c r="KMK11" s="723"/>
      <c r="KML11" s="723"/>
      <c r="KMM11" s="723"/>
      <c r="KMN11" s="723"/>
      <c r="KMO11" s="723"/>
      <c r="KMP11" s="723"/>
      <c r="KMQ11" s="723"/>
      <c r="KMR11" s="723"/>
      <c r="KMS11" s="723"/>
      <c r="KMT11" s="723"/>
      <c r="KMU11" s="723"/>
      <c r="KMV11" s="723"/>
      <c r="KMW11" s="723"/>
      <c r="KMX11" s="723"/>
      <c r="KMY11" s="723"/>
      <c r="KMZ11" s="723"/>
      <c r="KNA11" s="723"/>
      <c r="KNB11" s="723"/>
      <c r="KNC11" s="723"/>
      <c r="KND11" s="723"/>
      <c r="KNE11" s="723"/>
      <c r="KNF11" s="723"/>
      <c r="KNG11" s="723"/>
      <c r="KNH11" s="723"/>
      <c r="KNI11" s="723"/>
      <c r="KNJ11" s="723"/>
      <c r="KNK11" s="723"/>
      <c r="KNL11" s="723"/>
      <c r="KNM11" s="723"/>
      <c r="KNN11" s="723"/>
      <c r="KNO11" s="723"/>
      <c r="KNP11" s="723"/>
      <c r="KNQ11" s="723"/>
      <c r="KNR11" s="723"/>
      <c r="KNS11" s="723"/>
      <c r="KNT11" s="723"/>
      <c r="KNU11" s="723"/>
      <c r="KNV11" s="723"/>
      <c r="KNW11" s="723"/>
      <c r="KNX11" s="723"/>
      <c r="KNY11" s="723"/>
      <c r="KNZ11" s="723"/>
      <c r="KOA11" s="723"/>
      <c r="KOB11" s="723"/>
      <c r="KOC11" s="723"/>
      <c r="KOD11" s="723"/>
      <c r="KOE11" s="723"/>
      <c r="KOF11" s="723"/>
      <c r="KOG11" s="723"/>
      <c r="KOH11" s="723"/>
      <c r="KOI11" s="723"/>
      <c r="KOJ11" s="723"/>
      <c r="KOK11" s="723"/>
      <c r="KOL11" s="723"/>
      <c r="KOM11" s="723"/>
      <c r="KON11" s="723"/>
      <c r="KOO11" s="723"/>
      <c r="KOP11" s="723"/>
      <c r="KOQ11" s="723"/>
      <c r="KOR11" s="723"/>
      <c r="KOS11" s="723"/>
      <c r="KOT11" s="723"/>
      <c r="KOU11" s="723"/>
      <c r="KOV11" s="723"/>
      <c r="KOW11" s="723"/>
      <c r="KOX11" s="723"/>
      <c r="KOY11" s="723"/>
      <c r="KOZ11" s="723"/>
      <c r="KPA11" s="723"/>
      <c r="KPB11" s="723"/>
      <c r="KPC11" s="723"/>
      <c r="KPD11" s="723"/>
      <c r="KPE11" s="723"/>
      <c r="KPF11" s="723"/>
      <c r="KPG11" s="723"/>
      <c r="KPH11" s="723"/>
      <c r="KPI11" s="723"/>
      <c r="KPJ11" s="723"/>
      <c r="KPK11" s="723"/>
      <c r="KPL11" s="723"/>
      <c r="KPM11" s="723"/>
      <c r="KPN11" s="723"/>
      <c r="KPO11" s="723"/>
      <c r="KPP11" s="723"/>
      <c r="KPQ11" s="723"/>
      <c r="KPR11" s="723"/>
      <c r="KPS11" s="723"/>
      <c r="KPT11" s="723"/>
      <c r="KPU11" s="723"/>
      <c r="KPV11" s="723"/>
      <c r="KPW11" s="723"/>
      <c r="KPX11" s="723"/>
      <c r="KPY11" s="723"/>
      <c r="KPZ11" s="723"/>
      <c r="KQA11" s="723"/>
      <c r="KQB11" s="723"/>
      <c r="KQC11" s="723"/>
      <c r="KQD11" s="723"/>
      <c r="KQE11" s="723"/>
      <c r="KQF11" s="723"/>
      <c r="KQG11" s="723"/>
      <c r="KQH11" s="723"/>
      <c r="KQI11" s="723"/>
      <c r="KQJ11" s="723"/>
      <c r="KQK11" s="723"/>
      <c r="KQL11" s="723"/>
      <c r="KQM11" s="723"/>
      <c r="KQN11" s="723"/>
      <c r="KQO11" s="723"/>
      <c r="KQP11" s="723"/>
      <c r="KQQ11" s="723"/>
      <c r="KQR11" s="723"/>
      <c r="KQS11" s="723"/>
      <c r="KQT11" s="723"/>
      <c r="KQU11" s="723"/>
      <c r="KQV11" s="723"/>
      <c r="KQW11" s="723"/>
      <c r="KQX11" s="723"/>
      <c r="KQY11" s="723"/>
      <c r="KQZ11" s="723"/>
      <c r="KRA11" s="723"/>
      <c r="KRB11" s="723"/>
      <c r="KRC11" s="723"/>
      <c r="KRD11" s="723"/>
      <c r="KRE11" s="723"/>
      <c r="KRF11" s="723"/>
      <c r="KRG11" s="723"/>
      <c r="KRH11" s="723"/>
      <c r="KRI11" s="723"/>
      <c r="KRJ11" s="723"/>
      <c r="KRK11" s="723"/>
      <c r="KRL11" s="723"/>
      <c r="KRM11" s="723"/>
      <c r="KRN11" s="723"/>
      <c r="KRO11" s="723"/>
      <c r="KRP11" s="723"/>
      <c r="KRQ11" s="723"/>
      <c r="KRR11" s="723"/>
      <c r="KRS11" s="723"/>
      <c r="KRT11" s="723"/>
      <c r="KRU11" s="723"/>
      <c r="KRV11" s="723"/>
      <c r="KRW11" s="723"/>
      <c r="KRX11" s="723"/>
      <c r="KRY11" s="723"/>
      <c r="KRZ11" s="723"/>
      <c r="KSA11" s="723"/>
      <c r="KSB11" s="723"/>
      <c r="KSC11" s="723"/>
      <c r="KSD11" s="723"/>
      <c r="KSE11" s="723"/>
      <c r="KSF11" s="723"/>
      <c r="KSG11" s="723"/>
      <c r="KSH11" s="723"/>
      <c r="KSI11" s="723"/>
      <c r="KSJ11" s="723"/>
      <c r="KSK11" s="723"/>
      <c r="KSL11" s="723"/>
      <c r="KSM11" s="723"/>
      <c r="KSN11" s="723"/>
      <c r="KSO11" s="723"/>
      <c r="KSP11" s="723"/>
      <c r="KSQ11" s="723"/>
      <c r="KSR11" s="723"/>
      <c r="KSS11" s="723"/>
      <c r="KST11" s="723"/>
      <c r="KSU11" s="723"/>
      <c r="KSV11" s="723"/>
      <c r="KSW11" s="723"/>
      <c r="KSX11" s="723"/>
      <c r="KSY11" s="723"/>
      <c r="KSZ11" s="723"/>
      <c r="KTA11" s="723"/>
      <c r="KTB11" s="723"/>
      <c r="KTC11" s="723"/>
      <c r="KTD11" s="723"/>
      <c r="KTE11" s="723"/>
      <c r="KTF11" s="723"/>
      <c r="KTG11" s="723"/>
      <c r="KTH11" s="723"/>
      <c r="KTI11" s="723"/>
      <c r="KTJ11" s="723"/>
      <c r="KTK11" s="723"/>
      <c r="KTL11" s="723"/>
      <c r="KTM11" s="723"/>
      <c r="KTN11" s="723"/>
      <c r="KTO11" s="723"/>
      <c r="KTP11" s="723"/>
      <c r="KTQ11" s="723"/>
      <c r="KTR11" s="723"/>
      <c r="KTS11" s="723"/>
      <c r="KTT11" s="723"/>
      <c r="KTU11" s="723"/>
      <c r="KTV11" s="723"/>
      <c r="KTW11" s="723"/>
      <c r="KTX11" s="723"/>
      <c r="KTY11" s="723"/>
      <c r="KTZ11" s="723"/>
      <c r="KUA11" s="723"/>
      <c r="KUB11" s="723"/>
      <c r="KUC11" s="723"/>
      <c r="KUD11" s="723"/>
      <c r="KUE11" s="723"/>
      <c r="KUF11" s="723"/>
      <c r="KUG11" s="723"/>
      <c r="KUH11" s="723"/>
      <c r="KUI11" s="723"/>
      <c r="KUJ11" s="723"/>
      <c r="KUK11" s="723"/>
      <c r="KUL11" s="723"/>
      <c r="KUM11" s="723"/>
      <c r="KUN11" s="723"/>
      <c r="KUO11" s="723"/>
      <c r="KUP11" s="723"/>
      <c r="KUQ11" s="723"/>
      <c r="KUR11" s="723"/>
      <c r="KUS11" s="723"/>
      <c r="KUT11" s="723"/>
      <c r="KUU11" s="723"/>
      <c r="KUV11" s="723"/>
      <c r="KUW11" s="723"/>
      <c r="KUX11" s="723"/>
      <c r="KUY11" s="723"/>
      <c r="KUZ11" s="723"/>
      <c r="KVA11" s="723"/>
      <c r="KVB11" s="723"/>
      <c r="KVC11" s="723"/>
      <c r="KVD11" s="723"/>
      <c r="KVE11" s="723"/>
      <c r="KVF11" s="723"/>
      <c r="KVG11" s="723"/>
      <c r="KVH11" s="723"/>
      <c r="KVI11" s="723"/>
      <c r="KVJ11" s="723"/>
      <c r="KVK11" s="723"/>
      <c r="KVL11" s="723"/>
      <c r="KVM11" s="723"/>
      <c r="KVN11" s="723"/>
      <c r="KVO11" s="723"/>
      <c r="KVP11" s="723"/>
      <c r="KVQ11" s="723"/>
      <c r="KVR11" s="723"/>
      <c r="KVS11" s="723"/>
      <c r="KVT11" s="723"/>
      <c r="KVU11" s="723"/>
      <c r="KVV11" s="723"/>
      <c r="KVW11" s="723"/>
      <c r="KVX11" s="723"/>
      <c r="KVY11" s="723"/>
      <c r="KVZ11" s="723"/>
      <c r="KWA11" s="723"/>
      <c r="KWB11" s="723"/>
      <c r="KWC11" s="723"/>
      <c r="KWD11" s="723"/>
      <c r="KWE11" s="723"/>
      <c r="KWF11" s="723"/>
      <c r="KWG11" s="723"/>
      <c r="KWH11" s="723"/>
      <c r="KWI11" s="723"/>
      <c r="KWJ11" s="723"/>
      <c r="KWK11" s="723"/>
      <c r="KWL11" s="723"/>
      <c r="KWM11" s="723"/>
      <c r="KWN11" s="723"/>
      <c r="KWO11" s="723"/>
      <c r="KWP11" s="723"/>
      <c r="KWQ11" s="723"/>
      <c r="KWR11" s="723"/>
      <c r="KWS11" s="723"/>
      <c r="KWT11" s="723"/>
      <c r="KWU11" s="723"/>
      <c r="KWV11" s="723"/>
      <c r="KWW11" s="723"/>
      <c r="KWX11" s="723"/>
      <c r="KWY11" s="723"/>
      <c r="KWZ11" s="723"/>
      <c r="KXA11" s="723"/>
      <c r="KXB11" s="723"/>
      <c r="KXC11" s="723"/>
      <c r="KXD11" s="723"/>
      <c r="KXE11" s="723"/>
      <c r="KXF11" s="723"/>
      <c r="KXG11" s="723"/>
      <c r="KXH11" s="723"/>
      <c r="KXI11" s="723"/>
      <c r="KXJ11" s="723"/>
      <c r="KXK11" s="723"/>
      <c r="KXL11" s="723"/>
      <c r="KXM11" s="723"/>
      <c r="KXN11" s="723"/>
      <c r="KXO11" s="723"/>
      <c r="KXP11" s="723"/>
      <c r="KXQ11" s="723"/>
      <c r="KXR11" s="723"/>
      <c r="KXS11" s="723"/>
      <c r="KXT11" s="723"/>
      <c r="KXU11" s="723"/>
      <c r="KXV11" s="723"/>
      <c r="KXW11" s="723"/>
      <c r="KXX11" s="723"/>
      <c r="KXY11" s="723"/>
      <c r="KXZ11" s="723"/>
      <c r="KYA11" s="723"/>
      <c r="KYB11" s="723"/>
      <c r="KYC11" s="723"/>
      <c r="KYD11" s="723"/>
      <c r="KYE11" s="723"/>
      <c r="KYF11" s="723"/>
      <c r="KYG11" s="723"/>
      <c r="KYH11" s="723"/>
      <c r="KYI11" s="723"/>
      <c r="KYJ11" s="723"/>
      <c r="KYK11" s="723"/>
      <c r="KYL11" s="723"/>
      <c r="KYM11" s="723"/>
      <c r="KYN11" s="723"/>
      <c r="KYO11" s="723"/>
      <c r="KYP11" s="723"/>
      <c r="KYQ11" s="723"/>
      <c r="KYR11" s="723"/>
      <c r="KYS11" s="723"/>
      <c r="KYT11" s="723"/>
      <c r="KYU11" s="723"/>
      <c r="KYV11" s="723"/>
      <c r="KYW11" s="723"/>
      <c r="KYX11" s="723"/>
      <c r="KYY11" s="723"/>
      <c r="KYZ11" s="723"/>
      <c r="KZA11" s="723"/>
      <c r="KZB11" s="723"/>
      <c r="KZC11" s="723"/>
      <c r="KZD11" s="723"/>
      <c r="KZE11" s="723"/>
      <c r="KZF11" s="723"/>
      <c r="KZG11" s="723"/>
      <c r="KZH11" s="723"/>
      <c r="KZI11" s="723"/>
      <c r="KZJ11" s="723"/>
      <c r="KZK11" s="723"/>
      <c r="KZL11" s="723"/>
      <c r="KZM11" s="723"/>
      <c r="KZN11" s="723"/>
      <c r="KZO11" s="723"/>
      <c r="KZP11" s="723"/>
      <c r="KZQ11" s="723"/>
      <c r="KZR11" s="723"/>
      <c r="KZS11" s="723"/>
      <c r="KZT11" s="723"/>
      <c r="KZU11" s="723"/>
      <c r="KZV11" s="723"/>
      <c r="KZW11" s="723"/>
      <c r="KZX11" s="723"/>
      <c r="KZY11" s="723"/>
      <c r="KZZ11" s="723"/>
      <c r="LAA11" s="723"/>
      <c r="LAB11" s="723"/>
      <c r="LAC11" s="723"/>
      <c r="LAD11" s="723"/>
      <c r="LAE11" s="723"/>
      <c r="LAF11" s="723"/>
      <c r="LAG11" s="723"/>
      <c r="LAH11" s="723"/>
      <c r="LAI11" s="723"/>
      <c r="LAJ11" s="723"/>
      <c r="LAK11" s="723"/>
      <c r="LAL11" s="723"/>
      <c r="LAM11" s="723"/>
      <c r="LAN11" s="723"/>
      <c r="LAO11" s="723"/>
      <c r="LAP11" s="723"/>
      <c r="LAQ11" s="723"/>
      <c r="LAR11" s="723"/>
      <c r="LAS11" s="723"/>
      <c r="LAT11" s="723"/>
      <c r="LAU11" s="723"/>
      <c r="LAV11" s="723"/>
      <c r="LAW11" s="723"/>
      <c r="LAX11" s="723"/>
      <c r="LAY11" s="723"/>
      <c r="LAZ11" s="723"/>
      <c r="LBA11" s="723"/>
      <c r="LBB11" s="723"/>
      <c r="LBC11" s="723"/>
      <c r="LBD11" s="723"/>
      <c r="LBE11" s="723"/>
      <c r="LBF11" s="723"/>
      <c r="LBG11" s="723"/>
      <c r="LBH11" s="723"/>
      <c r="LBI11" s="723"/>
      <c r="LBJ11" s="723"/>
      <c r="LBK11" s="723"/>
      <c r="LBL11" s="723"/>
      <c r="LBM11" s="723"/>
      <c r="LBN11" s="723"/>
      <c r="LBO11" s="723"/>
      <c r="LBP11" s="723"/>
      <c r="LBQ11" s="723"/>
      <c r="LBR11" s="723"/>
      <c r="LBS11" s="723"/>
      <c r="LBT11" s="723"/>
      <c r="LBU11" s="723"/>
      <c r="LBV11" s="723"/>
      <c r="LBW11" s="723"/>
      <c r="LBX11" s="723"/>
      <c r="LBY11" s="723"/>
      <c r="LBZ11" s="723"/>
      <c r="LCA11" s="723"/>
      <c r="LCB11" s="723"/>
      <c r="LCC11" s="723"/>
      <c r="LCD11" s="723"/>
      <c r="LCE11" s="723"/>
      <c r="LCF11" s="723"/>
      <c r="LCG11" s="723"/>
      <c r="LCH11" s="723"/>
      <c r="LCI11" s="723"/>
      <c r="LCJ11" s="723"/>
      <c r="LCK11" s="723"/>
      <c r="LCL11" s="723"/>
      <c r="LCM11" s="723"/>
      <c r="LCN11" s="723"/>
      <c r="LCO11" s="723"/>
      <c r="LCP11" s="723"/>
      <c r="LCQ11" s="723"/>
      <c r="LCR11" s="723"/>
      <c r="LCS11" s="723"/>
      <c r="LCT11" s="723"/>
      <c r="LCU11" s="723"/>
      <c r="LCV11" s="723"/>
      <c r="LCW11" s="723"/>
      <c r="LCX11" s="723"/>
      <c r="LCY11" s="723"/>
      <c r="LCZ11" s="723"/>
      <c r="LDA11" s="723"/>
      <c r="LDB11" s="723"/>
      <c r="LDC11" s="723"/>
      <c r="LDD11" s="723"/>
      <c r="LDE11" s="723"/>
      <c r="LDF11" s="723"/>
      <c r="LDG11" s="723"/>
      <c r="LDH11" s="723"/>
      <c r="LDI11" s="723"/>
      <c r="LDJ11" s="723"/>
      <c r="LDK11" s="723"/>
      <c r="LDL11" s="723"/>
      <c r="LDM11" s="723"/>
      <c r="LDN11" s="723"/>
      <c r="LDO11" s="723"/>
      <c r="LDP11" s="723"/>
      <c r="LDQ11" s="723"/>
      <c r="LDR11" s="723"/>
      <c r="LDS11" s="723"/>
      <c r="LDT11" s="723"/>
      <c r="LDU11" s="723"/>
      <c r="LDV11" s="723"/>
      <c r="LDW11" s="723"/>
      <c r="LDX11" s="723"/>
      <c r="LDY11" s="723"/>
      <c r="LDZ11" s="723"/>
      <c r="LEA11" s="723"/>
      <c r="LEB11" s="723"/>
      <c r="LEC11" s="723"/>
      <c r="LED11" s="723"/>
      <c r="LEE11" s="723"/>
      <c r="LEF11" s="723"/>
      <c r="LEG11" s="723"/>
      <c r="LEH11" s="723"/>
      <c r="LEI11" s="723"/>
      <c r="LEJ11" s="723"/>
      <c r="LEK11" s="723"/>
      <c r="LEL11" s="723"/>
      <c r="LEM11" s="723"/>
      <c r="LEN11" s="723"/>
      <c r="LEO11" s="723"/>
      <c r="LEP11" s="723"/>
      <c r="LEQ11" s="723"/>
      <c r="LER11" s="723"/>
      <c r="LES11" s="723"/>
      <c r="LET11" s="723"/>
      <c r="LEU11" s="723"/>
      <c r="LEV11" s="723"/>
      <c r="LEW11" s="723"/>
      <c r="LEX11" s="723"/>
      <c r="LEY11" s="723"/>
      <c r="LEZ11" s="723"/>
      <c r="LFA11" s="723"/>
      <c r="LFB11" s="723"/>
      <c r="LFC11" s="723"/>
      <c r="LFD11" s="723"/>
      <c r="LFE11" s="723"/>
      <c r="LFF11" s="723"/>
      <c r="LFG11" s="723"/>
      <c r="LFH11" s="723"/>
      <c r="LFI11" s="723"/>
      <c r="LFJ11" s="723"/>
      <c r="LFK11" s="723"/>
      <c r="LFL11" s="723"/>
      <c r="LFM11" s="723"/>
      <c r="LFN11" s="723"/>
      <c r="LFO11" s="723"/>
      <c r="LFP11" s="723"/>
      <c r="LFQ11" s="723"/>
      <c r="LFR11" s="723"/>
      <c r="LFS11" s="723"/>
      <c r="LFT11" s="723"/>
      <c r="LFU11" s="723"/>
      <c r="LFV11" s="723"/>
      <c r="LFW11" s="723"/>
      <c r="LFX11" s="723"/>
      <c r="LFY11" s="723"/>
      <c r="LFZ11" s="723"/>
      <c r="LGA11" s="723"/>
      <c r="LGB11" s="723"/>
      <c r="LGC11" s="723"/>
      <c r="LGD11" s="723"/>
      <c r="LGE11" s="723"/>
      <c r="LGF11" s="723"/>
      <c r="LGG11" s="723"/>
      <c r="LGH11" s="723"/>
      <c r="LGI11" s="723"/>
      <c r="LGJ11" s="723"/>
      <c r="LGK11" s="723"/>
      <c r="LGL11" s="723"/>
      <c r="LGM11" s="723"/>
      <c r="LGN11" s="723"/>
      <c r="LGO11" s="723"/>
      <c r="LGP11" s="723"/>
      <c r="LGQ11" s="723"/>
      <c r="LGR11" s="723"/>
      <c r="LGS11" s="723"/>
      <c r="LGT11" s="723"/>
      <c r="LGU11" s="723"/>
      <c r="LGV11" s="723"/>
      <c r="LGW11" s="723"/>
      <c r="LGX11" s="723"/>
      <c r="LGY11" s="723"/>
      <c r="LGZ11" s="723"/>
      <c r="LHA11" s="723"/>
      <c r="LHB11" s="723"/>
      <c r="LHC11" s="723"/>
      <c r="LHD11" s="723"/>
      <c r="LHE11" s="723"/>
      <c r="LHF11" s="723"/>
      <c r="LHG11" s="723"/>
      <c r="LHH11" s="723"/>
      <c r="LHI11" s="723"/>
      <c r="LHJ11" s="723"/>
      <c r="LHK11" s="723"/>
      <c r="LHL11" s="723"/>
      <c r="LHM11" s="723"/>
      <c r="LHN11" s="723"/>
      <c r="LHO11" s="723"/>
      <c r="LHP11" s="723"/>
      <c r="LHQ11" s="723"/>
      <c r="LHR11" s="723"/>
      <c r="LHS11" s="723"/>
      <c r="LHT11" s="723"/>
      <c r="LHU11" s="723"/>
      <c r="LHV11" s="723"/>
      <c r="LHW11" s="723"/>
      <c r="LHX11" s="723"/>
      <c r="LHY11" s="723"/>
      <c r="LHZ11" s="723"/>
      <c r="LIA11" s="723"/>
      <c r="LIB11" s="723"/>
      <c r="LIC11" s="723"/>
      <c r="LID11" s="723"/>
      <c r="LIE11" s="723"/>
      <c r="LIF11" s="723"/>
      <c r="LIG11" s="723"/>
      <c r="LIH11" s="723"/>
      <c r="LII11" s="723"/>
      <c r="LIJ11" s="723"/>
      <c r="LIK11" s="723"/>
      <c r="LIL11" s="723"/>
      <c r="LIM11" s="723"/>
      <c r="LIN11" s="723"/>
      <c r="LIO11" s="723"/>
      <c r="LIP11" s="723"/>
      <c r="LIQ11" s="723"/>
      <c r="LIR11" s="723"/>
      <c r="LIS11" s="723"/>
      <c r="LIT11" s="723"/>
      <c r="LIU11" s="723"/>
      <c r="LIV11" s="723"/>
      <c r="LIW11" s="723"/>
      <c r="LIX11" s="723"/>
      <c r="LIY11" s="723"/>
      <c r="LIZ11" s="723"/>
      <c r="LJA11" s="723"/>
      <c r="LJB11" s="723"/>
      <c r="LJC11" s="723"/>
      <c r="LJD11" s="723"/>
      <c r="LJE11" s="723"/>
      <c r="LJF11" s="723"/>
      <c r="LJG11" s="723"/>
      <c r="LJH11" s="723"/>
      <c r="LJI11" s="723"/>
      <c r="LJJ11" s="723"/>
      <c r="LJK11" s="723"/>
      <c r="LJL11" s="723"/>
      <c r="LJM11" s="723"/>
      <c r="LJN11" s="723"/>
      <c r="LJO11" s="723"/>
      <c r="LJP11" s="723"/>
      <c r="LJQ11" s="723"/>
      <c r="LJR11" s="723"/>
      <c r="LJS11" s="723"/>
      <c r="LJT11" s="723"/>
      <c r="LJU11" s="723"/>
      <c r="LJV11" s="723"/>
      <c r="LJW11" s="723"/>
      <c r="LJX11" s="723"/>
      <c r="LJY11" s="723"/>
      <c r="LJZ11" s="723"/>
      <c r="LKA11" s="723"/>
      <c r="LKB11" s="723"/>
      <c r="LKC11" s="723"/>
      <c r="LKD11" s="723"/>
      <c r="LKE11" s="723"/>
      <c r="LKF11" s="723"/>
      <c r="LKG11" s="723"/>
      <c r="LKH11" s="723"/>
      <c r="LKI11" s="723"/>
      <c r="LKJ11" s="723"/>
      <c r="LKK11" s="723"/>
      <c r="LKL11" s="723"/>
      <c r="LKM11" s="723"/>
      <c r="LKN11" s="723"/>
      <c r="LKO11" s="723"/>
      <c r="LKP11" s="723"/>
      <c r="LKQ11" s="723"/>
      <c r="LKR11" s="723"/>
      <c r="LKS11" s="723"/>
      <c r="LKT11" s="723"/>
      <c r="LKU11" s="723"/>
      <c r="LKV11" s="723"/>
      <c r="LKW11" s="723"/>
      <c r="LKX11" s="723"/>
      <c r="LKY11" s="723"/>
      <c r="LKZ11" s="723"/>
      <c r="LLA11" s="723"/>
      <c r="LLB11" s="723"/>
      <c r="LLC11" s="723"/>
      <c r="LLD11" s="723"/>
      <c r="LLE11" s="723"/>
      <c r="LLF11" s="723"/>
      <c r="LLG11" s="723"/>
      <c r="LLH11" s="723"/>
      <c r="LLI11" s="723"/>
      <c r="LLJ11" s="723"/>
      <c r="LLK11" s="723"/>
      <c r="LLL11" s="723"/>
      <c r="LLM11" s="723"/>
      <c r="LLN11" s="723"/>
      <c r="LLO11" s="723"/>
      <c r="LLP11" s="723"/>
      <c r="LLQ11" s="723"/>
      <c r="LLR11" s="723"/>
      <c r="LLS11" s="723"/>
      <c r="LLT11" s="723"/>
      <c r="LLU11" s="723"/>
      <c r="LLV11" s="723"/>
      <c r="LLW11" s="723"/>
      <c r="LLX11" s="723"/>
      <c r="LLY11" s="723"/>
      <c r="LLZ11" s="723"/>
      <c r="LMA11" s="723"/>
      <c r="LMB11" s="723"/>
      <c r="LMC11" s="723"/>
      <c r="LMD11" s="723"/>
      <c r="LME11" s="723"/>
      <c r="LMF11" s="723"/>
      <c r="LMG11" s="723"/>
      <c r="LMH11" s="723"/>
      <c r="LMI11" s="723"/>
      <c r="LMJ11" s="723"/>
      <c r="LMK11" s="723"/>
      <c r="LML11" s="723"/>
      <c r="LMM11" s="723"/>
      <c r="LMN11" s="723"/>
      <c r="LMO11" s="723"/>
      <c r="LMP11" s="723"/>
      <c r="LMQ11" s="723"/>
      <c r="LMR11" s="723"/>
      <c r="LMS11" s="723"/>
      <c r="LMT11" s="723"/>
      <c r="LMU11" s="723"/>
      <c r="LMV11" s="723"/>
      <c r="LMW11" s="723"/>
      <c r="LMX11" s="723"/>
      <c r="LMY11" s="723"/>
      <c r="LMZ11" s="723"/>
      <c r="LNA11" s="723"/>
      <c r="LNB11" s="723"/>
      <c r="LNC11" s="723"/>
      <c r="LND11" s="723"/>
      <c r="LNE11" s="723"/>
      <c r="LNF11" s="723"/>
      <c r="LNG11" s="723"/>
      <c r="LNH11" s="723"/>
      <c r="LNI11" s="723"/>
      <c r="LNJ11" s="723"/>
      <c r="LNK11" s="723"/>
      <c r="LNL11" s="723"/>
      <c r="LNM11" s="723"/>
      <c r="LNN11" s="723"/>
      <c r="LNO11" s="723"/>
      <c r="LNP11" s="723"/>
      <c r="LNQ11" s="723"/>
      <c r="LNR11" s="723"/>
      <c r="LNS11" s="723"/>
      <c r="LNT11" s="723"/>
      <c r="LNU11" s="723"/>
      <c r="LNV11" s="723"/>
      <c r="LNW11" s="723"/>
      <c r="LNX11" s="723"/>
      <c r="LNY11" s="723"/>
      <c r="LNZ11" s="723"/>
      <c r="LOA11" s="723"/>
      <c r="LOB11" s="723"/>
      <c r="LOC11" s="723"/>
      <c r="LOD11" s="723"/>
      <c r="LOE11" s="723"/>
      <c r="LOF11" s="723"/>
      <c r="LOG11" s="723"/>
      <c r="LOH11" s="723"/>
      <c r="LOI11" s="723"/>
      <c r="LOJ11" s="723"/>
      <c r="LOK11" s="723"/>
      <c r="LOL11" s="723"/>
      <c r="LOM11" s="723"/>
      <c r="LON11" s="723"/>
      <c r="LOO11" s="723"/>
      <c r="LOP11" s="723"/>
      <c r="LOQ11" s="723"/>
      <c r="LOR11" s="723"/>
      <c r="LOS11" s="723"/>
      <c r="LOT11" s="723"/>
      <c r="LOU11" s="723"/>
      <c r="LOV11" s="723"/>
      <c r="LOW11" s="723"/>
      <c r="LOX11" s="723"/>
      <c r="LOY11" s="723"/>
      <c r="LOZ11" s="723"/>
      <c r="LPA11" s="723"/>
      <c r="LPB11" s="723"/>
      <c r="LPC11" s="723"/>
      <c r="LPD11" s="723"/>
      <c r="LPE11" s="723"/>
      <c r="LPF11" s="723"/>
      <c r="LPG11" s="723"/>
      <c r="LPH11" s="723"/>
      <c r="LPI11" s="723"/>
      <c r="LPJ11" s="723"/>
      <c r="LPK11" s="723"/>
      <c r="LPL11" s="723"/>
      <c r="LPM11" s="723"/>
      <c r="LPN11" s="723"/>
      <c r="LPO11" s="723"/>
      <c r="LPP11" s="723"/>
      <c r="LPQ11" s="723"/>
      <c r="LPR11" s="723"/>
      <c r="LPS11" s="723"/>
      <c r="LPT11" s="723"/>
      <c r="LPU11" s="723"/>
      <c r="LPV11" s="723"/>
      <c r="LPW11" s="723"/>
      <c r="LPX11" s="723"/>
      <c r="LPY11" s="723"/>
      <c r="LPZ11" s="723"/>
      <c r="LQA11" s="723"/>
      <c r="LQB11" s="723"/>
      <c r="LQC11" s="723"/>
      <c r="LQD11" s="723"/>
      <c r="LQE11" s="723"/>
      <c r="LQF11" s="723"/>
      <c r="LQG11" s="723"/>
      <c r="LQH11" s="723"/>
      <c r="LQI11" s="723"/>
      <c r="LQJ11" s="723"/>
      <c r="LQK11" s="723"/>
      <c r="LQL11" s="723"/>
      <c r="LQM11" s="723"/>
      <c r="LQN11" s="723"/>
      <c r="LQO11" s="723"/>
      <c r="LQP11" s="723"/>
      <c r="LQQ11" s="723"/>
      <c r="LQR11" s="723"/>
      <c r="LQS11" s="723"/>
      <c r="LQT11" s="723"/>
      <c r="LQU11" s="723"/>
      <c r="LQV11" s="723"/>
      <c r="LQW11" s="723"/>
      <c r="LQX11" s="723"/>
      <c r="LQY11" s="723"/>
      <c r="LQZ11" s="723"/>
      <c r="LRA11" s="723"/>
      <c r="LRB11" s="723"/>
      <c r="LRC11" s="723"/>
      <c r="LRD11" s="723"/>
      <c r="LRE11" s="723"/>
      <c r="LRF11" s="723"/>
      <c r="LRG11" s="723"/>
      <c r="LRH11" s="723"/>
      <c r="LRI11" s="723"/>
      <c r="LRJ11" s="723"/>
      <c r="LRK11" s="723"/>
      <c r="LRL11" s="723"/>
      <c r="LRM11" s="723"/>
      <c r="LRN11" s="723"/>
      <c r="LRO11" s="723"/>
      <c r="LRP11" s="723"/>
      <c r="LRQ11" s="723"/>
      <c r="LRR11" s="723"/>
      <c r="LRS11" s="723"/>
      <c r="LRT11" s="723"/>
      <c r="LRU11" s="723"/>
      <c r="LRV11" s="723"/>
      <c r="LRW11" s="723"/>
      <c r="LRX11" s="723"/>
      <c r="LRY11" s="723"/>
      <c r="LRZ11" s="723"/>
      <c r="LSA11" s="723"/>
      <c r="LSB11" s="723"/>
      <c r="LSC11" s="723"/>
      <c r="LSD11" s="723"/>
      <c r="LSE11" s="723"/>
      <c r="LSF11" s="723"/>
      <c r="LSG11" s="723"/>
      <c r="LSH11" s="723"/>
      <c r="LSI11" s="723"/>
      <c r="LSJ11" s="723"/>
      <c r="LSK11" s="723"/>
      <c r="LSL11" s="723"/>
      <c r="LSM11" s="723"/>
      <c r="LSN11" s="723"/>
      <c r="LSO11" s="723"/>
      <c r="LSP11" s="723"/>
      <c r="LSQ11" s="723"/>
      <c r="LSR11" s="723"/>
      <c r="LSS11" s="723"/>
      <c r="LST11" s="723"/>
      <c r="LSU11" s="723"/>
      <c r="LSV11" s="723"/>
      <c r="LSW11" s="723"/>
      <c r="LSX11" s="723"/>
      <c r="LSY11" s="723"/>
      <c r="LSZ11" s="723"/>
      <c r="LTA11" s="723"/>
      <c r="LTB11" s="723"/>
      <c r="LTC11" s="723"/>
      <c r="LTD11" s="723"/>
      <c r="LTE11" s="723"/>
      <c r="LTF11" s="723"/>
      <c r="LTG11" s="723"/>
      <c r="LTH11" s="723"/>
      <c r="LTI11" s="723"/>
      <c r="LTJ11" s="723"/>
      <c r="LTK11" s="723"/>
      <c r="LTL11" s="723"/>
      <c r="LTM11" s="723"/>
      <c r="LTN11" s="723"/>
      <c r="LTO11" s="723"/>
      <c r="LTP11" s="723"/>
      <c r="LTQ11" s="723"/>
      <c r="LTR11" s="723"/>
      <c r="LTS11" s="723"/>
      <c r="LTT11" s="723"/>
      <c r="LTU11" s="723"/>
      <c r="LTV11" s="723"/>
      <c r="LTW11" s="723"/>
      <c r="LTX11" s="723"/>
      <c r="LTY11" s="723"/>
      <c r="LTZ11" s="723"/>
      <c r="LUA11" s="723"/>
      <c r="LUB11" s="723"/>
      <c r="LUC11" s="723"/>
      <c r="LUD11" s="723"/>
      <c r="LUE11" s="723"/>
      <c r="LUF11" s="723"/>
      <c r="LUG11" s="723"/>
      <c r="LUH11" s="723"/>
      <c r="LUI11" s="723"/>
      <c r="LUJ11" s="723"/>
      <c r="LUK11" s="723"/>
      <c r="LUL11" s="723"/>
      <c r="LUM11" s="723"/>
      <c r="LUN11" s="723"/>
      <c r="LUO11" s="723"/>
      <c r="LUP11" s="723"/>
      <c r="LUQ11" s="723"/>
      <c r="LUR11" s="723"/>
      <c r="LUS11" s="723"/>
      <c r="LUT11" s="723"/>
      <c r="LUU11" s="723"/>
      <c r="LUV11" s="723"/>
      <c r="LUW11" s="723"/>
      <c r="LUX11" s="723"/>
      <c r="LUY11" s="723"/>
      <c r="LUZ11" s="723"/>
      <c r="LVA11" s="723"/>
      <c r="LVB11" s="723"/>
      <c r="LVC11" s="723"/>
      <c r="LVD11" s="723"/>
      <c r="LVE11" s="723"/>
      <c r="LVF11" s="723"/>
      <c r="LVG11" s="723"/>
      <c r="LVH11" s="723"/>
      <c r="LVI11" s="723"/>
      <c r="LVJ11" s="723"/>
      <c r="LVK11" s="723"/>
      <c r="LVL11" s="723"/>
      <c r="LVM11" s="723"/>
      <c r="LVN11" s="723"/>
      <c r="LVO11" s="723"/>
      <c r="LVP11" s="723"/>
      <c r="LVQ11" s="723"/>
      <c r="LVR11" s="723"/>
      <c r="LVS11" s="723"/>
      <c r="LVT11" s="723"/>
      <c r="LVU11" s="723"/>
      <c r="LVV11" s="723"/>
      <c r="LVW11" s="723"/>
      <c r="LVX11" s="723"/>
      <c r="LVY11" s="723"/>
      <c r="LVZ11" s="723"/>
      <c r="LWA11" s="723"/>
      <c r="LWB11" s="723"/>
      <c r="LWC11" s="723"/>
      <c r="LWD11" s="723"/>
      <c r="LWE11" s="723"/>
      <c r="LWF11" s="723"/>
      <c r="LWG11" s="723"/>
      <c r="LWH11" s="723"/>
      <c r="LWI11" s="723"/>
      <c r="LWJ11" s="723"/>
      <c r="LWK11" s="723"/>
      <c r="LWL11" s="723"/>
      <c r="LWM11" s="723"/>
      <c r="LWN11" s="723"/>
      <c r="LWO11" s="723"/>
      <c r="LWP11" s="723"/>
      <c r="LWQ11" s="723"/>
      <c r="LWR11" s="723"/>
      <c r="LWS11" s="723"/>
      <c r="LWT11" s="723"/>
      <c r="LWU11" s="723"/>
      <c r="LWV11" s="723"/>
      <c r="LWW11" s="723"/>
      <c r="LWX11" s="723"/>
      <c r="LWY11" s="723"/>
      <c r="LWZ11" s="723"/>
      <c r="LXA11" s="723"/>
      <c r="LXB11" s="723"/>
      <c r="LXC11" s="723"/>
      <c r="LXD11" s="723"/>
      <c r="LXE11" s="723"/>
      <c r="LXF11" s="723"/>
      <c r="LXG11" s="723"/>
      <c r="LXH11" s="723"/>
      <c r="LXI11" s="723"/>
      <c r="LXJ11" s="723"/>
      <c r="LXK11" s="723"/>
      <c r="LXL11" s="723"/>
      <c r="LXM11" s="723"/>
      <c r="LXN11" s="723"/>
      <c r="LXO11" s="723"/>
      <c r="LXP11" s="723"/>
      <c r="LXQ11" s="723"/>
      <c r="LXR11" s="723"/>
      <c r="LXS11" s="723"/>
      <c r="LXT11" s="723"/>
      <c r="LXU11" s="723"/>
      <c r="LXV11" s="723"/>
      <c r="LXW11" s="723"/>
      <c r="LXX11" s="723"/>
      <c r="LXY11" s="723"/>
      <c r="LXZ11" s="723"/>
      <c r="LYA11" s="723"/>
      <c r="LYB11" s="723"/>
      <c r="LYC11" s="723"/>
      <c r="LYD11" s="723"/>
      <c r="LYE11" s="723"/>
      <c r="LYF11" s="723"/>
      <c r="LYG11" s="723"/>
      <c r="LYH11" s="723"/>
      <c r="LYI11" s="723"/>
      <c r="LYJ11" s="723"/>
      <c r="LYK11" s="723"/>
      <c r="LYL11" s="723"/>
      <c r="LYM11" s="723"/>
      <c r="LYN11" s="723"/>
      <c r="LYO11" s="723"/>
      <c r="LYP11" s="723"/>
      <c r="LYQ11" s="723"/>
      <c r="LYR11" s="723"/>
      <c r="LYS11" s="723"/>
      <c r="LYT11" s="723"/>
      <c r="LYU11" s="723"/>
      <c r="LYV11" s="723"/>
      <c r="LYW11" s="723"/>
      <c r="LYX11" s="723"/>
      <c r="LYY11" s="723"/>
      <c r="LYZ11" s="723"/>
      <c r="LZA11" s="723"/>
      <c r="LZB11" s="723"/>
      <c r="LZC11" s="723"/>
      <c r="LZD11" s="723"/>
      <c r="LZE11" s="723"/>
      <c r="LZF11" s="723"/>
      <c r="LZG11" s="723"/>
      <c r="LZH11" s="723"/>
      <c r="LZI11" s="723"/>
      <c r="LZJ11" s="723"/>
      <c r="LZK11" s="723"/>
      <c r="LZL11" s="723"/>
      <c r="LZM11" s="723"/>
      <c r="LZN11" s="723"/>
      <c r="LZO11" s="723"/>
      <c r="LZP11" s="723"/>
      <c r="LZQ11" s="723"/>
      <c r="LZR11" s="723"/>
      <c r="LZS11" s="723"/>
      <c r="LZT11" s="723"/>
      <c r="LZU11" s="723"/>
      <c r="LZV11" s="723"/>
      <c r="LZW11" s="723"/>
      <c r="LZX11" s="723"/>
      <c r="LZY11" s="723"/>
      <c r="LZZ11" s="723"/>
      <c r="MAA11" s="723"/>
      <c r="MAB11" s="723"/>
      <c r="MAC11" s="723"/>
      <c r="MAD11" s="723"/>
      <c r="MAE11" s="723"/>
      <c r="MAF11" s="723"/>
      <c r="MAG11" s="723"/>
      <c r="MAH11" s="723"/>
      <c r="MAI11" s="723"/>
      <c r="MAJ11" s="723"/>
      <c r="MAK11" s="723"/>
      <c r="MAL11" s="723"/>
      <c r="MAM11" s="723"/>
      <c r="MAN11" s="723"/>
      <c r="MAO11" s="723"/>
      <c r="MAP11" s="723"/>
      <c r="MAQ11" s="723"/>
      <c r="MAR11" s="723"/>
      <c r="MAS11" s="723"/>
      <c r="MAT11" s="723"/>
      <c r="MAU11" s="723"/>
      <c r="MAV11" s="723"/>
      <c r="MAW11" s="723"/>
      <c r="MAX11" s="723"/>
      <c r="MAY11" s="723"/>
      <c r="MAZ11" s="723"/>
      <c r="MBA11" s="723"/>
      <c r="MBB11" s="723"/>
      <c r="MBC11" s="723"/>
      <c r="MBD11" s="723"/>
      <c r="MBE11" s="723"/>
      <c r="MBF11" s="723"/>
      <c r="MBG11" s="723"/>
      <c r="MBH11" s="723"/>
      <c r="MBI11" s="723"/>
      <c r="MBJ11" s="723"/>
      <c r="MBK11" s="723"/>
      <c r="MBL11" s="723"/>
      <c r="MBM11" s="723"/>
      <c r="MBN11" s="723"/>
      <c r="MBO11" s="723"/>
      <c r="MBP11" s="723"/>
      <c r="MBQ11" s="723"/>
      <c r="MBR11" s="723"/>
      <c r="MBS11" s="723"/>
      <c r="MBT11" s="723"/>
      <c r="MBU11" s="723"/>
      <c r="MBV11" s="723"/>
      <c r="MBW11" s="723"/>
      <c r="MBX11" s="723"/>
      <c r="MBY11" s="723"/>
      <c r="MBZ11" s="723"/>
      <c r="MCA11" s="723"/>
      <c r="MCB11" s="723"/>
      <c r="MCC11" s="723"/>
      <c r="MCD11" s="723"/>
      <c r="MCE11" s="723"/>
      <c r="MCF11" s="723"/>
      <c r="MCG11" s="723"/>
      <c r="MCH11" s="723"/>
      <c r="MCI11" s="723"/>
      <c r="MCJ11" s="723"/>
      <c r="MCK11" s="723"/>
      <c r="MCL11" s="723"/>
      <c r="MCM11" s="723"/>
      <c r="MCN11" s="723"/>
      <c r="MCO11" s="723"/>
      <c r="MCP11" s="723"/>
      <c r="MCQ11" s="723"/>
      <c r="MCR11" s="723"/>
      <c r="MCS11" s="723"/>
      <c r="MCT11" s="723"/>
      <c r="MCU11" s="723"/>
      <c r="MCV11" s="723"/>
      <c r="MCW11" s="723"/>
      <c r="MCX11" s="723"/>
      <c r="MCY11" s="723"/>
      <c r="MCZ11" s="723"/>
      <c r="MDA11" s="723"/>
      <c r="MDB11" s="723"/>
      <c r="MDC11" s="723"/>
      <c r="MDD11" s="723"/>
      <c r="MDE11" s="723"/>
      <c r="MDF11" s="723"/>
      <c r="MDG11" s="723"/>
      <c r="MDH11" s="723"/>
      <c r="MDI11" s="723"/>
      <c r="MDJ11" s="723"/>
      <c r="MDK11" s="723"/>
      <c r="MDL11" s="723"/>
      <c r="MDM11" s="723"/>
      <c r="MDN11" s="723"/>
      <c r="MDO11" s="723"/>
      <c r="MDP11" s="723"/>
      <c r="MDQ11" s="723"/>
      <c r="MDR11" s="723"/>
      <c r="MDS11" s="723"/>
      <c r="MDT11" s="723"/>
      <c r="MDU11" s="723"/>
      <c r="MDV11" s="723"/>
      <c r="MDW11" s="723"/>
      <c r="MDX11" s="723"/>
      <c r="MDY11" s="723"/>
      <c r="MDZ11" s="723"/>
      <c r="MEA11" s="723"/>
      <c r="MEB11" s="723"/>
      <c r="MEC11" s="723"/>
      <c r="MED11" s="723"/>
      <c r="MEE11" s="723"/>
      <c r="MEF11" s="723"/>
      <c r="MEG11" s="723"/>
      <c r="MEH11" s="723"/>
      <c r="MEI11" s="723"/>
      <c r="MEJ11" s="723"/>
      <c r="MEK11" s="723"/>
      <c r="MEL11" s="723"/>
      <c r="MEM11" s="723"/>
      <c r="MEN11" s="723"/>
      <c r="MEO11" s="723"/>
      <c r="MEP11" s="723"/>
      <c r="MEQ11" s="723"/>
      <c r="MER11" s="723"/>
      <c r="MES11" s="723"/>
      <c r="MET11" s="723"/>
      <c r="MEU11" s="723"/>
      <c r="MEV11" s="723"/>
      <c r="MEW11" s="723"/>
      <c r="MEX11" s="723"/>
      <c r="MEY11" s="723"/>
      <c r="MEZ11" s="723"/>
      <c r="MFA11" s="723"/>
      <c r="MFB11" s="723"/>
      <c r="MFC11" s="723"/>
      <c r="MFD11" s="723"/>
      <c r="MFE11" s="723"/>
      <c r="MFF11" s="723"/>
      <c r="MFG11" s="723"/>
      <c r="MFH11" s="723"/>
      <c r="MFI11" s="723"/>
      <c r="MFJ11" s="723"/>
      <c r="MFK11" s="723"/>
      <c r="MFL11" s="723"/>
      <c r="MFM11" s="723"/>
      <c r="MFN11" s="723"/>
      <c r="MFO11" s="723"/>
      <c r="MFP11" s="723"/>
      <c r="MFQ11" s="723"/>
      <c r="MFR11" s="723"/>
      <c r="MFS11" s="723"/>
      <c r="MFT11" s="723"/>
      <c r="MFU11" s="723"/>
      <c r="MFV11" s="723"/>
      <c r="MFW11" s="723"/>
      <c r="MFX11" s="723"/>
      <c r="MFY11" s="723"/>
      <c r="MFZ11" s="723"/>
      <c r="MGA11" s="723"/>
      <c r="MGB11" s="723"/>
      <c r="MGC11" s="723"/>
      <c r="MGD11" s="723"/>
      <c r="MGE11" s="723"/>
      <c r="MGF11" s="723"/>
      <c r="MGG11" s="723"/>
      <c r="MGH11" s="723"/>
      <c r="MGI11" s="723"/>
      <c r="MGJ11" s="723"/>
      <c r="MGK11" s="723"/>
      <c r="MGL11" s="723"/>
      <c r="MGM11" s="723"/>
      <c r="MGN11" s="723"/>
      <c r="MGO11" s="723"/>
      <c r="MGP11" s="723"/>
      <c r="MGQ11" s="723"/>
      <c r="MGR11" s="723"/>
      <c r="MGS11" s="723"/>
      <c r="MGT11" s="723"/>
      <c r="MGU11" s="723"/>
      <c r="MGV11" s="723"/>
      <c r="MGW11" s="723"/>
      <c r="MGX11" s="723"/>
      <c r="MGY11" s="723"/>
      <c r="MGZ11" s="723"/>
      <c r="MHA11" s="723"/>
      <c r="MHB11" s="723"/>
      <c r="MHC11" s="723"/>
      <c r="MHD11" s="723"/>
      <c r="MHE11" s="723"/>
      <c r="MHF11" s="723"/>
      <c r="MHG11" s="723"/>
      <c r="MHH11" s="723"/>
      <c r="MHI11" s="723"/>
      <c r="MHJ11" s="723"/>
      <c r="MHK11" s="723"/>
      <c r="MHL11" s="723"/>
      <c r="MHM11" s="723"/>
      <c r="MHN11" s="723"/>
      <c r="MHO11" s="723"/>
      <c r="MHP11" s="723"/>
      <c r="MHQ11" s="723"/>
      <c r="MHR11" s="723"/>
      <c r="MHS11" s="723"/>
      <c r="MHT11" s="723"/>
      <c r="MHU11" s="723"/>
      <c r="MHV11" s="723"/>
      <c r="MHW11" s="723"/>
      <c r="MHX11" s="723"/>
      <c r="MHY11" s="723"/>
      <c r="MHZ11" s="723"/>
      <c r="MIA11" s="723"/>
      <c r="MIB11" s="723"/>
      <c r="MIC11" s="723"/>
      <c r="MID11" s="723"/>
      <c r="MIE11" s="723"/>
      <c r="MIF11" s="723"/>
      <c r="MIG11" s="723"/>
      <c r="MIH11" s="723"/>
      <c r="MII11" s="723"/>
      <c r="MIJ11" s="723"/>
      <c r="MIK11" s="723"/>
      <c r="MIL11" s="723"/>
      <c r="MIM11" s="723"/>
      <c r="MIN11" s="723"/>
      <c r="MIO11" s="723"/>
      <c r="MIP11" s="723"/>
      <c r="MIQ11" s="723"/>
      <c r="MIR11" s="723"/>
      <c r="MIS11" s="723"/>
      <c r="MIT11" s="723"/>
      <c r="MIU11" s="723"/>
      <c r="MIV11" s="723"/>
      <c r="MIW11" s="723"/>
      <c r="MIX11" s="723"/>
      <c r="MIY11" s="723"/>
      <c r="MIZ11" s="723"/>
      <c r="MJA11" s="723"/>
      <c r="MJB11" s="723"/>
      <c r="MJC11" s="723"/>
      <c r="MJD11" s="723"/>
      <c r="MJE11" s="723"/>
      <c r="MJF11" s="723"/>
      <c r="MJG11" s="723"/>
      <c r="MJH11" s="723"/>
      <c r="MJI11" s="723"/>
      <c r="MJJ11" s="723"/>
      <c r="MJK11" s="723"/>
      <c r="MJL11" s="723"/>
      <c r="MJM11" s="723"/>
      <c r="MJN11" s="723"/>
      <c r="MJO11" s="723"/>
      <c r="MJP11" s="723"/>
      <c r="MJQ11" s="723"/>
      <c r="MJR11" s="723"/>
      <c r="MJS11" s="723"/>
      <c r="MJT11" s="723"/>
      <c r="MJU11" s="723"/>
      <c r="MJV11" s="723"/>
      <c r="MJW11" s="723"/>
      <c r="MJX11" s="723"/>
      <c r="MJY11" s="723"/>
      <c r="MJZ11" s="723"/>
      <c r="MKA11" s="723"/>
      <c r="MKB11" s="723"/>
      <c r="MKC11" s="723"/>
      <c r="MKD11" s="723"/>
      <c r="MKE11" s="723"/>
      <c r="MKF11" s="723"/>
      <c r="MKG11" s="723"/>
      <c r="MKH11" s="723"/>
      <c r="MKI11" s="723"/>
      <c r="MKJ11" s="723"/>
      <c r="MKK11" s="723"/>
      <c r="MKL11" s="723"/>
      <c r="MKM11" s="723"/>
      <c r="MKN11" s="723"/>
      <c r="MKO11" s="723"/>
      <c r="MKP11" s="723"/>
      <c r="MKQ11" s="723"/>
      <c r="MKR11" s="723"/>
      <c r="MKS11" s="723"/>
      <c r="MKT11" s="723"/>
      <c r="MKU11" s="723"/>
      <c r="MKV11" s="723"/>
      <c r="MKW11" s="723"/>
      <c r="MKX11" s="723"/>
      <c r="MKY11" s="723"/>
      <c r="MKZ11" s="723"/>
      <c r="MLA11" s="723"/>
      <c r="MLB11" s="723"/>
      <c r="MLC11" s="723"/>
      <c r="MLD11" s="723"/>
      <c r="MLE11" s="723"/>
      <c r="MLF11" s="723"/>
      <c r="MLG11" s="723"/>
      <c r="MLH11" s="723"/>
      <c r="MLI11" s="723"/>
      <c r="MLJ11" s="723"/>
      <c r="MLK11" s="723"/>
      <c r="MLL11" s="723"/>
      <c r="MLM11" s="723"/>
      <c r="MLN11" s="723"/>
      <c r="MLO11" s="723"/>
      <c r="MLP11" s="723"/>
      <c r="MLQ11" s="723"/>
      <c r="MLR11" s="723"/>
      <c r="MLS11" s="723"/>
      <c r="MLT11" s="723"/>
      <c r="MLU11" s="723"/>
      <c r="MLV11" s="723"/>
      <c r="MLW11" s="723"/>
      <c r="MLX11" s="723"/>
      <c r="MLY11" s="723"/>
      <c r="MLZ11" s="723"/>
      <c r="MMA11" s="723"/>
      <c r="MMB11" s="723"/>
      <c r="MMC11" s="723"/>
      <c r="MMD11" s="723"/>
      <c r="MME11" s="723"/>
      <c r="MMF11" s="723"/>
      <c r="MMG11" s="723"/>
      <c r="MMH11" s="723"/>
      <c r="MMI11" s="723"/>
      <c r="MMJ11" s="723"/>
      <c r="MMK11" s="723"/>
      <c r="MML11" s="723"/>
      <c r="MMM11" s="723"/>
      <c r="MMN11" s="723"/>
      <c r="MMO11" s="723"/>
      <c r="MMP11" s="723"/>
      <c r="MMQ11" s="723"/>
      <c r="MMR11" s="723"/>
      <c r="MMS11" s="723"/>
      <c r="MMT11" s="723"/>
      <c r="MMU11" s="723"/>
      <c r="MMV11" s="723"/>
      <c r="MMW11" s="723"/>
      <c r="MMX11" s="723"/>
      <c r="MMY11" s="723"/>
      <c r="MMZ11" s="723"/>
      <c r="MNA11" s="723"/>
      <c r="MNB11" s="723"/>
      <c r="MNC11" s="723"/>
      <c r="MND11" s="723"/>
      <c r="MNE11" s="723"/>
      <c r="MNF11" s="723"/>
      <c r="MNG11" s="723"/>
      <c r="MNH11" s="723"/>
      <c r="MNI11" s="723"/>
      <c r="MNJ11" s="723"/>
      <c r="MNK11" s="723"/>
      <c r="MNL11" s="723"/>
      <c r="MNM11" s="723"/>
      <c r="MNN11" s="723"/>
      <c r="MNO11" s="723"/>
      <c r="MNP11" s="723"/>
      <c r="MNQ11" s="723"/>
      <c r="MNR11" s="723"/>
      <c r="MNS11" s="723"/>
      <c r="MNT11" s="723"/>
      <c r="MNU11" s="723"/>
      <c r="MNV11" s="723"/>
      <c r="MNW11" s="723"/>
      <c r="MNX11" s="723"/>
      <c r="MNY11" s="723"/>
      <c r="MNZ11" s="723"/>
      <c r="MOA11" s="723"/>
      <c r="MOB11" s="723"/>
      <c r="MOC11" s="723"/>
      <c r="MOD11" s="723"/>
      <c r="MOE11" s="723"/>
      <c r="MOF11" s="723"/>
      <c r="MOG11" s="723"/>
      <c r="MOH11" s="723"/>
      <c r="MOI11" s="723"/>
      <c r="MOJ11" s="723"/>
      <c r="MOK11" s="723"/>
      <c r="MOL11" s="723"/>
      <c r="MOM11" s="723"/>
      <c r="MON11" s="723"/>
      <c r="MOO11" s="723"/>
      <c r="MOP11" s="723"/>
      <c r="MOQ11" s="723"/>
      <c r="MOR11" s="723"/>
      <c r="MOS11" s="723"/>
      <c r="MOT11" s="723"/>
      <c r="MOU11" s="723"/>
      <c r="MOV11" s="723"/>
      <c r="MOW11" s="723"/>
      <c r="MOX11" s="723"/>
      <c r="MOY11" s="723"/>
      <c r="MOZ11" s="723"/>
      <c r="MPA11" s="723"/>
      <c r="MPB11" s="723"/>
      <c r="MPC11" s="723"/>
      <c r="MPD11" s="723"/>
      <c r="MPE11" s="723"/>
      <c r="MPF11" s="723"/>
      <c r="MPG11" s="723"/>
      <c r="MPH11" s="723"/>
      <c r="MPI11" s="723"/>
      <c r="MPJ11" s="723"/>
      <c r="MPK11" s="723"/>
      <c r="MPL11" s="723"/>
      <c r="MPM11" s="723"/>
      <c r="MPN11" s="723"/>
      <c r="MPO11" s="723"/>
      <c r="MPP11" s="723"/>
      <c r="MPQ11" s="723"/>
      <c r="MPR11" s="723"/>
      <c r="MPS11" s="723"/>
      <c r="MPT11" s="723"/>
      <c r="MPU11" s="723"/>
      <c r="MPV11" s="723"/>
      <c r="MPW11" s="723"/>
      <c r="MPX11" s="723"/>
      <c r="MPY11" s="723"/>
      <c r="MPZ11" s="723"/>
      <c r="MQA11" s="723"/>
      <c r="MQB11" s="723"/>
      <c r="MQC11" s="723"/>
      <c r="MQD11" s="723"/>
      <c r="MQE11" s="723"/>
      <c r="MQF11" s="723"/>
      <c r="MQG11" s="723"/>
      <c r="MQH11" s="723"/>
      <c r="MQI11" s="723"/>
      <c r="MQJ11" s="723"/>
      <c r="MQK11" s="723"/>
      <c r="MQL11" s="723"/>
      <c r="MQM11" s="723"/>
      <c r="MQN11" s="723"/>
      <c r="MQO11" s="723"/>
      <c r="MQP11" s="723"/>
      <c r="MQQ11" s="723"/>
      <c r="MQR11" s="723"/>
      <c r="MQS11" s="723"/>
      <c r="MQT11" s="723"/>
      <c r="MQU11" s="723"/>
      <c r="MQV11" s="723"/>
      <c r="MQW11" s="723"/>
      <c r="MQX11" s="723"/>
      <c r="MQY11" s="723"/>
      <c r="MQZ11" s="723"/>
      <c r="MRA11" s="723"/>
      <c r="MRB11" s="723"/>
      <c r="MRC11" s="723"/>
      <c r="MRD11" s="723"/>
      <c r="MRE11" s="723"/>
      <c r="MRF11" s="723"/>
      <c r="MRG11" s="723"/>
      <c r="MRH11" s="723"/>
      <c r="MRI11" s="723"/>
      <c r="MRJ11" s="723"/>
      <c r="MRK11" s="723"/>
      <c r="MRL11" s="723"/>
      <c r="MRM11" s="723"/>
      <c r="MRN11" s="723"/>
      <c r="MRO11" s="723"/>
      <c r="MRP11" s="723"/>
      <c r="MRQ11" s="723"/>
      <c r="MRR11" s="723"/>
      <c r="MRS11" s="723"/>
      <c r="MRT11" s="723"/>
      <c r="MRU11" s="723"/>
      <c r="MRV11" s="723"/>
      <c r="MRW11" s="723"/>
      <c r="MRX11" s="723"/>
      <c r="MRY11" s="723"/>
      <c r="MRZ11" s="723"/>
      <c r="MSA11" s="723"/>
      <c r="MSB11" s="723"/>
      <c r="MSC11" s="723"/>
      <c r="MSD11" s="723"/>
      <c r="MSE11" s="723"/>
      <c r="MSF11" s="723"/>
      <c r="MSG11" s="723"/>
      <c r="MSH11" s="723"/>
      <c r="MSI11" s="723"/>
      <c r="MSJ11" s="723"/>
      <c r="MSK11" s="723"/>
      <c r="MSL11" s="723"/>
      <c r="MSM11" s="723"/>
      <c r="MSN11" s="723"/>
      <c r="MSO11" s="723"/>
      <c r="MSP11" s="723"/>
      <c r="MSQ11" s="723"/>
      <c r="MSR11" s="723"/>
      <c r="MSS11" s="723"/>
      <c r="MST11" s="723"/>
      <c r="MSU11" s="723"/>
      <c r="MSV11" s="723"/>
      <c r="MSW11" s="723"/>
      <c r="MSX11" s="723"/>
      <c r="MSY11" s="723"/>
      <c r="MSZ11" s="723"/>
      <c r="MTA11" s="723"/>
      <c r="MTB11" s="723"/>
      <c r="MTC11" s="723"/>
      <c r="MTD11" s="723"/>
      <c r="MTE11" s="723"/>
      <c r="MTF11" s="723"/>
      <c r="MTG11" s="723"/>
      <c r="MTH11" s="723"/>
      <c r="MTI11" s="723"/>
      <c r="MTJ11" s="723"/>
      <c r="MTK11" s="723"/>
      <c r="MTL11" s="723"/>
      <c r="MTM11" s="723"/>
      <c r="MTN11" s="723"/>
      <c r="MTO11" s="723"/>
      <c r="MTP11" s="723"/>
      <c r="MTQ11" s="723"/>
      <c r="MTR11" s="723"/>
      <c r="MTS11" s="723"/>
      <c r="MTT11" s="723"/>
      <c r="MTU11" s="723"/>
      <c r="MTV11" s="723"/>
      <c r="MTW11" s="723"/>
      <c r="MTX11" s="723"/>
      <c r="MTY11" s="723"/>
      <c r="MTZ11" s="723"/>
      <c r="MUA11" s="723"/>
      <c r="MUB11" s="723"/>
      <c r="MUC11" s="723"/>
      <c r="MUD11" s="723"/>
      <c r="MUE11" s="723"/>
      <c r="MUF11" s="723"/>
      <c r="MUG11" s="723"/>
      <c r="MUH11" s="723"/>
      <c r="MUI11" s="723"/>
      <c r="MUJ11" s="723"/>
      <c r="MUK11" s="723"/>
      <c r="MUL11" s="723"/>
      <c r="MUM11" s="723"/>
      <c r="MUN11" s="723"/>
      <c r="MUO11" s="723"/>
      <c r="MUP11" s="723"/>
      <c r="MUQ11" s="723"/>
      <c r="MUR11" s="723"/>
      <c r="MUS11" s="723"/>
      <c r="MUT11" s="723"/>
      <c r="MUU11" s="723"/>
      <c r="MUV11" s="723"/>
      <c r="MUW11" s="723"/>
      <c r="MUX11" s="723"/>
      <c r="MUY11" s="723"/>
      <c r="MUZ11" s="723"/>
      <c r="MVA11" s="723"/>
      <c r="MVB11" s="723"/>
      <c r="MVC11" s="723"/>
      <c r="MVD11" s="723"/>
      <c r="MVE11" s="723"/>
      <c r="MVF11" s="723"/>
      <c r="MVG11" s="723"/>
      <c r="MVH11" s="723"/>
      <c r="MVI11" s="723"/>
      <c r="MVJ11" s="723"/>
      <c r="MVK11" s="723"/>
      <c r="MVL11" s="723"/>
      <c r="MVM11" s="723"/>
      <c r="MVN11" s="723"/>
      <c r="MVO11" s="723"/>
      <c r="MVP11" s="723"/>
      <c r="MVQ11" s="723"/>
      <c r="MVR11" s="723"/>
      <c r="MVS11" s="723"/>
      <c r="MVT11" s="723"/>
      <c r="MVU11" s="723"/>
      <c r="MVV11" s="723"/>
      <c r="MVW11" s="723"/>
      <c r="MVX11" s="723"/>
      <c r="MVY11" s="723"/>
      <c r="MVZ11" s="723"/>
      <c r="MWA11" s="723"/>
      <c r="MWB11" s="723"/>
      <c r="MWC11" s="723"/>
      <c r="MWD11" s="723"/>
      <c r="MWE11" s="723"/>
      <c r="MWF11" s="723"/>
      <c r="MWG11" s="723"/>
      <c r="MWH11" s="723"/>
      <c r="MWI11" s="723"/>
      <c r="MWJ11" s="723"/>
      <c r="MWK11" s="723"/>
      <c r="MWL11" s="723"/>
      <c r="MWM11" s="723"/>
      <c r="MWN11" s="723"/>
      <c r="MWO11" s="723"/>
      <c r="MWP11" s="723"/>
      <c r="MWQ11" s="723"/>
      <c r="MWR11" s="723"/>
      <c r="MWS11" s="723"/>
      <c r="MWT11" s="723"/>
      <c r="MWU11" s="723"/>
      <c r="MWV11" s="723"/>
      <c r="MWW11" s="723"/>
      <c r="MWX11" s="723"/>
      <c r="MWY11" s="723"/>
      <c r="MWZ11" s="723"/>
      <c r="MXA11" s="723"/>
      <c r="MXB11" s="723"/>
      <c r="MXC11" s="723"/>
      <c r="MXD11" s="723"/>
      <c r="MXE11" s="723"/>
      <c r="MXF11" s="723"/>
      <c r="MXG11" s="723"/>
      <c r="MXH11" s="723"/>
      <c r="MXI11" s="723"/>
      <c r="MXJ11" s="723"/>
      <c r="MXK11" s="723"/>
      <c r="MXL11" s="723"/>
      <c r="MXM11" s="723"/>
      <c r="MXN11" s="723"/>
      <c r="MXO11" s="723"/>
      <c r="MXP11" s="723"/>
      <c r="MXQ11" s="723"/>
      <c r="MXR11" s="723"/>
      <c r="MXS11" s="723"/>
      <c r="MXT11" s="723"/>
      <c r="MXU11" s="723"/>
      <c r="MXV11" s="723"/>
      <c r="MXW11" s="723"/>
      <c r="MXX11" s="723"/>
      <c r="MXY11" s="723"/>
      <c r="MXZ11" s="723"/>
      <c r="MYA11" s="723"/>
      <c r="MYB11" s="723"/>
      <c r="MYC11" s="723"/>
      <c r="MYD11" s="723"/>
      <c r="MYE11" s="723"/>
      <c r="MYF11" s="723"/>
      <c r="MYG11" s="723"/>
      <c r="MYH11" s="723"/>
      <c r="MYI11" s="723"/>
      <c r="MYJ11" s="723"/>
      <c r="MYK11" s="723"/>
      <c r="MYL11" s="723"/>
      <c r="MYM11" s="723"/>
      <c r="MYN11" s="723"/>
      <c r="MYO11" s="723"/>
      <c r="MYP11" s="723"/>
      <c r="MYQ11" s="723"/>
      <c r="MYR11" s="723"/>
      <c r="MYS11" s="723"/>
      <c r="MYT11" s="723"/>
      <c r="MYU11" s="723"/>
      <c r="MYV11" s="723"/>
      <c r="MYW11" s="723"/>
      <c r="MYX11" s="723"/>
      <c r="MYY11" s="723"/>
      <c r="MYZ11" s="723"/>
      <c r="MZA11" s="723"/>
      <c r="MZB11" s="723"/>
      <c r="MZC11" s="723"/>
      <c r="MZD11" s="723"/>
      <c r="MZE11" s="723"/>
      <c r="MZF11" s="723"/>
      <c r="MZG11" s="723"/>
      <c r="MZH11" s="723"/>
      <c r="MZI11" s="723"/>
      <c r="MZJ11" s="723"/>
      <c r="MZK11" s="723"/>
      <c r="MZL11" s="723"/>
      <c r="MZM11" s="723"/>
      <c r="MZN11" s="723"/>
      <c r="MZO11" s="723"/>
      <c r="MZP11" s="723"/>
      <c r="MZQ11" s="723"/>
      <c r="MZR11" s="723"/>
      <c r="MZS11" s="723"/>
      <c r="MZT11" s="723"/>
      <c r="MZU11" s="723"/>
      <c r="MZV11" s="723"/>
      <c r="MZW11" s="723"/>
      <c r="MZX11" s="723"/>
      <c r="MZY11" s="723"/>
      <c r="MZZ11" s="723"/>
      <c r="NAA11" s="723"/>
      <c r="NAB11" s="723"/>
      <c r="NAC11" s="723"/>
      <c r="NAD11" s="723"/>
      <c r="NAE11" s="723"/>
      <c r="NAF11" s="723"/>
      <c r="NAG11" s="723"/>
      <c r="NAH11" s="723"/>
      <c r="NAI11" s="723"/>
      <c r="NAJ11" s="723"/>
      <c r="NAK11" s="723"/>
      <c r="NAL11" s="723"/>
      <c r="NAM11" s="723"/>
      <c r="NAN11" s="723"/>
      <c r="NAO11" s="723"/>
      <c r="NAP11" s="723"/>
      <c r="NAQ11" s="723"/>
      <c r="NAR11" s="723"/>
      <c r="NAS11" s="723"/>
      <c r="NAT11" s="723"/>
      <c r="NAU11" s="723"/>
      <c r="NAV11" s="723"/>
      <c r="NAW11" s="723"/>
      <c r="NAX11" s="723"/>
      <c r="NAY11" s="723"/>
      <c r="NAZ11" s="723"/>
      <c r="NBA11" s="723"/>
      <c r="NBB11" s="723"/>
      <c r="NBC11" s="723"/>
      <c r="NBD11" s="723"/>
      <c r="NBE11" s="723"/>
      <c r="NBF11" s="723"/>
      <c r="NBG11" s="723"/>
      <c r="NBH11" s="723"/>
      <c r="NBI11" s="723"/>
      <c r="NBJ11" s="723"/>
      <c r="NBK11" s="723"/>
      <c r="NBL11" s="723"/>
      <c r="NBM11" s="723"/>
      <c r="NBN11" s="723"/>
      <c r="NBO11" s="723"/>
      <c r="NBP11" s="723"/>
      <c r="NBQ11" s="723"/>
      <c r="NBR11" s="723"/>
      <c r="NBS11" s="723"/>
      <c r="NBT11" s="723"/>
      <c r="NBU11" s="723"/>
      <c r="NBV11" s="723"/>
      <c r="NBW11" s="723"/>
      <c r="NBX11" s="723"/>
      <c r="NBY11" s="723"/>
      <c r="NBZ11" s="723"/>
      <c r="NCA11" s="723"/>
      <c r="NCB11" s="723"/>
      <c r="NCC11" s="723"/>
      <c r="NCD11" s="723"/>
      <c r="NCE11" s="723"/>
      <c r="NCF11" s="723"/>
      <c r="NCG11" s="723"/>
      <c r="NCH11" s="723"/>
      <c r="NCI11" s="723"/>
      <c r="NCJ11" s="723"/>
      <c r="NCK11" s="723"/>
      <c r="NCL11" s="723"/>
      <c r="NCM11" s="723"/>
      <c r="NCN11" s="723"/>
      <c r="NCO11" s="723"/>
      <c r="NCP11" s="723"/>
      <c r="NCQ11" s="723"/>
      <c r="NCR11" s="723"/>
      <c r="NCS11" s="723"/>
      <c r="NCT11" s="723"/>
      <c r="NCU11" s="723"/>
      <c r="NCV11" s="723"/>
      <c r="NCW11" s="723"/>
      <c r="NCX11" s="723"/>
      <c r="NCY11" s="723"/>
      <c r="NCZ11" s="723"/>
      <c r="NDA11" s="723"/>
      <c r="NDB11" s="723"/>
      <c r="NDC11" s="723"/>
      <c r="NDD11" s="723"/>
      <c r="NDE11" s="723"/>
      <c r="NDF11" s="723"/>
      <c r="NDG11" s="723"/>
      <c r="NDH11" s="723"/>
      <c r="NDI11" s="723"/>
      <c r="NDJ11" s="723"/>
      <c r="NDK11" s="723"/>
      <c r="NDL11" s="723"/>
      <c r="NDM11" s="723"/>
      <c r="NDN11" s="723"/>
      <c r="NDO11" s="723"/>
      <c r="NDP11" s="723"/>
      <c r="NDQ11" s="723"/>
      <c r="NDR11" s="723"/>
      <c r="NDS11" s="723"/>
      <c r="NDT11" s="723"/>
      <c r="NDU11" s="723"/>
      <c r="NDV11" s="723"/>
      <c r="NDW11" s="723"/>
      <c r="NDX11" s="723"/>
      <c r="NDY11" s="723"/>
      <c r="NDZ11" s="723"/>
      <c r="NEA11" s="723"/>
      <c r="NEB11" s="723"/>
      <c r="NEC11" s="723"/>
      <c r="NED11" s="723"/>
      <c r="NEE11" s="723"/>
      <c r="NEF11" s="723"/>
      <c r="NEG11" s="723"/>
      <c r="NEH11" s="723"/>
      <c r="NEI11" s="723"/>
      <c r="NEJ11" s="723"/>
      <c r="NEK11" s="723"/>
      <c r="NEL11" s="723"/>
      <c r="NEM11" s="723"/>
      <c r="NEN11" s="723"/>
      <c r="NEO11" s="723"/>
      <c r="NEP11" s="723"/>
      <c r="NEQ11" s="723"/>
      <c r="NER11" s="723"/>
      <c r="NES11" s="723"/>
      <c r="NET11" s="723"/>
      <c r="NEU11" s="723"/>
      <c r="NEV11" s="723"/>
      <c r="NEW11" s="723"/>
      <c r="NEX11" s="723"/>
      <c r="NEY11" s="723"/>
      <c r="NEZ11" s="723"/>
      <c r="NFA11" s="723"/>
      <c r="NFB11" s="723"/>
      <c r="NFC11" s="723"/>
      <c r="NFD11" s="723"/>
      <c r="NFE11" s="723"/>
      <c r="NFF11" s="723"/>
      <c r="NFG11" s="723"/>
      <c r="NFH11" s="723"/>
      <c r="NFI11" s="723"/>
      <c r="NFJ11" s="723"/>
      <c r="NFK11" s="723"/>
      <c r="NFL11" s="723"/>
      <c r="NFM11" s="723"/>
      <c r="NFN11" s="723"/>
      <c r="NFO11" s="723"/>
      <c r="NFP11" s="723"/>
      <c r="NFQ11" s="723"/>
      <c r="NFR11" s="723"/>
      <c r="NFS11" s="723"/>
      <c r="NFT11" s="723"/>
      <c r="NFU11" s="723"/>
      <c r="NFV11" s="723"/>
      <c r="NFW11" s="723"/>
      <c r="NFX11" s="723"/>
      <c r="NFY11" s="723"/>
      <c r="NFZ11" s="723"/>
      <c r="NGA11" s="723"/>
      <c r="NGB11" s="723"/>
      <c r="NGC11" s="723"/>
      <c r="NGD11" s="723"/>
      <c r="NGE11" s="723"/>
      <c r="NGF11" s="723"/>
      <c r="NGG11" s="723"/>
      <c r="NGH11" s="723"/>
      <c r="NGI11" s="723"/>
      <c r="NGJ11" s="723"/>
      <c r="NGK11" s="723"/>
      <c r="NGL11" s="723"/>
      <c r="NGM11" s="723"/>
      <c r="NGN11" s="723"/>
      <c r="NGO11" s="723"/>
      <c r="NGP11" s="723"/>
      <c r="NGQ11" s="723"/>
      <c r="NGR11" s="723"/>
      <c r="NGS11" s="723"/>
      <c r="NGT11" s="723"/>
      <c r="NGU11" s="723"/>
      <c r="NGV11" s="723"/>
      <c r="NGW11" s="723"/>
      <c r="NGX11" s="723"/>
      <c r="NGY11" s="723"/>
      <c r="NGZ11" s="723"/>
      <c r="NHA11" s="723"/>
      <c r="NHB11" s="723"/>
      <c r="NHC11" s="723"/>
      <c r="NHD11" s="723"/>
      <c r="NHE11" s="723"/>
      <c r="NHF11" s="723"/>
      <c r="NHG11" s="723"/>
      <c r="NHH11" s="723"/>
      <c r="NHI11" s="723"/>
      <c r="NHJ11" s="723"/>
      <c r="NHK11" s="723"/>
      <c r="NHL11" s="723"/>
      <c r="NHM11" s="723"/>
      <c r="NHN11" s="723"/>
      <c r="NHO11" s="723"/>
      <c r="NHP11" s="723"/>
      <c r="NHQ11" s="723"/>
      <c r="NHR11" s="723"/>
      <c r="NHS11" s="723"/>
      <c r="NHT11" s="723"/>
      <c r="NHU11" s="723"/>
      <c r="NHV11" s="723"/>
      <c r="NHW11" s="723"/>
      <c r="NHX11" s="723"/>
      <c r="NHY11" s="723"/>
      <c r="NHZ11" s="723"/>
      <c r="NIA11" s="723"/>
      <c r="NIB11" s="723"/>
      <c r="NIC11" s="723"/>
      <c r="NID11" s="723"/>
      <c r="NIE11" s="723"/>
      <c r="NIF11" s="723"/>
      <c r="NIG11" s="723"/>
      <c r="NIH11" s="723"/>
      <c r="NII11" s="723"/>
      <c r="NIJ11" s="723"/>
      <c r="NIK11" s="723"/>
      <c r="NIL11" s="723"/>
      <c r="NIM11" s="723"/>
      <c r="NIN11" s="723"/>
      <c r="NIO11" s="723"/>
      <c r="NIP11" s="723"/>
      <c r="NIQ11" s="723"/>
      <c r="NIR11" s="723"/>
      <c r="NIS11" s="723"/>
      <c r="NIT11" s="723"/>
      <c r="NIU11" s="723"/>
      <c r="NIV11" s="723"/>
      <c r="NIW11" s="723"/>
      <c r="NIX11" s="723"/>
      <c r="NIY11" s="723"/>
      <c r="NIZ11" s="723"/>
      <c r="NJA11" s="723"/>
      <c r="NJB11" s="723"/>
      <c r="NJC11" s="723"/>
      <c r="NJD11" s="723"/>
      <c r="NJE11" s="723"/>
      <c r="NJF11" s="723"/>
      <c r="NJG11" s="723"/>
      <c r="NJH11" s="723"/>
      <c r="NJI11" s="723"/>
      <c r="NJJ11" s="723"/>
      <c r="NJK11" s="723"/>
      <c r="NJL11" s="723"/>
      <c r="NJM11" s="723"/>
      <c r="NJN11" s="723"/>
      <c r="NJO11" s="723"/>
      <c r="NJP11" s="723"/>
      <c r="NJQ11" s="723"/>
      <c r="NJR11" s="723"/>
      <c r="NJS11" s="723"/>
      <c r="NJT11" s="723"/>
      <c r="NJU11" s="723"/>
      <c r="NJV11" s="723"/>
      <c r="NJW11" s="723"/>
      <c r="NJX11" s="723"/>
      <c r="NJY11" s="723"/>
      <c r="NJZ11" s="723"/>
      <c r="NKA11" s="723"/>
      <c r="NKB11" s="723"/>
      <c r="NKC11" s="723"/>
      <c r="NKD11" s="723"/>
      <c r="NKE11" s="723"/>
      <c r="NKF11" s="723"/>
      <c r="NKG11" s="723"/>
      <c r="NKH11" s="723"/>
      <c r="NKI11" s="723"/>
      <c r="NKJ11" s="723"/>
      <c r="NKK11" s="723"/>
      <c r="NKL11" s="723"/>
      <c r="NKM11" s="723"/>
      <c r="NKN11" s="723"/>
      <c r="NKO11" s="723"/>
      <c r="NKP11" s="723"/>
      <c r="NKQ11" s="723"/>
      <c r="NKR11" s="723"/>
      <c r="NKS11" s="723"/>
      <c r="NKT11" s="723"/>
      <c r="NKU11" s="723"/>
      <c r="NKV11" s="723"/>
      <c r="NKW11" s="723"/>
      <c r="NKX11" s="723"/>
      <c r="NKY11" s="723"/>
      <c r="NKZ11" s="723"/>
      <c r="NLA11" s="723"/>
      <c r="NLB11" s="723"/>
      <c r="NLC11" s="723"/>
      <c r="NLD11" s="723"/>
      <c r="NLE11" s="723"/>
      <c r="NLF11" s="723"/>
      <c r="NLG11" s="723"/>
      <c r="NLH11" s="723"/>
      <c r="NLI11" s="723"/>
      <c r="NLJ11" s="723"/>
      <c r="NLK11" s="723"/>
      <c r="NLL11" s="723"/>
      <c r="NLM11" s="723"/>
      <c r="NLN11" s="723"/>
      <c r="NLO11" s="723"/>
      <c r="NLP11" s="723"/>
      <c r="NLQ11" s="723"/>
      <c r="NLR11" s="723"/>
      <c r="NLS11" s="723"/>
      <c r="NLT11" s="723"/>
      <c r="NLU11" s="723"/>
      <c r="NLV11" s="723"/>
      <c r="NLW11" s="723"/>
      <c r="NLX11" s="723"/>
      <c r="NLY11" s="723"/>
      <c r="NLZ11" s="723"/>
      <c r="NMA11" s="723"/>
      <c r="NMB11" s="723"/>
      <c r="NMC11" s="723"/>
      <c r="NMD11" s="723"/>
      <c r="NME11" s="723"/>
      <c r="NMF11" s="723"/>
      <c r="NMG11" s="723"/>
      <c r="NMH11" s="723"/>
      <c r="NMI11" s="723"/>
      <c r="NMJ11" s="723"/>
      <c r="NMK11" s="723"/>
      <c r="NML11" s="723"/>
      <c r="NMM11" s="723"/>
      <c r="NMN11" s="723"/>
      <c r="NMO11" s="723"/>
      <c r="NMP11" s="723"/>
      <c r="NMQ11" s="723"/>
      <c r="NMR11" s="723"/>
      <c r="NMS11" s="723"/>
      <c r="NMT11" s="723"/>
      <c r="NMU11" s="723"/>
      <c r="NMV11" s="723"/>
      <c r="NMW11" s="723"/>
      <c r="NMX11" s="723"/>
      <c r="NMY11" s="723"/>
      <c r="NMZ11" s="723"/>
      <c r="NNA11" s="723"/>
      <c r="NNB11" s="723"/>
      <c r="NNC11" s="723"/>
      <c r="NND11" s="723"/>
      <c r="NNE11" s="723"/>
      <c r="NNF11" s="723"/>
      <c r="NNG11" s="723"/>
      <c r="NNH11" s="723"/>
      <c r="NNI11" s="723"/>
      <c r="NNJ11" s="723"/>
      <c r="NNK11" s="723"/>
      <c r="NNL11" s="723"/>
      <c r="NNM11" s="723"/>
      <c r="NNN11" s="723"/>
      <c r="NNO11" s="723"/>
      <c r="NNP11" s="723"/>
      <c r="NNQ11" s="723"/>
      <c r="NNR11" s="723"/>
      <c r="NNS11" s="723"/>
      <c r="NNT11" s="723"/>
      <c r="NNU11" s="723"/>
      <c r="NNV11" s="723"/>
      <c r="NNW11" s="723"/>
      <c r="NNX11" s="723"/>
      <c r="NNY11" s="723"/>
      <c r="NNZ11" s="723"/>
      <c r="NOA11" s="723"/>
      <c r="NOB11" s="723"/>
      <c r="NOC11" s="723"/>
      <c r="NOD11" s="723"/>
      <c r="NOE11" s="723"/>
      <c r="NOF11" s="723"/>
      <c r="NOG11" s="723"/>
      <c r="NOH11" s="723"/>
      <c r="NOI11" s="723"/>
      <c r="NOJ11" s="723"/>
      <c r="NOK11" s="723"/>
      <c r="NOL11" s="723"/>
      <c r="NOM11" s="723"/>
      <c r="NON11" s="723"/>
      <c r="NOO11" s="723"/>
      <c r="NOP11" s="723"/>
      <c r="NOQ11" s="723"/>
      <c r="NOR11" s="723"/>
      <c r="NOS11" s="723"/>
      <c r="NOT11" s="723"/>
      <c r="NOU11" s="723"/>
      <c r="NOV11" s="723"/>
      <c r="NOW11" s="723"/>
      <c r="NOX11" s="723"/>
      <c r="NOY11" s="723"/>
      <c r="NOZ11" s="723"/>
      <c r="NPA11" s="723"/>
      <c r="NPB11" s="723"/>
      <c r="NPC11" s="723"/>
      <c r="NPD11" s="723"/>
      <c r="NPE11" s="723"/>
      <c r="NPF11" s="723"/>
      <c r="NPG11" s="723"/>
      <c r="NPH11" s="723"/>
      <c r="NPI11" s="723"/>
      <c r="NPJ11" s="723"/>
      <c r="NPK11" s="723"/>
      <c r="NPL11" s="723"/>
      <c r="NPM11" s="723"/>
      <c r="NPN11" s="723"/>
      <c r="NPO11" s="723"/>
      <c r="NPP11" s="723"/>
      <c r="NPQ11" s="723"/>
      <c r="NPR11" s="723"/>
      <c r="NPS11" s="723"/>
      <c r="NPT11" s="723"/>
      <c r="NPU11" s="723"/>
      <c r="NPV11" s="723"/>
      <c r="NPW11" s="723"/>
      <c r="NPX11" s="723"/>
      <c r="NPY11" s="723"/>
      <c r="NPZ11" s="723"/>
      <c r="NQA11" s="723"/>
      <c r="NQB11" s="723"/>
      <c r="NQC11" s="723"/>
      <c r="NQD11" s="723"/>
      <c r="NQE11" s="723"/>
      <c r="NQF11" s="723"/>
      <c r="NQG11" s="723"/>
      <c r="NQH11" s="723"/>
      <c r="NQI11" s="723"/>
      <c r="NQJ11" s="723"/>
      <c r="NQK11" s="723"/>
      <c r="NQL11" s="723"/>
      <c r="NQM11" s="723"/>
      <c r="NQN11" s="723"/>
      <c r="NQO11" s="723"/>
      <c r="NQP11" s="723"/>
      <c r="NQQ11" s="723"/>
      <c r="NQR11" s="723"/>
      <c r="NQS11" s="723"/>
      <c r="NQT11" s="723"/>
      <c r="NQU11" s="723"/>
      <c r="NQV11" s="723"/>
      <c r="NQW11" s="723"/>
      <c r="NQX11" s="723"/>
      <c r="NQY11" s="723"/>
      <c r="NQZ11" s="723"/>
      <c r="NRA11" s="723"/>
      <c r="NRB11" s="723"/>
      <c r="NRC11" s="723"/>
      <c r="NRD11" s="723"/>
      <c r="NRE11" s="723"/>
      <c r="NRF11" s="723"/>
      <c r="NRG11" s="723"/>
      <c r="NRH11" s="723"/>
      <c r="NRI11" s="723"/>
      <c r="NRJ11" s="723"/>
      <c r="NRK11" s="723"/>
      <c r="NRL11" s="723"/>
      <c r="NRM11" s="723"/>
      <c r="NRN11" s="723"/>
      <c r="NRO11" s="723"/>
      <c r="NRP11" s="723"/>
      <c r="NRQ11" s="723"/>
      <c r="NRR11" s="723"/>
      <c r="NRS11" s="723"/>
      <c r="NRT11" s="723"/>
      <c r="NRU11" s="723"/>
      <c r="NRV11" s="723"/>
      <c r="NRW11" s="723"/>
      <c r="NRX11" s="723"/>
      <c r="NRY11" s="723"/>
      <c r="NRZ11" s="723"/>
      <c r="NSA11" s="723"/>
      <c r="NSB11" s="723"/>
      <c r="NSC11" s="723"/>
      <c r="NSD11" s="723"/>
      <c r="NSE11" s="723"/>
      <c r="NSF11" s="723"/>
      <c r="NSG11" s="723"/>
      <c r="NSH11" s="723"/>
      <c r="NSI11" s="723"/>
      <c r="NSJ11" s="723"/>
      <c r="NSK11" s="723"/>
      <c r="NSL11" s="723"/>
      <c r="NSM11" s="723"/>
      <c r="NSN11" s="723"/>
      <c r="NSO11" s="723"/>
      <c r="NSP11" s="723"/>
      <c r="NSQ11" s="723"/>
      <c r="NSR11" s="723"/>
      <c r="NSS11" s="723"/>
      <c r="NST11" s="723"/>
      <c r="NSU11" s="723"/>
      <c r="NSV11" s="723"/>
      <c r="NSW11" s="723"/>
      <c r="NSX11" s="723"/>
      <c r="NSY11" s="723"/>
      <c r="NSZ11" s="723"/>
      <c r="NTA11" s="723"/>
      <c r="NTB11" s="723"/>
      <c r="NTC11" s="723"/>
      <c r="NTD11" s="723"/>
      <c r="NTE11" s="723"/>
      <c r="NTF11" s="723"/>
      <c r="NTG11" s="723"/>
      <c r="NTH11" s="723"/>
      <c r="NTI11" s="723"/>
      <c r="NTJ11" s="723"/>
      <c r="NTK11" s="723"/>
      <c r="NTL11" s="723"/>
      <c r="NTM11" s="723"/>
      <c r="NTN11" s="723"/>
      <c r="NTO11" s="723"/>
      <c r="NTP11" s="723"/>
      <c r="NTQ11" s="723"/>
      <c r="NTR11" s="723"/>
      <c r="NTS11" s="723"/>
      <c r="NTT11" s="723"/>
      <c r="NTU11" s="723"/>
      <c r="NTV11" s="723"/>
      <c r="NTW11" s="723"/>
      <c r="NTX11" s="723"/>
      <c r="NTY11" s="723"/>
      <c r="NTZ11" s="723"/>
      <c r="NUA11" s="723"/>
      <c r="NUB11" s="723"/>
      <c r="NUC11" s="723"/>
      <c r="NUD11" s="723"/>
      <c r="NUE11" s="723"/>
      <c r="NUF11" s="723"/>
      <c r="NUG11" s="723"/>
      <c r="NUH11" s="723"/>
      <c r="NUI11" s="723"/>
      <c r="NUJ11" s="723"/>
      <c r="NUK11" s="723"/>
      <c r="NUL11" s="723"/>
      <c r="NUM11" s="723"/>
      <c r="NUN11" s="723"/>
      <c r="NUO11" s="723"/>
      <c r="NUP11" s="723"/>
      <c r="NUQ11" s="723"/>
      <c r="NUR11" s="723"/>
      <c r="NUS11" s="723"/>
      <c r="NUT11" s="723"/>
      <c r="NUU11" s="723"/>
      <c r="NUV11" s="723"/>
      <c r="NUW11" s="723"/>
      <c r="NUX11" s="723"/>
      <c r="NUY11" s="723"/>
      <c r="NUZ11" s="723"/>
      <c r="NVA11" s="723"/>
      <c r="NVB11" s="723"/>
      <c r="NVC11" s="723"/>
      <c r="NVD11" s="723"/>
      <c r="NVE11" s="723"/>
      <c r="NVF11" s="723"/>
      <c r="NVG11" s="723"/>
      <c r="NVH11" s="723"/>
      <c r="NVI11" s="723"/>
      <c r="NVJ11" s="723"/>
      <c r="NVK11" s="723"/>
      <c r="NVL11" s="723"/>
      <c r="NVM11" s="723"/>
      <c r="NVN11" s="723"/>
      <c r="NVO11" s="723"/>
      <c r="NVP11" s="723"/>
      <c r="NVQ11" s="723"/>
      <c r="NVR11" s="723"/>
      <c r="NVS11" s="723"/>
      <c r="NVT11" s="723"/>
      <c r="NVU11" s="723"/>
      <c r="NVV11" s="723"/>
      <c r="NVW11" s="723"/>
      <c r="NVX11" s="723"/>
      <c r="NVY11" s="723"/>
      <c r="NVZ11" s="723"/>
      <c r="NWA11" s="723"/>
      <c r="NWB11" s="723"/>
      <c r="NWC11" s="723"/>
      <c r="NWD11" s="723"/>
      <c r="NWE11" s="723"/>
      <c r="NWF11" s="723"/>
      <c r="NWG11" s="723"/>
      <c r="NWH11" s="723"/>
      <c r="NWI11" s="723"/>
      <c r="NWJ11" s="723"/>
      <c r="NWK11" s="723"/>
      <c r="NWL11" s="723"/>
      <c r="NWM11" s="723"/>
      <c r="NWN11" s="723"/>
      <c r="NWO11" s="723"/>
      <c r="NWP11" s="723"/>
      <c r="NWQ11" s="723"/>
      <c r="NWR11" s="723"/>
      <c r="NWS11" s="723"/>
      <c r="NWT11" s="723"/>
      <c r="NWU11" s="723"/>
      <c r="NWV11" s="723"/>
      <c r="NWW11" s="723"/>
      <c r="NWX11" s="723"/>
      <c r="NWY11" s="723"/>
      <c r="NWZ11" s="723"/>
      <c r="NXA11" s="723"/>
      <c r="NXB11" s="723"/>
      <c r="NXC11" s="723"/>
      <c r="NXD11" s="723"/>
      <c r="NXE11" s="723"/>
      <c r="NXF11" s="723"/>
      <c r="NXG11" s="723"/>
      <c r="NXH11" s="723"/>
      <c r="NXI11" s="723"/>
      <c r="NXJ11" s="723"/>
      <c r="NXK11" s="723"/>
      <c r="NXL11" s="723"/>
      <c r="NXM11" s="723"/>
      <c r="NXN11" s="723"/>
      <c r="NXO11" s="723"/>
      <c r="NXP11" s="723"/>
      <c r="NXQ11" s="723"/>
      <c r="NXR11" s="723"/>
      <c r="NXS11" s="723"/>
      <c r="NXT11" s="723"/>
      <c r="NXU11" s="723"/>
      <c r="NXV11" s="723"/>
      <c r="NXW11" s="723"/>
      <c r="NXX11" s="723"/>
      <c r="NXY11" s="723"/>
      <c r="NXZ11" s="723"/>
      <c r="NYA11" s="723"/>
      <c r="NYB11" s="723"/>
      <c r="NYC11" s="723"/>
      <c r="NYD11" s="723"/>
      <c r="NYE11" s="723"/>
      <c r="NYF11" s="723"/>
      <c r="NYG11" s="723"/>
      <c r="NYH11" s="723"/>
      <c r="NYI11" s="723"/>
      <c r="NYJ11" s="723"/>
      <c r="NYK11" s="723"/>
      <c r="NYL11" s="723"/>
      <c r="NYM11" s="723"/>
      <c r="NYN11" s="723"/>
      <c r="NYO11" s="723"/>
      <c r="NYP11" s="723"/>
      <c r="NYQ11" s="723"/>
      <c r="NYR11" s="723"/>
      <c r="NYS11" s="723"/>
      <c r="NYT11" s="723"/>
      <c r="NYU11" s="723"/>
      <c r="NYV11" s="723"/>
      <c r="NYW11" s="723"/>
      <c r="NYX11" s="723"/>
      <c r="NYY11" s="723"/>
      <c r="NYZ11" s="723"/>
      <c r="NZA11" s="723"/>
      <c r="NZB11" s="723"/>
      <c r="NZC11" s="723"/>
      <c r="NZD11" s="723"/>
      <c r="NZE11" s="723"/>
      <c r="NZF11" s="723"/>
      <c r="NZG11" s="723"/>
      <c r="NZH11" s="723"/>
      <c r="NZI11" s="723"/>
      <c r="NZJ11" s="723"/>
      <c r="NZK11" s="723"/>
      <c r="NZL11" s="723"/>
      <c r="NZM11" s="723"/>
      <c r="NZN11" s="723"/>
      <c r="NZO11" s="723"/>
      <c r="NZP11" s="723"/>
      <c r="NZQ11" s="723"/>
      <c r="NZR11" s="723"/>
      <c r="NZS11" s="723"/>
      <c r="NZT11" s="723"/>
      <c r="NZU11" s="723"/>
      <c r="NZV11" s="723"/>
      <c r="NZW11" s="723"/>
      <c r="NZX11" s="723"/>
      <c r="NZY11" s="723"/>
      <c r="NZZ11" s="723"/>
      <c r="OAA11" s="723"/>
      <c r="OAB11" s="723"/>
      <c r="OAC11" s="723"/>
      <c r="OAD11" s="723"/>
      <c r="OAE11" s="723"/>
      <c r="OAF11" s="723"/>
      <c r="OAG11" s="723"/>
      <c r="OAH11" s="723"/>
      <c r="OAI11" s="723"/>
      <c r="OAJ11" s="723"/>
      <c r="OAK11" s="723"/>
      <c r="OAL11" s="723"/>
      <c r="OAM11" s="723"/>
      <c r="OAN11" s="723"/>
      <c r="OAO11" s="723"/>
      <c r="OAP11" s="723"/>
      <c r="OAQ11" s="723"/>
      <c r="OAR11" s="723"/>
      <c r="OAS11" s="723"/>
      <c r="OAT11" s="723"/>
      <c r="OAU11" s="723"/>
      <c r="OAV11" s="723"/>
      <c r="OAW11" s="723"/>
      <c r="OAX11" s="723"/>
      <c r="OAY11" s="723"/>
      <c r="OAZ11" s="723"/>
      <c r="OBA11" s="723"/>
      <c r="OBB11" s="723"/>
      <c r="OBC11" s="723"/>
      <c r="OBD11" s="723"/>
      <c r="OBE11" s="723"/>
      <c r="OBF11" s="723"/>
      <c r="OBG11" s="723"/>
      <c r="OBH11" s="723"/>
      <c r="OBI11" s="723"/>
      <c r="OBJ11" s="723"/>
      <c r="OBK11" s="723"/>
      <c r="OBL11" s="723"/>
      <c r="OBM11" s="723"/>
      <c r="OBN11" s="723"/>
      <c r="OBO11" s="723"/>
      <c r="OBP11" s="723"/>
      <c r="OBQ11" s="723"/>
      <c r="OBR11" s="723"/>
      <c r="OBS11" s="723"/>
      <c r="OBT11" s="723"/>
      <c r="OBU11" s="723"/>
      <c r="OBV11" s="723"/>
      <c r="OBW11" s="723"/>
      <c r="OBX11" s="723"/>
      <c r="OBY11" s="723"/>
      <c r="OBZ11" s="723"/>
      <c r="OCA11" s="723"/>
      <c r="OCB11" s="723"/>
      <c r="OCC11" s="723"/>
      <c r="OCD11" s="723"/>
      <c r="OCE11" s="723"/>
      <c r="OCF11" s="723"/>
      <c r="OCG11" s="723"/>
      <c r="OCH11" s="723"/>
      <c r="OCI11" s="723"/>
      <c r="OCJ11" s="723"/>
      <c r="OCK11" s="723"/>
      <c r="OCL11" s="723"/>
      <c r="OCM11" s="723"/>
      <c r="OCN11" s="723"/>
      <c r="OCO11" s="723"/>
      <c r="OCP11" s="723"/>
      <c r="OCQ11" s="723"/>
      <c r="OCR11" s="723"/>
      <c r="OCS11" s="723"/>
      <c r="OCT11" s="723"/>
      <c r="OCU11" s="723"/>
      <c r="OCV11" s="723"/>
      <c r="OCW11" s="723"/>
      <c r="OCX11" s="723"/>
      <c r="OCY11" s="723"/>
      <c r="OCZ11" s="723"/>
      <c r="ODA11" s="723"/>
      <c r="ODB11" s="723"/>
      <c r="ODC11" s="723"/>
      <c r="ODD11" s="723"/>
      <c r="ODE11" s="723"/>
      <c r="ODF11" s="723"/>
      <c r="ODG11" s="723"/>
      <c r="ODH11" s="723"/>
      <c r="ODI11" s="723"/>
      <c r="ODJ11" s="723"/>
      <c r="ODK11" s="723"/>
      <c r="ODL11" s="723"/>
      <c r="ODM11" s="723"/>
      <c r="ODN11" s="723"/>
      <c r="ODO11" s="723"/>
      <c r="ODP11" s="723"/>
      <c r="ODQ11" s="723"/>
      <c r="ODR11" s="723"/>
      <c r="ODS11" s="723"/>
      <c r="ODT11" s="723"/>
      <c r="ODU11" s="723"/>
      <c r="ODV11" s="723"/>
      <c r="ODW11" s="723"/>
      <c r="ODX11" s="723"/>
      <c r="ODY11" s="723"/>
      <c r="ODZ11" s="723"/>
      <c r="OEA11" s="723"/>
      <c r="OEB11" s="723"/>
      <c r="OEC11" s="723"/>
      <c r="OED11" s="723"/>
      <c r="OEE11" s="723"/>
      <c r="OEF11" s="723"/>
      <c r="OEG11" s="723"/>
      <c r="OEH11" s="723"/>
      <c r="OEI11" s="723"/>
      <c r="OEJ11" s="723"/>
      <c r="OEK11" s="723"/>
      <c r="OEL11" s="723"/>
      <c r="OEM11" s="723"/>
      <c r="OEN11" s="723"/>
      <c r="OEO11" s="723"/>
      <c r="OEP11" s="723"/>
      <c r="OEQ11" s="723"/>
      <c r="OER11" s="723"/>
      <c r="OES11" s="723"/>
      <c r="OET11" s="723"/>
      <c r="OEU11" s="723"/>
      <c r="OEV11" s="723"/>
      <c r="OEW11" s="723"/>
      <c r="OEX11" s="723"/>
      <c r="OEY11" s="723"/>
      <c r="OEZ11" s="723"/>
      <c r="OFA11" s="723"/>
      <c r="OFB11" s="723"/>
      <c r="OFC11" s="723"/>
      <c r="OFD11" s="723"/>
      <c r="OFE11" s="723"/>
      <c r="OFF11" s="723"/>
      <c r="OFG11" s="723"/>
      <c r="OFH11" s="723"/>
      <c r="OFI11" s="723"/>
      <c r="OFJ11" s="723"/>
      <c r="OFK11" s="723"/>
      <c r="OFL11" s="723"/>
      <c r="OFM11" s="723"/>
      <c r="OFN11" s="723"/>
      <c r="OFO11" s="723"/>
      <c r="OFP11" s="723"/>
      <c r="OFQ11" s="723"/>
      <c r="OFR11" s="723"/>
      <c r="OFS11" s="723"/>
      <c r="OFT11" s="723"/>
      <c r="OFU11" s="723"/>
      <c r="OFV11" s="723"/>
      <c r="OFW11" s="723"/>
      <c r="OFX11" s="723"/>
      <c r="OFY11" s="723"/>
      <c r="OFZ11" s="723"/>
      <c r="OGA11" s="723"/>
      <c r="OGB11" s="723"/>
      <c r="OGC11" s="723"/>
      <c r="OGD11" s="723"/>
      <c r="OGE11" s="723"/>
      <c r="OGF11" s="723"/>
      <c r="OGG11" s="723"/>
      <c r="OGH11" s="723"/>
      <c r="OGI11" s="723"/>
      <c r="OGJ11" s="723"/>
      <c r="OGK11" s="723"/>
      <c r="OGL11" s="723"/>
      <c r="OGM11" s="723"/>
      <c r="OGN11" s="723"/>
      <c r="OGO11" s="723"/>
      <c r="OGP11" s="723"/>
      <c r="OGQ11" s="723"/>
      <c r="OGR11" s="723"/>
      <c r="OGS11" s="723"/>
      <c r="OGT11" s="723"/>
      <c r="OGU11" s="723"/>
      <c r="OGV11" s="723"/>
      <c r="OGW11" s="723"/>
      <c r="OGX11" s="723"/>
      <c r="OGY11" s="723"/>
      <c r="OGZ11" s="723"/>
      <c r="OHA11" s="723"/>
      <c r="OHB11" s="723"/>
      <c r="OHC11" s="723"/>
      <c r="OHD11" s="723"/>
      <c r="OHE11" s="723"/>
      <c r="OHF11" s="723"/>
      <c r="OHG11" s="723"/>
      <c r="OHH11" s="723"/>
      <c r="OHI11" s="723"/>
      <c r="OHJ11" s="723"/>
      <c r="OHK11" s="723"/>
      <c r="OHL11" s="723"/>
      <c r="OHM11" s="723"/>
      <c r="OHN11" s="723"/>
      <c r="OHO11" s="723"/>
      <c r="OHP11" s="723"/>
      <c r="OHQ11" s="723"/>
      <c r="OHR11" s="723"/>
      <c r="OHS11" s="723"/>
      <c r="OHT11" s="723"/>
      <c r="OHU11" s="723"/>
      <c r="OHV11" s="723"/>
      <c r="OHW11" s="723"/>
      <c r="OHX11" s="723"/>
      <c r="OHY11" s="723"/>
      <c r="OHZ11" s="723"/>
      <c r="OIA11" s="723"/>
      <c r="OIB11" s="723"/>
      <c r="OIC11" s="723"/>
      <c r="OID11" s="723"/>
      <c r="OIE11" s="723"/>
      <c r="OIF11" s="723"/>
      <c r="OIG11" s="723"/>
      <c r="OIH11" s="723"/>
      <c r="OII11" s="723"/>
      <c r="OIJ11" s="723"/>
      <c r="OIK11" s="723"/>
      <c r="OIL11" s="723"/>
      <c r="OIM11" s="723"/>
      <c r="OIN11" s="723"/>
      <c r="OIO11" s="723"/>
      <c r="OIP11" s="723"/>
      <c r="OIQ11" s="723"/>
      <c r="OIR11" s="723"/>
      <c r="OIS11" s="723"/>
      <c r="OIT11" s="723"/>
      <c r="OIU11" s="723"/>
      <c r="OIV11" s="723"/>
      <c r="OIW11" s="723"/>
      <c r="OIX11" s="723"/>
      <c r="OIY11" s="723"/>
      <c r="OIZ11" s="723"/>
      <c r="OJA11" s="723"/>
      <c r="OJB11" s="723"/>
      <c r="OJC11" s="723"/>
      <c r="OJD11" s="723"/>
      <c r="OJE11" s="723"/>
      <c r="OJF11" s="723"/>
      <c r="OJG11" s="723"/>
      <c r="OJH11" s="723"/>
      <c r="OJI11" s="723"/>
      <c r="OJJ11" s="723"/>
      <c r="OJK11" s="723"/>
      <c r="OJL11" s="723"/>
      <c r="OJM11" s="723"/>
      <c r="OJN11" s="723"/>
      <c r="OJO11" s="723"/>
      <c r="OJP11" s="723"/>
      <c r="OJQ11" s="723"/>
      <c r="OJR11" s="723"/>
      <c r="OJS11" s="723"/>
      <c r="OJT11" s="723"/>
      <c r="OJU11" s="723"/>
      <c r="OJV11" s="723"/>
      <c r="OJW11" s="723"/>
      <c r="OJX11" s="723"/>
      <c r="OJY11" s="723"/>
      <c r="OJZ11" s="723"/>
      <c r="OKA11" s="723"/>
      <c r="OKB11" s="723"/>
      <c r="OKC11" s="723"/>
      <c r="OKD11" s="723"/>
      <c r="OKE11" s="723"/>
      <c r="OKF11" s="723"/>
      <c r="OKG11" s="723"/>
      <c r="OKH11" s="723"/>
      <c r="OKI11" s="723"/>
      <c r="OKJ11" s="723"/>
      <c r="OKK11" s="723"/>
      <c r="OKL11" s="723"/>
      <c r="OKM11" s="723"/>
      <c r="OKN11" s="723"/>
      <c r="OKO11" s="723"/>
      <c r="OKP11" s="723"/>
      <c r="OKQ11" s="723"/>
      <c r="OKR11" s="723"/>
      <c r="OKS11" s="723"/>
      <c r="OKT11" s="723"/>
      <c r="OKU11" s="723"/>
      <c r="OKV11" s="723"/>
      <c r="OKW11" s="723"/>
      <c r="OKX11" s="723"/>
      <c r="OKY11" s="723"/>
      <c r="OKZ11" s="723"/>
      <c r="OLA11" s="723"/>
      <c r="OLB11" s="723"/>
      <c r="OLC11" s="723"/>
      <c r="OLD11" s="723"/>
      <c r="OLE11" s="723"/>
      <c r="OLF11" s="723"/>
      <c r="OLG11" s="723"/>
      <c r="OLH11" s="723"/>
      <c r="OLI11" s="723"/>
      <c r="OLJ11" s="723"/>
      <c r="OLK11" s="723"/>
      <c r="OLL11" s="723"/>
      <c r="OLM11" s="723"/>
      <c r="OLN11" s="723"/>
      <c r="OLO11" s="723"/>
      <c r="OLP11" s="723"/>
      <c r="OLQ11" s="723"/>
      <c r="OLR11" s="723"/>
      <c r="OLS11" s="723"/>
      <c r="OLT11" s="723"/>
      <c r="OLU11" s="723"/>
      <c r="OLV11" s="723"/>
      <c r="OLW11" s="723"/>
      <c r="OLX11" s="723"/>
      <c r="OLY11" s="723"/>
      <c r="OLZ11" s="723"/>
      <c r="OMA11" s="723"/>
      <c r="OMB11" s="723"/>
      <c r="OMC11" s="723"/>
      <c r="OMD11" s="723"/>
      <c r="OME11" s="723"/>
      <c r="OMF11" s="723"/>
      <c r="OMG11" s="723"/>
      <c r="OMH11" s="723"/>
      <c r="OMI11" s="723"/>
      <c r="OMJ11" s="723"/>
      <c r="OMK11" s="723"/>
      <c r="OML11" s="723"/>
      <c r="OMM11" s="723"/>
      <c r="OMN11" s="723"/>
      <c r="OMO11" s="723"/>
      <c r="OMP11" s="723"/>
      <c r="OMQ11" s="723"/>
      <c r="OMR11" s="723"/>
      <c r="OMS11" s="723"/>
      <c r="OMT11" s="723"/>
      <c r="OMU11" s="723"/>
      <c r="OMV11" s="723"/>
      <c r="OMW11" s="723"/>
      <c r="OMX11" s="723"/>
      <c r="OMY11" s="723"/>
      <c r="OMZ11" s="723"/>
      <c r="ONA11" s="723"/>
      <c r="ONB11" s="723"/>
      <c r="ONC11" s="723"/>
      <c r="OND11" s="723"/>
      <c r="ONE11" s="723"/>
      <c r="ONF11" s="723"/>
      <c r="ONG11" s="723"/>
      <c r="ONH11" s="723"/>
      <c r="ONI11" s="723"/>
      <c r="ONJ11" s="723"/>
      <c r="ONK11" s="723"/>
      <c r="ONL11" s="723"/>
      <c r="ONM11" s="723"/>
      <c r="ONN11" s="723"/>
      <c r="ONO11" s="723"/>
      <c r="ONP11" s="723"/>
      <c r="ONQ11" s="723"/>
      <c r="ONR11" s="723"/>
      <c r="ONS11" s="723"/>
      <c r="ONT11" s="723"/>
      <c r="ONU11" s="723"/>
      <c r="ONV11" s="723"/>
      <c r="ONW11" s="723"/>
      <c r="ONX11" s="723"/>
      <c r="ONY11" s="723"/>
      <c r="ONZ11" s="723"/>
      <c r="OOA11" s="723"/>
      <c r="OOB11" s="723"/>
      <c r="OOC11" s="723"/>
      <c r="OOD11" s="723"/>
      <c r="OOE11" s="723"/>
      <c r="OOF11" s="723"/>
      <c r="OOG11" s="723"/>
      <c r="OOH11" s="723"/>
      <c r="OOI11" s="723"/>
      <c r="OOJ11" s="723"/>
      <c r="OOK11" s="723"/>
      <c r="OOL11" s="723"/>
      <c r="OOM11" s="723"/>
      <c r="OON11" s="723"/>
      <c r="OOO11" s="723"/>
      <c r="OOP11" s="723"/>
      <c r="OOQ11" s="723"/>
      <c r="OOR11" s="723"/>
      <c r="OOS11" s="723"/>
      <c r="OOT11" s="723"/>
      <c r="OOU11" s="723"/>
      <c r="OOV11" s="723"/>
      <c r="OOW11" s="723"/>
      <c r="OOX11" s="723"/>
      <c r="OOY11" s="723"/>
      <c r="OOZ11" s="723"/>
      <c r="OPA11" s="723"/>
      <c r="OPB11" s="723"/>
      <c r="OPC11" s="723"/>
      <c r="OPD11" s="723"/>
      <c r="OPE11" s="723"/>
      <c r="OPF11" s="723"/>
      <c r="OPG11" s="723"/>
      <c r="OPH11" s="723"/>
      <c r="OPI11" s="723"/>
      <c r="OPJ11" s="723"/>
      <c r="OPK11" s="723"/>
      <c r="OPL11" s="723"/>
      <c r="OPM11" s="723"/>
      <c r="OPN11" s="723"/>
      <c r="OPO11" s="723"/>
      <c r="OPP11" s="723"/>
      <c r="OPQ11" s="723"/>
      <c r="OPR11" s="723"/>
      <c r="OPS11" s="723"/>
      <c r="OPT11" s="723"/>
      <c r="OPU11" s="723"/>
      <c r="OPV11" s="723"/>
      <c r="OPW11" s="723"/>
      <c r="OPX11" s="723"/>
      <c r="OPY11" s="723"/>
      <c r="OPZ11" s="723"/>
      <c r="OQA11" s="723"/>
      <c r="OQB11" s="723"/>
      <c r="OQC11" s="723"/>
      <c r="OQD11" s="723"/>
      <c r="OQE11" s="723"/>
      <c r="OQF11" s="723"/>
      <c r="OQG11" s="723"/>
      <c r="OQH11" s="723"/>
      <c r="OQI11" s="723"/>
      <c r="OQJ11" s="723"/>
      <c r="OQK11" s="723"/>
      <c r="OQL11" s="723"/>
      <c r="OQM11" s="723"/>
      <c r="OQN11" s="723"/>
      <c r="OQO11" s="723"/>
      <c r="OQP11" s="723"/>
      <c r="OQQ11" s="723"/>
      <c r="OQR11" s="723"/>
      <c r="OQS11" s="723"/>
      <c r="OQT11" s="723"/>
      <c r="OQU11" s="723"/>
      <c r="OQV11" s="723"/>
      <c r="OQW11" s="723"/>
      <c r="OQX11" s="723"/>
      <c r="OQY11" s="723"/>
      <c r="OQZ11" s="723"/>
      <c r="ORA11" s="723"/>
      <c r="ORB11" s="723"/>
      <c r="ORC11" s="723"/>
      <c r="ORD11" s="723"/>
      <c r="ORE11" s="723"/>
      <c r="ORF11" s="723"/>
      <c r="ORG11" s="723"/>
      <c r="ORH11" s="723"/>
      <c r="ORI11" s="723"/>
      <c r="ORJ11" s="723"/>
      <c r="ORK11" s="723"/>
      <c r="ORL11" s="723"/>
      <c r="ORM11" s="723"/>
      <c r="ORN11" s="723"/>
      <c r="ORO11" s="723"/>
      <c r="ORP11" s="723"/>
      <c r="ORQ11" s="723"/>
      <c r="ORR11" s="723"/>
      <c r="ORS11" s="723"/>
      <c r="ORT11" s="723"/>
      <c r="ORU11" s="723"/>
      <c r="ORV11" s="723"/>
      <c r="ORW11" s="723"/>
      <c r="ORX11" s="723"/>
      <c r="ORY11" s="723"/>
      <c r="ORZ11" s="723"/>
      <c r="OSA11" s="723"/>
      <c r="OSB11" s="723"/>
      <c r="OSC11" s="723"/>
      <c r="OSD11" s="723"/>
      <c r="OSE11" s="723"/>
      <c r="OSF11" s="723"/>
      <c r="OSG11" s="723"/>
      <c r="OSH11" s="723"/>
      <c r="OSI11" s="723"/>
      <c r="OSJ11" s="723"/>
      <c r="OSK11" s="723"/>
      <c r="OSL11" s="723"/>
      <c r="OSM11" s="723"/>
      <c r="OSN11" s="723"/>
      <c r="OSO11" s="723"/>
      <c r="OSP11" s="723"/>
      <c r="OSQ11" s="723"/>
      <c r="OSR11" s="723"/>
      <c r="OSS11" s="723"/>
      <c r="OST11" s="723"/>
      <c r="OSU11" s="723"/>
      <c r="OSV11" s="723"/>
      <c r="OSW11" s="723"/>
      <c r="OSX11" s="723"/>
      <c r="OSY11" s="723"/>
      <c r="OSZ11" s="723"/>
      <c r="OTA11" s="723"/>
      <c r="OTB11" s="723"/>
      <c r="OTC11" s="723"/>
      <c r="OTD11" s="723"/>
      <c r="OTE11" s="723"/>
      <c r="OTF11" s="723"/>
      <c r="OTG11" s="723"/>
      <c r="OTH11" s="723"/>
      <c r="OTI11" s="723"/>
      <c r="OTJ11" s="723"/>
      <c r="OTK11" s="723"/>
      <c r="OTL11" s="723"/>
      <c r="OTM11" s="723"/>
      <c r="OTN11" s="723"/>
      <c r="OTO11" s="723"/>
      <c r="OTP11" s="723"/>
      <c r="OTQ11" s="723"/>
      <c r="OTR11" s="723"/>
      <c r="OTS11" s="723"/>
      <c r="OTT11" s="723"/>
      <c r="OTU11" s="723"/>
      <c r="OTV11" s="723"/>
      <c r="OTW11" s="723"/>
      <c r="OTX11" s="723"/>
      <c r="OTY11" s="723"/>
      <c r="OTZ11" s="723"/>
      <c r="OUA11" s="723"/>
      <c r="OUB11" s="723"/>
      <c r="OUC11" s="723"/>
      <c r="OUD11" s="723"/>
      <c r="OUE11" s="723"/>
      <c r="OUF11" s="723"/>
      <c r="OUG11" s="723"/>
      <c r="OUH11" s="723"/>
      <c r="OUI11" s="723"/>
      <c r="OUJ11" s="723"/>
      <c r="OUK11" s="723"/>
      <c r="OUL11" s="723"/>
      <c r="OUM11" s="723"/>
      <c r="OUN11" s="723"/>
      <c r="OUO11" s="723"/>
      <c r="OUP11" s="723"/>
      <c r="OUQ11" s="723"/>
      <c r="OUR11" s="723"/>
      <c r="OUS11" s="723"/>
      <c r="OUT11" s="723"/>
      <c r="OUU11" s="723"/>
      <c r="OUV11" s="723"/>
      <c r="OUW11" s="723"/>
      <c r="OUX11" s="723"/>
      <c r="OUY11" s="723"/>
      <c r="OUZ11" s="723"/>
      <c r="OVA11" s="723"/>
      <c r="OVB11" s="723"/>
      <c r="OVC11" s="723"/>
      <c r="OVD11" s="723"/>
      <c r="OVE11" s="723"/>
      <c r="OVF11" s="723"/>
      <c r="OVG11" s="723"/>
      <c r="OVH11" s="723"/>
      <c r="OVI11" s="723"/>
      <c r="OVJ11" s="723"/>
      <c r="OVK11" s="723"/>
      <c r="OVL11" s="723"/>
      <c r="OVM11" s="723"/>
      <c r="OVN11" s="723"/>
      <c r="OVO11" s="723"/>
      <c r="OVP11" s="723"/>
      <c r="OVQ11" s="723"/>
      <c r="OVR11" s="723"/>
      <c r="OVS11" s="723"/>
      <c r="OVT11" s="723"/>
      <c r="OVU11" s="723"/>
      <c r="OVV11" s="723"/>
      <c r="OVW11" s="723"/>
      <c r="OVX11" s="723"/>
      <c r="OVY11" s="723"/>
      <c r="OVZ11" s="723"/>
      <c r="OWA11" s="723"/>
      <c r="OWB11" s="723"/>
      <c r="OWC11" s="723"/>
      <c r="OWD11" s="723"/>
      <c r="OWE11" s="723"/>
      <c r="OWF11" s="723"/>
      <c r="OWG11" s="723"/>
      <c r="OWH11" s="723"/>
      <c r="OWI11" s="723"/>
      <c r="OWJ11" s="723"/>
      <c r="OWK11" s="723"/>
      <c r="OWL11" s="723"/>
      <c r="OWM11" s="723"/>
      <c r="OWN11" s="723"/>
      <c r="OWO11" s="723"/>
      <c r="OWP11" s="723"/>
      <c r="OWQ11" s="723"/>
      <c r="OWR11" s="723"/>
      <c r="OWS11" s="723"/>
      <c r="OWT11" s="723"/>
      <c r="OWU11" s="723"/>
      <c r="OWV11" s="723"/>
      <c r="OWW11" s="723"/>
      <c r="OWX11" s="723"/>
      <c r="OWY11" s="723"/>
      <c r="OWZ11" s="723"/>
      <c r="OXA11" s="723"/>
      <c r="OXB11" s="723"/>
      <c r="OXC11" s="723"/>
      <c r="OXD11" s="723"/>
      <c r="OXE11" s="723"/>
      <c r="OXF11" s="723"/>
      <c r="OXG11" s="723"/>
      <c r="OXH11" s="723"/>
      <c r="OXI11" s="723"/>
      <c r="OXJ11" s="723"/>
      <c r="OXK11" s="723"/>
      <c r="OXL11" s="723"/>
      <c r="OXM11" s="723"/>
      <c r="OXN11" s="723"/>
      <c r="OXO11" s="723"/>
      <c r="OXP11" s="723"/>
      <c r="OXQ11" s="723"/>
      <c r="OXR11" s="723"/>
      <c r="OXS11" s="723"/>
      <c r="OXT11" s="723"/>
      <c r="OXU11" s="723"/>
      <c r="OXV11" s="723"/>
      <c r="OXW11" s="723"/>
      <c r="OXX11" s="723"/>
      <c r="OXY11" s="723"/>
      <c r="OXZ11" s="723"/>
      <c r="OYA11" s="723"/>
      <c r="OYB11" s="723"/>
      <c r="OYC11" s="723"/>
      <c r="OYD11" s="723"/>
      <c r="OYE11" s="723"/>
      <c r="OYF11" s="723"/>
      <c r="OYG11" s="723"/>
      <c r="OYH11" s="723"/>
      <c r="OYI11" s="723"/>
      <c r="OYJ11" s="723"/>
      <c r="OYK11" s="723"/>
      <c r="OYL11" s="723"/>
      <c r="OYM11" s="723"/>
      <c r="OYN11" s="723"/>
      <c r="OYO11" s="723"/>
      <c r="OYP11" s="723"/>
      <c r="OYQ11" s="723"/>
      <c r="OYR11" s="723"/>
      <c r="OYS11" s="723"/>
      <c r="OYT11" s="723"/>
      <c r="OYU11" s="723"/>
      <c r="OYV11" s="723"/>
      <c r="OYW11" s="723"/>
      <c r="OYX11" s="723"/>
      <c r="OYY11" s="723"/>
      <c r="OYZ11" s="723"/>
      <c r="OZA11" s="723"/>
      <c r="OZB11" s="723"/>
      <c r="OZC11" s="723"/>
      <c r="OZD11" s="723"/>
      <c r="OZE11" s="723"/>
      <c r="OZF11" s="723"/>
      <c r="OZG11" s="723"/>
      <c r="OZH11" s="723"/>
      <c r="OZI11" s="723"/>
      <c r="OZJ11" s="723"/>
      <c r="OZK11" s="723"/>
      <c r="OZL11" s="723"/>
      <c r="OZM11" s="723"/>
      <c r="OZN11" s="723"/>
      <c r="OZO11" s="723"/>
      <c r="OZP11" s="723"/>
      <c r="OZQ11" s="723"/>
      <c r="OZR11" s="723"/>
      <c r="OZS11" s="723"/>
      <c r="OZT11" s="723"/>
      <c r="OZU11" s="723"/>
      <c r="OZV11" s="723"/>
      <c r="OZW11" s="723"/>
      <c r="OZX11" s="723"/>
      <c r="OZY11" s="723"/>
      <c r="OZZ11" s="723"/>
      <c r="PAA11" s="723"/>
      <c r="PAB11" s="723"/>
      <c r="PAC11" s="723"/>
      <c r="PAD11" s="723"/>
      <c r="PAE11" s="723"/>
      <c r="PAF11" s="723"/>
      <c r="PAG11" s="723"/>
      <c r="PAH11" s="723"/>
      <c r="PAI11" s="723"/>
      <c r="PAJ11" s="723"/>
      <c r="PAK11" s="723"/>
      <c r="PAL11" s="723"/>
      <c r="PAM11" s="723"/>
      <c r="PAN11" s="723"/>
      <c r="PAO11" s="723"/>
      <c r="PAP11" s="723"/>
      <c r="PAQ11" s="723"/>
      <c r="PAR11" s="723"/>
      <c r="PAS11" s="723"/>
      <c r="PAT11" s="723"/>
      <c r="PAU11" s="723"/>
      <c r="PAV11" s="723"/>
      <c r="PAW11" s="723"/>
      <c r="PAX11" s="723"/>
      <c r="PAY11" s="723"/>
      <c r="PAZ11" s="723"/>
      <c r="PBA11" s="723"/>
      <c r="PBB11" s="723"/>
      <c r="PBC11" s="723"/>
      <c r="PBD11" s="723"/>
      <c r="PBE11" s="723"/>
      <c r="PBF11" s="723"/>
      <c r="PBG11" s="723"/>
      <c r="PBH11" s="723"/>
      <c r="PBI11" s="723"/>
      <c r="PBJ11" s="723"/>
      <c r="PBK11" s="723"/>
      <c r="PBL11" s="723"/>
      <c r="PBM11" s="723"/>
      <c r="PBN11" s="723"/>
      <c r="PBO11" s="723"/>
      <c r="PBP11" s="723"/>
      <c r="PBQ11" s="723"/>
      <c r="PBR11" s="723"/>
      <c r="PBS11" s="723"/>
      <c r="PBT11" s="723"/>
      <c r="PBU11" s="723"/>
      <c r="PBV11" s="723"/>
      <c r="PBW11" s="723"/>
      <c r="PBX11" s="723"/>
      <c r="PBY11" s="723"/>
      <c r="PBZ11" s="723"/>
      <c r="PCA11" s="723"/>
      <c r="PCB11" s="723"/>
      <c r="PCC11" s="723"/>
      <c r="PCD11" s="723"/>
      <c r="PCE11" s="723"/>
      <c r="PCF11" s="723"/>
      <c r="PCG11" s="723"/>
      <c r="PCH11" s="723"/>
      <c r="PCI11" s="723"/>
      <c r="PCJ11" s="723"/>
      <c r="PCK11" s="723"/>
      <c r="PCL11" s="723"/>
      <c r="PCM11" s="723"/>
      <c r="PCN11" s="723"/>
      <c r="PCO11" s="723"/>
      <c r="PCP11" s="723"/>
      <c r="PCQ11" s="723"/>
      <c r="PCR11" s="723"/>
      <c r="PCS11" s="723"/>
      <c r="PCT11" s="723"/>
      <c r="PCU11" s="723"/>
      <c r="PCV11" s="723"/>
      <c r="PCW11" s="723"/>
      <c r="PCX11" s="723"/>
      <c r="PCY11" s="723"/>
      <c r="PCZ11" s="723"/>
      <c r="PDA11" s="723"/>
      <c r="PDB11" s="723"/>
      <c r="PDC11" s="723"/>
      <c r="PDD11" s="723"/>
      <c r="PDE11" s="723"/>
      <c r="PDF11" s="723"/>
      <c r="PDG11" s="723"/>
      <c r="PDH11" s="723"/>
      <c r="PDI11" s="723"/>
      <c r="PDJ11" s="723"/>
      <c r="PDK11" s="723"/>
      <c r="PDL11" s="723"/>
      <c r="PDM11" s="723"/>
      <c r="PDN11" s="723"/>
      <c r="PDO11" s="723"/>
      <c r="PDP11" s="723"/>
      <c r="PDQ11" s="723"/>
      <c r="PDR11" s="723"/>
      <c r="PDS11" s="723"/>
      <c r="PDT11" s="723"/>
      <c r="PDU11" s="723"/>
      <c r="PDV11" s="723"/>
      <c r="PDW11" s="723"/>
      <c r="PDX11" s="723"/>
      <c r="PDY11" s="723"/>
      <c r="PDZ11" s="723"/>
      <c r="PEA11" s="723"/>
      <c r="PEB11" s="723"/>
      <c r="PEC11" s="723"/>
      <c r="PED11" s="723"/>
      <c r="PEE11" s="723"/>
      <c r="PEF11" s="723"/>
      <c r="PEG11" s="723"/>
      <c r="PEH11" s="723"/>
      <c r="PEI11" s="723"/>
      <c r="PEJ11" s="723"/>
      <c r="PEK11" s="723"/>
      <c r="PEL11" s="723"/>
      <c r="PEM11" s="723"/>
      <c r="PEN11" s="723"/>
      <c r="PEO11" s="723"/>
      <c r="PEP11" s="723"/>
      <c r="PEQ11" s="723"/>
      <c r="PER11" s="723"/>
      <c r="PES11" s="723"/>
      <c r="PET11" s="723"/>
      <c r="PEU11" s="723"/>
      <c r="PEV11" s="723"/>
      <c r="PEW11" s="723"/>
      <c r="PEX11" s="723"/>
      <c r="PEY11" s="723"/>
      <c r="PEZ11" s="723"/>
      <c r="PFA11" s="723"/>
      <c r="PFB11" s="723"/>
      <c r="PFC11" s="723"/>
      <c r="PFD11" s="723"/>
      <c r="PFE11" s="723"/>
      <c r="PFF11" s="723"/>
      <c r="PFG11" s="723"/>
      <c r="PFH11" s="723"/>
      <c r="PFI11" s="723"/>
      <c r="PFJ11" s="723"/>
      <c r="PFK11" s="723"/>
      <c r="PFL11" s="723"/>
      <c r="PFM11" s="723"/>
      <c r="PFN11" s="723"/>
      <c r="PFO11" s="723"/>
      <c r="PFP11" s="723"/>
      <c r="PFQ11" s="723"/>
      <c r="PFR11" s="723"/>
      <c r="PFS11" s="723"/>
      <c r="PFT11" s="723"/>
      <c r="PFU11" s="723"/>
      <c r="PFV11" s="723"/>
      <c r="PFW11" s="723"/>
      <c r="PFX11" s="723"/>
      <c r="PFY11" s="723"/>
      <c r="PFZ11" s="723"/>
      <c r="PGA11" s="723"/>
      <c r="PGB11" s="723"/>
      <c r="PGC11" s="723"/>
      <c r="PGD11" s="723"/>
      <c r="PGE11" s="723"/>
      <c r="PGF11" s="723"/>
      <c r="PGG11" s="723"/>
      <c r="PGH11" s="723"/>
      <c r="PGI11" s="723"/>
      <c r="PGJ11" s="723"/>
      <c r="PGK11" s="723"/>
      <c r="PGL11" s="723"/>
      <c r="PGM11" s="723"/>
      <c r="PGN11" s="723"/>
      <c r="PGO11" s="723"/>
      <c r="PGP11" s="723"/>
      <c r="PGQ11" s="723"/>
      <c r="PGR11" s="723"/>
      <c r="PGS11" s="723"/>
      <c r="PGT11" s="723"/>
      <c r="PGU11" s="723"/>
      <c r="PGV11" s="723"/>
      <c r="PGW11" s="723"/>
      <c r="PGX11" s="723"/>
      <c r="PGY11" s="723"/>
      <c r="PGZ11" s="723"/>
      <c r="PHA11" s="723"/>
      <c r="PHB11" s="723"/>
      <c r="PHC11" s="723"/>
      <c r="PHD11" s="723"/>
      <c r="PHE11" s="723"/>
      <c r="PHF11" s="723"/>
      <c r="PHG11" s="723"/>
      <c r="PHH11" s="723"/>
      <c r="PHI11" s="723"/>
      <c r="PHJ11" s="723"/>
      <c r="PHK11" s="723"/>
      <c r="PHL11" s="723"/>
      <c r="PHM11" s="723"/>
      <c r="PHN11" s="723"/>
      <c r="PHO11" s="723"/>
      <c r="PHP11" s="723"/>
      <c r="PHQ11" s="723"/>
      <c r="PHR11" s="723"/>
      <c r="PHS11" s="723"/>
      <c r="PHT11" s="723"/>
      <c r="PHU11" s="723"/>
      <c r="PHV11" s="723"/>
      <c r="PHW11" s="723"/>
      <c r="PHX11" s="723"/>
      <c r="PHY11" s="723"/>
      <c r="PHZ11" s="723"/>
      <c r="PIA11" s="723"/>
      <c r="PIB11" s="723"/>
      <c r="PIC11" s="723"/>
      <c r="PID11" s="723"/>
      <c r="PIE11" s="723"/>
      <c r="PIF11" s="723"/>
      <c r="PIG11" s="723"/>
      <c r="PIH11" s="723"/>
      <c r="PII11" s="723"/>
      <c r="PIJ11" s="723"/>
      <c r="PIK11" s="723"/>
      <c r="PIL11" s="723"/>
      <c r="PIM11" s="723"/>
      <c r="PIN11" s="723"/>
      <c r="PIO11" s="723"/>
      <c r="PIP11" s="723"/>
      <c r="PIQ11" s="723"/>
      <c r="PIR11" s="723"/>
      <c r="PIS11" s="723"/>
      <c r="PIT11" s="723"/>
      <c r="PIU11" s="723"/>
      <c r="PIV11" s="723"/>
      <c r="PIW11" s="723"/>
      <c r="PIX11" s="723"/>
      <c r="PIY11" s="723"/>
      <c r="PIZ11" s="723"/>
      <c r="PJA11" s="723"/>
      <c r="PJB11" s="723"/>
      <c r="PJC11" s="723"/>
      <c r="PJD11" s="723"/>
      <c r="PJE11" s="723"/>
      <c r="PJF11" s="723"/>
      <c r="PJG11" s="723"/>
      <c r="PJH11" s="723"/>
      <c r="PJI11" s="723"/>
      <c r="PJJ11" s="723"/>
      <c r="PJK11" s="723"/>
      <c r="PJL11" s="723"/>
      <c r="PJM11" s="723"/>
      <c r="PJN11" s="723"/>
      <c r="PJO11" s="723"/>
      <c r="PJP11" s="723"/>
      <c r="PJQ11" s="723"/>
      <c r="PJR11" s="723"/>
      <c r="PJS11" s="723"/>
      <c r="PJT11" s="723"/>
      <c r="PJU11" s="723"/>
      <c r="PJV11" s="723"/>
      <c r="PJW11" s="723"/>
      <c r="PJX11" s="723"/>
      <c r="PJY11" s="723"/>
      <c r="PJZ11" s="723"/>
      <c r="PKA11" s="723"/>
      <c r="PKB11" s="723"/>
      <c r="PKC11" s="723"/>
      <c r="PKD11" s="723"/>
      <c r="PKE11" s="723"/>
      <c r="PKF11" s="723"/>
      <c r="PKG11" s="723"/>
      <c r="PKH11" s="723"/>
      <c r="PKI11" s="723"/>
      <c r="PKJ11" s="723"/>
      <c r="PKK11" s="723"/>
      <c r="PKL11" s="723"/>
      <c r="PKM11" s="723"/>
      <c r="PKN11" s="723"/>
      <c r="PKO11" s="723"/>
      <c r="PKP11" s="723"/>
      <c r="PKQ11" s="723"/>
      <c r="PKR11" s="723"/>
      <c r="PKS11" s="723"/>
      <c r="PKT11" s="723"/>
      <c r="PKU11" s="723"/>
      <c r="PKV11" s="723"/>
      <c r="PKW11" s="723"/>
      <c r="PKX11" s="723"/>
      <c r="PKY11" s="723"/>
      <c r="PKZ11" s="723"/>
      <c r="PLA11" s="723"/>
      <c r="PLB11" s="723"/>
      <c r="PLC11" s="723"/>
      <c r="PLD11" s="723"/>
      <c r="PLE11" s="723"/>
      <c r="PLF11" s="723"/>
      <c r="PLG11" s="723"/>
      <c r="PLH11" s="723"/>
      <c r="PLI11" s="723"/>
      <c r="PLJ11" s="723"/>
      <c r="PLK11" s="723"/>
      <c r="PLL11" s="723"/>
      <c r="PLM11" s="723"/>
      <c r="PLN11" s="723"/>
      <c r="PLO11" s="723"/>
      <c r="PLP11" s="723"/>
      <c r="PLQ11" s="723"/>
      <c r="PLR11" s="723"/>
      <c r="PLS11" s="723"/>
      <c r="PLT11" s="723"/>
      <c r="PLU11" s="723"/>
      <c r="PLV11" s="723"/>
      <c r="PLW11" s="723"/>
      <c r="PLX11" s="723"/>
      <c r="PLY11" s="723"/>
      <c r="PLZ11" s="723"/>
      <c r="PMA11" s="723"/>
      <c r="PMB11" s="723"/>
      <c r="PMC11" s="723"/>
      <c r="PMD11" s="723"/>
      <c r="PME11" s="723"/>
      <c r="PMF11" s="723"/>
      <c r="PMG11" s="723"/>
      <c r="PMH11" s="723"/>
      <c r="PMI11" s="723"/>
      <c r="PMJ11" s="723"/>
      <c r="PMK11" s="723"/>
      <c r="PML11" s="723"/>
      <c r="PMM11" s="723"/>
      <c r="PMN11" s="723"/>
      <c r="PMO11" s="723"/>
      <c r="PMP11" s="723"/>
      <c r="PMQ11" s="723"/>
      <c r="PMR11" s="723"/>
      <c r="PMS11" s="723"/>
      <c r="PMT11" s="723"/>
      <c r="PMU11" s="723"/>
      <c r="PMV11" s="723"/>
      <c r="PMW11" s="723"/>
      <c r="PMX11" s="723"/>
      <c r="PMY11" s="723"/>
      <c r="PMZ11" s="723"/>
      <c r="PNA11" s="723"/>
      <c r="PNB11" s="723"/>
      <c r="PNC11" s="723"/>
      <c r="PND11" s="723"/>
      <c r="PNE11" s="723"/>
      <c r="PNF11" s="723"/>
      <c r="PNG11" s="723"/>
      <c r="PNH11" s="723"/>
      <c r="PNI11" s="723"/>
      <c r="PNJ11" s="723"/>
      <c r="PNK11" s="723"/>
      <c r="PNL11" s="723"/>
      <c r="PNM11" s="723"/>
      <c r="PNN11" s="723"/>
      <c r="PNO11" s="723"/>
      <c r="PNP11" s="723"/>
      <c r="PNQ11" s="723"/>
      <c r="PNR11" s="723"/>
      <c r="PNS11" s="723"/>
      <c r="PNT11" s="723"/>
      <c r="PNU11" s="723"/>
      <c r="PNV11" s="723"/>
      <c r="PNW11" s="723"/>
      <c r="PNX11" s="723"/>
      <c r="PNY11" s="723"/>
      <c r="PNZ11" s="723"/>
      <c r="POA11" s="723"/>
      <c r="POB11" s="723"/>
      <c r="POC11" s="723"/>
      <c r="POD11" s="723"/>
      <c r="POE11" s="723"/>
      <c r="POF11" s="723"/>
      <c r="POG11" s="723"/>
      <c r="POH11" s="723"/>
      <c r="POI11" s="723"/>
      <c r="POJ11" s="723"/>
      <c r="POK11" s="723"/>
      <c r="POL11" s="723"/>
      <c r="POM11" s="723"/>
      <c r="PON11" s="723"/>
      <c r="POO11" s="723"/>
      <c r="POP11" s="723"/>
      <c r="POQ11" s="723"/>
      <c r="POR11" s="723"/>
      <c r="POS11" s="723"/>
      <c r="POT11" s="723"/>
      <c r="POU11" s="723"/>
      <c r="POV11" s="723"/>
      <c r="POW11" s="723"/>
      <c r="POX11" s="723"/>
      <c r="POY11" s="723"/>
      <c r="POZ11" s="723"/>
      <c r="PPA11" s="723"/>
      <c r="PPB11" s="723"/>
      <c r="PPC11" s="723"/>
      <c r="PPD11" s="723"/>
      <c r="PPE11" s="723"/>
      <c r="PPF11" s="723"/>
      <c r="PPG11" s="723"/>
      <c r="PPH11" s="723"/>
      <c r="PPI11" s="723"/>
      <c r="PPJ11" s="723"/>
      <c r="PPK11" s="723"/>
      <c r="PPL11" s="723"/>
      <c r="PPM11" s="723"/>
      <c r="PPN11" s="723"/>
      <c r="PPO11" s="723"/>
      <c r="PPP11" s="723"/>
      <c r="PPQ11" s="723"/>
      <c r="PPR11" s="723"/>
      <c r="PPS11" s="723"/>
      <c r="PPT11" s="723"/>
      <c r="PPU11" s="723"/>
      <c r="PPV11" s="723"/>
      <c r="PPW11" s="723"/>
      <c r="PPX11" s="723"/>
      <c r="PPY11" s="723"/>
      <c r="PPZ11" s="723"/>
      <c r="PQA11" s="723"/>
      <c r="PQB11" s="723"/>
      <c r="PQC11" s="723"/>
      <c r="PQD11" s="723"/>
      <c r="PQE11" s="723"/>
      <c r="PQF11" s="723"/>
      <c r="PQG11" s="723"/>
      <c r="PQH11" s="723"/>
      <c r="PQI11" s="723"/>
      <c r="PQJ11" s="723"/>
      <c r="PQK11" s="723"/>
      <c r="PQL11" s="723"/>
      <c r="PQM11" s="723"/>
      <c r="PQN11" s="723"/>
      <c r="PQO11" s="723"/>
      <c r="PQP11" s="723"/>
      <c r="PQQ11" s="723"/>
      <c r="PQR11" s="723"/>
      <c r="PQS11" s="723"/>
      <c r="PQT11" s="723"/>
      <c r="PQU11" s="723"/>
      <c r="PQV11" s="723"/>
      <c r="PQW11" s="723"/>
      <c r="PQX11" s="723"/>
      <c r="PQY11" s="723"/>
      <c r="PQZ11" s="723"/>
      <c r="PRA11" s="723"/>
      <c r="PRB11" s="723"/>
      <c r="PRC11" s="723"/>
      <c r="PRD11" s="723"/>
      <c r="PRE11" s="723"/>
      <c r="PRF11" s="723"/>
      <c r="PRG11" s="723"/>
      <c r="PRH11" s="723"/>
      <c r="PRI11" s="723"/>
      <c r="PRJ11" s="723"/>
      <c r="PRK11" s="723"/>
      <c r="PRL11" s="723"/>
      <c r="PRM11" s="723"/>
      <c r="PRN11" s="723"/>
      <c r="PRO11" s="723"/>
      <c r="PRP11" s="723"/>
      <c r="PRQ11" s="723"/>
      <c r="PRR11" s="723"/>
      <c r="PRS11" s="723"/>
      <c r="PRT11" s="723"/>
      <c r="PRU11" s="723"/>
      <c r="PRV11" s="723"/>
      <c r="PRW11" s="723"/>
      <c r="PRX11" s="723"/>
      <c r="PRY11" s="723"/>
      <c r="PRZ11" s="723"/>
      <c r="PSA11" s="723"/>
      <c r="PSB11" s="723"/>
      <c r="PSC11" s="723"/>
      <c r="PSD11" s="723"/>
      <c r="PSE11" s="723"/>
      <c r="PSF11" s="723"/>
      <c r="PSG11" s="723"/>
      <c r="PSH11" s="723"/>
      <c r="PSI11" s="723"/>
      <c r="PSJ11" s="723"/>
      <c r="PSK11" s="723"/>
      <c r="PSL11" s="723"/>
      <c r="PSM11" s="723"/>
      <c r="PSN11" s="723"/>
      <c r="PSO11" s="723"/>
      <c r="PSP11" s="723"/>
      <c r="PSQ11" s="723"/>
      <c r="PSR11" s="723"/>
      <c r="PSS11" s="723"/>
      <c r="PST11" s="723"/>
      <c r="PSU11" s="723"/>
      <c r="PSV11" s="723"/>
      <c r="PSW11" s="723"/>
      <c r="PSX11" s="723"/>
      <c r="PSY11" s="723"/>
      <c r="PSZ11" s="723"/>
      <c r="PTA11" s="723"/>
      <c r="PTB11" s="723"/>
      <c r="PTC11" s="723"/>
      <c r="PTD11" s="723"/>
      <c r="PTE11" s="723"/>
      <c r="PTF11" s="723"/>
      <c r="PTG11" s="723"/>
      <c r="PTH11" s="723"/>
      <c r="PTI11" s="723"/>
      <c r="PTJ11" s="723"/>
      <c r="PTK11" s="723"/>
      <c r="PTL11" s="723"/>
      <c r="PTM11" s="723"/>
      <c r="PTN11" s="723"/>
      <c r="PTO11" s="723"/>
      <c r="PTP11" s="723"/>
      <c r="PTQ11" s="723"/>
      <c r="PTR11" s="723"/>
      <c r="PTS11" s="723"/>
      <c r="PTT11" s="723"/>
      <c r="PTU11" s="723"/>
      <c r="PTV11" s="723"/>
      <c r="PTW11" s="723"/>
      <c r="PTX11" s="723"/>
      <c r="PTY11" s="723"/>
      <c r="PTZ11" s="723"/>
      <c r="PUA11" s="723"/>
      <c r="PUB11" s="723"/>
      <c r="PUC11" s="723"/>
      <c r="PUD11" s="723"/>
      <c r="PUE11" s="723"/>
      <c r="PUF11" s="723"/>
      <c r="PUG11" s="723"/>
      <c r="PUH11" s="723"/>
      <c r="PUI11" s="723"/>
      <c r="PUJ11" s="723"/>
      <c r="PUK11" s="723"/>
      <c r="PUL11" s="723"/>
      <c r="PUM11" s="723"/>
      <c r="PUN11" s="723"/>
      <c r="PUO11" s="723"/>
      <c r="PUP11" s="723"/>
      <c r="PUQ11" s="723"/>
      <c r="PUR11" s="723"/>
      <c r="PUS11" s="723"/>
      <c r="PUT11" s="723"/>
      <c r="PUU11" s="723"/>
      <c r="PUV11" s="723"/>
      <c r="PUW11" s="723"/>
      <c r="PUX11" s="723"/>
      <c r="PUY11" s="723"/>
      <c r="PUZ11" s="723"/>
      <c r="PVA11" s="723"/>
      <c r="PVB11" s="723"/>
      <c r="PVC11" s="723"/>
      <c r="PVD11" s="723"/>
      <c r="PVE11" s="723"/>
      <c r="PVF11" s="723"/>
      <c r="PVG11" s="723"/>
      <c r="PVH11" s="723"/>
      <c r="PVI11" s="723"/>
      <c r="PVJ11" s="723"/>
      <c r="PVK11" s="723"/>
      <c r="PVL11" s="723"/>
      <c r="PVM11" s="723"/>
      <c r="PVN11" s="723"/>
      <c r="PVO11" s="723"/>
      <c r="PVP11" s="723"/>
      <c r="PVQ11" s="723"/>
      <c r="PVR11" s="723"/>
      <c r="PVS11" s="723"/>
      <c r="PVT11" s="723"/>
      <c r="PVU11" s="723"/>
      <c r="PVV11" s="723"/>
      <c r="PVW11" s="723"/>
      <c r="PVX11" s="723"/>
      <c r="PVY11" s="723"/>
      <c r="PVZ11" s="723"/>
      <c r="PWA11" s="723"/>
      <c r="PWB11" s="723"/>
      <c r="PWC11" s="723"/>
      <c r="PWD11" s="723"/>
      <c r="PWE11" s="723"/>
      <c r="PWF11" s="723"/>
      <c r="PWG11" s="723"/>
      <c r="PWH11" s="723"/>
      <c r="PWI11" s="723"/>
      <c r="PWJ11" s="723"/>
      <c r="PWK11" s="723"/>
      <c r="PWL11" s="723"/>
      <c r="PWM11" s="723"/>
      <c r="PWN11" s="723"/>
      <c r="PWO11" s="723"/>
      <c r="PWP11" s="723"/>
      <c r="PWQ11" s="723"/>
      <c r="PWR11" s="723"/>
      <c r="PWS11" s="723"/>
      <c r="PWT11" s="723"/>
      <c r="PWU11" s="723"/>
      <c r="PWV11" s="723"/>
      <c r="PWW11" s="723"/>
      <c r="PWX11" s="723"/>
      <c r="PWY11" s="723"/>
      <c r="PWZ11" s="723"/>
      <c r="PXA11" s="723"/>
      <c r="PXB11" s="723"/>
      <c r="PXC11" s="723"/>
      <c r="PXD11" s="723"/>
      <c r="PXE11" s="723"/>
      <c r="PXF11" s="723"/>
      <c r="PXG11" s="723"/>
      <c r="PXH11" s="723"/>
      <c r="PXI11" s="723"/>
      <c r="PXJ11" s="723"/>
      <c r="PXK11" s="723"/>
      <c r="PXL11" s="723"/>
      <c r="PXM11" s="723"/>
      <c r="PXN11" s="723"/>
      <c r="PXO11" s="723"/>
      <c r="PXP11" s="723"/>
      <c r="PXQ11" s="723"/>
      <c r="PXR11" s="723"/>
      <c r="PXS11" s="723"/>
      <c r="PXT11" s="723"/>
      <c r="PXU11" s="723"/>
      <c r="PXV11" s="723"/>
      <c r="PXW11" s="723"/>
      <c r="PXX11" s="723"/>
      <c r="PXY11" s="723"/>
      <c r="PXZ11" s="723"/>
      <c r="PYA11" s="723"/>
      <c r="PYB11" s="723"/>
      <c r="PYC11" s="723"/>
      <c r="PYD11" s="723"/>
      <c r="PYE11" s="723"/>
      <c r="PYF11" s="723"/>
      <c r="PYG11" s="723"/>
      <c r="PYH11" s="723"/>
      <c r="PYI11" s="723"/>
      <c r="PYJ11" s="723"/>
      <c r="PYK11" s="723"/>
      <c r="PYL11" s="723"/>
      <c r="PYM11" s="723"/>
      <c r="PYN11" s="723"/>
      <c r="PYO11" s="723"/>
      <c r="PYP11" s="723"/>
      <c r="PYQ11" s="723"/>
      <c r="PYR11" s="723"/>
      <c r="PYS11" s="723"/>
      <c r="PYT11" s="723"/>
      <c r="PYU11" s="723"/>
      <c r="PYV11" s="723"/>
      <c r="PYW11" s="723"/>
      <c r="PYX11" s="723"/>
      <c r="PYY11" s="723"/>
      <c r="PYZ11" s="723"/>
      <c r="PZA11" s="723"/>
      <c r="PZB11" s="723"/>
      <c r="PZC11" s="723"/>
      <c r="PZD11" s="723"/>
      <c r="PZE11" s="723"/>
      <c r="PZF11" s="723"/>
      <c r="PZG11" s="723"/>
      <c r="PZH11" s="723"/>
      <c r="PZI11" s="723"/>
      <c r="PZJ11" s="723"/>
      <c r="PZK11" s="723"/>
      <c r="PZL11" s="723"/>
      <c r="PZM11" s="723"/>
      <c r="PZN11" s="723"/>
      <c r="PZO11" s="723"/>
      <c r="PZP11" s="723"/>
      <c r="PZQ11" s="723"/>
      <c r="PZR11" s="723"/>
      <c r="PZS11" s="723"/>
      <c r="PZT11" s="723"/>
      <c r="PZU11" s="723"/>
      <c r="PZV11" s="723"/>
      <c r="PZW11" s="723"/>
      <c r="PZX11" s="723"/>
      <c r="PZY11" s="723"/>
      <c r="PZZ11" s="723"/>
      <c r="QAA11" s="723"/>
      <c r="QAB11" s="723"/>
      <c r="QAC11" s="723"/>
      <c r="QAD11" s="723"/>
      <c r="QAE11" s="723"/>
      <c r="QAF11" s="723"/>
      <c r="QAG11" s="723"/>
      <c r="QAH11" s="723"/>
      <c r="QAI11" s="723"/>
      <c r="QAJ11" s="723"/>
      <c r="QAK11" s="723"/>
      <c r="QAL11" s="723"/>
      <c r="QAM11" s="723"/>
      <c r="QAN11" s="723"/>
      <c r="QAO11" s="723"/>
      <c r="QAP11" s="723"/>
      <c r="QAQ11" s="723"/>
      <c r="QAR11" s="723"/>
      <c r="QAS11" s="723"/>
      <c r="QAT11" s="723"/>
      <c r="QAU11" s="723"/>
      <c r="QAV11" s="723"/>
      <c r="QAW11" s="723"/>
      <c r="QAX11" s="723"/>
      <c r="QAY11" s="723"/>
      <c r="QAZ11" s="723"/>
      <c r="QBA11" s="723"/>
      <c r="QBB11" s="723"/>
      <c r="QBC11" s="723"/>
      <c r="QBD11" s="723"/>
      <c r="QBE11" s="723"/>
      <c r="QBF11" s="723"/>
      <c r="QBG11" s="723"/>
      <c r="QBH11" s="723"/>
      <c r="QBI11" s="723"/>
      <c r="QBJ11" s="723"/>
      <c r="QBK11" s="723"/>
      <c r="QBL11" s="723"/>
      <c r="QBM11" s="723"/>
      <c r="QBN11" s="723"/>
      <c r="QBO11" s="723"/>
      <c r="QBP11" s="723"/>
      <c r="QBQ11" s="723"/>
      <c r="QBR11" s="723"/>
      <c r="QBS11" s="723"/>
      <c r="QBT11" s="723"/>
      <c r="QBU11" s="723"/>
      <c r="QBV11" s="723"/>
      <c r="QBW11" s="723"/>
      <c r="QBX11" s="723"/>
      <c r="QBY11" s="723"/>
      <c r="QBZ11" s="723"/>
      <c r="QCA11" s="723"/>
      <c r="QCB11" s="723"/>
      <c r="QCC11" s="723"/>
      <c r="QCD11" s="723"/>
      <c r="QCE11" s="723"/>
      <c r="QCF11" s="723"/>
      <c r="QCG11" s="723"/>
      <c r="QCH11" s="723"/>
      <c r="QCI11" s="723"/>
      <c r="QCJ11" s="723"/>
      <c r="QCK11" s="723"/>
      <c r="QCL11" s="723"/>
      <c r="QCM11" s="723"/>
      <c r="QCN11" s="723"/>
      <c r="QCO11" s="723"/>
      <c r="QCP11" s="723"/>
      <c r="QCQ11" s="723"/>
      <c r="QCR11" s="723"/>
      <c r="QCS11" s="723"/>
      <c r="QCT11" s="723"/>
      <c r="QCU11" s="723"/>
      <c r="QCV11" s="723"/>
      <c r="QCW11" s="723"/>
      <c r="QCX11" s="723"/>
      <c r="QCY11" s="723"/>
      <c r="QCZ11" s="723"/>
      <c r="QDA11" s="723"/>
      <c r="QDB11" s="723"/>
      <c r="QDC11" s="723"/>
      <c r="QDD11" s="723"/>
      <c r="QDE11" s="723"/>
      <c r="QDF11" s="723"/>
      <c r="QDG11" s="723"/>
      <c r="QDH11" s="723"/>
      <c r="QDI11" s="723"/>
      <c r="QDJ11" s="723"/>
      <c r="QDK11" s="723"/>
      <c r="QDL11" s="723"/>
      <c r="QDM11" s="723"/>
      <c r="QDN11" s="723"/>
      <c r="QDO11" s="723"/>
      <c r="QDP11" s="723"/>
      <c r="QDQ11" s="723"/>
      <c r="QDR11" s="723"/>
      <c r="QDS11" s="723"/>
      <c r="QDT11" s="723"/>
      <c r="QDU11" s="723"/>
      <c r="QDV11" s="723"/>
      <c r="QDW11" s="723"/>
      <c r="QDX11" s="723"/>
      <c r="QDY11" s="723"/>
      <c r="QDZ11" s="723"/>
      <c r="QEA11" s="723"/>
      <c r="QEB11" s="723"/>
      <c r="QEC11" s="723"/>
      <c r="QED11" s="723"/>
      <c r="QEE11" s="723"/>
      <c r="QEF11" s="723"/>
      <c r="QEG11" s="723"/>
      <c r="QEH11" s="723"/>
      <c r="QEI11" s="723"/>
      <c r="QEJ11" s="723"/>
      <c r="QEK11" s="723"/>
      <c r="QEL11" s="723"/>
      <c r="QEM11" s="723"/>
      <c r="QEN11" s="723"/>
      <c r="QEO11" s="723"/>
      <c r="QEP11" s="723"/>
      <c r="QEQ11" s="723"/>
      <c r="QER11" s="723"/>
      <c r="QES11" s="723"/>
      <c r="QET11" s="723"/>
      <c r="QEU11" s="723"/>
      <c r="QEV11" s="723"/>
      <c r="QEW11" s="723"/>
      <c r="QEX11" s="723"/>
      <c r="QEY11" s="723"/>
      <c r="QEZ11" s="723"/>
      <c r="QFA11" s="723"/>
      <c r="QFB11" s="723"/>
      <c r="QFC11" s="723"/>
      <c r="QFD11" s="723"/>
      <c r="QFE11" s="723"/>
      <c r="QFF11" s="723"/>
      <c r="QFG11" s="723"/>
      <c r="QFH11" s="723"/>
      <c r="QFI11" s="723"/>
      <c r="QFJ11" s="723"/>
      <c r="QFK11" s="723"/>
      <c r="QFL11" s="723"/>
      <c r="QFM11" s="723"/>
      <c r="QFN11" s="723"/>
      <c r="QFO11" s="723"/>
      <c r="QFP11" s="723"/>
      <c r="QFQ11" s="723"/>
      <c r="QFR11" s="723"/>
      <c r="QFS11" s="723"/>
      <c r="QFT11" s="723"/>
      <c r="QFU11" s="723"/>
      <c r="QFV11" s="723"/>
      <c r="QFW11" s="723"/>
      <c r="QFX11" s="723"/>
      <c r="QFY11" s="723"/>
      <c r="QFZ11" s="723"/>
      <c r="QGA11" s="723"/>
      <c r="QGB11" s="723"/>
      <c r="QGC11" s="723"/>
      <c r="QGD11" s="723"/>
      <c r="QGE11" s="723"/>
      <c r="QGF11" s="723"/>
      <c r="QGG11" s="723"/>
      <c r="QGH11" s="723"/>
      <c r="QGI11" s="723"/>
      <c r="QGJ11" s="723"/>
      <c r="QGK11" s="723"/>
      <c r="QGL11" s="723"/>
      <c r="QGM11" s="723"/>
      <c r="QGN11" s="723"/>
      <c r="QGO11" s="723"/>
      <c r="QGP11" s="723"/>
      <c r="QGQ11" s="723"/>
      <c r="QGR11" s="723"/>
      <c r="QGS11" s="723"/>
      <c r="QGT11" s="723"/>
      <c r="QGU11" s="723"/>
      <c r="QGV11" s="723"/>
      <c r="QGW11" s="723"/>
      <c r="QGX11" s="723"/>
      <c r="QGY11" s="723"/>
      <c r="QGZ11" s="723"/>
      <c r="QHA11" s="723"/>
      <c r="QHB11" s="723"/>
      <c r="QHC11" s="723"/>
      <c r="QHD11" s="723"/>
      <c r="QHE11" s="723"/>
      <c r="QHF11" s="723"/>
      <c r="QHG11" s="723"/>
      <c r="QHH11" s="723"/>
      <c r="QHI11" s="723"/>
      <c r="QHJ11" s="723"/>
      <c r="QHK11" s="723"/>
      <c r="QHL11" s="723"/>
      <c r="QHM11" s="723"/>
      <c r="QHN11" s="723"/>
      <c r="QHO11" s="723"/>
      <c r="QHP11" s="723"/>
      <c r="QHQ11" s="723"/>
      <c r="QHR11" s="723"/>
      <c r="QHS11" s="723"/>
      <c r="QHT11" s="723"/>
      <c r="QHU11" s="723"/>
      <c r="QHV11" s="723"/>
      <c r="QHW11" s="723"/>
      <c r="QHX11" s="723"/>
      <c r="QHY11" s="723"/>
      <c r="QHZ11" s="723"/>
      <c r="QIA11" s="723"/>
      <c r="QIB11" s="723"/>
      <c r="QIC11" s="723"/>
      <c r="QID11" s="723"/>
      <c r="QIE11" s="723"/>
      <c r="QIF11" s="723"/>
      <c r="QIG11" s="723"/>
      <c r="QIH11" s="723"/>
      <c r="QII11" s="723"/>
      <c r="QIJ11" s="723"/>
      <c r="QIK11" s="723"/>
      <c r="QIL11" s="723"/>
      <c r="QIM11" s="723"/>
      <c r="QIN11" s="723"/>
      <c r="QIO11" s="723"/>
      <c r="QIP11" s="723"/>
      <c r="QIQ11" s="723"/>
      <c r="QIR11" s="723"/>
      <c r="QIS11" s="723"/>
      <c r="QIT11" s="723"/>
      <c r="QIU11" s="723"/>
      <c r="QIV11" s="723"/>
      <c r="QIW11" s="723"/>
      <c r="QIX11" s="723"/>
      <c r="QIY11" s="723"/>
      <c r="QIZ11" s="723"/>
      <c r="QJA11" s="723"/>
      <c r="QJB11" s="723"/>
      <c r="QJC11" s="723"/>
      <c r="QJD11" s="723"/>
      <c r="QJE11" s="723"/>
      <c r="QJF11" s="723"/>
      <c r="QJG11" s="723"/>
      <c r="QJH11" s="723"/>
      <c r="QJI11" s="723"/>
      <c r="QJJ11" s="723"/>
      <c r="QJK11" s="723"/>
      <c r="QJL11" s="723"/>
      <c r="QJM11" s="723"/>
      <c r="QJN11" s="723"/>
      <c r="QJO11" s="723"/>
      <c r="QJP11" s="723"/>
      <c r="QJQ11" s="723"/>
      <c r="QJR11" s="723"/>
      <c r="QJS11" s="723"/>
      <c r="QJT11" s="723"/>
      <c r="QJU11" s="723"/>
      <c r="QJV11" s="723"/>
      <c r="QJW11" s="723"/>
      <c r="QJX11" s="723"/>
      <c r="QJY11" s="723"/>
      <c r="QJZ11" s="723"/>
      <c r="QKA11" s="723"/>
      <c r="QKB11" s="723"/>
      <c r="QKC11" s="723"/>
      <c r="QKD11" s="723"/>
      <c r="QKE11" s="723"/>
      <c r="QKF11" s="723"/>
      <c r="QKG11" s="723"/>
      <c r="QKH11" s="723"/>
      <c r="QKI11" s="723"/>
      <c r="QKJ11" s="723"/>
      <c r="QKK11" s="723"/>
      <c r="QKL11" s="723"/>
      <c r="QKM11" s="723"/>
      <c r="QKN11" s="723"/>
      <c r="QKO11" s="723"/>
      <c r="QKP11" s="723"/>
      <c r="QKQ11" s="723"/>
      <c r="QKR11" s="723"/>
      <c r="QKS11" s="723"/>
      <c r="QKT11" s="723"/>
      <c r="QKU11" s="723"/>
      <c r="QKV11" s="723"/>
      <c r="QKW11" s="723"/>
      <c r="QKX11" s="723"/>
      <c r="QKY11" s="723"/>
      <c r="QKZ11" s="723"/>
      <c r="QLA11" s="723"/>
      <c r="QLB11" s="723"/>
      <c r="QLC11" s="723"/>
      <c r="QLD11" s="723"/>
      <c r="QLE11" s="723"/>
      <c r="QLF11" s="723"/>
      <c r="QLG11" s="723"/>
      <c r="QLH11" s="723"/>
      <c r="QLI11" s="723"/>
      <c r="QLJ11" s="723"/>
      <c r="QLK11" s="723"/>
      <c r="QLL11" s="723"/>
      <c r="QLM11" s="723"/>
      <c r="QLN11" s="723"/>
      <c r="QLO11" s="723"/>
      <c r="QLP11" s="723"/>
      <c r="QLQ11" s="723"/>
      <c r="QLR11" s="723"/>
      <c r="QLS11" s="723"/>
      <c r="QLT11" s="723"/>
      <c r="QLU11" s="723"/>
      <c r="QLV11" s="723"/>
      <c r="QLW11" s="723"/>
      <c r="QLX11" s="723"/>
      <c r="QLY11" s="723"/>
      <c r="QLZ11" s="723"/>
      <c r="QMA11" s="723"/>
      <c r="QMB11" s="723"/>
      <c r="QMC11" s="723"/>
      <c r="QMD11" s="723"/>
      <c r="QME11" s="723"/>
      <c r="QMF11" s="723"/>
      <c r="QMG11" s="723"/>
      <c r="QMH11" s="723"/>
      <c r="QMI11" s="723"/>
      <c r="QMJ11" s="723"/>
      <c r="QMK11" s="723"/>
      <c r="QML11" s="723"/>
      <c r="QMM11" s="723"/>
      <c r="QMN11" s="723"/>
      <c r="QMO11" s="723"/>
      <c r="QMP11" s="723"/>
      <c r="QMQ11" s="723"/>
      <c r="QMR11" s="723"/>
      <c r="QMS11" s="723"/>
      <c r="QMT11" s="723"/>
      <c r="QMU11" s="723"/>
      <c r="QMV11" s="723"/>
      <c r="QMW11" s="723"/>
      <c r="QMX11" s="723"/>
      <c r="QMY11" s="723"/>
      <c r="QMZ11" s="723"/>
      <c r="QNA11" s="723"/>
      <c r="QNB11" s="723"/>
      <c r="QNC11" s="723"/>
      <c r="QND11" s="723"/>
      <c r="QNE11" s="723"/>
      <c r="QNF11" s="723"/>
      <c r="QNG11" s="723"/>
      <c r="QNH11" s="723"/>
      <c r="QNI11" s="723"/>
      <c r="QNJ11" s="723"/>
      <c r="QNK11" s="723"/>
      <c r="QNL11" s="723"/>
      <c r="QNM11" s="723"/>
      <c r="QNN11" s="723"/>
      <c r="QNO11" s="723"/>
      <c r="QNP11" s="723"/>
      <c r="QNQ11" s="723"/>
      <c r="QNR11" s="723"/>
      <c r="QNS11" s="723"/>
      <c r="QNT11" s="723"/>
      <c r="QNU11" s="723"/>
      <c r="QNV11" s="723"/>
      <c r="QNW11" s="723"/>
      <c r="QNX11" s="723"/>
      <c r="QNY11" s="723"/>
      <c r="QNZ11" s="723"/>
      <c r="QOA11" s="723"/>
      <c r="QOB11" s="723"/>
      <c r="QOC11" s="723"/>
      <c r="QOD11" s="723"/>
      <c r="QOE11" s="723"/>
      <c r="QOF11" s="723"/>
      <c r="QOG11" s="723"/>
      <c r="QOH11" s="723"/>
      <c r="QOI11" s="723"/>
      <c r="QOJ11" s="723"/>
      <c r="QOK11" s="723"/>
      <c r="QOL11" s="723"/>
      <c r="QOM11" s="723"/>
      <c r="QON11" s="723"/>
      <c r="QOO11" s="723"/>
      <c r="QOP11" s="723"/>
      <c r="QOQ11" s="723"/>
      <c r="QOR11" s="723"/>
      <c r="QOS11" s="723"/>
      <c r="QOT11" s="723"/>
      <c r="QOU11" s="723"/>
      <c r="QOV11" s="723"/>
      <c r="QOW11" s="723"/>
      <c r="QOX11" s="723"/>
      <c r="QOY11" s="723"/>
      <c r="QOZ11" s="723"/>
      <c r="QPA11" s="723"/>
      <c r="QPB11" s="723"/>
      <c r="QPC11" s="723"/>
      <c r="QPD11" s="723"/>
      <c r="QPE11" s="723"/>
      <c r="QPF11" s="723"/>
      <c r="QPG11" s="723"/>
      <c r="QPH11" s="723"/>
      <c r="QPI11" s="723"/>
      <c r="QPJ11" s="723"/>
      <c r="QPK11" s="723"/>
      <c r="QPL11" s="723"/>
      <c r="QPM11" s="723"/>
      <c r="QPN11" s="723"/>
      <c r="QPO11" s="723"/>
      <c r="QPP11" s="723"/>
      <c r="QPQ11" s="723"/>
      <c r="QPR11" s="723"/>
      <c r="QPS11" s="723"/>
      <c r="QPT11" s="723"/>
      <c r="QPU11" s="723"/>
      <c r="QPV11" s="723"/>
      <c r="QPW11" s="723"/>
      <c r="QPX11" s="723"/>
      <c r="QPY11" s="723"/>
      <c r="QPZ11" s="723"/>
      <c r="QQA11" s="723"/>
      <c r="QQB11" s="723"/>
      <c r="QQC11" s="723"/>
      <c r="QQD11" s="723"/>
      <c r="QQE11" s="723"/>
      <c r="QQF11" s="723"/>
      <c r="QQG11" s="723"/>
      <c r="QQH11" s="723"/>
      <c r="QQI11" s="723"/>
      <c r="QQJ11" s="723"/>
      <c r="QQK11" s="723"/>
      <c r="QQL11" s="723"/>
      <c r="QQM11" s="723"/>
      <c r="QQN11" s="723"/>
      <c r="QQO11" s="723"/>
      <c r="QQP11" s="723"/>
      <c r="QQQ11" s="723"/>
      <c r="QQR11" s="723"/>
      <c r="QQS11" s="723"/>
      <c r="QQT11" s="723"/>
      <c r="QQU11" s="723"/>
      <c r="QQV11" s="723"/>
      <c r="QQW11" s="723"/>
      <c r="QQX11" s="723"/>
      <c r="QQY11" s="723"/>
      <c r="QQZ11" s="723"/>
      <c r="QRA11" s="723"/>
      <c r="QRB11" s="723"/>
      <c r="QRC11" s="723"/>
      <c r="QRD11" s="723"/>
      <c r="QRE11" s="723"/>
      <c r="QRF11" s="723"/>
      <c r="QRG11" s="723"/>
      <c r="QRH11" s="723"/>
      <c r="QRI11" s="723"/>
      <c r="QRJ11" s="723"/>
      <c r="QRK11" s="723"/>
      <c r="QRL11" s="723"/>
      <c r="QRM11" s="723"/>
      <c r="QRN11" s="723"/>
      <c r="QRO11" s="723"/>
      <c r="QRP11" s="723"/>
      <c r="QRQ11" s="723"/>
      <c r="QRR11" s="723"/>
      <c r="QRS11" s="723"/>
      <c r="QRT11" s="723"/>
      <c r="QRU11" s="723"/>
      <c r="QRV11" s="723"/>
      <c r="QRW11" s="723"/>
      <c r="QRX11" s="723"/>
      <c r="QRY11" s="723"/>
      <c r="QRZ11" s="723"/>
      <c r="QSA11" s="723"/>
      <c r="QSB11" s="723"/>
      <c r="QSC11" s="723"/>
      <c r="QSD11" s="723"/>
      <c r="QSE11" s="723"/>
      <c r="QSF11" s="723"/>
      <c r="QSG11" s="723"/>
      <c r="QSH11" s="723"/>
      <c r="QSI11" s="723"/>
      <c r="QSJ11" s="723"/>
      <c r="QSK11" s="723"/>
      <c r="QSL11" s="723"/>
      <c r="QSM11" s="723"/>
      <c r="QSN11" s="723"/>
      <c r="QSO11" s="723"/>
      <c r="QSP11" s="723"/>
      <c r="QSQ11" s="723"/>
      <c r="QSR11" s="723"/>
      <c r="QSS11" s="723"/>
      <c r="QST11" s="723"/>
      <c r="QSU11" s="723"/>
      <c r="QSV11" s="723"/>
      <c r="QSW11" s="723"/>
      <c r="QSX11" s="723"/>
      <c r="QSY11" s="723"/>
      <c r="QSZ11" s="723"/>
      <c r="QTA11" s="723"/>
      <c r="QTB11" s="723"/>
      <c r="QTC11" s="723"/>
      <c r="QTD11" s="723"/>
      <c r="QTE11" s="723"/>
      <c r="QTF11" s="723"/>
      <c r="QTG11" s="723"/>
      <c r="QTH11" s="723"/>
      <c r="QTI11" s="723"/>
      <c r="QTJ11" s="723"/>
      <c r="QTK11" s="723"/>
      <c r="QTL11" s="723"/>
      <c r="QTM11" s="723"/>
      <c r="QTN11" s="723"/>
      <c r="QTO11" s="723"/>
      <c r="QTP11" s="723"/>
      <c r="QTQ11" s="723"/>
      <c r="QTR11" s="723"/>
      <c r="QTS11" s="723"/>
      <c r="QTT11" s="723"/>
      <c r="QTU11" s="723"/>
      <c r="QTV11" s="723"/>
      <c r="QTW11" s="723"/>
      <c r="QTX11" s="723"/>
      <c r="QTY11" s="723"/>
      <c r="QTZ11" s="723"/>
      <c r="QUA11" s="723"/>
      <c r="QUB11" s="723"/>
      <c r="QUC11" s="723"/>
      <c r="QUD11" s="723"/>
      <c r="QUE11" s="723"/>
      <c r="QUF11" s="723"/>
      <c r="QUG11" s="723"/>
      <c r="QUH11" s="723"/>
      <c r="QUI11" s="723"/>
      <c r="QUJ11" s="723"/>
      <c r="QUK11" s="723"/>
      <c r="QUL11" s="723"/>
      <c r="QUM11" s="723"/>
      <c r="QUN11" s="723"/>
      <c r="QUO11" s="723"/>
      <c r="QUP11" s="723"/>
      <c r="QUQ11" s="723"/>
      <c r="QUR11" s="723"/>
      <c r="QUS11" s="723"/>
      <c r="QUT11" s="723"/>
      <c r="QUU11" s="723"/>
      <c r="QUV11" s="723"/>
      <c r="QUW11" s="723"/>
      <c r="QUX11" s="723"/>
      <c r="QUY11" s="723"/>
      <c r="QUZ11" s="723"/>
      <c r="QVA11" s="723"/>
      <c r="QVB11" s="723"/>
      <c r="QVC11" s="723"/>
      <c r="QVD11" s="723"/>
      <c r="QVE11" s="723"/>
      <c r="QVF11" s="723"/>
      <c r="QVG11" s="723"/>
      <c r="QVH11" s="723"/>
      <c r="QVI11" s="723"/>
      <c r="QVJ11" s="723"/>
      <c r="QVK11" s="723"/>
      <c r="QVL11" s="723"/>
      <c r="QVM11" s="723"/>
      <c r="QVN11" s="723"/>
      <c r="QVO11" s="723"/>
      <c r="QVP11" s="723"/>
      <c r="QVQ11" s="723"/>
      <c r="QVR11" s="723"/>
      <c r="QVS11" s="723"/>
      <c r="QVT11" s="723"/>
      <c r="QVU11" s="723"/>
      <c r="QVV11" s="723"/>
      <c r="QVW11" s="723"/>
      <c r="QVX11" s="723"/>
      <c r="QVY11" s="723"/>
      <c r="QVZ11" s="723"/>
      <c r="QWA11" s="723"/>
      <c r="QWB11" s="723"/>
      <c r="QWC11" s="723"/>
      <c r="QWD11" s="723"/>
      <c r="QWE11" s="723"/>
      <c r="QWF11" s="723"/>
      <c r="QWG11" s="723"/>
      <c r="QWH11" s="723"/>
      <c r="QWI11" s="723"/>
      <c r="QWJ11" s="723"/>
      <c r="QWK11" s="723"/>
      <c r="QWL11" s="723"/>
      <c r="QWM11" s="723"/>
      <c r="QWN11" s="723"/>
      <c r="QWO11" s="723"/>
      <c r="QWP11" s="723"/>
      <c r="QWQ11" s="723"/>
      <c r="QWR11" s="723"/>
      <c r="QWS11" s="723"/>
      <c r="QWT11" s="723"/>
      <c r="QWU11" s="723"/>
      <c r="QWV11" s="723"/>
      <c r="QWW11" s="723"/>
      <c r="QWX11" s="723"/>
      <c r="QWY11" s="723"/>
      <c r="QWZ11" s="723"/>
      <c r="QXA11" s="723"/>
      <c r="QXB11" s="723"/>
      <c r="QXC11" s="723"/>
      <c r="QXD11" s="723"/>
      <c r="QXE11" s="723"/>
      <c r="QXF11" s="723"/>
      <c r="QXG11" s="723"/>
      <c r="QXH11" s="723"/>
      <c r="QXI11" s="723"/>
      <c r="QXJ11" s="723"/>
      <c r="QXK11" s="723"/>
      <c r="QXL11" s="723"/>
      <c r="QXM11" s="723"/>
      <c r="QXN11" s="723"/>
      <c r="QXO11" s="723"/>
      <c r="QXP11" s="723"/>
      <c r="QXQ11" s="723"/>
      <c r="QXR11" s="723"/>
      <c r="QXS11" s="723"/>
      <c r="QXT11" s="723"/>
      <c r="QXU11" s="723"/>
      <c r="QXV11" s="723"/>
      <c r="QXW11" s="723"/>
      <c r="QXX11" s="723"/>
      <c r="QXY11" s="723"/>
      <c r="QXZ11" s="723"/>
      <c r="QYA11" s="723"/>
      <c r="QYB11" s="723"/>
      <c r="QYC11" s="723"/>
      <c r="QYD11" s="723"/>
      <c r="QYE11" s="723"/>
      <c r="QYF11" s="723"/>
      <c r="QYG11" s="723"/>
      <c r="QYH11" s="723"/>
      <c r="QYI11" s="723"/>
      <c r="QYJ11" s="723"/>
      <c r="QYK11" s="723"/>
      <c r="QYL11" s="723"/>
      <c r="QYM11" s="723"/>
      <c r="QYN11" s="723"/>
      <c r="QYO11" s="723"/>
      <c r="QYP11" s="723"/>
      <c r="QYQ11" s="723"/>
      <c r="QYR11" s="723"/>
      <c r="QYS11" s="723"/>
      <c r="QYT11" s="723"/>
      <c r="QYU11" s="723"/>
      <c r="QYV11" s="723"/>
      <c r="QYW11" s="723"/>
      <c r="QYX11" s="723"/>
      <c r="QYY11" s="723"/>
      <c r="QYZ11" s="723"/>
      <c r="QZA11" s="723"/>
      <c r="QZB11" s="723"/>
      <c r="QZC11" s="723"/>
      <c r="QZD11" s="723"/>
      <c r="QZE11" s="723"/>
      <c r="QZF11" s="723"/>
      <c r="QZG11" s="723"/>
      <c r="QZH11" s="723"/>
      <c r="QZI11" s="723"/>
      <c r="QZJ11" s="723"/>
      <c r="QZK11" s="723"/>
      <c r="QZL11" s="723"/>
      <c r="QZM11" s="723"/>
      <c r="QZN11" s="723"/>
      <c r="QZO11" s="723"/>
      <c r="QZP11" s="723"/>
      <c r="QZQ11" s="723"/>
      <c r="QZR11" s="723"/>
      <c r="QZS11" s="723"/>
      <c r="QZT11" s="723"/>
      <c r="QZU11" s="723"/>
      <c r="QZV11" s="723"/>
      <c r="QZW11" s="723"/>
      <c r="QZX11" s="723"/>
      <c r="QZY11" s="723"/>
      <c r="QZZ11" s="723"/>
      <c r="RAA11" s="723"/>
      <c r="RAB11" s="723"/>
      <c r="RAC11" s="723"/>
      <c r="RAD11" s="723"/>
      <c r="RAE11" s="723"/>
      <c r="RAF11" s="723"/>
      <c r="RAG11" s="723"/>
      <c r="RAH11" s="723"/>
      <c r="RAI11" s="723"/>
      <c r="RAJ11" s="723"/>
      <c r="RAK11" s="723"/>
      <c r="RAL11" s="723"/>
      <c r="RAM11" s="723"/>
      <c r="RAN11" s="723"/>
      <c r="RAO11" s="723"/>
      <c r="RAP11" s="723"/>
      <c r="RAQ11" s="723"/>
      <c r="RAR11" s="723"/>
      <c r="RAS11" s="723"/>
      <c r="RAT11" s="723"/>
      <c r="RAU11" s="723"/>
      <c r="RAV11" s="723"/>
      <c r="RAW11" s="723"/>
      <c r="RAX11" s="723"/>
      <c r="RAY11" s="723"/>
      <c r="RAZ11" s="723"/>
      <c r="RBA11" s="723"/>
      <c r="RBB11" s="723"/>
      <c r="RBC11" s="723"/>
      <c r="RBD11" s="723"/>
      <c r="RBE11" s="723"/>
      <c r="RBF11" s="723"/>
      <c r="RBG11" s="723"/>
      <c r="RBH11" s="723"/>
      <c r="RBI11" s="723"/>
      <c r="RBJ11" s="723"/>
      <c r="RBK11" s="723"/>
      <c r="RBL11" s="723"/>
      <c r="RBM11" s="723"/>
      <c r="RBN11" s="723"/>
      <c r="RBO11" s="723"/>
      <c r="RBP11" s="723"/>
      <c r="RBQ11" s="723"/>
      <c r="RBR11" s="723"/>
      <c r="RBS11" s="723"/>
      <c r="RBT11" s="723"/>
      <c r="RBU11" s="723"/>
      <c r="RBV11" s="723"/>
      <c r="RBW11" s="723"/>
      <c r="RBX11" s="723"/>
      <c r="RBY11" s="723"/>
      <c r="RBZ11" s="723"/>
      <c r="RCA11" s="723"/>
      <c r="RCB11" s="723"/>
      <c r="RCC11" s="723"/>
      <c r="RCD11" s="723"/>
      <c r="RCE11" s="723"/>
      <c r="RCF11" s="723"/>
      <c r="RCG11" s="723"/>
      <c r="RCH11" s="723"/>
      <c r="RCI11" s="723"/>
      <c r="RCJ11" s="723"/>
      <c r="RCK11" s="723"/>
      <c r="RCL11" s="723"/>
      <c r="RCM11" s="723"/>
      <c r="RCN11" s="723"/>
      <c r="RCO11" s="723"/>
      <c r="RCP11" s="723"/>
      <c r="RCQ11" s="723"/>
      <c r="RCR11" s="723"/>
      <c r="RCS11" s="723"/>
      <c r="RCT11" s="723"/>
      <c r="RCU11" s="723"/>
      <c r="RCV11" s="723"/>
      <c r="RCW11" s="723"/>
      <c r="RCX11" s="723"/>
      <c r="RCY11" s="723"/>
      <c r="RCZ11" s="723"/>
      <c r="RDA11" s="723"/>
      <c r="RDB11" s="723"/>
      <c r="RDC11" s="723"/>
      <c r="RDD11" s="723"/>
      <c r="RDE11" s="723"/>
      <c r="RDF11" s="723"/>
      <c r="RDG11" s="723"/>
      <c r="RDH11" s="723"/>
      <c r="RDI11" s="723"/>
      <c r="RDJ11" s="723"/>
      <c r="RDK11" s="723"/>
      <c r="RDL11" s="723"/>
      <c r="RDM11" s="723"/>
      <c r="RDN11" s="723"/>
      <c r="RDO11" s="723"/>
      <c r="RDP11" s="723"/>
      <c r="RDQ11" s="723"/>
      <c r="RDR11" s="723"/>
      <c r="RDS11" s="723"/>
      <c r="RDT11" s="723"/>
      <c r="RDU11" s="723"/>
      <c r="RDV11" s="723"/>
      <c r="RDW11" s="723"/>
      <c r="RDX11" s="723"/>
      <c r="RDY11" s="723"/>
      <c r="RDZ11" s="723"/>
      <c r="REA11" s="723"/>
      <c r="REB11" s="723"/>
      <c r="REC11" s="723"/>
      <c r="RED11" s="723"/>
      <c r="REE11" s="723"/>
      <c r="REF11" s="723"/>
      <c r="REG11" s="723"/>
      <c r="REH11" s="723"/>
      <c r="REI11" s="723"/>
      <c r="REJ11" s="723"/>
      <c r="REK11" s="723"/>
      <c r="REL11" s="723"/>
      <c r="REM11" s="723"/>
      <c r="REN11" s="723"/>
      <c r="REO11" s="723"/>
      <c r="REP11" s="723"/>
      <c r="REQ11" s="723"/>
      <c r="RER11" s="723"/>
      <c r="RES11" s="723"/>
      <c r="RET11" s="723"/>
      <c r="REU11" s="723"/>
      <c r="REV11" s="723"/>
      <c r="REW11" s="723"/>
      <c r="REX11" s="723"/>
      <c r="REY11" s="723"/>
      <c r="REZ11" s="723"/>
      <c r="RFA11" s="723"/>
      <c r="RFB11" s="723"/>
      <c r="RFC11" s="723"/>
      <c r="RFD11" s="723"/>
      <c r="RFE11" s="723"/>
      <c r="RFF11" s="723"/>
      <c r="RFG11" s="723"/>
      <c r="RFH11" s="723"/>
      <c r="RFI11" s="723"/>
      <c r="RFJ11" s="723"/>
      <c r="RFK11" s="723"/>
      <c r="RFL11" s="723"/>
      <c r="RFM11" s="723"/>
      <c r="RFN11" s="723"/>
      <c r="RFO11" s="723"/>
      <c r="RFP11" s="723"/>
      <c r="RFQ11" s="723"/>
      <c r="RFR11" s="723"/>
      <c r="RFS11" s="723"/>
      <c r="RFT11" s="723"/>
      <c r="RFU11" s="723"/>
      <c r="RFV11" s="723"/>
      <c r="RFW11" s="723"/>
      <c r="RFX11" s="723"/>
      <c r="RFY11" s="723"/>
      <c r="RFZ11" s="723"/>
      <c r="RGA11" s="723"/>
      <c r="RGB11" s="723"/>
      <c r="RGC11" s="723"/>
      <c r="RGD11" s="723"/>
      <c r="RGE11" s="723"/>
      <c r="RGF11" s="723"/>
      <c r="RGG11" s="723"/>
      <c r="RGH11" s="723"/>
      <c r="RGI11" s="723"/>
      <c r="RGJ11" s="723"/>
      <c r="RGK11" s="723"/>
      <c r="RGL11" s="723"/>
      <c r="RGM11" s="723"/>
      <c r="RGN11" s="723"/>
      <c r="RGO11" s="723"/>
      <c r="RGP11" s="723"/>
      <c r="RGQ11" s="723"/>
      <c r="RGR11" s="723"/>
      <c r="RGS11" s="723"/>
      <c r="RGT11" s="723"/>
      <c r="RGU11" s="723"/>
      <c r="RGV11" s="723"/>
      <c r="RGW11" s="723"/>
      <c r="RGX11" s="723"/>
      <c r="RGY11" s="723"/>
      <c r="RGZ11" s="723"/>
      <c r="RHA11" s="723"/>
      <c r="RHB11" s="723"/>
      <c r="RHC11" s="723"/>
      <c r="RHD11" s="723"/>
      <c r="RHE11" s="723"/>
      <c r="RHF11" s="723"/>
      <c r="RHG11" s="723"/>
      <c r="RHH11" s="723"/>
      <c r="RHI11" s="723"/>
      <c r="RHJ11" s="723"/>
      <c r="RHK11" s="723"/>
      <c r="RHL11" s="723"/>
      <c r="RHM11" s="723"/>
      <c r="RHN11" s="723"/>
      <c r="RHO11" s="723"/>
      <c r="RHP11" s="723"/>
      <c r="RHQ11" s="723"/>
      <c r="RHR11" s="723"/>
      <c r="RHS11" s="723"/>
      <c r="RHT11" s="723"/>
      <c r="RHU11" s="723"/>
      <c r="RHV11" s="723"/>
      <c r="RHW11" s="723"/>
      <c r="RHX11" s="723"/>
      <c r="RHY11" s="723"/>
      <c r="RHZ11" s="723"/>
      <c r="RIA11" s="723"/>
      <c r="RIB11" s="723"/>
      <c r="RIC11" s="723"/>
      <c r="RID11" s="723"/>
      <c r="RIE11" s="723"/>
      <c r="RIF11" s="723"/>
      <c r="RIG11" s="723"/>
      <c r="RIH11" s="723"/>
      <c r="RII11" s="723"/>
      <c r="RIJ11" s="723"/>
      <c r="RIK11" s="723"/>
      <c r="RIL11" s="723"/>
      <c r="RIM11" s="723"/>
      <c r="RIN11" s="723"/>
      <c r="RIO11" s="723"/>
      <c r="RIP11" s="723"/>
      <c r="RIQ11" s="723"/>
      <c r="RIR11" s="723"/>
      <c r="RIS11" s="723"/>
      <c r="RIT11" s="723"/>
      <c r="RIU11" s="723"/>
      <c r="RIV11" s="723"/>
      <c r="RIW11" s="723"/>
      <c r="RIX11" s="723"/>
      <c r="RIY11" s="723"/>
      <c r="RIZ11" s="723"/>
      <c r="RJA11" s="723"/>
      <c r="RJB11" s="723"/>
      <c r="RJC11" s="723"/>
      <c r="RJD11" s="723"/>
      <c r="RJE11" s="723"/>
      <c r="RJF11" s="723"/>
      <c r="RJG11" s="723"/>
      <c r="RJH11" s="723"/>
      <c r="RJI11" s="723"/>
      <c r="RJJ11" s="723"/>
      <c r="RJK11" s="723"/>
      <c r="RJL11" s="723"/>
      <c r="RJM11" s="723"/>
      <c r="RJN11" s="723"/>
      <c r="RJO11" s="723"/>
      <c r="RJP11" s="723"/>
      <c r="RJQ11" s="723"/>
      <c r="RJR11" s="723"/>
      <c r="RJS11" s="723"/>
      <c r="RJT11" s="723"/>
      <c r="RJU11" s="723"/>
      <c r="RJV11" s="723"/>
      <c r="RJW11" s="723"/>
      <c r="RJX11" s="723"/>
      <c r="RJY11" s="723"/>
      <c r="RJZ11" s="723"/>
      <c r="RKA11" s="723"/>
      <c r="RKB11" s="723"/>
      <c r="RKC11" s="723"/>
      <c r="RKD11" s="723"/>
      <c r="RKE11" s="723"/>
      <c r="RKF11" s="723"/>
      <c r="RKG11" s="723"/>
      <c r="RKH11" s="723"/>
      <c r="RKI11" s="723"/>
      <c r="RKJ11" s="723"/>
      <c r="RKK11" s="723"/>
      <c r="RKL11" s="723"/>
      <c r="RKM11" s="723"/>
      <c r="RKN11" s="723"/>
      <c r="RKO11" s="723"/>
      <c r="RKP11" s="723"/>
      <c r="RKQ11" s="723"/>
      <c r="RKR11" s="723"/>
      <c r="RKS11" s="723"/>
      <c r="RKT11" s="723"/>
      <c r="RKU11" s="723"/>
      <c r="RKV11" s="723"/>
      <c r="RKW11" s="723"/>
      <c r="RKX11" s="723"/>
      <c r="RKY11" s="723"/>
      <c r="RKZ11" s="723"/>
      <c r="RLA11" s="723"/>
      <c r="RLB11" s="723"/>
      <c r="RLC11" s="723"/>
      <c r="RLD11" s="723"/>
      <c r="RLE11" s="723"/>
      <c r="RLF11" s="723"/>
      <c r="RLG11" s="723"/>
      <c r="RLH11" s="723"/>
      <c r="RLI11" s="723"/>
      <c r="RLJ11" s="723"/>
      <c r="RLK11" s="723"/>
      <c r="RLL11" s="723"/>
      <c r="RLM11" s="723"/>
      <c r="RLN11" s="723"/>
      <c r="RLO11" s="723"/>
      <c r="RLP11" s="723"/>
      <c r="RLQ11" s="723"/>
      <c r="RLR11" s="723"/>
      <c r="RLS11" s="723"/>
      <c r="RLT11" s="723"/>
      <c r="RLU11" s="723"/>
      <c r="RLV11" s="723"/>
      <c r="RLW11" s="723"/>
      <c r="RLX11" s="723"/>
      <c r="RLY11" s="723"/>
      <c r="RLZ11" s="723"/>
      <c r="RMA11" s="723"/>
      <c r="RMB11" s="723"/>
      <c r="RMC11" s="723"/>
      <c r="RMD11" s="723"/>
      <c r="RME11" s="723"/>
      <c r="RMF11" s="723"/>
      <c r="RMG11" s="723"/>
      <c r="RMH11" s="723"/>
      <c r="RMI11" s="723"/>
      <c r="RMJ11" s="723"/>
      <c r="RMK11" s="723"/>
      <c r="RML11" s="723"/>
      <c r="RMM11" s="723"/>
      <c r="RMN11" s="723"/>
      <c r="RMO11" s="723"/>
      <c r="RMP11" s="723"/>
      <c r="RMQ11" s="723"/>
      <c r="RMR11" s="723"/>
      <c r="RMS11" s="723"/>
      <c r="RMT11" s="723"/>
      <c r="RMU11" s="723"/>
      <c r="RMV11" s="723"/>
      <c r="RMW11" s="723"/>
      <c r="RMX11" s="723"/>
      <c r="RMY11" s="723"/>
      <c r="RMZ11" s="723"/>
      <c r="RNA11" s="723"/>
      <c r="RNB11" s="723"/>
      <c r="RNC11" s="723"/>
      <c r="RND11" s="723"/>
      <c r="RNE11" s="723"/>
      <c r="RNF11" s="723"/>
      <c r="RNG11" s="723"/>
      <c r="RNH11" s="723"/>
      <c r="RNI11" s="723"/>
      <c r="RNJ11" s="723"/>
      <c r="RNK11" s="723"/>
      <c r="RNL11" s="723"/>
      <c r="RNM11" s="723"/>
      <c r="RNN11" s="723"/>
      <c r="RNO11" s="723"/>
      <c r="RNP11" s="723"/>
      <c r="RNQ11" s="723"/>
      <c r="RNR11" s="723"/>
      <c r="RNS11" s="723"/>
      <c r="RNT11" s="723"/>
      <c r="RNU11" s="723"/>
      <c r="RNV11" s="723"/>
      <c r="RNW11" s="723"/>
      <c r="RNX11" s="723"/>
      <c r="RNY11" s="723"/>
      <c r="RNZ11" s="723"/>
      <c r="ROA11" s="723"/>
      <c r="ROB11" s="723"/>
      <c r="ROC11" s="723"/>
      <c r="ROD11" s="723"/>
      <c r="ROE11" s="723"/>
      <c r="ROF11" s="723"/>
      <c r="ROG11" s="723"/>
      <c r="ROH11" s="723"/>
      <c r="ROI11" s="723"/>
      <c r="ROJ11" s="723"/>
      <c r="ROK11" s="723"/>
      <c r="ROL11" s="723"/>
      <c r="ROM11" s="723"/>
      <c r="RON11" s="723"/>
      <c r="ROO11" s="723"/>
      <c r="ROP11" s="723"/>
      <c r="ROQ11" s="723"/>
      <c r="ROR11" s="723"/>
      <c r="ROS11" s="723"/>
      <c r="ROT11" s="723"/>
      <c r="ROU11" s="723"/>
      <c r="ROV11" s="723"/>
      <c r="ROW11" s="723"/>
      <c r="ROX11" s="723"/>
      <c r="ROY11" s="723"/>
      <c r="ROZ11" s="723"/>
      <c r="RPA11" s="723"/>
      <c r="RPB11" s="723"/>
      <c r="RPC11" s="723"/>
      <c r="RPD11" s="723"/>
      <c r="RPE11" s="723"/>
      <c r="RPF11" s="723"/>
      <c r="RPG11" s="723"/>
      <c r="RPH11" s="723"/>
      <c r="RPI11" s="723"/>
      <c r="RPJ11" s="723"/>
      <c r="RPK11" s="723"/>
      <c r="RPL11" s="723"/>
      <c r="RPM11" s="723"/>
      <c r="RPN11" s="723"/>
      <c r="RPO11" s="723"/>
      <c r="RPP11" s="723"/>
      <c r="RPQ11" s="723"/>
      <c r="RPR11" s="723"/>
      <c r="RPS11" s="723"/>
      <c r="RPT11" s="723"/>
      <c r="RPU11" s="723"/>
      <c r="RPV11" s="723"/>
      <c r="RPW11" s="723"/>
      <c r="RPX11" s="723"/>
      <c r="RPY11" s="723"/>
      <c r="RPZ11" s="723"/>
      <c r="RQA11" s="723"/>
      <c r="RQB11" s="723"/>
      <c r="RQC11" s="723"/>
      <c r="RQD11" s="723"/>
      <c r="RQE11" s="723"/>
      <c r="RQF11" s="723"/>
      <c r="RQG11" s="723"/>
      <c r="RQH11" s="723"/>
      <c r="RQI11" s="723"/>
      <c r="RQJ11" s="723"/>
      <c r="RQK11" s="723"/>
      <c r="RQL11" s="723"/>
      <c r="RQM11" s="723"/>
      <c r="RQN11" s="723"/>
      <c r="RQO11" s="723"/>
      <c r="RQP11" s="723"/>
      <c r="RQQ11" s="723"/>
      <c r="RQR11" s="723"/>
      <c r="RQS11" s="723"/>
      <c r="RQT11" s="723"/>
      <c r="RQU11" s="723"/>
      <c r="RQV11" s="723"/>
      <c r="RQW11" s="723"/>
      <c r="RQX11" s="723"/>
      <c r="RQY11" s="723"/>
      <c r="RQZ11" s="723"/>
      <c r="RRA11" s="723"/>
      <c r="RRB11" s="723"/>
      <c r="RRC11" s="723"/>
      <c r="RRD11" s="723"/>
      <c r="RRE11" s="723"/>
      <c r="RRF11" s="723"/>
      <c r="RRG11" s="723"/>
      <c r="RRH11" s="723"/>
      <c r="RRI11" s="723"/>
      <c r="RRJ11" s="723"/>
      <c r="RRK11" s="723"/>
      <c r="RRL11" s="723"/>
      <c r="RRM11" s="723"/>
      <c r="RRN11" s="723"/>
      <c r="RRO11" s="723"/>
      <c r="RRP11" s="723"/>
      <c r="RRQ11" s="723"/>
      <c r="RRR11" s="723"/>
      <c r="RRS11" s="723"/>
      <c r="RRT11" s="723"/>
      <c r="RRU11" s="723"/>
      <c r="RRV11" s="723"/>
      <c r="RRW11" s="723"/>
      <c r="RRX11" s="723"/>
      <c r="RRY11" s="723"/>
      <c r="RRZ11" s="723"/>
      <c r="RSA11" s="723"/>
      <c r="RSB11" s="723"/>
      <c r="RSC11" s="723"/>
      <c r="RSD11" s="723"/>
      <c r="RSE11" s="723"/>
      <c r="RSF11" s="723"/>
      <c r="RSG11" s="723"/>
      <c r="RSH11" s="723"/>
      <c r="RSI11" s="723"/>
      <c r="RSJ11" s="723"/>
      <c r="RSK11" s="723"/>
      <c r="RSL11" s="723"/>
      <c r="RSM11" s="723"/>
      <c r="RSN11" s="723"/>
      <c r="RSO11" s="723"/>
      <c r="RSP11" s="723"/>
      <c r="RSQ11" s="723"/>
      <c r="RSR11" s="723"/>
      <c r="RSS11" s="723"/>
      <c r="RST11" s="723"/>
      <c r="RSU11" s="723"/>
      <c r="RSV11" s="723"/>
      <c r="RSW11" s="723"/>
      <c r="RSX11" s="723"/>
      <c r="RSY11" s="723"/>
      <c r="RSZ11" s="723"/>
      <c r="RTA11" s="723"/>
      <c r="RTB11" s="723"/>
      <c r="RTC11" s="723"/>
      <c r="RTD11" s="723"/>
      <c r="RTE11" s="723"/>
      <c r="RTF11" s="723"/>
      <c r="RTG11" s="723"/>
      <c r="RTH11" s="723"/>
      <c r="RTI11" s="723"/>
      <c r="RTJ11" s="723"/>
      <c r="RTK11" s="723"/>
      <c r="RTL11" s="723"/>
      <c r="RTM11" s="723"/>
      <c r="RTN11" s="723"/>
      <c r="RTO11" s="723"/>
      <c r="RTP11" s="723"/>
      <c r="RTQ11" s="723"/>
      <c r="RTR11" s="723"/>
      <c r="RTS11" s="723"/>
      <c r="RTT11" s="723"/>
      <c r="RTU11" s="723"/>
      <c r="RTV11" s="723"/>
      <c r="RTW11" s="723"/>
      <c r="RTX11" s="723"/>
      <c r="RTY11" s="723"/>
      <c r="RTZ11" s="723"/>
      <c r="RUA11" s="723"/>
      <c r="RUB11" s="723"/>
      <c r="RUC11" s="723"/>
      <c r="RUD11" s="723"/>
      <c r="RUE11" s="723"/>
      <c r="RUF11" s="723"/>
      <c r="RUG11" s="723"/>
      <c r="RUH11" s="723"/>
      <c r="RUI11" s="723"/>
      <c r="RUJ11" s="723"/>
      <c r="RUK11" s="723"/>
      <c r="RUL11" s="723"/>
      <c r="RUM11" s="723"/>
      <c r="RUN11" s="723"/>
      <c r="RUO11" s="723"/>
      <c r="RUP11" s="723"/>
      <c r="RUQ11" s="723"/>
      <c r="RUR11" s="723"/>
      <c r="RUS11" s="723"/>
      <c r="RUT11" s="723"/>
      <c r="RUU11" s="723"/>
      <c r="RUV11" s="723"/>
      <c r="RUW11" s="723"/>
      <c r="RUX11" s="723"/>
      <c r="RUY11" s="723"/>
      <c r="RUZ11" s="723"/>
      <c r="RVA11" s="723"/>
      <c r="RVB11" s="723"/>
      <c r="RVC11" s="723"/>
      <c r="RVD11" s="723"/>
      <c r="RVE11" s="723"/>
      <c r="RVF11" s="723"/>
      <c r="RVG11" s="723"/>
      <c r="RVH11" s="723"/>
      <c r="RVI11" s="723"/>
      <c r="RVJ11" s="723"/>
      <c r="RVK11" s="723"/>
      <c r="RVL11" s="723"/>
      <c r="RVM11" s="723"/>
      <c r="RVN11" s="723"/>
      <c r="RVO11" s="723"/>
      <c r="RVP11" s="723"/>
      <c r="RVQ11" s="723"/>
      <c r="RVR11" s="723"/>
      <c r="RVS11" s="723"/>
      <c r="RVT11" s="723"/>
      <c r="RVU11" s="723"/>
      <c r="RVV11" s="723"/>
      <c r="RVW11" s="723"/>
      <c r="RVX11" s="723"/>
      <c r="RVY11" s="723"/>
      <c r="RVZ11" s="723"/>
      <c r="RWA11" s="723"/>
      <c r="RWB11" s="723"/>
      <c r="RWC11" s="723"/>
      <c r="RWD11" s="723"/>
      <c r="RWE11" s="723"/>
      <c r="RWF11" s="723"/>
      <c r="RWG11" s="723"/>
      <c r="RWH11" s="723"/>
      <c r="RWI11" s="723"/>
      <c r="RWJ11" s="723"/>
      <c r="RWK11" s="723"/>
      <c r="RWL11" s="723"/>
      <c r="RWM11" s="723"/>
      <c r="RWN11" s="723"/>
      <c r="RWO11" s="723"/>
      <c r="RWP11" s="723"/>
      <c r="RWQ11" s="723"/>
      <c r="RWR11" s="723"/>
      <c r="RWS11" s="723"/>
      <c r="RWT11" s="723"/>
      <c r="RWU11" s="723"/>
      <c r="RWV11" s="723"/>
      <c r="RWW11" s="723"/>
      <c r="RWX11" s="723"/>
      <c r="RWY11" s="723"/>
      <c r="RWZ11" s="723"/>
      <c r="RXA11" s="723"/>
      <c r="RXB11" s="723"/>
      <c r="RXC11" s="723"/>
      <c r="RXD11" s="723"/>
      <c r="RXE11" s="723"/>
      <c r="RXF11" s="723"/>
      <c r="RXG11" s="723"/>
      <c r="RXH11" s="723"/>
      <c r="RXI11" s="723"/>
      <c r="RXJ11" s="723"/>
      <c r="RXK11" s="723"/>
      <c r="RXL11" s="723"/>
      <c r="RXM11" s="723"/>
      <c r="RXN11" s="723"/>
      <c r="RXO11" s="723"/>
      <c r="RXP11" s="723"/>
      <c r="RXQ11" s="723"/>
      <c r="RXR11" s="723"/>
      <c r="RXS11" s="723"/>
      <c r="RXT11" s="723"/>
      <c r="RXU11" s="723"/>
      <c r="RXV11" s="723"/>
      <c r="RXW11" s="723"/>
      <c r="RXX11" s="723"/>
      <c r="RXY11" s="723"/>
      <c r="RXZ11" s="723"/>
      <c r="RYA11" s="723"/>
      <c r="RYB11" s="723"/>
      <c r="RYC11" s="723"/>
      <c r="RYD11" s="723"/>
      <c r="RYE11" s="723"/>
      <c r="RYF11" s="723"/>
      <c r="RYG11" s="723"/>
      <c r="RYH11" s="723"/>
      <c r="RYI11" s="723"/>
      <c r="RYJ11" s="723"/>
      <c r="RYK11" s="723"/>
      <c r="RYL11" s="723"/>
      <c r="RYM11" s="723"/>
      <c r="RYN11" s="723"/>
      <c r="RYO11" s="723"/>
      <c r="RYP11" s="723"/>
      <c r="RYQ11" s="723"/>
      <c r="RYR11" s="723"/>
      <c r="RYS11" s="723"/>
      <c r="RYT11" s="723"/>
      <c r="RYU11" s="723"/>
      <c r="RYV11" s="723"/>
      <c r="RYW11" s="723"/>
      <c r="RYX11" s="723"/>
      <c r="RYY11" s="723"/>
      <c r="RYZ11" s="723"/>
      <c r="RZA11" s="723"/>
      <c r="RZB11" s="723"/>
      <c r="RZC11" s="723"/>
      <c r="RZD11" s="723"/>
      <c r="RZE11" s="723"/>
      <c r="RZF11" s="723"/>
      <c r="RZG11" s="723"/>
      <c r="RZH11" s="723"/>
      <c r="RZI11" s="723"/>
      <c r="RZJ11" s="723"/>
      <c r="RZK11" s="723"/>
      <c r="RZL11" s="723"/>
      <c r="RZM11" s="723"/>
      <c r="RZN11" s="723"/>
      <c r="RZO11" s="723"/>
      <c r="RZP11" s="723"/>
      <c r="RZQ11" s="723"/>
      <c r="RZR11" s="723"/>
      <c r="RZS11" s="723"/>
      <c r="RZT11" s="723"/>
      <c r="RZU11" s="723"/>
      <c r="RZV11" s="723"/>
      <c r="RZW11" s="723"/>
      <c r="RZX11" s="723"/>
      <c r="RZY11" s="723"/>
      <c r="RZZ11" s="723"/>
      <c r="SAA11" s="723"/>
      <c r="SAB11" s="723"/>
      <c r="SAC11" s="723"/>
      <c r="SAD11" s="723"/>
      <c r="SAE11" s="723"/>
      <c r="SAF11" s="723"/>
      <c r="SAG11" s="723"/>
      <c r="SAH11" s="723"/>
      <c r="SAI11" s="723"/>
      <c r="SAJ11" s="723"/>
      <c r="SAK11" s="723"/>
      <c r="SAL11" s="723"/>
      <c r="SAM11" s="723"/>
      <c r="SAN11" s="723"/>
      <c r="SAO11" s="723"/>
      <c r="SAP11" s="723"/>
      <c r="SAQ11" s="723"/>
      <c r="SAR11" s="723"/>
      <c r="SAS11" s="723"/>
      <c r="SAT11" s="723"/>
      <c r="SAU11" s="723"/>
      <c r="SAV11" s="723"/>
      <c r="SAW11" s="723"/>
      <c r="SAX11" s="723"/>
      <c r="SAY11" s="723"/>
      <c r="SAZ11" s="723"/>
      <c r="SBA11" s="723"/>
      <c r="SBB11" s="723"/>
      <c r="SBC11" s="723"/>
      <c r="SBD11" s="723"/>
      <c r="SBE11" s="723"/>
      <c r="SBF11" s="723"/>
      <c r="SBG11" s="723"/>
      <c r="SBH11" s="723"/>
      <c r="SBI11" s="723"/>
      <c r="SBJ11" s="723"/>
      <c r="SBK11" s="723"/>
      <c r="SBL11" s="723"/>
      <c r="SBM11" s="723"/>
      <c r="SBN11" s="723"/>
      <c r="SBO11" s="723"/>
      <c r="SBP11" s="723"/>
      <c r="SBQ11" s="723"/>
      <c r="SBR11" s="723"/>
      <c r="SBS11" s="723"/>
      <c r="SBT11" s="723"/>
      <c r="SBU11" s="723"/>
      <c r="SBV11" s="723"/>
      <c r="SBW11" s="723"/>
      <c r="SBX11" s="723"/>
      <c r="SBY11" s="723"/>
      <c r="SBZ11" s="723"/>
      <c r="SCA11" s="723"/>
      <c r="SCB11" s="723"/>
      <c r="SCC11" s="723"/>
      <c r="SCD11" s="723"/>
      <c r="SCE11" s="723"/>
      <c r="SCF11" s="723"/>
      <c r="SCG11" s="723"/>
      <c r="SCH11" s="723"/>
      <c r="SCI11" s="723"/>
      <c r="SCJ11" s="723"/>
      <c r="SCK11" s="723"/>
      <c r="SCL11" s="723"/>
      <c r="SCM11" s="723"/>
      <c r="SCN11" s="723"/>
      <c r="SCO11" s="723"/>
      <c r="SCP11" s="723"/>
      <c r="SCQ11" s="723"/>
      <c r="SCR11" s="723"/>
      <c r="SCS11" s="723"/>
      <c r="SCT11" s="723"/>
      <c r="SCU11" s="723"/>
      <c r="SCV11" s="723"/>
      <c r="SCW11" s="723"/>
      <c r="SCX11" s="723"/>
      <c r="SCY11" s="723"/>
      <c r="SCZ11" s="723"/>
      <c r="SDA11" s="723"/>
      <c r="SDB11" s="723"/>
      <c r="SDC11" s="723"/>
      <c r="SDD11" s="723"/>
      <c r="SDE11" s="723"/>
      <c r="SDF11" s="723"/>
      <c r="SDG11" s="723"/>
      <c r="SDH11" s="723"/>
      <c r="SDI11" s="723"/>
      <c r="SDJ11" s="723"/>
      <c r="SDK11" s="723"/>
      <c r="SDL11" s="723"/>
      <c r="SDM11" s="723"/>
      <c r="SDN11" s="723"/>
      <c r="SDO11" s="723"/>
      <c r="SDP11" s="723"/>
      <c r="SDQ11" s="723"/>
      <c r="SDR11" s="723"/>
      <c r="SDS11" s="723"/>
      <c r="SDT11" s="723"/>
      <c r="SDU11" s="723"/>
      <c r="SDV11" s="723"/>
      <c r="SDW11" s="723"/>
      <c r="SDX11" s="723"/>
      <c r="SDY11" s="723"/>
      <c r="SDZ11" s="723"/>
      <c r="SEA11" s="723"/>
      <c r="SEB11" s="723"/>
      <c r="SEC11" s="723"/>
      <c r="SED11" s="723"/>
      <c r="SEE11" s="723"/>
      <c r="SEF11" s="723"/>
      <c r="SEG11" s="723"/>
      <c r="SEH11" s="723"/>
      <c r="SEI11" s="723"/>
      <c r="SEJ11" s="723"/>
      <c r="SEK11" s="723"/>
      <c r="SEL11" s="723"/>
      <c r="SEM11" s="723"/>
      <c r="SEN11" s="723"/>
      <c r="SEO11" s="723"/>
      <c r="SEP11" s="723"/>
      <c r="SEQ11" s="723"/>
      <c r="SER11" s="723"/>
      <c r="SES11" s="723"/>
      <c r="SET11" s="723"/>
      <c r="SEU11" s="723"/>
      <c r="SEV11" s="723"/>
      <c r="SEW11" s="723"/>
      <c r="SEX11" s="723"/>
      <c r="SEY11" s="723"/>
      <c r="SEZ11" s="723"/>
      <c r="SFA11" s="723"/>
      <c r="SFB11" s="723"/>
      <c r="SFC11" s="723"/>
      <c r="SFD11" s="723"/>
      <c r="SFE11" s="723"/>
      <c r="SFF11" s="723"/>
      <c r="SFG11" s="723"/>
      <c r="SFH11" s="723"/>
      <c r="SFI11" s="723"/>
      <c r="SFJ11" s="723"/>
      <c r="SFK11" s="723"/>
      <c r="SFL11" s="723"/>
      <c r="SFM11" s="723"/>
      <c r="SFN11" s="723"/>
      <c r="SFO11" s="723"/>
      <c r="SFP11" s="723"/>
      <c r="SFQ11" s="723"/>
      <c r="SFR11" s="723"/>
      <c r="SFS11" s="723"/>
      <c r="SFT11" s="723"/>
      <c r="SFU11" s="723"/>
      <c r="SFV11" s="723"/>
      <c r="SFW11" s="723"/>
      <c r="SFX11" s="723"/>
      <c r="SFY11" s="723"/>
      <c r="SFZ11" s="723"/>
      <c r="SGA11" s="723"/>
      <c r="SGB11" s="723"/>
      <c r="SGC11" s="723"/>
      <c r="SGD11" s="723"/>
      <c r="SGE11" s="723"/>
      <c r="SGF11" s="723"/>
      <c r="SGG11" s="723"/>
      <c r="SGH11" s="723"/>
      <c r="SGI11" s="723"/>
      <c r="SGJ11" s="723"/>
      <c r="SGK11" s="723"/>
      <c r="SGL11" s="723"/>
      <c r="SGM11" s="723"/>
      <c r="SGN11" s="723"/>
      <c r="SGO11" s="723"/>
      <c r="SGP11" s="723"/>
      <c r="SGQ11" s="723"/>
      <c r="SGR11" s="723"/>
      <c r="SGS11" s="723"/>
      <c r="SGT11" s="723"/>
      <c r="SGU11" s="723"/>
      <c r="SGV11" s="723"/>
      <c r="SGW11" s="723"/>
      <c r="SGX11" s="723"/>
      <c r="SGY11" s="723"/>
      <c r="SGZ11" s="723"/>
      <c r="SHA11" s="723"/>
      <c r="SHB11" s="723"/>
      <c r="SHC11" s="723"/>
      <c r="SHD11" s="723"/>
      <c r="SHE11" s="723"/>
      <c r="SHF11" s="723"/>
      <c r="SHG11" s="723"/>
      <c r="SHH11" s="723"/>
      <c r="SHI11" s="723"/>
      <c r="SHJ11" s="723"/>
      <c r="SHK11" s="723"/>
      <c r="SHL11" s="723"/>
      <c r="SHM11" s="723"/>
      <c r="SHN11" s="723"/>
      <c r="SHO11" s="723"/>
      <c r="SHP11" s="723"/>
      <c r="SHQ11" s="723"/>
      <c r="SHR11" s="723"/>
      <c r="SHS11" s="723"/>
      <c r="SHT11" s="723"/>
      <c r="SHU11" s="723"/>
      <c r="SHV11" s="723"/>
      <c r="SHW11" s="723"/>
      <c r="SHX11" s="723"/>
      <c r="SHY11" s="723"/>
      <c r="SHZ11" s="723"/>
      <c r="SIA11" s="723"/>
      <c r="SIB11" s="723"/>
      <c r="SIC11" s="723"/>
      <c r="SID11" s="723"/>
      <c r="SIE11" s="723"/>
      <c r="SIF11" s="723"/>
      <c r="SIG11" s="723"/>
      <c r="SIH11" s="723"/>
      <c r="SII11" s="723"/>
      <c r="SIJ11" s="723"/>
      <c r="SIK11" s="723"/>
      <c r="SIL11" s="723"/>
      <c r="SIM11" s="723"/>
      <c r="SIN11" s="723"/>
      <c r="SIO11" s="723"/>
      <c r="SIP11" s="723"/>
      <c r="SIQ11" s="723"/>
      <c r="SIR11" s="723"/>
      <c r="SIS11" s="723"/>
      <c r="SIT11" s="723"/>
      <c r="SIU11" s="723"/>
      <c r="SIV11" s="723"/>
      <c r="SIW11" s="723"/>
      <c r="SIX11" s="723"/>
      <c r="SIY11" s="723"/>
      <c r="SIZ11" s="723"/>
      <c r="SJA11" s="723"/>
      <c r="SJB11" s="723"/>
      <c r="SJC11" s="723"/>
      <c r="SJD11" s="723"/>
      <c r="SJE11" s="723"/>
      <c r="SJF11" s="723"/>
      <c r="SJG11" s="723"/>
      <c r="SJH11" s="723"/>
      <c r="SJI11" s="723"/>
      <c r="SJJ11" s="723"/>
      <c r="SJK11" s="723"/>
      <c r="SJL11" s="723"/>
      <c r="SJM11" s="723"/>
      <c r="SJN11" s="723"/>
      <c r="SJO11" s="723"/>
      <c r="SJP11" s="723"/>
      <c r="SJQ11" s="723"/>
      <c r="SJR11" s="723"/>
      <c r="SJS11" s="723"/>
      <c r="SJT11" s="723"/>
      <c r="SJU11" s="723"/>
      <c r="SJV11" s="723"/>
      <c r="SJW11" s="723"/>
      <c r="SJX11" s="723"/>
      <c r="SJY11" s="723"/>
      <c r="SJZ11" s="723"/>
      <c r="SKA11" s="723"/>
      <c r="SKB11" s="723"/>
      <c r="SKC11" s="723"/>
      <c r="SKD11" s="723"/>
      <c r="SKE11" s="723"/>
      <c r="SKF11" s="723"/>
      <c r="SKG11" s="723"/>
      <c r="SKH11" s="723"/>
      <c r="SKI11" s="723"/>
      <c r="SKJ11" s="723"/>
      <c r="SKK11" s="723"/>
      <c r="SKL11" s="723"/>
      <c r="SKM11" s="723"/>
      <c r="SKN11" s="723"/>
      <c r="SKO11" s="723"/>
      <c r="SKP11" s="723"/>
      <c r="SKQ11" s="723"/>
      <c r="SKR11" s="723"/>
      <c r="SKS11" s="723"/>
      <c r="SKT11" s="723"/>
      <c r="SKU11" s="723"/>
      <c r="SKV11" s="723"/>
      <c r="SKW11" s="723"/>
      <c r="SKX11" s="723"/>
      <c r="SKY11" s="723"/>
      <c r="SKZ11" s="723"/>
      <c r="SLA11" s="723"/>
      <c r="SLB11" s="723"/>
      <c r="SLC11" s="723"/>
      <c r="SLD11" s="723"/>
      <c r="SLE11" s="723"/>
      <c r="SLF11" s="723"/>
      <c r="SLG11" s="723"/>
      <c r="SLH11" s="723"/>
      <c r="SLI11" s="723"/>
      <c r="SLJ11" s="723"/>
      <c r="SLK11" s="723"/>
      <c r="SLL11" s="723"/>
      <c r="SLM11" s="723"/>
      <c r="SLN11" s="723"/>
      <c r="SLO11" s="723"/>
      <c r="SLP11" s="723"/>
      <c r="SLQ11" s="723"/>
      <c r="SLR11" s="723"/>
      <c r="SLS11" s="723"/>
      <c r="SLT11" s="723"/>
      <c r="SLU11" s="723"/>
      <c r="SLV11" s="723"/>
      <c r="SLW11" s="723"/>
      <c r="SLX11" s="723"/>
      <c r="SLY11" s="723"/>
      <c r="SLZ11" s="723"/>
      <c r="SMA11" s="723"/>
      <c r="SMB11" s="723"/>
      <c r="SMC11" s="723"/>
      <c r="SMD11" s="723"/>
      <c r="SME11" s="723"/>
      <c r="SMF11" s="723"/>
      <c r="SMG11" s="723"/>
      <c r="SMH11" s="723"/>
      <c r="SMI11" s="723"/>
      <c r="SMJ11" s="723"/>
      <c r="SMK11" s="723"/>
      <c r="SML11" s="723"/>
      <c r="SMM11" s="723"/>
      <c r="SMN11" s="723"/>
      <c r="SMO11" s="723"/>
      <c r="SMP11" s="723"/>
      <c r="SMQ11" s="723"/>
      <c r="SMR11" s="723"/>
      <c r="SMS11" s="723"/>
      <c r="SMT11" s="723"/>
      <c r="SMU11" s="723"/>
      <c r="SMV11" s="723"/>
      <c r="SMW11" s="723"/>
      <c r="SMX11" s="723"/>
      <c r="SMY11" s="723"/>
      <c r="SMZ11" s="723"/>
      <c r="SNA11" s="723"/>
      <c r="SNB11" s="723"/>
      <c r="SNC11" s="723"/>
      <c r="SND11" s="723"/>
      <c r="SNE11" s="723"/>
      <c r="SNF11" s="723"/>
      <c r="SNG11" s="723"/>
      <c r="SNH11" s="723"/>
      <c r="SNI11" s="723"/>
      <c r="SNJ11" s="723"/>
      <c r="SNK11" s="723"/>
      <c r="SNL11" s="723"/>
      <c r="SNM11" s="723"/>
      <c r="SNN11" s="723"/>
      <c r="SNO11" s="723"/>
      <c r="SNP11" s="723"/>
      <c r="SNQ11" s="723"/>
      <c r="SNR11" s="723"/>
      <c r="SNS11" s="723"/>
      <c r="SNT11" s="723"/>
      <c r="SNU11" s="723"/>
      <c r="SNV11" s="723"/>
      <c r="SNW11" s="723"/>
      <c r="SNX11" s="723"/>
      <c r="SNY11" s="723"/>
      <c r="SNZ11" s="723"/>
      <c r="SOA11" s="723"/>
      <c r="SOB11" s="723"/>
      <c r="SOC11" s="723"/>
      <c r="SOD11" s="723"/>
      <c r="SOE11" s="723"/>
      <c r="SOF11" s="723"/>
      <c r="SOG11" s="723"/>
      <c r="SOH11" s="723"/>
      <c r="SOI11" s="723"/>
      <c r="SOJ11" s="723"/>
      <c r="SOK11" s="723"/>
      <c r="SOL11" s="723"/>
      <c r="SOM11" s="723"/>
      <c r="SON11" s="723"/>
      <c r="SOO11" s="723"/>
      <c r="SOP11" s="723"/>
      <c r="SOQ11" s="723"/>
      <c r="SOR11" s="723"/>
      <c r="SOS11" s="723"/>
      <c r="SOT11" s="723"/>
      <c r="SOU11" s="723"/>
      <c r="SOV11" s="723"/>
      <c r="SOW11" s="723"/>
      <c r="SOX11" s="723"/>
      <c r="SOY11" s="723"/>
      <c r="SOZ11" s="723"/>
      <c r="SPA11" s="723"/>
      <c r="SPB11" s="723"/>
      <c r="SPC11" s="723"/>
      <c r="SPD11" s="723"/>
      <c r="SPE11" s="723"/>
      <c r="SPF11" s="723"/>
      <c r="SPG11" s="723"/>
      <c r="SPH11" s="723"/>
      <c r="SPI11" s="723"/>
      <c r="SPJ11" s="723"/>
      <c r="SPK11" s="723"/>
      <c r="SPL11" s="723"/>
      <c r="SPM11" s="723"/>
      <c r="SPN11" s="723"/>
      <c r="SPO11" s="723"/>
      <c r="SPP11" s="723"/>
      <c r="SPQ11" s="723"/>
      <c r="SPR11" s="723"/>
      <c r="SPS11" s="723"/>
      <c r="SPT11" s="723"/>
      <c r="SPU11" s="723"/>
      <c r="SPV11" s="723"/>
      <c r="SPW11" s="723"/>
      <c r="SPX11" s="723"/>
      <c r="SPY11" s="723"/>
      <c r="SPZ11" s="723"/>
      <c r="SQA11" s="723"/>
      <c r="SQB11" s="723"/>
      <c r="SQC11" s="723"/>
      <c r="SQD11" s="723"/>
      <c r="SQE11" s="723"/>
      <c r="SQF11" s="723"/>
      <c r="SQG11" s="723"/>
      <c r="SQH11" s="723"/>
      <c r="SQI11" s="723"/>
      <c r="SQJ11" s="723"/>
      <c r="SQK11" s="723"/>
      <c r="SQL11" s="723"/>
      <c r="SQM11" s="723"/>
      <c r="SQN11" s="723"/>
      <c r="SQO11" s="723"/>
      <c r="SQP11" s="723"/>
      <c r="SQQ11" s="723"/>
      <c r="SQR11" s="723"/>
      <c r="SQS11" s="723"/>
      <c r="SQT11" s="723"/>
      <c r="SQU11" s="723"/>
      <c r="SQV11" s="723"/>
      <c r="SQW11" s="723"/>
      <c r="SQX11" s="723"/>
      <c r="SQY11" s="723"/>
      <c r="SQZ11" s="723"/>
      <c r="SRA11" s="723"/>
      <c r="SRB11" s="723"/>
      <c r="SRC11" s="723"/>
      <c r="SRD11" s="723"/>
      <c r="SRE11" s="723"/>
      <c r="SRF11" s="723"/>
      <c r="SRG11" s="723"/>
      <c r="SRH11" s="723"/>
      <c r="SRI11" s="723"/>
      <c r="SRJ11" s="723"/>
      <c r="SRK11" s="723"/>
      <c r="SRL11" s="723"/>
      <c r="SRM11" s="723"/>
      <c r="SRN11" s="723"/>
      <c r="SRO11" s="723"/>
      <c r="SRP11" s="723"/>
      <c r="SRQ11" s="723"/>
      <c r="SRR11" s="723"/>
      <c r="SRS11" s="723"/>
      <c r="SRT11" s="723"/>
      <c r="SRU11" s="723"/>
      <c r="SRV11" s="723"/>
      <c r="SRW11" s="723"/>
      <c r="SRX11" s="723"/>
      <c r="SRY11" s="723"/>
      <c r="SRZ11" s="723"/>
      <c r="SSA11" s="723"/>
      <c r="SSB11" s="723"/>
      <c r="SSC11" s="723"/>
      <c r="SSD11" s="723"/>
      <c r="SSE11" s="723"/>
      <c r="SSF11" s="723"/>
      <c r="SSG11" s="723"/>
      <c r="SSH11" s="723"/>
      <c r="SSI11" s="723"/>
      <c r="SSJ11" s="723"/>
      <c r="SSK11" s="723"/>
      <c r="SSL11" s="723"/>
      <c r="SSM11" s="723"/>
      <c r="SSN11" s="723"/>
      <c r="SSO11" s="723"/>
      <c r="SSP11" s="723"/>
      <c r="SSQ11" s="723"/>
      <c r="SSR11" s="723"/>
      <c r="SSS11" s="723"/>
      <c r="SST11" s="723"/>
      <c r="SSU11" s="723"/>
      <c r="SSV11" s="723"/>
      <c r="SSW11" s="723"/>
      <c r="SSX11" s="723"/>
      <c r="SSY11" s="723"/>
      <c r="SSZ11" s="723"/>
      <c r="STA11" s="723"/>
      <c r="STB11" s="723"/>
      <c r="STC11" s="723"/>
      <c r="STD11" s="723"/>
      <c r="STE11" s="723"/>
      <c r="STF11" s="723"/>
      <c r="STG11" s="723"/>
      <c r="STH11" s="723"/>
      <c r="STI11" s="723"/>
      <c r="STJ11" s="723"/>
      <c r="STK11" s="723"/>
      <c r="STL11" s="723"/>
      <c r="STM11" s="723"/>
      <c r="STN11" s="723"/>
      <c r="STO11" s="723"/>
      <c r="STP11" s="723"/>
      <c r="STQ11" s="723"/>
      <c r="STR11" s="723"/>
      <c r="STS11" s="723"/>
      <c r="STT11" s="723"/>
      <c r="STU11" s="723"/>
      <c r="STV11" s="723"/>
      <c r="STW11" s="723"/>
      <c r="STX11" s="723"/>
      <c r="STY11" s="723"/>
      <c r="STZ11" s="723"/>
      <c r="SUA11" s="723"/>
      <c r="SUB11" s="723"/>
      <c r="SUC11" s="723"/>
      <c r="SUD11" s="723"/>
      <c r="SUE11" s="723"/>
      <c r="SUF11" s="723"/>
      <c r="SUG11" s="723"/>
      <c r="SUH11" s="723"/>
      <c r="SUI11" s="723"/>
      <c r="SUJ11" s="723"/>
      <c r="SUK11" s="723"/>
      <c r="SUL11" s="723"/>
      <c r="SUM11" s="723"/>
      <c r="SUN11" s="723"/>
      <c r="SUO11" s="723"/>
      <c r="SUP11" s="723"/>
      <c r="SUQ11" s="723"/>
      <c r="SUR11" s="723"/>
      <c r="SUS11" s="723"/>
      <c r="SUT11" s="723"/>
      <c r="SUU11" s="723"/>
      <c r="SUV11" s="723"/>
      <c r="SUW11" s="723"/>
      <c r="SUX11" s="723"/>
      <c r="SUY11" s="723"/>
      <c r="SUZ11" s="723"/>
      <c r="SVA11" s="723"/>
      <c r="SVB11" s="723"/>
      <c r="SVC11" s="723"/>
      <c r="SVD11" s="723"/>
      <c r="SVE11" s="723"/>
      <c r="SVF11" s="723"/>
      <c r="SVG11" s="723"/>
      <c r="SVH11" s="723"/>
      <c r="SVI11" s="723"/>
      <c r="SVJ11" s="723"/>
      <c r="SVK11" s="723"/>
      <c r="SVL11" s="723"/>
      <c r="SVM11" s="723"/>
      <c r="SVN11" s="723"/>
      <c r="SVO11" s="723"/>
      <c r="SVP11" s="723"/>
      <c r="SVQ11" s="723"/>
      <c r="SVR11" s="723"/>
      <c r="SVS11" s="723"/>
      <c r="SVT11" s="723"/>
      <c r="SVU11" s="723"/>
      <c r="SVV11" s="723"/>
      <c r="SVW11" s="723"/>
      <c r="SVX11" s="723"/>
      <c r="SVY11" s="723"/>
      <c r="SVZ11" s="723"/>
      <c r="SWA11" s="723"/>
      <c r="SWB11" s="723"/>
      <c r="SWC11" s="723"/>
      <c r="SWD11" s="723"/>
      <c r="SWE11" s="723"/>
      <c r="SWF11" s="723"/>
      <c r="SWG11" s="723"/>
      <c r="SWH11" s="723"/>
      <c r="SWI11" s="723"/>
      <c r="SWJ11" s="723"/>
      <c r="SWK11" s="723"/>
      <c r="SWL11" s="723"/>
      <c r="SWM11" s="723"/>
      <c r="SWN11" s="723"/>
      <c r="SWO11" s="723"/>
      <c r="SWP11" s="723"/>
      <c r="SWQ11" s="723"/>
      <c r="SWR11" s="723"/>
      <c r="SWS11" s="723"/>
      <c r="SWT11" s="723"/>
      <c r="SWU11" s="723"/>
      <c r="SWV11" s="723"/>
      <c r="SWW11" s="723"/>
      <c r="SWX11" s="723"/>
      <c r="SWY11" s="723"/>
      <c r="SWZ11" s="723"/>
      <c r="SXA11" s="723"/>
      <c r="SXB11" s="723"/>
      <c r="SXC11" s="723"/>
      <c r="SXD11" s="723"/>
      <c r="SXE11" s="723"/>
      <c r="SXF11" s="723"/>
      <c r="SXG11" s="723"/>
      <c r="SXH11" s="723"/>
      <c r="SXI11" s="723"/>
      <c r="SXJ11" s="723"/>
      <c r="SXK11" s="723"/>
      <c r="SXL11" s="723"/>
      <c r="SXM11" s="723"/>
      <c r="SXN11" s="723"/>
      <c r="SXO11" s="723"/>
      <c r="SXP11" s="723"/>
      <c r="SXQ11" s="723"/>
      <c r="SXR11" s="723"/>
      <c r="SXS11" s="723"/>
      <c r="SXT11" s="723"/>
      <c r="SXU11" s="723"/>
      <c r="SXV11" s="723"/>
      <c r="SXW11" s="723"/>
      <c r="SXX11" s="723"/>
      <c r="SXY11" s="723"/>
      <c r="SXZ11" s="723"/>
      <c r="SYA11" s="723"/>
      <c r="SYB11" s="723"/>
      <c r="SYC11" s="723"/>
      <c r="SYD11" s="723"/>
      <c r="SYE11" s="723"/>
      <c r="SYF11" s="723"/>
      <c r="SYG11" s="723"/>
      <c r="SYH11" s="723"/>
      <c r="SYI11" s="723"/>
      <c r="SYJ11" s="723"/>
      <c r="SYK11" s="723"/>
      <c r="SYL11" s="723"/>
      <c r="SYM11" s="723"/>
      <c r="SYN11" s="723"/>
      <c r="SYO11" s="723"/>
      <c r="SYP11" s="723"/>
      <c r="SYQ11" s="723"/>
      <c r="SYR11" s="723"/>
      <c r="SYS11" s="723"/>
      <c r="SYT11" s="723"/>
      <c r="SYU11" s="723"/>
      <c r="SYV11" s="723"/>
      <c r="SYW11" s="723"/>
      <c r="SYX11" s="723"/>
      <c r="SYY11" s="723"/>
      <c r="SYZ11" s="723"/>
      <c r="SZA11" s="723"/>
      <c r="SZB11" s="723"/>
      <c r="SZC11" s="723"/>
      <c r="SZD11" s="723"/>
      <c r="SZE11" s="723"/>
      <c r="SZF11" s="723"/>
      <c r="SZG11" s="723"/>
      <c r="SZH11" s="723"/>
      <c r="SZI11" s="723"/>
      <c r="SZJ11" s="723"/>
      <c r="SZK11" s="723"/>
      <c r="SZL11" s="723"/>
      <c r="SZM11" s="723"/>
      <c r="SZN11" s="723"/>
      <c r="SZO11" s="723"/>
      <c r="SZP11" s="723"/>
      <c r="SZQ11" s="723"/>
      <c r="SZR11" s="723"/>
      <c r="SZS11" s="723"/>
      <c r="SZT11" s="723"/>
      <c r="SZU11" s="723"/>
      <c r="SZV11" s="723"/>
      <c r="SZW11" s="723"/>
      <c r="SZX11" s="723"/>
      <c r="SZY11" s="723"/>
      <c r="SZZ11" s="723"/>
      <c r="TAA11" s="723"/>
      <c r="TAB11" s="723"/>
      <c r="TAC11" s="723"/>
      <c r="TAD11" s="723"/>
      <c r="TAE11" s="723"/>
      <c r="TAF11" s="723"/>
      <c r="TAG11" s="723"/>
      <c r="TAH11" s="723"/>
      <c r="TAI11" s="723"/>
      <c r="TAJ11" s="723"/>
      <c r="TAK11" s="723"/>
      <c r="TAL11" s="723"/>
      <c r="TAM11" s="723"/>
      <c r="TAN11" s="723"/>
      <c r="TAO11" s="723"/>
      <c r="TAP11" s="723"/>
      <c r="TAQ11" s="723"/>
      <c r="TAR11" s="723"/>
      <c r="TAS11" s="723"/>
      <c r="TAT11" s="723"/>
      <c r="TAU11" s="723"/>
      <c r="TAV11" s="723"/>
      <c r="TAW11" s="723"/>
      <c r="TAX11" s="723"/>
      <c r="TAY11" s="723"/>
      <c r="TAZ11" s="723"/>
      <c r="TBA11" s="723"/>
      <c r="TBB11" s="723"/>
      <c r="TBC11" s="723"/>
      <c r="TBD11" s="723"/>
      <c r="TBE11" s="723"/>
      <c r="TBF11" s="723"/>
      <c r="TBG11" s="723"/>
      <c r="TBH11" s="723"/>
      <c r="TBI11" s="723"/>
      <c r="TBJ11" s="723"/>
      <c r="TBK11" s="723"/>
      <c r="TBL11" s="723"/>
      <c r="TBM11" s="723"/>
      <c r="TBN11" s="723"/>
      <c r="TBO11" s="723"/>
      <c r="TBP11" s="723"/>
      <c r="TBQ11" s="723"/>
      <c r="TBR11" s="723"/>
      <c r="TBS11" s="723"/>
      <c r="TBT11" s="723"/>
      <c r="TBU11" s="723"/>
      <c r="TBV11" s="723"/>
      <c r="TBW11" s="723"/>
      <c r="TBX11" s="723"/>
      <c r="TBY11" s="723"/>
      <c r="TBZ11" s="723"/>
      <c r="TCA11" s="723"/>
      <c r="TCB11" s="723"/>
      <c r="TCC11" s="723"/>
      <c r="TCD11" s="723"/>
      <c r="TCE11" s="723"/>
      <c r="TCF11" s="723"/>
      <c r="TCG11" s="723"/>
      <c r="TCH11" s="723"/>
      <c r="TCI11" s="723"/>
      <c r="TCJ11" s="723"/>
      <c r="TCK11" s="723"/>
      <c r="TCL11" s="723"/>
      <c r="TCM11" s="723"/>
      <c r="TCN11" s="723"/>
      <c r="TCO11" s="723"/>
      <c r="TCP11" s="723"/>
      <c r="TCQ11" s="723"/>
      <c r="TCR11" s="723"/>
      <c r="TCS11" s="723"/>
      <c r="TCT11" s="723"/>
      <c r="TCU11" s="723"/>
      <c r="TCV11" s="723"/>
      <c r="TCW11" s="723"/>
      <c r="TCX11" s="723"/>
      <c r="TCY11" s="723"/>
      <c r="TCZ11" s="723"/>
      <c r="TDA11" s="723"/>
      <c r="TDB11" s="723"/>
      <c r="TDC11" s="723"/>
      <c r="TDD11" s="723"/>
      <c r="TDE11" s="723"/>
      <c r="TDF11" s="723"/>
      <c r="TDG11" s="723"/>
      <c r="TDH11" s="723"/>
      <c r="TDI11" s="723"/>
      <c r="TDJ11" s="723"/>
      <c r="TDK11" s="723"/>
      <c r="TDL11" s="723"/>
      <c r="TDM11" s="723"/>
      <c r="TDN11" s="723"/>
      <c r="TDO11" s="723"/>
      <c r="TDP11" s="723"/>
      <c r="TDQ11" s="723"/>
      <c r="TDR11" s="723"/>
      <c r="TDS11" s="723"/>
      <c r="TDT11" s="723"/>
      <c r="TDU11" s="723"/>
      <c r="TDV11" s="723"/>
      <c r="TDW11" s="723"/>
      <c r="TDX11" s="723"/>
      <c r="TDY11" s="723"/>
      <c r="TDZ11" s="723"/>
      <c r="TEA11" s="723"/>
      <c r="TEB11" s="723"/>
      <c r="TEC11" s="723"/>
      <c r="TED11" s="723"/>
      <c r="TEE11" s="723"/>
      <c r="TEF11" s="723"/>
      <c r="TEG11" s="723"/>
      <c r="TEH11" s="723"/>
      <c r="TEI11" s="723"/>
      <c r="TEJ11" s="723"/>
      <c r="TEK11" s="723"/>
      <c r="TEL11" s="723"/>
      <c r="TEM11" s="723"/>
      <c r="TEN11" s="723"/>
      <c r="TEO11" s="723"/>
      <c r="TEP11" s="723"/>
      <c r="TEQ11" s="723"/>
      <c r="TER11" s="723"/>
      <c r="TES11" s="723"/>
      <c r="TET11" s="723"/>
      <c r="TEU11" s="723"/>
      <c r="TEV11" s="723"/>
      <c r="TEW11" s="723"/>
      <c r="TEX11" s="723"/>
      <c r="TEY11" s="723"/>
      <c r="TEZ11" s="723"/>
      <c r="TFA11" s="723"/>
      <c r="TFB11" s="723"/>
      <c r="TFC11" s="723"/>
      <c r="TFD11" s="723"/>
      <c r="TFE11" s="723"/>
      <c r="TFF11" s="723"/>
      <c r="TFG11" s="723"/>
      <c r="TFH11" s="723"/>
      <c r="TFI11" s="723"/>
      <c r="TFJ11" s="723"/>
      <c r="TFK11" s="723"/>
      <c r="TFL11" s="723"/>
      <c r="TFM11" s="723"/>
      <c r="TFN11" s="723"/>
      <c r="TFO11" s="723"/>
      <c r="TFP11" s="723"/>
      <c r="TFQ11" s="723"/>
      <c r="TFR11" s="723"/>
      <c r="TFS11" s="723"/>
      <c r="TFT11" s="723"/>
      <c r="TFU11" s="723"/>
      <c r="TFV11" s="723"/>
      <c r="TFW11" s="723"/>
      <c r="TFX11" s="723"/>
      <c r="TFY11" s="723"/>
      <c r="TFZ11" s="723"/>
      <c r="TGA11" s="723"/>
      <c r="TGB11" s="723"/>
      <c r="TGC11" s="723"/>
      <c r="TGD11" s="723"/>
      <c r="TGE11" s="723"/>
      <c r="TGF11" s="723"/>
      <c r="TGG11" s="723"/>
      <c r="TGH11" s="723"/>
      <c r="TGI11" s="723"/>
      <c r="TGJ11" s="723"/>
      <c r="TGK11" s="723"/>
      <c r="TGL11" s="723"/>
      <c r="TGM11" s="723"/>
      <c r="TGN11" s="723"/>
      <c r="TGO11" s="723"/>
      <c r="TGP11" s="723"/>
      <c r="TGQ11" s="723"/>
      <c r="TGR11" s="723"/>
      <c r="TGS11" s="723"/>
      <c r="TGT11" s="723"/>
      <c r="TGU11" s="723"/>
      <c r="TGV11" s="723"/>
      <c r="TGW11" s="723"/>
      <c r="TGX11" s="723"/>
      <c r="TGY11" s="723"/>
      <c r="TGZ11" s="723"/>
      <c r="THA11" s="723"/>
      <c r="THB11" s="723"/>
      <c r="THC11" s="723"/>
      <c r="THD11" s="723"/>
      <c r="THE11" s="723"/>
      <c r="THF11" s="723"/>
      <c r="THG11" s="723"/>
      <c r="THH11" s="723"/>
      <c r="THI11" s="723"/>
      <c r="THJ11" s="723"/>
      <c r="THK11" s="723"/>
      <c r="THL11" s="723"/>
      <c r="THM11" s="723"/>
      <c r="THN11" s="723"/>
      <c r="THO11" s="723"/>
      <c r="THP11" s="723"/>
      <c r="THQ11" s="723"/>
      <c r="THR11" s="723"/>
      <c r="THS11" s="723"/>
      <c r="THT11" s="723"/>
      <c r="THU11" s="723"/>
      <c r="THV11" s="723"/>
      <c r="THW11" s="723"/>
      <c r="THX11" s="723"/>
      <c r="THY11" s="723"/>
      <c r="THZ11" s="723"/>
      <c r="TIA11" s="723"/>
      <c r="TIB11" s="723"/>
      <c r="TIC11" s="723"/>
      <c r="TID11" s="723"/>
      <c r="TIE11" s="723"/>
      <c r="TIF11" s="723"/>
      <c r="TIG11" s="723"/>
      <c r="TIH11" s="723"/>
      <c r="TII11" s="723"/>
      <c r="TIJ11" s="723"/>
      <c r="TIK11" s="723"/>
      <c r="TIL11" s="723"/>
      <c r="TIM11" s="723"/>
      <c r="TIN11" s="723"/>
      <c r="TIO11" s="723"/>
      <c r="TIP11" s="723"/>
      <c r="TIQ11" s="723"/>
      <c r="TIR11" s="723"/>
      <c r="TIS11" s="723"/>
      <c r="TIT11" s="723"/>
      <c r="TIU11" s="723"/>
      <c r="TIV11" s="723"/>
      <c r="TIW11" s="723"/>
      <c r="TIX11" s="723"/>
      <c r="TIY11" s="723"/>
      <c r="TIZ11" s="723"/>
      <c r="TJA11" s="723"/>
      <c r="TJB11" s="723"/>
      <c r="TJC11" s="723"/>
      <c r="TJD11" s="723"/>
      <c r="TJE11" s="723"/>
      <c r="TJF11" s="723"/>
      <c r="TJG11" s="723"/>
      <c r="TJH11" s="723"/>
      <c r="TJI11" s="723"/>
      <c r="TJJ11" s="723"/>
      <c r="TJK11" s="723"/>
      <c r="TJL11" s="723"/>
      <c r="TJM11" s="723"/>
      <c r="TJN11" s="723"/>
      <c r="TJO11" s="723"/>
      <c r="TJP11" s="723"/>
      <c r="TJQ11" s="723"/>
      <c r="TJR11" s="723"/>
      <c r="TJS11" s="723"/>
      <c r="TJT11" s="723"/>
      <c r="TJU11" s="723"/>
      <c r="TJV11" s="723"/>
      <c r="TJW11" s="723"/>
      <c r="TJX11" s="723"/>
      <c r="TJY11" s="723"/>
      <c r="TJZ11" s="723"/>
      <c r="TKA11" s="723"/>
      <c r="TKB11" s="723"/>
      <c r="TKC11" s="723"/>
      <c r="TKD11" s="723"/>
      <c r="TKE11" s="723"/>
      <c r="TKF11" s="723"/>
      <c r="TKG11" s="723"/>
      <c r="TKH11" s="723"/>
      <c r="TKI11" s="723"/>
      <c r="TKJ11" s="723"/>
      <c r="TKK11" s="723"/>
      <c r="TKL11" s="723"/>
      <c r="TKM11" s="723"/>
      <c r="TKN11" s="723"/>
      <c r="TKO11" s="723"/>
      <c r="TKP11" s="723"/>
      <c r="TKQ11" s="723"/>
      <c r="TKR11" s="723"/>
      <c r="TKS11" s="723"/>
      <c r="TKT11" s="723"/>
      <c r="TKU11" s="723"/>
      <c r="TKV11" s="723"/>
      <c r="TKW11" s="723"/>
      <c r="TKX11" s="723"/>
      <c r="TKY11" s="723"/>
      <c r="TKZ11" s="723"/>
      <c r="TLA11" s="723"/>
      <c r="TLB11" s="723"/>
      <c r="TLC11" s="723"/>
      <c r="TLD11" s="723"/>
      <c r="TLE11" s="723"/>
      <c r="TLF11" s="723"/>
      <c r="TLG11" s="723"/>
      <c r="TLH11" s="723"/>
      <c r="TLI11" s="723"/>
      <c r="TLJ11" s="723"/>
      <c r="TLK11" s="723"/>
      <c r="TLL11" s="723"/>
      <c r="TLM11" s="723"/>
      <c r="TLN11" s="723"/>
      <c r="TLO11" s="723"/>
      <c r="TLP11" s="723"/>
      <c r="TLQ11" s="723"/>
      <c r="TLR11" s="723"/>
      <c r="TLS11" s="723"/>
      <c r="TLT11" s="723"/>
      <c r="TLU11" s="723"/>
      <c r="TLV11" s="723"/>
      <c r="TLW11" s="723"/>
      <c r="TLX11" s="723"/>
      <c r="TLY11" s="723"/>
      <c r="TLZ11" s="723"/>
      <c r="TMA11" s="723"/>
      <c r="TMB11" s="723"/>
      <c r="TMC11" s="723"/>
      <c r="TMD11" s="723"/>
      <c r="TME11" s="723"/>
      <c r="TMF11" s="723"/>
      <c r="TMG11" s="723"/>
      <c r="TMH11" s="723"/>
      <c r="TMI11" s="723"/>
      <c r="TMJ11" s="723"/>
      <c r="TMK11" s="723"/>
      <c r="TML11" s="723"/>
      <c r="TMM11" s="723"/>
      <c r="TMN11" s="723"/>
      <c r="TMO11" s="723"/>
      <c r="TMP11" s="723"/>
      <c r="TMQ11" s="723"/>
      <c r="TMR11" s="723"/>
      <c r="TMS11" s="723"/>
      <c r="TMT11" s="723"/>
      <c r="TMU11" s="723"/>
      <c r="TMV11" s="723"/>
      <c r="TMW11" s="723"/>
      <c r="TMX11" s="723"/>
      <c r="TMY11" s="723"/>
      <c r="TMZ11" s="723"/>
      <c r="TNA11" s="723"/>
      <c r="TNB11" s="723"/>
      <c r="TNC11" s="723"/>
      <c r="TND11" s="723"/>
      <c r="TNE11" s="723"/>
      <c r="TNF11" s="723"/>
      <c r="TNG11" s="723"/>
      <c r="TNH11" s="723"/>
      <c r="TNI11" s="723"/>
      <c r="TNJ11" s="723"/>
      <c r="TNK11" s="723"/>
      <c r="TNL11" s="723"/>
      <c r="TNM11" s="723"/>
      <c r="TNN11" s="723"/>
      <c r="TNO11" s="723"/>
      <c r="TNP11" s="723"/>
      <c r="TNQ11" s="723"/>
      <c r="TNR11" s="723"/>
      <c r="TNS11" s="723"/>
      <c r="TNT11" s="723"/>
      <c r="TNU11" s="723"/>
      <c r="TNV11" s="723"/>
      <c r="TNW11" s="723"/>
      <c r="TNX11" s="723"/>
      <c r="TNY11" s="723"/>
      <c r="TNZ11" s="723"/>
      <c r="TOA11" s="723"/>
      <c r="TOB11" s="723"/>
      <c r="TOC11" s="723"/>
      <c r="TOD11" s="723"/>
      <c r="TOE11" s="723"/>
      <c r="TOF11" s="723"/>
      <c r="TOG11" s="723"/>
      <c r="TOH11" s="723"/>
      <c r="TOI11" s="723"/>
      <c r="TOJ11" s="723"/>
      <c r="TOK11" s="723"/>
      <c r="TOL11" s="723"/>
      <c r="TOM11" s="723"/>
      <c r="TON11" s="723"/>
      <c r="TOO11" s="723"/>
      <c r="TOP11" s="723"/>
      <c r="TOQ11" s="723"/>
      <c r="TOR11" s="723"/>
      <c r="TOS11" s="723"/>
      <c r="TOT11" s="723"/>
      <c r="TOU11" s="723"/>
      <c r="TOV11" s="723"/>
      <c r="TOW11" s="723"/>
      <c r="TOX11" s="723"/>
      <c r="TOY11" s="723"/>
      <c r="TOZ11" s="723"/>
      <c r="TPA11" s="723"/>
      <c r="TPB11" s="723"/>
      <c r="TPC11" s="723"/>
      <c r="TPD11" s="723"/>
      <c r="TPE11" s="723"/>
      <c r="TPF11" s="723"/>
      <c r="TPG11" s="723"/>
      <c r="TPH11" s="723"/>
      <c r="TPI11" s="723"/>
      <c r="TPJ11" s="723"/>
      <c r="TPK11" s="723"/>
      <c r="TPL11" s="723"/>
      <c r="TPM11" s="723"/>
      <c r="TPN11" s="723"/>
      <c r="TPO11" s="723"/>
      <c r="TPP11" s="723"/>
      <c r="TPQ11" s="723"/>
      <c r="TPR11" s="723"/>
      <c r="TPS11" s="723"/>
      <c r="TPT11" s="723"/>
      <c r="TPU11" s="723"/>
      <c r="TPV11" s="723"/>
      <c r="TPW11" s="723"/>
      <c r="TPX11" s="723"/>
      <c r="TPY11" s="723"/>
      <c r="TPZ11" s="723"/>
      <c r="TQA11" s="723"/>
      <c r="TQB11" s="723"/>
      <c r="TQC11" s="723"/>
      <c r="TQD11" s="723"/>
      <c r="TQE11" s="723"/>
      <c r="TQF11" s="723"/>
      <c r="TQG11" s="723"/>
      <c r="TQH11" s="723"/>
      <c r="TQI11" s="723"/>
      <c r="TQJ11" s="723"/>
      <c r="TQK11" s="723"/>
      <c r="TQL11" s="723"/>
      <c r="TQM11" s="723"/>
      <c r="TQN11" s="723"/>
      <c r="TQO11" s="723"/>
      <c r="TQP11" s="723"/>
      <c r="TQQ11" s="723"/>
      <c r="TQR11" s="723"/>
      <c r="TQS11" s="723"/>
      <c r="TQT11" s="723"/>
      <c r="TQU11" s="723"/>
      <c r="TQV11" s="723"/>
      <c r="TQW11" s="723"/>
      <c r="TQX11" s="723"/>
      <c r="TQY11" s="723"/>
      <c r="TQZ11" s="723"/>
      <c r="TRA11" s="723"/>
      <c r="TRB11" s="723"/>
      <c r="TRC11" s="723"/>
      <c r="TRD11" s="723"/>
      <c r="TRE11" s="723"/>
      <c r="TRF11" s="723"/>
      <c r="TRG11" s="723"/>
      <c r="TRH11" s="723"/>
      <c r="TRI11" s="723"/>
      <c r="TRJ11" s="723"/>
      <c r="TRK11" s="723"/>
      <c r="TRL11" s="723"/>
      <c r="TRM11" s="723"/>
      <c r="TRN11" s="723"/>
      <c r="TRO11" s="723"/>
      <c r="TRP11" s="723"/>
      <c r="TRQ11" s="723"/>
      <c r="TRR11" s="723"/>
      <c r="TRS11" s="723"/>
      <c r="TRT11" s="723"/>
      <c r="TRU11" s="723"/>
      <c r="TRV11" s="723"/>
      <c r="TRW11" s="723"/>
      <c r="TRX11" s="723"/>
      <c r="TRY11" s="723"/>
      <c r="TRZ11" s="723"/>
      <c r="TSA11" s="723"/>
      <c r="TSB11" s="723"/>
      <c r="TSC11" s="723"/>
      <c r="TSD11" s="723"/>
      <c r="TSE11" s="723"/>
      <c r="TSF11" s="723"/>
      <c r="TSG11" s="723"/>
      <c r="TSH11" s="723"/>
      <c r="TSI11" s="723"/>
      <c r="TSJ11" s="723"/>
      <c r="TSK11" s="723"/>
      <c r="TSL11" s="723"/>
      <c r="TSM11" s="723"/>
      <c r="TSN11" s="723"/>
      <c r="TSO11" s="723"/>
      <c r="TSP11" s="723"/>
      <c r="TSQ11" s="723"/>
      <c r="TSR11" s="723"/>
      <c r="TSS11" s="723"/>
      <c r="TST11" s="723"/>
      <c r="TSU11" s="723"/>
      <c r="TSV11" s="723"/>
      <c r="TSW11" s="723"/>
      <c r="TSX11" s="723"/>
      <c r="TSY11" s="723"/>
      <c r="TSZ11" s="723"/>
      <c r="TTA11" s="723"/>
      <c r="TTB11" s="723"/>
      <c r="TTC11" s="723"/>
      <c r="TTD11" s="723"/>
      <c r="TTE11" s="723"/>
      <c r="TTF11" s="723"/>
      <c r="TTG11" s="723"/>
      <c r="TTH11" s="723"/>
      <c r="TTI11" s="723"/>
      <c r="TTJ11" s="723"/>
      <c r="TTK11" s="723"/>
      <c r="TTL11" s="723"/>
      <c r="TTM11" s="723"/>
      <c r="TTN11" s="723"/>
      <c r="TTO11" s="723"/>
      <c r="TTP11" s="723"/>
      <c r="TTQ11" s="723"/>
      <c r="TTR11" s="723"/>
      <c r="TTS11" s="723"/>
      <c r="TTT11" s="723"/>
      <c r="TTU11" s="723"/>
      <c r="TTV11" s="723"/>
      <c r="TTW11" s="723"/>
      <c r="TTX11" s="723"/>
      <c r="TTY11" s="723"/>
      <c r="TTZ11" s="723"/>
      <c r="TUA11" s="723"/>
      <c r="TUB11" s="723"/>
      <c r="TUC11" s="723"/>
      <c r="TUD11" s="723"/>
      <c r="TUE11" s="723"/>
      <c r="TUF11" s="723"/>
      <c r="TUG11" s="723"/>
      <c r="TUH11" s="723"/>
      <c r="TUI11" s="723"/>
      <c r="TUJ11" s="723"/>
      <c r="TUK11" s="723"/>
      <c r="TUL11" s="723"/>
      <c r="TUM11" s="723"/>
      <c r="TUN11" s="723"/>
      <c r="TUO11" s="723"/>
      <c r="TUP11" s="723"/>
      <c r="TUQ11" s="723"/>
      <c r="TUR11" s="723"/>
      <c r="TUS11" s="723"/>
      <c r="TUT11" s="723"/>
      <c r="TUU11" s="723"/>
      <c r="TUV11" s="723"/>
      <c r="TUW11" s="723"/>
      <c r="TUX11" s="723"/>
      <c r="TUY11" s="723"/>
      <c r="TUZ11" s="723"/>
      <c r="TVA11" s="723"/>
      <c r="TVB11" s="723"/>
      <c r="TVC11" s="723"/>
      <c r="TVD11" s="723"/>
      <c r="TVE11" s="723"/>
      <c r="TVF11" s="723"/>
      <c r="TVG11" s="723"/>
      <c r="TVH11" s="723"/>
      <c r="TVI11" s="723"/>
      <c r="TVJ11" s="723"/>
      <c r="TVK11" s="723"/>
      <c r="TVL11" s="723"/>
      <c r="TVM11" s="723"/>
      <c r="TVN11" s="723"/>
      <c r="TVO11" s="723"/>
      <c r="TVP11" s="723"/>
      <c r="TVQ11" s="723"/>
      <c r="TVR11" s="723"/>
      <c r="TVS11" s="723"/>
      <c r="TVT11" s="723"/>
      <c r="TVU11" s="723"/>
      <c r="TVV11" s="723"/>
      <c r="TVW11" s="723"/>
      <c r="TVX11" s="723"/>
      <c r="TVY11" s="723"/>
      <c r="TVZ11" s="723"/>
      <c r="TWA11" s="723"/>
      <c r="TWB11" s="723"/>
      <c r="TWC11" s="723"/>
      <c r="TWD11" s="723"/>
      <c r="TWE11" s="723"/>
      <c r="TWF11" s="723"/>
      <c r="TWG11" s="723"/>
      <c r="TWH11" s="723"/>
      <c r="TWI11" s="723"/>
      <c r="TWJ11" s="723"/>
      <c r="TWK11" s="723"/>
      <c r="TWL11" s="723"/>
      <c r="TWM11" s="723"/>
      <c r="TWN11" s="723"/>
      <c r="TWO11" s="723"/>
      <c r="TWP11" s="723"/>
      <c r="TWQ11" s="723"/>
      <c r="TWR11" s="723"/>
      <c r="TWS11" s="723"/>
      <c r="TWT11" s="723"/>
      <c r="TWU11" s="723"/>
      <c r="TWV11" s="723"/>
      <c r="TWW11" s="723"/>
      <c r="TWX11" s="723"/>
      <c r="TWY11" s="723"/>
      <c r="TWZ11" s="723"/>
      <c r="TXA11" s="723"/>
      <c r="TXB11" s="723"/>
      <c r="TXC11" s="723"/>
      <c r="TXD11" s="723"/>
      <c r="TXE11" s="723"/>
      <c r="TXF11" s="723"/>
      <c r="TXG11" s="723"/>
      <c r="TXH11" s="723"/>
      <c r="TXI11" s="723"/>
      <c r="TXJ11" s="723"/>
      <c r="TXK11" s="723"/>
      <c r="TXL11" s="723"/>
      <c r="TXM11" s="723"/>
      <c r="TXN11" s="723"/>
      <c r="TXO11" s="723"/>
      <c r="TXP11" s="723"/>
      <c r="TXQ11" s="723"/>
      <c r="TXR11" s="723"/>
      <c r="TXS11" s="723"/>
      <c r="TXT11" s="723"/>
      <c r="TXU11" s="723"/>
      <c r="TXV11" s="723"/>
      <c r="TXW11" s="723"/>
      <c r="TXX11" s="723"/>
      <c r="TXY11" s="723"/>
      <c r="TXZ11" s="723"/>
      <c r="TYA11" s="723"/>
      <c r="TYB11" s="723"/>
      <c r="TYC11" s="723"/>
      <c r="TYD11" s="723"/>
      <c r="TYE11" s="723"/>
      <c r="TYF11" s="723"/>
      <c r="TYG11" s="723"/>
      <c r="TYH11" s="723"/>
      <c r="TYI11" s="723"/>
      <c r="TYJ11" s="723"/>
      <c r="TYK11" s="723"/>
      <c r="TYL11" s="723"/>
      <c r="TYM11" s="723"/>
      <c r="TYN11" s="723"/>
      <c r="TYO11" s="723"/>
      <c r="TYP11" s="723"/>
      <c r="TYQ11" s="723"/>
      <c r="TYR11" s="723"/>
      <c r="TYS11" s="723"/>
      <c r="TYT11" s="723"/>
      <c r="TYU11" s="723"/>
      <c r="TYV11" s="723"/>
      <c r="TYW11" s="723"/>
      <c r="TYX11" s="723"/>
      <c r="TYY11" s="723"/>
      <c r="TYZ11" s="723"/>
      <c r="TZA11" s="723"/>
      <c r="TZB11" s="723"/>
      <c r="TZC11" s="723"/>
      <c r="TZD11" s="723"/>
      <c r="TZE11" s="723"/>
      <c r="TZF11" s="723"/>
      <c r="TZG11" s="723"/>
      <c r="TZH11" s="723"/>
      <c r="TZI11" s="723"/>
      <c r="TZJ11" s="723"/>
      <c r="TZK11" s="723"/>
      <c r="TZL11" s="723"/>
      <c r="TZM11" s="723"/>
      <c r="TZN11" s="723"/>
      <c r="TZO11" s="723"/>
      <c r="TZP11" s="723"/>
      <c r="TZQ11" s="723"/>
      <c r="TZR11" s="723"/>
      <c r="TZS11" s="723"/>
      <c r="TZT11" s="723"/>
      <c r="TZU11" s="723"/>
      <c r="TZV11" s="723"/>
      <c r="TZW11" s="723"/>
      <c r="TZX11" s="723"/>
      <c r="TZY11" s="723"/>
      <c r="TZZ11" s="723"/>
      <c r="UAA11" s="723"/>
      <c r="UAB11" s="723"/>
      <c r="UAC11" s="723"/>
      <c r="UAD11" s="723"/>
      <c r="UAE11" s="723"/>
      <c r="UAF11" s="723"/>
      <c r="UAG11" s="723"/>
      <c r="UAH11" s="723"/>
      <c r="UAI11" s="723"/>
      <c r="UAJ11" s="723"/>
      <c r="UAK11" s="723"/>
      <c r="UAL11" s="723"/>
      <c r="UAM11" s="723"/>
      <c r="UAN11" s="723"/>
      <c r="UAO11" s="723"/>
      <c r="UAP11" s="723"/>
      <c r="UAQ11" s="723"/>
      <c r="UAR11" s="723"/>
      <c r="UAS11" s="723"/>
      <c r="UAT11" s="723"/>
      <c r="UAU11" s="723"/>
      <c r="UAV11" s="723"/>
      <c r="UAW11" s="723"/>
      <c r="UAX11" s="723"/>
      <c r="UAY11" s="723"/>
      <c r="UAZ11" s="723"/>
      <c r="UBA11" s="723"/>
      <c r="UBB11" s="723"/>
      <c r="UBC11" s="723"/>
      <c r="UBD11" s="723"/>
      <c r="UBE11" s="723"/>
      <c r="UBF11" s="723"/>
      <c r="UBG11" s="723"/>
      <c r="UBH11" s="723"/>
      <c r="UBI11" s="723"/>
      <c r="UBJ11" s="723"/>
      <c r="UBK11" s="723"/>
      <c r="UBL11" s="723"/>
      <c r="UBM11" s="723"/>
      <c r="UBN11" s="723"/>
      <c r="UBO11" s="723"/>
      <c r="UBP11" s="723"/>
      <c r="UBQ11" s="723"/>
      <c r="UBR11" s="723"/>
      <c r="UBS11" s="723"/>
      <c r="UBT11" s="723"/>
      <c r="UBU11" s="723"/>
      <c r="UBV11" s="723"/>
      <c r="UBW11" s="723"/>
      <c r="UBX11" s="723"/>
      <c r="UBY11" s="723"/>
      <c r="UBZ11" s="723"/>
      <c r="UCA11" s="723"/>
      <c r="UCB11" s="723"/>
      <c r="UCC11" s="723"/>
      <c r="UCD11" s="723"/>
      <c r="UCE11" s="723"/>
      <c r="UCF11" s="723"/>
      <c r="UCG11" s="723"/>
      <c r="UCH11" s="723"/>
      <c r="UCI11" s="723"/>
      <c r="UCJ11" s="723"/>
      <c r="UCK11" s="723"/>
      <c r="UCL11" s="723"/>
      <c r="UCM11" s="723"/>
      <c r="UCN11" s="723"/>
      <c r="UCO11" s="723"/>
      <c r="UCP11" s="723"/>
      <c r="UCQ11" s="723"/>
      <c r="UCR11" s="723"/>
      <c r="UCS11" s="723"/>
      <c r="UCT11" s="723"/>
      <c r="UCU11" s="723"/>
      <c r="UCV11" s="723"/>
      <c r="UCW11" s="723"/>
      <c r="UCX11" s="723"/>
      <c r="UCY11" s="723"/>
      <c r="UCZ11" s="723"/>
      <c r="UDA11" s="723"/>
      <c r="UDB11" s="723"/>
      <c r="UDC11" s="723"/>
      <c r="UDD11" s="723"/>
      <c r="UDE11" s="723"/>
      <c r="UDF11" s="723"/>
      <c r="UDG11" s="723"/>
      <c r="UDH11" s="723"/>
      <c r="UDI11" s="723"/>
      <c r="UDJ11" s="723"/>
      <c r="UDK11" s="723"/>
      <c r="UDL11" s="723"/>
      <c r="UDM11" s="723"/>
      <c r="UDN11" s="723"/>
      <c r="UDO11" s="723"/>
      <c r="UDP11" s="723"/>
      <c r="UDQ11" s="723"/>
      <c r="UDR11" s="723"/>
      <c r="UDS11" s="723"/>
      <c r="UDT11" s="723"/>
      <c r="UDU11" s="723"/>
      <c r="UDV11" s="723"/>
      <c r="UDW11" s="723"/>
      <c r="UDX11" s="723"/>
      <c r="UDY11" s="723"/>
      <c r="UDZ11" s="723"/>
      <c r="UEA11" s="723"/>
      <c r="UEB11" s="723"/>
      <c r="UEC11" s="723"/>
      <c r="UED11" s="723"/>
      <c r="UEE11" s="723"/>
      <c r="UEF11" s="723"/>
      <c r="UEG11" s="723"/>
      <c r="UEH11" s="723"/>
      <c r="UEI11" s="723"/>
      <c r="UEJ11" s="723"/>
      <c r="UEK11" s="723"/>
      <c r="UEL11" s="723"/>
      <c r="UEM11" s="723"/>
      <c r="UEN11" s="723"/>
      <c r="UEO11" s="723"/>
      <c r="UEP11" s="723"/>
      <c r="UEQ11" s="723"/>
      <c r="UER11" s="723"/>
      <c r="UES11" s="723"/>
      <c r="UET11" s="723"/>
      <c r="UEU11" s="723"/>
      <c r="UEV11" s="723"/>
      <c r="UEW11" s="723"/>
      <c r="UEX11" s="723"/>
      <c r="UEY11" s="723"/>
      <c r="UEZ11" s="723"/>
      <c r="UFA11" s="723"/>
      <c r="UFB11" s="723"/>
      <c r="UFC11" s="723"/>
      <c r="UFD11" s="723"/>
      <c r="UFE11" s="723"/>
      <c r="UFF11" s="723"/>
      <c r="UFG11" s="723"/>
      <c r="UFH11" s="723"/>
      <c r="UFI11" s="723"/>
      <c r="UFJ11" s="723"/>
      <c r="UFK11" s="723"/>
      <c r="UFL11" s="723"/>
      <c r="UFM11" s="723"/>
      <c r="UFN11" s="723"/>
      <c r="UFO11" s="723"/>
      <c r="UFP11" s="723"/>
      <c r="UFQ11" s="723"/>
      <c r="UFR11" s="723"/>
      <c r="UFS11" s="723"/>
      <c r="UFT11" s="723"/>
      <c r="UFU11" s="723"/>
      <c r="UFV11" s="723"/>
      <c r="UFW11" s="723"/>
      <c r="UFX11" s="723"/>
      <c r="UFY11" s="723"/>
      <c r="UFZ11" s="723"/>
      <c r="UGA11" s="723"/>
      <c r="UGB11" s="723"/>
      <c r="UGC11" s="723"/>
      <c r="UGD11" s="723"/>
      <c r="UGE11" s="723"/>
      <c r="UGF11" s="723"/>
      <c r="UGG11" s="723"/>
      <c r="UGH11" s="723"/>
      <c r="UGI11" s="723"/>
      <c r="UGJ11" s="723"/>
      <c r="UGK11" s="723"/>
      <c r="UGL11" s="723"/>
      <c r="UGM11" s="723"/>
      <c r="UGN11" s="723"/>
      <c r="UGO11" s="723"/>
      <c r="UGP11" s="723"/>
      <c r="UGQ11" s="723"/>
      <c r="UGR11" s="723"/>
      <c r="UGS11" s="723"/>
      <c r="UGT11" s="723"/>
      <c r="UGU11" s="723"/>
      <c r="UGV11" s="723"/>
      <c r="UGW11" s="723"/>
      <c r="UGX11" s="723"/>
      <c r="UGY11" s="723"/>
      <c r="UGZ11" s="723"/>
      <c r="UHA11" s="723"/>
      <c r="UHB11" s="723"/>
      <c r="UHC11" s="723"/>
      <c r="UHD11" s="723"/>
      <c r="UHE11" s="723"/>
      <c r="UHF11" s="723"/>
      <c r="UHG11" s="723"/>
      <c r="UHH11" s="723"/>
      <c r="UHI11" s="723"/>
      <c r="UHJ11" s="723"/>
      <c r="UHK11" s="723"/>
      <c r="UHL11" s="723"/>
      <c r="UHM11" s="723"/>
      <c r="UHN11" s="723"/>
      <c r="UHO11" s="723"/>
      <c r="UHP11" s="723"/>
      <c r="UHQ11" s="723"/>
      <c r="UHR11" s="723"/>
      <c r="UHS11" s="723"/>
      <c r="UHT11" s="723"/>
      <c r="UHU11" s="723"/>
      <c r="UHV11" s="723"/>
      <c r="UHW11" s="723"/>
      <c r="UHX11" s="723"/>
      <c r="UHY11" s="723"/>
      <c r="UHZ11" s="723"/>
      <c r="UIA11" s="723"/>
      <c r="UIB11" s="723"/>
      <c r="UIC11" s="723"/>
      <c r="UID11" s="723"/>
      <c r="UIE11" s="723"/>
      <c r="UIF11" s="723"/>
      <c r="UIG11" s="723"/>
      <c r="UIH11" s="723"/>
      <c r="UII11" s="723"/>
      <c r="UIJ11" s="723"/>
      <c r="UIK11" s="723"/>
      <c r="UIL11" s="723"/>
      <c r="UIM11" s="723"/>
      <c r="UIN11" s="723"/>
      <c r="UIO11" s="723"/>
      <c r="UIP11" s="723"/>
      <c r="UIQ11" s="723"/>
      <c r="UIR11" s="723"/>
      <c r="UIS11" s="723"/>
      <c r="UIT11" s="723"/>
      <c r="UIU11" s="723"/>
      <c r="UIV11" s="723"/>
      <c r="UIW11" s="723"/>
      <c r="UIX11" s="723"/>
      <c r="UIY11" s="723"/>
      <c r="UIZ11" s="723"/>
      <c r="UJA11" s="723"/>
      <c r="UJB11" s="723"/>
      <c r="UJC11" s="723"/>
      <c r="UJD11" s="723"/>
      <c r="UJE11" s="723"/>
      <c r="UJF11" s="723"/>
      <c r="UJG11" s="723"/>
      <c r="UJH11" s="723"/>
      <c r="UJI11" s="723"/>
      <c r="UJJ11" s="723"/>
      <c r="UJK11" s="723"/>
      <c r="UJL11" s="723"/>
      <c r="UJM11" s="723"/>
      <c r="UJN11" s="723"/>
      <c r="UJO11" s="723"/>
      <c r="UJP11" s="723"/>
      <c r="UJQ11" s="723"/>
      <c r="UJR11" s="723"/>
      <c r="UJS11" s="723"/>
      <c r="UJT11" s="723"/>
      <c r="UJU11" s="723"/>
      <c r="UJV11" s="723"/>
      <c r="UJW11" s="723"/>
      <c r="UJX11" s="723"/>
      <c r="UJY11" s="723"/>
      <c r="UJZ11" s="723"/>
      <c r="UKA11" s="723"/>
      <c r="UKB11" s="723"/>
      <c r="UKC11" s="723"/>
      <c r="UKD11" s="723"/>
      <c r="UKE11" s="723"/>
      <c r="UKF11" s="723"/>
      <c r="UKG11" s="723"/>
      <c r="UKH11" s="723"/>
      <c r="UKI11" s="723"/>
      <c r="UKJ11" s="723"/>
      <c r="UKK11" s="723"/>
      <c r="UKL11" s="723"/>
      <c r="UKM11" s="723"/>
      <c r="UKN11" s="723"/>
      <c r="UKO11" s="723"/>
      <c r="UKP11" s="723"/>
      <c r="UKQ11" s="723"/>
      <c r="UKR11" s="723"/>
      <c r="UKS11" s="723"/>
      <c r="UKT11" s="723"/>
      <c r="UKU11" s="723"/>
      <c r="UKV11" s="723"/>
      <c r="UKW11" s="723"/>
      <c r="UKX11" s="723"/>
      <c r="UKY11" s="723"/>
      <c r="UKZ11" s="723"/>
      <c r="ULA11" s="723"/>
      <c r="ULB11" s="723"/>
      <c r="ULC11" s="723"/>
      <c r="ULD11" s="723"/>
      <c r="ULE11" s="723"/>
      <c r="ULF11" s="723"/>
      <c r="ULG11" s="723"/>
      <c r="ULH11" s="723"/>
      <c r="ULI11" s="723"/>
      <c r="ULJ11" s="723"/>
      <c r="ULK11" s="723"/>
      <c r="ULL11" s="723"/>
      <c r="ULM11" s="723"/>
      <c r="ULN11" s="723"/>
      <c r="ULO11" s="723"/>
      <c r="ULP11" s="723"/>
      <c r="ULQ11" s="723"/>
      <c r="ULR11" s="723"/>
      <c r="ULS11" s="723"/>
      <c r="ULT11" s="723"/>
      <c r="ULU11" s="723"/>
      <c r="ULV11" s="723"/>
      <c r="ULW11" s="723"/>
      <c r="ULX11" s="723"/>
      <c r="ULY11" s="723"/>
      <c r="ULZ11" s="723"/>
      <c r="UMA11" s="723"/>
      <c r="UMB11" s="723"/>
      <c r="UMC11" s="723"/>
      <c r="UMD11" s="723"/>
      <c r="UME11" s="723"/>
      <c r="UMF11" s="723"/>
      <c r="UMG11" s="723"/>
      <c r="UMH11" s="723"/>
      <c r="UMI11" s="723"/>
      <c r="UMJ11" s="723"/>
      <c r="UMK11" s="723"/>
      <c r="UML11" s="723"/>
      <c r="UMM11" s="723"/>
      <c r="UMN11" s="723"/>
      <c r="UMO11" s="723"/>
      <c r="UMP11" s="723"/>
      <c r="UMQ11" s="723"/>
      <c r="UMR11" s="723"/>
      <c r="UMS11" s="723"/>
      <c r="UMT11" s="723"/>
      <c r="UMU11" s="723"/>
      <c r="UMV11" s="723"/>
      <c r="UMW11" s="723"/>
      <c r="UMX11" s="723"/>
      <c r="UMY11" s="723"/>
      <c r="UMZ11" s="723"/>
      <c r="UNA11" s="723"/>
      <c r="UNB11" s="723"/>
      <c r="UNC11" s="723"/>
      <c r="UND11" s="723"/>
      <c r="UNE11" s="723"/>
      <c r="UNF11" s="723"/>
      <c r="UNG11" s="723"/>
      <c r="UNH11" s="723"/>
      <c r="UNI11" s="723"/>
      <c r="UNJ11" s="723"/>
      <c r="UNK11" s="723"/>
      <c r="UNL11" s="723"/>
      <c r="UNM11" s="723"/>
      <c r="UNN11" s="723"/>
      <c r="UNO11" s="723"/>
      <c r="UNP11" s="723"/>
      <c r="UNQ11" s="723"/>
      <c r="UNR11" s="723"/>
      <c r="UNS11" s="723"/>
      <c r="UNT11" s="723"/>
      <c r="UNU11" s="723"/>
      <c r="UNV11" s="723"/>
      <c r="UNW11" s="723"/>
      <c r="UNX11" s="723"/>
      <c r="UNY11" s="723"/>
      <c r="UNZ11" s="723"/>
      <c r="UOA11" s="723"/>
      <c r="UOB11" s="723"/>
      <c r="UOC11" s="723"/>
      <c r="UOD11" s="723"/>
      <c r="UOE11" s="723"/>
      <c r="UOF11" s="723"/>
      <c r="UOG11" s="723"/>
      <c r="UOH11" s="723"/>
      <c r="UOI11" s="723"/>
      <c r="UOJ11" s="723"/>
      <c r="UOK11" s="723"/>
      <c r="UOL11" s="723"/>
      <c r="UOM11" s="723"/>
      <c r="UON11" s="723"/>
      <c r="UOO11" s="723"/>
      <c r="UOP11" s="723"/>
      <c r="UOQ11" s="723"/>
      <c r="UOR11" s="723"/>
      <c r="UOS11" s="723"/>
      <c r="UOT11" s="723"/>
      <c r="UOU11" s="723"/>
      <c r="UOV11" s="723"/>
      <c r="UOW11" s="723"/>
      <c r="UOX11" s="723"/>
      <c r="UOY11" s="723"/>
      <c r="UOZ11" s="723"/>
      <c r="UPA11" s="723"/>
      <c r="UPB11" s="723"/>
      <c r="UPC11" s="723"/>
      <c r="UPD11" s="723"/>
      <c r="UPE11" s="723"/>
      <c r="UPF11" s="723"/>
      <c r="UPG11" s="723"/>
      <c r="UPH11" s="723"/>
      <c r="UPI11" s="723"/>
      <c r="UPJ11" s="723"/>
      <c r="UPK11" s="723"/>
      <c r="UPL11" s="723"/>
      <c r="UPM11" s="723"/>
      <c r="UPN11" s="723"/>
      <c r="UPO11" s="723"/>
      <c r="UPP11" s="723"/>
      <c r="UPQ11" s="723"/>
      <c r="UPR11" s="723"/>
      <c r="UPS11" s="723"/>
      <c r="UPT11" s="723"/>
      <c r="UPU11" s="723"/>
      <c r="UPV11" s="723"/>
      <c r="UPW11" s="723"/>
      <c r="UPX11" s="723"/>
      <c r="UPY11" s="723"/>
      <c r="UPZ11" s="723"/>
      <c r="UQA11" s="723"/>
      <c r="UQB11" s="723"/>
      <c r="UQC11" s="723"/>
      <c r="UQD11" s="723"/>
      <c r="UQE11" s="723"/>
      <c r="UQF11" s="723"/>
      <c r="UQG11" s="723"/>
      <c r="UQH11" s="723"/>
      <c r="UQI11" s="723"/>
      <c r="UQJ11" s="723"/>
      <c r="UQK11" s="723"/>
      <c r="UQL11" s="723"/>
      <c r="UQM11" s="723"/>
      <c r="UQN11" s="723"/>
      <c r="UQO11" s="723"/>
      <c r="UQP11" s="723"/>
      <c r="UQQ11" s="723"/>
      <c r="UQR11" s="723"/>
      <c r="UQS11" s="723"/>
      <c r="UQT11" s="723"/>
      <c r="UQU11" s="723"/>
      <c r="UQV11" s="723"/>
      <c r="UQW11" s="723"/>
      <c r="UQX11" s="723"/>
      <c r="UQY11" s="723"/>
      <c r="UQZ11" s="723"/>
      <c r="URA11" s="723"/>
      <c r="URB11" s="723"/>
      <c r="URC11" s="723"/>
      <c r="URD11" s="723"/>
      <c r="URE11" s="723"/>
      <c r="URF11" s="723"/>
      <c r="URG11" s="723"/>
      <c r="URH11" s="723"/>
      <c r="URI11" s="723"/>
      <c r="URJ11" s="723"/>
      <c r="URK11" s="723"/>
      <c r="URL11" s="723"/>
      <c r="URM11" s="723"/>
      <c r="URN11" s="723"/>
      <c r="URO11" s="723"/>
      <c r="URP11" s="723"/>
      <c r="URQ11" s="723"/>
      <c r="URR11" s="723"/>
      <c r="URS11" s="723"/>
      <c r="URT11" s="723"/>
      <c r="URU11" s="723"/>
      <c r="URV11" s="723"/>
      <c r="URW11" s="723"/>
      <c r="URX11" s="723"/>
      <c r="URY11" s="723"/>
      <c r="URZ11" s="723"/>
      <c r="USA11" s="723"/>
      <c r="USB11" s="723"/>
      <c r="USC11" s="723"/>
      <c r="USD11" s="723"/>
      <c r="USE11" s="723"/>
      <c r="USF11" s="723"/>
      <c r="USG11" s="723"/>
      <c r="USH11" s="723"/>
      <c r="USI11" s="723"/>
      <c r="USJ11" s="723"/>
      <c r="USK11" s="723"/>
      <c r="USL11" s="723"/>
      <c r="USM11" s="723"/>
      <c r="USN11" s="723"/>
      <c r="USO11" s="723"/>
      <c r="USP11" s="723"/>
      <c r="USQ11" s="723"/>
      <c r="USR11" s="723"/>
      <c r="USS11" s="723"/>
      <c r="UST11" s="723"/>
      <c r="USU11" s="723"/>
      <c r="USV11" s="723"/>
      <c r="USW11" s="723"/>
      <c r="USX11" s="723"/>
      <c r="USY11" s="723"/>
      <c r="USZ11" s="723"/>
      <c r="UTA11" s="723"/>
      <c r="UTB11" s="723"/>
      <c r="UTC11" s="723"/>
      <c r="UTD11" s="723"/>
      <c r="UTE11" s="723"/>
      <c r="UTF11" s="723"/>
      <c r="UTG11" s="723"/>
      <c r="UTH11" s="723"/>
      <c r="UTI11" s="723"/>
      <c r="UTJ11" s="723"/>
      <c r="UTK11" s="723"/>
      <c r="UTL11" s="723"/>
      <c r="UTM11" s="723"/>
      <c r="UTN11" s="723"/>
      <c r="UTO11" s="723"/>
      <c r="UTP11" s="723"/>
      <c r="UTQ11" s="723"/>
      <c r="UTR11" s="723"/>
      <c r="UTS11" s="723"/>
      <c r="UTT11" s="723"/>
      <c r="UTU11" s="723"/>
      <c r="UTV11" s="723"/>
      <c r="UTW11" s="723"/>
      <c r="UTX11" s="723"/>
      <c r="UTY11" s="723"/>
      <c r="UTZ11" s="723"/>
      <c r="UUA11" s="723"/>
      <c r="UUB11" s="723"/>
      <c r="UUC11" s="723"/>
      <c r="UUD11" s="723"/>
      <c r="UUE11" s="723"/>
      <c r="UUF11" s="723"/>
      <c r="UUG11" s="723"/>
      <c r="UUH11" s="723"/>
      <c r="UUI11" s="723"/>
      <c r="UUJ11" s="723"/>
      <c r="UUK11" s="723"/>
      <c r="UUL11" s="723"/>
      <c r="UUM11" s="723"/>
      <c r="UUN11" s="723"/>
      <c r="UUO11" s="723"/>
      <c r="UUP11" s="723"/>
      <c r="UUQ11" s="723"/>
      <c r="UUR11" s="723"/>
      <c r="UUS11" s="723"/>
      <c r="UUT11" s="723"/>
      <c r="UUU11" s="723"/>
      <c r="UUV11" s="723"/>
      <c r="UUW11" s="723"/>
      <c r="UUX11" s="723"/>
      <c r="UUY11" s="723"/>
      <c r="UUZ11" s="723"/>
      <c r="UVA11" s="723"/>
      <c r="UVB11" s="723"/>
      <c r="UVC11" s="723"/>
      <c r="UVD11" s="723"/>
      <c r="UVE11" s="723"/>
      <c r="UVF11" s="723"/>
      <c r="UVG11" s="723"/>
      <c r="UVH11" s="723"/>
      <c r="UVI11" s="723"/>
      <c r="UVJ11" s="723"/>
      <c r="UVK11" s="723"/>
      <c r="UVL11" s="723"/>
      <c r="UVM11" s="723"/>
      <c r="UVN11" s="723"/>
      <c r="UVO11" s="723"/>
      <c r="UVP11" s="723"/>
      <c r="UVQ11" s="723"/>
      <c r="UVR11" s="723"/>
      <c r="UVS11" s="723"/>
      <c r="UVT11" s="723"/>
      <c r="UVU11" s="723"/>
      <c r="UVV11" s="723"/>
      <c r="UVW11" s="723"/>
      <c r="UVX11" s="723"/>
      <c r="UVY11" s="723"/>
      <c r="UVZ11" s="723"/>
      <c r="UWA11" s="723"/>
      <c r="UWB11" s="723"/>
      <c r="UWC11" s="723"/>
      <c r="UWD11" s="723"/>
      <c r="UWE11" s="723"/>
      <c r="UWF11" s="723"/>
      <c r="UWG11" s="723"/>
      <c r="UWH11" s="723"/>
      <c r="UWI11" s="723"/>
      <c r="UWJ11" s="723"/>
      <c r="UWK11" s="723"/>
      <c r="UWL11" s="723"/>
      <c r="UWM11" s="723"/>
      <c r="UWN11" s="723"/>
      <c r="UWO11" s="723"/>
      <c r="UWP11" s="723"/>
      <c r="UWQ11" s="723"/>
      <c r="UWR11" s="723"/>
      <c r="UWS11" s="723"/>
      <c r="UWT11" s="723"/>
      <c r="UWU11" s="723"/>
      <c r="UWV11" s="723"/>
      <c r="UWW11" s="723"/>
      <c r="UWX11" s="723"/>
      <c r="UWY11" s="723"/>
      <c r="UWZ11" s="723"/>
      <c r="UXA11" s="723"/>
      <c r="UXB11" s="723"/>
      <c r="UXC11" s="723"/>
      <c r="UXD11" s="723"/>
      <c r="UXE11" s="723"/>
      <c r="UXF11" s="723"/>
      <c r="UXG11" s="723"/>
      <c r="UXH11" s="723"/>
      <c r="UXI11" s="723"/>
      <c r="UXJ11" s="723"/>
      <c r="UXK11" s="723"/>
      <c r="UXL11" s="723"/>
      <c r="UXM11" s="723"/>
      <c r="UXN11" s="723"/>
      <c r="UXO11" s="723"/>
      <c r="UXP11" s="723"/>
      <c r="UXQ11" s="723"/>
      <c r="UXR11" s="723"/>
      <c r="UXS11" s="723"/>
      <c r="UXT11" s="723"/>
      <c r="UXU11" s="723"/>
      <c r="UXV11" s="723"/>
      <c r="UXW11" s="723"/>
      <c r="UXX11" s="723"/>
      <c r="UXY11" s="723"/>
      <c r="UXZ11" s="723"/>
      <c r="UYA11" s="723"/>
      <c r="UYB11" s="723"/>
      <c r="UYC11" s="723"/>
      <c r="UYD11" s="723"/>
      <c r="UYE11" s="723"/>
      <c r="UYF11" s="723"/>
      <c r="UYG11" s="723"/>
      <c r="UYH11" s="723"/>
      <c r="UYI11" s="723"/>
      <c r="UYJ11" s="723"/>
      <c r="UYK11" s="723"/>
      <c r="UYL11" s="723"/>
      <c r="UYM11" s="723"/>
      <c r="UYN11" s="723"/>
      <c r="UYO11" s="723"/>
      <c r="UYP11" s="723"/>
      <c r="UYQ11" s="723"/>
      <c r="UYR11" s="723"/>
      <c r="UYS11" s="723"/>
      <c r="UYT11" s="723"/>
      <c r="UYU11" s="723"/>
      <c r="UYV11" s="723"/>
      <c r="UYW11" s="723"/>
      <c r="UYX11" s="723"/>
      <c r="UYY11" s="723"/>
      <c r="UYZ11" s="723"/>
      <c r="UZA11" s="723"/>
      <c r="UZB11" s="723"/>
      <c r="UZC11" s="723"/>
      <c r="UZD11" s="723"/>
      <c r="UZE11" s="723"/>
      <c r="UZF11" s="723"/>
      <c r="UZG11" s="723"/>
      <c r="UZH11" s="723"/>
      <c r="UZI11" s="723"/>
      <c r="UZJ11" s="723"/>
      <c r="UZK11" s="723"/>
      <c r="UZL11" s="723"/>
      <c r="UZM11" s="723"/>
      <c r="UZN11" s="723"/>
      <c r="UZO11" s="723"/>
      <c r="UZP11" s="723"/>
      <c r="UZQ11" s="723"/>
      <c r="UZR11" s="723"/>
      <c r="UZS11" s="723"/>
      <c r="UZT11" s="723"/>
      <c r="UZU11" s="723"/>
      <c r="UZV11" s="723"/>
      <c r="UZW11" s="723"/>
      <c r="UZX11" s="723"/>
      <c r="UZY11" s="723"/>
      <c r="UZZ11" s="723"/>
      <c r="VAA11" s="723"/>
      <c r="VAB11" s="723"/>
      <c r="VAC11" s="723"/>
      <c r="VAD11" s="723"/>
      <c r="VAE11" s="723"/>
      <c r="VAF11" s="723"/>
      <c r="VAG11" s="723"/>
      <c r="VAH11" s="723"/>
      <c r="VAI11" s="723"/>
      <c r="VAJ11" s="723"/>
      <c r="VAK11" s="723"/>
      <c r="VAL11" s="723"/>
      <c r="VAM11" s="723"/>
      <c r="VAN11" s="723"/>
      <c r="VAO11" s="723"/>
      <c r="VAP11" s="723"/>
      <c r="VAQ11" s="723"/>
      <c r="VAR11" s="723"/>
      <c r="VAS11" s="723"/>
      <c r="VAT11" s="723"/>
      <c r="VAU11" s="723"/>
      <c r="VAV11" s="723"/>
      <c r="VAW11" s="723"/>
      <c r="VAX11" s="723"/>
      <c r="VAY11" s="723"/>
      <c r="VAZ11" s="723"/>
      <c r="VBA11" s="723"/>
      <c r="VBB11" s="723"/>
      <c r="VBC11" s="723"/>
      <c r="VBD11" s="723"/>
      <c r="VBE11" s="723"/>
      <c r="VBF11" s="723"/>
      <c r="VBG11" s="723"/>
      <c r="VBH11" s="723"/>
      <c r="VBI11" s="723"/>
      <c r="VBJ11" s="723"/>
      <c r="VBK11" s="723"/>
      <c r="VBL11" s="723"/>
      <c r="VBM11" s="723"/>
      <c r="VBN11" s="723"/>
      <c r="VBO11" s="723"/>
      <c r="VBP11" s="723"/>
      <c r="VBQ11" s="723"/>
      <c r="VBR11" s="723"/>
      <c r="VBS11" s="723"/>
      <c r="VBT11" s="723"/>
      <c r="VBU11" s="723"/>
      <c r="VBV11" s="723"/>
      <c r="VBW11" s="723"/>
      <c r="VBX11" s="723"/>
      <c r="VBY11" s="723"/>
      <c r="VBZ11" s="723"/>
      <c r="VCA11" s="723"/>
      <c r="VCB11" s="723"/>
      <c r="VCC11" s="723"/>
      <c r="VCD11" s="723"/>
      <c r="VCE11" s="723"/>
      <c r="VCF11" s="723"/>
      <c r="VCG11" s="723"/>
      <c r="VCH11" s="723"/>
      <c r="VCI11" s="723"/>
      <c r="VCJ11" s="723"/>
      <c r="VCK11" s="723"/>
      <c r="VCL11" s="723"/>
      <c r="VCM11" s="723"/>
      <c r="VCN11" s="723"/>
      <c r="VCO11" s="723"/>
      <c r="VCP11" s="723"/>
      <c r="VCQ11" s="723"/>
      <c r="VCR11" s="723"/>
      <c r="VCS11" s="723"/>
      <c r="VCT11" s="723"/>
      <c r="VCU11" s="723"/>
      <c r="VCV11" s="723"/>
      <c r="VCW11" s="723"/>
      <c r="VCX11" s="723"/>
      <c r="VCY11" s="723"/>
      <c r="VCZ11" s="723"/>
      <c r="VDA11" s="723"/>
      <c r="VDB11" s="723"/>
      <c r="VDC11" s="723"/>
      <c r="VDD11" s="723"/>
      <c r="VDE11" s="723"/>
      <c r="VDF11" s="723"/>
      <c r="VDG11" s="723"/>
      <c r="VDH11" s="723"/>
      <c r="VDI11" s="723"/>
      <c r="VDJ11" s="723"/>
      <c r="VDK11" s="723"/>
      <c r="VDL11" s="723"/>
      <c r="VDM11" s="723"/>
      <c r="VDN11" s="723"/>
      <c r="VDO11" s="723"/>
      <c r="VDP11" s="723"/>
      <c r="VDQ11" s="723"/>
      <c r="VDR11" s="723"/>
      <c r="VDS11" s="723"/>
      <c r="VDT11" s="723"/>
      <c r="VDU11" s="723"/>
      <c r="VDV11" s="723"/>
      <c r="VDW11" s="723"/>
      <c r="VDX11" s="723"/>
      <c r="VDY11" s="723"/>
      <c r="VDZ11" s="723"/>
      <c r="VEA11" s="723"/>
      <c r="VEB11" s="723"/>
      <c r="VEC11" s="723"/>
      <c r="VED11" s="723"/>
      <c r="VEE11" s="723"/>
      <c r="VEF11" s="723"/>
      <c r="VEG11" s="723"/>
      <c r="VEH11" s="723"/>
      <c r="VEI11" s="723"/>
      <c r="VEJ11" s="723"/>
      <c r="VEK11" s="723"/>
      <c r="VEL11" s="723"/>
      <c r="VEM11" s="723"/>
      <c r="VEN11" s="723"/>
      <c r="VEO11" s="723"/>
      <c r="VEP11" s="723"/>
      <c r="VEQ11" s="723"/>
      <c r="VER11" s="723"/>
      <c r="VES11" s="723"/>
      <c r="VET11" s="723"/>
      <c r="VEU11" s="723"/>
      <c r="VEV11" s="723"/>
      <c r="VEW11" s="723"/>
      <c r="VEX11" s="723"/>
      <c r="VEY11" s="723"/>
      <c r="VEZ11" s="723"/>
      <c r="VFA11" s="723"/>
      <c r="VFB11" s="723"/>
      <c r="VFC11" s="723"/>
      <c r="VFD11" s="723"/>
      <c r="VFE11" s="723"/>
      <c r="VFF11" s="723"/>
      <c r="VFG11" s="723"/>
      <c r="VFH11" s="723"/>
      <c r="VFI11" s="723"/>
      <c r="VFJ11" s="723"/>
      <c r="VFK11" s="723"/>
      <c r="VFL11" s="723"/>
      <c r="VFM11" s="723"/>
      <c r="VFN11" s="723"/>
      <c r="VFO11" s="723"/>
      <c r="VFP11" s="723"/>
      <c r="VFQ11" s="723"/>
      <c r="VFR11" s="723"/>
      <c r="VFS11" s="723"/>
      <c r="VFT11" s="723"/>
      <c r="VFU11" s="723"/>
      <c r="VFV11" s="723"/>
      <c r="VFW11" s="723"/>
      <c r="VFX11" s="723"/>
      <c r="VFY11" s="723"/>
      <c r="VFZ11" s="723"/>
      <c r="VGA11" s="723"/>
      <c r="VGB11" s="723"/>
      <c r="VGC11" s="723"/>
      <c r="VGD11" s="723"/>
      <c r="VGE11" s="723"/>
      <c r="VGF11" s="723"/>
      <c r="VGG11" s="723"/>
      <c r="VGH11" s="723"/>
      <c r="VGI11" s="723"/>
      <c r="VGJ11" s="723"/>
      <c r="VGK11" s="723"/>
      <c r="VGL11" s="723"/>
      <c r="VGM11" s="723"/>
      <c r="VGN11" s="723"/>
      <c r="VGO11" s="723"/>
      <c r="VGP11" s="723"/>
      <c r="VGQ11" s="723"/>
      <c r="VGR11" s="723"/>
      <c r="VGS11" s="723"/>
      <c r="VGT11" s="723"/>
      <c r="VGU11" s="723"/>
      <c r="VGV11" s="723"/>
      <c r="VGW11" s="723"/>
      <c r="VGX11" s="723"/>
      <c r="VGY11" s="723"/>
      <c r="VGZ11" s="723"/>
      <c r="VHA11" s="723"/>
      <c r="VHB11" s="723"/>
      <c r="VHC11" s="723"/>
      <c r="VHD11" s="723"/>
      <c r="VHE11" s="723"/>
      <c r="VHF11" s="723"/>
      <c r="VHG11" s="723"/>
      <c r="VHH11" s="723"/>
      <c r="VHI11" s="723"/>
      <c r="VHJ11" s="723"/>
      <c r="VHK11" s="723"/>
      <c r="VHL11" s="723"/>
      <c r="VHM11" s="723"/>
      <c r="VHN11" s="723"/>
      <c r="VHO11" s="723"/>
      <c r="VHP11" s="723"/>
      <c r="VHQ11" s="723"/>
      <c r="VHR11" s="723"/>
      <c r="VHS11" s="723"/>
      <c r="VHT11" s="723"/>
      <c r="VHU11" s="723"/>
      <c r="VHV11" s="723"/>
      <c r="VHW11" s="723"/>
      <c r="VHX11" s="723"/>
      <c r="VHY11" s="723"/>
      <c r="VHZ11" s="723"/>
      <c r="VIA11" s="723"/>
      <c r="VIB11" s="723"/>
      <c r="VIC11" s="723"/>
      <c r="VID11" s="723"/>
      <c r="VIE11" s="723"/>
      <c r="VIF11" s="723"/>
      <c r="VIG11" s="723"/>
      <c r="VIH11" s="723"/>
      <c r="VII11" s="723"/>
      <c r="VIJ11" s="723"/>
      <c r="VIK11" s="723"/>
      <c r="VIL11" s="723"/>
      <c r="VIM11" s="723"/>
      <c r="VIN11" s="723"/>
      <c r="VIO11" s="723"/>
      <c r="VIP11" s="723"/>
      <c r="VIQ11" s="723"/>
      <c r="VIR11" s="723"/>
      <c r="VIS11" s="723"/>
      <c r="VIT11" s="723"/>
      <c r="VIU11" s="723"/>
      <c r="VIV11" s="723"/>
      <c r="VIW11" s="723"/>
      <c r="VIX11" s="723"/>
      <c r="VIY11" s="723"/>
      <c r="VIZ11" s="723"/>
      <c r="VJA11" s="723"/>
      <c r="VJB11" s="723"/>
      <c r="VJC11" s="723"/>
      <c r="VJD11" s="723"/>
      <c r="VJE11" s="723"/>
      <c r="VJF11" s="723"/>
      <c r="VJG11" s="723"/>
      <c r="VJH11" s="723"/>
      <c r="VJI11" s="723"/>
      <c r="VJJ11" s="723"/>
      <c r="VJK11" s="723"/>
      <c r="VJL11" s="723"/>
      <c r="VJM11" s="723"/>
      <c r="VJN11" s="723"/>
      <c r="VJO11" s="723"/>
      <c r="VJP11" s="723"/>
      <c r="VJQ11" s="723"/>
      <c r="VJR11" s="723"/>
      <c r="VJS11" s="723"/>
      <c r="VJT11" s="723"/>
      <c r="VJU11" s="723"/>
      <c r="VJV11" s="723"/>
      <c r="VJW11" s="723"/>
      <c r="VJX11" s="723"/>
      <c r="VJY11" s="723"/>
      <c r="VJZ11" s="723"/>
      <c r="VKA11" s="723"/>
      <c r="VKB11" s="723"/>
      <c r="VKC11" s="723"/>
      <c r="VKD11" s="723"/>
      <c r="VKE11" s="723"/>
      <c r="VKF11" s="723"/>
      <c r="VKG11" s="723"/>
      <c r="VKH11" s="723"/>
      <c r="VKI11" s="723"/>
      <c r="VKJ11" s="723"/>
      <c r="VKK11" s="723"/>
      <c r="VKL11" s="723"/>
      <c r="VKM11" s="723"/>
      <c r="VKN11" s="723"/>
      <c r="VKO11" s="723"/>
      <c r="VKP11" s="723"/>
      <c r="VKQ11" s="723"/>
      <c r="VKR11" s="723"/>
      <c r="VKS11" s="723"/>
      <c r="VKT11" s="723"/>
      <c r="VKU11" s="723"/>
      <c r="VKV11" s="723"/>
      <c r="VKW11" s="723"/>
      <c r="VKX11" s="723"/>
      <c r="VKY11" s="723"/>
      <c r="VKZ11" s="723"/>
      <c r="VLA11" s="723"/>
      <c r="VLB11" s="723"/>
      <c r="VLC11" s="723"/>
      <c r="VLD11" s="723"/>
      <c r="VLE11" s="723"/>
      <c r="VLF11" s="723"/>
      <c r="VLG11" s="723"/>
      <c r="VLH11" s="723"/>
      <c r="VLI11" s="723"/>
      <c r="VLJ11" s="723"/>
      <c r="VLK11" s="723"/>
      <c r="VLL11" s="723"/>
      <c r="VLM11" s="723"/>
      <c r="VLN11" s="723"/>
      <c r="VLO11" s="723"/>
      <c r="VLP11" s="723"/>
      <c r="VLQ11" s="723"/>
      <c r="VLR11" s="723"/>
      <c r="VLS11" s="723"/>
      <c r="VLT11" s="723"/>
      <c r="VLU11" s="723"/>
      <c r="VLV11" s="723"/>
      <c r="VLW11" s="723"/>
      <c r="VLX11" s="723"/>
      <c r="VLY11" s="723"/>
      <c r="VLZ11" s="723"/>
      <c r="VMA11" s="723"/>
      <c r="VMB11" s="723"/>
      <c r="VMC11" s="723"/>
      <c r="VMD11" s="723"/>
      <c r="VME11" s="723"/>
      <c r="VMF11" s="723"/>
      <c r="VMG11" s="723"/>
      <c r="VMH11" s="723"/>
      <c r="VMI11" s="723"/>
      <c r="VMJ11" s="723"/>
      <c r="VMK11" s="723"/>
      <c r="VML11" s="723"/>
      <c r="VMM11" s="723"/>
      <c r="VMN11" s="723"/>
      <c r="VMO11" s="723"/>
      <c r="VMP11" s="723"/>
      <c r="VMQ11" s="723"/>
      <c r="VMR11" s="723"/>
      <c r="VMS11" s="723"/>
      <c r="VMT11" s="723"/>
      <c r="VMU11" s="723"/>
      <c r="VMV11" s="723"/>
      <c r="VMW11" s="723"/>
      <c r="VMX11" s="723"/>
      <c r="VMY11" s="723"/>
      <c r="VMZ11" s="723"/>
      <c r="VNA11" s="723"/>
      <c r="VNB11" s="723"/>
      <c r="VNC11" s="723"/>
      <c r="VND11" s="723"/>
      <c r="VNE11" s="723"/>
      <c r="VNF11" s="723"/>
      <c r="VNG11" s="723"/>
      <c r="VNH11" s="723"/>
      <c r="VNI11" s="723"/>
      <c r="VNJ11" s="723"/>
      <c r="VNK11" s="723"/>
      <c r="VNL11" s="723"/>
      <c r="VNM11" s="723"/>
      <c r="VNN11" s="723"/>
      <c r="VNO11" s="723"/>
      <c r="VNP11" s="723"/>
      <c r="VNQ11" s="723"/>
      <c r="VNR11" s="723"/>
      <c r="VNS11" s="723"/>
      <c r="VNT11" s="723"/>
      <c r="VNU11" s="723"/>
      <c r="VNV11" s="723"/>
      <c r="VNW11" s="723"/>
      <c r="VNX11" s="723"/>
      <c r="VNY11" s="723"/>
      <c r="VNZ11" s="723"/>
      <c r="VOA11" s="723"/>
      <c r="VOB11" s="723"/>
      <c r="VOC11" s="723"/>
      <c r="VOD11" s="723"/>
      <c r="VOE11" s="723"/>
      <c r="VOF11" s="723"/>
      <c r="VOG11" s="723"/>
      <c r="VOH11" s="723"/>
      <c r="VOI11" s="723"/>
      <c r="VOJ11" s="723"/>
      <c r="VOK11" s="723"/>
      <c r="VOL11" s="723"/>
      <c r="VOM11" s="723"/>
      <c r="VON11" s="723"/>
      <c r="VOO11" s="723"/>
      <c r="VOP11" s="723"/>
      <c r="VOQ11" s="723"/>
      <c r="VOR11" s="723"/>
      <c r="VOS11" s="723"/>
      <c r="VOT11" s="723"/>
      <c r="VOU11" s="723"/>
      <c r="VOV11" s="723"/>
      <c r="VOW11" s="723"/>
      <c r="VOX11" s="723"/>
      <c r="VOY11" s="723"/>
      <c r="VOZ11" s="723"/>
      <c r="VPA11" s="723"/>
      <c r="VPB11" s="723"/>
      <c r="VPC11" s="723"/>
      <c r="VPD11" s="723"/>
      <c r="VPE11" s="723"/>
      <c r="VPF11" s="723"/>
      <c r="VPG11" s="723"/>
      <c r="VPH11" s="723"/>
      <c r="VPI11" s="723"/>
      <c r="VPJ11" s="723"/>
      <c r="VPK11" s="723"/>
      <c r="VPL11" s="723"/>
      <c r="VPM11" s="723"/>
      <c r="VPN11" s="723"/>
      <c r="VPO11" s="723"/>
      <c r="VPP11" s="723"/>
      <c r="VPQ11" s="723"/>
      <c r="VPR11" s="723"/>
      <c r="VPS11" s="723"/>
      <c r="VPT11" s="723"/>
      <c r="VPU11" s="723"/>
      <c r="VPV11" s="723"/>
      <c r="VPW11" s="723"/>
      <c r="VPX11" s="723"/>
      <c r="VPY11" s="723"/>
      <c r="VPZ11" s="723"/>
      <c r="VQA11" s="723"/>
      <c r="VQB11" s="723"/>
      <c r="VQC11" s="723"/>
      <c r="VQD11" s="723"/>
      <c r="VQE11" s="723"/>
      <c r="VQF11" s="723"/>
      <c r="VQG11" s="723"/>
      <c r="VQH11" s="723"/>
      <c r="VQI11" s="723"/>
      <c r="VQJ11" s="723"/>
      <c r="VQK11" s="723"/>
      <c r="VQL11" s="723"/>
      <c r="VQM11" s="723"/>
      <c r="VQN11" s="723"/>
      <c r="VQO11" s="723"/>
      <c r="VQP11" s="723"/>
      <c r="VQQ11" s="723"/>
      <c r="VQR11" s="723"/>
      <c r="VQS11" s="723"/>
      <c r="VQT11" s="723"/>
      <c r="VQU11" s="723"/>
      <c r="VQV11" s="723"/>
      <c r="VQW11" s="723"/>
      <c r="VQX11" s="723"/>
      <c r="VQY11" s="723"/>
      <c r="VQZ11" s="723"/>
      <c r="VRA11" s="723"/>
      <c r="VRB11" s="723"/>
      <c r="VRC11" s="723"/>
      <c r="VRD11" s="723"/>
      <c r="VRE11" s="723"/>
      <c r="VRF11" s="723"/>
      <c r="VRG11" s="723"/>
      <c r="VRH11" s="723"/>
      <c r="VRI11" s="723"/>
      <c r="VRJ11" s="723"/>
      <c r="VRK11" s="723"/>
      <c r="VRL11" s="723"/>
      <c r="VRM11" s="723"/>
      <c r="VRN11" s="723"/>
      <c r="VRO11" s="723"/>
      <c r="VRP11" s="723"/>
      <c r="VRQ11" s="723"/>
      <c r="VRR11" s="723"/>
      <c r="VRS11" s="723"/>
      <c r="VRT11" s="723"/>
      <c r="VRU11" s="723"/>
      <c r="VRV11" s="723"/>
      <c r="VRW11" s="723"/>
      <c r="VRX11" s="723"/>
      <c r="VRY11" s="723"/>
      <c r="VRZ11" s="723"/>
      <c r="VSA11" s="723"/>
      <c r="VSB11" s="723"/>
      <c r="VSC11" s="723"/>
      <c r="VSD11" s="723"/>
      <c r="VSE11" s="723"/>
      <c r="VSF11" s="723"/>
      <c r="VSG11" s="723"/>
      <c r="VSH11" s="723"/>
      <c r="VSI11" s="723"/>
      <c r="VSJ11" s="723"/>
      <c r="VSK11" s="723"/>
      <c r="VSL11" s="723"/>
      <c r="VSM11" s="723"/>
      <c r="VSN11" s="723"/>
      <c r="VSO11" s="723"/>
      <c r="VSP11" s="723"/>
      <c r="VSQ11" s="723"/>
      <c r="VSR11" s="723"/>
      <c r="VSS11" s="723"/>
      <c r="VST11" s="723"/>
      <c r="VSU11" s="723"/>
      <c r="VSV11" s="723"/>
      <c r="VSW11" s="723"/>
      <c r="VSX11" s="723"/>
      <c r="VSY11" s="723"/>
      <c r="VSZ11" s="723"/>
      <c r="VTA11" s="723"/>
      <c r="VTB11" s="723"/>
      <c r="VTC11" s="723"/>
      <c r="VTD11" s="723"/>
      <c r="VTE11" s="723"/>
      <c r="VTF11" s="723"/>
      <c r="VTG11" s="723"/>
      <c r="VTH11" s="723"/>
      <c r="VTI11" s="723"/>
      <c r="VTJ11" s="723"/>
      <c r="VTK11" s="723"/>
      <c r="VTL11" s="723"/>
      <c r="VTM11" s="723"/>
      <c r="VTN11" s="723"/>
      <c r="VTO11" s="723"/>
      <c r="VTP11" s="723"/>
      <c r="VTQ11" s="723"/>
      <c r="VTR11" s="723"/>
      <c r="VTS11" s="723"/>
      <c r="VTT11" s="723"/>
      <c r="VTU11" s="723"/>
      <c r="VTV11" s="723"/>
      <c r="VTW11" s="723"/>
      <c r="VTX11" s="723"/>
      <c r="VTY11" s="723"/>
      <c r="VTZ11" s="723"/>
      <c r="VUA11" s="723"/>
      <c r="VUB11" s="723"/>
      <c r="VUC11" s="723"/>
      <c r="VUD11" s="723"/>
      <c r="VUE11" s="723"/>
      <c r="VUF11" s="723"/>
      <c r="VUG11" s="723"/>
      <c r="VUH11" s="723"/>
      <c r="VUI11" s="723"/>
      <c r="VUJ11" s="723"/>
      <c r="VUK11" s="723"/>
      <c r="VUL11" s="723"/>
      <c r="VUM11" s="723"/>
      <c r="VUN11" s="723"/>
      <c r="VUO11" s="723"/>
      <c r="VUP11" s="723"/>
      <c r="VUQ11" s="723"/>
      <c r="VUR11" s="723"/>
      <c r="VUS11" s="723"/>
      <c r="VUT11" s="723"/>
      <c r="VUU11" s="723"/>
      <c r="VUV11" s="723"/>
      <c r="VUW11" s="723"/>
      <c r="VUX11" s="723"/>
      <c r="VUY11" s="723"/>
      <c r="VUZ11" s="723"/>
      <c r="VVA11" s="723"/>
      <c r="VVB11" s="723"/>
      <c r="VVC11" s="723"/>
      <c r="VVD11" s="723"/>
      <c r="VVE11" s="723"/>
      <c r="VVF11" s="723"/>
      <c r="VVG11" s="723"/>
      <c r="VVH11" s="723"/>
      <c r="VVI11" s="723"/>
      <c r="VVJ11" s="723"/>
      <c r="VVK11" s="723"/>
      <c r="VVL11" s="723"/>
      <c r="VVM11" s="723"/>
      <c r="VVN11" s="723"/>
      <c r="VVO11" s="723"/>
      <c r="VVP11" s="723"/>
      <c r="VVQ11" s="723"/>
      <c r="VVR11" s="723"/>
      <c r="VVS11" s="723"/>
      <c r="VVT11" s="723"/>
      <c r="VVU11" s="723"/>
      <c r="VVV11" s="723"/>
      <c r="VVW11" s="723"/>
      <c r="VVX11" s="723"/>
      <c r="VVY11" s="723"/>
      <c r="VVZ11" s="723"/>
      <c r="VWA11" s="723"/>
      <c r="VWB11" s="723"/>
      <c r="VWC11" s="723"/>
      <c r="VWD11" s="723"/>
      <c r="VWE11" s="723"/>
      <c r="VWF11" s="723"/>
      <c r="VWG11" s="723"/>
      <c r="VWH11" s="723"/>
      <c r="VWI11" s="723"/>
      <c r="VWJ11" s="723"/>
      <c r="VWK11" s="723"/>
      <c r="VWL11" s="723"/>
      <c r="VWM11" s="723"/>
      <c r="VWN11" s="723"/>
      <c r="VWO11" s="723"/>
      <c r="VWP11" s="723"/>
      <c r="VWQ11" s="723"/>
      <c r="VWR11" s="723"/>
      <c r="VWS11" s="723"/>
      <c r="VWT11" s="723"/>
      <c r="VWU11" s="723"/>
      <c r="VWV11" s="723"/>
      <c r="VWW11" s="723"/>
      <c r="VWX11" s="723"/>
      <c r="VWY11" s="723"/>
      <c r="VWZ11" s="723"/>
      <c r="VXA11" s="723"/>
      <c r="VXB11" s="723"/>
      <c r="VXC11" s="723"/>
      <c r="VXD11" s="723"/>
      <c r="VXE11" s="723"/>
      <c r="VXF11" s="723"/>
      <c r="VXG11" s="723"/>
      <c r="VXH11" s="723"/>
      <c r="VXI11" s="723"/>
      <c r="VXJ11" s="723"/>
      <c r="VXK11" s="723"/>
      <c r="VXL11" s="723"/>
      <c r="VXM11" s="723"/>
      <c r="VXN11" s="723"/>
      <c r="VXO11" s="723"/>
      <c r="VXP11" s="723"/>
      <c r="VXQ11" s="723"/>
      <c r="VXR11" s="723"/>
      <c r="VXS11" s="723"/>
      <c r="VXT11" s="723"/>
      <c r="VXU11" s="723"/>
      <c r="VXV11" s="723"/>
      <c r="VXW11" s="723"/>
      <c r="VXX11" s="723"/>
      <c r="VXY11" s="723"/>
      <c r="VXZ11" s="723"/>
      <c r="VYA11" s="723"/>
      <c r="VYB11" s="723"/>
      <c r="VYC11" s="723"/>
      <c r="VYD11" s="723"/>
      <c r="VYE11" s="723"/>
      <c r="VYF11" s="723"/>
      <c r="VYG11" s="723"/>
      <c r="VYH11" s="723"/>
      <c r="VYI11" s="723"/>
      <c r="VYJ11" s="723"/>
      <c r="VYK11" s="723"/>
      <c r="VYL11" s="723"/>
      <c r="VYM11" s="723"/>
      <c r="VYN11" s="723"/>
      <c r="VYO11" s="723"/>
      <c r="VYP11" s="723"/>
      <c r="VYQ11" s="723"/>
      <c r="VYR11" s="723"/>
      <c r="VYS11" s="723"/>
      <c r="VYT11" s="723"/>
      <c r="VYU11" s="723"/>
      <c r="VYV11" s="723"/>
      <c r="VYW11" s="723"/>
      <c r="VYX11" s="723"/>
      <c r="VYY11" s="723"/>
      <c r="VYZ11" s="723"/>
      <c r="VZA11" s="723"/>
      <c r="VZB11" s="723"/>
      <c r="VZC11" s="723"/>
      <c r="VZD11" s="723"/>
      <c r="VZE11" s="723"/>
      <c r="VZF11" s="723"/>
      <c r="VZG11" s="723"/>
      <c r="VZH11" s="723"/>
      <c r="VZI11" s="723"/>
      <c r="VZJ11" s="723"/>
      <c r="VZK11" s="723"/>
      <c r="VZL11" s="723"/>
      <c r="VZM11" s="723"/>
      <c r="VZN11" s="723"/>
      <c r="VZO11" s="723"/>
      <c r="VZP11" s="723"/>
      <c r="VZQ11" s="723"/>
      <c r="VZR11" s="723"/>
      <c r="VZS11" s="723"/>
      <c r="VZT11" s="723"/>
      <c r="VZU11" s="723"/>
      <c r="VZV11" s="723"/>
      <c r="VZW11" s="723"/>
      <c r="VZX11" s="723"/>
      <c r="VZY11" s="723"/>
      <c r="VZZ11" s="723"/>
      <c r="WAA11" s="723"/>
      <c r="WAB11" s="723"/>
      <c r="WAC11" s="723"/>
      <c r="WAD11" s="723"/>
      <c r="WAE11" s="723"/>
      <c r="WAF11" s="723"/>
      <c r="WAG11" s="723"/>
      <c r="WAH11" s="723"/>
      <c r="WAI11" s="723"/>
      <c r="WAJ11" s="723"/>
      <c r="WAK11" s="723"/>
      <c r="WAL11" s="723"/>
      <c r="WAM11" s="723"/>
      <c r="WAN11" s="723"/>
      <c r="WAO11" s="723"/>
      <c r="WAP11" s="723"/>
      <c r="WAQ11" s="723"/>
      <c r="WAR11" s="723"/>
      <c r="WAS11" s="723"/>
      <c r="WAT11" s="723"/>
      <c r="WAU11" s="723"/>
      <c r="WAV11" s="723"/>
      <c r="WAW11" s="723"/>
      <c r="WAX11" s="723"/>
      <c r="WAY11" s="723"/>
      <c r="WAZ11" s="723"/>
      <c r="WBA11" s="723"/>
      <c r="WBB11" s="723"/>
      <c r="WBC11" s="723"/>
      <c r="WBD11" s="723"/>
      <c r="WBE11" s="723"/>
      <c r="WBF11" s="723"/>
      <c r="WBG11" s="723"/>
      <c r="WBH11" s="723"/>
      <c r="WBI11" s="723"/>
      <c r="WBJ11" s="723"/>
      <c r="WBK11" s="723"/>
      <c r="WBL11" s="723"/>
      <c r="WBM11" s="723"/>
      <c r="WBN11" s="723"/>
      <c r="WBO11" s="723"/>
      <c r="WBP11" s="723"/>
      <c r="WBQ11" s="723"/>
      <c r="WBR11" s="723"/>
      <c r="WBS11" s="723"/>
      <c r="WBT11" s="723"/>
      <c r="WBU11" s="723"/>
      <c r="WBV11" s="723"/>
      <c r="WBW11" s="723"/>
      <c r="WBX11" s="723"/>
      <c r="WBY11" s="723"/>
      <c r="WBZ11" s="723"/>
      <c r="WCA11" s="723"/>
      <c r="WCB11" s="723"/>
      <c r="WCC11" s="723"/>
      <c r="WCD11" s="723"/>
      <c r="WCE11" s="723"/>
      <c r="WCF11" s="723"/>
      <c r="WCG11" s="723"/>
      <c r="WCH11" s="723"/>
      <c r="WCI11" s="723"/>
      <c r="WCJ11" s="723"/>
      <c r="WCK11" s="723"/>
      <c r="WCL11" s="723"/>
      <c r="WCM11" s="723"/>
      <c r="WCN11" s="723"/>
      <c r="WCO11" s="723"/>
      <c r="WCP11" s="723"/>
      <c r="WCQ11" s="723"/>
      <c r="WCR11" s="723"/>
      <c r="WCS11" s="723"/>
      <c r="WCT11" s="723"/>
      <c r="WCU11" s="723"/>
      <c r="WCV11" s="723"/>
      <c r="WCW11" s="723"/>
      <c r="WCX11" s="723"/>
      <c r="WCY11" s="723"/>
      <c r="WCZ11" s="723"/>
      <c r="WDA11" s="723"/>
      <c r="WDB11" s="723"/>
      <c r="WDC11" s="723"/>
      <c r="WDD11" s="723"/>
      <c r="WDE11" s="723"/>
      <c r="WDF11" s="723"/>
      <c r="WDG11" s="723"/>
      <c r="WDH11" s="723"/>
      <c r="WDI11" s="723"/>
      <c r="WDJ11" s="723"/>
      <c r="WDK11" s="723"/>
      <c r="WDL11" s="723"/>
      <c r="WDM11" s="723"/>
      <c r="WDN11" s="723"/>
      <c r="WDO11" s="723"/>
      <c r="WDP11" s="723"/>
      <c r="WDQ11" s="723"/>
      <c r="WDR11" s="723"/>
      <c r="WDS11" s="723"/>
      <c r="WDT11" s="723"/>
      <c r="WDU11" s="723"/>
      <c r="WDV11" s="723"/>
      <c r="WDW11" s="723"/>
      <c r="WDX11" s="723"/>
      <c r="WDY11" s="723"/>
      <c r="WDZ11" s="723"/>
      <c r="WEA11" s="723"/>
      <c r="WEB11" s="723"/>
      <c r="WEC11" s="723"/>
      <c r="WED11" s="723"/>
      <c r="WEE11" s="723"/>
      <c r="WEF11" s="723"/>
      <c r="WEG11" s="723"/>
      <c r="WEH11" s="723"/>
      <c r="WEI11" s="723"/>
      <c r="WEJ11" s="723"/>
      <c r="WEK11" s="723"/>
      <c r="WEL11" s="723"/>
      <c r="WEM11" s="723"/>
      <c r="WEN11" s="723"/>
      <c r="WEO11" s="723"/>
      <c r="WEP11" s="723"/>
      <c r="WEQ11" s="723"/>
      <c r="WER11" s="723"/>
      <c r="WES11" s="723"/>
      <c r="WET11" s="723"/>
      <c r="WEU11" s="723"/>
      <c r="WEV11" s="723"/>
      <c r="WEW11" s="723"/>
      <c r="WEX11" s="723"/>
      <c r="WEY11" s="723"/>
      <c r="WEZ11" s="723"/>
      <c r="WFA11" s="723"/>
      <c r="WFB11" s="723"/>
      <c r="WFC11" s="723"/>
      <c r="WFD11" s="723"/>
      <c r="WFE11" s="723"/>
      <c r="WFF11" s="723"/>
      <c r="WFG11" s="723"/>
      <c r="WFH11" s="723"/>
      <c r="WFI11" s="723"/>
      <c r="WFJ11" s="723"/>
      <c r="WFK11" s="723"/>
      <c r="WFL11" s="723"/>
      <c r="WFM11" s="723"/>
      <c r="WFN11" s="723"/>
      <c r="WFO11" s="723"/>
      <c r="WFP11" s="723"/>
      <c r="WFQ11" s="723"/>
      <c r="WFR11" s="723"/>
      <c r="WFS11" s="723"/>
      <c r="WFT11" s="723"/>
      <c r="WFU11" s="723"/>
      <c r="WFV11" s="723"/>
      <c r="WFW11" s="723"/>
      <c r="WFX11" s="723"/>
      <c r="WFY11" s="723"/>
      <c r="WFZ11" s="723"/>
      <c r="WGA11" s="723"/>
      <c r="WGB11" s="723"/>
      <c r="WGC11" s="723"/>
      <c r="WGD11" s="723"/>
      <c r="WGE11" s="723"/>
      <c r="WGF11" s="723"/>
      <c r="WGG11" s="723"/>
      <c r="WGH11" s="723"/>
      <c r="WGI11" s="723"/>
      <c r="WGJ11" s="723"/>
      <c r="WGK11" s="723"/>
      <c r="WGL11" s="723"/>
      <c r="WGM11" s="723"/>
      <c r="WGN11" s="723"/>
      <c r="WGO11" s="723"/>
      <c r="WGP11" s="723"/>
      <c r="WGQ11" s="723"/>
      <c r="WGR11" s="723"/>
      <c r="WGS11" s="723"/>
      <c r="WGT11" s="723"/>
      <c r="WGU11" s="723"/>
      <c r="WGV11" s="723"/>
      <c r="WGW11" s="723"/>
      <c r="WGX11" s="723"/>
      <c r="WGY11" s="723"/>
      <c r="WGZ11" s="723"/>
      <c r="WHA11" s="723"/>
      <c r="WHB11" s="723"/>
      <c r="WHC11" s="723"/>
      <c r="WHD11" s="723"/>
      <c r="WHE11" s="723"/>
      <c r="WHF11" s="723"/>
      <c r="WHG11" s="723"/>
      <c r="WHH11" s="723"/>
      <c r="WHI11" s="723"/>
      <c r="WHJ11" s="723"/>
      <c r="WHK11" s="723"/>
      <c r="WHL11" s="723"/>
      <c r="WHM11" s="723"/>
      <c r="WHN11" s="723"/>
      <c r="WHO11" s="723"/>
      <c r="WHP11" s="723"/>
      <c r="WHQ11" s="723"/>
      <c r="WHR11" s="723"/>
      <c r="WHS11" s="723"/>
      <c r="WHT11" s="723"/>
      <c r="WHU11" s="723"/>
      <c r="WHV11" s="723"/>
      <c r="WHW11" s="723"/>
      <c r="WHX11" s="723"/>
      <c r="WHY11" s="723"/>
      <c r="WHZ11" s="723"/>
      <c r="WIA11" s="723"/>
      <c r="WIB11" s="723"/>
      <c r="WIC11" s="723"/>
      <c r="WID11" s="723"/>
      <c r="WIE11" s="723"/>
      <c r="WIF11" s="723"/>
      <c r="WIG11" s="723"/>
      <c r="WIH11" s="723"/>
      <c r="WII11" s="723"/>
      <c r="WIJ11" s="723"/>
      <c r="WIK11" s="723"/>
      <c r="WIL11" s="723"/>
      <c r="WIM11" s="723"/>
      <c r="WIN11" s="723"/>
      <c r="WIO11" s="723"/>
      <c r="WIP11" s="723"/>
      <c r="WIQ11" s="723"/>
      <c r="WIR11" s="723"/>
      <c r="WIS11" s="723"/>
      <c r="WIT11" s="723"/>
      <c r="WIU11" s="723"/>
      <c r="WIV11" s="723"/>
      <c r="WIW11" s="723"/>
      <c r="WIX11" s="723"/>
      <c r="WIY11" s="723"/>
      <c r="WIZ11" s="723"/>
      <c r="WJA11" s="723"/>
      <c r="WJB11" s="723"/>
      <c r="WJC11" s="723"/>
      <c r="WJD11" s="723"/>
      <c r="WJE11" s="723"/>
      <c r="WJF11" s="723"/>
      <c r="WJG11" s="723"/>
      <c r="WJH11" s="723"/>
      <c r="WJI11" s="723"/>
      <c r="WJJ11" s="723"/>
      <c r="WJK11" s="723"/>
      <c r="WJL11" s="723"/>
      <c r="WJM11" s="723"/>
      <c r="WJN11" s="723"/>
      <c r="WJO11" s="723"/>
      <c r="WJP11" s="723"/>
      <c r="WJQ11" s="723"/>
      <c r="WJR11" s="723"/>
      <c r="WJS11" s="723"/>
      <c r="WJT11" s="723"/>
      <c r="WJU11" s="723"/>
      <c r="WJV11" s="723"/>
      <c r="WJW11" s="723"/>
      <c r="WJX11" s="723"/>
      <c r="WJY11" s="723"/>
      <c r="WJZ11" s="723"/>
      <c r="WKA11" s="723"/>
      <c r="WKB11" s="723"/>
      <c r="WKC11" s="723"/>
      <c r="WKD11" s="723"/>
      <c r="WKE11" s="723"/>
      <c r="WKF11" s="723"/>
      <c r="WKG11" s="723"/>
      <c r="WKH11" s="723"/>
      <c r="WKI11" s="723"/>
      <c r="WKJ11" s="723"/>
      <c r="WKK11" s="723"/>
      <c r="WKL11" s="723"/>
      <c r="WKM11" s="723"/>
      <c r="WKN11" s="723"/>
      <c r="WKO11" s="723"/>
      <c r="WKP11" s="723"/>
      <c r="WKQ11" s="723"/>
      <c r="WKR11" s="723"/>
      <c r="WKS11" s="723"/>
      <c r="WKT11" s="723"/>
      <c r="WKU11" s="723"/>
      <c r="WKV11" s="723"/>
      <c r="WKW11" s="723"/>
      <c r="WKX11" s="723"/>
      <c r="WKY11" s="723"/>
      <c r="WKZ11" s="723"/>
      <c r="WLA11" s="723"/>
      <c r="WLB11" s="723"/>
      <c r="WLC11" s="723"/>
      <c r="WLD11" s="723"/>
      <c r="WLE11" s="723"/>
      <c r="WLF11" s="723"/>
      <c r="WLG11" s="723"/>
      <c r="WLH11" s="723"/>
      <c r="WLI11" s="723"/>
      <c r="WLJ11" s="723"/>
      <c r="WLK11" s="723"/>
      <c r="WLL11" s="723"/>
      <c r="WLM11" s="723"/>
      <c r="WLN11" s="723"/>
      <c r="WLO11" s="723"/>
      <c r="WLP11" s="723"/>
      <c r="WLQ11" s="723"/>
      <c r="WLR11" s="723"/>
      <c r="WLS11" s="723"/>
      <c r="WLT11" s="723"/>
      <c r="WLU11" s="723"/>
      <c r="WLV11" s="723"/>
      <c r="WLW11" s="723"/>
      <c r="WLX11" s="723"/>
      <c r="WLY11" s="723"/>
      <c r="WLZ11" s="723"/>
      <c r="WMA11" s="723"/>
      <c r="WMB11" s="723"/>
      <c r="WMC11" s="723"/>
      <c r="WMD11" s="723"/>
      <c r="WME11" s="723"/>
      <c r="WMF11" s="723"/>
      <c r="WMG11" s="723"/>
      <c r="WMH11" s="723"/>
      <c r="WMI11" s="723"/>
      <c r="WMJ11" s="723"/>
      <c r="WMK11" s="723"/>
      <c r="WML11" s="723"/>
      <c r="WMM11" s="723"/>
      <c r="WMN11" s="723"/>
      <c r="WMO11" s="723"/>
      <c r="WMP11" s="723"/>
      <c r="WMQ11" s="723"/>
      <c r="WMR11" s="723"/>
      <c r="WMS11" s="723"/>
      <c r="WMT11" s="723"/>
      <c r="WMU11" s="723"/>
      <c r="WMV11" s="723"/>
      <c r="WMW11" s="723"/>
      <c r="WMX11" s="723"/>
      <c r="WMY11" s="723"/>
      <c r="WMZ11" s="723"/>
      <c r="WNA11" s="723"/>
      <c r="WNB11" s="723"/>
      <c r="WNC11" s="723"/>
      <c r="WND11" s="723"/>
      <c r="WNE11" s="723"/>
      <c r="WNF11" s="723"/>
      <c r="WNG11" s="723"/>
      <c r="WNH11" s="723"/>
      <c r="WNI11" s="723"/>
      <c r="WNJ11" s="723"/>
      <c r="WNK11" s="723"/>
      <c r="WNL11" s="723"/>
      <c r="WNM11" s="723"/>
      <c r="WNN11" s="723"/>
      <c r="WNO11" s="723"/>
      <c r="WNP11" s="723"/>
      <c r="WNQ11" s="723"/>
      <c r="WNR11" s="723"/>
      <c r="WNS11" s="723"/>
      <c r="WNT11" s="723"/>
      <c r="WNU11" s="723"/>
      <c r="WNV11" s="723"/>
      <c r="WNW11" s="723"/>
      <c r="WNX11" s="723"/>
      <c r="WNY11" s="723"/>
      <c r="WNZ11" s="723"/>
      <c r="WOA11" s="723"/>
      <c r="WOB11" s="723"/>
      <c r="WOC11" s="723"/>
      <c r="WOD11" s="723"/>
      <c r="WOE11" s="723"/>
      <c r="WOF11" s="723"/>
      <c r="WOG11" s="723"/>
      <c r="WOH11" s="723"/>
      <c r="WOI11" s="723"/>
      <c r="WOJ11" s="723"/>
      <c r="WOK11" s="723"/>
      <c r="WOL11" s="723"/>
      <c r="WOM11" s="723"/>
      <c r="WON11" s="723"/>
      <c r="WOO11" s="723"/>
      <c r="WOP11" s="723"/>
      <c r="WOQ11" s="723"/>
      <c r="WOR11" s="723"/>
      <c r="WOS11" s="723"/>
      <c r="WOT11" s="723"/>
      <c r="WOU11" s="723"/>
      <c r="WOV11" s="723"/>
      <c r="WOW11" s="723"/>
      <c r="WOX11" s="723"/>
      <c r="WOY11" s="723"/>
      <c r="WOZ11" s="723"/>
      <c r="WPA11" s="723"/>
      <c r="WPB11" s="723"/>
      <c r="WPC11" s="723"/>
      <c r="WPD11" s="723"/>
      <c r="WPE11" s="723"/>
      <c r="WPF11" s="723"/>
      <c r="WPG11" s="723"/>
      <c r="WPH11" s="723"/>
      <c r="WPI11" s="723"/>
      <c r="WPJ11" s="723"/>
      <c r="WPK11" s="723"/>
      <c r="WPL11" s="723"/>
      <c r="WPM11" s="723"/>
      <c r="WPN11" s="723"/>
      <c r="WPO11" s="723"/>
      <c r="WPP11" s="723"/>
      <c r="WPQ11" s="723"/>
      <c r="WPR11" s="723"/>
      <c r="WPS11" s="723"/>
      <c r="WPT11" s="723"/>
      <c r="WPU11" s="723"/>
      <c r="WPV11" s="723"/>
      <c r="WPW11" s="723"/>
      <c r="WPX11" s="723"/>
      <c r="WPY11" s="723"/>
      <c r="WPZ11" s="723"/>
      <c r="WQA11" s="723"/>
      <c r="WQB11" s="723"/>
      <c r="WQC11" s="723"/>
      <c r="WQD11" s="723"/>
      <c r="WQE11" s="723"/>
      <c r="WQF11" s="723"/>
      <c r="WQG11" s="723"/>
      <c r="WQH11" s="723"/>
      <c r="WQI11" s="723"/>
      <c r="WQJ11" s="723"/>
      <c r="WQK11" s="723"/>
      <c r="WQL11" s="723"/>
      <c r="WQM11" s="723"/>
      <c r="WQN11" s="723"/>
      <c r="WQO11" s="723"/>
      <c r="WQP11" s="723"/>
      <c r="WQQ11" s="723"/>
      <c r="WQR11" s="723"/>
      <c r="WQS11" s="723"/>
      <c r="WQT11" s="723"/>
      <c r="WQU11" s="723"/>
      <c r="WQV11" s="723"/>
      <c r="WQW11" s="723"/>
      <c r="WQX11" s="723"/>
      <c r="WQY11" s="723"/>
      <c r="WQZ11" s="723"/>
      <c r="WRA11" s="723"/>
      <c r="WRB11" s="723"/>
      <c r="WRC11" s="723"/>
      <c r="WRD11" s="723"/>
      <c r="WRE11" s="723"/>
      <c r="WRF11" s="723"/>
      <c r="WRG11" s="723"/>
      <c r="WRH11" s="723"/>
      <c r="WRI11" s="723"/>
      <c r="WRJ11" s="723"/>
      <c r="WRK11" s="723"/>
      <c r="WRL11" s="723"/>
      <c r="WRM11" s="723"/>
      <c r="WRN11" s="723"/>
      <c r="WRO11" s="723"/>
      <c r="WRP11" s="723"/>
      <c r="WRQ11" s="723"/>
      <c r="WRR11" s="723"/>
      <c r="WRS11" s="723"/>
      <c r="WRT11" s="723"/>
      <c r="WRU11" s="723"/>
      <c r="WRV11" s="723"/>
      <c r="WRW11" s="723"/>
      <c r="WRX11" s="723"/>
      <c r="WRY11" s="723"/>
      <c r="WRZ11" s="723"/>
      <c r="WSA11" s="723"/>
      <c r="WSB11" s="723"/>
      <c r="WSC11" s="723"/>
      <c r="WSD11" s="723"/>
      <c r="WSE11" s="723"/>
      <c r="WSF11" s="723"/>
      <c r="WSG11" s="723"/>
      <c r="WSH11" s="723"/>
      <c r="WSI11" s="723"/>
      <c r="WSJ11" s="723"/>
      <c r="WSK11" s="723"/>
      <c r="WSL11" s="723"/>
      <c r="WSM11" s="723"/>
      <c r="WSN11" s="723"/>
      <c r="WSO11" s="723"/>
      <c r="WSP11" s="723"/>
      <c r="WSQ11" s="723"/>
      <c r="WSR11" s="723"/>
      <c r="WSS11" s="723"/>
      <c r="WST11" s="723"/>
      <c r="WSU11" s="723"/>
      <c r="WSV11" s="723"/>
      <c r="WSW11" s="723"/>
      <c r="WSX11" s="723"/>
      <c r="WSY11" s="723"/>
      <c r="WSZ11" s="723"/>
      <c r="WTA11" s="723"/>
      <c r="WTB11" s="723"/>
      <c r="WTC11" s="723"/>
      <c r="WTD11" s="723"/>
      <c r="WTE11" s="723"/>
      <c r="WTF11" s="723"/>
      <c r="WTG11" s="723"/>
      <c r="WTH11" s="723"/>
      <c r="WTI11" s="723"/>
      <c r="WTJ11" s="723"/>
      <c r="WTK11" s="723"/>
      <c r="WTL11" s="723"/>
      <c r="WTM11" s="723"/>
      <c r="WTN11" s="723"/>
      <c r="WTO11" s="723"/>
      <c r="WTP11" s="723"/>
      <c r="WTQ11" s="723"/>
      <c r="WTR11" s="723"/>
      <c r="WTS11" s="723"/>
      <c r="WTT11" s="723"/>
      <c r="WTU11" s="723"/>
      <c r="WTV11" s="723"/>
      <c r="WTW11" s="723"/>
      <c r="WTX11" s="723"/>
      <c r="WTY11" s="723"/>
      <c r="WTZ11" s="723"/>
      <c r="WUA11" s="723"/>
      <c r="WUB11" s="723"/>
      <c r="WUC11" s="723"/>
      <c r="WUD11" s="723"/>
      <c r="WUE11" s="723"/>
      <c r="WUF11" s="723"/>
      <c r="WUG11" s="723"/>
      <c r="WUH11" s="723"/>
      <c r="WUI11" s="723"/>
      <c r="WUJ11" s="723"/>
      <c r="WUK11" s="723"/>
      <c r="WUL11" s="723"/>
      <c r="WUM11" s="723"/>
      <c r="WUN11" s="723"/>
      <c r="WUO11" s="723"/>
      <c r="WUP11" s="723"/>
      <c r="WUQ11" s="723"/>
      <c r="WUR11" s="723"/>
      <c r="WUS11" s="723"/>
      <c r="WUT11" s="723"/>
      <c r="WUU11" s="723"/>
      <c r="WUV11" s="723"/>
      <c r="WUW11" s="723"/>
      <c r="WUX11" s="723"/>
      <c r="WUY11" s="723"/>
      <c r="WUZ11" s="723"/>
      <c r="WVA11" s="723"/>
      <c r="WVB11" s="723"/>
      <c r="WVC11" s="723"/>
      <c r="WVD11" s="723"/>
      <c r="WVE11" s="723"/>
      <c r="WVF11" s="723"/>
      <c r="WVG11" s="723"/>
      <c r="WVH11" s="723"/>
      <c r="WVI11" s="723"/>
      <c r="WVJ11" s="723"/>
      <c r="WVK11" s="723"/>
      <c r="WVL11" s="723"/>
      <c r="WVM11" s="723"/>
      <c r="WVN11" s="723"/>
      <c r="WVO11" s="723"/>
      <c r="WVP11" s="723"/>
      <c r="WVQ11" s="723"/>
      <c r="WVR11" s="723"/>
      <c r="WVS11" s="723"/>
      <c r="WVT11" s="723"/>
      <c r="WVU11" s="723"/>
      <c r="WVV11" s="723"/>
      <c r="WVW11" s="723"/>
      <c r="WVX11" s="723"/>
      <c r="WVY11" s="723"/>
      <c r="WVZ11" s="723"/>
      <c r="WWA11" s="723"/>
      <c r="WWB11" s="723"/>
      <c r="WWC11" s="723"/>
      <c r="WWD11" s="723"/>
      <c r="WWE11" s="723"/>
      <c r="WWF11" s="723"/>
      <c r="WWG11" s="723"/>
      <c r="WWH11" s="723"/>
      <c r="WWI11" s="723"/>
      <c r="WWJ11" s="723"/>
      <c r="WWK11" s="723"/>
      <c r="WWL11" s="723"/>
      <c r="WWM11" s="723"/>
      <c r="WWN11" s="723"/>
      <c r="WWO11" s="723"/>
      <c r="WWP11" s="723"/>
      <c r="WWQ11" s="723"/>
      <c r="WWR11" s="723"/>
      <c r="WWS11" s="723"/>
      <c r="WWT11" s="723"/>
      <c r="WWU11" s="723"/>
      <c r="WWV11" s="723"/>
      <c r="WWW11" s="723"/>
      <c r="WWX11" s="723"/>
      <c r="WWY11" s="723"/>
      <c r="WWZ11" s="723"/>
      <c r="WXA11" s="723"/>
      <c r="WXB11" s="723"/>
      <c r="WXC11" s="723"/>
      <c r="WXD11" s="723"/>
      <c r="WXE11" s="723"/>
      <c r="WXF11" s="723"/>
      <c r="WXG11" s="723"/>
      <c r="WXH11" s="723"/>
      <c r="WXI11" s="723"/>
      <c r="WXJ11" s="723"/>
      <c r="WXK11" s="723"/>
      <c r="WXL11" s="723"/>
      <c r="WXM11" s="723"/>
      <c r="WXN11" s="723"/>
      <c r="WXO11" s="723"/>
      <c r="WXP11" s="723"/>
      <c r="WXQ11" s="723"/>
      <c r="WXR11" s="723"/>
      <c r="WXS11" s="723"/>
      <c r="WXT11" s="723"/>
      <c r="WXU11" s="723"/>
      <c r="WXV11" s="723"/>
      <c r="WXW11" s="723"/>
      <c r="WXX11" s="723"/>
      <c r="WXY11" s="723"/>
      <c r="WXZ11" s="723"/>
      <c r="WYA11" s="723"/>
      <c r="WYB11" s="723"/>
      <c r="WYC11" s="723"/>
      <c r="WYD11" s="723"/>
      <c r="WYE11" s="723"/>
      <c r="WYF11" s="723"/>
      <c r="WYG11" s="723"/>
      <c r="WYH11" s="723"/>
      <c r="WYI11" s="723"/>
      <c r="WYJ11" s="723"/>
      <c r="WYK11" s="723"/>
      <c r="WYL11" s="723"/>
      <c r="WYM11" s="723"/>
      <c r="WYN11" s="723"/>
      <c r="WYO11" s="723"/>
      <c r="WYP11" s="723"/>
      <c r="WYQ11" s="723"/>
      <c r="WYR11" s="723"/>
      <c r="WYS11" s="723"/>
      <c r="WYT11" s="723"/>
      <c r="WYU11" s="723"/>
      <c r="WYV11" s="723"/>
      <c r="WYW11" s="723"/>
      <c r="WYX11" s="723"/>
      <c r="WYY11" s="723"/>
      <c r="WYZ11" s="723"/>
      <c r="WZA11" s="723"/>
      <c r="WZB11" s="723"/>
      <c r="WZC11" s="723"/>
      <c r="WZD11" s="723"/>
      <c r="WZE11" s="723"/>
      <c r="WZF11" s="723"/>
      <c r="WZG11" s="723"/>
      <c r="WZH11" s="723"/>
      <c r="WZI11" s="723"/>
      <c r="WZJ11" s="723"/>
      <c r="WZK11" s="723"/>
      <c r="WZL11" s="723"/>
      <c r="WZM11" s="723"/>
      <c r="WZN11" s="723"/>
      <c r="WZO11" s="723"/>
      <c r="WZP11" s="723"/>
      <c r="WZQ11" s="723"/>
      <c r="WZR11" s="723"/>
      <c r="WZS11" s="723"/>
      <c r="WZT11" s="723"/>
      <c r="WZU11" s="723"/>
      <c r="WZV11" s="723"/>
      <c r="WZW11" s="723"/>
      <c r="WZX11" s="723"/>
      <c r="WZY11" s="723"/>
      <c r="WZZ11" s="723"/>
      <c r="XAA11" s="723"/>
      <c r="XAB11" s="723"/>
      <c r="XAC11" s="723"/>
      <c r="XAD11" s="723"/>
      <c r="XAE11" s="723"/>
      <c r="XAF11" s="723"/>
      <c r="XAG11" s="723"/>
      <c r="XAH11" s="723"/>
      <c r="XAI11" s="723"/>
      <c r="XAJ11" s="723"/>
      <c r="XAK11" s="723"/>
      <c r="XAL11" s="723"/>
      <c r="XAM11" s="723"/>
      <c r="XAN11" s="723"/>
      <c r="XAO11" s="723"/>
      <c r="XAP11" s="723"/>
      <c r="XAQ11" s="723"/>
      <c r="XAR11" s="723"/>
      <c r="XAS11" s="723"/>
      <c r="XAT11" s="723"/>
      <c r="XAU11" s="723"/>
      <c r="XAV11" s="723"/>
      <c r="XAW11" s="723"/>
      <c r="XAX11" s="723"/>
      <c r="XAY11" s="723"/>
      <c r="XAZ11" s="723"/>
      <c r="XBA11" s="723"/>
      <c r="XBB11" s="723"/>
      <c r="XBC11" s="723"/>
      <c r="XBD11" s="723"/>
      <c r="XBE11" s="723"/>
      <c r="XBF11" s="723"/>
      <c r="XBG11" s="723"/>
      <c r="XBH11" s="723"/>
      <c r="XBI11" s="723"/>
      <c r="XBJ11" s="723"/>
      <c r="XBK11" s="723"/>
      <c r="XBL11" s="723"/>
      <c r="XBM11" s="723"/>
      <c r="XBN11" s="723"/>
      <c r="XBO11" s="723"/>
      <c r="XBP11" s="723"/>
      <c r="XBQ11" s="723"/>
      <c r="XBR11" s="723"/>
      <c r="XBS11" s="723"/>
      <c r="XBT11" s="723"/>
      <c r="XBU11" s="723"/>
      <c r="XBV11" s="723"/>
      <c r="XBW11" s="723"/>
      <c r="XBX11" s="723"/>
      <c r="XBY11" s="723"/>
      <c r="XBZ11" s="723"/>
      <c r="XCA11" s="723"/>
      <c r="XCB11" s="723"/>
      <c r="XCC11" s="723"/>
      <c r="XCD11" s="723"/>
      <c r="XCE11" s="723"/>
      <c r="XCF11" s="723"/>
      <c r="XCG11" s="723"/>
      <c r="XCH11" s="723"/>
      <c r="XCI11" s="723"/>
      <c r="XCJ11" s="723"/>
      <c r="XCK11" s="723"/>
      <c r="XCL11" s="723"/>
      <c r="XCM11" s="723"/>
      <c r="XCN11" s="723"/>
      <c r="XCO11" s="723"/>
      <c r="XCP11" s="723"/>
      <c r="XCQ11" s="723"/>
      <c r="XCR11" s="723"/>
      <c r="XCS11" s="723"/>
      <c r="XCT11" s="723"/>
      <c r="XCU11" s="723"/>
      <c r="XCV11" s="723"/>
      <c r="XCW11" s="723"/>
      <c r="XCX11" s="723"/>
      <c r="XCY11" s="723"/>
      <c r="XCZ11" s="723"/>
      <c r="XDA11" s="723"/>
      <c r="XDB11" s="723"/>
      <c r="XDC11" s="723"/>
      <c r="XDD11" s="723"/>
      <c r="XDE11" s="723"/>
      <c r="XDF11" s="723"/>
      <c r="XDG11" s="723"/>
      <c r="XDH11" s="723"/>
      <c r="XDI11" s="723"/>
      <c r="XDJ11" s="723"/>
      <c r="XDK11" s="723"/>
      <c r="XDL11" s="723"/>
      <c r="XDM11" s="723"/>
      <c r="XDN11" s="723"/>
      <c r="XDO11" s="723"/>
      <c r="XDP11" s="723"/>
      <c r="XDQ11" s="723"/>
      <c r="XDR11" s="723"/>
      <c r="XDS11" s="723"/>
      <c r="XDT11" s="723"/>
      <c r="XDU11" s="723"/>
      <c r="XDV11" s="723"/>
      <c r="XDW11" s="723"/>
      <c r="XDX11" s="723"/>
      <c r="XDY11" s="723"/>
      <c r="XDZ11" s="723"/>
      <c r="XEA11" s="723"/>
      <c r="XEB11" s="723"/>
      <c r="XEC11" s="723"/>
      <c r="XED11" s="723"/>
      <c r="XEE11" s="723"/>
      <c r="XEF11" s="723"/>
      <c r="XEG11" s="723"/>
      <c r="XEH11" s="723"/>
      <c r="XEI11" s="723"/>
      <c r="XEJ11" s="723"/>
      <c r="XEK11" s="723"/>
      <c r="XEL11" s="723"/>
      <c r="XEM11" s="723"/>
      <c r="XEN11" s="723"/>
      <c r="XEO11" s="723"/>
      <c r="XEP11" s="723"/>
      <c r="XEQ11" s="723"/>
      <c r="XER11" s="723"/>
      <c r="XES11" s="723"/>
      <c r="XET11" s="723"/>
      <c r="XEU11" s="723"/>
      <c r="XEV11" s="723"/>
      <c r="XEW11" s="723"/>
      <c r="XEX11" s="723"/>
      <c r="XEY11" s="723"/>
    </row>
    <row r="12" spans="1:16379" x14ac:dyDescent="0.25">
      <c r="B12" s="1191" t="s">
        <v>1017</v>
      </c>
      <c r="C12" s="1191">
        <v>1003</v>
      </c>
      <c r="D12" s="976" t="s">
        <v>691</v>
      </c>
      <c r="E12" s="976"/>
      <c r="F12" s="1024">
        <v>20717097.5</v>
      </c>
      <c r="G12" s="973">
        <v>41434195</v>
      </c>
      <c r="H12" s="974"/>
      <c r="I12" s="974"/>
      <c r="J12" s="974"/>
      <c r="K12" s="975"/>
      <c r="L12" s="974"/>
      <c r="M12" s="974">
        <f t="shared" ref="M12:M15" si="3">SUM(I12:L12)</f>
        <v>0</v>
      </c>
      <c r="N12" s="1194">
        <f t="shared" si="1"/>
        <v>20717097.5</v>
      </c>
      <c r="O12" s="1195">
        <f>IF($H12="",$G12-$N12,$H12-$N12)</f>
        <v>20717097.5</v>
      </c>
      <c r="P12" s="1147"/>
      <c r="Q12" s="974"/>
      <c r="R12" s="976"/>
      <c r="S12" s="687" t="s">
        <v>1016</v>
      </c>
      <c r="T12" s="687">
        <v>2237500</v>
      </c>
      <c r="U12" s="687"/>
      <c r="V12" s="687"/>
      <c r="W12" s="686"/>
      <c r="X12" s="686"/>
      <c r="Y12" s="686"/>
      <c r="Z12" s="686"/>
    </row>
    <row r="13" spans="1:16379" x14ac:dyDescent="0.25">
      <c r="B13" s="1191" t="s">
        <v>1017</v>
      </c>
      <c r="C13" s="1191">
        <v>1003</v>
      </c>
      <c r="D13" s="976" t="s">
        <v>99</v>
      </c>
      <c r="E13" s="976" t="s">
        <v>100</v>
      </c>
      <c r="F13" s="1024">
        <v>14964500</v>
      </c>
      <c r="G13" s="973"/>
      <c r="H13" s="974">
        <v>299315000</v>
      </c>
      <c r="I13" s="974"/>
      <c r="J13" s="974"/>
      <c r="K13" s="975"/>
      <c r="L13" s="974"/>
      <c r="M13" s="974">
        <f t="shared" si="3"/>
        <v>0</v>
      </c>
      <c r="N13" s="1194">
        <f t="shared" si="1"/>
        <v>14964500</v>
      </c>
      <c r="O13" s="1195">
        <f>IF($H13="",$G13-$N13,$H13-$N13)</f>
        <v>284350500</v>
      </c>
      <c r="P13" s="1147"/>
      <c r="Q13" s="974"/>
      <c r="R13" s="976"/>
      <c r="U13" s="687"/>
      <c r="V13" s="687"/>
      <c r="W13" s="686"/>
      <c r="AA13" s="687"/>
      <c r="AB13" s="687"/>
      <c r="AC13" s="687"/>
      <c r="AD13" s="687"/>
      <c r="AE13" s="687"/>
      <c r="AF13" s="687"/>
      <c r="AG13" s="687"/>
      <c r="AH13" s="687"/>
      <c r="AI13" s="687"/>
      <c r="AJ13" s="687"/>
      <c r="AK13" s="687"/>
      <c r="AL13" s="687"/>
      <c r="AM13" s="687"/>
      <c r="AN13" s="687"/>
      <c r="AO13" s="687"/>
      <c r="AP13" s="687"/>
      <c r="AQ13" s="687"/>
      <c r="AR13" s="687"/>
      <c r="AS13" s="687"/>
      <c r="AT13" s="687"/>
      <c r="AU13" s="687"/>
      <c r="AV13" s="687"/>
      <c r="AW13" s="687"/>
      <c r="AX13" s="687"/>
      <c r="AY13" s="687"/>
      <c r="AZ13" s="687"/>
      <c r="BA13" s="687"/>
      <c r="BB13" s="687"/>
      <c r="BC13" s="687"/>
      <c r="BD13" s="687"/>
      <c r="BE13" s="687"/>
      <c r="BF13" s="687"/>
      <c r="BG13" s="687"/>
      <c r="BH13" s="687"/>
      <c r="BI13" s="687"/>
      <c r="BJ13" s="687"/>
      <c r="BK13" s="687"/>
      <c r="BL13" s="687"/>
      <c r="BM13" s="687"/>
      <c r="BN13" s="687"/>
      <c r="BO13" s="687"/>
      <c r="BP13" s="687"/>
      <c r="BQ13" s="687"/>
      <c r="BR13" s="687"/>
      <c r="BS13" s="687"/>
      <c r="BT13" s="687"/>
      <c r="BU13" s="687"/>
      <c r="BV13" s="687"/>
      <c r="BW13" s="687"/>
      <c r="BX13" s="687"/>
      <c r="BY13" s="687"/>
      <c r="BZ13" s="687"/>
      <c r="CA13" s="687"/>
      <c r="CB13" s="687"/>
      <c r="CC13" s="687"/>
      <c r="CD13" s="687"/>
      <c r="CE13" s="687"/>
      <c r="CF13" s="687"/>
      <c r="CG13" s="687"/>
      <c r="CH13" s="687"/>
      <c r="CI13" s="687"/>
      <c r="CJ13" s="687"/>
      <c r="CK13" s="687"/>
      <c r="CL13" s="687"/>
      <c r="CM13" s="687"/>
      <c r="CN13" s="687"/>
      <c r="CO13" s="687"/>
      <c r="CP13" s="687"/>
      <c r="CQ13" s="687"/>
      <c r="CR13" s="687"/>
      <c r="CS13" s="687"/>
      <c r="CT13" s="687"/>
      <c r="CU13" s="687"/>
      <c r="CV13" s="687"/>
      <c r="CW13" s="687"/>
      <c r="CX13" s="687"/>
      <c r="CY13" s="687"/>
      <c r="CZ13" s="687"/>
      <c r="DA13" s="687"/>
      <c r="DB13" s="687"/>
      <c r="DC13" s="687"/>
      <c r="DD13" s="687"/>
      <c r="DE13" s="687"/>
      <c r="DF13" s="687"/>
      <c r="DG13" s="687"/>
      <c r="DH13" s="687"/>
      <c r="DI13" s="687"/>
      <c r="DJ13" s="687"/>
      <c r="DK13" s="687"/>
      <c r="DL13" s="687"/>
      <c r="DM13" s="687"/>
      <c r="DN13" s="687"/>
      <c r="DO13" s="687"/>
      <c r="DP13" s="687"/>
      <c r="DQ13" s="687"/>
      <c r="DR13" s="687"/>
      <c r="DS13" s="687"/>
      <c r="DT13" s="687"/>
      <c r="DU13" s="687"/>
      <c r="DV13" s="687"/>
      <c r="DW13" s="687"/>
      <c r="DX13" s="687"/>
      <c r="DY13" s="687"/>
      <c r="DZ13" s="687"/>
      <c r="EA13" s="687"/>
      <c r="EB13" s="687"/>
      <c r="EC13" s="687"/>
      <c r="ED13" s="687"/>
      <c r="EE13" s="687"/>
      <c r="EF13" s="687"/>
      <c r="EG13" s="687"/>
      <c r="EH13" s="687"/>
      <c r="EI13" s="687"/>
      <c r="EJ13" s="687"/>
      <c r="EK13" s="687"/>
      <c r="EL13" s="687"/>
      <c r="EM13" s="687"/>
      <c r="EN13" s="687"/>
      <c r="EO13" s="687"/>
      <c r="EP13" s="687"/>
      <c r="EQ13" s="687"/>
      <c r="ER13" s="687"/>
      <c r="ES13" s="687"/>
      <c r="ET13" s="687"/>
      <c r="EU13" s="687"/>
      <c r="EV13" s="687"/>
      <c r="EW13" s="687"/>
      <c r="EX13" s="687"/>
      <c r="EY13" s="687"/>
      <c r="EZ13" s="687"/>
      <c r="FA13" s="687"/>
      <c r="FB13" s="687"/>
      <c r="FC13" s="687"/>
      <c r="FD13" s="687"/>
      <c r="FE13" s="687"/>
      <c r="FF13" s="687"/>
      <c r="FG13" s="687"/>
      <c r="FH13" s="687"/>
      <c r="FI13" s="687"/>
      <c r="FJ13" s="687"/>
      <c r="FK13" s="687"/>
      <c r="FL13" s="687"/>
      <c r="FM13" s="687"/>
      <c r="FN13" s="687"/>
      <c r="FO13" s="687"/>
      <c r="FP13" s="687"/>
      <c r="FQ13" s="687"/>
      <c r="FR13" s="687"/>
      <c r="FS13" s="687"/>
      <c r="FT13" s="687"/>
      <c r="FU13" s="687"/>
      <c r="FV13" s="687"/>
      <c r="FW13" s="687"/>
      <c r="FX13" s="687"/>
      <c r="FY13" s="687"/>
      <c r="FZ13" s="687"/>
      <c r="GA13" s="687"/>
      <c r="GB13" s="687"/>
      <c r="GC13" s="687"/>
      <c r="GD13" s="687"/>
      <c r="GE13" s="687"/>
      <c r="GF13" s="687"/>
      <c r="GG13" s="687"/>
      <c r="GH13" s="687"/>
      <c r="GI13" s="687"/>
      <c r="GJ13" s="687"/>
      <c r="GK13" s="687"/>
      <c r="GL13" s="687"/>
      <c r="GM13" s="687"/>
      <c r="GN13" s="687"/>
      <c r="GO13" s="687"/>
      <c r="GP13" s="687"/>
      <c r="GQ13" s="687"/>
      <c r="GR13" s="687"/>
      <c r="GS13" s="687"/>
      <c r="GT13" s="687"/>
      <c r="GU13" s="687"/>
      <c r="GV13" s="687"/>
      <c r="GW13" s="687"/>
      <c r="GX13" s="687"/>
      <c r="GY13" s="687"/>
      <c r="GZ13" s="687"/>
      <c r="HA13" s="687"/>
      <c r="HB13" s="687"/>
      <c r="HC13" s="687"/>
      <c r="HD13" s="687"/>
      <c r="HE13" s="687"/>
      <c r="HF13" s="687"/>
      <c r="HG13" s="687"/>
      <c r="HH13" s="687"/>
      <c r="HI13" s="687"/>
      <c r="HJ13" s="687"/>
      <c r="HK13" s="687"/>
      <c r="HL13" s="687"/>
      <c r="HM13" s="687"/>
      <c r="HN13" s="687"/>
      <c r="HO13" s="687"/>
      <c r="HP13" s="687"/>
      <c r="HQ13" s="687"/>
      <c r="HR13" s="687"/>
      <c r="HS13" s="687"/>
      <c r="HT13" s="687"/>
      <c r="HU13" s="687"/>
      <c r="HV13" s="687"/>
      <c r="HW13" s="687"/>
      <c r="HX13" s="687"/>
      <c r="HY13" s="687"/>
      <c r="HZ13" s="687"/>
      <c r="IA13" s="687"/>
      <c r="IB13" s="687"/>
      <c r="IC13" s="687"/>
      <c r="ID13" s="687"/>
      <c r="IE13" s="687"/>
      <c r="IF13" s="687"/>
      <c r="IG13" s="687"/>
      <c r="IH13" s="687"/>
      <c r="II13" s="687"/>
      <c r="IJ13" s="687"/>
      <c r="IK13" s="687"/>
      <c r="IL13" s="687"/>
      <c r="IM13" s="687"/>
      <c r="IN13" s="687"/>
      <c r="IO13" s="687"/>
      <c r="IP13" s="687"/>
      <c r="IQ13" s="687"/>
      <c r="IR13" s="687"/>
      <c r="IS13" s="687"/>
      <c r="IT13" s="687"/>
      <c r="IU13" s="687"/>
      <c r="IV13" s="687"/>
      <c r="IW13" s="687"/>
      <c r="IX13" s="687"/>
      <c r="IY13" s="687"/>
      <c r="IZ13" s="687"/>
      <c r="JA13" s="687"/>
      <c r="JB13" s="687"/>
      <c r="JC13" s="687"/>
      <c r="JD13" s="687"/>
      <c r="JE13" s="687"/>
      <c r="JF13" s="687"/>
      <c r="JG13" s="687"/>
      <c r="JH13" s="687"/>
      <c r="JI13" s="687"/>
      <c r="JJ13" s="687"/>
      <c r="JK13" s="687"/>
      <c r="JL13" s="687"/>
      <c r="JM13" s="687"/>
      <c r="JN13" s="687"/>
      <c r="JO13" s="687"/>
      <c r="JP13" s="687"/>
      <c r="JQ13" s="687"/>
      <c r="JR13" s="687"/>
      <c r="JS13" s="687"/>
      <c r="JT13" s="687"/>
      <c r="JU13" s="687"/>
      <c r="JV13" s="687"/>
      <c r="JW13" s="687"/>
      <c r="JX13" s="687"/>
      <c r="JY13" s="687"/>
      <c r="JZ13" s="687"/>
      <c r="KA13" s="687"/>
      <c r="KB13" s="687"/>
      <c r="KC13" s="687"/>
      <c r="KD13" s="687"/>
      <c r="KE13" s="687"/>
      <c r="KF13" s="687"/>
      <c r="KG13" s="687"/>
      <c r="KH13" s="687"/>
      <c r="KI13" s="687"/>
      <c r="KJ13" s="687"/>
      <c r="KK13" s="687"/>
      <c r="KL13" s="687"/>
      <c r="KM13" s="687"/>
      <c r="KN13" s="687"/>
      <c r="KO13" s="687"/>
      <c r="KP13" s="687"/>
      <c r="KQ13" s="687"/>
      <c r="KR13" s="687"/>
      <c r="KS13" s="687"/>
      <c r="KT13" s="687"/>
      <c r="KU13" s="687"/>
      <c r="KV13" s="687"/>
      <c r="KW13" s="687"/>
      <c r="KX13" s="687"/>
      <c r="KY13" s="687"/>
      <c r="KZ13" s="687"/>
      <c r="LA13" s="687"/>
      <c r="LB13" s="687"/>
      <c r="LC13" s="687"/>
      <c r="LD13" s="687"/>
      <c r="LE13" s="687"/>
      <c r="LF13" s="687"/>
      <c r="LG13" s="687"/>
      <c r="LH13" s="687"/>
      <c r="LI13" s="687"/>
      <c r="LJ13" s="687"/>
      <c r="LK13" s="687"/>
      <c r="LL13" s="687"/>
      <c r="LM13" s="687"/>
      <c r="LN13" s="687"/>
      <c r="LO13" s="687"/>
      <c r="LP13" s="687"/>
      <c r="LQ13" s="687"/>
      <c r="LR13" s="687"/>
      <c r="LS13" s="687"/>
      <c r="LT13" s="687"/>
      <c r="LU13" s="687"/>
      <c r="LV13" s="687"/>
      <c r="LW13" s="687"/>
      <c r="LX13" s="687"/>
      <c r="LY13" s="687"/>
      <c r="LZ13" s="687"/>
      <c r="MA13" s="687"/>
      <c r="MB13" s="687"/>
      <c r="MC13" s="687"/>
      <c r="MD13" s="687"/>
      <c r="ME13" s="687"/>
      <c r="MF13" s="687"/>
      <c r="MG13" s="687"/>
      <c r="MH13" s="687"/>
      <c r="MI13" s="687"/>
      <c r="MJ13" s="687"/>
      <c r="MK13" s="687"/>
      <c r="ML13" s="687"/>
      <c r="MM13" s="687"/>
      <c r="MN13" s="687"/>
      <c r="MO13" s="687"/>
      <c r="MP13" s="687"/>
      <c r="MQ13" s="687"/>
      <c r="MR13" s="687"/>
      <c r="MS13" s="687"/>
      <c r="MT13" s="687"/>
      <c r="MU13" s="687"/>
      <c r="MV13" s="687"/>
      <c r="MW13" s="687"/>
      <c r="MX13" s="687"/>
      <c r="MY13" s="687"/>
      <c r="MZ13" s="687"/>
      <c r="NA13" s="687"/>
      <c r="NB13" s="687"/>
      <c r="NC13" s="687"/>
      <c r="ND13" s="687"/>
      <c r="NE13" s="687"/>
      <c r="NF13" s="687"/>
      <c r="NG13" s="687"/>
      <c r="NH13" s="687"/>
      <c r="NI13" s="687"/>
      <c r="NJ13" s="687"/>
      <c r="NK13" s="687"/>
      <c r="NL13" s="687"/>
      <c r="NM13" s="687"/>
      <c r="NN13" s="687"/>
      <c r="NO13" s="687"/>
      <c r="NP13" s="687"/>
      <c r="NQ13" s="687"/>
      <c r="NR13" s="687"/>
      <c r="NS13" s="687"/>
      <c r="NT13" s="687"/>
      <c r="NU13" s="687"/>
      <c r="NV13" s="687"/>
      <c r="NW13" s="687"/>
      <c r="NX13" s="687"/>
      <c r="NY13" s="687"/>
      <c r="NZ13" s="687"/>
      <c r="OA13" s="687"/>
      <c r="OB13" s="687"/>
      <c r="OC13" s="687"/>
      <c r="OD13" s="687"/>
      <c r="OE13" s="687"/>
      <c r="OF13" s="687"/>
      <c r="OG13" s="687"/>
      <c r="OH13" s="687"/>
      <c r="OI13" s="687"/>
      <c r="OJ13" s="687"/>
      <c r="OK13" s="687"/>
      <c r="OL13" s="687"/>
      <c r="OM13" s="687"/>
      <c r="ON13" s="687"/>
      <c r="OO13" s="687"/>
      <c r="OP13" s="687"/>
      <c r="OQ13" s="687"/>
      <c r="OR13" s="687"/>
      <c r="OS13" s="687"/>
      <c r="OT13" s="687"/>
      <c r="OU13" s="687"/>
      <c r="OV13" s="687"/>
      <c r="OW13" s="687"/>
      <c r="OX13" s="687"/>
      <c r="OY13" s="687"/>
      <c r="OZ13" s="687"/>
      <c r="PA13" s="687"/>
      <c r="PB13" s="687"/>
      <c r="PC13" s="687"/>
      <c r="PD13" s="687"/>
      <c r="PE13" s="687"/>
      <c r="PF13" s="687"/>
      <c r="PG13" s="687"/>
      <c r="PH13" s="687"/>
      <c r="PI13" s="687"/>
      <c r="PJ13" s="687"/>
      <c r="PK13" s="687"/>
      <c r="PL13" s="687"/>
      <c r="PM13" s="687"/>
      <c r="PN13" s="687"/>
      <c r="PO13" s="687"/>
      <c r="PP13" s="687"/>
      <c r="PQ13" s="687"/>
      <c r="PR13" s="687"/>
      <c r="PS13" s="687"/>
      <c r="PT13" s="687"/>
      <c r="PU13" s="687"/>
      <c r="PV13" s="687"/>
      <c r="PW13" s="687"/>
      <c r="PX13" s="687"/>
      <c r="PY13" s="687"/>
      <c r="PZ13" s="687"/>
      <c r="QA13" s="687"/>
      <c r="QB13" s="687"/>
      <c r="QC13" s="687"/>
      <c r="QD13" s="687"/>
      <c r="QE13" s="687"/>
      <c r="QF13" s="687"/>
      <c r="QG13" s="687"/>
      <c r="QH13" s="687"/>
      <c r="QI13" s="687"/>
      <c r="QJ13" s="687"/>
      <c r="QK13" s="687"/>
      <c r="QL13" s="687"/>
      <c r="QM13" s="687"/>
      <c r="QN13" s="687"/>
      <c r="QO13" s="687"/>
      <c r="QP13" s="687"/>
      <c r="QQ13" s="687"/>
      <c r="QR13" s="687"/>
      <c r="QS13" s="687"/>
      <c r="QT13" s="687"/>
      <c r="QU13" s="687"/>
      <c r="QV13" s="687"/>
      <c r="QW13" s="687"/>
      <c r="QX13" s="687"/>
      <c r="QY13" s="687"/>
      <c r="QZ13" s="687"/>
      <c r="RA13" s="687"/>
      <c r="RB13" s="687"/>
      <c r="RC13" s="687"/>
      <c r="RD13" s="687"/>
      <c r="RE13" s="687"/>
      <c r="RF13" s="687"/>
      <c r="RG13" s="687"/>
      <c r="RH13" s="687"/>
      <c r="RI13" s="687"/>
      <c r="RJ13" s="687"/>
      <c r="RK13" s="687"/>
      <c r="RL13" s="687"/>
      <c r="RM13" s="687"/>
      <c r="RN13" s="687"/>
      <c r="RO13" s="687"/>
      <c r="RP13" s="687"/>
      <c r="RQ13" s="687"/>
      <c r="RR13" s="687"/>
      <c r="RS13" s="687"/>
      <c r="RT13" s="687"/>
      <c r="RU13" s="687"/>
      <c r="RV13" s="687"/>
      <c r="RW13" s="687"/>
      <c r="RX13" s="687"/>
      <c r="RY13" s="687"/>
      <c r="RZ13" s="687"/>
      <c r="SA13" s="687"/>
      <c r="SB13" s="687"/>
      <c r="SC13" s="687"/>
      <c r="SD13" s="687"/>
      <c r="SE13" s="687"/>
      <c r="SF13" s="687"/>
      <c r="SG13" s="687"/>
      <c r="SH13" s="687"/>
      <c r="SI13" s="687"/>
      <c r="SJ13" s="687"/>
      <c r="SK13" s="687"/>
      <c r="SL13" s="687"/>
      <c r="SM13" s="687"/>
      <c r="SN13" s="687"/>
      <c r="SO13" s="687"/>
      <c r="SP13" s="687"/>
      <c r="SQ13" s="687"/>
      <c r="SR13" s="687"/>
      <c r="SS13" s="687"/>
      <c r="ST13" s="687"/>
      <c r="SU13" s="687"/>
      <c r="SV13" s="687"/>
      <c r="SW13" s="687"/>
      <c r="SX13" s="687"/>
      <c r="SY13" s="687"/>
      <c r="SZ13" s="687"/>
      <c r="TA13" s="687"/>
      <c r="TB13" s="687"/>
      <c r="TC13" s="687"/>
      <c r="TD13" s="687"/>
      <c r="TE13" s="687"/>
      <c r="TF13" s="687"/>
      <c r="TG13" s="687"/>
      <c r="TH13" s="687"/>
      <c r="TI13" s="687"/>
      <c r="TJ13" s="687"/>
      <c r="TK13" s="687"/>
      <c r="TL13" s="687"/>
      <c r="TM13" s="687"/>
      <c r="TN13" s="687"/>
      <c r="TO13" s="687"/>
      <c r="TP13" s="687"/>
      <c r="TQ13" s="687"/>
      <c r="TR13" s="687"/>
      <c r="TS13" s="687"/>
      <c r="TT13" s="687"/>
      <c r="TU13" s="687"/>
      <c r="TV13" s="687"/>
      <c r="TW13" s="687"/>
      <c r="TX13" s="687"/>
      <c r="TY13" s="687"/>
      <c r="TZ13" s="687"/>
      <c r="UA13" s="687"/>
      <c r="UB13" s="687"/>
      <c r="UC13" s="687"/>
      <c r="UD13" s="687"/>
      <c r="UE13" s="687"/>
      <c r="UF13" s="687"/>
      <c r="UG13" s="687"/>
      <c r="UH13" s="687"/>
      <c r="UI13" s="687"/>
      <c r="UJ13" s="687"/>
      <c r="UK13" s="687"/>
      <c r="UL13" s="687"/>
      <c r="UM13" s="687"/>
      <c r="UN13" s="687"/>
      <c r="UO13" s="687"/>
      <c r="UP13" s="687"/>
      <c r="UQ13" s="687"/>
      <c r="UR13" s="687"/>
      <c r="US13" s="687"/>
      <c r="UT13" s="687"/>
      <c r="UU13" s="687"/>
      <c r="UV13" s="687"/>
      <c r="UW13" s="687"/>
      <c r="UX13" s="687"/>
      <c r="UY13" s="687"/>
      <c r="UZ13" s="687"/>
      <c r="VA13" s="687"/>
      <c r="VB13" s="687"/>
      <c r="VC13" s="687"/>
      <c r="VD13" s="687"/>
      <c r="VE13" s="687"/>
      <c r="VF13" s="687"/>
      <c r="VG13" s="687"/>
      <c r="VH13" s="687"/>
      <c r="VI13" s="687"/>
      <c r="VJ13" s="687"/>
      <c r="VK13" s="687"/>
      <c r="VL13" s="687"/>
      <c r="VM13" s="687"/>
      <c r="VN13" s="687"/>
      <c r="VO13" s="687"/>
      <c r="VP13" s="687"/>
      <c r="VQ13" s="687"/>
      <c r="VR13" s="687"/>
      <c r="VS13" s="687"/>
      <c r="VT13" s="687"/>
      <c r="VU13" s="687"/>
      <c r="VV13" s="687"/>
      <c r="VW13" s="687"/>
      <c r="VX13" s="687"/>
      <c r="VY13" s="687"/>
      <c r="VZ13" s="687"/>
      <c r="WA13" s="687"/>
      <c r="WB13" s="687"/>
      <c r="WC13" s="687"/>
      <c r="WD13" s="687"/>
      <c r="WE13" s="687"/>
      <c r="WF13" s="687"/>
      <c r="WG13" s="687"/>
      <c r="WH13" s="687"/>
      <c r="WI13" s="687"/>
      <c r="WJ13" s="687"/>
      <c r="WK13" s="687"/>
      <c r="WL13" s="687"/>
      <c r="WM13" s="687"/>
      <c r="WN13" s="687"/>
      <c r="WO13" s="687"/>
      <c r="WP13" s="687"/>
      <c r="WQ13" s="687"/>
      <c r="WR13" s="687"/>
      <c r="WS13" s="687"/>
      <c r="WT13" s="687"/>
      <c r="WU13" s="687"/>
      <c r="WV13" s="687"/>
      <c r="WW13" s="687"/>
      <c r="WX13" s="687"/>
      <c r="WY13" s="687"/>
      <c r="WZ13" s="687"/>
      <c r="XA13" s="687"/>
      <c r="XB13" s="687"/>
      <c r="XC13" s="687"/>
      <c r="XD13" s="687"/>
      <c r="XE13" s="687"/>
      <c r="XF13" s="687"/>
      <c r="XG13" s="687"/>
      <c r="XH13" s="687"/>
      <c r="XI13" s="687"/>
      <c r="XJ13" s="687"/>
      <c r="XK13" s="687"/>
      <c r="XL13" s="687"/>
      <c r="XM13" s="687"/>
      <c r="XN13" s="687"/>
      <c r="XO13" s="687"/>
      <c r="XP13" s="687"/>
      <c r="XQ13" s="687"/>
      <c r="XR13" s="687"/>
      <c r="XS13" s="687"/>
      <c r="XT13" s="687"/>
      <c r="XU13" s="687"/>
      <c r="XV13" s="687"/>
      <c r="XW13" s="687"/>
      <c r="XX13" s="687"/>
      <c r="XY13" s="687"/>
      <c r="XZ13" s="687"/>
      <c r="YA13" s="687"/>
      <c r="YB13" s="687"/>
      <c r="YC13" s="687"/>
      <c r="YD13" s="687"/>
      <c r="YE13" s="687"/>
      <c r="YF13" s="687"/>
      <c r="YG13" s="687"/>
      <c r="YH13" s="687"/>
      <c r="YI13" s="687"/>
      <c r="YJ13" s="687"/>
      <c r="YK13" s="687"/>
      <c r="YL13" s="687"/>
      <c r="YM13" s="687"/>
      <c r="YN13" s="687"/>
      <c r="YO13" s="687"/>
      <c r="YP13" s="687"/>
      <c r="YQ13" s="687"/>
      <c r="YR13" s="687"/>
      <c r="YS13" s="687"/>
      <c r="YT13" s="687"/>
      <c r="YU13" s="687"/>
      <c r="YV13" s="687"/>
      <c r="YW13" s="687"/>
      <c r="YX13" s="687"/>
      <c r="YY13" s="687"/>
      <c r="YZ13" s="687"/>
      <c r="ZA13" s="687"/>
      <c r="ZB13" s="687"/>
      <c r="ZC13" s="687"/>
      <c r="ZD13" s="687"/>
      <c r="ZE13" s="687"/>
      <c r="ZF13" s="687"/>
      <c r="ZG13" s="687"/>
      <c r="ZH13" s="687"/>
      <c r="ZI13" s="687"/>
      <c r="ZJ13" s="687"/>
      <c r="ZK13" s="687"/>
      <c r="ZL13" s="687"/>
      <c r="ZM13" s="687"/>
      <c r="ZN13" s="687"/>
      <c r="ZO13" s="687"/>
      <c r="ZP13" s="687"/>
      <c r="ZQ13" s="687"/>
      <c r="ZR13" s="687"/>
      <c r="ZS13" s="687"/>
      <c r="ZT13" s="687"/>
      <c r="ZU13" s="687"/>
      <c r="ZV13" s="687"/>
      <c r="ZW13" s="687"/>
      <c r="ZX13" s="687"/>
      <c r="ZY13" s="687"/>
      <c r="ZZ13" s="687"/>
      <c r="AAA13" s="687"/>
      <c r="AAB13" s="687"/>
      <c r="AAC13" s="687"/>
      <c r="AAD13" s="687"/>
      <c r="AAE13" s="687"/>
      <c r="AAF13" s="687"/>
      <c r="AAG13" s="687"/>
      <c r="AAH13" s="687"/>
      <c r="AAI13" s="687"/>
      <c r="AAJ13" s="687"/>
      <c r="AAK13" s="687"/>
      <c r="AAL13" s="687"/>
      <c r="AAM13" s="687"/>
      <c r="AAN13" s="687"/>
      <c r="AAO13" s="687"/>
      <c r="AAP13" s="687"/>
      <c r="AAQ13" s="687"/>
      <c r="AAR13" s="687"/>
      <c r="AAS13" s="687"/>
      <c r="AAT13" s="687"/>
      <c r="AAU13" s="687"/>
      <c r="AAV13" s="687"/>
      <c r="AAW13" s="687"/>
      <c r="AAX13" s="687"/>
      <c r="AAY13" s="687"/>
      <c r="AAZ13" s="687"/>
      <c r="ABA13" s="687"/>
      <c r="ABB13" s="687"/>
      <c r="ABC13" s="687"/>
      <c r="ABD13" s="687"/>
      <c r="ABE13" s="687"/>
      <c r="ABF13" s="687"/>
      <c r="ABG13" s="687"/>
      <c r="ABH13" s="687"/>
      <c r="ABI13" s="687"/>
      <c r="ABJ13" s="687"/>
      <c r="ABK13" s="687"/>
      <c r="ABL13" s="687"/>
      <c r="ABM13" s="687"/>
      <c r="ABN13" s="687"/>
      <c r="ABO13" s="687"/>
      <c r="ABP13" s="687"/>
      <c r="ABQ13" s="687"/>
      <c r="ABR13" s="687"/>
      <c r="ABS13" s="687"/>
      <c r="ABT13" s="687"/>
      <c r="ABU13" s="687"/>
      <c r="ABV13" s="687"/>
      <c r="ABW13" s="687"/>
      <c r="ABX13" s="687"/>
      <c r="ABY13" s="687"/>
      <c r="ABZ13" s="687"/>
      <c r="ACA13" s="687"/>
      <c r="ACB13" s="687"/>
      <c r="ACC13" s="687"/>
      <c r="ACD13" s="687"/>
      <c r="ACE13" s="687"/>
      <c r="ACF13" s="687"/>
      <c r="ACG13" s="687"/>
      <c r="ACH13" s="687"/>
      <c r="ACI13" s="687"/>
      <c r="ACJ13" s="687"/>
      <c r="ACK13" s="687"/>
      <c r="ACL13" s="687"/>
      <c r="ACM13" s="687"/>
      <c r="ACN13" s="687"/>
      <c r="ACO13" s="687"/>
      <c r="ACP13" s="687"/>
      <c r="ACQ13" s="687"/>
      <c r="ACR13" s="687"/>
      <c r="ACS13" s="687"/>
      <c r="ACT13" s="687"/>
      <c r="ACU13" s="687"/>
      <c r="ACV13" s="687"/>
      <c r="ACW13" s="687"/>
      <c r="ACX13" s="687"/>
      <c r="ACY13" s="687"/>
      <c r="ACZ13" s="687"/>
      <c r="ADA13" s="687"/>
      <c r="ADB13" s="687"/>
      <c r="ADC13" s="687"/>
      <c r="ADD13" s="687"/>
      <c r="ADE13" s="687"/>
      <c r="ADF13" s="687"/>
      <c r="ADG13" s="687"/>
      <c r="ADH13" s="687"/>
      <c r="ADI13" s="687"/>
      <c r="ADJ13" s="687"/>
      <c r="ADK13" s="687"/>
      <c r="ADL13" s="687"/>
      <c r="ADM13" s="687"/>
      <c r="ADN13" s="687"/>
      <c r="ADO13" s="687"/>
      <c r="ADP13" s="687"/>
      <c r="ADQ13" s="687"/>
      <c r="ADR13" s="687"/>
      <c r="ADS13" s="687"/>
      <c r="ADT13" s="687"/>
      <c r="ADU13" s="687"/>
      <c r="ADV13" s="687"/>
      <c r="ADW13" s="687"/>
      <c r="ADX13" s="687"/>
      <c r="ADY13" s="687"/>
      <c r="ADZ13" s="687"/>
      <c r="AEA13" s="687"/>
      <c r="AEB13" s="687"/>
      <c r="AEC13" s="687"/>
      <c r="AED13" s="687"/>
      <c r="AEE13" s="687"/>
      <c r="AEF13" s="687"/>
      <c r="AEG13" s="687"/>
      <c r="AEH13" s="687"/>
      <c r="AEI13" s="687"/>
      <c r="AEJ13" s="687"/>
      <c r="AEK13" s="687"/>
      <c r="AEL13" s="687"/>
      <c r="AEM13" s="687"/>
      <c r="AEN13" s="687"/>
      <c r="AEO13" s="687"/>
      <c r="AEP13" s="687"/>
      <c r="AEQ13" s="687"/>
      <c r="AER13" s="687"/>
      <c r="AES13" s="687"/>
      <c r="AET13" s="687"/>
      <c r="AEU13" s="687"/>
      <c r="AEV13" s="687"/>
      <c r="AEW13" s="687"/>
      <c r="AEX13" s="687"/>
      <c r="AEY13" s="687"/>
      <c r="AEZ13" s="687"/>
      <c r="AFA13" s="687"/>
      <c r="AFB13" s="687"/>
      <c r="AFC13" s="687"/>
      <c r="AFD13" s="687"/>
      <c r="AFE13" s="687"/>
      <c r="AFF13" s="687"/>
      <c r="AFG13" s="687"/>
      <c r="AFH13" s="687"/>
      <c r="AFI13" s="687"/>
      <c r="AFJ13" s="687"/>
      <c r="AFK13" s="687"/>
      <c r="AFL13" s="687"/>
      <c r="AFM13" s="687"/>
      <c r="AFN13" s="687"/>
      <c r="AFO13" s="687"/>
      <c r="AFP13" s="687"/>
      <c r="AFQ13" s="687"/>
      <c r="AFR13" s="687"/>
      <c r="AFS13" s="687"/>
      <c r="AFT13" s="687"/>
      <c r="AFU13" s="687"/>
      <c r="AFV13" s="687"/>
      <c r="AFW13" s="687"/>
      <c r="AFX13" s="687"/>
      <c r="AFY13" s="687"/>
      <c r="AFZ13" s="687"/>
      <c r="AGA13" s="687"/>
      <c r="AGB13" s="687"/>
      <c r="AGC13" s="687"/>
      <c r="AGD13" s="687"/>
      <c r="AGE13" s="687"/>
      <c r="AGF13" s="687"/>
      <c r="AGG13" s="687"/>
      <c r="AGH13" s="687"/>
      <c r="AGI13" s="687"/>
      <c r="AGJ13" s="687"/>
      <c r="AGK13" s="687"/>
      <c r="AGL13" s="687"/>
      <c r="AGM13" s="687"/>
      <c r="AGN13" s="687"/>
      <c r="AGO13" s="687"/>
      <c r="AGP13" s="687"/>
      <c r="AGQ13" s="687"/>
      <c r="AGR13" s="687"/>
      <c r="AGS13" s="687"/>
      <c r="AGT13" s="687"/>
      <c r="AGU13" s="687"/>
      <c r="AGV13" s="687"/>
      <c r="AGW13" s="687"/>
      <c r="AGX13" s="687"/>
      <c r="AGY13" s="687"/>
      <c r="AGZ13" s="687"/>
      <c r="AHA13" s="687"/>
      <c r="AHB13" s="687"/>
      <c r="AHC13" s="687"/>
      <c r="AHD13" s="687"/>
      <c r="AHE13" s="687"/>
      <c r="AHF13" s="687"/>
      <c r="AHG13" s="687"/>
      <c r="AHH13" s="687"/>
      <c r="AHI13" s="687"/>
      <c r="AHJ13" s="687"/>
      <c r="AHK13" s="687"/>
      <c r="AHL13" s="687"/>
      <c r="AHM13" s="687"/>
      <c r="AHN13" s="687"/>
      <c r="AHO13" s="687"/>
      <c r="AHP13" s="687"/>
      <c r="AHQ13" s="687"/>
      <c r="AHR13" s="687"/>
      <c r="AHS13" s="687"/>
      <c r="AHT13" s="687"/>
      <c r="AHU13" s="687"/>
      <c r="AHV13" s="687"/>
      <c r="AHW13" s="687"/>
      <c r="AHX13" s="687"/>
      <c r="AHY13" s="687"/>
      <c r="AHZ13" s="687"/>
      <c r="AIA13" s="687"/>
      <c r="AIB13" s="687"/>
      <c r="AIC13" s="687"/>
      <c r="AID13" s="687"/>
      <c r="AIE13" s="687"/>
      <c r="AIF13" s="687"/>
      <c r="AIG13" s="687"/>
      <c r="AIH13" s="687"/>
      <c r="AII13" s="687"/>
      <c r="AIJ13" s="687"/>
      <c r="AIK13" s="687"/>
      <c r="AIL13" s="687"/>
      <c r="AIM13" s="687"/>
      <c r="AIN13" s="687"/>
      <c r="AIO13" s="687"/>
      <c r="AIP13" s="687"/>
      <c r="AIQ13" s="687"/>
      <c r="AIR13" s="687"/>
      <c r="AIS13" s="687"/>
      <c r="AIT13" s="687"/>
      <c r="AIU13" s="687"/>
      <c r="AIV13" s="687"/>
      <c r="AIW13" s="687"/>
      <c r="AIX13" s="687"/>
      <c r="AIY13" s="687"/>
      <c r="AIZ13" s="687"/>
      <c r="AJA13" s="687"/>
      <c r="AJB13" s="687"/>
      <c r="AJC13" s="687"/>
      <c r="AJD13" s="687"/>
      <c r="AJE13" s="687"/>
      <c r="AJF13" s="687"/>
      <c r="AJG13" s="687"/>
      <c r="AJH13" s="687"/>
      <c r="AJI13" s="687"/>
      <c r="AJJ13" s="687"/>
      <c r="AJK13" s="687"/>
      <c r="AJL13" s="687"/>
      <c r="AJM13" s="687"/>
      <c r="AJN13" s="687"/>
      <c r="AJO13" s="687"/>
      <c r="AJP13" s="687"/>
      <c r="AJQ13" s="687"/>
      <c r="AJR13" s="687"/>
      <c r="AJS13" s="687"/>
      <c r="AJT13" s="687"/>
      <c r="AJU13" s="687"/>
      <c r="AJV13" s="687"/>
      <c r="AJW13" s="687"/>
      <c r="AJX13" s="687"/>
      <c r="AJY13" s="687"/>
      <c r="AJZ13" s="687"/>
      <c r="AKA13" s="687"/>
      <c r="AKB13" s="687"/>
      <c r="AKC13" s="687"/>
      <c r="AKD13" s="687"/>
      <c r="AKE13" s="687"/>
      <c r="AKF13" s="687"/>
      <c r="AKG13" s="687"/>
      <c r="AKH13" s="687"/>
      <c r="AKI13" s="687"/>
      <c r="AKJ13" s="687"/>
      <c r="AKK13" s="687"/>
      <c r="AKL13" s="687"/>
      <c r="AKM13" s="687"/>
      <c r="AKN13" s="687"/>
      <c r="AKO13" s="687"/>
      <c r="AKP13" s="687"/>
      <c r="AKQ13" s="687"/>
      <c r="AKR13" s="687"/>
      <c r="AKS13" s="687"/>
      <c r="AKT13" s="687"/>
      <c r="AKU13" s="687"/>
      <c r="AKV13" s="687"/>
      <c r="AKW13" s="687"/>
      <c r="AKX13" s="687"/>
      <c r="AKY13" s="687"/>
      <c r="AKZ13" s="687"/>
      <c r="ALA13" s="687"/>
      <c r="ALB13" s="687"/>
      <c r="ALC13" s="687"/>
      <c r="ALD13" s="687"/>
      <c r="ALE13" s="687"/>
      <c r="ALF13" s="687"/>
      <c r="ALG13" s="687"/>
      <c r="ALH13" s="687"/>
      <c r="ALI13" s="687"/>
      <c r="ALJ13" s="687"/>
      <c r="ALK13" s="687"/>
      <c r="ALL13" s="687"/>
      <c r="ALM13" s="687"/>
      <c r="ALN13" s="687"/>
      <c r="ALO13" s="687"/>
      <c r="ALP13" s="687"/>
      <c r="ALQ13" s="687"/>
      <c r="ALR13" s="687"/>
      <c r="ALS13" s="687"/>
      <c r="ALT13" s="687"/>
      <c r="ALU13" s="687"/>
      <c r="ALV13" s="687"/>
      <c r="ALW13" s="687"/>
      <c r="ALX13" s="687"/>
      <c r="ALY13" s="687"/>
      <c r="ALZ13" s="687"/>
      <c r="AMA13" s="687"/>
      <c r="AMB13" s="687"/>
      <c r="AMC13" s="687"/>
      <c r="AMD13" s="687"/>
      <c r="AME13" s="687"/>
      <c r="AMF13" s="687"/>
      <c r="AMG13" s="687"/>
      <c r="AMH13" s="687"/>
      <c r="AMI13" s="687"/>
      <c r="AMJ13" s="687"/>
      <c r="AMK13" s="687"/>
      <c r="AML13" s="687"/>
      <c r="AMM13" s="687"/>
      <c r="AMN13" s="687"/>
      <c r="AMO13" s="687"/>
      <c r="AMP13" s="687"/>
      <c r="AMQ13" s="687"/>
      <c r="AMR13" s="687"/>
      <c r="AMS13" s="687"/>
      <c r="AMT13" s="687"/>
      <c r="AMU13" s="687"/>
      <c r="AMV13" s="687"/>
      <c r="AMW13" s="687"/>
      <c r="AMX13" s="687"/>
      <c r="AMY13" s="687"/>
      <c r="AMZ13" s="687"/>
      <c r="ANA13" s="687"/>
      <c r="ANB13" s="687"/>
      <c r="ANC13" s="687"/>
      <c r="AND13" s="687"/>
      <c r="ANE13" s="687"/>
      <c r="ANF13" s="687"/>
      <c r="ANG13" s="687"/>
      <c r="ANH13" s="687"/>
      <c r="ANI13" s="687"/>
      <c r="ANJ13" s="687"/>
      <c r="ANK13" s="687"/>
      <c r="ANL13" s="687"/>
      <c r="ANM13" s="687"/>
      <c r="ANN13" s="687"/>
      <c r="ANO13" s="687"/>
      <c r="ANP13" s="687"/>
      <c r="ANQ13" s="687"/>
      <c r="ANR13" s="687"/>
      <c r="ANS13" s="687"/>
      <c r="ANT13" s="687"/>
      <c r="ANU13" s="687"/>
      <c r="ANV13" s="687"/>
      <c r="ANW13" s="687"/>
      <c r="ANX13" s="687"/>
      <c r="ANY13" s="687"/>
      <c r="ANZ13" s="687"/>
      <c r="AOA13" s="687"/>
      <c r="AOB13" s="687"/>
      <c r="AOC13" s="687"/>
      <c r="AOD13" s="687"/>
      <c r="AOE13" s="687"/>
      <c r="AOF13" s="687"/>
      <c r="AOG13" s="687"/>
      <c r="AOH13" s="687"/>
      <c r="AOI13" s="687"/>
      <c r="AOJ13" s="687"/>
      <c r="AOK13" s="687"/>
      <c r="AOL13" s="687"/>
      <c r="AOM13" s="687"/>
      <c r="AON13" s="687"/>
      <c r="AOO13" s="687"/>
      <c r="AOP13" s="687"/>
      <c r="AOQ13" s="687"/>
      <c r="AOR13" s="687"/>
      <c r="AOS13" s="687"/>
      <c r="AOT13" s="687"/>
      <c r="AOU13" s="687"/>
      <c r="AOV13" s="687"/>
      <c r="AOW13" s="687"/>
      <c r="AOX13" s="687"/>
      <c r="AOY13" s="687"/>
      <c r="AOZ13" s="687"/>
      <c r="APA13" s="687"/>
      <c r="APB13" s="687"/>
      <c r="APC13" s="687"/>
      <c r="APD13" s="687"/>
      <c r="APE13" s="687"/>
      <c r="APF13" s="687"/>
      <c r="APG13" s="687"/>
      <c r="APH13" s="687"/>
      <c r="API13" s="687"/>
      <c r="APJ13" s="687"/>
      <c r="APK13" s="687"/>
      <c r="APL13" s="687"/>
      <c r="APM13" s="687"/>
      <c r="APN13" s="687"/>
      <c r="APO13" s="687"/>
      <c r="APP13" s="687"/>
      <c r="APQ13" s="687"/>
      <c r="APR13" s="687"/>
      <c r="APS13" s="687"/>
      <c r="APT13" s="687"/>
      <c r="APU13" s="687"/>
      <c r="APV13" s="687"/>
      <c r="APW13" s="687"/>
      <c r="APX13" s="687"/>
      <c r="APY13" s="687"/>
      <c r="APZ13" s="687"/>
      <c r="AQA13" s="687"/>
      <c r="AQB13" s="687"/>
      <c r="AQC13" s="687"/>
      <c r="AQD13" s="687"/>
      <c r="AQE13" s="687"/>
      <c r="AQF13" s="687"/>
      <c r="AQG13" s="687"/>
      <c r="AQH13" s="687"/>
      <c r="AQI13" s="687"/>
      <c r="AQJ13" s="687"/>
      <c r="AQK13" s="687"/>
      <c r="AQL13" s="687"/>
      <c r="AQM13" s="687"/>
      <c r="AQN13" s="687"/>
      <c r="AQO13" s="687"/>
      <c r="AQP13" s="687"/>
      <c r="AQQ13" s="687"/>
      <c r="AQR13" s="687"/>
      <c r="AQS13" s="687"/>
      <c r="AQT13" s="687"/>
      <c r="AQU13" s="687"/>
      <c r="AQV13" s="687"/>
      <c r="AQW13" s="687"/>
      <c r="AQX13" s="687"/>
      <c r="AQY13" s="687"/>
      <c r="AQZ13" s="687"/>
      <c r="ARA13" s="687"/>
      <c r="ARB13" s="687"/>
      <c r="ARC13" s="687"/>
      <c r="ARD13" s="687"/>
      <c r="ARE13" s="687"/>
      <c r="ARF13" s="687"/>
      <c r="ARG13" s="687"/>
      <c r="ARH13" s="687"/>
      <c r="ARI13" s="687"/>
      <c r="ARJ13" s="687"/>
      <c r="ARK13" s="687"/>
      <c r="ARL13" s="687"/>
      <c r="ARM13" s="687"/>
      <c r="ARN13" s="687"/>
      <c r="ARO13" s="687"/>
      <c r="ARP13" s="687"/>
      <c r="ARQ13" s="687"/>
      <c r="ARR13" s="687"/>
      <c r="ARS13" s="687"/>
      <c r="ART13" s="687"/>
      <c r="ARU13" s="687"/>
      <c r="ARV13" s="687"/>
      <c r="ARW13" s="687"/>
      <c r="ARX13" s="687"/>
      <c r="ARY13" s="687"/>
      <c r="ARZ13" s="687"/>
      <c r="ASA13" s="687"/>
      <c r="ASB13" s="687"/>
      <c r="ASC13" s="687"/>
      <c r="ASD13" s="687"/>
      <c r="ASE13" s="687"/>
      <c r="ASF13" s="687"/>
      <c r="ASG13" s="687"/>
      <c r="ASH13" s="687"/>
      <c r="ASI13" s="687"/>
      <c r="ASJ13" s="687"/>
      <c r="ASK13" s="687"/>
      <c r="ASL13" s="687"/>
      <c r="ASM13" s="687"/>
      <c r="ASN13" s="687"/>
      <c r="ASO13" s="687"/>
      <c r="ASP13" s="687"/>
      <c r="ASQ13" s="687"/>
      <c r="ASR13" s="687"/>
      <c r="ASS13" s="687"/>
      <c r="AST13" s="687"/>
      <c r="ASU13" s="687"/>
      <c r="ASV13" s="687"/>
      <c r="ASW13" s="687"/>
      <c r="ASX13" s="687"/>
      <c r="ASY13" s="687"/>
      <c r="ASZ13" s="687"/>
      <c r="ATA13" s="687"/>
      <c r="ATB13" s="687"/>
      <c r="ATC13" s="687"/>
      <c r="ATD13" s="687"/>
      <c r="ATE13" s="687"/>
      <c r="ATF13" s="687"/>
      <c r="ATG13" s="687"/>
      <c r="ATH13" s="687"/>
      <c r="ATI13" s="687"/>
      <c r="ATJ13" s="687"/>
      <c r="ATK13" s="687"/>
      <c r="ATL13" s="687"/>
      <c r="ATM13" s="687"/>
      <c r="ATN13" s="687"/>
      <c r="ATO13" s="687"/>
      <c r="ATP13" s="687"/>
      <c r="ATQ13" s="687"/>
      <c r="ATR13" s="687"/>
      <c r="ATS13" s="687"/>
      <c r="ATT13" s="687"/>
      <c r="ATU13" s="687"/>
      <c r="ATV13" s="687"/>
      <c r="ATW13" s="687"/>
      <c r="ATX13" s="687"/>
      <c r="ATY13" s="687"/>
      <c r="ATZ13" s="687"/>
      <c r="AUA13" s="687"/>
      <c r="AUB13" s="687"/>
      <c r="AUC13" s="687"/>
      <c r="AUD13" s="687"/>
      <c r="AUE13" s="687"/>
      <c r="AUF13" s="687"/>
      <c r="AUG13" s="687"/>
      <c r="AUH13" s="687"/>
      <c r="AUI13" s="687"/>
      <c r="AUJ13" s="687"/>
      <c r="AUK13" s="687"/>
      <c r="AUL13" s="687"/>
      <c r="AUM13" s="687"/>
      <c r="AUN13" s="687"/>
      <c r="AUO13" s="687"/>
      <c r="AUP13" s="687"/>
      <c r="AUQ13" s="687"/>
      <c r="AUR13" s="687"/>
      <c r="AUS13" s="687"/>
      <c r="AUT13" s="687"/>
      <c r="AUU13" s="687"/>
      <c r="AUV13" s="687"/>
      <c r="AUW13" s="687"/>
      <c r="AUX13" s="687"/>
      <c r="AUY13" s="687"/>
      <c r="AUZ13" s="687"/>
      <c r="AVA13" s="687"/>
      <c r="AVB13" s="687"/>
      <c r="AVC13" s="687"/>
      <c r="AVD13" s="687"/>
      <c r="AVE13" s="687"/>
      <c r="AVF13" s="687"/>
      <c r="AVG13" s="687"/>
      <c r="AVH13" s="687"/>
      <c r="AVI13" s="687"/>
      <c r="AVJ13" s="687"/>
      <c r="AVK13" s="687"/>
      <c r="AVL13" s="687"/>
      <c r="AVM13" s="687"/>
      <c r="AVN13" s="687"/>
      <c r="AVO13" s="687"/>
      <c r="AVP13" s="687"/>
      <c r="AVQ13" s="687"/>
      <c r="AVR13" s="687"/>
      <c r="AVS13" s="687"/>
      <c r="AVT13" s="687"/>
      <c r="AVU13" s="687"/>
      <c r="AVV13" s="687"/>
      <c r="AVW13" s="687"/>
      <c r="AVX13" s="687"/>
      <c r="AVY13" s="687"/>
      <c r="AVZ13" s="687"/>
      <c r="AWA13" s="687"/>
      <c r="AWB13" s="687"/>
      <c r="AWC13" s="687"/>
      <c r="AWD13" s="687"/>
      <c r="AWE13" s="687"/>
      <c r="AWF13" s="687"/>
      <c r="AWG13" s="687"/>
      <c r="AWH13" s="687"/>
      <c r="AWI13" s="687"/>
      <c r="AWJ13" s="687"/>
      <c r="AWK13" s="687"/>
      <c r="AWL13" s="687"/>
      <c r="AWM13" s="687"/>
      <c r="AWN13" s="687"/>
      <c r="AWO13" s="687"/>
      <c r="AWP13" s="687"/>
      <c r="AWQ13" s="687"/>
      <c r="AWR13" s="687"/>
      <c r="AWS13" s="687"/>
      <c r="AWT13" s="687"/>
      <c r="AWU13" s="687"/>
      <c r="AWV13" s="687"/>
      <c r="AWW13" s="687"/>
      <c r="AWX13" s="687"/>
      <c r="AWY13" s="687"/>
      <c r="AWZ13" s="687"/>
      <c r="AXA13" s="687"/>
      <c r="AXB13" s="687"/>
      <c r="AXC13" s="687"/>
      <c r="AXD13" s="687"/>
      <c r="AXE13" s="687"/>
      <c r="AXF13" s="687"/>
      <c r="AXG13" s="687"/>
      <c r="AXH13" s="687"/>
      <c r="AXI13" s="687"/>
      <c r="AXJ13" s="687"/>
      <c r="AXK13" s="687"/>
      <c r="AXL13" s="687"/>
      <c r="AXM13" s="687"/>
      <c r="AXN13" s="687"/>
      <c r="AXO13" s="687"/>
      <c r="AXP13" s="687"/>
      <c r="AXQ13" s="687"/>
      <c r="AXR13" s="687"/>
      <c r="AXS13" s="687"/>
      <c r="AXT13" s="687"/>
      <c r="AXU13" s="687"/>
      <c r="AXV13" s="687"/>
      <c r="AXW13" s="687"/>
      <c r="AXX13" s="687"/>
      <c r="AXY13" s="687"/>
      <c r="AXZ13" s="687"/>
      <c r="AYA13" s="687"/>
      <c r="AYB13" s="687"/>
      <c r="AYC13" s="687"/>
      <c r="AYD13" s="687"/>
      <c r="AYE13" s="687"/>
      <c r="AYF13" s="687"/>
      <c r="AYG13" s="687"/>
      <c r="AYH13" s="687"/>
      <c r="AYI13" s="687"/>
      <c r="AYJ13" s="687"/>
      <c r="AYK13" s="687"/>
      <c r="AYL13" s="687"/>
      <c r="AYM13" s="687"/>
      <c r="AYN13" s="687"/>
      <c r="AYO13" s="687"/>
      <c r="AYP13" s="687"/>
      <c r="AYQ13" s="687"/>
      <c r="AYR13" s="687"/>
      <c r="AYS13" s="687"/>
      <c r="AYT13" s="687"/>
      <c r="AYU13" s="687"/>
      <c r="AYV13" s="687"/>
      <c r="AYW13" s="687"/>
      <c r="AYX13" s="687"/>
      <c r="AYY13" s="687"/>
      <c r="AYZ13" s="687"/>
      <c r="AZA13" s="687"/>
      <c r="AZB13" s="687"/>
      <c r="AZC13" s="687"/>
      <c r="AZD13" s="687"/>
      <c r="AZE13" s="687"/>
      <c r="AZF13" s="687"/>
      <c r="AZG13" s="687"/>
      <c r="AZH13" s="687"/>
      <c r="AZI13" s="687"/>
      <c r="AZJ13" s="687"/>
      <c r="AZK13" s="687"/>
      <c r="AZL13" s="687"/>
      <c r="AZM13" s="687"/>
      <c r="AZN13" s="687"/>
      <c r="AZO13" s="687"/>
      <c r="AZP13" s="687"/>
      <c r="AZQ13" s="687"/>
      <c r="AZR13" s="687"/>
      <c r="AZS13" s="687"/>
      <c r="AZT13" s="687"/>
      <c r="AZU13" s="687"/>
      <c r="AZV13" s="687"/>
      <c r="AZW13" s="687"/>
      <c r="AZX13" s="687"/>
      <c r="AZY13" s="687"/>
      <c r="AZZ13" s="687"/>
      <c r="BAA13" s="687"/>
      <c r="BAB13" s="687"/>
      <c r="BAC13" s="687"/>
      <c r="BAD13" s="687"/>
      <c r="BAE13" s="687"/>
      <c r="BAF13" s="687"/>
      <c r="BAG13" s="687"/>
      <c r="BAH13" s="687"/>
      <c r="BAI13" s="687"/>
      <c r="BAJ13" s="687"/>
      <c r="BAK13" s="687"/>
      <c r="BAL13" s="687"/>
      <c r="BAM13" s="687"/>
      <c r="BAN13" s="687"/>
      <c r="BAO13" s="687"/>
      <c r="BAP13" s="687"/>
      <c r="BAQ13" s="687"/>
      <c r="BAR13" s="687"/>
      <c r="BAS13" s="687"/>
      <c r="BAT13" s="687"/>
      <c r="BAU13" s="687"/>
      <c r="BAV13" s="687"/>
      <c r="BAW13" s="687"/>
      <c r="BAX13" s="687"/>
      <c r="BAY13" s="687"/>
      <c r="BAZ13" s="687"/>
      <c r="BBA13" s="687"/>
      <c r="BBB13" s="687"/>
      <c r="BBC13" s="687"/>
      <c r="BBD13" s="687"/>
      <c r="BBE13" s="687"/>
      <c r="BBF13" s="687"/>
      <c r="BBG13" s="687"/>
      <c r="BBH13" s="687"/>
      <c r="BBI13" s="687"/>
      <c r="BBJ13" s="687"/>
      <c r="BBK13" s="687"/>
      <c r="BBL13" s="687"/>
      <c r="BBM13" s="687"/>
      <c r="BBN13" s="687"/>
      <c r="BBO13" s="687"/>
      <c r="BBP13" s="687"/>
      <c r="BBQ13" s="687"/>
      <c r="BBR13" s="687"/>
      <c r="BBS13" s="687"/>
      <c r="BBT13" s="687"/>
      <c r="BBU13" s="687"/>
      <c r="BBV13" s="687"/>
      <c r="BBW13" s="687"/>
      <c r="BBX13" s="687"/>
      <c r="BBY13" s="687"/>
      <c r="BBZ13" s="687"/>
      <c r="BCA13" s="687"/>
      <c r="BCB13" s="687"/>
      <c r="BCC13" s="687"/>
      <c r="BCD13" s="687"/>
      <c r="BCE13" s="687"/>
      <c r="BCF13" s="687"/>
      <c r="BCG13" s="687"/>
      <c r="BCH13" s="687"/>
      <c r="BCI13" s="687"/>
      <c r="BCJ13" s="687"/>
      <c r="BCK13" s="687"/>
      <c r="BCL13" s="687"/>
      <c r="BCM13" s="687"/>
      <c r="BCN13" s="687"/>
      <c r="BCO13" s="687"/>
      <c r="BCP13" s="687"/>
      <c r="BCQ13" s="687"/>
      <c r="BCR13" s="687"/>
      <c r="BCS13" s="687"/>
      <c r="BCT13" s="687"/>
      <c r="BCU13" s="687"/>
      <c r="BCV13" s="687"/>
      <c r="BCW13" s="687"/>
      <c r="BCX13" s="687"/>
      <c r="BCY13" s="687"/>
      <c r="BCZ13" s="687"/>
      <c r="BDA13" s="687"/>
      <c r="BDB13" s="687"/>
      <c r="BDC13" s="687"/>
      <c r="BDD13" s="687"/>
      <c r="BDE13" s="687"/>
      <c r="BDF13" s="687"/>
      <c r="BDG13" s="687"/>
      <c r="BDH13" s="687"/>
      <c r="BDI13" s="687"/>
      <c r="BDJ13" s="687"/>
      <c r="BDK13" s="687"/>
      <c r="BDL13" s="687"/>
      <c r="BDM13" s="687"/>
      <c r="BDN13" s="687"/>
      <c r="BDO13" s="687"/>
      <c r="BDP13" s="687"/>
      <c r="BDQ13" s="687"/>
      <c r="BDR13" s="687"/>
      <c r="BDS13" s="687"/>
      <c r="BDT13" s="687"/>
      <c r="BDU13" s="687"/>
      <c r="BDV13" s="687"/>
      <c r="BDW13" s="687"/>
      <c r="BDX13" s="687"/>
      <c r="BDY13" s="687"/>
      <c r="BDZ13" s="687"/>
      <c r="BEA13" s="687"/>
      <c r="BEB13" s="687"/>
      <c r="BEC13" s="687"/>
      <c r="BED13" s="687"/>
      <c r="BEE13" s="687"/>
      <c r="BEF13" s="687"/>
      <c r="BEG13" s="687"/>
      <c r="BEH13" s="687"/>
      <c r="BEI13" s="687"/>
      <c r="BEJ13" s="687"/>
      <c r="BEK13" s="687"/>
      <c r="BEL13" s="687"/>
      <c r="BEM13" s="687"/>
      <c r="BEN13" s="687"/>
      <c r="BEO13" s="687"/>
      <c r="BEP13" s="687"/>
      <c r="BEQ13" s="687"/>
      <c r="BER13" s="687"/>
      <c r="BES13" s="687"/>
      <c r="BET13" s="687"/>
      <c r="BEU13" s="687"/>
      <c r="BEV13" s="687"/>
      <c r="BEW13" s="687"/>
      <c r="BEX13" s="687"/>
      <c r="BEY13" s="687"/>
      <c r="BEZ13" s="687"/>
      <c r="BFA13" s="687"/>
      <c r="BFB13" s="687"/>
      <c r="BFC13" s="687"/>
      <c r="BFD13" s="687"/>
      <c r="BFE13" s="687"/>
      <c r="BFF13" s="687"/>
      <c r="BFG13" s="687"/>
      <c r="BFH13" s="687"/>
      <c r="BFI13" s="687"/>
      <c r="BFJ13" s="687"/>
      <c r="BFK13" s="687"/>
      <c r="BFL13" s="687"/>
      <c r="BFM13" s="687"/>
      <c r="BFN13" s="687"/>
      <c r="BFO13" s="687"/>
      <c r="BFP13" s="687"/>
      <c r="BFQ13" s="687"/>
      <c r="BFR13" s="687"/>
      <c r="BFS13" s="687"/>
      <c r="BFT13" s="687"/>
      <c r="BFU13" s="687"/>
      <c r="BFV13" s="687"/>
      <c r="BFW13" s="687"/>
      <c r="BFX13" s="687"/>
      <c r="BFY13" s="687"/>
      <c r="BFZ13" s="687"/>
      <c r="BGA13" s="687"/>
      <c r="BGB13" s="687"/>
      <c r="BGC13" s="687"/>
      <c r="BGD13" s="687"/>
      <c r="BGE13" s="687"/>
      <c r="BGF13" s="687"/>
      <c r="BGG13" s="687"/>
      <c r="BGH13" s="687"/>
      <c r="BGI13" s="687"/>
      <c r="BGJ13" s="687"/>
      <c r="BGK13" s="687"/>
      <c r="BGL13" s="687"/>
      <c r="BGM13" s="687"/>
      <c r="BGN13" s="687"/>
      <c r="BGO13" s="687"/>
      <c r="BGP13" s="687"/>
      <c r="BGQ13" s="687"/>
      <c r="BGR13" s="687"/>
      <c r="BGS13" s="687"/>
      <c r="BGT13" s="687"/>
      <c r="BGU13" s="687"/>
      <c r="BGV13" s="687"/>
      <c r="BGW13" s="687"/>
      <c r="BGX13" s="687"/>
      <c r="BGY13" s="687"/>
      <c r="BGZ13" s="687"/>
      <c r="BHA13" s="687"/>
      <c r="BHB13" s="687"/>
      <c r="BHC13" s="687"/>
      <c r="BHD13" s="687"/>
      <c r="BHE13" s="687"/>
      <c r="BHF13" s="687"/>
      <c r="BHG13" s="687"/>
      <c r="BHH13" s="687"/>
      <c r="BHI13" s="687"/>
      <c r="BHJ13" s="687"/>
      <c r="BHK13" s="687"/>
      <c r="BHL13" s="687"/>
      <c r="BHM13" s="687"/>
      <c r="BHN13" s="687"/>
      <c r="BHO13" s="687"/>
      <c r="BHP13" s="687"/>
      <c r="BHQ13" s="687"/>
      <c r="BHR13" s="687"/>
      <c r="BHS13" s="687"/>
      <c r="BHT13" s="687"/>
      <c r="BHU13" s="687"/>
      <c r="BHV13" s="687"/>
      <c r="BHW13" s="687"/>
      <c r="BHX13" s="687"/>
      <c r="BHY13" s="687"/>
      <c r="BHZ13" s="687"/>
      <c r="BIA13" s="687"/>
      <c r="BIB13" s="687"/>
      <c r="BIC13" s="687"/>
      <c r="BID13" s="687"/>
      <c r="BIE13" s="687"/>
      <c r="BIF13" s="687"/>
      <c r="BIG13" s="687"/>
      <c r="BIH13" s="687"/>
      <c r="BII13" s="687"/>
      <c r="BIJ13" s="687"/>
      <c r="BIK13" s="687"/>
      <c r="BIL13" s="687"/>
      <c r="BIM13" s="687"/>
      <c r="BIN13" s="687"/>
      <c r="BIO13" s="687"/>
      <c r="BIP13" s="687"/>
      <c r="BIQ13" s="687"/>
      <c r="BIR13" s="687"/>
      <c r="BIS13" s="687"/>
      <c r="BIT13" s="687"/>
      <c r="BIU13" s="687"/>
      <c r="BIV13" s="687"/>
      <c r="BIW13" s="687"/>
      <c r="BIX13" s="687"/>
      <c r="BIY13" s="687"/>
      <c r="BIZ13" s="687"/>
      <c r="BJA13" s="687"/>
      <c r="BJB13" s="687"/>
      <c r="BJC13" s="687"/>
      <c r="BJD13" s="687"/>
      <c r="BJE13" s="687"/>
      <c r="BJF13" s="687"/>
      <c r="BJG13" s="687"/>
      <c r="BJH13" s="687"/>
      <c r="BJI13" s="687"/>
      <c r="BJJ13" s="687"/>
      <c r="BJK13" s="687"/>
      <c r="BJL13" s="687"/>
      <c r="BJM13" s="687"/>
      <c r="BJN13" s="687"/>
      <c r="BJO13" s="687"/>
      <c r="BJP13" s="687"/>
      <c r="BJQ13" s="687"/>
      <c r="BJR13" s="687"/>
      <c r="BJS13" s="687"/>
      <c r="BJT13" s="687"/>
      <c r="BJU13" s="687"/>
      <c r="BJV13" s="687"/>
      <c r="BJW13" s="687"/>
      <c r="BJX13" s="687"/>
      <c r="BJY13" s="687"/>
      <c r="BJZ13" s="687"/>
      <c r="BKA13" s="687"/>
      <c r="BKB13" s="687"/>
      <c r="BKC13" s="687"/>
      <c r="BKD13" s="687"/>
      <c r="BKE13" s="687"/>
      <c r="BKF13" s="687"/>
      <c r="BKG13" s="687"/>
      <c r="BKH13" s="687"/>
      <c r="BKI13" s="687"/>
      <c r="BKJ13" s="687"/>
      <c r="BKK13" s="687"/>
      <c r="BKL13" s="687"/>
      <c r="BKM13" s="687"/>
      <c r="BKN13" s="687"/>
      <c r="BKO13" s="687"/>
      <c r="BKP13" s="687"/>
      <c r="BKQ13" s="687"/>
      <c r="BKR13" s="687"/>
      <c r="BKS13" s="687"/>
      <c r="BKT13" s="687"/>
      <c r="BKU13" s="687"/>
      <c r="BKV13" s="687"/>
      <c r="BKW13" s="687"/>
      <c r="BKX13" s="687"/>
      <c r="BKY13" s="687"/>
      <c r="BKZ13" s="687"/>
      <c r="BLA13" s="687"/>
      <c r="BLB13" s="687"/>
      <c r="BLC13" s="687"/>
      <c r="BLD13" s="687"/>
      <c r="BLE13" s="687"/>
      <c r="BLF13" s="687"/>
      <c r="BLG13" s="687"/>
      <c r="BLH13" s="687"/>
      <c r="BLI13" s="687"/>
      <c r="BLJ13" s="687"/>
      <c r="BLK13" s="687"/>
      <c r="BLL13" s="687"/>
      <c r="BLM13" s="687"/>
      <c r="BLN13" s="687"/>
      <c r="BLO13" s="687"/>
      <c r="BLP13" s="687"/>
      <c r="BLQ13" s="687"/>
      <c r="BLR13" s="687"/>
      <c r="BLS13" s="687"/>
      <c r="BLT13" s="687"/>
      <c r="BLU13" s="687"/>
      <c r="BLV13" s="687"/>
      <c r="BLW13" s="687"/>
      <c r="BLX13" s="687"/>
      <c r="BLY13" s="687"/>
      <c r="BLZ13" s="687"/>
      <c r="BMA13" s="687"/>
      <c r="BMB13" s="687"/>
      <c r="BMC13" s="687"/>
      <c r="BMD13" s="687"/>
      <c r="BME13" s="687"/>
      <c r="BMF13" s="687"/>
      <c r="BMG13" s="687"/>
      <c r="BMH13" s="687"/>
      <c r="BMI13" s="687"/>
      <c r="BMJ13" s="687"/>
      <c r="BMK13" s="687"/>
      <c r="BML13" s="687"/>
      <c r="BMM13" s="687"/>
      <c r="BMN13" s="687"/>
      <c r="BMO13" s="687"/>
      <c r="BMP13" s="687"/>
      <c r="BMQ13" s="687"/>
      <c r="BMR13" s="687"/>
      <c r="BMS13" s="687"/>
      <c r="BMT13" s="687"/>
      <c r="BMU13" s="687"/>
      <c r="BMV13" s="687"/>
      <c r="BMW13" s="687"/>
      <c r="BMX13" s="687"/>
      <c r="BMY13" s="687"/>
      <c r="BMZ13" s="687"/>
      <c r="BNA13" s="687"/>
      <c r="BNB13" s="687"/>
      <c r="BNC13" s="687"/>
      <c r="BND13" s="687"/>
      <c r="BNE13" s="687"/>
      <c r="BNF13" s="687"/>
      <c r="BNG13" s="687"/>
      <c r="BNH13" s="687"/>
      <c r="BNI13" s="687"/>
      <c r="BNJ13" s="687"/>
      <c r="BNK13" s="687"/>
      <c r="BNL13" s="687"/>
      <c r="BNM13" s="687"/>
      <c r="BNN13" s="687"/>
      <c r="BNO13" s="687"/>
      <c r="BNP13" s="687"/>
      <c r="BNQ13" s="687"/>
      <c r="BNR13" s="687"/>
      <c r="BNS13" s="687"/>
      <c r="BNT13" s="687"/>
      <c r="BNU13" s="687"/>
      <c r="BNV13" s="687"/>
      <c r="BNW13" s="687"/>
      <c r="BNX13" s="687"/>
      <c r="BNY13" s="687"/>
      <c r="BNZ13" s="687"/>
      <c r="BOA13" s="687"/>
      <c r="BOB13" s="687"/>
      <c r="BOC13" s="687"/>
      <c r="BOD13" s="687"/>
      <c r="BOE13" s="687"/>
      <c r="BOF13" s="687"/>
      <c r="BOG13" s="687"/>
      <c r="BOH13" s="687"/>
      <c r="BOI13" s="687"/>
      <c r="BOJ13" s="687"/>
      <c r="BOK13" s="687"/>
      <c r="BOL13" s="687"/>
      <c r="BOM13" s="687"/>
      <c r="BON13" s="687"/>
      <c r="BOO13" s="687"/>
      <c r="BOP13" s="687"/>
      <c r="BOQ13" s="687"/>
      <c r="BOR13" s="687"/>
      <c r="BOS13" s="687"/>
      <c r="BOT13" s="687"/>
      <c r="BOU13" s="687"/>
      <c r="BOV13" s="687"/>
      <c r="BOW13" s="687"/>
      <c r="BOX13" s="687"/>
      <c r="BOY13" s="687"/>
      <c r="BOZ13" s="687"/>
      <c r="BPA13" s="687"/>
      <c r="BPB13" s="687"/>
      <c r="BPC13" s="687"/>
      <c r="BPD13" s="687"/>
      <c r="BPE13" s="687"/>
      <c r="BPF13" s="687"/>
      <c r="BPG13" s="687"/>
      <c r="BPH13" s="687"/>
      <c r="BPI13" s="687"/>
      <c r="BPJ13" s="687"/>
      <c r="BPK13" s="687"/>
      <c r="BPL13" s="687"/>
      <c r="BPM13" s="687"/>
      <c r="BPN13" s="687"/>
      <c r="BPO13" s="687"/>
      <c r="BPP13" s="687"/>
      <c r="BPQ13" s="687"/>
      <c r="BPR13" s="687"/>
      <c r="BPS13" s="687"/>
      <c r="BPT13" s="687"/>
      <c r="BPU13" s="687"/>
      <c r="BPV13" s="687"/>
      <c r="BPW13" s="687"/>
      <c r="BPX13" s="687"/>
      <c r="BPY13" s="687"/>
      <c r="BPZ13" s="687"/>
      <c r="BQA13" s="687"/>
      <c r="BQB13" s="687"/>
      <c r="BQC13" s="687"/>
      <c r="BQD13" s="687"/>
      <c r="BQE13" s="687"/>
      <c r="BQF13" s="687"/>
      <c r="BQG13" s="687"/>
      <c r="BQH13" s="687"/>
      <c r="BQI13" s="687"/>
      <c r="BQJ13" s="687"/>
      <c r="BQK13" s="687"/>
      <c r="BQL13" s="687"/>
      <c r="BQM13" s="687"/>
      <c r="BQN13" s="687"/>
      <c r="BQO13" s="687"/>
      <c r="BQP13" s="687"/>
      <c r="BQQ13" s="687"/>
      <c r="BQR13" s="687"/>
      <c r="BQS13" s="687"/>
      <c r="BQT13" s="687"/>
      <c r="BQU13" s="687"/>
      <c r="BQV13" s="687"/>
      <c r="BQW13" s="687"/>
      <c r="BQX13" s="687"/>
      <c r="BQY13" s="687"/>
      <c r="BQZ13" s="687"/>
      <c r="BRA13" s="687"/>
      <c r="BRB13" s="687"/>
      <c r="BRC13" s="687"/>
      <c r="BRD13" s="687"/>
      <c r="BRE13" s="687"/>
      <c r="BRF13" s="687"/>
      <c r="BRG13" s="687"/>
      <c r="BRH13" s="687"/>
      <c r="BRI13" s="687"/>
      <c r="BRJ13" s="687"/>
      <c r="BRK13" s="687"/>
      <c r="BRL13" s="687"/>
      <c r="BRM13" s="687"/>
      <c r="BRN13" s="687"/>
      <c r="BRO13" s="687"/>
      <c r="BRP13" s="687"/>
      <c r="BRQ13" s="687"/>
      <c r="BRR13" s="687"/>
      <c r="BRS13" s="687"/>
      <c r="BRT13" s="687"/>
      <c r="BRU13" s="687"/>
      <c r="BRV13" s="687"/>
      <c r="BRW13" s="687"/>
      <c r="BRX13" s="687"/>
      <c r="BRY13" s="687"/>
      <c r="BRZ13" s="687"/>
      <c r="BSA13" s="687"/>
      <c r="BSB13" s="687"/>
      <c r="BSC13" s="687"/>
      <c r="BSD13" s="687"/>
      <c r="BSE13" s="687"/>
      <c r="BSF13" s="687"/>
      <c r="BSG13" s="687"/>
      <c r="BSH13" s="687"/>
      <c r="BSI13" s="687"/>
      <c r="BSJ13" s="687"/>
      <c r="BSK13" s="687"/>
      <c r="BSL13" s="687"/>
      <c r="BSM13" s="687"/>
      <c r="BSN13" s="687"/>
      <c r="BSO13" s="687"/>
      <c r="BSP13" s="687"/>
      <c r="BSQ13" s="687"/>
      <c r="BSR13" s="687"/>
      <c r="BSS13" s="687"/>
      <c r="BST13" s="687"/>
      <c r="BSU13" s="687"/>
      <c r="BSV13" s="687"/>
      <c r="BSW13" s="687"/>
      <c r="BSX13" s="687"/>
      <c r="BSY13" s="687"/>
      <c r="BSZ13" s="687"/>
      <c r="BTA13" s="687"/>
      <c r="BTB13" s="687"/>
      <c r="BTC13" s="687"/>
      <c r="BTD13" s="687"/>
      <c r="BTE13" s="687"/>
      <c r="BTF13" s="687"/>
      <c r="BTG13" s="687"/>
      <c r="BTH13" s="687"/>
      <c r="BTI13" s="687"/>
      <c r="BTJ13" s="687"/>
      <c r="BTK13" s="687"/>
      <c r="BTL13" s="687"/>
      <c r="BTM13" s="687"/>
      <c r="BTN13" s="687"/>
      <c r="BTO13" s="687"/>
      <c r="BTP13" s="687"/>
      <c r="BTQ13" s="687"/>
      <c r="BTR13" s="687"/>
      <c r="BTS13" s="687"/>
      <c r="BTT13" s="687"/>
      <c r="BTU13" s="687"/>
      <c r="BTV13" s="687"/>
      <c r="BTW13" s="687"/>
      <c r="BTX13" s="687"/>
      <c r="BTY13" s="687"/>
      <c r="BTZ13" s="687"/>
      <c r="BUA13" s="687"/>
      <c r="BUB13" s="687"/>
      <c r="BUC13" s="687"/>
      <c r="BUD13" s="687"/>
      <c r="BUE13" s="687"/>
      <c r="BUF13" s="687"/>
      <c r="BUG13" s="687"/>
      <c r="BUH13" s="687"/>
      <c r="BUI13" s="687"/>
      <c r="BUJ13" s="687"/>
      <c r="BUK13" s="687"/>
      <c r="BUL13" s="687"/>
      <c r="BUM13" s="687"/>
      <c r="BUN13" s="687"/>
      <c r="BUO13" s="687"/>
      <c r="BUP13" s="687"/>
      <c r="BUQ13" s="687"/>
      <c r="BUR13" s="687"/>
      <c r="BUS13" s="687"/>
      <c r="BUT13" s="687"/>
      <c r="BUU13" s="687"/>
      <c r="BUV13" s="687"/>
      <c r="BUW13" s="687"/>
      <c r="BUX13" s="687"/>
      <c r="BUY13" s="687"/>
      <c r="BUZ13" s="687"/>
      <c r="BVA13" s="687"/>
      <c r="BVB13" s="687"/>
      <c r="BVC13" s="687"/>
      <c r="BVD13" s="687"/>
      <c r="BVE13" s="687"/>
      <c r="BVF13" s="687"/>
      <c r="BVG13" s="687"/>
      <c r="BVH13" s="687"/>
      <c r="BVI13" s="687"/>
      <c r="BVJ13" s="687"/>
      <c r="BVK13" s="687"/>
      <c r="BVL13" s="687"/>
      <c r="BVM13" s="687"/>
      <c r="BVN13" s="687"/>
      <c r="BVO13" s="687"/>
      <c r="BVP13" s="687"/>
      <c r="BVQ13" s="687"/>
      <c r="BVR13" s="687"/>
      <c r="BVS13" s="687"/>
      <c r="BVT13" s="687"/>
      <c r="BVU13" s="687"/>
      <c r="BVV13" s="687"/>
      <c r="BVW13" s="687"/>
      <c r="BVX13" s="687"/>
      <c r="BVY13" s="687"/>
      <c r="BVZ13" s="687"/>
      <c r="BWA13" s="687"/>
      <c r="BWB13" s="687"/>
      <c r="BWC13" s="687"/>
      <c r="BWD13" s="687"/>
      <c r="BWE13" s="687"/>
      <c r="BWF13" s="687"/>
      <c r="BWG13" s="687"/>
      <c r="BWH13" s="687"/>
      <c r="BWI13" s="687"/>
      <c r="BWJ13" s="687"/>
      <c r="BWK13" s="687"/>
      <c r="BWL13" s="687"/>
      <c r="BWM13" s="687"/>
      <c r="BWN13" s="687"/>
      <c r="BWO13" s="687"/>
      <c r="BWP13" s="687"/>
      <c r="BWQ13" s="687"/>
      <c r="BWR13" s="687"/>
      <c r="BWS13" s="687"/>
      <c r="BWT13" s="687"/>
      <c r="BWU13" s="687"/>
      <c r="BWV13" s="687"/>
      <c r="BWW13" s="687"/>
      <c r="BWX13" s="687"/>
      <c r="BWY13" s="687"/>
      <c r="BWZ13" s="687"/>
      <c r="BXA13" s="687"/>
      <c r="BXB13" s="687"/>
      <c r="BXC13" s="687"/>
      <c r="BXD13" s="687"/>
      <c r="BXE13" s="687"/>
      <c r="BXF13" s="687"/>
      <c r="BXG13" s="687"/>
      <c r="BXH13" s="687"/>
      <c r="BXI13" s="687"/>
      <c r="BXJ13" s="687"/>
      <c r="BXK13" s="687"/>
      <c r="BXL13" s="687"/>
      <c r="BXM13" s="687"/>
      <c r="BXN13" s="687"/>
      <c r="BXO13" s="687"/>
      <c r="BXP13" s="687"/>
      <c r="BXQ13" s="687"/>
      <c r="BXR13" s="687"/>
      <c r="BXS13" s="687"/>
      <c r="BXT13" s="687"/>
      <c r="BXU13" s="687"/>
      <c r="BXV13" s="687"/>
      <c r="BXW13" s="687"/>
      <c r="BXX13" s="687"/>
      <c r="BXY13" s="687"/>
      <c r="BXZ13" s="687"/>
      <c r="BYA13" s="687"/>
      <c r="BYB13" s="687"/>
      <c r="BYC13" s="687"/>
      <c r="BYD13" s="687"/>
      <c r="BYE13" s="687"/>
      <c r="BYF13" s="687"/>
      <c r="BYG13" s="687"/>
      <c r="BYH13" s="687"/>
      <c r="BYI13" s="687"/>
      <c r="BYJ13" s="687"/>
      <c r="BYK13" s="687"/>
      <c r="BYL13" s="687"/>
      <c r="BYM13" s="687"/>
      <c r="BYN13" s="687"/>
      <c r="BYO13" s="687"/>
      <c r="BYP13" s="687"/>
      <c r="BYQ13" s="687"/>
      <c r="BYR13" s="687"/>
      <c r="BYS13" s="687"/>
      <c r="BYT13" s="687"/>
      <c r="BYU13" s="687"/>
      <c r="BYV13" s="687"/>
      <c r="BYW13" s="687"/>
      <c r="BYX13" s="687"/>
      <c r="BYY13" s="687"/>
      <c r="BYZ13" s="687"/>
      <c r="BZA13" s="687"/>
      <c r="BZB13" s="687"/>
      <c r="BZC13" s="687"/>
      <c r="BZD13" s="687"/>
      <c r="BZE13" s="687"/>
      <c r="BZF13" s="687"/>
      <c r="BZG13" s="687"/>
      <c r="BZH13" s="687"/>
      <c r="BZI13" s="687"/>
      <c r="BZJ13" s="687"/>
      <c r="BZK13" s="687"/>
      <c r="BZL13" s="687"/>
      <c r="BZM13" s="687"/>
      <c r="BZN13" s="687"/>
      <c r="BZO13" s="687"/>
      <c r="BZP13" s="687"/>
      <c r="BZQ13" s="687"/>
      <c r="BZR13" s="687"/>
      <c r="BZS13" s="687"/>
      <c r="BZT13" s="687"/>
      <c r="BZU13" s="687"/>
      <c r="BZV13" s="687"/>
      <c r="BZW13" s="687"/>
      <c r="BZX13" s="687"/>
      <c r="BZY13" s="687"/>
      <c r="BZZ13" s="687"/>
      <c r="CAA13" s="687"/>
      <c r="CAB13" s="687"/>
      <c r="CAC13" s="687"/>
      <c r="CAD13" s="687"/>
      <c r="CAE13" s="687"/>
      <c r="CAF13" s="687"/>
      <c r="CAG13" s="687"/>
      <c r="CAH13" s="687"/>
      <c r="CAI13" s="687"/>
      <c r="CAJ13" s="687"/>
      <c r="CAK13" s="687"/>
      <c r="CAL13" s="687"/>
      <c r="CAM13" s="687"/>
      <c r="CAN13" s="687"/>
      <c r="CAO13" s="687"/>
      <c r="CAP13" s="687"/>
      <c r="CAQ13" s="687"/>
      <c r="CAR13" s="687"/>
      <c r="CAS13" s="687"/>
      <c r="CAT13" s="687"/>
      <c r="CAU13" s="687"/>
      <c r="CAV13" s="687"/>
      <c r="CAW13" s="687"/>
      <c r="CAX13" s="687"/>
      <c r="CAY13" s="687"/>
      <c r="CAZ13" s="687"/>
      <c r="CBA13" s="687"/>
      <c r="CBB13" s="687"/>
      <c r="CBC13" s="687"/>
      <c r="CBD13" s="687"/>
      <c r="CBE13" s="687"/>
      <c r="CBF13" s="687"/>
      <c r="CBG13" s="687"/>
      <c r="CBH13" s="687"/>
      <c r="CBI13" s="687"/>
      <c r="CBJ13" s="687"/>
      <c r="CBK13" s="687"/>
      <c r="CBL13" s="687"/>
      <c r="CBM13" s="687"/>
      <c r="CBN13" s="687"/>
      <c r="CBO13" s="687"/>
      <c r="CBP13" s="687"/>
      <c r="CBQ13" s="687"/>
      <c r="CBR13" s="687"/>
      <c r="CBS13" s="687"/>
      <c r="CBT13" s="687"/>
      <c r="CBU13" s="687"/>
      <c r="CBV13" s="687"/>
      <c r="CBW13" s="687"/>
      <c r="CBX13" s="687"/>
      <c r="CBY13" s="687"/>
      <c r="CBZ13" s="687"/>
      <c r="CCA13" s="687"/>
      <c r="CCB13" s="687"/>
      <c r="CCC13" s="687"/>
      <c r="CCD13" s="687"/>
      <c r="CCE13" s="687"/>
      <c r="CCF13" s="687"/>
      <c r="CCG13" s="687"/>
      <c r="CCH13" s="687"/>
      <c r="CCI13" s="687"/>
      <c r="CCJ13" s="687"/>
      <c r="CCK13" s="687"/>
      <c r="CCL13" s="687"/>
      <c r="CCM13" s="687"/>
      <c r="CCN13" s="687"/>
      <c r="CCO13" s="687"/>
      <c r="CCP13" s="687"/>
      <c r="CCQ13" s="687"/>
      <c r="CCR13" s="687"/>
      <c r="CCS13" s="687"/>
      <c r="CCT13" s="687"/>
      <c r="CCU13" s="687"/>
      <c r="CCV13" s="687"/>
      <c r="CCW13" s="687"/>
      <c r="CCX13" s="687"/>
      <c r="CCY13" s="687"/>
      <c r="CCZ13" s="687"/>
      <c r="CDA13" s="687"/>
      <c r="CDB13" s="687"/>
      <c r="CDC13" s="687"/>
      <c r="CDD13" s="687"/>
      <c r="CDE13" s="687"/>
      <c r="CDF13" s="687"/>
      <c r="CDG13" s="687"/>
      <c r="CDH13" s="687"/>
      <c r="CDI13" s="687"/>
      <c r="CDJ13" s="687"/>
      <c r="CDK13" s="687"/>
      <c r="CDL13" s="687"/>
      <c r="CDM13" s="687"/>
      <c r="CDN13" s="687"/>
      <c r="CDO13" s="687"/>
      <c r="CDP13" s="687"/>
      <c r="CDQ13" s="687"/>
      <c r="CDR13" s="687"/>
      <c r="CDS13" s="687"/>
      <c r="CDT13" s="687"/>
      <c r="CDU13" s="687"/>
      <c r="CDV13" s="687"/>
      <c r="CDW13" s="687"/>
      <c r="CDX13" s="687"/>
      <c r="CDY13" s="687"/>
      <c r="CDZ13" s="687"/>
      <c r="CEA13" s="687"/>
      <c r="CEB13" s="687"/>
      <c r="CEC13" s="687"/>
      <c r="CED13" s="687"/>
      <c r="CEE13" s="687"/>
      <c r="CEF13" s="687"/>
      <c r="CEG13" s="687"/>
      <c r="CEH13" s="687"/>
      <c r="CEI13" s="687"/>
      <c r="CEJ13" s="687"/>
      <c r="CEK13" s="687"/>
      <c r="CEL13" s="687"/>
      <c r="CEM13" s="687"/>
      <c r="CEN13" s="687"/>
      <c r="CEO13" s="687"/>
      <c r="CEP13" s="687"/>
      <c r="CEQ13" s="687"/>
      <c r="CER13" s="687"/>
      <c r="CES13" s="687"/>
      <c r="CET13" s="687"/>
      <c r="CEU13" s="687"/>
      <c r="CEV13" s="687"/>
      <c r="CEW13" s="687"/>
      <c r="CEX13" s="687"/>
      <c r="CEY13" s="687"/>
      <c r="CEZ13" s="687"/>
      <c r="CFA13" s="687"/>
      <c r="CFB13" s="687"/>
      <c r="CFC13" s="687"/>
      <c r="CFD13" s="687"/>
      <c r="CFE13" s="687"/>
      <c r="CFF13" s="687"/>
      <c r="CFG13" s="687"/>
      <c r="CFH13" s="687"/>
      <c r="CFI13" s="687"/>
      <c r="CFJ13" s="687"/>
      <c r="CFK13" s="687"/>
      <c r="CFL13" s="687"/>
      <c r="CFM13" s="687"/>
      <c r="CFN13" s="687"/>
      <c r="CFO13" s="687"/>
      <c r="CFP13" s="687"/>
      <c r="CFQ13" s="687"/>
      <c r="CFR13" s="687"/>
      <c r="CFS13" s="687"/>
      <c r="CFT13" s="687"/>
      <c r="CFU13" s="687"/>
      <c r="CFV13" s="687"/>
      <c r="CFW13" s="687"/>
      <c r="CFX13" s="687"/>
      <c r="CFY13" s="687"/>
      <c r="CFZ13" s="687"/>
      <c r="CGA13" s="687"/>
      <c r="CGB13" s="687"/>
      <c r="CGC13" s="687"/>
      <c r="CGD13" s="687"/>
      <c r="CGE13" s="687"/>
      <c r="CGF13" s="687"/>
      <c r="CGG13" s="687"/>
      <c r="CGH13" s="687"/>
      <c r="CGI13" s="687"/>
      <c r="CGJ13" s="687"/>
      <c r="CGK13" s="687"/>
      <c r="CGL13" s="687"/>
      <c r="CGM13" s="687"/>
      <c r="CGN13" s="687"/>
      <c r="CGO13" s="687"/>
      <c r="CGP13" s="687"/>
      <c r="CGQ13" s="687"/>
      <c r="CGR13" s="687"/>
      <c r="CGS13" s="687"/>
      <c r="CGT13" s="687"/>
      <c r="CGU13" s="687"/>
      <c r="CGV13" s="687"/>
      <c r="CGW13" s="687"/>
      <c r="CGX13" s="687"/>
      <c r="CGY13" s="687"/>
      <c r="CGZ13" s="687"/>
      <c r="CHA13" s="687"/>
      <c r="CHB13" s="687"/>
      <c r="CHC13" s="687"/>
      <c r="CHD13" s="687"/>
      <c r="CHE13" s="687"/>
      <c r="CHF13" s="687"/>
      <c r="CHG13" s="687"/>
      <c r="CHH13" s="687"/>
      <c r="CHI13" s="687"/>
      <c r="CHJ13" s="687"/>
      <c r="CHK13" s="687"/>
      <c r="CHL13" s="687"/>
      <c r="CHM13" s="687"/>
      <c r="CHN13" s="687"/>
      <c r="CHO13" s="687"/>
      <c r="CHP13" s="687"/>
      <c r="CHQ13" s="687"/>
      <c r="CHR13" s="687"/>
      <c r="CHS13" s="687"/>
      <c r="CHT13" s="687"/>
      <c r="CHU13" s="687"/>
      <c r="CHV13" s="687"/>
      <c r="CHW13" s="687"/>
      <c r="CHX13" s="687"/>
      <c r="CHY13" s="687"/>
      <c r="CHZ13" s="687"/>
      <c r="CIA13" s="687"/>
      <c r="CIB13" s="687"/>
      <c r="CIC13" s="687"/>
      <c r="CID13" s="687"/>
      <c r="CIE13" s="687"/>
      <c r="CIF13" s="687"/>
      <c r="CIG13" s="687"/>
      <c r="CIH13" s="687"/>
      <c r="CII13" s="687"/>
      <c r="CIJ13" s="687"/>
      <c r="CIK13" s="687"/>
      <c r="CIL13" s="687"/>
      <c r="CIM13" s="687"/>
      <c r="CIN13" s="687"/>
      <c r="CIO13" s="687"/>
      <c r="CIP13" s="687"/>
      <c r="CIQ13" s="687"/>
      <c r="CIR13" s="687"/>
      <c r="CIS13" s="687"/>
      <c r="CIT13" s="687"/>
      <c r="CIU13" s="687"/>
      <c r="CIV13" s="687"/>
      <c r="CIW13" s="687"/>
      <c r="CIX13" s="687"/>
      <c r="CIY13" s="687"/>
      <c r="CIZ13" s="687"/>
      <c r="CJA13" s="687"/>
      <c r="CJB13" s="687"/>
      <c r="CJC13" s="687"/>
      <c r="CJD13" s="687"/>
      <c r="CJE13" s="687"/>
      <c r="CJF13" s="687"/>
      <c r="CJG13" s="687"/>
      <c r="CJH13" s="687"/>
      <c r="CJI13" s="687"/>
      <c r="CJJ13" s="687"/>
      <c r="CJK13" s="687"/>
      <c r="CJL13" s="687"/>
      <c r="CJM13" s="687"/>
      <c r="CJN13" s="687"/>
      <c r="CJO13" s="687"/>
      <c r="CJP13" s="687"/>
      <c r="CJQ13" s="687"/>
      <c r="CJR13" s="687"/>
      <c r="CJS13" s="687"/>
      <c r="CJT13" s="687"/>
      <c r="CJU13" s="687"/>
      <c r="CJV13" s="687"/>
      <c r="CJW13" s="687"/>
      <c r="CJX13" s="687"/>
      <c r="CJY13" s="687"/>
      <c r="CJZ13" s="687"/>
      <c r="CKA13" s="687"/>
      <c r="CKB13" s="687"/>
      <c r="CKC13" s="687"/>
      <c r="CKD13" s="687"/>
      <c r="CKE13" s="687"/>
      <c r="CKF13" s="687"/>
      <c r="CKG13" s="687"/>
      <c r="CKH13" s="687"/>
      <c r="CKI13" s="687"/>
      <c r="CKJ13" s="687"/>
      <c r="CKK13" s="687"/>
      <c r="CKL13" s="687"/>
      <c r="CKM13" s="687"/>
      <c r="CKN13" s="687"/>
      <c r="CKO13" s="687"/>
      <c r="CKP13" s="687"/>
      <c r="CKQ13" s="687"/>
      <c r="CKR13" s="687"/>
      <c r="CKS13" s="687"/>
      <c r="CKT13" s="687"/>
      <c r="CKU13" s="687"/>
      <c r="CKV13" s="687"/>
      <c r="CKW13" s="687"/>
      <c r="CKX13" s="687"/>
      <c r="CKY13" s="687"/>
      <c r="CKZ13" s="687"/>
      <c r="CLA13" s="687"/>
      <c r="CLB13" s="687"/>
      <c r="CLC13" s="687"/>
      <c r="CLD13" s="687"/>
      <c r="CLE13" s="687"/>
      <c r="CLF13" s="687"/>
      <c r="CLG13" s="687"/>
      <c r="CLH13" s="687"/>
      <c r="CLI13" s="687"/>
      <c r="CLJ13" s="687"/>
      <c r="CLK13" s="687"/>
      <c r="CLL13" s="687"/>
      <c r="CLM13" s="687"/>
      <c r="CLN13" s="687"/>
      <c r="CLO13" s="687"/>
      <c r="CLP13" s="687"/>
      <c r="CLQ13" s="687"/>
      <c r="CLR13" s="687"/>
      <c r="CLS13" s="687"/>
      <c r="CLT13" s="687"/>
      <c r="CLU13" s="687"/>
      <c r="CLV13" s="687"/>
      <c r="CLW13" s="687"/>
      <c r="CLX13" s="687"/>
      <c r="CLY13" s="687"/>
      <c r="CLZ13" s="687"/>
      <c r="CMA13" s="687"/>
      <c r="CMB13" s="687"/>
      <c r="CMC13" s="687"/>
      <c r="CMD13" s="687"/>
      <c r="CME13" s="687"/>
      <c r="CMF13" s="687"/>
      <c r="CMG13" s="687"/>
      <c r="CMH13" s="687"/>
      <c r="CMI13" s="687"/>
      <c r="CMJ13" s="687"/>
      <c r="CMK13" s="687"/>
      <c r="CML13" s="687"/>
      <c r="CMM13" s="687"/>
      <c r="CMN13" s="687"/>
      <c r="CMO13" s="687"/>
      <c r="CMP13" s="687"/>
      <c r="CMQ13" s="687"/>
      <c r="CMR13" s="687"/>
      <c r="CMS13" s="687"/>
      <c r="CMT13" s="687"/>
      <c r="CMU13" s="687"/>
      <c r="CMV13" s="687"/>
      <c r="CMW13" s="687"/>
      <c r="CMX13" s="687"/>
      <c r="CMY13" s="687"/>
      <c r="CMZ13" s="687"/>
      <c r="CNA13" s="687"/>
      <c r="CNB13" s="687"/>
      <c r="CNC13" s="687"/>
      <c r="CND13" s="687"/>
      <c r="CNE13" s="687"/>
      <c r="CNF13" s="687"/>
      <c r="CNG13" s="687"/>
      <c r="CNH13" s="687"/>
      <c r="CNI13" s="687"/>
      <c r="CNJ13" s="687"/>
      <c r="CNK13" s="687"/>
      <c r="CNL13" s="687"/>
      <c r="CNM13" s="687"/>
      <c r="CNN13" s="687"/>
      <c r="CNO13" s="687"/>
      <c r="CNP13" s="687"/>
      <c r="CNQ13" s="687"/>
      <c r="CNR13" s="687"/>
      <c r="CNS13" s="687"/>
      <c r="CNT13" s="687"/>
      <c r="CNU13" s="687"/>
      <c r="CNV13" s="687"/>
      <c r="CNW13" s="687"/>
      <c r="CNX13" s="687"/>
      <c r="CNY13" s="687"/>
      <c r="CNZ13" s="687"/>
      <c r="COA13" s="687"/>
      <c r="COB13" s="687"/>
      <c r="COC13" s="687"/>
      <c r="COD13" s="687"/>
      <c r="COE13" s="687"/>
      <c r="COF13" s="687"/>
      <c r="COG13" s="687"/>
      <c r="COH13" s="687"/>
      <c r="COI13" s="687"/>
      <c r="COJ13" s="687"/>
      <c r="COK13" s="687"/>
      <c r="COL13" s="687"/>
      <c r="COM13" s="687"/>
      <c r="CON13" s="687"/>
      <c r="COO13" s="687"/>
      <c r="COP13" s="687"/>
      <c r="COQ13" s="687"/>
      <c r="COR13" s="687"/>
      <c r="COS13" s="687"/>
      <c r="COT13" s="687"/>
      <c r="COU13" s="687"/>
      <c r="COV13" s="687"/>
      <c r="COW13" s="687"/>
      <c r="COX13" s="687"/>
      <c r="COY13" s="687"/>
      <c r="COZ13" s="687"/>
      <c r="CPA13" s="687"/>
      <c r="CPB13" s="687"/>
      <c r="CPC13" s="687"/>
      <c r="CPD13" s="687"/>
      <c r="CPE13" s="687"/>
      <c r="CPF13" s="687"/>
      <c r="CPG13" s="687"/>
      <c r="CPH13" s="687"/>
      <c r="CPI13" s="687"/>
      <c r="CPJ13" s="687"/>
      <c r="CPK13" s="687"/>
      <c r="CPL13" s="687"/>
      <c r="CPM13" s="687"/>
      <c r="CPN13" s="687"/>
      <c r="CPO13" s="687"/>
      <c r="CPP13" s="687"/>
      <c r="CPQ13" s="687"/>
      <c r="CPR13" s="687"/>
      <c r="CPS13" s="687"/>
      <c r="CPT13" s="687"/>
      <c r="CPU13" s="687"/>
      <c r="CPV13" s="687"/>
      <c r="CPW13" s="687"/>
      <c r="CPX13" s="687"/>
      <c r="CPY13" s="687"/>
      <c r="CPZ13" s="687"/>
      <c r="CQA13" s="687"/>
      <c r="CQB13" s="687"/>
      <c r="CQC13" s="687"/>
      <c r="CQD13" s="687"/>
      <c r="CQE13" s="687"/>
      <c r="CQF13" s="687"/>
      <c r="CQG13" s="687"/>
      <c r="CQH13" s="687"/>
      <c r="CQI13" s="687"/>
      <c r="CQJ13" s="687"/>
      <c r="CQK13" s="687"/>
      <c r="CQL13" s="687"/>
      <c r="CQM13" s="687"/>
      <c r="CQN13" s="687"/>
      <c r="CQO13" s="687"/>
      <c r="CQP13" s="687"/>
      <c r="CQQ13" s="687"/>
      <c r="CQR13" s="687"/>
      <c r="CQS13" s="687"/>
      <c r="CQT13" s="687"/>
      <c r="CQU13" s="687"/>
      <c r="CQV13" s="687"/>
      <c r="CQW13" s="687"/>
      <c r="CQX13" s="687"/>
      <c r="CQY13" s="687"/>
      <c r="CQZ13" s="687"/>
      <c r="CRA13" s="687"/>
      <c r="CRB13" s="687"/>
      <c r="CRC13" s="687"/>
      <c r="CRD13" s="687"/>
      <c r="CRE13" s="687"/>
      <c r="CRF13" s="687"/>
      <c r="CRG13" s="687"/>
      <c r="CRH13" s="687"/>
      <c r="CRI13" s="687"/>
      <c r="CRJ13" s="687"/>
      <c r="CRK13" s="687"/>
      <c r="CRL13" s="687"/>
      <c r="CRM13" s="687"/>
      <c r="CRN13" s="687"/>
      <c r="CRO13" s="687"/>
      <c r="CRP13" s="687"/>
      <c r="CRQ13" s="687"/>
      <c r="CRR13" s="687"/>
      <c r="CRS13" s="687"/>
      <c r="CRT13" s="687"/>
      <c r="CRU13" s="687"/>
      <c r="CRV13" s="687"/>
      <c r="CRW13" s="687"/>
      <c r="CRX13" s="687"/>
      <c r="CRY13" s="687"/>
      <c r="CRZ13" s="687"/>
      <c r="CSA13" s="687"/>
      <c r="CSB13" s="687"/>
      <c r="CSC13" s="687"/>
      <c r="CSD13" s="687"/>
      <c r="CSE13" s="687"/>
      <c r="CSF13" s="687"/>
      <c r="CSG13" s="687"/>
      <c r="CSH13" s="687"/>
      <c r="CSI13" s="687"/>
      <c r="CSJ13" s="687"/>
      <c r="CSK13" s="687"/>
      <c r="CSL13" s="687"/>
      <c r="CSM13" s="687"/>
      <c r="CSN13" s="687"/>
      <c r="CSO13" s="687"/>
      <c r="CSP13" s="687"/>
      <c r="CSQ13" s="687"/>
      <c r="CSR13" s="687"/>
      <c r="CSS13" s="687"/>
      <c r="CST13" s="687"/>
      <c r="CSU13" s="687"/>
      <c r="CSV13" s="687"/>
      <c r="CSW13" s="687"/>
      <c r="CSX13" s="687"/>
      <c r="CSY13" s="687"/>
      <c r="CSZ13" s="687"/>
      <c r="CTA13" s="687"/>
      <c r="CTB13" s="687"/>
      <c r="CTC13" s="687"/>
      <c r="CTD13" s="687"/>
      <c r="CTE13" s="687"/>
      <c r="CTF13" s="687"/>
      <c r="CTG13" s="687"/>
      <c r="CTH13" s="687"/>
      <c r="CTI13" s="687"/>
      <c r="CTJ13" s="687"/>
      <c r="CTK13" s="687"/>
      <c r="CTL13" s="687"/>
      <c r="CTM13" s="687"/>
      <c r="CTN13" s="687"/>
      <c r="CTO13" s="687"/>
      <c r="CTP13" s="687"/>
      <c r="CTQ13" s="687"/>
      <c r="CTR13" s="687"/>
      <c r="CTS13" s="687"/>
      <c r="CTT13" s="687"/>
      <c r="CTU13" s="687"/>
      <c r="CTV13" s="687"/>
      <c r="CTW13" s="687"/>
      <c r="CTX13" s="687"/>
      <c r="CTY13" s="687"/>
      <c r="CTZ13" s="687"/>
      <c r="CUA13" s="687"/>
      <c r="CUB13" s="687"/>
      <c r="CUC13" s="687"/>
      <c r="CUD13" s="687"/>
      <c r="CUE13" s="687"/>
      <c r="CUF13" s="687"/>
      <c r="CUG13" s="687"/>
      <c r="CUH13" s="687"/>
      <c r="CUI13" s="687"/>
      <c r="CUJ13" s="687"/>
      <c r="CUK13" s="687"/>
      <c r="CUL13" s="687"/>
      <c r="CUM13" s="687"/>
      <c r="CUN13" s="687"/>
      <c r="CUO13" s="687"/>
      <c r="CUP13" s="687"/>
      <c r="CUQ13" s="687"/>
      <c r="CUR13" s="687"/>
      <c r="CUS13" s="687"/>
      <c r="CUT13" s="687"/>
      <c r="CUU13" s="687"/>
      <c r="CUV13" s="687"/>
      <c r="CUW13" s="687"/>
      <c r="CUX13" s="687"/>
      <c r="CUY13" s="687"/>
      <c r="CUZ13" s="687"/>
      <c r="CVA13" s="687"/>
      <c r="CVB13" s="687"/>
      <c r="CVC13" s="687"/>
      <c r="CVD13" s="687"/>
      <c r="CVE13" s="687"/>
      <c r="CVF13" s="687"/>
      <c r="CVG13" s="687"/>
      <c r="CVH13" s="687"/>
      <c r="CVI13" s="687"/>
      <c r="CVJ13" s="687"/>
      <c r="CVK13" s="687"/>
      <c r="CVL13" s="687"/>
      <c r="CVM13" s="687"/>
      <c r="CVN13" s="687"/>
      <c r="CVO13" s="687"/>
      <c r="CVP13" s="687"/>
      <c r="CVQ13" s="687"/>
      <c r="CVR13" s="687"/>
      <c r="CVS13" s="687"/>
      <c r="CVT13" s="687"/>
      <c r="CVU13" s="687"/>
      <c r="CVV13" s="687"/>
      <c r="CVW13" s="687"/>
      <c r="CVX13" s="687"/>
      <c r="CVY13" s="687"/>
      <c r="CVZ13" s="687"/>
      <c r="CWA13" s="687"/>
      <c r="CWB13" s="687"/>
      <c r="CWC13" s="687"/>
      <c r="CWD13" s="687"/>
      <c r="CWE13" s="687"/>
      <c r="CWF13" s="687"/>
      <c r="CWG13" s="687"/>
      <c r="CWH13" s="687"/>
      <c r="CWI13" s="687"/>
      <c r="CWJ13" s="687"/>
      <c r="CWK13" s="687"/>
      <c r="CWL13" s="687"/>
      <c r="CWM13" s="687"/>
      <c r="CWN13" s="687"/>
      <c r="CWO13" s="687"/>
      <c r="CWP13" s="687"/>
      <c r="CWQ13" s="687"/>
      <c r="CWR13" s="687"/>
      <c r="CWS13" s="687"/>
      <c r="CWT13" s="687"/>
      <c r="CWU13" s="687"/>
      <c r="CWV13" s="687"/>
      <c r="CWW13" s="687"/>
      <c r="CWX13" s="687"/>
      <c r="CWY13" s="687"/>
      <c r="CWZ13" s="687"/>
      <c r="CXA13" s="687"/>
      <c r="CXB13" s="687"/>
      <c r="CXC13" s="687"/>
      <c r="CXD13" s="687"/>
      <c r="CXE13" s="687"/>
      <c r="CXF13" s="687"/>
      <c r="CXG13" s="687"/>
      <c r="CXH13" s="687"/>
      <c r="CXI13" s="687"/>
      <c r="CXJ13" s="687"/>
      <c r="CXK13" s="687"/>
      <c r="CXL13" s="687"/>
      <c r="CXM13" s="687"/>
      <c r="CXN13" s="687"/>
      <c r="CXO13" s="687"/>
      <c r="CXP13" s="687"/>
      <c r="CXQ13" s="687"/>
      <c r="CXR13" s="687"/>
      <c r="CXS13" s="687"/>
      <c r="CXT13" s="687"/>
      <c r="CXU13" s="687"/>
      <c r="CXV13" s="687"/>
      <c r="CXW13" s="687"/>
      <c r="CXX13" s="687"/>
      <c r="CXY13" s="687"/>
      <c r="CXZ13" s="687"/>
      <c r="CYA13" s="687"/>
      <c r="CYB13" s="687"/>
      <c r="CYC13" s="687"/>
      <c r="CYD13" s="687"/>
      <c r="CYE13" s="687"/>
      <c r="CYF13" s="687"/>
      <c r="CYG13" s="687"/>
      <c r="CYH13" s="687"/>
      <c r="CYI13" s="687"/>
      <c r="CYJ13" s="687"/>
      <c r="CYK13" s="687"/>
      <c r="CYL13" s="687"/>
      <c r="CYM13" s="687"/>
      <c r="CYN13" s="687"/>
      <c r="CYO13" s="687"/>
      <c r="CYP13" s="687"/>
      <c r="CYQ13" s="687"/>
      <c r="CYR13" s="687"/>
      <c r="CYS13" s="687"/>
      <c r="CYT13" s="687"/>
      <c r="CYU13" s="687"/>
      <c r="CYV13" s="687"/>
      <c r="CYW13" s="687"/>
      <c r="CYX13" s="687"/>
      <c r="CYY13" s="687"/>
      <c r="CYZ13" s="687"/>
      <c r="CZA13" s="687"/>
      <c r="CZB13" s="687"/>
      <c r="CZC13" s="687"/>
      <c r="CZD13" s="687"/>
      <c r="CZE13" s="687"/>
      <c r="CZF13" s="687"/>
      <c r="CZG13" s="687"/>
      <c r="CZH13" s="687"/>
      <c r="CZI13" s="687"/>
      <c r="CZJ13" s="687"/>
      <c r="CZK13" s="687"/>
      <c r="CZL13" s="687"/>
      <c r="CZM13" s="687"/>
      <c r="CZN13" s="687"/>
      <c r="CZO13" s="687"/>
      <c r="CZP13" s="687"/>
      <c r="CZQ13" s="687"/>
      <c r="CZR13" s="687"/>
      <c r="CZS13" s="687"/>
      <c r="CZT13" s="687"/>
      <c r="CZU13" s="687"/>
      <c r="CZV13" s="687"/>
      <c r="CZW13" s="687"/>
      <c r="CZX13" s="687"/>
      <c r="CZY13" s="687"/>
      <c r="CZZ13" s="687"/>
      <c r="DAA13" s="687"/>
      <c r="DAB13" s="687"/>
      <c r="DAC13" s="687"/>
      <c r="DAD13" s="687"/>
      <c r="DAE13" s="687"/>
      <c r="DAF13" s="687"/>
      <c r="DAG13" s="687"/>
      <c r="DAH13" s="687"/>
      <c r="DAI13" s="687"/>
      <c r="DAJ13" s="687"/>
      <c r="DAK13" s="687"/>
      <c r="DAL13" s="687"/>
      <c r="DAM13" s="687"/>
      <c r="DAN13" s="687"/>
      <c r="DAO13" s="687"/>
      <c r="DAP13" s="687"/>
      <c r="DAQ13" s="687"/>
      <c r="DAR13" s="687"/>
      <c r="DAS13" s="687"/>
      <c r="DAT13" s="687"/>
      <c r="DAU13" s="687"/>
      <c r="DAV13" s="687"/>
      <c r="DAW13" s="687"/>
      <c r="DAX13" s="687"/>
      <c r="DAY13" s="687"/>
      <c r="DAZ13" s="687"/>
      <c r="DBA13" s="687"/>
      <c r="DBB13" s="687"/>
      <c r="DBC13" s="687"/>
      <c r="DBD13" s="687"/>
      <c r="DBE13" s="687"/>
      <c r="DBF13" s="687"/>
      <c r="DBG13" s="687"/>
      <c r="DBH13" s="687"/>
      <c r="DBI13" s="687"/>
      <c r="DBJ13" s="687"/>
      <c r="DBK13" s="687"/>
      <c r="DBL13" s="687"/>
      <c r="DBM13" s="687"/>
      <c r="DBN13" s="687"/>
      <c r="DBO13" s="687"/>
      <c r="DBP13" s="687"/>
      <c r="DBQ13" s="687"/>
      <c r="DBR13" s="687"/>
      <c r="DBS13" s="687"/>
      <c r="DBT13" s="687"/>
      <c r="DBU13" s="687"/>
      <c r="DBV13" s="687"/>
      <c r="DBW13" s="687"/>
      <c r="DBX13" s="687"/>
      <c r="DBY13" s="687"/>
      <c r="DBZ13" s="687"/>
      <c r="DCA13" s="687"/>
      <c r="DCB13" s="687"/>
      <c r="DCC13" s="687"/>
      <c r="DCD13" s="687"/>
      <c r="DCE13" s="687"/>
      <c r="DCF13" s="687"/>
      <c r="DCG13" s="687"/>
      <c r="DCH13" s="687"/>
      <c r="DCI13" s="687"/>
      <c r="DCJ13" s="687"/>
      <c r="DCK13" s="687"/>
      <c r="DCL13" s="687"/>
      <c r="DCM13" s="687"/>
      <c r="DCN13" s="687"/>
      <c r="DCO13" s="687"/>
      <c r="DCP13" s="687"/>
      <c r="DCQ13" s="687"/>
      <c r="DCR13" s="687"/>
      <c r="DCS13" s="687"/>
      <c r="DCT13" s="687"/>
      <c r="DCU13" s="687"/>
      <c r="DCV13" s="687"/>
      <c r="DCW13" s="687"/>
      <c r="DCX13" s="687"/>
      <c r="DCY13" s="687"/>
      <c r="DCZ13" s="687"/>
      <c r="DDA13" s="687"/>
      <c r="DDB13" s="687"/>
      <c r="DDC13" s="687"/>
      <c r="DDD13" s="687"/>
      <c r="DDE13" s="687"/>
      <c r="DDF13" s="687"/>
      <c r="DDG13" s="687"/>
      <c r="DDH13" s="687"/>
      <c r="DDI13" s="687"/>
      <c r="DDJ13" s="687"/>
      <c r="DDK13" s="687"/>
      <c r="DDL13" s="687"/>
      <c r="DDM13" s="687"/>
      <c r="DDN13" s="687"/>
      <c r="DDO13" s="687"/>
      <c r="DDP13" s="687"/>
      <c r="DDQ13" s="687"/>
      <c r="DDR13" s="687"/>
      <c r="DDS13" s="687"/>
      <c r="DDT13" s="687"/>
      <c r="DDU13" s="687"/>
      <c r="DDV13" s="687"/>
      <c r="DDW13" s="687"/>
      <c r="DDX13" s="687"/>
      <c r="DDY13" s="687"/>
      <c r="DDZ13" s="687"/>
      <c r="DEA13" s="687"/>
      <c r="DEB13" s="687"/>
      <c r="DEC13" s="687"/>
      <c r="DED13" s="687"/>
      <c r="DEE13" s="687"/>
      <c r="DEF13" s="687"/>
      <c r="DEG13" s="687"/>
      <c r="DEH13" s="687"/>
      <c r="DEI13" s="687"/>
      <c r="DEJ13" s="687"/>
      <c r="DEK13" s="687"/>
      <c r="DEL13" s="687"/>
      <c r="DEM13" s="687"/>
      <c r="DEN13" s="687"/>
      <c r="DEO13" s="687"/>
      <c r="DEP13" s="687"/>
      <c r="DEQ13" s="687"/>
      <c r="DER13" s="687"/>
      <c r="DES13" s="687"/>
      <c r="DET13" s="687"/>
      <c r="DEU13" s="687"/>
      <c r="DEV13" s="687"/>
      <c r="DEW13" s="687"/>
      <c r="DEX13" s="687"/>
      <c r="DEY13" s="687"/>
      <c r="DEZ13" s="687"/>
      <c r="DFA13" s="687"/>
      <c r="DFB13" s="687"/>
      <c r="DFC13" s="687"/>
      <c r="DFD13" s="687"/>
      <c r="DFE13" s="687"/>
      <c r="DFF13" s="687"/>
      <c r="DFG13" s="687"/>
      <c r="DFH13" s="687"/>
      <c r="DFI13" s="687"/>
      <c r="DFJ13" s="687"/>
      <c r="DFK13" s="687"/>
      <c r="DFL13" s="687"/>
      <c r="DFM13" s="687"/>
      <c r="DFN13" s="687"/>
      <c r="DFO13" s="687"/>
      <c r="DFP13" s="687"/>
      <c r="DFQ13" s="687"/>
      <c r="DFR13" s="687"/>
      <c r="DFS13" s="687"/>
      <c r="DFT13" s="687"/>
      <c r="DFU13" s="687"/>
      <c r="DFV13" s="687"/>
      <c r="DFW13" s="687"/>
      <c r="DFX13" s="687"/>
      <c r="DFY13" s="687"/>
      <c r="DFZ13" s="687"/>
      <c r="DGA13" s="687"/>
      <c r="DGB13" s="687"/>
      <c r="DGC13" s="687"/>
      <c r="DGD13" s="687"/>
      <c r="DGE13" s="687"/>
      <c r="DGF13" s="687"/>
      <c r="DGG13" s="687"/>
      <c r="DGH13" s="687"/>
      <c r="DGI13" s="687"/>
      <c r="DGJ13" s="687"/>
      <c r="DGK13" s="687"/>
      <c r="DGL13" s="687"/>
      <c r="DGM13" s="687"/>
      <c r="DGN13" s="687"/>
      <c r="DGO13" s="687"/>
      <c r="DGP13" s="687"/>
      <c r="DGQ13" s="687"/>
      <c r="DGR13" s="687"/>
      <c r="DGS13" s="687"/>
      <c r="DGT13" s="687"/>
      <c r="DGU13" s="687"/>
      <c r="DGV13" s="687"/>
      <c r="DGW13" s="687"/>
      <c r="DGX13" s="687"/>
      <c r="DGY13" s="687"/>
      <c r="DGZ13" s="687"/>
      <c r="DHA13" s="687"/>
      <c r="DHB13" s="687"/>
      <c r="DHC13" s="687"/>
      <c r="DHD13" s="687"/>
      <c r="DHE13" s="687"/>
      <c r="DHF13" s="687"/>
      <c r="DHG13" s="687"/>
      <c r="DHH13" s="687"/>
      <c r="DHI13" s="687"/>
      <c r="DHJ13" s="687"/>
      <c r="DHK13" s="687"/>
      <c r="DHL13" s="687"/>
      <c r="DHM13" s="687"/>
      <c r="DHN13" s="687"/>
      <c r="DHO13" s="687"/>
      <c r="DHP13" s="687"/>
      <c r="DHQ13" s="687"/>
      <c r="DHR13" s="687"/>
      <c r="DHS13" s="687"/>
      <c r="DHT13" s="687"/>
      <c r="DHU13" s="687"/>
      <c r="DHV13" s="687"/>
      <c r="DHW13" s="687"/>
      <c r="DHX13" s="687"/>
      <c r="DHY13" s="687"/>
      <c r="DHZ13" s="687"/>
      <c r="DIA13" s="687"/>
      <c r="DIB13" s="687"/>
      <c r="DIC13" s="687"/>
      <c r="DID13" s="687"/>
      <c r="DIE13" s="687"/>
      <c r="DIF13" s="687"/>
      <c r="DIG13" s="687"/>
      <c r="DIH13" s="687"/>
      <c r="DII13" s="687"/>
      <c r="DIJ13" s="687"/>
      <c r="DIK13" s="687"/>
      <c r="DIL13" s="687"/>
      <c r="DIM13" s="687"/>
      <c r="DIN13" s="687"/>
      <c r="DIO13" s="687"/>
      <c r="DIP13" s="687"/>
      <c r="DIQ13" s="687"/>
      <c r="DIR13" s="687"/>
      <c r="DIS13" s="687"/>
      <c r="DIT13" s="687"/>
      <c r="DIU13" s="687"/>
      <c r="DIV13" s="687"/>
      <c r="DIW13" s="687"/>
      <c r="DIX13" s="687"/>
      <c r="DIY13" s="687"/>
      <c r="DIZ13" s="687"/>
      <c r="DJA13" s="687"/>
      <c r="DJB13" s="687"/>
      <c r="DJC13" s="687"/>
      <c r="DJD13" s="687"/>
      <c r="DJE13" s="687"/>
      <c r="DJF13" s="687"/>
      <c r="DJG13" s="687"/>
      <c r="DJH13" s="687"/>
      <c r="DJI13" s="687"/>
      <c r="DJJ13" s="687"/>
      <c r="DJK13" s="687"/>
      <c r="DJL13" s="687"/>
      <c r="DJM13" s="687"/>
      <c r="DJN13" s="687"/>
      <c r="DJO13" s="687"/>
      <c r="DJP13" s="687"/>
      <c r="DJQ13" s="687"/>
      <c r="DJR13" s="687"/>
      <c r="DJS13" s="687"/>
      <c r="DJT13" s="687"/>
      <c r="DJU13" s="687"/>
      <c r="DJV13" s="687"/>
      <c r="DJW13" s="687"/>
      <c r="DJX13" s="687"/>
      <c r="DJY13" s="687"/>
      <c r="DJZ13" s="687"/>
      <c r="DKA13" s="687"/>
      <c r="DKB13" s="687"/>
      <c r="DKC13" s="687"/>
      <c r="DKD13" s="687"/>
      <c r="DKE13" s="687"/>
      <c r="DKF13" s="687"/>
      <c r="DKG13" s="687"/>
      <c r="DKH13" s="687"/>
      <c r="DKI13" s="687"/>
      <c r="DKJ13" s="687"/>
      <c r="DKK13" s="687"/>
      <c r="DKL13" s="687"/>
      <c r="DKM13" s="687"/>
      <c r="DKN13" s="687"/>
      <c r="DKO13" s="687"/>
      <c r="DKP13" s="687"/>
      <c r="DKQ13" s="687"/>
      <c r="DKR13" s="687"/>
      <c r="DKS13" s="687"/>
      <c r="DKT13" s="687"/>
      <c r="DKU13" s="687"/>
      <c r="DKV13" s="687"/>
      <c r="DKW13" s="687"/>
      <c r="DKX13" s="687"/>
      <c r="DKY13" s="687"/>
      <c r="DKZ13" s="687"/>
      <c r="DLA13" s="687"/>
      <c r="DLB13" s="687"/>
      <c r="DLC13" s="687"/>
      <c r="DLD13" s="687"/>
      <c r="DLE13" s="687"/>
      <c r="DLF13" s="687"/>
      <c r="DLG13" s="687"/>
      <c r="DLH13" s="687"/>
      <c r="DLI13" s="687"/>
      <c r="DLJ13" s="687"/>
      <c r="DLK13" s="687"/>
      <c r="DLL13" s="687"/>
      <c r="DLM13" s="687"/>
      <c r="DLN13" s="687"/>
      <c r="DLO13" s="687"/>
      <c r="DLP13" s="687"/>
      <c r="DLQ13" s="687"/>
      <c r="DLR13" s="687"/>
      <c r="DLS13" s="687"/>
      <c r="DLT13" s="687"/>
      <c r="DLU13" s="687"/>
      <c r="DLV13" s="687"/>
      <c r="DLW13" s="687"/>
      <c r="DLX13" s="687"/>
      <c r="DLY13" s="687"/>
      <c r="DLZ13" s="687"/>
      <c r="DMA13" s="687"/>
      <c r="DMB13" s="687"/>
      <c r="DMC13" s="687"/>
      <c r="DMD13" s="687"/>
      <c r="DME13" s="687"/>
      <c r="DMF13" s="687"/>
      <c r="DMG13" s="687"/>
      <c r="DMH13" s="687"/>
      <c r="DMI13" s="687"/>
      <c r="DMJ13" s="687"/>
      <c r="DMK13" s="687"/>
      <c r="DML13" s="687"/>
      <c r="DMM13" s="687"/>
      <c r="DMN13" s="687"/>
      <c r="DMO13" s="687"/>
      <c r="DMP13" s="687"/>
      <c r="DMQ13" s="687"/>
      <c r="DMR13" s="687"/>
      <c r="DMS13" s="687"/>
      <c r="DMT13" s="687"/>
      <c r="DMU13" s="687"/>
      <c r="DMV13" s="687"/>
      <c r="DMW13" s="687"/>
      <c r="DMX13" s="687"/>
      <c r="DMY13" s="687"/>
      <c r="DMZ13" s="687"/>
      <c r="DNA13" s="687"/>
      <c r="DNB13" s="687"/>
      <c r="DNC13" s="687"/>
      <c r="DND13" s="687"/>
      <c r="DNE13" s="687"/>
      <c r="DNF13" s="687"/>
      <c r="DNG13" s="687"/>
      <c r="DNH13" s="687"/>
      <c r="DNI13" s="687"/>
      <c r="DNJ13" s="687"/>
      <c r="DNK13" s="687"/>
      <c r="DNL13" s="687"/>
      <c r="DNM13" s="687"/>
      <c r="DNN13" s="687"/>
      <c r="DNO13" s="687"/>
      <c r="DNP13" s="687"/>
      <c r="DNQ13" s="687"/>
      <c r="DNR13" s="687"/>
      <c r="DNS13" s="687"/>
      <c r="DNT13" s="687"/>
      <c r="DNU13" s="687"/>
      <c r="DNV13" s="687"/>
      <c r="DNW13" s="687"/>
      <c r="DNX13" s="687"/>
      <c r="DNY13" s="687"/>
      <c r="DNZ13" s="687"/>
      <c r="DOA13" s="687"/>
      <c r="DOB13" s="687"/>
      <c r="DOC13" s="687"/>
      <c r="DOD13" s="687"/>
      <c r="DOE13" s="687"/>
      <c r="DOF13" s="687"/>
      <c r="DOG13" s="687"/>
      <c r="DOH13" s="687"/>
      <c r="DOI13" s="687"/>
      <c r="DOJ13" s="687"/>
      <c r="DOK13" s="687"/>
      <c r="DOL13" s="687"/>
      <c r="DOM13" s="687"/>
      <c r="DON13" s="687"/>
      <c r="DOO13" s="687"/>
      <c r="DOP13" s="687"/>
      <c r="DOQ13" s="687"/>
      <c r="DOR13" s="687"/>
      <c r="DOS13" s="687"/>
      <c r="DOT13" s="687"/>
      <c r="DOU13" s="687"/>
      <c r="DOV13" s="687"/>
      <c r="DOW13" s="687"/>
      <c r="DOX13" s="687"/>
      <c r="DOY13" s="687"/>
      <c r="DOZ13" s="687"/>
      <c r="DPA13" s="687"/>
      <c r="DPB13" s="687"/>
      <c r="DPC13" s="687"/>
      <c r="DPD13" s="687"/>
      <c r="DPE13" s="687"/>
      <c r="DPF13" s="687"/>
      <c r="DPG13" s="687"/>
      <c r="DPH13" s="687"/>
      <c r="DPI13" s="687"/>
      <c r="DPJ13" s="687"/>
      <c r="DPK13" s="687"/>
      <c r="DPL13" s="687"/>
      <c r="DPM13" s="687"/>
      <c r="DPN13" s="687"/>
      <c r="DPO13" s="687"/>
      <c r="DPP13" s="687"/>
      <c r="DPQ13" s="687"/>
      <c r="DPR13" s="687"/>
      <c r="DPS13" s="687"/>
      <c r="DPT13" s="687"/>
      <c r="DPU13" s="687"/>
      <c r="DPV13" s="687"/>
      <c r="DPW13" s="687"/>
      <c r="DPX13" s="687"/>
      <c r="DPY13" s="687"/>
      <c r="DPZ13" s="687"/>
      <c r="DQA13" s="687"/>
      <c r="DQB13" s="687"/>
      <c r="DQC13" s="687"/>
      <c r="DQD13" s="687"/>
      <c r="DQE13" s="687"/>
      <c r="DQF13" s="687"/>
      <c r="DQG13" s="687"/>
      <c r="DQH13" s="687"/>
      <c r="DQI13" s="687"/>
      <c r="DQJ13" s="687"/>
      <c r="DQK13" s="687"/>
      <c r="DQL13" s="687"/>
      <c r="DQM13" s="687"/>
      <c r="DQN13" s="687"/>
      <c r="DQO13" s="687"/>
      <c r="DQP13" s="687"/>
      <c r="DQQ13" s="687"/>
      <c r="DQR13" s="687"/>
      <c r="DQS13" s="687"/>
      <c r="DQT13" s="687"/>
      <c r="DQU13" s="687"/>
      <c r="DQV13" s="687"/>
      <c r="DQW13" s="687"/>
      <c r="DQX13" s="687"/>
      <c r="DQY13" s="687"/>
      <c r="DQZ13" s="687"/>
      <c r="DRA13" s="687"/>
      <c r="DRB13" s="687"/>
      <c r="DRC13" s="687"/>
      <c r="DRD13" s="687"/>
      <c r="DRE13" s="687"/>
      <c r="DRF13" s="687"/>
      <c r="DRG13" s="687"/>
      <c r="DRH13" s="687"/>
      <c r="DRI13" s="687"/>
      <c r="DRJ13" s="687"/>
      <c r="DRK13" s="687"/>
      <c r="DRL13" s="687"/>
      <c r="DRM13" s="687"/>
      <c r="DRN13" s="687"/>
      <c r="DRO13" s="687"/>
      <c r="DRP13" s="687"/>
      <c r="DRQ13" s="687"/>
      <c r="DRR13" s="687"/>
      <c r="DRS13" s="687"/>
      <c r="DRT13" s="687"/>
      <c r="DRU13" s="687"/>
      <c r="DRV13" s="687"/>
      <c r="DRW13" s="687"/>
      <c r="DRX13" s="687"/>
      <c r="DRY13" s="687"/>
      <c r="DRZ13" s="687"/>
      <c r="DSA13" s="687"/>
      <c r="DSB13" s="687"/>
      <c r="DSC13" s="687"/>
      <c r="DSD13" s="687"/>
      <c r="DSE13" s="687"/>
      <c r="DSF13" s="687"/>
      <c r="DSG13" s="687"/>
      <c r="DSH13" s="687"/>
      <c r="DSI13" s="687"/>
      <c r="DSJ13" s="687"/>
      <c r="DSK13" s="687"/>
      <c r="DSL13" s="687"/>
      <c r="DSM13" s="687"/>
      <c r="DSN13" s="687"/>
      <c r="DSO13" s="687"/>
      <c r="DSP13" s="687"/>
      <c r="DSQ13" s="687"/>
      <c r="DSR13" s="687"/>
      <c r="DSS13" s="687"/>
      <c r="DST13" s="687"/>
      <c r="DSU13" s="687"/>
      <c r="DSV13" s="687"/>
      <c r="DSW13" s="687"/>
      <c r="DSX13" s="687"/>
      <c r="DSY13" s="687"/>
      <c r="DSZ13" s="687"/>
      <c r="DTA13" s="687"/>
      <c r="DTB13" s="687"/>
      <c r="DTC13" s="687"/>
      <c r="DTD13" s="687"/>
      <c r="DTE13" s="687"/>
      <c r="DTF13" s="687"/>
      <c r="DTG13" s="687"/>
      <c r="DTH13" s="687"/>
      <c r="DTI13" s="687"/>
      <c r="DTJ13" s="687"/>
      <c r="DTK13" s="687"/>
      <c r="DTL13" s="687"/>
      <c r="DTM13" s="687"/>
      <c r="DTN13" s="687"/>
      <c r="DTO13" s="687"/>
      <c r="DTP13" s="687"/>
      <c r="DTQ13" s="687"/>
      <c r="DTR13" s="687"/>
      <c r="DTS13" s="687"/>
      <c r="DTT13" s="687"/>
      <c r="DTU13" s="687"/>
      <c r="DTV13" s="687"/>
      <c r="DTW13" s="687"/>
      <c r="DTX13" s="687"/>
      <c r="DTY13" s="687"/>
      <c r="DTZ13" s="687"/>
      <c r="DUA13" s="687"/>
      <c r="DUB13" s="687"/>
      <c r="DUC13" s="687"/>
      <c r="DUD13" s="687"/>
      <c r="DUE13" s="687"/>
      <c r="DUF13" s="687"/>
      <c r="DUG13" s="687"/>
      <c r="DUH13" s="687"/>
      <c r="DUI13" s="687"/>
      <c r="DUJ13" s="687"/>
      <c r="DUK13" s="687"/>
      <c r="DUL13" s="687"/>
      <c r="DUM13" s="687"/>
      <c r="DUN13" s="687"/>
      <c r="DUO13" s="687"/>
      <c r="DUP13" s="687"/>
      <c r="DUQ13" s="687"/>
      <c r="DUR13" s="687"/>
      <c r="DUS13" s="687"/>
      <c r="DUT13" s="687"/>
      <c r="DUU13" s="687"/>
      <c r="DUV13" s="687"/>
      <c r="DUW13" s="687"/>
      <c r="DUX13" s="687"/>
      <c r="DUY13" s="687"/>
      <c r="DUZ13" s="687"/>
      <c r="DVA13" s="687"/>
      <c r="DVB13" s="687"/>
      <c r="DVC13" s="687"/>
      <c r="DVD13" s="687"/>
      <c r="DVE13" s="687"/>
      <c r="DVF13" s="687"/>
      <c r="DVG13" s="687"/>
      <c r="DVH13" s="687"/>
      <c r="DVI13" s="687"/>
      <c r="DVJ13" s="687"/>
      <c r="DVK13" s="687"/>
      <c r="DVL13" s="687"/>
      <c r="DVM13" s="687"/>
      <c r="DVN13" s="687"/>
      <c r="DVO13" s="687"/>
      <c r="DVP13" s="687"/>
      <c r="DVQ13" s="687"/>
      <c r="DVR13" s="687"/>
      <c r="DVS13" s="687"/>
      <c r="DVT13" s="687"/>
      <c r="DVU13" s="687"/>
      <c r="DVV13" s="687"/>
      <c r="DVW13" s="687"/>
      <c r="DVX13" s="687"/>
      <c r="DVY13" s="687"/>
      <c r="DVZ13" s="687"/>
      <c r="DWA13" s="687"/>
      <c r="DWB13" s="687"/>
      <c r="DWC13" s="687"/>
      <c r="DWD13" s="687"/>
      <c r="DWE13" s="687"/>
      <c r="DWF13" s="687"/>
      <c r="DWG13" s="687"/>
      <c r="DWH13" s="687"/>
      <c r="DWI13" s="687"/>
      <c r="DWJ13" s="687"/>
      <c r="DWK13" s="687"/>
      <c r="DWL13" s="687"/>
      <c r="DWM13" s="687"/>
      <c r="DWN13" s="687"/>
      <c r="DWO13" s="687"/>
      <c r="DWP13" s="687"/>
      <c r="DWQ13" s="687"/>
      <c r="DWR13" s="687"/>
      <c r="DWS13" s="687"/>
      <c r="DWT13" s="687"/>
      <c r="DWU13" s="687"/>
      <c r="DWV13" s="687"/>
      <c r="DWW13" s="687"/>
      <c r="DWX13" s="687"/>
      <c r="DWY13" s="687"/>
      <c r="DWZ13" s="687"/>
      <c r="DXA13" s="687"/>
      <c r="DXB13" s="687"/>
      <c r="DXC13" s="687"/>
      <c r="DXD13" s="687"/>
      <c r="DXE13" s="687"/>
      <c r="DXF13" s="687"/>
      <c r="DXG13" s="687"/>
      <c r="DXH13" s="687"/>
      <c r="DXI13" s="687"/>
      <c r="DXJ13" s="687"/>
      <c r="DXK13" s="687"/>
      <c r="DXL13" s="687"/>
      <c r="DXM13" s="687"/>
      <c r="DXN13" s="687"/>
      <c r="DXO13" s="687"/>
      <c r="DXP13" s="687"/>
      <c r="DXQ13" s="687"/>
      <c r="DXR13" s="687"/>
      <c r="DXS13" s="687"/>
      <c r="DXT13" s="687"/>
      <c r="DXU13" s="687"/>
      <c r="DXV13" s="687"/>
      <c r="DXW13" s="687"/>
      <c r="DXX13" s="687"/>
      <c r="DXY13" s="687"/>
      <c r="DXZ13" s="687"/>
      <c r="DYA13" s="687"/>
      <c r="DYB13" s="687"/>
      <c r="DYC13" s="687"/>
      <c r="DYD13" s="687"/>
      <c r="DYE13" s="687"/>
      <c r="DYF13" s="687"/>
      <c r="DYG13" s="687"/>
      <c r="DYH13" s="687"/>
      <c r="DYI13" s="687"/>
      <c r="DYJ13" s="687"/>
      <c r="DYK13" s="687"/>
      <c r="DYL13" s="687"/>
      <c r="DYM13" s="687"/>
      <c r="DYN13" s="687"/>
      <c r="DYO13" s="687"/>
      <c r="DYP13" s="687"/>
      <c r="DYQ13" s="687"/>
      <c r="DYR13" s="687"/>
      <c r="DYS13" s="687"/>
      <c r="DYT13" s="687"/>
      <c r="DYU13" s="687"/>
      <c r="DYV13" s="687"/>
      <c r="DYW13" s="687"/>
      <c r="DYX13" s="687"/>
      <c r="DYY13" s="687"/>
      <c r="DYZ13" s="687"/>
      <c r="DZA13" s="687"/>
      <c r="DZB13" s="687"/>
      <c r="DZC13" s="687"/>
      <c r="DZD13" s="687"/>
      <c r="DZE13" s="687"/>
      <c r="DZF13" s="687"/>
      <c r="DZG13" s="687"/>
      <c r="DZH13" s="687"/>
      <c r="DZI13" s="687"/>
      <c r="DZJ13" s="687"/>
      <c r="DZK13" s="687"/>
      <c r="DZL13" s="687"/>
      <c r="DZM13" s="687"/>
      <c r="DZN13" s="687"/>
      <c r="DZO13" s="687"/>
      <c r="DZP13" s="687"/>
      <c r="DZQ13" s="687"/>
      <c r="DZR13" s="687"/>
      <c r="DZS13" s="687"/>
      <c r="DZT13" s="687"/>
      <c r="DZU13" s="687"/>
      <c r="DZV13" s="687"/>
      <c r="DZW13" s="687"/>
      <c r="DZX13" s="687"/>
      <c r="DZY13" s="687"/>
      <c r="DZZ13" s="687"/>
      <c r="EAA13" s="687"/>
      <c r="EAB13" s="687"/>
      <c r="EAC13" s="687"/>
      <c r="EAD13" s="687"/>
      <c r="EAE13" s="687"/>
      <c r="EAF13" s="687"/>
      <c r="EAG13" s="687"/>
      <c r="EAH13" s="687"/>
      <c r="EAI13" s="687"/>
      <c r="EAJ13" s="687"/>
      <c r="EAK13" s="687"/>
      <c r="EAL13" s="687"/>
      <c r="EAM13" s="687"/>
      <c r="EAN13" s="687"/>
      <c r="EAO13" s="687"/>
      <c r="EAP13" s="687"/>
      <c r="EAQ13" s="687"/>
      <c r="EAR13" s="687"/>
      <c r="EAS13" s="687"/>
      <c r="EAT13" s="687"/>
      <c r="EAU13" s="687"/>
      <c r="EAV13" s="687"/>
      <c r="EAW13" s="687"/>
      <c r="EAX13" s="687"/>
      <c r="EAY13" s="687"/>
      <c r="EAZ13" s="687"/>
      <c r="EBA13" s="687"/>
      <c r="EBB13" s="687"/>
      <c r="EBC13" s="687"/>
      <c r="EBD13" s="687"/>
      <c r="EBE13" s="687"/>
      <c r="EBF13" s="687"/>
      <c r="EBG13" s="687"/>
      <c r="EBH13" s="687"/>
      <c r="EBI13" s="687"/>
      <c r="EBJ13" s="687"/>
      <c r="EBK13" s="687"/>
      <c r="EBL13" s="687"/>
      <c r="EBM13" s="687"/>
      <c r="EBN13" s="687"/>
      <c r="EBO13" s="687"/>
      <c r="EBP13" s="687"/>
      <c r="EBQ13" s="687"/>
      <c r="EBR13" s="687"/>
      <c r="EBS13" s="687"/>
      <c r="EBT13" s="687"/>
      <c r="EBU13" s="687"/>
      <c r="EBV13" s="687"/>
      <c r="EBW13" s="687"/>
      <c r="EBX13" s="687"/>
      <c r="EBY13" s="687"/>
      <c r="EBZ13" s="687"/>
      <c r="ECA13" s="687"/>
      <c r="ECB13" s="687"/>
      <c r="ECC13" s="687"/>
      <c r="ECD13" s="687"/>
      <c r="ECE13" s="687"/>
      <c r="ECF13" s="687"/>
      <c r="ECG13" s="687"/>
      <c r="ECH13" s="687"/>
      <c r="ECI13" s="687"/>
      <c r="ECJ13" s="687"/>
      <c r="ECK13" s="687"/>
      <c r="ECL13" s="687"/>
      <c r="ECM13" s="687"/>
      <c r="ECN13" s="687"/>
      <c r="ECO13" s="687"/>
      <c r="ECP13" s="687"/>
      <c r="ECQ13" s="687"/>
      <c r="ECR13" s="687"/>
      <c r="ECS13" s="687"/>
      <c r="ECT13" s="687"/>
      <c r="ECU13" s="687"/>
      <c r="ECV13" s="687"/>
      <c r="ECW13" s="687"/>
      <c r="ECX13" s="687"/>
      <c r="ECY13" s="687"/>
      <c r="ECZ13" s="687"/>
      <c r="EDA13" s="687"/>
      <c r="EDB13" s="687"/>
      <c r="EDC13" s="687"/>
      <c r="EDD13" s="687"/>
      <c r="EDE13" s="687"/>
      <c r="EDF13" s="687"/>
      <c r="EDG13" s="687"/>
      <c r="EDH13" s="687"/>
      <c r="EDI13" s="687"/>
      <c r="EDJ13" s="687"/>
      <c r="EDK13" s="687"/>
      <c r="EDL13" s="687"/>
      <c r="EDM13" s="687"/>
      <c r="EDN13" s="687"/>
      <c r="EDO13" s="687"/>
      <c r="EDP13" s="687"/>
      <c r="EDQ13" s="687"/>
      <c r="EDR13" s="687"/>
      <c r="EDS13" s="687"/>
      <c r="EDT13" s="687"/>
      <c r="EDU13" s="687"/>
      <c r="EDV13" s="687"/>
      <c r="EDW13" s="687"/>
      <c r="EDX13" s="687"/>
      <c r="EDY13" s="687"/>
      <c r="EDZ13" s="687"/>
      <c r="EEA13" s="687"/>
      <c r="EEB13" s="687"/>
      <c r="EEC13" s="687"/>
      <c r="EED13" s="687"/>
      <c r="EEE13" s="687"/>
      <c r="EEF13" s="687"/>
      <c r="EEG13" s="687"/>
      <c r="EEH13" s="687"/>
      <c r="EEI13" s="687"/>
      <c r="EEJ13" s="687"/>
      <c r="EEK13" s="687"/>
      <c r="EEL13" s="687"/>
      <c r="EEM13" s="687"/>
      <c r="EEN13" s="687"/>
      <c r="EEO13" s="687"/>
      <c r="EEP13" s="687"/>
      <c r="EEQ13" s="687"/>
      <c r="EER13" s="687"/>
      <c r="EES13" s="687"/>
      <c r="EET13" s="687"/>
      <c r="EEU13" s="687"/>
      <c r="EEV13" s="687"/>
      <c r="EEW13" s="687"/>
      <c r="EEX13" s="687"/>
      <c r="EEY13" s="687"/>
      <c r="EEZ13" s="687"/>
      <c r="EFA13" s="687"/>
      <c r="EFB13" s="687"/>
      <c r="EFC13" s="687"/>
      <c r="EFD13" s="687"/>
      <c r="EFE13" s="687"/>
      <c r="EFF13" s="687"/>
      <c r="EFG13" s="687"/>
      <c r="EFH13" s="687"/>
      <c r="EFI13" s="687"/>
      <c r="EFJ13" s="687"/>
      <c r="EFK13" s="687"/>
      <c r="EFL13" s="687"/>
      <c r="EFM13" s="687"/>
      <c r="EFN13" s="687"/>
      <c r="EFO13" s="687"/>
      <c r="EFP13" s="687"/>
      <c r="EFQ13" s="687"/>
      <c r="EFR13" s="687"/>
      <c r="EFS13" s="687"/>
      <c r="EFT13" s="687"/>
      <c r="EFU13" s="687"/>
      <c r="EFV13" s="687"/>
      <c r="EFW13" s="687"/>
      <c r="EFX13" s="687"/>
      <c r="EFY13" s="687"/>
      <c r="EFZ13" s="687"/>
      <c r="EGA13" s="687"/>
      <c r="EGB13" s="687"/>
      <c r="EGC13" s="687"/>
      <c r="EGD13" s="687"/>
      <c r="EGE13" s="687"/>
      <c r="EGF13" s="687"/>
      <c r="EGG13" s="687"/>
      <c r="EGH13" s="687"/>
      <c r="EGI13" s="687"/>
      <c r="EGJ13" s="687"/>
      <c r="EGK13" s="687"/>
      <c r="EGL13" s="687"/>
      <c r="EGM13" s="687"/>
      <c r="EGN13" s="687"/>
      <c r="EGO13" s="687"/>
      <c r="EGP13" s="687"/>
      <c r="EGQ13" s="687"/>
      <c r="EGR13" s="687"/>
      <c r="EGS13" s="687"/>
      <c r="EGT13" s="687"/>
      <c r="EGU13" s="687"/>
      <c r="EGV13" s="687"/>
      <c r="EGW13" s="687"/>
      <c r="EGX13" s="687"/>
      <c r="EGY13" s="687"/>
      <c r="EGZ13" s="687"/>
      <c r="EHA13" s="687"/>
      <c r="EHB13" s="687"/>
      <c r="EHC13" s="687"/>
      <c r="EHD13" s="687"/>
      <c r="EHE13" s="687"/>
      <c r="EHF13" s="687"/>
      <c r="EHG13" s="687"/>
      <c r="EHH13" s="687"/>
      <c r="EHI13" s="687"/>
      <c r="EHJ13" s="687"/>
      <c r="EHK13" s="687"/>
      <c r="EHL13" s="687"/>
      <c r="EHM13" s="687"/>
      <c r="EHN13" s="687"/>
      <c r="EHO13" s="687"/>
      <c r="EHP13" s="687"/>
      <c r="EHQ13" s="687"/>
      <c r="EHR13" s="687"/>
      <c r="EHS13" s="687"/>
      <c r="EHT13" s="687"/>
      <c r="EHU13" s="687"/>
      <c r="EHV13" s="687"/>
      <c r="EHW13" s="687"/>
      <c r="EHX13" s="687"/>
      <c r="EHY13" s="687"/>
      <c r="EHZ13" s="687"/>
      <c r="EIA13" s="687"/>
      <c r="EIB13" s="687"/>
      <c r="EIC13" s="687"/>
      <c r="EID13" s="687"/>
      <c r="EIE13" s="687"/>
      <c r="EIF13" s="687"/>
      <c r="EIG13" s="687"/>
      <c r="EIH13" s="687"/>
      <c r="EII13" s="687"/>
      <c r="EIJ13" s="687"/>
      <c r="EIK13" s="687"/>
      <c r="EIL13" s="687"/>
      <c r="EIM13" s="687"/>
      <c r="EIN13" s="687"/>
      <c r="EIO13" s="687"/>
      <c r="EIP13" s="687"/>
      <c r="EIQ13" s="687"/>
      <c r="EIR13" s="687"/>
      <c r="EIS13" s="687"/>
      <c r="EIT13" s="687"/>
      <c r="EIU13" s="687"/>
      <c r="EIV13" s="687"/>
      <c r="EIW13" s="687"/>
      <c r="EIX13" s="687"/>
      <c r="EIY13" s="687"/>
      <c r="EIZ13" s="687"/>
      <c r="EJA13" s="687"/>
      <c r="EJB13" s="687"/>
      <c r="EJC13" s="687"/>
      <c r="EJD13" s="687"/>
      <c r="EJE13" s="687"/>
      <c r="EJF13" s="687"/>
      <c r="EJG13" s="687"/>
      <c r="EJH13" s="687"/>
      <c r="EJI13" s="687"/>
      <c r="EJJ13" s="687"/>
      <c r="EJK13" s="687"/>
      <c r="EJL13" s="687"/>
      <c r="EJM13" s="687"/>
      <c r="EJN13" s="687"/>
      <c r="EJO13" s="687"/>
      <c r="EJP13" s="687"/>
      <c r="EJQ13" s="687"/>
      <c r="EJR13" s="687"/>
      <c r="EJS13" s="687"/>
      <c r="EJT13" s="687"/>
      <c r="EJU13" s="687"/>
      <c r="EJV13" s="687"/>
      <c r="EJW13" s="687"/>
      <c r="EJX13" s="687"/>
      <c r="EJY13" s="687"/>
      <c r="EJZ13" s="687"/>
      <c r="EKA13" s="687"/>
      <c r="EKB13" s="687"/>
      <c r="EKC13" s="687"/>
      <c r="EKD13" s="687"/>
      <c r="EKE13" s="687"/>
      <c r="EKF13" s="687"/>
      <c r="EKG13" s="687"/>
      <c r="EKH13" s="687"/>
      <c r="EKI13" s="687"/>
      <c r="EKJ13" s="687"/>
      <c r="EKK13" s="687"/>
      <c r="EKL13" s="687"/>
      <c r="EKM13" s="687"/>
      <c r="EKN13" s="687"/>
      <c r="EKO13" s="687"/>
      <c r="EKP13" s="687"/>
      <c r="EKQ13" s="687"/>
      <c r="EKR13" s="687"/>
      <c r="EKS13" s="687"/>
      <c r="EKT13" s="687"/>
      <c r="EKU13" s="687"/>
      <c r="EKV13" s="687"/>
      <c r="EKW13" s="687"/>
      <c r="EKX13" s="687"/>
      <c r="EKY13" s="687"/>
      <c r="EKZ13" s="687"/>
      <c r="ELA13" s="687"/>
      <c r="ELB13" s="687"/>
      <c r="ELC13" s="687"/>
      <c r="ELD13" s="687"/>
      <c r="ELE13" s="687"/>
      <c r="ELF13" s="687"/>
      <c r="ELG13" s="687"/>
      <c r="ELH13" s="687"/>
      <c r="ELI13" s="687"/>
      <c r="ELJ13" s="687"/>
      <c r="ELK13" s="687"/>
      <c r="ELL13" s="687"/>
      <c r="ELM13" s="687"/>
      <c r="ELN13" s="687"/>
      <c r="ELO13" s="687"/>
      <c r="ELP13" s="687"/>
      <c r="ELQ13" s="687"/>
      <c r="ELR13" s="687"/>
      <c r="ELS13" s="687"/>
      <c r="ELT13" s="687"/>
      <c r="ELU13" s="687"/>
      <c r="ELV13" s="687"/>
      <c r="ELW13" s="687"/>
      <c r="ELX13" s="687"/>
      <c r="ELY13" s="687"/>
      <c r="ELZ13" s="687"/>
      <c r="EMA13" s="687"/>
      <c r="EMB13" s="687"/>
      <c r="EMC13" s="687"/>
      <c r="EMD13" s="687"/>
      <c r="EME13" s="687"/>
      <c r="EMF13" s="687"/>
      <c r="EMG13" s="687"/>
      <c r="EMH13" s="687"/>
      <c r="EMI13" s="687"/>
      <c r="EMJ13" s="687"/>
      <c r="EMK13" s="687"/>
      <c r="EML13" s="687"/>
      <c r="EMM13" s="687"/>
      <c r="EMN13" s="687"/>
      <c r="EMO13" s="687"/>
      <c r="EMP13" s="687"/>
      <c r="EMQ13" s="687"/>
      <c r="EMR13" s="687"/>
      <c r="EMS13" s="687"/>
      <c r="EMT13" s="687"/>
      <c r="EMU13" s="687"/>
      <c r="EMV13" s="687"/>
      <c r="EMW13" s="687"/>
      <c r="EMX13" s="687"/>
      <c r="EMY13" s="687"/>
      <c r="EMZ13" s="687"/>
      <c r="ENA13" s="687"/>
      <c r="ENB13" s="687"/>
      <c r="ENC13" s="687"/>
      <c r="END13" s="687"/>
      <c r="ENE13" s="687"/>
      <c r="ENF13" s="687"/>
      <c r="ENG13" s="687"/>
      <c r="ENH13" s="687"/>
      <c r="ENI13" s="687"/>
      <c r="ENJ13" s="687"/>
      <c r="ENK13" s="687"/>
      <c r="ENL13" s="687"/>
      <c r="ENM13" s="687"/>
      <c r="ENN13" s="687"/>
      <c r="ENO13" s="687"/>
      <c r="ENP13" s="687"/>
      <c r="ENQ13" s="687"/>
      <c r="ENR13" s="687"/>
      <c r="ENS13" s="687"/>
      <c r="ENT13" s="687"/>
      <c r="ENU13" s="687"/>
      <c r="ENV13" s="687"/>
      <c r="ENW13" s="687"/>
      <c r="ENX13" s="687"/>
      <c r="ENY13" s="687"/>
      <c r="ENZ13" s="687"/>
      <c r="EOA13" s="687"/>
      <c r="EOB13" s="687"/>
      <c r="EOC13" s="687"/>
      <c r="EOD13" s="687"/>
      <c r="EOE13" s="687"/>
      <c r="EOF13" s="687"/>
      <c r="EOG13" s="687"/>
      <c r="EOH13" s="687"/>
      <c r="EOI13" s="687"/>
      <c r="EOJ13" s="687"/>
      <c r="EOK13" s="687"/>
      <c r="EOL13" s="687"/>
      <c r="EOM13" s="687"/>
      <c r="EON13" s="687"/>
      <c r="EOO13" s="687"/>
      <c r="EOP13" s="687"/>
      <c r="EOQ13" s="687"/>
      <c r="EOR13" s="687"/>
      <c r="EOS13" s="687"/>
      <c r="EOT13" s="687"/>
      <c r="EOU13" s="687"/>
      <c r="EOV13" s="687"/>
      <c r="EOW13" s="687"/>
      <c r="EOX13" s="687"/>
      <c r="EOY13" s="687"/>
      <c r="EOZ13" s="687"/>
      <c r="EPA13" s="687"/>
      <c r="EPB13" s="687"/>
      <c r="EPC13" s="687"/>
      <c r="EPD13" s="687"/>
      <c r="EPE13" s="687"/>
      <c r="EPF13" s="687"/>
      <c r="EPG13" s="687"/>
      <c r="EPH13" s="687"/>
      <c r="EPI13" s="687"/>
      <c r="EPJ13" s="687"/>
      <c r="EPK13" s="687"/>
      <c r="EPL13" s="687"/>
      <c r="EPM13" s="687"/>
      <c r="EPN13" s="687"/>
      <c r="EPO13" s="687"/>
      <c r="EPP13" s="687"/>
      <c r="EPQ13" s="687"/>
      <c r="EPR13" s="687"/>
      <c r="EPS13" s="687"/>
      <c r="EPT13" s="687"/>
      <c r="EPU13" s="687"/>
      <c r="EPV13" s="687"/>
      <c r="EPW13" s="687"/>
      <c r="EPX13" s="687"/>
      <c r="EPY13" s="687"/>
      <c r="EPZ13" s="687"/>
      <c r="EQA13" s="687"/>
      <c r="EQB13" s="687"/>
      <c r="EQC13" s="687"/>
      <c r="EQD13" s="687"/>
      <c r="EQE13" s="687"/>
      <c r="EQF13" s="687"/>
      <c r="EQG13" s="687"/>
      <c r="EQH13" s="687"/>
      <c r="EQI13" s="687"/>
      <c r="EQJ13" s="687"/>
      <c r="EQK13" s="687"/>
      <c r="EQL13" s="687"/>
      <c r="EQM13" s="687"/>
      <c r="EQN13" s="687"/>
      <c r="EQO13" s="687"/>
      <c r="EQP13" s="687"/>
      <c r="EQQ13" s="687"/>
      <c r="EQR13" s="687"/>
      <c r="EQS13" s="687"/>
      <c r="EQT13" s="687"/>
      <c r="EQU13" s="687"/>
      <c r="EQV13" s="687"/>
      <c r="EQW13" s="687"/>
      <c r="EQX13" s="687"/>
      <c r="EQY13" s="687"/>
      <c r="EQZ13" s="687"/>
      <c r="ERA13" s="687"/>
      <c r="ERB13" s="687"/>
      <c r="ERC13" s="687"/>
      <c r="ERD13" s="687"/>
      <c r="ERE13" s="687"/>
      <c r="ERF13" s="687"/>
      <c r="ERG13" s="687"/>
      <c r="ERH13" s="687"/>
      <c r="ERI13" s="687"/>
      <c r="ERJ13" s="687"/>
      <c r="ERK13" s="687"/>
      <c r="ERL13" s="687"/>
      <c r="ERM13" s="687"/>
      <c r="ERN13" s="687"/>
      <c r="ERO13" s="687"/>
      <c r="ERP13" s="687"/>
      <c r="ERQ13" s="687"/>
      <c r="ERR13" s="687"/>
      <c r="ERS13" s="687"/>
      <c r="ERT13" s="687"/>
      <c r="ERU13" s="687"/>
      <c r="ERV13" s="687"/>
      <c r="ERW13" s="687"/>
      <c r="ERX13" s="687"/>
      <c r="ERY13" s="687"/>
      <c r="ERZ13" s="687"/>
      <c r="ESA13" s="687"/>
      <c r="ESB13" s="687"/>
      <c r="ESC13" s="687"/>
      <c r="ESD13" s="687"/>
      <c r="ESE13" s="687"/>
      <c r="ESF13" s="687"/>
      <c r="ESG13" s="687"/>
      <c r="ESH13" s="687"/>
      <c r="ESI13" s="687"/>
      <c r="ESJ13" s="687"/>
      <c r="ESK13" s="687"/>
      <c r="ESL13" s="687"/>
      <c r="ESM13" s="687"/>
      <c r="ESN13" s="687"/>
      <c r="ESO13" s="687"/>
      <c r="ESP13" s="687"/>
      <c r="ESQ13" s="687"/>
      <c r="ESR13" s="687"/>
      <c r="ESS13" s="687"/>
      <c r="EST13" s="687"/>
      <c r="ESU13" s="687"/>
      <c r="ESV13" s="687"/>
      <c r="ESW13" s="687"/>
      <c r="ESX13" s="687"/>
      <c r="ESY13" s="687"/>
      <c r="ESZ13" s="687"/>
      <c r="ETA13" s="687"/>
      <c r="ETB13" s="687"/>
      <c r="ETC13" s="687"/>
      <c r="ETD13" s="687"/>
      <c r="ETE13" s="687"/>
      <c r="ETF13" s="687"/>
      <c r="ETG13" s="687"/>
      <c r="ETH13" s="687"/>
      <c r="ETI13" s="687"/>
      <c r="ETJ13" s="687"/>
      <c r="ETK13" s="687"/>
      <c r="ETL13" s="687"/>
      <c r="ETM13" s="687"/>
      <c r="ETN13" s="687"/>
      <c r="ETO13" s="687"/>
      <c r="ETP13" s="687"/>
      <c r="ETQ13" s="687"/>
      <c r="ETR13" s="687"/>
      <c r="ETS13" s="687"/>
      <c r="ETT13" s="687"/>
      <c r="ETU13" s="687"/>
      <c r="ETV13" s="687"/>
      <c r="ETW13" s="687"/>
      <c r="ETX13" s="687"/>
      <c r="ETY13" s="687"/>
      <c r="ETZ13" s="687"/>
      <c r="EUA13" s="687"/>
      <c r="EUB13" s="687"/>
      <c r="EUC13" s="687"/>
      <c r="EUD13" s="687"/>
      <c r="EUE13" s="687"/>
      <c r="EUF13" s="687"/>
      <c r="EUG13" s="687"/>
      <c r="EUH13" s="687"/>
      <c r="EUI13" s="687"/>
      <c r="EUJ13" s="687"/>
      <c r="EUK13" s="687"/>
      <c r="EUL13" s="687"/>
      <c r="EUM13" s="687"/>
      <c r="EUN13" s="687"/>
      <c r="EUO13" s="687"/>
      <c r="EUP13" s="687"/>
      <c r="EUQ13" s="687"/>
      <c r="EUR13" s="687"/>
      <c r="EUS13" s="687"/>
      <c r="EUT13" s="687"/>
      <c r="EUU13" s="687"/>
      <c r="EUV13" s="687"/>
      <c r="EUW13" s="687"/>
      <c r="EUX13" s="687"/>
      <c r="EUY13" s="687"/>
      <c r="EUZ13" s="687"/>
      <c r="EVA13" s="687"/>
      <c r="EVB13" s="687"/>
      <c r="EVC13" s="687"/>
      <c r="EVD13" s="687"/>
      <c r="EVE13" s="687"/>
      <c r="EVF13" s="687"/>
      <c r="EVG13" s="687"/>
      <c r="EVH13" s="687"/>
      <c r="EVI13" s="687"/>
      <c r="EVJ13" s="687"/>
      <c r="EVK13" s="687"/>
      <c r="EVL13" s="687"/>
      <c r="EVM13" s="687"/>
      <c r="EVN13" s="687"/>
      <c r="EVO13" s="687"/>
      <c r="EVP13" s="687"/>
      <c r="EVQ13" s="687"/>
      <c r="EVR13" s="687"/>
      <c r="EVS13" s="687"/>
      <c r="EVT13" s="687"/>
      <c r="EVU13" s="687"/>
      <c r="EVV13" s="687"/>
      <c r="EVW13" s="687"/>
      <c r="EVX13" s="687"/>
      <c r="EVY13" s="687"/>
      <c r="EVZ13" s="687"/>
      <c r="EWA13" s="687"/>
      <c r="EWB13" s="687"/>
      <c r="EWC13" s="687"/>
      <c r="EWD13" s="687"/>
      <c r="EWE13" s="687"/>
      <c r="EWF13" s="687"/>
      <c r="EWG13" s="687"/>
      <c r="EWH13" s="687"/>
      <c r="EWI13" s="687"/>
      <c r="EWJ13" s="687"/>
      <c r="EWK13" s="687"/>
      <c r="EWL13" s="687"/>
      <c r="EWM13" s="687"/>
      <c r="EWN13" s="687"/>
      <c r="EWO13" s="687"/>
      <c r="EWP13" s="687"/>
      <c r="EWQ13" s="687"/>
      <c r="EWR13" s="687"/>
      <c r="EWS13" s="687"/>
      <c r="EWT13" s="687"/>
      <c r="EWU13" s="687"/>
      <c r="EWV13" s="687"/>
      <c r="EWW13" s="687"/>
      <c r="EWX13" s="687"/>
      <c r="EWY13" s="687"/>
      <c r="EWZ13" s="687"/>
      <c r="EXA13" s="687"/>
      <c r="EXB13" s="687"/>
      <c r="EXC13" s="687"/>
      <c r="EXD13" s="687"/>
      <c r="EXE13" s="687"/>
      <c r="EXF13" s="687"/>
      <c r="EXG13" s="687"/>
      <c r="EXH13" s="687"/>
      <c r="EXI13" s="687"/>
      <c r="EXJ13" s="687"/>
      <c r="EXK13" s="687"/>
      <c r="EXL13" s="687"/>
      <c r="EXM13" s="687"/>
      <c r="EXN13" s="687"/>
      <c r="EXO13" s="687"/>
      <c r="EXP13" s="687"/>
      <c r="EXQ13" s="687"/>
      <c r="EXR13" s="687"/>
      <c r="EXS13" s="687"/>
      <c r="EXT13" s="687"/>
      <c r="EXU13" s="687"/>
      <c r="EXV13" s="687"/>
      <c r="EXW13" s="687"/>
      <c r="EXX13" s="687"/>
      <c r="EXY13" s="687"/>
      <c r="EXZ13" s="687"/>
      <c r="EYA13" s="687"/>
      <c r="EYB13" s="687"/>
      <c r="EYC13" s="687"/>
      <c r="EYD13" s="687"/>
      <c r="EYE13" s="687"/>
      <c r="EYF13" s="687"/>
      <c r="EYG13" s="687"/>
      <c r="EYH13" s="687"/>
      <c r="EYI13" s="687"/>
      <c r="EYJ13" s="687"/>
      <c r="EYK13" s="687"/>
      <c r="EYL13" s="687"/>
      <c r="EYM13" s="687"/>
      <c r="EYN13" s="687"/>
      <c r="EYO13" s="687"/>
      <c r="EYP13" s="687"/>
      <c r="EYQ13" s="687"/>
      <c r="EYR13" s="687"/>
      <c r="EYS13" s="687"/>
      <c r="EYT13" s="687"/>
      <c r="EYU13" s="687"/>
      <c r="EYV13" s="687"/>
      <c r="EYW13" s="687"/>
      <c r="EYX13" s="687"/>
      <c r="EYY13" s="687"/>
      <c r="EYZ13" s="687"/>
      <c r="EZA13" s="687"/>
      <c r="EZB13" s="687"/>
      <c r="EZC13" s="687"/>
      <c r="EZD13" s="687"/>
      <c r="EZE13" s="687"/>
      <c r="EZF13" s="687"/>
      <c r="EZG13" s="687"/>
      <c r="EZH13" s="687"/>
      <c r="EZI13" s="687"/>
      <c r="EZJ13" s="687"/>
      <c r="EZK13" s="687"/>
      <c r="EZL13" s="687"/>
      <c r="EZM13" s="687"/>
      <c r="EZN13" s="687"/>
      <c r="EZO13" s="687"/>
      <c r="EZP13" s="687"/>
      <c r="EZQ13" s="687"/>
      <c r="EZR13" s="687"/>
      <c r="EZS13" s="687"/>
      <c r="EZT13" s="687"/>
      <c r="EZU13" s="687"/>
      <c r="EZV13" s="687"/>
      <c r="EZW13" s="687"/>
      <c r="EZX13" s="687"/>
      <c r="EZY13" s="687"/>
      <c r="EZZ13" s="687"/>
      <c r="FAA13" s="687"/>
      <c r="FAB13" s="687"/>
      <c r="FAC13" s="687"/>
      <c r="FAD13" s="687"/>
      <c r="FAE13" s="687"/>
      <c r="FAF13" s="687"/>
      <c r="FAG13" s="687"/>
      <c r="FAH13" s="687"/>
      <c r="FAI13" s="687"/>
      <c r="FAJ13" s="687"/>
      <c r="FAK13" s="687"/>
      <c r="FAL13" s="687"/>
      <c r="FAM13" s="687"/>
      <c r="FAN13" s="687"/>
      <c r="FAO13" s="687"/>
      <c r="FAP13" s="687"/>
      <c r="FAQ13" s="687"/>
      <c r="FAR13" s="687"/>
      <c r="FAS13" s="687"/>
      <c r="FAT13" s="687"/>
      <c r="FAU13" s="687"/>
      <c r="FAV13" s="687"/>
      <c r="FAW13" s="687"/>
      <c r="FAX13" s="687"/>
      <c r="FAY13" s="687"/>
      <c r="FAZ13" s="687"/>
      <c r="FBA13" s="687"/>
      <c r="FBB13" s="687"/>
      <c r="FBC13" s="687"/>
      <c r="FBD13" s="687"/>
      <c r="FBE13" s="687"/>
      <c r="FBF13" s="687"/>
      <c r="FBG13" s="687"/>
      <c r="FBH13" s="687"/>
      <c r="FBI13" s="687"/>
      <c r="FBJ13" s="687"/>
      <c r="FBK13" s="687"/>
      <c r="FBL13" s="687"/>
      <c r="FBM13" s="687"/>
      <c r="FBN13" s="687"/>
      <c r="FBO13" s="687"/>
      <c r="FBP13" s="687"/>
      <c r="FBQ13" s="687"/>
      <c r="FBR13" s="687"/>
      <c r="FBS13" s="687"/>
      <c r="FBT13" s="687"/>
      <c r="FBU13" s="687"/>
      <c r="FBV13" s="687"/>
      <c r="FBW13" s="687"/>
      <c r="FBX13" s="687"/>
      <c r="FBY13" s="687"/>
      <c r="FBZ13" s="687"/>
      <c r="FCA13" s="687"/>
      <c r="FCB13" s="687"/>
      <c r="FCC13" s="687"/>
      <c r="FCD13" s="687"/>
      <c r="FCE13" s="687"/>
      <c r="FCF13" s="687"/>
      <c r="FCG13" s="687"/>
      <c r="FCH13" s="687"/>
      <c r="FCI13" s="687"/>
      <c r="FCJ13" s="687"/>
      <c r="FCK13" s="687"/>
      <c r="FCL13" s="687"/>
      <c r="FCM13" s="687"/>
      <c r="FCN13" s="687"/>
      <c r="FCO13" s="687"/>
      <c r="FCP13" s="687"/>
      <c r="FCQ13" s="687"/>
      <c r="FCR13" s="687"/>
      <c r="FCS13" s="687"/>
      <c r="FCT13" s="687"/>
      <c r="FCU13" s="687"/>
      <c r="FCV13" s="687"/>
      <c r="FCW13" s="687"/>
      <c r="FCX13" s="687"/>
      <c r="FCY13" s="687"/>
      <c r="FCZ13" s="687"/>
      <c r="FDA13" s="687"/>
      <c r="FDB13" s="687"/>
      <c r="FDC13" s="687"/>
      <c r="FDD13" s="687"/>
      <c r="FDE13" s="687"/>
      <c r="FDF13" s="687"/>
      <c r="FDG13" s="687"/>
      <c r="FDH13" s="687"/>
      <c r="FDI13" s="687"/>
      <c r="FDJ13" s="687"/>
      <c r="FDK13" s="687"/>
      <c r="FDL13" s="687"/>
      <c r="FDM13" s="687"/>
      <c r="FDN13" s="687"/>
      <c r="FDO13" s="687"/>
      <c r="FDP13" s="687"/>
      <c r="FDQ13" s="687"/>
      <c r="FDR13" s="687"/>
      <c r="FDS13" s="687"/>
      <c r="FDT13" s="687"/>
      <c r="FDU13" s="687"/>
      <c r="FDV13" s="687"/>
      <c r="FDW13" s="687"/>
      <c r="FDX13" s="687"/>
      <c r="FDY13" s="687"/>
      <c r="FDZ13" s="687"/>
      <c r="FEA13" s="687"/>
      <c r="FEB13" s="687"/>
      <c r="FEC13" s="687"/>
      <c r="FED13" s="687"/>
      <c r="FEE13" s="687"/>
      <c r="FEF13" s="687"/>
      <c r="FEG13" s="687"/>
      <c r="FEH13" s="687"/>
      <c r="FEI13" s="687"/>
      <c r="FEJ13" s="687"/>
      <c r="FEK13" s="687"/>
      <c r="FEL13" s="687"/>
      <c r="FEM13" s="687"/>
      <c r="FEN13" s="687"/>
      <c r="FEO13" s="687"/>
      <c r="FEP13" s="687"/>
      <c r="FEQ13" s="687"/>
      <c r="FER13" s="687"/>
      <c r="FES13" s="687"/>
      <c r="FET13" s="687"/>
      <c r="FEU13" s="687"/>
      <c r="FEV13" s="687"/>
      <c r="FEW13" s="687"/>
      <c r="FEX13" s="687"/>
      <c r="FEY13" s="687"/>
      <c r="FEZ13" s="687"/>
      <c r="FFA13" s="687"/>
      <c r="FFB13" s="687"/>
      <c r="FFC13" s="687"/>
      <c r="FFD13" s="687"/>
      <c r="FFE13" s="687"/>
      <c r="FFF13" s="687"/>
      <c r="FFG13" s="687"/>
      <c r="FFH13" s="687"/>
      <c r="FFI13" s="687"/>
      <c r="FFJ13" s="687"/>
      <c r="FFK13" s="687"/>
      <c r="FFL13" s="687"/>
      <c r="FFM13" s="687"/>
      <c r="FFN13" s="687"/>
      <c r="FFO13" s="687"/>
      <c r="FFP13" s="687"/>
      <c r="FFQ13" s="687"/>
      <c r="FFR13" s="687"/>
      <c r="FFS13" s="687"/>
      <c r="FFT13" s="687"/>
      <c r="FFU13" s="687"/>
      <c r="FFV13" s="687"/>
      <c r="FFW13" s="687"/>
      <c r="FFX13" s="687"/>
      <c r="FFY13" s="687"/>
      <c r="FFZ13" s="687"/>
      <c r="FGA13" s="687"/>
      <c r="FGB13" s="687"/>
      <c r="FGC13" s="687"/>
      <c r="FGD13" s="687"/>
      <c r="FGE13" s="687"/>
      <c r="FGF13" s="687"/>
      <c r="FGG13" s="687"/>
      <c r="FGH13" s="687"/>
      <c r="FGI13" s="687"/>
      <c r="FGJ13" s="687"/>
      <c r="FGK13" s="687"/>
      <c r="FGL13" s="687"/>
      <c r="FGM13" s="687"/>
      <c r="FGN13" s="687"/>
      <c r="FGO13" s="687"/>
      <c r="FGP13" s="687"/>
      <c r="FGQ13" s="687"/>
      <c r="FGR13" s="687"/>
      <c r="FGS13" s="687"/>
      <c r="FGT13" s="687"/>
      <c r="FGU13" s="687"/>
      <c r="FGV13" s="687"/>
      <c r="FGW13" s="687"/>
      <c r="FGX13" s="687"/>
      <c r="FGY13" s="687"/>
      <c r="FGZ13" s="687"/>
      <c r="FHA13" s="687"/>
      <c r="FHB13" s="687"/>
      <c r="FHC13" s="687"/>
      <c r="FHD13" s="687"/>
      <c r="FHE13" s="687"/>
      <c r="FHF13" s="687"/>
      <c r="FHG13" s="687"/>
      <c r="FHH13" s="687"/>
      <c r="FHI13" s="687"/>
      <c r="FHJ13" s="687"/>
      <c r="FHK13" s="687"/>
      <c r="FHL13" s="687"/>
      <c r="FHM13" s="687"/>
      <c r="FHN13" s="687"/>
      <c r="FHO13" s="687"/>
      <c r="FHP13" s="687"/>
      <c r="FHQ13" s="687"/>
      <c r="FHR13" s="687"/>
      <c r="FHS13" s="687"/>
      <c r="FHT13" s="687"/>
      <c r="FHU13" s="687"/>
      <c r="FHV13" s="687"/>
      <c r="FHW13" s="687"/>
      <c r="FHX13" s="687"/>
      <c r="FHY13" s="687"/>
      <c r="FHZ13" s="687"/>
      <c r="FIA13" s="687"/>
      <c r="FIB13" s="687"/>
      <c r="FIC13" s="687"/>
      <c r="FID13" s="687"/>
      <c r="FIE13" s="687"/>
      <c r="FIF13" s="687"/>
      <c r="FIG13" s="687"/>
      <c r="FIH13" s="687"/>
      <c r="FII13" s="687"/>
      <c r="FIJ13" s="687"/>
      <c r="FIK13" s="687"/>
      <c r="FIL13" s="687"/>
      <c r="FIM13" s="687"/>
      <c r="FIN13" s="687"/>
      <c r="FIO13" s="687"/>
      <c r="FIP13" s="687"/>
      <c r="FIQ13" s="687"/>
      <c r="FIR13" s="687"/>
      <c r="FIS13" s="687"/>
      <c r="FIT13" s="687"/>
      <c r="FIU13" s="687"/>
      <c r="FIV13" s="687"/>
      <c r="FIW13" s="687"/>
      <c r="FIX13" s="687"/>
      <c r="FIY13" s="687"/>
      <c r="FIZ13" s="687"/>
      <c r="FJA13" s="687"/>
      <c r="FJB13" s="687"/>
      <c r="FJC13" s="687"/>
      <c r="FJD13" s="687"/>
      <c r="FJE13" s="687"/>
      <c r="FJF13" s="687"/>
      <c r="FJG13" s="687"/>
      <c r="FJH13" s="687"/>
      <c r="FJI13" s="687"/>
      <c r="FJJ13" s="687"/>
      <c r="FJK13" s="687"/>
      <c r="FJL13" s="687"/>
      <c r="FJM13" s="687"/>
      <c r="FJN13" s="687"/>
      <c r="FJO13" s="687"/>
      <c r="FJP13" s="687"/>
      <c r="FJQ13" s="687"/>
      <c r="FJR13" s="687"/>
      <c r="FJS13" s="687"/>
      <c r="FJT13" s="687"/>
      <c r="FJU13" s="687"/>
      <c r="FJV13" s="687"/>
      <c r="FJW13" s="687"/>
      <c r="FJX13" s="687"/>
      <c r="FJY13" s="687"/>
      <c r="FJZ13" s="687"/>
      <c r="FKA13" s="687"/>
      <c r="FKB13" s="687"/>
      <c r="FKC13" s="687"/>
      <c r="FKD13" s="687"/>
      <c r="FKE13" s="687"/>
      <c r="FKF13" s="687"/>
      <c r="FKG13" s="687"/>
      <c r="FKH13" s="687"/>
      <c r="FKI13" s="687"/>
      <c r="FKJ13" s="687"/>
      <c r="FKK13" s="687"/>
      <c r="FKL13" s="687"/>
      <c r="FKM13" s="687"/>
      <c r="FKN13" s="687"/>
      <c r="FKO13" s="687"/>
      <c r="FKP13" s="687"/>
      <c r="FKQ13" s="687"/>
      <c r="FKR13" s="687"/>
      <c r="FKS13" s="687"/>
      <c r="FKT13" s="687"/>
      <c r="FKU13" s="687"/>
      <c r="FKV13" s="687"/>
      <c r="FKW13" s="687"/>
      <c r="FKX13" s="687"/>
      <c r="FKY13" s="687"/>
      <c r="FKZ13" s="687"/>
      <c r="FLA13" s="687"/>
      <c r="FLB13" s="687"/>
      <c r="FLC13" s="687"/>
      <c r="FLD13" s="687"/>
      <c r="FLE13" s="687"/>
      <c r="FLF13" s="687"/>
      <c r="FLG13" s="687"/>
      <c r="FLH13" s="687"/>
      <c r="FLI13" s="687"/>
      <c r="FLJ13" s="687"/>
      <c r="FLK13" s="687"/>
      <c r="FLL13" s="687"/>
      <c r="FLM13" s="687"/>
      <c r="FLN13" s="687"/>
      <c r="FLO13" s="687"/>
      <c r="FLP13" s="687"/>
      <c r="FLQ13" s="687"/>
      <c r="FLR13" s="687"/>
      <c r="FLS13" s="687"/>
      <c r="FLT13" s="687"/>
      <c r="FLU13" s="687"/>
      <c r="FLV13" s="687"/>
      <c r="FLW13" s="687"/>
      <c r="FLX13" s="687"/>
      <c r="FLY13" s="687"/>
      <c r="FLZ13" s="687"/>
      <c r="FMA13" s="687"/>
      <c r="FMB13" s="687"/>
      <c r="FMC13" s="687"/>
      <c r="FMD13" s="687"/>
      <c r="FME13" s="687"/>
      <c r="FMF13" s="687"/>
      <c r="FMG13" s="687"/>
      <c r="FMH13" s="687"/>
      <c r="FMI13" s="687"/>
      <c r="FMJ13" s="687"/>
      <c r="FMK13" s="687"/>
      <c r="FML13" s="687"/>
      <c r="FMM13" s="687"/>
      <c r="FMN13" s="687"/>
      <c r="FMO13" s="687"/>
      <c r="FMP13" s="687"/>
      <c r="FMQ13" s="687"/>
      <c r="FMR13" s="687"/>
      <c r="FMS13" s="687"/>
      <c r="FMT13" s="687"/>
      <c r="FMU13" s="687"/>
      <c r="FMV13" s="687"/>
      <c r="FMW13" s="687"/>
      <c r="FMX13" s="687"/>
      <c r="FMY13" s="687"/>
      <c r="FMZ13" s="687"/>
      <c r="FNA13" s="687"/>
      <c r="FNB13" s="687"/>
      <c r="FNC13" s="687"/>
      <c r="FND13" s="687"/>
      <c r="FNE13" s="687"/>
      <c r="FNF13" s="687"/>
      <c r="FNG13" s="687"/>
      <c r="FNH13" s="687"/>
      <c r="FNI13" s="687"/>
      <c r="FNJ13" s="687"/>
      <c r="FNK13" s="687"/>
      <c r="FNL13" s="687"/>
      <c r="FNM13" s="687"/>
      <c r="FNN13" s="687"/>
      <c r="FNO13" s="687"/>
      <c r="FNP13" s="687"/>
      <c r="FNQ13" s="687"/>
      <c r="FNR13" s="687"/>
      <c r="FNS13" s="687"/>
      <c r="FNT13" s="687"/>
      <c r="FNU13" s="687"/>
      <c r="FNV13" s="687"/>
      <c r="FNW13" s="687"/>
      <c r="FNX13" s="687"/>
      <c r="FNY13" s="687"/>
      <c r="FNZ13" s="687"/>
      <c r="FOA13" s="687"/>
      <c r="FOB13" s="687"/>
      <c r="FOC13" s="687"/>
      <c r="FOD13" s="687"/>
      <c r="FOE13" s="687"/>
      <c r="FOF13" s="687"/>
      <c r="FOG13" s="687"/>
      <c r="FOH13" s="687"/>
      <c r="FOI13" s="687"/>
      <c r="FOJ13" s="687"/>
      <c r="FOK13" s="687"/>
      <c r="FOL13" s="687"/>
      <c r="FOM13" s="687"/>
      <c r="FON13" s="687"/>
      <c r="FOO13" s="687"/>
      <c r="FOP13" s="687"/>
      <c r="FOQ13" s="687"/>
      <c r="FOR13" s="687"/>
      <c r="FOS13" s="687"/>
      <c r="FOT13" s="687"/>
      <c r="FOU13" s="687"/>
      <c r="FOV13" s="687"/>
      <c r="FOW13" s="687"/>
      <c r="FOX13" s="687"/>
      <c r="FOY13" s="687"/>
      <c r="FOZ13" s="687"/>
      <c r="FPA13" s="687"/>
      <c r="FPB13" s="687"/>
      <c r="FPC13" s="687"/>
      <c r="FPD13" s="687"/>
      <c r="FPE13" s="687"/>
      <c r="FPF13" s="687"/>
      <c r="FPG13" s="687"/>
      <c r="FPH13" s="687"/>
      <c r="FPI13" s="687"/>
      <c r="FPJ13" s="687"/>
      <c r="FPK13" s="687"/>
      <c r="FPL13" s="687"/>
      <c r="FPM13" s="687"/>
      <c r="FPN13" s="687"/>
      <c r="FPO13" s="687"/>
      <c r="FPP13" s="687"/>
      <c r="FPQ13" s="687"/>
      <c r="FPR13" s="687"/>
      <c r="FPS13" s="687"/>
      <c r="FPT13" s="687"/>
      <c r="FPU13" s="687"/>
      <c r="FPV13" s="687"/>
      <c r="FPW13" s="687"/>
      <c r="FPX13" s="687"/>
      <c r="FPY13" s="687"/>
      <c r="FPZ13" s="687"/>
      <c r="FQA13" s="687"/>
      <c r="FQB13" s="687"/>
      <c r="FQC13" s="687"/>
      <c r="FQD13" s="687"/>
      <c r="FQE13" s="687"/>
      <c r="FQF13" s="687"/>
      <c r="FQG13" s="687"/>
      <c r="FQH13" s="687"/>
      <c r="FQI13" s="687"/>
      <c r="FQJ13" s="687"/>
      <c r="FQK13" s="687"/>
      <c r="FQL13" s="687"/>
      <c r="FQM13" s="687"/>
      <c r="FQN13" s="687"/>
      <c r="FQO13" s="687"/>
      <c r="FQP13" s="687"/>
      <c r="FQQ13" s="687"/>
      <c r="FQR13" s="687"/>
      <c r="FQS13" s="687"/>
      <c r="FQT13" s="687"/>
      <c r="FQU13" s="687"/>
      <c r="FQV13" s="687"/>
      <c r="FQW13" s="687"/>
      <c r="FQX13" s="687"/>
      <c r="FQY13" s="687"/>
      <c r="FQZ13" s="687"/>
      <c r="FRA13" s="687"/>
      <c r="FRB13" s="687"/>
      <c r="FRC13" s="687"/>
      <c r="FRD13" s="687"/>
      <c r="FRE13" s="687"/>
      <c r="FRF13" s="687"/>
      <c r="FRG13" s="687"/>
      <c r="FRH13" s="687"/>
      <c r="FRI13" s="687"/>
      <c r="FRJ13" s="687"/>
      <c r="FRK13" s="687"/>
      <c r="FRL13" s="687"/>
      <c r="FRM13" s="687"/>
      <c r="FRN13" s="687"/>
      <c r="FRO13" s="687"/>
      <c r="FRP13" s="687"/>
      <c r="FRQ13" s="687"/>
      <c r="FRR13" s="687"/>
      <c r="FRS13" s="687"/>
      <c r="FRT13" s="687"/>
      <c r="FRU13" s="687"/>
      <c r="FRV13" s="687"/>
      <c r="FRW13" s="687"/>
      <c r="FRX13" s="687"/>
      <c r="FRY13" s="687"/>
      <c r="FRZ13" s="687"/>
      <c r="FSA13" s="687"/>
      <c r="FSB13" s="687"/>
      <c r="FSC13" s="687"/>
      <c r="FSD13" s="687"/>
      <c r="FSE13" s="687"/>
      <c r="FSF13" s="687"/>
      <c r="FSG13" s="687"/>
      <c r="FSH13" s="687"/>
      <c r="FSI13" s="687"/>
      <c r="FSJ13" s="687"/>
      <c r="FSK13" s="687"/>
      <c r="FSL13" s="687"/>
      <c r="FSM13" s="687"/>
      <c r="FSN13" s="687"/>
      <c r="FSO13" s="687"/>
      <c r="FSP13" s="687"/>
      <c r="FSQ13" s="687"/>
      <c r="FSR13" s="687"/>
      <c r="FSS13" s="687"/>
      <c r="FST13" s="687"/>
      <c r="FSU13" s="687"/>
      <c r="FSV13" s="687"/>
      <c r="FSW13" s="687"/>
      <c r="FSX13" s="687"/>
      <c r="FSY13" s="687"/>
      <c r="FSZ13" s="687"/>
      <c r="FTA13" s="687"/>
      <c r="FTB13" s="687"/>
      <c r="FTC13" s="687"/>
      <c r="FTD13" s="687"/>
      <c r="FTE13" s="687"/>
      <c r="FTF13" s="687"/>
      <c r="FTG13" s="687"/>
      <c r="FTH13" s="687"/>
      <c r="FTI13" s="687"/>
      <c r="FTJ13" s="687"/>
      <c r="FTK13" s="687"/>
      <c r="FTL13" s="687"/>
      <c r="FTM13" s="687"/>
      <c r="FTN13" s="687"/>
      <c r="FTO13" s="687"/>
      <c r="FTP13" s="687"/>
      <c r="FTQ13" s="687"/>
      <c r="FTR13" s="687"/>
      <c r="FTS13" s="687"/>
      <c r="FTT13" s="687"/>
      <c r="FTU13" s="687"/>
      <c r="FTV13" s="687"/>
      <c r="FTW13" s="687"/>
      <c r="FTX13" s="687"/>
      <c r="FTY13" s="687"/>
      <c r="FTZ13" s="687"/>
      <c r="FUA13" s="687"/>
      <c r="FUB13" s="687"/>
      <c r="FUC13" s="687"/>
      <c r="FUD13" s="687"/>
      <c r="FUE13" s="687"/>
      <c r="FUF13" s="687"/>
      <c r="FUG13" s="687"/>
      <c r="FUH13" s="687"/>
      <c r="FUI13" s="687"/>
      <c r="FUJ13" s="687"/>
      <c r="FUK13" s="687"/>
      <c r="FUL13" s="687"/>
      <c r="FUM13" s="687"/>
      <c r="FUN13" s="687"/>
      <c r="FUO13" s="687"/>
      <c r="FUP13" s="687"/>
      <c r="FUQ13" s="687"/>
      <c r="FUR13" s="687"/>
      <c r="FUS13" s="687"/>
      <c r="FUT13" s="687"/>
      <c r="FUU13" s="687"/>
      <c r="FUV13" s="687"/>
      <c r="FUW13" s="687"/>
      <c r="FUX13" s="687"/>
      <c r="FUY13" s="687"/>
      <c r="FUZ13" s="687"/>
      <c r="FVA13" s="687"/>
      <c r="FVB13" s="687"/>
      <c r="FVC13" s="687"/>
      <c r="FVD13" s="687"/>
      <c r="FVE13" s="687"/>
      <c r="FVF13" s="687"/>
      <c r="FVG13" s="687"/>
      <c r="FVH13" s="687"/>
      <c r="FVI13" s="687"/>
      <c r="FVJ13" s="687"/>
      <c r="FVK13" s="687"/>
      <c r="FVL13" s="687"/>
      <c r="FVM13" s="687"/>
      <c r="FVN13" s="687"/>
      <c r="FVO13" s="687"/>
      <c r="FVP13" s="687"/>
      <c r="FVQ13" s="687"/>
      <c r="FVR13" s="687"/>
      <c r="FVS13" s="687"/>
      <c r="FVT13" s="687"/>
      <c r="FVU13" s="687"/>
      <c r="FVV13" s="687"/>
      <c r="FVW13" s="687"/>
      <c r="FVX13" s="687"/>
      <c r="FVY13" s="687"/>
      <c r="FVZ13" s="687"/>
      <c r="FWA13" s="687"/>
      <c r="FWB13" s="687"/>
      <c r="FWC13" s="687"/>
      <c r="FWD13" s="687"/>
      <c r="FWE13" s="687"/>
      <c r="FWF13" s="687"/>
      <c r="FWG13" s="687"/>
      <c r="FWH13" s="687"/>
      <c r="FWI13" s="687"/>
      <c r="FWJ13" s="687"/>
      <c r="FWK13" s="687"/>
      <c r="FWL13" s="687"/>
      <c r="FWM13" s="687"/>
      <c r="FWN13" s="687"/>
      <c r="FWO13" s="687"/>
      <c r="FWP13" s="687"/>
      <c r="FWQ13" s="687"/>
      <c r="FWR13" s="687"/>
      <c r="FWS13" s="687"/>
      <c r="FWT13" s="687"/>
      <c r="FWU13" s="687"/>
      <c r="FWV13" s="687"/>
      <c r="FWW13" s="687"/>
      <c r="FWX13" s="687"/>
      <c r="FWY13" s="687"/>
      <c r="FWZ13" s="687"/>
      <c r="FXA13" s="687"/>
      <c r="FXB13" s="687"/>
      <c r="FXC13" s="687"/>
      <c r="FXD13" s="687"/>
      <c r="FXE13" s="687"/>
      <c r="FXF13" s="687"/>
      <c r="FXG13" s="687"/>
      <c r="FXH13" s="687"/>
      <c r="FXI13" s="687"/>
      <c r="FXJ13" s="687"/>
      <c r="FXK13" s="687"/>
      <c r="FXL13" s="687"/>
      <c r="FXM13" s="687"/>
      <c r="FXN13" s="687"/>
      <c r="FXO13" s="687"/>
      <c r="FXP13" s="687"/>
      <c r="FXQ13" s="687"/>
      <c r="FXR13" s="687"/>
      <c r="FXS13" s="687"/>
      <c r="FXT13" s="687"/>
      <c r="FXU13" s="687"/>
      <c r="FXV13" s="687"/>
      <c r="FXW13" s="687"/>
      <c r="FXX13" s="687"/>
      <c r="FXY13" s="687"/>
      <c r="FXZ13" s="687"/>
      <c r="FYA13" s="687"/>
      <c r="FYB13" s="687"/>
      <c r="FYC13" s="687"/>
      <c r="FYD13" s="687"/>
      <c r="FYE13" s="687"/>
      <c r="FYF13" s="687"/>
      <c r="FYG13" s="687"/>
      <c r="FYH13" s="687"/>
      <c r="FYI13" s="687"/>
      <c r="FYJ13" s="687"/>
      <c r="FYK13" s="687"/>
      <c r="FYL13" s="687"/>
      <c r="FYM13" s="687"/>
      <c r="FYN13" s="687"/>
      <c r="FYO13" s="687"/>
      <c r="FYP13" s="687"/>
      <c r="FYQ13" s="687"/>
      <c r="FYR13" s="687"/>
      <c r="FYS13" s="687"/>
      <c r="FYT13" s="687"/>
      <c r="FYU13" s="687"/>
      <c r="FYV13" s="687"/>
      <c r="FYW13" s="687"/>
      <c r="FYX13" s="687"/>
      <c r="FYY13" s="687"/>
      <c r="FYZ13" s="687"/>
      <c r="FZA13" s="687"/>
      <c r="FZB13" s="687"/>
      <c r="FZC13" s="687"/>
      <c r="FZD13" s="687"/>
      <c r="FZE13" s="687"/>
      <c r="FZF13" s="687"/>
      <c r="FZG13" s="687"/>
      <c r="FZH13" s="687"/>
      <c r="FZI13" s="687"/>
      <c r="FZJ13" s="687"/>
      <c r="FZK13" s="687"/>
      <c r="FZL13" s="687"/>
      <c r="FZM13" s="687"/>
      <c r="FZN13" s="687"/>
      <c r="FZO13" s="687"/>
      <c r="FZP13" s="687"/>
      <c r="FZQ13" s="687"/>
      <c r="FZR13" s="687"/>
      <c r="FZS13" s="687"/>
      <c r="FZT13" s="687"/>
      <c r="FZU13" s="687"/>
      <c r="FZV13" s="687"/>
      <c r="FZW13" s="687"/>
      <c r="FZX13" s="687"/>
      <c r="FZY13" s="687"/>
      <c r="FZZ13" s="687"/>
      <c r="GAA13" s="687"/>
      <c r="GAB13" s="687"/>
      <c r="GAC13" s="687"/>
      <c r="GAD13" s="687"/>
      <c r="GAE13" s="687"/>
      <c r="GAF13" s="687"/>
      <c r="GAG13" s="687"/>
      <c r="GAH13" s="687"/>
      <c r="GAI13" s="687"/>
      <c r="GAJ13" s="687"/>
      <c r="GAK13" s="687"/>
      <c r="GAL13" s="687"/>
      <c r="GAM13" s="687"/>
      <c r="GAN13" s="687"/>
      <c r="GAO13" s="687"/>
      <c r="GAP13" s="687"/>
      <c r="GAQ13" s="687"/>
      <c r="GAR13" s="687"/>
      <c r="GAS13" s="687"/>
      <c r="GAT13" s="687"/>
      <c r="GAU13" s="687"/>
      <c r="GAV13" s="687"/>
      <c r="GAW13" s="687"/>
      <c r="GAX13" s="687"/>
      <c r="GAY13" s="687"/>
      <c r="GAZ13" s="687"/>
      <c r="GBA13" s="687"/>
      <c r="GBB13" s="687"/>
      <c r="GBC13" s="687"/>
      <c r="GBD13" s="687"/>
      <c r="GBE13" s="687"/>
      <c r="GBF13" s="687"/>
      <c r="GBG13" s="687"/>
      <c r="GBH13" s="687"/>
      <c r="GBI13" s="687"/>
      <c r="GBJ13" s="687"/>
      <c r="GBK13" s="687"/>
      <c r="GBL13" s="687"/>
      <c r="GBM13" s="687"/>
      <c r="GBN13" s="687"/>
      <c r="GBO13" s="687"/>
      <c r="GBP13" s="687"/>
      <c r="GBQ13" s="687"/>
      <c r="GBR13" s="687"/>
      <c r="GBS13" s="687"/>
      <c r="GBT13" s="687"/>
      <c r="GBU13" s="687"/>
      <c r="GBV13" s="687"/>
      <c r="GBW13" s="687"/>
      <c r="GBX13" s="687"/>
      <c r="GBY13" s="687"/>
      <c r="GBZ13" s="687"/>
      <c r="GCA13" s="687"/>
      <c r="GCB13" s="687"/>
      <c r="GCC13" s="687"/>
      <c r="GCD13" s="687"/>
      <c r="GCE13" s="687"/>
      <c r="GCF13" s="687"/>
      <c r="GCG13" s="687"/>
      <c r="GCH13" s="687"/>
      <c r="GCI13" s="687"/>
      <c r="GCJ13" s="687"/>
      <c r="GCK13" s="687"/>
      <c r="GCL13" s="687"/>
      <c r="GCM13" s="687"/>
      <c r="GCN13" s="687"/>
      <c r="GCO13" s="687"/>
      <c r="GCP13" s="687"/>
      <c r="GCQ13" s="687"/>
      <c r="GCR13" s="687"/>
      <c r="GCS13" s="687"/>
      <c r="GCT13" s="687"/>
      <c r="GCU13" s="687"/>
      <c r="GCV13" s="687"/>
      <c r="GCW13" s="687"/>
      <c r="GCX13" s="687"/>
      <c r="GCY13" s="687"/>
      <c r="GCZ13" s="687"/>
      <c r="GDA13" s="687"/>
      <c r="GDB13" s="687"/>
      <c r="GDC13" s="687"/>
      <c r="GDD13" s="687"/>
      <c r="GDE13" s="687"/>
      <c r="GDF13" s="687"/>
      <c r="GDG13" s="687"/>
      <c r="GDH13" s="687"/>
      <c r="GDI13" s="687"/>
      <c r="GDJ13" s="687"/>
      <c r="GDK13" s="687"/>
      <c r="GDL13" s="687"/>
      <c r="GDM13" s="687"/>
      <c r="GDN13" s="687"/>
      <c r="GDO13" s="687"/>
      <c r="GDP13" s="687"/>
      <c r="GDQ13" s="687"/>
      <c r="GDR13" s="687"/>
      <c r="GDS13" s="687"/>
      <c r="GDT13" s="687"/>
      <c r="GDU13" s="687"/>
      <c r="GDV13" s="687"/>
      <c r="GDW13" s="687"/>
      <c r="GDX13" s="687"/>
      <c r="GDY13" s="687"/>
      <c r="GDZ13" s="687"/>
      <c r="GEA13" s="687"/>
      <c r="GEB13" s="687"/>
      <c r="GEC13" s="687"/>
      <c r="GED13" s="687"/>
      <c r="GEE13" s="687"/>
      <c r="GEF13" s="687"/>
      <c r="GEG13" s="687"/>
      <c r="GEH13" s="687"/>
      <c r="GEI13" s="687"/>
      <c r="GEJ13" s="687"/>
      <c r="GEK13" s="687"/>
      <c r="GEL13" s="687"/>
      <c r="GEM13" s="687"/>
      <c r="GEN13" s="687"/>
      <c r="GEO13" s="687"/>
      <c r="GEP13" s="687"/>
      <c r="GEQ13" s="687"/>
      <c r="GER13" s="687"/>
      <c r="GES13" s="687"/>
      <c r="GET13" s="687"/>
      <c r="GEU13" s="687"/>
      <c r="GEV13" s="687"/>
      <c r="GEW13" s="687"/>
      <c r="GEX13" s="687"/>
      <c r="GEY13" s="687"/>
      <c r="GEZ13" s="687"/>
      <c r="GFA13" s="687"/>
      <c r="GFB13" s="687"/>
      <c r="GFC13" s="687"/>
      <c r="GFD13" s="687"/>
      <c r="GFE13" s="687"/>
      <c r="GFF13" s="687"/>
      <c r="GFG13" s="687"/>
      <c r="GFH13" s="687"/>
      <c r="GFI13" s="687"/>
      <c r="GFJ13" s="687"/>
      <c r="GFK13" s="687"/>
      <c r="GFL13" s="687"/>
      <c r="GFM13" s="687"/>
      <c r="GFN13" s="687"/>
      <c r="GFO13" s="687"/>
      <c r="GFP13" s="687"/>
      <c r="GFQ13" s="687"/>
      <c r="GFR13" s="687"/>
      <c r="GFS13" s="687"/>
      <c r="GFT13" s="687"/>
      <c r="GFU13" s="687"/>
      <c r="GFV13" s="687"/>
      <c r="GFW13" s="687"/>
      <c r="GFX13" s="687"/>
      <c r="GFY13" s="687"/>
      <c r="GFZ13" s="687"/>
      <c r="GGA13" s="687"/>
      <c r="GGB13" s="687"/>
      <c r="GGC13" s="687"/>
      <c r="GGD13" s="687"/>
      <c r="GGE13" s="687"/>
      <c r="GGF13" s="687"/>
      <c r="GGG13" s="687"/>
      <c r="GGH13" s="687"/>
      <c r="GGI13" s="687"/>
      <c r="GGJ13" s="687"/>
      <c r="GGK13" s="687"/>
      <c r="GGL13" s="687"/>
      <c r="GGM13" s="687"/>
      <c r="GGN13" s="687"/>
      <c r="GGO13" s="687"/>
      <c r="GGP13" s="687"/>
      <c r="GGQ13" s="687"/>
      <c r="GGR13" s="687"/>
      <c r="GGS13" s="687"/>
      <c r="GGT13" s="687"/>
      <c r="GGU13" s="687"/>
      <c r="GGV13" s="687"/>
      <c r="GGW13" s="687"/>
      <c r="GGX13" s="687"/>
      <c r="GGY13" s="687"/>
      <c r="GGZ13" s="687"/>
      <c r="GHA13" s="687"/>
      <c r="GHB13" s="687"/>
      <c r="GHC13" s="687"/>
      <c r="GHD13" s="687"/>
      <c r="GHE13" s="687"/>
      <c r="GHF13" s="687"/>
      <c r="GHG13" s="687"/>
      <c r="GHH13" s="687"/>
      <c r="GHI13" s="687"/>
      <c r="GHJ13" s="687"/>
      <c r="GHK13" s="687"/>
      <c r="GHL13" s="687"/>
      <c r="GHM13" s="687"/>
      <c r="GHN13" s="687"/>
      <c r="GHO13" s="687"/>
      <c r="GHP13" s="687"/>
      <c r="GHQ13" s="687"/>
      <c r="GHR13" s="687"/>
      <c r="GHS13" s="687"/>
      <c r="GHT13" s="687"/>
      <c r="GHU13" s="687"/>
      <c r="GHV13" s="687"/>
      <c r="GHW13" s="687"/>
      <c r="GHX13" s="687"/>
      <c r="GHY13" s="687"/>
      <c r="GHZ13" s="687"/>
      <c r="GIA13" s="687"/>
      <c r="GIB13" s="687"/>
      <c r="GIC13" s="687"/>
      <c r="GID13" s="687"/>
      <c r="GIE13" s="687"/>
      <c r="GIF13" s="687"/>
      <c r="GIG13" s="687"/>
      <c r="GIH13" s="687"/>
      <c r="GII13" s="687"/>
      <c r="GIJ13" s="687"/>
      <c r="GIK13" s="687"/>
      <c r="GIL13" s="687"/>
      <c r="GIM13" s="687"/>
      <c r="GIN13" s="687"/>
      <c r="GIO13" s="687"/>
      <c r="GIP13" s="687"/>
      <c r="GIQ13" s="687"/>
      <c r="GIR13" s="687"/>
      <c r="GIS13" s="687"/>
      <c r="GIT13" s="687"/>
      <c r="GIU13" s="687"/>
      <c r="GIV13" s="687"/>
      <c r="GIW13" s="687"/>
      <c r="GIX13" s="687"/>
      <c r="GIY13" s="687"/>
      <c r="GIZ13" s="687"/>
      <c r="GJA13" s="687"/>
      <c r="GJB13" s="687"/>
      <c r="GJC13" s="687"/>
      <c r="GJD13" s="687"/>
      <c r="GJE13" s="687"/>
      <c r="GJF13" s="687"/>
      <c r="GJG13" s="687"/>
      <c r="GJH13" s="687"/>
      <c r="GJI13" s="687"/>
      <c r="GJJ13" s="687"/>
      <c r="GJK13" s="687"/>
      <c r="GJL13" s="687"/>
      <c r="GJM13" s="687"/>
      <c r="GJN13" s="687"/>
      <c r="GJO13" s="687"/>
      <c r="GJP13" s="687"/>
      <c r="GJQ13" s="687"/>
      <c r="GJR13" s="687"/>
      <c r="GJS13" s="687"/>
      <c r="GJT13" s="687"/>
      <c r="GJU13" s="687"/>
      <c r="GJV13" s="687"/>
      <c r="GJW13" s="687"/>
      <c r="GJX13" s="687"/>
      <c r="GJY13" s="687"/>
      <c r="GJZ13" s="687"/>
      <c r="GKA13" s="687"/>
      <c r="GKB13" s="687"/>
      <c r="GKC13" s="687"/>
      <c r="GKD13" s="687"/>
      <c r="GKE13" s="687"/>
      <c r="GKF13" s="687"/>
      <c r="GKG13" s="687"/>
      <c r="GKH13" s="687"/>
      <c r="GKI13" s="687"/>
      <c r="GKJ13" s="687"/>
      <c r="GKK13" s="687"/>
      <c r="GKL13" s="687"/>
      <c r="GKM13" s="687"/>
      <c r="GKN13" s="687"/>
      <c r="GKO13" s="687"/>
      <c r="GKP13" s="687"/>
      <c r="GKQ13" s="687"/>
      <c r="GKR13" s="687"/>
      <c r="GKS13" s="687"/>
      <c r="GKT13" s="687"/>
      <c r="GKU13" s="687"/>
      <c r="GKV13" s="687"/>
      <c r="GKW13" s="687"/>
      <c r="GKX13" s="687"/>
      <c r="GKY13" s="687"/>
      <c r="GKZ13" s="687"/>
      <c r="GLA13" s="687"/>
      <c r="GLB13" s="687"/>
      <c r="GLC13" s="687"/>
      <c r="GLD13" s="687"/>
      <c r="GLE13" s="687"/>
      <c r="GLF13" s="687"/>
      <c r="GLG13" s="687"/>
      <c r="GLH13" s="687"/>
      <c r="GLI13" s="687"/>
      <c r="GLJ13" s="687"/>
      <c r="GLK13" s="687"/>
      <c r="GLL13" s="687"/>
      <c r="GLM13" s="687"/>
      <c r="GLN13" s="687"/>
      <c r="GLO13" s="687"/>
      <c r="GLP13" s="687"/>
      <c r="GLQ13" s="687"/>
      <c r="GLR13" s="687"/>
      <c r="GLS13" s="687"/>
      <c r="GLT13" s="687"/>
      <c r="GLU13" s="687"/>
      <c r="GLV13" s="687"/>
      <c r="GLW13" s="687"/>
      <c r="GLX13" s="687"/>
      <c r="GLY13" s="687"/>
      <c r="GLZ13" s="687"/>
      <c r="GMA13" s="687"/>
      <c r="GMB13" s="687"/>
      <c r="GMC13" s="687"/>
      <c r="GMD13" s="687"/>
      <c r="GME13" s="687"/>
      <c r="GMF13" s="687"/>
      <c r="GMG13" s="687"/>
      <c r="GMH13" s="687"/>
      <c r="GMI13" s="687"/>
      <c r="GMJ13" s="687"/>
      <c r="GMK13" s="687"/>
      <c r="GML13" s="687"/>
      <c r="GMM13" s="687"/>
      <c r="GMN13" s="687"/>
      <c r="GMO13" s="687"/>
      <c r="GMP13" s="687"/>
      <c r="GMQ13" s="687"/>
      <c r="GMR13" s="687"/>
      <c r="GMS13" s="687"/>
      <c r="GMT13" s="687"/>
      <c r="GMU13" s="687"/>
      <c r="GMV13" s="687"/>
      <c r="GMW13" s="687"/>
      <c r="GMX13" s="687"/>
      <c r="GMY13" s="687"/>
      <c r="GMZ13" s="687"/>
      <c r="GNA13" s="687"/>
      <c r="GNB13" s="687"/>
      <c r="GNC13" s="687"/>
      <c r="GND13" s="687"/>
      <c r="GNE13" s="687"/>
      <c r="GNF13" s="687"/>
      <c r="GNG13" s="687"/>
      <c r="GNH13" s="687"/>
      <c r="GNI13" s="687"/>
      <c r="GNJ13" s="687"/>
      <c r="GNK13" s="687"/>
      <c r="GNL13" s="687"/>
      <c r="GNM13" s="687"/>
      <c r="GNN13" s="687"/>
      <c r="GNO13" s="687"/>
      <c r="GNP13" s="687"/>
      <c r="GNQ13" s="687"/>
      <c r="GNR13" s="687"/>
      <c r="GNS13" s="687"/>
      <c r="GNT13" s="687"/>
      <c r="GNU13" s="687"/>
      <c r="GNV13" s="687"/>
      <c r="GNW13" s="687"/>
      <c r="GNX13" s="687"/>
      <c r="GNY13" s="687"/>
      <c r="GNZ13" s="687"/>
      <c r="GOA13" s="687"/>
      <c r="GOB13" s="687"/>
      <c r="GOC13" s="687"/>
      <c r="GOD13" s="687"/>
      <c r="GOE13" s="687"/>
      <c r="GOF13" s="687"/>
      <c r="GOG13" s="687"/>
      <c r="GOH13" s="687"/>
      <c r="GOI13" s="687"/>
      <c r="GOJ13" s="687"/>
      <c r="GOK13" s="687"/>
      <c r="GOL13" s="687"/>
      <c r="GOM13" s="687"/>
      <c r="GON13" s="687"/>
      <c r="GOO13" s="687"/>
      <c r="GOP13" s="687"/>
      <c r="GOQ13" s="687"/>
      <c r="GOR13" s="687"/>
      <c r="GOS13" s="687"/>
      <c r="GOT13" s="687"/>
      <c r="GOU13" s="687"/>
      <c r="GOV13" s="687"/>
      <c r="GOW13" s="687"/>
      <c r="GOX13" s="687"/>
      <c r="GOY13" s="687"/>
      <c r="GOZ13" s="687"/>
      <c r="GPA13" s="687"/>
      <c r="GPB13" s="687"/>
      <c r="GPC13" s="687"/>
      <c r="GPD13" s="687"/>
      <c r="GPE13" s="687"/>
      <c r="GPF13" s="687"/>
      <c r="GPG13" s="687"/>
      <c r="GPH13" s="687"/>
      <c r="GPI13" s="687"/>
      <c r="GPJ13" s="687"/>
      <c r="GPK13" s="687"/>
      <c r="GPL13" s="687"/>
      <c r="GPM13" s="687"/>
      <c r="GPN13" s="687"/>
      <c r="GPO13" s="687"/>
      <c r="GPP13" s="687"/>
      <c r="GPQ13" s="687"/>
      <c r="GPR13" s="687"/>
      <c r="GPS13" s="687"/>
      <c r="GPT13" s="687"/>
      <c r="GPU13" s="687"/>
      <c r="GPV13" s="687"/>
      <c r="GPW13" s="687"/>
      <c r="GPX13" s="687"/>
      <c r="GPY13" s="687"/>
      <c r="GPZ13" s="687"/>
      <c r="GQA13" s="687"/>
      <c r="GQB13" s="687"/>
      <c r="GQC13" s="687"/>
      <c r="GQD13" s="687"/>
      <c r="GQE13" s="687"/>
      <c r="GQF13" s="687"/>
      <c r="GQG13" s="687"/>
      <c r="GQH13" s="687"/>
      <c r="GQI13" s="687"/>
      <c r="GQJ13" s="687"/>
      <c r="GQK13" s="687"/>
      <c r="GQL13" s="687"/>
      <c r="GQM13" s="687"/>
      <c r="GQN13" s="687"/>
      <c r="GQO13" s="687"/>
      <c r="GQP13" s="687"/>
      <c r="GQQ13" s="687"/>
      <c r="GQR13" s="687"/>
      <c r="GQS13" s="687"/>
      <c r="GQT13" s="687"/>
      <c r="GQU13" s="687"/>
      <c r="GQV13" s="687"/>
      <c r="GQW13" s="687"/>
      <c r="GQX13" s="687"/>
      <c r="GQY13" s="687"/>
      <c r="GQZ13" s="687"/>
      <c r="GRA13" s="687"/>
      <c r="GRB13" s="687"/>
      <c r="GRC13" s="687"/>
      <c r="GRD13" s="687"/>
      <c r="GRE13" s="687"/>
      <c r="GRF13" s="687"/>
      <c r="GRG13" s="687"/>
      <c r="GRH13" s="687"/>
      <c r="GRI13" s="687"/>
      <c r="GRJ13" s="687"/>
      <c r="GRK13" s="687"/>
      <c r="GRL13" s="687"/>
      <c r="GRM13" s="687"/>
      <c r="GRN13" s="687"/>
      <c r="GRO13" s="687"/>
      <c r="GRP13" s="687"/>
      <c r="GRQ13" s="687"/>
      <c r="GRR13" s="687"/>
      <c r="GRS13" s="687"/>
      <c r="GRT13" s="687"/>
      <c r="GRU13" s="687"/>
      <c r="GRV13" s="687"/>
      <c r="GRW13" s="687"/>
      <c r="GRX13" s="687"/>
      <c r="GRY13" s="687"/>
      <c r="GRZ13" s="687"/>
      <c r="GSA13" s="687"/>
      <c r="GSB13" s="687"/>
      <c r="GSC13" s="687"/>
      <c r="GSD13" s="687"/>
      <c r="GSE13" s="687"/>
      <c r="GSF13" s="687"/>
      <c r="GSG13" s="687"/>
      <c r="GSH13" s="687"/>
      <c r="GSI13" s="687"/>
      <c r="GSJ13" s="687"/>
      <c r="GSK13" s="687"/>
      <c r="GSL13" s="687"/>
      <c r="GSM13" s="687"/>
      <c r="GSN13" s="687"/>
      <c r="GSO13" s="687"/>
      <c r="GSP13" s="687"/>
      <c r="GSQ13" s="687"/>
      <c r="GSR13" s="687"/>
      <c r="GSS13" s="687"/>
      <c r="GST13" s="687"/>
      <c r="GSU13" s="687"/>
      <c r="GSV13" s="687"/>
      <c r="GSW13" s="687"/>
      <c r="GSX13" s="687"/>
      <c r="GSY13" s="687"/>
      <c r="GSZ13" s="687"/>
      <c r="GTA13" s="687"/>
      <c r="GTB13" s="687"/>
      <c r="GTC13" s="687"/>
      <c r="GTD13" s="687"/>
      <c r="GTE13" s="687"/>
      <c r="GTF13" s="687"/>
      <c r="GTG13" s="687"/>
      <c r="GTH13" s="687"/>
      <c r="GTI13" s="687"/>
      <c r="GTJ13" s="687"/>
      <c r="GTK13" s="687"/>
      <c r="GTL13" s="687"/>
      <c r="GTM13" s="687"/>
      <c r="GTN13" s="687"/>
      <c r="GTO13" s="687"/>
      <c r="GTP13" s="687"/>
      <c r="GTQ13" s="687"/>
      <c r="GTR13" s="687"/>
      <c r="GTS13" s="687"/>
      <c r="GTT13" s="687"/>
      <c r="GTU13" s="687"/>
      <c r="GTV13" s="687"/>
      <c r="GTW13" s="687"/>
      <c r="GTX13" s="687"/>
      <c r="GTY13" s="687"/>
      <c r="GTZ13" s="687"/>
      <c r="GUA13" s="687"/>
      <c r="GUB13" s="687"/>
      <c r="GUC13" s="687"/>
      <c r="GUD13" s="687"/>
      <c r="GUE13" s="687"/>
      <c r="GUF13" s="687"/>
      <c r="GUG13" s="687"/>
      <c r="GUH13" s="687"/>
      <c r="GUI13" s="687"/>
      <c r="GUJ13" s="687"/>
      <c r="GUK13" s="687"/>
      <c r="GUL13" s="687"/>
      <c r="GUM13" s="687"/>
      <c r="GUN13" s="687"/>
      <c r="GUO13" s="687"/>
      <c r="GUP13" s="687"/>
      <c r="GUQ13" s="687"/>
      <c r="GUR13" s="687"/>
      <c r="GUS13" s="687"/>
      <c r="GUT13" s="687"/>
      <c r="GUU13" s="687"/>
      <c r="GUV13" s="687"/>
      <c r="GUW13" s="687"/>
      <c r="GUX13" s="687"/>
      <c r="GUY13" s="687"/>
      <c r="GUZ13" s="687"/>
      <c r="GVA13" s="687"/>
      <c r="GVB13" s="687"/>
      <c r="GVC13" s="687"/>
      <c r="GVD13" s="687"/>
      <c r="GVE13" s="687"/>
      <c r="GVF13" s="687"/>
      <c r="GVG13" s="687"/>
      <c r="GVH13" s="687"/>
      <c r="GVI13" s="687"/>
      <c r="GVJ13" s="687"/>
      <c r="GVK13" s="687"/>
      <c r="GVL13" s="687"/>
      <c r="GVM13" s="687"/>
      <c r="GVN13" s="687"/>
      <c r="GVO13" s="687"/>
      <c r="GVP13" s="687"/>
      <c r="GVQ13" s="687"/>
      <c r="GVR13" s="687"/>
      <c r="GVS13" s="687"/>
      <c r="GVT13" s="687"/>
      <c r="GVU13" s="687"/>
      <c r="GVV13" s="687"/>
      <c r="GVW13" s="687"/>
      <c r="GVX13" s="687"/>
      <c r="GVY13" s="687"/>
      <c r="GVZ13" s="687"/>
      <c r="GWA13" s="687"/>
      <c r="GWB13" s="687"/>
      <c r="GWC13" s="687"/>
      <c r="GWD13" s="687"/>
      <c r="GWE13" s="687"/>
      <c r="GWF13" s="687"/>
      <c r="GWG13" s="687"/>
      <c r="GWH13" s="687"/>
      <c r="GWI13" s="687"/>
      <c r="GWJ13" s="687"/>
      <c r="GWK13" s="687"/>
      <c r="GWL13" s="687"/>
      <c r="GWM13" s="687"/>
      <c r="GWN13" s="687"/>
      <c r="GWO13" s="687"/>
      <c r="GWP13" s="687"/>
      <c r="GWQ13" s="687"/>
      <c r="GWR13" s="687"/>
      <c r="GWS13" s="687"/>
      <c r="GWT13" s="687"/>
      <c r="GWU13" s="687"/>
      <c r="GWV13" s="687"/>
      <c r="GWW13" s="687"/>
      <c r="GWX13" s="687"/>
      <c r="GWY13" s="687"/>
      <c r="GWZ13" s="687"/>
      <c r="GXA13" s="687"/>
      <c r="GXB13" s="687"/>
      <c r="GXC13" s="687"/>
      <c r="GXD13" s="687"/>
      <c r="GXE13" s="687"/>
      <c r="GXF13" s="687"/>
      <c r="GXG13" s="687"/>
      <c r="GXH13" s="687"/>
      <c r="GXI13" s="687"/>
      <c r="GXJ13" s="687"/>
      <c r="GXK13" s="687"/>
      <c r="GXL13" s="687"/>
      <c r="GXM13" s="687"/>
      <c r="GXN13" s="687"/>
      <c r="GXO13" s="687"/>
      <c r="GXP13" s="687"/>
      <c r="GXQ13" s="687"/>
      <c r="GXR13" s="687"/>
      <c r="GXS13" s="687"/>
      <c r="GXT13" s="687"/>
      <c r="GXU13" s="687"/>
      <c r="GXV13" s="687"/>
      <c r="GXW13" s="687"/>
      <c r="GXX13" s="687"/>
      <c r="GXY13" s="687"/>
      <c r="GXZ13" s="687"/>
      <c r="GYA13" s="687"/>
      <c r="GYB13" s="687"/>
      <c r="GYC13" s="687"/>
      <c r="GYD13" s="687"/>
      <c r="GYE13" s="687"/>
      <c r="GYF13" s="687"/>
      <c r="GYG13" s="687"/>
      <c r="GYH13" s="687"/>
      <c r="GYI13" s="687"/>
      <c r="GYJ13" s="687"/>
      <c r="GYK13" s="687"/>
      <c r="GYL13" s="687"/>
      <c r="GYM13" s="687"/>
      <c r="GYN13" s="687"/>
      <c r="GYO13" s="687"/>
      <c r="GYP13" s="687"/>
      <c r="GYQ13" s="687"/>
      <c r="GYR13" s="687"/>
      <c r="GYS13" s="687"/>
      <c r="GYT13" s="687"/>
      <c r="GYU13" s="687"/>
      <c r="GYV13" s="687"/>
      <c r="GYW13" s="687"/>
      <c r="GYX13" s="687"/>
      <c r="GYY13" s="687"/>
      <c r="GYZ13" s="687"/>
      <c r="GZA13" s="687"/>
      <c r="GZB13" s="687"/>
      <c r="GZC13" s="687"/>
      <c r="GZD13" s="687"/>
      <c r="GZE13" s="687"/>
      <c r="GZF13" s="687"/>
      <c r="GZG13" s="687"/>
      <c r="GZH13" s="687"/>
      <c r="GZI13" s="687"/>
      <c r="GZJ13" s="687"/>
      <c r="GZK13" s="687"/>
      <c r="GZL13" s="687"/>
      <c r="GZM13" s="687"/>
      <c r="GZN13" s="687"/>
      <c r="GZO13" s="687"/>
      <c r="GZP13" s="687"/>
      <c r="GZQ13" s="687"/>
      <c r="GZR13" s="687"/>
      <c r="GZS13" s="687"/>
      <c r="GZT13" s="687"/>
      <c r="GZU13" s="687"/>
      <c r="GZV13" s="687"/>
      <c r="GZW13" s="687"/>
      <c r="GZX13" s="687"/>
      <c r="GZY13" s="687"/>
      <c r="GZZ13" s="687"/>
      <c r="HAA13" s="687"/>
      <c r="HAB13" s="687"/>
      <c r="HAC13" s="687"/>
      <c r="HAD13" s="687"/>
      <c r="HAE13" s="687"/>
      <c r="HAF13" s="687"/>
      <c r="HAG13" s="687"/>
      <c r="HAH13" s="687"/>
      <c r="HAI13" s="687"/>
      <c r="HAJ13" s="687"/>
      <c r="HAK13" s="687"/>
      <c r="HAL13" s="687"/>
      <c r="HAM13" s="687"/>
      <c r="HAN13" s="687"/>
      <c r="HAO13" s="687"/>
      <c r="HAP13" s="687"/>
      <c r="HAQ13" s="687"/>
      <c r="HAR13" s="687"/>
      <c r="HAS13" s="687"/>
      <c r="HAT13" s="687"/>
      <c r="HAU13" s="687"/>
      <c r="HAV13" s="687"/>
      <c r="HAW13" s="687"/>
      <c r="HAX13" s="687"/>
      <c r="HAY13" s="687"/>
      <c r="HAZ13" s="687"/>
      <c r="HBA13" s="687"/>
      <c r="HBB13" s="687"/>
      <c r="HBC13" s="687"/>
      <c r="HBD13" s="687"/>
      <c r="HBE13" s="687"/>
      <c r="HBF13" s="687"/>
      <c r="HBG13" s="687"/>
      <c r="HBH13" s="687"/>
      <c r="HBI13" s="687"/>
      <c r="HBJ13" s="687"/>
      <c r="HBK13" s="687"/>
      <c r="HBL13" s="687"/>
      <c r="HBM13" s="687"/>
      <c r="HBN13" s="687"/>
      <c r="HBO13" s="687"/>
      <c r="HBP13" s="687"/>
      <c r="HBQ13" s="687"/>
      <c r="HBR13" s="687"/>
      <c r="HBS13" s="687"/>
      <c r="HBT13" s="687"/>
      <c r="HBU13" s="687"/>
      <c r="HBV13" s="687"/>
      <c r="HBW13" s="687"/>
      <c r="HBX13" s="687"/>
      <c r="HBY13" s="687"/>
      <c r="HBZ13" s="687"/>
      <c r="HCA13" s="687"/>
      <c r="HCB13" s="687"/>
      <c r="HCC13" s="687"/>
      <c r="HCD13" s="687"/>
      <c r="HCE13" s="687"/>
      <c r="HCF13" s="687"/>
      <c r="HCG13" s="687"/>
      <c r="HCH13" s="687"/>
      <c r="HCI13" s="687"/>
      <c r="HCJ13" s="687"/>
      <c r="HCK13" s="687"/>
      <c r="HCL13" s="687"/>
      <c r="HCM13" s="687"/>
      <c r="HCN13" s="687"/>
      <c r="HCO13" s="687"/>
      <c r="HCP13" s="687"/>
      <c r="HCQ13" s="687"/>
      <c r="HCR13" s="687"/>
      <c r="HCS13" s="687"/>
      <c r="HCT13" s="687"/>
      <c r="HCU13" s="687"/>
      <c r="HCV13" s="687"/>
      <c r="HCW13" s="687"/>
      <c r="HCX13" s="687"/>
      <c r="HCY13" s="687"/>
      <c r="HCZ13" s="687"/>
      <c r="HDA13" s="687"/>
      <c r="HDB13" s="687"/>
      <c r="HDC13" s="687"/>
      <c r="HDD13" s="687"/>
      <c r="HDE13" s="687"/>
      <c r="HDF13" s="687"/>
      <c r="HDG13" s="687"/>
      <c r="HDH13" s="687"/>
      <c r="HDI13" s="687"/>
      <c r="HDJ13" s="687"/>
      <c r="HDK13" s="687"/>
      <c r="HDL13" s="687"/>
      <c r="HDM13" s="687"/>
      <c r="HDN13" s="687"/>
      <c r="HDO13" s="687"/>
      <c r="HDP13" s="687"/>
      <c r="HDQ13" s="687"/>
      <c r="HDR13" s="687"/>
      <c r="HDS13" s="687"/>
      <c r="HDT13" s="687"/>
      <c r="HDU13" s="687"/>
      <c r="HDV13" s="687"/>
      <c r="HDW13" s="687"/>
      <c r="HDX13" s="687"/>
      <c r="HDY13" s="687"/>
      <c r="HDZ13" s="687"/>
      <c r="HEA13" s="687"/>
      <c r="HEB13" s="687"/>
      <c r="HEC13" s="687"/>
      <c r="HED13" s="687"/>
      <c r="HEE13" s="687"/>
      <c r="HEF13" s="687"/>
      <c r="HEG13" s="687"/>
      <c r="HEH13" s="687"/>
      <c r="HEI13" s="687"/>
      <c r="HEJ13" s="687"/>
      <c r="HEK13" s="687"/>
      <c r="HEL13" s="687"/>
      <c r="HEM13" s="687"/>
      <c r="HEN13" s="687"/>
      <c r="HEO13" s="687"/>
      <c r="HEP13" s="687"/>
      <c r="HEQ13" s="687"/>
      <c r="HER13" s="687"/>
      <c r="HES13" s="687"/>
      <c r="HET13" s="687"/>
      <c r="HEU13" s="687"/>
      <c r="HEV13" s="687"/>
      <c r="HEW13" s="687"/>
      <c r="HEX13" s="687"/>
      <c r="HEY13" s="687"/>
      <c r="HEZ13" s="687"/>
      <c r="HFA13" s="687"/>
      <c r="HFB13" s="687"/>
      <c r="HFC13" s="687"/>
      <c r="HFD13" s="687"/>
      <c r="HFE13" s="687"/>
      <c r="HFF13" s="687"/>
      <c r="HFG13" s="687"/>
      <c r="HFH13" s="687"/>
      <c r="HFI13" s="687"/>
      <c r="HFJ13" s="687"/>
      <c r="HFK13" s="687"/>
      <c r="HFL13" s="687"/>
      <c r="HFM13" s="687"/>
      <c r="HFN13" s="687"/>
      <c r="HFO13" s="687"/>
      <c r="HFP13" s="687"/>
      <c r="HFQ13" s="687"/>
      <c r="HFR13" s="687"/>
      <c r="HFS13" s="687"/>
      <c r="HFT13" s="687"/>
      <c r="HFU13" s="687"/>
      <c r="HFV13" s="687"/>
      <c r="HFW13" s="687"/>
      <c r="HFX13" s="687"/>
      <c r="HFY13" s="687"/>
      <c r="HFZ13" s="687"/>
      <c r="HGA13" s="687"/>
      <c r="HGB13" s="687"/>
      <c r="HGC13" s="687"/>
      <c r="HGD13" s="687"/>
      <c r="HGE13" s="687"/>
      <c r="HGF13" s="687"/>
      <c r="HGG13" s="687"/>
      <c r="HGH13" s="687"/>
      <c r="HGI13" s="687"/>
      <c r="HGJ13" s="687"/>
      <c r="HGK13" s="687"/>
      <c r="HGL13" s="687"/>
      <c r="HGM13" s="687"/>
      <c r="HGN13" s="687"/>
      <c r="HGO13" s="687"/>
      <c r="HGP13" s="687"/>
      <c r="HGQ13" s="687"/>
      <c r="HGR13" s="687"/>
      <c r="HGS13" s="687"/>
      <c r="HGT13" s="687"/>
      <c r="HGU13" s="687"/>
      <c r="HGV13" s="687"/>
      <c r="HGW13" s="687"/>
      <c r="HGX13" s="687"/>
      <c r="HGY13" s="687"/>
      <c r="HGZ13" s="687"/>
      <c r="HHA13" s="687"/>
      <c r="HHB13" s="687"/>
      <c r="HHC13" s="687"/>
      <c r="HHD13" s="687"/>
      <c r="HHE13" s="687"/>
      <c r="HHF13" s="687"/>
      <c r="HHG13" s="687"/>
      <c r="HHH13" s="687"/>
      <c r="HHI13" s="687"/>
      <c r="HHJ13" s="687"/>
      <c r="HHK13" s="687"/>
      <c r="HHL13" s="687"/>
      <c r="HHM13" s="687"/>
      <c r="HHN13" s="687"/>
      <c r="HHO13" s="687"/>
      <c r="HHP13" s="687"/>
      <c r="HHQ13" s="687"/>
      <c r="HHR13" s="687"/>
      <c r="HHS13" s="687"/>
      <c r="HHT13" s="687"/>
      <c r="HHU13" s="687"/>
      <c r="HHV13" s="687"/>
      <c r="HHW13" s="687"/>
      <c r="HHX13" s="687"/>
      <c r="HHY13" s="687"/>
      <c r="HHZ13" s="687"/>
      <c r="HIA13" s="687"/>
      <c r="HIB13" s="687"/>
      <c r="HIC13" s="687"/>
      <c r="HID13" s="687"/>
      <c r="HIE13" s="687"/>
      <c r="HIF13" s="687"/>
      <c r="HIG13" s="687"/>
      <c r="HIH13" s="687"/>
      <c r="HII13" s="687"/>
      <c r="HIJ13" s="687"/>
      <c r="HIK13" s="687"/>
      <c r="HIL13" s="687"/>
      <c r="HIM13" s="687"/>
      <c r="HIN13" s="687"/>
      <c r="HIO13" s="687"/>
      <c r="HIP13" s="687"/>
      <c r="HIQ13" s="687"/>
      <c r="HIR13" s="687"/>
      <c r="HIS13" s="687"/>
      <c r="HIT13" s="687"/>
      <c r="HIU13" s="687"/>
      <c r="HIV13" s="687"/>
      <c r="HIW13" s="687"/>
      <c r="HIX13" s="687"/>
      <c r="HIY13" s="687"/>
      <c r="HIZ13" s="687"/>
      <c r="HJA13" s="687"/>
      <c r="HJB13" s="687"/>
      <c r="HJC13" s="687"/>
      <c r="HJD13" s="687"/>
      <c r="HJE13" s="687"/>
      <c r="HJF13" s="687"/>
      <c r="HJG13" s="687"/>
      <c r="HJH13" s="687"/>
      <c r="HJI13" s="687"/>
      <c r="HJJ13" s="687"/>
      <c r="HJK13" s="687"/>
      <c r="HJL13" s="687"/>
      <c r="HJM13" s="687"/>
      <c r="HJN13" s="687"/>
      <c r="HJO13" s="687"/>
      <c r="HJP13" s="687"/>
      <c r="HJQ13" s="687"/>
      <c r="HJR13" s="687"/>
      <c r="HJS13" s="687"/>
      <c r="HJT13" s="687"/>
      <c r="HJU13" s="687"/>
      <c r="HJV13" s="687"/>
      <c r="HJW13" s="687"/>
      <c r="HJX13" s="687"/>
      <c r="HJY13" s="687"/>
      <c r="HJZ13" s="687"/>
      <c r="HKA13" s="687"/>
      <c r="HKB13" s="687"/>
      <c r="HKC13" s="687"/>
      <c r="HKD13" s="687"/>
      <c r="HKE13" s="687"/>
      <c r="HKF13" s="687"/>
      <c r="HKG13" s="687"/>
      <c r="HKH13" s="687"/>
      <c r="HKI13" s="687"/>
      <c r="HKJ13" s="687"/>
      <c r="HKK13" s="687"/>
      <c r="HKL13" s="687"/>
      <c r="HKM13" s="687"/>
      <c r="HKN13" s="687"/>
      <c r="HKO13" s="687"/>
      <c r="HKP13" s="687"/>
      <c r="HKQ13" s="687"/>
      <c r="HKR13" s="687"/>
      <c r="HKS13" s="687"/>
      <c r="HKT13" s="687"/>
      <c r="HKU13" s="687"/>
      <c r="HKV13" s="687"/>
      <c r="HKW13" s="687"/>
      <c r="HKX13" s="687"/>
      <c r="HKY13" s="687"/>
      <c r="HKZ13" s="687"/>
      <c r="HLA13" s="687"/>
      <c r="HLB13" s="687"/>
      <c r="HLC13" s="687"/>
      <c r="HLD13" s="687"/>
      <c r="HLE13" s="687"/>
      <c r="HLF13" s="687"/>
      <c r="HLG13" s="687"/>
      <c r="HLH13" s="687"/>
      <c r="HLI13" s="687"/>
      <c r="HLJ13" s="687"/>
      <c r="HLK13" s="687"/>
      <c r="HLL13" s="687"/>
      <c r="HLM13" s="687"/>
      <c r="HLN13" s="687"/>
      <c r="HLO13" s="687"/>
      <c r="HLP13" s="687"/>
      <c r="HLQ13" s="687"/>
      <c r="HLR13" s="687"/>
      <c r="HLS13" s="687"/>
      <c r="HLT13" s="687"/>
      <c r="HLU13" s="687"/>
      <c r="HLV13" s="687"/>
      <c r="HLW13" s="687"/>
      <c r="HLX13" s="687"/>
      <c r="HLY13" s="687"/>
      <c r="HLZ13" s="687"/>
      <c r="HMA13" s="687"/>
      <c r="HMB13" s="687"/>
      <c r="HMC13" s="687"/>
      <c r="HMD13" s="687"/>
      <c r="HME13" s="687"/>
      <c r="HMF13" s="687"/>
      <c r="HMG13" s="687"/>
      <c r="HMH13" s="687"/>
      <c r="HMI13" s="687"/>
      <c r="HMJ13" s="687"/>
      <c r="HMK13" s="687"/>
      <c r="HML13" s="687"/>
      <c r="HMM13" s="687"/>
      <c r="HMN13" s="687"/>
      <c r="HMO13" s="687"/>
      <c r="HMP13" s="687"/>
      <c r="HMQ13" s="687"/>
      <c r="HMR13" s="687"/>
      <c r="HMS13" s="687"/>
      <c r="HMT13" s="687"/>
      <c r="HMU13" s="687"/>
      <c r="HMV13" s="687"/>
      <c r="HMW13" s="687"/>
      <c r="HMX13" s="687"/>
      <c r="HMY13" s="687"/>
      <c r="HMZ13" s="687"/>
      <c r="HNA13" s="687"/>
      <c r="HNB13" s="687"/>
      <c r="HNC13" s="687"/>
      <c r="HND13" s="687"/>
      <c r="HNE13" s="687"/>
      <c r="HNF13" s="687"/>
      <c r="HNG13" s="687"/>
      <c r="HNH13" s="687"/>
      <c r="HNI13" s="687"/>
      <c r="HNJ13" s="687"/>
      <c r="HNK13" s="687"/>
      <c r="HNL13" s="687"/>
      <c r="HNM13" s="687"/>
      <c r="HNN13" s="687"/>
      <c r="HNO13" s="687"/>
      <c r="HNP13" s="687"/>
      <c r="HNQ13" s="687"/>
      <c r="HNR13" s="687"/>
      <c r="HNS13" s="687"/>
      <c r="HNT13" s="687"/>
      <c r="HNU13" s="687"/>
      <c r="HNV13" s="687"/>
      <c r="HNW13" s="687"/>
      <c r="HNX13" s="687"/>
      <c r="HNY13" s="687"/>
      <c r="HNZ13" s="687"/>
      <c r="HOA13" s="687"/>
      <c r="HOB13" s="687"/>
      <c r="HOC13" s="687"/>
      <c r="HOD13" s="687"/>
      <c r="HOE13" s="687"/>
      <c r="HOF13" s="687"/>
      <c r="HOG13" s="687"/>
      <c r="HOH13" s="687"/>
      <c r="HOI13" s="687"/>
      <c r="HOJ13" s="687"/>
      <c r="HOK13" s="687"/>
      <c r="HOL13" s="687"/>
      <c r="HOM13" s="687"/>
      <c r="HON13" s="687"/>
      <c r="HOO13" s="687"/>
      <c r="HOP13" s="687"/>
      <c r="HOQ13" s="687"/>
      <c r="HOR13" s="687"/>
      <c r="HOS13" s="687"/>
      <c r="HOT13" s="687"/>
      <c r="HOU13" s="687"/>
      <c r="HOV13" s="687"/>
      <c r="HOW13" s="687"/>
      <c r="HOX13" s="687"/>
      <c r="HOY13" s="687"/>
      <c r="HOZ13" s="687"/>
      <c r="HPA13" s="687"/>
      <c r="HPB13" s="687"/>
      <c r="HPC13" s="687"/>
      <c r="HPD13" s="687"/>
      <c r="HPE13" s="687"/>
      <c r="HPF13" s="687"/>
      <c r="HPG13" s="687"/>
      <c r="HPH13" s="687"/>
      <c r="HPI13" s="687"/>
      <c r="HPJ13" s="687"/>
      <c r="HPK13" s="687"/>
      <c r="HPL13" s="687"/>
      <c r="HPM13" s="687"/>
      <c r="HPN13" s="687"/>
      <c r="HPO13" s="687"/>
      <c r="HPP13" s="687"/>
      <c r="HPQ13" s="687"/>
      <c r="HPR13" s="687"/>
      <c r="HPS13" s="687"/>
      <c r="HPT13" s="687"/>
      <c r="HPU13" s="687"/>
      <c r="HPV13" s="687"/>
      <c r="HPW13" s="687"/>
      <c r="HPX13" s="687"/>
      <c r="HPY13" s="687"/>
      <c r="HPZ13" s="687"/>
      <c r="HQA13" s="687"/>
      <c r="HQB13" s="687"/>
      <c r="HQC13" s="687"/>
      <c r="HQD13" s="687"/>
      <c r="HQE13" s="687"/>
      <c r="HQF13" s="687"/>
      <c r="HQG13" s="687"/>
      <c r="HQH13" s="687"/>
      <c r="HQI13" s="687"/>
      <c r="HQJ13" s="687"/>
      <c r="HQK13" s="687"/>
      <c r="HQL13" s="687"/>
      <c r="HQM13" s="687"/>
      <c r="HQN13" s="687"/>
      <c r="HQO13" s="687"/>
      <c r="HQP13" s="687"/>
      <c r="HQQ13" s="687"/>
      <c r="HQR13" s="687"/>
      <c r="HQS13" s="687"/>
      <c r="HQT13" s="687"/>
      <c r="HQU13" s="687"/>
      <c r="HQV13" s="687"/>
      <c r="HQW13" s="687"/>
      <c r="HQX13" s="687"/>
      <c r="HQY13" s="687"/>
      <c r="HQZ13" s="687"/>
      <c r="HRA13" s="687"/>
      <c r="HRB13" s="687"/>
      <c r="HRC13" s="687"/>
      <c r="HRD13" s="687"/>
      <c r="HRE13" s="687"/>
      <c r="HRF13" s="687"/>
      <c r="HRG13" s="687"/>
      <c r="HRH13" s="687"/>
      <c r="HRI13" s="687"/>
      <c r="HRJ13" s="687"/>
      <c r="HRK13" s="687"/>
      <c r="HRL13" s="687"/>
      <c r="HRM13" s="687"/>
      <c r="HRN13" s="687"/>
      <c r="HRO13" s="687"/>
      <c r="HRP13" s="687"/>
      <c r="HRQ13" s="687"/>
      <c r="HRR13" s="687"/>
      <c r="HRS13" s="687"/>
      <c r="HRT13" s="687"/>
      <c r="HRU13" s="687"/>
      <c r="HRV13" s="687"/>
      <c r="HRW13" s="687"/>
      <c r="HRX13" s="687"/>
      <c r="HRY13" s="687"/>
      <c r="HRZ13" s="687"/>
      <c r="HSA13" s="687"/>
      <c r="HSB13" s="687"/>
      <c r="HSC13" s="687"/>
      <c r="HSD13" s="687"/>
      <c r="HSE13" s="687"/>
      <c r="HSF13" s="687"/>
      <c r="HSG13" s="687"/>
      <c r="HSH13" s="687"/>
      <c r="HSI13" s="687"/>
      <c r="HSJ13" s="687"/>
      <c r="HSK13" s="687"/>
      <c r="HSL13" s="687"/>
      <c r="HSM13" s="687"/>
      <c r="HSN13" s="687"/>
      <c r="HSO13" s="687"/>
      <c r="HSP13" s="687"/>
      <c r="HSQ13" s="687"/>
      <c r="HSR13" s="687"/>
      <c r="HSS13" s="687"/>
      <c r="HST13" s="687"/>
      <c r="HSU13" s="687"/>
      <c r="HSV13" s="687"/>
      <c r="HSW13" s="687"/>
      <c r="HSX13" s="687"/>
      <c r="HSY13" s="687"/>
      <c r="HSZ13" s="687"/>
      <c r="HTA13" s="687"/>
      <c r="HTB13" s="687"/>
      <c r="HTC13" s="687"/>
      <c r="HTD13" s="687"/>
      <c r="HTE13" s="687"/>
      <c r="HTF13" s="687"/>
      <c r="HTG13" s="687"/>
      <c r="HTH13" s="687"/>
      <c r="HTI13" s="687"/>
      <c r="HTJ13" s="687"/>
      <c r="HTK13" s="687"/>
      <c r="HTL13" s="687"/>
      <c r="HTM13" s="687"/>
      <c r="HTN13" s="687"/>
      <c r="HTO13" s="687"/>
      <c r="HTP13" s="687"/>
      <c r="HTQ13" s="687"/>
      <c r="HTR13" s="687"/>
      <c r="HTS13" s="687"/>
      <c r="HTT13" s="687"/>
      <c r="HTU13" s="687"/>
      <c r="HTV13" s="687"/>
      <c r="HTW13" s="687"/>
      <c r="HTX13" s="687"/>
      <c r="HTY13" s="687"/>
      <c r="HTZ13" s="687"/>
      <c r="HUA13" s="687"/>
      <c r="HUB13" s="687"/>
      <c r="HUC13" s="687"/>
      <c r="HUD13" s="687"/>
      <c r="HUE13" s="687"/>
      <c r="HUF13" s="687"/>
      <c r="HUG13" s="687"/>
      <c r="HUH13" s="687"/>
      <c r="HUI13" s="687"/>
      <c r="HUJ13" s="687"/>
      <c r="HUK13" s="687"/>
      <c r="HUL13" s="687"/>
      <c r="HUM13" s="687"/>
      <c r="HUN13" s="687"/>
      <c r="HUO13" s="687"/>
      <c r="HUP13" s="687"/>
      <c r="HUQ13" s="687"/>
      <c r="HUR13" s="687"/>
      <c r="HUS13" s="687"/>
      <c r="HUT13" s="687"/>
      <c r="HUU13" s="687"/>
      <c r="HUV13" s="687"/>
      <c r="HUW13" s="687"/>
      <c r="HUX13" s="687"/>
      <c r="HUY13" s="687"/>
      <c r="HUZ13" s="687"/>
      <c r="HVA13" s="687"/>
      <c r="HVB13" s="687"/>
      <c r="HVC13" s="687"/>
      <c r="HVD13" s="687"/>
      <c r="HVE13" s="687"/>
      <c r="HVF13" s="687"/>
      <c r="HVG13" s="687"/>
      <c r="HVH13" s="687"/>
      <c r="HVI13" s="687"/>
      <c r="HVJ13" s="687"/>
      <c r="HVK13" s="687"/>
      <c r="HVL13" s="687"/>
      <c r="HVM13" s="687"/>
      <c r="HVN13" s="687"/>
      <c r="HVO13" s="687"/>
      <c r="HVP13" s="687"/>
      <c r="HVQ13" s="687"/>
      <c r="HVR13" s="687"/>
      <c r="HVS13" s="687"/>
      <c r="HVT13" s="687"/>
      <c r="HVU13" s="687"/>
      <c r="HVV13" s="687"/>
      <c r="HVW13" s="687"/>
      <c r="HVX13" s="687"/>
      <c r="HVY13" s="687"/>
      <c r="HVZ13" s="687"/>
      <c r="HWA13" s="687"/>
      <c r="HWB13" s="687"/>
      <c r="HWC13" s="687"/>
      <c r="HWD13" s="687"/>
      <c r="HWE13" s="687"/>
      <c r="HWF13" s="687"/>
      <c r="HWG13" s="687"/>
      <c r="HWH13" s="687"/>
      <c r="HWI13" s="687"/>
      <c r="HWJ13" s="687"/>
      <c r="HWK13" s="687"/>
      <c r="HWL13" s="687"/>
      <c r="HWM13" s="687"/>
      <c r="HWN13" s="687"/>
      <c r="HWO13" s="687"/>
      <c r="HWP13" s="687"/>
      <c r="HWQ13" s="687"/>
      <c r="HWR13" s="687"/>
      <c r="HWS13" s="687"/>
      <c r="HWT13" s="687"/>
      <c r="HWU13" s="687"/>
      <c r="HWV13" s="687"/>
      <c r="HWW13" s="687"/>
      <c r="HWX13" s="687"/>
      <c r="HWY13" s="687"/>
      <c r="HWZ13" s="687"/>
      <c r="HXA13" s="687"/>
      <c r="HXB13" s="687"/>
      <c r="HXC13" s="687"/>
      <c r="HXD13" s="687"/>
      <c r="HXE13" s="687"/>
      <c r="HXF13" s="687"/>
      <c r="HXG13" s="687"/>
      <c r="HXH13" s="687"/>
      <c r="HXI13" s="687"/>
      <c r="HXJ13" s="687"/>
      <c r="HXK13" s="687"/>
      <c r="HXL13" s="687"/>
      <c r="HXM13" s="687"/>
      <c r="HXN13" s="687"/>
      <c r="HXO13" s="687"/>
      <c r="HXP13" s="687"/>
      <c r="HXQ13" s="687"/>
      <c r="HXR13" s="687"/>
      <c r="HXS13" s="687"/>
      <c r="HXT13" s="687"/>
      <c r="HXU13" s="687"/>
      <c r="HXV13" s="687"/>
      <c r="HXW13" s="687"/>
      <c r="HXX13" s="687"/>
      <c r="HXY13" s="687"/>
      <c r="HXZ13" s="687"/>
      <c r="HYA13" s="687"/>
      <c r="HYB13" s="687"/>
      <c r="HYC13" s="687"/>
      <c r="HYD13" s="687"/>
      <c r="HYE13" s="687"/>
      <c r="HYF13" s="687"/>
      <c r="HYG13" s="687"/>
      <c r="HYH13" s="687"/>
      <c r="HYI13" s="687"/>
      <c r="HYJ13" s="687"/>
      <c r="HYK13" s="687"/>
      <c r="HYL13" s="687"/>
      <c r="HYM13" s="687"/>
      <c r="HYN13" s="687"/>
      <c r="HYO13" s="687"/>
      <c r="HYP13" s="687"/>
      <c r="HYQ13" s="687"/>
      <c r="HYR13" s="687"/>
      <c r="HYS13" s="687"/>
      <c r="HYT13" s="687"/>
      <c r="HYU13" s="687"/>
      <c r="HYV13" s="687"/>
      <c r="HYW13" s="687"/>
      <c r="HYX13" s="687"/>
      <c r="HYY13" s="687"/>
      <c r="HYZ13" s="687"/>
      <c r="HZA13" s="687"/>
      <c r="HZB13" s="687"/>
      <c r="HZC13" s="687"/>
      <c r="HZD13" s="687"/>
      <c r="HZE13" s="687"/>
      <c r="HZF13" s="687"/>
      <c r="HZG13" s="687"/>
      <c r="HZH13" s="687"/>
      <c r="HZI13" s="687"/>
      <c r="HZJ13" s="687"/>
      <c r="HZK13" s="687"/>
      <c r="HZL13" s="687"/>
      <c r="HZM13" s="687"/>
      <c r="HZN13" s="687"/>
      <c r="HZO13" s="687"/>
      <c r="HZP13" s="687"/>
      <c r="HZQ13" s="687"/>
      <c r="HZR13" s="687"/>
      <c r="HZS13" s="687"/>
      <c r="HZT13" s="687"/>
      <c r="HZU13" s="687"/>
      <c r="HZV13" s="687"/>
      <c r="HZW13" s="687"/>
      <c r="HZX13" s="687"/>
      <c r="HZY13" s="687"/>
      <c r="HZZ13" s="687"/>
      <c r="IAA13" s="687"/>
      <c r="IAB13" s="687"/>
      <c r="IAC13" s="687"/>
      <c r="IAD13" s="687"/>
      <c r="IAE13" s="687"/>
      <c r="IAF13" s="687"/>
      <c r="IAG13" s="687"/>
      <c r="IAH13" s="687"/>
      <c r="IAI13" s="687"/>
      <c r="IAJ13" s="687"/>
      <c r="IAK13" s="687"/>
      <c r="IAL13" s="687"/>
      <c r="IAM13" s="687"/>
      <c r="IAN13" s="687"/>
      <c r="IAO13" s="687"/>
      <c r="IAP13" s="687"/>
      <c r="IAQ13" s="687"/>
      <c r="IAR13" s="687"/>
      <c r="IAS13" s="687"/>
      <c r="IAT13" s="687"/>
      <c r="IAU13" s="687"/>
      <c r="IAV13" s="687"/>
      <c r="IAW13" s="687"/>
      <c r="IAX13" s="687"/>
      <c r="IAY13" s="687"/>
      <c r="IAZ13" s="687"/>
      <c r="IBA13" s="687"/>
      <c r="IBB13" s="687"/>
      <c r="IBC13" s="687"/>
      <c r="IBD13" s="687"/>
      <c r="IBE13" s="687"/>
      <c r="IBF13" s="687"/>
      <c r="IBG13" s="687"/>
      <c r="IBH13" s="687"/>
      <c r="IBI13" s="687"/>
      <c r="IBJ13" s="687"/>
      <c r="IBK13" s="687"/>
      <c r="IBL13" s="687"/>
      <c r="IBM13" s="687"/>
      <c r="IBN13" s="687"/>
      <c r="IBO13" s="687"/>
      <c r="IBP13" s="687"/>
      <c r="IBQ13" s="687"/>
      <c r="IBR13" s="687"/>
      <c r="IBS13" s="687"/>
      <c r="IBT13" s="687"/>
      <c r="IBU13" s="687"/>
      <c r="IBV13" s="687"/>
      <c r="IBW13" s="687"/>
      <c r="IBX13" s="687"/>
      <c r="IBY13" s="687"/>
      <c r="IBZ13" s="687"/>
      <c r="ICA13" s="687"/>
      <c r="ICB13" s="687"/>
      <c r="ICC13" s="687"/>
      <c r="ICD13" s="687"/>
      <c r="ICE13" s="687"/>
      <c r="ICF13" s="687"/>
      <c r="ICG13" s="687"/>
      <c r="ICH13" s="687"/>
      <c r="ICI13" s="687"/>
      <c r="ICJ13" s="687"/>
      <c r="ICK13" s="687"/>
      <c r="ICL13" s="687"/>
      <c r="ICM13" s="687"/>
      <c r="ICN13" s="687"/>
      <c r="ICO13" s="687"/>
      <c r="ICP13" s="687"/>
      <c r="ICQ13" s="687"/>
      <c r="ICR13" s="687"/>
      <c r="ICS13" s="687"/>
      <c r="ICT13" s="687"/>
      <c r="ICU13" s="687"/>
      <c r="ICV13" s="687"/>
      <c r="ICW13" s="687"/>
      <c r="ICX13" s="687"/>
      <c r="ICY13" s="687"/>
      <c r="ICZ13" s="687"/>
      <c r="IDA13" s="687"/>
      <c r="IDB13" s="687"/>
      <c r="IDC13" s="687"/>
      <c r="IDD13" s="687"/>
      <c r="IDE13" s="687"/>
      <c r="IDF13" s="687"/>
      <c r="IDG13" s="687"/>
      <c r="IDH13" s="687"/>
      <c r="IDI13" s="687"/>
      <c r="IDJ13" s="687"/>
      <c r="IDK13" s="687"/>
      <c r="IDL13" s="687"/>
      <c r="IDM13" s="687"/>
      <c r="IDN13" s="687"/>
      <c r="IDO13" s="687"/>
      <c r="IDP13" s="687"/>
      <c r="IDQ13" s="687"/>
      <c r="IDR13" s="687"/>
      <c r="IDS13" s="687"/>
      <c r="IDT13" s="687"/>
      <c r="IDU13" s="687"/>
      <c r="IDV13" s="687"/>
      <c r="IDW13" s="687"/>
      <c r="IDX13" s="687"/>
      <c r="IDY13" s="687"/>
      <c r="IDZ13" s="687"/>
      <c r="IEA13" s="687"/>
      <c r="IEB13" s="687"/>
      <c r="IEC13" s="687"/>
      <c r="IED13" s="687"/>
      <c r="IEE13" s="687"/>
      <c r="IEF13" s="687"/>
      <c r="IEG13" s="687"/>
      <c r="IEH13" s="687"/>
      <c r="IEI13" s="687"/>
      <c r="IEJ13" s="687"/>
      <c r="IEK13" s="687"/>
      <c r="IEL13" s="687"/>
      <c r="IEM13" s="687"/>
      <c r="IEN13" s="687"/>
      <c r="IEO13" s="687"/>
      <c r="IEP13" s="687"/>
      <c r="IEQ13" s="687"/>
      <c r="IER13" s="687"/>
      <c r="IES13" s="687"/>
      <c r="IET13" s="687"/>
      <c r="IEU13" s="687"/>
      <c r="IEV13" s="687"/>
      <c r="IEW13" s="687"/>
      <c r="IEX13" s="687"/>
      <c r="IEY13" s="687"/>
      <c r="IEZ13" s="687"/>
      <c r="IFA13" s="687"/>
      <c r="IFB13" s="687"/>
      <c r="IFC13" s="687"/>
      <c r="IFD13" s="687"/>
      <c r="IFE13" s="687"/>
      <c r="IFF13" s="687"/>
      <c r="IFG13" s="687"/>
      <c r="IFH13" s="687"/>
      <c r="IFI13" s="687"/>
      <c r="IFJ13" s="687"/>
      <c r="IFK13" s="687"/>
      <c r="IFL13" s="687"/>
      <c r="IFM13" s="687"/>
      <c r="IFN13" s="687"/>
      <c r="IFO13" s="687"/>
      <c r="IFP13" s="687"/>
      <c r="IFQ13" s="687"/>
      <c r="IFR13" s="687"/>
      <c r="IFS13" s="687"/>
      <c r="IFT13" s="687"/>
      <c r="IFU13" s="687"/>
      <c r="IFV13" s="687"/>
      <c r="IFW13" s="687"/>
      <c r="IFX13" s="687"/>
      <c r="IFY13" s="687"/>
      <c r="IFZ13" s="687"/>
      <c r="IGA13" s="687"/>
      <c r="IGB13" s="687"/>
      <c r="IGC13" s="687"/>
      <c r="IGD13" s="687"/>
      <c r="IGE13" s="687"/>
      <c r="IGF13" s="687"/>
      <c r="IGG13" s="687"/>
      <c r="IGH13" s="687"/>
      <c r="IGI13" s="687"/>
      <c r="IGJ13" s="687"/>
      <c r="IGK13" s="687"/>
      <c r="IGL13" s="687"/>
      <c r="IGM13" s="687"/>
      <c r="IGN13" s="687"/>
      <c r="IGO13" s="687"/>
      <c r="IGP13" s="687"/>
      <c r="IGQ13" s="687"/>
      <c r="IGR13" s="687"/>
      <c r="IGS13" s="687"/>
      <c r="IGT13" s="687"/>
      <c r="IGU13" s="687"/>
      <c r="IGV13" s="687"/>
      <c r="IGW13" s="687"/>
      <c r="IGX13" s="687"/>
      <c r="IGY13" s="687"/>
      <c r="IGZ13" s="687"/>
      <c r="IHA13" s="687"/>
      <c r="IHB13" s="687"/>
      <c r="IHC13" s="687"/>
      <c r="IHD13" s="687"/>
      <c r="IHE13" s="687"/>
      <c r="IHF13" s="687"/>
      <c r="IHG13" s="687"/>
      <c r="IHH13" s="687"/>
      <c r="IHI13" s="687"/>
      <c r="IHJ13" s="687"/>
      <c r="IHK13" s="687"/>
      <c r="IHL13" s="687"/>
      <c r="IHM13" s="687"/>
      <c r="IHN13" s="687"/>
      <c r="IHO13" s="687"/>
      <c r="IHP13" s="687"/>
      <c r="IHQ13" s="687"/>
      <c r="IHR13" s="687"/>
      <c r="IHS13" s="687"/>
      <c r="IHT13" s="687"/>
      <c r="IHU13" s="687"/>
      <c r="IHV13" s="687"/>
      <c r="IHW13" s="687"/>
      <c r="IHX13" s="687"/>
      <c r="IHY13" s="687"/>
      <c r="IHZ13" s="687"/>
      <c r="IIA13" s="687"/>
      <c r="IIB13" s="687"/>
      <c r="IIC13" s="687"/>
      <c r="IID13" s="687"/>
      <c r="IIE13" s="687"/>
      <c r="IIF13" s="687"/>
      <c r="IIG13" s="687"/>
      <c r="IIH13" s="687"/>
      <c r="III13" s="687"/>
      <c r="IIJ13" s="687"/>
      <c r="IIK13" s="687"/>
      <c r="IIL13" s="687"/>
      <c r="IIM13" s="687"/>
      <c r="IIN13" s="687"/>
      <c r="IIO13" s="687"/>
      <c r="IIP13" s="687"/>
      <c r="IIQ13" s="687"/>
      <c r="IIR13" s="687"/>
      <c r="IIS13" s="687"/>
      <c r="IIT13" s="687"/>
      <c r="IIU13" s="687"/>
      <c r="IIV13" s="687"/>
      <c r="IIW13" s="687"/>
      <c r="IIX13" s="687"/>
      <c r="IIY13" s="687"/>
      <c r="IIZ13" s="687"/>
      <c r="IJA13" s="687"/>
      <c r="IJB13" s="687"/>
      <c r="IJC13" s="687"/>
      <c r="IJD13" s="687"/>
      <c r="IJE13" s="687"/>
      <c r="IJF13" s="687"/>
      <c r="IJG13" s="687"/>
      <c r="IJH13" s="687"/>
      <c r="IJI13" s="687"/>
      <c r="IJJ13" s="687"/>
      <c r="IJK13" s="687"/>
      <c r="IJL13" s="687"/>
      <c r="IJM13" s="687"/>
      <c r="IJN13" s="687"/>
      <c r="IJO13" s="687"/>
      <c r="IJP13" s="687"/>
      <c r="IJQ13" s="687"/>
      <c r="IJR13" s="687"/>
      <c r="IJS13" s="687"/>
      <c r="IJT13" s="687"/>
      <c r="IJU13" s="687"/>
      <c r="IJV13" s="687"/>
      <c r="IJW13" s="687"/>
      <c r="IJX13" s="687"/>
      <c r="IJY13" s="687"/>
      <c r="IJZ13" s="687"/>
      <c r="IKA13" s="687"/>
      <c r="IKB13" s="687"/>
      <c r="IKC13" s="687"/>
      <c r="IKD13" s="687"/>
      <c r="IKE13" s="687"/>
      <c r="IKF13" s="687"/>
      <c r="IKG13" s="687"/>
      <c r="IKH13" s="687"/>
      <c r="IKI13" s="687"/>
      <c r="IKJ13" s="687"/>
      <c r="IKK13" s="687"/>
      <c r="IKL13" s="687"/>
      <c r="IKM13" s="687"/>
      <c r="IKN13" s="687"/>
      <c r="IKO13" s="687"/>
      <c r="IKP13" s="687"/>
      <c r="IKQ13" s="687"/>
      <c r="IKR13" s="687"/>
      <c r="IKS13" s="687"/>
      <c r="IKT13" s="687"/>
      <c r="IKU13" s="687"/>
      <c r="IKV13" s="687"/>
      <c r="IKW13" s="687"/>
      <c r="IKX13" s="687"/>
      <c r="IKY13" s="687"/>
      <c r="IKZ13" s="687"/>
      <c r="ILA13" s="687"/>
      <c r="ILB13" s="687"/>
      <c r="ILC13" s="687"/>
      <c r="ILD13" s="687"/>
      <c r="ILE13" s="687"/>
      <c r="ILF13" s="687"/>
      <c r="ILG13" s="687"/>
      <c r="ILH13" s="687"/>
      <c r="ILI13" s="687"/>
      <c r="ILJ13" s="687"/>
      <c r="ILK13" s="687"/>
      <c r="ILL13" s="687"/>
      <c r="ILM13" s="687"/>
      <c r="ILN13" s="687"/>
      <c r="ILO13" s="687"/>
      <c r="ILP13" s="687"/>
      <c r="ILQ13" s="687"/>
      <c r="ILR13" s="687"/>
      <c r="ILS13" s="687"/>
      <c r="ILT13" s="687"/>
      <c r="ILU13" s="687"/>
      <c r="ILV13" s="687"/>
      <c r="ILW13" s="687"/>
      <c r="ILX13" s="687"/>
      <c r="ILY13" s="687"/>
      <c r="ILZ13" s="687"/>
      <c r="IMA13" s="687"/>
      <c r="IMB13" s="687"/>
      <c r="IMC13" s="687"/>
      <c r="IMD13" s="687"/>
      <c r="IME13" s="687"/>
      <c r="IMF13" s="687"/>
      <c r="IMG13" s="687"/>
      <c r="IMH13" s="687"/>
      <c r="IMI13" s="687"/>
      <c r="IMJ13" s="687"/>
      <c r="IMK13" s="687"/>
      <c r="IML13" s="687"/>
      <c r="IMM13" s="687"/>
      <c r="IMN13" s="687"/>
      <c r="IMO13" s="687"/>
      <c r="IMP13" s="687"/>
      <c r="IMQ13" s="687"/>
      <c r="IMR13" s="687"/>
      <c r="IMS13" s="687"/>
      <c r="IMT13" s="687"/>
      <c r="IMU13" s="687"/>
      <c r="IMV13" s="687"/>
      <c r="IMW13" s="687"/>
      <c r="IMX13" s="687"/>
      <c r="IMY13" s="687"/>
      <c r="IMZ13" s="687"/>
      <c r="INA13" s="687"/>
      <c r="INB13" s="687"/>
      <c r="INC13" s="687"/>
      <c r="IND13" s="687"/>
      <c r="INE13" s="687"/>
      <c r="INF13" s="687"/>
      <c r="ING13" s="687"/>
      <c r="INH13" s="687"/>
      <c r="INI13" s="687"/>
      <c r="INJ13" s="687"/>
      <c r="INK13" s="687"/>
      <c r="INL13" s="687"/>
      <c r="INM13" s="687"/>
      <c r="INN13" s="687"/>
      <c r="INO13" s="687"/>
      <c r="INP13" s="687"/>
      <c r="INQ13" s="687"/>
      <c r="INR13" s="687"/>
      <c r="INS13" s="687"/>
      <c r="INT13" s="687"/>
      <c r="INU13" s="687"/>
      <c r="INV13" s="687"/>
      <c r="INW13" s="687"/>
      <c r="INX13" s="687"/>
      <c r="INY13" s="687"/>
      <c r="INZ13" s="687"/>
      <c r="IOA13" s="687"/>
      <c r="IOB13" s="687"/>
      <c r="IOC13" s="687"/>
      <c r="IOD13" s="687"/>
      <c r="IOE13" s="687"/>
      <c r="IOF13" s="687"/>
      <c r="IOG13" s="687"/>
      <c r="IOH13" s="687"/>
      <c r="IOI13" s="687"/>
      <c r="IOJ13" s="687"/>
      <c r="IOK13" s="687"/>
      <c r="IOL13" s="687"/>
      <c r="IOM13" s="687"/>
      <c r="ION13" s="687"/>
      <c r="IOO13" s="687"/>
      <c r="IOP13" s="687"/>
      <c r="IOQ13" s="687"/>
      <c r="IOR13" s="687"/>
      <c r="IOS13" s="687"/>
      <c r="IOT13" s="687"/>
      <c r="IOU13" s="687"/>
      <c r="IOV13" s="687"/>
      <c r="IOW13" s="687"/>
      <c r="IOX13" s="687"/>
      <c r="IOY13" s="687"/>
      <c r="IOZ13" s="687"/>
      <c r="IPA13" s="687"/>
      <c r="IPB13" s="687"/>
      <c r="IPC13" s="687"/>
      <c r="IPD13" s="687"/>
      <c r="IPE13" s="687"/>
      <c r="IPF13" s="687"/>
      <c r="IPG13" s="687"/>
      <c r="IPH13" s="687"/>
      <c r="IPI13" s="687"/>
      <c r="IPJ13" s="687"/>
      <c r="IPK13" s="687"/>
      <c r="IPL13" s="687"/>
      <c r="IPM13" s="687"/>
      <c r="IPN13" s="687"/>
      <c r="IPO13" s="687"/>
      <c r="IPP13" s="687"/>
      <c r="IPQ13" s="687"/>
      <c r="IPR13" s="687"/>
      <c r="IPS13" s="687"/>
      <c r="IPT13" s="687"/>
      <c r="IPU13" s="687"/>
      <c r="IPV13" s="687"/>
      <c r="IPW13" s="687"/>
      <c r="IPX13" s="687"/>
      <c r="IPY13" s="687"/>
      <c r="IPZ13" s="687"/>
      <c r="IQA13" s="687"/>
      <c r="IQB13" s="687"/>
      <c r="IQC13" s="687"/>
      <c r="IQD13" s="687"/>
      <c r="IQE13" s="687"/>
      <c r="IQF13" s="687"/>
      <c r="IQG13" s="687"/>
      <c r="IQH13" s="687"/>
      <c r="IQI13" s="687"/>
      <c r="IQJ13" s="687"/>
      <c r="IQK13" s="687"/>
      <c r="IQL13" s="687"/>
      <c r="IQM13" s="687"/>
      <c r="IQN13" s="687"/>
      <c r="IQO13" s="687"/>
      <c r="IQP13" s="687"/>
      <c r="IQQ13" s="687"/>
      <c r="IQR13" s="687"/>
      <c r="IQS13" s="687"/>
      <c r="IQT13" s="687"/>
      <c r="IQU13" s="687"/>
      <c r="IQV13" s="687"/>
      <c r="IQW13" s="687"/>
      <c r="IQX13" s="687"/>
      <c r="IQY13" s="687"/>
      <c r="IQZ13" s="687"/>
      <c r="IRA13" s="687"/>
      <c r="IRB13" s="687"/>
      <c r="IRC13" s="687"/>
      <c r="IRD13" s="687"/>
      <c r="IRE13" s="687"/>
      <c r="IRF13" s="687"/>
      <c r="IRG13" s="687"/>
      <c r="IRH13" s="687"/>
      <c r="IRI13" s="687"/>
      <c r="IRJ13" s="687"/>
      <c r="IRK13" s="687"/>
      <c r="IRL13" s="687"/>
      <c r="IRM13" s="687"/>
      <c r="IRN13" s="687"/>
      <c r="IRO13" s="687"/>
      <c r="IRP13" s="687"/>
      <c r="IRQ13" s="687"/>
      <c r="IRR13" s="687"/>
      <c r="IRS13" s="687"/>
      <c r="IRT13" s="687"/>
      <c r="IRU13" s="687"/>
      <c r="IRV13" s="687"/>
      <c r="IRW13" s="687"/>
      <c r="IRX13" s="687"/>
      <c r="IRY13" s="687"/>
      <c r="IRZ13" s="687"/>
      <c r="ISA13" s="687"/>
      <c r="ISB13" s="687"/>
      <c r="ISC13" s="687"/>
      <c r="ISD13" s="687"/>
      <c r="ISE13" s="687"/>
      <c r="ISF13" s="687"/>
      <c r="ISG13" s="687"/>
      <c r="ISH13" s="687"/>
      <c r="ISI13" s="687"/>
      <c r="ISJ13" s="687"/>
      <c r="ISK13" s="687"/>
      <c r="ISL13" s="687"/>
      <c r="ISM13" s="687"/>
      <c r="ISN13" s="687"/>
      <c r="ISO13" s="687"/>
      <c r="ISP13" s="687"/>
      <c r="ISQ13" s="687"/>
      <c r="ISR13" s="687"/>
      <c r="ISS13" s="687"/>
      <c r="IST13" s="687"/>
      <c r="ISU13" s="687"/>
      <c r="ISV13" s="687"/>
      <c r="ISW13" s="687"/>
      <c r="ISX13" s="687"/>
      <c r="ISY13" s="687"/>
      <c r="ISZ13" s="687"/>
      <c r="ITA13" s="687"/>
      <c r="ITB13" s="687"/>
      <c r="ITC13" s="687"/>
      <c r="ITD13" s="687"/>
      <c r="ITE13" s="687"/>
      <c r="ITF13" s="687"/>
      <c r="ITG13" s="687"/>
      <c r="ITH13" s="687"/>
      <c r="ITI13" s="687"/>
      <c r="ITJ13" s="687"/>
      <c r="ITK13" s="687"/>
      <c r="ITL13" s="687"/>
      <c r="ITM13" s="687"/>
      <c r="ITN13" s="687"/>
      <c r="ITO13" s="687"/>
      <c r="ITP13" s="687"/>
      <c r="ITQ13" s="687"/>
      <c r="ITR13" s="687"/>
      <c r="ITS13" s="687"/>
      <c r="ITT13" s="687"/>
      <c r="ITU13" s="687"/>
      <c r="ITV13" s="687"/>
      <c r="ITW13" s="687"/>
      <c r="ITX13" s="687"/>
      <c r="ITY13" s="687"/>
      <c r="ITZ13" s="687"/>
      <c r="IUA13" s="687"/>
      <c r="IUB13" s="687"/>
      <c r="IUC13" s="687"/>
      <c r="IUD13" s="687"/>
      <c r="IUE13" s="687"/>
      <c r="IUF13" s="687"/>
      <c r="IUG13" s="687"/>
      <c r="IUH13" s="687"/>
      <c r="IUI13" s="687"/>
      <c r="IUJ13" s="687"/>
      <c r="IUK13" s="687"/>
      <c r="IUL13" s="687"/>
      <c r="IUM13" s="687"/>
      <c r="IUN13" s="687"/>
      <c r="IUO13" s="687"/>
      <c r="IUP13" s="687"/>
      <c r="IUQ13" s="687"/>
      <c r="IUR13" s="687"/>
      <c r="IUS13" s="687"/>
      <c r="IUT13" s="687"/>
      <c r="IUU13" s="687"/>
      <c r="IUV13" s="687"/>
      <c r="IUW13" s="687"/>
      <c r="IUX13" s="687"/>
      <c r="IUY13" s="687"/>
      <c r="IUZ13" s="687"/>
      <c r="IVA13" s="687"/>
      <c r="IVB13" s="687"/>
      <c r="IVC13" s="687"/>
      <c r="IVD13" s="687"/>
      <c r="IVE13" s="687"/>
      <c r="IVF13" s="687"/>
      <c r="IVG13" s="687"/>
      <c r="IVH13" s="687"/>
      <c r="IVI13" s="687"/>
      <c r="IVJ13" s="687"/>
      <c r="IVK13" s="687"/>
      <c r="IVL13" s="687"/>
      <c r="IVM13" s="687"/>
      <c r="IVN13" s="687"/>
      <c r="IVO13" s="687"/>
      <c r="IVP13" s="687"/>
      <c r="IVQ13" s="687"/>
      <c r="IVR13" s="687"/>
      <c r="IVS13" s="687"/>
      <c r="IVT13" s="687"/>
      <c r="IVU13" s="687"/>
      <c r="IVV13" s="687"/>
      <c r="IVW13" s="687"/>
      <c r="IVX13" s="687"/>
      <c r="IVY13" s="687"/>
      <c r="IVZ13" s="687"/>
      <c r="IWA13" s="687"/>
      <c r="IWB13" s="687"/>
      <c r="IWC13" s="687"/>
      <c r="IWD13" s="687"/>
      <c r="IWE13" s="687"/>
      <c r="IWF13" s="687"/>
      <c r="IWG13" s="687"/>
      <c r="IWH13" s="687"/>
      <c r="IWI13" s="687"/>
      <c r="IWJ13" s="687"/>
      <c r="IWK13" s="687"/>
      <c r="IWL13" s="687"/>
      <c r="IWM13" s="687"/>
      <c r="IWN13" s="687"/>
      <c r="IWO13" s="687"/>
      <c r="IWP13" s="687"/>
      <c r="IWQ13" s="687"/>
      <c r="IWR13" s="687"/>
      <c r="IWS13" s="687"/>
      <c r="IWT13" s="687"/>
      <c r="IWU13" s="687"/>
      <c r="IWV13" s="687"/>
      <c r="IWW13" s="687"/>
      <c r="IWX13" s="687"/>
      <c r="IWY13" s="687"/>
      <c r="IWZ13" s="687"/>
      <c r="IXA13" s="687"/>
      <c r="IXB13" s="687"/>
      <c r="IXC13" s="687"/>
      <c r="IXD13" s="687"/>
      <c r="IXE13" s="687"/>
      <c r="IXF13" s="687"/>
      <c r="IXG13" s="687"/>
      <c r="IXH13" s="687"/>
      <c r="IXI13" s="687"/>
      <c r="IXJ13" s="687"/>
      <c r="IXK13" s="687"/>
      <c r="IXL13" s="687"/>
      <c r="IXM13" s="687"/>
      <c r="IXN13" s="687"/>
      <c r="IXO13" s="687"/>
      <c r="IXP13" s="687"/>
      <c r="IXQ13" s="687"/>
      <c r="IXR13" s="687"/>
      <c r="IXS13" s="687"/>
      <c r="IXT13" s="687"/>
      <c r="IXU13" s="687"/>
      <c r="IXV13" s="687"/>
      <c r="IXW13" s="687"/>
      <c r="IXX13" s="687"/>
      <c r="IXY13" s="687"/>
      <c r="IXZ13" s="687"/>
      <c r="IYA13" s="687"/>
      <c r="IYB13" s="687"/>
      <c r="IYC13" s="687"/>
      <c r="IYD13" s="687"/>
      <c r="IYE13" s="687"/>
      <c r="IYF13" s="687"/>
      <c r="IYG13" s="687"/>
      <c r="IYH13" s="687"/>
      <c r="IYI13" s="687"/>
      <c r="IYJ13" s="687"/>
      <c r="IYK13" s="687"/>
      <c r="IYL13" s="687"/>
      <c r="IYM13" s="687"/>
      <c r="IYN13" s="687"/>
      <c r="IYO13" s="687"/>
      <c r="IYP13" s="687"/>
      <c r="IYQ13" s="687"/>
      <c r="IYR13" s="687"/>
      <c r="IYS13" s="687"/>
      <c r="IYT13" s="687"/>
      <c r="IYU13" s="687"/>
      <c r="IYV13" s="687"/>
      <c r="IYW13" s="687"/>
      <c r="IYX13" s="687"/>
      <c r="IYY13" s="687"/>
      <c r="IYZ13" s="687"/>
      <c r="IZA13" s="687"/>
      <c r="IZB13" s="687"/>
      <c r="IZC13" s="687"/>
      <c r="IZD13" s="687"/>
      <c r="IZE13" s="687"/>
      <c r="IZF13" s="687"/>
      <c r="IZG13" s="687"/>
      <c r="IZH13" s="687"/>
      <c r="IZI13" s="687"/>
      <c r="IZJ13" s="687"/>
      <c r="IZK13" s="687"/>
      <c r="IZL13" s="687"/>
      <c r="IZM13" s="687"/>
      <c r="IZN13" s="687"/>
      <c r="IZO13" s="687"/>
      <c r="IZP13" s="687"/>
      <c r="IZQ13" s="687"/>
      <c r="IZR13" s="687"/>
      <c r="IZS13" s="687"/>
      <c r="IZT13" s="687"/>
      <c r="IZU13" s="687"/>
      <c r="IZV13" s="687"/>
      <c r="IZW13" s="687"/>
      <c r="IZX13" s="687"/>
      <c r="IZY13" s="687"/>
      <c r="IZZ13" s="687"/>
      <c r="JAA13" s="687"/>
      <c r="JAB13" s="687"/>
      <c r="JAC13" s="687"/>
      <c r="JAD13" s="687"/>
      <c r="JAE13" s="687"/>
      <c r="JAF13" s="687"/>
      <c r="JAG13" s="687"/>
      <c r="JAH13" s="687"/>
      <c r="JAI13" s="687"/>
      <c r="JAJ13" s="687"/>
      <c r="JAK13" s="687"/>
      <c r="JAL13" s="687"/>
      <c r="JAM13" s="687"/>
      <c r="JAN13" s="687"/>
      <c r="JAO13" s="687"/>
      <c r="JAP13" s="687"/>
      <c r="JAQ13" s="687"/>
      <c r="JAR13" s="687"/>
      <c r="JAS13" s="687"/>
      <c r="JAT13" s="687"/>
      <c r="JAU13" s="687"/>
      <c r="JAV13" s="687"/>
      <c r="JAW13" s="687"/>
      <c r="JAX13" s="687"/>
      <c r="JAY13" s="687"/>
      <c r="JAZ13" s="687"/>
      <c r="JBA13" s="687"/>
      <c r="JBB13" s="687"/>
      <c r="JBC13" s="687"/>
      <c r="JBD13" s="687"/>
      <c r="JBE13" s="687"/>
      <c r="JBF13" s="687"/>
      <c r="JBG13" s="687"/>
      <c r="JBH13" s="687"/>
      <c r="JBI13" s="687"/>
      <c r="JBJ13" s="687"/>
      <c r="JBK13" s="687"/>
      <c r="JBL13" s="687"/>
      <c r="JBM13" s="687"/>
      <c r="JBN13" s="687"/>
      <c r="JBO13" s="687"/>
      <c r="JBP13" s="687"/>
      <c r="JBQ13" s="687"/>
      <c r="JBR13" s="687"/>
      <c r="JBS13" s="687"/>
      <c r="JBT13" s="687"/>
      <c r="JBU13" s="687"/>
      <c r="JBV13" s="687"/>
      <c r="JBW13" s="687"/>
      <c r="JBX13" s="687"/>
      <c r="JBY13" s="687"/>
      <c r="JBZ13" s="687"/>
      <c r="JCA13" s="687"/>
      <c r="JCB13" s="687"/>
      <c r="JCC13" s="687"/>
      <c r="JCD13" s="687"/>
      <c r="JCE13" s="687"/>
      <c r="JCF13" s="687"/>
      <c r="JCG13" s="687"/>
      <c r="JCH13" s="687"/>
      <c r="JCI13" s="687"/>
      <c r="JCJ13" s="687"/>
      <c r="JCK13" s="687"/>
      <c r="JCL13" s="687"/>
      <c r="JCM13" s="687"/>
      <c r="JCN13" s="687"/>
      <c r="JCO13" s="687"/>
      <c r="JCP13" s="687"/>
      <c r="JCQ13" s="687"/>
      <c r="JCR13" s="687"/>
      <c r="JCS13" s="687"/>
      <c r="JCT13" s="687"/>
      <c r="JCU13" s="687"/>
      <c r="JCV13" s="687"/>
      <c r="JCW13" s="687"/>
      <c r="JCX13" s="687"/>
      <c r="JCY13" s="687"/>
      <c r="JCZ13" s="687"/>
      <c r="JDA13" s="687"/>
      <c r="JDB13" s="687"/>
      <c r="JDC13" s="687"/>
      <c r="JDD13" s="687"/>
      <c r="JDE13" s="687"/>
      <c r="JDF13" s="687"/>
      <c r="JDG13" s="687"/>
      <c r="JDH13" s="687"/>
      <c r="JDI13" s="687"/>
      <c r="JDJ13" s="687"/>
      <c r="JDK13" s="687"/>
      <c r="JDL13" s="687"/>
      <c r="JDM13" s="687"/>
      <c r="JDN13" s="687"/>
      <c r="JDO13" s="687"/>
      <c r="JDP13" s="687"/>
      <c r="JDQ13" s="687"/>
      <c r="JDR13" s="687"/>
      <c r="JDS13" s="687"/>
      <c r="JDT13" s="687"/>
      <c r="JDU13" s="687"/>
      <c r="JDV13" s="687"/>
      <c r="JDW13" s="687"/>
      <c r="JDX13" s="687"/>
      <c r="JDY13" s="687"/>
      <c r="JDZ13" s="687"/>
      <c r="JEA13" s="687"/>
      <c r="JEB13" s="687"/>
      <c r="JEC13" s="687"/>
      <c r="JED13" s="687"/>
      <c r="JEE13" s="687"/>
      <c r="JEF13" s="687"/>
      <c r="JEG13" s="687"/>
      <c r="JEH13" s="687"/>
      <c r="JEI13" s="687"/>
      <c r="JEJ13" s="687"/>
      <c r="JEK13" s="687"/>
      <c r="JEL13" s="687"/>
      <c r="JEM13" s="687"/>
      <c r="JEN13" s="687"/>
      <c r="JEO13" s="687"/>
      <c r="JEP13" s="687"/>
      <c r="JEQ13" s="687"/>
      <c r="JER13" s="687"/>
      <c r="JES13" s="687"/>
      <c r="JET13" s="687"/>
      <c r="JEU13" s="687"/>
      <c r="JEV13" s="687"/>
      <c r="JEW13" s="687"/>
      <c r="JEX13" s="687"/>
      <c r="JEY13" s="687"/>
      <c r="JEZ13" s="687"/>
      <c r="JFA13" s="687"/>
      <c r="JFB13" s="687"/>
      <c r="JFC13" s="687"/>
      <c r="JFD13" s="687"/>
      <c r="JFE13" s="687"/>
      <c r="JFF13" s="687"/>
      <c r="JFG13" s="687"/>
      <c r="JFH13" s="687"/>
      <c r="JFI13" s="687"/>
      <c r="JFJ13" s="687"/>
      <c r="JFK13" s="687"/>
      <c r="JFL13" s="687"/>
      <c r="JFM13" s="687"/>
      <c r="JFN13" s="687"/>
      <c r="JFO13" s="687"/>
      <c r="JFP13" s="687"/>
      <c r="JFQ13" s="687"/>
      <c r="JFR13" s="687"/>
      <c r="JFS13" s="687"/>
      <c r="JFT13" s="687"/>
      <c r="JFU13" s="687"/>
      <c r="JFV13" s="687"/>
      <c r="JFW13" s="687"/>
      <c r="JFX13" s="687"/>
      <c r="JFY13" s="687"/>
      <c r="JFZ13" s="687"/>
      <c r="JGA13" s="687"/>
      <c r="JGB13" s="687"/>
      <c r="JGC13" s="687"/>
      <c r="JGD13" s="687"/>
      <c r="JGE13" s="687"/>
      <c r="JGF13" s="687"/>
      <c r="JGG13" s="687"/>
      <c r="JGH13" s="687"/>
      <c r="JGI13" s="687"/>
      <c r="JGJ13" s="687"/>
      <c r="JGK13" s="687"/>
      <c r="JGL13" s="687"/>
      <c r="JGM13" s="687"/>
      <c r="JGN13" s="687"/>
      <c r="JGO13" s="687"/>
      <c r="JGP13" s="687"/>
      <c r="JGQ13" s="687"/>
      <c r="JGR13" s="687"/>
      <c r="JGS13" s="687"/>
      <c r="JGT13" s="687"/>
      <c r="JGU13" s="687"/>
      <c r="JGV13" s="687"/>
      <c r="JGW13" s="687"/>
      <c r="JGX13" s="687"/>
      <c r="JGY13" s="687"/>
      <c r="JGZ13" s="687"/>
      <c r="JHA13" s="687"/>
      <c r="JHB13" s="687"/>
      <c r="JHC13" s="687"/>
      <c r="JHD13" s="687"/>
      <c r="JHE13" s="687"/>
      <c r="JHF13" s="687"/>
      <c r="JHG13" s="687"/>
      <c r="JHH13" s="687"/>
      <c r="JHI13" s="687"/>
      <c r="JHJ13" s="687"/>
      <c r="JHK13" s="687"/>
      <c r="JHL13" s="687"/>
      <c r="JHM13" s="687"/>
      <c r="JHN13" s="687"/>
      <c r="JHO13" s="687"/>
      <c r="JHP13" s="687"/>
      <c r="JHQ13" s="687"/>
      <c r="JHR13" s="687"/>
      <c r="JHS13" s="687"/>
      <c r="JHT13" s="687"/>
      <c r="JHU13" s="687"/>
      <c r="JHV13" s="687"/>
      <c r="JHW13" s="687"/>
      <c r="JHX13" s="687"/>
      <c r="JHY13" s="687"/>
      <c r="JHZ13" s="687"/>
      <c r="JIA13" s="687"/>
      <c r="JIB13" s="687"/>
      <c r="JIC13" s="687"/>
      <c r="JID13" s="687"/>
      <c r="JIE13" s="687"/>
      <c r="JIF13" s="687"/>
      <c r="JIG13" s="687"/>
      <c r="JIH13" s="687"/>
      <c r="JII13" s="687"/>
      <c r="JIJ13" s="687"/>
      <c r="JIK13" s="687"/>
      <c r="JIL13" s="687"/>
      <c r="JIM13" s="687"/>
      <c r="JIN13" s="687"/>
      <c r="JIO13" s="687"/>
      <c r="JIP13" s="687"/>
      <c r="JIQ13" s="687"/>
      <c r="JIR13" s="687"/>
      <c r="JIS13" s="687"/>
      <c r="JIT13" s="687"/>
      <c r="JIU13" s="687"/>
      <c r="JIV13" s="687"/>
      <c r="JIW13" s="687"/>
      <c r="JIX13" s="687"/>
      <c r="JIY13" s="687"/>
      <c r="JIZ13" s="687"/>
      <c r="JJA13" s="687"/>
      <c r="JJB13" s="687"/>
      <c r="JJC13" s="687"/>
      <c r="JJD13" s="687"/>
      <c r="JJE13" s="687"/>
      <c r="JJF13" s="687"/>
      <c r="JJG13" s="687"/>
      <c r="JJH13" s="687"/>
      <c r="JJI13" s="687"/>
      <c r="JJJ13" s="687"/>
      <c r="JJK13" s="687"/>
      <c r="JJL13" s="687"/>
      <c r="JJM13" s="687"/>
      <c r="JJN13" s="687"/>
      <c r="JJO13" s="687"/>
      <c r="JJP13" s="687"/>
      <c r="JJQ13" s="687"/>
      <c r="JJR13" s="687"/>
      <c r="JJS13" s="687"/>
      <c r="JJT13" s="687"/>
      <c r="JJU13" s="687"/>
      <c r="JJV13" s="687"/>
      <c r="JJW13" s="687"/>
      <c r="JJX13" s="687"/>
      <c r="JJY13" s="687"/>
      <c r="JJZ13" s="687"/>
      <c r="JKA13" s="687"/>
      <c r="JKB13" s="687"/>
      <c r="JKC13" s="687"/>
      <c r="JKD13" s="687"/>
      <c r="JKE13" s="687"/>
      <c r="JKF13" s="687"/>
      <c r="JKG13" s="687"/>
      <c r="JKH13" s="687"/>
      <c r="JKI13" s="687"/>
      <c r="JKJ13" s="687"/>
      <c r="JKK13" s="687"/>
      <c r="JKL13" s="687"/>
      <c r="JKM13" s="687"/>
      <c r="JKN13" s="687"/>
      <c r="JKO13" s="687"/>
      <c r="JKP13" s="687"/>
      <c r="JKQ13" s="687"/>
      <c r="JKR13" s="687"/>
      <c r="JKS13" s="687"/>
      <c r="JKT13" s="687"/>
      <c r="JKU13" s="687"/>
      <c r="JKV13" s="687"/>
      <c r="JKW13" s="687"/>
      <c r="JKX13" s="687"/>
      <c r="JKY13" s="687"/>
      <c r="JKZ13" s="687"/>
      <c r="JLA13" s="687"/>
      <c r="JLB13" s="687"/>
      <c r="JLC13" s="687"/>
      <c r="JLD13" s="687"/>
      <c r="JLE13" s="687"/>
      <c r="JLF13" s="687"/>
      <c r="JLG13" s="687"/>
      <c r="JLH13" s="687"/>
      <c r="JLI13" s="687"/>
      <c r="JLJ13" s="687"/>
      <c r="JLK13" s="687"/>
      <c r="JLL13" s="687"/>
      <c r="JLM13" s="687"/>
      <c r="JLN13" s="687"/>
      <c r="JLO13" s="687"/>
      <c r="JLP13" s="687"/>
      <c r="JLQ13" s="687"/>
      <c r="JLR13" s="687"/>
      <c r="JLS13" s="687"/>
      <c r="JLT13" s="687"/>
      <c r="JLU13" s="687"/>
      <c r="JLV13" s="687"/>
      <c r="JLW13" s="687"/>
      <c r="JLX13" s="687"/>
      <c r="JLY13" s="687"/>
      <c r="JLZ13" s="687"/>
      <c r="JMA13" s="687"/>
      <c r="JMB13" s="687"/>
      <c r="JMC13" s="687"/>
      <c r="JMD13" s="687"/>
      <c r="JME13" s="687"/>
      <c r="JMF13" s="687"/>
      <c r="JMG13" s="687"/>
      <c r="JMH13" s="687"/>
      <c r="JMI13" s="687"/>
      <c r="JMJ13" s="687"/>
      <c r="JMK13" s="687"/>
      <c r="JML13" s="687"/>
      <c r="JMM13" s="687"/>
      <c r="JMN13" s="687"/>
      <c r="JMO13" s="687"/>
      <c r="JMP13" s="687"/>
      <c r="JMQ13" s="687"/>
      <c r="JMR13" s="687"/>
      <c r="JMS13" s="687"/>
      <c r="JMT13" s="687"/>
      <c r="JMU13" s="687"/>
      <c r="JMV13" s="687"/>
      <c r="JMW13" s="687"/>
      <c r="JMX13" s="687"/>
      <c r="JMY13" s="687"/>
      <c r="JMZ13" s="687"/>
      <c r="JNA13" s="687"/>
      <c r="JNB13" s="687"/>
      <c r="JNC13" s="687"/>
      <c r="JND13" s="687"/>
      <c r="JNE13" s="687"/>
      <c r="JNF13" s="687"/>
      <c r="JNG13" s="687"/>
      <c r="JNH13" s="687"/>
      <c r="JNI13" s="687"/>
      <c r="JNJ13" s="687"/>
      <c r="JNK13" s="687"/>
      <c r="JNL13" s="687"/>
      <c r="JNM13" s="687"/>
      <c r="JNN13" s="687"/>
      <c r="JNO13" s="687"/>
      <c r="JNP13" s="687"/>
      <c r="JNQ13" s="687"/>
      <c r="JNR13" s="687"/>
      <c r="JNS13" s="687"/>
      <c r="JNT13" s="687"/>
      <c r="JNU13" s="687"/>
      <c r="JNV13" s="687"/>
      <c r="JNW13" s="687"/>
      <c r="JNX13" s="687"/>
      <c r="JNY13" s="687"/>
      <c r="JNZ13" s="687"/>
      <c r="JOA13" s="687"/>
      <c r="JOB13" s="687"/>
      <c r="JOC13" s="687"/>
      <c r="JOD13" s="687"/>
      <c r="JOE13" s="687"/>
      <c r="JOF13" s="687"/>
      <c r="JOG13" s="687"/>
      <c r="JOH13" s="687"/>
      <c r="JOI13" s="687"/>
      <c r="JOJ13" s="687"/>
      <c r="JOK13" s="687"/>
      <c r="JOL13" s="687"/>
      <c r="JOM13" s="687"/>
      <c r="JON13" s="687"/>
      <c r="JOO13" s="687"/>
      <c r="JOP13" s="687"/>
      <c r="JOQ13" s="687"/>
      <c r="JOR13" s="687"/>
      <c r="JOS13" s="687"/>
      <c r="JOT13" s="687"/>
      <c r="JOU13" s="687"/>
      <c r="JOV13" s="687"/>
      <c r="JOW13" s="687"/>
      <c r="JOX13" s="687"/>
      <c r="JOY13" s="687"/>
      <c r="JOZ13" s="687"/>
      <c r="JPA13" s="687"/>
      <c r="JPB13" s="687"/>
      <c r="JPC13" s="687"/>
      <c r="JPD13" s="687"/>
      <c r="JPE13" s="687"/>
      <c r="JPF13" s="687"/>
      <c r="JPG13" s="687"/>
      <c r="JPH13" s="687"/>
      <c r="JPI13" s="687"/>
      <c r="JPJ13" s="687"/>
      <c r="JPK13" s="687"/>
      <c r="JPL13" s="687"/>
      <c r="JPM13" s="687"/>
      <c r="JPN13" s="687"/>
      <c r="JPO13" s="687"/>
      <c r="JPP13" s="687"/>
      <c r="JPQ13" s="687"/>
      <c r="JPR13" s="687"/>
      <c r="JPS13" s="687"/>
      <c r="JPT13" s="687"/>
      <c r="JPU13" s="687"/>
      <c r="JPV13" s="687"/>
      <c r="JPW13" s="687"/>
      <c r="JPX13" s="687"/>
      <c r="JPY13" s="687"/>
      <c r="JPZ13" s="687"/>
      <c r="JQA13" s="687"/>
      <c r="JQB13" s="687"/>
      <c r="JQC13" s="687"/>
      <c r="JQD13" s="687"/>
      <c r="JQE13" s="687"/>
      <c r="JQF13" s="687"/>
      <c r="JQG13" s="687"/>
      <c r="JQH13" s="687"/>
      <c r="JQI13" s="687"/>
      <c r="JQJ13" s="687"/>
      <c r="JQK13" s="687"/>
      <c r="JQL13" s="687"/>
      <c r="JQM13" s="687"/>
      <c r="JQN13" s="687"/>
      <c r="JQO13" s="687"/>
      <c r="JQP13" s="687"/>
      <c r="JQQ13" s="687"/>
      <c r="JQR13" s="687"/>
      <c r="JQS13" s="687"/>
      <c r="JQT13" s="687"/>
      <c r="JQU13" s="687"/>
      <c r="JQV13" s="687"/>
      <c r="JQW13" s="687"/>
      <c r="JQX13" s="687"/>
      <c r="JQY13" s="687"/>
      <c r="JQZ13" s="687"/>
      <c r="JRA13" s="687"/>
      <c r="JRB13" s="687"/>
      <c r="JRC13" s="687"/>
      <c r="JRD13" s="687"/>
      <c r="JRE13" s="687"/>
      <c r="JRF13" s="687"/>
      <c r="JRG13" s="687"/>
      <c r="JRH13" s="687"/>
      <c r="JRI13" s="687"/>
      <c r="JRJ13" s="687"/>
      <c r="JRK13" s="687"/>
      <c r="JRL13" s="687"/>
      <c r="JRM13" s="687"/>
      <c r="JRN13" s="687"/>
      <c r="JRO13" s="687"/>
      <c r="JRP13" s="687"/>
      <c r="JRQ13" s="687"/>
      <c r="JRR13" s="687"/>
      <c r="JRS13" s="687"/>
      <c r="JRT13" s="687"/>
      <c r="JRU13" s="687"/>
      <c r="JRV13" s="687"/>
      <c r="JRW13" s="687"/>
      <c r="JRX13" s="687"/>
      <c r="JRY13" s="687"/>
      <c r="JRZ13" s="687"/>
      <c r="JSA13" s="687"/>
      <c r="JSB13" s="687"/>
      <c r="JSC13" s="687"/>
      <c r="JSD13" s="687"/>
      <c r="JSE13" s="687"/>
      <c r="JSF13" s="687"/>
      <c r="JSG13" s="687"/>
      <c r="JSH13" s="687"/>
      <c r="JSI13" s="687"/>
      <c r="JSJ13" s="687"/>
      <c r="JSK13" s="687"/>
      <c r="JSL13" s="687"/>
      <c r="JSM13" s="687"/>
      <c r="JSN13" s="687"/>
      <c r="JSO13" s="687"/>
      <c r="JSP13" s="687"/>
      <c r="JSQ13" s="687"/>
      <c r="JSR13" s="687"/>
      <c r="JSS13" s="687"/>
      <c r="JST13" s="687"/>
      <c r="JSU13" s="687"/>
      <c r="JSV13" s="687"/>
      <c r="JSW13" s="687"/>
      <c r="JSX13" s="687"/>
      <c r="JSY13" s="687"/>
      <c r="JSZ13" s="687"/>
      <c r="JTA13" s="687"/>
      <c r="JTB13" s="687"/>
      <c r="JTC13" s="687"/>
      <c r="JTD13" s="687"/>
      <c r="JTE13" s="687"/>
      <c r="JTF13" s="687"/>
      <c r="JTG13" s="687"/>
      <c r="JTH13" s="687"/>
      <c r="JTI13" s="687"/>
      <c r="JTJ13" s="687"/>
      <c r="JTK13" s="687"/>
      <c r="JTL13" s="687"/>
      <c r="JTM13" s="687"/>
      <c r="JTN13" s="687"/>
      <c r="JTO13" s="687"/>
      <c r="JTP13" s="687"/>
      <c r="JTQ13" s="687"/>
      <c r="JTR13" s="687"/>
      <c r="JTS13" s="687"/>
      <c r="JTT13" s="687"/>
      <c r="JTU13" s="687"/>
      <c r="JTV13" s="687"/>
      <c r="JTW13" s="687"/>
      <c r="JTX13" s="687"/>
      <c r="JTY13" s="687"/>
      <c r="JTZ13" s="687"/>
      <c r="JUA13" s="687"/>
      <c r="JUB13" s="687"/>
      <c r="JUC13" s="687"/>
      <c r="JUD13" s="687"/>
      <c r="JUE13" s="687"/>
      <c r="JUF13" s="687"/>
      <c r="JUG13" s="687"/>
      <c r="JUH13" s="687"/>
      <c r="JUI13" s="687"/>
      <c r="JUJ13" s="687"/>
      <c r="JUK13" s="687"/>
      <c r="JUL13" s="687"/>
      <c r="JUM13" s="687"/>
      <c r="JUN13" s="687"/>
      <c r="JUO13" s="687"/>
      <c r="JUP13" s="687"/>
      <c r="JUQ13" s="687"/>
      <c r="JUR13" s="687"/>
      <c r="JUS13" s="687"/>
      <c r="JUT13" s="687"/>
      <c r="JUU13" s="687"/>
      <c r="JUV13" s="687"/>
      <c r="JUW13" s="687"/>
      <c r="JUX13" s="687"/>
      <c r="JUY13" s="687"/>
      <c r="JUZ13" s="687"/>
      <c r="JVA13" s="687"/>
      <c r="JVB13" s="687"/>
      <c r="JVC13" s="687"/>
      <c r="JVD13" s="687"/>
      <c r="JVE13" s="687"/>
      <c r="JVF13" s="687"/>
      <c r="JVG13" s="687"/>
      <c r="JVH13" s="687"/>
      <c r="JVI13" s="687"/>
      <c r="JVJ13" s="687"/>
      <c r="JVK13" s="687"/>
      <c r="JVL13" s="687"/>
      <c r="JVM13" s="687"/>
      <c r="JVN13" s="687"/>
      <c r="JVO13" s="687"/>
      <c r="JVP13" s="687"/>
      <c r="JVQ13" s="687"/>
      <c r="JVR13" s="687"/>
      <c r="JVS13" s="687"/>
      <c r="JVT13" s="687"/>
      <c r="JVU13" s="687"/>
      <c r="JVV13" s="687"/>
      <c r="JVW13" s="687"/>
      <c r="JVX13" s="687"/>
      <c r="JVY13" s="687"/>
      <c r="JVZ13" s="687"/>
      <c r="JWA13" s="687"/>
      <c r="JWB13" s="687"/>
      <c r="JWC13" s="687"/>
      <c r="JWD13" s="687"/>
      <c r="JWE13" s="687"/>
      <c r="JWF13" s="687"/>
      <c r="JWG13" s="687"/>
      <c r="JWH13" s="687"/>
      <c r="JWI13" s="687"/>
      <c r="JWJ13" s="687"/>
      <c r="JWK13" s="687"/>
      <c r="JWL13" s="687"/>
      <c r="JWM13" s="687"/>
      <c r="JWN13" s="687"/>
      <c r="JWO13" s="687"/>
      <c r="JWP13" s="687"/>
      <c r="JWQ13" s="687"/>
      <c r="JWR13" s="687"/>
      <c r="JWS13" s="687"/>
      <c r="JWT13" s="687"/>
      <c r="JWU13" s="687"/>
      <c r="JWV13" s="687"/>
      <c r="JWW13" s="687"/>
      <c r="JWX13" s="687"/>
      <c r="JWY13" s="687"/>
      <c r="JWZ13" s="687"/>
      <c r="JXA13" s="687"/>
      <c r="JXB13" s="687"/>
      <c r="JXC13" s="687"/>
      <c r="JXD13" s="687"/>
      <c r="JXE13" s="687"/>
      <c r="JXF13" s="687"/>
      <c r="JXG13" s="687"/>
      <c r="JXH13" s="687"/>
      <c r="JXI13" s="687"/>
      <c r="JXJ13" s="687"/>
      <c r="JXK13" s="687"/>
      <c r="JXL13" s="687"/>
      <c r="JXM13" s="687"/>
      <c r="JXN13" s="687"/>
      <c r="JXO13" s="687"/>
      <c r="JXP13" s="687"/>
      <c r="JXQ13" s="687"/>
      <c r="JXR13" s="687"/>
      <c r="JXS13" s="687"/>
      <c r="JXT13" s="687"/>
      <c r="JXU13" s="687"/>
      <c r="JXV13" s="687"/>
      <c r="JXW13" s="687"/>
      <c r="JXX13" s="687"/>
      <c r="JXY13" s="687"/>
      <c r="JXZ13" s="687"/>
      <c r="JYA13" s="687"/>
      <c r="JYB13" s="687"/>
      <c r="JYC13" s="687"/>
      <c r="JYD13" s="687"/>
      <c r="JYE13" s="687"/>
      <c r="JYF13" s="687"/>
      <c r="JYG13" s="687"/>
      <c r="JYH13" s="687"/>
      <c r="JYI13" s="687"/>
      <c r="JYJ13" s="687"/>
      <c r="JYK13" s="687"/>
      <c r="JYL13" s="687"/>
      <c r="JYM13" s="687"/>
      <c r="JYN13" s="687"/>
      <c r="JYO13" s="687"/>
      <c r="JYP13" s="687"/>
      <c r="JYQ13" s="687"/>
      <c r="JYR13" s="687"/>
      <c r="JYS13" s="687"/>
      <c r="JYT13" s="687"/>
      <c r="JYU13" s="687"/>
      <c r="JYV13" s="687"/>
      <c r="JYW13" s="687"/>
      <c r="JYX13" s="687"/>
      <c r="JYY13" s="687"/>
      <c r="JYZ13" s="687"/>
      <c r="JZA13" s="687"/>
      <c r="JZB13" s="687"/>
      <c r="JZC13" s="687"/>
      <c r="JZD13" s="687"/>
      <c r="JZE13" s="687"/>
      <c r="JZF13" s="687"/>
      <c r="JZG13" s="687"/>
      <c r="JZH13" s="687"/>
      <c r="JZI13" s="687"/>
      <c r="JZJ13" s="687"/>
      <c r="JZK13" s="687"/>
      <c r="JZL13" s="687"/>
      <c r="JZM13" s="687"/>
      <c r="JZN13" s="687"/>
      <c r="JZO13" s="687"/>
      <c r="JZP13" s="687"/>
      <c r="JZQ13" s="687"/>
      <c r="JZR13" s="687"/>
      <c r="JZS13" s="687"/>
      <c r="JZT13" s="687"/>
      <c r="JZU13" s="687"/>
      <c r="JZV13" s="687"/>
      <c r="JZW13" s="687"/>
      <c r="JZX13" s="687"/>
      <c r="JZY13" s="687"/>
      <c r="JZZ13" s="687"/>
      <c r="KAA13" s="687"/>
      <c r="KAB13" s="687"/>
      <c r="KAC13" s="687"/>
      <c r="KAD13" s="687"/>
      <c r="KAE13" s="687"/>
      <c r="KAF13" s="687"/>
      <c r="KAG13" s="687"/>
      <c r="KAH13" s="687"/>
      <c r="KAI13" s="687"/>
      <c r="KAJ13" s="687"/>
      <c r="KAK13" s="687"/>
      <c r="KAL13" s="687"/>
      <c r="KAM13" s="687"/>
      <c r="KAN13" s="687"/>
      <c r="KAO13" s="687"/>
      <c r="KAP13" s="687"/>
      <c r="KAQ13" s="687"/>
      <c r="KAR13" s="687"/>
      <c r="KAS13" s="687"/>
      <c r="KAT13" s="687"/>
      <c r="KAU13" s="687"/>
      <c r="KAV13" s="687"/>
      <c r="KAW13" s="687"/>
      <c r="KAX13" s="687"/>
      <c r="KAY13" s="687"/>
      <c r="KAZ13" s="687"/>
      <c r="KBA13" s="687"/>
      <c r="KBB13" s="687"/>
      <c r="KBC13" s="687"/>
      <c r="KBD13" s="687"/>
      <c r="KBE13" s="687"/>
      <c r="KBF13" s="687"/>
      <c r="KBG13" s="687"/>
      <c r="KBH13" s="687"/>
      <c r="KBI13" s="687"/>
      <c r="KBJ13" s="687"/>
      <c r="KBK13" s="687"/>
      <c r="KBL13" s="687"/>
      <c r="KBM13" s="687"/>
      <c r="KBN13" s="687"/>
      <c r="KBO13" s="687"/>
      <c r="KBP13" s="687"/>
      <c r="KBQ13" s="687"/>
      <c r="KBR13" s="687"/>
      <c r="KBS13" s="687"/>
      <c r="KBT13" s="687"/>
      <c r="KBU13" s="687"/>
      <c r="KBV13" s="687"/>
      <c r="KBW13" s="687"/>
      <c r="KBX13" s="687"/>
      <c r="KBY13" s="687"/>
      <c r="KBZ13" s="687"/>
      <c r="KCA13" s="687"/>
      <c r="KCB13" s="687"/>
      <c r="KCC13" s="687"/>
      <c r="KCD13" s="687"/>
      <c r="KCE13" s="687"/>
      <c r="KCF13" s="687"/>
      <c r="KCG13" s="687"/>
      <c r="KCH13" s="687"/>
      <c r="KCI13" s="687"/>
      <c r="KCJ13" s="687"/>
      <c r="KCK13" s="687"/>
      <c r="KCL13" s="687"/>
      <c r="KCM13" s="687"/>
      <c r="KCN13" s="687"/>
      <c r="KCO13" s="687"/>
      <c r="KCP13" s="687"/>
      <c r="KCQ13" s="687"/>
      <c r="KCR13" s="687"/>
      <c r="KCS13" s="687"/>
      <c r="KCT13" s="687"/>
      <c r="KCU13" s="687"/>
      <c r="KCV13" s="687"/>
      <c r="KCW13" s="687"/>
      <c r="KCX13" s="687"/>
      <c r="KCY13" s="687"/>
      <c r="KCZ13" s="687"/>
      <c r="KDA13" s="687"/>
      <c r="KDB13" s="687"/>
      <c r="KDC13" s="687"/>
      <c r="KDD13" s="687"/>
      <c r="KDE13" s="687"/>
      <c r="KDF13" s="687"/>
      <c r="KDG13" s="687"/>
      <c r="KDH13" s="687"/>
      <c r="KDI13" s="687"/>
      <c r="KDJ13" s="687"/>
      <c r="KDK13" s="687"/>
      <c r="KDL13" s="687"/>
      <c r="KDM13" s="687"/>
      <c r="KDN13" s="687"/>
      <c r="KDO13" s="687"/>
      <c r="KDP13" s="687"/>
      <c r="KDQ13" s="687"/>
      <c r="KDR13" s="687"/>
      <c r="KDS13" s="687"/>
      <c r="KDT13" s="687"/>
      <c r="KDU13" s="687"/>
      <c r="KDV13" s="687"/>
      <c r="KDW13" s="687"/>
      <c r="KDX13" s="687"/>
      <c r="KDY13" s="687"/>
      <c r="KDZ13" s="687"/>
      <c r="KEA13" s="687"/>
      <c r="KEB13" s="687"/>
      <c r="KEC13" s="687"/>
      <c r="KED13" s="687"/>
      <c r="KEE13" s="687"/>
      <c r="KEF13" s="687"/>
      <c r="KEG13" s="687"/>
      <c r="KEH13" s="687"/>
      <c r="KEI13" s="687"/>
      <c r="KEJ13" s="687"/>
      <c r="KEK13" s="687"/>
      <c r="KEL13" s="687"/>
      <c r="KEM13" s="687"/>
      <c r="KEN13" s="687"/>
      <c r="KEO13" s="687"/>
      <c r="KEP13" s="687"/>
      <c r="KEQ13" s="687"/>
      <c r="KER13" s="687"/>
      <c r="KES13" s="687"/>
      <c r="KET13" s="687"/>
      <c r="KEU13" s="687"/>
      <c r="KEV13" s="687"/>
      <c r="KEW13" s="687"/>
      <c r="KEX13" s="687"/>
      <c r="KEY13" s="687"/>
      <c r="KEZ13" s="687"/>
      <c r="KFA13" s="687"/>
      <c r="KFB13" s="687"/>
      <c r="KFC13" s="687"/>
      <c r="KFD13" s="687"/>
      <c r="KFE13" s="687"/>
      <c r="KFF13" s="687"/>
      <c r="KFG13" s="687"/>
      <c r="KFH13" s="687"/>
      <c r="KFI13" s="687"/>
      <c r="KFJ13" s="687"/>
      <c r="KFK13" s="687"/>
      <c r="KFL13" s="687"/>
      <c r="KFM13" s="687"/>
      <c r="KFN13" s="687"/>
      <c r="KFO13" s="687"/>
      <c r="KFP13" s="687"/>
      <c r="KFQ13" s="687"/>
      <c r="KFR13" s="687"/>
      <c r="KFS13" s="687"/>
      <c r="KFT13" s="687"/>
      <c r="KFU13" s="687"/>
      <c r="KFV13" s="687"/>
      <c r="KFW13" s="687"/>
      <c r="KFX13" s="687"/>
      <c r="KFY13" s="687"/>
      <c r="KFZ13" s="687"/>
      <c r="KGA13" s="687"/>
      <c r="KGB13" s="687"/>
      <c r="KGC13" s="687"/>
      <c r="KGD13" s="687"/>
      <c r="KGE13" s="687"/>
      <c r="KGF13" s="687"/>
      <c r="KGG13" s="687"/>
      <c r="KGH13" s="687"/>
      <c r="KGI13" s="687"/>
      <c r="KGJ13" s="687"/>
      <c r="KGK13" s="687"/>
      <c r="KGL13" s="687"/>
      <c r="KGM13" s="687"/>
      <c r="KGN13" s="687"/>
      <c r="KGO13" s="687"/>
      <c r="KGP13" s="687"/>
      <c r="KGQ13" s="687"/>
      <c r="KGR13" s="687"/>
      <c r="KGS13" s="687"/>
      <c r="KGT13" s="687"/>
      <c r="KGU13" s="687"/>
      <c r="KGV13" s="687"/>
      <c r="KGW13" s="687"/>
      <c r="KGX13" s="687"/>
      <c r="KGY13" s="687"/>
      <c r="KGZ13" s="687"/>
      <c r="KHA13" s="687"/>
      <c r="KHB13" s="687"/>
      <c r="KHC13" s="687"/>
      <c r="KHD13" s="687"/>
      <c r="KHE13" s="687"/>
      <c r="KHF13" s="687"/>
      <c r="KHG13" s="687"/>
      <c r="KHH13" s="687"/>
      <c r="KHI13" s="687"/>
      <c r="KHJ13" s="687"/>
      <c r="KHK13" s="687"/>
      <c r="KHL13" s="687"/>
      <c r="KHM13" s="687"/>
      <c r="KHN13" s="687"/>
      <c r="KHO13" s="687"/>
      <c r="KHP13" s="687"/>
      <c r="KHQ13" s="687"/>
      <c r="KHR13" s="687"/>
      <c r="KHS13" s="687"/>
      <c r="KHT13" s="687"/>
      <c r="KHU13" s="687"/>
      <c r="KHV13" s="687"/>
      <c r="KHW13" s="687"/>
      <c r="KHX13" s="687"/>
      <c r="KHY13" s="687"/>
      <c r="KHZ13" s="687"/>
      <c r="KIA13" s="687"/>
      <c r="KIB13" s="687"/>
      <c r="KIC13" s="687"/>
      <c r="KID13" s="687"/>
      <c r="KIE13" s="687"/>
      <c r="KIF13" s="687"/>
      <c r="KIG13" s="687"/>
      <c r="KIH13" s="687"/>
      <c r="KII13" s="687"/>
      <c r="KIJ13" s="687"/>
      <c r="KIK13" s="687"/>
      <c r="KIL13" s="687"/>
      <c r="KIM13" s="687"/>
      <c r="KIN13" s="687"/>
      <c r="KIO13" s="687"/>
      <c r="KIP13" s="687"/>
      <c r="KIQ13" s="687"/>
      <c r="KIR13" s="687"/>
      <c r="KIS13" s="687"/>
      <c r="KIT13" s="687"/>
      <c r="KIU13" s="687"/>
      <c r="KIV13" s="687"/>
      <c r="KIW13" s="687"/>
      <c r="KIX13" s="687"/>
      <c r="KIY13" s="687"/>
      <c r="KIZ13" s="687"/>
      <c r="KJA13" s="687"/>
      <c r="KJB13" s="687"/>
      <c r="KJC13" s="687"/>
      <c r="KJD13" s="687"/>
      <c r="KJE13" s="687"/>
      <c r="KJF13" s="687"/>
      <c r="KJG13" s="687"/>
      <c r="KJH13" s="687"/>
      <c r="KJI13" s="687"/>
      <c r="KJJ13" s="687"/>
      <c r="KJK13" s="687"/>
      <c r="KJL13" s="687"/>
      <c r="KJM13" s="687"/>
      <c r="KJN13" s="687"/>
      <c r="KJO13" s="687"/>
      <c r="KJP13" s="687"/>
      <c r="KJQ13" s="687"/>
      <c r="KJR13" s="687"/>
      <c r="KJS13" s="687"/>
      <c r="KJT13" s="687"/>
      <c r="KJU13" s="687"/>
      <c r="KJV13" s="687"/>
      <c r="KJW13" s="687"/>
      <c r="KJX13" s="687"/>
      <c r="KJY13" s="687"/>
      <c r="KJZ13" s="687"/>
      <c r="KKA13" s="687"/>
      <c r="KKB13" s="687"/>
      <c r="KKC13" s="687"/>
      <c r="KKD13" s="687"/>
      <c r="KKE13" s="687"/>
      <c r="KKF13" s="687"/>
      <c r="KKG13" s="687"/>
      <c r="KKH13" s="687"/>
      <c r="KKI13" s="687"/>
      <c r="KKJ13" s="687"/>
      <c r="KKK13" s="687"/>
      <c r="KKL13" s="687"/>
      <c r="KKM13" s="687"/>
      <c r="KKN13" s="687"/>
      <c r="KKO13" s="687"/>
      <c r="KKP13" s="687"/>
      <c r="KKQ13" s="687"/>
      <c r="KKR13" s="687"/>
      <c r="KKS13" s="687"/>
      <c r="KKT13" s="687"/>
      <c r="KKU13" s="687"/>
      <c r="KKV13" s="687"/>
      <c r="KKW13" s="687"/>
      <c r="KKX13" s="687"/>
      <c r="KKY13" s="687"/>
      <c r="KKZ13" s="687"/>
      <c r="KLA13" s="687"/>
      <c r="KLB13" s="687"/>
      <c r="KLC13" s="687"/>
      <c r="KLD13" s="687"/>
      <c r="KLE13" s="687"/>
      <c r="KLF13" s="687"/>
      <c r="KLG13" s="687"/>
      <c r="KLH13" s="687"/>
      <c r="KLI13" s="687"/>
      <c r="KLJ13" s="687"/>
      <c r="KLK13" s="687"/>
      <c r="KLL13" s="687"/>
      <c r="KLM13" s="687"/>
      <c r="KLN13" s="687"/>
      <c r="KLO13" s="687"/>
      <c r="KLP13" s="687"/>
      <c r="KLQ13" s="687"/>
      <c r="KLR13" s="687"/>
      <c r="KLS13" s="687"/>
      <c r="KLT13" s="687"/>
      <c r="KLU13" s="687"/>
      <c r="KLV13" s="687"/>
      <c r="KLW13" s="687"/>
      <c r="KLX13" s="687"/>
      <c r="KLY13" s="687"/>
      <c r="KLZ13" s="687"/>
      <c r="KMA13" s="687"/>
      <c r="KMB13" s="687"/>
      <c r="KMC13" s="687"/>
      <c r="KMD13" s="687"/>
      <c r="KME13" s="687"/>
      <c r="KMF13" s="687"/>
      <c r="KMG13" s="687"/>
      <c r="KMH13" s="687"/>
      <c r="KMI13" s="687"/>
      <c r="KMJ13" s="687"/>
      <c r="KMK13" s="687"/>
      <c r="KML13" s="687"/>
      <c r="KMM13" s="687"/>
      <c r="KMN13" s="687"/>
      <c r="KMO13" s="687"/>
      <c r="KMP13" s="687"/>
      <c r="KMQ13" s="687"/>
      <c r="KMR13" s="687"/>
      <c r="KMS13" s="687"/>
      <c r="KMT13" s="687"/>
      <c r="KMU13" s="687"/>
      <c r="KMV13" s="687"/>
      <c r="KMW13" s="687"/>
      <c r="KMX13" s="687"/>
      <c r="KMY13" s="687"/>
      <c r="KMZ13" s="687"/>
      <c r="KNA13" s="687"/>
      <c r="KNB13" s="687"/>
      <c r="KNC13" s="687"/>
      <c r="KND13" s="687"/>
      <c r="KNE13" s="687"/>
      <c r="KNF13" s="687"/>
      <c r="KNG13" s="687"/>
      <c r="KNH13" s="687"/>
      <c r="KNI13" s="687"/>
      <c r="KNJ13" s="687"/>
      <c r="KNK13" s="687"/>
      <c r="KNL13" s="687"/>
      <c r="KNM13" s="687"/>
      <c r="KNN13" s="687"/>
      <c r="KNO13" s="687"/>
      <c r="KNP13" s="687"/>
      <c r="KNQ13" s="687"/>
      <c r="KNR13" s="687"/>
      <c r="KNS13" s="687"/>
      <c r="KNT13" s="687"/>
      <c r="KNU13" s="687"/>
      <c r="KNV13" s="687"/>
      <c r="KNW13" s="687"/>
      <c r="KNX13" s="687"/>
      <c r="KNY13" s="687"/>
      <c r="KNZ13" s="687"/>
      <c r="KOA13" s="687"/>
      <c r="KOB13" s="687"/>
      <c r="KOC13" s="687"/>
      <c r="KOD13" s="687"/>
      <c r="KOE13" s="687"/>
      <c r="KOF13" s="687"/>
      <c r="KOG13" s="687"/>
      <c r="KOH13" s="687"/>
      <c r="KOI13" s="687"/>
      <c r="KOJ13" s="687"/>
      <c r="KOK13" s="687"/>
      <c r="KOL13" s="687"/>
      <c r="KOM13" s="687"/>
      <c r="KON13" s="687"/>
      <c r="KOO13" s="687"/>
      <c r="KOP13" s="687"/>
      <c r="KOQ13" s="687"/>
      <c r="KOR13" s="687"/>
      <c r="KOS13" s="687"/>
      <c r="KOT13" s="687"/>
      <c r="KOU13" s="687"/>
      <c r="KOV13" s="687"/>
      <c r="KOW13" s="687"/>
      <c r="KOX13" s="687"/>
      <c r="KOY13" s="687"/>
      <c r="KOZ13" s="687"/>
      <c r="KPA13" s="687"/>
      <c r="KPB13" s="687"/>
      <c r="KPC13" s="687"/>
      <c r="KPD13" s="687"/>
      <c r="KPE13" s="687"/>
      <c r="KPF13" s="687"/>
      <c r="KPG13" s="687"/>
      <c r="KPH13" s="687"/>
      <c r="KPI13" s="687"/>
      <c r="KPJ13" s="687"/>
      <c r="KPK13" s="687"/>
      <c r="KPL13" s="687"/>
      <c r="KPM13" s="687"/>
      <c r="KPN13" s="687"/>
      <c r="KPO13" s="687"/>
      <c r="KPP13" s="687"/>
      <c r="KPQ13" s="687"/>
      <c r="KPR13" s="687"/>
      <c r="KPS13" s="687"/>
      <c r="KPT13" s="687"/>
      <c r="KPU13" s="687"/>
      <c r="KPV13" s="687"/>
      <c r="KPW13" s="687"/>
      <c r="KPX13" s="687"/>
      <c r="KPY13" s="687"/>
      <c r="KPZ13" s="687"/>
      <c r="KQA13" s="687"/>
      <c r="KQB13" s="687"/>
      <c r="KQC13" s="687"/>
      <c r="KQD13" s="687"/>
      <c r="KQE13" s="687"/>
      <c r="KQF13" s="687"/>
      <c r="KQG13" s="687"/>
      <c r="KQH13" s="687"/>
      <c r="KQI13" s="687"/>
      <c r="KQJ13" s="687"/>
      <c r="KQK13" s="687"/>
      <c r="KQL13" s="687"/>
      <c r="KQM13" s="687"/>
      <c r="KQN13" s="687"/>
      <c r="KQO13" s="687"/>
      <c r="KQP13" s="687"/>
      <c r="KQQ13" s="687"/>
      <c r="KQR13" s="687"/>
      <c r="KQS13" s="687"/>
      <c r="KQT13" s="687"/>
      <c r="KQU13" s="687"/>
      <c r="KQV13" s="687"/>
      <c r="KQW13" s="687"/>
      <c r="KQX13" s="687"/>
      <c r="KQY13" s="687"/>
      <c r="KQZ13" s="687"/>
      <c r="KRA13" s="687"/>
      <c r="KRB13" s="687"/>
      <c r="KRC13" s="687"/>
      <c r="KRD13" s="687"/>
      <c r="KRE13" s="687"/>
      <c r="KRF13" s="687"/>
      <c r="KRG13" s="687"/>
      <c r="KRH13" s="687"/>
      <c r="KRI13" s="687"/>
      <c r="KRJ13" s="687"/>
      <c r="KRK13" s="687"/>
      <c r="KRL13" s="687"/>
      <c r="KRM13" s="687"/>
      <c r="KRN13" s="687"/>
      <c r="KRO13" s="687"/>
      <c r="KRP13" s="687"/>
      <c r="KRQ13" s="687"/>
      <c r="KRR13" s="687"/>
      <c r="KRS13" s="687"/>
      <c r="KRT13" s="687"/>
      <c r="KRU13" s="687"/>
      <c r="KRV13" s="687"/>
      <c r="KRW13" s="687"/>
      <c r="KRX13" s="687"/>
      <c r="KRY13" s="687"/>
      <c r="KRZ13" s="687"/>
      <c r="KSA13" s="687"/>
      <c r="KSB13" s="687"/>
      <c r="KSC13" s="687"/>
      <c r="KSD13" s="687"/>
      <c r="KSE13" s="687"/>
      <c r="KSF13" s="687"/>
      <c r="KSG13" s="687"/>
      <c r="KSH13" s="687"/>
      <c r="KSI13" s="687"/>
      <c r="KSJ13" s="687"/>
      <c r="KSK13" s="687"/>
      <c r="KSL13" s="687"/>
      <c r="KSM13" s="687"/>
      <c r="KSN13" s="687"/>
      <c r="KSO13" s="687"/>
      <c r="KSP13" s="687"/>
      <c r="KSQ13" s="687"/>
      <c r="KSR13" s="687"/>
      <c r="KSS13" s="687"/>
      <c r="KST13" s="687"/>
      <c r="KSU13" s="687"/>
      <c r="KSV13" s="687"/>
      <c r="KSW13" s="687"/>
      <c r="KSX13" s="687"/>
      <c r="KSY13" s="687"/>
      <c r="KSZ13" s="687"/>
      <c r="KTA13" s="687"/>
      <c r="KTB13" s="687"/>
      <c r="KTC13" s="687"/>
      <c r="KTD13" s="687"/>
      <c r="KTE13" s="687"/>
      <c r="KTF13" s="687"/>
      <c r="KTG13" s="687"/>
      <c r="KTH13" s="687"/>
      <c r="KTI13" s="687"/>
      <c r="KTJ13" s="687"/>
      <c r="KTK13" s="687"/>
      <c r="KTL13" s="687"/>
      <c r="KTM13" s="687"/>
      <c r="KTN13" s="687"/>
      <c r="KTO13" s="687"/>
      <c r="KTP13" s="687"/>
      <c r="KTQ13" s="687"/>
      <c r="KTR13" s="687"/>
      <c r="KTS13" s="687"/>
      <c r="KTT13" s="687"/>
      <c r="KTU13" s="687"/>
      <c r="KTV13" s="687"/>
      <c r="KTW13" s="687"/>
      <c r="KTX13" s="687"/>
      <c r="KTY13" s="687"/>
      <c r="KTZ13" s="687"/>
      <c r="KUA13" s="687"/>
      <c r="KUB13" s="687"/>
      <c r="KUC13" s="687"/>
      <c r="KUD13" s="687"/>
      <c r="KUE13" s="687"/>
      <c r="KUF13" s="687"/>
      <c r="KUG13" s="687"/>
      <c r="KUH13" s="687"/>
      <c r="KUI13" s="687"/>
      <c r="KUJ13" s="687"/>
      <c r="KUK13" s="687"/>
      <c r="KUL13" s="687"/>
      <c r="KUM13" s="687"/>
      <c r="KUN13" s="687"/>
      <c r="KUO13" s="687"/>
      <c r="KUP13" s="687"/>
      <c r="KUQ13" s="687"/>
      <c r="KUR13" s="687"/>
      <c r="KUS13" s="687"/>
      <c r="KUT13" s="687"/>
      <c r="KUU13" s="687"/>
      <c r="KUV13" s="687"/>
      <c r="KUW13" s="687"/>
      <c r="KUX13" s="687"/>
      <c r="KUY13" s="687"/>
      <c r="KUZ13" s="687"/>
      <c r="KVA13" s="687"/>
      <c r="KVB13" s="687"/>
      <c r="KVC13" s="687"/>
      <c r="KVD13" s="687"/>
      <c r="KVE13" s="687"/>
      <c r="KVF13" s="687"/>
      <c r="KVG13" s="687"/>
      <c r="KVH13" s="687"/>
      <c r="KVI13" s="687"/>
      <c r="KVJ13" s="687"/>
      <c r="KVK13" s="687"/>
      <c r="KVL13" s="687"/>
      <c r="KVM13" s="687"/>
      <c r="KVN13" s="687"/>
      <c r="KVO13" s="687"/>
      <c r="KVP13" s="687"/>
      <c r="KVQ13" s="687"/>
      <c r="KVR13" s="687"/>
      <c r="KVS13" s="687"/>
      <c r="KVT13" s="687"/>
      <c r="KVU13" s="687"/>
      <c r="KVV13" s="687"/>
      <c r="KVW13" s="687"/>
      <c r="KVX13" s="687"/>
      <c r="KVY13" s="687"/>
      <c r="KVZ13" s="687"/>
      <c r="KWA13" s="687"/>
      <c r="KWB13" s="687"/>
      <c r="KWC13" s="687"/>
      <c r="KWD13" s="687"/>
      <c r="KWE13" s="687"/>
      <c r="KWF13" s="687"/>
      <c r="KWG13" s="687"/>
      <c r="KWH13" s="687"/>
      <c r="KWI13" s="687"/>
      <c r="KWJ13" s="687"/>
      <c r="KWK13" s="687"/>
      <c r="KWL13" s="687"/>
      <c r="KWM13" s="687"/>
      <c r="KWN13" s="687"/>
      <c r="KWO13" s="687"/>
      <c r="KWP13" s="687"/>
      <c r="KWQ13" s="687"/>
      <c r="KWR13" s="687"/>
      <c r="KWS13" s="687"/>
      <c r="KWT13" s="687"/>
      <c r="KWU13" s="687"/>
      <c r="KWV13" s="687"/>
      <c r="KWW13" s="687"/>
      <c r="KWX13" s="687"/>
      <c r="KWY13" s="687"/>
      <c r="KWZ13" s="687"/>
      <c r="KXA13" s="687"/>
      <c r="KXB13" s="687"/>
      <c r="KXC13" s="687"/>
      <c r="KXD13" s="687"/>
      <c r="KXE13" s="687"/>
      <c r="KXF13" s="687"/>
      <c r="KXG13" s="687"/>
      <c r="KXH13" s="687"/>
      <c r="KXI13" s="687"/>
      <c r="KXJ13" s="687"/>
      <c r="KXK13" s="687"/>
      <c r="KXL13" s="687"/>
      <c r="KXM13" s="687"/>
      <c r="KXN13" s="687"/>
      <c r="KXO13" s="687"/>
      <c r="KXP13" s="687"/>
      <c r="KXQ13" s="687"/>
      <c r="KXR13" s="687"/>
      <c r="KXS13" s="687"/>
      <c r="KXT13" s="687"/>
      <c r="KXU13" s="687"/>
      <c r="KXV13" s="687"/>
      <c r="KXW13" s="687"/>
      <c r="KXX13" s="687"/>
      <c r="KXY13" s="687"/>
      <c r="KXZ13" s="687"/>
      <c r="KYA13" s="687"/>
      <c r="KYB13" s="687"/>
      <c r="KYC13" s="687"/>
      <c r="KYD13" s="687"/>
      <c r="KYE13" s="687"/>
      <c r="KYF13" s="687"/>
      <c r="KYG13" s="687"/>
      <c r="KYH13" s="687"/>
      <c r="KYI13" s="687"/>
      <c r="KYJ13" s="687"/>
      <c r="KYK13" s="687"/>
      <c r="KYL13" s="687"/>
      <c r="KYM13" s="687"/>
      <c r="KYN13" s="687"/>
      <c r="KYO13" s="687"/>
      <c r="KYP13" s="687"/>
      <c r="KYQ13" s="687"/>
      <c r="KYR13" s="687"/>
      <c r="KYS13" s="687"/>
      <c r="KYT13" s="687"/>
      <c r="KYU13" s="687"/>
      <c r="KYV13" s="687"/>
      <c r="KYW13" s="687"/>
      <c r="KYX13" s="687"/>
      <c r="KYY13" s="687"/>
      <c r="KYZ13" s="687"/>
      <c r="KZA13" s="687"/>
      <c r="KZB13" s="687"/>
      <c r="KZC13" s="687"/>
      <c r="KZD13" s="687"/>
      <c r="KZE13" s="687"/>
      <c r="KZF13" s="687"/>
      <c r="KZG13" s="687"/>
      <c r="KZH13" s="687"/>
      <c r="KZI13" s="687"/>
      <c r="KZJ13" s="687"/>
      <c r="KZK13" s="687"/>
      <c r="KZL13" s="687"/>
      <c r="KZM13" s="687"/>
      <c r="KZN13" s="687"/>
      <c r="KZO13" s="687"/>
      <c r="KZP13" s="687"/>
      <c r="KZQ13" s="687"/>
      <c r="KZR13" s="687"/>
      <c r="KZS13" s="687"/>
      <c r="KZT13" s="687"/>
      <c r="KZU13" s="687"/>
      <c r="KZV13" s="687"/>
      <c r="KZW13" s="687"/>
      <c r="KZX13" s="687"/>
      <c r="KZY13" s="687"/>
      <c r="KZZ13" s="687"/>
      <c r="LAA13" s="687"/>
      <c r="LAB13" s="687"/>
      <c r="LAC13" s="687"/>
      <c r="LAD13" s="687"/>
      <c r="LAE13" s="687"/>
      <c r="LAF13" s="687"/>
      <c r="LAG13" s="687"/>
      <c r="LAH13" s="687"/>
      <c r="LAI13" s="687"/>
      <c r="LAJ13" s="687"/>
      <c r="LAK13" s="687"/>
      <c r="LAL13" s="687"/>
      <c r="LAM13" s="687"/>
      <c r="LAN13" s="687"/>
      <c r="LAO13" s="687"/>
      <c r="LAP13" s="687"/>
      <c r="LAQ13" s="687"/>
      <c r="LAR13" s="687"/>
      <c r="LAS13" s="687"/>
      <c r="LAT13" s="687"/>
      <c r="LAU13" s="687"/>
      <c r="LAV13" s="687"/>
      <c r="LAW13" s="687"/>
      <c r="LAX13" s="687"/>
      <c r="LAY13" s="687"/>
      <c r="LAZ13" s="687"/>
      <c r="LBA13" s="687"/>
      <c r="LBB13" s="687"/>
      <c r="LBC13" s="687"/>
      <c r="LBD13" s="687"/>
      <c r="LBE13" s="687"/>
      <c r="LBF13" s="687"/>
      <c r="LBG13" s="687"/>
      <c r="LBH13" s="687"/>
      <c r="LBI13" s="687"/>
      <c r="LBJ13" s="687"/>
      <c r="LBK13" s="687"/>
      <c r="LBL13" s="687"/>
      <c r="LBM13" s="687"/>
      <c r="LBN13" s="687"/>
      <c r="LBO13" s="687"/>
      <c r="LBP13" s="687"/>
      <c r="LBQ13" s="687"/>
      <c r="LBR13" s="687"/>
      <c r="LBS13" s="687"/>
      <c r="LBT13" s="687"/>
      <c r="LBU13" s="687"/>
      <c r="LBV13" s="687"/>
      <c r="LBW13" s="687"/>
      <c r="LBX13" s="687"/>
      <c r="LBY13" s="687"/>
      <c r="LBZ13" s="687"/>
      <c r="LCA13" s="687"/>
      <c r="LCB13" s="687"/>
      <c r="LCC13" s="687"/>
      <c r="LCD13" s="687"/>
      <c r="LCE13" s="687"/>
      <c r="LCF13" s="687"/>
      <c r="LCG13" s="687"/>
      <c r="LCH13" s="687"/>
      <c r="LCI13" s="687"/>
      <c r="LCJ13" s="687"/>
      <c r="LCK13" s="687"/>
      <c r="LCL13" s="687"/>
      <c r="LCM13" s="687"/>
      <c r="LCN13" s="687"/>
      <c r="LCO13" s="687"/>
      <c r="LCP13" s="687"/>
      <c r="LCQ13" s="687"/>
      <c r="LCR13" s="687"/>
      <c r="LCS13" s="687"/>
      <c r="LCT13" s="687"/>
      <c r="LCU13" s="687"/>
      <c r="LCV13" s="687"/>
      <c r="LCW13" s="687"/>
      <c r="LCX13" s="687"/>
      <c r="LCY13" s="687"/>
      <c r="LCZ13" s="687"/>
      <c r="LDA13" s="687"/>
      <c r="LDB13" s="687"/>
      <c r="LDC13" s="687"/>
      <c r="LDD13" s="687"/>
      <c r="LDE13" s="687"/>
      <c r="LDF13" s="687"/>
      <c r="LDG13" s="687"/>
      <c r="LDH13" s="687"/>
      <c r="LDI13" s="687"/>
      <c r="LDJ13" s="687"/>
      <c r="LDK13" s="687"/>
      <c r="LDL13" s="687"/>
      <c r="LDM13" s="687"/>
      <c r="LDN13" s="687"/>
      <c r="LDO13" s="687"/>
      <c r="LDP13" s="687"/>
      <c r="LDQ13" s="687"/>
      <c r="LDR13" s="687"/>
      <c r="LDS13" s="687"/>
      <c r="LDT13" s="687"/>
      <c r="LDU13" s="687"/>
      <c r="LDV13" s="687"/>
      <c r="LDW13" s="687"/>
      <c r="LDX13" s="687"/>
      <c r="LDY13" s="687"/>
      <c r="LDZ13" s="687"/>
      <c r="LEA13" s="687"/>
      <c r="LEB13" s="687"/>
      <c r="LEC13" s="687"/>
      <c r="LED13" s="687"/>
      <c r="LEE13" s="687"/>
      <c r="LEF13" s="687"/>
      <c r="LEG13" s="687"/>
      <c r="LEH13" s="687"/>
      <c r="LEI13" s="687"/>
      <c r="LEJ13" s="687"/>
      <c r="LEK13" s="687"/>
      <c r="LEL13" s="687"/>
      <c r="LEM13" s="687"/>
      <c r="LEN13" s="687"/>
      <c r="LEO13" s="687"/>
      <c r="LEP13" s="687"/>
      <c r="LEQ13" s="687"/>
      <c r="LER13" s="687"/>
      <c r="LES13" s="687"/>
      <c r="LET13" s="687"/>
      <c r="LEU13" s="687"/>
      <c r="LEV13" s="687"/>
      <c r="LEW13" s="687"/>
      <c r="LEX13" s="687"/>
      <c r="LEY13" s="687"/>
      <c r="LEZ13" s="687"/>
      <c r="LFA13" s="687"/>
      <c r="LFB13" s="687"/>
      <c r="LFC13" s="687"/>
      <c r="LFD13" s="687"/>
      <c r="LFE13" s="687"/>
      <c r="LFF13" s="687"/>
      <c r="LFG13" s="687"/>
      <c r="LFH13" s="687"/>
      <c r="LFI13" s="687"/>
      <c r="LFJ13" s="687"/>
      <c r="LFK13" s="687"/>
      <c r="LFL13" s="687"/>
      <c r="LFM13" s="687"/>
      <c r="LFN13" s="687"/>
      <c r="LFO13" s="687"/>
      <c r="LFP13" s="687"/>
      <c r="LFQ13" s="687"/>
      <c r="LFR13" s="687"/>
      <c r="LFS13" s="687"/>
      <c r="LFT13" s="687"/>
      <c r="LFU13" s="687"/>
      <c r="LFV13" s="687"/>
      <c r="LFW13" s="687"/>
      <c r="LFX13" s="687"/>
      <c r="LFY13" s="687"/>
      <c r="LFZ13" s="687"/>
      <c r="LGA13" s="687"/>
      <c r="LGB13" s="687"/>
      <c r="LGC13" s="687"/>
      <c r="LGD13" s="687"/>
      <c r="LGE13" s="687"/>
      <c r="LGF13" s="687"/>
      <c r="LGG13" s="687"/>
      <c r="LGH13" s="687"/>
      <c r="LGI13" s="687"/>
      <c r="LGJ13" s="687"/>
      <c r="LGK13" s="687"/>
      <c r="LGL13" s="687"/>
      <c r="LGM13" s="687"/>
      <c r="LGN13" s="687"/>
      <c r="LGO13" s="687"/>
      <c r="LGP13" s="687"/>
      <c r="LGQ13" s="687"/>
      <c r="LGR13" s="687"/>
      <c r="LGS13" s="687"/>
      <c r="LGT13" s="687"/>
      <c r="LGU13" s="687"/>
      <c r="LGV13" s="687"/>
      <c r="LGW13" s="687"/>
      <c r="LGX13" s="687"/>
      <c r="LGY13" s="687"/>
      <c r="LGZ13" s="687"/>
      <c r="LHA13" s="687"/>
      <c r="LHB13" s="687"/>
      <c r="LHC13" s="687"/>
      <c r="LHD13" s="687"/>
      <c r="LHE13" s="687"/>
      <c r="LHF13" s="687"/>
      <c r="LHG13" s="687"/>
      <c r="LHH13" s="687"/>
      <c r="LHI13" s="687"/>
      <c r="LHJ13" s="687"/>
      <c r="LHK13" s="687"/>
      <c r="LHL13" s="687"/>
      <c r="LHM13" s="687"/>
      <c r="LHN13" s="687"/>
      <c r="LHO13" s="687"/>
      <c r="LHP13" s="687"/>
      <c r="LHQ13" s="687"/>
      <c r="LHR13" s="687"/>
      <c r="LHS13" s="687"/>
      <c r="LHT13" s="687"/>
      <c r="LHU13" s="687"/>
      <c r="LHV13" s="687"/>
      <c r="LHW13" s="687"/>
      <c r="LHX13" s="687"/>
      <c r="LHY13" s="687"/>
      <c r="LHZ13" s="687"/>
      <c r="LIA13" s="687"/>
      <c r="LIB13" s="687"/>
      <c r="LIC13" s="687"/>
      <c r="LID13" s="687"/>
      <c r="LIE13" s="687"/>
      <c r="LIF13" s="687"/>
      <c r="LIG13" s="687"/>
      <c r="LIH13" s="687"/>
      <c r="LII13" s="687"/>
      <c r="LIJ13" s="687"/>
      <c r="LIK13" s="687"/>
      <c r="LIL13" s="687"/>
      <c r="LIM13" s="687"/>
      <c r="LIN13" s="687"/>
      <c r="LIO13" s="687"/>
      <c r="LIP13" s="687"/>
      <c r="LIQ13" s="687"/>
      <c r="LIR13" s="687"/>
      <c r="LIS13" s="687"/>
      <c r="LIT13" s="687"/>
      <c r="LIU13" s="687"/>
      <c r="LIV13" s="687"/>
      <c r="LIW13" s="687"/>
      <c r="LIX13" s="687"/>
      <c r="LIY13" s="687"/>
      <c r="LIZ13" s="687"/>
      <c r="LJA13" s="687"/>
      <c r="LJB13" s="687"/>
      <c r="LJC13" s="687"/>
      <c r="LJD13" s="687"/>
      <c r="LJE13" s="687"/>
      <c r="LJF13" s="687"/>
      <c r="LJG13" s="687"/>
      <c r="LJH13" s="687"/>
      <c r="LJI13" s="687"/>
      <c r="LJJ13" s="687"/>
      <c r="LJK13" s="687"/>
      <c r="LJL13" s="687"/>
      <c r="LJM13" s="687"/>
      <c r="LJN13" s="687"/>
      <c r="LJO13" s="687"/>
      <c r="LJP13" s="687"/>
      <c r="LJQ13" s="687"/>
      <c r="LJR13" s="687"/>
      <c r="LJS13" s="687"/>
      <c r="LJT13" s="687"/>
      <c r="LJU13" s="687"/>
      <c r="LJV13" s="687"/>
      <c r="LJW13" s="687"/>
      <c r="LJX13" s="687"/>
      <c r="LJY13" s="687"/>
      <c r="LJZ13" s="687"/>
      <c r="LKA13" s="687"/>
      <c r="LKB13" s="687"/>
      <c r="LKC13" s="687"/>
      <c r="LKD13" s="687"/>
      <c r="LKE13" s="687"/>
      <c r="LKF13" s="687"/>
      <c r="LKG13" s="687"/>
      <c r="LKH13" s="687"/>
      <c r="LKI13" s="687"/>
      <c r="LKJ13" s="687"/>
      <c r="LKK13" s="687"/>
      <c r="LKL13" s="687"/>
      <c r="LKM13" s="687"/>
      <c r="LKN13" s="687"/>
      <c r="LKO13" s="687"/>
      <c r="LKP13" s="687"/>
      <c r="LKQ13" s="687"/>
      <c r="LKR13" s="687"/>
      <c r="LKS13" s="687"/>
      <c r="LKT13" s="687"/>
      <c r="LKU13" s="687"/>
      <c r="LKV13" s="687"/>
      <c r="LKW13" s="687"/>
      <c r="LKX13" s="687"/>
      <c r="LKY13" s="687"/>
      <c r="LKZ13" s="687"/>
      <c r="LLA13" s="687"/>
      <c r="LLB13" s="687"/>
      <c r="LLC13" s="687"/>
      <c r="LLD13" s="687"/>
      <c r="LLE13" s="687"/>
      <c r="LLF13" s="687"/>
      <c r="LLG13" s="687"/>
      <c r="LLH13" s="687"/>
      <c r="LLI13" s="687"/>
      <c r="LLJ13" s="687"/>
      <c r="LLK13" s="687"/>
      <c r="LLL13" s="687"/>
      <c r="LLM13" s="687"/>
      <c r="LLN13" s="687"/>
      <c r="LLO13" s="687"/>
      <c r="LLP13" s="687"/>
      <c r="LLQ13" s="687"/>
      <c r="LLR13" s="687"/>
      <c r="LLS13" s="687"/>
      <c r="LLT13" s="687"/>
      <c r="LLU13" s="687"/>
      <c r="LLV13" s="687"/>
      <c r="LLW13" s="687"/>
      <c r="LLX13" s="687"/>
      <c r="LLY13" s="687"/>
      <c r="LLZ13" s="687"/>
      <c r="LMA13" s="687"/>
      <c r="LMB13" s="687"/>
      <c r="LMC13" s="687"/>
      <c r="LMD13" s="687"/>
      <c r="LME13" s="687"/>
      <c r="LMF13" s="687"/>
      <c r="LMG13" s="687"/>
      <c r="LMH13" s="687"/>
      <c r="LMI13" s="687"/>
      <c r="LMJ13" s="687"/>
      <c r="LMK13" s="687"/>
      <c r="LML13" s="687"/>
      <c r="LMM13" s="687"/>
      <c r="LMN13" s="687"/>
      <c r="LMO13" s="687"/>
      <c r="LMP13" s="687"/>
      <c r="LMQ13" s="687"/>
      <c r="LMR13" s="687"/>
      <c r="LMS13" s="687"/>
      <c r="LMT13" s="687"/>
      <c r="LMU13" s="687"/>
      <c r="LMV13" s="687"/>
      <c r="LMW13" s="687"/>
      <c r="LMX13" s="687"/>
      <c r="LMY13" s="687"/>
      <c r="LMZ13" s="687"/>
      <c r="LNA13" s="687"/>
      <c r="LNB13" s="687"/>
      <c r="LNC13" s="687"/>
      <c r="LND13" s="687"/>
      <c r="LNE13" s="687"/>
      <c r="LNF13" s="687"/>
      <c r="LNG13" s="687"/>
      <c r="LNH13" s="687"/>
      <c r="LNI13" s="687"/>
      <c r="LNJ13" s="687"/>
      <c r="LNK13" s="687"/>
      <c r="LNL13" s="687"/>
      <c r="LNM13" s="687"/>
      <c r="LNN13" s="687"/>
      <c r="LNO13" s="687"/>
      <c r="LNP13" s="687"/>
      <c r="LNQ13" s="687"/>
      <c r="LNR13" s="687"/>
      <c r="LNS13" s="687"/>
      <c r="LNT13" s="687"/>
      <c r="LNU13" s="687"/>
      <c r="LNV13" s="687"/>
      <c r="LNW13" s="687"/>
      <c r="LNX13" s="687"/>
      <c r="LNY13" s="687"/>
      <c r="LNZ13" s="687"/>
      <c r="LOA13" s="687"/>
      <c r="LOB13" s="687"/>
      <c r="LOC13" s="687"/>
      <c r="LOD13" s="687"/>
      <c r="LOE13" s="687"/>
      <c r="LOF13" s="687"/>
      <c r="LOG13" s="687"/>
      <c r="LOH13" s="687"/>
      <c r="LOI13" s="687"/>
      <c r="LOJ13" s="687"/>
      <c r="LOK13" s="687"/>
      <c r="LOL13" s="687"/>
      <c r="LOM13" s="687"/>
      <c r="LON13" s="687"/>
      <c r="LOO13" s="687"/>
      <c r="LOP13" s="687"/>
      <c r="LOQ13" s="687"/>
      <c r="LOR13" s="687"/>
      <c r="LOS13" s="687"/>
      <c r="LOT13" s="687"/>
      <c r="LOU13" s="687"/>
      <c r="LOV13" s="687"/>
      <c r="LOW13" s="687"/>
      <c r="LOX13" s="687"/>
      <c r="LOY13" s="687"/>
      <c r="LOZ13" s="687"/>
      <c r="LPA13" s="687"/>
      <c r="LPB13" s="687"/>
      <c r="LPC13" s="687"/>
      <c r="LPD13" s="687"/>
      <c r="LPE13" s="687"/>
      <c r="LPF13" s="687"/>
      <c r="LPG13" s="687"/>
      <c r="LPH13" s="687"/>
      <c r="LPI13" s="687"/>
      <c r="LPJ13" s="687"/>
      <c r="LPK13" s="687"/>
      <c r="LPL13" s="687"/>
      <c r="LPM13" s="687"/>
      <c r="LPN13" s="687"/>
      <c r="LPO13" s="687"/>
      <c r="LPP13" s="687"/>
      <c r="LPQ13" s="687"/>
      <c r="LPR13" s="687"/>
      <c r="LPS13" s="687"/>
      <c r="LPT13" s="687"/>
      <c r="LPU13" s="687"/>
      <c r="LPV13" s="687"/>
      <c r="LPW13" s="687"/>
      <c r="LPX13" s="687"/>
      <c r="LPY13" s="687"/>
      <c r="LPZ13" s="687"/>
      <c r="LQA13" s="687"/>
      <c r="LQB13" s="687"/>
      <c r="LQC13" s="687"/>
      <c r="LQD13" s="687"/>
      <c r="LQE13" s="687"/>
      <c r="LQF13" s="687"/>
      <c r="LQG13" s="687"/>
      <c r="LQH13" s="687"/>
      <c r="LQI13" s="687"/>
      <c r="LQJ13" s="687"/>
      <c r="LQK13" s="687"/>
      <c r="LQL13" s="687"/>
      <c r="LQM13" s="687"/>
      <c r="LQN13" s="687"/>
      <c r="LQO13" s="687"/>
      <c r="LQP13" s="687"/>
      <c r="LQQ13" s="687"/>
      <c r="LQR13" s="687"/>
      <c r="LQS13" s="687"/>
      <c r="LQT13" s="687"/>
      <c r="LQU13" s="687"/>
      <c r="LQV13" s="687"/>
      <c r="LQW13" s="687"/>
      <c r="LQX13" s="687"/>
      <c r="LQY13" s="687"/>
      <c r="LQZ13" s="687"/>
      <c r="LRA13" s="687"/>
      <c r="LRB13" s="687"/>
      <c r="LRC13" s="687"/>
      <c r="LRD13" s="687"/>
      <c r="LRE13" s="687"/>
      <c r="LRF13" s="687"/>
      <c r="LRG13" s="687"/>
      <c r="LRH13" s="687"/>
      <c r="LRI13" s="687"/>
      <c r="LRJ13" s="687"/>
      <c r="LRK13" s="687"/>
      <c r="LRL13" s="687"/>
      <c r="LRM13" s="687"/>
      <c r="LRN13" s="687"/>
      <c r="LRO13" s="687"/>
      <c r="LRP13" s="687"/>
      <c r="LRQ13" s="687"/>
      <c r="LRR13" s="687"/>
      <c r="LRS13" s="687"/>
      <c r="LRT13" s="687"/>
      <c r="LRU13" s="687"/>
      <c r="LRV13" s="687"/>
      <c r="LRW13" s="687"/>
      <c r="LRX13" s="687"/>
      <c r="LRY13" s="687"/>
      <c r="LRZ13" s="687"/>
      <c r="LSA13" s="687"/>
      <c r="LSB13" s="687"/>
      <c r="LSC13" s="687"/>
      <c r="LSD13" s="687"/>
      <c r="LSE13" s="687"/>
      <c r="LSF13" s="687"/>
      <c r="LSG13" s="687"/>
      <c r="LSH13" s="687"/>
      <c r="LSI13" s="687"/>
      <c r="LSJ13" s="687"/>
      <c r="LSK13" s="687"/>
      <c r="LSL13" s="687"/>
      <c r="LSM13" s="687"/>
      <c r="LSN13" s="687"/>
      <c r="LSO13" s="687"/>
      <c r="LSP13" s="687"/>
      <c r="LSQ13" s="687"/>
      <c r="LSR13" s="687"/>
      <c r="LSS13" s="687"/>
      <c r="LST13" s="687"/>
      <c r="LSU13" s="687"/>
      <c r="LSV13" s="687"/>
      <c r="LSW13" s="687"/>
      <c r="LSX13" s="687"/>
      <c r="LSY13" s="687"/>
      <c r="LSZ13" s="687"/>
      <c r="LTA13" s="687"/>
      <c r="LTB13" s="687"/>
      <c r="LTC13" s="687"/>
      <c r="LTD13" s="687"/>
      <c r="LTE13" s="687"/>
      <c r="LTF13" s="687"/>
      <c r="LTG13" s="687"/>
      <c r="LTH13" s="687"/>
      <c r="LTI13" s="687"/>
      <c r="LTJ13" s="687"/>
      <c r="LTK13" s="687"/>
      <c r="LTL13" s="687"/>
      <c r="LTM13" s="687"/>
      <c r="LTN13" s="687"/>
      <c r="LTO13" s="687"/>
      <c r="LTP13" s="687"/>
      <c r="LTQ13" s="687"/>
      <c r="LTR13" s="687"/>
      <c r="LTS13" s="687"/>
      <c r="LTT13" s="687"/>
      <c r="LTU13" s="687"/>
      <c r="LTV13" s="687"/>
      <c r="LTW13" s="687"/>
      <c r="LTX13" s="687"/>
      <c r="LTY13" s="687"/>
      <c r="LTZ13" s="687"/>
      <c r="LUA13" s="687"/>
      <c r="LUB13" s="687"/>
      <c r="LUC13" s="687"/>
      <c r="LUD13" s="687"/>
      <c r="LUE13" s="687"/>
      <c r="LUF13" s="687"/>
      <c r="LUG13" s="687"/>
      <c r="LUH13" s="687"/>
      <c r="LUI13" s="687"/>
      <c r="LUJ13" s="687"/>
      <c r="LUK13" s="687"/>
      <c r="LUL13" s="687"/>
      <c r="LUM13" s="687"/>
      <c r="LUN13" s="687"/>
      <c r="LUO13" s="687"/>
      <c r="LUP13" s="687"/>
      <c r="LUQ13" s="687"/>
      <c r="LUR13" s="687"/>
      <c r="LUS13" s="687"/>
      <c r="LUT13" s="687"/>
      <c r="LUU13" s="687"/>
      <c r="LUV13" s="687"/>
      <c r="LUW13" s="687"/>
      <c r="LUX13" s="687"/>
      <c r="LUY13" s="687"/>
      <c r="LUZ13" s="687"/>
      <c r="LVA13" s="687"/>
      <c r="LVB13" s="687"/>
      <c r="LVC13" s="687"/>
      <c r="LVD13" s="687"/>
      <c r="LVE13" s="687"/>
      <c r="LVF13" s="687"/>
      <c r="LVG13" s="687"/>
      <c r="LVH13" s="687"/>
      <c r="LVI13" s="687"/>
      <c r="LVJ13" s="687"/>
      <c r="LVK13" s="687"/>
      <c r="LVL13" s="687"/>
      <c r="LVM13" s="687"/>
      <c r="LVN13" s="687"/>
      <c r="LVO13" s="687"/>
      <c r="LVP13" s="687"/>
      <c r="LVQ13" s="687"/>
      <c r="LVR13" s="687"/>
      <c r="LVS13" s="687"/>
      <c r="LVT13" s="687"/>
      <c r="LVU13" s="687"/>
      <c r="LVV13" s="687"/>
      <c r="LVW13" s="687"/>
      <c r="LVX13" s="687"/>
      <c r="LVY13" s="687"/>
      <c r="LVZ13" s="687"/>
      <c r="LWA13" s="687"/>
      <c r="LWB13" s="687"/>
      <c r="LWC13" s="687"/>
      <c r="LWD13" s="687"/>
      <c r="LWE13" s="687"/>
      <c r="LWF13" s="687"/>
      <c r="LWG13" s="687"/>
      <c r="LWH13" s="687"/>
      <c r="LWI13" s="687"/>
      <c r="LWJ13" s="687"/>
      <c r="LWK13" s="687"/>
      <c r="LWL13" s="687"/>
      <c r="LWM13" s="687"/>
      <c r="LWN13" s="687"/>
      <c r="LWO13" s="687"/>
      <c r="LWP13" s="687"/>
      <c r="LWQ13" s="687"/>
      <c r="LWR13" s="687"/>
      <c r="LWS13" s="687"/>
      <c r="LWT13" s="687"/>
      <c r="LWU13" s="687"/>
      <c r="LWV13" s="687"/>
      <c r="LWW13" s="687"/>
      <c r="LWX13" s="687"/>
      <c r="LWY13" s="687"/>
      <c r="LWZ13" s="687"/>
      <c r="LXA13" s="687"/>
      <c r="LXB13" s="687"/>
      <c r="LXC13" s="687"/>
      <c r="LXD13" s="687"/>
      <c r="LXE13" s="687"/>
      <c r="LXF13" s="687"/>
      <c r="LXG13" s="687"/>
      <c r="LXH13" s="687"/>
      <c r="LXI13" s="687"/>
      <c r="LXJ13" s="687"/>
      <c r="LXK13" s="687"/>
      <c r="LXL13" s="687"/>
      <c r="LXM13" s="687"/>
      <c r="LXN13" s="687"/>
      <c r="LXO13" s="687"/>
      <c r="LXP13" s="687"/>
      <c r="LXQ13" s="687"/>
      <c r="LXR13" s="687"/>
      <c r="LXS13" s="687"/>
      <c r="LXT13" s="687"/>
      <c r="LXU13" s="687"/>
      <c r="LXV13" s="687"/>
      <c r="LXW13" s="687"/>
      <c r="LXX13" s="687"/>
      <c r="LXY13" s="687"/>
      <c r="LXZ13" s="687"/>
      <c r="LYA13" s="687"/>
      <c r="LYB13" s="687"/>
      <c r="LYC13" s="687"/>
      <c r="LYD13" s="687"/>
      <c r="LYE13" s="687"/>
      <c r="LYF13" s="687"/>
      <c r="LYG13" s="687"/>
      <c r="LYH13" s="687"/>
      <c r="LYI13" s="687"/>
      <c r="LYJ13" s="687"/>
      <c r="LYK13" s="687"/>
      <c r="LYL13" s="687"/>
      <c r="LYM13" s="687"/>
      <c r="LYN13" s="687"/>
      <c r="LYO13" s="687"/>
      <c r="LYP13" s="687"/>
      <c r="LYQ13" s="687"/>
      <c r="LYR13" s="687"/>
      <c r="LYS13" s="687"/>
      <c r="LYT13" s="687"/>
      <c r="LYU13" s="687"/>
      <c r="LYV13" s="687"/>
      <c r="LYW13" s="687"/>
      <c r="LYX13" s="687"/>
      <c r="LYY13" s="687"/>
      <c r="LYZ13" s="687"/>
      <c r="LZA13" s="687"/>
      <c r="LZB13" s="687"/>
      <c r="LZC13" s="687"/>
      <c r="LZD13" s="687"/>
      <c r="LZE13" s="687"/>
      <c r="LZF13" s="687"/>
      <c r="LZG13" s="687"/>
      <c r="LZH13" s="687"/>
      <c r="LZI13" s="687"/>
      <c r="LZJ13" s="687"/>
      <c r="LZK13" s="687"/>
      <c r="LZL13" s="687"/>
      <c r="LZM13" s="687"/>
      <c r="LZN13" s="687"/>
      <c r="LZO13" s="687"/>
      <c r="LZP13" s="687"/>
      <c r="LZQ13" s="687"/>
      <c r="LZR13" s="687"/>
      <c r="LZS13" s="687"/>
      <c r="LZT13" s="687"/>
      <c r="LZU13" s="687"/>
      <c r="LZV13" s="687"/>
      <c r="LZW13" s="687"/>
      <c r="LZX13" s="687"/>
      <c r="LZY13" s="687"/>
      <c r="LZZ13" s="687"/>
      <c r="MAA13" s="687"/>
      <c r="MAB13" s="687"/>
      <c r="MAC13" s="687"/>
      <c r="MAD13" s="687"/>
      <c r="MAE13" s="687"/>
      <c r="MAF13" s="687"/>
      <c r="MAG13" s="687"/>
      <c r="MAH13" s="687"/>
      <c r="MAI13" s="687"/>
      <c r="MAJ13" s="687"/>
      <c r="MAK13" s="687"/>
      <c r="MAL13" s="687"/>
      <c r="MAM13" s="687"/>
      <c r="MAN13" s="687"/>
      <c r="MAO13" s="687"/>
      <c r="MAP13" s="687"/>
      <c r="MAQ13" s="687"/>
      <c r="MAR13" s="687"/>
      <c r="MAS13" s="687"/>
      <c r="MAT13" s="687"/>
      <c r="MAU13" s="687"/>
      <c r="MAV13" s="687"/>
      <c r="MAW13" s="687"/>
      <c r="MAX13" s="687"/>
      <c r="MAY13" s="687"/>
      <c r="MAZ13" s="687"/>
      <c r="MBA13" s="687"/>
      <c r="MBB13" s="687"/>
      <c r="MBC13" s="687"/>
      <c r="MBD13" s="687"/>
      <c r="MBE13" s="687"/>
      <c r="MBF13" s="687"/>
      <c r="MBG13" s="687"/>
      <c r="MBH13" s="687"/>
      <c r="MBI13" s="687"/>
      <c r="MBJ13" s="687"/>
      <c r="MBK13" s="687"/>
      <c r="MBL13" s="687"/>
      <c r="MBM13" s="687"/>
      <c r="MBN13" s="687"/>
      <c r="MBO13" s="687"/>
      <c r="MBP13" s="687"/>
      <c r="MBQ13" s="687"/>
      <c r="MBR13" s="687"/>
      <c r="MBS13" s="687"/>
      <c r="MBT13" s="687"/>
      <c r="MBU13" s="687"/>
      <c r="MBV13" s="687"/>
      <c r="MBW13" s="687"/>
      <c r="MBX13" s="687"/>
      <c r="MBY13" s="687"/>
      <c r="MBZ13" s="687"/>
      <c r="MCA13" s="687"/>
      <c r="MCB13" s="687"/>
      <c r="MCC13" s="687"/>
      <c r="MCD13" s="687"/>
      <c r="MCE13" s="687"/>
      <c r="MCF13" s="687"/>
      <c r="MCG13" s="687"/>
      <c r="MCH13" s="687"/>
      <c r="MCI13" s="687"/>
      <c r="MCJ13" s="687"/>
      <c r="MCK13" s="687"/>
      <c r="MCL13" s="687"/>
      <c r="MCM13" s="687"/>
      <c r="MCN13" s="687"/>
      <c r="MCO13" s="687"/>
      <c r="MCP13" s="687"/>
      <c r="MCQ13" s="687"/>
      <c r="MCR13" s="687"/>
      <c r="MCS13" s="687"/>
      <c r="MCT13" s="687"/>
      <c r="MCU13" s="687"/>
      <c r="MCV13" s="687"/>
      <c r="MCW13" s="687"/>
      <c r="MCX13" s="687"/>
      <c r="MCY13" s="687"/>
      <c r="MCZ13" s="687"/>
      <c r="MDA13" s="687"/>
      <c r="MDB13" s="687"/>
      <c r="MDC13" s="687"/>
      <c r="MDD13" s="687"/>
      <c r="MDE13" s="687"/>
      <c r="MDF13" s="687"/>
      <c r="MDG13" s="687"/>
      <c r="MDH13" s="687"/>
      <c r="MDI13" s="687"/>
      <c r="MDJ13" s="687"/>
      <c r="MDK13" s="687"/>
      <c r="MDL13" s="687"/>
      <c r="MDM13" s="687"/>
      <c r="MDN13" s="687"/>
      <c r="MDO13" s="687"/>
      <c r="MDP13" s="687"/>
      <c r="MDQ13" s="687"/>
      <c r="MDR13" s="687"/>
      <c r="MDS13" s="687"/>
      <c r="MDT13" s="687"/>
      <c r="MDU13" s="687"/>
      <c r="MDV13" s="687"/>
      <c r="MDW13" s="687"/>
      <c r="MDX13" s="687"/>
      <c r="MDY13" s="687"/>
      <c r="MDZ13" s="687"/>
      <c r="MEA13" s="687"/>
      <c r="MEB13" s="687"/>
      <c r="MEC13" s="687"/>
      <c r="MED13" s="687"/>
      <c r="MEE13" s="687"/>
      <c r="MEF13" s="687"/>
      <c r="MEG13" s="687"/>
      <c r="MEH13" s="687"/>
      <c r="MEI13" s="687"/>
      <c r="MEJ13" s="687"/>
      <c r="MEK13" s="687"/>
      <c r="MEL13" s="687"/>
      <c r="MEM13" s="687"/>
      <c r="MEN13" s="687"/>
      <c r="MEO13" s="687"/>
      <c r="MEP13" s="687"/>
      <c r="MEQ13" s="687"/>
      <c r="MER13" s="687"/>
      <c r="MES13" s="687"/>
      <c r="MET13" s="687"/>
      <c r="MEU13" s="687"/>
      <c r="MEV13" s="687"/>
      <c r="MEW13" s="687"/>
      <c r="MEX13" s="687"/>
      <c r="MEY13" s="687"/>
      <c r="MEZ13" s="687"/>
      <c r="MFA13" s="687"/>
      <c r="MFB13" s="687"/>
      <c r="MFC13" s="687"/>
      <c r="MFD13" s="687"/>
      <c r="MFE13" s="687"/>
      <c r="MFF13" s="687"/>
      <c r="MFG13" s="687"/>
      <c r="MFH13" s="687"/>
      <c r="MFI13" s="687"/>
      <c r="MFJ13" s="687"/>
      <c r="MFK13" s="687"/>
      <c r="MFL13" s="687"/>
      <c r="MFM13" s="687"/>
      <c r="MFN13" s="687"/>
      <c r="MFO13" s="687"/>
      <c r="MFP13" s="687"/>
      <c r="MFQ13" s="687"/>
      <c r="MFR13" s="687"/>
      <c r="MFS13" s="687"/>
      <c r="MFT13" s="687"/>
      <c r="MFU13" s="687"/>
      <c r="MFV13" s="687"/>
      <c r="MFW13" s="687"/>
      <c r="MFX13" s="687"/>
      <c r="MFY13" s="687"/>
      <c r="MFZ13" s="687"/>
      <c r="MGA13" s="687"/>
      <c r="MGB13" s="687"/>
      <c r="MGC13" s="687"/>
      <c r="MGD13" s="687"/>
      <c r="MGE13" s="687"/>
      <c r="MGF13" s="687"/>
      <c r="MGG13" s="687"/>
      <c r="MGH13" s="687"/>
      <c r="MGI13" s="687"/>
      <c r="MGJ13" s="687"/>
      <c r="MGK13" s="687"/>
      <c r="MGL13" s="687"/>
      <c r="MGM13" s="687"/>
      <c r="MGN13" s="687"/>
      <c r="MGO13" s="687"/>
      <c r="MGP13" s="687"/>
      <c r="MGQ13" s="687"/>
      <c r="MGR13" s="687"/>
      <c r="MGS13" s="687"/>
      <c r="MGT13" s="687"/>
      <c r="MGU13" s="687"/>
      <c r="MGV13" s="687"/>
      <c r="MGW13" s="687"/>
      <c r="MGX13" s="687"/>
      <c r="MGY13" s="687"/>
      <c r="MGZ13" s="687"/>
      <c r="MHA13" s="687"/>
      <c r="MHB13" s="687"/>
      <c r="MHC13" s="687"/>
      <c r="MHD13" s="687"/>
      <c r="MHE13" s="687"/>
      <c r="MHF13" s="687"/>
      <c r="MHG13" s="687"/>
      <c r="MHH13" s="687"/>
      <c r="MHI13" s="687"/>
      <c r="MHJ13" s="687"/>
      <c r="MHK13" s="687"/>
      <c r="MHL13" s="687"/>
      <c r="MHM13" s="687"/>
      <c r="MHN13" s="687"/>
      <c r="MHO13" s="687"/>
      <c r="MHP13" s="687"/>
      <c r="MHQ13" s="687"/>
      <c r="MHR13" s="687"/>
      <c r="MHS13" s="687"/>
      <c r="MHT13" s="687"/>
      <c r="MHU13" s="687"/>
      <c r="MHV13" s="687"/>
      <c r="MHW13" s="687"/>
      <c r="MHX13" s="687"/>
      <c r="MHY13" s="687"/>
      <c r="MHZ13" s="687"/>
      <c r="MIA13" s="687"/>
      <c r="MIB13" s="687"/>
      <c r="MIC13" s="687"/>
      <c r="MID13" s="687"/>
      <c r="MIE13" s="687"/>
      <c r="MIF13" s="687"/>
      <c r="MIG13" s="687"/>
      <c r="MIH13" s="687"/>
      <c r="MII13" s="687"/>
      <c r="MIJ13" s="687"/>
      <c r="MIK13" s="687"/>
      <c r="MIL13" s="687"/>
      <c r="MIM13" s="687"/>
      <c r="MIN13" s="687"/>
      <c r="MIO13" s="687"/>
      <c r="MIP13" s="687"/>
      <c r="MIQ13" s="687"/>
      <c r="MIR13" s="687"/>
      <c r="MIS13" s="687"/>
      <c r="MIT13" s="687"/>
      <c r="MIU13" s="687"/>
      <c r="MIV13" s="687"/>
      <c r="MIW13" s="687"/>
      <c r="MIX13" s="687"/>
      <c r="MIY13" s="687"/>
      <c r="MIZ13" s="687"/>
      <c r="MJA13" s="687"/>
      <c r="MJB13" s="687"/>
      <c r="MJC13" s="687"/>
      <c r="MJD13" s="687"/>
      <c r="MJE13" s="687"/>
      <c r="MJF13" s="687"/>
      <c r="MJG13" s="687"/>
      <c r="MJH13" s="687"/>
      <c r="MJI13" s="687"/>
      <c r="MJJ13" s="687"/>
      <c r="MJK13" s="687"/>
      <c r="MJL13" s="687"/>
      <c r="MJM13" s="687"/>
      <c r="MJN13" s="687"/>
      <c r="MJO13" s="687"/>
      <c r="MJP13" s="687"/>
      <c r="MJQ13" s="687"/>
      <c r="MJR13" s="687"/>
      <c r="MJS13" s="687"/>
      <c r="MJT13" s="687"/>
      <c r="MJU13" s="687"/>
      <c r="MJV13" s="687"/>
      <c r="MJW13" s="687"/>
      <c r="MJX13" s="687"/>
      <c r="MJY13" s="687"/>
      <c r="MJZ13" s="687"/>
      <c r="MKA13" s="687"/>
      <c r="MKB13" s="687"/>
      <c r="MKC13" s="687"/>
      <c r="MKD13" s="687"/>
      <c r="MKE13" s="687"/>
      <c r="MKF13" s="687"/>
      <c r="MKG13" s="687"/>
      <c r="MKH13" s="687"/>
      <c r="MKI13" s="687"/>
      <c r="MKJ13" s="687"/>
      <c r="MKK13" s="687"/>
      <c r="MKL13" s="687"/>
      <c r="MKM13" s="687"/>
      <c r="MKN13" s="687"/>
      <c r="MKO13" s="687"/>
      <c r="MKP13" s="687"/>
      <c r="MKQ13" s="687"/>
      <c r="MKR13" s="687"/>
      <c r="MKS13" s="687"/>
      <c r="MKT13" s="687"/>
      <c r="MKU13" s="687"/>
      <c r="MKV13" s="687"/>
      <c r="MKW13" s="687"/>
      <c r="MKX13" s="687"/>
      <c r="MKY13" s="687"/>
      <c r="MKZ13" s="687"/>
      <c r="MLA13" s="687"/>
      <c r="MLB13" s="687"/>
      <c r="MLC13" s="687"/>
      <c r="MLD13" s="687"/>
      <c r="MLE13" s="687"/>
      <c r="MLF13" s="687"/>
      <c r="MLG13" s="687"/>
      <c r="MLH13" s="687"/>
      <c r="MLI13" s="687"/>
      <c r="MLJ13" s="687"/>
      <c r="MLK13" s="687"/>
      <c r="MLL13" s="687"/>
      <c r="MLM13" s="687"/>
      <c r="MLN13" s="687"/>
      <c r="MLO13" s="687"/>
      <c r="MLP13" s="687"/>
      <c r="MLQ13" s="687"/>
      <c r="MLR13" s="687"/>
      <c r="MLS13" s="687"/>
      <c r="MLT13" s="687"/>
      <c r="MLU13" s="687"/>
      <c r="MLV13" s="687"/>
      <c r="MLW13" s="687"/>
      <c r="MLX13" s="687"/>
      <c r="MLY13" s="687"/>
      <c r="MLZ13" s="687"/>
      <c r="MMA13" s="687"/>
      <c r="MMB13" s="687"/>
      <c r="MMC13" s="687"/>
      <c r="MMD13" s="687"/>
      <c r="MME13" s="687"/>
      <c r="MMF13" s="687"/>
      <c r="MMG13" s="687"/>
      <c r="MMH13" s="687"/>
      <c r="MMI13" s="687"/>
      <c r="MMJ13" s="687"/>
      <c r="MMK13" s="687"/>
      <c r="MML13" s="687"/>
      <c r="MMM13" s="687"/>
      <c r="MMN13" s="687"/>
      <c r="MMO13" s="687"/>
      <c r="MMP13" s="687"/>
      <c r="MMQ13" s="687"/>
      <c r="MMR13" s="687"/>
      <c r="MMS13" s="687"/>
      <c r="MMT13" s="687"/>
      <c r="MMU13" s="687"/>
      <c r="MMV13" s="687"/>
      <c r="MMW13" s="687"/>
      <c r="MMX13" s="687"/>
      <c r="MMY13" s="687"/>
      <c r="MMZ13" s="687"/>
      <c r="MNA13" s="687"/>
      <c r="MNB13" s="687"/>
      <c r="MNC13" s="687"/>
      <c r="MND13" s="687"/>
      <c r="MNE13" s="687"/>
      <c r="MNF13" s="687"/>
      <c r="MNG13" s="687"/>
      <c r="MNH13" s="687"/>
      <c r="MNI13" s="687"/>
      <c r="MNJ13" s="687"/>
      <c r="MNK13" s="687"/>
      <c r="MNL13" s="687"/>
      <c r="MNM13" s="687"/>
      <c r="MNN13" s="687"/>
      <c r="MNO13" s="687"/>
      <c r="MNP13" s="687"/>
      <c r="MNQ13" s="687"/>
      <c r="MNR13" s="687"/>
      <c r="MNS13" s="687"/>
      <c r="MNT13" s="687"/>
      <c r="MNU13" s="687"/>
      <c r="MNV13" s="687"/>
      <c r="MNW13" s="687"/>
      <c r="MNX13" s="687"/>
      <c r="MNY13" s="687"/>
      <c r="MNZ13" s="687"/>
      <c r="MOA13" s="687"/>
      <c r="MOB13" s="687"/>
      <c r="MOC13" s="687"/>
      <c r="MOD13" s="687"/>
      <c r="MOE13" s="687"/>
      <c r="MOF13" s="687"/>
      <c r="MOG13" s="687"/>
      <c r="MOH13" s="687"/>
      <c r="MOI13" s="687"/>
      <c r="MOJ13" s="687"/>
      <c r="MOK13" s="687"/>
      <c r="MOL13" s="687"/>
      <c r="MOM13" s="687"/>
      <c r="MON13" s="687"/>
      <c r="MOO13" s="687"/>
      <c r="MOP13" s="687"/>
      <c r="MOQ13" s="687"/>
      <c r="MOR13" s="687"/>
      <c r="MOS13" s="687"/>
      <c r="MOT13" s="687"/>
      <c r="MOU13" s="687"/>
      <c r="MOV13" s="687"/>
      <c r="MOW13" s="687"/>
      <c r="MOX13" s="687"/>
      <c r="MOY13" s="687"/>
      <c r="MOZ13" s="687"/>
      <c r="MPA13" s="687"/>
      <c r="MPB13" s="687"/>
      <c r="MPC13" s="687"/>
      <c r="MPD13" s="687"/>
      <c r="MPE13" s="687"/>
      <c r="MPF13" s="687"/>
      <c r="MPG13" s="687"/>
      <c r="MPH13" s="687"/>
      <c r="MPI13" s="687"/>
      <c r="MPJ13" s="687"/>
      <c r="MPK13" s="687"/>
      <c r="MPL13" s="687"/>
      <c r="MPM13" s="687"/>
      <c r="MPN13" s="687"/>
      <c r="MPO13" s="687"/>
      <c r="MPP13" s="687"/>
      <c r="MPQ13" s="687"/>
      <c r="MPR13" s="687"/>
      <c r="MPS13" s="687"/>
      <c r="MPT13" s="687"/>
      <c r="MPU13" s="687"/>
      <c r="MPV13" s="687"/>
      <c r="MPW13" s="687"/>
      <c r="MPX13" s="687"/>
      <c r="MPY13" s="687"/>
      <c r="MPZ13" s="687"/>
      <c r="MQA13" s="687"/>
      <c r="MQB13" s="687"/>
      <c r="MQC13" s="687"/>
      <c r="MQD13" s="687"/>
      <c r="MQE13" s="687"/>
      <c r="MQF13" s="687"/>
      <c r="MQG13" s="687"/>
      <c r="MQH13" s="687"/>
      <c r="MQI13" s="687"/>
      <c r="MQJ13" s="687"/>
      <c r="MQK13" s="687"/>
      <c r="MQL13" s="687"/>
      <c r="MQM13" s="687"/>
      <c r="MQN13" s="687"/>
      <c r="MQO13" s="687"/>
      <c r="MQP13" s="687"/>
      <c r="MQQ13" s="687"/>
      <c r="MQR13" s="687"/>
      <c r="MQS13" s="687"/>
      <c r="MQT13" s="687"/>
      <c r="MQU13" s="687"/>
      <c r="MQV13" s="687"/>
      <c r="MQW13" s="687"/>
      <c r="MQX13" s="687"/>
      <c r="MQY13" s="687"/>
      <c r="MQZ13" s="687"/>
      <c r="MRA13" s="687"/>
      <c r="MRB13" s="687"/>
      <c r="MRC13" s="687"/>
      <c r="MRD13" s="687"/>
      <c r="MRE13" s="687"/>
      <c r="MRF13" s="687"/>
      <c r="MRG13" s="687"/>
      <c r="MRH13" s="687"/>
      <c r="MRI13" s="687"/>
      <c r="MRJ13" s="687"/>
      <c r="MRK13" s="687"/>
      <c r="MRL13" s="687"/>
      <c r="MRM13" s="687"/>
      <c r="MRN13" s="687"/>
      <c r="MRO13" s="687"/>
      <c r="MRP13" s="687"/>
      <c r="MRQ13" s="687"/>
      <c r="MRR13" s="687"/>
      <c r="MRS13" s="687"/>
      <c r="MRT13" s="687"/>
      <c r="MRU13" s="687"/>
      <c r="MRV13" s="687"/>
      <c r="MRW13" s="687"/>
      <c r="MRX13" s="687"/>
      <c r="MRY13" s="687"/>
      <c r="MRZ13" s="687"/>
      <c r="MSA13" s="687"/>
      <c r="MSB13" s="687"/>
      <c r="MSC13" s="687"/>
      <c r="MSD13" s="687"/>
      <c r="MSE13" s="687"/>
      <c r="MSF13" s="687"/>
      <c r="MSG13" s="687"/>
      <c r="MSH13" s="687"/>
      <c r="MSI13" s="687"/>
      <c r="MSJ13" s="687"/>
      <c r="MSK13" s="687"/>
      <c r="MSL13" s="687"/>
      <c r="MSM13" s="687"/>
      <c r="MSN13" s="687"/>
      <c r="MSO13" s="687"/>
      <c r="MSP13" s="687"/>
      <c r="MSQ13" s="687"/>
      <c r="MSR13" s="687"/>
      <c r="MSS13" s="687"/>
      <c r="MST13" s="687"/>
      <c r="MSU13" s="687"/>
      <c r="MSV13" s="687"/>
      <c r="MSW13" s="687"/>
      <c r="MSX13" s="687"/>
      <c r="MSY13" s="687"/>
      <c r="MSZ13" s="687"/>
      <c r="MTA13" s="687"/>
      <c r="MTB13" s="687"/>
      <c r="MTC13" s="687"/>
      <c r="MTD13" s="687"/>
      <c r="MTE13" s="687"/>
      <c r="MTF13" s="687"/>
      <c r="MTG13" s="687"/>
      <c r="MTH13" s="687"/>
      <c r="MTI13" s="687"/>
      <c r="MTJ13" s="687"/>
      <c r="MTK13" s="687"/>
      <c r="MTL13" s="687"/>
      <c r="MTM13" s="687"/>
      <c r="MTN13" s="687"/>
      <c r="MTO13" s="687"/>
      <c r="MTP13" s="687"/>
      <c r="MTQ13" s="687"/>
      <c r="MTR13" s="687"/>
      <c r="MTS13" s="687"/>
      <c r="MTT13" s="687"/>
      <c r="MTU13" s="687"/>
      <c r="MTV13" s="687"/>
      <c r="MTW13" s="687"/>
      <c r="MTX13" s="687"/>
      <c r="MTY13" s="687"/>
      <c r="MTZ13" s="687"/>
      <c r="MUA13" s="687"/>
      <c r="MUB13" s="687"/>
      <c r="MUC13" s="687"/>
      <c r="MUD13" s="687"/>
      <c r="MUE13" s="687"/>
      <c r="MUF13" s="687"/>
      <c r="MUG13" s="687"/>
      <c r="MUH13" s="687"/>
      <c r="MUI13" s="687"/>
      <c r="MUJ13" s="687"/>
      <c r="MUK13" s="687"/>
      <c r="MUL13" s="687"/>
      <c r="MUM13" s="687"/>
      <c r="MUN13" s="687"/>
      <c r="MUO13" s="687"/>
      <c r="MUP13" s="687"/>
      <c r="MUQ13" s="687"/>
      <c r="MUR13" s="687"/>
      <c r="MUS13" s="687"/>
      <c r="MUT13" s="687"/>
      <c r="MUU13" s="687"/>
      <c r="MUV13" s="687"/>
      <c r="MUW13" s="687"/>
      <c r="MUX13" s="687"/>
      <c r="MUY13" s="687"/>
      <c r="MUZ13" s="687"/>
      <c r="MVA13" s="687"/>
      <c r="MVB13" s="687"/>
      <c r="MVC13" s="687"/>
      <c r="MVD13" s="687"/>
      <c r="MVE13" s="687"/>
      <c r="MVF13" s="687"/>
      <c r="MVG13" s="687"/>
      <c r="MVH13" s="687"/>
      <c r="MVI13" s="687"/>
      <c r="MVJ13" s="687"/>
      <c r="MVK13" s="687"/>
      <c r="MVL13" s="687"/>
      <c r="MVM13" s="687"/>
      <c r="MVN13" s="687"/>
      <c r="MVO13" s="687"/>
      <c r="MVP13" s="687"/>
      <c r="MVQ13" s="687"/>
      <c r="MVR13" s="687"/>
      <c r="MVS13" s="687"/>
      <c r="MVT13" s="687"/>
      <c r="MVU13" s="687"/>
      <c r="MVV13" s="687"/>
      <c r="MVW13" s="687"/>
      <c r="MVX13" s="687"/>
      <c r="MVY13" s="687"/>
      <c r="MVZ13" s="687"/>
      <c r="MWA13" s="687"/>
      <c r="MWB13" s="687"/>
      <c r="MWC13" s="687"/>
      <c r="MWD13" s="687"/>
      <c r="MWE13" s="687"/>
      <c r="MWF13" s="687"/>
      <c r="MWG13" s="687"/>
      <c r="MWH13" s="687"/>
      <c r="MWI13" s="687"/>
      <c r="MWJ13" s="687"/>
      <c r="MWK13" s="687"/>
      <c r="MWL13" s="687"/>
      <c r="MWM13" s="687"/>
      <c r="MWN13" s="687"/>
      <c r="MWO13" s="687"/>
      <c r="MWP13" s="687"/>
      <c r="MWQ13" s="687"/>
      <c r="MWR13" s="687"/>
      <c r="MWS13" s="687"/>
      <c r="MWT13" s="687"/>
      <c r="MWU13" s="687"/>
      <c r="MWV13" s="687"/>
      <c r="MWW13" s="687"/>
      <c r="MWX13" s="687"/>
      <c r="MWY13" s="687"/>
      <c r="MWZ13" s="687"/>
      <c r="MXA13" s="687"/>
      <c r="MXB13" s="687"/>
      <c r="MXC13" s="687"/>
      <c r="MXD13" s="687"/>
      <c r="MXE13" s="687"/>
      <c r="MXF13" s="687"/>
      <c r="MXG13" s="687"/>
      <c r="MXH13" s="687"/>
      <c r="MXI13" s="687"/>
      <c r="MXJ13" s="687"/>
      <c r="MXK13" s="687"/>
      <c r="MXL13" s="687"/>
      <c r="MXM13" s="687"/>
      <c r="MXN13" s="687"/>
      <c r="MXO13" s="687"/>
      <c r="MXP13" s="687"/>
      <c r="MXQ13" s="687"/>
      <c r="MXR13" s="687"/>
      <c r="MXS13" s="687"/>
      <c r="MXT13" s="687"/>
      <c r="MXU13" s="687"/>
      <c r="MXV13" s="687"/>
      <c r="MXW13" s="687"/>
      <c r="MXX13" s="687"/>
      <c r="MXY13" s="687"/>
      <c r="MXZ13" s="687"/>
      <c r="MYA13" s="687"/>
      <c r="MYB13" s="687"/>
      <c r="MYC13" s="687"/>
      <c r="MYD13" s="687"/>
      <c r="MYE13" s="687"/>
      <c r="MYF13" s="687"/>
      <c r="MYG13" s="687"/>
      <c r="MYH13" s="687"/>
      <c r="MYI13" s="687"/>
      <c r="MYJ13" s="687"/>
      <c r="MYK13" s="687"/>
      <c r="MYL13" s="687"/>
      <c r="MYM13" s="687"/>
      <c r="MYN13" s="687"/>
      <c r="MYO13" s="687"/>
      <c r="MYP13" s="687"/>
      <c r="MYQ13" s="687"/>
      <c r="MYR13" s="687"/>
      <c r="MYS13" s="687"/>
      <c r="MYT13" s="687"/>
      <c r="MYU13" s="687"/>
      <c r="MYV13" s="687"/>
      <c r="MYW13" s="687"/>
      <c r="MYX13" s="687"/>
      <c r="MYY13" s="687"/>
      <c r="MYZ13" s="687"/>
      <c r="MZA13" s="687"/>
      <c r="MZB13" s="687"/>
      <c r="MZC13" s="687"/>
      <c r="MZD13" s="687"/>
      <c r="MZE13" s="687"/>
      <c r="MZF13" s="687"/>
      <c r="MZG13" s="687"/>
      <c r="MZH13" s="687"/>
      <c r="MZI13" s="687"/>
      <c r="MZJ13" s="687"/>
      <c r="MZK13" s="687"/>
      <c r="MZL13" s="687"/>
      <c r="MZM13" s="687"/>
      <c r="MZN13" s="687"/>
      <c r="MZO13" s="687"/>
      <c r="MZP13" s="687"/>
      <c r="MZQ13" s="687"/>
      <c r="MZR13" s="687"/>
      <c r="MZS13" s="687"/>
      <c r="MZT13" s="687"/>
      <c r="MZU13" s="687"/>
      <c r="MZV13" s="687"/>
      <c r="MZW13" s="687"/>
      <c r="MZX13" s="687"/>
      <c r="MZY13" s="687"/>
      <c r="MZZ13" s="687"/>
      <c r="NAA13" s="687"/>
      <c r="NAB13" s="687"/>
      <c r="NAC13" s="687"/>
      <c r="NAD13" s="687"/>
      <c r="NAE13" s="687"/>
      <c r="NAF13" s="687"/>
      <c r="NAG13" s="687"/>
      <c r="NAH13" s="687"/>
      <c r="NAI13" s="687"/>
      <c r="NAJ13" s="687"/>
      <c r="NAK13" s="687"/>
      <c r="NAL13" s="687"/>
      <c r="NAM13" s="687"/>
      <c r="NAN13" s="687"/>
      <c r="NAO13" s="687"/>
      <c r="NAP13" s="687"/>
      <c r="NAQ13" s="687"/>
      <c r="NAR13" s="687"/>
      <c r="NAS13" s="687"/>
      <c r="NAT13" s="687"/>
      <c r="NAU13" s="687"/>
      <c r="NAV13" s="687"/>
      <c r="NAW13" s="687"/>
      <c r="NAX13" s="687"/>
      <c r="NAY13" s="687"/>
      <c r="NAZ13" s="687"/>
      <c r="NBA13" s="687"/>
      <c r="NBB13" s="687"/>
      <c r="NBC13" s="687"/>
      <c r="NBD13" s="687"/>
      <c r="NBE13" s="687"/>
      <c r="NBF13" s="687"/>
      <c r="NBG13" s="687"/>
      <c r="NBH13" s="687"/>
      <c r="NBI13" s="687"/>
      <c r="NBJ13" s="687"/>
      <c r="NBK13" s="687"/>
      <c r="NBL13" s="687"/>
      <c r="NBM13" s="687"/>
      <c r="NBN13" s="687"/>
      <c r="NBO13" s="687"/>
      <c r="NBP13" s="687"/>
      <c r="NBQ13" s="687"/>
      <c r="NBR13" s="687"/>
      <c r="NBS13" s="687"/>
      <c r="NBT13" s="687"/>
      <c r="NBU13" s="687"/>
      <c r="NBV13" s="687"/>
      <c r="NBW13" s="687"/>
      <c r="NBX13" s="687"/>
      <c r="NBY13" s="687"/>
      <c r="NBZ13" s="687"/>
      <c r="NCA13" s="687"/>
      <c r="NCB13" s="687"/>
      <c r="NCC13" s="687"/>
      <c r="NCD13" s="687"/>
      <c r="NCE13" s="687"/>
      <c r="NCF13" s="687"/>
      <c r="NCG13" s="687"/>
      <c r="NCH13" s="687"/>
      <c r="NCI13" s="687"/>
      <c r="NCJ13" s="687"/>
      <c r="NCK13" s="687"/>
      <c r="NCL13" s="687"/>
      <c r="NCM13" s="687"/>
      <c r="NCN13" s="687"/>
      <c r="NCO13" s="687"/>
      <c r="NCP13" s="687"/>
      <c r="NCQ13" s="687"/>
      <c r="NCR13" s="687"/>
      <c r="NCS13" s="687"/>
      <c r="NCT13" s="687"/>
      <c r="NCU13" s="687"/>
      <c r="NCV13" s="687"/>
      <c r="NCW13" s="687"/>
      <c r="NCX13" s="687"/>
      <c r="NCY13" s="687"/>
      <c r="NCZ13" s="687"/>
      <c r="NDA13" s="687"/>
      <c r="NDB13" s="687"/>
      <c r="NDC13" s="687"/>
      <c r="NDD13" s="687"/>
      <c r="NDE13" s="687"/>
      <c r="NDF13" s="687"/>
      <c r="NDG13" s="687"/>
      <c r="NDH13" s="687"/>
      <c r="NDI13" s="687"/>
      <c r="NDJ13" s="687"/>
      <c r="NDK13" s="687"/>
      <c r="NDL13" s="687"/>
      <c r="NDM13" s="687"/>
      <c r="NDN13" s="687"/>
      <c r="NDO13" s="687"/>
      <c r="NDP13" s="687"/>
      <c r="NDQ13" s="687"/>
      <c r="NDR13" s="687"/>
      <c r="NDS13" s="687"/>
      <c r="NDT13" s="687"/>
      <c r="NDU13" s="687"/>
      <c r="NDV13" s="687"/>
      <c r="NDW13" s="687"/>
      <c r="NDX13" s="687"/>
      <c r="NDY13" s="687"/>
      <c r="NDZ13" s="687"/>
      <c r="NEA13" s="687"/>
      <c r="NEB13" s="687"/>
      <c r="NEC13" s="687"/>
      <c r="NED13" s="687"/>
      <c r="NEE13" s="687"/>
      <c r="NEF13" s="687"/>
      <c r="NEG13" s="687"/>
      <c r="NEH13" s="687"/>
      <c r="NEI13" s="687"/>
      <c r="NEJ13" s="687"/>
      <c r="NEK13" s="687"/>
      <c r="NEL13" s="687"/>
      <c r="NEM13" s="687"/>
      <c r="NEN13" s="687"/>
      <c r="NEO13" s="687"/>
      <c r="NEP13" s="687"/>
      <c r="NEQ13" s="687"/>
      <c r="NER13" s="687"/>
      <c r="NES13" s="687"/>
      <c r="NET13" s="687"/>
      <c r="NEU13" s="687"/>
      <c r="NEV13" s="687"/>
      <c r="NEW13" s="687"/>
      <c r="NEX13" s="687"/>
      <c r="NEY13" s="687"/>
      <c r="NEZ13" s="687"/>
      <c r="NFA13" s="687"/>
      <c r="NFB13" s="687"/>
      <c r="NFC13" s="687"/>
      <c r="NFD13" s="687"/>
      <c r="NFE13" s="687"/>
      <c r="NFF13" s="687"/>
      <c r="NFG13" s="687"/>
      <c r="NFH13" s="687"/>
      <c r="NFI13" s="687"/>
      <c r="NFJ13" s="687"/>
      <c r="NFK13" s="687"/>
      <c r="NFL13" s="687"/>
      <c r="NFM13" s="687"/>
      <c r="NFN13" s="687"/>
      <c r="NFO13" s="687"/>
      <c r="NFP13" s="687"/>
      <c r="NFQ13" s="687"/>
      <c r="NFR13" s="687"/>
      <c r="NFS13" s="687"/>
      <c r="NFT13" s="687"/>
      <c r="NFU13" s="687"/>
      <c r="NFV13" s="687"/>
      <c r="NFW13" s="687"/>
      <c r="NFX13" s="687"/>
      <c r="NFY13" s="687"/>
      <c r="NFZ13" s="687"/>
      <c r="NGA13" s="687"/>
      <c r="NGB13" s="687"/>
      <c r="NGC13" s="687"/>
      <c r="NGD13" s="687"/>
      <c r="NGE13" s="687"/>
      <c r="NGF13" s="687"/>
      <c r="NGG13" s="687"/>
      <c r="NGH13" s="687"/>
      <c r="NGI13" s="687"/>
      <c r="NGJ13" s="687"/>
      <c r="NGK13" s="687"/>
      <c r="NGL13" s="687"/>
      <c r="NGM13" s="687"/>
      <c r="NGN13" s="687"/>
      <c r="NGO13" s="687"/>
      <c r="NGP13" s="687"/>
      <c r="NGQ13" s="687"/>
      <c r="NGR13" s="687"/>
      <c r="NGS13" s="687"/>
      <c r="NGT13" s="687"/>
      <c r="NGU13" s="687"/>
      <c r="NGV13" s="687"/>
      <c r="NGW13" s="687"/>
      <c r="NGX13" s="687"/>
      <c r="NGY13" s="687"/>
      <c r="NGZ13" s="687"/>
      <c r="NHA13" s="687"/>
      <c r="NHB13" s="687"/>
      <c r="NHC13" s="687"/>
      <c r="NHD13" s="687"/>
      <c r="NHE13" s="687"/>
      <c r="NHF13" s="687"/>
      <c r="NHG13" s="687"/>
      <c r="NHH13" s="687"/>
      <c r="NHI13" s="687"/>
      <c r="NHJ13" s="687"/>
      <c r="NHK13" s="687"/>
      <c r="NHL13" s="687"/>
      <c r="NHM13" s="687"/>
      <c r="NHN13" s="687"/>
      <c r="NHO13" s="687"/>
      <c r="NHP13" s="687"/>
      <c r="NHQ13" s="687"/>
      <c r="NHR13" s="687"/>
      <c r="NHS13" s="687"/>
      <c r="NHT13" s="687"/>
      <c r="NHU13" s="687"/>
      <c r="NHV13" s="687"/>
      <c r="NHW13" s="687"/>
      <c r="NHX13" s="687"/>
      <c r="NHY13" s="687"/>
      <c r="NHZ13" s="687"/>
      <c r="NIA13" s="687"/>
      <c r="NIB13" s="687"/>
      <c r="NIC13" s="687"/>
      <c r="NID13" s="687"/>
      <c r="NIE13" s="687"/>
      <c r="NIF13" s="687"/>
      <c r="NIG13" s="687"/>
      <c r="NIH13" s="687"/>
      <c r="NII13" s="687"/>
      <c r="NIJ13" s="687"/>
      <c r="NIK13" s="687"/>
      <c r="NIL13" s="687"/>
      <c r="NIM13" s="687"/>
      <c r="NIN13" s="687"/>
      <c r="NIO13" s="687"/>
      <c r="NIP13" s="687"/>
      <c r="NIQ13" s="687"/>
      <c r="NIR13" s="687"/>
      <c r="NIS13" s="687"/>
      <c r="NIT13" s="687"/>
      <c r="NIU13" s="687"/>
      <c r="NIV13" s="687"/>
      <c r="NIW13" s="687"/>
      <c r="NIX13" s="687"/>
      <c r="NIY13" s="687"/>
      <c r="NIZ13" s="687"/>
      <c r="NJA13" s="687"/>
      <c r="NJB13" s="687"/>
      <c r="NJC13" s="687"/>
      <c r="NJD13" s="687"/>
      <c r="NJE13" s="687"/>
      <c r="NJF13" s="687"/>
      <c r="NJG13" s="687"/>
      <c r="NJH13" s="687"/>
      <c r="NJI13" s="687"/>
      <c r="NJJ13" s="687"/>
      <c r="NJK13" s="687"/>
      <c r="NJL13" s="687"/>
      <c r="NJM13" s="687"/>
      <c r="NJN13" s="687"/>
      <c r="NJO13" s="687"/>
      <c r="NJP13" s="687"/>
      <c r="NJQ13" s="687"/>
      <c r="NJR13" s="687"/>
      <c r="NJS13" s="687"/>
      <c r="NJT13" s="687"/>
      <c r="NJU13" s="687"/>
      <c r="NJV13" s="687"/>
      <c r="NJW13" s="687"/>
      <c r="NJX13" s="687"/>
      <c r="NJY13" s="687"/>
      <c r="NJZ13" s="687"/>
      <c r="NKA13" s="687"/>
      <c r="NKB13" s="687"/>
      <c r="NKC13" s="687"/>
      <c r="NKD13" s="687"/>
      <c r="NKE13" s="687"/>
      <c r="NKF13" s="687"/>
      <c r="NKG13" s="687"/>
      <c r="NKH13" s="687"/>
      <c r="NKI13" s="687"/>
      <c r="NKJ13" s="687"/>
      <c r="NKK13" s="687"/>
      <c r="NKL13" s="687"/>
      <c r="NKM13" s="687"/>
      <c r="NKN13" s="687"/>
      <c r="NKO13" s="687"/>
      <c r="NKP13" s="687"/>
      <c r="NKQ13" s="687"/>
      <c r="NKR13" s="687"/>
      <c r="NKS13" s="687"/>
      <c r="NKT13" s="687"/>
      <c r="NKU13" s="687"/>
      <c r="NKV13" s="687"/>
      <c r="NKW13" s="687"/>
      <c r="NKX13" s="687"/>
      <c r="NKY13" s="687"/>
      <c r="NKZ13" s="687"/>
      <c r="NLA13" s="687"/>
      <c r="NLB13" s="687"/>
      <c r="NLC13" s="687"/>
      <c r="NLD13" s="687"/>
      <c r="NLE13" s="687"/>
      <c r="NLF13" s="687"/>
      <c r="NLG13" s="687"/>
      <c r="NLH13" s="687"/>
      <c r="NLI13" s="687"/>
      <c r="NLJ13" s="687"/>
      <c r="NLK13" s="687"/>
      <c r="NLL13" s="687"/>
      <c r="NLM13" s="687"/>
      <c r="NLN13" s="687"/>
      <c r="NLO13" s="687"/>
      <c r="NLP13" s="687"/>
      <c r="NLQ13" s="687"/>
      <c r="NLR13" s="687"/>
      <c r="NLS13" s="687"/>
      <c r="NLT13" s="687"/>
      <c r="NLU13" s="687"/>
      <c r="NLV13" s="687"/>
      <c r="NLW13" s="687"/>
      <c r="NLX13" s="687"/>
      <c r="NLY13" s="687"/>
      <c r="NLZ13" s="687"/>
      <c r="NMA13" s="687"/>
      <c r="NMB13" s="687"/>
      <c r="NMC13" s="687"/>
      <c r="NMD13" s="687"/>
      <c r="NME13" s="687"/>
      <c r="NMF13" s="687"/>
      <c r="NMG13" s="687"/>
      <c r="NMH13" s="687"/>
      <c r="NMI13" s="687"/>
      <c r="NMJ13" s="687"/>
      <c r="NMK13" s="687"/>
      <c r="NML13" s="687"/>
      <c r="NMM13" s="687"/>
      <c r="NMN13" s="687"/>
      <c r="NMO13" s="687"/>
      <c r="NMP13" s="687"/>
      <c r="NMQ13" s="687"/>
      <c r="NMR13" s="687"/>
      <c r="NMS13" s="687"/>
      <c r="NMT13" s="687"/>
      <c r="NMU13" s="687"/>
      <c r="NMV13" s="687"/>
      <c r="NMW13" s="687"/>
      <c r="NMX13" s="687"/>
      <c r="NMY13" s="687"/>
      <c r="NMZ13" s="687"/>
      <c r="NNA13" s="687"/>
      <c r="NNB13" s="687"/>
      <c r="NNC13" s="687"/>
      <c r="NND13" s="687"/>
      <c r="NNE13" s="687"/>
      <c r="NNF13" s="687"/>
      <c r="NNG13" s="687"/>
      <c r="NNH13" s="687"/>
      <c r="NNI13" s="687"/>
      <c r="NNJ13" s="687"/>
      <c r="NNK13" s="687"/>
      <c r="NNL13" s="687"/>
      <c r="NNM13" s="687"/>
      <c r="NNN13" s="687"/>
      <c r="NNO13" s="687"/>
      <c r="NNP13" s="687"/>
      <c r="NNQ13" s="687"/>
      <c r="NNR13" s="687"/>
      <c r="NNS13" s="687"/>
      <c r="NNT13" s="687"/>
      <c r="NNU13" s="687"/>
      <c r="NNV13" s="687"/>
      <c r="NNW13" s="687"/>
      <c r="NNX13" s="687"/>
      <c r="NNY13" s="687"/>
      <c r="NNZ13" s="687"/>
      <c r="NOA13" s="687"/>
      <c r="NOB13" s="687"/>
      <c r="NOC13" s="687"/>
      <c r="NOD13" s="687"/>
      <c r="NOE13" s="687"/>
      <c r="NOF13" s="687"/>
      <c r="NOG13" s="687"/>
      <c r="NOH13" s="687"/>
      <c r="NOI13" s="687"/>
      <c r="NOJ13" s="687"/>
      <c r="NOK13" s="687"/>
      <c r="NOL13" s="687"/>
      <c r="NOM13" s="687"/>
      <c r="NON13" s="687"/>
      <c r="NOO13" s="687"/>
      <c r="NOP13" s="687"/>
      <c r="NOQ13" s="687"/>
      <c r="NOR13" s="687"/>
      <c r="NOS13" s="687"/>
      <c r="NOT13" s="687"/>
      <c r="NOU13" s="687"/>
      <c r="NOV13" s="687"/>
      <c r="NOW13" s="687"/>
      <c r="NOX13" s="687"/>
      <c r="NOY13" s="687"/>
      <c r="NOZ13" s="687"/>
      <c r="NPA13" s="687"/>
      <c r="NPB13" s="687"/>
      <c r="NPC13" s="687"/>
      <c r="NPD13" s="687"/>
      <c r="NPE13" s="687"/>
      <c r="NPF13" s="687"/>
      <c r="NPG13" s="687"/>
      <c r="NPH13" s="687"/>
      <c r="NPI13" s="687"/>
      <c r="NPJ13" s="687"/>
      <c r="NPK13" s="687"/>
      <c r="NPL13" s="687"/>
      <c r="NPM13" s="687"/>
      <c r="NPN13" s="687"/>
      <c r="NPO13" s="687"/>
      <c r="NPP13" s="687"/>
      <c r="NPQ13" s="687"/>
      <c r="NPR13" s="687"/>
      <c r="NPS13" s="687"/>
      <c r="NPT13" s="687"/>
      <c r="NPU13" s="687"/>
      <c r="NPV13" s="687"/>
      <c r="NPW13" s="687"/>
      <c r="NPX13" s="687"/>
      <c r="NPY13" s="687"/>
      <c r="NPZ13" s="687"/>
      <c r="NQA13" s="687"/>
      <c r="NQB13" s="687"/>
      <c r="NQC13" s="687"/>
      <c r="NQD13" s="687"/>
      <c r="NQE13" s="687"/>
      <c r="NQF13" s="687"/>
      <c r="NQG13" s="687"/>
      <c r="NQH13" s="687"/>
      <c r="NQI13" s="687"/>
      <c r="NQJ13" s="687"/>
      <c r="NQK13" s="687"/>
      <c r="NQL13" s="687"/>
      <c r="NQM13" s="687"/>
      <c r="NQN13" s="687"/>
      <c r="NQO13" s="687"/>
      <c r="NQP13" s="687"/>
      <c r="NQQ13" s="687"/>
      <c r="NQR13" s="687"/>
      <c r="NQS13" s="687"/>
      <c r="NQT13" s="687"/>
      <c r="NQU13" s="687"/>
      <c r="NQV13" s="687"/>
      <c r="NQW13" s="687"/>
      <c r="NQX13" s="687"/>
      <c r="NQY13" s="687"/>
      <c r="NQZ13" s="687"/>
      <c r="NRA13" s="687"/>
      <c r="NRB13" s="687"/>
      <c r="NRC13" s="687"/>
      <c r="NRD13" s="687"/>
      <c r="NRE13" s="687"/>
      <c r="NRF13" s="687"/>
      <c r="NRG13" s="687"/>
      <c r="NRH13" s="687"/>
      <c r="NRI13" s="687"/>
      <c r="NRJ13" s="687"/>
      <c r="NRK13" s="687"/>
      <c r="NRL13" s="687"/>
      <c r="NRM13" s="687"/>
      <c r="NRN13" s="687"/>
      <c r="NRO13" s="687"/>
      <c r="NRP13" s="687"/>
      <c r="NRQ13" s="687"/>
      <c r="NRR13" s="687"/>
      <c r="NRS13" s="687"/>
      <c r="NRT13" s="687"/>
      <c r="NRU13" s="687"/>
      <c r="NRV13" s="687"/>
      <c r="NRW13" s="687"/>
      <c r="NRX13" s="687"/>
      <c r="NRY13" s="687"/>
      <c r="NRZ13" s="687"/>
      <c r="NSA13" s="687"/>
      <c r="NSB13" s="687"/>
      <c r="NSC13" s="687"/>
      <c r="NSD13" s="687"/>
      <c r="NSE13" s="687"/>
      <c r="NSF13" s="687"/>
      <c r="NSG13" s="687"/>
      <c r="NSH13" s="687"/>
      <c r="NSI13" s="687"/>
      <c r="NSJ13" s="687"/>
      <c r="NSK13" s="687"/>
      <c r="NSL13" s="687"/>
      <c r="NSM13" s="687"/>
      <c r="NSN13" s="687"/>
      <c r="NSO13" s="687"/>
      <c r="NSP13" s="687"/>
      <c r="NSQ13" s="687"/>
      <c r="NSR13" s="687"/>
      <c r="NSS13" s="687"/>
      <c r="NST13" s="687"/>
      <c r="NSU13" s="687"/>
      <c r="NSV13" s="687"/>
      <c r="NSW13" s="687"/>
      <c r="NSX13" s="687"/>
      <c r="NSY13" s="687"/>
      <c r="NSZ13" s="687"/>
      <c r="NTA13" s="687"/>
      <c r="NTB13" s="687"/>
      <c r="NTC13" s="687"/>
      <c r="NTD13" s="687"/>
      <c r="NTE13" s="687"/>
      <c r="NTF13" s="687"/>
      <c r="NTG13" s="687"/>
      <c r="NTH13" s="687"/>
      <c r="NTI13" s="687"/>
      <c r="NTJ13" s="687"/>
      <c r="NTK13" s="687"/>
      <c r="NTL13" s="687"/>
      <c r="NTM13" s="687"/>
      <c r="NTN13" s="687"/>
      <c r="NTO13" s="687"/>
      <c r="NTP13" s="687"/>
      <c r="NTQ13" s="687"/>
      <c r="NTR13" s="687"/>
      <c r="NTS13" s="687"/>
      <c r="NTT13" s="687"/>
      <c r="NTU13" s="687"/>
      <c r="NTV13" s="687"/>
      <c r="NTW13" s="687"/>
      <c r="NTX13" s="687"/>
      <c r="NTY13" s="687"/>
      <c r="NTZ13" s="687"/>
      <c r="NUA13" s="687"/>
      <c r="NUB13" s="687"/>
      <c r="NUC13" s="687"/>
      <c r="NUD13" s="687"/>
      <c r="NUE13" s="687"/>
      <c r="NUF13" s="687"/>
      <c r="NUG13" s="687"/>
      <c r="NUH13" s="687"/>
      <c r="NUI13" s="687"/>
      <c r="NUJ13" s="687"/>
      <c r="NUK13" s="687"/>
      <c r="NUL13" s="687"/>
      <c r="NUM13" s="687"/>
      <c r="NUN13" s="687"/>
      <c r="NUO13" s="687"/>
      <c r="NUP13" s="687"/>
      <c r="NUQ13" s="687"/>
      <c r="NUR13" s="687"/>
      <c r="NUS13" s="687"/>
      <c r="NUT13" s="687"/>
      <c r="NUU13" s="687"/>
      <c r="NUV13" s="687"/>
      <c r="NUW13" s="687"/>
      <c r="NUX13" s="687"/>
      <c r="NUY13" s="687"/>
      <c r="NUZ13" s="687"/>
      <c r="NVA13" s="687"/>
      <c r="NVB13" s="687"/>
      <c r="NVC13" s="687"/>
      <c r="NVD13" s="687"/>
      <c r="NVE13" s="687"/>
      <c r="NVF13" s="687"/>
      <c r="NVG13" s="687"/>
      <c r="NVH13" s="687"/>
      <c r="NVI13" s="687"/>
      <c r="NVJ13" s="687"/>
      <c r="NVK13" s="687"/>
      <c r="NVL13" s="687"/>
      <c r="NVM13" s="687"/>
      <c r="NVN13" s="687"/>
      <c r="NVO13" s="687"/>
      <c r="NVP13" s="687"/>
      <c r="NVQ13" s="687"/>
      <c r="NVR13" s="687"/>
      <c r="NVS13" s="687"/>
      <c r="NVT13" s="687"/>
      <c r="NVU13" s="687"/>
      <c r="NVV13" s="687"/>
      <c r="NVW13" s="687"/>
      <c r="NVX13" s="687"/>
      <c r="NVY13" s="687"/>
      <c r="NVZ13" s="687"/>
      <c r="NWA13" s="687"/>
      <c r="NWB13" s="687"/>
      <c r="NWC13" s="687"/>
      <c r="NWD13" s="687"/>
      <c r="NWE13" s="687"/>
      <c r="NWF13" s="687"/>
      <c r="NWG13" s="687"/>
      <c r="NWH13" s="687"/>
      <c r="NWI13" s="687"/>
      <c r="NWJ13" s="687"/>
      <c r="NWK13" s="687"/>
      <c r="NWL13" s="687"/>
      <c r="NWM13" s="687"/>
      <c r="NWN13" s="687"/>
      <c r="NWO13" s="687"/>
      <c r="NWP13" s="687"/>
      <c r="NWQ13" s="687"/>
      <c r="NWR13" s="687"/>
      <c r="NWS13" s="687"/>
      <c r="NWT13" s="687"/>
      <c r="NWU13" s="687"/>
      <c r="NWV13" s="687"/>
      <c r="NWW13" s="687"/>
      <c r="NWX13" s="687"/>
      <c r="NWY13" s="687"/>
      <c r="NWZ13" s="687"/>
      <c r="NXA13" s="687"/>
      <c r="NXB13" s="687"/>
      <c r="NXC13" s="687"/>
      <c r="NXD13" s="687"/>
      <c r="NXE13" s="687"/>
      <c r="NXF13" s="687"/>
      <c r="NXG13" s="687"/>
      <c r="NXH13" s="687"/>
      <c r="NXI13" s="687"/>
      <c r="NXJ13" s="687"/>
      <c r="NXK13" s="687"/>
      <c r="NXL13" s="687"/>
      <c r="NXM13" s="687"/>
      <c r="NXN13" s="687"/>
      <c r="NXO13" s="687"/>
      <c r="NXP13" s="687"/>
      <c r="NXQ13" s="687"/>
      <c r="NXR13" s="687"/>
      <c r="NXS13" s="687"/>
      <c r="NXT13" s="687"/>
      <c r="NXU13" s="687"/>
      <c r="NXV13" s="687"/>
      <c r="NXW13" s="687"/>
      <c r="NXX13" s="687"/>
      <c r="NXY13" s="687"/>
      <c r="NXZ13" s="687"/>
      <c r="NYA13" s="687"/>
      <c r="NYB13" s="687"/>
      <c r="NYC13" s="687"/>
      <c r="NYD13" s="687"/>
      <c r="NYE13" s="687"/>
      <c r="NYF13" s="687"/>
      <c r="NYG13" s="687"/>
      <c r="NYH13" s="687"/>
      <c r="NYI13" s="687"/>
      <c r="NYJ13" s="687"/>
      <c r="NYK13" s="687"/>
      <c r="NYL13" s="687"/>
      <c r="NYM13" s="687"/>
      <c r="NYN13" s="687"/>
      <c r="NYO13" s="687"/>
      <c r="NYP13" s="687"/>
      <c r="NYQ13" s="687"/>
      <c r="NYR13" s="687"/>
      <c r="NYS13" s="687"/>
      <c r="NYT13" s="687"/>
      <c r="NYU13" s="687"/>
      <c r="NYV13" s="687"/>
      <c r="NYW13" s="687"/>
      <c r="NYX13" s="687"/>
      <c r="NYY13" s="687"/>
      <c r="NYZ13" s="687"/>
      <c r="NZA13" s="687"/>
      <c r="NZB13" s="687"/>
      <c r="NZC13" s="687"/>
      <c r="NZD13" s="687"/>
      <c r="NZE13" s="687"/>
      <c r="NZF13" s="687"/>
      <c r="NZG13" s="687"/>
      <c r="NZH13" s="687"/>
      <c r="NZI13" s="687"/>
      <c r="NZJ13" s="687"/>
      <c r="NZK13" s="687"/>
      <c r="NZL13" s="687"/>
      <c r="NZM13" s="687"/>
      <c r="NZN13" s="687"/>
      <c r="NZO13" s="687"/>
      <c r="NZP13" s="687"/>
      <c r="NZQ13" s="687"/>
      <c r="NZR13" s="687"/>
      <c r="NZS13" s="687"/>
      <c r="NZT13" s="687"/>
      <c r="NZU13" s="687"/>
      <c r="NZV13" s="687"/>
      <c r="NZW13" s="687"/>
      <c r="NZX13" s="687"/>
      <c r="NZY13" s="687"/>
      <c r="NZZ13" s="687"/>
      <c r="OAA13" s="687"/>
      <c r="OAB13" s="687"/>
      <c r="OAC13" s="687"/>
      <c r="OAD13" s="687"/>
      <c r="OAE13" s="687"/>
      <c r="OAF13" s="687"/>
      <c r="OAG13" s="687"/>
      <c r="OAH13" s="687"/>
      <c r="OAI13" s="687"/>
      <c r="OAJ13" s="687"/>
      <c r="OAK13" s="687"/>
      <c r="OAL13" s="687"/>
      <c r="OAM13" s="687"/>
      <c r="OAN13" s="687"/>
      <c r="OAO13" s="687"/>
      <c r="OAP13" s="687"/>
      <c r="OAQ13" s="687"/>
      <c r="OAR13" s="687"/>
      <c r="OAS13" s="687"/>
      <c r="OAT13" s="687"/>
      <c r="OAU13" s="687"/>
      <c r="OAV13" s="687"/>
      <c r="OAW13" s="687"/>
      <c r="OAX13" s="687"/>
      <c r="OAY13" s="687"/>
      <c r="OAZ13" s="687"/>
      <c r="OBA13" s="687"/>
      <c r="OBB13" s="687"/>
      <c r="OBC13" s="687"/>
      <c r="OBD13" s="687"/>
      <c r="OBE13" s="687"/>
      <c r="OBF13" s="687"/>
      <c r="OBG13" s="687"/>
      <c r="OBH13" s="687"/>
      <c r="OBI13" s="687"/>
      <c r="OBJ13" s="687"/>
      <c r="OBK13" s="687"/>
      <c r="OBL13" s="687"/>
      <c r="OBM13" s="687"/>
      <c r="OBN13" s="687"/>
      <c r="OBO13" s="687"/>
      <c r="OBP13" s="687"/>
      <c r="OBQ13" s="687"/>
      <c r="OBR13" s="687"/>
      <c r="OBS13" s="687"/>
      <c r="OBT13" s="687"/>
      <c r="OBU13" s="687"/>
      <c r="OBV13" s="687"/>
      <c r="OBW13" s="687"/>
      <c r="OBX13" s="687"/>
      <c r="OBY13" s="687"/>
      <c r="OBZ13" s="687"/>
      <c r="OCA13" s="687"/>
      <c r="OCB13" s="687"/>
      <c r="OCC13" s="687"/>
      <c r="OCD13" s="687"/>
      <c r="OCE13" s="687"/>
      <c r="OCF13" s="687"/>
      <c r="OCG13" s="687"/>
      <c r="OCH13" s="687"/>
      <c r="OCI13" s="687"/>
      <c r="OCJ13" s="687"/>
      <c r="OCK13" s="687"/>
      <c r="OCL13" s="687"/>
      <c r="OCM13" s="687"/>
      <c r="OCN13" s="687"/>
      <c r="OCO13" s="687"/>
      <c r="OCP13" s="687"/>
      <c r="OCQ13" s="687"/>
      <c r="OCR13" s="687"/>
      <c r="OCS13" s="687"/>
      <c r="OCT13" s="687"/>
      <c r="OCU13" s="687"/>
      <c r="OCV13" s="687"/>
      <c r="OCW13" s="687"/>
      <c r="OCX13" s="687"/>
      <c r="OCY13" s="687"/>
      <c r="OCZ13" s="687"/>
      <c r="ODA13" s="687"/>
      <c r="ODB13" s="687"/>
      <c r="ODC13" s="687"/>
      <c r="ODD13" s="687"/>
      <c r="ODE13" s="687"/>
      <c r="ODF13" s="687"/>
      <c r="ODG13" s="687"/>
      <c r="ODH13" s="687"/>
      <c r="ODI13" s="687"/>
      <c r="ODJ13" s="687"/>
      <c r="ODK13" s="687"/>
      <c r="ODL13" s="687"/>
      <c r="ODM13" s="687"/>
      <c r="ODN13" s="687"/>
      <c r="ODO13" s="687"/>
      <c r="ODP13" s="687"/>
      <c r="ODQ13" s="687"/>
      <c r="ODR13" s="687"/>
      <c r="ODS13" s="687"/>
      <c r="ODT13" s="687"/>
      <c r="ODU13" s="687"/>
      <c r="ODV13" s="687"/>
      <c r="ODW13" s="687"/>
      <c r="ODX13" s="687"/>
      <c r="ODY13" s="687"/>
      <c r="ODZ13" s="687"/>
      <c r="OEA13" s="687"/>
      <c r="OEB13" s="687"/>
      <c r="OEC13" s="687"/>
      <c r="OED13" s="687"/>
      <c r="OEE13" s="687"/>
      <c r="OEF13" s="687"/>
      <c r="OEG13" s="687"/>
      <c r="OEH13" s="687"/>
      <c r="OEI13" s="687"/>
      <c r="OEJ13" s="687"/>
      <c r="OEK13" s="687"/>
      <c r="OEL13" s="687"/>
      <c r="OEM13" s="687"/>
      <c r="OEN13" s="687"/>
      <c r="OEO13" s="687"/>
      <c r="OEP13" s="687"/>
      <c r="OEQ13" s="687"/>
      <c r="OER13" s="687"/>
      <c r="OES13" s="687"/>
      <c r="OET13" s="687"/>
      <c r="OEU13" s="687"/>
      <c r="OEV13" s="687"/>
      <c r="OEW13" s="687"/>
      <c r="OEX13" s="687"/>
      <c r="OEY13" s="687"/>
      <c r="OEZ13" s="687"/>
      <c r="OFA13" s="687"/>
      <c r="OFB13" s="687"/>
      <c r="OFC13" s="687"/>
      <c r="OFD13" s="687"/>
      <c r="OFE13" s="687"/>
      <c r="OFF13" s="687"/>
      <c r="OFG13" s="687"/>
      <c r="OFH13" s="687"/>
      <c r="OFI13" s="687"/>
      <c r="OFJ13" s="687"/>
      <c r="OFK13" s="687"/>
      <c r="OFL13" s="687"/>
      <c r="OFM13" s="687"/>
      <c r="OFN13" s="687"/>
      <c r="OFO13" s="687"/>
      <c r="OFP13" s="687"/>
      <c r="OFQ13" s="687"/>
      <c r="OFR13" s="687"/>
      <c r="OFS13" s="687"/>
      <c r="OFT13" s="687"/>
      <c r="OFU13" s="687"/>
      <c r="OFV13" s="687"/>
      <c r="OFW13" s="687"/>
      <c r="OFX13" s="687"/>
      <c r="OFY13" s="687"/>
      <c r="OFZ13" s="687"/>
      <c r="OGA13" s="687"/>
      <c r="OGB13" s="687"/>
      <c r="OGC13" s="687"/>
      <c r="OGD13" s="687"/>
      <c r="OGE13" s="687"/>
      <c r="OGF13" s="687"/>
      <c r="OGG13" s="687"/>
      <c r="OGH13" s="687"/>
      <c r="OGI13" s="687"/>
      <c r="OGJ13" s="687"/>
      <c r="OGK13" s="687"/>
      <c r="OGL13" s="687"/>
      <c r="OGM13" s="687"/>
      <c r="OGN13" s="687"/>
      <c r="OGO13" s="687"/>
      <c r="OGP13" s="687"/>
      <c r="OGQ13" s="687"/>
      <c r="OGR13" s="687"/>
      <c r="OGS13" s="687"/>
      <c r="OGT13" s="687"/>
      <c r="OGU13" s="687"/>
      <c r="OGV13" s="687"/>
      <c r="OGW13" s="687"/>
      <c r="OGX13" s="687"/>
      <c r="OGY13" s="687"/>
      <c r="OGZ13" s="687"/>
      <c r="OHA13" s="687"/>
      <c r="OHB13" s="687"/>
      <c r="OHC13" s="687"/>
      <c r="OHD13" s="687"/>
      <c r="OHE13" s="687"/>
      <c r="OHF13" s="687"/>
      <c r="OHG13" s="687"/>
      <c r="OHH13" s="687"/>
      <c r="OHI13" s="687"/>
      <c r="OHJ13" s="687"/>
      <c r="OHK13" s="687"/>
      <c r="OHL13" s="687"/>
      <c r="OHM13" s="687"/>
      <c r="OHN13" s="687"/>
      <c r="OHO13" s="687"/>
      <c r="OHP13" s="687"/>
      <c r="OHQ13" s="687"/>
      <c r="OHR13" s="687"/>
      <c r="OHS13" s="687"/>
      <c r="OHT13" s="687"/>
      <c r="OHU13" s="687"/>
      <c r="OHV13" s="687"/>
      <c r="OHW13" s="687"/>
      <c r="OHX13" s="687"/>
      <c r="OHY13" s="687"/>
      <c r="OHZ13" s="687"/>
      <c r="OIA13" s="687"/>
      <c r="OIB13" s="687"/>
      <c r="OIC13" s="687"/>
      <c r="OID13" s="687"/>
      <c r="OIE13" s="687"/>
      <c r="OIF13" s="687"/>
      <c r="OIG13" s="687"/>
      <c r="OIH13" s="687"/>
      <c r="OII13" s="687"/>
      <c r="OIJ13" s="687"/>
      <c r="OIK13" s="687"/>
      <c r="OIL13" s="687"/>
      <c r="OIM13" s="687"/>
      <c r="OIN13" s="687"/>
      <c r="OIO13" s="687"/>
      <c r="OIP13" s="687"/>
      <c r="OIQ13" s="687"/>
      <c r="OIR13" s="687"/>
      <c r="OIS13" s="687"/>
      <c r="OIT13" s="687"/>
      <c r="OIU13" s="687"/>
      <c r="OIV13" s="687"/>
      <c r="OIW13" s="687"/>
      <c r="OIX13" s="687"/>
      <c r="OIY13" s="687"/>
      <c r="OIZ13" s="687"/>
      <c r="OJA13" s="687"/>
      <c r="OJB13" s="687"/>
      <c r="OJC13" s="687"/>
      <c r="OJD13" s="687"/>
      <c r="OJE13" s="687"/>
      <c r="OJF13" s="687"/>
      <c r="OJG13" s="687"/>
      <c r="OJH13" s="687"/>
      <c r="OJI13" s="687"/>
      <c r="OJJ13" s="687"/>
      <c r="OJK13" s="687"/>
      <c r="OJL13" s="687"/>
      <c r="OJM13" s="687"/>
      <c r="OJN13" s="687"/>
      <c r="OJO13" s="687"/>
      <c r="OJP13" s="687"/>
      <c r="OJQ13" s="687"/>
      <c r="OJR13" s="687"/>
      <c r="OJS13" s="687"/>
      <c r="OJT13" s="687"/>
      <c r="OJU13" s="687"/>
      <c r="OJV13" s="687"/>
      <c r="OJW13" s="687"/>
      <c r="OJX13" s="687"/>
      <c r="OJY13" s="687"/>
      <c r="OJZ13" s="687"/>
      <c r="OKA13" s="687"/>
      <c r="OKB13" s="687"/>
      <c r="OKC13" s="687"/>
      <c r="OKD13" s="687"/>
      <c r="OKE13" s="687"/>
      <c r="OKF13" s="687"/>
      <c r="OKG13" s="687"/>
      <c r="OKH13" s="687"/>
      <c r="OKI13" s="687"/>
      <c r="OKJ13" s="687"/>
      <c r="OKK13" s="687"/>
      <c r="OKL13" s="687"/>
      <c r="OKM13" s="687"/>
      <c r="OKN13" s="687"/>
      <c r="OKO13" s="687"/>
      <c r="OKP13" s="687"/>
      <c r="OKQ13" s="687"/>
      <c r="OKR13" s="687"/>
      <c r="OKS13" s="687"/>
      <c r="OKT13" s="687"/>
      <c r="OKU13" s="687"/>
      <c r="OKV13" s="687"/>
      <c r="OKW13" s="687"/>
      <c r="OKX13" s="687"/>
      <c r="OKY13" s="687"/>
      <c r="OKZ13" s="687"/>
      <c r="OLA13" s="687"/>
      <c r="OLB13" s="687"/>
      <c r="OLC13" s="687"/>
      <c r="OLD13" s="687"/>
      <c r="OLE13" s="687"/>
      <c r="OLF13" s="687"/>
      <c r="OLG13" s="687"/>
      <c r="OLH13" s="687"/>
      <c r="OLI13" s="687"/>
      <c r="OLJ13" s="687"/>
      <c r="OLK13" s="687"/>
      <c r="OLL13" s="687"/>
      <c r="OLM13" s="687"/>
      <c r="OLN13" s="687"/>
      <c r="OLO13" s="687"/>
      <c r="OLP13" s="687"/>
      <c r="OLQ13" s="687"/>
      <c r="OLR13" s="687"/>
      <c r="OLS13" s="687"/>
      <c r="OLT13" s="687"/>
      <c r="OLU13" s="687"/>
      <c r="OLV13" s="687"/>
      <c r="OLW13" s="687"/>
      <c r="OLX13" s="687"/>
      <c r="OLY13" s="687"/>
      <c r="OLZ13" s="687"/>
      <c r="OMA13" s="687"/>
      <c r="OMB13" s="687"/>
      <c r="OMC13" s="687"/>
      <c r="OMD13" s="687"/>
      <c r="OME13" s="687"/>
      <c r="OMF13" s="687"/>
      <c r="OMG13" s="687"/>
      <c r="OMH13" s="687"/>
      <c r="OMI13" s="687"/>
      <c r="OMJ13" s="687"/>
      <c r="OMK13" s="687"/>
      <c r="OML13" s="687"/>
      <c r="OMM13" s="687"/>
      <c r="OMN13" s="687"/>
      <c r="OMO13" s="687"/>
      <c r="OMP13" s="687"/>
      <c r="OMQ13" s="687"/>
      <c r="OMR13" s="687"/>
      <c r="OMS13" s="687"/>
      <c r="OMT13" s="687"/>
      <c r="OMU13" s="687"/>
      <c r="OMV13" s="687"/>
      <c r="OMW13" s="687"/>
      <c r="OMX13" s="687"/>
      <c r="OMY13" s="687"/>
      <c r="OMZ13" s="687"/>
      <c r="ONA13" s="687"/>
      <c r="ONB13" s="687"/>
      <c r="ONC13" s="687"/>
      <c r="OND13" s="687"/>
      <c r="ONE13" s="687"/>
      <c r="ONF13" s="687"/>
      <c r="ONG13" s="687"/>
      <c r="ONH13" s="687"/>
      <c r="ONI13" s="687"/>
      <c r="ONJ13" s="687"/>
      <c r="ONK13" s="687"/>
      <c r="ONL13" s="687"/>
      <c r="ONM13" s="687"/>
      <c r="ONN13" s="687"/>
      <c r="ONO13" s="687"/>
      <c r="ONP13" s="687"/>
      <c r="ONQ13" s="687"/>
      <c r="ONR13" s="687"/>
      <c r="ONS13" s="687"/>
      <c r="ONT13" s="687"/>
      <c r="ONU13" s="687"/>
      <c r="ONV13" s="687"/>
      <c r="ONW13" s="687"/>
      <c r="ONX13" s="687"/>
      <c r="ONY13" s="687"/>
      <c r="ONZ13" s="687"/>
      <c r="OOA13" s="687"/>
      <c r="OOB13" s="687"/>
      <c r="OOC13" s="687"/>
      <c r="OOD13" s="687"/>
      <c r="OOE13" s="687"/>
      <c r="OOF13" s="687"/>
      <c r="OOG13" s="687"/>
      <c r="OOH13" s="687"/>
      <c r="OOI13" s="687"/>
      <c r="OOJ13" s="687"/>
      <c r="OOK13" s="687"/>
      <c r="OOL13" s="687"/>
      <c r="OOM13" s="687"/>
      <c r="OON13" s="687"/>
      <c r="OOO13" s="687"/>
      <c r="OOP13" s="687"/>
      <c r="OOQ13" s="687"/>
      <c r="OOR13" s="687"/>
      <c r="OOS13" s="687"/>
      <c r="OOT13" s="687"/>
      <c r="OOU13" s="687"/>
      <c r="OOV13" s="687"/>
      <c r="OOW13" s="687"/>
      <c r="OOX13" s="687"/>
      <c r="OOY13" s="687"/>
      <c r="OOZ13" s="687"/>
      <c r="OPA13" s="687"/>
      <c r="OPB13" s="687"/>
      <c r="OPC13" s="687"/>
      <c r="OPD13" s="687"/>
      <c r="OPE13" s="687"/>
      <c r="OPF13" s="687"/>
      <c r="OPG13" s="687"/>
      <c r="OPH13" s="687"/>
      <c r="OPI13" s="687"/>
      <c r="OPJ13" s="687"/>
      <c r="OPK13" s="687"/>
      <c r="OPL13" s="687"/>
      <c r="OPM13" s="687"/>
      <c r="OPN13" s="687"/>
      <c r="OPO13" s="687"/>
      <c r="OPP13" s="687"/>
      <c r="OPQ13" s="687"/>
      <c r="OPR13" s="687"/>
      <c r="OPS13" s="687"/>
      <c r="OPT13" s="687"/>
      <c r="OPU13" s="687"/>
      <c r="OPV13" s="687"/>
      <c r="OPW13" s="687"/>
      <c r="OPX13" s="687"/>
      <c r="OPY13" s="687"/>
      <c r="OPZ13" s="687"/>
      <c r="OQA13" s="687"/>
      <c r="OQB13" s="687"/>
      <c r="OQC13" s="687"/>
      <c r="OQD13" s="687"/>
      <c r="OQE13" s="687"/>
      <c r="OQF13" s="687"/>
      <c r="OQG13" s="687"/>
      <c r="OQH13" s="687"/>
      <c r="OQI13" s="687"/>
      <c r="OQJ13" s="687"/>
      <c r="OQK13" s="687"/>
      <c r="OQL13" s="687"/>
      <c r="OQM13" s="687"/>
      <c r="OQN13" s="687"/>
      <c r="OQO13" s="687"/>
      <c r="OQP13" s="687"/>
      <c r="OQQ13" s="687"/>
      <c r="OQR13" s="687"/>
      <c r="OQS13" s="687"/>
      <c r="OQT13" s="687"/>
      <c r="OQU13" s="687"/>
      <c r="OQV13" s="687"/>
      <c r="OQW13" s="687"/>
      <c r="OQX13" s="687"/>
      <c r="OQY13" s="687"/>
      <c r="OQZ13" s="687"/>
      <c r="ORA13" s="687"/>
      <c r="ORB13" s="687"/>
      <c r="ORC13" s="687"/>
      <c r="ORD13" s="687"/>
      <c r="ORE13" s="687"/>
      <c r="ORF13" s="687"/>
      <c r="ORG13" s="687"/>
      <c r="ORH13" s="687"/>
      <c r="ORI13" s="687"/>
      <c r="ORJ13" s="687"/>
      <c r="ORK13" s="687"/>
      <c r="ORL13" s="687"/>
      <c r="ORM13" s="687"/>
      <c r="ORN13" s="687"/>
      <c r="ORO13" s="687"/>
      <c r="ORP13" s="687"/>
      <c r="ORQ13" s="687"/>
      <c r="ORR13" s="687"/>
      <c r="ORS13" s="687"/>
      <c r="ORT13" s="687"/>
      <c r="ORU13" s="687"/>
      <c r="ORV13" s="687"/>
      <c r="ORW13" s="687"/>
      <c r="ORX13" s="687"/>
      <c r="ORY13" s="687"/>
      <c r="ORZ13" s="687"/>
      <c r="OSA13" s="687"/>
      <c r="OSB13" s="687"/>
      <c r="OSC13" s="687"/>
      <c r="OSD13" s="687"/>
      <c r="OSE13" s="687"/>
      <c r="OSF13" s="687"/>
      <c r="OSG13" s="687"/>
      <c r="OSH13" s="687"/>
      <c r="OSI13" s="687"/>
      <c r="OSJ13" s="687"/>
      <c r="OSK13" s="687"/>
      <c r="OSL13" s="687"/>
      <c r="OSM13" s="687"/>
      <c r="OSN13" s="687"/>
      <c r="OSO13" s="687"/>
      <c r="OSP13" s="687"/>
      <c r="OSQ13" s="687"/>
      <c r="OSR13" s="687"/>
      <c r="OSS13" s="687"/>
      <c r="OST13" s="687"/>
      <c r="OSU13" s="687"/>
      <c r="OSV13" s="687"/>
      <c r="OSW13" s="687"/>
      <c r="OSX13" s="687"/>
      <c r="OSY13" s="687"/>
      <c r="OSZ13" s="687"/>
      <c r="OTA13" s="687"/>
      <c r="OTB13" s="687"/>
      <c r="OTC13" s="687"/>
      <c r="OTD13" s="687"/>
      <c r="OTE13" s="687"/>
      <c r="OTF13" s="687"/>
      <c r="OTG13" s="687"/>
      <c r="OTH13" s="687"/>
      <c r="OTI13" s="687"/>
      <c r="OTJ13" s="687"/>
      <c r="OTK13" s="687"/>
      <c r="OTL13" s="687"/>
      <c r="OTM13" s="687"/>
      <c r="OTN13" s="687"/>
      <c r="OTO13" s="687"/>
      <c r="OTP13" s="687"/>
      <c r="OTQ13" s="687"/>
      <c r="OTR13" s="687"/>
      <c r="OTS13" s="687"/>
      <c r="OTT13" s="687"/>
      <c r="OTU13" s="687"/>
      <c r="OTV13" s="687"/>
      <c r="OTW13" s="687"/>
      <c r="OTX13" s="687"/>
      <c r="OTY13" s="687"/>
      <c r="OTZ13" s="687"/>
      <c r="OUA13" s="687"/>
      <c r="OUB13" s="687"/>
      <c r="OUC13" s="687"/>
      <c r="OUD13" s="687"/>
      <c r="OUE13" s="687"/>
      <c r="OUF13" s="687"/>
      <c r="OUG13" s="687"/>
      <c r="OUH13" s="687"/>
      <c r="OUI13" s="687"/>
      <c r="OUJ13" s="687"/>
      <c r="OUK13" s="687"/>
      <c r="OUL13" s="687"/>
      <c r="OUM13" s="687"/>
      <c r="OUN13" s="687"/>
      <c r="OUO13" s="687"/>
      <c r="OUP13" s="687"/>
      <c r="OUQ13" s="687"/>
      <c r="OUR13" s="687"/>
      <c r="OUS13" s="687"/>
      <c r="OUT13" s="687"/>
      <c r="OUU13" s="687"/>
      <c r="OUV13" s="687"/>
      <c r="OUW13" s="687"/>
      <c r="OUX13" s="687"/>
      <c r="OUY13" s="687"/>
      <c r="OUZ13" s="687"/>
      <c r="OVA13" s="687"/>
      <c r="OVB13" s="687"/>
      <c r="OVC13" s="687"/>
      <c r="OVD13" s="687"/>
      <c r="OVE13" s="687"/>
      <c r="OVF13" s="687"/>
      <c r="OVG13" s="687"/>
      <c r="OVH13" s="687"/>
      <c r="OVI13" s="687"/>
      <c r="OVJ13" s="687"/>
      <c r="OVK13" s="687"/>
      <c r="OVL13" s="687"/>
      <c r="OVM13" s="687"/>
      <c r="OVN13" s="687"/>
      <c r="OVO13" s="687"/>
      <c r="OVP13" s="687"/>
      <c r="OVQ13" s="687"/>
      <c r="OVR13" s="687"/>
      <c r="OVS13" s="687"/>
      <c r="OVT13" s="687"/>
      <c r="OVU13" s="687"/>
      <c r="OVV13" s="687"/>
      <c r="OVW13" s="687"/>
      <c r="OVX13" s="687"/>
      <c r="OVY13" s="687"/>
      <c r="OVZ13" s="687"/>
      <c r="OWA13" s="687"/>
      <c r="OWB13" s="687"/>
      <c r="OWC13" s="687"/>
      <c r="OWD13" s="687"/>
      <c r="OWE13" s="687"/>
      <c r="OWF13" s="687"/>
      <c r="OWG13" s="687"/>
      <c r="OWH13" s="687"/>
      <c r="OWI13" s="687"/>
      <c r="OWJ13" s="687"/>
      <c r="OWK13" s="687"/>
      <c r="OWL13" s="687"/>
      <c r="OWM13" s="687"/>
      <c r="OWN13" s="687"/>
      <c r="OWO13" s="687"/>
      <c r="OWP13" s="687"/>
      <c r="OWQ13" s="687"/>
      <c r="OWR13" s="687"/>
      <c r="OWS13" s="687"/>
      <c r="OWT13" s="687"/>
      <c r="OWU13" s="687"/>
      <c r="OWV13" s="687"/>
      <c r="OWW13" s="687"/>
      <c r="OWX13" s="687"/>
      <c r="OWY13" s="687"/>
      <c r="OWZ13" s="687"/>
      <c r="OXA13" s="687"/>
      <c r="OXB13" s="687"/>
      <c r="OXC13" s="687"/>
      <c r="OXD13" s="687"/>
      <c r="OXE13" s="687"/>
      <c r="OXF13" s="687"/>
      <c r="OXG13" s="687"/>
      <c r="OXH13" s="687"/>
      <c r="OXI13" s="687"/>
      <c r="OXJ13" s="687"/>
      <c r="OXK13" s="687"/>
      <c r="OXL13" s="687"/>
      <c r="OXM13" s="687"/>
      <c r="OXN13" s="687"/>
      <c r="OXO13" s="687"/>
      <c r="OXP13" s="687"/>
      <c r="OXQ13" s="687"/>
      <c r="OXR13" s="687"/>
      <c r="OXS13" s="687"/>
      <c r="OXT13" s="687"/>
      <c r="OXU13" s="687"/>
      <c r="OXV13" s="687"/>
      <c r="OXW13" s="687"/>
      <c r="OXX13" s="687"/>
      <c r="OXY13" s="687"/>
      <c r="OXZ13" s="687"/>
      <c r="OYA13" s="687"/>
      <c r="OYB13" s="687"/>
      <c r="OYC13" s="687"/>
      <c r="OYD13" s="687"/>
      <c r="OYE13" s="687"/>
      <c r="OYF13" s="687"/>
      <c r="OYG13" s="687"/>
      <c r="OYH13" s="687"/>
      <c r="OYI13" s="687"/>
      <c r="OYJ13" s="687"/>
      <c r="OYK13" s="687"/>
      <c r="OYL13" s="687"/>
      <c r="OYM13" s="687"/>
      <c r="OYN13" s="687"/>
      <c r="OYO13" s="687"/>
      <c r="OYP13" s="687"/>
      <c r="OYQ13" s="687"/>
      <c r="OYR13" s="687"/>
      <c r="OYS13" s="687"/>
      <c r="OYT13" s="687"/>
      <c r="OYU13" s="687"/>
      <c r="OYV13" s="687"/>
      <c r="OYW13" s="687"/>
      <c r="OYX13" s="687"/>
      <c r="OYY13" s="687"/>
      <c r="OYZ13" s="687"/>
      <c r="OZA13" s="687"/>
      <c r="OZB13" s="687"/>
      <c r="OZC13" s="687"/>
      <c r="OZD13" s="687"/>
      <c r="OZE13" s="687"/>
      <c r="OZF13" s="687"/>
      <c r="OZG13" s="687"/>
      <c r="OZH13" s="687"/>
      <c r="OZI13" s="687"/>
      <c r="OZJ13" s="687"/>
      <c r="OZK13" s="687"/>
      <c r="OZL13" s="687"/>
      <c r="OZM13" s="687"/>
      <c r="OZN13" s="687"/>
      <c r="OZO13" s="687"/>
      <c r="OZP13" s="687"/>
      <c r="OZQ13" s="687"/>
      <c r="OZR13" s="687"/>
      <c r="OZS13" s="687"/>
      <c r="OZT13" s="687"/>
      <c r="OZU13" s="687"/>
      <c r="OZV13" s="687"/>
      <c r="OZW13" s="687"/>
      <c r="OZX13" s="687"/>
      <c r="OZY13" s="687"/>
      <c r="OZZ13" s="687"/>
      <c r="PAA13" s="687"/>
      <c r="PAB13" s="687"/>
      <c r="PAC13" s="687"/>
      <c r="PAD13" s="687"/>
      <c r="PAE13" s="687"/>
      <c r="PAF13" s="687"/>
      <c r="PAG13" s="687"/>
      <c r="PAH13" s="687"/>
      <c r="PAI13" s="687"/>
      <c r="PAJ13" s="687"/>
      <c r="PAK13" s="687"/>
      <c r="PAL13" s="687"/>
      <c r="PAM13" s="687"/>
      <c r="PAN13" s="687"/>
      <c r="PAO13" s="687"/>
      <c r="PAP13" s="687"/>
      <c r="PAQ13" s="687"/>
      <c r="PAR13" s="687"/>
      <c r="PAS13" s="687"/>
      <c r="PAT13" s="687"/>
      <c r="PAU13" s="687"/>
      <c r="PAV13" s="687"/>
      <c r="PAW13" s="687"/>
      <c r="PAX13" s="687"/>
      <c r="PAY13" s="687"/>
      <c r="PAZ13" s="687"/>
      <c r="PBA13" s="687"/>
      <c r="PBB13" s="687"/>
      <c r="PBC13" s="687"/>
      <c r="PBD13" s="687"/>
      <c r="PBE13" s="687"/>
      <c r="PBF13" s="687"/>
      <c r="PBG13" s="687"/>
      <c r="PBH13" s="687"/>
      <c r="PBI13" s="687"/>
      <c r="PBJ13" s="687"/>
      <c r="PBK13" s="687"/>
      <c r="PBL13" s="687"/>
      <c r="PBM13" s="687"/>
      <c r="PBN13" s="687"/>
      <c r="PBO13" s="687"/>
      <c r="PBP13" s="687"/>
      <c r="PBQ13" s="687"/>
      <c r="PBR13" s="687"/>
      <c r="PBS13" s="687"/>
      <c r="PBT13" s="687"/>
      <c r="PBU13" s="687"/>
      <c r="PBV13" s="687"/>
      <c r="PBW13" s="687"/>
      <c r="PBX13" s="687"/>
      <c r="PBY13" s="687"/>
      <c r="PBZ13" s="687"/>
      <c r="PCA13" s="687"/>
      <c r="PCB13" s="687"/>
      <c r="PCC13" s="687"/>
      <c r="PCD13" s="687"/>
      <c r="PCE13" s="687"/>
      <c r="PCF13" s="687"/>
      <c r="PCG13" s="687"/>
      <c r="PCH13" s="687"/>
      <c r="PCI13" s="687"/>
      <c r="PCJ13" s="687"/>
      <c r="PCK13" s="687"/>
      <c r="PCL13" s="687"/>
      <c r="PCM13" s="687"/>
      <c r="PCN13" s="687"/>
      <c r="PCO13" s="687"/>
      <c r="PCP13" s="687"/>
      <c r="PCQ13" s="687"/>
      <c r="PCR13" s="687"/>
      <c r="PCS13" s="687"/>
      <c r="PCT13" s="687"/>
      <c r="PCU13" s="687"/>
      <c r="PCV13" s="687"/>
      <c r="PCW13" s="687"/>
      <c r="PCX13" s="687"/>
      <c r="PCY13" s="687"/>
      <c r="PCZ13" s="687"/>
      <c r="PDA13" s="687"/>
      <c r="PDB13" s="687"/>
      <c r="PDC13" s="687"/>
      <c r="PDD13" s="687"/>
      <c r="PDE13" s="687"/>
      <c r="PDF13" s="687"/>
      <c r="PDG13" s="687"/>
      <c r="PDH13" s="687"/>
      <c r="PDI13" s="687"/>
      <c r="PDJ13" s="687"/>
      <c r="PDK13" s="687"/>
      <c r="PDL13" s="687"/>
      <c r="PDM13" s="687"/>
      <c r="PDN13" s="687"/>
      <c r="PDO13" s="687"/>
      <c r="PDP13" s="687"/>
      <c r="PDQ13" s="687"/>
      <c r="PDR13" s="687"/>
      <c r="PDS13" s="687"/>
      <c r="PDT13" s="687"/>
      <c r="PDU13" s="687"/>
      <c r="PDV13" s="687"/>
      <c r="PDW13" s="687"/>
      <c r="PDX13" s="687"/>
      <c r="PDY13" s="687"/>
      <c r="PDZ13" s="687"/>
      <c r="PEA13" s="687"/>
      <c r="PEB13" s="687"/>
      <c r="PEC13" s="687"/>
      <c r="PED13" s="687"/>
      <c r="PEE13" s="687"/>
      <c r="PEF13" s="687"/>
      <c r="PEG13" s="687"/>
      <c r="PEH13" s="687"/>
      <c r="PEI13" s="687"/>
      <c r="PEJ13" s="687"/>
      <c r="PEK13" s="687"/>
      <c r="PEL13" s="687"/>
      <c r="PEM13" s="687"/>
      <c r="PEN13" s="687"/>
      <c r="PEO13" s="687"/>
      <c r="PEP13" s="687"/>
      <c r="PEQ13" s="687"/>
      <c r="PER13" s="687"/>
      <c r="PES13" s="687"/>
      <c r="PET13" s="687"/>
      <c r="PEU13" s="687"/>
      <c r="PEV13" s="687"/>
      <c r="PEW13" s="687"/>
      <c r="PEX13" s="687"/>
      <c r="PEY13" s="687"/>
      <c r="PEZ13" s="687"/>
      <c r="PFA13" s="687"/>
      <c r="PFB13" s="687"/>
      <c r="PFC13" s="687"/>
      <c r="PFD13" s="687"/>
      <c r="PFE13" s="687"/>
      <c r="PFF13" s="687"/>
      <c r="PFG13" s="687"/>
      <c r="PFH13" s="687"/>
      <c r="PFI13" s="687"/>
      <c r="PFJ13" s="687"/>
      <c r="PFK13" s="687"/>
      <c r="PFL13" s="687"/>
      <c r="PFM13" s="687"/>
      <c r="PFN13" s="687"/>
      <c r="PFO13" s="687"/>
      <c r="PFP13" s="687"/>
      <c r="PFQ13" s="687"/>
      <c r="PFR13" s="687"/>
      <c r="PFS13" s="687"/>
      <c r="PFT13" s="687"/>
      <c r="PFU13" s="687"/>
      <c r="PFV13" s="687"/>
      <c r="PFW13" s="687"/>
      <c r="PFX13" s="687"/>
      <c r="PFY13" s="687"/>
      <c r="PFZ13" s="687"/>
      <c r="PGA13" s="687"/>
      <c r="PGB13" s="687"/>
      <c r="PGC13" s="687"/>
      <c r="PGD13" s="687"/>
      <c r="PGE13" s="687"/>
      <c r="PGF13" s="687"/>
      <c r="PGG13" s="687"/>
      <c r="PGH13" s="687"/>
      <c r="PGI13" s="687"/>
      <c r="PGJ13" s="687"/>
      <c r="PGK13" s="687"/>
      <c r="PGL13" s="687"/>
      <c r="PGM13" s="687"/>
      <c r="PGN13" s="687"/>
      <c r="PGO13" s="687"/>
      <c r="PGP13" s="687"/>
      <c r="PGQ13" s="687"/>
      <c r="PGR13" s="687"/>
      <c r="PGS13" s="687"/>
      <c r="PGT13" s="687"/>
      <c r="PGU13" s="687"/>
      <c r="PGV13" s="687"/>
      <c r="PGW13" s="687"/>
      <c r="PGX13" s="687"/>
      <c r="PGY13" s="687"/>
      <c r="PGZ13" s="687"/>
      <c r="PHA13" s="687"/>
      <c r="PHB13" s="687"/>
      <c r="PHC13" s="687"/>
      <c r="PHD13" s="687"/>
      <c r="PHE13" s="687"/>
      <c r="PHF13" s="687"/>
      <c r="PHG13" s="687"/>
      <c r="PHH13" s="687"/>
      <c r="PHI13" s="687"/>
      <c r="PHJ13" s="687"/>
      <c r="PHK13" s="687"/>
      <c r="PHL13" s="687"/>
      <c r="PHM13" s="687"/>
      <c r="PHN13" s="687"/>
      <c r="PHO13" s="687"/>
      <c r="PHP13" s="687"/>
      <c r="PHQ13" s="687"/>
      <c r="PHR13" s="687"/>
      <c r="PHS13" s="687"/>
      <c r="PHT13" s="687"/>
      <c r="PHU13" s="687"/>
      <c r="PHV13" s="687"/>
      <c r="PHW13" s="687"/>
      <c r="PHX13" s="687"/>
      <c r="PHY13" s="687"/>
      <c r="PHZ13" s="687"/>
      <c r="PIA13" s="687"/>
      <c r="PIB13" s="687"/>
      <c r="PIC13" s="687"/>
      <c r="PID13" s="687"/>
      <c r="PIE13" s="687"/>
      <c r="PIF13" s="687"/>
      <c r="PIG13" s="687"/>
      <c r="PIH13" s="687"/>
      <c r="PII13" s="687"/>
      <c r="PIJ13" s="687"/>
      <c r="PIK13" s="687"/>
      <c r="PIL13" s="687"/>
      <c r="PIM13" s="687"/>
      <c r="PIN13" s="687"/>
      <c r="PIO13" s="687"/>
      <c r="PIP13" s="687"/>
      <c r="PIQ13" s="687"/>
      <c r="PIR13" s="687"/>
      <c r="PIS13" s="687"/>
      <c r="PIT13" s="687"/>
      <c r="PIU13" s="687"/>
      <c r="PIV13" s="687"/>
      <c r="PIW13" s="687"/>
      <c r="PIX13" s="687"/>
      <c r="PIY13" s="687"/>
      <c r="PIZ13" s="687"/>
      <c r="PJA13" s="687"/>
      <c r="PJB13" s="687"/>
      <c r="PJC13" s="687"/>
      <c r="PJD13" s="687"/>
      <c r="PJE13" s="687"/>
      <c r="PJF13" s="687"/>
      <c r="PJG13" s="687"/>
      <c r="PJH13" s="687"/>
      <c r="PJI13" s="687"/>
      <c r="PJJ13" s="687"/>
      <c r="PJK13" s="687"/>
      <c r="PJL13" s="687"/>
      <c r="PJM13" s="687"/>
      <c r="PJN13" s="687"/>
      <c r="PJO13" s="687"/>
      <c r="PJP13" s="687"/>
      <c r="PJQ13" s="687"/>
      <c r="PJR13" s="687"/>
      <c r="PJS13" s="687"/>
      <c r="PJT13" s="687"/>
      <c r="PJU13" s="687"/>
      <c r="PJV13" s="687"/>
      <c r="PJW13" s="687"/>
      <c r="PJX13" s="687"/>
      <c r="PJY13" s="687"/>
      <c r="PJZ13" s="687"/>
      <c r="PKA13" s="687"/>
      <c r="PKB13" s="687"/>
      <c r="PKC13" s="687"/>
      <c r="PKD13" s="687"/>
      <c r="PKE13" s="687"/>
      <c r="PKF13" s="687"/>
      <c r="PKG13" s="687"/>
      <c r="PKH13" s="687"/>
      <c r="PKI13" s="687"/>
      <c r="PKJ13" s="687"/>
      <c r="PKK13" s="687"/>
      <c r="PKL13" s="687"/>
      <c r="PKM13" s="687"/>
      <c r="PKN13" s="687"/>
      <c r="PKO13" s="687"/>
      <c r="PKP13" s="687"/>
      <c r="PKQ13" s="687"/>
      <c r="PKR13" s="687"/>
      <c r="PKS13" s="687"/>
      <c r="PKT13" s="687"/>
      <c r="PKU13" s="687"/>
      <c r="PKV13" s="687"/>
      <c r="PKW13" s="687"/>
      <c r="PKX13" s="687"/>
      <c r="PKY13" s="687"/>
      <c r="PKZ13" s="687"/>
      <c r="PLA13" s="687"/>
      <c r="PLB13" s="687"/>
      <c r="PLC13" s="687"/>
      <c r="PLD13" s="687"/>
      <c r="PLE13" s="687"/>
      <c r="PLF13" s="687"/>
      <c r="PLG13" s="687"/>
      <c r="PLH13" s="687"/>
      <c r="PLI13" s="687"/>
      <c r="PLJ13" s="687"/>
      <c r="PLK13" s="687"/>
      <c r="PLL13" s="687"/>
      <c r="PLM13" s="687"/>
      <c r="PLN13" s="687"/>
      <c r="PLO13" s="687"/>
      <c r="PLP13" s="687"/>
      <c r="PLQ13" s="687"/>
      <c r="PLR13" s="687"/>
      <c r="PLS13" s="687"/>
      <c r="PLT13" s="687"/>
      <c r="PLU13" s="687"/>
      <c r="PLV13" s="687"/>
      <c r="PLW13" s="687"/>
      <c r="PLX13" s="687"/>
      <c r="PLY13" s="687"/>
      <c r="PLZ13" s="687"/>
      <c r="PMA13" s="687"/>
      <c r="PMB13" s="687"/>
      <c r="PMC13" s="687"/>
      <c r="PMD13" s="687"/>
      <c r="PME13" s="687"/>
      <c r="PMF13" s="687"/>
      <c r="PMG13" s="687"/>
      <c r="PMH13" s="687"/>
      <c r="PMI13" s="687"/>
      <c r="PMJ13" s="687"/>
      <c r="PMK13" s="687"/>
      <c r="PML13" s="687"/>
      <c r="PMM13" s="687"/>
      <c r="PMN13" s="687"/>
      <c r="PMO13" s="687"/>
      <c r="PMP13" s="687"/>
      <c r="PMQ13" s="687"/>
      <c r="PMR13" s="687"/>
      <c r="PMS13" s="687"/>
      <c r="PMT13" s="687"/>
      <c r="PMU13" s="687"/>
      <c r="PMV13" s="687"/>
      <c r="PMW13" s="687"/>
      <c r="PMX13" s="687"/>
      <c r="PMY13" s="687"/>
      <c r="PMZ13" s="687"/>
      <c r="PNA13" s="687"/>
      <c r="PNB13" s="687"/>
      <c r="PNC13" s="687"/>
      <c r="PND13" s="687"/>
      <c r="PNE13" s="687"/>
      <c r="PNF13" s="687"/>
      <c r="PNG13" s="687"/>
      <c r="PNH13" s="687"/>
      <c r="PNI13" s="687"/>
      <c r="PNJ13" s="687"/>
      <c r="PNK13" s="687"/>
      <c r="PNL13" s="687"/>
      <c r="PNM13" s="687"/>
      <c r="PNN13" s="687"/>
      <c r="PNO13" s="687"/>
      <c r="PNP13" s="687"/>
      <c r="PNQ13" s="687"/>
      <c r="PNR13" s="687"/>
      <c r="PNS13" s="687"/>
      <c r="PNT13" s="687"/>
      <c r="PNU13" s="687"/>
      <c r="PNV13" s="687"/>
      <c r="PNW13" s="687"/>
      <c r="PNX13" s="687"/>
      <c r="PNY13" s="687"/>
      <c r="PNZ13" s="687"/>
      <c r="POA13" s="687"/>
      <c r="POB13" s="687"/>
      <c r="POC13" s="687"/>
      <c r="POD13" s="687"/>
      <c r="POE13" s="687"/>
      <c r="POF13" s="687"/>
      <c r="POG13" s="687"/>
      <c r="POH13" s="687"/>
      <c r="POI13" s="687"/>
      <c r="POJ13" s="687"/>
      <c r="POK13" s="687"/>
      <c r="POL13" s="687"/>
      <c r="POM13" s="687"/>
      <c r="PON13" s="687"/>
      <c r="POO13" s="687"/>
      <c r="POP13" s="687"/>
      <c r="POQ13" s="687"/>
      <c r="POR13" s="687"/>
      <c r="POS13" s="687"/>
      <c r="POT13" s="687"/>
      <c r="POU13" s="687"/>
      <c r="POV13" s="687"/>
      <c r="POW13" s="687"/>
      <c r="POX13" s="687"/>
      <c r="POY13" s="687"/>
      <c r="POZ13" s="687"/>
      <c r="PPA13" s="687"/>
      <c r="PPB13" s="687"/>
      <c r="PPC13" s="687"/>
      <c r="PPD13" s="687"/>
      <c r="PPE13" s="687"/>
      <c r="PPF13" s="687"/>
      <c r="PPG13" s="687"/>
      <c r="PPH13" s="687"/>
      <c r="PPI13" s="687"/>
      <c r="PPJ13" s="687"/>
      <c r="PPK13" s="687"/>
      <c r="PPL13" s="687"/>
      <c r="PPM13" s="687"/>
      <c r="PPN13" s="687"/>
      <c r="PPO13" s="687"/>
      <c r="PPP13" s="687"/>
      <c r="PPQ13" s="687"/>
      <c r="PPR13" s="687"/>
      <c r="PPS13" s="687"/>
      <c r="PPT13" s="687"/>
      <c r="PPU13" s="687"/>
      <c r="PPV13" s="687"/>
      <c r="PPW13" s="687"/>
      <c r="PPX13" s="687"/>
      <c r="PPY13" s="687"/>
      <c r="PPZ13" s="687"/>
      <c r="PQA13" s="687"/>
      <c r="PQB13" s="687"/>
      <c r="PQC13" s="687"/>
      <c r="PQD13" s="687"/>
      <c r="PQE13" s="687"/>
      <c r="PQF13" s="687"/>
      <c r="PQG13" s="687"/>
      <c r="PQH13" s="687"/>
      <c r="PQI13" s="687"/>
      <c r="PQJ13" s="687"/>
      <c r="PQK13" s="687"/>
      <c r="PQL13" s="687"/>
      <c r="PQM13" s="687"/>
      <c r="PQN13" s="687"/>
      <c r="PQO13" s="687"/>
      <c r="PQP13" s="687"/>
      <c r="PQQ13" s="687"/>
      <c r="PQR13" s="687"/>
      <c r="PQS13" s="687"/>
      <c r="PQT13" s="687"/>
      <c r="PQU13" s="687"/>
      <c r="PQV13" s="687"/>
      <c r="PQW13" s="687"/>
      <c r="PQX13" s="687"/>
      <c r="PQY13" s="687"/>
      <c r="PQZ13" s="687"/>
      <c r="PRA13" s="687"/>
      <c r="PRB13" s="687"/>
      <c r="PRC13" s="687"/>
      <c r="PRD13" s="687"/>
      <c r="PRE13" s="687"/>
      <c r="PRF13" s="687"/>
      <c r="PRG13" s="687"/>
      <c r="PRH13" s="687"/>
      <c r="PRI13" s="687"/>
      <c r="PRJ13" s="687"/>
      <c r="PRK13" s="687"/>
      <c r="PRL13" s="687"/>
      <c r="PRM13" s="687"/>
      <c r="PRN13" s="687"/>
      <c r="PRO13" s="687"/>
      <c r="PRP13" s="687"/>
      <c r="PRQ13" s="687"/>
      <c r="PRR13" s="687"/>
      <c r="PRS13" s="687"/>
      <c r="PRT13" s="687"/>
      <c r="PRU13" s="687"/>
      <c r="PRV13" s="687"/>
      <c r="PRW13" s="687"/>
      <c r="PRX13" s="687"/>
      <c r="PRY13" s="687"/>
      <c r="PRZ13" s="687"/>
      <c r="PSA13" s="687"/>
      <c r="PSB13" s="687"/>
      <c r="PSC13" s="687"/>
      <c r="PSD13" s="687"/>
      <c r="PSE13" s="687"/>
      <c r="PSF13" s="687"/>
      <c r="PSG13" s="687"/>
      <c r="PSH13" s="687"/>
      <c r="PSI13" s="687"/>
      <c r="PSJ13" s="687"/>
      <c r="PSK13" s="687"/>
      <c r="PSL13" s="687"/>
      <c r="PSM13" s="687"/>
      <c r="PSN13" s="687"/>
      <c r="PSO13" s="687"/>
      <c r="PSP13" s="687"/>
      <c r="PSQ13" s="687"/>
      <c r="PSR13" s="687"/>
      <c r="PSS13" s="687"/>
      <c r="PST13" s="687"/>
      <c r="PSU13" s="687"/>
      <c r="PSV13" s="687"/>
      <c r="PSW13" s="687"/>
      <c r="PSX13" s="687"/>
      <c r="PSY13" s="687"/>
      <c r="PSZ13" s="687"/>
      <c r="PTA13" s="687"/>
      <c r="PTB13" s="687"/>
      <c r="PTC13" s="687"/>
      <c r="PTD13" s="687"/>
      <c r="PTE13" s="687"/>
      <c r="PTF13" s="687"/>
      <c r="PTG13" s="687"/>
      <c r="PTH13" s="687"/>
      <c r="PTI13" s="687"/>
      <c r="PTJ13" s="687"/>
      <c r="PTK13" s="687"/>
      <c r="PTL13" s="687"/>
      <c r="PTM13" s="687"/>
      <c r="PTN13" s="687"/>
      <c r="PTO13" s="687"/>
      <c r="PTP13" s="687"/>
      <c r="PTQ13" s="687"/>
      <c r="PTR13" s="687"/>
      <c r="PTS13" s="687"/>
      <c r="PTT13" s="687"/>
      <c r="PTU13" s="687"/>
      <c r="PTV13" s="687"/>
      <c r="PTW13" s="687"/>
      <c r="PTX13" s="687"/>
      <c r="PTY13" s="687"/>
      <c r="PTZ13" s="687"/>
      <c r="PUA13" s="687"/>
      <c r="PUB13" s="687"/>
      <c r="PUC13" s="687"/>
      <c r="PUD13" s="687"/>
      <c r="PUE13" s="687"/>
      <c r="PUF13" s="687"/>
      <c r="PUG13" s="687"/>
      <c r="PUH13" s="687"/>
      <c r="PUI13" s="687"/>
      <c r="PUJ13" s="687"/>
      <c r="PUK13" s="687"/>
      <c r="PUL13" s="687"/>
      <c r="PUM13" s="687"/>
      <c r="PUN13" s="687"/>
      <c r="PUO13" s="687"/>
      <c r="PUP13" s="687"/>
      <c r="PUQ13" s="687"/>
      <c r="PUR13" s="687"/>
      <c r="PUS13" s="687"/>
      <c r="PUT13" s="687"/>
      <c r="PUU13" s="687"/>
      <c r="PUV13" s="687"/>
      <c r="PUW13" s="687"/>
      <c r="PUX13" s="687"/>
      <c r="PUY13" s="687"/>
      <c r="PUZ13" s="687"/>
      <c r="PVA13" s="687"/>
      <c r="PVB13" s="687"/>
      <c r="PVC13" s="687"/>
      <c r="PVD13" s="687"/>
      <c r="PVE13" s="687"/>
      <c r="PVF13" s="687"/>
      <c r="PVG13" s="687"/>
      <c r="PVH13" s="687"/>
      <c r="PVI13" s="687"/>
      <c r="PVJ13" s="687"/>
      <c r="PVK13" s="687"/>
      <c r="PVL13" s="687"/>
      <c r="PVM13" s="687"/>
      <c r="PVN13" s="687"/>
      <c r="PVO13" s="687"/>
      <c r="PVP13" s="687"/>
      <c r="PVQ13" s="687"/>
      <c r="PVR13" s="687"/>
      <c r="PVS13" s="687"/>
      <c r="PVT13" s="687"/>
      <c r="PVU13" s="687"/>
      <c r="PVV13" s="687"/>
      <c r="PVW13" s="687"/>
      <c r="PVX13" s="687"/>
      <c r="PVY13" s="687"/>
      <c r="PVZ13" s="687"/>
      <c r="PWA13" s="687"/>
      <c r="PWB13" s="687"/>
      <c r="PWC13" s="687"/>
      <c r="PWD13" s="687"/>
      <c r="PWE13" s="687"/>
      <c r="PWF13" s="687"/>
      <c r="PWG13" s="687"/>
      <c r="PWH13" s="687"/>
      <c r="PWI13" s="687"/>
      <c r="PWJ13" s="687"/>
      <c r="PWK13" s="687"/>
      <c r="PWL13" s="687"/>
      <c r="PWM13" s="687"/>
      <c r="PWN13" s="687"/>
      <c r="PWO13" s="687"/>
      <c r="PWP13" s="687"/>
      <c r="PWQ13" s="687"/>
      <c r="PWR13" s="687"/>
      <c r="PWS13" s="687"/>
      <c r="PWT13" s="687"/>
      <c r="PWU13" s="687"/>
      <c r="PWV13" s="687"/>
      <c r="PWW13" s="687"/>
      <c r="PWX13" s="687"/>
      <c r="PWY13" s="687"/>
      <c r="PWZ13" s="687"/>
      <c r="PXA13" s="687"/>
      <c r="PXB13" s="687"/>
      <c r="PXC13" s="687"/>
      <c r="PXD13" s="687"/>
      <c r="PXE13" s="687"/>
      <c r="PXF13" s="687"/>
      <c r="PXG13" s="687"/>
      <c r="PXH13" s="687"/>
      <c r="PXI13" s="687"/>
      <c r="PXJ13" s="687"/>
      <c r="PXK13" s="687"/>
      <c r="PXL13" s="687"/>
      <c r="PXM13" s="687"/>
      <c r="PXN13" s="687"/>
      <c r="PXO13" s="687"/>
      <c r="PXP13" s="687"/>
      <c r="PXQ13" s="687"/>
      <c r="PXR13" s="687"/>
      <c r="PXS13" s="687"/>
      <c r="PXT13" s="687"/>
      <c r="PXU13" s="687"/>
      <c r="PXV13" s="687"/>
      <c r="PXW13" s="687"/>
      <c r="PXX13" s="687"/>
      <c r="PXY13" s="687"/>
      <c r="PXZ13" s="687"/>
      <c r="PYA13" s="687"/>
      <c r="PYB13" s="687"/>
      <c r="PYC13" s="687"/>
      <c r="PYD13" s="687"/>
      <c r="PYE13" s="687"/>
      <c r="PYF13" s="687"/>
      <c r="PYG13" s="687"/>
      <c r="PYH13" s="687"/>
      <c r="PYI13" s="687"/>
      <c r="PYJ13" s="687"/>
      <c r="PYK13" s="687"/>
      <c r="PYL13" s="687"/>
      <c r="PYM13" s="687"/>
      <c r="PYN13" s="687"/>
      <c r="PYO13" s="687"/>
      <c r="PYP13" s="687"/>
      <c r="PYQ13" s="687"/>
      <c r="PYR13" s="687"/>
      <c r="PYS13" s="687"/>
      <c r="PYT13" s="687"/>
      <c r="PYU13" s="687"/>
      <c r="PYV13" s="687"/>
      <c r="PYW13" s="687"/>
      <c r="PYX13" s="687"/>
      <c r="PYY13" s="687"/>
      <c r="PYZ13" s="687"/>
      <c r="PZA13" s="687"/>
      <c r="PZB13" s="687"/>
      <c r="PZC13" s="687"/>
      <c r="PZD13" s="687"/>
      <c r="PZE13" s="687"/>
      <c r="PZF13" s="687"/>
      <c r="PZG13" s="687"/>
      <c r="PZH13" s="687"/>
      <c r="PZI13" s="687"/>
      <c r="PZJ13" s="687"/>
      <c r="PZK13" s="687"/>
      <c r="PZL13" s="687"/>
      <c r="PZM13" s="687"/>
      <c r="PZN13" s="687"/>
      <c r="PZO13" s="687"/>
      <c r="PZP13" s="687"/>
      <c r="PZQ13" s="687"/>
      <c r="PZR13" s="687"/>
      <c r="PZS13" s="687"/>
      <c r="PZT13" s="687"/>
      <c r="PZU13" s="687"/>
      <c r="PZV13" s="687"/>
      <c r="PZW13" s="687"/>
      <c r="PZX13" s="687"/>
      <c r="PZY13" s="687"/>
      <c r="PZZ13" s="687"/>
      <c r="QAA13" s="687"/>
      <c r="QAB13" s="687"/>
      <c r="QAC13" s="687"/>
      <c r="QAD13" s="687"/>
      <c r="QAE13" s="687"/>
      <c r="QAF13" s="687"/>
      <c r="QAG13" s="687"/>
      <c r="QAH13" s="687"/>
      <c r="QAI13" s="687"/>
      <c r="QAJ13" s="687"/>
      <c r="QAK13" s="687"/>
      <c r="QAL13" s="687"/>
      <c r="QAM13" s="687"/>
      <c r="QAN13" s="687"/>
      <c r="QAO13" s="687"/>
      <c r="QAP13" s="687"/>
      <c r="QAQ13" s="687"/>
      <c r="QAR13" s="687"/>
      <c r="QAS13" s="687"/>
      <c r="QAT13" s="687"/>
      <c r="QAU13" s="687"/>
      <c r="QAV13" s="687"/>
      <c r="QAW13" s="687"/>
      <c r="QAX13" s="687"/>
      <c r="QAY13" s="687"/>
      <c r="QAZ13" s="687"/>
      <c r="QBA13" s="687"/>
      <c r="QBB13" s="687"/>
      <c r="QBC13" s="687"/>
      <c r="QBD13" s="687"/>
      <c r="QBE13" s="687"/>
      <c r="QBF13" s="687"/>
      <c r="QBG13" s="687"/>
      <c r="QBH13" s="687"/>
      <c r="QBI13" s="687"/>
      <c r="QBJ13" s="687"/>
      <c r="QBK13" s="687"/>
      <c r="QBL13" s="687"/>
      <c r="QBM13" s="687"/>
      <c r="QBN13" s="687"/>
      <c r="QBO13" s="687"/>
      <c r="QBP13" s="687"/>
      <c r="QBQ13" s="687"/>
      <c r="QBR13" s="687"/>
      <c r="QBS13" s="687"/>
      <c r="QBT13" s="687"/>
      <c r="QBU13" s="687"/>
      <c r="QBV13" s="687"/>
      <c r="QBW13" s="687"/>
      <c r="QBX13" s="687"/>
      <c r="QBY13" s="687"/>
      <c r="QBZ13" s="687"/>
      <c r="QCA13" s="687"/>
      <c r="QCB13" s="687"/>
      <c r="QCC13" s="687"/>
      <c r="QCD13" s="687"/>
      <c r="QCE13" s="687"/>
      <c r="QCF13" s="687"/>
      <c r="QCG13" s="687"/>
      <c r="QCH13" s="687"/>
      <c r="QCI13" s="687"/>
      <c r="QCJ13" s="687"/>
      <c r="QCK13" s="687"/>
      <c r="QCL13" s="687"/>
      <c r="QCM13" s="687"/>
      <c r="QCN13" s="687"/>
      <c r="QCO13" s="687"/>
      <c r="QCP13" s="687"/>
      <c r="QCQ13" s="687"/>
      <c r="QCR13" s="687"/>
      <c r="QCS13" s="687"/>
      <c r="QCT13" s="687"/>
      <c r="QCU13" s="687"/>
      <c r="QCV13" s="687"/>
      <c r="QCW13" s="687"/>
      <c r="QCX13" s="687"/>
      <c r="QCY13" s="687"/>
      <c r="QCZ13" s="687"/>
      <c r="QDA13" s="687"/>
      <c r="QDB13" s="687"/>
      <c r="QDC13" s="687"/>
      <c r="QDD13" s="687"/>
      <c r="QDE13" s="687"/>
      <c r="QDF13" s="687"/>
      <c r="QDG13" s="687"/>
      <c r="QDH13" s="687"/>
      <c r="QDI13" s="687"/>
      <c r="QDJ13" s="687"/>
      <c r="QDK13" s="687"/>
      <c r="QDL13" s="687"/>
      <c r="QDM13" s="687"/>
      <c r="QDN13" s="687"/>
      <c r="QDO13" s="687"/>
      <c r="QDP13" s="687"/>
      <c r="QDQ13" s="687"/>
      <c r="QDR13" s="687"/>
      <c r="QDS13" s="687"/>
      <c r="QDT13" s="687"/>
      <c r="QDU13" s="687"/>
      <c r="QDV13" s="687"/>
      <c r="QDW13" s="687"/>
      <c r="QDX13" s="687"/>
      <c r="QDY13" s="687"/>
      <c r="QDZ13" s="687"/>
      <c r="QEA13" s="687"/>
      <c r="QEB13" s="687"/>
      <c r="QEC13" s="687"/>
      <c r="QED13" s="687"/>
      <c r="QEE13" s="687"/>
      <c r="QEF13" s="687"/>
      <c r="QEG13" s="687"/>
      <c r="QEH13" s="687"/>
      <c r="QEI13" s="687"/>
      <c r="QEJ13" s="687"/>
      <c r="QEK13" s="687"/>
      <c r="QEL13" s="687"/>
      <c r="QEM13" s="687"/>
      <c r="QEN13" s="687"/>
      <c r="QEO13" s="687"/>
      <c r="QEP13" s="687"/>
      <c r="QEQ13" s="687"/>
      <c r="QER13" s="687"/>
      <c r="QES13" s="687"/>
      <c r="QET13" s="687"/>
      <c r="QEU13" s="687"/>
      <c r="QEV13" s="687"/>
      <c r="QEW13" s="687"/>
      <c r="QEX13" s="687"/>
      <c r="QEY13" s="687"/>
      <c r="QEZ13" s="687"/>
      <c r="QFA13" s="687"/>
      <c r="QFB13" s="687"/>
      <c r="QFC13" s="687"/>
      <c r="QFD13" s="687"/>
      <c r="QFE13" s="687"/>
      <c r="QFF13" s="687"/>
      <c r="QFG13" s="687"/>
      <c r="QFH13" s="687"/>
      <c r="QFI13" s="687"/>
      <c r="QFJ13" s="687"/>
      <c r="QFK13" s="687"/>
      <c r="QFL13" s="687"/>
      <c r="QFM13" s="687"/>
      <c r="QFN13" s="687"/>
      <c r="QFO13" s="687"/>
      <c r="QFP13" s="687"/>
      <c r="QFQ13" s="687"/>
      <c r="QFR13" s="687"/>
      <c r="QFS13" s="687"/>
      <c r="QFT13" s="687"/>
      <c r="QFU13" s="687"/>
      <c r="QFV13" s="687"/>
      <c r="QFW13" s="687"/>
      <c r="QFX13" s="687"/>
      <c r="QFY13" s="687"/>
      <c r="QFZ13" s="687"/>
      <c r="QGA13" s="687"/>
      <c r="QGB13" s="687"/>
      <c r="QGC13" s="687"/>
      <c r="QGD13" s="687"/>
      <c r="QGE13" s="687"/>
      <c r="QGF13" s="687"/>
      <c r="QGG13" s="687"/>
      <c r="QGH13" s="687"/>
      <c r="QGI13" s="687"/>
      <c r="QGJ13" s="687"/>
      <c r="QGK13" s="687"/>
      <c r="QGL13" s="687"/>
      <c r="QGM13" s="687"/>
      <c r="QGN13" s="687"/>
      <c r="QGO13" s="687"/>
      <c r="QGP13" s="687"/>
      <c r="QGQ13" s="687"/>
      <c r="QGR13" s="687"/>
      <c r="QGS13" s="687"/>
      <c r="QGT13" s="687"/>
      <c r="QGU13" s="687"/>
      <c r="QGV13" s="687"/>
      <c r="QGW13" s="687"/>
      <c r="QGX13" s="687"/>
      <c r="QGY13" s="687"/>
      <c r="QGZ13" s="687"/>
      <c r="QHA13" s="687"/>
      <c r="QHB13" s="687"/>
      <c r="QHC13" s="687"/>
      <c r="QHD13" s="687"/>
      <c r="QHE13" s="687"/>
      <c r="QHF13" s="687"/>
      <c r="QHG13" s="687"/>
      <c r="QHH13" s="687"/>
      <c r="QHI13" s="687"/>
      <c r="QHJ13" s="687"/>
      <c r="QHK13" s="687"/>
      <c r="QHL13" s="687"/>
      <c r="QHM13" s="687"/>
      <c r="QHN13" s="687"/>
      <c r="QHO13" s="687"/>
      <c r="QHP13" s="687"/>
      <c r="QHQ13" s="687"/>
      <c r="QHR13" s="687"/>
      <c r="QHS13" s="687"/>
      <c r="QHT13" s="687"/>
      <c r="QHU13" s="687"/>
      <c r="QHV13" s="687"/>
      <c r="QHW13" s="687"/>
      <c r="QHX13" s="687"/>
      <c r="QHY13" s="687"/>
      <c r="QHZ13" s="687"/>
      <c r="QIA13" s="687"/>
      <c r="QIB13" s="687"/>
      <c r="QIC13" s="687"/>
      <c r="QID13" s="687"/>
      <c r="QIE13" s="687"/>
      <c r="QIF13" s="687"/>
      <c r="QIG13" s="687"/>
      <c r="QIH13" s="687"/>
      <c r="QII13" s="687"/>
      <c r="QIJ13" s="687"/>
      <c r="QIK13" s="687"/>
      <c r="QIL13" s="687"/>
      <c r="QIM13" s="687"/>
      <c r="QIN13" s="687"/>
      <c r="QIO13" s="687"/>
      <c r="QIP13" s="687"/>
      <c r="QIQ13" s="687"/>
      <c r="QIR13" s="687"/>
      <c r="QIS13" s="687"/>
      <c r="QIT13" s="687"/>
      <c r="QIU13" s="687"/>
      <c r="QIV13" s="687"/>
      <c r="QIW13" s="687"/>
      <c r="QIX13" s="687"/>
      <c r="QIY13" s="687"/>
      <c r="QIZ13" s="687"/>
      <c r="QJA13" s="687"/>
      <c r="QJB13" s="687"/>
      <c r="QJC13" s="687"/>
      <c r="QJD13" s="687"/>
      <c r="QJE13" s="687"/>
      <c r="QJF13" s="687"/>
      <c r="QJG13" s="687"/>
      <c r="QJH13" s="687"/>
      <c r="QJI13" s="687"/>
      <c r="QJJ13" s="687"/>
      <c r="QJK13" s="687"/>
      <c r="QJL13" s="687"/>
      <c r="QJM13" s="687"/>
      <c r="QJN13" s="687"/>
      <c r="QJO13" s="687"/>
      <c r="QJP13" s="687"/>
      <c r="QJQ13" s="687"/>
      <c r="QJR13" s="687"/>
      <c r="QJS13" s="687"/>
      <c r="QJT13" s="687"/>
      <c r="QJU13" s="687"/>
      <c r="QJV13" s="687"/>
      <c r="QJW13" s="687"/>
      <c r="QJX13" s="687"/>
      <c r="QJY13" s="687"/>
      <c r="QJZ13" s="687"/>
      <c r="QKA13" s="687"/>
      <c r="QKB13" s="687"/>
      <c r="QKC13" s="687"/>
      <c r="QKD13" s="687"/>
      <c r="QKE13" s="687"/>
      <c r="QKF13" s="687"/>
      <c r="QKG13" s="687"/>
      <c r="QKH13" s="687"/>
      <c r="QKI13" s="687"/>
      <c r="QKJ13" s="687"/>
      <c r="QKK13" s="687"/>
      <c r="QKL13" s="687"/>
      <c r="QKM13" s="687"/>
      <c r="QKN13" s="687"/>
      <c r="QKO13" s="687"/>
      <c r="QKP13" s="687"/>
      <c r="QKQ13" s="687"/>
      <c r="QKR13" s="687"/>
      <c r="QKS13" s="687"/>
      <c r="QKT13" s="687"/>
      <c r="QKU13" s="687"/>
      <c r="QKV13" s="687"/>
      <c r="QKW13" s="687"/>
      <c r="QKX13" s="687"/>
      <c r="QKY13" s="687"/>
      <c r="QKZ13" s="687"/>
      <c r="QLA13" s="687"/>
      <c r="QLB13" s="687"/>
      <c r="QLC13" s="687"/>
      <c r="QLD13" s="687"/>
      <c r="QLE13" s="687"/>
      <c r="QLF13" s="687"/>
      <c r="QLG13" s="687"/>
      <c r="QLH13" s="687"/>
      <c r="QLI13" s="687"/>
      <c r="QLJ13" s="687"/>
      <c r="QLK13" s="687"/>
      <c r="QLL13" s="687"/>
      <c r="QLM13" s="687"/>
      <c r="QLN13" s="687"/>
      <c r="QLO13" s="687"/>
      <c r="QLP13" s="687"/>
      <c r="QLQ13" s="687"/>
      <c r="QLR13" s="687"/>
      <c r="QLS13" s="687"/>
      <c r="QLT13" s="687"/>
      <c r="QLU13" s="687"/>
      <c r="QLV13" s="687"/>
      <c r="QLW13" s="687"/>
      <c r="QLX13" s="687"/>
      <c r="QLY13" s="687"/>
      <c r="QLZ13" s="687"/>
      <c r="QMA13" s="687"/>
      <c r="QMB13" s="687"/>
      <c r="QMC13" s="687"/>
      <c r="QMD13" s="687"/>
      <c r="QME13" s="687"/>
      <c r="QMF13" s="687"/>
      <c r="QMG13" s="687"/>
      <c r="QMH13" s="687"/>
      <c r="QMI13" s="687"/>
      <c r="QMJ13" s="687"/>
      <c r="QMK13" s="687"/>
      <c r="QML13" s="687"/>
      <c r="QMM13" s="687"/>
      <c r="QMN13" s="687"/>
      <c r="QMO13" s="687"/>
      <c r="QMP13" s="687"/>
      <c r="QMQ13" s="687"/>
      <c r="QMR13" s="687"/>
      <c r="QMS13" s="687"/>
      <c r="QMT13" s="687"/>
      <c r="QMU13" s="687"/>
      <c r="QMV13" s="687"/>
      <c r="QMW13" s="687"/>
      <c r="QMX13" s="687"/>
      <c r="QMY13" s="687"/>
      <c r="QMZ13" s="687"/>
      <c r="QNA13" s="687"/>
      <c r="QNB13" s="687"/>
      <c r="QNC13" s="687"/>
      <c r="QND13" s="687"/>
      <c r="QNE13" s="687"/>
      <c r="QNF13" s="687"/>
      <c r="QNG13" s="687"/>
      <c r="QNH13" s="687"/>
      <c r="QNI13" s="687"/>
      <c r="QNJ13" s="687"/>
      <c r="QNK13" s="687"/>
      <c r="QNL13" s="687"/>
      <c r="QNM13" s="687"/>
      <c r="QNN13" s="687"/>
      <c r="QNO13" s="687"/>
      <c r="QNP13" s="687"/>
      <c r="QNQ13" s="687"/>
      <c r="QNR13" s="687"/>
      <c r="QNS13" s="687"/>
      <c r="QNT13" s="687"/>
      <c r="QNU13" s="687"/>
      <c r="QNV13" s="687"/>
      <c r="QNW13" s="687"/>
      <c r="QNX13" s="687"/>
      <c r="QNY13" s="687"/>
      <c r="QNZ13" s="687"/>
      <c r="QOA13" s="687"/>
      <c r="QOB13" s="687"/>
      <c r="QOC13" s="687"/>
      <c r="QOD13" s="687"/>
      <c r="QOE13" s="687"/>
      <c r="QOF13" s="687"/>
      <c r="QOG13" s="687"/>
      <c r="QOH13" s="687"/>
      <c r="QOI13" s="687"/>
      <c r="QOJ13" s="687"/>
      <c r="QOK13" s="687"/>
      <c r="QOL13" s="687"/>
      <c r="QOM13" s="687"/>
      <c r="QON13" s="687"/>
      <c r="QOO13" s="687"/>
      <c r="QOP13" s="687"/>
      <c r="QOQ13" s="687"/>
      <c r="QOR13" s="687"/>
      <c r="QOS13" s="687"/>
      <c r="QOT13" s="687"/>
      <c r="QOU13" s="687"/>
      <c r="QOV13" s="687"/>
      <c r="QOW13" s="687"/>
      <c r="QOX13" s="687"/>
      <c r="QOY13" s="687"/>
      <c r="QOZ13" s="687"/>
      <c r="QPA13" s="687"/>
      <c r="QPB13" s="687"/>
      <c r="QPC13" s="687"/>
      <c r="QPD13" s="687"/>
      <c r="QPE13" s="687"/>
      <c r="QPF13" s="687"/>
      <c r="QPG13" s="687"/>
      <c r="QPH13" s="687"/>
      <c r="QPI13" s="687"/>
      <c r="QPJ13" s="687"/>
      <c r="QPK13" s="687"/>
      <c r="QPL13" s="687"/>
      <c r="QPM13" s="687"/>
      <c r="QPN13" s="687"/>
      <c r="QPO13" s="687"/>
      <c r="QPP13" s="687"/>
      <c r="QPQ13" s="687"/>
      <c r="QPR13" s="687"/>
      <c r="QPS13" s="687"/>
      <c r="QPT13" s="687"/>
      <c r="QPU13" s="687"/>
      <c r="QPV13" s="687"/>
      <c r="QPW13" s="687"/>
      <c r="QPX13" s="687"/>
      <c r="QPY13" s="687"/>
      <c r="QPZ13" s="687"/>
      <c r="QQA13" s="687"/>
      <c r="QQB13" s="687"/>
      <c r="QQC13" s="687"/>
      <c r="QQD13" s="687"/>
      <c r="QQE13" s="687"/>
      <c r="QQF13" s="687"/>
      <c r="QQG13" s="687"/>
      <c r="QQH13" s="687"/>
      <c r="QQI13" s="687"/>
      <c r="QQJ13" s="687"/>
      <c r="QQK13" s="687"/>
      <c r="QQL13" s="687"/>
      <c r="QQM13" s="687"/>
      <c r="QQN13" s="687"/>
      <c r="QQO13" s="687"/>
      <c r="QQP13" s="687"/>
      <c r="QQQ13" s="687"/>
      <c r="QQR13" s="687"/>
      <c r="QQS13" s="687"/>
      <c r="QQT13" s="687"/>
      <c r="QQU13" s="687"/>
      <c r="QQV13" s="687"/>
      <c r="QQW13" s="687"/>
      <c r="QQX13" s="687"/>
      <c r="QQY13" s="687"/>
      <c r="QQZ13" s="687"/>
      <c r="QRA13" s="687"/>
      <c r="QRB13" s="687"/>
      <c r="QRC13" s="687"/>
      <c r="QRD13" s="687"/>
      <c r="QRE13" s="687"/>
      <c r="QRF13" s="687"/>
      <c r="QRG13" s="687"/>
      <c r="QRH13" s="687"/>
      <c r="QRI13" s="687"/>
      <c r="QRJ13" s="687"/>
      <c r="QRK13" s="687"/>
      <c r="QRL13" s="687"/>
      <c r="QRM13" s="687"/>
      <c r="QRN13" s="687"/>
      <c r="QRO13" s="687"/>
      <c r="QRP13" s="687"/>
      <c r="QRQ13" s="687"/>
      <c r="QRR13" s="687"/>
      <c r="QRS13" s="687"/>
      <c r="QRT13" s="687"/>
      <c r="QRU13" s="687"/>
      <c r="QRV13" s="687"/>
      <c r="QRW13" s="687"/>
      <c r="QRX13" s="687"/>
      <c r="QRY13" s="687"/>
      <c r="QRZ13" s="687"/>
      <c r="QSA13" s="687"/>
      <c r="QSB13" s="687"/>
      <c r="QSC13" s="687"/>
      <c r="QSD13" s="687"/>
      <c r="QSE13" s="687"/>
      <c r="QSF13" s="687"/>
      <c r="QSG13" s="687"/>
      <c r="QSH13" s="687"/>
      <c r="QSI13" s="687"/>
      <c r="QSJ13" s="687"/>
      <c r="QSK13" s="687"/>
      <c r="QSL13" s="687"/>
      <c r="QSM13" s="687"/>
      <c r="QSN13" s="687"/>
      <c r="QSO13" s="687"/>
      <c r="QSP13" s="687"/>
      <c r="QSQ13" s="687"/>
      <c r="QSR13" s="687"/>
      <c r="QSS13" s="687"/>
      <c r="QST13" s="687"/>
      <c r="QSU13" s="687"/>
      <c r="QSV13" s="687"/>
      <c r="QSW13" s="687"/>
      <c r="QSX13" s="687"/>
      <c r="QSY13" s="687"/>
      <c r="QSZ13" s="687"/>
      <c r="QTA13" s="687"/>
      <c r="QTB13" s="687"/>
      <c r="QTC13" s="687"/>
      <c r="QTD13" s="687"/>
      <c r="QTE13" s="687"/>
      <c r="QTF13" s="687"/>
      <c r="QTG13" s="687"/>
      <c r="QTH13" s="687"/>
      <c r="QTI13" s="687"/>
      <c r="QTJ13" s="687"/>
      <c r="QTK13" s="687"/>
      <c r="QTL13" s="687"/>
      <c r="QTM13" s="687"/>
      <c r="QTN13" s="687"/>
      <c r="QTO13" s="687"/>
      <c r="QTP13" s="687"/>
      <c r="QTQ13" s="687"/>
      <c r="QTR13" s="687"/>
      <c r="QTS13" s="687"/>
      <c r="QTT13" s="687"/>
      <c r="QTU13" s="687"/>
      <c r="QTV13" s="687"/>
      <c r="QTW13" s="687"/>
      <c r="QTX13" s="687"/>
      <c r="QTY13" s="687"/>
      <c r="QTZ13" s="687"/>
      <c r="QUA13" s="687"/>
      <c r="QUB13" s="687"/>
      <c r="QUC13" s="687"/>
      <c r="QUD13" s="687"/>
      <c r="QUE13" s="687"/>
      <c r="QUF13" s="687"/>
      <c r="QUG13" s="687"/>
      <c r="QUH13" s="687"/>
      <c r="QUI13" s="687"/>
      <c r="QUJ13" s="687"/>
      <c r="QUK13" s="687"/>
      <c r="QUL13" s="687"/>
      <c r="QUM13" s="687"/>
      <c r="QUN13" s="687"/>
      <c r="QUO13" s="687"/>
      <c r="QUP13" s="687"/>
      <c r="QUQ13" s="687"/>
      <c r="QUR13" s="687"/>
      <c r="QUS13" s="687"/>
      <c r="QUT13" s="687"/>
      <c r="QUU13" s="687"/>
      <c r="QUV13" s="687"/>
      <c r="QUW13" s="687"/>
      <c r="QUX13" s="687"/>
      <c r="QUY13" s="687"/>
      <c r="QUZ13" s="687"/>
      <c r="QVA13" s="687"/>
      <c r="QVB13" s="687"/>
      <c r="QVC13" s="687"/>
      <c r="QVD13" s="687"/>
      <c r="QVE13" s="687"/>
      <c r="QVF13" s="687"/>
      <c r="QVG13" s="687"/>
      <c r="QVH13" s="687"/>
      <c r="QVI13" s="687"/>
      <c r="QVJ13" s="687"/>
      <c r="QVK13" s="687"/>
      <c r="QVL13" s="687"/>
      <c r="QVM13" s="687"/>
      <c r="QVN13" s="687"/>
      <c r="QVO13" s="687"/>
      <c r="QVP13" s="687"/>
      <c r="QVQ13" s="687"/>
      <c r="QVR13" s="687"/>
      <c r="QVS13" s="687"/>
      <c r="QVT13" s="687"/>
      <c r="QVU13" s="687"/>
      <c r="QVV13" s="687"/>
      <c r="QVW13" s="687"/>
      <c r="QVX13" s="687"/>
      <c r="QVY13" s="687"/>
      <c r="QVZ13" s="687"/>
      <c r="QWA13" s="687"/>
      <c r="QWB13" s="687"/>
      <c r="QWC13" s="687"/>
      <c r="QWD13" s="687"/>
      <c r="QWE13" s="687"/>
      <c r="QWF13" s="687"/>
      <c r="QWG13" s="687"/>
      <c r="QWH13" s="687"/>
      <c r="QWI13" s="687"/>
      <c r="QWJ13" s="687"/>
      <c r="QWK13" s="687"/>
      <c r="QWL13" s="687"/>
      <c r="QWM13" s="687"/>
      <c r="QWN13" s="687"/>
      <c r="QWO13" s="687"/>
      <c r="QWP13" s="687"/>
      <c r="QWQ13" s="687"/>
      <c r="QWR13" s="687"/>
      <c r="QWS13" s="687"/>
      <c r="QWT13" s="687"/>
      <c r="QWU13" s="687"/>
      <c r="QWV13" s="687"/>
      <c r="QWW13" s="687"/>
      <c r="QWX13" s="687"/>
      <c r="QWY13" s="687"/>
      <c r="QWZ13" s="687"/>
      <c r="QXA13" s="687"/>
      <c r="QXB13" s="687"/>
      <c r="QXC13" s="687"/>
      <c r="QXD13" s="687"/>
      <c r="QXE13" s="687"/>
      <c r="QXF13" s="687"/>
      <c r="QXG13" s="687"/>
      <c r="QXH13" s="687"/>
      <c r="QXI13" s="687"/>
      <c r="QXJ13" s="687"/>
      <c r="QXK13" s="687"/>
      <c r="QXL13" s="687"/>
      <c r="QXM13" s="687"/>
      <c r="QXN13" s="687"/>
      <c r="QXO13" s="687"/>
      <c r="QXP13" s="687"/>
      <c r="QXQ13" s="687"/>
      <c r="QXR13" s="687"/>
      <c r="QXS13" s="687"/>
      <c r="QXT13" s="687"/>
      <c r="QXU13" s="687"/>
      <c r="QXV13" s="687"/>
      <c r="QXW13" s="687"/>
      <c r="QXX13" s="687"/>
      <c r="QXY13" s="687"/>
      <c r="QXZ13" s="687"/>
      <c r="QYA13" s="687"/>
      <c r="QYB13" s="687"/>
      <c r="QYC13" s="687"/>
      <c r="QYD13" s="687"/>
      <c r="QYE13" s="687"/>
      <c r="QYF13" s="687"/>
      <c r="QYG13" s="687"/>
      <c r="QYH13" s="687"/>
      <c r="QYI13" s="687"/>
      <c r="QYJ13" s="687"/>
      <c r="QYK13" s="687"/>
      <c r="QYL13" s="687"/>
      <c r="QYM13" s="687"/>
      <c r="QYN13" s="687"/>
      <c r="QYO13" s="687"/>
      <c r="QYP13" s="687"/>
      <c r="QYQ13" s="687"/>
      <c r="QYR13" s="687"/>
      <c r="QYS13" s="687"/>
      <c r="QYT13" s="687"/>
      <c r="QYU13" s="687"/>
      <c r="QYV13" s="687"/>
      <c r="QYW13" s="687"/>
      <c r="QYX13" s="687"/>
      <c r="QYY13" s="687"/>
      <c r="QYZ13" s="687"/>
      <c r="QZA13" s="687"/>
      <c r="QZB13" s="687"/>
      <c r="QZC13" s="687"/>
      <c r="QZD13" s="687"/>
      <c r="QZE13" s="687"/>
      <c r="QZF13" s="687"/>
      <c r="QZG13" s="687"/>
      <c r="QZH13" s="687"/>
      <c r="QZI13" s="687"/>
      <c r="QZJ13" s="687"/>
      <c r="QZK13" s="687"/>
      <c r="QZL13" s="687"/>
      <c r="QZM13" s="687"/>
      <c r="QZN13" s="687"/>
      <c r="QZO13" s="687"/>
      <c r="QZP13" s="687"/>
      <c r="QZQ13" s="687"/>
      <c r="QZR13" s="687"/>
      <c r="QZS13" s="687"/>
      <c r="QZT13" s="687"/>
      <c r="QZU13" s="687"/>
      <c r="QZV13" s="687"/>
      <c r="QZW13" s="687"/>
      <c r="QZX13" s="687"/>
      <c r="QZY13" s="687"/>
      <c r="QZZ13" s="687"/>
      <c r="RAA13" s="687"/>
      <c r="RAB13" s="687"/>
      <c r="RAC13" s="687"/>
      <c r="RAD13" s="687"/>
      <c r="RAE13" s="687"/>
      <c r="RAF13" s="687"/>
      <c r="RAG13" s="687"/>
      <c r="RAH13" s="687"/>
      <c r="RAI13" s="687"/>
      <c r="RAJ13" s="687"/>
      <c r="RAK13" s="687"/>
      <c r="RAL13" s="687"/>
      <c r="RAM13" s="687"/>
      <c r="RAN13" s="687"/>
      <c r="RAO13" s="687"/>
      <c r="RAP13" s="687"/>
      <c r="RAQ13" s="687"/>
      <c r="RAR13" s="687"/>
      <c r="RAS13" s="687"/>
      <c r="RAT13" s="687"/>
      <c r="RAU13" s="687"/>
      <c r="RAV13" s="687"/>
      <c r="RAW13" s="687"/>
      <c r="RAX13" s="687"/>
      <c r="RAY13" s="687"/>
      <c r="RAZ13" s="687"/>
      <c r="RBA13" s="687"/>
      <c r="RBB13" s="687"/>
      <c r="RBC13" s="687"/>
      <c r="RBD13" s="687"/>
      <c r="RBE13" s="687"/>
      <c r="RBF13" s="687"/>
      <c r="RBG13" s="687"/>
      <c r="RBH13" s="687"/>
      <c r="RBI13" s="687"/>
      <c r="RBJ13" s="687"/>
      <c r="RBK13" s="687"/>
      <c r="RBL13" s="687"/>
      <c r="RBM13" s="687"/>
      <c r="RBN13" s="687"/>
      <c r="RBO13" s="687"/>
      <c r="RBP13" s="687"/>
      <c r="RBQ13" s="687"/>
      <c r="RBR13" s="687"/>
      <c r="RBS13" s="687"/>
      <c r="RBT13" s="687"/>
      <c r="RBU13" s="687"/>
      <c r="RBV13" s="687"/>
      <c r="RBW13" s="687"/>
      <c r="RBX13" s="687"/>
      <c r="RBY13" s="687"/>
      <c r="RBZ13" s="687"/>
      <c r="RCA13" s="687"/>
      <c r="RCB13" s="687"/>
      <c r="RCC13" s="687"/>
      <c r="RCD13" s="687"/>
      <c r="RCE13" s="687"/>
      <c r="RCF13" s="687"/>
      <c r="RCG13" s="687"/>
      <c r="RCH13" s="687"/>
      <c r="RCI13" s="687"/>
      <c r="RCJ13" s="687"/>
      <c r="RCK13" s="687"/>
      <c r="RCL13" s="687"/>
      <c r="RCM13" s="687"/>
      <c r="RCN13" s="687"/>
      <c r="RCO13" s="687"/>
      <c r="RCP13" s="687"/>
      <c r="RCQ13" s="687"/>
      <c r="RCR13" s="687"/>
      <c r="RCS13" s="687"/>
      <c r="RCT13" s="687"/>
      <c r="RCU13" s="687"/>
      <c r="RCV13" s="687"/>
      <c r="RCW13" s="687"/>
      <c r="RCX13" s="687"/>
      <c r="RCY13" s="687"/>
      <c r="RCZ13" s="687"/>
      <c r="RDA13" s="687"/>
      <c r="RDB13" s="687"/>
      <c r="RDC13" s="687"/>
      <c r="RDD13" s="687"/>
      <c r="RDE13" s="687"/>
      <c r="RDF13" s="687"/>
      <c r="RDG13" s="687"/>
      <c r="RDH13" s="687"/>
      <c r="RDI13" s="687"/>
      <c r="RDJ13" s="687"/>
      <c r="RDK13" s="687"/>
      <c r="RDL13" s="687"/>
      <c r="RDM13" s="687"/>
      <c r="RDN13" s="687"/>
      <c r="RDO13" s="687"/>
      <c r="RDP13" s="687"/>
      <c r="RDQ13" s="687"/>
      <c r="RDR13" s="687"/>
      <c r="RDS13" s="687"/>
      <c r="RDT13" s="687"/>
      <c r="RDU13" s="687"/>
      <c r="RDV13" s="687"/>
      <c r="RDW13" s="687"/>
      <c r="RDX13" s="687"/>
      <c r="RDY13" s="687"/>
      <c r="RDZ13" s="687"/>
      <c r="REA13" s="687"/>
      <c r="REB13" s="687"/>
      <c r="REC13" s="687"/>
      <c r="RED13" s="687"/>
      <c r="REE13" s="687"/>
      <c r="REF13" s="687"/>
      <c r="REG13" s="687"/>
      <c r="REH13" s="687"/>
      <c r="REI13" s="687"/>
      <c r="REJ13" s="687"/>
      <c r="REK13" s="687"/>
      <c r="REL13" s="687"/>
      <c r="REM13" s="687"/>
      <c r="REN13" s="687"/>
      <c r="REO13" s="687"/>
      <c r="REP13" s="687"/>
      <c r="REQ13" s="687"/>
      <c r="RER13" s="687"/>
      <c r="RES13" s="687"/>
      <c r="RET13" s="687"/>
      <c r="REU13" s="687"/>
      <c r="REV13" s="687"/>
      <c r="REW13" s="687"/>
      <c r="REX13" s="687"/>
      <c r="REY13" s="687"/>
      <c r="REZ13" s="687"/>
      <c r="RFA13" s="687"/>
      <c r="RFB13" s="687"/>
      <c r="RFC13" s="687"/>
      <c r="RFD13" s="687"/>
      <c r="RFE13" s="687"/>
      <c r="RFF13" s="687"/>
      <c r="RFG13" s="687"/>
      <c r="RFH13" s="687"/>
      <c r="RFI13" s="687"/>
      <c r="RFJ13" s="687"/>
      <c r="RFK13" s="687"/>
      <c r="RFL13" s="687"/>
      <c r="RFM13" s="687"/>
      <c r="RFN13" s="687"/>
      <c r="RFO13" s="687"/>
      <c r="RFP13" s="687"/>
      <c r="RFQ13" s="687"/>
      <c r="RFR13" s="687"/>
      <c r="RFS13" s="687"/>
      <c r="RFT13" s="687"/>
      <c r="RFU13" s="687"/>
      <c r="RFV13" s="687"/>
      <c r="RFW13" s="687"/>
      <c r="RFX13" s="687"/>
      <c r="RFY13" s="687"/>
      <c r="RFZ13" s="687"/>
      <c r="RGA13" s="687"/>
      <c r="RGB13" s="687"/>
      <c r="RGC13" s="687"/>
      <c r="RGD13" s="687"/>
      <c r="RGE13" s="687"/>
      <c r="RGF13" s="687"/>
      <c r="RGG13" s="687"/>
      <c r="RGH13" s="687"/>
      <c r="RGI13" s="687"/>
      <c r="RGJ13" s="687"/>
      <c r="RGK13" s="687"/>
      <c r="RGL13" s="687"/>
      <c r="RGM13" s="687"/>
      <c r="RGN13" s="687"/>
      <c r="RGO13" s="687"/>
      <c r="RGP13" s="687"/>
      <c r="RGQ13" s="687"/>
      <c r="RGR13" s="687"/>
      <c r="RGS13" s="687"/>
      <c r="RGT13" s="687"/>
      <c r="RGU13" s="687"/>
      <c r="RGV13" s="687"/>
      <c r="RGW13" s="687"/>
      <c r="RGX13" s="687"/>
      <c r="RGY13" s="687"/>
      <c r="RGZ13" s="687"/>
      <c r="RHA13" s="687"/>
      <c r="RHB13" s="687"/>
      <c r="RHC13" s="687"/>
      <c r="RHD13" s="687"/>
      <c r="RHE13" s="687"/>
      <c r="RHF13" s="687"/>
      <c r="RHG13" s="687"/>
      <c r="RHH13" s="687"/>
      <c r="RHI13" s="687"/>
      <c r="RHJ13" s="687"/>
      <c r="RHK13" s="687"/>
      <c r="RHL13" s="687"/>
      <c r="RHM13" s="687"/>
      <c r="RHN13" s="687"/>
      <c r="RHO13" s="687"/>
      <c r="RHP13" s="687"/>
      <c r="RHQ13" s="687"/>
      <c r="RHR13" s="687"/>
      <c r="RHS13" s="687"/>
      <c r="RHT13" s="687"/>
      <c r="RHU13" s="687"/>
      <c r="RHV13" s="687"/>
      <c r="RHW13" s="687"/>
      <c r="RHX13" s="687"/>
      <c r="RHY13" s="687"/>
      <c r="RHZ13" s="687"/>
      <c r="RIA13" s="687"/>
      <c r="RIB13" s="687"/>
      <c r="RIC13" s="687"/>
      <c r="RID13" s="687"/>
      <c r="RIE13" s="687"/>
      <c r="RIF13" s="687"/>
      <c r="RIG13" s="687"/>
      <c r="RIH13" s="687"/>
      <c r="RII13" s="687"/>
      <c r="RIJ13" s="687"/>
      <c r="RIK13" s="687"/>
      <c r="RIL13" s="687"/>
      <c r="RIM13" s="687"/>
      <c r="RIN13" s="687"/>
      <c r="RIO13" s="687"/>
      <c r="RIP13" s="687"/>
      <c r="RIQ13" s="687"/>
      <c r="RIR13" s="687"/>
      <c r="RIS13" s="687"/>
      <c r="RIT13" s="687"/>
      <c r="RIU13" s="687"/>
      <c r="RIV13" s="687"/>
      <c r="RIW13" s="687"/>
      <c r="RIX13" s="687"/>
      <c r="RIY13" s="687"/>
      <c r="RIZ13" s="687"/>
      <c r="RJA13" s="687"/>
      <c r="RJB13" s="687"/>
      <c r="RJC13" s="687"/>
      <c r="RJD13" s="687"/>
      <c r="RJE13" s="687"/>
      <c r="RJF13" s="687"/>
      <c r="RJG13" s="687"/>
      <c r="RJH13" s="687"/>
      <c r="RJI13" s="687"/>
      <c r="RJJ13" s="687"/>
      <c r="RJK13" s="687"/>
      <c r="RJL13" s="687"/>
      <c r="RJM13" s="687"/>
      <c r="RJN13" s="687"/>
      <c r="RJO13" s="687"/>
      <c r="RJP13" s="687"/>
      <c r="RJQ13" s="687"/>
      <c r="RJR13" s="687"/>
      <c r="RJS13" s="687"/>
      <c r="RJT13" s="687"/>
      <c r="RJU13" s="687"/>
      <c r="RJV13" s="687"/>
      <c r="RJW13" s="687"/>
      <c r="RJX13" s="687"/>
      <c r="RJY13" s="687"/>
      <c r="RJZ13" s="687"/>
      <c r="RKA13" s="687"/>
      <c r="RKB13" s="687"/>
      <c r="RKC13" s="687"/>
      <c r="RKD13" s="687"/>
      <c r="RKE13" s="687"/>
      <c r="RKF13" s="687"/>
      <c r="RKG13" s="687"/>
      <c r="RKH13" s="687"/>
      <c r="RKI13" s="687"/>
      <c r="RKJ13" s="687"/>
      <c r="RKK13" s="687"/>
      <c r="RKL13" s="687"/>
      <c r="RKM13" s="687"/>
      <c r="RKN13" s="687"/>
      <c r="RKO13" s="687"/>
      <c r="RKP13" s="687"/>
      <c r="RKQ13" s="687"/>
      <c r="RKR13" s="687"/>
      <c r="RKS13" s="687"/>
      <c r="RKT13" s="687"/>
      <c r="RKU13" s="687"/>
      <c r="RKV13" s="687"/>
      <c r="RKW13" s="687"/>
      <c r="RKX13" s="687"/>
      <c r="RKY13" s="687"/>
      <c r="RKZ13" s="687"/>
      <c r="RLA13" s="687"/>
      <c r="RLB13" s="687"/>
      <c r="RLC13" s="687"/>
      <c r="RLD13" s="687"/>
      <c r="RLE13" s="687"/>
      <c r="RLF13" s="687"/>
      <c r="RLG13" s="687"/>
      <c r="RLH13" s="687"/>
      <c r="RLI13" s="687"/>
      <c r="RLJ13" s="687"/>
      <c r="RLK13" s="687"/>
      <c r="RLL13" s="687"/>
      <c r="RLM13" s="687"/>
      <c r="RLN13" s="687"/>
      <c r="RLO13" s="687"/>
      <c r="RLP13" s="687"/>
      <c r="RLQ13" s="687"/>
      <c r="RLR13" s="687"/>
      <c r="RLS13" s="687"/>
      <c r="RLT13" s="687"/>
      <c r="RLU13" s="687"/>
      <c r="RLV13" s="687"/>
      <c r="RLW13" s="687"/>
      <c r="RLX13" s="687"/>
      <c r="RLY13" s="687"/>
      <c r="RLZ13" s="687"/>
      <c r="RMA13" s="687"/>
      <c r="RMB13" s="687"/>
      <c r="RMC13" s="687"/>
      <c r="RMD13" s="687"/>
      <c r="RME13" s="687"/>
      <c r="RMF13" s="687"/>
      <c r="RMG13" s="687"/>
      <c r="RMH13" s="687"/>
      <c r="RMI13" s="687"/>
      <c r="RMJ13" s="687"/>
      <c r="RMK13" s="687"/>
      <c r="RML13" s="687"/>
      <c r="RMM13" s="687"/>
      <c r="RMN13" s="687"/>
      <c r="RMO13" s="687"/>
      <c r="RMP13" s="687"/>
      <c r="RMQ13" s="687"/>
      <c r="RMR13" s="687"/>
      <c r="RMS13" s="687"/>
      <c r="RMT13" s="687"/>
      <c r="RMU13" s="687"/>
      <c r="RMV13" s="687"/>
      <c r="RMW13" s="687"/>
      <c r="RMX13" s="687"/>
      <c r="RMY13" s="687"/>
      <c r="RMZ13" s="687"/>
      <c r="RNA13" s="687"/>
      <c r="RNB13" s="687"/>
      <c r="RNC13" s="687"/>
      <c r="RND13" s="687"/>
      <c r="RNE13" s="687"/>
      <c r="RNF13" s="687"/>
      <c r="RNG13" s="687"/>
      <c r="RNH13" s="687"/>
      <c r="RNI13" s="687"/>
      <c r="RNJ13" s="687"/>
      <c r="RNK13" s="687"/>
      <c r="RNL13" s="687"/>
      <c r="RNM13" s="687"/>
      <c r="RNN13" s="687"/>
      <c r="RNO13" s="687"/>
      <c r="RNP13" s="687"/>
      <c r="RNQ13" s="687"/>
      <c r="RNR13" s="687"/>
      <c r="RNS13" s="687"/>
      <c r="RNT13" s="687"/>
      <c r="RNU13" s="687"/>
      <c r="RNV13" s="687"/>
      <c r="RNW13" s="687"/>
      <c r="RNX13" s="687"/>
      <c r="RNY13" s="687"/>
      <c r="RNZ13" s="687"/>
      <c r="ROA13" s="687"/>
      <c r="ROB13" s="687"/>
      <c r="ROC13" s="687"/>
      <c r="ROD13" s="687"/>
      <c r="ROE13" s="687"/>
      <c r="ROF13" s="687"/>
      <c r="ROG13" s="687"/>
      <c r="ROH13" s="687"/>
      <c r="ROI13" s="687"/>
      <c r="ROJ13" s="687"/>
      <c r="ROK13" s="687"/>
      <c r="ROL13" s="687"/>
      <c r="ROM13" s="687"/>
      <c r="RON13" s="687"/>
      <c r="ROO13" s="687"/>
      <c r="ROP13" s="687"/>
      <c r="ROQ13" s="687"/>
      <c r="ROR13" s="687"/>
      <c r="ROS13" s="687"/>
      <c r="ROT13" s="687"/>
      <c r="ROU13" s="687"/>
      <c r="ROV13" s="687"/>
      <c r="ROW13" s="687"/>
      <c r="ROX13" s="687"/>
      <c r="ROY13" s="687"/>
      <c r="ROZ13" s="687"/>
      <c r="RPA13" s="687"/>
      <c r="RPB13" s="687"/>
      <c r="RPC13" s="687"/>
      <c r="RPD13" s="687"/>
      <c r="RPE13" s="687"/>
      <c r="RPF13" s="687"/>
      <c r="RPG13" s="687"/>
      <c r="RPH13" s="687"/>
      <c r="RPI13" s="687"/>
      <c r="RPJ13" s="687"/>
      <c r="RPK13" s="687"/>
      <c r="RPL13" s="687"/>
      <c r="RPM13" s="687"/>
      <c r="RPN13" s="687"/>
      <c r="RPO13" s="687"/>
      <c r="RPP13" s="687"/>
      <c r="RPQ13" s="687"/>
      <c r="RPR13" s="687"/>
      <c r="RPS13" s="687"/>
      <c r="RPT13" s="687"/>
      <c r="RPU13" s="687"/>
      <c r="RPV13" s="687"/>
      <c r="RPW13" s="687"/>
      <c r="RPX13" s="687"/>
      <c r="RPY13" s="687"/>
      <c r="RPZ13" s="687"/>
      <c r="RQA13" s="687"/>
      <c r="RQB13" s="687"/>
      <c r="RQC13" s="687"/>
      <c r="RQD13" s="687"/>
      <c r="RQE13" s="687"/>
      <c r="RQF13" s="687"/>
      <c r="RQG13" s="687"/>
      <c r="RQH13" s="687"/>
      <c r="RQI13" s="687"/>
      <c r="RQJ13" s="687"/>
      <c r="RQK13" s="687"/>
      <c r="RQL13" s="687"/>
      <c r="RQM13" s="687"/>
      <c r="RQN13" s="687"/>
      <c r="RQO13" s="687"/>
      <c r="RQP13" s="687"/>
      <c r="RQQ13" s="687"/>
      <c r="RQR13" s="687"/>
      <c r="RQS13" s="687"/>
      <c r="RQT13" s="687"/>
      <c r="RQU13" s="687"/>
      <c r="RQV13" s="687"/>
      <c r="RQW13" s="687"/>
      <c r="RQX13" s="687"/>
      <c r="RQY13" s="687"/>
      <c r="RQZ13" s="687"/>
      <c r="RRA13" s="687"/>
      <c r="RRB13" s="687"/>
      <c r="RRC13" s="687"/>
      <c r="RRD13" s="687"/>
      <c r="RRE13" s="687"/>
      <c r="RRF13" s="687"/>
      <c r="RRG13" s="687"/>
      <c r="RRH13" s="687"/>
      <c r="RRI13" s="687"/>
      <c r="RRJ13" s="687"/>
      <c r="RRK13" s="687"/>
      <c r="RRL13" s="687"/>
      <c r="RRM13" s="687"/>
      <c r="RRN13" s="687"/>
      <c r="RRO13" s="687"/>
      <c r="RRP13" s="687"/>
      <c r="RRQ13" s="687"/>
      <c r="RRR13" s="687"/>
      <c r="RRS13" s="687"/>
      <c r="RRT13" s="687"/>
      <c r="RRU13" s="687"/>
      <c r="RRV13" s="687"/>
      <c r="RRW13" s="687"/>
      <c r="RRX13" s="687"/>
      <c r="RRY13" s="687"/>
      <c r="RRZ13" s="687"/>
      <c r="RSA13" s="687"/>
      <c r="RSB13" s="687"/>
      <c r="RSC13" s="687"/>
      <c r="RSD13" s="687"/>
      <c r="RSE13" s="687"/>
      <c r="RSF13" s="687"/>
      <c r="RSG13" s="687"/>
      <c r="RSH13" s="687"/>
      <c r="RSI13" s="687"/>
      <c r="RSJ13" s="687"/>
      <c r="RSK13" s="687"/>
      <c r="RSL13" s="687"/>
      <c r="RSM13" s="687"/>
      <c r="RSN13" s="687"/>
      <c r="RSO13" s="687"/>
      <c r="RSP13" s="687"/>
      <c r="RSQ13" s="687"/>
      <c r="RSR13" s="687"/>
      <c r="RSS13" s="687"/>
      <c r="RST13" s="687"/>
      <c r="RSU13" s="687"/>
      <c r="RSV13" s="687"/>
      <c r="RSW13" s="687"/>
      <c r="RSX13" s="687"/>
      <c r="RSY13" s="687"/>
      <c r="RSZ13" s="687"/>
      <c r="RTA13" s="687"/>
      <c r="RTB13" s="687"/>
      <c r="RTC13" s="687"/>
      <c r="RTD13" s="687"/>
      <c r="RTE13" s="687"/>
      <c r="RTF13" s="687"/>
      <c r="RTG13" s="687"/>
      <c r="RTH13" s="687"/>
      <c r="RTI13" s="687"/>
      <c r="RTJ13" s="687"/>
      <c r="RTK13" s="687"/>
      <c r="RTL13" s="687"/>
      <c r="RTM13" s="687"/>
      <c r="RTN13" s="687"/>
      <c r="RTO13" s="687"/>
      <c r="RTP13" s="687"/>
      <c r="RTQ13" s="687"/>
      <c r="RTR13" s="687"/>
      <c r="RTS13" s="687"/>
      <c r="RTT13" s="687"/>
      <c r="RTU13" s="687"/>
      <c r="RTV13" s="687"/>
      <c r="RTW13" s="687"/>
      <c r="RTX13" s="687"/>
      <c r="RTY13" s="687"/>
      <c r="RTZ13" s="687"/>
      <c r="RUA13" s="687"/>
      <c r="RUB13" s="687"/>
      <c r="RUC13" s="687"/>
      <c r="RUD13" s="687"/>
      <c r="RUE13" s="687"/>
      <c r="RUF13" s="687"/>
      <c r="RUG13" s="687"/>
      <c r="RUH13" s="687"/>
      <c r="RUI13" s="687"/>
      <c r="RUJ13" s="687"/>
      <c r="RUK13" s="687"/>
      <c r="RUL13" s="687"/>
      <c r="RUM13" s="687"/>
      <c r="RUN13" s="687"/>
      <c r="RUO13" s="687"/>
      <c r="RUP13" s="687"/>
      <c r="RUQ13" s="687"/>
      <c r="RUR13" s="687"/>
      <c r="RUS13" s="687"/>
      <c r="RUT13" s="687"/>
      <c r="RUU13" s="687"/>
      <c r="RUV13" s="687"/>
      <c r="RUW13" s="687"/>
      <c r="RUX13" s="687"/>
      <c r="RUY13" s="687"/>
      <c r="RUZ13" s="687"/>
      <c r="RVA13" s="687"/>
      <c r="RVB13" s="687"/>
      <c r="RVC13" s="687"/>
      <c r="RVD13" s="687"/>
      <c r="RVE13" s="687"/>
      <c r="RVF13" s="687"/>
      <c r="RVG13" s="687"/>
      <c r="RVH13" s="687"/>
      <c r="RVI13" s="687"/>
      <c r="RVJ13" s="687"/>
      <c r="RVK13" s="687"/>
      <c r="RVL13" s="687"/>
      <c r="RVM13" s="687"/>
      <c r="RVN13" s="687"/>
      <c r="RVO13" s="687"/>
      <c r="RVP13" s="687"/>
      <c r="RVQ13" s="687"/>
      <c r="RVR13" s="687"/>
      <c r="RVS13" s="687"/>
      <c r="RVT13" s="687"/>
      <c r="RVU13" s="687"/>
      <c r="RVV13" s="687"/>
      <c r="RVW13" s="687"/>
      <c r="RVX13" s="687"/>
      <c r="RVY13" s="687"/>
      <c r="RVZ13" s="687"/>
      <c r="RWA13" s="687"/>
      <c r="RWB13" s="687"/>
      <c r="RWC13" s="687"/>
      <c r="RWD13" s="687"/>
      <c r="RWE13" s="687"/>
      <c r="RWF13" s="687"/>
      <c r="RWG13" s="687"/>
      <c r="RWH13" s="687"/>
      <c r="RWI13" s="687"/>
      <c r="RWJ13" s="687"/>
      <c r="RWK13" s="687"/>
      <c r="RWL13" s="687"/>
      <c r="RWM13" s="687"/>
      <c r="RWN13" s="687"/>
      <c r="RWO13" s="687"/>
      <c r="RWP13" s="687"/>
      <c r="RWQ13" s="687"/>
      <c r="RWR13" s="687"/>
      <c r="RWS13" s="687"/>
      <c r="RWT13" s="687"/>
      <c r="RWU13" s="687"/>
      <c r="RWV13" s="687"/>
      <c r="RWW13" s="687"/>
      <c r="RWX13" s="687"/>
      <c r="RWY13" s="687"/>
      <c r="RWZ13" s="687"/>
      <c r="RXA13" s="687"/>
      <c r="RXB13" s="687"/>
      <c r="RXC13" s="687"/>
      <c r="RXD13" s="687"/>
      <c r="RXE13" s="687"/>
      <c r="RXF13" s="687"/>
      <c r="RXG13" s="687"/>
      <c r="RXH13" s="687"/>
      <c r="RXI13" s="687"/>
      <c r="RXJ13" s="687"/>
      <c r="RXK13" s="687"/>
      <c r="RXL13" s="687"/>
      <c r="RXM13" s="687"/>
      <c r="RXN13" s="687"/>
      <c r="RXO13" s="687"/>
      <c r="RXP13" s="687"/>
      <c r="RXQ13" s="687"/>
      <c r="RXR13" s="687"/>
      <c r="RXS13" s="687"/>
      <c r="RXT13" s="687"/>
      <c r="RXU13" s="687"/>
      <c r="RXV13" s="687"/>
      <c r="RXW13" s="687"/>
      <c r="RXX13" s="687"/>
      <c r="RXY13" s="687"/>
      <c r="RXZ13" s="687"/>
      <c r="RYA13" s="687"/>
      <c r="RYB13" s="687"/>
      <c r="RYC13" s="687"/>
      <c r="RYD13" s="687"/>
      <c r="RYE13" s="687"/>
      <c r="RYF13" s="687"/>
      <c r="RYG13" s="687"/>
      <c r="RYH13" s="687"/>
      <c r="RYI13" s="687"/>
      <c r="RYJ13" s="687"/>
      <c r="RYK13" s="687"/>
      <c r="RYL13" s="687"/>
      <c r="RYM13" s="687"/>
      <c r="RYN13" s="687"/>
      <c r="RYO13" s="687"/>
      <c r="RYP13" s="687"/>
      <c r="RYQ13" s="687"/>
      <c r="RYR13" s="687"/>
      <c r="RYS13" s="687"/>
      <c r="RYT13" s="687"/>
      <c r="RYU13" s="687"/>
      <c r="RYV13" s="687"/>
      <c r="RYW13" s="687"/>
      <c r="RYX13" s="687"/>
      <c r="RYY13" s="687"/>
      <c r="RYZ13" s="687"/>
      <c r="RZA13" s="687"/>
      <c r="RZB13" s="687"/>
      <c r="RZC13" s="687"/>
      <c r="RZD13" s="687"/>
      <c r="RZE13" s="687"/>
      <c r="RZF13" s="687"/>
      <c r="RZG13" s="687"/>
      <c r="RZH13" s="687"/>
      <c r="RZI13" s="687"/>
      <c r="RZJ13" s="687"/>
      <c r="RZK13" s="687"/>
      <c r="RZL13" s="687"/>
      <c r="RZM13" s="687"/>
      <c r="RZN13" s="687"/>
      <c r="RZO13" s="687"/>
      <c r="RZP13" s="687"/>
      <c r="RZQ13" s="687"/>
      <c r="RZR13" s="687"/>
      <c r="RZS13" s="687"/>
      <c r="RZT13" s="687"/>
      <c r="RZU13" s="687"/>
      <c r="RZV13" s="687"/>
      <c r="RZW13" s="687"/>
      <c r="RZX13" s="687"/>
      <c r="RZY13" s="687"/>
      <c r="RZZ13" s="687"/>
      <c r="SAA13" s="687"/>
      <c r="SAB13" s="687"/>
      <c r="SAC13" s="687"/>
      <c r="SAD13" s="687"/>
      <c r="SAE13" s="687"/>
      <c r="SAF13" s="687"/>
      <c r="SAG13" s="687"/>
      <c r="SAH13" s="687"/>
      <c r="SAI13" s="687"/>
      <c r="SAJ13" s="687"/>
      <c r="SAK13" s="687"/>
      <c r="SAL13" s="687"/>
      <c r="SAM13" s="687"/>
      <c r="SAN13" s="687"/>
      <c r="SAO13" s="687"/>
      <c r="SAP13" s="687"/>
      <c r="SAQ13" s="687"/>
      <c r="SAR13" s="687"/>
      <c r="SAS13" s="687"/>
      <c r="SAT13" s="687"/>
      <c r="SAU13" s="687"/>
      <c r="SAV13" s="687"/>
      <c r="SAW13" s="687"/>
      <c r="SAX13" s="687"/>
      <c r="SAY13" s="687"/>
      <c r="SAZ13" s="687"/>
      <c r="SBA13" s="687"/>
      <c r="SBB13" s="687"/>
      <c r="SBC13" s="687"/>
      <c r="SBD13" s="687"/>
      <c r="SBE13" s="687"/>
      <c r="SBF13" s="687"/>
      <c r="SBG13" s="687"/>
      <c r="SBH13" s="687"/>
      <c r="SBI13" s="687"/>
      <c r="SBJ13" s="687"/>
      <c r="SBK13" s="687"/>
      <c r="SBL13" s="687"/>
      <c r="SBM13" s="687"/>
      <c r="SBN13" s="687"/>
      <c r="SBO13" s="687"/>
      <c r="SBP13" s="687"/>
      <c r="SBQ13" s="687"/>
      <c r="SBR13" s="687"/>
      <c r="SBS13" s="687"/>
      <c r="SBT13" s="687"/>
      <c r="SBU13" s="687"/>
      <c r="SBV13" s="687"/>
      <c r="SBW13" s="687"/>
      <c r="SBX13" s="687"/>
      <c r="SBY13" s="687"/>
      <c r="SBZ13" s="687"/>
      <c r="SCA13" s="687"/>
      <c r="SCB13" s="687"/>
      <c r="SCC13" s="687"/>
      <c r="SCD13" s="687"/>
      <c r="SCE13" s="687"/>
      <c r="SCF13" s="687"/>
      <c r="SCG13" s="687"/>
      <c r="SCH13" s="687"/>
      <c r="SCI13" s="687"/>
      <c r="SCJ13" s="687"/>
      <c r="SCK13" s="687"/>
      <c r="SCL13" s="687"/>
      <c r="SCM13" s="687"/>
      <c r="SCN13" s="687"/>
      <c r="SCO13" s="687"/>
      <c r="SCP13" s="687"/>
      <c r="SCQ13" s="687"/>
      <c r="SCR13" s="687"/>
      <c r="SCS13" s="687"/>
      <c r="SCT13" s="687"/>
      <c r="SCU13" s="687"/>
      <c r="SCV13" s="687"/>
      <c r="SCW13" s="687"/>
      <c r="SCX13" s="687"/>
      <c r="SCY13" s="687"/>
      <c r="SCZ13" s="687"/>
      <c r="SDA13" s="687"/>
      <c r="SDB13" s="687"/>
      <c r="SDC13" s="687"/>
      <c r="SDD13" s="687"/>
      <c r="SDE13" s="687"/>
      <c r="SDF13" s="687"/>
      <c r="SDG13" s="687"/>
      <c r="SDH13" s="687"/>
      <c r="SDI13" s="687"/>
      <c r="SDJ13" s="687"/>
      <c r="SDK13" s="687"/>
      <c r="SDL13" s="687"/>
      <c r="SDM13" s="687"/>
      <c r="SDN13" s="687"/>
      <c r="SDO13" s="687"/>
      <c r="SDP13" s="687"/>
      <c r="SDQ13" s="687"/>
      <c r="SDR13" s="687"/>
      <c r="SDS13" s="687"/>
      <c r="SDT13" s="687"/>
      <c r="SDU13" s="687"/>
      <c r="SDV13" s="687"/>
      <c r="SDW13" s="687"/>
      <c r="SDX13" s="687"/>
      <c r="SDY13" s="687"/>
      <c r="SDZ13" s="687"/>
      <c r="SEA13" s="687"/>
      <c r="SEB13" s="687"/>
      <c r="SEC13" s="687"/>
      <c r="SED13" s="687"/>
      <c r="SEE13" s="687"/>
      <c r="SEF13" s="687"/>
      <c r="SEG13" s="687"/>
      <c r="SEH13" s="687"/>
      <c r="SEI13" s="687"/>
      <c r="SEJ13" s="687"/>
      <c r="SEK13" s="687"/>
      <c r="SEL13" s="687"/>
      <c r="SEM13" s="687"/>
      <c r="SEN13" s="687"/>
      <c r="SEO13" s="687"/>
      <c r="SEP13" s="687"/>
      <c r="SEQ13" s="687"/>
      <c r="SER13" s="687"/>
      <c r="SES13" s="687"/>
      <c r="SET13" s="687"/>
      <c r="SEU13" s="687"/>
      <c r="SEV13" s="687"/>
      <c r="SEW13" s="687"/>
      <c r="SEX13" s="687"/>
      <c r="SEY13" s="687"/>
      <c r="SEZ13" s="687"/>
      <c r="SFA13" s="687"/>
      <c r="SFB13" s="687"/>
      <c r="SFC13" s="687"/>
      <c r="SFD13" s="687"/>
      <c r="SFE13" s="687"/>
      <c r="SFF13" s="687"/>
      <c r="SFG13" s="687"/>
      <c r="SFH13" s="687"/>
      <c r="SFI13" s="687"/>
      <c r="SFJ13" s="687"/>
      <c r="SFK13" s="687"/>
      <c r="SFL13" s="687"/>
      <c r="SFM13" s="687"/>
      <c r="SFN13" s="687"/>
      <c r="SFO13" s="687"/>
      <c r="SFP13" s="687"/>
      <c r="SFQ13" s="687"/>
      <c r="SFR13" s="687"/>
      <c r="SFS13" s="687"/>
      <c r="SFT13" s="687"/>
      <c r="SFU13" s="687"/>
      <c r="SFV13" s="687"/>
      <c r="SFW13" s="687"/>
      <c r="SFX13" s="687"/>
      <c r="SFY13" s="687"/>
      <c r="SFZ13" s="687"/>
      <c r="SGA13" s="687"/>
      <c r="SGB13" s="687"/>
      <c r="SGC13" s="687"/>
      <c r="SGD13" s="687"/>
      <c r="SGE13" s="687"/>
      <c r="SGF13" s="687"/>
      <c r="SGG13" s="687"/>
      <c r="SGH13" s="687"/>
      <c r="SGI13" s="687"/>
      <c r="SGJ13" s="687"/>
      <c r="SGK13" s="687"/>
      <c r="SGL13" s="687"/>
      <c r="SGM13" s="687"/>
      <c r="SGN13" s="687"/>
      <c r="SGO13" s="687"/>
      <c r="SGP13" s="687"/>
      <c r="SGQ13" s="687"/>
      <c r="SGR13" s="687"/>
      <c r="SGS13" s="687"/>
      <c r="SGT13" s="687"/>
      <c r="SGU13" s="687"/>
      <c r="SGV13" s="687"/>
      <c r="SGW13" s="687"/>
      <c r="SGX13" s="687"/>
      <c r="SGY13" s="687"/>
      <c r="SGZ13" s="687"/>
      <c r="SHA13" s="687"/>
      <c r="SHB13" s="687"/>
      <c r="SHC13" s="687"/>
      <c r="SHD13" s="687"/>
      <c r="SHE13" s="687"/>
      <c r="SHF13" s="687"/>
      <c r="SHG13" s="687"/>
      <c r="SHH13" s="687"/>
      <c r="SHI13" s="687"/>
      <c r="SHJ13" s="687"/>
      <c r="SHK13" s="687"/>
      <c r="SHL13" s="687"/>
      <c r="SHM13" s="687"/>
      <c r="SHN13" s="687"/>
      <c r="SHO13" s="687"/>
      <c r="SHP13" s="687"/>
      <c r="SHQ13" s="687"/>
      <c r="SHR13" s="687"/>
      <c r="SHS13" s="687"/>
      <c r="SHT13" s="687"/>
      <c r="SHU13" s="687"/>
      <c r="SHV13" s="687"/>
      <c r="SHW13" s="687"/>
      <c r="SHX13" s="687"/>
      <c r="SHY13" s="687"/>
      <c r="SHZ13" s="687"/>
      <c r="SIA13" s="687"/>
      <c r="SIB13" s="687"/>
      <c r="SIC13" s="687"/>
      <c r="SID13" s="687"/>
      <c r="SIE13" s="687"/>
      <c r="SIF13" s="687"/>
      <c r="SIG13" s="687"/>
      <c r="SIH13" s="687"/>
      <c r="SII13" s="687"/>
      <c r="SIJ13" s="687"/>
      <c r="SIK13" s="687"/>
      <c r="SIL13" s="687"/>
      <c r="SIM13" s="687"/>
      <c r="SIN13" s="687"/>
      <c r="SIO13" s="687"/>
      <c r="SIP13" s="687"/>
      <c r="SIQ13" s="687"/>
      <c r="SIR13" s="687"/>
      <c r="SIS13" s="687"/>
      <c r="SIT13" s="687"/>
      <c r="SIU13" s="687"/>
      <c r="SIV13" s="687"/>
      <c r="SIW13" s="687"/>
      <c r="SIX13" s="687"/>
      <c r="SIY13" s="687"/>
      <c r="SIZ13" s="687"/>
      <c r="SJA13" s="687"/>
      <c r="SJB13" s="687"/>
      <c r="SJC13" s="687"/>
      <c r="SJD13" s="687"/>
      <c r="SJE13" s="687"/>
      <c r="SJF13" s="687"/>
      <c r="SJG13" s="687"/>
      <c r="SJH13" s="687"/>
      <c r="SJI13" s="687"/>
      <c r="SJJ13" s="687"/>
      <c r="SJK13" s="687"/>
      <c r="SJL13" s="687"/>
      <c r="SJM13" s="687"/>
      <c r="SJN13" s="687"/>
      <c r="SJO13" s="687"/>
      <c r="SJP13" s="687"/>
      <c r="SJQ13" s="687"/>
      <c r="SJR13" s="687"/>
      <c r="SJS13" s="687"/>
      <c r="SJT13" s="687"/>
      <c r="SJU13" s="687"/>
      <c r="SJV13" s="687"/>
      <c r="SJW13" s="687"/>
      <c r="SJX13" s="687"/>
      <c r="SJY13" s="687"/>
      <c r="SJZ13" s="687"/>
      <c r="SKA13" s="687"/>
      <c r="SKB13" s="687"/>
      <c r="SKC13" s="687"/>
      <c r="SKD13" s="687"/>
      <c r="SKE13" s="687"/>
      <c r="SKF13" s="687"/>
      <c r="SKG13" s="687"/>
      <c r="SKH13" s="687"/>
      <c r="SKI13" s="687"/>
      <c r="SKJ13" s="687"/>
      <c r="SKK13" s="687"/>
      <c r="SKL13" s="687"/>
      <c r="SKM13" s="687"/>
      <c r="SKN13" s="687"/>
      <c r="SKO13" s="687"/>
      <c r="SKP13" s="687"/>
      <c r="SKQ13" s="687"/>
      <c r="SKR13" s="687"/>
      <c r="SKS13" s="687"/>
      <c r="SKT13" s="687"/>
      <c r="SKU13" s="687"/>
      <c r="SKV13" s="687"/>
      <c r="SKW13" s="687"/>
      <c r="SKX13" s="687"/>
      <c r="SKY13" s="687"/>
      <c r="SKZ13" s="687"/>
      <c r="SLA13" s="687"/>
      <c r="SLB13" s="687"/>
      <c r="SLC13" s="687"/>
      <c r="SLD13" s="687"/>
      <c r="SLE13" s="687"/>
      <c r="SLF13" s="687"/>
      <c r="SLG13" s="687"/>
      <c r="SLH13" s="687"/>
      <c r="SLI13" s="687"/>
      <c r="SLJ13" s="687"/>
      <c r="SLK13" s="687"/>
      <c r="SLL13" s="687"/>
      <c r="SLM13" s="687"/>
      <c r="SLN13" s="687"/>
      <c r="SLO13" s="687"/>
      <c r="SLP13" s="687"/>
      <c r="SLQ13" s="687"/>
      <c r="SLR13" s="687"/>
      <c r="SLS13" s="687"/>
      <c r="SLT13" s="687"/>
      <c r="SLU13" s="687"/>
      <c r="SLV13" s="687"/>
      <c r="SLW13" s="687"/>
      <c r="SLX13" s="687"/>
      <c r="SLY13" s="687"/>
      <c r="SLZ13" s="687"/>
      <c r="SMA13" s="687"/>
      <c r="SMB13" s="687"/>
      <c r="SMC13" s="687"/>
      <c r="SMD13" s="687"/>
      <c r="SME13" s="687"/>
      <c r="SMF13" s="687"/>
      <c r="SMG13" s="687"/>
      <c r="SMH13" s="687"/>
      <c r="SMI13" s="687"/>
      <c r="SMJ13" s="687"/>
      <c r="SMK13" s="687"/>
      <c r="SML13" s="687"/>
      <c r="SMM13" s="687"/>
      <c r="SMN13" s="687"/>
      <c r="SMO13" s="687"/>
      <c r="SMP13" s="687"/>
      <c r="SMQ13" s="687"/>
      <c r="SMR13" s="687"/>
      <c r="SMS13" s="687"/>
      <c r="SMT13" s="687"/>
      <c r="SMU13" s="687"/>
      <c r="SMV13" s="687"/>
      <c r="SMW13" s="687"/>
      <c r="SMX13" s="687"/>
      <c r="SMY13" s="687"/>
      <c r="SMZ13" s="687"/>
      <c r="SNA13" s="687"/>
      <c r="SNB13" s="687"/>
      <c r="SNC13" s="687"/>
      <c r="SND13" s="687"/>
      <c r="SNE13" s="687"/>
      <c r="SNF13" s="687"/>
      <c r="SNG13" s="687"/>
      <c r="SNH13" s="687"/>
      <c r="SNI13" s="687"/>
      <c r="SNJ13" s="687"/>
      <c r="SNK13" s="687"/>
      <c r="SNL13" s="687"/>
      <c r="SNM13" s="687"/>
      <c r="SNN13" s="687"/>
      <c r="SNO13" s="687"/>
      <c r="SNP13" s="687"/>
      <c r="SNQ13" s="687"/>
      <c r="SNR13" s="687"/>
      <c r="SNS13" s="687"/>
      <c r="SNT13" s="687"/>
      <c r="SNU13" s="687"/>
      <c r="SNV13" s="687"/>
      <c r="SNW13" s="687"/>
      <c r="SNX13" s="687"/>
      <c r="SNY13" s="687"/>
      <c r="SNZ13" s="687"/>
      <c r="SOA13" s="687"/>
      <c r="SOB13" s="687"/>
      <c r="SOC13" s="687"/>
      <c r="SOD13" s="687"/>
      <c r="SOE13" s="687"/>
      <c r="SOF13" s="687"/>
      <c r="SOG13" s="687"/>
      <c r="SOH13" s="687"/>
      <c r="SOI13" s="687"/>
      <c r="SOJ13" s="687"/>
      <c r="SOK13" s="687"/>
      <c r="SOL13" s="687"/>
      <c r="SOM13" s="687"/>
      <c r="SON13" s="687"/>
      <c r="SOO13" s="687"/>
      <c r="SOP13" s="687"/>
      <c r="SOQ13" s="687"/>
      <c r="SOR13" s="687"/>
      <c r="SOS13" s="687"/>
      <c r="SOT13" s="687"/>
      <c r="SOU13" s="687"/>
      <c r="SOV13" s="687"/>
      <c r="SOW13" s="687"/>
      <c r="SOX13" s="687"/>
      <c r="SOY13" s="687"/>
      <c r="SOZ13" s="687"/>
      <c r="SPA13" s="687"/>
      <c r="SPB13" s="687"/>
      <c r="SPC13" s="687"/>
      <c r="SPD13" s="687"/>
      <c r="SPE13" s="687"/>
      <c r="SPF13" s="687"/>
      <c r="SPG13" s="687"/>
      <c r="SPH13" s="687"/>
      <c r="SPI13" s="687"/>
      <c r="SPJ13" s="687"/>
      <c r="SPK13" s="687"/>
      <c r="SPL13" s="687"/>
      <c r="SPM13" s="687"/>
      <c r="SPN13" s="687"/>
      <c r="SPO13" s="687"/>
      <c r="SPP13" s="687"/>
      <c r="SPQ13" s="687"/>
      <c r="SPR13" s="687"/>
      <c r="SPS13" s="687"/>
      <c r="SPT13" s="687"/>
      <c r="SPU13" s="687"/>
      <c r="SPV13" s="687"/>
      <c r="SPW13" s="687"/>
      <c r="SPX13" s="687"/>
      <c r="SPY13" s="687"/>
      <c r="SPZ13" s="687"/>
      <c r="SQA13" s="687"/>
      <c r="SQB13" s="687"/>
      <c r="SQC13" s="687"/>
      <c r="SQD13" s="687"/>
      <c r="SQE13" s="687"/>
      <c r="SQF13" s="687"/>
      <c r="SQG13" s="687"/>
      <c r="SQH13" s="687"/>
      <c r="SQI13" s="687"/>
      <c r="SQJ13" s="687"/>
      <c r="SQK13" s="687"/>
      <c r="SQL13" s="687"/>
      <c r="SQM13" s="687"/>
      <c r="SQN13" s="687"/>
      <c r="SQO13" s="687"/>
      <c r="SQP13" s="687"/>
      <c r="SQQ13" s="687"/>
      <c r="SQR13" s="687"/>
      <c r="SQS13" s="687"/>
      <c r="SQT13" s="687"/>
      <c r="SQU13" s="687"/>
      <c r="SQV13" s="687"/>
      <c r="SQW13" s="687"/>
      <c r="SQX13" s="687"/>
      <c r="SQY13" s="687"/>
      <c r="SQZ13" s="687"/>
      <c r="SRA13" s="687"/>
      <c r="SRB13" s="687"/>
      <c r="SRC13" s="687"/>
      <c r="SRD13" s="687"/>
      <c r="SRE13" s="687"/>
      <c r="SRF13" s="687"/>
      <c r="SRG13" s="687"/>
      <c r="SRH13" s="687"/>
      <c r="SRI13" s="687"/>
      <c r="SRJ13" s="687"/>
      <c r="SRK13" s="687"/>
      <c r="SRL13" s="687"/>
      <c r="SRM13" s="687"/>
      <c r="SRN13" s="687"/>
      <c r="SRO13" s="687"/>
      <c r="SRP13" s="687"/>
      <c r="SRQ13" s="687"/>
      <c r="SRR13" s="687"/>
      <c r="SRS13" s="687"/>
      <c r="SRT13" s="687"/>
      <c r="SRU13" s="687"/>
      <c r="SRV13" s="687"/>
      <c r="SRW13" s="687"/>
      <c r="SRX13" s="687"/>
      <c r="SRY13" s="687"/>
      <c r="SRZ13" s="687"/>
      <c r="SSA13" s="687"/>
      <c r="SSB13" s="687"/>
      <c r="SSC13" s="687"/>
      <c r="SSD13" s="687"/>
      <c r="SSE13" s="687"/>
      <c r="SSF13" s="687"/>
      <c r="SSG13" s="687"/>
      <c r="SSH13" s="687"/>
      <c r="SSI13" s="687"/>
      <c r="SSJ13" s="687"/>
      <c r="SSK13" s="687"/>
      <c r="SSL13" s="687"/>
      <c r="SSM13" s="687"/>
      <c r="SSN13" s="687"/>
      <c r="SSO13" s="687"/>
      <c r="SSP13" s="687"/>
      <c r="SSQ13" s="687"/>
      <c r="SSR13" s="687"/>
      <c r="SSS13" s="687"/>
      <c r="SST13" s="687"/>
      <c r="SSU13" s="687"/>
      <c r="SSV13" s="687"/>
      <c r="SSW13" s="687"/>
      <c r="SSX13" s="687"/>
      <c r="SSY13" s="687"/>
      <c r="SSZ13" s="687"/>
      <c r="STA13" s="687"/>
      <c r="STB13" s="687"/>
      <c r="STC13" s="687"/>
      <c r="STD13" s="687"/>
      <c r="STE13" s="687"/>
      <c r="STF13" s="687"/>
      <c r="STG13" s="687"/>
      <c r="STH13" s="687"/>
      <c r="STI13" s="687"/>
      <c r="STJ13" s="687"/>
      <c r="STK13" s="687"/>
      <c r="STL13" s="687"/>
      <c r="STM13" s="687"/>
      <c r="STN13" s="687"/>
      <c r="STO13" s="687"/>
      <c r="STP13" s="687"/>
      <c r="STQ13" s="687"/>
      <c r="STR13" s="687"/>
      <c r="STS13" s="687"/>
      <c r="STT13" s="687"/>
      <c r="STU13" s="687"/>
      <c r="STV13" s="687"/>
      <c r="STW13" s="687"/>
      <c r="STX13" s="687"/>
      <c r="STY13" s="687"/>
      <c r="STZ13" s="687"/>
      <c r="SUA13" s="687"/>
      <c r="SUB13" s="687"/>
      <c r="SUC13" s="687"/>
      <c r="SUD13" s="687"/>
      <c r="SUE13" s="687"/>
      <c r="SUF13" s="687"/>
      <c r="SUG13" s="687"/>
      <c r="SUH13" s="687"/>
      <c r="SUI13" s="687"/>
      <c r="SUJ13" s="687"/>
      <c r="SUK13" s="687"/>
      <c r="SUL13" s="687"/>
      <c r="SUM13" s="687"/>
      <c r="SUN13" s="687"/>
      <c r="SUO13" s="687"/>
      <c r="SUP13" s="687"/>
      <c r="SUQ13" s="687"/>
      <c r="SUR13" s="687"/>
      <c r="SUS13" s="687"/>
      <c r="SUT13" s="687"/>
      <c r="SUU13" s="687"/>
      <c r="SUV13" s="687"/>
      <c r="SUW13" s="687"/>
      <c r="SUX13" s="687"/>
      <c r="SUY13" s="687"/>
      <c r="SUZ13" s="687"/>
      <c r="SVA13" s="687"/>
      <c r="SVB13" s="687"/>
      <c r="SVC13" s="687"/>
      <c r="SVD13" s="687"/>
      <c r="SVE13" s="687"/>
      <c r="SVF13" s="687"/>
      <c r="SVG13" s="687"/>
      <c r="SVH13" s="687"/>
      <c r="SVI13" s="687"/>
      <c r="SVJ13" s="687"/>
      <c r="SVK13" s="687"/>
      <c r="SVL13" s="687"/>
      <c r="SVM13" s="687"/>
      <c r="SVN13" s="687"/>
      <c r="SVO13" s="687"/>
      <c r="SVP13" s="687"/>
      <c r="SVQ13" s="687"/>
      <c r="SVR13" s="687"/>
      <c r="SVS13" s="687"/>
      <c r="SVT13" s="687"/>
      <c r="SVU13" s="687"/>
      <c r="SVV13" s="687"/>
      <c r="SVW13" s="687"/>
      <c r="SVX13" s="687"/>
      <c r="SVY13" s="687"/>
      <c r="SVZ13" s="687"/>
      <c r="SWA13" s="687"/>
      <c r="SWB13" s="687"/>
      <c r="SWC13" s="687"/>
      <c r="SWD13" s="687"/>
      <c r="SWE13" s="687"/>
      <c r="SWF13" s="687"/>
      <c r="SWG13" s="687"/>
      <c r="SWH13" s="687"/>
      <c r="SWI13" s="687"/>
      <c r="SWJ13" s="687"/>
      <c r="SWK13" s="687"/>
      <c r="SWL13" s="687"/>
      <c r="SWM13" s="687"/>
      <c r="SWN13" s="687"/>
      <c r="SWO13" s="687"/>
      <c r="SWP13" s="687"/>
      <c r="SWQ13" s="687"/>
      <c r="SWR13" s="687"/>
      <c r="SWS13" s="687"/>
      <c r="SWT13" s="687"/>
      <c r="SWU13" s="687"/>
      <c r="SWV13" s="687"/>
      <c r="SWW13" s="687"/>
      <c r="SWX13" s="687"/>
      <c r="SWY13" s="687"/>
      <c r="SWZ13" s="687"/>
      <c r="SXA13" s="687"/>
      <c r="SXB13" s="687"/>
      <c r="SXC13" s="687"/>
      <c r="SXD13" s="687"/>
      <c r="SXE13" s="687"/>
      <c r="SXF13" s="687"/>
      <c r="SXG13" s="687"/>
      <c r="SXH13" s="687"/>
      <c r="SXI13" s="687"/>
      <c r="SXJ13" s="687"/>
      <c r="SXK13" s="687"/>
      <c r="SXL13" s="687"/>
      <c r="SXM13" s="687"/>
      <c r="SXN13" s="687"/>
      <c r="SXO13" s="687"/>
      <c r="SXP13" s="687"/>
      <c r="SXQ13" s="687"/>
      <c r="SXR13" s="687"/>
      <c r="SXS13" s="687"/>
      <c r="SXT13" s="687"/>
      <c r="SXU13" s="687"/>
      <c r="SXV13" s="687"/>
      <c r="SXW13" s="687"/>
      <c r="SXX13" s="687"/>
      <c r="SXY13" s="687"/>
      <c r="SXZ13" s="687"/>
      <c r="SYA13" s="687"/>
      <c r="SYB13" s="687"/>
      <c r="SYC13" s="687"/>
      <c r="SYD13" s="687"/>
      <c r="SYE13" s="687"/>
      <c r="SYF13" s="687"/>
      <c r="SYG13" s="687"/>
      <c r="SYH13" s="687"/>
      <c r="SYI13" s="687"/>
      <c r="SYJ13" s="687"/>
      <c r="SYK13" s="687"/>
      <c r="SYL13" s="687"/>
      <c r="SYM13" s="687"/>
      <c r="SYN13" s="687"/>
      <c r="SYO13" s="687"/>
      <c r="SYP13" s="687"/>
      <c r="SYQ13" s="687"/>
      <c r="SYR13" s="687"/>
      <c r="SYS13" s="687"/>
      <c r="SYT13" s="687"/>
      <c r="SYU13" s="687"/>
      <c r="SYV13" s="687"/>
      <c r="SYW13" s="687"/>
      <c r="SYX13" s="687"/>
      <c r="SYY13" s="687"/>
      <c r="SYZ13" s="687"/>
      <c r="SZA13" s="687"/>
      <c r="SZB13" s="687"/>
      <c r="SZC13" s="687"/>
      <c r="SZD13" s="687"/>
      <c r="SZE13" s="687"/>
      <c r="SZF13" s="687"/>
      <c r="SZG13" s="687"/>
      <c r="SZH13" s="687"/>
      <c r="SZI13" s="687"/>
      <c r="SZJ13" s="687"/>
      <c r="SZK13" s="687"/>
      <c r="SZL13" s="687"/>
      <c r="SZM13" s="687"/>
      <c r="SZN13" s="687"/>
      <c r="SZO13" s="687"/>
      <c r="SZP13" s="687"/>
      <c r="SZQ13" s="687"/>
      <c r="SZR13" s="687"/>
      <c r="SZS13" s="687"/>
      <c r="SZT13" s="687"/>
      <c r="SZU13" s="687"/>
      <c r="SZV13" s="687"/>
      <c r="SZW13" s="687"/>
      <c r="SZX13" s="687"/>
      <c r="SZY13" s="687"/>
      <c r="SZZ13" s="687"/>
      <c r="TAA13" s="687"/>
      <c r="TAB13" s="687"/>
      <c r="TAC13" s="687"/>
      <c r="TAD13" s="687"/>
      <c r="TAE13" s="687"/>
      <c r="TAF13" s="687"/>
      <c r="TAG13" s="687"/>
      <c r="TAH13" s="687"/>
      <c r="TAI13" s="687"/>
      <c r="TAJ13" s="687"/>
      <c r="TAK13" s="687"/>
      <c r="TAL13" s="687"/>
      <c r="TAM13" s="687"/>
      <c r="TAN13" s="687"/>
      <c r="TAO13" s="687"/>
      <c r="TAP13" s="687"/>
      <c r="TAQ13" s="687"/>
      <c r="TAR13" s="687"/>
      <c r="TAS13" s="687"/>
      <c r="TAT13" s="687"/>
      <c r="TAU13" s="687"/>
      <c r="TAV13" s="687"/>
      <c r="TAW13" s="687"/>
      <c r="TAX13" s="687"/>
      <c r="TAY13" s="687"/>
      <c r="TAZ13" s="687"/>
      <c r="TBA13" s="687"/>
      <c r="TBB13" s="687"/>
      <c r="TBC13" s="687"/>
      <c r="TBD13" s="687"/>
      <c r="TBE13" s="687"/>
      <c r="TBF13" s="687"/>
      <c r="TBG13" s="687"/>
      <c r="TBH13" s="687"/>
      <c r="TBI13" s="687"/>
      <c r="TBJ13" s="687"/>
      <c r="TBK13" s="687"/>
      <c r="TBL13" s="687"/>
      <c r="TBM13" s="687"/>
      <c r="TBN13" s="687"/>
      <c r="TBO13" s="687"/>
      <c r="TBP13" s="687"/>
      <c r="TBQ13" s="687"/>
      <c r="TBR13" s="687"/>
      <c r="TBS13" s="687"/>
      <c r="TBT13" s="687"/>
      <c r="TBU13" s="687"/>
      <c r="TBV13" s="687"/>
      <c r="TBW13" s="687"/>
      <c r="TBX13" s="687"/>
      <c r="TBY13" s="687"/>
      <c r="TBZ13" s="687"/>
      <c r="TCA13" s="687"/>
      <c r="TCB13" s="687"/>
      <c r="TCC13" s="687"/>
      <c r="TCD13" s="687"/>
      <c r="TCE13" s="687"/>
      <c r="TCF13" s="687"/>
      <c r="TCG13" s="687"/>
      <c r="TCH13" s="687"/>
      <c r="TCI13" s="687"/>
      <c r="TCJ13" s="687"/>
      <c r="TCK13" s="687"/>
      <c r="TCL13" s="687"/>
      <c r="TCM13" s="687"/>
      <c r="TCN13" s="687"/>
      <c r="TCO13" s="687"/>
      <c r="TCP13" s="687"/>
      <c r="TCQ13" s="687"/>
      <c r="TCR13" s="687"/>
      <c r="TCS13" s="687"/>
      <c r="TCT13" s="687"/>
      <c r="TCU13" s="687"/>
      <c r="TCV13" s="687"/>
      <c r="TCW13" s="687"/>
      <c r="TCX13" s="687"/>
      <c r="TCY13" s="687"/>
      <c r="TCZ13" s="687"/>
      <c r="TDA13" s="687"/>
      <c r="TDB13" s="687"/>
      <c r="TDC13" s="687"/>
      <c r="TDD13" s="687"/>
      <c r="TDE13" s="687"/>
      <c r="TDF13" s="687"/>
      <c r="TDG13" s="687"/>
      <c r="TDH13" s="687"/>
      <c r="TDI13" s="687"/>
      <c r="TDJ13" s="687"/>
      <c r="TDK13" s="687"/>
      <c r="TDL13" s="687"/>
      <c r="TDM13" s="687"/>
      <c r="TDN13" s="687"/>
      <c r="TDO13" s="687"/>
      <c r="TDP13" s="687"/>
      <c r="TDQ13" s="687"/>
      <c r="TDR13" s="687"/>
      <c r="TDS13" s="687"/>
      <c r="TDT13" s="687"/>
      <c r="TDU13" s="687"/>
      <c r="TDV13" s="687"/>
      <c r="TDW13" s="687"/>
      <c r="TDX13" s="687"/>
      <c r="TDY13" s="687"/>
      <c r="TDZ13" s="687"/>
      <c r="TEA13" s="687"/>
      <c r="TEB13" s="687"/>
      <c r="TEC13" s="687"/>
      <c r="TED13" s="687"/>
      <c r="TEE13" s="687"/>
      <c r="TEF13" s="687"/>
      <c r="TEG13" s="687"/>
      <c r="TEH13" s="687"/>
      <c r="TEI13" s="687"/>
      <c r="TEJ13" s="687"/>
      <c r="TEK13" s="687"/>
      <c r="TEL13" s="687"/>
      <c r="TEM13" s="687"/>
      <c r="TEN13" s="687"/>
      <c r="TEO13" s="687"/>
      <c r="TEP13" s="687"/>
      <c r="TEQ13" s="687"/>
      <c r="TER13" s="687"/>
      <c r="TES13" s="687"/>
      <c r="TET13" s="687"/>
      <c r="TEU13" s="687"/>
      <c r="TEV13" s="687"/>
      <c r="TEW13" s="687"/>
      <c r="TEX13" s="687"/>
      <c r="TEY13" s="687"/>
      <c r="TEZ13" s="687"/>
      <c r="TFA13" s="687"/>
      <c r="TFB13" s="687"/>
      <c r="TFC13" s="687"/>
      <c r="TFD13" s="687"/>
      <c r="TFE13" s="687"/>
      <c r="TFF13" s="687"/>
      <c r="TFG13" s="687"/>
      <c r="TFH13" s="687"/>
      <c r="TFI13" s="687"/>
      <c r="TFJ13" s="687"/>
      <c r="TFK13" s="687"/>
      <c r="TFL13" s="687"/>
      <c r="TFM13" s="687"/>
      <c r="TFN13" s="687"/>
      <c r="TFO13" s="687"/>
      <c r="TFP13" s="687"/>
      <c r="TFQ13" s="687"/>
      <c r="TFR13" s="687"/>
      <c r="TFS13" s="687"/>
      <c r="TFT13" s="687"/>
      <c r="TFU13" s="687"/>
      <c r="TFV13" s="687"/>
      <c r="TFW13" s="687"/>
      <c r="TFX13" s="687"/>
      <c r="TFY13" s="687"/>
      <c r="TFZ13" s="687"/>
      <c r="TGA13" s="687"/>
      <c r="TGB13" s="687"/>
      <c r="TGC13" s="687"/>
      <c r="TGD13" s="687"/>
      <c r="TGE13" s="687"/>
      <c r="TGF13" s="687"/>
      <c r="TGG13" s="687"/>
      <c r="TGH13" s="687"/>
      <c r="TGI13" s="687"/>
      <c r="TGJ13" s="687"/>
      <c r="TGK13" s="687"/>
      <c r="TGL13" s="687"/>
      <c r="TGM13" s="687"/>
      <c r="TGN13" s="687"/>
      <c r="TGO13" s="687"/>
      <c r="TGP13" s="687"/>
      <c r="TGQ13" s="687"/>
      <c r="TGR13" s="687"/>
      <c r="TGS13" s="687"/>
      <c r="TGT13" s="687"/>
      <c r="TGU13" s="687"/>
      <c r="TGV13" s="687"/>
      <c r="TGW13" s="687"/>
      <c r="TGX13" s="687"/>
      <c r="TGY13" s="687"/>
      <c r="TGZ13" s="687"/>
      <c r="THA13" s="687"/>
      <c r="THB13" s="687"/>
      <c r="THC13" s="687"/>
      <c r="THD13" s="687"/>
      <c r="THE13" s="687"/>
      <c r="THF13" s="687"/>
      <c r="THG13" s="687"/>
      <c r="THH13" s="687"/>
      <c r="THI13" s="687"/>
      <c r="THJ13" s="687"/>
      <c r="THK13" s="687"/>
      <c r="THL13" s="687"/>
      <c r="THM13" s="687"/>
      <c r="THN13" s="687"/>
      <c r="THO13" s="687"/>
      <c r="THP13" s="687"/>
      <c r="THQ13" s="687"/>
      <c r="THR13" s="687"/>
      <c r="THS13" s="687"/>
      <c r="THT13" s="687"/>
      <c r="THU13" s="687"/>
      <c r="THV13" s="687"/>
      <c r="THW13" s="687"/>
      <c r="THX13" s="687"/>
      <c r="THY13" s="687"/>
      <c r="THZ13" s="687"/>
      <c r="TIA13" s="687"/>
      <c r="TIB13" s="687"/>
      <c r="TIC13" s="687"/>
      <c r="TID13" s="687"/>
      <c r="TIE13" s="687"/>
      <c r="TIF13" s="687"/>
      <c r="TIG13" s="687"/>
      <c r="TIH13" s="687"/>
      <c r="TII13" s="687"/>
      <c r="TIJ13" s="687"/>
      <c r="TIK13" s="687"/>
      <c r="TIL13" s="687"/>
      <c r="TIM13" s="687"/>
      <c r="TIN13" s="687"/>
      <c r="TIO13" s="687"/>
      <c r="TIP13" s="687"/>
      <c r="TIQ13" s="687"/>
      <c r="TIR13" s="687"/>
      <c r="TIS13" s="687"/>
      <c r="TIT13" s="687"/>
      <c r="TIU13" s="687"/>
      <c r="TIV13" s="687"/>
      <c r="TIW13" s="687"/>
      <c r="TIX13" s="687"/>
      <c r="TIY13" s="687"/>
      <c r="TIZ13" s="687"/>
      <c r="TJA13" s="687"/>
      <c r="TJB13" s="687"/>
      <c r="TJC13" s="687"/>
      <c r="TJD13" s="687"/>
      <c r="TJE13" s="687"/>
      <c r="TJF13" s="687"/>
      <c r="TJG13" s="687"/>
      <c r="TJH13" s="687"/>
      <c r="TJI13" s="687"/>
      <c r="TJJ13" s="687"/>
      <c r="TJK13" s="687"/>
      <c r="TJL13" s="687"/>
      <c r="TJM13" s="687"/>
      <c r="TJN13" s="687"/>
      <c r="TJO13" s="687"/>
      <c r="TJP13" s="687"/>
      <c r="TJQ13" s="687"/>
      <c r="TJR13" s="687"/>
      <c r="TJS13" s="687"/>
      <c r="TJT13" s="687"/>
      <c r="TJU13" s="687"/>
      <c r="TJV13" s="687"/>
      <c r="TJW13" s="687"/>
      <c r="TJX13" s="687"/>
      <c r="TJY13" s="687"/>
      <c r="TJZ13" s="687"/>
      <c r="TKA13" s="687"/>
      <c r="TKB13" s="687"/>
      <c r="TKC13" s="687"/>
      <c r="TKD13" s="687"/>
      <c r="TKE13" s="687"/>
      <c r="TKF13" s="687"/>
      <c r="TKG13" s="687"/>
      <c r="TKH13" s="687"/>
      <c r="TKI13" s="687"/>
      <c r="TKJ13" s="687"/>
      <c r="TKK13" s="687"/>
      <c r="TKL13" s="687"/>
      <c r="TKM13" s="687"/>
      <c r="TKN13" s="687"/>
      <c r="TKO13" s="687"/>
      <c r="TKP13" s="687"/>
      <c r="TKQ13" s="687"/>
      <c r="TKR13" s="687"/>
      <c r="TKS13" s="687"/>
      <c r="TKT13" s="687"/>
      <c r="TKU13" s="687"/>
      <c r="TKV13" s="687"/>
      <c r="TKW13" s="687"/>
      <c r="TKX13" s="687"/>
      <c r="TKY13" s="687"/>
      <c r="TKZ13" s="687"/>
      <c r="TLA13" s="687"/>
      <c r="TLB13" s="687"/>
      <c r="TLC13" s="687"/>
      <c r="TLD13" s="687"/>
      <c r="TLE13" s="687"/>
      <c r="TLF13" s="687"/>
      <c r="TLG13" s="687"/>
      <c r="TLH13" s="687"/>
      <c r="TLI13" s="687"/>
      <c r="TLJ13" s="687"/>
      <c r="TLK13" s="687"/>
      <c r="TLL13" s="687"/>
      <c r="TLM13" s="687"/>
      <c r="TLN13" s="687"/>
      <c r="TLO13" s="687"/>
      <c r="TLP13" s="687"/>
      <c r="TLQ13" s="687"/>
      <c r="TLR13" s="687"/>
      <c r="TLS13" s="687"/>
      <c r="TLT13" s="687"/>
      <c r="TLU13" s="687"/>
      <c r="TLV13" s="687"/>
      <c r="TLW13" s="687"/>
      <c r="TLX13" s="687"/>
      <c r="TLY13" s="687"/>
      <c r="TLZ13" s="687"/>
      <c r="TMA13" s="687"/>
      <c r="TMB13" s="687"/>
      <c r="TMC13" s="687"/>
      <c r="TMD13" s="687"/>
      <c r="TME13" s="687"/>
      <c r="TMF13" s="687"/>
      <c r="TMG13" s="687"/>
      <c r="TMH13" s="687"/>
      <c r="TMI13" s="687"/>
      <c r="TMJ13" s="687"/>
      <c r="TMK13" s="687"/>
      <c r="TML13" s="687"/>
      <c r="TMM13" s="687"/>
      <c r="TMN13" s="687"/>
      <c r="TMO13" s="687"/>
      <c r="TMP13" s="687"/>
      <c r="TMQ13" s="687"/>
      <c r="TMR13" s="687"/>
      <c r="TMS13" s="687"/>
      <c r="TMT13" s="687"/>
      <c r="TMU13" s="687"/>
      <c r="TMV13" s="687"/>
      <c r="TMW13" s="687"/>
      <c r="TMX13" s="687"/>
      <c r="TMY13" s="687"/>
      <c r="TMZ13" s="687"/>
      <c r="TNA13" s="687"/>
      <c r="TNB13" s="687"/>
      <c r="TNC13" s="687"/>
      <c r="TND13" s="687"/>
      <c r="TNE13" s="687"/>
      <c r="TNF13" s="687"/>
      <c r="TNG13" s="687"/>
      <c r="TNH13" s="687"/>
      <c r="TNI13" s="687"/>
      <c r="TNJ13" s="687"/>
      <c r="TNK13" s="687"/>
      <c r="TNL13" s="687"/>
      <c r="TNM13" s="687"/>
      <c r="TNN13" s="687"/>
      <c r="TNO13" s="687"/>
      <c r="TNP13" s="687"/>
      <c r="TNQ13" s="687"/>
      <c r="TNR13" s="687"/>
      <c r="TNS13" s="687"/>
      <c r="TNT13" s="687"/>
      <c r="TNU13" s="687"/>
      <c r="TNV13" s="687"/>
      <c r="TNW13" s="687"/>
      <c r="TNX13" s="687"/>
      <c r="TNY13" s="687"/>
      <c r="TNZ13" s="687"/>
      <c r="TOA13" s="687"/>
      <c r="TOB13" s="687"/>
      <c r="TOC13" s="687"/>
      <c r="TOD13" s="687"/>
      <c r="TOE13" s="687"/>
      <c r="TOF13" s="687"/>
      <c r="TOG13" s="687"/>
      <c r="TOH13" s="687"/>
      <c r="TOI13" s="687"/>
      <c r="TOJ13" s="687"/>
      <c r="TOK13" s="687"/>
      <c r="TOL13" s="687"/>
      <c r="TOM13" s="687"/>
      <c r="TON13" s="687"/>
      <c r="TOO13" s="687"/>
      <c r="TOP13" s="687"/>
      <c r="TOQ13" s="687"/>
      <c r="TOR13" s="687"/>
      <c r="TOS13" s="687"/>
      <c r="TOT13" s="687"/>
      <c r="TOU13" s="687"/>
      <c r="TOV13" s="687"/>
      <c r="TOW13" s="687"/>
      <c r="TOX13" s="687"/>
      <c r="TOY13" s="687"/>
      <c r="TOZ13" s="687"/>
      <c r="TPA13" s="687"/>
      <c r="TPB13" s="687"/>
      <c r="TPC13" s="687"/>
      <c r="TPD13" s="687"/>
      <c r="TPE13" s="687"/>
      <c r="TPF13" s="687"/>
      <c r="TPG13" s="687"/>
      <c r="TPH13" s="687"/>
      <c r="TPI13" s="687"/>
      <c r="TPJ13" s="687"/>
      <c r="TPK13" s="687"/>
      <c r="TPL13" s="687"/>
      <c r="TPM13" s="687"/>
      <c r="TPN13" s="687"/>
      <c r="TPO13" s="687"/>
      <c r="TPP13" s="687"/>
      <c r="TPQ13" s="687"/>
      <c r="TPR13" s="687"/>
      <c r="TPS13" s="687"/>
      <c r="TPT13" s="687"/>
      <c r="TPU13" s="687"/>
      <c r="TPV13" s="687"/>
      <c r="TPW13" s="687"/>
      <c r="TPX13" s="687"/>
      <c r="TPY13" s="687"/>
      <c r="TPZ13" s="687"/>
      <c r="TQA13" s="687"/>
      <c r="TQB13" s="687"/>
      <c r="TQC13" s="687"/>
      <c r="TQD13" s="687"/>
      <c r="TQE13" s="687"/>
      <c r="TQF13" s="687"/>
      <c r="TQG13" s="687"/>
      <c r="TQH13" s="687"/>
      <c r="TQI13" s="687"/>
      <c r="TQJ13" s="687"/>
      <c r="TQK13" s="687"/>
      <c r="TQL13" s="687"/>
      <c r="TQM13" s="687"/>
      <c r="TQN13" s="687"/>
      <c r="TQO13" s="687"/>
      <c r="TQP13" s="687"/>
      <c r="TQQ13" s="687"/>
      <c r="TQR13" s="687"/>
      <c r="TQS13" s="687"/>
      <c r="TQT13" s="687"/>
      <c r="TQU13" s="687"/>
      <c r="TQV13" s="687"/>
      <c r="TQW13" s="687"/>
      <c r="TQX13" s="687"/>
      <c r="TQY13" s="687"/>
      <c r="TQZ13" s="687"/>
      <c r="TRA13" s="687"/>
      <c r="TRB13" s="687"/>
      <c r="TRC13" s="687"/>
      <c r="TRD13" s="687"/>
      <c r="TRE13" s="687"/>
      <c r="TRF13" s="687"/>
      <c r="TRG13" s="687"/>
      <c r="TRH13" s="687"/>
      <c r="TRI13" s="687"/>
      <c r="TRJ13" s="687"/>
      <c r="TRK13" s="687"/>
      <c r="TRL13" s="687"/>
      <c r="TRM13" s="687"/>
      <c r="TRN13" s="687"/>
      <c r="TRO13" s="687"/>
      <c r="TRP13" s="687"/>
      <c r="TRQ13" s="687"/>
      <c r="TRR13" s="687"/>
      <c r="TRS13" s="687"/>
      <c r="TRT13" s="687"/>
      <c r="TRU13" s="687"/>
      <c r="TRV13" s="687"/>
      <c r="TRW13" s="687"/>
      <c r="TRX13" s="687"/>
      <c r="TRY13" s="687"/>
      <c r="TRZ13" s="687"/>
      <c r="TSA13" s="687"/>
      <c r="TSB13" s="687"/>
      <c r="TSC13" s="687"/>
      <c r="TSD13" s="687"/>
      <c r="TSE13" s="687"/>
      <c r="TSF13" s="687"/>
      <c r="TSG13" s="687"/>
      <c r="TSH13" s="687"/>
      <c r="TSI13" s="687"/>
      <c r="TSJ13" s="687"/>
      <c r="TSK13" s="687"/>
      <c r="TSL13" s="687"/>
      <c r="TSM13" s="687"/>
      <c r="TSN13" s="687"/>
      <c r="TSO13" s="687"/>
      <c r="TSP13" s="687"/>
      <c r="TSQ13" s="687"/>
      <c r="TSR13" s="687"/>
      <c r="TSS13" s="687"/>
      <c r="TST13" s="687"/>
      <c r="TSU13" s="687"/>
      <c r="TSV13" s="687"/>
      <c r="TSW13" s="687"/>
      <c r="TSX13" s="687"/>
      <c r="TSY13" s="687"/>
      <c r="TSZ13" s="687"/>
      <c r="TTA13" s="687"/>
      <c r="TTB13" s="687"/>
      <c r="TTC13" s="687"/>
      <c r="TTD13" s="687"/>
      <c r="TTE13" s="687"/>
      <c r="TTF13" s="687"/>
      <c r="TTG13" s="687"/>
      <c r="TTH13" s="687"/>
      <c r="TTI13" s="687"/>
      <c r="TTJ13" s="687"/>
      <c r="TTK13" s="687"/>
      <c r="TTL13" s="687"/>
      <c r="TTM13" s="687"/>
      <c r="TTN13" s="687"/>
      <c r="TTO13" s="687"/>
      <c r="TTP13" s="687"/>
      <c r="TTQ13" s="687"/>
      <c r="TTR13" s="687"/>
      <c r="TTS13" s="687"/>
      <c r="TTT13" s="687"/>
      <c r="TTU13" s="687"/>
      <c r="TTV13" s="687"/>
      <c r="TTW13" s="687"/>
      <c r="TTX13" s="687"/>
      <c r="TTY13" s="687"/>
      <c r="TTZ13" s="687"/>
      <c r="TUA13" s="687"/>
      <c r="TUB13" s="687"/>
      <c r="TUC13" s="687"/>
      <c r="TUD13" s="687"/>
      <c r="TUE13" s="687"/>
      <c r="TUF13" s="687"/>
      <c r="TUG13" s="687"/>
      <c r="TUH13" s="687"/>
      <c r="TUI13" s="687"/>
      <c r="TUJ13" s="687"/>
      <c r="TUK13" s="687"/>
      <c r="TUL13" s="687"/>
      <c r="TUM13" s="687"/>
      <c r="TUN13" s="687"/>
      <c r="TUO13" s="687"/>
      <c r="TUP13" s="687"/>
      <c r="TUQ13" s="687"/>
      <c r="TUR13" s="687"/>
      <c r="TUS13" s="687"/>
      <c r="TUT13" s="687"/>
      <c r="TUU13" s="687"/>
      <c r="TUV13" s="687"/>
      <c r="TUW13" s="687"/>
      <c r="TUX13" s="687"/>
      <c r="TUY13" s="687"/>
      <c r="TUZ13" s="687"/>
      <c r="TVA13" s="687"/>
      <c r="TVB13" s="687"/>
      <c r="TVC13" s="687"/>
      <c r="TVD13" s="687"/>
      <c r="TVE13" s="687"/>
      <c r="TVF13" s="687"/>
      <c r="TVG13" s="687"/>
      <c r="TVH13" s="687"/>
      <c r="TVI13" s="687"/>
      <c r="TVJ13" s="687"/>
      <c r="TVK13" s="687"/>
      <c r="TVL13" s="687"/>
      <c r="TVM13" s="687"/>
      <c r="TVN13" s="687"/>
      <c r="TVO13" s="687"/>
      <c r="TVP13" s="687"/>
      <c r="TVQ13" s="687"/>
      <c r="TVR13" s="687"/>
      <c r="TVS13" s="687"/>
      <c r="TVT13" s="687"/>
      <c r="TVU13" s="687"/>
      <c r="TVV13" s="687"/>
      <c r="TVW13" s="687"/>
      <c r="TVX13" s="687"/>
      <c r="TVY13" s="687"/>
      <c r="TVZ13" s="687"/>
      <c r="TWA13" s="687"/>
      <c r="TWB13" s="687"/>
      <c r="TWC13" s="687"/>
      <c r="TWD13" s="687"/>
      <c r="TWE13" s="687"/>
      <c r="TWF13" s="687"/>
      <c r="TWG13" s="687"/>
      <c r="TWH13" s="687"/>
      <c r="TWI13" s="687"/>
      <c r="TWJ13" s="687"/>
      <c r="TWK13" s="687"/>
      <c r="TWL13" s="687"/>
      <c r="TWM13" s="687"/>
      <c r="TWN13" s="687"/>
      <c r="TWO13" s="687"/>
      <c r="TWP13" s="687"/>
      <c r="TWQ13" s="687"/>
      <c r="TWR13" s="687"/>
      <c r="TWS13" s="687"/>
      <c r="TWT13" s="687"/>
      <c r="TWU13" s="687"/>
      <c r="TWV13" s="687"/>
      <c r="TWW13" s="687"/>
      <c r="TWX13" s="687"/>
      <c r="TWY13" s="687"/>
      <c r="TWZ13" s="687"/>
      <c r="TXA13" s="687"/>
      <c r="TXB13" s="687"/>
      <c r="TXC13" s="687"/>
      <c r="TXD13" s="687"/>
      <c r="TXE13" s="687"/>
      <c r="TXF13" s="687"/>
      <c r="TXG13" s="687"/>
      <c r="TXH13" s="687"/>
      <c r="TXI13" s="687"/>
      <c r="TXJ13" s="687"/>
      <c r="TXK13" s="687"/>
      <c r="TXL13" s="687"/>
      <c r="TXM13" s="687"/>
      <c r="TXN13" s="687"/>
      <c r="TXO13" s="687"/>
      <c r="TXP13" s="687"/>
      <c r="TXQ13" s="687"/>
      <c r="TXR13" s="687"/>
      <c r="TXS13" s="687"/>
      <c r="TXT13" s="687"/>
      <c r="TXU13" s="687"/>
      <c r="TXV13" s="687"/>
      <c r="TXW13" s="687"/>
      <c r="TXX13" s="687"/>
      <c r="TXY13" s="687"/>
      <c r="TXZ13" s="687"/>
      <c r="TYA13" s="687"/>
      <c r="TYB13" s="687"/>
      <c r="TYC13" s="687"/>
      <c r="TYD13" s="687"/>
      <c r="TYE13" s="687"/>
      <c r="TYF13" s="687"/>
      <c r="TYG13" s="687"/>
      <c r="TYH13" s="687"/>
      <c r="TYI13" s="687"/>
      <c r="TYJ13" s="687"/>
      <c r="TYK13" s="687"/>
      <c r="TYL13" s="687"/>
      <c r="TYM13" s="687"/>
      <c r="TYN13" s="687"/>
      <c r="TYO13" s="687"/>
      <c r="TYP13" s="687"/>
      <c r="TYQ13" s="687"/>
      <c r="TYR13" s="687"/>
      <c r="TYS13" s="687"/>
      <c r="TYT13" s="687"/>
      <c r="TYU13" s="687"/>
      <c r="TYV13" s="687"/>
      <c r="TYW13" s="687"/>
      <c r="TYX13" s="687"/>
      <c r="TYY13" s="687"/>
      <c r="TYZ13" s="687"/>
      <c r="TZA13" s="687"/>
      <c r="TZB13" s="687"/>
      <c r="TZC13" s="687"/>
      <c r="TZD13" s="687"/>
      <c r="TZE13" s="687"/>
      <c r="TZF13" s="687"/>
      <c r="TZG13" s="687"/>
      <c r="TZH13" s="687"/>
      <c r="TZI13" s="687"/>
      <c r="TZJ13" s="687"/>
      <c r="TZK13" s="687"/>
      <c r="TZL13" s="687"/>
      <c r="TZM13" s="687"/>
      <c r="TZN13" s="687"/>
      <c r="TZO13" s="687"/>
      <c r="TZP13" s="687"/>
      <c r="TZQ13" s="687"/>
      <c r="TZR13" s="687"/>
      <c r="TZS13" s="687"/>
      <c r="TZT13" s="687"/>
      <c r="TZU13" s="687"/>
      <c r="TZV13" s="687"/>
      <c r="TZW13" s="687"/>
      <c r="TZX13" s="687"/>
      <c r="TZY13" s="687"/>
      <c r="TZZ13" s="687"/>
      <c r="UAA13" s="687"/>
      <c r="UAB13" s="687"/>
      <c r="UAC13" s="687"/>
      <c r="UAD13" s="687"/>
      <c r="UAE13" s="687"/>
      <c r="UAF13" s="687"/>
      <c r="UAG13" s="687"/>
      <c r="UAH13" s="687"/>
      <c r="UAI13" s="687"/>
      <c r="UAJ13" s="687"/>
      <c r="UAK13" s="687"/>
      <c r="UAL13" s="687"/>
      <c r="UAM13" s="687"/>
      <c r="UAN13" s="687"/>
      <c r="UAO13" s="687"/>
      <c r="UAP13" s="687"/>
      <c r="UAQ13" s="687"/>
      <c r="UAR13" s="687"/>
      <c r="UAS13" s="687"/>
      <c r="UAT13" s="687"/>
      <c r="UAU13" s="687"/>
      <c r="UAV13" s="687"/>
      <c r="UAW13" s="687"/>
      <c r="UAX13" s="687"/>
      <c r="UAY13" s="687"/>
      <c r="UAZ13" s="687"/>
      <c r="UBA13" s="687"/>
      <c r="UBB13" s="687"/>
      <c r="UBC13" s="687"/>
      <c r="UBD13" s="687"/>
      <c r="UBE13" s="687"/>
      <c r="UBF13" s="687"/>
      <c r="UBG13" s="687"/>
      <c r="UBH13" s="687"/>
      <c r="UBI13" s="687"/>
      <c r="UBJ13" s="687"/>
      <c r="UBK13" s="687"/>
      <c r="UBL13" s="687"/>
      <c r="UBM13" s="687"/>
      <c r="UBN13" s="687"/>
      <c r="UBO13" s="687"/>
      <c r="UBP13" s="687"/>
      <c r="UBQ13" s="687"/>
      <c r="UBR13" s="687"/>
      <c r="UBS13" s="687"/>
      <c r="UBT13" s="687"/>
      <c r="UBU13" s="687"/>
      <c r="UBV13" s="687"/>
      <c r="UBW13" s="687"/>
      <c r="UBX13" s="687"/>
      <c r="UBY13" s="687"/>
      <c r="UBZ13" s="687"/>
      <c r="UCA13" s="687"/>
      <c r="UCB13" s="687"/>
      <c r="UCC13" s="687"/>
      <c r="UCD13" s="687"/>
      <c r="UCE13" s="687"/>
      <c r="UCF13" s="687"/>
      <c r="UCG13" s="687"/>
      <c r="UCH13" s="687"/>
      <c r="UCI13" s="687"/>
      <c r="UCJ13" s="687"/>
      <c r="UCK13" s="687"/>
      <c r="UCL13" s="687"/>
      <c r="UCM13" s="687"/>
      <c r="UCN13" s="687"/>
      <c r="UCO13" s="687"/>
      <c r="UCP13" s="687"/>
      <c r="UCQ13" s="687"/>
      <c r="UCR13" s="687"/>
      <c r="UCS13" s="687"/>
      <c r="UCT13" s="687"/>
      <c r="UCU13" s="687"/>
      <c r="UCV13" s="687"/>
      <c r="UCW13" s="687"/>
      <c r="UCX13" s="687"/>
      <c r="UCY13" s="687"/>
      <c r="UCZ13" s="687"/>
      <c r="UDA13" s="687"/>
      <c r="UDB13" s="687"/>
      <c r="UDC13" s="687"/>
      <c r="UDD13" s="687"/>
      <c r="UDE13" s="687"/>
      <c r="UDF13" s="687"/>
      <c r="UDG13" s="687"/>
      <c r="UDH13" s="687"/>
      <c r="UDI13" s="687"/>
      <c r="UDJ13" s="687"/>
      <c r="UDK13" s="687"/>
      <c r="UDL13" s="687"/>
      <c r="UDM13" s="687"/>
      <c r="UDN13" s="687"/>
      <c r="UDO13" s="687"/>
      <c r="UDP13" s="687"/>
      <c r="UDQ13" s="687"/>
      <c r="UDR13" s="687"/>
      <c r="UDS13" s="687"/>
      <c r="UDT13" s="687"/>
      <c r="UDU13" s="687"/>
      <c r="UDV13" s="687"/>
      <c r="UDW13" s="687"/>
      <c r="UDX13" s="687"/>
      <c r="UDY13" s="687"/>
      <c r="UDZ13" s="687"/>
      <c r="UEA13" s="687"/>
      <c r="UEB13" s="687"/>
      <c r="UEC13" s="687"/>
      <c r="UED13" s="687"/>
      <c r="UEE13" s="687"/>
      <c r="UEF13" s="687"/>
      <c r="UEG13" s="687"/>
      <c r="UEH13" s="687"/>
      <c r="UEI13" s="687"/>
      <c r="UEJ13" s="687"/>
      <c r="UEK13" s="687"/>
      <c r="UEL13" s="687"/>
      <c r="UEM13" s="687"/>
      <c r="UEN13" s="687"/>
      <c r="UEO13" s="687"/>
      <c r="UEP13" s="687"/>
      <c r="UEQ13" s="687"/>
      <c r="UER13" s="687"/>
      <c r="UES13" s="687"/>
      <c r="UET13" s="687"/>
      <c r="UEU13" s="687"/>
      <c r="UEV13" s="687"/>
      <c r="UEW13" s="687"/>
      <c r="UEX13" s="687"/>
      <c r="UEY13" s="687"/>
      <c r="UEZ13" s="687"/>
      <c r="UFA13" s="687"/>
      <c r="UFB13" s="687"/>
      <c r="UFC13" s="687"/>
      <c r="UFD13" s="687"/>
      <c r="UFE13" s="687"/>
      <c r="UFF13" s="687"/>
      <c r="UFG13" s="687"/>
      <c r="UFH13" s="687"/>
      <c r="UFI13" s="687"/>
      <c r="UFJ13" s="687"/>
      <c r="UFK13" s="687"/>
      <c r="UFL13" s="687"/>
      <c r="UFM13" s="687"/>
      <c r="UFN13" s="687"/>
      <c r="UFO13" s="687"/>
      <c r="UFP13" s="687"/>
      <c r="UFQ13" s="687"/>
      <c r="UFR13" s="687"/>
      <c r="UFS13" s="687"/>
      <c r="UFT13" s="687"/>
      <c r="UFU13" s="687"/>
      <c r="UFV13" s="687"/>
      <c r="UFW13" s="687"/>
      <c r="UFX13" s="687"/>
      <c r="UFY13" s="687"/>
      <c r="UFZ13" s="687"/>
      <c r="UGA13" s="687"/>
      <c r="UGB13" s="687"/>
      <c r="UGC13" s="687"/>
      <c r="UGD13" s="687"/>
      <c r="UGE13" s="687"/>
      <c r="UGF13" s="687"/>
      <c r="UGG13" s="687"/>
      <c r="UGH13" s="687"/>
      <c r="UGI13" s="687"/>
      <c r="UGJ13" s="687"/>
      <c r="UGK13" s="687"/>
      <c r="UGL13" s="687"/>
      <c r="UGM13" s="687"/>
      <c r="UGN13" s="687"/>
      <c r="UGO13" s="687"/>
      <c r="UGP13" s="687"/>
      <c r="UGQ13" s="687"/>
      <c r="UGR13" s="687"/>
      <c r="UGS13" s="687"/>
      <c r="UGT13" s="687"/>
      <c r="UGU13" s="687"/>
      <c r="UGV13" s="687"/>
      <c r="UGW13" s="687"/>
      <c r="UGX13" s="687"/>
      <c r="UGY13" s="687"/>
      <c r="UGZ13" s="687"/>
      <c r="UHA13" s="687"/>
      <c r="UHB13" s="687"/>
      <c r="UHC13" s="687"/>
      <c r="UHD13" s="687"/>
      <c r="UHE13" s="687"/>
      <c r="UHF13" s="687"/>
      <c r="UHG13" s="687"/>
      <c r="UHH13" s="687"/>
      <c r="UHI13" s="687"/>
      <c r="UHJ13" s="687"/>
      <c r="UHK13" s="687"/>
      <c r="UHL13" s="687"/>
      <c r="UHM13" s="687"/>
      <c r="UHN13" s="687"/>
      <c r="UHO13" s="687"/>
      <c r="UHP13" s="687"/>
      <c r="UHQ13" s="687"/>
      <c r="UHR13" s="687"/>
      <c r="UHS13" s="687"/>
      <c r="UHT13" s="687"/>
      <c r="UHU13" s="687"/>
      <c r="UHV13" s="687"/>
      <c r="UHW13" s="687"/>
      <c r="UHX13" s="687"/>
      <c r="UHY13" s="687"/>
      <c r="UHZ13" s="687"/>
      <c r="UIA13" s="687"/>
      <c r="UIB13" s="687"/>
      <c r="UIC13" s="687"/>
      <c r="UID13" s="687"/>
      <c r="UIE13" s="687"/>
      <c r="UIF13" s="687"/>
      <c r="UIG13" s="687"/>
      <c r="UIH13" s="687"/>
      <c r="UII13" s="687"/>
      <c r="UIJ13" s="687"/>
      <c r="UIK13" s="687"/>
      <c r="UIL13" s="687"/>
      <c r="UIM13" s="687"/>
      <c r="UIN13" s="687"/>
      <c r="UIO13" s="687"/>
      <c r="UIP13" s="687"/>
      <c r="UIQ13" s="687"/>
      <c r="UIR13" s="687"/>
      <c r="UIS13" s="687"/>
      <c r="UIT13" s="687"/>
      <c r="UIU13" s="687"/>
      <c r="UIV13" s="687"/>
      <c r="UIW13" s="687"/>
      <c r="UIX13" s="687"/>
      <c r="UIY13" s="687"/>
      <c r="UIZ13" s="687"/>
      <c r="UJA13" s="687"/>
      <c r="UJB13" s="687"/>
      <c r="UJC13" s="687"/>
      <c r="UJD13" s="687"/>
      <c r="UJE13" s="687"/>
      <c r="UJF13" s="687"/>
      <c r="UJG13" s="687"/>
      <c r="UJH13" s="687"/>
      <c r="UJI13" s="687"/>
      <c r="UJJ13" s="687"/>
      <c r="UJK13" s="687"/>
      <c r="UJL13" s="687"/>
      <c r="UJM13" s="687"/>
      <c r="UJN13" s="687"/>
      <c r="UJO13" s="687"/>
      <c r="UJP13" s="687"/>
      <c r="UJQ13" s="687"/>
      <c r="UJR13" s="687"/>
      <c r="UJS13" s="687"/>
      <c r="UJT13" s="687"/>
      <c r="UJU13" s="687"/>
      <c r="UJV13" s="687"/>
      <c r="UJW13" s="687"/>
      <c r="UJX13" s="687"/>
      <c r="UJY13" s="687"/>
      <c r="UJZ13" s="687"/>
      <c r="UKA13" s="687"/>
      <c r="UKB13" s="687"/>
      <c r="UKC13" s="687"/>
      <c r="UKD13" s="687"/>
      <c r="UKE13" s="687"/>
      <c r="UKF13" s="687"/>
      <c r="UKG13" s="687"/>
      <c r="UKH13" s="687"/>
      <c r="UKI13" s="687"/>
      <c r="UKJ13" s="687"/>
      <c r="UKK13" s="687"/>
      <c r="UKL13" s="687"/>
      <c r="UKM13" s="687"/>
      <c r="UKN13" s="687"/>
      <c r="UKO13" s="687"/>
      <c r="UKP13" s="687"/>
      <c r="UKQ13" s="687"/>
      <c r="UKR13" s="687"/>
      <c r="UKS13" s="687"/>
      <c r="UKT13" s="687"/>
      <c r="UKU13" s="687"/>
      <c r="UKV13" s="687"/>
      <c r="UKW13" s="687"/>
      <c r="UKX13" s="687"/>
      <c r="UKY13" s="687"/>
      <c r="UKZ13" s="687"/>
      <c r="ULA13" s="687"/>
      <c r="ULB13" s="687"/>
      <c r="ULC13" s="687"/>
      <c r="ULD13" s="687"/>
      <c r="ULE13" s="687"/>
      <c r="ULF13" s="687"/>
      <c r="ULG13" s="687"/>
      <c r="ULH13" s="687"/>
      <c r="ULI13" s="687"/>
      <c r="ULJ13" s="687"/>
      <c r="ULK13" s="687"/>
      <c r="ULL13" s="687"/>
      <c r="ULM13" s="687"/>
      <c r="ULN13" s="687"/>
      <c r="ULO13" s="687"/>
      <c r="ULP13" s="687"/>
      <c r="ULQ13" s="687"/>
      <c r="ULR13" s="687"/>
      <c r="ULS13" s="687"/>
      <c r="ULT13" s="687"/>
      <c r="ULU13" s="687"/>
      <c r="ULV13" s="687"/>
      <c r="ULW13" s="687"/>
      <c r="ULX13" s="687"/>
      <c r="ULY13" s="687"/>
      <c r="ULZ13" s="687"/>
      <c r="UMA13" s="687"/>
      <c r="UMB13" s="687"/>
      <c r="UMC13" s="687"/>
      <c r="UMD13" s="687"/>
      <c r="UME13" s="687"/>
      <c r="UMF13" s="687"/>
      <c r="UMG13" s="687"/>
      <c r="UMH13" s="687"/>
      <c r="UMI13" s="687"/>
      <c r="UMJ13" s="687"/>
      <c r="UMK13" s="687"/>
      <c r="UML13" s="687"/>
      <c r="UMM13" s="687"/>
      <c r="UMN13" s="687"/>
      <c r="UMO13" s="687"/>
      <c r="UMP13" s="687"/>
      <c r="UMQ13" s="687"/>
      <c r="UMR13" s="687"/>
      <c r="UMS13" s="687"/>
      <c r="UMT13" s="687"/>
      <c r="UMU13" s="687"/>
      <c r="UMV13" s="687"/>
      <c r="UMW13" s="687"/>
      <c r="UMX13" s="687"/>
      <c r="UMY13" s="687"/>
      <c r="UMZ13" s="687"/>
      <c r="UNA13" s="687"/>
      <c r="UNB13" s="687"/>
      <c r="UNC13" s="687"/>
      <c r="UND13" s="687"/>
      <c r="UNE13" s="687"/>
      <c r="UNF13" s="687"/>
      <c r="UNG13" s="687"/>
      <c r="UNH13" s="687"/>
      <c r="UNI13" s="687"/>
      <c r="UNJ13" s="687"/>
      <c r="UNK13" s="687"/>
      <c r="UNL13" s="687"/>
      <c r="UNM13" s="687"/>
      <c r="UNN13" s="687"/>
      <c r="UNO13" s="687"/>
      <c r="UNP13" s="687"/>
      <c r="UNQ13" s="687"/>
      <c r="UNR13" s="687"/>
      <c r="UNS13" s="687"/>
      <c r="UNT13" s="687"/>
      <c r="UNU13" s="687"/>
      <c r="UNV13" s="687"/>
      <c r="UNW13" s="687"/>
      <c r="UNX13" s="687"/>
      <c r="UNY13" s="687"/>
      <c r="UNZ13" s="687"/>
      <c r="UOA13" s="687"/>
      <c r="UOB13" s="687"/>
      <c r="UOC13" s="687"/>
      <c r="UOD13" s="687"/>
      <c r="UOE13" s="687"/>
      <c r="UOF13" s="687"/>
      <c r="UOG13" s="687"/>
      <c r="UOH13" s="687"/>
      <c r="UOI13" s="687"/>
      <c r="UOJ13" s="687"/>
      <c r="UOK13" s="687"/>
      <c r="UOL13" s="687"/>
      <c r="UOM13" s="687"/>
      <c r="UON13" s="687"/>
      <c r="UOO13" s="687"/>
      <c r="UOP13" s="687"/>
      <c r="UOQ13" s="687"/>
      <c r="UOR13" s="687"/>
      <c r="UOS13" s="687"/>
      <c r="UOT13" s="687"/>
      <c r="UOU13" s="687"/>
      <c r="UOV13" s="687"/>
      <c r="UOW13" s="687"/>
      <c r="UOX13" s="687"/>
      <c r="UOY13" s="687"/>
      <c r="UOZ13" s="687"/>
      <c r="UPA13" s="687"/>
      <c r="UPB13" s="687"/>
      <c r="UPC13" s="687"/>
      <c r="UPD13" s="687"/>
      <c r="UPE13" s="687"/>
      <c r="UPF13" s="687"/>
      <c r="UPG13" s="687"/>
      <c r="UPH13" s="687"/>
      <c r="UPI13" s="687"/>
      <c r="UPJ13" s="687"/>
      <c r="UPK13" s="687"/>
      <c r="UPL13" s="687"/>
      <c r="UPM13" s="687"/>
      <c r="UPN13" s="687"/>
      <c r="UPO13" s="687"/>
      <c r="UPP13" s="687"/>
      <c r="UPQ13" s="687"/>
      <c r="UPR13" s="687"/>
      <c r="UPS13" s="687"/>
      <c r="UPT13" s="687"/>
      <c r="UPU13" s="687"/>
      <c r="UPV13" s="687"/>
      <c r="UPW13" s="687"/>
      <c r="UPX13" s="687"/>
      <c r="UPY13" s="687"/>
      <c r="UPZ13" s="687"/>
      <c r="UQA13" s="687"/>
      <c r="UQB13" s="687"/>
      <c r="UQC13" s="687"/>
      <c r="UQD13" s="687"/>
      <c r="UQE13" s="687"/>
      <c r="UQF13" s="687"/>
      <c r="UQG13" s="687"/>
      <c r="UQH13" s="687"/>
      <c r="UQI13" s="687"/>
      <c r="UQJ13" s="687"/>
      <c r="UQK13" s="687"/>
      <c r="UQL13" s="687"/>
      <c r="UQM13" s="687"/>
      <c r="UQN13" s="687"/>
      <c r="UQO13" s="687"/>
      <c r="UQP13" s="687"/>
      <c r="UQQ13" s="687"/>
      <c r="UQR13" s="687"/>
      <c r="UQS13" s="687"/>
      <c r="UQT13" s="687"/>
      <c r="UQU13" s="687"/>
      <c r="UQV13" s="687"/>
      <c r="UQW13" s="687"/>
      <c r="UQX13" s="687"/>
      <c r="UQY13" s="687"/>
      <c r="UQZ13" s="687"/>
      <c r="URA13" s="687"/>
      <c r="URB13" s="687"/>
      <c r="URC13" s="687"/>
      <c r="URD13" s="687"/>
      <c r="URE13" s="687"/>
      <c r="URF13" s="687"/>
      <c r="URG13" s="687"/>
      <c r="URH13" s="687"/>
      <c r="URI13" s="687"/>
      <c r="URJ13" s="687"/>
      <c r="URK13" s="687"/>
      <c r="URL13" s="687"/>
      <c r="URM13" s="687"/>
      <c r="URN13" s="687"/>
      <c r="URO13" s="687"/>
      <c r="URP13" s="687"/>
      <c r="URQ13" s="687"/>
      <c r="URR13" s="687"/>
      <c r="URS13" s="687"/>
      <c r="URT13" s="687"/>
      <c r="URU13" s="687"/>
      <c r="URV13" s="687"/>
      <c r="URW13" s="687"/>
      <c r="URX13" s="687"/>
      <c r="URY13" s="687"/>
      <c r="URZ13" s="687"/>
      <c r="USA13" s="687"/>
      <c r="USB13" s="687"/>
      <c r="USC13" s="687"/>
      <c r="USD13" s="687"/>
      <c r="USE13" s="687"/>
      <c r="USF13" s="687"/>
      <c r="USG13" s="687"/>
      <c r="USH13" s="687"/>
      <c r="USI13" s="687"/>
      <c r="USJ13" s="687"/>
      <c r="USK13" s="687"/>
      <c r="USL13" s="687"/>
      <c r="USM13" s="687"/>
      <c r="USN13" s="687"/>
      <c r="USO13" s="687"/>
      <c r="USP13" s="687"/>
      <c r="USQ13" s="687"/>
      <c r="USR13" s="687"/>
      <c r="USS13" s="687"/>
      <c r="UST13" s="687"/>
      <c r="USU13" s="687"/>
      <c r="USV13" s="687"/>
      <c r="USW13" s="687"/>
      <c r="USX13" s="687"/>
      <c r="USY13" s="687"/>
      <c r="USZ13" s="687"/>
      <c r="UTA13" s="687"/>
      <c r="UTB13" s="687"/>
      <c r="UTC13" s="687"/>
      <c r="UTD13" s="687"/>
      <c r="UTE13" s="687"/>
      <c r="UTF13" s="687"/>
      <c r="UTG13" s="687"/>
      <c r="UTH13" s="687"/>
      <c r="UTI13" s="687"/>
      <c r="UTJ13" s="687"/>
      <c r="UTK13" s="687"/>
      <c r="UTL13" s="687"/>
      <c r="UTM13" s="687"/>
      <c r="UTN13" s="687"/>
      <c r="UTO13" s="687"/>
      <c r="UTP13" s="687"/>
      <c r="UTQ13" s="687"/>
      <c r="UTR13" s="687"/>
      <c r="UTS13" s="687"/>
      <c r="UTT13" s="687"/>
      <c r="UTU13" s="687"/>
      <c r="UTV13" s="687"/>
      <c r="UTW13" s="687"/>
      <c r="UTX13" s="687"/>
      <c r="UTY13" s="687"/>
      <c r="UTZ13" s="687"/>
      <c r="UUA13" s="687"/>
      <c r="UUB13" s="687"/>
      <c r="UUC13" s="687"/>
      <c r="UUD13" s="687"/>
      <c r="UUE13" s="687"/>
      <c r="UUF13" s="687"/>
      <c r="UUG13" s="687"/>
      <c r="UUH13" s="687"/>
      <c r="UUI13" s="687"/>
      <c r="UUJ13" s="687"/>
      <c r="UUK13" s="687"/>
      <c r="UUL13" s="687"/>
      <c r="UUM13" s="687"/>
      <c r="UUN13" s="687"/>
      <c r="UUO13" s="687"/>
      <c r="UUP13" s="687"/>
      <c r="UUQ13" s="687"/>
      <c r="UUR13" s="687"/>
      <c r="UUS13" s="687"/>
      <c r="UUT13" s="687"/>
      <c r="UUU13" s="687"/>
      <c r="UUV13" s="687"/>
      <c r="UUW13" s="687"/>
      <c r="UUX13" s="687"/>
      <c r="UUY13" s="687"/>
      <c r="UUZ13" s="687"/>
      <c r="UVA13" s="687"/>
      <c r="UVB13" s="687"/>
      <c r="UVC13" s="687"/>
      <c r="UVD13" s="687"/>
      <c r="UVE13" s="687"/>
      <c r="UVF13" s="687"/>
      <c r="UVG13" s="687"/>
      <c r="UVH13" s="687"/>
      <c r="UVI13" s="687"/>
      <c r="UVJ13" s="687"/>
      <c r="UVK13" s="687"/>
      <c r="UVL13" s="687"/>
      <c r="UVM13" s="687"/>
      <c r="UVN13" s="687"/>
      <c r="UVO13" s="687"/>
      <c r="UVP13" s="687"/>
      <c r="UVQ13" s="687"/>
      <c r="UVR13" s="687"/>
      <c r="UVS13" s="687"/>
      <c r="UVT13" s="687"/>
      <c r="UVU13" s="687"/>
      <c r="UVV13" s="687"/>
      <c r="UVW13" s="687"/>
      <c r="UVX13" s="687"/>
      <c r="UVY13" s="687"/>
      <c r="UVZ13" s="687"/>
      <c r="UWA13" s="687"/>
      <c r="UWB13" s="687"/>
      <c r="UWC13" s="687"/>
      <c r="UWD13" s="687"/>
      <c r="UWE13" s="687"/>
      <c r="UWF13" s="687"/>
      <c r="UWG13" s="687"/>
      <c r="UWH13" s="687"/>
      <c r="UWI13" s="687"/>
      <c r="UWJ13" s="687"/>
      <c r="UWK13" s="687"/>
      <c r="UWL13" s="687"/>
      <c r="UWM13" s="687"/>
      <c r="UWN13" s="687"/>
      <c r="UWO13" s="687"/>
      <c r="UWP13" s="687"/>
      <c r="UWQ13" s="687"/>
      <c r="UWR13" s="687"/>
      <c r="UWS13" s="687"/>
      <c r="UWT13" s="687"/>
      <c r="UWU13" s="687"/>
      <c r="UWV13" s="687"/>
      <c r="UWW13" s="687"/>
      <c r="UWX13" s="687"/>
      <c r="UWY13" s="687"/>
      <c r="UWZ13" s="687"/>
      <c r="UXA13" s="687"/>
      <c r="UXB13" s="687"/>
      <c r="UXC13" s="687"/>
      <c r="UXD13" s="687"/>
      <c r="UXE13" s="687"/>
      <c r="UXF13" s="687"/>
      <c r="UXG13" s="687"/>
      <c r="UXH13" s="687"/>
      <c r="UXI13" s="687"/>
      <c r="UXJ13" s="687"/>
      <c r="UXK13" s="687"/>
      <c r="UXL13" s="687"/>
      <c r="UXM13" s="687"/>
      <c r="UXN13" s="687"/>
      <c r="UXO13" s="687"/>
      <c r="UXP13" s="687"/>
      <c r="UXQ13" s="687"/>
      <c r="UXR13" s="687"/>
      <c r="UXS13" s="687"/>
      <c r="UXT13" s="687"/>
      <c r="UXU13" s="687"/>
      <c r="UXV13" s="687"/>
      <c r="UXW13" s="687"/>
      <c r="UXX13" s="687"/>
      <c r="UXY13" s="687"/>
      <c r="UXZ13" s="687"/>
      <c r="UYA13" s="687"/>
      <c r="UYB13" s="687"/>
      <c r="UYC13" s="687"/>
      <c r="UYD13" s="687"/>
      <c r="UYE13" s="687"/>
      <c r="UYF13" s="687"/>
      <c r="UYG13" s="687"/>
      <c r="UYH13" s="687"/>
      <c r="UYI13" s="687"/>
      <c r="UYJ13" s="687"/>
      <c r="UYK13" s="687"/>
      <c r="UYL13" s="687"/>
      <c r="UYM13" s="687"/>
      <c r="UYN13" s="687"/>
      <c r="UYO13" s="687"/>
      <c r="UYP13" s="687"/>
      <c r="UYQ13" s="687"/>
      <c r="UYR13" s="687"/>
      <c r="UYS13" s="687"/>
      <c r="UYT13" s="687"/>
      <c r="UYU13" s="687"/>
      <c r="UYV13" s="687"/>
      <c r="UYW13" s="687"/>
      <c r="UYX13" s="687"/>
      <c r="UYY13" s="687"/>
      <c r="UYZ13" s="687"/>
      <c r="UZA13" s="687"/>
      <c r="UZB13" s="687"/>
      <c r="UZC13" s="687"/>
      <c r="UZD13" s="687"/>
      <c r="UZE13" s="687"/>
      <c r="UZF13" s="687"/>
      <c r="UZG13" s="687"/>
      <c r="UZH13" s="687"/>
      <c r="UZI13" s="687"/>
      <c r="UZJ13" s="687"/>
      <c r="UZK13" s="687"/>
      <c r="UZL13" s="687"/>
      <c r="UZM13" s="687"/>
      <c r="UZN13" s="687"/>
      <c r="UZO13" s="687"/>
      <c r="UZP13" s="687"/>
      <c r="UZQ13" s="687"/>
      <c r="UZR13" s="687"/>
      <c r="UZS13" s="687"/>
      <c r="UZT13" s="687"/>
      <c r="UZU13" s="687"/>
      <c r="UZV13" s="687"/>
      <c r="UZW13" s="687"/>
      <c r="UZX13" s="687"/>
      <c r="UZY13" s="687"/>
      <c r="UZZ13" s="687"/>
      <c r="VAA13" s="687"/>
      <c r="VAB13" s="687"/>
      <c r="VAC13" s="687"/>
      <c r="VAD13" s="687"/>
      <c r="VAE13" s="687"/>
      <c r="VAF13" s="687"/>
      <c r="VAG13" s="687"/>
      <c r="VAH13" s="687"/>
      <c r="VAI13" s="687"/>
      <c r="VAJ13" s="687"/>
      <c r="VAK13" s="687"/>
      <c r="VAL13" s="687"/>
      <c r="VAM13" s="687"/>
      <c r="VAN13" s="687"/>
      <c r="VAO13" s="687"/>
      <c r="VAP13" s="687"/>
      <c r="VAQ13" s="687"/>
      <c r="VAR13" s="687"/>
      <c r="VAS13" s="687"/>
      <c r="VAT13" s="687"/>
      <c r="VAU13" s="687"/>
      <c r="VAV13" s="687"/>
      <c r="VAW13" s="687"/>
      <c r="VAX13" s="687"/>
      <c r="VAY13" s="687"/>
      <c r="VAZ13" s="687"/>
      <c r="VBA13" s="687"/>
      <c r="VBB13" s="687"/>
      <c r="VBC13" s="687"/>
      <c r="VBD13" s="687"/>
      <c r="VBE13" s="687"/>
      <c r="VBF13" s="687"/>
      <c r="VBG13" s="687"/>
      <c r="VBH13" s="687"/>
      <c r="VBI13" s="687"/>
      <c r="VBJ13" s="687"/>
      <c r="VBK13" s="687"/>
      <c r="VBL13" s="687"/>
      <c r="VBM13" s="687"/>
      <c r="VBN13" s="687"/>
      <c r="VBO13" s="687"/>
      <c r="VBP13" s="687"/>
      <c r="VBQ13" s="687"/>
      <c r="VBR13" s="687"/>
      <c r="VBS13" s="687"/>
      <c r="VBT13" s="687"/>
      <c r="VBU13" s="687"/>
      <c r="VBV13" s="687"/>
      <c r="VBW13" s="687"/>
      <c r="VBX13" s="687"/>
      <c r="VBY13" s="687"/>
      <c r="VBZ13" s="687"/>
      <c r="VCA13" s="687"/>
      <c r="VCB13" s="687"/>
      <c r="VCC13" s="687"/>
      <c r="VCD13" s="687"/>
      <c r="VCE13" s="687"/>
      <c r="VCF13" s="687"/>
      <c r="VCG13" s="687"/>
      <c r="VCH13" s="687"/>
      <c r="VCI13" s="687"/>
      <c r="VCJ13" s="687"/>
      <c r="VCK13" s="687"/>
      <c r="VCL13" s="687"/>
      <c r="VCM13" s="687"/>
      <c r="VCN13" s="687"/>
      <c r="VCO13" s="687"/>
      <c r="VCP13" s="687"/>
      <c r="VCQ13" s="687"/>
      <c r="VCR13" s="687"/>
      <c r="VCS13" s="687"/>
      <c r="VCT13" s="687"/>
      <c r="VCU13" s="687"/>
      <c r="VCV13" s="687"/>
      <c r="VCW13" s="687"/>
      <c r="VCX13" s="687"/>
      <c r="VCY13" s="687"/>
      <c r="VCZ13" s="687"/>
      <c r="VDA13" s="687"/>
      <c r="VDB13" s="687"/>
      <c r="VDC13" s="687"/>
      <c r="VDD13" s="687"/>
      <c r="VDE13" s="687"/>
      <c r="VDF13" s="687"/>
      <c r="VDG13" s="687"/>
      <c r="VDH13" s="687"/>
      <c r="VDI13" s="687"/>
      <c r="VDJ13" s="687"/>
      <c r="VDK13" s="687"/>
      <c r="VDL13" s="687"/>
      <c r="VDM13" s="687"/>
      <c r="VDN13" s="687"/>
      <c r="VDO13" s="687"/>
      <c r="VDP13" s="687"/>
      <c r="VDQ13" s="687"/>
      <c r="VDR13" s="687"/>
      <c r="VDS13" s="687"/>
      <c r="VDT13" s="687"/>
      <c r="VDU13" s="687"/>
      <c r="VDV13" s="687"/>
      <c r="VDW13" s="687"/>
      <c r="VDX13" s="687"/>
      <c r="VDY13" s="687"/>
      <c r="VDZ13" s="687"/>
      <c r="VEA13" s="687"/>
      <c r="VEB13" s="687"/>
      <c r="VEC13" s="687"/>
      <c r="VED13" s="687"/>
      <c r="VEE13" s="687"/>
      <c r="VEF13" s="687"/>
      <c r="VEG13" s="687"/>
      <c r="VEH13" s="687"/>
      <c r="VEI13" s="687"/>
      <c r="VEJ13" s="687"/>
      <c r="VEK13" s="687"/>
      <c r="VEL13" s="687"/>
      <c r="VEM13" s="687"/>
      <c r="VEN13" s="687"/>
      <c r="VEO13" s="687"/>
      <c r="VEP13" s="687"/>
      <c r="VEQ13" s="687"/>
      <c r="VER13" s="687"/>
      <c r="VES13" s="687"/>
      <c r="VET13" s="687"/>
      <c r="VEU13" s="687"/>
      <c r="VEV13" s="687"/>
      <c r="VEW13" s="687"/>
      <c r="VEX13" s="687"/>
      <c r="VEY13" s="687"/>
      <c r="VEZ13" s="687"/>
      <c r="VFA13" s="687"/>
      <c r="VFB13" s="687"/>
      <c r="VFC13" s="687"/>
      <c r="VFD13" s="687"/>
      <c r="VFE13" s="687"/>
      <c r="VFF13" s="687"/>
      <c r="VFG13" s="687"/>
      <c r="VFH13" s="687"/>
      <c r="VFI13" s="687"/>
      <c r="VFJ13" s="687"/>
      <c r="VFK13" s="687"/>
      <c r="VFL13" s="687"/>
      <c r="VFM13" s="687"/>
      <c r="VFN13" s="687"/>
      <c r="VFO13" s="687"/>
      <c r="VFP13" s="687"/>
      <c r="VFQ13" s="687"/>
      <c r="VFR13" s="687"/>
      <c r="VFS13" s="687"/>
      <c r="VFT13" s="687"/>
      <c r="VFU13" s="687"/>
      <c r="VFV13" s="687"/>
      <c r="VFW13" s="687"/>
      <c r="VFX13" s="687"/>
      <c r="VFY13" s="687"/>
      <c r="VFZ13" s="687"/>
      <c r="VGA13" s="687"/>
      <c r="VGB13" s="687"/>
      <c r="VGC13" s="687"/>
      <c r="VGD13" s="687"/>
      <c r="VGE13" s="687"/>
      <c r="VGF13" s="687"/>
      <c r="VGG13" s="687"/>
      <c r="VGH13" s="687"/>
      <c r="VGI13" s="687"/>
      <c r="VGJ13" s="687"/>
      <c r="VGK13" s="687"/>
      <c r="VGL13" s="687"/>
      <c r="VGM13" s="687"/>
      <c r="VGN13" s="687"/>
      <c r="VGO13" s="687"/>
      <c r="VGP13" s="687"/>
      <c r="VGQ13" s="687"/>
      <c r="VGR13" s="687"/>
      <c r="VGS13" s="687"/>
      <c r="VGT13" s="687"/>
      <c r="VGU13" s="687"/>
      <c r="VGV13" s="687"/>
      <c r="VGW13" s="687"/>
      <c r="VGX13" s="687"/>
      <c r="VGY13" s="687"/>
      <c r="VGZ13" s="687"/>
      <c r="VHA13" s="687"/>
      <c r="VHB13" s="687"/>
      <c r="VHC13" s="687"/>
      <c r="VHD13" s="687"/>
      <c r="VHE13" s="687"/>
      <c r="VHF13" s="687"/>
      <c r="VHG13" s="687"/>
      <c r="VHH13" s="687"/>
      <c r="VHI13" s="687"/>
      <c r="VHJ13" s="687"/>
      <c r="VHK13" s="687"/>
      <c r="VHL13" s="687"/>
      <c r="VHM13" s="687"/>
      <c r="VHN13" s="687"/>
      <c r="VHO13" s="687"/>
      <c r="VHP13" s="687"/>
      <c r="VHQ13" s="687"/>
      <c r="VHR13" s="687"/>
      <c r="VHS13" s="687"/>
      <c r="VHT13" s="687"/>
      <c r="VHU13" s="687"/>
      <c r="VHV13" s="687"/>
      <c r="VHW13" s="687"/>
      <c r="VHX13" s="687"/>
      <c r="VHY13" s="687"/>
      <c r="VHZ13" s="687"/>
      <c r="VIA13" s="687"/>
      <c r="VIB13" s="687"/>
      <c r="VIC13" s="687"/>
      <c r="VID13" s="687"/>
      <c r="VIE13" s="687"/>
      <c r="VIF13" s="687"/>
      <c r="VIG13" s="687"/>
      <c r="VIH13" s="687"/>
      <c r="VII13" s="687"/>
      <c r="VIJ13" s="687"/>
      <c r="VIK13" s="687"/>
      <c r="VIL13" s="687"/>
      <c r="VIM13" s="687"/>
      <c r="VIN13" s="687"/>
      <c r="VIO13" s="687"/>
      <c r="VIP13" s="687"/>
      <c r="VIQ13" s="687"/>
      <c r="VIR13" s="687"/>
      <c r="VIS13" s="687"/>
      <c r="VIT13" s="687"/>
      <c r="VIU13" s="687"/>
      <c r="VIV13" s="687"/>
      <c r="VIW13" s="687"/>
      <c r="VIX13" s="687"/>
      <c r="VIY13" s="687"/>
      <c r="VIZ13" s="687"/>
      <c r="VJA13" s="687"/>
      <c r="VJB13" s="687"/>
      <c r="VJC13" s="687"/>
      <c r="VJD13" s="687"/>
      <c r="VJE13" s="687"/>
      <c r="VJF13" s="687"/>
      <c r="VJG13" s="687"/>
      <c r="VJH13" s="687"/>
      <c r="VJI13" s="687"/>
      <c r="VJJ13" s="687"/>
      <c r="VJK13" s="687"/>
      <c r="VJL13" s="687"/>
      <c r="VJM13" s="687"/>
      <c r="VJN13" s="687"/>
      <c r="VJO13" s="687"/>
      <c r="VJP13" s="687"/>
      <c r="VJQ13" s="687"/>
      <c r="VJR13" s="687"/>
      <c r="VJS13" s="687"/>
      <c r="VJT13" s="687"/>
      <c r="VJU13" s="687"/>
      <c r="VJV13" s="687"/>
      <c r="VJW13" s="687"/>
      <c r="VJX13" s="687"/>
      <c r="VJY13" s="687"/>
      <c r="VJZ13" s="687"/>
      <c r="VKA13" s="687"/>
      <c r="VKB13" s="687"/>
      <c r="VKC13" s="687"/>
      <c r="VKD13" s="687"/>
      <c r="VKE13" s="687"/>
      <c r="VKF13" s="687"/>
      <c r="VKG13" s="687"/>
      <c r="VKH13" s="687"/>
      <c r="VKI13" s="687"/>
      <c r="VKJ13" s="687"/>
      <c r="VKK13" s="687"/>
      <c r="VKL13" s="687"/>
      <c r="VKM13" s="687"/>
      <c r="VKN13" s="687"/>
      <c r="VKO13" s="687"/>
      <c r="VKP13" s="687"/>
      <c r="VKQ13" s="687"/>
      <c r="VKR13" s="687"/>
      <c r="VKS13" s="687"/>
      <c r="VKT13" s="687"/>
      <c r="VKU13" s="687"/>
      <c r="VKV13" s="687"/>
      <c r="VKW13" s="687"/>
      <c r="VKX13" s="687"/>
      <c r="VKY13" s="687"/>
      <c r="VKZ13" s="687"/>
      <c r="VLA13" s="687"/>
      <c r="VLB13" s="687"/>
      <c r="VLC13" s="687"/>
      <c r="VLD13" s="687"/>
      <c r="VLE13" s="687"/>
      <c r="VLF13" s="687"/>
      <c r="VLG13" s="687"/>
      <c r="VLH13" s="687"/>
      <c r="VLI13" s="687"/>
      <c r="VLJ13" s="687"/>
      <c r="VLK13" s="687"/>
      <c r="VLL13" s="687"/>
      <c r="VLM13" s="687"/>
      <c r="VLN13" s="687"/>
      <c r="VLO13" s="687"/>
      <c r="VLP13" s="687"/>
      <c r="VLQ13" s="687"/>
      <c r="VLR13" s="687"/>
      <c r="VLS13" s="687"/>
      <c r="VLT13" s="687"/>
      <c r="VLU13" s="687"/>
      <c r="VLV13" s="687"/>
      <c r="VLW13" s="687"/>
      <c r="VLX13" s="687"/>
      <c r="VLY13" s="687"/>
      <c r="VLZ13" s="687"/>
      <c r="VMA13" s="687"/>
      <c r="VMB13" s="687"/>
      <c r="VMC13" s="687"/>
      <c r="VMD13" s="687"/>
      <c r="VME13" s="687"/>
      <c r="VMF13" s="687"/>
      <c r="VMG13" s="687"/>
      <c r="VMH13" s="687"/>
      <c r="VMI13" s="687"/>
      <c r="VMJ13" s="687"/>
      <c r="VMK13" s="687"/>
      <c r="VML13" s="687"/>
      <c r="VMM13" s="687"/>
      <c r="VMN13" s="687"/>
      <c r="VMO13" s="687"/>
      <c r="VMP13" s="687"/>
      <c r="VMQ13" s="687"/>
      <c r="VMR13" s="687"/>
      <c r="VMS13" s="687"/>
      <c r="VMT13" s="687"/>
      <c r="VMU13" s="687"/>
      <c r="VMV13" s="687"/>
      <c r="VMW13" s="687"/>
      <c r="VMX13" s="687"/>
      <c r="VMY13" s="687"/>
      <c r="VMZ13" s="687"/>
      <c r="VNA13" s="687"/>
      <c r="VNB13" s="687"/>
      <c r="VNC13" s="687"/>
      <c r="VND13" s="687"/>
      <c r="VNE13" s="687"/>
      <c r="VNF13" s="687"/>
      <c r="VNG13" s="687"/>
      <c r="VNH13" s="687"/>
      <c r="VNI13" s="687"/>
      <c r="VNJ13" s="687"/>
      <c r="VNK13" s="687"/>
      <c r="VNL13" s="687"/>
      <c r="VNM13" s="687"/>
      <c r="VNN13" s="687"/>
      <c r="VNO13" s="687"/>
      <c r="VNP13" s="687"/>
      <c r="VNQ13" s="687"/>
      <c r="VNR13" s="687"/>
      <c r="VNS13" s="687"/>
      <c r="VNT13" s="687"/>
      <c r="VNU13" s="687"/>
      <c r="VNV13" s="687"/>
      <c r="VNW13" s="687"/>
      <c r="VNX13" s="687"/>
      <c r="VNY13" s="687"/>
      <c r="VNZ13" s="687"/>
      <c r="VOA13" s="687"/>
      <c r="VOB13" s="687"/>
      <c r="VOC13" s="687"/>
      <c r="VOD13" s="687"/>
      <c r="VOE13" s="687"/>
      <c r="VOF13" s="687"/>
      <c r="VOG13" s="687"/>
      <c r="VOH13" s="687"/>
      <c r="VOI13" s="687"/>
      <c r="VOJ13" s="687"/>
      <c r="VOK13" s="687"/>
      <c r="VOL13" s="687"/>
      <c r="VOM13" s="687"/>
      <c r="VON13" s="687"/>
      <c r="VOO13" s="687"/>
      <c r="VOP13" s="687"/>
      <c r="VOQ13" s="687"/>
      <c r="VOR13" s="687"/>
      <c r="VOS13" s="687"/>
      <c r="VOT13" s="687"/>
      <c r="VOU13" s="687"/>
      <c r="VOV13" s="687"/>
      <c r="VOW13" s="687"/>
      <c r="VOX13" s="687"/>
      <c r="VOY13" s="687"/>
      <c r="VOZ13" s="687"/>
      <c r="VPA13" s="687"/>
      <c r="VPB13" s="687"/>
      <c r="VPC13" s="687"/>
      <c r="VPD13" s="687"/>
      <c r="VPE13" s="687"/>
      <c r="VPF13" s="687"/>
      <c r="VPG13" s="687"/>
      <c r="VPH13" s="687"/>
      <c r="VPI13" s="687"/>
      <c r="VPJ13" s="687"/>
      <c r="VPK13" s="687"/>
      <c r="VPL13" s="687"/>
      <c r="VPM13" s="687"/>
      <c r="VPN13" s="687"/>
      <c r="VPO13" s="687"/>
      <c r="VPP13" s="687"/>
      <c r="VPQ13" s="687"/>
      <c r="VPR13" s="687"/>
      <c r="VPS13" s="687"/>
      <c r="VPT13" s="687"/>
      <c r="VPU13" s="687"/>
      <c r="VPV13" s="687"/>
      <c r="VPW13" s="687"/>
      <c r="VPX13" s="687"/>
      <c r="VPY13" s="687"/>
      <c r="VPZ13" s="687"/>
      <c r="VQA13" s="687"/>
      <c r="VQB13" s="687"/>
      <c r="VQC13" s="687"/>
      <c r="VQD13" s="687"/>
      <c r="VQE13" s="687"/>
      <c r="VQF13" s="687"/>
      <c r="VQG13" s="687"/>
      <c r="VQH13" s="687"/>
      <c r="VQI13" s="687"/>
      <c r="VQJ13" s="687"/>
      <c r="VQK13" s="687"/>
      <c r="VQL13" s="687"/>
      <c r="VQM13" s="687"/>
      <c r="VQN13" s="687"/>
      <c r="VQO13" s="687"/>
      <c r="VQP13" s="687"/>
      <c r="VQQ13" s="687"/>
      <c r="VQR13" s="687"/>
      <c r="VQS13" s="687"/>
      <c r="VQT13" s="687"/>
      <c r="VQU13" s="687"/>
      <c r="VQV13" s="687"/>
      <c r="VQW13" s="687"/>
      <c r="VQX13" s="687"/>
      <c r="VQY13" s="687"/>
      <c r="VQZ13" s="687"/>
      <c r="VRA13" s="687"/>
      <c r="VRB13" s="687"/>
      <c r="VRC13" s="687"/>
      <c r="VRD13" s="687"/>
      <c r="VRE13" s="687"/>
      <c r="VRF13" s="687"/>
      <c r="VRG13" s="687"/>
      <c r="VRH13" s="687"/>
      <c r="VRI13" s="687"/>
      <c r="VRJ13" s="687"/>
      <c r="VRK13" s="687"/>
      <c r="VRL13" s="687"/>
      <c r="VRM13" s="687"/>
      <c r="VRN13" s="687"/>
      <c r="VRO13" s="687"/>
      <c r="VRP13" s="687"/>
      <c r="VRQ13" s="687"/>
      <c r="VRR13" s="687"/>
      <c r="VRS13" s="687"/>
      <c r="VRT13" s="687"/>
      <c r="VRU13" s="687"/>
      <c r="VRV13" s="687"/>
      <c r="VRW13" s="687"/>
      <c r="VRX13" s="687"/>
      <c r="VRY13" s="687"/>
      <c r="VRZ13" s="687"/>
      <c r="VSA13" s="687"/>
      <c r="VSB13" s="687"/>
      <c r="VSC13" s="687"/>
      <c r="VSD13" s="687"/>
      <c r="VSE13" s="687"/>
      <c r="VSF13" s="687"/>
      <c r="VSG13" s="687"/>
      <c r="VSH13" s="687"/>
      <c r="VSI13" s="687"/>
      <c r="VSJ13" s="687"/>
      <c r="VSK13" s="687"/>
      <c r="VSL13" s="687"/>
      <c r="VSM13" s="687"/>
      <c r="VSN13" s="687"/>
      <c r="VSO13" s="687"/>
      <c r="VSP13" s="687"/>
      <c r="VSQ13" s="687"/>
      <c r="VSR13" s="687"/>
      <c r="VSS13" s="687"/>
      <c r="VST13" s="687"/>
      <c r="VSU13" s="687"/>
      <c r="VSV13" s="687"/>
      <c r="VSW13" s="687"/>
      <c r="VSX13" s="687"/>
      <c r="VSY13" s="687"/>
      <c r="VSZ13" s="687"/>
      <c r="VTA13" s="687"/>
      <c r="VTB13" s="687"/>
      <c r="VTC13" s="687"/>
      <c r="VTD13" s="687"/>
      <c r="VTE13" s="687"/>
      <c r="VTF13" s="687"/>
      <c r="VTG13" s="687"/>
      <c r="VTH13" s="687"/>
      <c r="VTI13" s="687"/>
      <c r="VTJ13" s="687"/>
      <c r="VTK13" s="687"/>
      <c r="VTL13" s="687"/>
      <c r="VTM13" s="687"/>
      <c r="VTN13" s="687"/>
      <c r="VTO13" s="687"/>
      <c r="VTP13" s="687"/>
      <c r="VTQ13" s="687"/>
      <c r="VTR13" s="687"/>
      <c r="VTS13" s="687"/>
      <c r="VTT13" s="687"/>
      <c r="VTU13" s="687"/>
      <c r="VTV13" s="687"/>
      <c r="VTW13" s="687"/>
      <c r="VTX13" s="687"/>
      <c r="VTY13" s="687"/>
      <c r="VTZ13" s="687"/>
      <c r="VUA13" s="687"/>
      <c r="VUB13" s="687"/>
      <c r="VUC13" s="687"/>
      <c r="VUD13" s="687"/>
      <c r="VUE13" s="687"/>
      <c r="VUF13" s="687"/>
      <c r="VUG13" s="687"/>
      <c r="VUH13" s="687"/>
      <c r="VUI13" s="687"/>
      <c r="VUJ13" s="687"/>
      <c r="VUK13" s="687"/>
      <c r="VUL13" s="687"/>
      <c r="VUM13" s="687"/>
      <c r="VUN13" s="687"/>
      <c r="VUO13" s="687"/>
      <c r="VUP13" s="687"/>
      <c r="VUQ13" s="687"/>
      <c r="VUR13" s="687"/>
      <c r="VUS13" s="687"/>
      <c r="VUT13" s="687"/>
      <c r="VUU13" s="687"/>
      <c r="VUV13" s="687"/>
      <c r="VUW13" s="687"/>
      <c r="VUX13" s="687"/>
      <c r="VUY13" s="687"/>
      <c r="VUZ13" s="687"/>
      <c r="VVA13" s="687"/>
      <c r="VVB13" s="687"/>
      <c r="VVC13" s="687"/>
      <c r="VVD13" s="687"/>
      <c r="VVE13" s="687"/>
      <c r="VVF13" s="687"/>
      <c r="VVG13" s="687"/>
      <c r="VVH13" s="687"/>
      <c r="VVI13" s="687"/>
      <c r="VVJ13" s="687"/>
      <c r="VVK13" s="687"/>
      <c r="VVL13" s="687"/>
      <c r="VVM13" s="687"/>
      <c r="VVN13" s="687"/>
      <c r="VVO13" s="687"/>
      <c r="VVP13" s="687"/>
      <c r="VVQ13" s="687"/>
      <c r="VVR13" s="687"/>
      <c r="VVS13" s="687"/>
      <c r="VVT13" s="687"/>
      <c r="VVU13" s="687"/>
      <c r="VVV13" s="687"/>
      <c r="VVW13" s="687"/>
      <c r="VVX13" s="687"/>
      <c r="VVY13" s="687"/>
      <c r="VVZ13" s="687"/>
      <c r="VWA13" s="687"/>
      <c r="VWB13" s="687"/>
      <c r="VWC13" s="687"/>
      <c r="VWD13" s="687"/>
      <c r="VWE13" s="687"/>
      <c r="VWF13" s="687"/>
      <c r="VWG13" s="687"/>
      <c r="VWH13" s="687"/>
      <c r="VWI13" s="687"/>
      <c r="VWJ13" s="687"/>
      <c r="VWK13" s="687"/>
      <c r="VWL13" s="687"/>
      <c r="VWM13" s="687"/>
      <c r="VWN13" s="687"/>
      <c r="VWO13" s="687"/>
      <c r="VWP13" s="687"/>
      <c r="VWQ13" s="687"/>
      <c r="VWR13" s="687"/>
      <c r="VWS13" s="687"/>
      <c r="VWT13" s="687"/>
      <c r="VWU13" s="687"/>
      <c r="VWV13" s="687"/>
      <c r="VWW13" s="687"/>
      <c r="VWX13" s="687"/>
      <c r="VWY13" s="687"/>
      <c r="VWZ13" s="687"/>
      <c r="VXA13" s="687"/>
      <c r="VXB13" s="687"/>
      <c r="VXC13" s="687"/>
      <c r="VXD13" s="687"/>
      <c r="VXE13" s="687"/>
      <c r="VXF13" s="687"/>
      <c r="VXG13" s="687"/>
      <c r="VXH13" s="687"/>
      <c r="VXI13" s="687"/>
      <c r="VXJ13" s="687"/>
      <c r="VXK13" s="687"/>
      <c r="VXL13" s="687"/>
      <c r="VXM13" s="687"/>
      <c r="VXN13" s="687"/>
      <c r="VXO13" s="687"/>
      <c r="VXP13" s="687"/>
      <c r="VXQ13" s="687"/>
      <c r="VXR13" s="687"/>
      <c r="VXS13" s="687"/>
      <c r="VXT13" s="687"/>
      <c r="VXU13" s="687"/>
      <c r="VXV13" s="687"/>
      <c r="VXW13" s="687"/>
      <c r="VXX13" s="687"/>
      <c r="VXY13" s="687"/>
      <c r="VXZ13" s="687"/>
      <c r="VYA13" s="687"/>
      <c r="VYB13" s="687"/>
      <c r="VYC13" s="687"/>
      <c r="VYD13" s="687"/>
      <c r="VYE13" s="687"/>
      <c r="VYF13" s="687"/>
      <c r="VYG13" s="687"/>
      <c r="VYH13" s="687"/>
      <c r="VYI13" s="687"/>
      <c r="VYJ13" s="687"/>
      <c r="VYK13" s="687"/>
      <c r="VYL13" s="687"/>
      <c r="VYM13" s="687"/>
      <c r="VYN13" s="687"/>
      <c r="VYO13" s="687"/>
      <c r="VYP13" s="687"/>
      <c r="VYQ13" s="687"/>
      <c r="VYR13" s="687"/>
      <c r="VYS13" s="687"/>
      <c r="VYT13" s="687"/>
      <c r="VYU13" s="687"/>
      <c r="VYV13" s="687"/>
      <c r="VYW13" s="687"/>
      <c r="VYX13" s="687"/>
      <c r="VYY13" s="687"/>
      <c r="VYZ13" s="687"/>
      <c r="VZA13" s="687"/>
      <c r="VZB13" s="687"/>
      <c r="VZC13" s="687"/>
      <c r="VZD13" s="687"/>
      <c r="VZE13" s="687"/>
      <c r="VZF13" s="687"/>
      <c r="VZG13" s="687"/>
      <c r="VZH13" s="687"/>
      <c r="VZI13" s="687"/>
      <c r="VZJ13" s="687"/>
      <c r="VZK13" s="687"/>
      <c r="VZL13" s="687"/>
      <c r="VZM13" s="687"/>
      <c r="VZN13" s="687"/>
      <c r="VZO13" s="687"/>
      <c r="VZP13" s="687"/>
      <c r="VZQ13" s="687"/>
      <c r="VZR13" s="687"/>
      <c r="VZS13" s="687"/>
      <c r="VZT13" s="687"/>
      <c r="VZU13" s="687"/>
      <c r="VZV13" s="687"/>
      <c r="VZW13" s="687"/>
      <c r="VZX13" s="687"/>
      <c r="VZY13" s="687"/>
      <c r="VZZ13" s="687"/>
      <c r="WAA13" s="687"/>
      <c r="WAB13" s="687"/>
      <c r="WAC13" s="687"/>
      <c r="WAD13" s="687"/>
      <c r="WAE13" s="687"/>
      <c r="WAF13" s="687"/>
      <c r="WAG13" s="687"/>
      <c r="WAH13" s="687"/>
      <c r="WAI13" s="687"/>
      <c r="WAJ13" s="687"/>
      <c r="WAK13" s="687"/>
      <c r="WAL13" s="687"/>
      <c r="WAM13" s="687"/>
      <c r="WAN13" s="687"/>
      <c r="WAO13" s="687"/>
      <c r="WAP13" s="687"/>
      <c r="WAQ13" s="687"/>
      <c r="WAR13" s="687"/>
      <c r="WAS13" s="687"/>
      <c r="WAT13" s="687"/>
      <c r="WAU13" s="687"/>
      <c r="WAV13" s="687"/>
      <c r="WAW13" s="687"/>
      <c r="WAX13" s="687"/>
      <c r="WAY13" s="687"/>
      <c r="WAZ13" s="687"/>
      <c r="WBA13" s="687"/>
      <c r="WBB13" s="687"/>
      <c r="WBC13" s="687"/>
      <c r="WBD13" s="687"/>
      <c r="WBE13" s="687"/>
      <c r="WBF13" s="687"/>
      <c r="WBG13" s="687"/>
      <c r="WBH13" s="687"/>
      <c r="WBI13" s="687"/>
      <c r="WBJ13" s="687"/>
      <c r="WBK13" s="687"/>
      <c r="WBL13" s="687"/>
      <c r="WBM13" s="687"/>
      <c r="WBN13" s="687"/>
      <c r="WBO13" s="687"/>
      <c r="WBP13" s="687"/>
      <c r="WBQ13" s="687"/>
      <c r="WBR13" s="687"/>
      <c r="WBS13" s="687"/>
      <c r="WBT13" s="687"/>
      <c r="WBU13" s="687"/>
      <c r="WBV13" s="687"/>
      <c r="WBW13" s="687"/>
      <c r="WBX13" s="687"/>
      <c r="WBY13" s="687"/>
      <c r="WBZ13" s="687"/>
      <c r="WCA13" s="687"/>
      <c r="WCB13" s="687"/>
      <c r="WCC13" s="687"/>
      <c r="WCD13" s="687"/>
      <c r="WCE13" s="687"/>
      <c r="WCF13" s="687"/>
      <c r="WCG13" s="687"/>
      <c r="WCH13" s="687"/>
      <c r="WCI13" s="687"/>
      <c r="WCJ13" s="687"/>
      <c r="WCK13" s="687"/>
      <c r="WCL13" s="687"/>
      <c r="WCM13" s="687"/>
      <c r="WCN13" s="687"/>
      <c r="WCO13" s="687"/>
      <c r="WCP13" s="687"/>
      <c r="WCQ13" s="687"/>
      <c r="WCR13" s="687"/>
      <c r="WCS13" s="687"/>
      <c r="WCT13" s="687"/>
      <c r="WCU13" s="687"/>
      <c r="WCV13" s="687"/>
      <c r="WCW13" s="687"/>
      <c r="WCX13" s="687"/>
      <c r="WCY13" s="687"/>
      <c r="WCZ13" s="687"/>
      <c r="WDA13" s="687"/>
      <c r="WDB13" s="687"/>
      <c r="WDC13" s="687"/>
      <c r="WDD13" s="687"/>
      <c r="WDE13" s="687"/>
      <c r="WDF13" s="687"/>
      <c r="WDG13" s="687"/>
      <c r="WDH13" s="687"/>
      <c r="WDI13" s="687"/>
      <c r="WDJ13" s="687"/>
      <c r="WDK13" s="687"/>
      <c r="WDL13" s="687"/>
      <c r="WDM13" s="687"/>
      <c r="WDN13" s="687"/>
      <c r="WDO13" s="687"/>
      <c r="WDP13" s="687"/>
      <c r="WDQ13" s="687"/>
      <c r="WDR13" s="687"/>
      <c r="WDS13" s="687"/>
      <c r="WDT13" s="687"/>
      <c r="WDU13" s="687"/>
      <c r="WDV13" s="687"/>
      <c r="WDW13" s="687"/>
      <c r="WDX13" s="687"/>
      <c r="WDY13" s="687"/>
      <c r="WDZ13" s="687"/>
      <c r="WEA13" s="687"/>
      <c r="WEB13" s="687"/>
      <c r="WEC13" s="687"/>
      <c r="WED13" s="687"/>
      <c r="WEE13" s="687"/>
      <c r="WEF13" s="687"/>
      <c r="WEG13" s="687"/>
      <c r="WEH13" s="687"/>
      <c r="WEI13" s="687"/>
      <c r="WEJ13" s="687"/>
      <c r="WEK13" s="687"/>
      <c r="WEL13" s="687"/>
      <c r="WEM13" s="687"/>
      <c r="WEN13" s="687"/>
      <c r="WEO13" s="687"/>
      <c r="WEP13" s="687"/>
      <c r="WEQ13" s="687"/>
      <c r="WER13" s="687"/>
      <c r="WES13" s="687"/>
      <c r="WET13" s="687"/>
      <c r="WEU13" s="687"/>
      <c r="WEV13" s="687"/>
      <c r="WEW13" s="687"/>
      <c r="WEX13" s="687"/>
      <c r="WEY13" s="687"/>
      <c r="WEZ13" s="687"/>
      <c r="WFA13" s="687"/>
      <c r="WFB13" s="687"/>
      <c r="WFC13" s="687"/>
      <c r="WFD13" s="687"/>
      <c r="WFE13" s="687"/>
      <c r="WFF13" s="687"/>
      <c r="WFG13" s="687"/>
      <c r="WFH13" s="687"/>
      <c r="WFI13" s="687"/>
      <c r="WFJ13" s="687"/>
      <c r="WFK13" s="687"/>
      <c r="WFL13" s="687"/>
      <c r="WFM13" s="687"/>
      <c r="WFN13" s="687"/>
      <c r="WFO13" s="687"/>
      <c r="WFP13" s="687"/>
      <c r="WFQ13" s="687"/>
      <c r="WFR13" s="687"/>
      <c r="WFS13" s="687"/>
      <c r="WFT13" s="687"/>
      <c r="WFU13" s="687"/>
      <c r="WFV13" s="687"/>
      <c r="WFW13" s="687"/>
      <c r="WFX13" s="687"/>
      <c r="WFY13" s="687"/>
      <c r="WFZ13" s="687"/>
      <c r="WGA13" s="687"/>
      <c r="WGB13" s="687"/>
      <c r="WGC13" s="687"/>
      <c r="WGD13" s="687"/>
      <c r="WGE13" s="687"/>
      <c r="WGF13" s="687"/>
      <c r="WGG13" s="687"/>
      <c r="WGH13" s="687"/>
      <c r="WGI13" s="687"/>
      <c r="WGJ13" s="687"/>
      <c r="WGK13" s="687"/>
      <c r="WGL13" s="687"/>
      <c r="WGM13" s="687"/>
      <c r="WGN13" s="687"/>
      <c r="WGO13" s="687"/>
      <c r="WGP13" s="687"/>
      <c r="WGQ13" s="687"/>
      <c r="WGR13" s="687"/>
      <c r="WGS13" s="687"/>
      <c r="WGT13" s="687"/>
      <c r="WGU13" s="687"/>
      <c r="WGV13" s="687"/>
      <c r="WGW13" s="687"/>
      <c r="WGX13" s="687"/>
      <c r="WGY13" s="687"/>
      <c r="WGZ13" s="687"/>
      <c r="WHA13" s="687"/>
      <c r="WHB13" s="687"/>
      <c r="WHC13" s="687"/>
      <c r="WHD13" s="687"/>
      <c r="WHE13" s="687"/>
      <c r="WHF13" s="687"/>
      <c r="WHG13" s="687"/>
      <c r="WHH13" s="687"/>
      <c r="WHI13" s="687"/>
      <c r="WHJ13" s="687"/>
      <c r="WHK13" s="687"/>
      <c r="WHL13" s="687"/>
      <c r="WHM13" s="687"/>
      <c r="WHN13" s="687"/>
      <c r="WHO13" s="687"/>
      <c r="WHP13" s="687"/>
      <c r="WHQ13" s="687"/>
      <c r="WHR13" s="687"/>
      <c r="WHS13" s="687"/>
      <c r="WHT13" s="687"/>
      <c r="WHU13" s="687"/>
      <c r="WHV13" s="687"/>
      <c r="WHW13" s="687"/>
      <c r="WHX13" s="687"/>
      <c r="WHY13" s="687"/>
      <c r="WHZ13" s="687"/>
      <c r="WIA13" s="687"/>
      <c r="WIB13" s="687"/>
      <c r="WIC13" s="687"/>
      <c r="WID13" s="687"/>
      <c r="WIE13" s="687"/>
      <c r="WIF13" s="687"/>
      <c r="WIG13" s="687"/>
      <c r="WIH13" s="687"/>
      <c r="WII13" s="687"/>
      <c r="WIJ13" s="687"/>
      <c r="WIK13" s="687"/>
      <c r="WIL13" s="687"/>
      <c r="WIM13" s="687"/>
      <c r="WIN13" s="687"/>
      <c r="WIO13" s="687"/>
      <c r="WIP13" s="687"/>
      <c r="WIQ13" s="687"/>
      <c r="WIR13" s="687"/>
      <c r="WIS13" s="687"/>
      <c r="WIT13" s="687"/>
      <c r="WIU13" s="687"/>
      <c r="WIV13" s="687"/>
      <c r="WIW13" s="687"/>
      <c r="WIX13" s="687"/>
      <c r="WIY13" s="687"/>
      <c r="WIZ13" s="687"/>
      <c r="WJA13" s="687"/>
      <c r="WJB13" s="687"/>
      <c r="WJC13" s="687"/>
      <c r="WJD13" s="687"/>
      <c r="WJE13" s="687"/>
      <c r="WJF13" s="687"/>
      <c r="WJG13" s="687"/>
      <c r="WJH13" s="687"/>
      <c r="WJI13" s="687"/>
      <c r="WJJ13" s="687"/>
      <c r="WJK13" s="687"/>
      <c r="WJL13" s="687"/>
      <c r="WJM13" s="687"/>
      <c r="WJN13" s="687"/>
      <c r="WJO13" s="687"/>
      <c r="WJP13" s="687"/>
      <c r="WJQ13" s="687"/>
      <c r="WJR13" s="687"/>
      <c r="WJS13" s="687"/>
      <c r="WJT13" s="687"/>
      <c r="WJU13" s="687"/>
      <c r="WJV13" s="687"/>
      <c r="WJW13" s="687"/>
      <c r="WJX13" s="687"/>
      <c r="WJY13" s="687"/>
      <c r="WJZ13" s="687"/>
      <c r="WKA13" s="687"/>
      <c r="WKB13" s="687"/>
      <c r="WKC13" s="687"/>
      <c r="WKD13" s="687"/>
      <c r="WKE13" s="687"/>
      <c r="WKF13" s="687"/>
      <c r="WKG13" s="687"/>
      <c r="WKH13" s="687"/>
      <c r="WKI13" s="687"/>
      <c r="WKJ13" s="687"/>
      <c r="WKK13" s="687"/>
      <c r="WKL13" s="687"/>
      <c r="WKM13" s="687"/>
      <c r="WKN13" s="687"/>
      <c r="WKO13" s="687"/>
      <c r="WKP13" s="687"/>
      <c r="WKQ13" s="687"/>
      <c r="WKR13" s="687"/>
      <c r="WKS13" s="687"/>
      <c r="WKT13" s="687"/>
      <c r="WKU13" s="687"/>
      <c r="WKV13" s="687"/>
      <c r="WKW13" s="687"/>
      <c r="WKX13" s="687"/>
      <c r="WKY13" s="687"/>
      <c r="WKZ13" s="687"/>
      <c r="WLA13" s="687"/>
      <c r="WLB13" s="687"/>
      <c r="WLC13" s="687"/>
      <c r="WLD13" s="687"/>
      <c r="WLE13" s="687"/>
      <c r="WLF13" s="687"/>
      <c r="WLG13" s="687"/>
      <c r="WLH13" s="687"/>
      <c r="WLI13" s="687"/>
      <c r="WLJ13" s="687"/>
      <c r="WLK13" s="687"/>
      <c r="WLL13" s="687"/>
      <c r="WLM13" s="687"/>
      <c r="WLN13" s="687"/>
      <c r="WLO13" s="687"/>
      <c r="WLP13" s="687"/>
      <c r="WLQ13" s="687"/>
      <c r="WLR13" s="687"/>
      <c r="WLS13" s="687"/>
      <c r="WLT13" s="687"/>
      <c r="WLU13" s="687"/>
      <c r="WLV13" s="687"/>
      <c r="WLW13" s="687"/>
      <c r="WLX13" s="687"/>
      <c r="WLY13" s="687"/>
      <c r="WLZ13" s="687"/>
      <c r="WMA13" s="687"/>
      <c r="WMB13" s="687"/>
      <c r="WMC13" s="687"/>
      <c r="WMD13" s="687"/>
      <c r="WME13" s="687"/>
      <c r="WMF13" s="687"/>
      <c r="WMG13" s="687"/>
      <c r="WMH13" s="687"/>
      <c r="WMI13" s="687"/>
      <c r="WMJ13" s="687"/>
      <c r="WMK13" s="687"/>
      <c r="WML13" s="687"/>
      <c r="WMM13" s="687"/>
      <c r="WMN13" s="687"/>
      <c r="WMO13" s="687"/>
      <c r="WMP13" s="687"/>
      <c r="WMQ13" s="687"/>
      <c r="WMR13" s="687"/>
      <c r="WMS13" s="687"/>
      <c r="WMT13" s="687"/>
      <c r="WMU13" s="687"/>
      <c r="WMV13" s="687"/>
      <c r="WMW13" s="687"/>
      <c r="WMX13" s="687"/>
      <c r="WMY13" s="687"/>
      <c r="WMZ13" s="687"/>
      <c r="WNA13" s="687"/>
      <c r="WNB13" s="687"/>
      <c r="WNC13" s="687"/>
      <c r="WND13" s="687"/>
      <c r="WNE13" s="687"/>
      <c r="WNF13" s="687"/>
      <c r="WNG13" s="687"/>
      <c r="WNH13" s="687"/>
      <c r="WNI13" s="687"/>
      <c r="WNJ13" s="687"/>
      <c r="WNK13" s="687"/>
      <c r="WNL13" s="687"/>
      <c r="WNM13" s="687"/>
      <c r="WNN13" s="687"/>
      <c r="WNO13" s="687"/>
      <c r="WNP13" s="687"/>
      <c r="WNQ13" s="687"/>
      <c r="WNR13" s="687"/>
      <c r="WNS13" s="687"/>
      <c r="WNT13" s="687"/>
      <c r="WNU13" s="687"/>
      <c r="WNV13" s="687"/>
      <c r="WNW13" s="687"/>
      <c r="WNX13" s="687"/>
      <c r="WNY13" s="687"/>
      <c r="WNZ13" s="687"/>
      <c r="WOA13" s="687"/>
      <c r="WOB13" s="687"/>
      <c r="WOC13" s="687"/>
      <c r="WOD13" s="687"/>
      <c r="WOE13" s="687"/>
      <c r="WOF13" s="687"/>
      <c r="WOG13" s="687"/>
      <c r="WOH13" s="687"/>
      <c r="WOI13" s="687"/>
      <c r="WOJ13" s="687"/>
      <c r="WOK13" s="687"/>
      <c r="WOL13" s="687"/>
      <c r="WOM13" s="687"/>
      <c r="WON13" s="687"/>
      <c r="WOO13" s="687"/>
      <c r="WOP13" s="687"/>
      <c r="WOQ13" s="687"/>
      <c r="WOR13" s="687"/>
      <c r="WOS13" s="687"/>
      <c r="WOT13" s="687"/>
      <c r="WOU13" s="687"/>
      <c r="WOV13" s="687"/>
      <c r="WOW13" s="687"/>
      <c r="WOX13" s="687"/>
      <c r="WOY13" s="687"/>
      <c r="WOZ13" s="687"/>
      <c r="WPA13" s="687"/>
      <c r="WPB13" s="687"/>
      <c r="WPC13" s="687"/>
      <c r="WPD13" s="687"/>
      <c r="WPE13" s="687"/>
      <c r="WPF13" s="687"/>
      <c r="WPG13" s="687"/>
      <c r="WPH13" s="687"/>
      <c r="WPI13" s="687"/>
      <c r="WPJ13" s="687"/>
      <c r="WPK13" s="687"/>
      <c r="WPL13" s="687"/>
      <c r="WPM13" s="687"/>
      <c r="WPN13" s="687"/>
      <c r="WPO13" s="687"/>
      <c r="WPP13" s="687"/>
      <c r="WPQ13" s="687"/>
      <c r="WPR13" s="687"/>
      <c r="WPS13" s="687"/>
      <c r="WPT13" s="687"/>
      <c r="WPU13" s="687"/>
      <c r="WPV13" s="687"/>
      <c r="WPW13" s="687"/>
      <c r="WPX13" s="687"/>
      <c r="WPY13" s="687"/>
      <c r="WPZ13" s="687"/>
      <c r="WQA13" s="687"/>
      <c r="WQB13" s="687"/>
      <c r="WQC13" s="687"/>
      <c r="WQD13" s="687"/>
      <c r="WQE13" s="687"/>
      <c r="WQF13" s="687"/>
      <c r="WQG13" s="687"/>
      <c r="WQH13" s="687"/>
      <c r="WQI13" s="687"/>
      <c r="WQJ13" s="687"/>
      <c r="WQK13" s="687"/>
      <c r="WQL13" s="687"/>
      <c r="WQM13" s="687"/>
      <c r="WQN13" s="687"/>
      <c r="WQO13" s="687"/>
      <c r="WQP13" s="687"/>
      <c r="WQQ13" s="687"/>
      <c r="WQR13" s="687"/>
      <c r="WQS13" s="687"/>
      <c r="WQT13" s="687"/>
      <c r="WQU13" s="687"/>
      <c r="WQV13" s="687"/>
      <c r="WQW13" s="687"/>
      <c r="WQX13" s="687"/>
      <c r="WQY13" s="687"/>
      <c r="WQZ13" s="687"/>
      <c r="WRA13" s="687"/>
      <c r="WRB13" s="687"/>
      <c r="WRC13" s="687"/>
      <c r="WRD13" s="687"/>
      <c r="WRE13" s="687"/>
      <c r="WRF13" s="687"/>
      <c r="WRG13" s="687"/>
      <c r="WRH13" s="687"/>
      <c r="WRI13" s="687"/>
      <c r="WRJ13" s="687"/>
      <c r="WRK13" s="687"/>
      <c r="WRL13" s="687"/>
      <c r="WRM13" s="687"/>
      <c r="WRN13" s="687"/>
      <c r="WRO13" s="687"/>
      <c r="WRP13" s="687"/>
      <c r="WRQ13" s="687"/>
      <c r="WRR13" s="687"/>
      <c r="WRS13" s="687"/>
      <c r="WRT13" s="687"/>
      <c r="WRU13" s="687"/>
      <c r="WRV13" s="687"/>
      <c r="WRW13" s="687"/>
      <c r="WRX13" s="687"/>
      <c r="WRY13" s="687"/>
      <c r="WRZ13" s="687"/>
      <c r="WSA13" s="687"/>
      <c r="WSB13" s="687"/>
      <c r="WSC13" s="687"/>
      <c r="WSD13" s="687"/>
      <c r="WSE13" s="687"/>
      <c r="WSF13" s="687"/>
      <c r="WSG13" s="687"/>
      <c r="WSH13" s="687"/>
      <c r="WSI13" s="687"/>
      <c r="WSJ13" s="687"/>
      <c r="WSK13" s="687"/>
      <c r="WSL13" s="687"/>
      <c r="WSM13" s="687"/>
      <c r="WSN13" s="687"/>
      <c r="WSO13" s="687"/>
      <c r="WSP13" s="687"/>
      <c r="WSQ13" s="687"/>
      <c r="WSR13" s="687"/>
      <c r="WSS13" s="687"/>
      <c r="WST13" s="687"/>
      <c r="WSU13" s="687"/>
      <c r="WSV13" s="687"/>
      <c r="WSW13" s="687"/>
      <c r="WSX13" s="687"/>
      <c r="WSY13" s="687"/>
      <c r="WSZ13" s="687"/>
      <c r="WTA13" s="687"/>
      <c r="WTB13" s="687"/>
      <c r="WTC13" s="687"/>
      <c r="WTD13" s="687"/>
      <c r="WTE13" s="687"/>
      <c r="WTF13" s="687"/>
      <c r="WTG13" s="687"/>
      <c r="WTH13" s="687"/>
      <c r="WTI13" s="687"/>
      <c r="WTJ13" s="687"/>
      <c r="WTK13" s="687"/>
      <c r="WTL13" s="687"/>
      <c r="WTM13" s="687"/>
      <c r="WTN13" s="687"/>
      <c r="WTO13" s="687"/>
      <c r="WTP13" s="687"/>
      <c r="WTQ13" s="687"/>
      <c r="WTR13" s="687"/>
      <c r="WTS13" s="687"/>
      <c r="WTT13" s="687"/>
      <c r="WTU13" s="687"/>
      <c r="WTV13" s="687"/>
      <c r="WTW13" s="687"/>
      <c r="WTX13" s="687"/>
      <c r="WTY13" s="687"/>
      <c r="WTZ13" s="687"/>
      <c r="WUA13" s="687"/>
      <c r="WUB13" s="687"/>
      <c r="WUC13" s="687"/>
      <c r="WUD13" s="687"/>
      <c r="WUE13" s="687"/>
      <c r="WUF13" s="687"/>
      <c r="WUG13" s="687"/>
      <c r="WUH13" s="687"/>
      <c r="WUI13" s="687"/>
      <c r="WUJ13" s="687"/>
      <c r="WUK13" s="687"/>
      <c r="WUL13" s="687"/>
      <c r="WUM13" s="687"/>
      <c r="WUN13" s="687"/>
      <c r="WUO13" s="687"/>
      <c r="WUP13" s="687"/>
      <c r="WUQ13" s="687"/>
      <c r="WUR13" s="687"/>
      <c r="WUS13" s="687"/>
      <c r="WUT13" s="687"/>
      <c r="WUU13" s="687"/>
      <c r="WUV13" s="687"/>
      <c r="WUW13" s="687"/>
      <c r="WUX13" s="687"/>
      <c r="WUY13" s="687"/>
      <c r="WUZ13" s="687"/>
      <c r="WVA13" s="687"/>
      <c r="WVB13" s="687"/>
      <c r="WVC13" s="687"/>
      <c r="WVD13" s="687"/>
      <c r="WVE13" s="687"/>
      <c r="WVF13" s="687"/>
      <c r="WVG13" s="687"/>
      <c r="WVH13" s="687"/>
      <c r="WVI13" s="687"/>
      <c r="WVJ13" s="687"/>
      <c r="WVK13" s="687"/>
      <c r="WVL13" s="687"/>
      <c r="WVM13" s="687"/>
      <c r="WVN13" s="687"/>
      <c r="WVO13" s="687"/>
      <c r="WVP13" s="687"/>
      <c r="WVQ13" s="687"/>
      <c r="WVR13" s="687"/>
      <c r="WVS13" s="687"/>
      <c r="WVT13" s="687"/>
      <c r="WVU13" s="687"/>
      <c r="WVV13" s="687"/>
      <c r="WVW13" s="687"/>
      <c r="WVX13" s="687"/>
      <c r="WVY13" s="687"/>
      <c r="WVZ13" s="687"/>
      <c r="WWA13" s="687"/>
      <c r="WWB13" s="687"/>
      <c r="WWC13" s="687"/>
      <c r="WWD13" s="687"/>
      <c r="WWE13" s="687"/>
      <c r="WWF13" s="687"/>
      <c r="WWG13" s="687"/>
      <c r="WWH13" s="687"/>
      <c r="WWI13" s="687"/>
      <c r="WWJ13" s="687"/>
      <c r="WWK13" s="687"/>
      <c r="WWL13" s="687"/>
      <c r="WWM13" s="687"/>
      <c r="WWN13" s="687"/>
      <c r="WWO13" s="687"/>
      <c r="WWP13" s="687"/>
      <c r="WWQ13" s="687"/>
      <c r="WWR13" s="687"/>
      <c r="WWS13" s="687"/>
      <c r="WWT13" s="687"/>
      <c r="WWU13" s="687"/>
      <c r="WWV13" s="687"/>
      <c r="WWW13" s="687"/>
      <c r="WWX13" s="687"/>
      <c r="WWY13" s="687"/>
      <c r="WWZ13" s="687"/>
      <c r="WXA13" s="687"/>
      <c r="WXB13" s="687"/>
      <c r="WXC13" s="687"/>
      <c r="WXD13" s="687"/>
      <c r="WXE13" s="687"/>
      <c r="WXF13" s="687"/>
      <c r="WXG13" s="687"/>
      <c r="WXH13" s="687"/>
      <c r="WXI13" s="687"/>
      <c r="WXJ13" s="687"/>
      <c r="WXK13" s="687"/>
      <c r="WXL13" s="687"/>
      <c r="WXM13" s="687"/>
      <c r="WXN13" s="687"/>
      <c r="WXO13" s="687"/>
      <c r="WXP13" s="687"/>
      <c r="WXQ13" s="687"/>
      <c r="WXR13" s="687"/>
      <c r="WXS13" s="687"/>
      <c r="WXT13" s="687"/>
      <c r="WXU13" s="687"/>
      <c r="WXV13" s="687"/>
      <c r="WXW13" s="687"/>
      <c r="WXX13" s="687"/>
      <c r="WXY13" s="687"/>
      <c r="WXZ13" s="687"/>
      <c r="WYA13" s="687"/>
      <c r="WYB13" s="687"/>
      <c r="WYC13" s="687"/>
      <c r="WYD13" s="687"/>
      <c r="WYE13" s="687"/>
      <c r="WYF13" s="687"/>
      <c r="WYG13" s="687"/>
      <c r="WYH13" s="687"/>
      <c r="WYI13" s="687"/>
      <c r="WYJ13" s="687"/>
      <c r="WYK13" s="687"/>
      <c r="WYL13" s="687"/>
      <c r="WYM13" s="687"/>
      <c r="WYN13" s="687"/>
      <c r="WYO13" s="687"/>
      <c r="WYP13" s="687"/>
      <c r="WYQ13" s="687"/>
      <c r="WYR13" s="687"/>
      <c r="WYS13" s="687"/>
      <c r="WYT13" s="687"/>
      <c r="WYU13" s="687"/>
      <c r="WYV13" s="687"/>
      <c r="WYW13" s="687"/>
      <c r="WYX13" s="687"/>
      <c r="WYY13" s="687"/>
      <c r="WYZ13" s="687"/>
      <c r="WZA13" s="687"/>
      <c r="WZB13" s="687"/>
      <c r="WZC13" s="687"/>
      <c r="WZD13" s="687"/>
      <c r="WZE13" s="687"/>
      <c r="WZF13" s="687"/>
      <c r="WZG13" s="687"/>
      <c r="WZH13" s="687"/>
      <c r="WZI13" s="687"/>
      <c r="WZJ13" s="687"/>
      <c r="WZK13" s="687"/>
      <c r="WZL13" s="687"/>
      <c r="WZM13" s="687"/>
      <c r="WZN13" s="687"/>
      <c r="WZO13" s="687"/>
      <c r="WZP13" s="687"/>
      <c r="WZQ13" s="687"/>
      <c r="WZR13" s="687"/>
      <c r="WZS13" s="687"/>
      <c r="WZT13" s="687"/>
      <c r="WZU13" s="687"/>
      <c r="WZV13" s="687"/>
      <c r="WZW13" s="687"/>
      <c r="WZX13" s="687"/>
      <c r="WZY13" s="687"/>
      <c r="WZZ13" s="687"/>
      <c r="XAA13" s="687"/>
      <c r="XAB13" s="687"/>
      <c r="XAC13" s="687"/>
      <c r="XAD13" s="687"/>
      <c r="XAE13" s="687"/>
      <c r="XAF13" s="687"/>
      <c r="XAG13" s="687"/>
      <c r="XAH13" s="687"/>
      <c r="XAI13" s="687"/>
      <c r="XAJ13" s="687"/>
      <c r="XAK13" s="687"/>
      <c r="XAL13" s="687"/>
      <c r="XAM13" s="687"/>
      <c r="XAN13" s="687"/>
      <c r="XAO13" s="687"/>
      <c r="XAP13" s="687"/>
      <c r="XAQ13" s="687"/>
      <c r="XAR13" s="687"/>
      <c r="XAS13" s="687"/>
      <c r="XAT13" s="687"/>
      <c r="XAU13" s="687"/>
      <c r="XAV13" s="687"/>
      <c r="XAW13" s="687"/>
      <c r="XAX13" s="687"/>
      <c r="XAY13" s="687"/>
      <c r="XAZ13" s="687"/>
      <c r="XBA13" s="687"/>
      <c r="XBB13" s="687"/>
      <c r="XBC13" s="687"/>
      <c r="XBD13" s="687"/>
      <c r="XBE13" s="687"/>
      <c r="XBF13" s="687"/>
      <c r="XBG13" s="687"/>
      <c r="XBH13" s="687"/>
      <c r="XBI13" s="687"/>
      <c r="XBJ13" s="687"/>
      <c r="XBK13" s="687"/>
      <c r="XBL13" s="687"/>
      <c r="XBM13" s="687"/>
      <c r="XBN13" s="687"/>
      <c r="XBO13" s="687"/>
      <c r="XBP13" s="687"/>
      <c r="XBQ13" s="687"/>
      <c r="XBR13" s="687"/>
      <c r="XBS13" s="687"/>
      <c r="XBT13" s="687"/>
      <c r="XBU13" s="687"/>
      <c r="XBV13" s="687"/>
      <c r="XBW13" s="687"/>
      <c r="XBX13" s="687"/>
      <c r="XBY13" s="687"/>
      <c r="XBZ13" s="687"/>
      <c r="XCA13" s="687"/>
      <c r="XCB13" s="687"/>
      <c r="XCC13" s="687"/>
      <c r="XCD13" s="687"/>
      <c r="XCE13" s="687"/>
      <c r="XCF13" s="687"/>
      <c r="XCG13" s="687"/>
      <c r="XCH13" s="687"/>
      <c r="XCI13" s="687"/>
      <c r="XCJ13" s="687"/>
      <c r="XCK13" s="687"/>
      <c r="XCL13" s="687"/>
      <c r="XCM13" s="687"/>
      <c r="XCN13" s="687"/>
      <c r="XCO13" s="687"/>
      <c r="XCP13" s="687"/>
      <c r="XCQ13" s="687"/>
      <c r="XCR13" s="687"/>
      <c r="XCS13" s="687"/>
      <c r="XCT13" s="687"/>
      <c r="XCU13" s="687"/>
      <c r="XCV13" s="687"/>
      <c r="XCW13" s="687"/>
      <c r="XCX13" s="687"/>
      <c r="XCY13" s="687"/>
      <c r="XCZ13" s="687"/>
      <c r="XDA13" s="687"/>
      <c r="XDB13" s="687"/>
      <c r="XDC13" s="687"/>
      <c r="XDD13" s="687"/>
      <c r="XDE13" s="687"/>
      <c r="XDF13" s="687"/>
      <c r="XDG13" s="687"/>
      <c r="XDH13" s="687"/>
      <c r="XDI13" s="687"/>
      <c r="XDJ13" s="687"/>
      <c r="XDK13" s="687"/>
      <c r="XDL13" s="687"/>
      <c r="XDM13" s="687"/>
      <c r="XDN13" s="687"/>
      <c r="XDO13" s="687"/>
      <c r="XDP13" s="687"/>
      <c r="XDQ13" s="687"/>
      <c r="XDR13" s="687"/>
      <c r="XDS13" s="687"/>
      <c r="XDT13" s="687"/>
      <c r="XDU13" s="687"/>
      <c r="XDV13" s="687"/>
      <c r="XDW13" s="687"/>
      <c r="XDX13" s="687"/>
      <c r="XDY13" s="687"/>
      <c r="XDZ13" s="687"/>
      <c r="XEA13" s="687"/>
      <c r="XEB13" s="687"/>
      <c r="XEC13" s="687"/>
      <c r="XED13" s="687"/>
      <c r="XEE13" s="687"/>
      <c r="XEF13" s="687"/>
      <c r="XEG13" s="687"/>
      <c r="XEH13" s="687"/>
      <c r="XEI13" s="687"/>
      <c r="XEJ13" s="687"/>
      <c r="XEK13" s="687"/>
      <c r="XEL13" s="687"/>
      <c r="XEM13" s="687"/>
      <c r="XEN13" s="687"/>
      <c r="XEO13" s="687"/>
      <c r="XEP13" s="687"/>
      <c r="XEQ13" s="687"/>
      <c r="XER13" s="687"/>
      <c r="XES13" s="687"/>
      <c r="XET13" s="687"/>
      <c r="XEU13" s="687"/>
      <c r="XEV13" s="687"/>
      <c r="XEW13" s="687"/>
      <c r="XEX13" s="687"/>
      <c r="XEY13" s="687"/>
    </row>
    <row r="14" spans="1:16379" x14ac:dyDescent="0.25">
      <c r="B14" s="1191" t="s">
        <v>1017</v>
      </c>
      <c r="C14" s="1191">
        <v>1003</v>
      </c>
      <c r="D14" s="976" t="s">
        <v>132</v>
      </c>
      <c r="E14" s="976" t="s">
        <v>799</v>
      </c>
      <c r="F14" s="1024">
        <v>4739000</v>
      </c>
      <c r="G14" s="973">
        <v>6770000</v>
      </c>
      <c r="H14" s="974"/>
      <c r="I14" s="974"/>
      <c r="J14" s="974"/>
      <c r="K14" s="975"/>
      <c r="L14" s="974"/>
      <c r="M14" s="974">
        <f t="shared" si="3"/>
        <v>0</v>
      </c>
      <c r="N14" s="1194">
        <f t="shared" si="1"/>
        <v>4739000</v>
      </c>
      <c r="O14" s="1195">
        <f>IF($H14="",$G14-$N14,$H14-$N14)</f>
        <v>2031000</v>
      </c>
      <c r="P14" s="1147"/>
      <c r="Q14" s="974"/>
      <c r="R14" s="976"/>
      <c r="U14" s="687"/>
      <c r="V14" s="687"/>
      <c r="W14" s="686"/>
      <c r="AA14" s="687"/>
      <c r="AB14" s="687"/>
      <c r="AC14" s="687"/>
      <c r="AD14" s="687"/>
      <c r="AE14" s="687"/>
      <c r="AF14" s="687"/>
      <c r="AG14" s="687"/>
      <c r="AH14" s="687"/>
      <c r="AI14" s="687"/>
      <c r="AJ14" s="687"/>
      <c r="AK14" s="687"/>
      <c r="AL14" s="687"/>
      <c r="AM14" s="687"/>
      <c r="AN14" s="687"/>
      <c r="AO14" s="687"/>
      <c r="AP14" s="687"/>
      <c r="AQ14" s="687"/>
      <c r="AR14" s="687"/>
      <c r="AS14" s="687"/>
      <c r="AT14" s="687"/>
      <c r="AU14" s="687"/>
      <c r="AV14" s="687"/>
      <c r="AW14" s="687"/>
      <c r="AX14" s="687"/>
      <c r="AY14" s="687"/>
      <c r="AZ14" s="687"/>
      <c r="BA14" s="687"/>
      <c r="BB14" s="687"/>
      <c r="BC14" s="687"/>
      <c r="BD14" s="687"/>
      <c r="BE14" s="687"/>
      <c r="BF14" s="687"/>
      <c r="BG14" s="687"/>
      <c r="BH14" s="687"/>
      <c r="BI14" s="687"/>
      <c r="BJ14" s="687"/>
      <c r="BK14" s="687"/>
      <c r="BL14" s="687"/>
      <c r="BM14" s="687"/>
      <c r="BN14" s="687"/>
      <c r="BO14" s="687"/>
      <c r="BP14" s="687"/>
      <c r="BQ14" s="687"/>
      <c r="BR14" s="687"/>
      <c r="BS14" s="687"/>
      <c r="BT14" s="687"/>
      <c r="BU14" s="687"/>
      <c r="BV14" s="687"/>
      <c r="BW14" s="687"/>
      <c r="BX14" s="687"/>
      <c r="BY14" s="687"/>
      <c r="BZ14" s="687"/>
      <c r="CA14" s="687"/>
      <c r="CB14" s="687"/>
      <c r="CC14" s="687"/>
      <c r="CD14" s="687"/>
      <c r="CE14" s="687"/>
      <c r="CF14" s="687"/>
      <c r="CG14" s="687"/>
      <c r="CH14" s="687"/>
      <c r="CI14" s="687"/>
      <c r="CJ14" s="687"/>
      <c r="CK14" s="687"/>
      <c r="CL14" s="687"/>
      <c r="CM14" s="687"/>
      <c r="CN14" s="687"/>
      <c r="CO14" s="687"/>
      <c r="CP14" s="687"/>
      <c r="CQ14" s="687"/>
      <c r="CR14" s="687"/>
      <c r="CS14" s="687"/>
      <c r="CT14" s="687"/>
      <c r="CU14" s="687"/>
      <c r="CV14" s="687"/>
      <c r="CW14" s="687"/>
      <c r="CX14" s="687"/>
      <c r="CY14" s="687"/>
      <c r="CZ14" s="687"/>
      <c r="DA14" s="687"/>
      <c r="DB14" s="687"/>
      <c r="DC14" s="687"/>
      <c r="DD14" s="687"/>
      <c r="DE14" s="687"/>
      <c r="DF14" s="687"/>
      <c r="DG14" s="687"/>
      <c r="DH14" s="687"/>
      <c r="DI14" s="687"/>
      <c r="DJ14" s="687"/>
      <c r="DK14" s="687"/>
      <c r="DL14" s="687"/>
      <c r="DM14" s="687"/>
      <c r="DN14" s="687"/>
      <c r="DO14" s="687"/>
      <c r="DP14" s="687"/>
      <c r="DQ14" s="687"/>
      <c r="DR14" s="687"/>
      <c r="DS14" s="687"/>
      <c r="DT14" s="687"/>
      <c r="DU14" s="687"/>
      <c r="DV14" s="687"/>
      <c r="DW14" s="687"/>
      <c r="DX14" s="687"/>
      <c r="DY14" s="687"/>
      <c r="DZ14" s="687"/>
      <c r="EA14" s="687"/>
      <c r="EB14" s="687"/>
      <c r="EC14" s="687"/>
      <c r="ED14" s="687"/>
      <c r="EE14" s="687"/>
      <c r="EF14" s="687"/>
      <c r="EG14" s="687"/>
      <c r="EH14" s="687"/>
      <c r="EI14" s="687"/>
      <c r="EJ14" s="687"/>
      <c r="EK14" s="687"/>
      <c r="EL14" s="687"/>
      <c r="EM14" s="687"/>
      <c r="EN14" s="687"/>
      <c r="EO14" s="687"/>
      <c r="EP14" s="687"/>
      <c r="EQ14" s="687"/>
      <c r="ER14" s="687"/>
      <c r="ES14" s="687"/>
      <c r="ET14" s="687"/>
      <c r="EU14" s="687"/>
      <c r="EV14" s="687"/>
      <c r="EW14" s="687"/>
      <c r="EX14" s="687"/>
      <c r="EY14" s="687"/>
      <c r="EZ14" s="687"/>
      <c r="FA14" s="687"/>
      <c r="FB14" s="687"/>
      <c r="FC14" s="687"/>
      <c r="FD14" s="687"/>
      <c r="FE14" s="687"/>
      <c r="FF14" s="687"/>
      <c r="FG14" s="687"/>
      <c r="FH14" s="687"/>
      <c r="FI14" s="687"/>
      <c r="FJ14" s="687"/>
      <c r="FK14" s="687"/>
      <c r="FL14" s="687"/>
      <c r="FM14" s="687"/>
      <c r="FN14" s="687"/>
      <c r="FO14" s="687"/>
      <c r="FP14" s="687"/>
      <c r="FQ14" s="687"/>
      <c r="FR14" s="687"/>
      <c r="FS14" s="687"/>
      <c r="FT14" s="687"/>
      <c r="FU14" s="687"/>
      <c r="FV14" s="687"/>
      <c r="FW14" s="687"/>
      <c r="FX14" s="687"/>
      <c r="FY14" s="687"/>
      <c r="FZ14" s="687"/>
      <c r="GA14" s="687"/>
      <c r="GB14" s="687"/>
      <c r="GC14" s="687"/>
      <c r="GD14" s="687"/>
      <c r="GE14" s="687"/>
      <c r="GF14" s="687"/>
      <c r="GG14" s="687"/>
      <c r="GH14" s="687"/>
      <c r="GI14" s="687"/>
      <c r="GJ14" s="687"/>
      <c r="GK14" s="687"/>
      <c r="GL14" s="687"/>
      <c r="GM14" s="687"/>
      <c r="GN14" s="687"/>
      <c r="GO14" s="687"/>
      <c r="GP14" s="687"/>
      <c r="GQ14" s="687"/>
      <c r="GR14" s="687"/>
      <c r="GS14" s="687"/>
      <c r="GT14" s="687"/>
      <c r="GU14" s="687"/>
      <c r="GV14" s="687"/>
      <c r="GW14" s="687"/>
      <c r="GX14" s="687"/>
      <c r="GY14" s="687"/>
      <c r="GZ14" s="687"/>
      <c r="HA14" s="687"/>
      <c r="HB14" s="687"/>
      <c r="HC14" s="687"/>
      <c r="HD14" s="687"/>
      <c r="HE14" s="687"/>
      <c r="HF14" s="687"/>
      <c r="HG14" s="687"/>
      <c r="HH14" s="687"/>
      <c r="HI14" s="687"/>
      <c r="HJ14" s="687"/>
      <c r="HK14" s="687"/>
      <c r="HL14" s="687"/>
      <c r="HM14" s="687"/>
      <c r="HN14" s="687"/>
      <c r="HO14" s="687"/>
      <c r="HP14" s="687"/>
      <c r="HQ14" s="687"/>
      <c r="HR14" s="687"/>
      <c r="HS14" s="687"/>
      <c r="HT14" s="687"/>
      <c r="HU14" s="687"/>
      <c r="HV14" s="687"/>
      <c r="HW14" s="687"/>
      <c r="HX14" s="687"/>
      <c r="HY14" s="687"/>
      <c r="HZ14" s="687"/>
      <c r="IA14" s="687"/>
      <c r="IB14" s="687"/>
      <c r="IC14" s="687"/>
      <c r="ID14" s="687"/>
      <c r="IE14" s="687"/>
      <c r="IF14" s="687"/>
      <c r="IG14" s="687"/>
      <c r="IH14" s="687"/>
      <c r="II14" s="687"/>
      <c r="IJ14" s="687"/>
      <c r="IK14" s="687"/>
      <c r="IL14" s="687"/>
      <c r="IM14" s="687"/>
      <c r="IN14" s="687"/>
      <c r="IO14" s="687"/>
      <c r="IP14" s="687"/>
      <c r="IQ14" s="687"/>
      <c r="IR14" s="687"/>
      <c r="IS14" s="687"/>
      <c r="IT14" s="687"/>
      <c r="IU14" s="687"/>
      <c r="IV14" s="687"/>
      <c r="IW14" s="687"/>
      <c r="IX14" s="687"/>
      <c r="IY14" s="687"/>
      <c r="IZ14" s="687"/>
      <c r="JA14" s="687"/>
      <c r="JB14" s="687"/>
      <c r="JC14" s="687"/>
      <c r="JD14" s="687"/>
      <c r="JE14" s="687"/>
      <c r="JF14" s="687"/>
      <c r="JG14" s="687"/>
      <c r="JH14" s="687"/>
      <c r="JI14" s="687"/>
      <c r="JJ14" s="687"/>
      <c r="JK14" s="687"/>
      <c r="JL14" s="687"/>
      <c r="JM14" s="687"/>
      <c r="JN14" s="687"/>
      <c r="JO14" s="687"/>
      <c r="JP14" s="687"/>
      <c r="JQ14" s="687"/>
      <c r="JR14" s="687"/>
      <c r="JS14" s="687"/>
      <c r="JT14" s="687"/>
      <c r="JU14" s="687"/>
      <c r="JV14" s="687"/>
      <c r="JW14" s="687"/>
      <c r="JX14" s="687"/>
      <c r="JY14" s="687"/>
      <c r="JZ14" s="687"/>
      <c r="KA14" s="687"/>
      <c r="KB14" s="687"/>
      <c r="KC14" s="687"/>
      <c r="KD14" s="687"/>
      <c r="KE14" s="687"/>
      <c r="KF14" s="687"/>
      <c r="KG14" s="687"/>
      <c r="KH14" s="687"/>
      <c r="KI14" s="687"/>
      <c r="KJ14" s="687"/>
      <c r="KK14" s="687"/>
      <c r="KL14" s="687"/>
      <c r="KM14" s="687"/>
      <c r="KN14" s="687"/>
      <c r="KO14" s="687"/>
      <c r="KP14" s="687"/>
      <c r="KQ14" s="687"/>
      <c r="KR14" s="687"/>
      <c r="KS14" s="687"/>
      <c r="KT14" s="687"/>
      <c r="KU14" s="687"/>
      <c r="KV14" s="687"/>
      <c r="KW14" s="687"/>
      <c r="KX14" s="687"/>
      <c r="KY14" s="687"/>
      <c r="KZ14" s="687"/>
      <c r="LA14" s="687"/>
      <c r="LB14" s="687"/>
      <c r="LC14" s="687"/>
      <c r="LD14" s="687"/>
      <c r="LE14" s="687"/>
      <c r="LF14" s="687"/>
      <c r="LG14" s="687"/>
      <c r="LH14" s="687"/>
      <c r="LI14" s="687"/>
      <c r="LJ14" s="687"/>
      <c r="LK14" s="687"/>
      <c r="LL14" s="687"/>
      <c r="LM14" s="687"/>
      <c r="LN14" s="687"/>
      <c r="LO14" s="687"/>
      <c r="LP14" s="687"/>
      <c r="LQ14" s="687"/>
      <c r="LR14" s="687"/>
      <c r="LS14" s="687"/>
      <c r="LT14" s="687"/>
      <c r="LU14" s="687"/>
      <c r="LV14" s="687"/>
      <c r="LW14" s="687"/>
      <c r="LX14" s="687"/>
      <c r="LY14" s="687"/>
      <c r="LZ14" s="687"/>
      <c r="MA14" s="687"/>
      <c r="MB14" s="687"/>
      <c r="MC14" s="687"/>
      <c r="MD14" s="687"/>
      <c r="ME14" s="687"/>
      <c r="MF14" s="687"/>
      <c r="MG14" s="687"/>
      <c r="MH14" s="687"/>
      <c r="MI14" s="687"/>
      <c r="MJ14" s="687"/>
      <c r="MK14" s="687"/>
      <c r="ML14" s="687"/>
      <c r="MM14" s="687"/>
      <c r="MN14" s="687"/>
      <c r="MO14" s="687"/>
      <c r="MP14" s="687"/>
      <c r="MQ14" s="687"/>
      <c r="MR14" s="687"/>
      <c r="MS14" s="687"/>
      <c r="MT14" s="687"/>
      <c r="MU14" s="687"/>
      <c r="MV14" s="687"/>
      <c r="MW14" s="687"/>
      <c r="MX14" s="687"/>
      <c r="MY14" s="687"/>
      <c r="MZ14" s="687"/>
      <c r="NA14" s="687"/>
      <c r="NB14" s="687"/>
      <c r="NC14" s="687"/>
      <c r="ND14" s="687"/>
      <c r="NE14" s="687"/>
      <c r="NF14" s="687"/>
      <c r="NG14" s="687"/>
      <c r="NH14" s="687"/>
      <c r="NI14" s="687"/>
      <c r="NJ14" s="687"/>
      <c r="NK14" s="687"/>
      <c r="NL14" s="687"/>
      <c r="NM14" s="687"/>
      <c r="NN14" s="687"/>
      <c r="NO14" s="687"/>
      <c r="NP14" s="687"/>
      <c r="NQ14" s="687"/>
      <c r="NR14" s="687"/>
      <c r="NS14" s="687"/>
      <c r="NT14" s="687"/>
      <c r="NU14" s="687"/>
      <c r="NV14" s="687"/>
      <c r="NW14" s="687"/>
      <c r="NX14" s="687"/>
      <c r="NY14" s="687"/>
      <c r="NZ14" s="687"/>
      <c r="OA14" s="687"/>
      <c r="OB14" s="687"/>
      <c r="OC14" s="687"/>
      <c r="OD14" s="687"/>
      <c r="OE14" s="687"/>
      <c r="OF14" s="687"/>
      <c r="OG14" s="687"/>
      <c r="OH14" s="687"/>
      <c r="OI14" s="687"/>
      <c r="OJ14" s="687"/>
      <c r="OK14" s="687"/>
      <c r="OL14" s="687"/>
      <c r="OM14" s="687"/>
      <c r="ON14" s="687"/>
      <c r="OO14" s="687"/>
      <c r="OP14" s="687"/>
      <c r="OQ14" s="687"/>
      <c r="OR14" s="687"/>
      <c r="OS14" s="687"/>
      <c r="OT14" s="687"/>
      <c r="OU14" s="687"/>
      <c r="OV14" s="687"/>
      <c r="OW14" s="687"/>
      <c r="OX14" s="687"/>
      <c r="OY14" s="687"/>
      <c r="OZ14" s="687"/>
      <c r="PA14" s="687"/>
      <c r="PB14" s="687"/>
      <c r="PC14" s="687"/>
      <c r="PD14" s="687"/>
      <c r="PE14" s="687"/>
      <c r="PF14" s="687"/>
      <c r="PG14" s="687"/>
      <c r="PH14" s="687"/>
      <c r="PI14" s="687"/>
      <c r="PJ14" s="687"/>
      <c r="PK14" s="687"/>
      <c r="PL14" s="687"/>
      <c r="PM14" s="687"/>
      <c r="PN14" s="687"/>
      <c r="PO14" s="687"/>
      <c r="PP14" s="687"/>
      <c r="PQ14" s="687"/>
      <c r="PR14" s="687"/>
      <c r="PS14" s="687"/>
      <c r="PT14" s="687"/>
      <c r="PU14" s="687"/>
      <c r="PV14" s="687"/>
      <c r="PW14" s="687"/>
      <c r="PX14" s="687"/>
      <c r="PY14" s="687"/>
      <c r="PZ14" s="687"/>
      <c r="QA14" s="687"/>
      <c r="QB14" s="687"/>
      <c r="QC14" s="687"/>
      <c r="QD14" s="687"/>
      <c r="QE14" s="687"/>
      <c r="QF14" s="687"/>
      <c r="QG14" s="687"/>
      <c r="QH14" s="687"/>
      <c r="QI14" s="687"/>
      <c r="QJ14" s="687"/>
      <c r="QK14" s="687"/>
      <c r="QL14" s="687"/>
      <c r="QM14" s="687"/>
      <c r="QN14" s="687"/>
      <c r="QO14" s="687"/>
      <c r="QP14" s="687"/>
      <c r="QQ14" s="687"/>
      <c r="QR14" s="687"/>
      <c r="QS14" s="687"/>
      <c r="QT14" s="687"/>
      <c r="QU14" s="687"/>
      <c r="QV14" s="687"/>
      <c r="QW14" s="687"/>
      <c r="QX14" s="687"/>
      <c r="QY14" s="687"/>
      <c r="QZ14" s="687"/>
      <c r="RA14" s="687"/>
      <c r="RB14" s="687"/>
      <c r="RC14" s="687"/>
      <c r="RD14" s="687"/>
      <c r="RE14" s="687"/>
      <c r="RF14" s="687"/>
      <c r="RG14" s="687"/>
      <c r="RH14" s="687"/>
      <c r="RI14" s="687"/>
      <c r="RJ14" s="687"/>
      <c r="RK14" s="687"/>
      <c r="RL14" s="687"/>
      <c r="RM14" s="687"/>
      <c r="RN14" s="687"/>
      <c r="RO14" s="687"/>
      <c r="RP14" s="687"/>
      <c r="RQ14" s="687"/>
      <c r="RR14" s="687"/>
      <c r="RS14" s="687"/>
      <c r="RT14" s="687"/>
      <c r="RU14" s="687"/>
      <c r="RV14" s="687"/>
      <c r="RW14" s="687"/>
      <c r="RX14" s="687"/>
      <c r="RY14" s="687"/>
      <c r="RZ14" s="687"/>
      <c r="SA14" s="687"/>
      <c r="SB14" s="687"/>
      <c r="SC14" s="687"/>
      <c r="SD14" s="687"/>
      <c r="SE14" s="687"/>
      <c r="SF14" s="687"/>
      <c r="SG14" s="687"/>
      <c r="SH14" s="687"/>
      <c r="SI14" s="687"/>
      <c r="SJ14" s="687"/>
      <c r="SK14" s="687"/>
      <c r="SL14" s="687"/>
      <c r="SM14" s="687"/>
      <c r="SN14" s="687"/>
      <c r="SO14" s="687"/>
      <c r="SP14" s="687"/>
      <c r="SQ14" s="687"/>
      <c r="SR14" s="687"/>
      <c r="SS14" s="687"/>
      <c r="ST14" s="687"/>
      <c r="SU14" s="687"/>
      <c r="SV14" s="687"/>
      <c r="SW14" s="687"/>
      <c r="SX14" s="687"/>
      <c r="SY14" s="687"/>
      <c r="SZ14" s="687"/>
      <c r="TA14" s="687"/>
      <c r="TB14" s="687"/>
      <c r="TC14" s="687"/>
      <c r="TD14" s="687"/>
      <c r="TE14" s="687"/>
      <c r="TF14" s="687"/>
      <c r="TG14" s="687"/>
      <c r="TH14" s="687"/>
      <c r="TI14" s="687"/>
      <c r="TJ14" s="687"/>
      <c r="TK14" s="687"/>
      <c r="TL14" s="687"/>
      <c r="TM14" s="687"/>
      <c r="TN14" s="687"/>
      <c r="TO14" s="687"/>
      <c r="TP14" s="687"/>
      <c r="TQ14" s="687"/>
      <c r="TR14" s="687"/>
      <c r="TS14" s="687"/>
      <c r="TT14" s="687"/>
      <c r="TU14" s="687"/>
      <c r="TV14" s="687"/>
      <c r="TW14" s="687"/>
      <c r="TX14" s="687"/>
      <c r="TY14" s="687"/>
      <c r="TZ14" s="687"/>
      <c r="UA14" s="687"/>
      <c r="UB14" s="687"/>
      <c r="UC14" s="687"/>
      <c r="UD14" s="687"/>
      <c r="UE14" s="687"/>
      <c r="UF14" s="687"/>
      <c r="UG14" s="687"/>
      <c r="UH14" s="687"/>
      <c r="UI14" s="687"/>
      <c r="UJ14" s="687"/>
      <c r="UK14" s="687"/>
      <c r="UL14" s="687"/>
      <c r="UM14" s="687"/>
      <c r="UN14" s="687"/>
      <c r="UO14" s="687"/>
      <c r="UP14" s="687"/>
      <c r="UQ14" s="687"/>
      <c r="UR14" s="687"/>
      <c r="US14" s="687"/>
      <c r="UT14" s="687"/>
      <c r="UU14" s="687"/>
      <c r="UV14" s="687"/>
      <c r="UW14" s="687"/>
      <c r="UX14" s="687"/>
      <c r="UY14" s="687"/>
      <c r="UZ14" s="687"/>
      <c r="VA14" s="687"/>
      <c r="VB14" s="687"/>
      <c r="VC14" s="687"/>
      <c r="VD14" s="687"/>
      <c r="VE14" s="687"/>
      <c r="VF14" s="687"/>
      <c r="VG14" s="687"/>
      <c r="VH14" s="687"/>
      <c r="VI14" s="687"/>
      <c r="VJ14" s="687"/>
      <c r="VK14" s="687"/>
      <c r="VL14" s="687"/>
      <c r="VM14" s="687"/>
      <c r="VN14" s="687"/>
      <c r="VO14" s="687"/>
      <c r="VP14" s="687"/>
      <c r="VQ14" s="687"/>
      <c r="VR14" s="687"/>
      <c r="VS14" s="687"/>
      <c r="VT14" s="687"/>
      <c r="VU14" s="687"/>
      <c r="VV14" s="687"/>
      <c r="VW14" s="687"/>
      <c r="VX14" s="687"/>
      <c r="VY14" s="687"/>
      <c r="VZ14" s="687"/>
      <c r="WA14" s="687"/>
      <c r="WB14" s="687"/>
      <c r="WC14" s="687"/>
      <c r="WD14" s="687"/>
      <c r="WE14" s="687"/>
      <c r="WF14" s="687"/>
      <c r="WG14" s="687"/>
      <c r="WH14" s="687"/>
      <c r="WI14" s="687"/>
      <c r="WJ14" s="687"/>
      <c r="WK14" s="687"/>
      <c r="WL14" s="687"/>
      <c r="WM14" s="687"/>
      <c r="WN14" s="687"/>
      <c r="WO14" s="687"/>
      <c r="WP14" s="687"/>
      <c r="WQ14" s="687"/>
      <c r="WR14" s="687"/>
      <c r="WS14" s="687"/>
      <c r="WT14" s="687"/>
      <c r="WU14" s="687"/>
      <c r="WV14" s="687"/>
      <c r="WW14" s="687"/>
      <c r="WX14" s="687"/>
      <c r="WY14" s="687"/>
      <c r="WZ14" s="687"/>
      <c r="XA14" s="687"/>
      <c r="XB14" s="687"/>
      <c r="XC14" s="687"/>
      <c r="XD14" s="687"/>
      <c r="XE14" s="687"/>
      <c r="XF14" s="687"/>
      <c r="XG14" s="687"/>
      <c r="XH14" s="687"/>
      <c r="XI14" s="687"/>
      <c r="XJ14" s="687"/>
      <c r="XK14" s="687"/>
      <c r="XL14" s="687"/>
      <c r="XM14" s="687"/>
      <c r="XN14" s="687"/>
      <c r="XO14" s="687"/>
      <c r="XP14" s="687"/>
      <c r="XQ14" s="687"/>
      <c r="XR14" s="687"/>
      <c r="XS14" s="687"/>
      <c r="XT14" s="687"/>
      <c r="XU14" s="687"/>
      <c r="XV14" s="687"/>
      <c r="XW14" s="687"/>
      <c r="XX14" s="687"/>
      <c r="XY14" s="687"/>
      <c r="XZ14" s="687"/>
      <c r="YA14" s="687"/>
      <c r="YB14" s="687"/>
      <c r="YC14" s="687"/>
      <c r="YD14" s="687"/>
      <c r="YE14" s="687"/>
      <c r="YF14" s="687"/>
      <c r="YG14" s="687"/>
      <c r="YH14" s="687"/>
      <c r="YI14" s="687"/>
      <c r="YJ14" s="687"/>
      <c r="YK14" s="687"/>
      <c r="YL14" s="687"/>
      <c r="YM14" s="687"/>
      <c r="YN14" s="687"/>
      <c r="YO14" s="687"/>
      <c r="YP14" s="687"/>
      <c r="YQ14" s="687"/>
      <c r="YR14" s="687"/>
      <c r="YS14" s="687"/>
      <c r="YT14" s="687"/>
      <c r="YU14" s="687"/>
      <c r="YV14" s="687"/>
      <c r="YW14" s="687"/>
      <c r="YX14" s="687"/>
      <c r="YY14" s="687"/>
      <c r="YZ14" s="687"/>
      <c r="ZA14" s="687"/>
      <c r="ZB14" s="687"/>
      <c r="ZC14" s="687"/>
      <c r="ZD14" s="687"/>
      <c r="ZE14" s="687"/>
      <c r="ZF14" s="687"/>
      <c r="ZG14" s="687"/>
      <c r="ZH14" s="687"/>
      <c r="ZI14" s="687"/>
      <c r="ZJ14" s="687"/>
      <c r="ZK14" s="687"/>
      <c r="ZL14" s="687"/>
      <c r="ZM14" s="687"/>
      <c r="ZN14" s="687"/>
      <c r="ZO14" s="687"/>
      <c r="ZP14" s="687"/>
      <c r="ZQ14" s="687"/>
      <c r="ZR14" s="687"/>
      <c r="ZS14" s="687"/>
      <c r="ZT14" s="687"/>
      <c r="ZU14" s="687"/>
      <c r="ZV14" s="687"/>
      <c r="ZW14" s="687"/>
      <c r="ZX14" s="687"/>
      <c r="ZY14" s="687"/>
      <c r="ZZ14" s="687"/>
      <c r="AAA14" s="687"/>
      <c r="AAB14" s="687"/>
      <c r="AAC14" s="687"/>
      <c r="AAD14" s="687"/>
      <c r="AAE14" s="687"/>
      <c r="AAF14" s="687"/>
      <c r="AAG14" s="687"/>
      <c r="AAH14" s="687"/>
      <c r="AAI14" s="687"/>
      <c r="AAJ14" s="687"/>
      <c r="AAK14" s="687"/>
      <c r="AAL14" s="687"/>
      <c r="AAM14" s="687"/>
      <c r="AAN14" s="687"/>
      <c r="AAO14" s="687"/>
      <c r="AAP14" s="687"/>
      <c r="AAQ14" s="687"/>
      <c r="AAR14" s="687"/>
      <c r="AAS14" s="687"/>
      <c r="AAT14" s="687"/>
      <c r="AAU14" s="687"/>
      <c r="AAV14" s="687"/>
      <c r="AAW14" s="687"/>
      <c r="AAX14" s="687"/>
      <c r="AAY14" s="687"/>
      <c r="AAZ14" s="687"/>
      <c r="ABA14" s="687"/>
      <c r="ABB14" s="687"/>
      <c r="ABC14" s="687"/>
      <c r="ABD14" s="687"/>
      <c r="ABE14" s="687"/>
      <c r="ABF14" s="687"/>
      <c r="ABG14" s="687"/>
      <c r="ABH14" s="687"/>
      <c r="ABI14" s="687"/>
      <c r="ABJ14" s="687"/>
      <c r="ABK14" s="687"/>
      <c r="ABL14" s="687"/>
      <c r="ABM14" s="687"/>
      <c r="ABN14" s="687"/>
      <c r="ABO14" s="687"/>
      <c r="ABP14" s="687"/>
      <c r="ABQ14" s="687"/>
      <c r="ABR14" s="687"/>
      <c r="ABS14" s="687"/>
      <c r="ABT14" s="687"/>
      <c r="ABU14" s="687"/>
      <c r="ABV14" s="687"/>
      <c r="ABW14" s="687"/>
      <c r="ABX14" s="687"/>
      <c r="ABY14" s="687"/>
      <c r="ABZ14" s="687"/>
      <c r="ACA14" s="687"/>
      <c r="ACB14" s="687"/>
      <c r="ACC14" s="687"/>
      <c r="ACD14" s="687"/>
      <c r="ACE14" s="687"/>
      <c r="ACF14" s="687"/>
      <c r="ACG14" s="687"/>
      <c r="ACH14" s="687"/>
      <c r="ACI14" s="687"/>
      <c r="ACJ14" s="687"/>
      <c r="ACK14" s="687"/>
      <c r="ACL14" s="687"/>
      <c r="ACM14" s="687"/>
      <c r="ACN14" s="687"/>
      <c r="ACO14" s="687"/>
      <c r="ACP14" s="687"/>
      <c r="ACQ14" s="687"/>
      <c r="ACR14" s="687"/>
      <c r="ACS14" s="687"/>
      <c r="ACT14" s="687"/>
      <c r="ACU14" s="687"/>
      <c r="ACV14" s="687"/>
      <c r="ACW14" s="687"/>
      <c r="ACX14" s="687"/>
      <c r="ACY14" s="687"/>
      <c r="ACZ14" s="687"/>
      <c r="ADA14" s="687"/>
      <c r="ADB14" s="687"/>
      <c r="ADC14" s="687"/>
      <c r="ADD14" s="687"/>
      <c r="ADE14" s="687"/>
      <c r="ADF14" s="687"/>
      <c r="ADG14" s="687"/>
      <c r="ADH14" s="687"/>
      <c r="ADI14" s="687"/>
      <c r="ADJ14" s="687"/>
      <c r="ADK14" s="687"/>
      <c r="ADL14" s="687"/>
      <c r="ADM14" s="687"/>
      <c r="ADN14" s="687"/>
      <c r="ADO14" s="687"/>
      <c r="ADP14" s="687"/>
      <c r="ADQ14" s="687"/>
      <c r="ADR14" s="687"/>
      <c r="ADS14" s="687"/>
      <c r="ADT14" s="687"/>
      <c r="ADU14" s="687"/>
      <c r="ADV14" s="687"/>
      <c r="ADW14" s="687"/>
      <c r="ADX14" s="687"/>
      <c r="ADY14" s="687"/>
      <c r="ADZ14" s="687"/>
      <c r="AEA14" s="687"/>
      <c r="AEB14" s="687"/>
      <c r="AEC14" s="687"/>
      <c r="AED14" s="687"/>
      <c r="AEE14" s="687"/>
      <c r="AEF14" s="687"/>
      <c r="AEG14" s="687"/>
      <c r="AEH14" s="687"/>
      <c r="AEI14" s="687"/>
      <c r="AEJ14" s="687"/>
      <c r="AEK14" s="687"/>
      <c r="AEL14" s="687"/>
      <c r="AEM14" s="687"/>
      <c r="AEN14" s="687"/>
      <c r="AEO14" s="687"/>
      <c r="AEP14" s="687"/>
      <c r="AEQ14" s="687"/>
      <c r="AER14" s="687"/>
      <c r="AES14" s="687"/>
      <c r="AET14" s="687"/>
      <c r="AEU14" s="687"/>
      <c r="AEV14" s="687"/>
      <c r="AEW14" s="687"/>
      <c r="AEX14" s="687"/>
      <c r="AEY14" s="687"/>
      <c r="AEZ14" s="687"/>
      <c r="AFA14" s="687"/>
      <c r="AFB14" s="687"/>
      <c r="AFC14" s="687"/>
      <c r="AFD14" s="687"/>
      <c r="AFE14" s="687"/>
      <c r="AFF14" s="687"/>
      <c r="AFG14" s="687"/>
      <c r="AFH14" s="687"/>
      <c r="AFI14" s="687"/>
      <c r="AFJ14" s="687"/>
      <c r="AFK14" s="687"/>
      <c r="AFL14" s="687"/>
      <c r="AFM14" s="687"/>
      <c r="AFN14" s="687"/>
      <c r="AFO14" s="687"/>
      <c r="AFP14" s="687"/>
      <c r="AFQ14" s="687"/>
      <c r="AFR14" s="687"/>
      <c r="AFS14" s="687"/>
      <c r="AFT14" s="687"/>
      <c r="AFU14" s="687"/>
      <c r="AFV14" s="687"/>
      <c r="AFW14" s="687"/>
      <c r="AFX14" s="687"/>
      <c r="AFY14" s="687"/>
      <c r="AFZ14" s="687"/>
      <c r="AGA14" s="687"/>
      <c r="AGB14" s="687"/>
      <c r="AGC14" s="687"/>
      <c r="AGD14" s="687"/>
      <c r="AGE14" s="687"/>
      <c r="AGF14" s="687"/>
      <c r="AGG14" s="687"/>
      <c r="AGH14" s="687"/>
      <c r="AGI14" s="687"/>
      <c r="AGJ14" s="687"/>
      <c r="AGK14" s="687"/>
      <c r="AGL14" s="687"/>
      <c r="AGM14" s="687"/>
      <c r="AGN14" s="687"/>
      <c r="AGO14" s="687"/>
      <c r="AGP14" s="687"/>
      <c r="AGQ14" s="687"/>
      <c r="AGR14" s="687"/>
      <c r="AGS14" s="687"/>
      <c r="AGT14" s="687"/>
      <c r="AGU14" s="687"/>
      <c r="AGV14" s="687"/>
      <c r="AGW14" s="687"/>
      <c r="AGX14" s="687"/>
      <c r="AGY14" s="687"/>
      <c r="AGZ14" s="687"/>
      <c r="AHA14" s="687"/>
      <c r="AHB14" s="687"/>
      <c r="AHC14" s="687"/>
      <c r="AHD14" s="687"/>
      <c r="AHE14" s="687"/>
      <c r="AHF14" s="687"/>
      <c r="AHG14" s="687"/>
      <c r="AHH14" s="687"/>
      <c r="AHI14" s="687"/>
      <c r="AHJ14" s="687"/>
      <c r="AHK14" s="687"/>
      <c r="AHL14" s="687"/>
      <c r="AHM14" s="687"/>
      <c r="AHN14" s="687"/>
      <c r="AHO14" s="687"/>
      <c r="AHP14" s="687"/>
      <c r="AHQ14" s="687"/>
      <c r="AHR14" s="687"/>
      <c r="AHS14" s="687"/>
      <c r="AHT14" s="687"/>
      <c r="AHU14" s="687"/>
      <c r="AHV14" s="687"/>
      <c r="AHW14" s="687"/>
      <c r="AHX14" s="687"/>
      <c r="AHY14" s="687"/>
      <c r="AHZ14" s="687"/>
      <c r="AIA14" s="687"/>
      <c r="AIB14" s="687"/>
      <c r="AIC14" s="687"/>
      <c r="AID14" s="687"/>
      <c r="AIE14" s="687"/>
      <c r="AIF14" s="687"/>
      <c r="AIG14" s="687"/>
      <c r="AIH14" s="687"/>
      <c r="AII14" s="687"/>
      <c r="AIJ14" s="687"/>
      <c r="AIK14" s="687"/>
      <c r="AIL14" s="687"/>
      <c r="AIM14" s="687"/>
      <c r="AIN14" s="687"/>
      <c r="AIO14" s="687"/>
      <c r="AIP14" s="687"/>
      <c r="AIQ14" s="687"/>
      <c r="AIR14" s="687"/>
      <c r="AIS14" s="687"/>
      <c r="AIT14" s="687"/>
      <c r="AIU14" s="687"/>
      <c r="AIV14" s="687"/>
      <c r="AIW14" s="687"/>
      <c r="AIX14" s="687"/>
      <c r="AIY14" s="687"/>
      <c r="AIZ14" s="687"/>
      <c r="AJA14" s="687"/>
      <c r="AJB14" s="687"/>
      <c r="AJC14" s="687"/>
      <c r="AJD14" s="687"/>
      <c r="AJE14" s="687"/>
      <c r="AJF14" s="687"/>
      <c r="AJG14" s="687"/>
      <c r="AJH14" s="687"/>
      <c r="AJI14" s="687"/>
      <c r="AJJ14" s="687"/>
      <c r="AJK14" s="687"/>
      <c r="AJL14" s="687"/>
      <c r="AJM14" s="687"/>
      <c r="AJN14" s="687"/>
      <c r="AJO14" s="687"/>
      <c r="AJP14" s="687"/>
      <c r="AJQ14" s="687"/>
      <c r="AJR14" s="687"/>
      <c r="AJS14" s="687"/>
      <c r="AJT14" s="687"/>
      <c r="AJU14" s="687"/>
      <c r="AJV14" s="687"/>
      <c r="AJW14" s="687"/>
      <c r="AJX14" s="687"/>
      <c r="AJY14" s="687"/>
      <c r="AJZ14" s="687"/>
      <c r="AKA14" s="687"/>
      <c r="AKB14" s="687"/>
      <c r="AKC14" s="687"/>
      <c r="AKD14" s="687"/>
      <c r="AKE14" s="687"/>
      <c r="AKF14" s="687"/>
      <c r="AKG14" s="687"/>
      <c r="AKH14" s="687"/>
      <c r="AKI14" s="687"/>
      <c r="AKJ14" s="687"/>
      <c r="AKK14" s="687"/>
      <c r="AKL14" s="687"/>
      <c r="AKM14" s="687"/>
      <c r="AKN14" s="687"/>
      <c r="AKO14" s="687"/>
      <c r="AKP14" s="687"/>
      <c r="AKQ14" s="687"/>
      <c r="AKR14" s="687"/>
      <c r="AKS14" s="687"/>
      <c r="AKT14" s="687"/>
      <c r="AKU14" s="687"/>
      <c r="AKV14" s="687"/>
      <c r="AKW14" s="687"/>
      <c r="AKX14" s="687"/>
      <c r="AKY14" s="687"/>
      <c r="AKZ14" s="687"/>
      <c r="ALA14" s="687"/>
      <c r="ALB14" s="687"/>
      <c r="ALC14" s="687"/>
      <c r="ALD14" s="687"/>
      <c r="ALE14" s="687"/>
      <c r="ALF14" s="687"/>
      <c r="ALG14" s="687"/>
      <c r="ALH14" s="687"/>
      <c r="ALI14" s="687"/>
      <c r="ALJ14" s="687"/>
      <c r="ALK14" s="687"/>
      <c r="ALL14" s="687"/>
      <c r="ALM14" s="687"/>
      <c r="ALN14" s="687"/>
      <c r="ALO14" s="687"/>
      <c r="ALP14" s="687"/>
      <c r="ALQ14" s="687"/>
      <c r="ALR14" s="687"/>
      <c r="ALS14" s="687"/>
      <c r="ALT14" s="687"/>
      <c r="ALU14" s="687"/>
      <c r="ALV14" s="687"/>
      <c r="ALW14" s="687"/>
      <c r="ALX14" s="687"/>
      <c r="ALY14" s="687"/>
      <c r="ALZ14" s="687"/>
      <c r="AMA14" s="687"/>
      <c r="AMB14" s="687"/>
      <c r="AMC14" s="687"/>
      <c r="AMD14" s="687"/>
      <c r="AME14" s="687"/>
      <c r="AMF14" s="687"/>
      <c r="AMG14" s="687"/>
      <c r="AMH14" s="687"/>
      <c r="AMI14" s="687"/>
      <c r="AMJ14" s="687"/>
      <c r="AMK14" s="687"/>
      <c r="AML14" s="687"/>
      <c r="AMM14" s="687"/>
      <c r="AMN14" s="687"/>
      <c r="AMO14" s="687"/>
      <c r="AMP14" s="687"/>
      <c r="AMQ14" s="687"/>
      <c r="AMR14" s="687"/>
      <c r="AMS14" s="687"/>
      <c r="AMT14" s="687"/>
      <c r="AMU14" s="687"/>
      <c r="AMV14" s="687"/>
      <c r="AMW14" s="687"/>
      <c r="AMX14" s="687"/>
      <c r="AMY14" s="687"/>
      <c r="AMZ14" s="687"/>
      <c r="ANA14" s="687"/>
      <c r="ANB14" s="687"/>
      <c r="ANC14" s="687"/>
      <c r="AND14" s="687"/>
      <c r="ANE14" s="687"/>
      <c r="ANF14" s="687"/>
      <c r="ANG14" s="687"/>
      <c r="ANH14" s="687"/>
      <c r="ANI14" s="687"/>
      <c r="ANJ14" s="687"/>
      <c r="ANK14" s="687"/>
      <c r="ANL14" s="687"/>
      <c r="ANM14" s="687"/>
      <c r="ANN14" s="687"/>
      <c r="ANO14" s="687"/>
      <c r="ANP14" s="687"/>
      <c r="ANQ14" s="687"/>
      <c r="ANR14" s="687"/>
      <c r="ANS14" s="687"/>
      <c r="ANT14" s="687"/>
      <c r="ANU14" s="687"/>
      <c r="ANV14" s="687"/>
      <c r="ANW14" s="687"/>
      <c r="ANX14" s="687"/>
      <c r="ANY14" s="687"/>
      <c r="ANZ14" s="687"/>
      <c r="AOA14" s="687"/>
      <c r="AOB14" s="687"/>
      <c r="AOC14" s="687"/>
      <c r="AOD14" s="687"/>
      <c r="AOE14" s="687"/>
      <c r="AOF14" s="687"/>
      <c r="AOG14" s="687"/>
      <c r="AOH14" s="687"/>
      <c r="AOI14" s="687"/>
      <c r="AOJ14" s="687"/>
      <c r="AOK14" s="687"/>
      <c r="AOL14" s="687"/>
      <c r="AOM14" s="687"/>
      <c r="AON14" s="687"/>
      <c r="AOO14" s="687"/>
      <c r="AOP14" s="687"/>
      <c r="AOQ14" s="687"/>
      <c r="AOR14" s="687"/>
      <c r="AOS14" s="687"/>
      <c r="AOT14" s="687"/>
      <c r="AOU14" s="687"/>
      <c r="AOV14" s="687"/>
      <c r="AOW14" s="687"/>
      <c r="AOX14" s="687"/>
      <c r="AOY14" s="687"/>
      <c r="AOZ14" s="687"/>
      <c r="APA14" s="687"/>
      <c r="APB14" s="687"/>
      <c r="APC14" s="687"/>
      <c r="APD14" s="687"/>
      <c r="APE14" s="687"/>
      <c r="APF14" s="687"/>
      <c r="APG14" s="687"/>
      <c r="APH14" s="687"/>
      <c r="API14" s="687"/>
      <c r="APJ14" s="687"/>
      <c r="APK14" s="687"/>
      <c r="APL14" s="687"/>
      <c r="APM14" s="687"/>
      <c r="APN14" s="687"/>
      <c r="APO14" s="687"/>
      <c r="APP14" s="687"/>
      <c r="APQ14" s="687"/>
      <c r="APR14" s="687"/>
      <c r="APS14" s="687"/>
      <c r="APT14" s="687"/>
      <c r="APU14" s="687"/>
      <c r="APV14" s="687"/>
      <c r="APW14" s="687"/>
      <c r="APX14" s="687"/>
      <c r="APY14" s="687"/>
      <c r="APZ14" s="687"/>
      <c r="AQA14" s="687"/>
      <c r="AQB14" s="687"/>
      <c r="AQC14" s="687"/>
      <c r="AQD14" s="687"/>
      <c r="AQE14" s="687"/>
      <c r="AQF14" s="687"/>
      <c r="AQG14" s="687"/>
      <c r="AQH14" s="687"/>
      <c r="AQI14" s="687"/>
      <c r="AQJ14" s="687"/>
      <c r="AQK14" s="687"/>
      <c r="AQL14" s="687"/>
      <c r="AQM14" s="687"/>
      <c r="AQN14" s="687"/>
      <c r="AQO14" s="687"/>
      <c r="AQP14" s="687"/>
      <c r="AQQ14" s="687"/>
      <c r="AQR14" s="687"/>
      <c r="AQS14" s="687"/>
      <c r="AQT14" s="687"/>
      <c r="AQU14" s="687"/>
      <c r="AQV14" s="687"/>
      <c r="AQW14" s="687"/>
      <c r="AQX14" s="687"/>
      <c r="AQY14" s="687"/>
      <c r="AQZ14" s="687"/>
      <c r="ARA14" s="687"/>
      <c r="ARB14" s="687"/>
      <c r="ARC14" s="687"/>
      <c r="ARD14" s="687"/>
      <c r="ARE14" s="687"/>
      <c r="ARF14" s="687"/>
      <c r="ARG14" s="687"/>
      <c r="ARH14" s="687"/>
      <c r="ARI14" s="687"/>
      <c r="ARJ14" s="687"/>
      <c r="ARK14" s="687"/>
      <c r="ARL14" s="687"/>
      <c r="ARM14" s="687"/>
      <c r="ARN14" s="687"/>
      <c r="ARO14" s="687"/>
      <c r="ARP14" s="687"/>
      <c r="ARQ14" s="687"/>
      <c r="ARR14" s="687"/>
      <c r="ARS14" s="687"/>
      <c r="ART14" s="687"/>
      <c r="ARU14" s="687"/>
      <c r="ARV14" s="687"/>
      <c r="ARW14" s="687"/>
      <c r="ARX14" s="687"/>
      <c r="ARY14" s="687"/>
      <c r="ARZ14" s="687"/>
      <c r="ASA14" s="687"/>
      <c r="ASB14" s="687"/>
      <c r="ASC14" s="687"/>
      <c r="ASD14" s="687"/>
      <c r="ASE14" s="687"/>
      <c r="ASF14" s="687"/>
      <c r="ASG14" s="687"/>
      <c r="ASH14" s="687"/>
      <c r="ASI14" s="687"/>
      <c r="ASJ14" s="687"/>
      <c r="ASK14" s="687"/>
      <c r="ASL14" s="687"/>
      <c r="ASM14" s="687"/>
      <c r="ASN14" s="687"/>
      <c r="ASO14" s="687"/>
      <c r="ASP14" s="687"/>
      <c r="ASQ14" s="687"/>
      <c r="ASR14" s="687"/>
      <c r="ASS14" s="687"/>
      <c r="AST14" s="687"/>
      <c r="ASU14" s="687"/>
      <c r="ASV14" s="687"/>
      <c r="ASW14" s="687"/>
      <c r="ASX14" s="687"/>
      <c r="ASY14" s="687"/>
      <c r="ASZ14" s="687"/>
      <c r="ATA14" s="687"/>
      <c r="ATB14" s="687"/>
      <c r="ATC14" s="687"/>
      <c r="ATD14" s="687"/>
      <c r="ATE14" s="687"/>
      <c r="ATF14" s="687"/>
      <c r="ATG14" s="687"/>
      <c r="ATH14" s="687"/>
      <c r="ATI14" s="687"/>
      <c r="ATJ14" s="687"/>
      <c r="ATK14" s="687"/>
      <c r="ATL14" s="687"/>
      <c r="ATM14" s="687"/>
      <c r="ATN14" s="687"/>
      <c r="ATO14" s="687"/>
      <c r="ATP14" s="687"/>
      <c r="ATQ14" s="687"/>
      <c r="ATR14" s="687"/>
      <c r="ATS14" s="687"/>
      <c r="ATT14" s="687"/>
      <c r="ATU14" s="687"/>
      <c r="ATV14" s="687"/>
      <c r="ATW14" s="687"/>
      <c r="ATX14" s="687"/>
      <c r="ATY14" s="687"/>
      <c r="ATZ14" s="687"/>
      <c r="AUA14" s="687"/>
      <c r="AUB14" s="687"/>
      <c r="AUC14" s="687"/>
      <c r="AUD14" s="687"/>
      <c r="AUE14" s="687"/>
      <c r="AUF14" s="687"/>
      <c r="AUG14" s="687"/>
      <c r="AUH14" s="687"/>
      <c r="AUI14" s="687"/>
      <c r="AUJ14" s="687"/>
      <c r="AUK14" s="687"/>
      <c r="AUL14" s="687"/>
      <c r="AUM14" s="687"/>
      <c r="AUN14" s="687"/>
      <c r="AUO14" s="687"/>
      <c r="AUP14" s="687"/>
      <c r="AUQ14" s="687"/>
      <c r="AUR14" s="687"/>
      <c r="AUS14" s="687"/>
      <c r="AUT14" s="687"/>
      <c r="AUU14" s="687"/>
      <c r="AUV14" s="687"/>
      <c r="AUW14" s="687"/>
      <c r="AUX14" s="687"/>
      <c r="AUY14" s="687"/>
      <c r="AUZ14" s="687"/>
      <c r="AVA14" s="687"/>
      <c r="AVB14" s="687"/>
      <c r="AVC14" s="687"/>
      <c r="AVD14" s="687"/>
      <c r="AVE14" s="687"/>
      <c r="AVF14" s="687"/>
      <c r="AVG14" s="687"/>
      <c r="AVH14" s="687"/>
      <c r="AVI14" s="687"/>
      <c r="AVJ14" s="687"/>
      <c r="AVK14" s="687"/>
      <c r="AVL14" s="687"/>
      <c r="AVM14" s="687"/>
      <c r="AVN14" s="687"/>
      <c r="AVO14" s="687"/>
      <c r="AVP14" s="687"/>
      <c r="AVQ14" s="687"/>
      <c r="AVR14" s="687"/>
      <c r="AVS14" s="687"/>
      <c r="AVT14" s="687"/>
      <c r="AVU14" s="687"/>
      <c r="AVV14" s="687"/>
      <c r="AVW14" s="687"/>
      <c r="AVX14" s="687"/>
      <c r="AVY14" s="687"/>
      <c r="AVZ14" s="687"/>
      <c r="AWA14" s="687"/>
      <c r="AWB14" s="687"/>
      <c r="AWC14" s="687"/>
      <c r="AWD14" s="687"/>
      <c r="AWE14" s="687"/>
      <c r="AWF14" s="687"/>
      <c r="AWG14" s="687"/>
      <c r="AWH14" s="687"/>
      <c r="AWI14" s="687"/>
      <c r="AWJ14" s="687"/>
      <c r="AWK14" s="687"/>
      <c r="AWL14" s="687"/>
      <c r="AWM14" s="687"/>
      <c r="AWN14" s="687"/>
      <c r="AWO14" s="687"/>
      <c r="AWP14" s="687"/>
      <c r="AWQ14" s="687"/>
      <c r="AWR14" s="687"/>
      <c r="AWS14" s="687"/>
      <c r="AWT14" s="687"/>
      <c r="AWU14" s="687"/>
      <c r="AWV14" s="687"/>
      <c r="AWW14" s="687"/>
      <c r="AWX14" s="687"/>
      <c r="AWY14" s="687"/>
      <c r="AWZ14" s="687"/>
      <c r="AXA14" s="687"/>
      <c r="AXB14" s="687"/>
      <c r="AXC14" s="687"/>
      <c r="AXD14" s="687"/>
      <c r="AXE14" s="687"/>
      <c r="AXF14" s="687"/>
      <c r="AXG14" s="687"/>
      <c r="AXH14" s="687"/>
      <c r="AXI14" s="687"/>
      <c r="AXJ14" s="687"/>
      <c r="AXK14" s="687"/>
      <c r="AXL14" s="687"/>
      <c r="AXM14" s="687"/>
      <c r="AXN14" s="687"/>
      <c r="AXO14" s="687"/>
      <c r="AXP14" s="687"/>
      <c r="AXQ14" s="687"/>
      <c r="AXR14" s="687"/>
      <c r="AXS14" s="687"/>
      <c r="AXT14" s="687"/>
      <c r="AXU14" s="687"/>
      <c r="AXV14" s="687"/>
      <c r="AXW14" s="687"/>
      <c r="AXX14" s="687"/>
      <c r="AXY14" s="687"/>
      <c r="AXZ14" s="687"/>
      <c r="AYA14" s="687"/>
      <c r="AYB14" s="687"/>
      <c r="AYC14" s="687"/>
      <c r="AYD14" s="687"/>
      <c r="AYE14" s="687"/>
      <c r="AYF14" s="687"/>
      <c r="AYG14" s="687"/>
      <c r="AYH14" s="687"/>
      <c r="AYI14" s="687"/>
      <c r="AYJ14" s="687"/>
      <c r="AYK14" s="687"/>
      <c r="AYL14" s="687"/>
      <c r="AYM14" s="687"/>
      <c r="AYN14" s="687"/>
      <c r="AYO14" s="687"/>
      <c r="AYP14" s="687"/>
      <c r="AYQ14" s="687"/>
      <c r="AYR14" s="687"/>
      <c r="AYS14" s="687"/>
      <c r="AYT14" s="687"/>
      <c r="AYU14" s="687"/>
      <c r="AYV14" s="687"/>
      <c r="AYW14" s="687"/>
      <c r="AYX14" s="687"/>
      <c r="AYY14" s="687"/>
      <c r="AYZ14" s="687"/>
      <c r="AZA14" s="687"/>
      <c r="AZB14" s="687"/>
      <c r="AZC14" s="687"/>
      <c r="AZD14" s="687"/>
      <c r="AZE14" s="687"/>
      <c r="AZF14" s="687"/>
      <c r="AZG14" s="687"/>
      <c r="AZH14" s="687"/>
      <c r="AZI14" s="687"/>
      <c r="AZJ14" s="687"/>
      <c r="AZK14" s="687"/>
      <c r="AZL14" s="687"/>
      <c r="AZM14" s="687"/>
      <c r="AZN14" s="687"/>
      <c r="AZO14" s="687"/>
      <c r="AZP14" s="687"/>
      <c r="AZQ14" s="687"/>
      <c r="AZR14" s="687"/>
      <c r="AZS14" s="687"/>
      <c r="AZT14" s="687"/>
      <c r="AZU14" s="687"/>
      <c r="AZV14" s="687"/>
      <c r="AZW14" s="687"/>
      <c r="AZX14" s="687"/>
      <c r="AZY14" s="687"/>
      <c r="AZZ14" s="687"/>
      <c r="BAA14" s="687"/>
      <c r="BAB14" s="687"/>
      <c r="BAC14" s="687"/>
      <c r="BAD14" s="687"/>
      <c r="BAE14" s="687"/>
      <c r="BAF14" s="687"/>
      <c r="BAG14" s="687"/>
      <c r="BAH14" s="687"/>
      <c r="BAI14" s="687"/>
      <c r="BAJ14" s="687"/>
      <c r="BAK14" s="687"/>
      <c r="BAL14" s="687"/>
      <c r="BAM14" s="687"/>
      <c r="BAN14" s="687"/>
      <c r="BAO14" s="687"/>
      <c r="BAP14" s="687"/>
      <c r="BAQ14" s="687"/>
      <c r="BAR14" s="687"/>
      <c r="BAS14" s="687"/>
      <c r="BAT14" s="687"/>
      <c r="BAU14" s="687"/>
      <c r="BAV14" s="687"/>
      <c r="BAW14" s="687"/>
      <c r="BAX14" s="687"/>
      <c r="BAY14" s="687"/>
      <c r="BAZ14" s="687"/>
      <c r="BBA14" s="687"/>
      <c r="BBB14" s="687"/>
      <c r="BBC14" s="687"/>
      <c r="BBD14" s="687"/>
      <c r="BBE14" s="687"/>
      <c r="BBF14" s="687"/>
      <c r="BBG14" s="687"/>
      <c r="BBH14" s="687"/>
      <c r="BBI14" s="687"/>
      <c r="BBJ14" s="687"/>
      <c r="BBK14" s="687"/>
      <c r="BBL14" s="687"/>
      <c r="BBM14" s="687"/>
      <c r="BBN14" s="687"/>
      <c r="BBO14" s="687"/>
      <c r="BBP14" s="687"/>
      <c r="BBQ14" s="687"/>
      <c r="BBR14" s="687"/>
      <c r="BBS14" s="687"/>
      <c r="BBT14" s="687"/>
      <c r="BBU14" s="687"/>
      <c r="BBV14" s="687"/>
      <c r="BBW14" s="687"/>
      <c r="BBX14" s="687"/>
      <c r="BBY14" s="687"/>
      <c r="BBZ14" s="687"/>
      <c r="BCA14" s="687"/>
      <c r="BCB14" s="687"/>
      <c r="BCC14" s="687"/>
      <c r="BCD14" s="687"/>
      <c r="BCE14" s="687"/>
      <c r="BCF14" s="687"/>
      <c r="BCG14" s="687"/>
      <c r="BCH14" s="687"/>
      <c r="BCI14" s="687"/>
      <c r="BCJ14" s="687"/>
      <c r="BCK14" s="687"/>
      <c r="BCL14" s="687"/>
      <c r="BCM14" s="687"/>
      <c r="BCN14" s="687"/>
      <c r="BCO14" s="687"/>
      <c r="BCP14" s="687"/>
      <c r="BCQ14" s="687"/>
      <c r="BCR14" s="687"/>
      <c r="BCS14" s="687"/>
      <c r="BCT14" s="687"/>
      <c r="BCU14" s="687"/>
      <c r="BCV14" s="687"/>
      <c r="BCW14" s="687"/>
      <c r="BCX14" s="687"/>
      <c r="BCY14" s="687"/>
      <c r="BCZ14" s="687"/>
      <c r="BDA14" s="687"/>
      <c r="BDB14" s="687"/>
      <c r="BDC14" s="687"/>
      <c r="BDD14" s="687"/>
      <c r="BDE14" s="687"/>
      <c r="BDF14" s="687"/>
      <c r="BDG14" s="687"/>
      <c r="BDH14" s="687"/>
      <c r="BDI14" s="687"/>
      <c r="BDJ14" s="687"/>
      <c r="BDK14" s="687"/>
      <c r="BDL14" s="687"/>
      <c r="BDM14" s="687"/>
      <c r="BDN14" s="687"/>
      <c r="BDO14" s="687"/>
      <c r="BDP14" s="687"/>
      <c r="BDQ14" s="687"/>
      <c r="BDR14" s="687"/>
      <c r="BDS14" s="687"/>
      <c r="BDT14" s="687"/>
      <c r="BDU14" s="687"/>
      <c r="BDV14" s="687"/>
      <c r="BDW14" s="687"/>
      <c r="BDX14" s="687"/>
      <c r="BDY14" s="687"/>
      <c r="BDZ14" s="687"/>
      <c r="BEA14" s="687"/>
      <c r="BEB14" s="687"/>
      <c r="BEC14" s="687"/>
      <c r="BED14" s="687"/>
      <c r="BEE14" s="687"/>
      <c r="BEF14" s="687"/>
      <c r="BEG14" s="687"/>
      <c r="BEH14" s="687"/>
      <c r="BEI14" s="687"/>
      <c r="BEJ14" s="687"/>
      <c r="BEK14" s="687"/>
      <c r="BEL14" s="687"/>
      <c r="BEM14" s="687"/>
      <c r="BEN14" s="687"/>
      <c r="BEO14" s="687"/>
      <c r="BEP14" s="687"/>
      <c r="BEQ14" s="687"/>
      <c r="BER14" s="687"/>
      <c r="BES14" s="687"/>
      <c r="BET14" s="687"/>
      <c r="BEU14" s="687"/>
      <c r="BEV14" s="687"/>
      <c r="BEW14" s="687"/>
      <c r="BEX14" s="687"/>
      <c r="BEY14" s="687"/>
      <c r="BEZ14" s="687"/>
      <c r="BFA14" s="687"/>
      <c r="BFB14" s="687"/>
      <c r="BFC14" s="687"/>
      <c r="BFD14" s="687"/>
      <c r="BFE14" s="687"/>
      <c r="BFF14" s="687"/>
      <c r="BFG14" s="687"/>
      <c r="BFH14" s="687"/>
      <c r="BFI14" s="687"/>
      <c r="BFJ14" s="687"/>
      <c r="BFK14" s="687"/>
      <c r="BFL14" s="687"/>
      <c r="BFM14" s="687"/>
      <c r="BFN14" s="687"/>
      <c r="BFO14" s="687"/>
      <c r="BFP14" s="687"/>
      <c r="BFQ14" s="687"/>
      <c r="BFR14" s="687"/>
      <c r="BFS14" s="687"/>
      <c r="BFT14" s="687"/>
      <c r="BFU14" s="687"/>
      <c r="BFV14" s="687"/>
      <c r="BFW14" s="687"/>
      <c r="BFX14" s="687"/>
      <c r="BFY14" s="687"/>
      <c r="BFZ14" s="687"/>
      <c r="BGA14" s="687"/>
      <c r="BGB14" s="687"/>
      <c r="BGC14" s="687"/>
      <c r="BGD14" s="687"/>
      <c r="BGE14" s="687"/>
      <c r="BGF14" s="687"/>
      <c r="BGG14" s="687"/>
      <c r="BGH14" s="687"/>
      <c r="BGI14" s="687"/>
      <c r="BGJ14" s="687"/>
      <c r="BGK14" s="687"/>
      <c r="BGL14" s="687"/>
      <c r="BGM14" s="687"/>
      <c r="BGN14" s="687"/>
      <c r="BGO14" s="687"/>
      <c r="BGP14" s="687"/>
      <c r="BGQ14" s="687"/>
      <c r="BGR14" s="687"/>
      <c r="BGS14" s="687"/>
      <c r="BGT14" s="687"/>
      <c r="BGU14" s="687"/>
      <c r="BGV14" s="687"/>
      <c r="BGW14" s="687"/>
      <c r="BGX14" s="687"/>
      <c r="BGY14" s="687"/>
      <c r="BGZ14" s="687"/>
      <c r="BHA14" s="687"/>
      <c r="BHB14" s="687"/>
      <c r="BHC14" s="687"/>
      <c r="BHD14" s="687"/>
      <c r="BHE14" s="687"/>
      <c r="BHF14" s="687"/>
      <c r="BHG14" s="687"/>
      <c r="BHH14" s="687"/>
      <c r="BHI14" s="687"/>
      <c r="BHJ14" s="687"/>
      <c r="BHK14" s="687"/>
      <c r="BHL14" s="687"/>
      <c r="BHM14" s="687"/>
      <c r="BHN14" s="687"/>
      <c r="BHO14" s="687"/>
      <c r="BHP14" s="687"/>
      <c r="BHQ14" s="687"/>
      <c r="BHR14" s="687"/>
      <c r="BHS14" s="687"/>
      <c r="BHT14" s="687"/>
      <c r="BHU14" s="687"/>
      <c r="BHV14" s="687"/>
      <c r="BHW14" s="687"/>
      <c r="BHX14" s="687"/>
      <c r="BHY14" s="687"/>
      <c r="BHZ14" s="687"/>
      <c r="BIA14" s="687"/>
      <c r="BIB14" s="687"/>
      <c r="BIC14" s="687"/>
      <c r="BID14" s="687"/>
      <c r="BIE14" s="687"/>
      <c r="BIF14" s="687"/>
      <c r="BIG14" s="687"/>
      <c r="BIH14" s="687"/>
      <c r="BII14" s="687"/>
      <c r="BIJ14" s="687"/>
      <c r="BIK14" s="687"/>
      <c r="BIL14" s="687"/>
      <c r="BIM14" s="687"/>
      <c r="BIN14" s="687"/>
      <c r="BIO14" s="687"/>
      <c r="BIP14" s="687"/>
      <c r="BIQ14" s="687"/>
      <c r="BIR14" s="687"/>
      <c r="BIS14" s="687"/>
      <c r="BIT14" s="687"/>
      <c r="BIU14" s="687"/>
      <c r="BIV14" s="687"/>
      <c r="BIW14" s="687"/>
      <c r="BIX14" s="687"/>
      <c r="BIY14" s="687"/>
      <c r="BIZ14" s="687"/>
      <c r="BJA14" s="687"/>
      <c r="BJB14" s="687"/>
      <c r="BJC14" s="687"/>
      <c r="BJD14" s="687"/>
      <c r="BJE14" s="687"/>
      <c r="BJF14" s="687"/>
      <c r="BJG14" s="687"/>
      <c r="BJH14" s="687"/>
      <c r="BJI14" s="687"/>
      <c r="BJJ14" s="687"/>
      <c r="BJK14" s="687"/>
      <c r="BJL14" s="687"/>
      <c r="BJM14" s="687"/>
      <c r="BJN14" s="687"/>
      <c r="BJO14" s="687"/>
      <c r="BJP14" s="687"/>
      <c r="BJQ14" s="687"/>
      <c r="BJR14" s="687"/>
      <c r="BJS14" s="687"/>
      <c r="BJT14" s="687"/>
      <c r="BJU14" s="687"/>
      <c r="BJV14" s="687"/>
      <c r="BJW14" s="687"/>
      <c r="BJX14" s="687"/>
      <c r="BJY14" s="687"/>
      <c r="BJZ14" s="687"/>
      <c r="BKA14" s="687"/>
      <c r="BKB14" s="687"/>
      <c r="BKC14" s="687"/>
      <c r="BKD14" s="687"/>
      <c r="BKE14" s="687"/>
      <c r="BKF14" s="687"/>
      <c r="BKG14" s="687"/>
      <c r="BKH14" s="687"/>
      <c r="BKI14" s="687"/>
      <c r="BKJ14" s="687"/>
      <c r="BKK14" s="687"/>
      <c r="BKL14" s="687"/>
      <c r="BKM14" s="687"/>
      <c r="BKN14" s="687"/>
      <c r="BKO14" s="687"/>
      <c r="BKP14" s="687"/>
      <c r="BKQ14" s="687"/>
      <c r="BKR14" s="687"/>
      <c r="BKS14" s="687"/>
      <c r="BKT14" s="687"/>
      <c r="BKU14" s="687"/>
      <c r="BKV14" s="687"/>
      <c r="BKW14" s="687"/>
      <c r="BKX14" s="687"/>
      <c r="BKY14" s="687"/>
      <c r="BKZ14" s="687"/>
      <c r="BLA14" s="687"/>
      <c r="BLB14" s="687"/>
      <c r="BLC14" s="687"/>
      <c r="BLD14" s="687"/>
      <c r="BLE14" s="687"/>
      <c r="BLF14" s="687"/>
      <c r="BLG14" s="687"/>
      <c r="BLH14" s="687"/>
      <c r="BLI14" s="687"/>
      <c r="BLJ14" s="687"/>
      <c r="BLK14" s="687"/>
      <c r="BLL14" s="687"/>
      <c r="BLM14" s="687"/>
      <c r="BLN14" s="687"/>
      <c r="BLO14" s="687"/>
      <c r="BLP14" s="687"/>
      <c r="BLQ14" s="687"/>
      <c r="BLR14" s="687"/>
      <c r="BLS14" s="687"/>
      <c r="BLT14" s="687"/>
      <c r="BLU14" s="687"/>
      <c r="BLV14" s="687"/>
      <c r="BLW14" s="687"/>
      <c r="BLX14" s="687"/>
      <c r="BLY14" s="687"/>
      <c r="BLZ14" s="687"/>
      <c r="BMA14" s="687"/>
      <c r="BMB14" s="687"/>
      <c r="BMC14" s="687"/>
      <c r="BMD14" s="687"/>
      <c r="BME14" s="687"/>
      <c r="BMF14" s="687"/>
      <c r="BMG14" s="687"/>
      <c r="BMH14" s="687"/>
      <c r="BMI14" s="687"/>
      <c r="BMJ14" s="687"/>
      <c r="BMK14" s="687"/>
      <c r="BML14" s="687"/>
      <c r="BMM14" s="687"/>
      <c r="BMN14" s="687"/>
      <c r="BMO14" s="687"/>
      <c r="BMP14" s="687"/>
      <c r="BMQ14" s="687"/>
      <c r="BMR14" s="687"/>
      <c r="BMS14" s="687"/>
      <c r="BMT14" s="687"/>
      <c r="BMU14" s="687"/>
      <c r="BMV14" s="687"/>
      <c r="BMW14" s="687"/>
      <c r="BMX14" s="687"/>
      <c r="BMY14" s="687"/>
      <c r="BMZ14" s="687"/>
      <c r="BNA14" s="687"/>
      <c r="BNB14" s="687"/>
      <c r="BNC14" s="687"/>
      <c r="BND14" s="687"/>
      <c r="BNE14" s="687"/>
      <c r="BNF14" s="687"/>
      <c r="BNG14" s="687"/>
      <c r="BNH14" s="687"/>
      <c r="BNI14" s="687"/>
      <c r="BNJ14" s="687"/>
      <c r="BNK14" s="687"/>
      <c r="BNL14" s="687"/>
      <c r="BNM14" s="687"/>
      <c r="BNN14" s="687"/>
      <c r="BNO14" s="687"/>
      <c r="BNP14" s="687"/>
      <c r="BNQ14" s="687"/>
      <c r="BNR14" s="687"/>
      <c r="BNS14" s="687"/>
      <c r="BNT14" s="687"/>
      <c r="BNU14" s="687"/>
      <c r="BNV14" s="687"/>
      <c r="BNW14" s="687"/>
      <c r="BNX14" s="687"/>
      <c r="BNY14" s="687"/>
      <c r="BNZ14" s="687"/>
      <c r="BOA14" s="687"/>
      <c r="BOB14" s="687"/>
      <c r="BOC14" s="687"/>
      <c r="BOD14" s="687"/>
      <c r="BOE14" s="687"/>
      <c r="BOF14" s="687"/>
      <c r="BOG14" s="687"/>
      <c r="BOH14" s="687"/>
      <c r="BOI14" s="687"/>
      <c r="BOJ14" s="687"/>
      <c r="BOK14" s="687"/>
      <c r="BOL14" s="687"/>
      <c r="BOM14" s="687"/>
      <c r="BON14" s="687"/>
      <c r="BOO14" s="687"/>
      <c r="BOP14" s="687"/>
      <c r="BOQ14" s="687"/>
      <c r="BOR14" s="687"/>
      <c r="BOS14" s="687"/>
      <c r="BOT14" s="687"/>
      <c r="BOU14" s="687"/>
      <c r="BOV14" s="687"/>
      <c r="BOW14" s="687"/>
      <c r="BOX14" s="687"/>
      <c r="BOY14" s="687"/>
      <c r="BOZ14" s="687"/>
      <c r="BPA14" s="687"/>
      <c r="BPB14" s="687"/>
      <c r="BPC14" s="687"/>
      <c r="BPD14" s="687"/>
      <c r="BPE14" s="687"/>
      <c r="BPF14" s="687"/>
      <c r="BPG14" s="687"/>
      <c r="BPH14" s="687"/>
      <c r="BPI14" s="687"/>
      <c r="BPJ14" s="687"/>
      <c r="BPK14" s="687"/>
      <c r="BPL14" s="687"/>
      <c r="BPM14" s="687"/>
      <c r="BPN14" s="687"/>
      <c r="BPO14" s="687"/>
      <c r="BPP14" s="687"/>
      <c r="BPQ14" s="687"/>
      <c r="BPR14" s="687"/>
      <c r="BPS14" s="687"/>
      <c r="BPT14" s="687"/>
      <c r="BPU14" s="687"/>
      <c r="BPV14" s="687"/>
      <c r="BPW14" s="687"/>
      <c r="BPX14" s="687"/>
      <c r="BPY14" s="687"/>
      <c r="BPZ14" s="687"/>
      <c r="BQA14" s="687"/>
      <c r="BQB14" s="687"/>
      <c r="BQC14" s="687"/>
      <c r="BQD14" s="687"/>
      <c r="BQE14" s="687"/>
      <c r="BQF14" s="687"/>
      <c r="BQG14" s="687"/>
      <c r="BQH14" s="687"/>
      <c r="BQI14" s="687"/>
      <c r="BQJ14" s="687"/>
      <c r="BQK14" s="687"/>
      <c r="BQL14" s="687"/>
      <c r="BQM14" s="687"/>
      <c r="BQN14" s="687"/>
      <c r="BQO14" s="687"/>
      <c r="BQP14" s="687"/>
      <c r="BQQ14" s="687"/>
      <c r="BQR14" s="687"/>
      <c r="BQS14" s="687"/>
      <c r="BQT14" s="687"/>
      <c r="BQU14" s="687"/>
      <c r="BQV14" s="687"/>
      <c r="BQW14" s="687"/>
      <c r="BQX14" s="687"/>
      <c r="BQY14" s="687"/>
      <c r="BQZ14" s="687"/>
      <c r="BRA14" s="687"/>
      <c r="BRB14" s="687"/>
      <c r="BRC14" s="687"/>
      <c r="BRD14" s="687"/>
      <c r="BRE14" s="687"/>
      <c r="BRF14" s="687"/>
      <c r="BRG14" s="687"/>
      <c r="BRH14" s="687"/>
      <c r="BRI14" s="687"/>
      <c r="BRJ14" s="687"/>
      <c r="BRK14" s="687"/>
      <c r="BRL14" s="687"/>
      <c r="BRM14" s="687"/>
      <c r="BRN14" s="687"/>
      <c r="BRO14" s="687"/>
      <c r="BRP14" s="687"/>
      <c r="BRQ14" s="687"/>
      <c r="BRR14" s="687"/>
      <c r="BRS14" s="687"/>
      <c r="BRT14" s="687"/>
      <c r="BRU14" s="687"/>
      <c r="BRV14" s="687"/>
      <c r="BRW14" s="687"/>
      <c r="BRX14" s="687"/>
      <c r="BRY14" s="687"/>
      <c r="BRZ14" s="687"/>
      <c r="BSA14" s="687"/>
      <c r="BSB14" s="687"/>
      <c r="BSC14" s="687"/>
      <c r="BSD14" s="687"/>
      <c r="BSE14" s="687"/>
      <c r="BSF14" s="687"/>
      <c r="BSG14" s="687"/>
      <c r="BSH14" s="687"/>
      <c r="BSI14" s="687"/>
      <c r="BSJ14" s="687"/>
      <c r="BSK14" s="687"/>
      <c r="BSL14" s="687"/>
      <c r="BSM14" s="687"/>
      <c r="BSN14" s="687"/>
      <c r="BSO14" s="687"/>
      <c r="BSP14" s="687"/>
      <c r="BSQ14" s="687"/>
      <c r="BSR14" s="687"/>
      <c r="BSS14" s="687"/>
      <c r="BST14" s="687"/>
      <c r="BSU14" s="687"/>
      <c r="BSV14" s="687"/>
      <c r="BSW14" s="687"/>
      <c r="BSX14" s="687"/>
      <c r="BSY14" s="687"/>
      <c r="BSZ14" s="687"/>
      <c r="BTA14" s="687"/>
      <c r="BTB14" s="687"/>
      <c r="BTC14" s="687"/>
      <c r="BTD14" s="687"/>
      <c r="BTE14" s="687"/>
      <c r="BTF14" s="687"/>
      <c r="BTG14" s="687"/>
      <c r="BTH14" s="687"/>
      <c r="BTI14" s="687"/>
      <c r="BTJ14" s="687"/>
      <c r="BTK14" s="687"/>
      <c r="BTL14" s="687"/>
      <c r="BTM14" s="687"/>
      <c r="BTN14" s="687"/>
      <c r="BTO14" s="687"/>
      <c r="BTP14" s="687"/>
      <c r="BTQ14" s="687"/>
      <c r="BTR14" s="687"/>
      <c r="BTS14" s="687"/>
      <c r="BTT14" s="687"/>
      <c r="BTU14" s="687"/>
      <c r="BTV14" s="687"/>
      <c r="BTW14" s="687"/>
      <c r="BTX14" s="687"/>
      <c r="BTY14" s="687"/>
      <c r="BTZ14" s="687"/>
      <c r="BUA14" s="687"/>
      <c r="BUB14" s="687"/>
      <c r="BUC14" s="687"/>
      <c r="BUD14" s="687"/>
      <c r="BUE14" s="687"/>
      <c r="BUF14" s="687"/>
      <c r="BUG14" s="687"/>
      <c r="BUH14" s="687"/>
      <c r="BUI14" s="687"/>
      <c r="BUJ14" s="687"/>
      <c r="BUK14" s="687"/>
      <c r="BUL14" s="687"/>
      <c r="BUM14" s="687"/>
      <c r="BUN14" s="687"/>
      <c r="BUO14" s="687"/>
      <c r="BUP14" s="687"/>
      <c r="BUQ14" s="687"/>
      <c r="BUR14" s="687"/>
      <c r="BUS14" s="687"/>
      <c r="BUT14" s="687"/>
      <c r="BUU14" s="687"/>
      <c r="BUV14" s="687"/>
      <c r="BUW14" s="687"/>
      <c r="BUX14" s="687"/>
      <c r="BUY14" s="687"/>
      <c r="BUZ14" s="687"/>
      <c r="BVA14" s="687"/>
      <c r="BVB14" s="687"/>
      <c r="BVC14" s="687"/>
      <c r="BVD14" s="687"/>
      <c r="BVE14" s="687"/>
      <c r="BVF14" s="687"/>
      <c r="BVG14" s="687"/>
      <c r="BVH14" s="687"/>
      <c r="BVI14" s="687"/>
      <c r="BVJ14" s="687"/>
      <c r="BVK14" s="687"/>
      <c r="BVL14" s="687"/>
      <c r="BVM14" s="687"/>
      <c r="BVN14" s="687"/>
      <c r="BVO14" s="687"/>
      <c r="BVP14" s="687"/>
      <c r="BVQ14" s="687"/>
      <c r="BVR14" s="687"/>
      <c r="BVS14" s="687"/>
      <c r="BVT14" s="687"/>
      <c r="BVU14" s="687"/>
      <c r="BVV14" s="687"/>
      <c r="BVW14" s="687"/>
      <c r="BVX14" s="687"/>
      <c r="BVY14" s="687"/>
      <c r="BVZ14" s="687"/>
      <c r="BWA14" s="687"/>
      <c r="BWB14" s="687"/>
      <c r="BWC14" s="687"/>
      <c r="BWD14" s="687"/>
      <c r="BWE14" s="687"/>
      <c r="BWF14" s="687"/>
      <c r="BWG14" s="687"/>
      <c r="BWH14" s="687"/>
      <c r="BWI14" s="687"/>
      <c r="BWJ14" s="687"/>
      <c r="BWK14" s="687"/>
      <c r="BWL14" s="687"/>
      <c r="BWM14" s="687"/>
      <c r="BWN14" s="687"/>
      <c r="BWO14" s="687"/>
      <c r="BWP14" s="687"/>
      <c r="BWQ14" s="687"/>
      <c r="BWR14" s="687"/>
      <c r="BWS14" s="687"/>
      <c r="BWT14" s="687"/>
      <c r="BWU14" s="687"/>
      <c r="BWV14" s="687"/>
      <c r="BWW14" s="687"/>
      <c r="BWX14" s="687"/>
      <c r="BWY14" s="687"/>
      <c r="BWZ14" s="687"/>
      <c r="BXA14" s="687"/>
      <c r="BXB14" s="687"/>
      <c r="BXC14" s="687"/>
      <c r="BXD14" s="687"/>
      <c r="BXE14" s="687"/>
      <c r="BXF14" s="687"/>
      <c r="BXG14" s="687"/>
      <c r="BXH14" s="687"/>
      <c r="BXI14" s="687"/>
      <c r="BXJ14" s="687"/>
      <c r="BXK14" s="687"/>
      <c r="BXL14" s="687"/>
      <c r="BXM14" s="687"/>
      <c r="BXN14" s="687"/>
      <c r="BXO14" s="687"/>
      <c r="BXP14" s="687"/>
      <c r="BXQ14" s="687"/>
      <c r="BXR14" s="687"/>
      <c r="BXS14" s="687"/>
      <c r="BXT14" s="687"/>
      <c r="BXU14" s="687"/>
      <c r="BXV14" s="687"/>
      <c r="BXW14" s="687"/>
      <c r="BXX14" s="687"/>
      <c r="BXY14" s="687"/>
      <c r="BXZ14" s="687"/>
      <c r="BYA14" s="687"/>
      <c r="BYB14" s="687"/>
      <c r="BYC14" s="687"/>
      <c r="BYD14" s="687"/>
      <c r="BYE14" s="687"/>
      <c r="BYF14" s="687"/>
      <c r="BYG14" s="687"/>
      <c r="BYH14" s="687"/>
      <c r="BYI14" s="687"/>
      <c r="BYJ14" s="687"/>
      <c r="BYK14" s="687"/>
      <c r="BYL14" s="687"/>
      <c r="BYM14" s="687"/>
      <c r="BYN14" s="687"/>
      <c r="BYO14" s="687"/>
      <c r="BYP14" s="687"/>
      <c r="BYQ14" s="687"/>
      <c r="BYR14" s="687"/>
      <c r="BYS14" s="687"/>
      <c r="BYT14" s="687"/>
      <c r="BYU14" s="687"/>
      <c r="BYV14" s="687"/>
      <c r="BYW14" s="687"/>
      <c r="BYX14" s="687"/>
      <c r="BYY14" s="687"/>
      <c r="BYZ14" s="687"/>
      <c r="BZA14" s="687"/>
      <c r="BZB14" s="687"/>
      <c r="BZC14" s="687"/>
      <c r="BZD14" s="687"/>
      <c r="BZE14" s="687"/>
      <c r="BZF14" s="687"/>
      <c r="BZG14" s="687"/>
      <c r="BZH14" s="687"/>
      <c r="BZI14" s="687"/>
      <c r="BZJ14" s="687"/>
      <c r="BZK14" s="687"/>
      <c r="BZL14" s="687"/>
      <c r="BZM14" s="687"/>
      <c r="BZN14" s="687"/>
      <c r="BZO14" s="687"/>
      <c r="BZP14" s="687"/>
      <c r="BZQ14" s="687"/>
      <c r="BZR14" s="687"/>
      <c r="BZS14" s="687"/>
      <c r="BZT14" s="687"/>
      <c r="BZU14" s="687"/>
      <c r="BZV14" s="687"/>
      <c r="BZW14" s="687"/>
      <c r="BZX14" s="687"/>
      <c r="BZY14" s="687"/>
      <c r="BZZ14" s="687"/>
      <c r="CAA14" s="687"/>
      <c r="CAB14" s="687"/>
      <c r="CAC14" s="687"/>
      <c r="CAD14" s="687"/>
      <c r="CAE14" s="687"/>
      <c r="CAF14" s="687"/>
      <c r="CAG14" s="687"/>
      <c r="CAH14" s="687"/>
      <c r="CAI14" s="687"/>
      <c r="CAJ14" s="687"/>
      <c r="CAK14" s="687"/>
      <c r="CAL14" s="687"/>
      <c r="CAM14" s="687"/>
      <c r="CAN14" s="687"/>
      <c r="CAO14" s="687"/>
      <c r="CAP14" s="687"/>
      <c r="CAQ14" s="687"/>
      <c r="CAR14" s="687"/>
      <c r="CAS14" s="687"/>
      <c r="CAT14" s="687"/>
      <c r="CAU14" s="687"/>
      <c r="CAV14" s="687"/>
      <c r="CAW14" s="687"/>
      <c r="CAX14" s="687"/>
      <c r="CAY14" s="687"/>
      <c r="CAZ14" s="687"/>
      <c r="CBA14" s="687"/>
      <c r="CBB14" s="687"/>
      <c r="CBC14" s="687"/>
      <c r="CBD14" s="687"/>
      <c r="CBE14" s="687"/>
      <c r="CBF14" s="687"/>
      <c r="CBG14" s="687"/>
      <c r="CBH14" s="687"/>
      <c r="CBI14" s="687"/>
      <c r="CBJ14" s="687"/>
      <c r="CBK14" s="687"/>
      <c r="CBL14" s="687"/>
      <c r="CBM14" s="687"/>
      <c r="CBN14" s="687"/>
      <c r="CBO14" s="687"/>
      <c r="CBP14" s="687"/>
      <c r="CBQ14" s="687"/>
      <c r="CBR14" s="687"/>
      <c r="CBS14" s="687"/>
      <c r="CBT14" s="687"/>
      <c r="CBU14" s="687"/>
      <c r="CBV14" s="687"/>
      <c r="CBW14" s="687"/>
      <c r="CBX14" s="687"/>
      <c r="CBY14" s="687"/>
      <c r="CBZ14" s="687"/>
      <c r="CCA14" s="687"/>
      <c r="CCB14" s="687"/>
      <c r="CCC14" s="687"/>
      <c r="CCD14" s="687"/>
      <c r="CCE14" s="687"/>
      <c r="CCF14" s="687"/>
      <c r="CCG14" s="687"/>
      <c r="CCH14" s="687"/>
      <c r="CCI14" s="687"/>
      <c r="CCJ14" s="687"/>
      <c r="CCK14" s="687"/>
      <c r="CCL14" s="687"/>
      <c r="CCM14" s="687"/>
      <c r="CCN14" s="687"/>
      <c r="CCO14" s="687"/>
      <c r="CCP14" s="687"/>
      <c r="CCQ14" s="687"/>
      <c r="CCR14" s="687"/>
      <c r="CCS14" s="687"/>
      <c r="CCT14" s="687"/>
      <c r="CCU14" s="687"/>
      <c r="CCV14" s="687"/>
      <c r="CCW14" s="687"/>
      <c r="CCX14" s="687"/>
      <c r="CCY14" s="687"/>
      <c r="CCZ14" s="687"/>
      <c r="CDA14" s="687"/>
      <c r="CDB14" s="687"/>
      <c r="CDC14" s="687"/>
      <c r="CDD14" s="687"/>
      <c r="CDE14" s="687"/>
      <c r="CDF14" s="687"/>
      <c r="CDG14" s="687"/>
      <c r="CDH14" s="687"/>
      <c r="CDI14" s="687"/>
      <c r="CDJ14" s="687"/>
      <c r="CDK14" s="687"/>
      <c r="CDL14" s="687"/>
      <c r="CDM14" s="687"/>
      <c r="CDN14" s="687"/>
      <c r="CDO14" s="687"/>
      <c r="CDP14" s="687"/>
      <c r="CDQ14" s="687"/>
      <c r="CDR14" s="687"/>
      <c r="CDS14" s="687"/>
      <c r="CDT14" s="687"/>
      <c r="CDU14" s="687"/>
      <c r="CDV14" s="687"/>
      <c r="CDW14" s="687"/>
      <c r="CDX14" s="687"/>
      <c r="CDY14" s="687"/>
      <c r="CDZ14" s="687"/>
      <c r="CEA14" s="687"/>
      <c r="CEB14" s="687"/>
      <c r="CEC14" s="687"/>
      <c r="CED14" s="687"/>
      <c r="CEE14" s="687"/>
      <c r="CEF14" s="687"/>
      <c r="CEG14" s="687"/>
      <c r="CEH14" s="687"/>
      <c r="CEI14" s="687"/>
      <c r="CEJ14" s="687"/>
      <c r="CEK14" s="687"/>
      <c r="CEL14" s="687"/>
      <c r="CEM14" s="687"/>
      <c r="CEN14" s="687"/>
      <c r="CEO14" s="687"/>
      <c r="CEP14" s="687"/>
      <c r="CEQ14" s="687"/>
      <c r="CER14" s="687"/>
      <c r="CES14" s="687"/>
      <c r="CET14" s="687"/>
      <c r="CEU14" s="687"/>
      <c r="CEV14" s="687"/>
      <c r="CEW14" s="687"/>
      <c r="CEX14" s="687"/>
      <c r="CEY14" s="687"/>
      <c r="CEZ14" s="687"/>
      <c r="CFA14" s="687"/>
      <c r="CFB14" s="687"/>
      <c r="CFC14" s="687"/>
      <c r="CFD14" s="687"/>
      <c r="CFE14" s="687"/>
      <c r="CFF14" s="687"/>
      <c r="CFG14" s="687"/>
      <c r="CFH14" s="687"/>
      <c r="CFI14" s="687"/>
      <c r="CFJ14" s="687"/>
      <c r="CFK14" s="687"/>
      <c r="CFL14" s="687"/>
      <c r="CFM14" s="687"/>
      <c r="CFN14" s="687"/>
      <c r="CFO14" s="687"/>
      <c r="CFP14" s="687"/>
      <c r="CFQ14" s="687"/>
      <c r="CFR14" s="687"/>
      <c r="CFS14" s="687"/>
      <c r="CFT14" s="687"/>
      <c r="CFU14" s="687"/>
      <c r="CFV14" s="687"/>
      <c r="CFW14" s="687"/>
      <c r="CFX14" s="687"/>
      <c r="CFY14" s="687"/>
      <c r="CFZ14" s="687"/>
      <c r="CGA14" s="687"/>
      <c r="CGB14" s="687"/>
      <c r="CGC14" s="687"/>
      <c r="CGD14" s="687"/>
      <c r="CGE14" s="687"/>
      <c r="CGF14" s="687"/>
      <c r="CGG14" s="687"/>
      <c r="CGH14" s="687"/>
      <c r="CGI14" s="687"/>
      <c r="CGJ14" s="687"/>
      <c r="CGK14" s="687"/>
      <c r="CGL14" s="687"/>
      <c r="CGM14" s="687"/>
      <c r="CGN14" s="687"/>
      <c r="CGO14" s="687"/>
      <c r="CGP14" s="687"/>
      <c r="CGQ14" s="687"/>
      <c r="CGR14" s="687"/>
      <c r="CGS14" s="687"/>
      <c r="CGT14" s="687"/>
      <c r="CGU14" s="687"/>
      <c r="CGV14" s="687"/>
      <c r="CGW14" s="687"/>
      <c r="CGX14" s="687"/>
      <c r="CGY14" s="687"/>
      <c r="CGZ14" s="687"/>
      <c r="CHA14" s="687"/>
      <c r="CHB14" s="687"/>
      <c r="CHC14" s="687"/>
      <c r="CHD14" s="687"/>
      <c r="CHE14" s="687"/>
      <c r="CHF14" s="687"/>
      <c r="CHG14" s="687"/>
      <c r="CHH14" s="687"/>
      <c r="CHI14" s="687"/>
      <c r="CHJ14" s="687"/>
      <c r="CHK14" s="687"/>
      <c r="CHL14" s="687"/>
      <c r="CHM14" s="687"/>
      <c r="CHN14" s="687"/>
      <c r="CHO14" s="687"/>
      <c r="CHP14" s="687"/>
      <c r="CHQ14" s="687"/>
      <c r="CHR14" s="687"/>
      <c r="CHS14" s="687"/>
      <c r="CHT14" s="687"/>
      <c r="CHU14" s="687"/>
      <c r="CHV14" s="687"/>
      <c r="CHW14" s="687"/>
      <c r="CHX14" s="687"/>
      <c r="CHY14" s="687"/>
      <c r="CHZ14" s="687"/>
      <c r="CIA14" s="687"/>
      <c r="CIB14" s="687"/>
      <c r="CIC14" s="687"/>
      <c r="CID14" s="687"/>
      <c r="CIE14" s="687"/>
      <c r="CIF14" s="687"/>
      <c r="CIG14" s="687"/>
      <c r="CIH14" s="687"/>
      <c r="CII14" s="687"/>
      <c r="CIJ14" s="687"/>
      <c r="CIK14" s="687"/>
      <c r="CIL14" s="687"/>
      <c r="CIM14" s="687"/>
      <c r="CIN14" s="687"/>
      <c r="CIO14" s="687"/>
      <c r="CIP14" s="687"/>
      <c r="CIQ14" s="687"/>
      <c r="CIR14" s="687"/>
      <c r="CIS14" s="687"/>
      <c r="CIT14" s="687"/>
      <c r="CIU14" s="687"/>
      <c r="CIV14" s="687"/>
      <c r="CIW14" s="687"/>
      <c r="CIX14" s="687"/>
      <c r="CIY14" s="687"/>
      <c r="CIZ14" s="687"/>
      <c r="CJA14" s="687"/>
      <c r="CJB14" s="687"/>
      <c r="CJC14" s="687"/>
      <c r="CJD14" s="687"/>
      <c r="CJE14" s="687"/>
      <c r="CJF14" s="687"/>
      <c r="CJG14" s="687"/>
      <c r="CJH14" s="687"/>
      <c r="CJI14" s="687"/>
      <c r="CJJ14" s="687"/>
      <c r="CJK14" s="687"/>
      <c r="CJL14" s="687"/>
      <c r="CJM14" s="687"/>
      <c r="CJN14" s="687"/>
      <c r="CJO14" s="687"/>
      <c r="CJP14" s="687"/>
      <c r="CJQ14" s="687"/>
      <c r="CJR14" s="687"/>
      <c r="CJS14" s="687"/>
      <c r="CJT14" s="687"/>
      <c r="CJU14" s="687"/>
      <c r="CJV14" s="687"/>
      <c r="CJW14" s="687"/>
      <c r="CJX14" s="687"/>
      <c r="CJY14" s="687"/>
      <c r="CJZ14" s="687"/>
      <c r="CKA14" s="687"/>
      <c r="CKB14" s="687"/>
      <c r="CKC14" s="687"/>
      <c r="CKD14" s="687"/>
      <c r="CKE14" s="687"/>
      <c r="CKF14" s="687"/>
      <c r="CKG14" s="687"/>
      <c r="CKH14" s="687"/>
      <c r="CKI14" s="687"/>
      <c r="CKJ14" s="687"/>
      <c r="CKK14" s="687"/>
      <c r="CKL14" s="687"/>
      <c r="CKM14" s="687"/>
      <c r="CKN14" s="687"/>
      <c r="CKO14" s="687"/>
      <c r="CKP14" s="687"/>
      <c r="CKQ14" s="687"/>
      <c r="CKR14" s="687"/>
      <c r="CKS14" s="687"/>
      <c r="CKT14" s="687"/>
      <c r="CKU14" s="687"/>
      <c r="CKV14" s="687"/>
      <c r="CKW14" s="687"/>
      <c r="CKX14" s="687"/>
      <c r="CKY14" s="687"/>
      <c r="CKZ14" s="687"/>
      <c r="CLA14" s="687"/>
      <c r="CLB14" s="687"/>
      <c r="CLC14" s="687"/>
      <c r="CLD14" s="687"/>
      <c r="CLE14" s="687"/>
      <c r="CLF14" s="687"/>
      <c r="CLG14" s="687"/>
      <c r="CLH14" s="687"/>
      <c r="CLI14" s="687"/>
      <c r="CLJ14" s="687"/>
      <c r="CLK14" s="687"/>
      <c r="CLL14" s="687"/>
      <c r="CLM14" s="687"/>
      <c r="CLN14" s="687"/>
      <c r="CLO14" s="687"/>
      <c r="CLP14" s="687"/>
      <c r="CLQ14" s="687"/>
      <c r="CLR14" s="687"/>
      <c r="CLS14" s="687"/>
      <c r="CLT14" s="687"/>
      <c r="CLU14" s="687"/>
      <c r="CLV14" s="687"/>
      <c r="CLW14" s="687"/>
      <c r="CLX14" s="687"/>
      <c r="CLY14" s="687"/>
      <c r="CLZ14" s="687"/>
      <c r="CMA14" s="687"/>
      <c r="CMB14" s="687"/>
      <c r="CMC14" s="687"/>
      <c r="CMD14" s="687"/>
      <c r="CME14" s="687"/>
      <c r="CMF14" s="687"/>
      <c r="CMG14" s="687"/>
      <c r="CMH14" s="687"/>
      <c r="CMI14" s="687"/>
      <c r="CMJ14" s="687"/>
      <c r="CMK14" s="687"/>
      <c r="CML14" s="687"/>
      <c r="CMM14" s="687"/>
      <c r="CMN14" s="687"/>
      <c r="CMO14" s="687"/>
      <c r="CMP14" s="687"/>
      <c r="CMQ14" s="687"/>
      <c r="CMR14" s="687"/>
      <c r="CMS14" s="687"/>
      <c r="CMT14" s="687"/>
      <c r="CMU14" s="687"/>
      <c r="CMV14" s="687"/>
      <c r="CMW14" s="687"/>
      <c r="CMX14" s="687"/>
      <c r="CMY14" s="687"/>
      <c r="CMZ14" s="687"/>
      <c r="CNA14" s="687"/>
      <c r="CNB14" s="687"/>
      <c r="CNC14" s="687"/>
      <c r="CND14" s="687"/>
      <c r="CNE14" s="687"/>
      <c r="CNF14" s="687"/>
      <c r="CNG14" s="687"/>
      <c r="CNH14" s="687"/>
      <c r="CNI14" s="687"/>
      <c r="CNJ14" s="687"/>
      <c r="CNK14" s="687"/>
      <c r="CNL14" s="687"/>
      <c r="CNM14" s="687"/>
      <c r="CNN14" s="687"/>
      <c r="CNO14" s="687"/>
      <c r="CNP14" s="687"/>
      <c r="CNQ14" s="687"/>
      <c r="CNR14" s="687"/>
      <c r="CNS14" s="687"/>
      <c r="CNT14" s="687"/>
      <c r="CNU14" s="687"/>
      <c r="CNV14" s="687"/>
      <c r="CNW14" s="687"/>
      <c r="CNX14" s="687"/>
      <c r="CNY14" s="687"/>
      <c r="CNZ14" s="687"/>
      <c r="COA14" s="687"/>
      <c r="COB14" s="687"/>
      <c r="COC14" s="687"/>
      <c r="COD14" s="687"/>
      <c r="COE14" s="687"/>
      <c r="COF14" s="687"/>
      <c r="COG14" s="687"/>
      <c r="COH14" s="687"/>
      <c r="COI14" s="687"/>
      <c r="COJ14" s="687"/>
      <c r="COK14" s="687"/>
      <c r="COL14" s="687"/>
      <c r="COM14" s="687"/>
      <c r="CON14" s="687"/>
      <c r="COO14" s="687"/>
      <c r="COP14" s="687"/>
      <c r="COQ14" s="687"/>
      <c r="COR14" s="687"/>
      <c r="COS14" s="687"/>
      <c r="COT14" s="687"/>
      <c r="COU14" s="687"/>
      <c r="COV14" s="687"/>
      <c r="COW14" s="687"/>
      <c r="COX14" s="687"/>
      <c r="COY14" s="687"/>
      <c r="COZ14" s="687"/>
      <c r="CPA14" s="687"/>
      <c r="CPB14" s="687"/>
      <c r="CPC14" s="687"/>
      <c r="CPD14" s="687"/>
      <c r="CPE14" s="687"/>
      <c r="CPF14" s="687"/>
      <c r="CPG14" s="687"/>
      <c r="CPH14" s="687"/>
      <c r="CPI14" s="687"/>
      <c r="CPJ14" s="687"/>
      <c r="CPK14" s="687"/>
      <c r="CPL14" s="687"/>
      <c r="CPM14" s="687"/>
      <c r="CPN14" s="687"/>
      <c r="CPO14" s="687"/>
      <c r="CPP14" s="687"/>
      <c r="CPQ14" s="687"/>
      <c r="CPR14" s="687"/>
      <c r="CPS14" s="687"/>
      <c r="CPT14" s="687"/>
      <c r="CPU14" s="687"/>
      <c r="CPV14" s="687"/>
      <c r="CPW14" s="687"/>
      <c r="CPX14" s="687"/>
      <c r="CPY14" s="687"/>
      <c r="CPZ14" s="687"/>
      <c r="CQA14" s="687"/>
      <c r="CQB14" s="687"/>
      <c r="CQC14" s="687"/>
      <c r="CQD14" s="687"/>
      <c r="CQE14" s="687"/>
      <c r="CQF14" s="687"/>
      <c r="CQG14" s="687"/>
      <c r="CQH14" s="687"/>
      <c r="CQI14" s="687"/>
      <c r="CQJ14" s="687"/>
      <c r="CQK14" s="687"/>
      <c r="CQL14" s="687"/>
      <c r="CQM14" s="687"/>
      <c r="CQN14" s="687"/>
      <c r="CQO14" s="687"/>
      <c r="CQP14" s="687"/>
      <c r="CQQ14" s="687"/>
      <c r="CQR14" s="687"/>
      <c r="CQS14" s="687"/>
      <c r="CQT14" s="687"/>
      <c r="CQU14" s="687"/>
      <c r="CQV14" s="687"/>
      <c r="CQW14" s="687"/>
      <c r="CQX14" s="687"/>
      <c r="CQY14" s="687"/>
      <c r="CQZ14" s="687"/>
      <c r="CRA14" s="687"/>
      <c r="CRB14" s="687"/>
      <c r="CRC14" s="687"/>
      <c r="CRD14" s="687"/>
      <c r="CRE14" s="687"/>
      <c r="CRF14" s="687"/>
      <c r="CRG14" s="687"/>
      <c r="CRH14" s="687"/>
      <c r="CRI14" s="687"/>
      <c r="CRJ14" s="687"/>
      <c r="CRK14" s="687"/>
      <c r="CRL14" s="687"/>
      <c r="CRM14" s="687"/>
      <c r="CRN14" s="687"/>
      <c r="CRO14" s="687"/>
      <c r="CRP14" s="687"/>
      <c r="CRQ14" s="687"/>
      <c r="CRR14" s="687"/>
      <c r="CRS14" s="687"/>
      <c r="CRT14" s="687"/>
      <c r="CRU14" s="687"/>
      <c r="CRV14" s="687"/>
      <c r="CRW14" s="687"/>
      <c r="CRX14" s="687"/>
      <c r="CRY14" s="687"/>
      <c r="CRZ14" s="687"/>
      <c r="CSA14" s="687"/>
      <c r="CSB14" s="687"/>
      <c r="CSC14" s="687"/>
      <c r="CSD14" s="687"/>
      <c r="CSE14" s="687"/>
      <c r="CSF14" s="687"/>
      <c r="CSG14" s="687"/>
      <c r="CSH14" s="687"/>
      <c r="CSI14" s="687"/>
      <c r="CSJ14" s="687"/>
      <c r="CSK14" s="687"/>
      <c r="CSL14" s="687"/>
      <c r="CSM14" s="687"/>
      <c r="CSN14" s="687"/>
      <c r="CSO14" s="687"/>
      <c r="CSP14" s="687"/>
      <c r="CSQ14" s="687"/>
      <c r="CSR14" s="687"/>
      <c r="CSS14" s="687"/>
      <c r="CST14" s="687"/>
      <c r="CSU14" s="687"/>
      <c r="CSV14" s="687"/>
      <c r="CSW14" s="687"/>
      <c r="CSX14" s="687"/>
      <c r="CSY14" s="687"/>
      <c r="CSZ14" s="687"/>
      <c r="CTA14" s="687"/>
      <c r="CTB14" s="687"/>
      <c r="CTC14" s="687"/>
      <c r="CTD14" s="687"/>
      <c r="CTE14" s="687"/>
      <c r="CTF14" s="687"/>
      <c r="CTG14" s="687"/>
      <c r="CTH14" s="687"/>
      <c r="CTI14" s="687"/>
      <c r="CTJ14" s="687"/>
      <c r="CTK14" s="687"/>
      <c r="CTL14" s="687"/>
      <c r="CTM14" s="687"/>
      <c r="CTN14" s="687"/>
      <c r="CTO14" s="687"/>
      <c r="CTP14" s="687"/>
      <c r="CTQ14" s="687"/>
      <c r="CTR14" s="687"/>
      <c r="CTS14" s="687"/>
      <c r="CTT14" s="687"/>
      <c r="CTU14" s="687"/>
      <c r="CTV14" s="687"/>
      <c r="CTW14" s="687"/>
      <c r="CTX14" s="687"/>
      <c r="CTY14" s="687"/>
      <c r="CTZ14" s="687"/>
      <c r="CUA14" s="687"/>
      <c r="CUB14" s="687"/>
      <c r="CUC14" s="687"/>
      <c r="CUD14" s="687"/>
      <c r="CUE14" s="687"/>
      <c r="CUF14" s="687"/>
      <c r="CUG14" s="687"/>
      <c r="CUH14" s="687"/>
      <c r="CUI14" s="687"/>
      <c r="CUJ14" s="687"/>
      <c r="CUK14" s="687"/>
      <c r="CUL14" s="687"/>
      <c r="CUM14" s="687"/>
      <c r="CUN14" s="687"/>
      <c r="CUO14" s="687"/>
      <c r="CUP14" s="687"/>
      <c r="CUQ14" s="687"/>
      <c r="CUR14" s="687"/>
      <c r="CUS14" s="687"/>
      <c r="CUT14" s="687"/>
      <c r="CUU14" s="687"/>
      <c r="CUV14" s="687"/>
      <c r="CUW14" s="687"/>
      <c r="CUX14" s="687"/>
      <c r="CUY14" s="687"/>
      <c r="CUZ14" s="687"/>
      <c r="CVA14" s="687"/>
      <c r="CVB14" s="687"/>
      <c r="CVC14" s="687"/>
      <c r="CVD14" s="687"/>
      <c r="CVE14" s="687"/>
      <c r="CVF14" s="687"/>
      <c r="CVG14" s="687"/>
      <c r="CVH14" s="687"/>
      <c r="CVI14" s="687"/>
      <c r="CVJ14" s="687"/>
      <c r="CVK14" s="687"/>
      <c r="CVL14" s="687"/>
      <c r="CVM14" s="687"/>
      <c r="CVN14" s="687"/>
      <c r="CVO14" s="687"/>
      <c r="CVP14" s="687"/>
      <c r="CVQ14" s="687"/>
      <c r="CVR14" s="687"/>
      <c r="CVS14" s="687"/>
      <c r="CVT14" s="687"/>
      <c r="CVU14" s="687"/>
      <c r="CVV14" s="687"/>
      <c r="CVW14" s="687"/>
      <c r="CVX14" s="687"/>
      <c r="CVY14" s="687"/>
      <c r="CVZ14" s="687"/>
      <c r="CWA14" s="687"/>
      <c r="CWB14" s="687"/>
      <c r="CWC14" s="687"/>
      <c r="CWD14" s="687"/>
      <c r="CWE14" s="687"/>
      <c r="CWF14" s="687"/>
      <c r="CWG14" s="687"/>
      <c r="CWH14" s="687"/>
      <c r="CWI14" s="687"/>
      <c r="CWJ14" s="687"/>
      <c r="CWK14" s="687"/>
      <c r="CWL14" s="687"/>
      <c r="CWM14" s="687"/>
      <c r="CWN14" s="687"/>
      <c r="CWO14" s="687"/>
      <c r="CWP14" s="687"/>
      <c r="CWQ14" s="687"/>
      <c r="CWR14" s="687"/>
      <c r="CWS14" s="687"/>
      <c r="CWT14" s="687"/>
      <c r="CWU14" s="687"/>
      <c r="CWV14" s="687"/>
      <c r="CWW14" s="687"/>
      <c r="CWX14" s="687"/>
      <c r="CWY14" s="687"/>
      <c r="CWZ14" s="687"/>
      <c r="CXA14" s="687"/>
      <c r="CXB14" s="687"/>
      <c r="CXC14" s="687"/>
      <c r="CXD14" s="687"/>
      <c r="CXE14" s="687"/>
      <c r="CXF14" s="687"/>
      <c r="CXG14" s="687"/>
      <c r="CXH14" s="687"/>
      <c r="CXI14" s="687"/>
      <c r="CXJ14" s="687"/>
      <c r="CXK14" s="687"/>
      <c r="CXL14" s="687"/>
      <c r="CXM14" s="687"/>
      <c r="CXN14" s="687"/>
      <c r="CXO14" s="687"/>
      <c r="CXP14" s="687"/>
      <c r="CXQ14" s="687"/>
      <c r="CXR14" s="687"/>
      <c r="CXS14" s="687"/>
      <c r="CXT14" s="687"/>
      <c r="CXU14" s="687"/>
      <c r="CXV14" s="687"/>
      <c r="CXW14" s="687"/>
      <c r="CXX14" s="687"/>
      <c r="CXY14" s="687"/>
      <c r="CXZ14" s="687"/>
      <c r="CYA14" s="687"/>
      <c r="CYB14" s="687"/>
      <c r="CYC14" s="687"/>
      <c r="CYD14" s="687"/>
      <c r="CYE14" s="687"/>
      <c r="CYF14" s="687"/>
      <c r="CYG14" s="687"/>
      <c r="CYH14" s="687"/>
      <c r="CYI14" s="687"/>
      <c r="CYJ14" s="687"/>
      <c r="CYK14" s="687"/>
      <c r="CYL14" s="687"/>
      <c r="CYM14" s="687"/>
      <c r="CYN14" s="687"/>
      <c r="CYO14" s="687"/>
      <c r="CYP14" s="687"/>
      <c r="CYQ14" s="687"/>
      <c r="CYR14" s="687"/>
      <c r="CYS14" s="687"/>
      <c r="CYT14" s="687"/>
      <c r="CYU14" s="687"/>
      <c r="CYV14" s="687"/>
      <c r="CYW14" s="687"/>
      <c r="CYX14" s="687"/>
      <c r="CYY14" s="687"/>
      <c r="CYZ14" s="687"/>
      <c r="CZA14" s="687"/>
      <c r="CZB14" s="687"/>
      <c r="CZC14" s="687"/>
      <c r="CZD14" s="687"/>
      <c r="CZE14" s="687"/>
      <c r="CZF14" s="687"/>
      <c r="CZG14" s="687"/>
      <c r="CZH14" s="687"/>
      <c r="CZI14" s="687"/>
      <c r="CZJ14" s="687"/>
      <c r="CZK14" s="687"/>
      <c r="CZL14" s="687"/>
      <c r="CZM14" s="687"/>
      <c r="CZN14" s="687"/>
      <c r="CZO14" s="687"/>
      <c r="CZP14" s="687"/>
      <c r="CZQ14" s="687"/>
      <c r="CZR14" s="687"/>
      <c r="CZS14" s="687"/>
      <c r="CZT14" s="687"/>
      <c r="CZU14" s="687"/>
      <c r="CZV14" s="687"/>
      <c r="CZW14" s="687"/>
      <c r="CZX14" s="687"/>
      <c r="CZY14" s="687"/>
      <c r="CZZ14" s="687"/>
      <c r="DAA14" s="687"/>
      <c r="DAB14" s="687"/>
      <c r="DAC14" s="687"/>
      <c r="DAD14" s="687"/>
      <c r="DAE14" s="687"/>
      <c r="DAF14" s="687"/>
      <c r="DAG14" s="687"/>
      <c r="DAH14" s="687"/>
      <c r="DAI14" s="687"/>
      <c r="DAJ14" s="687"/>
      <c r="DAK14" s="687"/>
      <c r="DAL14" s="687"/>
      <c r="DAM14" s="687"/>
      <c r="DAN14" s="687"/>
      <c r="DAO14" s="687"/>
      <c r="DAP14" s="687"/>
      <c r="DAQ14" s="687"/>
      <c r="DAR14" s="687"/>
      <c r="DAS14" s="687"/>
      <c r="DAT14" s="687"/>
      <c r="DAU14" s="687"/>
      <c r="DAV14" s="687"/>
      <c r="DAW14" s="687"/>
      <c r="DAX14" s="687"/>
      <c r="DAY14" s="687"/>
      <c r="DAZ14" s="687"/>
      <c r="DBA14" s="687"/>
      <c r="DBB14" s="687"/>
      <c r="DBC14" s="687"/>
      <c r="DBD14" s="687"/>
      <c r="DBE14" s="687"/>
      <c r="DBF14" s="687"/>
      <c r="DBG14" s="687"/>
      <c r="DBH14" s="687"/>
      <c r="DBI14" s="687"/>
      <c r="DBJ14" s="687"/>
      <c r="DBK14" s="687"/>
      <c r="DBL14" s="687"/>
      <c r="DBM14" s="687"/>
      <c r="DBN14" s="687"/>
      <c r="DBO14" s="687"/>
      <c r="DBP14" s="687"/>
      <c r="DBQ14" s="687"/>
      <c r="DBR14" s="687"/>
      <c r="DBS14" s="687"/>
      <c r="DBT14" s="687"/>
      <c r="DBU14" s="687"/>
      <c r="DBV14" s="687"/>
      <c r="DBW14" s="687"/>
      <c r="DBX14" s="687"/>
      <c r="DBY14" s="687"/>
      <c r="DBZ14" s="687"/>
      <c r="DCA14" s="687"/>
      <c r="DCB14" s="687"/>
      <c r="DCC14" s="687"/>
      <c r="DCD14" s="687"/>
      <c r="DCE14" s="687"/>
      <c r="DCF14" s="687"/>
      <c r="DCG14" s="687"/>
      <c r="DCH14" s="687"/>
      <c r="DCI14" s="687"/>
      <c r="DCJ14" s="687"/>
      <c r="DCK14" s="687"/>
      <c r="DCL14" s="687"/>
      <c r="DCM14" s="687"/>
      <c r="DCN14" s="687"/>
      <c r="DCO14" s="687"/>
      <c r="DCP14" s="687"/>
      <c r="DCQ14" s="687"/>
      <c r="DCR14" s="687"/>
      <c r="DCS14" s="687"/>
      <c r="DCT14" s="687"/>
      <c r="DCU14" s="687"/>
      <c r="DCV14" s="687"/>
      <c r="DCW14" s="687"/>
      <c r="DCX14" s="687"/>
      <c r="DCY14" s="687"/>
      <c r="DCZ14" s="687"/>
      <c r="DDA14" s="687"/>
      <c r="DDB14" s="687"/>
      <c r="DDC14" s="687"/>
      <c r="DDD14" s="687"/>
      <c r="DDE14" s="687"/>
      <c r="DDF14" s="687"/>
      <c r="DDG14" s="687"/>
      <c r="DDH14" s="687"/>
      <c r="DDI14" s="687"/>
      <c r="DDJ14" s="687"/>
      <c r="DDK14" s="687"/>
      <c r="DDL14" s="687"/>
      <c r="DDM14" s="687"/>
      <c r="DDN14" s="687"/>
      <c r="DDO14" s="687"/>
      <c r="DDP14" s="687"/>
      <c r="DDQ14" s="687"/>
      <c r="DDR14" s="687"/>
      <c r="DDS14" s="687"/>
      <c r="DDT14" s="687"/>
      <c r="DDU14" s="687"/>
      <c r="DDV14" s="687"/>
      <c r="DDW14" s="687"/>
      <c r="DDX14" s="687"/>
      <c r="DDY14" s="687"/>
      <c r="DDZ14" s="687"/>
      <c r="DEA14" s="687"/>
      <c r="DEB14" s="687"/>
      <c r="DEC14" s="687"/>
      <c r="DED14" s="687"/>
      <c r="DEE14" s="687"/>
      <c r="DEF14" s="687"/>
      <c r="DEG14" s="687"/>
      <c r="DEH14" s="687"/>
      <c r="DEI14" s="687"/>
      <c r="DEJ14" s="687"/>
      <c r="DEK14" s="687"/>
      <c r="DEL14" s="687"/>
      <c r="DEM14" s="687"/>
      <c r="DEN14" s="687"/>
      <c r="DEO14" s="687"/>
      <c r="DEP14" s="687"/>
      <c r="DEQ14" s="687"/>
      <c r="DER14" s="687"/>
      <c r="DES14" s="687"/>
      <c r="DET14" s="687"/>
      <c r="DEU14" s="687"/>
      <c r="DEV14" s="687"/>
      <c r="DEW14" s="687"/>
      <c r="DEX14" s="687"/>
      <c r="DEY14" s="687"/>
      <c r="DEZ14" s="687"/>
      <c r="DFA14" s="687"/>
      <c r="DFB14" s="687"/>
      <c r="DFC14" s="687"/>
      <c r="DFD14" s="687"/>
      <c r="DFE14" s="687"/>
      <c r="DFF14" s="687"/>
      <c r="DFG14" s="687"/>
      <c r="DFH14" s="687"/>
      <c r="DFI14" s="687"/>
      <c r="DFJ14" s="687"/>
      <c r="DFK14" s="687"/>
      <c r="DFL14" s="687"/>
      <c r="DFM14" s="687"/>
      <c r="DFN14" s="687"/>
      <c r="DFO14" s="687"/>
      <c r="DFP14" s="687"/>
      <c r="DFQ14" s="687"/>
      <c r="DFR14" s="687"/>
      <c r="DFS14" s="687"/>
      <c r="DFT14" s="687"/>
      <c r="DFU14" s="687"/>
      <c r="DFV14" s="687"/>
      <c r="DFW14" s="687"/>
      <c r="DFX14" s="687"/>
      <c r="DFY14" s="687"/>
      <c r="DFZ14" s="687"/>
      <c r="DGA14" s="687"/>
      <c r="DGB14" s="687"/>
      <c r="DGC14" s="687"/>
      <c r="DGD14" s="687"/>
      <c r="DGE14" s="687"/>
      <c r="DGF14" s="687"/>
      <c r="DGG14" s="687"/>
      <c r="DGH14" s="687"/>
      <c r="DGI14" s="687"/>
      <c r="DGJ14" s="687"/>
      <c r="DGK14" s="687"/>
      <c r="DGL14" s="687"/>
      <c r="DGM14" s="687"/>
      <c r="DGN14" s="687"/>
      <c r="DGO14" s="687"/>
      <c r="DGP14" s="687"/>
      <c r="DGQ14" s="687"/>
      <c r="DGR14" s="687"/>
      <c r="DGS14" s="687"/>
      <c r="DGT14" s="687"/>
      <c r="DGU14" s="687"/>
      <c r="DGV14" s="687"/>
      <c r="DGW14" s="687"/>
      <c r="DGX14" s="687"/>
      <c r="DGY14" s="687"/>
      <c r="DGZ14" s="687"/>
      <c r="DHA14" s="687"/>
      <c r="DHB14" s="687"/>
      <c r="DHC14" s="687"/>
      <c r="DHD14" s="687"/>
      <c r="DHE14" s="687"/>
      <c r="DHF14" s="687"/>
      <c r="DHG14" s="687"/>
      <c r="DHH14" s="687"/>
      <c r="DHI14" s="687"/>
      <c r="DHJ14" s="687"/>
      <c r="DHK14" s="687"/>
      <c r="DHL14" s="687"/>
      <c r="DHM14" s="687"/>
      <c r="DHN14" s="687"/>
      <c r="DHO14" s="687"/>
      <c r="DHP14" s="687"/>
      <c r="DHQ14" s="687"/>
      <c r="DHR14" s="687"/>
      <c r="DHS14" s="687"/>
      <c r="DHT14" s="687"/>
      <c r="DHU14" s="687"/>
      <c r="DHV14" s="687"/>
      <c r="DHW14" s="687"/>
      <c r="DHX14" s="687"/>
      <c r="DHY14" s="687"/>
      <c r="DHZ14" s="687"/>
      <c r="DIA14" s="687"/>
      <c r="DIB14" s="687"/>
      <c r="DIC14" s="687"/>
      <c r="DID14" s="687"/>
      <c r="DIE14" s="687"/>
      <c r="DIF14" s="687"/>
      <c r="DIG14" s="687"/>
      <c r="DIH14" s="687"/>
      <c r="DII14" s="687"/>
      <c r="DIJ14" s="687"/>
      <c r="DIK14" s="687"/>
      <c r="DIL14" s="687"/>
      <c r="DIM14" s="687"/>
      <c r="DIN14" s="687"/>
      <c r="DIO14" s="687"/>
      <c r="DIP14" s="687"/>
      <c r="DIQ14" s="687"/>
      <c r="DIR14" s="687"/>
      <c r="DIS14" s="687"/>
      <c r="DIT14" s="687"/>
      <c r="DIU14" s="687"/>
      <c r="DIV14" s="687"/>
      <c r="DIW14" s="687"/>
      <c r="DIX14" s="687"/>
      <c r="DIY14" s="687"/>
      <c r="DIZ14" s="687"/>
      <c r="DJA14" s="687"/>
      <c r="DJB14" s="687"/>
      <c r="DJC14" s="687"/>
      <c r="DJD14" s="687"/>
      <c r="DJE14" s="687"/>
      <c r="DJF14" s="687"/>
      <c r="DJG14" s="687"/>
      <c r="DJH14" s="687"/>
      <c r="DJI14" s="687"/>
      <c r="DJJ14" s="687"/>
      <c r="DJK14" s="687"/>
      <c r="DJL14" s="687"/>
      <c r="DJM14" s="687"/>
      <c r="DJN14" s="687"/>
      <c r="DJO14" s="687"/>
      <c r="DJP14" s="687"/>
      <c r="DJQ14" s="687"/>
      <c r="DJR14" s="687"/>
      <c r="DJS14" s="687"/>
      <c r="DJT14" s="687"/>
      <c r="DJU14" s="687"/>
      <c r="DJV14" s="687"/>
      <c r="DJW14" s="687"/>
      <c r="DJX14" s="687"/>
      <c r="DJY14" s="687"/>
      <c r="DJZ14" s="687"/>
      <c r="DKA14" s="687"/>
      <c r="DKB14" s="687"/>
      <c r="DKC14" s="687"/>
      <c r="DKD14" s="687"/>
      <c r="DKE14" s="687"/>
      <c r="DKF14" s="687"/>
      <c r="DKG14" s="687"/>
      <c r="DKH14" s="687"/>
      <c r="DKI14" s="687"/>
      <c r="DKJ14" s="687"/>
      <c r="DKK14" s="687"/>
      <c r="DKL14" s="687"/>
      <c r="DKM14" s="687"/>
      <c r="DKN14" s="687"/>
      <c r="DKO14" s="687"/>
      <c r="DKP14" s="687"/>
      <c r="DKQ14" s="687"/>
      <c r="DKR14" s="687"/>
      <c r="DKS14" s="687"/>
      <c r="DKT14" s="687"/>
      <c r="DKU14" s="687"/>
      <c r="DKV14" s="687"/>
      <c r="DKW14" s="687"/>
      <c r="DKX14" s="687"/>
      <c r="DKY14" s="687"/>
      <c r="DKZ14" s="687"/>
      <c r="DLA14" s="687"/>
      <c r="DLB14" s="687"/>
      <c r="DLC14" s="687"/>
      <c r="DLD14" s="687"/>
      <c r="DLE14" s="687"/>
      <c r="DLF14" s="687"/>
      <c r="DLG14" s="687"/>
      <c r="DLH14" s="687"/>
      <c r="DLI14" s="687"/>
      <c r="DLJ14" s="687"/>
      <c r="DLK14" s="687"/>
      <c r="DLL14" s="687"/>
      <c r="DLM14" s="687"/>
      <c r="DLN14" s="687"/>
      <c r="DLO14" s="687"/>
      <c r="DLP14" s="687"/>
      <c r="DLQ14" s="687"/>
      <c r="DLR14" s="687"/>
      <c r="DLS14" s="687"/>
      <c r="DLT14" s="687"/>
      <c r="DLU14" s="687"/>
      <c r="DLV14" s="687"/>
      <c r="DLW14" s="687"/>
      <c r="DLX14" s="687"/>
      <c r="DLY14" s="687"/>
      <c r="DLZ14" s="687"/>
      <c r="DMA14" s="687"/>
      <c r="DMB14" s="687"/>
      <c r="DMC14" s="687"/>
      <c r="DMD14" s="687"/>
      <c r="DME14" s="687"/>
      <c r="DMF14" s="687"/>
      <c r="DMG14" s="687"/>
      <c r="DMH14" s="687"/>
      <c r="DMI14" s="687"/>
      <c r="DMJ14" s="687"/>
      <c r="DMK14" s="687"/>
      <c r="DML14" s="687"/>
      <c r="DMM14" s="687"/>
      <c r="DMN14" s="687"/>
      <c r="DMO14" s="687"/>
      <c r="DMP14" s="687"/>
      <c r="DMQ14" s="687"/>
      <c r="DMR14" s="687"/>
      <c r="DMS14" s="687"/>
      <c r="DMT14" s="687"/>
      <c r="DMU14" s="687"/>
      <c r="DMV14" s="687"/>
      <c r="DMW14" s="687"/>
      <c r="DMX14" s="687"/>
      <c r="DMY14" s="687"/>
      <c r="DMZ14" s="687"/>
      <c r="DNA14" s="687"/>
      <c r="DNB14" s="687"/>
      <c r="DNC14" s="687"/>
      <c r="DND14" s="687"/>
      <c r="DNE14" s="687"/>
      <c r="DNF14" s="687"/>
      <c r="DNG14" s="687"/>
      <c r="DNH14" s="687"/>
      <c r="DNI14" s="687"/>
      <c r="DNJ14" s="687"/>
      <c r="DNK14" s="687"/>
      <c r="DNL14" s="687"/>
      <c r="DNM14" s="687"/>
      <c r="DNN14" s="687"/>
      <c r="DNO14" s="687"/>
      <c r="DNP14" s="687"/>
      <c r="DNQ14" s="687"/>
      <c r="DNR14" s="687"/>
      <c r="DNS14" s="687"/>
      <c r="DNT14" s="687"/>
      <c r="DNU14" s="687"/>
      <c r="DNV14" s="687"/>
      <c r="DNW14" s="687"/>
      <c r="DNX14" s="687"/>
      <c r="DNY14" s="687"/>
      <c r="DNZ14" s="687"/>
      <c r="DOA14" s="687"/>
      <c r="DOB14" s="687"/>
      <c r="DOC14" s="687"/>
      <c r="DOD14" s="687"/>
      <c r="DOE14" s="687"/>
      <c r="DOF14" s="687"/>
      <c r="DOG14" s="687"/>
      <c r="DOH14" s="687"/>
      <c r="DOI14" s="687"/>
      <c r="DOJ14" s="687"/>
      <c r="DOK14" s="687"/>
      <c r="DOL14" s="687"/>
      <c r="DOM14" s="687"/>
      <c r="DON14" s="687"/>
      <c r="DOO14" s="687"/>
      <c r="DOP14" s="687"/>
      <c r="DOQ14" s="687"/>
      <c r="DOR14" s="687"/>
      <c r="DOS14" s="687"/>
      <c r="DOT14" s="687"/>
      <c r="DOU14" s="687"/>
      <c r="DOV14" s="687"/>
      <c r="DOW14" s="687"/>
      <c r="DOX14" s="687"/>
      <c r="DOY14" s="687"/>
      <c r="DOZ14" s="687"/>
      <c r="DPA14" s="687"/>
      <c r="DPB14" s="687"/>
      <c r="DPC14" s="687"/>
      <c r="DPD14" s="687"/>
      <c r="DPE14" s="687"/>
      <c r="DPF14" s="687"/>
      <c r="DPG14" s="687"/>
      <c r="DPH14" s="687"/>
      <c r="DPI14" s="687"/>
      <c r="DPJ14" s="687"/>
      <c r="DPK14" s="687"/>
      <c r="DPL14" s="687"/>
      <c r="DPM14" s="687"/>
      <c r="DPN14" s="687"/>
      <c r="DPO14" s="687"/>
      <c r="DPP14" s="687"/>
      <c r="DPQ14" s="687"/>
      <c r="DPR14" s="687"/>
      <c r="DPS14" s="687"/>
      <c r="DPT14" s="687"/>
      <c r="DPU14" s="687"/>
      <c r="DPV14" s="687"/>
      <c r="DPW14" s="687"/>
      <c r="DPX14" s="687"/>
      <c r="DPY14" s="687"/>
      <c r="DPZ14" s="687"/>
      <c r="DQA14" s="687"/>
      <c r="DQB14" s="687"/>
      <c r="DQC14" s="687"/>
      <c r="DQD14" s="687"/>
      <c r="DQE14" s="687"/>
      <c r="DQF14" s="687"/>
      <c r="DQG14" s="687"/>
      <c r="DQH14" s="687"/>
      <c r="DQI14" s="687"/>
      <c r="DQJ14" s="687"/>
      <c r="DQK14" s="687"/>
      <c r="DQL14" s="687"/>
      <c r="DQM14" s="687"/>
      <c r="DQN14" s="687"/>
      <c r="DQO14" s="687"/>
      <c r="DQP14" s="687"/>
      <c r="DQQ14" s="687"/>
      <c r="DQR14" s="687"/>
      <c r="DQS14" s="687"/>
      <c r="DQT14" s="687"/>
      <c r="DQU14" s="687"/>
      <c r="DQV14" s="687"/>
      <c r="DQW14" s="687"/>
      <c r="DQX14" s="687"/>
      <c r="DQY14" s="687"/>
      <c r="DQZ14" s="687"/>
      <c r="DRA14" s="687"/>
      <c r="DRB14" s="687"/>
      <c r="DRC14" s="687"/>
      <c r="DRD14" s="687"/>
      <c r="DRE14" s="687"/>
      <c r="DRF14" s="687"/>
      <c r="DRG14" s="687"/>
      <c r="DRH14" s="687"/>
      <c r="DRI14" s="687"/>
      <c r="DRJ14" s="687"/>
      <c r="DRK14" s="687"/>
      <c r="DRL14" s="687"/>
      <c r="DRM14" s="687"/>
      <c r="DRN14" s="687"/>
      <c r="DRO14" s="687"/>
      <c r="DRP14" s="687"/>
      <c r="DRQ14" s="687"/>
      <c r="DRR14" s="687"/>
      <c r="DRS14" s="687"/>
      <c r="DRT14" s="687"/>
      <c r="DRU14" s="687"/>
      <c r="DRV14" s="687"/>
      <c r="DRW14" s="687"/>
      <c r="DRX14" s="687"/>
      <c r="DRY14" s="687"/>
      <c r="DRZ14" s="687"/>
      <c r="DSA14" s="687"/>
      <c r="DSB14" s="687"/>
      <c r="DSC14" s="687"/>
      <c r="DSD14" s="687"/>
      <c r="DSE14" s="687"/>
      <c r="DSF14" s="687"/>
      <c r="DSG14" s="687"/>
      <c r="DSH14" s="687"/>
      <c r="DSI14" s="687"/>
      <c r="DSJ14" s="687"/>
      <c r="DSK14" s="687"/>
      <c r="DSL14" s="687"/>
      <c r="DSM14" s="687"/>
      <c r="DSN14" s="687"/>
      <c r="DSO14" s="687"/>
      <c r="DSP14" s="687"/>
      <c r="DSQ14" s="687"/>
      <c r="DSR14" s="687"/>
      <c r="DSS14" s="687"/>
      <c r="DST14" s="687"/>
      <c r="DSU14" s="687"/>
      <c r="DSV14" s="687"/>
      <c r="DSW14" s="687"/>
      <c r="DSX14" s="687"/>
      <c r="DSY14" s="687"/>
      <c r="DSZ14" s="687"/>
      <c r="DTA14" s="687"/>
      <c r="DTB14" s="687"/>
      <c r="DTC14" s="687"/>
      <c r="DTD14" s="687"/>
      <c r="DTE14" s="687"/>
      <c r="DTF14" s="687"/>
      <c r="DTG14" s="687"/>
      <c r="DTH14" s="687"/>
      <c r="DTI14" s="687"/>
      <c r="DTJ14" s="687"/>
      <c r="DTK14" s="687"/>
      <c r="DTL14" s="687"/>
      <c r="DTM14" s="687"/>
      <c r="DTN14" s="687"/>
      <c r="DTO14" s="687"/>
      <c r="DTP14" s="687"/>
      <c r="DTQ14" s="687"/>
      <c r="DTR14" s="687"/>
      <c r="DTS14" s="687"/>
      <c r="DTT14" s="687"/>
      <c r="DTU14" s="687"/>
      <c r="DTV14" s="687"/>
      <c r="DTW14" s="687"/>
      <c r="DTX14" s="687"/>
      <c r="DTY14" s="687"/>
      <c r="DTZ14" s="687"/>
      <c r="DUA14" s="687"/>
      <c r="DUB14" s="687"/>
      <c r="DUC14" s="687"/>
      <c r="DUD14" s="687"/>
      <c r="DUE14" s="687"/>
      <c r="DUF14" s="687"/>
      <c r="DUG14" s="687"/>
      <c r="DUH14" s="687"/>
      <c r="DUI14" s="687"/>
      <c r="DUJ14" s="687"/>
      <c r="DUK14" s="687"/>
      <c r="DUL14" s="687"/>
      <c r="DUM14" s="687"/>
      <c r="DUN14" s="687"/>
      <c r="DUO14" s="687"/>
      <c r="DUP14" s="687"/>
      <c r="DUQ14" s="687"/>
      <c r="DUR14" s="687"/>
      <c r="DUS14" s="687"/>
      <c r="DUT14" s="687"/>
      <c r="DUU14" s="687"/>
      <c r="DUV14" s="687"/>
      <c r="DUW14" s="687"/>
      <c r="DUX14" s="687"/>
      <c r="DUY14" s="687"/>
      <c r="DUZ14" s="687"/>
      <c r="DVA14" s="687"/>
      <c r="DVB14" s="687"/>
      <c r="DVC14" s="687"/>
      <c r="DVD14" s="687"/>
      <c r="DVE14" s="687"/>
      <c r="DVF14" s="687"/>
      <c r="DVG14" s="687"/>
      <c r="DVH14" s="687"/>
      <c r="DVI14" s="687"/>
      <c r="DVJ14" s="687"/>
      <c r="DVK14" s="687"/>
      <c r="DVL14" s="687"/>
      <c r="DVM14" s="687"/>
      <c r="DVN14" s="687"/>
      <c r="DVO14" s="687"/>
      <c r="DVP14" s="687"/>
      <c r="DVQ14" s="687"/>
      <c r="DVR14" s="687"/>
      <c r="DVS14" s="687"/>
      <c r="DVT14" s="687"/>
      <c r="DVU14" s="687"/>
      <c r="DVV14" s="687"/>
      <c r="DVW14" s="687"/>
      <c r="DVX14" s="687"/>
      <c r="DVY14" s="687"/>
      <c r="DVZ14" s="687"/>
      <c r="DWA14" s="687"/>
      <c r="DWB14" s="687"/>
      <c r="DWC14" s="687"/>
      <c r="DWD14" s="687"/>
      <c r="DWE14" s="687"/>
      <c r="DWF14" s="687"/>
      <c r="DWG14" s="687"/>
      <c r="DWH14" s="687"/>
      <c r="DWI14" s="687"/>
      <c r="DWJ14" s="687"/>
      <c r="DWK14" s="687"/>
      <c r="DWL14" s="687"/>
      <c r="DWM14" s="687"/>
      <c r="DWN14" s="687"/>
      <c r="DWO14" s="687"/>
      <c r="DWP14" s="687"/>
      <c r="DWQ14" s="687"/>
      <c r="DWR14" s="687"/>
      <c r="DWS14" s="687"/>
      <c r="DWT14" s="687"/>
      <c r="DWU14" s="687"/>
      <c r="DWV14" s="687"/>
      <c r="DWW14" s="687"/>
      <c r="DWX14" s="687"/>
      <c r="DWY14" s="687"/>
      <c r="DWZ14" s="687"/>
      <c r="DXA14" s="687"/>
      <c r="DXB14" s="687"/>
      <c r="DXC14" s="687"/>
      <c r="DXD14" s="687"/>
      <c r="DXE14" s="687"/>
      <c r="DXF14" s="687"/>
      <c r="DXG14" s="687"/>
      <c r="DXH14" s="687"/>
      <c r="DXI14" s="687"/>
      <c r="DXJ14" s="687"/>
      <c r="DXK14" s="687"/>
      <c r="DXL14" s="687"/>
      <c r="DXM14" s="687"/>
      <c r="DXN14" s="687"/>
      <c r="DXO14" s="687"/>
      <c r="DXP14" s="687"/>
      <c r="DXQ14" s="687"/>
      <c r="DXR14" s="687"/>
      <c r="DXS14" s="687"/>
      <c r="DXT14" s="687"/>
      <c r="DXU14" s="687"/>
      <c r="DXV14" s="687"/>
      <c r="DXW14" s="687"/>
      <c r="DXX14" s="687"/>
      <c r="DXY14" s="687"/>
      <c r="DXZ14" s="687"/>
      <c r="DYA14" s="687"/>
      <c r="DYB14" s="687"/>
      <c r="DYC14" s="687"/>
      <c r="DYD14" s="687"/>
      <c r="DYE14" s="687"/>
      <c r="DYF14" s="687"/>
      <c r="DYG14" s="687"/>
      <c r="DYH14" s="687"/>
      <c r="DYI14" s="687"/>
      <c r="DYJ14" s="687"/>
      <c r="DYK14" s="687"/>
      <c r="DYL14" s="687"/>
      <c r="DYM14" s="687"/>
      <c r="DYN14" s="687"/>
      <c r="DYO14" s="687"/>
      <c r="DYP14" s="687"/>
      <c r="DYQ14" s="687"/>
      <c r="DYR14" s="687"/>
      <c r="DYS14" s="687"/>
      <c r="DYT14" s="687"/>
      <c r="DYU14" s="687"/>
      <c r="DYV14" s="687"/>
      <c r="DYW14" s="687"/>
      <c r="DYX14" s="687"/>
      <c r="DYY14" s="687"/>
      <c r="DYZ14" s="687"/>
      <c r="DZA14" s="687"/>
      <c r="DZB14" s="687"/>
      <c r="DZC14" s="687"/>
      <c r="DZD14" s="687"/>
      <c r="DZE14" s="687"/>
      <c r="DZF14" s="687"/>
      <c r="DZG14" s="687"/>
      <c r="DZH14" s="687"/>
      <c r="DZI14" s="687"/>
      <c r="DZJ14" s="687"/>
      <c r="DZK14" s="687"/>
      <c r="DZL14" s="687"/>
      <c r="DZM14" s="687"/>
      <c r="DZN14" s="687"/>
      <c r="DZO14" s="687"/>
      <c r="DZP14" s="687"/>
      <c r="DZQ14" s="687"/>
      <c r="DZR14" s="687"/>
      <c r="DZS14" s="687"/>
      <c r="DZT14" s="687"/>
      <c r="DZU14" s="687"/>
      <c r="DZV14" s="687"/>
      <c r="DZW14" s="687"/>
      <c r="DZX14" s="687"/>
      <c r="DZY14" s="687"/>
      <c r="DZZ14" s="687"/>
      <c r="EAA14" s="687"/>
      <c r="EAB14" s="687"/>
      <c r="EAC14" s="687"/>
      <c r="EAD14" s="687"/>
      <c r="EAE14" s="687"/>
      <c r="EAF14" s="687"/>
      <c r="EAG14" s="687"/>
      <c r="EAH14" s="687"/>
      <c r="EAI14" s="687"/>
      <c r="EAJ14" s="687"/>
      <c r="EAK14" s="687"/>
      <c r="EAL14" s="687"/>
      <c r="EAM14" s="687"/>
      <c r="EAN14" s="687"/>
      <c r="EAO14" s="687"/>
      <c r="EAP14" s="687"/>
      <c r="EAQ14" s="687"/>
      <c r="EAR14" s="687"/>
      <c r="EAS14" s="687"/>
      <c r="EAT14" s="687"/>
      <c r="EAU14" s="687"/>
      <c r="EAV14" s="687"/>
      <c r="EAW14" s="687"/>
      <c r="EAX14" s="687"/>
      <c r="EAY14" s="687"/>
      <c r="EAZ14" s="687"/>
      <c r="EBA14" s="687"/>
      <c r="EBB14" s="687"/>
      <c r="EBC14" s="687"/>
      <c r="EBD14" s="687"/>
      <c r="EBE14" s="687"/>
      <c r="EBF14" s="687"/>
      <c r="EBG14" s="687"/>
      <c r="EBH14" s="687"/>
      <c r="EBI14" s="687"/>
      <c r="EBJ14" s="687"/>
      <c r="EBK14" s="687"/>
      <c r="EBL14" s="687"/>
      <c r="EBM14" s="687"/>
      <c r="EBN14" s="687"/>
      <c r="EBO14" s="687"/>
      <c r="EBP14" s="687"/>
      <c r="EBQ14" s="687"/>
      <c r="EBR14" s="687"/>
      <c r="EBS14" s="687"/>
      <c r="EBT14" s="687"/>
      <c r="EBU14" s="687"/>
      <c r="EBV14" s="687"/>
      <c r="EBW14" s="687"/>
      <c r="EBX14" s="687"/>
      <c r="EBY14" s="687"/>
      <c r="EBZ14" s="687"/>
      <c r="ECA14" s="687"/>
      <c r="ECB14" s="687"/>
      <c r="ECC14" s="687"/>
      <c r="ECD14" s="687"/>
      <c r="ECE14" s="687"/>
      <c r="ECF14" s="687"/>
      <c r="ECG14" s="687"/>
      <c r="ECH14" s="687"/>
      <c r="ECI14" s="687"/>
      <c r="ECJ14" s="687"/>
      <c r="ECK14" s="687"/>
      <c r="ECL14" s="687"/>
      <c r="ECM14" s="687"/>
      <c r="ECN14" s="687"/>
      <c r="ECO14" s="687"/>
      <c r="ECP14" s="687"/>
      <c r="ECQ14" s="687"/>
      <c r="ECR14" s="687"/>
      <c r="ECS14" s="687"/>
      <c r="ECT14" s="687"/>
      <c r="ECU14" s="687"/>
      <c r="ECV14" s="687"/>
      <c r="ECW14" s="687"/>
      <c r="ECX14" s="687"/>
      <c r="ECY14" s="687"/>
      <c r="ECZ14" s="687"/>
      <c r="EDA14" s="687"/>
      <c r="EDB14" s="687"/>
      <c r="EDC14" s="687"/>
      <c r="EDD14" s="687"/>
      <c r="EDE14" s="687"/>
      <c r="EDF14" s="687"/>
      <c r="EDG14" s="687"/>
      <c r="EDH14" s="687"/>
      <c r="EDI14" s="687"/>
      <c r="EDJ14" s="687"/>
      <c r="EDK14" s="687"/>
      <c r="EDL14" s="687"/>
      <c r="EDM14" s="687"/>
      <c r="EDN14" s="687"/>
      <c r="EDO14" s="687"/>
      <c r="EDP14" s="687"/>
      <c r="EDQ14" s="687"/>
      <c r="EDR14" s="687"/>
      <c r="EDS14" s="687"/>
      <c r="EDT14" s="687"/>
      <c r="EDU14" s="687"/>
      <c r="EDV14" s="687"/>
      <c r="EDW14" s="687"/>
      <c r="EDX14" s="687"/>
      <c r="EDY14" s="687"/>
      <c r="EDZ14" s="687"/>
      <c r="EEA14" s="687"/>
      <c r="EEB14" s="687"/>
      <c r="EEC14" s="687"/>
      <c r="EED14" s="687"/>
      <c r="EEE14" s="687"/>
      <c r="EEF14" s="687"/>
      <c r="EEG14" s="687"/>
      <c r="EEH14" s="687"/>
      <c r="EEI14" s="687"/>
      <c r="EEJ14" s="687"/>
      <c r="EEK14" s="687"/>
      <c r="EEL14" s="687"/>
      <c r="EEM14" s="687"/>
      <c r="EEN14" s="687"/>
      <c r="EEO14" s="687"/>
      <c r="EEP14" s="687"/>
      <c r="EEQ14" s="687"/>
      <c r="EER14" s="687"/>
      <c r="EES14" s="687"/>
      <c r="EET14" s="687"/>
      <c r="EEU14" s="687"/>
      <c r="EEV14" s="687"/>
      <c r="EEW14" s="687"/>
      <c r="EEX14" s="687"/>
      <c r="EEY14" s="687"/>
      <c r="EEZ14" s="687"/>
      <c r="EFA14" s="687"/>
      <c r="EFB14" s="687"/>
      <c r="EFC14" s="687"/>
      <c r="EFD14" s="687"/>
      <c r="EFE14" s="687"/>
      <c r="EFF14" s="687"/>
      <c r="EFG14" s="687"/>
      <c r="EFH14" s="687"/>
      <c r="EFI14" s="687"/>
      <c r="EFJ14" s="687"/>
      <c r="EFK14" s="687"/>
      <c r="EFL14" s="687"/>
      <c r="EFM14" s="687"/>
      <c r="EFN14" s="687"/>
      <c r="EFO14" s="687"/>
      <c r="EFP14" s="687"/>
      <c r="EFQ14" s="687"/>
      <c r="EFR14" s="687"/>
      <c r="EFS14" s="687"/>
      <c r="EFT14" s="687"/>
      <c r="EFU14" s="687"/>
      <c r="EFV14" s="687"/>
      <c r="EFW14" s="687"/>
      <c r="EFX14" s="687"/>
      <c r="EFY14" s="687"/>
      <c r="EFZ14" s="687"/>
      <c r="EGA14" s="687"/>
      <c r="EGB14" s="687"/>
      <c r="EGC14" s="687"/>
      <c r="EGD14" s="687"/>
      <c r="EGE14" s="687"/>
      <c r="EGF14" s="687"/>
      <c r="EGG14" s="687"/>
      <c r="EGH14" s="687"/>
      <c r="EGI14" s="687"/>
      <c r="EGJ14" s="687"/>
      <c r="EGK14" s="687"/>
      <c r="EGL14" s="687"/>
      <c r="EGM14" s="687"/>
      <c r="EGN14" s="687"/>
      <c r="EGO14" s="687"/>
      <c r="EGP14" s="687"/>
      <c r="EGQ14" s="687"/>
      <c r="EGR14" s="687"/>
      <c r="EGS14" s="687"/>
      <c r="EGT14" s="687"/>
      <c r="EGU14" s="687"/>
      <c r="EGV14" s="687"/>
      <c r="EGW14" s="687"/>
      <c r="EGX14" s="687"/>
      <c r="EGY14" s="687"/>
      <c r="EGZ14" s="687"/>
      <c r="EHA14" s="687"/>
      <c r="EHB14" s="687"/>
      <c r="EHC14" s="687"/>
      <c r="EHD14" s="687"/>
      <c r="EHE14" s="687"/>
      <c r="EHF14" s="687"/>
      <c r="EHG14" s="687"/>
      <c r="EHH14" s="687"/>
      <c r="EHI14" s="687"/>
      <c r="EHJ14" s="687"/>
      <c r="EHK14" s="687"/>
      <c r="EHL14" s="687"/>
      <c r="EHM14" s="687"/>
      <c r="EHN14" s="687"/>
      <c r="EHO14" s="687"/>
      <c r="EHP14" s="687"/>
      <c r="EHQ14" s="687"/>
      <c r="EHR14" s="687"/>
      <c r="EHS14" s="687"/>
      <c r="EHT14" s="687"/>
      <c r="EHU14" s="687"/>
      <c r="EHV14" s="687"/>
      <c r="EHW14" s="687"/>
      <c r="EHX14" s="687"/>
      <c r="EHY14" s="687"/>
      <c r="EHZ14" s="687"/>
      <c r="EIA14" s="687"/>
      <c r="EIB14" s="687"/>
      <c r="EIC14" s="687"/>
      <c r="EID14" s="687"/>
      <c r="EIE14" s="687"/>
      <c r="EIF14" s="687"/>
      <c r="EIG14" s="687"/>
      <c r="EIH14" s="687"/>
      <c r="EII14" s="687"/>
      <c r="EIJ14" s="687"/>
      <c r="EIK14" s="687"/>
      <c r="EIL14" s="687"/>
      <c r="EIM14" s="687"/>
      <c r="EIN14" s="687"/>
      <c r="EIO14" s="687"/>
      <c r="EIP14" s="687"/>
      <c r="EIQ14" s="687"/>
      <c r="EIR14" s="687"/>
      <c r="EIS14" s="687"/>
      <c r="EIT14" s="687"/>
      <c r="EIU14" s="687"/>
      <c r="EIV14" s="687"/>
      <c r="EIW14" s="687"/>
      <c r="EIX14" s="687"/>
      <c r="EIY14" s="687"/>
      <c r="EIZ14" s="687"/>
      <c r="EJA14" s="687"/>
      <c r="EJB14" s="687"/>
      <c r="EJC14" s="687"/>
      <c r="EJD14" s="687"/>
      <c r="EJE14" s="687"/>
      <c r="EJF14" s="687"/>
      <c r="EJG14" s="687"/>
      <c r="EJH14" s="687"/>
      <c r="EJI14" s="687"/>
      <c r="EJJ14" s="687"/>
      <c r="EJK14" s="687"/>
      <c r="EJL14" s="687"/>
      <c r="EJM14" s="687"/>
      <c r="EJN14" s="687"/>
      <c r="EJO14" s="687"/>
      <c r="EJP14" s="687"/>
      <c r="EJQ14" s="687"/>
      <c r="EJR14" s="687"/>
      <c r="EJS14" s="687"/>
      <c r="EJT14" s="687"/>
      <c r="EJU14" s="687"/>
      <c r="EJV14" s="687"/>
      <c r="EJW14" s="687"/>
      <c r="EJX14" s="687"/>
      <c r="EJY14" s="687"/>
      <c r="EJZ14" s="687"/>
      <c r="EKA14" s="687"/>
      <c r="EKB14" s="687"/>
      <c r="EKC14" s="687"/>
      <c r="EKD14" s="687"/>
      <c r="EKE14" s="687"/>
      <c r="EKF14" s="687"/>
      <c r="EKG14" s="687"/>
      <c r="EKH14" s="687"/>
      <c r="EKI14" s="687"/>
      <c r="EKJ14" s="687"/>
      <c r="EKK14" s="687"/>
      <c r="EKL14" s="687"/>
      <c r="EKM14" s="687"/>
      <c r="EKN14" s="687"/>
      <c r="EKO14" s="687"/>
      <c r="EKP14" s="687"/>
      <c r="EKQ14" s="687"/>
      <c r="EKR14" s="687"/>
      <c r="EKS14" s="687"/>
      <c r="EKT14" s="687"/>
      <c r="EKU14" s="687"/>
      <c r="EKV14" s="687"/>
      <c r="EKW14" s="687"/>
      <c r="EKX14" s="687"/>
      <c r="EKY14" s="687"/>
      <c r="EKZ14" s="687"/>
      <c r="ELA14" s="687"/>
      <c r="ELB14" s="687"/>
      <c r="ELC14" s="687"/>
      <c r="ELD14" s="687"/>
      <c r="ELE14" s="687"/>
      <c r="ELF14" s="687"/>
      <c r="ELG14" s="687"/>
      <c r="ELH14" s="687"/>
      <c r="ELI14" s="687"/>
      <c r="ELJ14" s="687"/>
      <c r="ELK14" s="687"/>
      <c r="ELL14" s="687"/>
      <c r="ELM14" s="687"/>
      <c r="ELN14" s="687"/>
      <c r="ELO14" s="687"/>
      <c r="ELP14" s="687"/>
      <c r="ELQ14" s="687"/>
      <c r="ELR14" s="687"/>
      <c r="ELS14" s="687"/>
      <c r="ELT14" s="687"/>
      <c r="ELU14" s="687"/>
      <c r="ELV14" s="687"/>
      <c r="ELW14" s="687"/>
      <c r="ELX14" s="687"/>
      <c r="ELY14" s="687"/>
      <c r="ELZ14" s="687"/>
      <c r="EMA14" s="687"/>
      <c r="EMB14" s="687"/>
      <c r="EMC14" s="687"/>
      <c r="EMD14" s="687"/>
      <c r="EME14" s="687"/>
      <c r="EMF14" s="687"/>
      <c r="EMG14" s="687"/>
      <c r="EMH14" s="687"/>
      <c r="EMI14" s="687"/>
      <c r="EMJ14" s="687"/>
      <c r="EMK14" s="687"/>
      <c r="EML14" s="687"/>
      <c r="EMM14" s="687"/>
      <c r="EMN14" s="687"/>
      <c r="EMO14" s="687"/>
      <c r="EMP14" s="687"/>
      <c r="EMQ14" s="687"/>
      <c r="EMR14" s="687"/>
      <c r="EMS14" s="687"/>
      <c r="EMT14" s="687"/>
      <c r="EMU14" s="687"/>
      <c r="EMV14" s="687"/>
      <c r="EMW14" s="687"/>
      <c r="EMX14" s="687"/>
      <c r="EMY14" s="687"/>
      <c r="EMZ14" s="687"/>
      <c r="ENA14" s="687"/>
      <c r="ENB14" s="687"/>
      <c r="ENC14" s="687"/>
      <c r="END14" s="687"/>
      <c r="ENE14" s="687"/>
      <c r="ENF14" s="687"/>
      <c r="ENG14" s="687"/>
      <c r="ENH14" s="687"/>
      <c r="ENI14" s="687"/>
      <c r="ENJ14" s="687"/>
      <c r="ENK14" s="687"/>
      <c r="ENL14" s="687"/>
      <c r="ENM14" s="687"/>
      <c r="ENN14" s="687"/>
      <c r="ENO14" s="687"/>
      <c r="ENP14" s="687"/>
      <c r="ENQ14" s="687"/>
      <c r="ENR14" s="687"/>
      <c r="ENS14" s="687"/>
      <c r="ENT14" s="687"/>
      <c r="ENU14" s="687"/>
      <c r="ENV14" s="687"/>
      <c r="ENW14" s="687"/>
      <c r="ENX14" s="687"/>
      <c r="ENY14" s="687"/>
      <c r="ENZ14" s="687"/>
      <c r="EOA14" s="687"/>
      <c r="EOB14" s="687"/>
      <c r="EOC14" s="687"/>
      <c r="EOD14" s="687"/>
      <c r="EOE14" s="687"/>
      <c r="EOF14" s="687"/>
      <c r="EOG14" s="687"/>
      <c r="EOH14" s="687"/>
      <c r="EOI14" s="687"/>
      <c r="EOJ14" s="687"/>
      <c r="EOK14" s="687"/>
      <c r="EOL14" s="687"/>
      <c r="EOM14" s="687"/>
      <c r="EON14" s="687"/>
      <c r="EOO14" s="687"/>
      <c r="EOP14" s="687"/>
      <c r="EOQ14" s="687"/>
      <c r="EOR14" s="687"/>
      <c r="EOS14" s="687"/>
      <c r="EOT14" s="687"/>
      <c r="EOU14" s="687"/>
      <c r="EOV14" s="687"/>
      <c r="EOW14" s="687"/>
      <c r="EOX14" s="687"/>
      <c r="EOY14" s="687"/>
      <c r="EOZ14" s="687"/>
      <c r="EPA14" s="687"/>
      <c r="EPB14" s="687"/>
      <c r="EPC14" s="687"/>
      <c r="EPD14" s="687"/>
      <c r="EPE14" s="687"/>
      <c r="EPF14" s="687"/>
      <c r="EPG14" s="687"/>
      <c r="EPH14" s="687"/>
      <c r="EPI14" s="687"/>
      <c r="EPJ14" s="687"/>
      <c r="EPK14" s="687"/>
      <c r="EPL14" s="687"/>
      <c r="EPM14" s="687"/>
      <c r="EPN14" s="687"/>
      <c r="EPO14" s="687"/>
      <c r="EPP14" s="687"/>
      <c r="EPQ14" s="687"/>
      <c r="EPR14" s="687"/>
      <c r="EPS14" s="687"/>
      <c r="EPT14" s="687"/>
      <c r="EPU14" s="687"/>
      <c r="EPV14" s="687"/>
      <c r="EPW14" s="687"/>
      <c r="EPX14" s="687"/>
      <c r="EPY14" s="687"/>
      <c r="EPZ14" s="687"/>
      <c r="EQA14" s="687"/>
      <c r="EQB14" s="687"/>
      <c r="EQC14" s="687"/>
      <c r="EQD14" s="687"/>
      <c r="EQE14" s="687"/>
      <c r="EQF14" s="687"/>
      <c r="EQG14" s="687"/>
      <c r="EQH14" s="687"/>
      <c r="EQI14" s="687"/>
      <c r="EQJ14" s="687"/>
      <c r="EQK14" s="687"/>
      <c r="EQL14" s="687"/>
      <c r="EQM14" s="687"/>
      <c r="EQN14" s="687"/>
      <c r="EQO14" s="687"/>
      <c r="EQP14" s="687"/>
      <c r="EQQ14" s="687"/>
      <c r="EQR14" s="687"/>
      <c r="EQS14" s="687"/>
      <c r="EQT14" s="687"/>
      <c r="EQU14" s="687"/>
      <c r="EQV14" s="687"/>
      <c r="EQW14" s="687"/>
      <c r="EQX14" s="687"/>
      <c r="EQY14" s="687"/>
      <c r="EQZ14" s="687"/>
      <c r="ERA14" s="687"/>
      <c r="ERB14" s="687"/>
      <c r="ERC14" s="687"/>
      <c r="ERD14" s="687"/>
      <c r="ERE14" s="687"/>
      <c r="ERF14" s="687"/>
      <c r="ERG14" s="687"/>
      <c r="ERH14" s="687"/>
      <c r="ERI14" s="687"/>
      <c r="ERJ14" s="687"/>
      <c r="ERK14" s="687"/>
      <c r="ERL14" s="687"/>
      <c r="ERM14" s="687"/>
      <c r="ERN14" s="687"/>
      <c r="ERO14" s="687"/>
      <c r="ERP14" s="687"/>
      <c r="ERQ14" s="687"/>
      <c r="ERR14" s="687"/>
      <c r="ERS14" s="687"/>
      <c r="ERT14" s="687"/>
      <c r="ERU14" s="687"/>
      <c r="ERV14" s="687"/>
      <c r="ERW14" s="687"/>
      <c r="ERX14" s="687"/>
      <c r="ERY14" s="687"/>
      <c r="ERZ14" s="687"/>
      <c r="ESA14" s="687"/>
      <c r="ESB14" s="687"/>
      <c r="ESC14" s="687"/>
      <c r="ESD14" s="687"/>
      <c r="ESE14" s="687"/>
      <c r="ESF14" s="687"/>
      <c r="ESG14" s="687"/>
      <c r="ESH14" s="687"/>
      <c r="ESI14" s="687"/>
      <c r="ESJ14" s="687"/>
      <c r="ESK14" s="687"/>
      <c r="ESL14" s="687"/>
      <c r="ESM14" s="687"/>
      <c r="ESN14" s="687"/>
      <c r="ESO14" s="687"/>
      <c r="ESP14" s="687"/>
      <c r="ESQ14" s="687"/>
      <c r="ESR14" s="687"/>
      <c r="ESS14" s="687"/>
      <c r="EST14" s="687"/>
      <c r="ESU14" s="687"/>
      <c r="ESV14" s="687"/>
      <c r="ESW14" s="687"/>
      <c r="ESX14" s="687"/>
      <c r="ESY14" s="687"/>
      <c r="ESZ14" s="687"/>
      <c r="ETA14" s="687"/>
      <c r="ETB14" s="687"/>
      <c r="ETC14" s="687"/>
      <c r="ETD14" s="687"/>
      <c r="ETE14" s="687"/>
      <c r="ETF14" s="687"/>
      <c r="ETG14" s="687"/>
      <c r="ETH14" s="687"/>
      <c r="ETI14" s="687"/>
      <c r="ETJ14" s="687"/>
      <c r="ETK14" s="687"/>
      <c r="ETL14" s="687"/>
      <c r="ETM14" s="687"/>
      <c r="ETN14" s="687"/>
      <c r="ETO14" s="687"/>
      <c r="ETP14" s="687"/>
      <c r="ETQ14" s="687"/>
      <c r="ETR14" s="687"/>
      <c r="ETS14" s="687"/>
      <c r="ETT14" s="687"/>
      <c r="ETU14" s="687"/>
      <c r="ETV14" s="687"/>
      <c r="ETW14" s="687"/>
      <c r="ETX14" s="687"/>
      <c r="ETY14" s="687"/>
      <c r="ETZ14" s="687"/>
      <c r="EUA14" s="687"/>
      <c r="EUB14" s="687"/>
      <c r="EUC14" s="687"/>
      <c r="EUD14" s="687"/>
      <c r="EUE14" s="687"/>
      <c r="EUF14" s="687"/>
      <c r="EUG14" s="687"/>
      <c r="EUH14" s="687"/>
      <c r="EUI14" s="687"/>
      <c r="EUJ14" s="687"/>
      <c r="EUK14" s="687"/>
      <c r="EUL14" s="687"/>
      <c r="EUM14" s="687"/>
      <c r="EUN14" s="687"/>
      <c r="EUO14" s="687"/>
      <c r="EUP14" s="687"/>
      <c r="EUQ14" s="687"/>
      <c r="EUR14" s="687"/>
      <c r="EUS14" s="687"/>
      <c r="EUT14" s="687"/>
      <c r="EUU14" s="687"/>
      <c r="EUV14" s="687"/>
      <c r="EUW14" s="687"/>
      <c r="EUX14" s="687"/>
      <c r="EUY14" s="687"/>
      <c r="EUZ14" s="687"/>
      <c r="EVA14" s="687"/>
      <c r="EVB14" s="687"/>
      <c r="EVC14" s="687"/>
      <c r="EVD14" s="687"/>
      <c r="EVE14" s="687"/>
      <c r="EVF14" s="687"/>
      <c r="EVG14" s="687"/>
      <c r="EVH14" s="687"/>
      <c r="EVI14" s="687"/>
      <c r="EVJ14" s="687"/>
      <c r="EVK14" s="687"/>
      <c r="EVL14" s="687"/>
      <c r="EVM14" s="687"/>
      <c r="EVN14" s="687"/>
      <c r="EVO14" s="687"/>
      <c r="EVP14" s="687"/>
      <c r="EVQ14" s="687"/>
      <c r="EVR14" s="687"/>
      <c r="EVS14" s="687"/>
      <c r="EVT14" s="687"/>
      <c r="EVU14" s="687"/>
      <c r="EVV14" s="687"/>
      <c r="EVW14" s="687"/>
      <c r="EVX14" s="687"/>
      <c r="EVY14" s="687"/>
      <c r="EVZ14" s="687"/>
      <c r="EWA14" s="687"/>
      <c r="EWB14" s="687"/>
      <c r="EWC14" s="687"/>
      <c r="EWD14" s="687"/>
      <c r="EWE14" s="687"/>
      <c r="EWF14" s="687"/>
      <c r="EWG14" s="687"/>
      <c r="EWH14" s="687"/>
      <c r="EWI14" s="687"/>
      <c r="EWJ14" s="687"/>
      <c r="EWK14" s="687"/>
      <c r="EWL14" s="687"/>
      <c r="EWM14" s="687"/>
      <c r="EWN14" s="687"/>
      <c r="EWO14" s="687"/>
      <c r="EWP14" s="687"/>
      <c r="EWQ14" s="687"/>
      <c r="EWR14" s="687"/>
      <c r="EWS14" s="687"/>
      <c r="EWT14" s="687"/>
      <c r="EWU14" s="687"/>
      <c r="EWV14" s="687"/>
      <c r="EWW14" s="687"/>
      <c r="EWX14" s="687"/>
      <c r="EWY14" s="687"/>
      <c r="EWZ14" s="687"/>
      <c r="EXA14" s="687"/>
      <c r="EXB14" s="687"/>
      <c r="EXC14" s="687"/>
      <c r="EXD14" s="687"/>
      <c r="EXE14" s="687"/>
      <c r="EXF14" s="687"/>
      <c r="EXG14" s="687"/>
      <c r="EXH14" s="687"/>
      <c r="EXI14" s="687"/>
      <c r="EXJ14" s="687"/>
      <c r="EXK14" s="687"/>
      <c r="EXL14" s="687"/>
      <c r="EXM14" s="687"/>
      <c r="EXN14" s="687"/>
      <c r="EXO14" s="687"/>
      <c r="EXP14" s="687"/>
      <c r="EXQ14" s="687"/>
      <c r="EXR14" s="687"/>
      <c r="EXS14" s="687"/>
      <c r="EXT14" s="687"/>
      <c r="EXU14" s="687"/>
      <c r="EXV14" s="687"/>
      <c r="EXW14" s="687"/>
      <c r="EXX14" s="687"/>
      <c r="EXY14" s="687"/>
      <c r="EXZ14" s="687"/>
      <c r="EYA14" s="687"/>
      <c r="EYB14" s="687"/>
      <c r="EYC14" s="687"/>
      <c r="EYD14" s="687"/>
      <c r="EYE14" s="687"/>
      <c r="EYF14" s="687"/>
      <c r="EYG14" s="687"/>
      <c r="EYH14" s="687"/>
      <c r="EYI14" s="687"/>
      <c r="EYJ14" s="687"/>
      <c r="EYK14" s="687"/>
      <c r="EYL14" s="687"/>
      <c r="EYM14" s="687"/>
      <c r="EYN14" s="687"/>
      <c r="EYO14" s="687"/>
      <c r="EYP14" s="687"/>
      <c r="EYQ14" s="687"/>
      <c r="EYR14" s="687"/>
      <c r="EYS14" s="687"/>
      <c r="EYT14" s="687"/>
      <c r="EYU14" s="687"/>
      <c r="EYV14" s="687"/>
      <c r="EYW14" s="687"/>
      <c r="EYX14" s="687"/>
      <c r="EYY14" s="687"/>
      <c r="EYZ14" s="687"/>
      <c r="EZA14" s="687"/>
      <c r="EZB14" s="687"/>
      <c r="EZC14" s="687"/>
      <c r="EZD14" s="687"/>
      <c r="EZE14" s="687"/>
      <c r="EZF14" s="687"/>
      <c r="EZG14" s="687"/>
      <c r="EZH14" s="687"/>
      <c r="EZI14" s="687"/>
      <c r="EZJ14" s="687"/>
      <c r="EZK14" s="687"/>
      <c r="EZL14" s="687"/>
      <c r="EZM14" s="687"/>
      <c r="EZN14" s="687"/>
      <c r="EZO14" s="687"/>
      <c r="EZP14" s="687"/>
      <c r="EZQ14" s="687"/>
      <c r="EZR14" s="687"/>
      <c r="EZS14" s="687"/>
      <c r="EZT14" s="687"/>
      <c r="EZU14" s="687"/>
      <c r="EZV14" s="687"/>
      <c r="EZW14" s="687"/>
      <c r="EZX14" s="687"/>
      <c r="EZY14" s="687"/>
      <c r="EZZ14" s="687"/>
      <c r="FAA14" s="687"/>
      <c r="FAB14" s="687"/>
      <c r="FAC14" s="687"/>
      <c r="FAD14" s="687"/>
      <c r="FAE14" s="687"/>
      <c r="FAF14" s="687"/>
      <c r="FAG14" s="687"/>
      <c r="FAH14" s="687"/>
      <c r="FAI14" s="687"/>
      <c r="FAJ14" s="687"/>
      <c r="FAK14" s="687"/>
      <c r="FAL14" s="687"/>
      <c r="FAM14" s="687"/>
      <c r="FAN14" s="687"/>
      <c r="FAO14" s="687"/>
      <c r="FAP14" s="687"/>
      <c r="FAQ14" s="687"/>
      <c r="FAR14" s="687"/>
      <c r="FAS14" s="687"/>
      <c r="FAT14" s="687"/>
      <c r="FAU14" s="687"/>
      <c r="FAV14" s="687"/>
      <c r="FAW14" s="687"/>
      <c r="FAX14" s="687"/>
      <c r="FAY14" s="687"/>
      <c r="FAZ14" s="687"/>
      <c r="FBA14" s="687"/>
      <c r="FBB14" s="687"/>
      <c r="FBC14" s="687"/>
      <c r="FBD14" s="687"/>
      <c r="FBE14" s="687"/>
      <c r="FBF14" s="687"/>
      <c r="FBG14" s="687"/>
      <c r="FBH14" s="687"/>
      <c r="FBI14" s="687"/>
      <c r="FBJ14" s="687"/>
      <c r="FBK14" s="687"/>
      <c r="FBL14" s="687"/>
      <c r="FBM14" s="687"/>
      <c r="FBN14" s="687"/>
      <c r="FBO14" s="687"/>
      <c r="FBP14" s="687"/>
      <c r="FBQ14" s="687"/>
      <c r="FBR14" s="687"/>
      <c r="FBS14" s="687"/>
      <c r="FBT14" s="687"/>
      <c r="FBU14" s="687"/>
      <c r="FBV14" s="687"/>
      <c r="FBW14" s="687"/>
      <c r="FBX14" s="687"/>
      <c r="FBY14" s="687"/>
      <c r="FBZ14" s="687"/>
      <c r="FCA14" s="687"/>
      <c r="FCB14" s="687"/>
      <c r="FCC14" s="687"/>
      <c r="FCD14" s="687"/>
      <c r="FCE14" s="687"/>
      <c r="FCF14" s="687"/>
      <c r="FCG14" s="687"/>
      <c r="FCH14" s="687"/>
      <c r="FCI14" s="687"/>
      <c r="FCJ14" s="687"/>
      <c r="FCK14" s="687"/>
      <c r="FCL14" s="687"/>
      <c r="FCM14" s="687"/>
      <c r="FCN14" s="687"/>
      <c r="FCO14" s="687"/>
      <c r="FCP14" s="687"/>
      <c r="FCQ14" s="687"/>
      <c r="FCR14" s="687"/>
      <c r="FCS14" s="687"/>
      <c r="FCT14" s="687"/>
      <c r="FCU14" s="687"/>
      <c r="FCV14" s="687"/>
      <c r="FCW14" s="687"/>
      <c r="FCX14" s="687"/>
      <c r="FCY14" s="687"/>
      <c r="FCZ14" s="687"/>
      <c r="FDA14" s="687"/>
      <c r="FDB14" s="687"/>
      <c r="FDC14" s="687"/>
      <c r="FDD14" s="687"/>
      <c r="FDE14" s="687"/>
      <c r="FDF14" s="687"/>
      <c r="FDG14" s="687"/>
      <c r="FDH14" s="687"/>
      <c r="FDI14" s="687"/>
      <c r="FDJ14" s="687"/>
      <c r="FDK14" s="687"/>
      <c r="FDL14" s="687"/>
      <c r="FDM14" s="687"/>
      <c r="FDN14" s="687"/>
      <c r="FDO14" s="687"/>
      <c r="FDP14" s="687"/>
      <c r="FDQ14" s="687"/>
      <c r="FDR14" s="687"/>
      <c r="FDS14" s="687"/>
      <c r="FDT14" s="687"/>
      <c r="FDU14" s="687"/>
      <c r="FDV14" s="687"/>
      <c r="FDW14" s="687"/>
      <c r="FDX14" s="687"/>
      <c r="FDY14" s="687"/>
      <c r="FDZ14" s="687"/>
      <c r="FEA14" s="687"/>
      <c r="FEB14" s="687"/>
      <c r="FEC14" s="687"/>
      <c r="FED14" s="687"/>
      <c r="FEE14" s="687"/>
      <c r="FEF14" s="687"/>
      <c r="FEG14" s="687"/>
      <c r="FEH14" s="687"/>
      <c r="FEI14" s="687"/>
      <c r="FEJ14" s="687"/>
      <c r="FEK14" s="687"/>
      <c r="FEL14" s="687"/>
      <c r="FEM14" s="687"/>
      <c r="FEN14" s="687"/>
      <c r="FEO14" s="687"/>
      <c r="FEP14" s="687"/>
      <c r="FEQ14" s="687"/>
      <c r="FER14" s="687"/>
      <c r="FES14" s="687"/>
      <c r="FET14" s="687"/>
      <c r="FEU14" s="687"/>
      <c r="FEV14" s="687"/>
      <c r="FEW14" s="687"/>
      <c r="FEX14" s="687"/>
      <c r="FEY14" s="687"/>
      <c r="FEZ14" s="687"/>
      <c r="FFA14" s="687"/>
      <c r="FFB14" s="687"/>
      <c r="FFC14" s="687"/>
      <c r="FFD14" s="687"/>
      <c r="FFE14" s="687"/>
      <c r="FFF14" s="687"/>
      <c r="FFG14" s="687"/>
      <c r="FFH14" s="687"/>
      <c r="FFI14" s="687"/>
      <c r="FFJ14" s="687"/>
      <c r="FFK14" s="687"/>
      <c r="FFL14" s="687"/>
      <c r="FFM14" s="687"/>
      <c r="FFN14" s="687"/>
      <c r="FFO14" s="687"/>
      <c r="FFP14" s="687"/>
      <c r="FFQ14" s="687"/>
      <c r="FFR14" s="687"/>
      <c r="FFS14" s="687"/>
      <c r="FFT14" s="687"/>
      <c r="FFU14" s="687"/>
      <c r="FFV14" s="687"/>
      <c r="FFW14" s="687"/>
      <c r="FFX14" s="687"/>
      <c r="FFY14" s="687"/>
      <c r="FFZ14" s="687"/>
      <c r="FGA14" s="687"/>
      <c r="FGB14" s="687"/>
      <c r="FGC14" s="687"/>
      <c r="FGD14" s="687"/>
      <c r="FGE14" s="687"/>
      <c r="FGF14" s="687"/>
      <c r="FGG14" s="687"/>
      <c r="FGH14" s="687"/>
      <c r="FGI14" s="687"/>
      <c r="FGJ14" s="687"/>
      <c r="FGK14" s="687"/>
      <c r="FGL14" s="687"/>
      <c r="FGM14" s="687"/>
      <c r="FGN14" s="687"/>
      <c r="FGO14" s="687"/>
      <c r="FGP14" s="687"/>
      <c r="FGQ14" s="687"/>
      <c r="FGR14" s="687"/>
      <c r="FGS14" s="687"/>
      <c r="FGT14" s="687"/>
      <c r="FGU14" s="687"/>
      <c r="FGV14" s="687"/>
      <c r="FGW14" s="687"/>
      <c r="FGX14" s="687"/>
      <c r="FGY14" s="687"/>
      <c r="FGZ14" s="687"/>
      <c r="FHA14" s="687"/>
      <c r="FHB14" s="687"/>
      <c r="FHC14" s="687"/>
      <c r="FHD14" s="687"/>
      <c r="FHE14" s="687"/>
      <c r="FHF14" s="687"/>
      <c r="FHG14" s="687"/>
      <c r="FHH14" s="687"/>
      <c r="FHI14" s="687"/>
      <c r="FHJ14" s="687"/>
      <c r="FHK14" s="687"/>
      <c r="FHL14" s="687"/>
      <c r="FHM14" s="687"/>
      <c r="FHN14" s="687"/>
      <c r="FHO14" s="687"/>
      <c r="FHP14" s="687"/>
      <c r="FHQ14" s="687"/>
      <c r="FHR14" s="687"/>
      <c r="FHS14" s="687"/>
      <c r="FHT14" s="687"/>
      <c r="FHU14" s="687"/>
      <c r="FHV14" s="687"/>
      <c r="FHW14" s="687"/>
      <c r="FHX14" s="687"/>
      <c r="FHY14" s="687"/>
      <c r="FHZ14" s="687"/>
      <c r="FIA14" s="687"/>
      <c r="FIB14" s="687"/>
      <c r="FIC14" s="687"/>
      <c r="FID14" s="687"/>
      <c r="FIE14" s="687"/>
      <c r="FIF14" s="687"/>
      <c r="FIG14" s="687"/>
      <c r="FIH14" s="687"/>
      <c r="FII14" s="687"/>
      <c r="FIJ14" s="687"/>
      <c r="FIK14" s="687"/>
      <c r="FIL14" s="687"/>
      <c r="FIM14" s="687"/>
      <c r="FIN14" s="687"/>
      <c r="FIO14" s="687"/>
      <c r="FIP14" s="687"/>
      <c r="FIQ14" s="687"/>
      <c r="FIR14" s="687"/>
      <c r="FIS14" s="687"/>
      <c r="FIT14" s="687"/>
      <c r="FIU14" s="687"/>
      <c r="FIV14" s="687"/>
      <c r="FIW14" s="687"/>
      <c r="FIX14" s="687"/>
      <c r="FIY14" s="687"/>
      <c r="FIZ14" s="687"/>
      <c r="FJA14" s="687"/>
      <c r="FJB14" s="687"/>
      <c r="FJC14" s="687"/>
      <c r="FJD14" s="687"/>
      <c r="FJE14" s="687"/>
      <c r="FJF14" s="687"/>
      <c r="FJG14" s="687"/>
      <c r="FJH14" s="687"/>
      <c r="FJI14" s="687"/>
      <c r="FJJ14" s="687"/>
      <c r="FJK14" s="687"/>
      <c r="FJL14" s="687"/>
      <c r="FJM14" s="687"/>
      <c r="FJN14" s="687"/>
      <c r="FJO14" s="687"/>
      <c r="FJP14" s="687"/>
      <c r="FJQ14" s="687"/>
      <c r="FJR14" s="687"/>
      <c r="FJS14" s="687"/>
      <c r="FJT14" s="687"/>
      <c r="FJU14" s="687"/>
      <c r="FJV14" s="687"/>
      <c r="FJW14" s="687"/>
      <c r="FJX14" s="687"/>
      <c r="FJY14" s="687"/>
      <c r="FJZ14" s="687"/>
      <c r="FKA14" s="687"/>
      <c r="FKB14" s="687"/>
      <c r="FKC14" s="687"/>
      <c r="FKD14" s="687"/>
      <c r="FKE14" s="687"/>
      <c r="FKF14" s="687"/>
      <c r="FKG14" s="687"/>
      <c r="FKH14" s="687"/>
      <c r="FKI14" s="687"/>
      <c r="FKJ14" s="687"/>
      <c r="FKK14" s="687"/>
      <c r="FKL14" s="687"/>
      <c r="FKM14" s="687"/>
      <c r="FKN14" s="687"/>
      <c r="FKO14" s="687"/>
      <c r="FKP14" s="687"/>
      <c r="FKQ14" s="687"/>
      <c r="FKR14" s="687"/>
      <c r="FKS14" s="687"/>
      <c r="FKT14" s="687"/>
      <c r="FKU14" s="687"/>
      <c r="FKV14" s="687"/>
      <c r="FKW14" s="687"/>
      <c r="FKX14" s="687"/>
      <c r="FKY14" s="687"/>
      <c r="FKZ14" s="687"/>
      <c r="FLA14" s="687"/>
      <c r="FLB14" s="687"/>
      <c r="FLC14" s="687"/>
      <c r="FLD14" s="687"/>
      <c r="FLE14" s="687"/>
      <c r="FLF14" s="687"/>
      <c r="FLG14" s="687"/>
      <c r="FLH14" s="687"/>
      <c r="FLI14" s="687"/>
      <c r="FLJ14" s="687"/>
      <c r="FLK14" s="687"/>
      <c r="FLL14" s="687"/>
      <c r="FLM14" s="687"/>
      <c r="FLN14" s="687"/>
      <c r="FLO14" s="687"/>
      <c r="FLP14" s="687"/>
      <c r="FLQ14" s="687"/>
      <c r="FLR14" s="687"/>
      <c r="FLS14" s="687"/>
      <c r="FLT14" s="687"/>
      <c r="FLU14" s="687"/>
      <c r="FLV14" s="687"/>
      <c r="FLW14" s="687"/>
      <c r="FLX14" s="687"/>
      <c r="FLY14" s="687"/>
      <c r="FLZ14" s="687"/>
      <c r="FMA14" s="687"/>
      <c r="FMB14" s="687"/>
      <c r="FMC14" s="687"/>
      <c r="FMD14" s="687"/>
      <c r="FME14" s="687"/>
      <c r="FMF14" s="687"/>
      <c r="FMG14" s="687"/>
      <c r="FMH14" s="687"/>
      <c r="FMI14" s="687"/>
      <c r="FMJ14" s="687"/>
      <c r="FMK14" s="687"/>
      <c r="FML14" s="687"/>
      <c r="FMM14" s="687"/>
      <c r="FMN14" s="687"/>
      <c r="FMO14" s="687"/>
      <c r="FMP14" s="687"/>
      <c r="FMQ14" s="687"/>
      <c r="FMR14" s="687"/>
      <c r="FMS14" s="687"/>
      <c r="FMT14" s="687"/>
      <c r="FMU14" s="687"/>
      <c r="FMV14" s="687"/>
      <c r="FMW14" s="687"/>
      <c r="FMX14" s="687"/>
      <c r="FMY14" s="687"/>
      <c r="FMZ14" s="687"/>
      <c r="FNA14" s="687"/>
      <c r="FNB14" s="687"/>
      <c r="FNC14" s="687"/>
      <c r="FND14" s="687"/>
      <c r="FNE14" s="687"/>
      <c r="FNF14" s="687"/>
      <c r="FNG14" s="687"/>
      <c r="FNH14" s="687"/>
      <c r="FNI14" s="687"/>
      <c r="FNJ14" s="687"/>
      <c r="FNK14" s="687"/>
      <c r="FNL14" s="687"/>
      <c r="FNM14" s="687"/>
      <c r="FNN14" s="687"/>
      <c r="FNO14" s="687"/>
      <c r="FNP14" s="687"/>
      <c r="FNQ14" s="687"/>
      <c r="FNR14" s="687"/>
      <c r="FNS14" s="687"/>
      <c r="FNT14" s="687"/>
      <c r="FNU14" s="687"/>
      <c r="FNV14" s="687"/>
      <c r="FNW14" s="687"/>
      <c r="FNX14" s="687"/>
      <c r="FNY14" s="687"/>
      <c r="FNZ14" s="687"/>
      <c r="FOA14" s="687"/>
      <c r="FOB14" s="687"/>
      <c r="FOC14" s="687"/>
      <c r="FOD14" s="687"/>
      <c r="FOE14" s="687"/>
      <c r="FOF14" s="687"/>
      <c r="FOG14" s="687"/>
      <c r="FOH14" s="687"/>
      <c r="FOI14" s="687"/>
      <c r="FOJ14" s="687"/>
      <c r="FOK14" s="687"/>
      <c r="FOL14" s="687"/>
      <c r="FOM14" s="687"/>
      <c r="FON14" s="687"/>
      <c r="FOO14" s="687"/>
      <c r="FOP14" s="687"/>
      <c r="FOQ14" s="687"/>
      <c r="FOR14" s="687"/>
      <c r="FOS14" s="687"/>
      <c r="FOT14" s="687"/>
      <c r="FOU14" s="687"/>
      <c r="FOV14" s="687"/>
      <c r="FOW14" s="687"/>
      <c r="FOX14" s="687"/>
      <c r="FOY14" s="687"/>
      <c r="FOZ14" s="687"/>
      <c r="FPA14" s="687"/>
      <c r="FPB14" s="687"/>
      <c r="FPC14" s="687"/>
      <c r="FPD14" s="687"/>
      <c r="FPE14" s="687"/>
      <c r="FPF14" s="687"/>
      <c r="FPG14" s="687"/>
      <c r="FPH14" s="687"/>
      <c r="FPI14" s="687"/>
      <c r="FPJ14" s="687"/>
      <c r="FPK14" s="687"/>
      <c r="FPL14" s="687"/>
      <c r="FPM14" s="687"/>
      <c r="FPN14" s="687"/>
      <c r="FPO14" s="687"/>
      <c r="FPP14" s="687"/>
      <c r="FPQ14" s="687"/>
      <c r="FPR14" s="687"/>
      <c r="FPS14" s="687"/>
      <c r="FPT14" s="687"/>
      <c r="FPU14" s="687"/>
      <c r="FPV14" s="687"/>
      <c r="FPW14" s="687"/>
      <c r="FPX14" s="687"/>
      <c r="FPY14" s="687"/>
      <c r="FPZ14" s="687"/>
      <c r="FQA14" s="687"/>
      <c r="FQB14" s="687"/>
      <c r="FQC14" s="687"/>
      <c r="FQD14" s="687"/>
      <c r="FQE14" s="687"/>
      <c r="FQF14" s="687"/>
      <c r="FQG14" s="687"/>
      <c r="FQH14" s="687"/>
      <c r="FQI14" s="687"/>
      <c r="FQJ14" s="687"/>
      <c r="FQK14" s="687"/>
      <c r="FQL14" s="687"/>
      <c r="FQM14" s="687"/>
      <c r="FQN14" s="687"/>
      <c r="FQO14" s="687"/>
      <c r="FQP14" s="687"/>
      <c r="FQQ14" s="687"/>
      <c r="FQR14" s="687"/>
      <c r="FQS14" s="687"/>
      <c r="FQT14" s="687"/>
      <c r="FQU14" s="687"/>
      <c r="FQV14" s="687"/>
      <c r="FQW14" s="687"/>
      <c r="FQX14" s="687"/>
      <c r="FQY14" s="687"/>
      <c r="FQZ14" s="687"/>
      <c r="FRA14" s="687"/>
      <c r="FRB14" s="687"/>
      <c r="FRC14" s="687"/>
      <c r="FRD14" s="687"/>
      <c r="FRE14" s="687"/>
      <c r="FRF14" s="687"/>
      <c r="FRG14" s="687"/>
      <c r="FRH14" s="687"/>
      <c r="FRI14" s="687"/>
      <c r="FRJ14" s="687"/>
      <c r="FRK14" s="687"/>
      <c r="FRL14" s="687"/>
      <c r="FRM14" s="687"/>
      <c r="FRN14" s="687"/>
      <c r="FRO14" s="687"/>
      <c r="FRP14" s="687"/>
      <c r="FRQ14" s="687"/>
      <c r="FRR14" s="687"/>
      <c r="FRS14" s="687"/>
      <c r="FRT14" s="687"/>
      <c r="FRU14" s="687"/>
      <c r="FRV14" s="687"/>
      <c r="FRW14" s="687"/>
      <c r="FRX14" s="687"/>
      <c r="FRY14" s="687"/>
      <c r="FRZ14" s="687"/>
      <c r="FSA14" s="687"/>
      <c r="FSB14" s="687"/>
      <c r="FSC14" s="687"/>
      <c r="FSD14" s="687"/>
      <c r="FSE14" s="687"/>
      <c r="FSF14" s="687"/>
      <c r="FSG14" s="687"/>
      <c r="FSH14" s="687"/>
      <c r="FSI14" s="687"/>
      <c r="FSJ14" s="687"/>
      <c r="FSK14" s="687"/>
      <c r="FSL14" s="687"/>
      <c r="FSM14" s="687"/>
      <c r="FSN14" s="687"/>
      <c r="FSO14" s="687"/>
      <c r="FSP14" s="687"/>
      <c r="FSQ14" s="687"/>
      <c r="FSR14" s="687"/>
      <c r="FSS14" s="687"/>
      <c r="FST14" s="687"/>
      <c r="FSU14" s="687"/>
      <c r="FSV14" s="687"/>
      <c r="FSW14" s="687"/>
      <c r="FSX14" s="687"/>
      <c r="FSY14" s="687"/>
      <c r="FSZ14" s="687"/>
      <c r="FTA14" s="687"/>
      <c r="FTB14" s="687"/>
      <c r="FTC14" s="687"/>
      <c r="FTD14" s="687"/>
      <c r="FTE14" s="687"/>
      <c r="FTF14" s="687"/>
      <c r="FTG14" s="687"/>
      <c r="FTH14" s="687"/>
      <c r="FTI14" s="687"/>
      <c r="FTJ14" s="687"/>
      <c r="FTK14" s="687"/>
      <c r="FTL14" s="687"/>
      <c r="FTM14" s="687"/>
      <c r="FTN14" s="687"/>
      <c r="FTO14" s="687"/>
      <c r="FTP14" s="687"/>
      <c r="FTQ14" s="687"/>
      <c r="FTR14" s="687"/>
      <c r="FTS14" s="687"/>
      <c r="FTT14" s="687"/>
      <c r="FTU14" s="687"/>
      <c r="FTV14" s="687"/>
      <c r="FTW14" s="687"/>
      <c r="FTX14" s="687"/>
      <c r="FTY14" s="687"/>
      <c r="FTZ14" s="687"/>
      <c r="FUA14" s="687"/>
      <c r="FUB14" s="687"/>
      <c r="FUC14" s="687"/>
      <c r="FUD14" s="687"/>
      <c r="FUE14" s="687"/>
      <c r="FUF14" s="687"/>
      <c r="FUG14" s="687"/>
      <c r="FUH14" s="687"/>
      <c r="FUI14" s="687"/>
      <c r="FUJ14" s="687"/>
      <c r="FUK14" s="687"/>
      <c r="FUL14" s="687"/>
      <c r="FUM14" s="687"/>
      <c r="FUN14" s="687"/>
      <c r="FUO14" s="687"/>
      <c r="FUP14" s="687"/>
      <c r="FUQ14" s="687"/>
      <c r="FUR14" s="687"/>
      <c r="FUS14" s="687"/>
      <c r="FUT14" s="687"/>
      <c r="FUU14" s="687"/>
      <c r="FUV14" s="687"/>
      <c r="FUW14" s="687"/>
      <c r="FUX14" s="687"/>
      <c r="FUY14" s="687"/>
      <c r="FUZ14" s="687"/>
      <c r="FVA14" s="687"/>
      <c r="FVB14" s="687"/>
      <c r="FVC14" s="687"/>
      <c r="FVD14" s="687"/>
      <c r="FVE14" s="687"/>
      <c r="FVF14" s="687"/>
      <c r="FVG14" s="687"/>
      <c r="FVH14" s="687"/>
      <c r="FVI14" s="687"/>
      <c r="FVJ14" s="687"/>
      <c r="FVK14" s="687"/>
      <c r="FVL14" s="687"/>
      <c r="FVM14" s="687"/>
      <c r="FVN14" s="687"/>
      <c r="FVO14" s="687"/>
      <c r="FVP14" s="687"/>
      <c r="FVQ14" s="687"/>
      <c r="FVR14" s="687"/>
      <c r="FVS14" s="687"/>
      <c r="FVT14" s="687"/>
      <c r="FVU14" s="687"/>
      <c r="FVV14" s="687"/>
      <c r="FVW14" s="687"/>
      <c r="FVX14" s="687"/>
      <c r="FVY14" s="687"/>
      <c r="FVZ14" s="687"/>
      <c r="FWA14" s="687"/>
      <c r="FWB14" s="687"/>
      <c r="FWC14" s="687"/>
      <c r="FWD14" s="687"/>
      <c r="FWE14" s="687"/>
      <c r="FWF14" s="687"/>
      <c r="FWG14" s="687"/>
      <c r="FWH14" s="687"/>
      <c r="FWI14" s="687"/>
      <c r="FWJ14" s="687"/>
      <c r="FWK14" s="687"/>
      <c r="FWL14" s="687"/>
      <c r="FWM14" s="687"/>
      <c r="FWN14" s="687"/>
      <c r="FWO14" s="687"/>
      <c r="FWP14" s="687"/>
      <c r="FWQ14" s="687"/>
      <c r="FWR14" s="687"/>
      <c r="FWS14" s="687"/>
      <c r="FWT14" s="687"/>
      <c r="FWU14" s="687"/>
      <c r="FWV14" s="687"/>
      <c r="FWW14" s="687"/>
      <c r="FWX14" s="687"/>
      <c r="FWY14" s="687"/>
      <c r="FWZ14" s="687"/>
      <c r="FXA14" s="687"/>
      <c r="FXB14" s="687"/>
      <c r="FXC14" s="687"/>
      <c r="FXD14" s="687"/>
      <c r="FXE14" s="687"/>
      <c r="FXF14" s="687"/>
      <c r="FXG14" s="687"/>
      <c r="FXH14" s="687"/>
      <c r="FXI14" s="687"/>
      <c r="FXJ14" s="687"/>
      <c r="FXK14" s="687"/>
      <c r="FXL14" s="687"/>
      <c r="FXM14" s="687"/>
      <c r="FXN14" s="687"/>
      <c r="FXO14" s="687"/>
      <c r="FXP14" s="687"/>
      <c r="FXQ14" s="687"/>
      <c r="FXR14" s="687"/>
      <c r="FXS14" s="687"/>
      <c r="FXT14" s="687"/>
      <c r="FXU14" s="687"/>
      <c r="FXV14" s="687"/>
      <c r="FXW14" s="687"/>
      <c r="FXX14" s="687"/>
      <c r="FXY14" s="687"/>
      <c r="FXZ14" s="687"/>
      <c r="FYA14" s="687"/>
      <c r="FYB14" s="687"/>
      <c r="FYC14" s="687"/>
      <c r="FYD14" s="687"/>
      <c r="FYE14" s="687"/>
      <c r="FYF14" s="687"/>
      <c r="FYG14" s="687"/>
      <c r="FYH14" s="687"/>
      <c r="FYI14" s="687"/>
      <c r="FYJ14" s="687"/>
      <c r="FYK14" s="687"/>
      <c r="FYL14" s="687"/>
      <c r="FYM14" s="687"/>
      <c r="FYN14" s="687"/>
      <c r="FYO14" s="687"/>
      <c r="FYP14" s="687"/>
      <c r="FYQ14" s="687"/>
      <c r="FYR14" s="687"/>
      <c r="FYS14" s="687"/>
      <c r="FYT14" s="687"/>
      <c r="FYU14" s="687"/>
      <c r="FYV14" s="687"/>
      <c r="FYW14" s="687"/>
      <c r="FYX14" s="687"/>
      <c r="FYY14" s="687"/>
      <c r="FYZ14" s="687"/>
      <c r="FZA14" s="687"/>
      <c r="FZB14" s="687"/>
      <c r="FZC14" s="687"/>
      <c r="FZD14" s="687"/>
      <c r="FZE14" s="687"/>
      <c r="FZF14" s="687"/>
      <c r="FZG14" s="687"/>
      <c r="FZH14" s="687"/>
      <c r="FZI14" s="687"/>
      <c r="FZJ14" s="687"/>
      <c r="FZK14" s="687"/>
      <c r="FZL14" s="687"/>
      <c r="FZM14" s="687"/>
      <c r="FZN14" s="687"/>
      <c r="FZO14" s="687"/>
      <c r="FZP14" s="687"/>
      <c r="FZQ14" s="687"/>
      <c r="FZR14" s="687"/>
      <c r="FZS14" s="687"/>
      <c r="FZT14" s="687"/>
      <c r="FZU14" s="687"/>
      <c r="FZV14" s="687"/>
      <c r="FZW14" s="687"/>
      <c r="FZX14" s="687"/>
      <c r="FZY14" s="687"/>
      <c r="FZZ14" s="687"/>
      <c r="GAA14" s="687"/>
      <c r="GAB14" s="687"/>
      <c r="GAC14" s="687"/>
      <c r="GAD14" s="687"/>
      <c r="GAE14" s="687"/>
      <c r="GAF14" s="687"/>
      <c r="GAG14" s="687"/>
      <c r="GAH14" s="687"/>
      <c r="GAI14" s="687"/>
      <c r="GAJ14" s="687"/>
      <c r="GAK14" s="687"/>
      <c r="GAL14" s="687"/>
      <c r="GAM14" s="687"/>
      <c r="GAN14" s="687"/>
      <c r="GAO14" s="687"/>
      <c r="GAP14" s="687"/>
      <c r="GAQ14" s="687"/>
      <c r="GAR14" s="687"/>
      <c r="GAS14" s="687"/>
      <c r="GAT14" s="687"/>
      <c r="GAU14" s="687"/>
      <c r="GAV14" s="687"/>
      <c r="GAW14" s="687"/>
      <c r="GAX14" s="687"/>
      <c r="GAY14" s="687"/>
      <c r="GAZ14" s="687"/>
      <c r="GBA14" s="687"/>
      <c r="GBB14" s="687"/>
      <c r="GBC14" s="687"/>
      <c r="GBD14" s="687"/>
      <c r="GBE14" s="687"/>
      <c r="GBF14" s="687"/>
      <c r="GBG14" s="687"/>
      <c r="GBH14" s="687"/>
      <c r="GBI14" s="687"/>
      <c r="GBJ14" s="687"/>
      <c r="GBK14" s="687"/>
      <c r="GBL14" s="687"/>
      <c r="GBM14" s="687"/>
      <c r="GBN14" s="687"/>
      <c r="GBO14" s="687"/>
      <c r="GBP14" s="687"/>
      <c r="GBQ14" s="687"/>
      <c r="GBR14" s="687"/>
      <c r="GBS14" s="687"/>
      <c r="GBT14" s="687"/>
      <c r="GBU14" s="687"/>
      <c r="GBV14" s="687"/>
      <c r="GBW14" s="687"/>
      <c r="GBX14" s="687"/>
      <c r="GBY14" s="687"/>
      <c r="GBZ14" s="687"/>
      <c r="GCA14" s="687"/>
      <c r="GCB14" s="687"/>
      <c r="GCC14" s="687"/>
      <c r="GCD14" s="687"/>
      <c r="GCE14" s="687"/>
      <c r="GCF14" s="687"/>
      <c r="GCG14" s="687"/>
      <c r="GCH14" s="687"/>
      <c r="GCI14" s="687"/>
      <c r="GCJ14" s="687"/>
      <c r="GCK14" s="687"/>
      <c r="GCL14" s="687"/>
      <c r="GCM14" s="687"/>
      <c r="GCN14" s="687"/>
      <c r="GCO14" s="687"/>
      <c r="GCP14" s="687"/>
      <c r="GCQ14" s="687"/>
      <c r="GCR14" s="687"/>
      <c r="GCS14" s="687"/>
      <c r="GCT14" s="687"/>
      <c r="GCU14" s="687"/>
      <c r="GCV14" s="687"/>
      <c r="GCW14" s="687"/>
      <c r="GCX14" s="687"/>
      <c r="GCY14" s="687"/>
      <c r="GCZ14" s="687"/>
      <c r="GDA14" s="687"/>
      <c r="GDB14" s="687"/>
      <c r="GDC14" s="687"/>
      <c r="GDD14" s="687"/>
      <c r="GDE14" s="687"/>
      <c r="GDF14" s="687"/>
      <c r="GDG14" s="687"/>
      <c r="GDH14" s="687"/>
      <c r="GDI14" s="687"/>
      <c r="GDJ14" s="687"/>
      <c r="GDK14" s="687"/>
      <c r="GDL14" s="687"/>
      <c r="GDM14" s="687"/>
      <c r="GDN14" s="687"/>
      <c r="GDO14" s="687"/>
      <c r="GDP14" s="687"/>
      <c r="GDQ14" s="687"/>
      <c r="GDR14" s="687"/>
      <c r="GDS14" s="687"/>
      <c r="GDT14" s="687"/>
      <c r="GDU14" s="687"/>
      <c r="GDV14" s="687"/>
      <c r="GDW14" s="687"/>
      <c r="GDX14" s="687"/>
      <c r="GDY14" s="687"/>
      <c r="GDZ14" s="687"/>
      <c r="GEA14" s="687"/>
      <c r="GEB14" s="687"/>
      <c r="GEC14" s="687"/>
      <c r="GED14" s="687"/>
      <c r="GEE14" s="687"/>
      <c r="GEF14" s="687"/>
      <c r="GEG14" s="687"/>
      <c r="GEH14" s="687"/>
      <c r="GEI14" s="687"/>
      <c r="GEJ14" s="687"/>
      <c r="GEK14" s="687"/>
      <c r="GEL14" s="687"/>
      <c r="GEM14" s="687"/>
      <c r="GEN14" s="687"/>
      <c r="GEO14" s="687"/>
      <c r="GEP14" s="687"/>
      <c r="GEQ14" s="687"/>
      <c r="GER14" s="687"/>
      <c r="GES14" s="687"/>
      <c r="GET14" s="687"/>
      <c r="GEU14" s="687"/>
      <c r="GEV14" s="687"/>
      <c r="GEW14" s="687"/>
      <c r="GEX14" s="687"/>
      <c r="GEY14" s="687"/>
      <c r="GEZ14" s="687"/>
      <c r="GFA14" s="687"/>
      <c r="GFB14" s="687"/>
      <c r="GFC14" s="687"/>
      <c r="GFD14" s="687"/>
      <c r="GFE14" s="687"/>
      <c r="GFF14" s="687"/>
      <c r="GFG14" s="687"/>
      <c r="GFH14" s="687"/>
      <c r="GFI14" s="687"/>
      <c r="GFJ14" s="687"/>
      <c r="GFK14" s="687"/>
      <c r="GFL14" s="687"/>
      <c r="GFM14" s="687"/>
      <c r="GFN14" s="687"/>
      <c r="GFO14" s="687"/>
      <c r="GFP14" s="687"/>
      <c r="GFQ14" s="687"/>
      <c r="GFR14" s="687"/>
      <c r="GFS14" s="687"/>
      <c r="GFT14" s="687"/>
      <c r="GFU14" s="687"/>
      <c r="GFV14" s="687"/>
      <c r="GFW14" s="687"/>
      <c r="GFX14" s="687"/>
      <c r="GFY14" s="687"/>
      <c r="GFZ14" s="687"/>
      <c r="GGA14" s="687"/>
      <c r="GGB14" s="687"/>
      <c r="GGC14" s="687"/>
      <c r="GGD14" s="687"/>
      <c r="GGE14" s="687"/>
      <c r="GGF14" s="687"/>
      <c r="GGG14" s="687"/>
      <c r="GGH14" s="687"/>
      <c r="GGI14" s="687"/>
      <c r="GGJ14" s="687"/>
      <c r="GGK14" s="687"/>
      <c r="GGL14" s="687"/>
      <c r="GGM14" s="687"/>
      <c r="GGN14" s="687"/>
      <c r="GGO14" s="687"/>
      <c r="GGP14" s="687"/>
      <c r="GGQ14" s="687"/>
      <c r="GGR14" s="687"/>
      <c r="GGS14" s="687"/>
      <c r="GGT14" s="687"/>
      <c r="GGU14" s="687"/>
      <c r="GGV14" s="687"/>
      <c r="GGW14" s="687"/>
      <c r="GGX14" s="687"/>
      <c r="GGY14" s="687"/>
      <c r="GGZ14" s="687"/>
      <c r="GHA14" s="687"/>
      <c r="GHB14" s="687"/>
      <c r="GHC14" s="687"/>
      <c r="GHD14" s="687"/>
      <c r="GHE14" s="687"/>
      <c r="GHF14" s="687"/>
      <c r="GHG14" s="687"/>
      <c r="GHH14" s="687"/>
      <c r="GHI14" s="687"/>
      <c r="GHJ14" s="687"/>
      <c r="GHK14" s="687"/>
      <c r="GHL14" s="687"/>
      <c r="GHM14" s="687"/>
      <c r="GHN14" s="687"/>
      <c r="GHO14" s="687"/>
      <c r="GHP14" s="687"/>
      <c r="GHQ14" s="687"/>
      <c r="GHR14" s="687"/>
      <c r="GHS14" s="687"/>
      <c r="GHT14" s="687"/>
      <c r="GHU14" s="687"/>
      <c r="GHV14" s="687"/>
      <c r="GHW14" s="687"/>
      <c r="GHX14" s="687"/>
      <c r="GHY14" s="687"/>
      <c r="GHZ14" s="687"/>
      <c r="GIA14" s="687"/>
      <c r="GIB14" s="687"/>
      <c r="GIC14" s="687"/>
      <c r="GID14" s="687"/>
      <c r="GIE14" s="687"/>
      <c r="GIF14" s="687"/>
      <c r="GIG14" s="687"/>
      <c r="GIH14" s="687"/>
      <c r="GII14" s="687"/>
      <c r="GIJ14" s="687"/>
      <c r="GIK14" s="687"/>
      <c r="GIL14" s="687"/>
      <c r="GIM14" s="687"/>
      <c r="GIN14" s="687"/>
      <c r="GIO14" s="687"/>
      <c r="GIP14" s="687"/>
      <c r="GIQ14" s="687"/>
      <c r="GIR14" s="687"/>
      <c r="GIS14" s="687"/>
      <c r="GIT14" s="687"/>
      <c r="GIU14" s="687"/>
      <c r="GIV14" s="687"/>
      <c r="GIW14" s="687"/>
      <c r="GIX14" s="687"/>
      <c r="GIY14" s="687"/>
      <c r="GIZ14" s="687"/>
      <c r="GJA14" s="687"/>
      <c r="GJB14" s="687"/>
      <c r="GJC14" s="687"/>
      <c r="GJD14" s="687"/>
      <c r="GJE14" s="687"/>
      <c r="GJF14" s="687"/>
      <c r="GJG14" s="687"/>
      <c r="GJH14" s="687"/>
      <c r="GJI14" s="687"/>
      <c r="GJJ14" s="687"/>
      <c r="GJK14" s="687"/>
      <c r="GJL14" s="687"/>
      <c r="GJM14" s="687"/>
      <c r="GJN14" s="687"/>
      <c r="GJO14" s="687"/>
      <c r="GJP14" s="687"/>
      <c r="GJQ14" s="687"/>
      <c r="GJR14" s="687"/>
      <c r="GJS14" s="687"/>
      <c r="GJT14" s="687"/>
      <c r="GJU14" s="687"/>
      <c r="GJV14" s="687"/>
      <c r="GJW14" s="687"/>
      <c r="GJX14" s="687"/>
      <c r="GJY14" s="687"/>
      <c r="GJZ14" s="687"/>
      <c r="GKA14" s="687"/>
      <c r="GKB14" s="687"/>
      <c r="GKC14" s="687"/>
      <c r="GKD14" s="687"/>
      <c r="GKE14" s="687"/>
      <c r="GKF14" s="687"/>
      <c r="GKG14" s="687"/>
      <c r="GKH14" s="687"/>
      <c r="GKI14" s="687"/>
      <c r="GKJ14" s="687"/>
      <c r="GKK14" s="687"/>
      <c r="GKL14" s="687"/>
      <c r="GKM14" s="687"/>
      <c r="GKN14" s="687"/>
      <c r="GKO14" s="687"/>
      <c r="GKP14" s="687"/>
      <c r="GKQ14" s="687"/>
      <c r="GKR14" s="687"/>
      <c r="GKS14" s="687"/>
      <c r="GKT14" s="687"/>
      <c r="GKU14" s="687"/>
      <c r="GKV14" s="687"/>
      <c r="GKW14" s="687"/>
      <c r="GKX14" s="687"/>
      <c r="GKY14" s="687"/>
      <c r="GKZ14" s="687"/>
      <c r="GLA14" s="687"/>
      <c r="GLB14" s="687"/>
      <c r="GLC14" s="687"/>
      <c r="GLD14" s="687"/>
      <c r="GLE14" s="687"/>
      <c r="GLF14" s="687"/>
      <c r="GLG14" s="687"/>
      <c r="GLH14" s="687"/>
      <c r="GLI14" s="687"/>
      <c r="GLJ14" s="687"/>
      <c r="GLK14" s="687"/>
      <c r="GLL14" s="687"/>
      <c r="GLM14" s="687"/>
      <c r="GLN14" s="687"/>
      <c r="GLO14" s="687"/>
      <c r="GLP14" s="687"/>
      <c r="GLQ14" s="687"/>
      <c r="GLR14" s="687"/>
      <c r="GLS14" s="687"/>
      <c r="GLT14" s="687"/>
      <c r="GLU14" s="687"/>
      <c r="GLV14" s="687"/>
      <c r="GLW14" s="687"/>
      <c r="GLX14" s="687"/>
      <c r="GLY14" s="687"/>
      <c r="GLZ14" s="687"/>
      <c r="GMA14" s="687"/>
      <c r="GMB14" s="687"/>
      <c r="GMC14" s="687"/>
      <c r="GMD14" s="687"/>
      <c r="GME14" s="687"/>
      <c r="GMF14" s="687"/>
      <c r="GMG14" s="687"/>
      <c r="GMH14" s="687"/>
      <c r="GMI14" s="687"/>
      <c r="GMJ14" s="687"/>
      <c r="GMK14" s="687"/>
      <c r="GML14" s="687"/>
      <c r="GMM14" s="687"/>
      <c r="GMN14" s="687"/>
      <c r="GMO14" s="687"/>
      <c r="GMP14" s="687"/>
      <c r="GMQ14" s="687"/>
      <c r="GMR14" s="687"/>
      <c r="GMS14" s="687"/>
      <c r="GMT14" s="687"/>
      <c r="GMU14" s="687"/>
      <c r="GMV14" s="687"/>
      <c r="GMW14" s="687"/>
      <c r="GMX14" s="687"/>
      <c r="GMY14" s="687"/>
      <c r="GMZ14" s="687"/>
      <c r="GNA14" s="687"/>
      <c r="GNB14" s="687"/>
      <c r="GNC14" s="687"/>
      <c r="GND14" s="687"/>
      <c r="GNE14" s="687"/>
      <c r="GNF14" s="687"/>
      <c r="GNG14" s="687"/>
      <c r="GNH14" s="687"/>
      <c r="GNI14" s="687"/>
      <c r="GNJ14" s="687"/>
      <c r="GNK14" s="687"/>
      <c r="GNL14" s="687"/>
      <c r="GNM14" s="687"/>
      <c r="GNN14" s="687"/>
      <c r="GNO14" s="687"/>
      <c r="GNP14" s="687"/>
      <c r="GNQ14" s="687"/>
      <c r="GNR14" s="687"/>
      <c r="GNS14" s="687"/>
      <c r="GNT14" s="687"/>
      <c r="GNU14" s="687"/>
      <c r="GNV14" s="687"/>
      <c r="GNW14" s="687"/>
      <c r="GNX14" s="687"/>
      <c r="GNY14" s="687"/>
      <c r="GNZ14" s="687"/>
      <c r="GOA14" s="687"/>
      <c r="GOB14" s="687"/>
      <c r="GOC14" s="687"/>
      <c r="GOD14" s="687"/>
      <c r="GOE14" s="687"/>
      <c r="GOF14" s="687"/>
      <c r="GOG14" s="687"/>
      <c r="GOH14" s="687"/>
      <c r="GOI14" s="687"/>
      <c r="GOJ14" s="687"/>
      <c r="GOK14" s="687"/>
      <c r="GOL14" s="687"/>
      <c r="GOM14" s="687"/>
      <c r="GON14" s="687"/>
      <c r="GOO14" s="687"/>
      <c r="GOP14" s="687"/>
      <c r="GOQ14" s="687"/>
      <c r="GOR14" s="687"/>
      <c r="GOS14" s="687"/>
      <c r="GOT14" s="687"/>
      <c r="GOU14" s="687"/>
      <c r="GOV14" s="687"/>
      <c r="GOW14" s="687"/>
      <c r="GOX14" s="687"/>
      <c r="GOY14" s="687"/>
      <c r="GOZ14" s="687"/>
      <c r="GPA14" s="687"/>
      <c r="GPB14" s="687"/>
      <c r="GPC14" s="687"/>
      <c r="GPD14" s="687"/>
      <c r="GPE14" s="687"/>
      <c r="GPF14" s="687"/>
      <c r="GPG14" s="687"/>
      <c r="GPH14" s="687"/>
      <c r="GPI14" s="687"/>
      <c r="GPJ14" s="687"/>
      <c r="GPK14" s="687"/>
      <c r="GPL14" s="687"/>
      <c r="GPM14" s="687"/>
      <c r="GPN14" s="687"/>
      <c r="GPO14" s="687"/>
      <c r="GPP14" s="687"/>
      <c r="GPQ14" s="687"/>
      <c r="GPR14" s="687"/>
      <c r="GPS14" s="687"/>
      <c r="GPT14" s="687"/>
      <c r="GPU14" s="687"/>
      <c r="GPV14" s="687"/>
      <c r="GPW14" s="687"/>
      <c r="GPX14" s="687"/>
      <c r="GPY14" s="687"/>
      <c r="GPZ14" s="687"/>
      <c r="GQA14" s="687"/>
      <c r="GQB14" s="687"/>
      <c r="GQC14" s="687"/>
      <c r="GQD14" s="687"/>
      <c r="GQE14" s="687"/>
      <c r="GQF14" s="687"/>
      <c r="GQG14" s="687"/>
      <c r="GQH14" s="687"/>
      <c r="GQI14" s="687"/>
      <c r="GQJ14" s="687"/>
      <c r="GQK14" s="687"/>
      <c r="GQL14" s="687"/>
      <c r="GQM14" s="687"/>
      <c r="GQN14" s="687"/>
      <c r="GQO14" s="687"/>
      <c r="GQP14" s="687"/>
      <c r="GQQ14" s="687"/>
      <c r="GQR14" s="687"/>
      <c r="GQS14" s="687"/>
      <c r="GQT14" s="687"/>
      <c r="GQU14" s="687"/>
      <c r="GQV14" s="687"/>
      <c r="GQW14" s="687"/>
      <c r="GQX14" s="687"/>
      <c r="GQY14" s="687"/>
      <c r="GQZ14" s="687"/>
      <c r="GRA14" s="687"/>
      <c r="GRB14" s="687"/>
      <c r="GRC14" s="687"/>
      <c r="GRD14" s="687"/>
      <c r="GRE14" s="687"/>
      <c r="GRF14" s="687"/>
      <c r="GRG14" s="687"/>
      <c r="GRH14" s="687"/>
      <c r="GRI14" s="687"/>
      <c r="GRJ14" s="687"/>
      <c r="GRK14" s="687"/>
      <c r="GRL14" s="687"/>
      <c r="GRM14" s="687"/>
      <c r="GRN14" s="687"/>
      <c r="GRO14" s="687"/>
      <c r="GRP14" s="687"/>
      <c r="GRQ14" s="687"/>
      <c r="GRR14" s="687"/>
      <c r="GRS14" s="687"/>
      <c r="GRT14" s="687"/>
      <c r="GRU14" s="687"/>
      <c r="GRV14" s="687"/>
      <c r="GRW14" s="687"/>
      <c r="GRX14" s="687"/>
      <c r="GRY14" s="687"/>
      <c r="GRZ14" s="687"/>
      <c r="GSA14" s="687"/>
      <c r="GSB14" s="687"/>
      <c r="GSC14" s="687"/>
      <c r="GSD14" s="687"/>
      <c r="GSE14" s="687"/>
      <c r="GSF14" s="687"/>
      <c r="GSG14" s="687"/>
      <c r="GSH14" s="687"/>
      <c r="GSI14" s="687"/>
      <c r="GSJ14" s="687"/>
      <c r="GSK14" s="687"/>
      <c r="GSL14" s="687"/>
      <c r="GSM14" s="687"/>
      <c r="GSN14" s="687"/>
      <c r="GSO14" s="687"/>
      <c r="GSP14" s="687"/>
      <c r="GSQ14" s="687"/>
      <c r="GSR14" s="687"/>
      <c r="GSS14" s="687"/>
      <c r="GST14" s="687"/>
      <c r="GSU14" s="687"/>
      <c r="GSV14" s="687"/>
      <c r="GSW14" s="687"/>
      <c r="GSX14" s="687"/>
      <c r="GSY14" s="687"/>
      <c r="GSZ14" s="687"/>
      <c r="GTA14" s="687"/>
      <c r="GTB14" s="687"/>
      <c r="GTC14" s="687"/>
      <c r="GTD14" s="687"/>
      <c r="GTE14" s="687"/>
      <c r="GTF14" s="687"/>
      <c r="GTG14" s="687"/>
      <c r="GTH14" s="687"/>
      <c r="GTI14" s="687"/>
      <c r="GTJ14" s="687"/>
      <c r="GTK14" s="687"/>
      <c r="GTL14" s="687"/>
      <c r="GTM14" s="687"/>
      <c r="GTN14" s="687"/>
      <c r="GTO14" s="687"/>
      <c r="GTP14" s="687"/>
      <c r="GTQ14" s="687"/>
      <c r="GTR14" s="687"/>
      <c r="GTS14" s="687"/>
      <c r="GTT14" s="687"/>
      <c r="GTU14" s="687"/>
      <c r="GTV14" s="687"/>
      <c r="GTW14" s="687"/>
      <c r="GTX14" s="687"/>
      <c r="GTY14" s="687"/>
      <c r="GTZ14" s="687"/>
      <c r="GUA14" s="687"/>
      <c r="GUB14" s="687"/>
      <c r="GUC14" s="687"/>
      <c r="GUD14" s="687"/>
      <c r="GUE14" s="687"/>
      <c r="GUF14" s="687"/>
      <c r="GUG14" s="687"/>
      <c r="GUH14" s="687"/>
      <c r="GUI14" s="687"/>
      <c r="GUJ14" s="687"/>
      <c r="GUK14" s="687"/>
      <c r="GUL14" s="687"/>
      <c r="GUM14" s="687"/>
      <c r="GUN14" s="687"/>
      <c r="GUO14" s="687"/>
      <c r="GUP14" s="687"/>
      <c r="GUQ14" s="687"/>
      <c r="GUR14" s="687"/>
      <c r="GUS14" s="687"/>
      <c r="GUT14" s="687"/>
      <c r="GUU14" s="687"/>
      <c r="GUV14" s="687"/>
      <c r="GUW14" s="687"/>
      <c r="GUX14" s="687"/>
      <c r="GUY14" s="687"/>
      <c r="GUZ14" s="687"/>
      <c r="GVA14" s="687"/>
      <c r="GVB14" s="687"/>
      <c r="GVC14" s="687"/>
      <c r="GVD14" s="687"/>
      <c r="GVE14" s="687"/>
      <c r="GVF14" s="687"/>
      <c r="GVG14" s="687"/>
      <c r="GVH14" s="687"/>
      <c r="GVI14" s="687"/>
      <c r="GVJ14" s="687"/>
      <c r="GVK14" s="687"/>
      <c r="GVL14" s="687"/>
      <c r="GVM14" s="687"/>
      <c r="GVN14" s="687"/>
      <c r="GVO14" s="687"/>
      <c r="GVP14" s="687"/>
      <c r="GVQ14" s="687"/>
      <c r="GVR14" s="687"/>
      <c r="GVS14" s="687"/>
      <c r="GVT14" s="687"/>
      <c r="GVU14" s="687"/>
      <c r="GVV14" s="687"/>
      <c r="GVW14" s="687"/>
      <c r="GVX14" s="687"/>
      <c r="GVY14" s="687"/>
      <c r="GVZ14" s="687"/>
      <c r="GWA14" s="687"/>
      <c r="GWB14" s="687"/>
      <c r="GWC14" s="687"/>
      <c r="GWD14" s="687"/>
      <c r="GWE14" s="687"/>
      <c r="GWF14" s="687"/>
      <c r="GWG14" s="687"/>
      <c r="GWH14" s="687"/>
      <c r="GWI14" s="687"/>
      <c r="GWJ14" s="687"/>
      <c r="GWK14" s="687"/>
      <c r="GWL14" s="687"/>
      <c r="GWM14" s="687"/>
      <c r="GWN14" s="687"/>
      <c r="GWO14" s="687"/>
      <c r="GWP14" s="687"/>
      <c r="GWQ14" s="687"/>
      <c r="GWR14" s="687"/>
      <c r="GWS14" s="687"/>
      <c r="GWT14" s="687"/>
      <c r="GWU14" s="687"/>
      <c r="GWV14" s="687"/>
      <c r="GWW14" s="687"/>
      <c r="GWX14" s="687"/>
      <c r="GWY14" s="687"/>
      <c r="GWZ14" s="687"/>
      <c r="GXA14" s="687"/>
      <c r="GXB14" s="687"/>
      <c r="GXC14" s="687"/>
      <c r="GXD14" s="687"/>
      <c r="GXE14" s="687"/>
      <c r="GXF14" s="687"/>
      <c r="GXG14" s="687"/>
      <c r="GXH14" s="687"/>
      <c r="GXI14" s="687"/>
      <c r="GXJ14" s="687"/>
      <c r="GXK14" s="687"/>
      <c r="GXL14" s="687"/>
      <c r="GXM14" s="687"/>
      <c r="GXN14" s="687"/>
      <c r="GXO14" s="687"/>
      <c r="GXP14" s="687"/>
      <c r="GXQ14" s="687"/>
      <c r="GXR14" s="687"/>
      <c r="GXS14" s="687"/>
      <c r="GXT14" s="687"/>
      <c r="GXU14" s="687"/>
      <c r="GXV14" s="687"/>
      <c r="GXW14" s="687"/>
      <c r="GXX14" s="687"/>
      <c r="GXY14" s="687"/>
      <c r="GXZ14" s="687"/>
      <c r="GYA14" s="687"/>
      <c r="GYB14" s="687"/>
      <c r="GYC14" s="687"/>
      <c r="GYD14" s="687"/>
      <c r="GYE14" s="687"/>
      <c r="GYF14" s="687"/>
      <c r="GYG14" s="687"/>
      <c r="GYH14" s="687"/>
      <c r="GYI14" s="687"/>
      <c r="GYJ14" s="687"/>
      <c r="GYK14" s="687"/>
      <c r="GYL14" s="687"/>
      <c r="GYM14" s="687"/>
      <c r="GYN14" s="687"/>
      <c r="GYO14" s="687"/>
      <c r="GYP14" s="687"/>
      <c r="GYQ14" s="687"/>
      <c r="GYR14" s="687"/>
      <c r="GYS14" s="687"/>
      <c r="GYT14" s="687"/>
      <c r="GYU14" s="687"/>
      <c r="GYV14" s="687"/>
      <c r="GYW14" s="687"/>
      <c r="GYX14" s="687"/>
      <c r="GYY14" s="687"/>
      <c r="GYZ14" s="687"/>
      <c r="GZA14" s="687"/>
      <c r="GZB14" s="687"/>
      <c r="GZC14" s="687"/>
      <c r="GZD14" s="687"/>
      <c r="GZE14" s="687"/>
      <c r="GZF14" s="687"/>
      <c r="GZG14" s="687"/>
      <c r="GZH14" s="687"/>
      <c r="GZI14" s="687"/>
      <c r="GZJ14" s="687"/>
      <c r="GZK14" s="687"/>
      <c r="GZL14" s="687"/>
      <c r="GZM14" s="687"/>
      <c r="GZN14" s="687"/>
      <c r="GZO14" s="687"/>
      <c r="GZP14" s="687"/>
      <c r="GZQ14" s="687"/>
      <c r="GZR14" s="687"/>
      <c r="GZS14" s="687"/>
      <c r="GZT14" s="687"/>
      <c r="GZU14" s="687"/>
      <c r="GZV14" s="687"/>
      <c r="GZW14" s="687"/>
      <c r="GZX14" s="687"/>
      <c r="GZY14" s="687"/>
      <c r="GZZ14" s="687"/>
      <c r="HAA14" s="687"/>
      <c r="HAB14" s="687"/>
      <c r="HAC14" s="687"/>
      <c r="HAD14" s="687"/>
      <c r="HAE14" s="687"/>
      <c r="HAF14" s="687"/>
      <c r="HAG14" s="687"/>
      <c r="HAH14" s="687"/>
      <c r="HAI14" s="687"/>
      <c r="HAJ14" s="687"/>
      <c r="HAK14" s="687"/>
      <c r="HAL14" s="687"/>
      <c r="HAM14" s="687"/>
      <c r="HAN14" s="687"/>
      <c r="HAO14" s="687"/>
      <c r="HAP14" s="687"/>
      <c r="HAQ14" s="687"/>
      <c r="HAR14" s="687"/>
      <c r="HAS14" s="687"/>
      <c r="HAT14" s="687"/>
      <c r="HAU14" s="687"/>
      <c r="HAV14" s="687"/>
      <c r="HAW14" s="687"/>
      <c r="HAX14" s="687"/>
      <c r="HAY14" s="687"/>
      <c r="HAZ14" s="687"/>
      <c r="HBA14" s="687"/>
      <c r="HBB14" s="687"/>
      <c r="HBC14" s="687"/>
      <c r="HBD14" s="687"/>
      <c r="HBE14" s="687"/>
      <c r="HBF14" s="687"/>
      <c r="HBG14" s="687"/>
      <c r="HBH14" s="687"/>
      <c r="HBI14" s="687"/>
      <c r="HBJ14" s="687"/>
      <c r="HBK14" s="687"/>
      <c r="HBL14" s="687"/>
      <c r="HBM14" s="687"/>
      <c r="HBN14" s="687"/>
      <c r="HBO14" s="687"/>
      <c r="HBP14" s="687"/>
      <c r="HBQ14" s="687"/>
      <c r="HBR14" s="687"/>
      <c r="HBS14" s="687"/>
      <c r="HBT14" s="687"/>
      <c r="HBU14" s="687"/>
      <c r="HBV14" s="687"/>
      <c r="HBW14" s="687"/>
      <c r="HBX14" s="687"/>
      <c r="HBY14" s="687"/>
      <c r="HBZ14" s="687"/>
      <c r="HCA14" s="687"/>
      <c r="HCB14" s="687"/>
      <c r="HCC14" s="687"/>
      <c r="HCD14" s="687"/>
      <c r="HCE14" s="687"/>
      <c r="HCF14" s="687"/>
      <c r="HCG14" s="687"/>
      <c r="HCH14" s="687"/>
      <c r="HCI14" s="687"/>
      <c r="HCJ14" s="687"/>
      <c r="HCK14" s="687"/>
      <c r="HCL14" s="687"/>
      <c r="HCM14" s="687"/>
      <c r="HCN14" s="687"/>
      <c r="HCO14" s="687"/>
      <c r="HCP14" s="687"/>
      <c r="HCQ14" s="687"/>
      <c r="HCR14" s="687"/>
      <c r="HCS14" s="687"/>
      <c r="HCT14" s="687"/>
      <c r="HCU14" s="687"/>
      <c r="HCV14" s="687"/>
      <c r="HCW14" s="687"/>
      <c r="HCX14" s="687"/>
      <c r="HCY14" s="687"/>
      <c r="HCZ14" s="687"/>
      <c r="HDA14" s="687"/>
      <c r="HDB14" s="687"/>
      <c r="HDC14" s="687"/>
      <c r="HDD14" s="687"/>
      <c r="HDE14" s="687"/>
      <c r="HDF14" s="687"/>
      <c r="HDG14" s="687"/>
      <c r="HDH14" s="687"/>
      <c r="HDI14" s="687"/>
      <c r="HDJ14" s="687"/>
      <c r="HDK14" s="687"/>
      <c r="HDL14" s="687"/>
      <c r="HDM14" s="687"/>
      <c r="HDN14" s="687"/>
      <c r="HDO14" s="687"/>
      <c r="HDP14" s="687"/>
      <c r="HDQ14" s="687"/>
      <c r="HDR14" s="687"/>
      <c r="HDS14" s="687"/>
      <c r="HDT14" s="687"/>
      <c r="HDU14" s="687"/>
      <c r="HDV14" s="687"/>
      <c r="HDW14" s="687"/>
      <c r="HDX14" s="687"/>
      <c r="HDY14" s="687"/>
      <c r="HDZ14" s="687"/>
      <c r="HEA14" s="687"/>
      <c r="HEB14" s="687"/>
      <c r="HEC14" s="687"/>
      <c r="HED14" s="687"/>
      <c r="HEE14" s="687"/>
      <c r="HEF14" s="687"/>
      <c r="HEG14" s="687"/>
      <c r="HEH14" s="687"/>
      <c r="HEI14" s="687"/>
      <c r="HEJ14" s="687"/>
      <c r="HEK14" s="687"/>
      <c r="HEL14" s="687"/>
      <c r="HEM14" s="687"/>
      <c r="HEN14" s="687"/>
      <c r="HEO14" s="687"/>
      <c r="HEP14" s="687"/>
      <c r="HEQ14" s="687"/>
      <c r="HER14" s="687"/>
      <c r="HES14" s="687"/>
      <c r="HET14" s="687"/>
      <c r="HEU14" s="687"/>
      <c r="HEV14" s="687"/>
      <c r="HEW14" s="687"/>
      <c r="HEX14" s="687"/>
      <c r="HEY14" s="687"/>
      <c r="HEZ14" s="687"/>
      <c r="HFA14" s="687"/>
      <c r="HFB14" s="687"/>
      <c r="HFC14" s="687"/>
      <c r="HFD14" s="687"/>
      <c r="HFE14" s="687"/>
      <c r="HFF14" s="687"/>
      <c r="HFG14" s="687"/>
      <c r="HFH14" s="687"/>
      <c r="HFI14" s="687"/>
      <c r="HFJ14" s="687"/>
      <c r="HFK14" s="687"/>
      <c r="HFL14" s="687"/>
      <c r="HFM14" s="687"/>
      <c r="HFN14" s="687"/>
      <c r="HFO14" s="687"/>
      <c r="HFP14" s="687"/>
      <c r="HFQ14" s="687"/>
      <c r="HFR14" s="687"/>
      <c r="HFS14" s="687"/>
      <c r="HFT14" s="687"/>
      <c r="HFU14" s="687"/>
      <c r="HFV14" s="687"/>
      <c r="HFW14" s="687"/>
      <c r="HFX14" s="687"/>
      <c r="HFY14" s="687"/>
      <c r="HFZ14" s="687"/>
      <c r="HGA14" s="687"/>
      <c r="HGB14" s="687"/>
      <c r="HGC14" s="687"/>
      <c r="HGD14" s="687"/>
      <c r="HGE14" s="687"/>
      <c r="HGF14" s="687"/>
      <c r="HGG14" s="687"/>
      <c r="HGH14" s="687"/>
      <c r="HGI14" s="687"/>
      <c r="HGJ14" s="687"/>
      <c r="HGK14" s="687"/>
      <c r="HGL14" s="687"/>
      <c r="HGM14" s="687"/>
      <c r="HGN14" s="687"/>
      <c r="HGO14" s="687"/>
      <c r="HGP14" s="687"/>
      <c r="HGQ14" s="687"/>
      <c r="HGR14" s="687"/>
      <c r="HGS14" s="687"/>
      <c r="HGT14" s="687"/>
      <c r="HGU14" s="687"/>
      <c r="HGV14" s="687"/>
      <c r="HGW14" s="687"/>
      <c r="HGX14" s="687"/>
      <c r="HGY14" s="687"/>
      <c r="HGZ14" s="687"/>
      <c r="HHA14" s="687"/>
      <c r="HHB14" s="687"/>
      <c r="HHC14" s="687"/>
      <c r="HHD14" s="687"/>
      <c r="HHE14" s="687"/>
      <c r="HHF14" s="687"/>
      <c r="HHG14" s="687"/>
      <c r="HHH14" s="687"/>
      <c r="HHI14" s="687"/>
      <c r="HHJ14" s="687"/>
      <c r="HHK14" s="687"/>
      <c r="HHL14" s="687"/>
      <c r="HHM14" s="687"/>
      <c r="HHN14" s="687"/>
      <c r="HHO14" s="687"/>
      <c r="HHP14" s="687"/>
      <c r="HHQ14" s="687"/>
      <c r="HHR14" s="687"/>
      <c r="HHS14" s="687"/>
      <c r="HHT14" s="687"/>
      <c r="HHU14" s="687"/>
      <c r="HHV14" s="687"/>
      <c r="HHW14" s="687"/>
      <c r="HHX14" s="687"/>
      <c r="HHY14" s="687"/>
      <c r="HHZ14" s="687"/>
      <c r="HIA14" s="687"/>
      <c r="HIB14" s="687"/>
      <c r="HIC14" s="687"/>
      <c r="HID14" s="687"/>
      <c r="HIE14" s="687"/>
      <c r="HIF14" s="687"/>
      <c r="HIG14" s="687"/>
      <c r="HIH14" s="687"/>
      <c r="HII14" s="687"/>
      <c r="HIJ14" s="687"/>
      <c r="HIK14" s="687"/>
      <c r="HIL14" s="687"/>
      <c r="HIM14" s="687"/>
      <c r="HIN14" s="687"/>
      <c r="HIO14" s="687"/>
      <c r="HIP14" s="687"/>
      <c r="HIQ14" s="687"/>
      <c r="HIR14" s="687"/>
      <c r="HIS14" s="687"/>
      <c r="HIT14" s="687"/>
      <c r="HIU14" s="687"/>
      <c r="HIV14" s="687"/>
      <c r="HIW14" s="687"/>
      <c r="HIX14" s="687"/>
      <c r="HIY14" s="687"/>
      <c r="HIZ14" s="687"/>
      <c r="HJA14" s="687"/>
      <c r="HJB14" s="687"/>
      <c r="HJC14" s="687"/>
      <c r="HJD14" s="687"/>
      <c r="HJE14" s="687"/>
      <c r="HJF14" s="687"/>
      <c r="HJG14" s="687"/>
      <c r="HJH14" s="687"/>
      <c r="HJI14" s="687"/>
      <c r="HJJ14" s="687"/>
      <c r="HJK14" s="687"/>
      <c r="HJL14" s="687"/>
      <c r="HJM14" s="687"/>
      <c r="HJN14" s="687"/>
      <c r="HJO14" s="687"/>
      <c r="HJP14" s="687"/>
      <c r="HJQ14" s="687"/>
      <c r="HJR14" s="687"/>
      <c r="HJS14" s="687"/>
      <c r="HJT14" s="687"/>
      <c r="HJU14" s="687"/>
      <c r="HJV14" s="687"/>
      <c r="HJW14" s="687"/>
      <c r="HJX14" s="687"/>
      <c r="HJY14" s="687"/>
      <c r="HJZ14" s="687"/>
      <c r="HKA14" s="687"/>
      <c r="HKB14" s="687"/>
      <c r="HKC14" s="687"/>
      <c r="HKD14" s="687"/>
      <c r="HKE14" s="687"/>
      <c r="HKF14" s="687"/>
      <c r="HKG14" s="687"/>
      <c r="HKH14" s="687"/>
      <c r="HKI14" s="687"/>
      <c r="HKJ14" s="687"/>
      <c r="HKK14" s="687"/>
      <c r="HKL14" s="687"/>
      <c r="HKM14" s="687"/>
      <c r="HKN14" s="687"/>
      <c r="HKO14" s="687"/>
      <c r="HKP14" s="687"/>
      <c r="HKQ14" s="687"/>
      <c r="HKR14" s="687"/>
      <c r="HKS14" s="687"/>
      <c r="HKT14" s="687"/>
      <c r="HKU14" s="687"/>
      <c r="HKV14" s="687"/>
      <c r="HKW14" s="687"/>
      <c r="HKX14" s="687"/>
      <c r="HKY14" s="687"/>
      <c r="HKZ14" s="687"/>
      <c r="HLA14" s="687"/>
      <c r="HLB14" s="687"/>
      <c r="HLC14" s="687"/>
      <c r="HLD14" s="687"/>
      <c r="HLE14" s="687"/>
      <c r="HLF14" s="687"/>
      <c r="HLG14" s="687"/>
      <c r="HLH14" s="687"/>
      <c r="HLI14" s="687"/>
      <c r="HLJ14" s="687"/>
      <c r="HLK14" s="687"/>
      <c r="HLL14" s="687"/>
      <c r="HLM14" s="687"/>
      <c r="HLN14" s="687"/>
      <c r="HLO14" s="687"/>
      <c r="HLP14" s="687"/>
      <c r="HLQ14" s="687"/>
      <c r="HLR14" s="687"/>
      <c r="HLS14" s="687"/>
      <c r="HLT14" s="687"/>
      <c r="HLU14" s="687"/>
      <c r="HLV14" s="687"/>
      <c r="HLW14" s="687"/>
      <c r="HLX14" s="687"/>
      <c r="HLY14" s="687"/>
      <c r="HLZ14" s="687"/>
      <c r="HMA14" s="687"/>
      <c r="HMB14" s="687"/>
      <c r="HMC14" s="687"/>
      <c r="HMD14" s="687"/>
      <c r="HME14" s="687"/>
      <c r="HMF14" s="687"/>
      <c r="HMG14" s="687"/>
      <c r="HMH14" s="687"/>
      <c r="HMI14" s="687"/>
      <c r="HMJ14" s="687"/>
      <c r="HMK14" s="687"/>
      <c r="HML14" s="687"/>
      <c r="HMM14" s="687"/>
      <c r="HMN14" s="687"/>
      <c r="HMO14" s="687"/>
      <c r="HMP14" s="687"/>
      <c r="HMQ14" s="687"/>
      <c r="HMR14" s="687"/>
      <c r="HMS14" s="687"/>
      <c r="HMT14" s="687"/>
      <c r="HMU14" s="687"/>
      <c r="HMV14" s="687"/>
      <c r="HMW14" s="687"/>
      <c r="HMX14" s="687"/>
      <c r="HMY14" s="687"/>
      <c r="HMZ14" s="687"/>
      <c r="HNA14" s="687"/>
      <c r="HNB14" s="687"/>
      <c r="HNC14" s="687"/>
      <c r="HND14" s="687"/>
      <c r="HNE14" s="687"/>
      <c r="HNF14" s="687"/>
      <c r="HNG14" s="687"/>
      <c r="HNH14" s="687"/>
      <c r="HNI14" s="687"/>
      <c r="HNJ14" s="687"/>
      <c r="HNK14" s="687"/>
      <c r="HNL14" s="687"/>
      <c r="HNM14" s="687"/>
      <c r="HNN14" s="687"/>
      <c r="HNO14" s="687"/>
      <c r="HNP14" s="687"/>
      <c r="HNQ14" s="687"/>
      <c r="HNR14" s="687"/>
      <c r="HNS14" s="687"/>
      <c r="HNT14" s="687"/>
      <c r="HNU14" s="687"/>
      <c r="HNV14" s="687"/>
      <c r="HNW14" s="687"/>
      <c r="HNX14" s="687"/>
      <c r="HNY14" s="687"/>
      <c r="HNZ14" s="687"/>
      <c r="HOA14" s="687"/>
      <c r="HOB14" s="687"/>
      <c r="HOC14" s="687"/>
      <c r="HOD14" s="687"/>
      <c r="HOE14" s="687"/>
      <c r="HOF14" s="687"/>
      <c r="HOG14" s="687"/>
      <c r="HOH14" s="687"/>
      <c r="HOI14" s="687"/>
      <c r="HOJ14" s="687"/>
      <c r="HOK14" s="687"/>
      <c r="HOL14" s="687"/>
      <c r="HOM14" s="687"/>
      <c r="HON14" s="687"/>
      <c r="HOO14" s="687"/>
      <c r="HOP14" s="687"/>
      <c r="HOQ14" s="687"/>
      <c r="HOR14" s="687"/>
      <c r="HOS14" s="687"/>
      <c r="HOT14" s="687"/>
      <c r="HOU14" s="687"/>
      <c r="HOV14" s="687"/>
      <c r="HOW14" s="687"/>
      <c r="HOX14" s="687"/>
      <c r="HOY14" s="687"/>
      <c r="HOZ14" s="687"/>
      <c r="HPA14" s="687"/>
      <c r="HPB14" s="687"/>
      <c r="HPC14" s="687"/>
      <c r="HPD14" s="687"/>
      <c r="HPE14" s="687"/>
      <c r="HPF14" s="687"/>
      <c r="HPG14" s="687"/>
      <c r="HPH14" s="687"/>
      <c r="HPI14" s="687"/>
      <c r="HPJ14" s="687"/>
      <c r="HPK14" s="687"/>
      <c r="HPL14" s="687"/>
      <c r="HPM14" s="687"/>
      <c r="HPN14" s="687"/>
      <c r="HPO14" s="687"/>
      <c r="HPP14" s="687"/>
      <c r="HPQ14" s="687"/>
      <c r="HPR14" s="687"/>
      <c r="HPS14" s="687"/>
      <c r="HPT14" s="687"/>
      <c r="HPU14" s="687"/>
      <c r="HPV14" s="687"/>
      <c r="HPW14" s="687"/>
      <c r="HPX14" s="687"/>
      <c r="HPY14" s="687"/>
      <c r="HPZ14" s="687"/>
      <c r="HQA14" s="687"/>
      <c r="HQB14" s="687"/>
      <c r="HQC14" s="687"/>
      <c r="HQD14" s="687"/>
      <c r="HQE14" s="687"/>
      <c r="HQF14" s="687"/>
      <c r="HQG14" s="687"/>
      <c r="HQH14" s="687"/>
      <c r="HQI14" s="687"/>
      <c r="HQJ14" s="687"/>
      <c r="HQK14" s="687"/>
      <c r="HQL14" s="687"/>
      <c r="HQM14" s="687"/>
      <c r="HQN14" s="687"/>
      <c r="HQO14" s="687"/>
      <c r="HQP14" s="687"/>
      <c r="HQQ14" s="687"/>
      <c r="HQR14" s="687"/>
      <c r="HQS14" s="687"/>
      <c r="HQT14" s="687"/>
      <c r="HQU14" s="687"/>
      <c r="HQV14" s="687"/>
      <c r="HQW14" s="687"/>
      <c r="HQX14" s="687"/>
      <c r="HQY14" s="687"/>
      <c r="HQZ14" s="687"/>
      <c r="HRA14" s="687"/>
      <c r="HRB14" s="687"/>
      <c r="HRC14" s="687"/>
      <c r="HRD14" s="687"/>
      <c r="HRE14" s="687"/>
      <c r="HRF14" s="687"/>
      <c r="HRG14" s="687"/>
      <c r="HRH14" s="687"/>
      <c r="HRI14" s="687"/>
      <c r="HRJ14" s="687"/>
      <c r="HRK14" s="687"/>
      <c r="HRL14" s="687"/>
      <c r="HRM14" s="687"/>
      <c r="HRN14" s="687"/>
      <c r="HRO14" s="687"/>
      <c r="HRP14" s="687"/>
      <c r="HRQ14" s="687"/>
      <c r="HRR14" s="687"/>
      <c r="HRS14" s="687"/>
      <c r="HRT14" s="687"/>
      <c r="HRU14" s="687"/>
      <c r="HRV14" s="687"/>
      <c r="HRW14" s="687"/>
      <c r="HRX14" s="687"/>
      <c r="HRY14" s="687"/>
      <c r="HRZ14" s="687"/>
      <c r="HSA14" s="687"/>
      <c r="HSB14" s="687"/>
      <c r="HSC14" s="687"/>
      <c r="HSD14" s="687"/>
      <c r="HSE14" s="687"/>
      <c r="HSF14" s="687"/>
      <c r="HSG14" s="687"/>
      <c r="HSH14" s="687"/>
      <c r="HSI14" s="687"/>
      <c r="HSJ14" s="687"/>
      <c r="HSK14" s="687"/>
      <c r="HSL14" s="687"/>
      <c r="HSM14" s="687"/>
      <c r="HSN14" s="687"/>
      <c r="HSO14" s="687"/>
      <c r="HSP14" s="687"/>
      <c r="HSQ14" s="687"/>
      <c r="HSR14" s="687"/>
      <c r="HSS14" s="687"/>
      <c r="HST14" s="687"/>
      <c r="HSU14" s="687"/>
      <c r="HSV14" s="687"/>
      <c r="HSW14" s="687"/>
      <c r="HSX14" s="687"/>
      <c r="HSY14" s="687"/>
      <c r="HSZ14" s="687"/>
      <c r="HTA14" s="687"/>
      <c r="HTB14" s="687"/>
      <c r="HTC14" s="687"/>
      <c r="HTD14" s="687"/>
      <c r="HTE14" s="687"/>
      <c r="HTF14" s="687"/>
      <c r="HTG14" s="687"/>
      <c r="HTH14" s="687"/>
      <c r="HTI14" s="687"/>
      <c r="HTJ14" s="687"/>
      <c r="HTK14" s="687"/>
      <c r="HTL14" s="687"/>
      <c r="HTM14" s="687"/>
      <c r="HTN14" s="687"/>
      <c r="HTO14" s="687"/>
      <c r="HTP14" s="687"/>
      <c r="HTQ14" s="687"/>
      <c r="HTR14" s="687"/>
      <c r="HTS14" s="687"/>
      <c r="HTT14" s="687"/>
      <c r="HTU14" s="687"/>
      <c r="HTV14" s="687"/>
      <c r="HTW14" s="687"/>
      <c r="HTX14" s="687"/>
      <c r="HTY14" s="687"/>
      <c r="HTZ14" s="687"/>
      <c r="HUA14" s="687"/>
      <c r="HUB14" s="687"/>
      <c r="HUC14" s="687"/>
      <c r="HUD14" s="687"/>
      <c r="HUE14" s="687"/>
      <c r="HUF14" s="687"/>
      <c r="HUG14" s="687"/>
      <c r="HUH14" s="687"/>
      <c r="HUI14" s="687"/>
      <c r="HUJ14" s="687"/>
      <c r="HUK14" s="687"/>
      <c r="HUL14" s="687"/>
      <c r="HUM14" s="687"/>
      <c r="HUN14" s="687"/>
      <c r="HUO14" s="687"/>
      <c r="HUP14" s="687"/>
      <c r="HUQ14" s="687"/>
      <c r="HUR14" s="687"/>
      <c r="HUS14" s="687"/>
      <c r="HUT14" s="687"/>
      <c r="HUU14" s="687"/>
      <c r="HUV14" s="687"/>
      <c r="HUW14" s="687"/>
      <c r="HUX14" s="687"/>
      <c r="HUY14" s="687"/>
      <c r="HUZ14" s="687"/>
      <c r="HVA14" s="687"/>
      <c r="HVB14" s="687"/>
      <c r="HVC14" s="687"/>
      <c r="HVD14" s="687"/>
      <c r="HVE14" s="687"/>
      <c r="HVF14" s="687"/>
      <c r="HVG14" s="687"/>
      <c r="HVH14" s="687"/>
      <c r="HVI14" s="687"/>
      <c r="HVJ14" s="687"/>
      <c r="HVK14" s="687"/>
      <c r="HVL14" s="687"/>
      <c r="HVM14" s="687"/>
      <c r="HVN14" s="687"/>
      <c r="HVO14" s="687"/>
      <c r="HVP14" s="687"/>
      <c r="HVQ14" s="687"/>
      <c r="HVR14" s="687"/>
      <c r="HVS14" s="687"/>
      <c r="HVT14" s="687"/>
      <c r="HVU14" s="687"/>
      <c r="HVV14" s="687"/>
      <c r="HVW14" s="687"/>
      <c r="HVX14" s="687"/>
      <c r="HVY14" s="687"/>
      <c r="HVZ14" s="687"/>
      <c r="HWA14" s="687"/>
      <c r="HWB14" s="687"/>
      <c r="HWC14" s="687"/>
      <c r="HWD14" s="687"/>
      <c r="HWE14" s="687"/>
      <c r="HWF14" s="687"/>
      <c r="HWG14" s="687"/>
      <c r="HWH14" s="687"/>
      <c r="HWI14" s="687"/>
      <c r="HWJ14" s="687"/>
      <c r="HWK14" s="687"/>
      <c r="HWL14" s="687"/>
      <c r="HWM14" s="687"/>
      <c r="HWN14" s="687"/>
      <c r="HWO14" s="687"/>
      <c r="HWP14" s="687"/>
      <c r="HWQ14" s="687"/>
      <c r="HWR14" s="687"/>
      <c r="HWS14" s="687"/>
      <c r="HWT14" s="687"/>
      <c r="HWU14" s="687"/>
      <c r="HWV14" s="687"/>
      <c r="HWW14" s="687"/>
      <c r="HWX14" s="687"/>
      <c r="HWY14" s="687"/>
      <c r="HWZ14" s="687"/>
      <c r="HXA14" s="687"/>
      <c r="HXB14" s="687"/>
      <c r="HXC14" s="687"/>
      <c r="HXD14" s="687"/>
      <c r="HXE14" s="687"/>
      <c r="HXF14" s="687"/>
      <c r="HXG14" s="687"/>
      <c r="HXH14" s="687"/>
      <c r="HXI14" s="687"/>
      <c r="HXJ14" s="687"/>
      <c r="HXK14" s="687"/>
      <c r="HXL14" s="687"/>
      <c r="HXM14" s="687"/>
      <c r="HXN14" s="687"/>
      <c r="HXO14" s="687"/>
      <c r="HXP14" s="687"/>
      <c r="HXQ14" s="687"/>
      <c r="HXR14" s="687"/>
      <c r="HXS14" s="687"/>
      <c r="HXT14" s="687"/>
      <c r="HXU14" s="687"/>
      <c r="HXV14" s="687"/>
      <c r="HXW14" s="687"/>
      <c r="HXX14" s="687"/>
      <c r="HXY14" s="687"/>
      <c r="HXZ14" s="687"/>
      <c r="HYA14" s="687"/>
      <c r="HYB14" s="687"/>
      <c r="HYC14" s="687"/>
      <c r="HYD14" s="687"/>
      <c r="HYE14" s="687"/>
      <c r="HYF14" s="687"/>
      <c r="HYG14" s="687"/>
      <c r="HYH14" s="687"/>
      <c r="HYI14" s="687"/>
      <c r="HYJ14" s="687"/>
      <c r="HYK14" s="687"/>
      <c r="HYL14" s="687"/>
      <c r="HYM14" s="687"/>
      <c r="HYN14" s="687"/>
      <c r="HYO14" s="687"/>
      <c r="HYP14" s="687"/>
      <c r="HYQ14" s="687"/>
      <c r="HYR14" s="687"/>
      <c r="HYS14" s="687"/>
      <c r="HYT14" s="687"/>
      <c r="HYU14" s="687"/>
      <c r="HYV14" s="687"/>
      <c r="HYW14" s="687"/>
      <c r="HYX14" s="687"/>
      <c r="HYY14" s="687"/>
      <c r="HYZ14" s="687"/>
      <c r="HZA14" s="687"/>
      <c r="HZB14" s="687"/>
      <c r="HZC14" s="687"/>
      <c r="HZD14" s="687"/>
      <c r="HZE14" s="687"/>
      <c r="HZF14" s="687"/>
      <c r="HZG14" s="687"/>
      <c r="HZH14" s="687"/>
      <c r="HZI14" s="687"/>
      <c r="HZJ14" s="687"/>
      <c r="HZK14" s="687"/>
      <c r="HZL14" s="687"/>
      <c r="HZM14" s="687"/>
      <c r="HZN14" s="687"/>
      <c r="HZO14" s="687"/>
      <c r="HZP14" s="687"/>
      <c r="HZQ14" s="687"/>
      <c r="HZR14" s="687"/>
      <c r="HZS14" s="687"/>
      <c r="HZT14" s="687"/>
      <c r="HZU14" s="687"/>
      <c r="HZV14" s="687"/>
      <c r="HZW14" s="687"/>
      <c r="HZX14" s="687"/>
      <c r="HZY14" s="687"/>
      <c r="HZZ14" s="687"/>
      <c r="IAA14" s="687"/>
      <c r="IAB14" s="687"/>
      <c r="IAC14" s="687"/>
      <c r="IAD14" s="687"/>
      <c r="IAE14" s="687"/>
      <c r="IAF14" s="687"/>
      <c r="IAG14" s="687"/>
      <c r="IAH14" s="687"/>
      <c r="IAI14" s="687"/>
      <c r="IAJ14" s="687"/>
      <c r="IAK14" s="687"/>
      <c r="IAL14" s="687"/>
      <c r="IAM14" s="687"/>
      <c r="IAN14" s="687"/>
      <c r="IAO14" s="687"/>
      <c r="IAP14" s="687"/>
      <c r="IAQ14" s="687"/>
      <c r="IAR14" s="687"/>
      <c r="IAS14" s="687"/>
      <c r="IAT14" s="687"/>
      <c r="IAU14" s="687"/>
      <c r="IAV14" s="687"/>
      <c r="IAW14" s="687"/>
      <c r="IAX14" s="687"/>
      <c r="IAY14" s="687"/>
      <c r="IAZ14" s="687"/>
      <c r="IBA14" s="687"/>
      <c r="IBB14" s="687"/>
      <c r="IBC14" s="687"/>
      <c r="IBD14" s="687"/>
      <c r="IBE14" s="687"/>
      <c r="IBF14" s="687"/>
      <c r="IBG14" s="687"/>
      <c r="IBH14" s="687"/>
      <c r="IBI14" s="687"/>
      <c r="IBJ14" s="687"/>
      <c r="IBK14" s="687"/>
      <c r="IBL14" s="687"/>
      <c r="IBM14" s="687"/>
      <c r="IBN14" s="687"/>
      <c r="IBO14" s="687"/>
      <c r="IBP14" s="687"/>
      <c r="IBQ14" s="687"/>
      <c r="IBR14" s="687"/>
      <c r="IBS14" s="687"/>
      <c r="IBT14" s="687"/>
      <c r="IBU14" s="687"/>
      <c r="IBV14" s="687"/>
      <c r="IBW14" s="687"/>
      <c r="IBX14" s="687"/>
      <c r="IBY14" s="687"/>
      <c r="IBZ14" s="687"/>
      <c r="ICA14" s="687"/>
      <c r="ICB14" s="687"/>
      <c r="ICC14" s="687"/>
      <c r="ICD14" s="687"/>
      <c r="ICE14" s="687"/>
      <c r="ICF14" s="687"/>
      <c r="ICG14" s="687"/>
      <c r="ICH14" s="687"/>
      <c r="ICI14" s="687"/>
      <c r="ICJ14" s="687"/>
      <c r="ICK14" s="687"/>
      <c r="ICL14" s="687"/>
      <c r="ICM14" s="687"/>
      <c r="ICN14" s="687"/>
      <c r="ICO14" s="687"/>
      <c r="ICP14" s="687"/>
      <c r="ICQ14" s="687"/>
      <c r="ICR14" s="687"/>
      <c r="ICS14" s="687"/>
      <c r="ICT14" s="687"/>
      <c r="ICU14" s="687"/>
      <c r="ICV14" s="687"/>
      <c r="ICW14" s="687"/>
      <c r="ICX14" s="687"/>
      <c r="ICY14" s="687"/>
      <c r="ICZ14" s="687"/>
      <c r="IDA14" s="687"/>
      <c r="IDB14" s="687"/>
      <c r="IDC14" s="687"/>
      <c r="IDD14" s="687"/>
      <c r="IDE14" s="687"/>
      <c r="IDF14" s="687"/>
      <c r="IDG14" s="687"/>
      <c r="IDH14" s="687"/>
      <c r="IDI14" s="687"/>
      <c r="IDJ14" s="687"/>
      <c r="IDK14" s="687"/>
      <c r="IDL14" s="687"/>
      <c r="IDM14" s="687"/>
      <c r="IDN14" s="687"/>
      <c r="IDO14" s="687"/>
      <c r="IDP14" s="687"/>
      <c r="IDQ14" s="687"/>
      <c r="IDR14" s="687"/>
      <c r="IDS14" s="687"/>
      <c r="IDT14" s="687"/>
      <c r="IDU14" s="687"/>
      <c r="IDV14" s="687"/>
      <c r="IDW14" s="687"/>
      <c r="IDX14" s="687"/>
      <c r="IDY14" s="687"/>
      <c r="IDZ14" s="687"/>
      <c r="IEA14" s="687"/>
      <c r="IEB14" s="687"/>
      <c r="IEC14" s="687"/>
      <c r="IED14" s="687"/>
      <c r="IEE14" s="687"/>
      <c r="IEF14" s="687"/>
      <c r="IEG14" s="687"/>
      <c r="IEH14" s="687"/>
      <c r="IEI14" s="687"/>
      <c r="IEJ14" s="687"/>
      <c r="IEK14" s="687"/>
      <c r="IEL14" s="687"/>
      <c r="IEM14" s="687"/>
      <c r="IEN14" s="687"/>
      <c r="IEO14" s="687"/>
      <c r="IEP14" s="687"/>
      <c r="IEQ14" s="687"/>
      <c r="IER14" s="687"/>
      <c r="IES14" s="687"/>
      <c r="IET14" s="687"/>
      <c r="IEU14" s="687"/>
      <c r="IEV14" s="687"/>
      <c r="IEW14" s="687"/>
      <c r="IEX14" s="687"/>
      <c r="IEY14" s="687"/>
      <c r="IEZ14" s="687"/>
      <c r="IFA14" s="687"/>
      <c r="IFB14" s="687"/>
      <c r="IFC14" s="687"/>
      <c r="IFD14" s="687"/>
      <c r="IFE14" s="687"/>
      <c r="IFF14" s="687"/>
      <c r="IFG14" s="687"/>
      <c r="IFH14" s="687"/>
      <c r="IFI14" s="687"/>
      <c r="IFJ14" s="687"/>
      <c r="IFK14" s="687"/>
      <c r="IFL14" s="687"/>
      <c r="IFM14" s="687"/>
      <c r="IFN14" s="687"/>
      <c r="IFO14" s="687"/>
      <c r="IFP14" s="687"/>
      <c r="IFQ14" s="687"/>
      <c r="IFR14" s="687"/>
      <c r="IFS14" s="687"/>
      <c r="IFT14" s="687"/>
      <c r="IFU14" s="687"/>
      <c r="IFV14" s="687"/>
      <c r="IFW14" s="687"/>
      <c r="IFX14" s="687"/>
      <c r="IFY14" s="687"/>
      <c r="IFZ14" s="687"/>
      <c r="IGA14" s="687"/>
      <c r="IGB14" s="687"/>
      <c r="IGC14" s="687"/>
      <c r="IGD14" s="687"/>
      <c r="IGE14" s="687"/>
      <c r="IGF14" s="687"/>
      <c r="IGG14" s="687"/>
      <c r="IGH14" s="687"/>
      <c r="IGI14" s="687"/>
      <c r="IGJ14" s="687"/>
      <c r="IGK14" s="687"/>
      <c r="IGL14" s="687"/>
      <c r="IGM14" s="687"/>
      <c r="IGN14" s="687"/>
      <c r="IGO14" s="687"/>
      <c r="IGP14" s="687"/>
      <c r="IGQ14" s="687"/>
      <c r="IGR14" s="687"/>
      <c r="IGS14" s="687"/>
      <c r="IGT14" s="687"/>
      <c r="IGU14" s="687"/>
      <c r="IGV14" s="687"/>
      <c r="IGW14" s="687"/>
      <c r="IGX14" s="687"/>
      <c r="IGY14" s="687"/>
      <c r="IGZ14" s="687"/>
      <c r="IHA14" s="687"/>
      <c r="IHB14" s="687"/>
      <c r="IHC14" s="687"/>
      <c r="IHD14" s="687"/>
      <c r="IHE14" s="687"/>
      <c r="IHF14" s="687"/>
      <c r="IHG14" s="687"/>
      <c r="IHH14" s="687"/>
      <c r="IHI14" s="687"/>
      <c r="IHJ14" s="687"/>
      <c r="IHK14" s="687"/>
      <c r="IHL14" s="687"/>
      <c r="IHM14" s="687"/>
      <c r="IHN14" s="687"/>
      <c r="IHO14" s="687"/>
      <c r="IHP14" s="687"/>
      <c r="IHQ14" s="687"/>
      <c r="IHR14" s="687"/>
      <c r="IHS14" s="687"/>
      <c r="IHT14" s="687"/>
      <c r="IHU14" s="687"/>
      <c r="IHV14" s="687"/>
      <c r="IHW14" s="687"/>
      <c r="IHX14" s="687"/>
      <c r="IHY14" s="687"/>
      <c r="IHZ14" s="687"/>
      <c r="IIA14" s="687"/>
      <c r="IIB14" s="687"/>
      <c r="IIC14" s="687"/>
      <c r="IID14" s="687"/>
      <c r="IIE14" s="687"/>
      <c r="IIF14" s="687"/>
      <c r="IIG14" s="687"/>
      <c r="IIH14" s="687"/>
      <c r="III14" s="687"/>
      <c r="IIJ14" s="687"/>
      <c r="IIK14" s="687"/>
      <c r="IIL14" s="687"/>
      <c r="IIM14" s="687"/>
      <c r="IIN14" s="687"/>
      <c r="IIO14" s="687"/>
      <c r="IIP14" s="687"/>
      <c r="IIQ14" s="687"/>
      <c r="IIR14" s="687"/>
      <c r="IIS14" s="687"/>
      <c r="IIT14" s="687"/>
      <c r="IIU14" s="687"/>
      <c r="IIV14" s="687"/>
      <c r="IIW14" s="687"/>
      <c r="IIX14" s="687"/>
      <c r="IIY14" s="687"/>
      <c r="IIZ14" s="687"/>
      <c r="IJA14" s="687"/>
      <c r="IJB14" s="687"/>
      <c r="IJC14" s="687"/>
      <c r="IJD14" s="687"/>
      <c r="IJE14" s="687"/>
      <c r="IJF14" s="687"/>
      <c r="IJG14" s="687"/>
      <c r="IJH14" s="687"/>
      <c r="IJI14" s="687"/>
      <c r="IJJ14" s="687"/>
      <c r="IJK14" s="687"/>
      <c r="IJL14" s="687"/>
      <c r="IJM14" s="687"/>
      <c r="IJN14" s="687"/>
      <c r="IJO14" s="687"/>
      <c r="IJP14" s="687"/>
      <c r="IJQ14" s="687"/>
      <c r="IJR14" s="687"/>
      <c r="IJS14" s="687"/>
      <c r="IJT14" s="687"/>
      <c r="IJU14" s="687"/>
      <c r="IJV14" s="687"/>
      <c r="IJW14" s="687"/>
      <c r="IJX14" s="687"/>
      <c r="IJY14" s="687"/>
      <c r="IJZ14" s="687"/>
      <c r="IKA14" s="687"/>
      <c r="IKB14" s="687"/>
      <c r="IKC14" s="687"/>
      <c r="IKD14" s="687"/>
      <c r="IKE14" s="687"/>
      <c r="IKF14" s="687"/>
      <c r="IKG14" s="687"/>
      <c r="IKH14" s="687"/>
      <c r="IKI14" s="687"/>
      <c r="IKJ14" s="687"/>
      <c r="IKK14" s="687"/>
      <c r="IKL14" s="687"/>
      <c r="IKM14" s="687"/>
      <c r="IKN14" s="687"/>
      <c r="IKO14" s="687"/>
      <c r="IKP14" s="687"/>
      <c r="IKQ14" s="687"/>
      <c r="IKR14" s="687"/>
      <c r="IKS14" s="687"/>
      <c r="IKT14" s="687"/>
      <c r="IKU14" s="687"/>
      <c r="IKV14" s="687"/>
      <c r="IKW14" s="687"/>
      <c r="IKX14" s="687"/>
      <c r="IKY14" s="687"/>
      <c r="IKZ14" s="687"/>
      <c r="ILA14" s="687"/>
      <c r="ILB14" s="687"/>
      <c r="ILC14" s="687"/>
      <c r="ILD14" s="687"/>
      <c r="ILE14" s="687"/>
      <c r="ILF14" s="687"/>
      <c r="ILG14" s="687"/>
      <c r="ILH14" s="687"/>
      <c r="ILI14" s="687"/>
      <c r="ILJ14" s="687"/>
      <c r="ILK14" s="687"/>
      <c r="ILL14" s="687"/>
      <c r="ILM14" s="687"/>
      <c r="ILN14" s="687"/>
      <c r="ILO14" s="687"/>
      <c r="ILP14" s="687"/>
      <c r="ILQ14" s="687"/>
      <c r="ILR14" s="687"/>
      <c r="ILS14" s="687"/>
      <c r="ILT14" s="687"/>
      <c r="ILU14" s="687"/>
      <c r="ILV14" s="687"/>
      <c r="ILW14" s="687"/>
      <c r="ILX14" s="687"/>
      <c r="ILY14" s="687"/>
      <c r="ILZ14" s="687"/>
      <c r="IMA14" s="687"/>
      <c r="IMB14" s="687"/>
      <c r="IMC14" s="687"/>
      <c r="IMD14" s="687"/>
      <c r="IME14" s="687"/>
      <c r="IMF14" s="687"/>
      <c r="IMG14" s="687"/>
      <c r="IMH14" s="687"/>
      <c r="IMI14" s="687"/>
      <c r="IMJ14" s="687"/>
      <c r="IMK14" s="687"/>
      <c r="IML14" s="687"/>
      <c r="IMM14" s="687"/>
      <c r="IMN14" s="687"/>
      <c r="IMO14" s="687"/>
      <c r="IMP14" s="687"/>
      <c r="IMQ14" s="687"/>
      <c r="IMR14" s="687"/>
      <c r="IMS14" s="687"/>
      <c r="IMT14" s="687"/>
      <c r="IMU14" s="687"/>
      <c r="IMV14" s="687"/>
      <c r="IMW14" s="687"/>
      <c r="IMX14" s="687"/>
      <c r="IMY14" s="687"/>
      <c r="IMZ14" s="687"/>
      <c r="INA14" s="687"/>
      <c r="INB14" s="687"/>
      <c r="INC14" s="687"/>
      <c r="IND14" s="687"/>
      <c r="INE14" s="687"/>
      <c r="INF14" s="687"/>
      <c r="ING14" s="687"/>
      <c r="INH14" s="687"/>
      <c r="INI14" s="687"/>
      <c r="INJ14" s="687"/>
      <c r="INK14" s="687"/>
      <c r="INL14" s="687"/>
      <c r="INM14" s="687"/>
      <c r="INN14" s="687"/>
      <c r="INO14" s="687"/>
      <c r="INP14" s="687"/>
      <c r="INQ14" s="687"/>
      <c r="INR14" s="687"/>
      <c r="INS14" s="687"/>
      <c r="INT14" s="687"/>
      <c r="INU14" s="687"/>
      <c r="INV14" s="687"/>
      <c r="INW14" s="687"/>
      <c r="INX14" s="687"/>
      <c r="INY14" s="687"/>
      <c r="INZ14" s="687"/>
      <c r="IOA14" s="687"/>
      <c r="IOB14" s="687"/>
      <c r="IOC14" s="687"/>
      <c r="IOD14" s="687"/>
      <c r="IOE14" s="687"/>
      <c r="IOF14" s="687"/>
      <c r="IOG14" s="687"/>
      <c r="IOH14" s="687"/>
      <c r="IOI14" s="687"/>
      <c r="IOJ14" s="687"/>
      <c r="IOK14" s="687"/>
      <c r="IOL14" s="687"/>
      <c r="IOM14" s="687"/>
      <c r="ION14" s="687"/>
      <c r="IOO14" s="687"/>
      <c r="IOP14" s="687"/>
      <c r="IOQ14" s="687"/>
      <c r="IOR14" s="687"/>
      <c r="IOS14" s="687"/>
      <c r="IOT14" s="687"/>
      <c r="IOU14" s="687"/>
      <c r="IOV14" s="687"/>
      <c r="IOW14" s="687"/>
      <c r="IOX14" s="687"/>
      <c r="IOY14" s="687"/>
      <c r="IOZ14" s="687"/>
      <c r="IPA14" s="687"/>
      <c r="IPB14" s="687"/>
      <c r="IPC14" s="687"/>
      <c r="IPD14" s="687"/>
      <c r="IPE14" s="687"/>
      <c r="IPF14" s="687"/>
      <c r="IPG14" s="687"/>
      <c r="IPH14" s="687"/>
      <c r="IPI14" s="687"/>
      <c r="IPJ14" s="687"/>
      <c r="IPK14" s="687"/>
      <c r="IPL14" s="687"/>
      <c r="IPM14" s="687"/>
      <c r="IPN14" s="687"/>
      <c r="IPO14" s="687"/>
      <c r="IPP14" s="687"/>
      <c r="IPQ14" s="687"/>
      <c r="IPR14" s="687"/>
      <c r="IPS14" s="687"/>
      <c r="IPT14" s="687"/>
      <c r="IPU14" s="687"/>
      <c r="IPV14" s="687"/>
      <c r="IPW14" s="687"/>
      <c r="IPX14" s="687"/>
      <c r="IPY14" s="687"/>
      <c r="IPZ14" s="687"/>
      <c r="IQA14" s="687"/>
      <c r="IQB14" s="687"/>
      <c r="IQC14" s="687"/>
      <c r="IQD14" s="687"/>
      <c r="IQE14" s="687"/>
      <c r="IQF14" s="687"/>
      <c r="IQG14" s="687"/>
      <c r="IQH14" s="687"/>
      <c r="IQI14" s="687"/>
      <c r="IQJ14" s="687"/>
      <c r="IQK14" s="687"/>
      <c r="IQL14" s="687"/>
      <c r="IQM14" s="687"/>
      <c r="IQN14" s="687"/>
      <c r="IQO14" s="687"/>
      <c r="IQP14" s="687"/>
      <c r="IQQ14" s="687"/>
      <c r="IQR14" s="687"/>
      <c r="IQS14" s="687"/>
      <c r="IQT14" s="687"/>
      <c r="IQU14" s="687"/>
      <c r="IQV14" s="687"/>
      <c r="IQW14" s="687"/>
      <c r="IQX14" s="687"/>
      <c r="IQY14" s="687"/>
      <c r="IQZ14" s="687"/>
      <c r="IRA14" s="687"/>
      <c r="IRB14" s="687"/>
      <c r="IRC14" s="687"/>
      <c r="IRD14" s="687"/>
      <c r="IRE14" s="687"/>
      <c r="IRF14" s="687"/>
      <c r="IRG14" s="687"/>
      <c r="IRH14" s="687"/>
      <c r="IRI14" s="687"/>
      <c r="IRJ14" s="687"/>
      <c r="IRK14" s="687"/>
      <c r="IRL14" s="687"/>
      <c r="IRM14" s="687"/>
      <c r="IRN14" s="687"/>
      <c r="IRO14" s="687"/>
      <c r="IRP14" s="687"/>
      <c r="IRQ14" s="687"/>
      <c r="IRR14" s="687"/>
      <c r="IRS14" s="687"/>
      <c r="IRT14" s="687"/>
      <c r="IRU14" s="687"/>
      <c r="IRV14" s="687"/>
      <c r="IRW14" s="687"/>
      <c r="IRX14" s="687"/>
      <c r="IRY14" s="687"/>
      <c r="IRZ14" s="687"/>
      <c r="ISA14" s="687"/>
      <c r="ISB14" s="687"/>
      <c r="ISC14" s="687"/>
      <c r="ISD14" s="687"/>
      <c r="ISE14" s="687"/>
      <c r="ISF14" s="687"/>
      <c r="ISG14" s="687"/>
      <c r="ISH14" s="687"/>
      <c r="ISI14" s="687"/>
      <c r="ISJ14" s="687"/>
      <c r="ISK14" s="687"/>
      <c r="ISL14" s="687"/>
      <c r="ISM14" s="687"/>
      <c r="ISN14" s="687"/>
      <c r="ISO14" s="687"/>
      <c r="ISP14" s="687"/>
      <c r="ISQ14" s="687"/>
      <c r="ISR14" s="687"/>
      <c r="ISS14" s="687"/>
      <c r="IST14" s="687"/>
      <c r="ISU14" s="687"/>
      <c r="ISV14" s="687"/>
      <c r="ISW14" s="687"/>
      <c r="ISX14" s="687"/>
      <c r="ISY14" s="687"/>
      <c r="ISZ14" s="687"/>
      <c r="ITA14" s="687"/>
      <c r="ITB14" s="687"/>
      <c r="ITC14" s="687"/>
      <c r="ITD14" s="687"/>
      <c r="ITE14" s="687"/>
      <c r="ITF14" s="687"/>
      <c r="ITG14" s="687"/>
      <c r="ITH14" s="687"/>
      <c r="ITI14" s="687"/>
      <c r="ITJ14" s="687"/>
      <c r="ITK14" s="687"/>
      <c r="ITL14" s="687"/>
      <c r="ITM14" s="687"/>
      <c r="ITN14" s="687"/>
      <c r="ITO14" s="687"/>
      <c r="ITP14" s="687"/>
      <c r="ITQ14" s="687"/>
      <c r="ITR14" s="687"/>
      <c r="ITS14" s="687"/>
      <c r="ITT14" s="687"/>
      <c r="ITU14" s="687"/>
      <c r="ITV14" s="687"/>
      <c r="ITW14" s="687"/>
      <c r="ITX14" s="687"/>
      <c r="ITY14" s="687"/>
      <c r="ITZ14" s="687"/>
      <c r="IUA14" s="687"/>
      <c r="IUB14" s="687"/>
      <c r="IUC14" s="687"/>
      <c r="IUD14" s="687"/>
      <c r="IUE14" s="687"/>
      <c r="IUF14" s="687"/>
      <c r="IUG14" s="687"/>
      <c r="IUH14" s="687"/>
      <c r="IUI14" s="687"/>
      <c r="IUJ14" s="687"/>
      <c r="IUK14" s="687"/>
      <c r="IUL14" s="687"/>
      <c r="IUM14" s="687"/>
      <c r="IUN14" s="687"/>
      <c r="IUO14" s="687"/>
      <c r="IUP14" s="687"/>
      <c r="IUQ14" s="687"/>
      <c r="IUR14" s="687"/>
      <c r="IUS14" s="687"/>
      <c r="IUT14" s="687"/>
      <c r="IUU14" s="687"/>
      <c r="IUV14" s="687"/>
      <c r="IUW14" s="687"/>
      <c r="IUX14" s="687"/>
      <c r="IUY14" s="687"/>
      <c r="IUZ14" s="687"/>
      <c r="IVA14" s="687"/>
      <c r="IVB14" s="687"/>
      <c r="IVC14" s="687"/>
      <c r="IVD14" s="687"/>
      <c r="IVE14" s="687"/>
      <c r="IVF14" s="687"/>
      <c r="IVG14" s="687"/>
      <c r="IVH14" s="687"/>
      <c r="IVI14" s="687"/>
      <c r="IVJ14" s="687"/>
      <c r="IVK14" s="687"/>
      <c r="IVL14" s="687"/>
      <c r="IVM14" s="687"/>
      <c r="IVN14" s="687"/>
      <c r="IVO14" s="687"/>
      <c r="IVP14" s="687"/>
      <c r="IVQ14" s="687"/>
      <c r="IVR14" s="687"/>
      <c r="IVS14" s="687"/>
      <c r="IVT14" s="687"/>
      <c r="IVU14" s="687"/>
      <c r="IVV14" s="687"/>
      <c r="IVW14" s="687"/>
      <c r="IVX14" s="687"/>
      <c r="IVY14" s="687"/>
      <c r="IVZ14" s="687"/>
      <c r="IWA14" s="687"/>
      <c r="IWB14" s="687"/>
      <c r="IWC14" s="687"/>
      <c r="IWD14" s="687"/>
      <c r="IWE14" s="687"/>
      <c r="IWF14" s="687"/>
      <c r="IWG14" s="687"/>
      <c r="IWH14" s="687"/>
      <c r="IWI14" s="687"/>
      <c r="IWJ14" s="687"/>
      <c r="IWK14" s="687"/>
      <c r="IWL14" s="687"/>
      <c r="IWM14" s="687"/>
      <c r="IWN14" s="687"/>
      <c r="IWO14" s="687"/>
      <c r="IWP14" s="687"/>
      <c r="IWQ14" s="687"/>
      <c r="IWR14" s="687"/>
      <c r="IWS14" s="687"/>
      <c r="IWT14" s="687"/>
      <c r="IWU14" s="687"/>
      <c r="IWV14" s="687"/>
      <c r="IWW14" s="687"/>
      <c r="IWX14" s="687"/>
      <c r="IWY14" s="687"/>
      <c r="IWZ14" s="687"/>
      <c r="IXA14" s="687"/>
      <c r="IXB14" s="687"/>
      <c r="IXC14" s="687"/>
      <c r="IXD14" s="687"/>
      <c r="IXE14" s="687"/>
      <c r="IXF14" s="687"/>
      <c r="IXG14" s="687"/>
      <c r="IXH14" s="687"/>
      <c r="IXI14" s="687"/>
      <c r="IXJ14" s="687"/>
      <c r="IXK14" s="687"/>
      <c r="IXL14" s="687"/>
      <c r="IXM14" s="687"/>
      <c r="IXN14" s="687"/>
      <c r="IXO14" s="687"/>
      <c r="IXP14" s="687"/>
      <c r="IXQ14" s="687"/>
      <c r="IXR14" s="687"/>
      <c r="IXS14" s="687"/>
      <c r="IXT14" s="687"/>
      <c r="IXU14" s="687"/>
      <c r="IXV14" s="687"/>
      <c r="IXW14" s="687"/>
      <c r="IXX14" s="687"/>
      <c r="IXY14" s="687"/>
      <c r="IXZ14" s="687"/>
      <c r="IYA14" s="687"/>
      <c r="IYB14" s="687"/>
      <c r="IYC14" s="687"/>
      <c r="IYD14" s="687"/>
      <c r="IYE14" s="687"/>
      <c r="IYF14" s="687"/>
      <c r="IYG14" s="687"/>
      <c r="IYH14" s="687"/>
      <c r="IYI14" s="687"/>
      <c r="IYJ14" s="687"/>
      <c r="IYK14" s="687"/>
      <c r="IYL14" s="687"/>
      <c r="IYM14" s="687"/>
      <c r="IYN14" s="687"/>
      <c r="IYO14" s="687"/>
      <c r="IYP14" s="687"/>
      <c r="IYQ14" s="687"/>
      <c r="IYR14" s="687"/>
      <c r="IYS14" s="687"/>
      <c r="IYT14" s="687"/>
      <c r="IYU14" s="687"/>
      <c r="IYV14" s="687"/>
      <c r="IYW14" s="687"/>
      <c r="IYX14" s="687"/>
      <c r="IYY14" s="687"/>
      <c r="IYZ14" s="687"/>
      <c r="IZA14" s="687"/>
      <c r="IZB14" s="687"/>
      <c r="IZC14" s="687"/>
      <c r="IZD14" s="687"/>
      <c r="IZE14" s="687"/>
      <c r="IZF14" s="687"/>
      <c r="IZG14" s="687"/>
      <c r="IZH14" s="687"/>
      <c r="IZI14" s="687"/>
      <c r="IZJ14" s="687"/>
      <c r="IZK14" s="687"/>
      <c r="IZL14" s="687"/>
      <c r="IZM14" s="687"/>
      <c r="IZN14" s="687"/>
      <c r="IZO14" s="687"/>
      <c r="IZP14" s="687"/>
      <c r="IZQ14" s="687"/>
      <c r="IZR14" s="687"/>
      <c r="IZS14" s="687"/>
      <c r="IZT14" s="687"/>
      <c r="IZU14" s="687"/>
      <c r="IZV14" s="687"/>
      <c r="IZW14" s="687"/>
      <c r="IZX14" s="687"/>
      <c r="IZY14" s="687"/>
      <c r="IZZ14" s="687"/>
      <c r="JAA14" s="687"/>
      <c r="JAB14" s="687"/>
      <c r="JAC14" s="687"/>
      <c r="JAD14" s="687"/>
      <c r="JAE14" s="687"/>
      <c r="JAF14" s="687"/>
      <c r="JAG14" s="687"/>
      <c r="JAH14" s="687"/>
      <c r="JAI14" s="687"/>
      <c r="JAJ14" s="687"/>
      <c r="JAK14" s="687"/>
      <c r="JAL14" s="687"/>
      <c r="JAM14" s="687"/>
      <c r="JAN14" s="687"/>
      <c r="JAO14" s="687"/>
      <c r="JAP14" s="687"/>
      <c r="JAQ14" s="687"/>
      <c r="JAR14" s="687"/>
      <c r="JAS14" s="687"/>
      <c r="JAT14" s="687"/>
      <c r="JAU14" s="687"/>
      <c r="JAV14" s="687"/>
      <c r="JAW14" s="687"/>
      <c r="JAX14" s="687"/>
      <c r="JAY14" s="687"/>
      <c r="JAZ14" s="687"/>
      <c r="JBA14" s="687"/>
      <c r="JBB14" s="687"/>
      <c r="JBC14" s="687"/>
      <c r="JBD14" s="687"/>
      <c r="JBE14" s="687"/>
      <c r="JBF14" s="687"/>
      <c r="JBG14" s="687"/>
      <c r="JBH14" s="687"/>
      <c r="JBI14" s="687"/>
      <c r="JBJ14" s="687"/>
      <c r="JBK14" s="687"/>
      <c r="JBL14" s="687"/>
      <c r="JBM14" s="687"/>
      <c r="JBN14" s="687"/>
      <c r="JBO14" s="687"/>
      <c r="JBP14" s="687"/>
      <c r="JBQ14" s="687"/>
      <c r="JBR14" s="687"/>
      <c r="JBS14" s="687"/>
      <c r="JBT14" s="687"/>
      <c r="JBU14" s="687"/>
      <c r="JBV14" s="687"/>
      <c r="JBW14" s="687"/>
      <c r="JBX14" s="687"/>
      <c r="JBY14" s="687"/>
      <c r="JBZ14" s="687"/>
      <c r="JCA14" s="687"/>
      <c r="JCB14" s="687"/>
      <c r="JCC14" s="687"/>
      <c r="JCD14" s="687"/>
      <c r="JCE14" s="687"/>
      <c r="JCF14" s="687"/>
      <c r="JCG14" s="687"/>
      <c r="JCH14" s="687"/>
      <c r="JCI14" s="687"/>
      <c r="JCJ14" s="687"/>
      <c r="JCK14" s="687"/>
      <c r="JCL14" s="687"/>
      <c r="JCM14" s="687"/>
      <c r="JCN14" s="687"/>
      <c r="JCO14" s="687"/>
      <c r="JCP14" s="687"/>
      <c r="JCQ14" s="687"/>
      <c r="JCR14" s="687"/>
      <c r="JCS14" s="687"/>
      <c r="JCT14" s="687"/>
      <c r="JCU14" s="687"/>
      <c r="JCV14" s="687"/>
      <c r="JCW14" s="687"/>
      <c r="JCX14" s="687"/>
      <c r="JCY14" s="687"/>
      <c r="JCZ14" s="687"/>
      <c r="JDA14" s="687"/>
      <c r="JDB14" s="687"/>
      <c r="JDC14" s="687"/>
      <c r="JDD14" s="687"/>
      <c r="JDE14" s="687"/>
      <c r="JDF14" s="687"/>
      <c r="JDG14" s="687"/>
      <c r="JDH14" s="687"/>
      <c r="JDI14" s="687"/>
      <c r="JDJ14" s="687"/>
      <c r="JDK14" s="687"/>
      <c r="JDL14" s="687"/>
      <c r="JDM14" s="687"/>
      <c r="JDN14" s="687"/>
      <c r="JDO14" s="687"/>
      <c r="JDP14" s="687"/>
      <c r="JDQ14" s="687"/>
      <c r="JDR14" s="687"/>
      <c r="JDS14" s="687"/>
      <c r="JDT14" s="687"/>
      <c r="JDU14" s="687"/>
      <c r="JDV14" s="687"/>
      <c r="JDW14" s="687"/>
      <c r="JDX14" s="687"/>
      <c r="JDY14" s="687"/>
      <c r="JDZ14" s="687"/>
      <c r="JEA14" s="687"/>
      <c r="JEB14" s="687"/>
      <c r="JEC14" s="687"/>
      <c r="JED14" s="687"/>
      <c r="JEE14" s="687"/>
      <c r="JEF14" s="687"/>
      <c r="JEG14" s="687"/>
      <c r="JEH14" s="687"/>
      <c r="JEI14" s="687"/>
      <c r="JEJ14" s="687"/>
      <c r="JEK14" s="687"/>
      <c r="JEL14" s="687"/>
      <c r="JEM14" s="687"/>
      <c r="JEN14" s="687"/>
      <c r="JEO14" s="687"/>
      <c r="JEP14" s="687"/>
      <c r="JEQ14" s="687"/>
      <c r="JER14" s="687"/>
      <c r="JES14" s="687"/>
      <c r="JET14" s="687"/>
      <c r="JEU14" s="687"/>
      <c r="JEV14" s="687"/>
      <c r="JEW14" s="687"/>
      <c r="JEX14" s="687"/>
      <c r="JEY14" s="687"/>
      <c r="JEZ14" s="687"/>
      <c r="JFA14" s="687"/>
      <c r="JFB14" s="687"/>
      <c r="JFC14" s="687"/>
      <c r="JFD14" s="687"/>
      <c r="JFE14" s="687"/>
      <c r="JFF14" s="687"/>
      <c r="JFG14" s="687"/>
      <c r="JFH14" s="687"/>
      <c r="JFI14" s="687"/>
      <c r="JFJ14" s="687"/>
      <c r="JFK14" s="687"/>
      <c r="JFL14" s="687"/>
      <c r="JFM14" s="687"/>
      <c r="JFN14" s="687"/>
      <c r="JFO14" s="687"/>
      <c r="JFP14" s="687"/>
      <c r="JFQ14" s="687"/>
      <c r="JFR14" s="687"/>
      <c r="JFS14" s="687"/>
      <c r="JFT14" s="687"/>
      <c r="JFU14" s="687"/>
      <c r="JFV14" s="687"/>
      <c r="JFW14" s="687"/>
      <c r="JFX14" s="687"/>
      <c r="JFY14" s="687"/>
      <c r="JFZ14" s="687"/>
      <c r="JGA14" s="687"/>
      <c r="JGB14" s="687"/>
      <c r="JGC14" s="687"/>
      <c r="JGD14" s="687"/>
      <c r="JGE14" s="687"/>
      <c r="JGF14" s="687"/>
      <c r="JGG14" s="687"/>
      <c r="JGH14" s="687"/>
      <c r="JGI14" s="687"/>
      <c r="JGJ14" s="687"/>
      <c r="JGK14" s="687"/>
      <c r="JGL14" s="687"/>
      <c r="JGM14" s="687"/>
      <c r="JGN14" s="687"/>
      <c r="JGO14" s="687"/>
      <c r="JGP14" s="687"/>
      <c r="JGQ14" s="687"/>
      <c r="JGR14" s="687"/>
      <c r="JGS14" s="687"/>
      <c r="JGT14" s="687"/>
      <c r="JGU14" s="687"/>
      <c r="JGV14" s="687"/>
      <c r="JGW14" s="687"/>
      <c r="JGX14" s="687"/>
      <c r="JGY14" s="687"/>
      <c r="JGZ14" s="687"/>
      <c r="JHA14" s="687"/>
      <c r="JHB14" s="687"/>
      <c r="JHC14" s="687"/>
      <c r="JHD14" s="687"/>
      <c r="JHE14" s="687"/>
      <c r="JHF14" s="687"/>
      <c r="JHG14" s="687"/>
      <c r="JHH14" s="687"/>
      <c r="JHI14" s="687"/>
      <c r="JHJ14" s="687"/>
      <c r="JHK14" s="687"/>
      <c r="JHL14" s="687"/>
      <c r="JHM14" s="687"/>
      <c r="JHN14" s="687"/>
      <c r="JHO14" s="687"/>
      <c r="JHP14" s="687"/>
      <c r="JHQ14" s="687"/>
      <c r="JHR14" s="687"/>
      <c r="JHS14" s="687"/>
      <c r="JHT14" s="687"/>
      <c r="JHU14" s="687"/>
      <c r="JHV14" s="687"/>
      <c r="JHW14" s="687"/>
      <c r="JHX14" s="687"/>
      <c r="JHY14" s="687"/>
      <c r="JHZ14" s="687"/>
      <c r="JIA14" s="687"/>
      <c r="JIB14" s="687"/>
      <c r="JIC14" s="687"/>
      <c r="JID14" s="687"/>
      <c r="JIE14" s="687"/>
      <c r="JIF14" s="687"/>
      <c r="JIG14" s="687"/>
      <c r="JIH14" s="687"/>
      <c r="JII14" s="687"/>
      <c r="JIJ14" s="687"/>
      <c r="JIK14" s="687"/>
      <c r="JIL14" s="687"/>
      <c r="JIM14" s="687"/>
      <c r="JIN14" s="687"/>
      <c r="JIO14" s="687"/>
      <c r="JIP14" s="687"/>
      <c r="JIQ14" s="687"/>
      <c r="JIR14" s="687"/>
      <c r="JIS14" s="687"/>
      <c r="JIT14" s="687"/>
      <c r="JIU14" s="687"/>
      <c r="JIV14" s="687"/>
      <c r="JIW14" s="687"/>
      <c r="JIX14" s="687"/>
      <c r="JIY14" s="687"/>
      <c r="JIZ14" s="687"/>
      <c r="JJA14" s="687"/>
      <c r="JJB14" s="687"/>
      <c r="JJC14" s="687"/>
      <c r="JJD14" s="687"/>
      <c r="JJE14" s="687"/>
      <c r="JJF14" s="687"/>
      <c r="JJG14" s="687"/>
      <c r="JJH14" s="687"/>
      <c r="JJI14" s="687"/>
      <c r="JJJ14" s="687"/>
      <c r="JJK14" s="687"/>
      <c r="JJL14" s="687"/>
      <c r="JJM14" s="687"/>
      <c r="JJN14" s="687"/>
      <c r="JJO14" s="687"/>
      <c r="JJP14" s="687"/>
      <c r="JJQ14" s="687"/>
      <c r="JJR14" s="687"/>
      <c r="JJS14" s="687"/>
      <c r="JJT14" s="687"/>
      <c r="JJU14" s="687"/>
      <c r="JJV14" s="687"/>
      <c r="JJW14" s="687"/>
      <c r="JJX14" s="687"/>
      <c r="JJY14" s="687"/>
      <c r="JJZ14" s="687"/>
      <c r="JKA14" s="687"/>
      <c r="JKB14" s="687"/>
      <c r="JKC14" s="687"/>
      <c r="JKD14" s="687"/>
      <c r="JKE14" s="687"/>
      <c r="JKF14" s="687"/>
      <c r="JKG14" s="687"/>
      <c r="JKH14" s="687"/>
      <c r="JKI14" s="687"/>
      <c r="JKJ14" s="687"/>
      <c r="JKK14" s="687"/>
      <c r="JKL14" s="687"/>
      <c r="JKM14" s="687"/>
      <c r="JKN14" s="687"/>
      <c r="JKO14" s="687"/>
      <c r="JKP14" s="687"/>
      <c r="JKQ14" s="687"/>
      <c r="JKR14" s="687"/>
      <c r="JKS14" s="687"/>
      <c r="JKT14" s="687"/>
      <c r="JKU14" s="687"/>
      <c r="JKV14" s="687"/>
      <c r="JKW14" s="687"/>
      <c r="JKX14" s="687"/>
      <c r="JKY14" s="687"/>
      <c r="JKZ14" s="687"/>
      <c r="JLA14" s="687"/>
      <c r="JLB14" s="687"/>
      <c r="JLC14" s="687"/>
      <c r="JLD14" s="687"/>
      <c r="JLE14" s="687"/>
      <c r="JLF14" s="687"/>
      <c r="JLG14" s="687"/>
      <c r="JLH14" s="687"/>
      <c r="JLI14" s="687"/>
      <c r="JLJ14" s="687"/>
      <c r="JLK14" s="687"/>
      <c r="JLL14" s="687"/>
      <c r="JLM14" s="687"/>
      <c r="JLN14" s="687"/>
      <c r="JLO14" s="687"/>
      <c r="JLP14" s="687"/>
      <c r="JLQ14" s="687"/>
      <c r="JLR14" s="687"/>
      <c r="JLS14" s="687"/>
      <c r="JLT14" s="687"/>
      <c r="JLU14" s="687"/>
      <c r="JLV14" s="687"/>
      <c r="JLW14" s="687"/>
      <c r="JLX14" s="687"/>
      <c r="JLY14" s="687"/>
      <c r="JLZ14" s="687"/>
      <c r="JMA14" s="687"/>
      <c r="JMB14" s="687"/>
      <c r="JMC14" s="687"/>
      <c r="JMD14" s="687"/>
      <c r="JME14" s="687"/>
      <c r="JMF14" s="687"/>
      <c r="JMG14" s="687"/>
      <c r="JMH14" s="687"/>
      <c r="JMI14" s="687"/>
      <c r="JMJ14" s="687"/>
      <c r="JMK14" s="687"/>
      <c r="JML14" s="687"/>
      <c r="JMM14" s="687"/>
      <c r="JMN14" s="687"/>
      <c r="JMO14" s="687"/>
      <c r="JMP14" s="687"/>
      <c r="JMQ14" s="687"/>
      <c r="JMR14" s="687"/>
      <c r="JMS14" s="687"/>
      <c r="JMT14" s="687"/>
      <c r="JMU14" s="687"/>
      <c r="JMV14" s="687"/>
      <c r="JMW14" s="687"/>
      <c r="JMX14" s="687"/>
      <c r="JMY14" s="687"/>
      <c r="JMZ14" s="687"/>
      <c r="JNA14" s="687"/>
      <c r="JNB14" s="687"/>
      <c r="JNC14" s="687"/>
      <c r="JND14" s="687"/>
      <c r="JNE14" s="687"/>
      <c r="JNF14" s="687"/>
      <c r="JNG14" s="687"/>
      <c r="JNH14" s="687"/>
      <c r="JNI14" s="687"/>
      <c r="JNJ14" s="687"/>
      <c r="JNK14" s="687"/>
      <c r="JNL14" s="687"/>
      <c r="JNM14" s="687"/>
      <c r="JNN14" s="687"/>
      <c r="JNO14" s="687"/>
      <c r="JNP14" s="687"/>
      <c r="JNQ14" s="687"/>
      <c r="JNR14" s="687"/>
      <c r="JNS14" s="687"/>
      <c r="JNT14" s="687"/>
      <c r="JNU14" s="687"/>
      <c r="JNV14" s="687"/>
      <c r="JNW14" s="687"/>
      <c r="JNX14" s="687"/>
      <c r="JNY14" s="687"/>
      <c r="JNZ14" s="687"/>
      <c r="JOA14" s="687"/>
      <c r="JOB14" s="687"/>
      <c r="JOC14" s="687"/>
      <c r="JOD14" s="687"/>
      <c r="JOE14" s="687"/>
      <c r="JOF14" s="687"/>
      <c r="JOG14" s="687"/>
      <c r="JOH14" s="687"/>
      <c r="JOI14" s="687"/>
      <c r="JOJ14" s="687"/>
      <c r="JOK14" s="687"/>
      <c r="JOL14" s="687"/>
      <c r="JOM14" s="687"/>
      <c r="JON14" s="687"/>
      <c r="JOO14" s="687"/>
      <c r="JOP14" s="687"/>
      <c r="JOQ14" s="687"/>
      <c r="JOR14" s="687"/>
      <c r="JOS14" s="687"/>
      <c r="JOT14" s="687"/>
      <c r="JOU14" s="687"/>
      <c r="JOV14" s="687"/>
      <c r="JOW14" s="687"/>
      <c r="JOX14" s="687"/>
      <c r="JOY14" s="687"/>
      <c r="JOZ14" s="687"/>
      <c r="JPA14" s="687"/>
      <c r="JPB14" s="687"/>
      <c r="JPC14" s="687"/>
      <c r="JPD14" s="687"/>
      <c r="JPE14" s="687"/>
      <c r="JPF14" s="687"/>
      <c r="JPG14" s="687"/>
      <c r="JPH14" s="687"/>
      <c r="JPI14" s="687"/>
      <c r="JPJ14" s="687"/>
      <c r="JPK14" s="687"/>
      <c r="JPL14" s="687"/>
      <c r="JPM14" s="687"/>
      <c r="JPN14" s="687"/>
      <c r="JPO14" s="687"/>
      <c r="JPP14" s="687"/>
      <c r="JPQ14" s="687"/>
      <c r="JPR14" s="687"/>
      <c r="JPS14" s="687"/>
      <c r="JPT14" s="687"/>
      <c r="JPU14" s="687"/>
      <c r="JPV14" s="687"/>
      <c r="JPW14" s="687"/>
      <c r="JPX14" s="687"/>
      <c r="JPY14" s="687"/>
      <c r="JPZ14" s="687"/>
      <c r="JQA14" s="687"/>
      <c r="JQB14" s="687"/>
      <c r="JQC14" s="687"/>
      <c r="JQD14" s="687"/>
      <c r="JQE14" s="687"/>
      <c r="JQF14" s="687"/>
      <c r="JQG14" s="687"/>
      <c r="JQH14" s="687"/>
      <c r="JQI14" s="687"/>
      <c r="JQJ14" s="687"/>
      <c r="JQK14" s="687"/>
      <c r="JQL14" s="687"/>
      <c r="JQM14" s="687"/>
      <c r="JQN14" s="687"/>
      <c r="JQO14" s="687"/>
      <c r="JQP14" s="687"/>
      <c r="JQQ14" s="687"/>
      <c r="JQR14" s="687"/>
      <c r="JQS14" s="687"/>
      <c r="JQT14" s="687"/>
      <c r="JQU14" s="687"/>
      <c r="JQV14" s="687"/>
      <c r="JQW14" s="687"/>
      <c r="JQX14" s="687"/>
      <c r="JQY14" s="687"/>
      <c r="JQZ14" s="687"/>
      <c r="JRA14" s="687"/>
      <c r="JRB14" s="687"/>
      <c r="JRC14" s="687"/>
      <c r="JRD14" s="687"/>
      <c r="JRE14" s="687"/>
      <c r="JRF14" s="687"/>
      <c r="JRG14" s="687"/>
      <c r="JRH14" s="687"/>
      <c r="JRI14" s="687"/>
      <c r="JRJ14" s="687"/>
      <c r="JRK14" s="687"/>
      <c r="JRL14" s="687"/>
      <c r="JRM14" s="687"/>
      <c r="JRN14" s="687"/>
      <c r="JRO14" s="687"/>
      <c r="JRP14" s="687"/>
      <c r="JRQ14" s="687"/>
      <c r="JRR14" s="687"/>
      <c r="JRS14" s="687"/>
      <c r="JRT14" s="687"/>
      <c r="JRU14" s="687"/>
      <c r="JRV14" s="687"/>
      <c r="JRW14" s="687"/>
      <c r="JRX14" s="687"/>
      <c r="JRY14" s="687"/>
      <c r="JRZ14" s="687"/>
      <c r="JSA14" s="687"/>
      <c r="JSB14" s="687"/>
      <c r="JSC14" s="687"/>
      <c r="JSD14" s="687"/>
      <c r="JSE14" s="687"/>
      <c r="JSF14" s="687"/>
      <c r="JSG14" s="687"/>
      <c r="JSH14" s="687"/>
      <c r="JSI14" s="687"/>
      <c r="JSJ14" s="687"/>
      <c r="JSK14" s="687"/>
      <c r="JSL14" s="687"/>
      <c r="JSM14" s="687"/>
      <c r="JSN14" s="687"/>
      <c r="JSO14" s="687"/>
      <c r="JSP14" s="687"/>
      <c r="JSQ14" s="687"/>
      <c r="JSR14" s="687"/>
      <c r="JSS14" s="687"/>
      <c r="JST14" s="687"/>
      <c r="JSU14" s="687"/>
      <c r="JSV14" s="687"/>
      <c r="JSW14" s="687"/>
      <c r="JSX14" s="687"/>
      <c r="JSY14" s="687"/>
      <c r="JSZ14" s="687"/>
      <c r="JTA14" s="687"/>
      <c r="JTB14" s="687"/>
      <c r="JTC14" s="687"/>
      <c r="JTD14" s="687"/>
      <c r="JTE14" s="687"/>
      <c r="JTF14" s="687"/>
      <c r="JTG14" s="687"/>
      <c r="JTH14" s="687"/>
      <c r="JTI14" s="687"/>
      <c r="JTJ14" s="687"/>
      <c r="JTK14" s="687"/>
      <c r="JTL14" s="687"/>
      <c r="JTM14" s="687"/>
      <c r="JTN14" s="687"/>
      <c r="JTO14" s="687"/>
      <c r="JTP14" s="687"/>
      <c r="JTQ14" s="687"/>
      <c r="JTR14" s="687"/>
      <c r="JTS14" s="687"/>
      <c r="JTT14" s="687"/>
      <c r="JTU14" s="687"/>
      <c r="JTV14" s="687"/>
      <c r="JTW14" s="687"/>
      <c r="JTX14" s="687"/>
      <c r="JTY14" s="687"/>
      <c r="JTZ14" s="687"/>
      <c r="JUA14" s="687"/>
      <c r="JUB14" s="687"/>
      <c r="JUC14" s="687"/>
      <c r="JUD14" s="687"/>
      <c r="JUE14" s="687"/>
      <c r="JUF14" s="687"/>
      <c r="JUG14" s="687"/>
      <c r="JUH14" s="687"/>
      <c r="JUI14" s="687"/>
      <c r="JUJ14" s="687"/>
      <c r="JUK14" s="687"/>
      <c r="JUL14" s="687"/>
      <c r="JUM14" s="687"/>
      <c r="JUN14" s="687"/>
      <c r="JUO14" s="687"/>
      <c r="JUP14" s="687"/>
      <c r="JUQ14" s="687"/>
      <c r="JUR14" s="687"/>
      <c r="JUS14" s="687"/>
      <c r="JUT14" s="687"/>
      <c r="JUU14" s="687"/>
      <c r="JUV14" s="687"/>
      <c r="JUW14" s="687"/>
      <c r="JUX14" s="687"/>
      <c r="JUY14" s="687"/>
      <c r="JUZ14" s="687"/>
      <c r="JVA14" s="687"/>
      <c r="JVB14" s="687"/>
      <c r="JVC14" s="687"/>
      <c r="JVD14" s="687"/>
      <c r="JVE14" s="687"/>
      <c r="JVF14" s="687"/>
      <c r="JVG14" s="687"/>
      <c r="JVH14" s="687"/>
      <c r="JVI14" s="687"/>
      <c r="JVJ14" s="687"/>
      <c r="JVK14" s="687"/>
      <c r="JVL14" s="687"/>
      <c r="JVM14" s="687"/>
      <c r="JVN14" s="687"/>
      <c r="JVO14" s="687"/>
      <c r="JVP14" s="687"/>
      <c r="JVQ14" s="687"/>
      <c r="JVR14" s="687"/>
      <c r="JVS14" s="687"/>
      <c r="JVT14" s="687"/>
      <c r="JVU14" s="687"/>
      <c r="JVV14" s="687"/>
      <c r="JVW14" s="687"/>
      <c r="JVX14" s="687"/>
      <c r="JVY14" s="687"/>
      <c r="JVZ14" s="687"/>
      <c r="JWA14" s="687"/>
      <c r="JWB14" s="687"/>
      <c r="JWC14" s="687"/>
      <c r="JWD14" s="687"/>
      <c r="JWE14" s="687"/>
      <c r="JWF14" s="687"/>
      <c r="JWG14" s="687"/>
      <c r="JWH14" s="687"/>
      <c r="JWI14" s="687"/>
      <c r="JWJ14" s="687"/>
      <c r="JWK14" s="687"/>
      <c r="JWL14" s="687"/>
      <c r="JWM14" s="687"/>
      <c r="JWN14" s="687"/>
      <c r="JWO14" s="687"/>
      <c r="JWP14" s="687"/>
      <c r="JWQ14" s="687"/>
      <c r="JWR14" s="687"/>
      <c r="JWS14" s="687"/>
      <c r="JWT14" s="687"/>
      <c r="JWU14" s="687"/>
      <c r="JWV14" s="687"/>
      <c r="JWW14" s="687"/>
      <c r="JWX14" s="687"/>
      <c r="JWY14" s="687"/>
      <c r="JWZ14" s="687"/>
      <c r="JXA14" s="687"/>
      <c r="JXB14" s="687"/>
      <c r="JXC14" s="687"/>
      <c r="JXD14" s="687"/>
      <c r="JXE14" s="687"/>
      <c r="JXF14" s="687"/>
      <c r="JXG14" s="687"/>
      <c r="JXH14" s="687"/>
      <c r="JXI14" s="687"/>
      <c r="JXJ14" s="687"/>
      <c r="JXK14" s="687"/>
      <c r="JXL14" s="687"/>
      <c r="JXM14" s="687"/>
      <c r="JXN14" s="687"/>
      <c r="JXO14" s="687"/>
      <c r="JXP14" s="687"/>
      <c r="JXQ14" s="687"/>
      <c r="JXR14" s="687"/>
      <c r="JXS14" s="687"/>
      <c r="JXT14" s="687"/>
      <c r="JXU14" s="687"/>
      <c r="JXV14" s="687"/>
      <c r="JXW14" s="687"/>
      <c r="JXX14" s="687"/>
      <c r="JXY14" s="687"/>
      <c r="JXZ14" s="687"/>
      <c r="JYA14" s="687"/>
      <c r="JYB14" s="687"/>
      <c r="JYC14" s="687"/>
      <c r="JYD14" s="687"/>
      <c r="JYE14" s="687"/>
      <c r="JYF14" s="687"/>
      <c r="JYG14" s="687"/>
      <c r="JYH14" s="687"/>
      <c r="JYI14" s="687"/>
      <c r="JYJ14" s="687"/>
      <c r="JYK14" s="687"/>
      <c r="JYL14" s="687"/>
      <c r="JYM14" s="687"/>
      <c r="JYN14" s="687"/>
      <c r="JYO14" s="687"/>
      <c r="JYP14" s="687"/>
      <c r="JYQ14" s="687"/>
      <c r="JYR14" s="687"/>
      <c r="JYS14" s="687"/>
      <c r="JYT14" s="687"/>
      <c r="JYU14" s="687"/>
      <c r="JYV14" s="687"/>
      <c r="JYW14" s="687"/>
      <c r="JYX14" s="687"/>
      <c r="JYY14" s="687"/>
      <c r="JYZ14" s="687"/>
      <c r="JZA14" s="687"/>
      <c r="JZB14" s="687"/>
      <c r="JZC14" s="687"/>
      <c r="JZD14" s="687"/>
      <c r="JZE14" s="687"/>
      <c r="JZF14" s="687"/>
      <c r="JZG14" s="687"/>
      <c r="JZH14" s="687"/>
      <c r="JZI14" s="687"/>
      <c r="JZJ14" s="687"/>
      <c r="JZK14" s="687"/>
      <c r="JZL14" s="687"/>
      <c r="JZM14" s="687"/>
      <c r="JZN14" s="687"/>
      <c r="JZO14" s="687"/>
      <c r="JZP14" s="687"/>
      <c r="JZQ14" s="687"/>
      <c r="JZR14" s="687"/>
      <c r="JZS14" s="687"/>
      <c r="JZT14" s="687"/>
      <c r="JZU14" s="687"/>
      <c r="JZV14" s="687"/>
      <c r="JZW14" s="687"/>
      <c r="JZX14" s="687"/>
      <c r="JZY14" s="687"/>
      <c r="JZZ14" s="687"/>
      <c r="KAA14" s="687"/>
      <c r="KAB14" s="687"/>
      <c r="KAC14" s="687"/>
      <c r="KAD14" s="687"/>
      <c r="KAE14" s="687"/>
      <c r="KAF14" s="687"/>
      <c r="KAG14" s="687"/>
      <c r="KAH14" s="687"/>
      <c r="KAI14" s="687"/>
      <c r="KAJ14" s="687"/>
      <c r="KAK14" s="687"/>
      <c r="KAL14" s="687"/>
      <c r="KAM14" s="687"/>
      <c r="KAN14" s="687"/>
      <c r="KAO14" s="687"/>
      <c r="KAP14" s="687"/>
      <c r="KAQ14" s="687"/>
      <c r="KAR14" s="687"/>
      <c r="KAS14" s="687"/>
      <c r="KAT14" s="687"/>
      <c r="KAU14" s="687"/>
      <c r="KAV14" s="687"/>
      <c r="KAW14" s="687"/>
      <c r="KAX14" s="687"/>
      <c r="KAY14" s="687"/>
      <c r="KAZ14" s="687"/>
      <c r="KBA14" s="687"/>
      <c r="KBB14" s="687"/>
      <c r="KBC14" s="687"/>
      <c r="KBD14" s="687"/>
      <c r="KBE14" s="687"/>
      <c r="KBF14" s="687"/>
      <c r="KBG14" s="687"/>
      <c r="KBH14" s="687"/>
      <c r="KBI14" s="687"/>
      <c r="KBJ14" s="687"/>
      <c r="KBK14" s="687"/>
      <c r="KBL14" s="687"/>
      <c r="KBM14" s="687"/>
      <c r="KBN14" s="687"/>
      <c r="KBO14" s="687"/>
      <c r="KBP14" s="687"/>
      <c r="KBQ14" s="687"/>
      <c r="KBR14" s="687"/>
      <c r="KBS14" s="687"/>
      <c r="KBT14" s="687"/>
      <c r="KBU14" s="687"/>
      <c r="KBV14" s="687"/>
      <c r="KBW14" s="687"/>
      <c r="KBX14" s="687"/>
      <c r="KBY14" s="687"/>
      <c r="KBZ14" s="687"/>
      <c r="KCA14" s="687"/>
      <c r="KCB14" s="687"/>
      <c r="KCC14" s="687"/>
      <c r="KCD14" s="687"/>
      <c r="KCE14" s="687"/>
      <c r="KCF14" s="687"/>
      <c r="KCG14" s="687"/>
      <c r="KCH14" s="687"/>
      <c r="KCI14" s="687"/>
      <c r="KCJ14" s="687"/>
      <c r="KCK14" s="687"/>
      <c r="KCL14" s="687"/>
      <c r="KCM14" s="687"/>
      <c r="KCN14" s="687"/>
      <c r="KCO14" s="687"/>
      <c r="KCP14" s="687"/>
      <c r="KCQ14" s="687"/>
      <c r="KCR14" s="687"/>
      <c r="KCS14" s="687"/>
      <c r="KCT14" s="687"/>
      <c r="KCU14" s="687"/>
      <c r="KCV14" s="687"/>
      <c r="KCW14" s="687"/>
      <c r="KCX14" s="687"/>
      <c r="KCY14" s="687"/>
      <c r="KCZ14" s="687"/>
      <c r="KDA14" s="687"/>
      <c r="KDB14" s="687"/>
      <c r="KDC14" s="687"/>
      <c r="KDD14" s="687"/>
      <c r="KDE14" s="687"/>
      <c r="KDF14" s="687"/>
      <c r="KDG14" s="687"/>
      <c r="KDH14" s="687"/>
      <c r="KDI14" s="687"/>
      <c r="KDJ14" s="687"/>
      <c r="KDK14" s="687"/>
      <c r="KDL14" s="687"/>
      <c r="KDM14" s="687"/>
      <c r="KDN14" s="687"/>
      <c r="KDO14" s="687"/>
      <c r="KDP14" s="687"/>
      <c r="KDQ14" s="687"/>
      <c r="KDR14" s="687"/>
      <c r="KDS14" s="687"/>
      <c r="KDT14" s="687"/>
      <c r="KDU14" s="687"/>
      <c r="KDV14" s="687"/>
      <c r="KDW14" s="687"/>
      <c r="KDX14" s="687"/>
      <c r="KDY14" s="687"/>
      <c r="KDZ14" s="687"/>
      <c r="KEA14" s="687"/>
      <c r="KEB14" s="687"/>
      <c r="KEC14" s="687"/>
      <c r="KED14" s="687"/>
      <c r="KEE14" s="687"/>
      <c r="KEF14" s="687"/>
      <c r="KEG14" s="687"/>
      <c r="KEH14" s="687"/>
      <c r="KEI14" s="687"/>
      <c r="KEJ14" s="687"/>
      <c r="KEK14" s="687"/>
      <c r="KEL14" s="687"/>
      <c r="KEM14" s="687"/>
      <c r="KEN14" s="687"/>
      <c r="KEO14" s="687"/>
      <c r="KEP14" s="687"/>
      <c r="KEQ14" s="687"/>
      <c r="KER14" s="687"/>
      <c r="KES14" s="687"/>
      <c r="KET14" s="687"/>
      <c r="KEU14" s="687"/>
      <c r="KEV14" s="687"/>
      <c r="KEW14" s="687"/>
      <c r="KEX14" s="687"/>
      <c r="KEY14" s="687"/>
      <c r="KEZ14" s="687"/>
      <c r="KFA14" s="687"/>
      <c r="KFB14" s="687"/>
      <c r="KFC14" s="687"/>
      <c r="KFD14" s="687"/>
      <c r="KFE14" s="687"/>
      <c r="KFF14" s="687"/>
      <c r="KFG14" s="687"/>
      <c r="KFH14" s="687"/>
      <c r="KFI14" s="687"/>
      <c r="KFJ14" s="687"/>
      <c r="KFK14" s="687"/>
      <c r="KFL14" s="687"/>
      <c r="KFM14" s="687"/>
      <c r="KFN14" s="687"/>
      <c r="KFO14" s="687"/>
      <c r="KFP14" s="687"/>
      <c r="KFQ14" s="687"/>
      <c r="KFR14" s="687"/>
      <c r="KFS14" s="687"/>
      <c r="KFT14" s="687"/>
      <c r="KFU14" s="687"/>
      <c r="KFV14" s="687"/>
      <c r="KFW14" s="687"/>
      <c r="KFX14" s="687"/>
      <c r="KFY14" s="687"/>
      <c r="KFZ14" s="687"/>
      <c r="KGA14" s="687"/>
      <c r="KGB14" s="687"/>
      <c r="KGC14" s="687"/>
      <c r="KGD14" s="687"/>
      <c r="KGE14" s="687"/>
      <c r="KGF14" s="687"/>
      <c r="KGG14" s="687"/>
      <c r="KGH14" s="687"/>
      <c r="KGI14" s="687"/>
      <c r="KGJ14" s="687"/>
      <c r="KGK14" s="687"/>
      <c r="KGL14" s="687"/>
      <c r="KGM14" s="687"/>
      <c r="KGN14" s="687"/>
      <c r="KGO14" s="687"/>
      <c r="KGP14" s="687"/>
      <c r="KGQ14" s="687"/>
      <c r="KGR14" s="687"/>
      <c r="KGS14" s="687"/>
      <c r="KGT14" s="687"/>
      <c r="KGU14" s="687"/>
      <c r="KGV14" s="687"/>
      <c r="KGW14" s="687"/>
      <c r="KGX14" s="687"/>
      <c r="KGY14" s="687"/>
      <c r="KGZ14" s="687"/>
      <c r="KHA14" s="687"/>
      <c r="KHB14" s="687"/>
      <c r="KHC14" s="687"/>
      <c r="KHD14" s="687"/>
      <c r="KHE14" s="687"/>
      <c r="KHF14" s="687"/>
      <c r="KHG14" s="687"/>
      <c r="KHH14" s="687"/>
      <c r="KHI14" s="687"/>
      <c r="KHJ14" s="687"/>
      <c r="KHK14" s="687"/>
      <c r="KHL14" s="687"/>
      <c r="KHM14" s="687"/>
      <c r="KHN14" s="687"/>
      <c r="KHO14" s="687"/>
      <c r="KHP14" s="687"/>
      <c r="KHQ14" s="687"/>
      <c r="KHR14" s="687"/>
      <c r="KHS14" s="687"/>
      <c r="KHT14" s="687"/>
      <c r="KHU14" s="687"/>
      <c r="KHV14" s="687"/>
      <c r="KHW14" s="687"/>
      <c r="KHX14" s="687"/>
      <c r="KHY14" s="687"/>
      <c r="KHZ14" s="687"/>
      <c r="KIA14" s="687"/>
      <c r="KIB14" s="687"/>
      <c r="KIC14" s="687"/>
      <c r="KID14" s="687"/>
      <c r="KIE14" s="687"/>
      <c r="KIF14" s="687"/>
      <c r="KIG14" s="687"/>
      <c r="KIH14" s="687"/>
      <c r="KII14" s="687"/>
      <c r="KIJ14" s="687"/>
      <c r="KIK14" s="687"/>
      <c r="KIL14" s="687"/>
      <c r="KIM14" s="687"/>
      <c r="KIN14" s="687"/>
      <c r="KIO14" s="687"/>
      <c r="KIP14" s="687"/>
      <c r="KIQ14" s="687"/>
      <c r="KIR14" s="687"/>
      <c r="KIS14" s="687"/>
      <c r="KIT14" s="687"/>
      <c r="KIU14" s="687"/>
      <c r="KIV14" s="687"/>
      <c r="KIW14" s="687"/>
      <c r="KIX14" s="687"/>
      <c r="KIY14" s="687"/>
      <c r="KIZ14" s="687"/>
      <c r="KJA14" s="687"/>
      <c r="KJB14" s="687"/>
      <c r="KJC14" s="687"/>
      <c r="KJD14" s="687"/>
      <c r="KJE14" s="687"/>
      <c r="KJF14" s="687"/>
      <c r="KJG14" s="687"/>
      <c r="KJH14" s="687"/>
      <c r="KJI14" s="687"/>
      <c r="KJJ14" s="687"/>
      <c r="KJK14" s="687"/>
      <c r="KJL14" s="687"/>
      <c r="KJM14" s="687"/>
      <c r="KJN14" s="687"/>
      <c r="KJO14" s="687"/>
      <c r="KJP14" s="687"/>
      <c r="KJQ14" s="687"/>
      <c r="KJR14" s="687"/>
      <c r="KJS14" s="687"/>
      <c r="KJT14" s="687"/>
      <c r="KJU14" s="687"/>
      <c r="KJV14" s="687"/>
      <c r="KJW14" s="687"/>
      <c r="KJX14" s="687"/>
      <c r="KJY14" s="687"/>
      <c r="KJZ14" s="687"/>
      <c r="KKA14" s="687"/>
      <c r="KKB14" s="687"/>
      <c r="KKC14" s="687"/>
      <c r="KKD14" s="687"/>
      <c r="KKE14" s="687"/>
      <c r="KKF14" s="687"/>
      <c r="KKG14" s="687"/>
      <c r="KKH14" s="687"/>
      <c r="KKI14" s="687"/>
      <c r="KKJ14" s="687"/>
      <c r="KKK14" s="687"/>
      <c r="KKL14" s="687"/>
      <c r="KKM14" s="687"/>
      <c r="KKN14" s="687"/>
      <c r="KKO14" s="687"/>
      <c r="KKP14" s="687"/>
      <c r="KKQ14" s="687"/>
      <c r="KKR14" s="687"/>
      <c r="KKS14" s="687"/>
      <c r="KKT14" s="687"/>
      <c r="KKU14" s="687"/>
      <c r="KKV14" s="687"/>
      <c r="KKW14" s="687"/>
      <c r="KKX14" s="687"/>
      <c r="KKY14" s="687"/>
      <c r="KKZ14" s="687"/>
      <c r="KLA14" s="687"/>
      <c r="KLB14" s="687"/>
      <c r="KLC14" s="687"/>
      <c r="KLD14" s="687"/>
      <c r="KLE14" s="687"/>
      <c r="KLF14" s="687"/>
      <c r="KLG14" s="687"/>
      <c r="KLH14" s="687"/>
      <c r="KLI14" s="687"/>
      <c r="KLJ14" s="687"/>
      <c r="KLK14" s="687"/>
      <c r="KLL14" s="687"/>
      <c r="KLM14" s="687"/>
      <c r="KLN14" s="687"/>
      <c r="KLO14" s="687"/>
      <c r="KLP14" s="687"/>
      <c r="KLQ14" s="687"/>
      <c r="KLR14" s="687"/>
      <c r="KLS14" s="687"/>
      <c r="KLT14" s="687"/>
      <c r="KLU14" s="687"/>
      <c r="KLV14" s="687"/>
      <c r="KLW14" s="687"/>
      <c r="KLX14" s="687"/>
      <c r="KLY14" s="687"/>
      <c r="KLZ14" s="687"/>
      <c r="KMA14" s="687"/>
      <c r="KMB14" s="687"/>
      <c r="KMC14" s="687"/>
      <c r="KMD14" s="687"/>
      <c r="KME14" s="687"/>
      <c r="KMF14" s="687"/>
      <c r="KMG14" s="687"/>
      <c r="KMH14" s="687"/>
      <c r="KMI14" s="687"/>
      <c r="KMJ14" s="687"/>
      <c r="KMK14" s="687"/>
      <c r="KML14" s="687"/>
      <c r="KMM14" s="687"/>
      <c r="KMN14" s="687"/>
      <c r="KMO14" s="687"/>
      <c r="KMP14" s="687"/>
      <c r="KMQ14" s="687"/>
      <c r="KMR14" s="687"/>
      <c r="KMS14" s="687"/>
      <c r="KMT14" s="687"/>
      <c r="KMU14" s="687"/>
      <c r="KMV14" s="687"/>
      <c r="KMW14" s="687"/>
      <c r="KMX14" s="687"/>
      <c r="KMY14" s="687"/>
      <c r="KMZ14" s="687"/>
      <c r="KNA14" s="687"/>
      <c r="KNB14" s="687"/>
      <c r="KNC14" s="687"/>
      <c r="KND14" s="687"/>
      <c r="KNE14" s="687"/>
      <c r="KNF14" s="687"/>
      <c r="KNG14" s="687"/>
      <c r="KNH14" s="687"/>
      <c r="KNI14" s="687"/>
      <c r="KNJ14" s="687"/>
      <c r="KNK14" s="687"/>
      <c r="KNL14" s="687"/>
      <c r="KNM14" s="687"/>
      <c r="KNN14" s="687"/>
      <c r="KNO14" s="687"/>
      <c r="KNP14" s="687"/>
      <c r="KNQ14" s="687"/>
      <c r="KNR14" s="687"/>
      <c r="KNS14" s="687"/>
      <c r="KNT14" s="687"/>
      <c r="KNU14" s="687"/>
      <c r="KNV14" s="687"/>
      <c r="KNW14" s="687"/>
      <c r="KNX14" s="687"/>
      <c r="KNY14" s="687"/>
      <c r="KNZ14" s="687"/>
      <c r="KOA14" s="687"/>
      <c r="KOB14" s="687"/>
      <c r="KOC14" s="687"/>
      <c r="KOD14" s="687"/>
      <c r="KOE14" s="687"/>
      <c r="KOF14" s="687"/>
      <c r="KOG14" s="687"/>
      <c r="KOH14" s="687"/>
      <c r="KOI14" s="687"/>
      <c r="KOJ14" s="687"/>
      <c r="KOK14" s="687"/>
      <c r="KOL14" s="687"/>
      <c r="KOM14" s="687"/>
      <c r="KON14" s="687"/>
      <c r="KOO14" s="687"/>
      <c r="KOP14" s="687"/>
      <c r="KOQ14" s="687"/>
      <c r="KOR14" s="687"/>
      <c r="KOS14" s="687"/>
      <c r="KOT14" s="687"/>
      <c r="KOU14" s="687"/>
      <c r="KOV14" s="687"/>
      <c r="KOW14" s="687"/>
      <c r="KOX14" s="687"/>
      <c r="KOY14" s="687"/>
      <c r="KOZ14" s="687"/>
      <c r="KPA14" s="687"/>
      <c r="KPB14" s="687"/>
      <c r="KPC14" s="687"/>
      <c r="KPD14" s="687"/>
      <c r="KPE14" s="687"/>
      <c r="KPF14" s="687"/>
      <c r="KPG14" s="687"/>
      <c r="KPH14" s="687"/>
      <c r="KPI14" s="687"/>
      <c r="KPJ14" s="687"/>
      <c r="KPK14" s="687"/>
      <c r="KPL14" s="687"/>
      <c r="KPM14" s="687"/>
      <c r="KPN14" s="687"/>
      <c r="KPO14" s="687"/>
      <c r="KPP14" s="687"/>
      <c r="KPQ14" s="687"/>
      <c r="KPR14" s="687"/>
      <c r="KPS14" s="687"/>
      <c r="KPT14" s="687"/>
      <c r="KPU14" s="687"/>
      <c r="KPV14" s="687"/>
      <c r="KPW14" s="687"/>
      <c r="KPX14" s="687"/>
      <c r="KPY14" s="687"/>
      <c r="KPZ14" s="687"/>
      <c r="KQA14" s="687"/>
      <c r="KQB14" s="687"/>
      <c r="KQC14" s="687"/>
      <c r="KQD14" s="687"/>
      <c r="KQE14" s="687"/>
      <c r="KQF14" s="687"/>
      <c r="KQG14" s="687"/>
      <c r="KQH14" s="687"/>
      <c r="KQI14" s="687"/>
      <c r="KQJ14" s="687"/>
      <c r="KQK14" s="687"/>
      <c r="KQL14" s="687"/>
      <c r="KQM14" s="687"/>
      <c r="KQN14" s="687"/>
      <c r="KQO14" s="687"/>
      <c r="KQP14" s="687"/>
      <c r="KQQ14" s="687"/>
      <c r="KQR14" s="687"/>
      <c r="KQS14" s="687"/>
      <c r="KQT14" s="687"/>
      <c r="KQU14" s="687"/>
      <c r="KQV14" s="687"/>
      <c r="KQW14" s="687"/>
      <c r="KQX14" s="687"/>
      <c r="KQY14" s="687"/>
      <c r="KQZ14" s="687"/>
      <c r="KRA14" s="687"/>
      <c r="KRB14" s="687"/>
      <c r="KRC14" s="687"/>
      <c r="KRD14" s="687"/>
      <c r="KRE14" s="687"/>
      <c r="KRF14" s="687"/>
      <c r="KRG14" s="687"/>
      <c r="KRH14" s="687"/>
      <c r="KRI14" s="687"/>
      <c r="KRJ14" s="687"/>
      <c r="KRK14" s="687"/>
      <c r="KRL14" s="687"/>
      <c r="KRM14" s="687"/>
      <c r="KRN14" s="687"/>
      <c r="KRO14" s="687"/>
      <c r="KRP14" s="687"/>
      <c r="KRQ14" s="687"/>
      <c r="KRR14" s="687"/>
      <c r="KRS14" s="687"/>
      <c r="KRT14" s="687"/>
      <c r="KRU14" s="687"/>
      <c r="KRV14" s="687"/>
      <c r="KRW14" s="687"/>
      <c r="KRX14" s="687"/>
      <c r="KRY14" s="687"/>
      <c r="KRZ14" s="687"/>
      <c r="KSA14" s="687"/>
      <c r="KSB14" s="687"/>
      <c r="KSC14" s="687"/>
      <c r="KSD14" s="687"/>
      <c r="KSE14" s="687"/>
      <c r="KSF14" s="687"/>
      <c r="KSG14" s="687"/>
      <c r="KSH14" s="687"/>
      <c r="KSI14" s="687"/>
      <c r="KSJ14" s="687"/>
      <c r="KSK14" s="687"/>
      <c r="KSL14" s="687"/>
      <c r="KSM14" s="687"/>
      <c r="KSN14" s="687"/>
      <c r="KSO14" s="687"/>
      <c r="KSP14" s="687"/>
      <c r="KSQ14" s="687"/>
      <c r="KSR14" s="687"/>
      <c r="KSS14" s="687"/>
      <c r="KST14" s="687"/>
      <c r="KSU14" s="687"/>
      <c r="KSV14" s="687"/>
      <c r="KSW14" s="687"/>
      <c r="KSX14" s="687"/>
      <c r="KSY14" s="687"/>
      <c r="KSZ14" s="687"/>
      <c r="KTA14" s="687"/>
      <c r="KTB14" s="687"/>
      <c r="KTC14" s="687"/>
      <c r="KTD14" s="687"/>
      <c r="KTE14" s="687"/>
      <c r="KTF14" s="687"/>
      <c r="KTG14" s="687"/>
      <c r="KTH14" s="687"/>
      <c r="KTI14" s="687"/>
      <c r="KTJ14" s="687"/>
      <c r="KTK14" s="687"/>
      <c r="KTL14" s="687"/>
      <c r="KTM14" s="687"/>
      <c r="KTN14" s="687"/>
      <c r="KTO14" s="687"/>
      <c r="KTP14" s="687"/>
      <c r="KTQ14" s="687"/>
      <c r="KTR14" s="687"/>
      <c r="KTS14" s="687"/>
      <c r="KTT14" s="687"/>
      <c r="KTU14" s="687"/>
      <c r="KTV14" s="687"/>
      <c r="KTW14" s="687"/>
      <c r="KTX14" s="687"/>
      <c r="KTY14" s="687"/>
      <c r="KTZ14" s="687"/>
      <c r="KUA14" s="687"/>
      <c r="KUB14" s="687"/>
      <c r="KUC14" s="687"/>
      <c r="KUD14" s="687"/>
      <c r="KUE14" s="687"/>
      <c r="KUF14" s="687"/>
      <c r="KUG14" s="687"/>
      <c r="KUH14" s="687"/>
      <c r="KUI14" s="687"/>
      <c r="KUJ14" s="687"/>
      <c r="KUK14" s="687"/>
      <c r="KUL14" s="687"/>
      <c r="KUM14" s="687"/>
      <c r="KUN14" s="687"/>
      <c r="KUO14" s="687"/>
      <c r="KUP14" s="687"/>
      <c r="KUQ14" s="687"/>
      <c r="KUR14" s="687"/>
      <c r="KUS14" s="687"/>
      <c r="KUT14" s="687"/>
      <c r="KUU14" s="687"/>
      <c r="KUV14" s="687"/>
      <c r="KUW14" s="687"/>
      <c r="KUX14" s="687"/>
      <c r="KUY14" s="687"/>
      <c r="KUZ14" s="687"/>
      <c r="KVA14" s="687"/>
      <c r="KVB14" s="687"/>
      <c r="KVC14" s="687"/>
      <c r="KVD14" s="687"/>
      <c r="KVE14" s="687"/>
      <c r="KVF14" s="687"/>
      <c r="KVG14" s="687"/>
      <c r="KVH14" s="687"/>
      <c r="KVI14" s="687"/>
      <c r="KVJ14" s="687"/>
      <c r="KVK14" s="687"/>
      <c r="KVL14" s="687"/>
      <c r="KVM14" s="687"/>
      <c r="KVN14" s="687"/>
      <c r="KVO14" s="687"/>
      <c r="KVP14" s="687"/>
      <c r="KVQ14" s="687"/>
      <c r="KVR14" s="687"/>
      <c r="KVS14" s="687"/>
      <c r="KVT14" s="687"/>
      <c r="KVU14" s="687"/>
      <c r="KVV14" s="687"/>
      <c r="KVW14" s="687"/>
      <c r="KVX14" s="687"/>
      <c r="KVY14" s="687"/>
      <c r="KVZ14" s="687"/>
      <c r="KWA14" s="687"/>
      <c r="KWB14" s="687"/>
      <c r="KWC14" s="687"/>
      <c r="KWD14" s="687"/>
      <c r="KWE14" s="687"/>
      <c r="KWF14" s="687"/>
      <c r="KWG14" s="687"/>
      <c r="KWH14" s="687"/>
      <c r="KWI14" s="687"/>
      <c r="KWJ14" s="687"/>
      <c r="KWK14" s="687"/>
      <c r="KWL14" s="687"/>
      <c r="KWM14" s="687"/>
      <c r="KWN14" s="687"/>
      <c r="KWO14" s="687"/>
      <c r="KWP14" s="687"/>
      <c r="KWQ14" s="687"/>
      <c r="KWR14" s="687"/>
      <c r="KWS14" s="687"/>
      <c r="KWT14" s="687"/>
      <c r="KWU14" s="687"/>
      <c r="KWV14" s="687"/>
      <c r="KWW14" s="687"/>
      <c r="KWX14" s="687"/>
      <c r="KWY14" s="687"/>
      <c r="KWZ14" s="687"/>
      <c r="KXA14" s="687"/>
      <c r="KXB14" s="687"/>
      <c r="KXC14" s="687"/>
      <c r="KXD14" s="687"/>
      <c r="KXE14" s="687"/>
      <c r="KXF14" s="687"/>
      <c r="KXG14" s="687"/>
      <c r="KXH14" s="687"/>
      <c r="KXI14" s="687"/>
      <c r="KXJ14" s="687"/>
      <c r="KXK14" s="687"/>
      <c r="KXL14" s="687"/>
      <c r="KXM14" s="687"/>
      <c r="KXN14" s="687"/>
      <c r="KXO14" s="687"/>
      <c r="KXP14" s="687"/>
      <c r="KXQ14" s="687"/>
      <c r="KXR14" s="687"/>
      <c r="KXS14" s="687"/>
      <c r="KXT14" s="687"/>
      <c r="KXU14" s="687"/>
      <c r="KXV14" s="687"/>
      <c r="KXW14" s="687"/>
      <c r="KXX14" s="687"/>
      <c r="KXY14" s="687"/>
      <c r="KXZ14" s="687"/>
      <c r="KYA14" s="687"/>
      <c r="KYB14" s="687"/>
      <c r="KYC14" s="687"/>
      <c r="KYD14" s="687"/>
      <c r="KYE14" s="687"/>
      <c r="KYF14" s="687"/>
      <c r="KYG14" s="687"/>
      <c r="KYH14" s="687"/>
      <c r="KYI14" s="687"/>
      <c r="KYJ14" s="687"/>
      <c r="KYK14" s="687"/>
      <c r="KYL14" s="687"/>
      <c r="KYM14" s="687"/>
      <c r="KYN14" s="687"/>
      <c r="KYO14" s="687"/>
      <c r="KYP14" s="687"/>
      <c r="KYQ14" s="687"/>
      <c r="KYR14" s="687"/>
      <c r="KYS14" s="687"/>
      <c r="KYT14" s="687"/>
      <c r="KYU14" s="687"/>
      <c r="KYV14" s="687"/>
      <c r="KYW14" s="687"/>
      <c r="KYX14" s="687"/>
      <c r="KYY14" s="687"/>
      <c r="KYZ14" s="687"/>
      <c r="KZA14" s="687"/>
      <c r="KZB14" s="687"/>
      <c r="KZC14" s="687"/>
      <c r="KZD14" s="687"/>
      <c r="KZE14" s="687"/>
      <c r="KZF14" s="687"/>
      <c r="KZG14" s="687"/>
      <c r="KZH14" s="687"/>
      <c r="KZI14" s="687"/>
      <c r="KZJ14" s="687"/>
      <c r="KZK14" s="687"/>
      <c r="KZL14" s="687"/>
      <c r="KZM14" s="687"/>
      <c r="KZN14" s="687"/>
      <c r="KZO14" s="687"/>
      <c r="KZP14" s="687"/>
      <c r="KZQ14" s="687"/>
      <c r="KZR14" s="687"/>
      <c r="KZS14" s="687"/>
      <c r="KZT14" s="687"/>
      <c r="KZU14" s="687"/>
      <c r="KZV14" s="687"/>
      <c r="KZW14" s="687"/>
      <c r="KZX14" s="687"/>
      <c r="KZY14" s="687"/>
      <c r="KZZ14" s="687"/>
      <c r="LAA14" s="687"/>
      <c r="LAB14" s="687"/>
      <c r="LAC14" s="687"/>
      <c r="LAD14" s="687"/>
      <c r="LAE14" s="687"/>
      <c r="LAF14" s="687"/>
      <c r="LAG14" s="687"/>
      <c r="LAH14" s="687"/>
      <c r="LAI14" s="687"/>
      <c r="LAJ14" s="687"/>
      <c r="LAK14" s="687"/>
      <c r="LAL14" s="687"/>
      <c r="LAM14" s="687"/>
      <c r="LAN14" s="687"/>
      <c r="LAO14" s="687"/>
      <c r="LAP14" s="687"/>
      <c r="LAQ14" s="687"/>
      <c r="LAR14" s="687"/>
      <c r="LAS14" s="687"/>
      <c r="LAT14" s="687"/>
      <c r="LAU14" s="687"/>
      <c r="LAV14" s="687"/>
      <c r="LAW14" s="687"/>
      <c r="LAX14" s="687"/>
      <c r="LAY14" s="687"/>
      <c r="LAZ14" s="687"/>
      <c r="LBA14" s="687"/>
      <c r="LBB14" s="687"/>
      <c r="LBC14" s="687"/>
      <c r="LBD14" s="687"/>
      <c r="LBE14" s="687"/>
      <c r="LBF14" s="687"/>
      <c r="LBG14" s="687"/>
      <c r="LBH14" s="687"/>
      <c r="LBI14" s="687"/>
      <c r="LBJ14" s="687"/>
      <c r="LBK14" s="687"/>
      <c r="LBL14" s="687"/>
      <c r="LBM14" s="687"/>
      <c r="LBN14" s="687"/>
      <c r="LBO14" s="687"/>
      <c r="LBP14" s="687"/>
      <c r="LBQ14" s="687"/>
      <c r="LBR14" s="687"/>
      <c r="LBS14" s="687"/>
      <c r="LBT14" s="687"/>
      <c r="LBU14" s="687"/>
      <c r="LBV14" s="687"/>
      <c r="LBW14" s="687"/>
      <c r="LBX14" s="687"/>
      <c r="LBY14" s="687"/>
      <c r="LBZ14" s="687"/>
      <c r="LCA14" s="687"/>
      <c r="LCB14" s="687"/>
      <c r="LCC14" s="687"/>
      <c r="LCD14" s="687"/>
      <c r="LCE14" s="687"/>
      <c r="LCF14" s="687"/>
      <c r="LCG14" s="687"/>
      <c r="LCH14" s="687"/>
      <c r="LCI14" s="687"/>
      <c r="LCJ14" s="687"/>
      <c r="LCK14" s="687"/>
      <c r="LCL14" s="687"/>
      <c r="LCM14" s="687"/>
      <c r="LCN14" s="687"/>
      <c r="LCO14" s="687"/>
      <c r="LCP14" s="687"/>
      <c r="LCQ14" s="687"/>
      <c r="LCR14" s="687"/>
      <c r="LCS14" s="687"/>
      <c r="LCT14" s="687"/>
      <c r="LCU14" s="687"/>
      <c r="LCV14" s="687"/>
      <c r="LCW14" s="687"/>
      <c r="LCX14" s="687"/>
      <c r="LCY14" s="687"/>
      <c r="LCZ14" s="687"/>
      <c r="LDA14" s="687"/>
      <c r="LDB14" s="687"/>
      <c r="LDC14" s="687"/>
      <c r="LDD14" s="687"/>
      <c r="LDE14" s="687"/>
      <c r="LDF14" s="687"/>
      <c r="LDG14" s="687"/>
      <c r="LDH14" s="687"/>
      <c r="LDI14" s="687"/>
      <c r="LDJ14" s="687"/>
      <c r="LDK14" s="687"/>
      <c r="LDL14" s="687"/>
      <c r="LDM14" s="687"/>
      <c r="LDN14" s="687"/>
      <c r="LDO14" s="687"/>
      <c r="LDP14" s="687"/>
      <c r="LDQ14" s="687"/>
      <c r="LDR14" s="687"/>
      <c r="LDS14" s="687"/>
      <c r="LDT14" s="687"/>
      <c r="LDU14" s="687"/>
      <c r="LDV14" s="687"/>
      <c r="LDW14" s="687"/>
      <c r="LDX14" s="687"/>
      <c r="LDY14" s="687"/>
      <c r="LDZ14" s="687"/>
      <c r="LEA14" s="687"/>
      <c r="LEB14" s="687"/>
      <c r="LEC14" s="687"/>
      <c r="LED14" s="687"/>
      <c r="LEE14" s="687"/>
      <c r="LEF14" s="687"/>
      <c r="LEG14" s="687"/>
      <c r="LEH14" s="687"/>
      <c r="LEI14" s="687"/>
      <c r="LEJ14" s="687"/>
      <c r="LEK14" s="687"/>
      <c r="LEL14" s="687"/>
      <c r="LEM14" s="687"/>
      <c r="LEN14" s="687"/>
      <c r="LEO14" s="687"/>
      <c r="LEP14" s="687"/>
      <c r="LEQ14" s="687"/>
      <c r="LER14" s="687"/>
      <c r="LES14" s="687"/>
      <c r="LET14" s="687"/>
      <c r="LEU14" s="687"/>
      <c r="LEV14" s="687"/>
      <c r="LEW14" s="687"/>
      <c r="LEX14" s="687"/>
      <c r="LEY14" s="687"/>
      <c r="LEZ14" s="687"/>
      <c r="LFA14" s="687"/>
      <c r="LFB14" s="687"/>
      <c r="LFC14" s="687"/>
      <c r="LFD14" s="687"/>
      <c r="LFE14" s="687"/>
      <c r="LFF14" s="687"/>
      <c r="LFG14" s="687"/>
      <c r="LFH14" s="687"/>
      <c r="LFI14" s="687"/>
      <c r="LFJ14" s="687"/>
      <c r="LFK14" s="687"/>
      <c r="LFL14" s="687"/>
      <c r="LFM14" s="687"/>
      <c r="LFN14" s="687"/>
      <c r="LFO14" s="687"/>
      <c r="LFP14" s="687"/>
      <c r="LFQ14" s="687"/>
      <c r="LFR14" s="687"/>
      <c r="LFS14" s="687"/>
      <c r="LFT14" s="687"/>
      <c r="LFU14" s="687"/>
      <c r="LFV14" s="687"/>
      <c r="LFW14" s="687"/>
      <c r="LFX14" s="687"/>
      <c r="LFY14" s="687"/>
      <c r="LFZ14" s="687"/>
      <c r="LGA14" s="687"/>
      <c r="LGB14" s="687"/>
      <c r="LGC14" s="687"/>
      <c r="LGD14" s="687"/>
      <c r="LGE14" s="687"/>
      <c r="LGF14" s="687"/>
      <c r="LGG14" s="687"/>
      <c r="LGH14" s="687"/>
      <c r="LGI14" s="687"/>
      <c r="LGJ14" s="687"/>
      <c r="LGK14" s="687"/>
      <c r="LGL14" s="687"/>
      <c r="LGM14" s="687"/>
      <c r="LGN14" s="687"/>
      <c r="LGO14" s="687"/>
      <c r="LGP14" s="687"/>
      <c r="LGQ14" s="687"/>
      <c r="LGR14" s="687"/>
      <c r="LGS14" s="687"/>
      <c r="LGT14" s="687"/>
      <c r="LGU14" s="687"/>
      <c r="LGV14" s="687"/>
      <c r="LGW14" s="687"/>
      <c r="LGX14" s="687"/>
      <c r="LGY14" s="687"/>
      <c r="LGZ14" s="687"/>
      <c r="LHA14" s="687"/>
      <c r="LHB14" s="687"/>
      <c r="LHC14" s="687"/>
      <c r="LHD14" s="687"/>
      <c r="LHE14" s="687"/>
      <c r="LHF14" s="687"/>
      <c r="LHG14" s="687"/>
      <c r="LHH14" s="687"/>
      <c r="LHI14" s="687"/>
      <c r="LHJ14" s="687"/>
      <c r="LHK14" s="687"/>
      <c r="LHL14" s="687"/>
      <c r="LHM14" s="687"/>
      <c r="LHN14" s="687"/>
      <c r="LHO14" s="687"/>
      <c r="LHP14" s="687"/>
      <c r="LHQ14" s="687"/>
      <c r="LHR14" s="687"/>
      <c r="LHS14" s="687"/>
      <c r="LHT14" s="687"/>
      <c r="LHU14" s="687"/>
      <c r="LHV14" s="687"/>
      <c r="LHW14" s="687"/>
      <c r="LHX14" s="687"/>
      <c r="LHY14" s="687"/>
      <c r="LHZ14" s="687"/>
      <c r="LIA14" s="687"/>
      <c r="LIB14" s="687"/>
      <c r="LIC14" s="687"/>
      <c r="LID14" s="687"/>
      <c r="LIE14" s="687"/>
      <c r="LIF14" s="687"/>
      <c r="LIG14" s="687"/>
      <c r="LIH14" s="687"/>
      <c r="LII14" s="687"/>
      <c r="LIJ14" s="687"/>
      <c r="LIK14" s="687"/>
      <c r="LIL14" s="687"/>
      <c r="LIM14" s="687"/>
      <c r="LIN14" s="687"/>
      <c r="LIO14" s="687"/>
      <c r="LIP14" s="687"/>
      <c r="LIQ14" s="687"/>
      <c r="LIR14" s="687"/>
      <c r="LIS14" s="687"/>
      <c r="LIT14" s="687"/>
      <c r="LIU14" s="687"/>
      <c r="LIV14" s="687"/>
      <c r="LIW14" s="687"/>
      <c r="LIX14" s="687"/>
      <c r="LIY14" s="687"/>
      <c r="LIZ14" s="687"/>
      <c r="LJA14" s="687"/>
      <c r="LJB14" s="687"/>
      <c r="LJC14" s="687"/>
      <c r="LJD14" s="687"/>
      <c r="LJE14" s="687"/>
      <c r="LJF14" s="687"/>
      <c r="LJG14" s="687"/>
      <c r="LJH14" s="687"/>
      <c r="LJI14" s="687"/>
      <c r="LJJ14" s="687"/>
      <c r="LJK14" s="687"/>
      <c r="LJL14" s="687"/>
      <c r="LJM14" s="687"/>
      <c r="LJN14" s="687"/>
      <c r="LJO14" s="687"/>
      <c r="LJP14" s="687"/>
      <c r="LJQ14" s="687"/>
      <c r="LJR14" s="687"/>
      <c r="LJS14" s="687"/>
      <c r="LJT14" s="687"/>
      <c r="LJU14" s="687"/>
      <c r="LJV14" s="687"/>
      <c r="LJW14" s="687"/>
      <c r="LJX14" s="687"/>
      <c r="LJY14" s="687"/>
      <c r="LJZ14" s="687"/>
      <c r="LKA14" s="687"/>
      <c r="LKB14" s="687"/>
      <c r="LKC14" s="687"/>
      <c r="LKD14" s="687"/>
      <c r="LKE14" s="687"/>
      <c r="LKF14" s="687"/>
      <c r="LKG14" s="687"/>
      <c r="LKH14" s="687"/>
      <c r="LKI14" s="687"/>
      <c r="LKJ14" s="687"/>
      <c r="LKK14" s="687"/>
      <c r="LKL14" s="687"/>
      <c r="LKM14" s="687"/>
      <c r="LKN14" s="687"/>
      <c r="LKO14" s="687"/>
      <c r="LKP14" s="687"/>
      <c r="LKQ14" s="687"/>
      <c r="LKR14" s="687"/>
      <c r="LKS14" s="687"/>
      <c r="LKT14" s="687"/>
      <c r="LKU14" s="687"/>
      <c r="LKV14" s="687"/>
      <c r="LKW14" s="687"/>
      <c r="LKX14" s="687"/>
      <c r="LKY14" s="687"/>
      <c r="LKZ14" s="687"/>
      <c r="LLA14" s="687"/>
      <c r="LLB14" s="687"/>
      <c r="LLC14" s="687"/>
      <c r="LLD14" s="687"/>
      <c r="LLE14" s="687"/>
      <c r="LLF14" s="687"/>
      <c r="LLG14" s="687"/>
      <c r="LLH14" s="687"/>
      <c r="LLI14" s="687"/>
      <c r="LLJ14" s="687"/>
      <c r="LLK14" s="687"/>
      <c r="LLL14" s="687"/>
      <c r="LLM14" s="687"/>
      <c r="LLN14" s="687"/>
      <c r="LLO14" s="687"/>
      <c r="LLP14" s="687"/>
      <c r="LLQ14" s="687"/>
      <c r="LLR14" s="687"/>
      <c r="LLS14" s="687"/>
      <c r="LLT14" s="687"/>
      <c r="LLU14" s="687"/>
      <c r="LLV14" s="687"/>
      <c r="LLW14" s="687"/>
      <c r="LLX14" s="687"/>
      <c r="LLY14" s="687"/>
      <c r="LLZ14" s="687"/>
      <c r="LMA14" s="687"/>
      <c r="LMB14" s="687"/>
      <c r="LMC14" s="687"/>
      <c r="LMD14" s="687"/>
      <c r="LME14" s="687"/>
      <c r="LMF14" s="687"/>
      <c r="LMG14" s="687"/>
      <c r="LMH14" s="687"/>
      <c r="LMI14" s="687"/>
      <c r="LMJ14" s="687"/>
      <c r="LMK14" s="687"/>
      <c r="LML14" s="687"/>
      <c r="LMM14" s="687"/>
      <c r="LMN14" s="687"/>
      <c r="LMO14" s="687"/>
      <c r="LMP14" s="687"/>
      <c r="LMQ14" s="687"/>
      <c r="LMR14" s="687"/>
      <c r="LMS14" s="687"/>
      <c r="LMT14" s="687"/>
      <c r="LMU14" s="687"/>
      <c r="LMV14" s="687"/>
      <c r="LMW14" s="687"/>
      <c r="LMX14" s="687"/>
      <c r="LMY14" s="687"/>
      <c r="LMZ14" s="687"/>
      <c r="LNA14" s="687"/>
      <c r="LNB14" s="687"/>
      <c r="LNC14" s="687"/>
      <c r="LND14" s="687"/>
      <c r="LNE14" s="687"/>
      <c r="LNF14" s="687"/>
      <c r="LNG14" s="687"/>
      <c r="LNH14" s="687"/>
      <c r="LNI14" s="687"/>
      <c r="LNJ14" s="687"/>
      <c r="LNK14" s="687"/>
      <c r="LNL14" s="687"/>
      <c r="LNM14" s="687"/>
      <c r="LNN14" s="687"/>
      <c r="LNO14" s="687"/>
      <c r="LNP14" s="687"/>
      <c r="LNQ14" s="687"/>
      <c r="LNR14" s="687"/>
      <c r="LNS14" s="687"/>
      <c r="LNT14" s="687"/>
      <c r="LNU14" s="687"/>
      <c r="LNV14" s="687"/>
      <c r="LNW14" s="687"/>
      <c r="LNX14" s="687"/>
      <c r="LNY14" s="687"/>
      <c r="LNZ14" s="687"/>
      <c r="LOA14" s="687"/>
      <c r="LOB14" s="687"/>
      <c r="LOC14" s="687"/>
      <c r="LOD14" s="687"/>
      <c r="LOE14" s="687"/>
      <c r="LOF14" s="687"/>
      <c r="LOG14" s="687"/>
      <c r="LOH14" s="687"/>
      <c r="LOI14" s="687"/>
      <c r="LOJ14" s="687"/>
      <c r="LOK14" s="687"/>
      <c r="LOL14" s="687"/>
      <c r="LOM14" s="687"/>
      <c r="LON14" s="687"/>
      <c r="LOO14" s="687"/>
      <c r="LOP14" s="687"/>
      <c r="LOQ14" s="687"/>
      <c r="LOR14" s="687"/>
      <c r="LOS14" s="687"/>
      <c r="LOT14" s="687"/>
      <c r="LOU14" s="687"/>
      <c r="LOV14" s="687"/>
      <c r="LOW14" s="687"/>
      <c r="LOX14" s="687"/>
      <c r="LOY14" s="687"/>
      <c r="LOZ14" s="687"/>
      <c r="LPA14" s="687"/>
      <c r="LPB14" s="687"/>
      <c r="LPC14" s="687"/>
      <c r="LPD14" s="687"/>
      <c r="LPE14" s="687"/>
      <c r="LPF14" s="687"/>
      <c r="LPG14" s="687"/>
      <c r="LPH14" s="687"/>
      <c r="LPI14" s="687"/>
      <c r="LPJ14" s="687"/>
      <c r="LPK14" s="687"/>
      <c r="LPL14" s="687"/>
      <c r="LPM14" s="687"/>
      <c r="LPN14" s="687"/>
      <c r="LPO14" s="687"/>
      <c r="LPP14" s="687"/>
      <c r="LPQ14" s="687"/>
      <c r="LPR14" s="687"/>
      <c r="LPS14" s="687"/>
      <c r="LPT14" s="687"/>
      <c r="LPU14" s="687"/>
      <c r="LPV14" s="687"/>
      <c r="LPW14" s="687"/>
      <c r="LPX14" s="687"/>
      <c r="LPY14" s="687"/>
      <c r="LPZ14" s="687"/>
      <c r="LQA14" s="687"/>
      <c r="LQB14" s="687"/>
      <c r="LQC14" s="687"/>
      <c r="LQD14" s="687"/>
      <c r="LQE14" s="687"/>
      <c r="LQF14" s="687"/>
      <c r="LQG14" s="687"/>
      <c r="LQH14" s="687"/>
      <c r="LQI14" s="687"/>
      <c r="LQJ14" s="687"/>
      <c r="LQK14" s="687"/>
      <c r="LQL14" s="687"/>
      <c r="LQM14" s="687"/>
      <c r="LQN14" s="687"/>
      <c r="LQO14" s="687"/>
      <c r="LQP14" s="687"/>
      <c r="LQQ14" s="687"/>
      <c r="LQR14" s="687"/>
      <c r="LQS14" s="687"/>
      <c r="LQT14" s="687"/>
      <c r="LQU14" s="687"/>
      <c r="LQV14" s="687"/>
      <c r="LQW14" s="687"/>
      <c r="LQX14" s="687"/>
      <c r="LQY14" s="687"/>
      <c r="LQZ14" s="687"/>
      <c r="LRA14" s="687"/>
      <c r="LRB14" s="687"/>
      <c r="LRC14" s="687"/>
      <c r="LRD14" s="687"/>
      <c r="LRE14" s="687"/>
      <c r="LRF14" s="687"/>
      <c r="LRG14" s="687"/>
      <c r="LRH14" s="687"/>
      <c r="LRI14" s="687"/>
      <c r="LRJ14" s="687"/>
      <c r="LRK14" s="687"/>
      <c r="LRL14" s="687"/>
      <c r="LRM14" s="687"/>
      <c r="LRN14" s="687"/>
      <c r="LRO14" s="687"/>
      <c r="LRP14" s="687"/>
      <c r="LRQ14" s="687"/>
      <c r="LRR14" s="687"/>
      <c r="LRS14" s="687"/>
      <c r="LRT14" s="687"/>
      <c r="LRU14" s="687"/>
      <c r="LRV14" s="687"/>
      <c r="LRW14" s="687"/>
      <c r="LRX14" s="687"/>
      <c r="LRY14" s="687"/>
      <c r="LRZ14" s="687"/>
      <c r="LSA14" s="687"/>
      <c r="LSB14" s="687"/>
      <c r="LSC14" s="687"/>
      <c r="LSD14" s="687"/>
      <c r="LSE14" s="687"/>
      <c r="LSF14" s="687"/>
      <c r="LSG14" s="687"/>
      <c r="LSH14" s="687"/>
      <c r="LSI14" s="687"/>
      <c r="LSJ14" s="687"/>
      <c r="LSK14" s="687"/>
      <c r="LSL14" s="687"/>
      <c r="LSM14" s="687"/>
      <c r="LSN14" s="687"/>
      <c r="LSO14" s="687"/>
      <c r="LSP14" s="687"/>
      <c r="LSQ14" s="687"/>
      <c r="LSR14" s="687"/>
      <c r="LSS14" s="687"/>
      <c r="LST14" s="687"/>
      <c r="LSU14" s="687"/>
      <c r="LSV14" s="687"/>
      <c r="LSW14" s="687"/>
      <c r="LSX14" s="687"/>
      <c r="LSY14" s="687"/>
      <c r="LSZ14" s="687"/>
      <c r="LTA14" s="687"/>
      <c r="LTB14" s="687"/>
      <c r="LTC14" s="687"/>
      <c r="LTD14" s="687"/>
      <c r="LTE14" s="687"/>
      <c r="LTF14" s="687"/>
      <c r="LTG14" s="687"/>
      <c r="LTH14" s="687"/>
      <c r="LTI14" s="687"/>
      <c r="LTJ14" s="687"/>
      <c r="LTK14" s="687"/>
      <c r="LTL14" s="687"/>
      <c r="LTM14" s="687"/>
      <c r="LTN14" s="687"/>
      <c r="LTO14" s="687"/>
      <c r="LTP14" s="687"/>
      <c r="LTQ14" s="687"/>
      <c r="LTR14" s="687"/>
      <c r="LTS14" s="687"/>
      <c r="LTT14" s="687"/>
      <c r="LTU14" s="687"/>
      <c r="LTV14" s="687"/>
      <c r="LTW14" s="687"/>
      <c r="LTX14" s="687"/>
      <c r="LTY14" s="687"/>
      <c r="LTZ14" s="687"/>
      <c r="LUA14" s="687"/>
      <c r="LUB14" s="687"/>
      <c r="LUC14" s="687"/>
      <c r="LUD14" s="687"/>
      <c r="LUE14" s="687"/>
      <c r="LUF14" s="687"/>
      <c r="LUG14" s="687"/>
      <c r="LUH14" s="687"/>
      <c r="LUI14" s="687"/>
      <c r="LUJ14" s="687"/>
      <c r="LUK14" s="687"/>
      <c r="LUL14" s="687"/>
      <c r="LUM14" s="687"/>
      <c r="LUN14" s="687"/>
      <c r="LUO14" s="687"/>
      <c r="LUP14" s="687"/>
      <c r="LUQ14" s="687"/>
      <c r="LUR14" s="687"/>
      <c r="LUS14" s="687"/>
      <c r="LUT14" s="687"/>
      <c r="LUU14" s="687"/>
      <c r="LUV14" s="687"/>
      <c r="LUW14" s="687"/>
      <c r="LUX14" s="687"/>
      <c r="LUY14" s="687"/>
      <c r="LUZ14" s="687"/>
      <c r="LVA14" s="687"/>
      <c r="LVB14" s="687"/>
      <c r="LVC14" s="687"/>
      <c r="LVD14" s="687"/>
      <c r="LVE14" s="687"/>
      <c r="LVF14" s="687"/>
      <c r="LVG14" s="687"/>
      <c r="LVH14" s="687"/>
      <c r="LVI14" s="687"/>
      <c r="LVJ14" s="687"/>
      <c r="LVK14" s="687"/>
      <c r="LVL14" s="687"/>
      <c r="LVM14" s="687"/>
      <c r="LVN14" s="687"/>
      <c r="LVO14" s="687"/>
      <c r="LVP14" s="687"/>
      <c r="LVQ14" s="687"/>
      <c r="LVR14" s="687"/>
      <c r="LVS14" s="687"/>
      <c r="LVT14" s="687"/>
      <c r="LVU14" s="687"/>
      <c r="LVV14" s="687"/>
      <c r="LVW14" s="687"/>
      <c r="LVX14" s="687"/>
      <c r="LVY14" s="687"/>
      <c r="LVZ14" s="687"/>
      <c r="LWA14" s="687"/>
      <c r="LWB14" s="687"/>
      <c r="LWC14" s="687"/>
      <c r="LWD14" s="687"/>
      <c r="LWE14" s="687"/>
      <c r="LWF14" s="687"/>
      <c r="LWG14" s="687"/>
      <c r="LWH14" s="687"/>
      <c r="LWI14" s="687"/>
      <c r="LWJ14" s="687"/>
      <c r="LWK14" s="687"/>
      <c r="LWL14" s="687"/>
      <c r="LWM14" s="687"/>
      <c r="LWN14" s="687"/>
      <c r="LWO14" s="687"/>
      <c r="LWP14" s="687"/>
      <c r="LWQ14" s="687"/>
      <c r="LWR14" s="687"/>
      <c r="LWS14" s="687"/>
      <c r="LWT14" s="687"/>
      <c r="LWU14" s="687"/>
      <c r="LWV14" s="687"/>
      <c r="LWW14" s="687"/>
      <c r="LWX14" s="687"/>
      <c r="LWY14" s="687"/>
      <c r="LWZ14" s="687"/>
      <c r="LXA14" s="687"/>
      <c r="LXB14" s="687"/>
      <c r="LXC14" s="687"/>
      <c r="LXD14" s="687"/>
      <c r="LXE14" s="687"/>
      <c r="LXF14" s="687"/>
      <c r="LXG14" s="687"/>
      <c r="LXH14" s="687"/>
      <c r="LXI14" s="687"/>
      <c r="LXJ14" s="687"/>
      <c r="LXK14" s="687"/>
      <c r="LXL14" s="687"/>
      <c r="LXM14" s="687"/>
      <c r="LXN14" s="687"/>
      <c r="LXO14" s="687"/>
      <c r="LXP14" s="687"/>
      <c r="LXQ14" s="687"/>
      <c r="LXR14" s="687"/>
      <c r="LXS14" s="687"/>
      <c r="LXT14" s="687"/>
      <c r="LXU14" s="687"/>
      <c r="LXV14" s="687"/>
      <c r="LXW14" s="687"/>
      <c r="LXX14" s="687"/>
      <c r="LXY14" s="687"/>
      <c r="LXZ14" s="687"/>
      <c r="LYA14" s="687"/>
      <c r="LYB14" s="687"/>
      <c r="LYC14" s="687"/>
      <c r="LYD14" s="687"/>
      <c r="LYE14" s="687"/>
      <c r="LYF14" s="687"/>
      <c r="LYG14" s="687"/>
      <c r="LYH14" s="687"/>
      <c r="LYI14" s="687"/>
      <c r="LYJ14" s="687"/>
      <c r="LYK14" s="687"/>
      <c r="LYL14" s="687"/>
      <c r="LYM14" s="687"/>
      <c r="LYN14" s="687"/>
      <c r="LYO14" s="687"/>
      <c r="LYP14" s="687"/>
      <c r="LYQ14" s="687"/>
      <c r="LYR14" s="687"/>
      <c r="LYS14" s="687"/>
      <c r="LYT14" s="687"/>
      <c r="LYU14" s="687"/>
      <c r="LYV14" s="687"/>
      <c r="LYW14" s="687"/>
      <c r="LYX14" s="687"/>
      <c r="LYY14" s="687"/>
      <c r="LYZ14" s="687"/>
      <c r="LZA14" s="687"/>
      <c r="LZB14" s="687"/>
      <c r="LZC14" s="687"/>
      <c r="LZD14" s="687"/>
      <c r="LZE14" s="687"/>
      <c r="LZF14" s="687"/>
      <c r="LZG14" s="687"/>
      <c r="LZH14" s="687"/>
      <c r="LZI14" s="687"/>
      <c r="LZJ14" s="687"/>
      <c r="LZK14" s="687"/>
      <c r="LZL14" s="687"/>
      <c r="LZM14" s="687"/>
      <c r="LZN14" s="687"/>
      <c r="LZO14" s="687"/>
      <c r="LZP14" s="687"/>
      <c r="LZQ14" s="687"/>
      <c r="LZR14" s="687"/>
      <c r="LZS14" s="687"/>
      <c r="LZT14" s="687"/>
      <c r="LZU14" s="687"/>
      <c r="LZV14" s="687"/>
      <c r="LZW14" s="687"/>
      <c r="LZX14" s="687"/>
      <c r="LZY14" s="687"/>
      <c r="LZZ14" s="687"/>
      <c r="MAA14" s="687"/>
      <c r="MAB14" s="687"/>
      <c r="MAC14" s="687"/>
      <c r="MAD14" s="687"/>
      <c r="MAE14" s="687"/>
      <c r="MAF14" s="687"/>
      <c r="MAG14" s="687"/>
      <c r="MAH14" s="687"/>
      <c r="MAI14" s="687"/>
      <c r="MAJ14" s="687"/>
      <c r="MAK14" s="687"/>
      <c r="MAL14" s="687"/>
      <c r="MAM14" s="687"/>
      <c r="MAN14" s="687"/>
      <c r="MAO14" s="687"/>
      <c r="MAP14" s="687"/>
      <c r="MAQ14" s="687"/>
      <c r="MAR14" s="687"/>
      <c r="MAS14" s="687"/>
      <c r="MAT14" s="687"/>
      <c r="MAU14" s="687"/>
      <c r="MAV14" s="687"/>
      <c r="MAW14" s="687"/>
      <c r="MAX14" s="687"/>
      <c r="MAY14" s="687"/>
      <c r="MAZ14" s="687"/>
      <c r="MBA14" s="687"/>
      <c r="MBB14" s="687"/>
      <c r="MBC14" s="687"/>
      <c r="MBD14" s="687"/>
      <c r="MBE14" s="687"/>
      <c r="MBF14" s="687"/>
      <c r="MBG14" s="687"/>
      <c r="MBH14" s="687"/>
      <c r="MBI14" s="687"/>
      <c r="MBJ14" s="687"/>
      <c r="MBK14" s="687"/>
      <c r="MBL14" s="687"/>
      <c r="MBM14" s="687"/>
      <c r="MBN14" s="687"/>
      <c r="MBO14" s="687"/>
      <c r="MBP14" s="687"/>
      <c r="MBQ14" s="687"/>
      <c r="MBR14" s="687"/>
      <c r="MBS14" s="687"/>
      <c r="MBT14" s="687"/>
      <c r="MBU14" s="687"/>
      <c r="MBV14" s="687"/>
      <c r="MBW14" s="687"/>
      <c r="MBX14" s="687"/>
      <c r="MBY14" s="687"/>
      <c r="MBZ14" s="687"/>
      <c r="MCA14" s="687"/>
      <c r="MCB14" s="687"/>
      <c r="MCC14" s="687"/>
      <c r="MCD14" s="687"/>
      <c r="MCE14" s="687"/>
      <c r="MCF14" s="687"/>
      <c r="MCG14" s="687"/>
      <c r="MCH14" s="687"/>
      <c r="MCI14" s="687"/>
      <c r="MCJ14" s="687"/>
      <c r="MCK14" s="687"/>
      <c r="MCL14" s="687"/>
      <c r="MCM14" s="687"/>
      <c r="MCN14" s="687"/>
      <c r="MCO14" s="687"/>
      <c r="MCP14" s="687"/>
      <c r="MCQ14" s="687"/>
      <c r="MCR14" s="687"/>
      <c r="MCS14" s="687"/>
      <c r="MCT14" s="687"/>
      <c r="MCU14" s="687"/>
      <c r="MCV14" s="687"/>
      <c r="MCW14" s="687"/>
      <c r="MCX14" s="687"/>
      <c r="MCY14" s="687"/>
      <c r="MCZ14" s="687"/>
      <c r="MDA14" s="687"/>
      <c r="MDB14" s="687"/>
      <c r="MDC14" s="687"/>
      <c r="MDD14" s="687"/>
      <c r="MDE14" s="687"/>
      <c r="MDF14" s="687"/>
      <c r="MDG14" s="687"/>
      <c r="MDH14" s="687"/>
      <c r="MDI14" s="687"/>
      <c r="MDJ14" s="687"/>
      <c r="MDK14" s="687"/>
      <c r="MDL14" s="687"/>
      <c r="MDM14" s="687"/>
      <c r="MDN14" s="687"/>
      <c r="MDO14" s="687"/>
      <c r="MDP14" s="687"/>
      <c r="MDQ14" s="687"/>
      <c r="MDR14" s="687"/>
      <c r="MDS14" s="687"/>
      <c r="MDT14" s="687"/>
      <c r="MDU14" s="687"/>
      <c r="MDV14" s="687"/>
      <c r="MDW14" s="687"/>
      <c r="MDX14" s="687"/>
      <c r="MDY14" s="687"/>
      <c r="MDZ14" s="687"/>
      <c r="MEA14" s="687"/>
      <c r="MEB14" s="687"/>
      <c r="MEC14" s="687"/>
      <c r="MED14" s="687"/>
      <c r="MEE14" s="687"/>
      <c r="MEF14" s="687"/>
      <c r="MEG14" s="687"/>
      <c r="MEH14" s="687"/>
      <c r="MEI14" s="687"/>
      <c r="MEJ14" s="687"/>
      <c r="MEK14" s="687"/>
      <c r="MEL14" s="687"/>
      <c r="MEM14" s="687"/>
      <c r="MEN14" s="687"/>
      <c r="MEO14" s="687"/>
      <c r="MEP14" s="687"/>
      <c r="MEQ14" s="687"/>
      <c r="MER14" s="687"/>
      <c r="MES14" s="687"/>
      <c r="MET14" s="687"/>
      <c r="MEU14" s="687"/>
      <c r="MEV14" s="687"/>
      <c r="MEW14" s="687"/>
      <c r="MEX14" s="687"/>
      <c r="MEY14" s="687"/>
      <c r="MEZ14" s="687"/>
      <c r="MFA14" s="687"/>
      <c r="MFB14" s="687"/>
      <c r="MFC14" s="687"/>
      <c r="MFD14" s="687"/>
      <c r="MFE14" s="687"/>
      <c r="MFF14" s="687"/>
      <c r="MFG14" s="687"/>
      <c r="MFH14" s="687"/>
      <c r="MFI14" s="687"/>
      <c r="MFJ14" s="687"/>
      <c r="MFK14" s="687"/>
      <c r="MFL14" s="687"/>
      <c r="MFM14" s="687"/>
      <c r="MFN14" s="687"/>
      <c r="MFO14" s="687"/>
      <c r="MFP14" s="687"/>
      <c r="MFQ14" s="687"/>
      <c r="MFR14" s="687"/>
      <c r="MFS14" s="687"/>
      <c r="MFT14" s="687"/>
      <c r="MFU14" s="687"/>
      <c r="MFV14" s="687"/>
      <c r="MFW14" s="687"/>
      <c r="MFX14" s="687"/>
      <c r="MFY14" s="687"/>
      <c r="MFZ14" s="687"/>
      <c r="MGA14" s="687"/>
      <c r="MGB14" s="687"/>
      <c r="MGC14" s="687"/>
      <c r="MGD14" s="687"/>
      <c r="MGE14" s="687"/>
      <c r="MGF14" s="687"/>
      <c r="MGG14" s="687"/>
      <c r="MGH14" s="687"/>
      <c r="MGI14" s="687"/>
      <c r="MGJ14" s="687"/>
      <c r="MGK14" s="687"/>
      <c r="MGL14" s="687"/>
      <c r="MGM14" s="687"/>
      <c r="MGN14" s="687"/>
      <c r="MGO14" s="687"/>
      <c r="MGP14" s="687"/>
      <c r="MGQ14" s="687"/>
      <c r="MGR14" s="687"/>
      <c r="MGS14" s="687"/>
      <c r="MGT14" s="687"/>
      <c r="MGU14" s="687"/>
      <c r="MGV14" s="687"/>
      <c r="MGW14" s="687"/>
      <c r="MGX14" s="687"/>
      <c r="MGY14" s="687"/>
      <c r="MGZ14" s="687"/>
      <c r="MHA14" s="687"/>
      <c r="MHB14" s="687"/>
      <c r="MHC14" s="687"/>
      <c r="MHD14" s="687"/>
      <c r="MHE14" s="687"/>
      <c r="MHF14" s="687"/>
      <c r="MHG14" s="687"/>
      <c r="MHH14" s="687"/>
      <c r="MHI14" s="687"/>
      <c r="MHJ14" s="687"/>
      <c r="MHK14" s="687"/>
      <c r="MHL14" s="687"/>
      <c r="MHM14" s="687"/>
      <c r="MHN14" s="687"/>
      <c r="MHO14" s="687"/>
      <c r="MHP14" s="687"/>
      <c r="MHQ14" s="687"/>
      <c r="MHR14" s="687"/>
      <c r="MHS14" s="687"/>
      <c r="MHT14" s="687"/>
      <c r="MHU14" s="687"/>
      <c r="MHV14" s="687"/>
      <c r="MHW14" s="687"/>
      <c r="MHX14" s="687"/>
      <c r="MHY14" s="687"/>
      <c r="MHZ14" s="687"/>
      <c r="MIA14" s="687"/>
      <c r="MIB14" s="687"/>
      <c r="MIC14" s="687"/>
      <c r="MID14" s="687"/>
      <c r="MIE14" s="687"/>
      <c r="MIF14" s="687"/>
      <c r="MIG14" s="687"/>
      <c r="MIH14" s="687"/>
      <c r="MII14" s="687"/>
      <c r="MIJ14" s="687"/>
      <c r="MIK14" s="687"/>
      <c r="MIL14" s="687"/>
      <c r="MIM14" s="687"/>
      <c r="MIN14" s="687"/>
      <c r="MIO14" s="687"/>
      <c r="MIP14" s="687"/>
      <c r="MIQ14" s="687"/>
      <c r="MIR14" s="687"/>
      <c r="MIS14" s="687"/>
      <c r="MIT14" s="687"/>
      <c r="MIU14" s="687"/>
      <c r="MIV14" s="687"/>
      <c r="MIW14" s="687"/>
      <c r="MIX14" s="687"/>
      <c r="MIY14" s="687"/>
      <c r="MIZ14" s="687"/>
      <c r="MJA14" s="687"/>
      <c r="MJB14" s="687"/>
      <c r="MJC14" s="687"/>
      <c r="MJD14" s="687"/>
      <c r="MJE14" s="687"/>
      <c r="MJF14" s="687"/>
      <c r="MJG14" s="687"/>
      <c r="MJH14" s="687"/>
      <c r="MJI14" s="687"/>
      <c r="MJJ14" s="687"/>
      <c r="MJK14" s="687"/>
      <c r="MJL14" s="687"/>
      <c r="MJM14" s="687"/>
      <c r="MJN14" s="687"/>
      <c r="MJO14" s="687"/>
      <c r="MJP14" s="687"/>
      <c r="MJQ14" s="687"/>
      <c r="MJR14" s="687"/>
      <c r="MJS14" s="687"/>
      <c r="MJT14" s="687"/>
      <c r="MJU14" s="687"/>
      <c r="MJV14" s="687"/>
      <c r="MJW14" s="687"/>
      <c r="MJX14" s="687"/>
      <c r="MJY14" s="687"/>
      <c r="MJZ14" s="687"/>
      <c r="MKA14" s="687"/>
      <c r="MKB14" s="687"/>
      <c r="MKC14" s="687"/>
      <c r="MKD14" s="687"/>
      <c r="MKE14" s="687"/>
      <c r="MKF14" s="687"/>
      <c r="MKG14" s="687"/>
      <c r="MKH14" s="687"/>
      <c r="MKI14" s="687"/>
      <c r="MKJ14" s="687"/>
      <c r="MKK14" s="687"/>
      <c r="MKL14" s="687"/>
      <c r="MKM14" s="687"/>
      <c r="MKN14" s="687"/>
      <c r="MKO14" s="687"/>
      <c r="MKP14" s="687"/>
      <c r="MKQ14" s="687"/>
      <c r="MKR14" s="687"/>
      <c r="MKS14" s="687"/>
      <c r="MKT14" s="687"/>
      <c r="MKU14" s="687"/>
      <c r="MKV14" s="687"/>
      <c r="MKW14" s="687"/>
      <c r="MKX14" s="687"/>
      <c r="MKY14" s="687"/>
      <c r="MKZ14" s="687"/>
      <c r="MLA14" s="687"/>
      <c r="MLB14" s="687"/>
      <c r="MLC14" s="687"/>
      <c r="MLD14" s="687"/>
      <c r="MLE14" s="687"/>
      <c r="MLF14" s="687"/>
      <c r="MLG14" s="687"/>
      <c r="MLH14" s="687"/>
      <c r="MLI14" s="687"/>
      <c r="MLJ14" s="687"/>
      <c r="MLK14" s="687"/>
      <c r="MLL14" s="687"/>
      <c r="MLM14" s="687"/>
      <c r="MLN14" s="687"/>
      <c r="MLO14" s="687"/>
      <c r="MLP14" s="687"/>
      <c r="MLQ14" s="687"/>
      <c r="MLR14" s="687"/>
      <c r="MLS14" s="687"/>
      <c r="MLT14" s="687"/>
      <c r="MLU14" s="687"/>
      <c r="MLV14" s="687"/>
      <c r="MLW14" s="687"/>
      <c r="MLX14" s="687"/>
      <c r="MLY14" s="687"/>
      <c r="MLZ14" s="687"/>
      <c r="MMA14" s="687"/>
      <c r="MMB14" s="687"/>
      <c r="MMC14" s="687"/>
      <c r="MMD14" s="687"/>
      <c r="MME14" s="687"/>
      <c r="MMF14" s="687"/>
      <c r="MMG14" s="687"/>
      <c r="MMH14" s="687"/>
      <c r="MMI14" s="687"/>
      <c r="MMJ14" s="687"/>
      <c r="MMK14" s="687"/>
      <c r="MML14" s="687"/>
      <c r="MMM14" s="687"/>
      <c r="MMN14" s="687"/>
      <c r="MMO14" s="687"/>
      <c r="MMP14" s="687"/>
      <c r="MMQ14" s="687"/>
      <c r="MMR14" s="687"/>
      <c r="MMS14" s="687"/>
      <c r="MMT14" s="687"/>
      <c r="MMU14" s="687"/>
      <c r="MMV14" s="687"/>
      <c r="MMW14" s="687"/>
      <c r="MMX14" s="687"/>
      <c r="MMY14" s="687"/>
      <c r="MMZ14" s="687"/>
      <c r="MNA14" s="687"/>
      <c r="MNB14" s="687"/>
      <c r="MNC14" s="687"/>
      <c r="MND14" s="687"/>
      <c r="MNE14" s="687"/>
      <c r="MNF14" s="687"/>
      <c r="MNG14" s="687"/>
      <c r="MNH14" s="687"/>
      <c r="MNI14" s="687"/>
      <c r="MNJ14" s="687"/>
      <c r="MNK14" s="687"/>
      <c r="MNL14" s="687"/>
      <c r="MNM14" s="687"/>
      <c r="MNN14" s="687"/>
      <c r="MNO14" s="687"/>
      <c r="MNP14" s="687"/>
      <c r="MNQ14" s="687"/>
      <c r="MNR14" s="687"/>
      <c r="MNS14" s="687"/>
      <c r="MNT14" s="687"/>
      <c r="MNU14" s="687"/>
      <c r="MNV14" s="687"/>
      <c r="MNW14" s="687"/>
      <c r="MNX14" s="687"/>
      <c r="MNY14" s="687"/>
      <c r="MNZ14" s="687"/>
      <c r="MOA14" s="687"/>
      <c r="MOB14" s="687"/>
      <c r="MOC14" s="687"/>
      <c r="MOD14" s="687"/>
      <c r="MOE14" s="687"/>
      <c r="MOF14" s="687"/>
      <c r="MOG14" s="687"/>
      <c r="MOH14" s="687"/>
      <c r="MOI14" s="687"/>
      <c r="MOJ14" s="687"/>
      <c r="MOK14" s="687"/>
      <c r="MOL14" s="687"/>
      <c r="MOM14" s="687"/>
      <c r="MON14" s="687"/>
      <c r="MOO14" s="687"/>
      <c r="MOP14" s="687"/>
      <c r="MOQ14" s="687"/>
      <c r="MOR14" s="687"/>
      <c r="MOS14" s="687"/>
      <c r="MOT14" s="687"/>
      <c r="MOU14" s="687"/>
      <c r="MOV14" s="687"/>
      <c r="MOW14" s="687"/>
      <c r="MOX14" s="687"/>
      <c r="MOY14" s="687"/>
      <c r="MOZ14" s="687"/>
      <c r="MPA14" s="687"/>
      <c r="MPB14" s="687"/>
      <c r="MPC14" s="687"/>
      <c r="MPD14" s="687"/>
      <c r="MPE14" s="687"/>
      <c r="MPF14" s="687"/>
      <c r="MPG14" s="687"/>
      <c r="MPH14" s="687"/>
      <c r="MPI14" s="687"/>
      <c r="MPJ14" s="687"/>
      <c r="MPK14" s="687"/>
      <c r="MPL14" s="687"/>
      <c r="MPM14" s="687"/>
      <c r="MPN14" s="687"/>
      <c r="MPO14" s="687"/>
      <c r="MPP14" s="687"/>
      <c r="MPQ14" s="687"/>
      <c r="MPR14" s="687"/>
      <c r="MPS14" s="687"/>
      <c r="MPT14" s="687"/>
      <c r="MPU14" s="687"/>
      <c r="MPV14" s="687"/>
      <c r="MPW14" s="687"/>
      <c r="MPX14" s="687"/>
      <c r="MPY14" s="687"/>
      <c r="MPZ14" s="687"/>
      <c r="MQA14" s="687"/>
      <c r="MQB14" s="687"/>
      <c r="MQC14" s="687"/>
      <c r="MQD14" s="687"/>
      <c r="MQE14" s="687"/>
      <c r="MQF14" s="687"/>
      <c r="MQG14" s="687"/>
      <c r="MQH14" s="687"/>
      <c r="MQI14" s="687"/>
      <c r="MQJ14" s="687"/>
      <c r="MQK14" s="687"/>
      <c r="MQL14" s="687"/>
      <c r="MQM14" s="687"/>
      <c r="MQN14" s="687"/>
      <c r="MQO14" s="687"/>
      <c r="MQP14" s="687"/>
      <c r="MQQ14" s="687"/>
      <c r="MQR14" s="687"/>
      <c r="MQS14" s="687"/>
      <c r="MQT14" s="687"/>
      <c r="MQU14" s="687"/>
      <c r="MQV14" s="687"/>
      <c r="MQW14" s="687"/>
      <c r="MQX14" s="687"/>
      <c r="MQY14" s="687"/>
      <c r="MQZ14" s="687"/>
      <c r="MRA14" s="687"/>
      <c r="MRB14" s="687"/>
      <c r="MRC14" s="687"/>
      <c r="MRD14" s="687"/>
      <c r="MRE14" s="687"/>
      <c r="MRF14" s="687"/>
      <c r="MRG14" s="687"/>
      <c r="MRH14" s="687"/>
      <c r="MRI14" s="687"/>
      <c r="MRJ14" s="687"/>
      <c r="MRK14" s="687"/>
      <c r="MRL14" s="687"/>
      <c r="MRM14" s="687"/>
      <c r="MRN14" s="687"/>
      <c r="MRO14" s="687"/>
      <c r="MRP14" s="687"/>
      <c r="MRQ14" s="687"/>
      <c r="MRR14" s="687"/>
      <c r="MRS14" s="687"/>
      <c r="MRT14" s="687"/>
      <c r="MRU14" s="687"/>
      <c r="MRV14" s="687"/>
      <c r="MRW14" s="687"/>
      <c r="MRX14" s="687"/>
      <c r="MRY14" s="687"/>
      <c r="MRZ14" s="687"/>
      <c r="MSA14" s="687"/>
      <c r="MSB14" s="687"/>
      <c r="MSC14" s="687"/>
      <c r="MSD14" s="687"/>
      <c r="MSE14" s="687"/>
      <c r="MSF14" s="687"/>
      <c r="MSG14" s="687"/>
      <c r="MSH14" s="687"/>
      <c r="MSI14" s="687"/>
      <c r="MSJ14" s="687"/>
      <c r="MSK14" s="687"/>
      <c r="MSL14" s="687"/>
      <c r="MSM14" s="687"/>
      <c r="MSN14" s="687"/>
      <c r="MSO14" s="687"/>
      <c r="MSP14" s="687"/>
      <c r="MSQ14" s="687"/>
      <c r="MSR14" s="687"/>
      <c r="MSS14" s="687"/>
      <c r="MST14" s="687"/>
      <c r="MSU14" s="687"/>
      <c r="MSV14" s="687"/>
      <c r="MSW14" s="687"/>
      <c r="MSX14" s="687"/>
      <c r="MSY14" s="687"/>
      <c r="MSZ14" s="687"/>
      <c r="MTA14" s="687"/>
      <c r="MTB14" s="687"/>
      <c r="MTC14" s="687"/>
      <c r="MTD14" s="687"/>
      <c r="MTE14" s="687"/>
      <c r="MTF14" s="687"/>
      <c r="MTG14" s="687"/>
      <c r="MTH14" s="687"/>
      <c r="MTI14" s="687"/>
      <c r="MTJ14" s="687"/>
      <c r="MTK14" s="687"/>
      <c r="MTL14" s="687"/>
      <c r="MTM14" s="687"/>
      <c r="MTN14" s="687"/>
      <c r="MTO14" s="687"/>
      <c r="MTP14" s="687"/>
      <c r="MTQ14" s="687"/>
      <c r="MTR14" s="687"/>
      <c r="MTS14" s="687"/>
      <c r="MTT14" s="687"/>
      <c r="MTU14" s="687"/>
      <c r="MTV14" s="687"/>
      <c r="MTW14" s="687"/>
      <c r="MTX14" s="687"/>
      <c r="MTY14" s="687"/>
      <c r="MTZ14" s="687"/>
      <c r="MUA14" s="687"/>
      <c r="MUB14" s="687"/>
      <c r="MUC14" s="687"/>
      <c r="MUD14" s="687"/>
      <c r="MUE14" s="687"/>
      <c r="MUF14" s="687"/>
      <c r="MUG14" s="687"/>
      <c r="MUH14" s="687"/>
      <c r="MUI14" s="687"/>
      <c r="MUJ14" s="687"/>
      <c r="MUK14" s="687"/>
      <c r="MUL14" s="687"/>
      <c r="MUM14" s="687"/>
      <c r="MUN14" s="687"/>
      <c r="MUO14" s="687"/>
      <c r="MUP14" s="687"/>
      <c r="MUQ14" s="687"/>
      <c r="MUR14" s="687"/>
      <c r="MUS14" s="687"/>
      <c r="MUT14" s="687"/>
      <c r="MUU14" s="687"/>
      <c r="MUV14" s="687"/>
      <c r="MUW14" s="687"/>
      <c r="MUX14" s="687"/>
      <c r="MUY14" s="687"/>
      <c r="MUZ14" s="687"/>
      <c r="MVA14" s="687"/>
      <c r="MVB14" s="687"/>
      <c r="MVC14" s="687"/>
      <c r="MVD14" s="687"/>
      <c r="MVE14" s="687"/>
      <c r="MVF14" s="687"/>
      <c r="MVG14" s="687"/>
      <c r="MVH14" s="687"/>
      <c r="MVI14" s="687"/>
      <c r="MVJ14" s="687"/>
      <c r="MVK14" s="687"/>
      <c r="MVL14" s="687"/>
      <c r="MVM14" s="687"/>
      <c r="MVN14" s="687"/>
      <c r="MVO14" s="687"/>
      <c r="MVP14" s="687"/>
      <c r="MVQ14" s="687"/>
      <c r="MVR14" s="687"/>
      <c r="MVS14" s="687"/>
      <c r="MVT14" s="687"/>
      <c r="MVU14" s="687"/>
      <c r="MVV14" s="687"/>
      <c r="MVW14" s="687"/>
      <c r="MVX14" s="687"/>
      <c r="MVY14" s="687"/>
      <c r="MVZ14" s="687"/>
      <c r="MWA14" s="687"/>
      <c r="MWB14" s="687"/>
      <c r="MWC14" s="687"/>
      <c r="MWD14" s="687"/>
      <c r="MWE14" s="687"/>
      <c r="MWF14" s="687"/>
      <c r="MWG14" s="687"/>
      <c r="MWH14" s="687"/>
      <c r="MWI14" s="687"/>
      <c r="MWJ14" s="687"/>
      <c r="MWK14" s="687"/>
      <c r="MWL14" s="687"/>
      <c r="MWM14" s="687"/>
      <c r="MWN14" s="687"/>
      <c r="MWO14" s="687"/>
      <c r="MWP14" s="687"/>
      <c r="MWQ14" s="687"/>
      <c r="MWR14" s="687"/>
      <c r="MWS14" s="687"/>
      <c r="MWT14" s="687"/>
      <c r="MWU14" s="687"/>
      <c r="MWV14" s="687"/>
      <c r="MWW14" s="687"/>
      <c r="MWX14" s="687"/>
      <c r="MWY14" s="687"/>
      <c r="MWZ14" s="687"/>
      <c r="MXA14" s="687"/>
      <c r="MXB14" s="687"/>
      <c r="MXC14" s="687"/>
      <c r="MXD14" s="687"/>
      <c r="MXE14" s="687"/>
      <c r="MXF14" s="687"/>
      <c r="MXG14" s="687"/>
      <c r="MXH14" s="687"/>
      <c r="MXI14" s="687"/>
      <c r="MXJ14" s="687"/>
      <c r="MXK14" s="687"/>
      <c r="MXL14" s="687"/>
      <c r="MXM14" s="687"/>
      <c r="MXN14" s="687"/>
      <c r="MXO14" s="687"/>
      <c r="MXP14" s="687"/>
      <c r="MXQ14" s="687"/>
      <c r="MXR14" s="687"/>
      <c r="MXS14" s="687"/>
      <c r="MXT14" s="687"/>
      <c r="MXU14" s="687"/>
      <c r="MXV14" s="687"/>
      <c r="MXW14" s="687"/>
      <c r="MXX14" s="687"/>
      <c r="MXY14" s="687"/>
      <c r="MXZ14" s="687"/>
      <c r="MYA14" s="687"/>
      <c r="MYB14" s="687"/>
      <c r="MYC14" s="687"/>
      <c r="MYD14" s="687"/>
      <c r="MYE14" s="687"/>
      <c r="MYF14" s="687"/>
      <c r="MYG14" s="687"/>
      <c r="MYH14" s="687"/>
      <c r="MYI14" s="687"/>
      <c r="MYJ14" s="687"/>
      <c r="MYK14" s="687"/>
      <c r="MYL14" s="687"/>
      <c r="MYM14" s="687"/>
      <c r="MYN14" s="687"/>
      <c r="MYO14" s="687"/>
      <c r="MYP14" s="687"/>
      <c r="MYQ14" s="687"/>
      <c r="MYR14" s="687"/>
      <c r="MYS14" s="687"/>
      <c r="MYT14" s="687"/>
      <c r="MYU14" s="687"/>
      <c r="MYV14" s="687"/>
      <c r="MYW14" s="687"/>
      <c r="MYX14" s="687"/>
      <c r="MYY14" s="687"/>
      <c r="MYZ14" s="687"/>
      <c r="MZA14" s="687"/>
      <c r="MZB14" s="687"/>
      <c r="MZC14" s="687"/>
      <c r="MZD14" s="687"/>
      <c r="MZE14" s="687"/>
      <c r="MZF14" s="687"/>
      <c r="MZG14" s="687"/>
      <c r="MZH14" s="687"/>
      <c r="MZI14" s="687"/>
      <c r="MZJ14" s="687"/>
      <c r="MZK14" s="687"/>
      <c r="MZL14" s="687"/>
      <c r="MZM14" s="687"/>
      <c r="MZN14" s="687"/>
      <c r="MZO14" s="687"/>
      <c r="MZP14" s="687"/>
      <c r="MZQ14" s="687"/>
      <c r="MZR14" s="687"/>
      <c r="MZS14" s="687"/>
      <c r="MZT14" s="687"/>
      <c r="MZU14" s="687"/>
      <c r="MZV14" s="687"/>
      <c r="MZW14" s="687"/>
      <c r="MZX14" s="687"/>
      <c r="MZY14" s="687"/>
      <c r="MZZ14" s="687"/>
      <c r="NAA14" s="687"/>
      <c r="NAB14" s="687"/>
      <c r="NAC14" s="687"/>
      <c r="NAD14" s="687"/>
      <c r="NAE14" s="687"/>
      <c r="NAF14" s="687"/>
      <c r="NAG14" s="687"/>
      <c r="NAH14" s="687"/>
      <c r="NAI14" s="687"/>
      <c r="NAJ14" s="687"/>
      <c r="NAK14" s="687"/>
      <c r="NAL14" s="687"/>
      <c r="NAM14" s="687"/>
      <c r="NAN14" s="687"/>
      <c r="NAO14" s="687"/>
      <c r="NAP14" s="687"/>
      <c r="NAQ14" s="687"/>
      <c r="NAR14" s="687"/>
      <c r="NAS14" s="687"/>
      <c r="NAT14" s="687"/>
      <c r="NAU14" s="687"/>
      <c r="NAV14" s="687"/>
      <c r="NAW14" s="687"/>
      <c r="NAX14" s="687"/>
      <c r="NAY14" s="687"/>
      <c r="NAZ14" s="687"/>
      <c r="NBA14" s="687"/>
      <c r="NBB14" s="687"/>
      <c r="NBC14" s="687"/>
      <c r="NBD14" s="687"/>
      <c r="NBE14" s="687"/>
      <c r="NBF14" s="687"/>
      <c r="NBG14" s="687"/>
      <c r="NBH14" s="687"/>
      <c r="NBI14" s="687"/>
      <c r="NBJ14" s="687"/>
      <c r="NBK14" s="687"/>
      <c r="NBL14" s="687"/>
      <c r="NBM14" s="687"/>
      <c r="NBN14" s="687"/>
      <c r="NBO14" s="687"/>
      <c r="NBP14" s="687"/>
      <c r="NBQ14" s="687"/>
      <c r="NBR14" s="687"/>
      <c r="NBS14" s="687"/>
      <c r="NBT14" s="687"/>
      <c r="NBU14" s="687"/>
      <c r="NBV14" s="687"/>
      <c r="NBW14" s="687"/>
      <c r="NBX14" s="687"/>
      <c r="NBY14" s="687"/>
      <c r="NBZ14" s="687"/>
      <c r="NCA14" s="687"/>
      <c r="NCB14" s="687"/>
      <c r="NCC14" s="687"/>
      <c r="NCD14" s="687"/>
      <c r="NCE14" s="687"/>
      <c r="NCF14" s="687"/>
      <c r="NCG14" s="687"/>
      <c r="NCH14" s="687"/>
      <c r="NCI14" s="687"/>
      <c r="NCJ14" s="687"/>
      <c r="NCK14" s="687"/>
      <c r="NCL14" s="687"/>
      <c r="NCM14" s="687"/>
      <c r="NCN14" s="687"/>
      <c r="NCO14" s="687"/>
      <c r="NCP14" s="687"/>
      <c r="NCQ14" s="687"/>
      <c r="NCR14" s="687"/>
      <c r="NCS14" s="687"/>
      <c r="NCT14" s="687"/>
      <c r="NCU14" s="687"/>
      <c r="NCV14" s="687"/>
      <c r="NCW14" s="687"/>
      <c r="NCX14" s="687"/>
      <c r="NCY14" s="687"/>
      <c r="NCZ14" s="687"/>
      <c r="NDA14" s="687"/>
      <c r="NDB14" s="687"/>
      <c r="NDC14" s="687"/>
      <c r="NDD14" s="687"/>
      <c r="NDE14" s="687"/>
      <c r="NDF14" s="687"/>
      <c r="NDG14" s="687"/>
      <c r="NDH14" s="687"/>
      <c r="NDI14" s="687"/>
      <c r="NDJ14" s="687"/>
      <c r="NDK14" s="687"/>
      <c r="NDL14" s="687"/>
      <c r="NDM14" s="687"/>
      <c r="NDN14" s="687"/>
      <c r="NDO14" s="687"/>
      <c r="NDP14" s="687"/>
      <c r="NDQ14" s="687"/>
      <c r="NDR14" s="687"/>
      <c r="NDS14" s="687"/>
      <c r="NDT14" s="687"/>
      <c r="NDU14" s="687"/>
      <c r="NDV14" s="687"/>
      <c r="NDW14" s="687"/>
      <c r="NDX14" s="687"/>
      <c r="NDY14" s="687"/>
      <c r="NDZ14" s="687"/>
      <c r="NEA14" s="687"/>
      <c r="NEB14" s="687"/>
      <c r="NEC14" s="687"/>
      <c r="NED14" s="687"/>
      <c r="NEE14" s="687"/>
      <c r="NEF14" s="687"/>
      <c r="NEG14" s="687"/>
      <c r="NEH14" s="687"/>
      <c r="NEI14" s="687"/>
      <c r="NEJ14" s="687"/>
      <c r="NEK14" s="687"/>
      <c r="NEL14" s="687"/>
      <c r="NEM14" s="687"/>
      <c r="NEN14" s="687"/>
      <c r="NEO14" s="687"/>
      <c r="NEP14" s="687"/>
      <c r="NEQ14" s="687"/>
      <c r="NER14" s="687"/>
      <c r="NES14" s="687"/>
      <c r="NET14" s="687"/>
      <c r="NEU14" s="687"/>
      <c r="NEV14" s="687"/>
      <c r="NEW14" s="687"/>
      <c r="NEX14" s="687"/>
      <c r="NEY14" s="687"/>
      <c r="NEZ14" s="687"/>
      <c r="NFA14" s="687"/>
      <c r="NFB14" s="687"/>
      <c r="NFC14" s="687"/>
      <c r="NFD14" s="687"/>
      <c r="NFE14" s="687"/>
      <c r="NFF14" s="687"/>
      <c r="NFG14" s="687"/>
      <c r="NFH14" s="687"/>
      <c r="NFI14" s="687"/>
      <c r="NFJ14" s="687"/>
      <c r="NFK14" s="687"/>
      <c r="NFL14" s="687"/>
      <c r="NFM14" s="687"/>
      <c r="NFN14" s="687"/>
      <c r="NFO14" s="687"/>
      <c r="NFP14" s="687"/>
      <c r="NFQ14" s="687"/>
      <c r="NFR14" s="687"/>
      <c r="NFS14" s="687"/>
      <c r="NFT14" s="687"/>
      <c r="NFU14" s="687"/>
      <c r="NFV14" s="687"/>
      <c r="NFW14" s="687"/>
      <c r="NFX14" s="687"/>
      <c r="NFY14" s="687"/>
      <c r="NFZ14" s="687"/>
      <c r="NGA14" s="687"/>
      <c r="NGB14" s="687"/>
      <c r="NGC14" s="687"/>
      <c r="NGD14" s="687"/>
      <c r="NGE14" s="687"/>
      <c r="NGF14" s="687"/>
      <c r="NGG14" s="687"/>
      <c r="NGH14" s="687"/>
      <c r="NGI14" s="687"/>
      <c r="NGJ14" s="687"/>
      <c r="NGK14" s="687"/>
      <c r="NGL14" s="687"/>
      <c r="NGM14" s="687"/>
      <c r="NGN14" s="687"/>
      <c r="NGO14" s="687"/>
      <c r="NGP14" s="687"/>
      <c r="NGQ14" s="687"/>
      <c r="NGR14" s="687"/>
      <c r="NGS14" s="687"/>
      <c r="NGT14" s="687"/>
      <c r="NGU14" s="687"/>
      <c r="NGV14" s="687"/>
      <c r="NGW14" s="687"/>
      <c r="NGX14" s="687"/>
      <c r="NGY14" s="687"/>
      <c r="NGZ14" s="687"/>
      <c r="NHA14" s="687"/>
      <c r="NHB14" s="687"/>
      <c r="NHC14" s="687"/>
      <c r="NHD14" s="687"/>
      <c r="NHE14" s="687"/>
      <c r="NHF14" s="687"/>
      <c r="NHG14" s="687"/>
      <c r="NHH14" s="687"/>
      <c r="NHI14" s="687"/>
      <c r="NHJ14" s="687"/>
      <c r="NHK14" s="687"/>
      <c r="NHL14" s="687"/>
      <c r="NHM14" s="687"/>
      <c r="NHN14" s="687"/>
      <c r="NHO14" s="687"/>
      <c r="NHP14" s="687"/>
      <c r="NHQ14" s="687"/>
      <c r="NHR14" s="687"/>
      <c r="NHS14" s="687"/>
      <c r="NHT14" s="687"/>
      <c r="NHU14" s="687"/>
      <c r="NHV14" s="687"/>
      <c r="NHW14" s="687"/>
      <c r="NHX14" s="687"/>
      <c r="NHY14" s="687"/>
      <c r="NHZ14" s="687"/>
      <c r="NIA14" s="687"/>
      <c r="NIB14" s="687"/>
      <c r="NIC14" s="687"/>
      <c r="NID14" s="687"/>
      <c r="NIE14" s="687"/>
      <c r="NIF14" s="687"/>
      <c r="NIG14" s="687"/>
      <c r="NIH14" s="687"/>
      <c r="NII14" s="687"/>
      <c r="NIJ14" s="687"/>
      <c r="NIK14" s="687"/>
      <c r="NIL14" s="687"/>
      <c r="NIM14" s="687"/>
      <c r="NIN14" s="687"/>
      <c r="NIO14" s="687"/>
      <c r="NIP14" s="687"/>
      <c r="NIQ14" s="687"/>
      <c r="NIR14" s="687"/>
      <c r="NIS14" s="687"/>
      <c r="NIT14" s="687"/>
      <c r="NIU14" s="687"/>
      <c r="NIV14" s="687"/>
      <c r="NIW14" s="687"/>
      <c r="NIX14" s="687"/>
      <c r="NIY14" s="687"/>
      <c r="NIZ14" s="687"/>
      <c r="NJA14" s="687"/>
      <c r="NJB14" s="687"/>
      <c r="NJC14" s="687"/>
      <c r="NJD14" s="687"/>
      <c r="NJE14" s="687"/>
      <c r="NJF14" s="687"/>
      <c r="NJG14" s="687"/>
      <c r="NJH14" s="687"/>
      <c r="NJI14" s="687"/>
      <c r="NJJ14" s="687"/>
      <c r="NJK14" s="687"/>
      <c r="NJL14" s="687"/>
      <c r="NJM14" s="687"/>
      <c r="NJN14" s="687"/>
      <c r="NJO14" s="687"/>
      <c r="NJP14" s="687"/>
      <c r="NJQ14" s="687"/>
      <c r="NJR14" s="687"/>
      <c r="NJS14" s="687"/>
      <c r="NJT14" s="687"/>
      <c r="NJU14" s="687"/>
      <c r="NJV14" s="687"/>
      <c r="NJW14" s="687"/>
      <c r="NJX14" s="687"/>
      <c r="NJY14" s="687"/>
      <c r="NJZ14" s="687"/>
      <c r="NKA14" s="687"/>
      <c r="NKB14" s="687"/>
      <c r="NKC14" s="687"/>
      <c r="NKD14" s="687"/>
      <c r="NKE14" s="687"/>
      <c r="NKF14" s="687"/>
      <c r="NKG14" s="687"/>
      <c r="NKH14" s="687"/>
      <c r="NKI14" s="687"/>
      <c r="NKJ14" s="687"/>
      <c r="NKK14" s="687"/>
      <c r="NKL14" s="687"/>
      <c r="NKM14" s="687"/>
      <c r="NKN14" s="687"/>
      <c r="NKO14" s="687"/>
      <c r="NKP14" s="687"/>
      <c r="NKQ14" s="687"/>
      <c r="NKR14" s="687"/>
      <c r="NKS14" s="687"/>
      <c r="NKT14" s="687"/>
      <c r="NKU14" s="687"/>
      <c r="NKV14" s="687"/>
      <c r="NKW14" s="687"/>
      <c r="NKX14" s="687"/>
      <c r="NKY14" s="687"/>
      <c r="NKZ14" s="687"/>
      <c r="NLA14" s="687"/>
      <c r="NLB14" s="687"/>
      <c r="NLC14" s="687"/>
      <c r="NLD14" s="687"/>
      <c r="NLE14" s="687"/>
      <c r="NLF14" s="687"/>
      <c r="NLG14" s="687"/>
      <c r="NLH14" s="687"/>
      <c r="NLI14" s="687"/>
      <c r="NLJ14" s="687"/>
      <c r="NLK14" s="687"/>
      <c r="NLL14" s="687"/>
      <c r="NLM14" s="687"/>
      <c r="NLN14" s="687"/>
      <c r="NLO14" s="687"/>
      <c r="NLP14" s="687"/>
      <c r="NLQ14" s="687"/>
      <c r="NLR14" s="687"/>
      <c r="NLS14" s="687"/>
      <c r="NLT14" s="687"/>
      <c r="NLU14" s="687"/>
      <c r="NLV14" s="687"/>
      <c r="NLW14" s="687"/>
      <c r="NLX14" s="687"/>
      <c r="NLY14" s="687"/>
      <c r="NLZ14" s="687"/>
      <c r="NMA14" s="687"/>
      <c r="NMB14" s="687"/>
      <c r="NMC14" s="687"/>
      <c r="NMD14" s="687"/>
      <c r="NME14" s="687"/>
      <c r="NMF14" s="687"/>
      <c r="NMG14" s="687"/>
      <c r="NMH14" s="687"/>
      <c r="NMI14" s="687"/>
      <c r="NMJ14" s="687"/>
      <c r="NMK14" s="687"/>
      <c r="NML14" s="687"/>
      <c r="NMM14" s="687"/>
      <c r="NMN14" s="687"/>
      <c r="NMO14" s="687"/>
      <c r="NMP14" s="687"/>
      <c r="NMQ14" s="687"/>
      <c r="NMR14" s="687"/>
      <c r="NMS14" s="687"/>
      <c r="NMT14" s="687"/>
      <c r="NMU14" s="687"/>
      <c r="NMV14" s="687"/>
      <c r="NMW14" s="687"/>
      <c r="NMX14" s="687"/>
      <c r="NMY14" s="687"/>
      <c r="NMZ14" s="687"/>
      <c r="NNA14" s="687"/>
      <c r="NNB14" s="687"/>
      <c r="NNC14" s="687"/>
      <c r="NND14" s="687"/>
      <c r="NNE14" s="687"/>
      <c r="NNF14" s="687"/>
      <c r="NNG14" s="687"/>
      <c r="NNH14" s="687"/>
      <c r="NNI14" s="687"/>
      <c r="NNJ14" s="687"/>
      <c r="NNK14" s="687"/>
      <c r="NNL14" s="687"/>
      <c r="NNM14" s="687"/>
      <c r="NNN14" s="687"/>
      <c r="NNO14" s="687"/>
      <c r="NNP14" s="687"/>
      <c r="NNQ14" s="687"/>
      <c r="NNR14" s="687"/>
      <c r="NNS14" s="687"/>
      <c r="NNT14" s="687"/>
      <c r="NNU14" s="687"/>
      <c r="NNV14" s="687"/>
      <c r="NNW14" s="687"/>
      <c r="NNX14" s="687"/>
      <c r="NNY14" s="687"/>
      <c r="NNZ14" s="687"/>
      <c r="NOA14" s="687"/>
      <c r="NOB14" s="687"/>
      <c r="NOC14" s="687"/>
      <c r="NOD14" s="687"/>
      <c r="NOE14" s="687"/>
      <c r="NOF14" s="687"/>
      <c r="NOG14" s="687"/>
      <c r="NOH14" s="687"/>
      <c r="NOI14" s="687"/>
      <c r="NOJ14" s="687"/>
      <c r="NOK14" s="687"/>
      <c r="NOL14" s="687"/>
      <c r="NOM14" s="687"/>
      <c r="NON14" s="687"/>
      <c r="NOO14" s="687"/>
      <c r="NOP14" s="687"/>
      <c r="NOQ14" s="687"/>
      <c r="NOR14" s="687"/>
      <c r="NOS14" s="687"/>
      <c r="NOT14" s="687"/>
      <c r="NOU14" s="687"/>
      <c r="NOV14" s="687"/>
      <c r="NOW14" s="687"/>
      <c r="NOX14" s="687"/>
      <c r="NOY14" s="687"/>
      <c r="NOZ14" s="687"/>
      <c r="NPA14" s="687"/>
      <c r="NPB14" s="687"/>
      <c r="NPC14" s="687"/>
      <c r="NPD14" s="687"/>
      <c r="NPE14" s="687"/>
      <c r="NPF14" s="687"/>
      <c r="NPG14" s="687"/>
      <c r="NPH14" s="687"/>
      <c r="NPI14" s="687"/>
      <c r="NPJ14" s="687"/>
      <c r="NPK14" s="687"/>
      <c r="NPL14" s="687"/>
      <c r="NPM14" s="687"/>
      <c r="NPN14" s="687"/>
      <c r="NPO14" s="687"/>
      <c r="NPP14" s="687"/>
      <c r="NPQ14" s="687"/>
      <c r="NPR14" s="687"/>
      <c r="NPS14" s="687"/>
      <c r="NPT14" s="687"/>
      <c r="NPU14" s="687"/>
      <c r="NPV14" s="687"/>
      <c r="NPW14" s="687"/>
      <c r="NPX14" s="687"/>
      <c r="NPY14" s="687"/>
      <c r="NPZ14" s="687"/>
      <c r="NQA14" s="687"/>
      <c r="NQB14" s="687"/>
      <c r="NQC14" s="687"/>
      <c r="NQD14" s="687"/>
      <c r="NQE14" s="687"/>
      <c r="NQF14" s="687"/>
      <c r="NQG14" s="687"/>
      <c r="NQH14" s="687"/>
      <c r="NQI14" s="687"/>
      <c r="NQJ14" s="687"/>
      <c r="NQK14" s="687"/>
      <c r="NQL14" s="687"/>
      <c r="NQM14" s="687"/>
      <c r="NQN14" s="687"/>
      <c r="NQO14" s="687"/>
      <c r="NQP14" s="687"/>
      <c r="NQQ14" s="687"/>
      <c r="NQR14" s="687"/>
      <c r="NQS14" s="687"/>
      <c r="NQT14" s="687"/>
      <c r="NQU14" s="687"/>
      <c r="NQV14" s="687"/>
      <c r="NQW14" s="687"/>
      <c r="NQX14" s="687"/>
      <c r="NQY14" s="687"/>
      <c r="NQZ14" s="687"/>
      <c r="NRA14" s="687"/>
      <c r="NRB14" s="687"/>
      <c r="NRC14" s="687"/>
      <c r="NRD14" s="687"/>
      <c r="NRE14" s="687"/>
      <c r="NRF14" s="687"/>
      <c r="NRG14" s="687"/>
      <c r="NRH14" s="687"/>
      <c r="NRI14" s="687"/>
      <c r="NRJ14" s="687"/>
      <c r="NRK14" s="687"/>
      <c r="NRL14" s="687"/>
      <c r="NRM14" s="687"/>
      <c r="NRN14" s="687"/>
      <c r="NRO14" s="687"/>
      <c r="NRP14" s="687"/>
      <c r="NRQ14" s="687"/>
      <c r="NRR14" s="687"/>
      <c r="NRS14" s="687"/>
      <c r="NRT14" s="687"/>
      <c r="NRU14" s="687"/>
      <c r="NRV14" s="687"/>
      <c r="NRW14" s="687"/>
      <c r="NRX14" s="687"/>
      <c r="NRY14" s="687"/>
      <c r="NRZ14" s="687"/>
      <c r="NSA14" s="687"/>
      <c r="NSB14" s="687"/>
      <c r="NSC14" s="687"/>
      <c r="NSD14" s="687"/>
      <c r="NSE14" s="687"/>
      <c r="NSF14" s="687"/>
      <c r="NSG14" s="687"/>
      <c r="NSH14" s="687"/>
      <c r="NSI14" s="687"/>
      <c r="NSJ14" s="687"/>
      <c r="NSK14" s="687"/>
      <c r="NSL14" s="687"/>
      <c r="NSM14" s="687"/>
      <c r="NSN14" s="687"/>
      <c r="NSO14" s="687"/>
      <c r="NSP14" s="687"/>
      <c r="NSQ14" s="687"/>
      <c r="NSR14" s="687"/>
      <c r="NSS14" s="687"/>
      <c r="NST14" s="687"/>
      <c r="NSU14" s="687"/>
      <c r="NSV14" s="687"/>
      <c r="NSW14" s="687"/>
      <c r="NSX14" s="687"/>
      <c r="NSY14" s="687"/>
      <c r="NSZ14" s="687"/>
      <c r="NTA14" s="687"/>
      <c r="NTB14" s="687"/>
      <c r="NTC14" s="687"/>
      <c r="NTD14" s="687"/>
      <c r="NTE14" s="687"/>
      <c r="NTF14" s="687"/>
      <c r="NTG14" s="687"/>
      <c r="NTH14" s="687"/>
      <c r="NTI14" s="687"/>
      <c r="NTJ14" s="687"/>
      <c r="NTK14" s="687"/>
      <c r="NTL14" s="687"/>
      <c r="NTM14" s="687"/>
      <c r="NTN14" s="687"/>
      <c r="NTO14" s="687"/>
      <c r="NTP14" s="687"/>
      <c r="NTQ14" s="687"/>
      <c r="NTR14" s="687"/>
      <c r="NTS14" s="687"/>
      <c r="NTT14" s="687"/>
      <c r="NTU14" s="687"/>
      <c r="NTV14" s="687"/>
      <c r="NTW14" s="687"/>
      <c r="NTX14" s="687"/>
      <c r="NTY14" s="687"/>
      <c r="NTZ14" s="687"/>
      <c r="NUA14" s="687"/>
      <c r="NUB14" s="687"/>
      <c r="NUC14" s="687"/>
      <c r="NUD14" s="687"/>
      <c r="NUE14" s="687"/>
      <c r="NUF14" s="687"/>
      <c r="NUG14" s="687"/>
      <c r="NUH14" s="687"/>
      <c r="NUI14" s="687"/>
      <c r="NUJ14" s="687"/>
      <c r="NUK14" s="687"/>
      <c r="NUL14" s="687"/>
      <c r="NUM14" s="687"/>
      <c r="NUN14" s="687"/>
      <c r="NUO14" s="687"/>
      <c r="NUP14" s="687"/>
      <c r="NUQ14" s="687"/>
      <c r="NUR14" s="687"/>
      <c r="NUS14" s="687"/>
      <c r="NUT14" s="687"/>
      <c r="NUU14" s="687"/>
      <c r="NUV14" s="687"/>
      <c r="NUW14" s="687"/>
      <c r="NUX14" s="687"/>
      <c r="NUY14" s="687"/>
      <c r="NUZ14" s="687"/>
      <c r="NVA14" s="687"/>
      <c r="NVB14" s="687"/>
      <c r="NVC14" s="687"/>
      <c r="NVD14" s="687"/>
      <c r="NVE14" s="687"/>
      <c r="NVF14" s="687"/>
      <c r="NVG14" s="687"/>
      <c r="NVH14" s="687"/>
      <c r="NVI14" s="687"/>
      <c r="NVJ14" s="687"/>
      <c r="NVK14" s="687"/>
      <c r="NVL14" s="687"/>
      <c r="NVM14" s="687"/>
      <c r="NVN14" s="687"/>
      <c r="NVO14" s="687"/>
      <c r="NVP14" s="687"/>
      <c r="NVQ14" s="687"/>
      <c r="NVR14" s="687"/>
      <c r="NVS14" s="687"/>
      <c r="NVT14" s="687"/>
      <c r="NVU14" s="687"/>
      <c r="NVV14" s="687"/>
      <c r="NVW14" s="687"/>
      <c r="NVX14" s="687"/>
      <c r="NVY14" s="687"/>
      <c r="NVZ14" s="687"/>
      <c r="NWA14" s="687"/>
      <c r="NWB14" s="687"/>
      <c r="NWC14" s="687"/>
      <c r="NWD14" s="687"/>
      <c r="NWE14" s="687"/>
      <c r="NWF14" s="687"/>
      <c r="NWG14" s="687"/>
      <c r="NWH14" s="687"/>
      <c r="NWI14" s="687"/>
      <c r="NWJ14" s="687"/>
      <c r="NWK14" s="687"/>
      <c r="NWL14" s="687"/>
      <c r="NWM14" s="687"/>
      <c r="NWN14" s="687"/>
      <c r="NWO14" s="687"/>
      <c r="NWP14" s="687"/>
      <c r="NWQ14" s="687"/>
      <c r="NWR14" s="687"/>
      <c r="NWS14" s="687"/>
      <c r="NWT14" s="687"/>
      <c r="NWU14" s="687"/>
      <c r="NWV14" s="687"/>
      <c r="NWW14" s="687"/>
      <c r="NWX14" s="687"/>
      <c r="NWY14" s="687"/>
      <c r="NWZ14" s="687"/>
      <c r="NXA14" s="687"/>
      <c r="NXB14" s="687"/>
      <c r="NXC14" s="687"/>
      <c r="NXD14" s="687"/>
      <c r="NXE14" s="687"/>
      <c r="NXF14" s="687"/>
      <c r="NXG14" s="687"/>
      <c r="NXH14" s="687"/>
      <c r="NXI14" s="687"/>
      <c r="NXJ14" s="687"/>
      <c r="NXK14" s="687"/>
      <c r="NXL14" s="687"/>
      <c r="NXM14" s="687"/>
      <c r="NXN14" s="687"/>
      <c r="NXO14" s="687"/>
      <c r="NXP14" s="687"/>
      <c r="NXQ14" s="687"/>
      <c r="NXR14" s="687"/>
      <c r="NXS14" s="687"/>
      <c r="NXT14" s="687"/>
      <c r="NXU14" s="687"/>
      <c r="NXV14" s="687"/>
      <c r="NXW14" s="687"/>
      <c r="NXX14" s="687"/>
      <c r="NXY14" s="687"/>
      <c r="NXZ14" s="687"/>
      <c r="NYA14" s="687"/>
      <c r="NYB14" s="687"/>
      <c r="NYC14" s="687"/>
      <c r="NYD14" s="687"/>
      <c r="NYE14" s="687"/>
      <c r="NYF14" s="687"/>
      <c r="NYG14" s="687"/>
      <c r="NYH14" s="687"/>
      <c r="NYI14" s="687"/>
      <c r="NYJ14" s="687"/>
      <c r="NYK14" s="687"/>
      <c r="NYL14" s="687"/>
      <c r="NYM14" s="687"/>
      <c r="NYN14" s="687"/>
      <c r="NYO14" s="687"/>
      <c r="NYP14" s="687"/>
      <c r="NYQ14" s="687"/>
      <c r="NYR14" s="687"/>
      <c r="NYS14" s="687"/>
      <c r="NYT14" s="687"/>
      <c r="NYU14" s="687"/>
      <c r="NYV14" s="687"/>
      <c r="NYW14" s="687"/>
      <c r="NYX14" s="687"/>
      <c r="NYY14" s="687"/>
      <c r="NYZ14" s="687"/>
      <c r="NZA14" s="687"/>
      <c r="NZB14" s="687"/>
      <c r="NZC14" s="687"/>
      <c r="NZD14" s="687"/>
      <c r="NZE14" s="687"/>
      <c r="NZF14" s="687"/>
      <c r="NZG14" s="687"/>
      <c r="NZH14" s="687"/>
      <c r="NZI14" s="687"/>
      <c r="NZJ14" s="687"/>
      <c r="NZK14" s="687"/>
      <c r="NZL14" s="687"/>
      <c r="NZM14" s="687"/>
      <c r="NZN14" s="687"/>
      <c r="NZO14" s="687"/>
      <c r="NZP14" s="687"/>
      <c r="NZQ14" s="687"/>
      <c r="NZR14" s="687"/>
      <c r="NZS14" s="687"/>
      <c r="NZT14" s="687"/>
      <c r="NZU14" s="687"/>
      <c r="NZV14" s="687"/>
      <c r="NZW14" s="687"/>
      <c r="NZX14" s="687"/>
      <c r="NZY14" s="687"/>
      <c r="NZZ14" s="687"/>
      <c r="OAA14" s="687"/>
      <c r="OAB14" s="687"/>
      <c r="OAC14" s="687"/>
      <c r="OAD14" s="687"/>
      <c r="OAE14" s="687"/>
      <c r="OAF14" s="687"/>
      <c r="OAG14" s="687"/>
      <c r="OAH14" s="687"/>
      <c r="OAI14" s="687"/>
      <c r="OAJ14" s="687"/>
      <c r="OAK14" s="687"/>
      <c r="OAL14" s="687"/>
      <c r="OAM14" s="687"/>
      <c r="OAN14" s="687"/>
      <c r="OAO14" s="687"/>
      <c r="OAP14" s="687"/>
      <c r="OAQ14" s="687"/>
      <c r="OAR14" s="687"/>
      <c r="OAS14" s="687"/>
      <c r="OAT14" s="687"/>
      <c r="OAU14" s="687"/>
      <c r="OAV14" s="687"/>
      <c r="OAW14" s="687"/>
      <c r="OAX14" s="687"/>
      <c r="OAY14" s="687"/>
      <c r="OAZ14" s="687"/>
      <c r="OBA14" s="687"/>
      <c r="OBB14" s="687"/>
      <c r="OBC14" s="687"/>
      <c r="OBD14" s="687"/>
      <c r="OBE14" s="687"/>
      <c r="OBF14" s="687"/>
      <c r="OBG14" s="687"/>
      <c r="OBH14" s="687"/>
      <c r="OBI14" s="687"/>
      <c r="OBJ14" s="687"/>
      <c r="OBK14" s="687"/>
      <c r="OBL14" s="687"/>
      <c r="OBM14" s="687"/>
      <c r="OBN14" s="687"/>
      <c r="OBO14" s="687"/>
      <c r="OBP14" s="687"/>
      <c r="OBQ14" s="687"/>
      <c r="OBR14" s="687"/>
      <c r="OBS14" s="687"/>
      <c r="OBT14" s="687"/>
      <c r="OBU14" s="687"/>
      <c r="OBV14" s="687"/>
      <c r="OBW14" s="687"/>
      <c r="OBX14" s="687"/>
      <c r="OBY14" s="687"/>
      <c r="OBZ14" s="687"/>
      <c r="OCA14" s="687"/>
      <c r="OCB14" s="687"/>
      <c r="OCC14" s="687"/>
      <c r="OCD14" s="687"/>
      <c r="OCE14" s="687"/>
      <c r="OCF14" s="687"/>
      <c r="OCG14" s="687"/>
      <c r="OCH14" s="687"/>
      <c r="OCI14" s="687"/>
      <c r="OCJ14" s="687"/>
      <c r="OCK14" s="687"/>
      <c r="OCL14" s="687"/>
      <c r="OCM14" s="687"/>
      <c r="OCN14" s="687"/>
      <c r="OCO14" s="687"/>
      <c r="OCP14" s="687"/>
      <c r="OCQ14" s="687"/>
      <c r="OCR14" s="687"/>
      <c r="OCS14" s="687"/>
      <c r="OCT14" s="687"/>
      <c r="OCU14" s="687"/>
      <c r="OCV14" s="687"/>
      <c r="OCW14" s="687"/>
      <c r="OCX14" s="687"/>
      <c r="OCY14" s="687"/>
      <c r="OCZ14" s="687"/>
      <c r="ODA14" s="687"/>
      <c r="ODB14" s="687"/>
      <c r="ODC14" s="687"/>
      <c r="ODD14" s="687"/>
      <c r="ODE14" s="687"/>
      <c r="ODF14" s="687"/>
      <c r="ODG14" s="687"/>
      <c r="ODH14" s="687"/>
      <c r="ODI14" s="687"/>
      <c r="ODJ14" s="687"/>
      <c r="ODK14" s="687"/>
      <c r="ODL14" s="687"/>
      <c r="ODM14" s="687"/>
      <c r="ODN14" s="687"/>
      <c r="ODO14" s="687"/>
      <c r="ODP14" s="687"/>
      <c r="ODQ14" s="687"/>
      <c r="ODR14" s="687"/>
      <c r="ODS14" s="687"/>
      <c r="ODT14" s="687"/>
      <c r="ODU14" s="687"/>
      <c r="ODV14" s="687"/>
      <c r="ODW14" s="687"/>
      <c r="ODX14" s="687"/>
      <c r="ODY14" s="687"/>
      <c r="ODZ14" s="687"/>
      <c r="OEA14" s="687"/>
      <c r="OEB14" s="687"/>
      <c r="OEC14" s="687"/>
      <c r="OED14" s="687"/>
      <c r="OEE14" s="687"/>
      <c r="OEF14" s="687"/>
      <c r="OEG14" s="687"/>
      <c r="OEH14" s="687"/>
      <c r="OEI14" s="687"/>
      <c r="OEJ14" s="687"/>
      <c r="OEK14" s="687"/>
      <c r="OEL14" s="687"/>
      <c r="OEM14" s="687"/>
      <c r="OEN14" s="687"/>
      <c r="OEO14" s="687"/>
      <c r="OEP14" s="687"/>
      <c r="OEQ14" s="687"/>
      <c r="OER14" s="687"/>
      <c r="OES14" s="687"/>
      <c r="OET14" s="687"/>
      <c r="OEU14" s="687"/>
      <c r="OEV14" s="687"/>
      <c r="OEW14" s="687"/>
      <c r="OEX14" s="687"/>
      <c r="OEY14" s="687"/>
      <c r="OEZ14" s="687"/>
      <c r="OFA14" s="687"/>
      <c r="OFB14" s="687"/>
      <c r="OFC14" s="687"/>
      <c r="OFD14" s="687"/>
      <c r="OFE14" s="687"/>
      <c r="OFF14" s="687"/>
      <c r="OFG14" s="687"/>
      <c r="OFH14" s="687"/>
      <c r="OFI14" s="687"/>
      <c r="OFJ14" s="687"/>
      <c r="OFK14" s="687"/>
      <c r="OFL14" s="687"/>
      <c r="OFM14" s="687"/>
      <c r="OFN14" s="687"/>
      <c r="OFO14" s="687"/>
      <c r="OFP14" s="687"/>
      <c r="OFQ14" s="687"/>
      <c r="OFR14" s="687"/>
      <c r="OFS14" s="687"/>
      <c r="OFT14" s="687"/>
      <c r="OFU14" s="687"/>
      <c r="OFV14" s="687"/>
      <c r="OFW14" s="687"/>
      <c r="OFX14" s="687"/>
      <c r="OFY14" s="687"/>
      <c r="OFZ14" s="687"/>
      <c r="OGA14" s="687"/>
      <c r="OGB14" s="687"/>
      <c r="OGC14" s="687"/>
      <c r="OGD14" s="687"/>
      <c r="OGE14" s="687"/>
      <c r="OGF14" s="687"/>
      <c r="OGG14" s="687"/>
      <c r="OGH14" s="687"/>
      <c r="OGI14" s="687"/>
      <c r="OGJ14" s="687"/>
      <c r="OGK14" s="687"/>
      <c r="OGL14" s="687"/>
      <c r="OGM14" s="687"/>
      <c r="OGN14" s="687"/>
      <c r="OGO14" s="687"/>
      <c r="OGP14" s="687"/>
      <c r="OGQ14" s="687"/>
      <c r="OGR14" s="687"/>
      <c r="OGS14" s="687"/>
      <c r="OGT14" s="687"/>
      <c r="OGU14" s="687"/>
      <c r="OGV14" s="687"/>
      <c r="OGW14" s="687"/>
      <c r="OGX14" s="687"/>
      <c r="OGY14" s="687"/>
      <c r="OGZ14" s="687"/>
      <c r="OHA14" s="687"/>
      <c r="OHB14" s="687"/>
      <c r="OHC14" s="687"/>
      <c r="OHD14" s="687"/>
      <c r="OHE14" s="687"/>
      <c r="OHF14" s="687"/>
      <c r="OHG14" s="687"/>
      <c r="OHH14" s="687"/>
      <c r="OHI14" s="687"/>
      <c r="OHJ14" s="687"/>
      <c r="OHK14" s="687"/>
      <c r="OHL14" s="687"/>
      <c r="OHM14" s="687"/>
      <c r="OHN14" s="687"/>
      <c r="OHO14" s="687"/>
      <c r="OHP14" s="687"/>
      <c r="OHQ14" s="687"/>
      <c r="OHR14" s="687"/>
      <c r="OHS14" s="687"/>
      <c r="OHT14" s="687"/>
      <c r="OHU14" s="687"/>
      <c r="OHV14" s="687"/>
      <c r="OHW14" s="687"/>
      <c r="OHX14" s="687"/>
      <c r="OHY14" s="687"/>
      <c r="OHZ14" s="687"/>
      <c r="OIA14" s="687"/>
      <c r="OIB14" s="687"/>
      <c r="OIC14" s="687"/>
      <c r="OID14" s="687"/>
      <c r="OIE14" s="687"/>
      <c r="OIF14" s="687"/>
      <c r="OIG14" s="687"/>
      <c r="OIH14" s="687"/>
      <c r="OII14" s="687"/>
      <c r="OIJ14" s="687"/>
      <c r="OIK14" s="687"/>
      <c r="OIL14" s="687"/>
      <c r="OIM14" s="687"/>
      <c r="OIN14" s="687"/>
      <c r="OIO14" s="687"/>
      <c r="OIP14" s="687"/>
      <c r="OIQ14" s="687"/>
      <c r="OIR14" s="687"/>
      <c r="OIS14" s="687"/>
      <c r="OIT14" s="687"/>
      <c r="OIU14" s="687"/>
      <c r="OIV14" s="687"/>
      <c r="OIW14" s="687"/>
      <c r="OIX14" s="687"/>
      <c r="OIY14" s="687"/>
      <c r="OIZ14" s="687"/>
      <c r="OJA14" s="687"/>
      <c r="OJB14" s="687"/>
      <c r="OJC14" s="687"/>
      <c r="OJD14" s="687"/>
      <c r="OJE14" s="687"/>
      <c r="OJF14" s="687"/>
      <c r="OJG14" s="687"/>
      <c r="OJH14" s="687"/>
      <c r="OJI14" s="687"/>
      <c r="OJJ14" s="687"/>
      <c r="OJK14" s="687"/>
      <c r="OJL14" s="687"/>
      <c r="OJM14" s="687"/>
      <c r="OJN14" s="687"/>
      <c r="OJO14" s="687"/>
      <c r="OJP14" s="687"/>
      <c r="OJQ14" s="687"/>
      <c r="OJR14" s="687"/>
      <c r="OJS14" s="687"/>
      <c r="OJT14" s="687"/>
      <c r="OJU14" s="687"/>
      <c r="OJV14" s="687"/>
      <c r="OJW14" s="687"/>
      <c r="OJX14" s="687"/>
      <c r="OJY14" s="687"/>
      <c r="OJZ14" s="687"/>
      <c r="OKA14" s="687"/>
      <c r="OKB14" s="687"/>
      <c r="OKC14" s="687"/>
      <c r="OKD14" s="687"/>
      <c r="OKE14" s="687"/>
      <c r="OKF14" s="687"/>
      <c r="OKG14" s="687"/>
      <c r="OKH14" s="687"/>
      <c r="OKI14" s="687"/>
      <c r="OKJ14" s="687"/>
      <c r="OKK14" s="687"/>
      <c r="OKL14" s="687"/>
      <c r="OKM14" s="687"/>
      <c r="OKN14" s="687"/>
      <c r="OKO14" s="687"/>
      <c r="OKP14" s="687"/>
      <c r="OKQ14" s="687"/>
      <c r="OKR14" s="687"/>
      <c r="OKS14" s="687"/>
      <c r="OKT14" s="687"/>
      <c r="OKU14" s="687"/>
      <c r="OKV14" s="687"/>
      <c r="OKW14" s="687"/>
      <c r="OKX14" s="687"/>
      <c r="OKY14" s="687"/>
      <c r="OKZ14" s="687"/>
      <c r="OLA14" s="687"/>
      <c r="OLB14" s="687"/>
      <c r="OLC14" s="687"/>
      <c r="OLD14" s="687"/>
      <c r="OLE14" s="687"/>
      <c r="OLF14" s="687"/>
      <c r="OLG14" s="687"/>
      <c r="OLH14" s="687"/>
      <c r="OLI14" s="687"/>
      <c r="OLJ14" s="687"/>
      <c r="OLK14" s="687"/>
      <c r="OLL14" s="687"/>
      <c r="OLM14" s="687"/>
      <c r="OLN14" s="687"/>
      <c r="OLO14" s="687"/>
      <c r="OLP14" s="687"/>
      <c r="OLQ14" s="687"/>
      <c r="OLR14" s="687"/>
      <c r="OLS14" s="687"/>
      <c r="OLT14" s="687"/>
      <c r="OLU14" s="687"/>
      <c r="OLV14" s="687"/>
      <c r="OLW14" s="687"/>
      <c r="OLX14" s="687"/>
      <c r="OLY14" s="687"/>
      <c r="OLZ14" s="687"/>
      <c r="OMA14" s="687"/>
      <c r="OMB14" s="687"/>
      <c r="OMC14" s="687"/>
      <c r="OMD14" s="687"/>
      <c r="OME14" s="687"/>
      <c r="OMF14" s="687"/>
      <c r="OMG14" s="687"/>
      <c r="OMH14" s="687"/>
      <c r="OMI14" s="687"/>
      <c r="OMJ14" s="687"/>
      <c r="OMK14" s="687"/>
      <c r="OML14" s="687"/>
      <c r="OMM14" s="687"/>
      <c r="OMN14" s="687"/>
      <c r="OMO14" s="687"/>
      <c r="OMP14" s="687"/>
      <c r="OMQ14" s="687"/>
      <c r="OMR14" s="687"/>
      <c r="OMS14" s="687"/>
      <c r="OMT14" s="687"/>
      <c r="OMU14" s="687"/>
      <c r="OMV14" s="687"/>
      <c r="OMW14" s="687"/>
      <c r="OMX14" s="687"/>
      <c r="OMY14" s="687"/>
      <c r="OMZ14" s="687"/>
      <c r="ONA14" s="687"/>
      <c r="ONB14" s="687"/>
      <c r="ONC14" s="687"/>
      <c r="OND14" s="687"/>
      <c r="ONE14" s="687"/>
      <c r="ONF14" s="687"/>
      <c r="ONG14" s="687"/>
      <c r="ONH14" s="687"/>
      <c r="ONI14" s="687"/>
      <c r="ONJ14" s="687"/>
      <c r="ONK14" s="687"/>
      <c r="ONL14" s="687"/>
      <c r="ONM14" s="687"/>
      <c r="ONN14" s="687"/>
      <c r="ONO14" s="687"/>
      <c r="ONP14" s="687"/>
      <c r="ONQ14" s="687"/>
      <c r="ONR14" s="687"/>
      <c r="ONS14" s="687"/>
      <c r="ONT14" s="687"/>
      <c r="ONU14" s="687"/>
      <c r="ONV14" s="687"/>
      <c r="ONW14" s="687"/>
      <c r="ONX14" s="687"/>
      <c r="ONY14" s="687"/>
      <c r="ONZ14" s="687"/>
      <c r="OOA14" s="687"/>
      <c r="OOB14" s="687"/>
      <c r="OOC14" s="687"/>
      <c r="OOD14" s="687"/>
      <c r="OOE14" s="687"/>
      <c r="OOF14" s="687"/>
      <c r="OOG14" s="687"/>
      <c r="OOH14" s="687"/>
      <c r="OOI14" s="687"/>
      <c r="OOJ14" s="687"/>
      <c r="OOK14" s="687"/>
      <c r="OOL14" s="687"/>
      <c r="OOM14" s="687"/>
      <c r="OON14" s="687"/>
      <c r="OOO14" s="687"/>
      <c r="OOP14" s="687"/>
      <c r="OOQ14" s="687"/>
      <c r="OOR14" s="687"/>
      <c r="OOS14" s="687"/>
      <c r="OOT14" s="687"/>
      <c r="OOU14" s="687"/>
      <c r="OOV14" s="687"/>
      <c r="OOW14" s="687"/>
      <c r="OOX14" s="687"/>
      <c r="OOY14" s="687"/>
      <c r="OOZ14" s="687"/>
      <c r="OPA14" s="687"/>
      <c r="OPB14" s="687"/>
      <c r="OPC14" s="687"/>
      <c r="OPD14" s="687"/>
      <c r="OPE14" s="687"/>
      <c r="OPF14" s="687"/>
      <c r="OPG14" s="687"/>
      <c r="OPH14" s="687"/>
      <c r="OPI14" s="687"/>
      <c r="OPJ14" s="687"/>
      <c r="OPK14" s="687"/>
      <c r="OPL14" s="687"/>
      <c r="OPM14" s="687"/>
      <c r="OPN14" s="687"/>
      <c r="OPO14" s="687"/>
      <c r="OPP14" s="687"/>
      <c r="OPQ14" s="687"/>
      <c r="OPR14" s="687"/>
      <c r="OPS14" s="687"/>
      <c r="OPT14" s="687"/>
      <c r="OPU14" s="687"/>
      <c r="OPV14" s="687"/>
      <c r="OPW14" s="687"/>
      <c r="OPX14" s="687"/>
      <c r="OPY14" s="687"/>
      <c r="OPZ14" s="687"/>
      <c r="OQA14" s="687"/>
      <c r="OQB14" s="687"/>
      <c r="OQC14" s="687"/>
      <c r="OQD14" s="687"/>
      <c r="OQE14" s="687"/>
      <c r="OQF14" s="687"/>
      <c r="OQG14" s="687"/>
      <c r="OQH14" s="687"/>
      <c r="OQI14" s="687"/>
      <c r="OQJ14" s="687"/>
      <c r="OQK14" s="687"/>
      <c r="OQL14" s="687"/>
      <c r="OQM14" s="687"/>
      <c r="OQN14" s="687"/>
      <c r="OQO14" s="687"/>
      <c r="OQP14" s="687"/>
      <c r="OQQ14" s="687"/>
      <c r="OQR14" s="687"/>
      <c r="OQS14" s="687"/>
      <c r="OQT14" s="687"/>
      <c r="OQU14" s="687"/>
      <c r="OQV14" s="687"/>
      <c r="OQW14" s="687"/>
      <c r="OQX14" s="687"/>
      <c r="OQY14" s="687"/>
      <c r="OQZ14" s="687"/>
      <c r="ORA14" s="687"/>
      <c r="ORB14" s="687"/>
      <c r="ORC14" s="687"/>
      <c r="ORD14" s="687"/>
      <c r="ORE14" s="687"/>
      <c r="ORF14" s="687"/>
      <c r="ORG14" s="687"/>
      <c r="ORH14" s="687"/>
      <c r="ORI14" s="687"/>
      <c r="ORJ14" s="687"/>
      <c r="ORK14" s="687"/>
      <c r="ORL14" s="687"/>
      <c r="ORM14" s="687"/>
      <c r="ORN14" s="687"/>
      <c r="ORO14" s="687"/>
      <c r="ORP14" s="687"/>
      <c r="ORQ14" s="687"/>
      <c r="ORR14" s="687"/>
      <c r="ORS14" s="687"/>
      <c r="ORT14" s="687"/>
      <c r="ORU14" s="687"/>
      <c r="ORV14" s="687"/>
      <c r="ORW14" s="687"/>
      <c r="ORX14" s="687"/>
      <c r="ORY14" s="687"/>
      <c r="ORZ14" s="687"/>
      <c r="OSA14" s="687"/>
      <c r="OSB14" s="687"/>
      <c r="OSC14" s="687"/>
      <c r="OSD14" s="687"/>
      <c r="OSE14" s="687"/>
      <c r="OSF14" s="687"/>
      <c r="OSG14" s="687"/>
      <c r="OSH14" s="687"/>
      <c r="OSI14" s="687"/>
      <c r="OSJ14" s="687"/>
      <c r="OSK14" s="687"/>
      <c r="OSL14" s="687"/>
      <c r="OSM14" s="687"/>
      <c r="OSN14" s="687"/>
      <c r="OSO14" s="687"/>
      <c r="OSP14" s="687"/>
      <c r="OSQ14" s="687"/>
      <c r="OSR14" s="687"/>
      <c r="OSS14" s="687"/>
      <c r="OST14" s="687"/>
      <c r="OSU14" s="687"/>
      <c r="OSV14" s="687"/>
      <c r="OSW14" s="687"/>
      <c r="OSX14" s="687"/>
      <c r="OSY14" s="687"/>
      <c r="OSZ14" s="687"/>
      <c r="OTA14" s="687"/>
      <c r="OTB14" s="687"/>
      <c r="OTC14" s="687"/>
      <c r="OTD14" s="687"/>
      <c r="OTE14" s="687"/>
      <c r="OTF14" s="687"/>
      <c r="OTG14" s="687"/>
      <c r="OTH14" s="687"/>
      <c r="OTI14" s="687"/>
      <c r="OTJ14" s="687"/>
      <c r="OTK14" s="687"/>
      <c r="OTL14" s="687"/>
      <c r="OTM14" s="687"/>
      <c r="OTN14" s="687"/>
      <c r="OTO14" s="687"/>
      <c r="OTP14" s="687"/>
      <c r="OTQ14" s="687"/>
      <c r="OTR14" s="687"/>
      <c r="OTS14" s="687"/>
      <c r="OTT14" s="687"/>
      <c r="OTU14" s="687"/>
      <c r="OTV14" s="687"/>
      <c r="OTW14" s="687"/>
      <c r="OTX14" s="687"/>
      <c r="OTY14" s="687"/>
      <c r="OTZ14" s="687"/>
      <c r="OUA14" s="687"/>
      <c r="OUB14" s="687"/>
      <c r="OUC14" s="687"/>
      <c r="OUD14" s="687"/>
      <c r="OUE14" s="687"/>
      <c r="OUF14" s="687"/>
      <c r="OUG14" s="687"/>
      <c r="OUH14" s="687"/>
      <c r="OUI14" s="687"/>
      <c r="OUJ14" s="687"/>
      <c r="OUK14" s="687"/>
      <c r="OUL14" s="687"/>
      <c r="OUM14" s="687"/>
      <c r="OUN14" s="687"/>
      <c r="OUO14" s="687"/>
      <c r="OUP14" s="687"/>
      <c r="OUQ14" s="687"/>
      <c r="OUR14" s="687"/>
      <c r="OUS14" s="687"/>
      <c r="OUT14" s="687"/>
      <c r="OUU14" s="687"/>
      <c r="OUV14" s="687"/>
      <c r="OUW14" s="687"/>
      <c r="OUX14" s="687"/>
      <c r="OUY14" s="687"/>
      <c r="OUZ14" s="687"/>
      <c r="OVA14" s="687"/>
      <c r="OVB14" s="687"/>
      <c r="OVC14" s="687"/>
      <c r="OVD14" s="687"/>
      <c r="OVE14" s="687"/>
      <c r="OVF14" s="687"/>
      <c r="OVG14" s="687"/>
      <c r="OVH14" s="687"/>
      <c r="OVI14" s="687"/>
      <c r="OVJ14" s="687"/>
      <c r="OVK14" s="687"/>
      <c r="OVL14" s="687"/>
      <c r="OVM14" s="687"/>
      <c r="OVN14" s="687"/>
      <c r="OVO14" s="687"/>
      <c r="OVP14" s="687"/>
      <c r="OVQ14" s="687"/>
      <c r="OVR14" s="687"/>
      <c r="OVS14" s="687"/>
      <c r="OVT14" s="687"/>
      <c r="OVU14" s="687"/>
      <c r="OVV14" s="687"/>
      <c r="OVW14" s="687"/>
      <c r="OVX14" s="687"/>
      <c r="OVY14" s="687"/>
      <c r="OVZ14" s="687"/>
      <c r="OWA14" s="687"/>
      <c r="OWB14" s="687"/>
      <c r="OWC14" s="687"/>
      <c r="OWD14" s="687"/>
      <c r="OWE14" s="687"/>
      <c r="OWF14" s="687"/>
      <c r="OWG14" s="687"/>
      <c r="OWH14" s="687"/>
      <c r="OWI14" s="687"/>
      <c r="OWJ14" s="687"/>
      <c r="OWK14" s="687"/>
      <c r="OWL14" s="687"/>
      <c r="OWM14" s="687"/>
      <c r="OWN14" s="687"/>
      <c r="OWO14" s="687"/>
      <c r="OWP14" s="687"/>
      <c r="OWQ14" s="687"/>
      <c r="OWR14" s="687"/>
      <c r="OWS14" s="687"/>
      <c r="OWT14" s="687"/>
      <c r="OWU14" s="687"/>
      <c r="OWV14" s="687"/>
      <c r="OWW14" s="687"/>
      <c r="OWX14" s="687"/>
      <c r="OWY14" s="687"/>
      <c r="OWZ14" s="687"/>
      <c r="OXA14" s="687"/>
      <c r="OXB14" s="687"/>
      <c r="OXC14" s="687"/>
      <c r="OXD14" s="687"/>
      <c r="OXE14" s="687"/>
      <c r="OXF14" s="687"/>
      <c r="OXG14" s="687"/>
      <c r="OXH14" s="687"/>
      <c r="OXI14" s="687"/>
      <c r="OXJ14" s="687"/>
      <c r="OXK14" s="687"/>
      <c r="OXL14" s="687"/>
      <c r="OXM14" s="687"/>
      <c r="OXN14" s="687"/>
      <c r="OXO14" s="687"/>
      <c r="OXP14" s="687"/>
      <c r="OXQ14" s="687"/>
      <c r="OXR14" s="687"/>
      <c r="OXS14" s="687"/>
      <c r="OXT14" s="687"/>
      <c r="OXU14" s="687"/>
      <c r="OXV14" s="687"/>
      <c r="OXW14" s="687"/>
      <c r="OXX14" s="687"/>
      <c r="OXY14" s="687"/>
      <c r="OXZ14" s="687"/>
      <c r="OYA14" s="687"/>
      <c r="OYB14" s="687"/>
      <c r="OYC14" s="687"/>
      <c r="OYD14" s="687"/>
      <c r="OYE14" s="687"/>
      <c r="OYF14" s="687"/>
      <c r="OYG14" s="687"/>
      <c r="OYH14" s="687"/>
      <c r="OYI14" s="687"/>
      <c r="OYJ14" s="687"/>
      <c r="OYK14" s="687"/>
      <c r="OYL14" s="687"/>
      <c r="OYM14" s="687"/>
      <c r="OYN14" s="687"/>
      <c r="OYO14" s="687"/>
      <c r="OYP14" s="687"/>
      <c r="OYQ14" s="687"/>
      <c r="OYR14" s="687"/>
      <c r="OYS14" s="687"/>
      <c r="OYT14" s="687"/>
      <c r="OYU14" s="687"/>
      <c r="OYV14" s="687"/>
      <c r="OYW14" s="687"/>
      <c r="OYX14" s="687"/>
      <c r="OYY14" s="687"/>
      <c r="OYZ14" s="687"/>
      <c r="OZA14" s="687"/>
      <c r="OZB14" s="687"/>
      <c r="OZC14" s="687"/>
      <c r="OZD14" s="687"/>
      <c r="OZE14" s="687"/>
      <c r="OZF14" s="687"/>
      <c r="OZG14" s="687"/>
      <c r="OZH14" s="687"/>
      <c r="OZI14" s="687"/>
      <c r="OZJ14" s="687"/>
      <c r="OZK14" s="687"/>
      <c r="OZL14" s="687"/>
      <c r="OZM14" s="687"/>
      <c r="OZN14" s="687"/>
      <c r="OZO14" s="687"/>
      <c r="OZP14" s="687"/>
      <c r="OZQ14" s="687"/>
      <c r="OZR14" s="687"/>
      <c r="OZS14" s="687"/>
      <c r="OZT14" s="687"/>
      <c r="OZU14" s="687"/>
      <c r="OZV14" s="687"/>
      <c r="OZW14" s="687"/>
      <c r="OZX14" s="687"/>
      <c r="OZY14" s="687"/>
      <c r="OZZ14" s="687"/>
      <c r="PAA14" s="687"/>
      <c r="PAB14" s="687"/>
      <c r="PAC14" s="687"/>
      <c r="PAD14" s="687"/>
      <c r="PAE14" s="687"/>
      <c r="PAF14" s="687"/>
      <c r="PAG14" s="687"/>
      <c r="PAH14" s="687"/>
      <c r="PAI14" s="687"/>
      <c r="PAJ14" s="687"/>
      <c r="PAK14" s="687"/>
      <c r="PAL14" s="687"/>
      <c r="PAM14" s="687"/>
      <c r="PAN14" s="687"/>
      <c r="PAO14" s="687"/>
      <c r="PAP14" s="687"/>
      <c r="PAQ14" s="687"/>
      <c r="PAR14" s="687"/>
      <c r="PAS14" s="687"/>
      <c r="PAT14" s="687"/>
      <c r="PAU14" s="687"/>
      <c r="PAV14" s="687"/>
      <c r="PAW14" s="687"/>
      <c r="PAX14" s="687"/>
      <c r="PAY14" s="687"/>
      <c r="PAZ14" s="687"/>
      <c r="PBA14" s="687"/>
      <c r="PBB14" s="687"/>
      <c r="PBC14" s="687"/>
      <c r="PBD14" s="687"/>
      <c r="PBE14" s="687"/>
      <c r="PBF14" s="687"/>
      <c r="PBG14" s="687"/>
      <c r="PBH14" s="687"/>
      <c r="PBI14" s="687"/>
      <c r="PBJ14" s="687"/>
      <c r="PBK14" s="687"/>
      <c r="PBL14" s="687"/>
      <c r="PBM14" s="687"/>
      <c r="PBN14" s="687"/>
      <c r="PBO14" s="687"/>
      <c r="PBP14" s="687"/>
      <c r="PBQ14" s="687"/>
      <c r="PBR14" s="687"/>
      <c r="PBS14" s="687"/>
      <c r="PBT14" s="687"/>
      <c r="PBU14" s="687"/>
      <c r="PBV14" s="687"/>
      <c r="PBW14" s="687"/>
      <c r="PBX14" s="687"/>
      <c r="PBY14" s="687"/>
      <c r="PBZ14" s="687"/>
      <c r="PCA14" s="687"/>
      <c r="PCB14" s="687"/>
      <c r="PCC14" s="687"/>
      <c r="PCD14" s="687"/>
      <c r="PCE14" s="687"/>
      <c r="PCF14" s="687"/>
      <c r="PCG14" s="687"/>
      <c r="PCH14" s="687"/>
      <c r="PCI14" s="687"/>
      <c r="PCJ14" s="687"/>
      <c r="PCK14" s="687"/>
      <c r="PCL14" s="687"/>
      <c r="PCM14" s="687"/>
      <c r="PCN14" s="687"/>
      <c r="PCO14" s="687"/>
      <c r="PCP14" s="687"/>
      <c r="PCQ14" s="687"/>
      <c r="PCR14" s="687"/>
      <c r="PCS14" s="687"/>
      <c r="PCT14" s="687"/>
      <c r="PCU14" s="687"/>
      <c r="PCV14" s="687"/>
      <c r="PCW14" s="687"/>
      <c r="PCX14" s="687"/>
      <c r="PCY14" s="687"/>
      <c r="PCZ14" s="687"/>
      <c r="PDA14" s="687"/>
      <c r="PDB14" s="687"/>
      <c r="PDC14" s="687"/>
      <c r="PDD14" s="687"/>
      <c r="PDE14" s="687"/>
      <c r="PDF14" s="687"/>
      <c r="PDG14" s="687"/>
      <c r="PDH14" s="687"/>
      <c r="PDI14" s="687"/>
      <c r="PDJ14" s="687"/>
      <c r="PDK14" s="687"/>
      <c r="PDL14" s="687"/>
      <c r="PDM14" s="687"/>
      <c r="PDN14" s="687"/>
      <c r="PDO14" s="687"/>
      <c r="PDP14" s="687"/>
      <c r="PDQ14" s="687"/>
      <c r="PDR14" s="687"/>
      <c r="PDS14" s="687"/>
      <c r="PDT14" s="687"/>
      <c r="PDU14" s="687"/>
      <c r="PDV14" s="687"/>
      <c r="PDW14" s="687"/>
      <c r="PDX14" s="687"/>
      <c r="PDY14" s="687"/>
      <c r="PDZ14" s="687"/>
      <c r="PEA14" s="687"/>
      <c r="PEB14" s="687"/>
      <c r="PEC14" s="687"/>
      <c r="PED14" s="687"/>
      <c r="PEE14" s="687"/>
      <c r="PEF14" s="687"/>
      <c r="PEG14" s="687"/>
      <c r="PEH14" s="687"/>
      <c r="PEI14" s="687"/>
      <c r="PEJ14" s="687"/>
      <c r="PEK14" s="687"/>
      <c r="PEL14" s="687"/>
      <c r="PEM14" s="687"/>
      <c r="PEN14" s="687"/>
      <c r="PEO14" s="687"/>
      <c r="PEP14" s="687"/>
      <c r="PEQ14" s="687"/>
      <c r="PER14" s="687"/>
      <c r="PES14" s="687"/>
      <c r="PET14" s="687"/>
      <c r="PEU14" s="687"/>
      <c r="PEV14" s="687"/>
      <c r="PEW14" s="687"/>
      <c r="PEX14" s="687"/>
      <c r="PEY14" s="687"/>
      <c r="PEZ14" s="687"/>
      <c r="PFA14" s="687"/>
      <c r="PFB14" s="687"/>
      <c r="PFC14" s="687"/>
      <c r="PFD14" s="687"/>
      <c r="PFE14" s="687"/>
      <c r="PFF14" s="687"/>
      <c r="PFG14" s="687"/>
      <c r="PFH14" s="687"/>
      <c r="PFI14" s="687"/>
      <c r="PFJ14" s="687"/>
      <c r="PFK14" s="687"/>
      <c r="PFL14" s="687"/>
      <c r="PFM14" s="687"/>
      <c r="PFN14" s="687"/>
      <c r="PFO14" s="687"/>
      <c r="PFP14" s="687"/>
      <c r="PFQ14" s="687"/>
      <c r="PFR14" s="687"/>
      <c r="PFS14" s="687"/>
      <c r="PFT14" s="687"/>
      <c r="PFU14" s="687"/>
      <c r="PFV14" s="687"/>
      <c r="PFW14" s="687"/>
      <c r="PFX14" s="687"/>
      <c r="PFY14" s="687"/>
      <c r="PFZ14" s="687"/>
      <c r="PGA14" s="687"/>
      <c r="PGB14" s="687"/>
      <c r="PGC14" s="687"/>
      <c r="PGD14" s="687"/>
      <c r="PGE14" s="687"/>
      <c r="PGF14" s="687"/>
      <c r="PGG14" s="687"/>
      <c r="PGH14" s="687"/>
      <c r="PGI14" s="687"/>
      <c r="PGJ14" s="687"/>
      <c r="PGK14" s="687"/>
      <c r="PGL14" s="687"/>
      <c r="PGM14" s="687"/>
      <c r="PGN14" s="687"/>
      <c r="PGO14" s="687"/>
      <c r="PGP14" s="687"/>
      <c r="PGQ14" s="687"/>
      <c r="PGR14" s="687"/>
      <c r="PGS14" s="687"/>
      <c r="PGT14" s="687"/>
      <c r="PGU14" s="687"/>
      <c r="PGV14" s="687"/>
      <c r="PGW14" s="687"/>
      <c r="PGX14" s="687"/>
      <c r="PGY14" s="687"/>
      <c r="PGZ14" s="687"/>
      <c r="PHA14" s="687"/>
      <c r="PHB14" s="687"/>
      <c r="PHC14" s="687"/>
      <c r="PHD14" s="687"/>
      <c r="PHE14" s="687"/>
      <c r="PHF14" s="687"/>
      <c r="PHG14" s="687"/>
      <c r="PHH14" s="687"/>
      <c r="PHI14" s="687"/>
      <c r="PHJ14" s="687"/>
      <c r="PHK14" s="687"/>
      <c r="PHL14" s="687"/>
      <c r="PHM14" s="687"/>
      <c r="PHN14" s="687"/>
      <c r="PHO14" s="687"/>
      <c r="PHP14" s="687"/>
      <c r="PHQ14" s="687"/>
      <c r="PHR14" s="687"/>
      <c r="PHS14" s="687"/>
      <c r="PHT14" s="687"/>
      <c r="PHU14" s="687"/>
      <c r="PHV14" s="687"/>
      <c r="PHW14" s="687"/>
      <c r="PHX14" s="687"/>
      <c r="PHY14" s="687"/>
      <c r="PHZ14" s="687"/>
      <c r="PIA14" s="687"/>
      <c r="PIB14" s="687"/>
      <c r="PIC14" s="687"/>
      <c r="PID14" s="687"/>
      <c r="PIE14" s="687"/>
      <c r="PIF14" s="687"/>
      <c r="PIG14" s="687"/>
      <c r="PIH14" s="687"/>
      <c r="PII14" s="687"/>
      <c r="PIJ14" s="687"/>
      <c r="PIK14" s="687"/>
      <c r="PIL14" s="687"/>
      <c r="PIM14" s="687"/>
      <c r="PIN14" s="687"/>
      <c r="PIO14" s="687"/>
      <c r="PIP14" s="687"/>
      <c r="PIQ14" s="687"/>
      <c r="PIR14" s="687"/>
      <c r="PIS14" s="687"/>
      <c r="PIT14" s="687"/>
      <c r="PIU14" s="687"/>
      <c r="PIV14" s="687"/>
      <c r="PIW14" s="687"/>
      <c r="PIX14" s="687"/>
      <c r="PIY14" s="687"/>
      <c r="PIZ14" s="687"/>
      <c r="PJA14" s="687"/>
      <c r="PJB14" s="687"/>
      <c r="PJC14" s="687"/>
      <c r="PJD14" s="687"/>
      <c r="PJE14" s="687"/>
      <c r="PJF14" s="687"/>
      <c r="PJG14" s="687"/>
      <c r="PJH14" s="687"/>
      <c r="PJI14" s="687"/>
      <c r="PJJ14" s="687"/>
      <c r="PJK14" s="687"/>
      <c r="PJL14" s="687"/>
      <c r="PJM14" s="687"/>
      <c r="PJN14" s="687"/>
      <c r="PJO14" s="687"/>
      <c r="PJP14" s="687"/>
      <c r="PJQ14" s="687"/>
      <c r="PJR14" s="687"/>
      <c r="PJS14" s="687"/>
      <c r="PJT14" s="687"/>
      <c r="PJU14" s="687"/>
      <c r="PJV14" s="687"/>
      <c r="PJW14" s="687"/>
      <c r="PJX14" s="687"/>
      <c r="PJY14" s="687"/>
      <c r="PJZ14" s="687"/>
      <c r="PKA14" s="687"/>
      <c r="PKB14" s="687"/>
      <c r="PKC14" s="687"/>
      <c r="PKD14" s="687"/>
      <c r="PKE14" s="687"/>
      <c r="PKF14" s="687"/>
      <c r="PKG14" s="687"/>
      <c r="PKH14" s="687"/>
      <c r="PKI14" s="687"/>
      <c r="PKJ14" s="687"/>
      <c r="PKK14" s="687"/>
      <c r="PKL14" s="687"/>
      <c r="PKM14" s="687"/>
      <c r="PKN14" s="687"/>
      <c r="PKO14" s="687"/>
      <c r="PKP14" s="687"/>
      <c r="PKQ14" s="687"/>
      <c r="PKR14" s="687"/>
      <c r="PKS14" s="687"/>
      <c r="PKT14" s="687"/>
      <c r="PKU14" s="687"/>
      <c r="PKV14" s="687"/>
      <c r="PKW14" s="687"/>
      <c r="PKX14" s="687"/>
      <c r="PKY14" s="687"/>
      <c r="PKZ14" s="687"/>
      <c r="PLA14" s="687"/>
      <c r="PLB14" s="687"/>
      <c r="PLC14" s="687"/>
      <c r="PLD14" s="687"/>
      <c r="PLE14" s="687"/>
      <c r="PLF14" s="687"/>
      <c r="PLG14" s="687"/>
      <c r="PLH14" s="687"/>
      <c r="PLI14" s="687"/>
      <c r="PLJ14" s="687"/>
      <c r="PLK14" s="687"/>
      <c r="PLL14" s="687"/>
      <c r="PLM14" s="687"/>
      <c r="PLN14" s="687"/>
      <c r="PLO14" s="687"/>
      <c r="PLP14" s="687"/>
      <c r="PLQ14" s="687"/>
      <c r="PLR14" s="687"/>
      <c r="PLS14" s="687"/>
      <c r="PLT14" s="687"/>
      <c r="PLU14" s="687"/>
      <c r="PLV14" s="687"/>
      <c r="PLW14" s="687"/>
      <c r="PLX14" s="687"/>
      <c r="PLY14" s="687"/>
      <c r="PLZ14" s="687"/>
      <c r="PMA14" s="687"/>
      <c r="PMB14" s="687"/>
      <c r="PMC14" s="687"/>
      <c r="PMD14" s="687"/>
      <c r="PME14" s="687"/>
      <c r="PMF14" s="687"/>
      <c r="PMG14" s="687"/>
      <c r="PMH14" s="687"/>
      <c r="PMI14" s="687"/>
      <c r="PMJ14" s="687"/>
      <c r="PMK14" s="687"/>
      <c r="PML14" s="687"/>
      <c r="PMM14" s="687"/>
      <c r="PMN14" s="687"/>
      <c r="PMO14" s="687"/>
      <c r="PMP14" s="687"/>
      <c r="PMQ14" s="687"/>
      <c r="PMR14" s="687"/>
      <c r="PMS14" s="687"/>
      <c r="PMT14" s="687"/>
      <c r="PMU14" s="687"/>
      <c r="PMV14" s="687"/>
      <c r="PMW14" s="687"/>
      <c r="PMX14" s="687"/>
      <c r="PMY14" s="687"/>
      <c r="PMZ14" s="687"/>
      <c r="PNA14" s="687"/>
      <c r="PNB14" s="687"/>
      <c r="PNC14" s="687"/>
      <c r="PND14" s="687"/>
      <c r="PNE14" s="687"/>
      <c r="PNF14" s="687"/>
      <c r="PNG14" s="687"/>
      <c r="PNH14" s="687"/>
      <c r="PNI14" s="687"/>
      <c r="PNJ14" s="687"/>
      <c r="PNK14" s="687"/>
      <c r="PNL14" s="687"/>
      <c r="PNM14" s="687"/>
      <c r="PNN14" s="687"/>
      <c r="PNO14" s="687"/>
      <c r="PNP14" s="687"/>
      <c r="PNQ14" s="687"/>
      <c r="PNR14" s="687"/>
      <c r="PNS14" s="687"/>
      <c r="PNT14" s="687"/>
      <c r="PNU14" s="687"/>
      <c r="PNV14" s="687"/>
      <c r="PNW14" s="687"/>
      <c r="PNX14" s="687"/>
      <c r="PNY14" s="687"/>
      <c r="PNZ14" s="687"/>
      <c r="POA14" s="687"/>
      <c r="POB14" s="687"/>
      <c r="POC14" s="687"/>
      <c r="POD14" s="687"/>
      <c r="POE14" s="687"/>
      <c r="POF14" s="687"/>
      <c r="POG14" s="687"/>
      <c r="POH14" s="687"/>
      <c r="POI14" s="687"/>
      <c r="POJ14" s="687"/>
      <c r="POK14" s="687"/>
      <c r="POL14" s="687"/>
      <c r="POM14" s="687"/>
      <c r="PON14" s="687"/>
      <c r="POO14" s="687"/>
      <c r="POP14" s="687"/>
      <c r="POQ14" s="687"/>
      <c r="POR14" s="687"/>
      <c r="POS14" s="687"/>
      <c r="POT14" s="687"/>
      <c r="POU14" s="687"/>
      <c r="POV14" s="687"/>
      <c r="POW14" s="687"/>
      <c r="POX14" s="687"/>
      <c r="POY14" s="687"/>
      <c r="POZ14" s="687"/>
      <c r="PPA14" s="687"/>
      <c r="PPB14" s="687"/>
      <c r="PPC14" s="687"/>
      <c r="PPD14" s="687"/>
      <c r="PPE14" s="687"/>
      <c r="PPF14" s="687"/>
      <c r="PPG14" s="687"/>
      <c r="PPH14" s="687"/>
      <c r="PPI14" s="687"/>
      <c r="PPJ14" s="687"/>
      <c r="PPK14" s="687"/>
      <c r="PPL14" s="687"/>
      <c r="PPM14" s="687"/>
      <c r="PPN14" s="687"/>
      <c r="PPO14" s="687"/>
      <c r="PPP14" s="687"/>
      <c r="PPQ14" s="687"/>
      <c r="PPR14" s="687"/>
      <c r="PPS14" s="687"/>
      <c r="PPT14" s="687"/>
      <c r="PPU14" s="687"/>
      <c r="PPV14" s="687"/>
      <c r="PPW14" s="687"/>
      <c r="PPX14" s="687"/>
      <c r="PPY14" s="687"/>
      <c r="PPZ14" s="687"/>
      <c r="PQA14" s="687"/>
      <c r="PQB14" s="687"/>
      <c r="PQC14" s="687"/>
      <c r="PQD14" s="687"/>
      <c r="PQE14" s="687"/>
      <c r="PQF14" s="687"/>
      <c r="PQG14" s="687"/>
      <c r="PQH14" s="687"/>
      <c r="PQI14" s="687"/>
      <c r="PQJ14" s="687"/>
      <c r="PQK14" s="687"/>
      <c r="PQL14" s="687"/>
      <c r="PQM14" s="687"/>
      <c r="PQN14" s="687"/>
      <c r="PQO14" s="687"/>
      <c r="PQP14" s="687"/>
      <c r="PQQ14" s="687"/>
      <c r="PQR14" s="687"/>
      <c r="PQS14" s="687"/>
      <c r="PQT14" s="687"/>
      <c r="PQU14" s="687"/>
      <c r="PQV14" s="687"/>
      <c r="PQW14" s="687"/>
      <c r="PQX14" s="687"/>
      <c r="PQY14" s="687"/>
      <c r="PQZ14" s="687"/>
      <c r="PRA14" s="687"/>
      <c r="PRB14" s="687"/>
      <c r="PRC14" s="687"/>
      <c r="PRD14" s="687"/>
      <c r="PRE14" s="687"/>
      <c r="PRF14" s="687"/>
      <c r="PRG14" s="687"/>
      <c r="PRH14" s="687"/>
      <c r="PRI14" s="687"/>
      <c r="PRJ14" s="687"/>
      <c r="PRK14" s="687"/>
      <c r="PRL14" s="687"/>
      <c r="PRM14" s="687"/>
      <c r="PRN14" s="687"/>
      <c r="PRO14" s="687"/>
      <c r="PRP14" s="687"/>
      <c r="PRQ14" s="687"/>
      <c r="PRR14" s="687"/>
      <c r="PRS14" s="687"/>
      <c r="PRT14" s="687"/>
      <c r="PRU14" s="687"/>
      <c r="PRV14" s="687"/>
      <c r="PRW14" s="687"/>
      <c r="PRX14" s="687"/>
      <c r="PRY14" s="687"/>
      <c r="PRZ14" s="687"/>
      <c r="PSA14" s="687"/>
      <c r="PSB14" s="687"/>
      <c r="PSC14" s="687"/>
      <c r="PSD14" s="687"/>
      <c r="PSE14" s="687"/>
      <c r="PSF14" s="687"/>
      <c r="PSG14" s="687"/>
      <c r="PSH14" s="687"/>
      <c r="PSI14" s="687"/>
      <c r="PSJ14" s="687"/>
      <c r="PSK14" s="687"/>
      <c r="PSL14" s="687"/>
      <c r="PSM14" s="687"/>
      <c r="PSN14" s="687"/>
      <c r="PSO14" s="687"/>
      <c r="PSP14" s="687"/>
      <c r="PSQ14" s="687"/>
      <c r="PSR14" s="687"/>
      <c r="PSS14" s="687"/>
      <c r="PST14" s="687"/>
      <c r="PSU14" s="687"/>
      <c r="PSV14" s="687"/>
      <c r="PSW14" s="687"/>
      <c r="PSX14" s="687"/>
      <c r="PSY14" s="687"/>
      <c r="PSZ14" s="687"/>
      <c r="PTA14" s="687"/>
      <c r="PTB14" s="687"/>
      <c r="PTC14" s="687"/>
      <c r="PTD14" s="687"/>
      <c r="PTE14" s="687"/>
      <c r="PTF14" s="687"/>
      <c r="PTG14" s="687"/>
      <c r="PTH14" s="687"/>
      <c r="PTI14" s="687"/>
      <c r="PTJ14" s="687"/>
      <c r="PTK14" s="687"/>
      <c r="PTL14" s="687"/>
      <c r="PTM14" s="687"/>
      <c r="PTN14" s="687"/>
      <c r="PTO14" s="687"/>
      <c r="PTP14" s="687"/>
      <c r="PTQ14" s="687"/>
      <c r="PTR14" s="687"/>
      <c r="PTS14" s="687"/>
      <c r="PTT14" s="687"/>
      <c r="PTU14" s="687"/>
      <c r="PTV14" s="687"/>
      <c r="PTW14" s="687"/>
      <c r="PTX14" s="687"/>
      <c r="PTY14" s="687"/>
      <c r="PTZ14" s="687"/>
      <c r="PUA14" s="687"/>
      <c r="PUB14" s="687"/>
      <c r="PUC14" s="687"/>
      <c r="PUD14" s="687"/>
      <c r="PUE14" s="687"/>
      <c r="PUF14" s="687"/>
      <c r="PUG14" s="687"/>
      <c r="PUH14" s="687"/>
      <c r="PUI14" s="687"/>
      <c r="PUJ14" s="687"/>
      <c r="PUK14" s="687"/>
      <c r="PUL14" s="687"/>
      <c r="PUM14" s="687"/>
      <c r="PUN14" s="687"/>
      <c r="PUO14" s="687"/>
      <c r="PUP14" s="687"/>
      <c r="PUQ14" s="687"/>
      <c r="PUR14" s="687"/>
      <c r="PUS14" s="687"/>
      <c r="PUT14" s="687"/>
      <c r="PUU14" s="687"/>
      <c r="PUV14" s="687"/>
      <c r="PUW14" s="687"/>
      <c r="PUX14" s="687"/>
      <c r="PUY14" s="687"/>
      <c r="PUZ14" s="687"/>
      <c r="PVA14" s="687"/>
      <c r="PVB14" s="687"/>
      <c r="PVC14" s="687"/>
      <c r="PVD14" s="687"/>
      <c r="PVE14" s="687"/>
      <c r="PVF14" s="687"/>
      <c r="PVG14" s="687"/>
      <c r="PVH14" s="687"/>
      <c r="PVI14" s="687"/>
      <c r="PVJ14" s="687"/>
      <c r="PVK14" s="687"/>
      <c r="PVL14" s="687"/>
      <c r="PVM14" s="687"/>
      <c r="PVN14" s="687"/>
      <c r="PVO14" s="687"/>
      <c r="PVP14" s="687"/>
      <c r="PVQ14" s="687"/>
      <c r="PVR14" s="687"/>
      <c r="PVS14" s="687"/>
      <c r="PVT14" s="687"/>
      <c r="PVU14" s="687"/>
      <c r="PVV14" s="687"/>
      <c r="PVW14" s="687"/>
      <c r="PVX14" s="687"/>
      <c r="PVY14" s="687"/>
      <c r="PVZ14" s="687"/>
      <c r="PWA14" s="687"/>
      <c r="PWB14" s="687"/>
      <c r="PWC14" s="687"/>
      <c r="PWD14" s="687"/>
      <c r="PWE14" s="687"/>
      <c r="PWF14" s="687"/>
      <c r="PWG14" s="687"/>
      <c r="PWH14" s="687"/>
      <c r="PWI14" s="687"/>
      <c r="PWJ14" s="687"/>
      <c r="PWK14" s="687"/>
      <c r="PWL14" s="687"/>
      <c r="PWM14" s="687"/>
      <c r="PWN14" s="687"/>
      <c r="PWO14" s="687"/>
      <c r="PWP14" s="687"/>
      <c r="PWQ14" s="687"/>
      <c r="PWR14" s="687"/>
      <c r="PWS14" s="687"/>
      <c r="PWT14" s="687"/>
      <c r="PWU14" s="687"/>
      <c r="PWV14" s="687"/>
      <c r="PWW14" s="687"/>
      <c r="PWX14" s="687"/>
      <c r="PWY14" s="687"/>
      <c r="PWZ14" s="687"/>
      <c r="PXA14" s="687"/>
      <c r="PXB14" s="687"/>
      <c r="PXC14" s="687"/>
      <c r="PXD14" s="687"/>
      <c r="PXE14" s="687"/>
      <c r="PXF14" s="687"/>
      <c r="PXG14" s="687"/>
      <c r="PXH14" s="687"/>
      <c r="PXI14" s="687"/>
      <c r="PXJ14" s="687"/>
      <c r="PXK14" s="687"/>
      <c r="PXL14" s="687"/>
      <c r="PXM14" s="687"/>
      <c r="PXN14" s="687"/>
      <c r="PXO14" s="687"/>
      <c r="PXP14" s="687"/>
      <c r="PXQ14" s="687"/>
      <c r="PXR14" s="687"/>
      <c r="PXS14" s="687"/>
      <c r="PXT14" s="687"/>
      <c r="PXU14" s="687"/>
      <c r="PXV14" s="687"/>
      <c r="PXW14" s="687"/>
      <c r="PXX14" s="687"/>
      <c r="PXY14" s="687"/>
      <c r="PXZ14" s="687"/>
      <c r="PYA14" s="687"/>
      <c r="PYB14" s="687"/>
      <c r="PYC14" s="687"/>
      <c r="PYD14" s="687"/>
      <c r="PYE14" s="687"/>
      <c r="PYF14" s="687"/>
      <c r="PYG14" s="687"/>
      <c r="PYH14" s="687"/>
      <c r="PYI14" s="687"/>
      <c r="PYJ14" s="687"/>
      <c r="PYK14" s="687"/>
      <c r="PYL14" s="687"/>
      <c r="PYM14" s="687"/>
      <c r="PYN14" s="687"/>
      <c r="PYO14" s="687"/>
      <c r="PYP14" s="687"/>
      <c r="PYQ14" s="687"/>
      <c r="PYR14" s="687"/>
      <c r="PYS14" s="687"/>
      <c r="PYT14" s="687"/>
      <c r="PYU14" s="687"/>
      <c r="PYV14" s="687"/>
      <c r="PYW14" s="687"/>
      <c r="PYX14" s="687"/>
      <c r="PYY14" s="687"/>
      <c r="PYZ14" s="687"/>
      <c r="PZA14" s="687"/>
      <c r="PZB14" s="687"/>
      <c r="PZC14" s="687"/>
      <c r="PZD14" s="687"/>
      <c r="PZE14" s="687"/>
      <c r="PZF14" s="687"/>
      <c r="PZG14" s="687"/>
      <c r="PZH14" s="687"/>
      <c r="PZI14" s="687"/>
      <c r="PZJ14" s="687"/>
      <c r="PZK14" s="687"/>
      <c r="PZL14" s="687"/>
      <c r="PZM14" s="687"/>
      <c r="PZN14" s="687"/>
      <c r="PZO14" s="687"/>
      <c r="PZP14" s="687"/>
      <c r="PZQ14" s="687"/>
      <c r="PZR14" s="687"/>
      <c r="PZS14" s="687"/>
      <c r="PZT14" s="687"/>
      <c r="PZU14" s="687"/>
      <c r="PZV14" s="687"/>
      <c r="PZW14" s="687"/>
      <c r="PZX14" s="687"/>
      <c r="PZY14" s="687"/>
      <c r="PZZ14" s="687"/>
      <c r="QAA14" s="687"/>
      <c r="QAB14" s="687"/>
      <c r="QAC14" s="687"/>
      <c r="QAD14" s="687"/>
      <c r="QAE14" s="687"/>
      <c r="QAF14" s="687"/>
      <c r="QAG14" s="687"/>
      <c r="QAH14" s="687"/>
      <c r="QAI14" s="687"/>
      <c r="QAJ14" s="687"/>
      <c r="QAK14" s="687"/>
      <c r="QAL14" s="687"/>
      <c r="QAM14" s="687"/>
      <c r="QAN14" s="687"/>
      <c r="QAO14" s="687"/>
      <c r="QAP14" s="687"/>
      <c r="QAQ14" s="687"/>
      <c r="QAR14" s="687"/>
      <c r="QAS14" s="687"/>
      <c r="QAT14" s="687"/>
      <c r="QAU14" s="687"/>
      <c r="QAV14" s="687"/>
      <c r="QAW14" s="687"/>
      <c r="QAX14" s="687"/>
      <c r="QAY14" s="687"/>
      <c r="QAZ14" s="687"/>
      <c r="QBA14" s="687"/>
      <c r="QBB14" s="687"/>
      <c r="QBC14" s="687"/>
      <c r="QBD14" s="687"/>
      <c r="QBE14" s="687"/>
      <c r="QBF14" s="687"/>
      <c r="QBG14" s="687"/>
      <c r="QBH14" s="687"/>
      <c r="QBI14" s="687"/>
      <c r="QBJ14" s="687"/>
      <c r="QBK14" s="687"/>
      <c r="QBL14" s="687"/>
      <c r="QBM14" s="687"/>
      <c r="QBN14" s="687"/>
      <c r="QBO14" s="687"/>
      <c r="QBP14" s="687"/>
      <c r="QBQ14" s="687"/>
      <c r="QBR14" s="687"/>
      <c r="QBS14" s="687"/>
      <c r="QBT14" s="687"/>
      <c r="QBU14" s="687"/>
      <c r="QBV14" s="687"/>
      <c r="QBW14" s="687"/>
      <c r="QBX14" s="687"/>
      <c r="QBY14" s="687"/>
      <c r="QBZ14" s="687"/>
      <c r="QCA14" s="687"/>
      <c r="QCB14" s="687"/>
      <c r="QCC14" s="687"/>
      <c r="QCD14" s="687"/>
      <c r="QCE14" s="687"/>
      <c r="QCF14" s="687"/>
      <c r="QCG14" s="687"/>
      <c r="QCH14" s="687"/>
      <c r="QCI14" s="687"/>
      <c r="QCJ14" s="687"/>
      <c r="QCK14" s="687"/>
      <c r="QCL14" s="687"/>
      <c r="QCM14" s="687"/>
      <c r="QCN14" s="687"/>
      <c r="QCO14" s="687"/>
      <c r="QCP14" s="687"/>
      <c r="QCQ14" s="687"/>
      <c r="QCR14" s="687"/>
      <c r="QCS14" s="687"/>
      <c r="QCT14" s="687"/>
      <c r="QCU14" s="687"/>
      <c r="QCV14" s="687"/>
      <c r="QCW14" s="687"/>
      <c r="QCX14" s="687"/>
      <c r="QCY14" s="687"/>
      <c r="QCZ14" s="687"/>
      <c r="QDA14" s="687"/>
      <c r="QDB14" s="687"/>
      <c r="QDC14" s="687"/>
      <c r="QDD14" s="687"/>
      <c r="QDE14" s="687"/>
      <c r="QDF14" s="687"/>
      <c r="QDG14" s="687"/>
      <c r="QDH14" s="687"/>
      <c r="QDI14" s="687"/>
      <c r="QDJ14" s="687"/>
      <c r="QDK14" s="687"/>
      <c r="QDL14" s="687"/>
      <c r="QDM14" s="687"/>
      <c r="QDN14" s="687"/>
      <c r="QDO14" s="687"/>
      <c r="QDP14" s="687"/>
      <c r="QDQ14" s="687"/>
      <c r="QDR14" s="687"/>
      <c r="QDS14" s="687"/>
      <c r="QDT14" s="687"/>
      <c r="QDU14" s="687"/>
      <c r="QDV14" s="687"/>
      <c r="QDW14" s="687"/>
      <c r="QDX14" s="687"/>
      <c r="QDY14" s="687"/>
      <c r="QDZ14" s="687"/>
      <c r="QEA14" s="687"/>
      <c r="QEB14" s="687"/>
      <c r="QEC14" s="687"/>
      <c r="QED14" s="687"/>
      <c r="QEE14" s="687"/>
      <c r="QEF14" s="687"/>
      <c r="QEG14" s="687"/>
      <c r="QEH14" s="687"/>
      <c r="QEI14" s="687"/>
      <c r="QEJ14" s="687"/>
      <c r="QEK14" s="687"/>
      <c r="QEL14" s="687"/>
      <c r="QEM14" s="687"/>
      <c r="QEN14" s="687"/>
      <c r="QEO14" s="687"/>
      <c r="QEP14" s="687"/>
      <c r="QEQ14" s="687"/>
      <c r="QER14" s="687"/>
      <c r="QES14" s="687"/>
      <c r="QET14" s="687"/>
      <c r="QEU14" s="687"/>
      <c r="QEV14" s="687"/>
      <c r="QEW14" s="687"/>
      <c r="QEX14" s="687"/>
      <c r="QEY14" s="687"/>
      <c r="QEZ14" s="687"/>
      <c r="QFA14" s="687"/>
      <c r="QFB14" s="687"/>
      <c r="QFC14" s="687"/>
      <c r="QFD14" s="687"/>
      <c r="QFE14" s="687"/>
      <c r="QFF14" s="687"/>
      <c r="QFG14" s="687"/>
      <c r="QFH14" s="687"/>
      <c r="QFI14" s="687"/>
      <c r="QFJ14" s="687"/>
      <c r="QFK14" s="687"/>
      <c r="QFL14" s="687"/>
      <c r="QFM14" s="687"/>
      <c r="QFN14" s="687"/>
      <c r="QFO14" s="687"/>
      <c r="QFP14" s="687"/>
      <c r="QFQ14" s="687"/>
      <c r="QFR14" s="687"/>
      <c r="QFS14" s="687"/>
      <c r="QFT14" s="687"/>
      <c r="QFU14" s="687"/>
      <c r="QFV14" s="687"/>
      <c r="QFW14" s="687"/>
      <c r="QFX14" s="687"/>
      <c r="QFY14" s="687"/>
      <c r="QFZ14" s="687"/>
      <c r="QGA14" s="687"/>
      <c r="QGB14" s="687"/>
      <c r="QGC14" s="687"/>
      <c r="QGD14" s="687"/>
      <c r="QGE14" s="687"/>
      <c r="QGF14" s="687"/>
      <c r="QGG14" s="687"/>
      <c r="QGH14" s="687"/>
      <c r="QGI14" s="687"/>
      <c r="QGJ14" s="687"/>
      <c r="QGK14" s="687"/>
      <c r="QGL14" s="687"/>
      <c r="QGM14" s="687"/>
      <c r="QGN14" s="687"/>
      <c r="QGO14" s="687"/>
      <c r="QGP14" s="687"/>
      <c r="QGQ14" s="687"/>
      <c r="QGR14" s="687"/>
      <c r="QGS14" s="687"/>
      <c r="QGT14" s="687"/>
      <c r="QGU14" s="687"/>
      <c r="QGV14" s="687"/>
      <c r="QGW14" s="687"/>
      <c r="QGX14" s="687"/>
      <c r="QGY14" s="687"/>
      <c r="QGZ14" s="687"/>
      <c r="QHA14" s="687"/>
      <c r="QHB14" s="687"/>
      <c r="QHC14" s="687"/>
      <c r="QHD14" s="687"/>
      <c r="QHE14" s="687"/>
      <c r="QHF14" s="687"/>
      <c r="QHG14" s="687"/>
      <c r="QHH14" s="687"/>
      <c r="QHI14" s="687"/>
      <c r="QHJ14" s="687"/>
      <c r="QHK14" s="687"/>
      <c r="QHL14" s="687"/>
      <c r="QHM14" s="687"/>
      <c r="QHN14" s="687"/>
      <c r="QHO14" s="687"/>
      <c r="QHP14" s="687"/>
      <c r="QHQ14" s="687"/>
      <c r="QHR14" s="687"/>
      <c r="QHS14" s="687"/>
      <c r="QHT14" s="687"/>
      <c r="QHU14" s="687"/>
      <c r="QHV14" s="687"/>
      <c r="QHW14" s="687"/>
      <c r="QHX14" s="687"/>
      <c r="QHY14" s="687"/>
      <c r="QHZ14" s="687"/>
      <c r="QIA14" s="687"/>
      <c r="QIB14" s="687"/>
      <c r="QIC14" s="687"/>
      <c r="QID14" s="687"/>
      <c r="QIE14" s="687"/>
      <c r="QIF14" s="687"/>
      <c r="QIG14" s="687"/>
      <c r="QIH14" s="687"/>
      <c r="QII14" s="687"/>
      <c r="QIJ14" s="687"/>
      <c r="QIK14" s="687"/>
      <c r="QIL14" s="687"/>
      <c r="QIM14" s="687"/>
      <c r="QIN14" s="687"/>
      <c r="QIO14" s="687"/>
      <c r="QIP14" s="687"/>
      <c r="QIQ14" s="687"/>
      <c r="QIR14" s="687"/>
      <c r="QIS14" s="687"/>
      <c r="QIT14" s="687"/>
      <c r="QIU14" s="687"/>
      <c r="QIV14" s="687"/>
      <c r="QIW14" s="687"/>
      <c r="QIX14" s="687"/>
      <c r="QIY14" s="687"/>
      <c r="QIZ14" s="687"/>
      <c r="QJA14" s="687"/>
      <c r="QJB14" s="687"/>
      <c r="QJC14" s="687"/>
      <c r="QJD14" s="687"/>
      <c r="QJE14" s="687"/>
      <c r="QJF14" s="687"/>
      <c r="QJG14" s="687"/>
      <c r="QJH14" s="687"/>
      <c r="QJI14" s="687"/>
      <c r="QJJ14" s="687"/>
      <c r="QJK14" s="687"/>
      <c r="QJL14" s="687"/>
      <c r="QJM14" s="687"/>
      <c r="QJN14" s="687"/>
      <c r="QJO14" s="687"/>
      <c r="QJP14" s="687"/>
      <c r="QJQ14" s="687"/>
      <c r="QJR14" s="687"/>
      <c r="QJS14" s="687"/>
      <c r="QJT14" s="687"/>
      <c r="QJU14" s="687"/>
      <c r="QJV14" s="687"/>
      <c r="QJW14" s="687"/>
      <c r="QJX14" s="687"/>
      <c r="QJY14" s="687"/>
      <c r="QJZ14" s="687"/>
      <c r="QKA14" s="687"/>
      <c r="QKB14" s="687"/>
      <c r="QKC14" s="687"/>
      <c r="QKD14" s="687"/>
      <c r="QKE14" s="687"/>
      <c r="QKF14" s="687"/>
      <c r="QKG14" s="687"/>
      <c r="QKH14" s="687"/>
      <c r="QKI14" s="687"/>
      <c r="QKJ14" s="687"/>
      <c r="QKK14" s="687"/>
      <c r="QKL14" s="687"/>
      <c r="QKM14" s="687"/>
      <c r="QKN14" s="687"/>
      <c r="QKO14" s="687"/>
      <c r="QKP14" s="687"/>
      <c r="QKQ14" s="687"/>
      <c r="QKR14" s="687"/>
      <c r="QKS14" s="687"/>
      <c r="QKT14" s="687"/>
      <c r="QKU14" s="687"/>
      <c r="QKV14" s="687"/>
      <c r="QKW14" s="687"/>
      <c r="QKX14" s="687"/>
      <c r="QKY14" s="687"/>
      <c r="QKZ14" s="687"/>
      <c r="QLA14" s="687"/>
      <c r="QLB14" s="687"/>
      <c r="QLC14" s="687"/>
      <c r="QLD14" s="687"/>
      <c r="QLE14" s="687"/>
      <c r="QLF14" s="687"/>
      <c r="QLG14" s="687"/>
      <c r="QLH14" s="687"/>
      <c r="QLI14" s="687"/>
      <c r="QLJ14" s="687"/>
      <c r="QLK14" s="687"/>
      <c r="QLL14" s="687"/>
      <c r="QLM14" s="687"/>
      <c r="QLN14" s="687"/>
      <c r="QLO14" s="687"/>
      <c r="QLP14" s="687"/>
      <c r="QLQ14" s="687"/>
      <c r="QLR14" s="687"/>
      <c r="QLS14" s="687"/>
      <c r="QLT14" s="687"/>
      <c r="QLU14" s="687"/>
      <c r="QLV14" s="687"/>
      <c r="QLW14" s="687"/>
      <c r="QLX14" s="687"/>
      <c r="QLY14" s="687"/>
      <c r="QLZ14" s="687"/>
      <c r="QMA14" s="687"/>
      <c r="QMB14" s="687"/>
      <c r="QMC14" s="687"/>
      <c r="QMD14" s="687"/>
      <c r="QME14" s="687"/>
      <c r="QMF14" s="687"/>
      <c r="QMG14" s="687"/>
      <c r="QMH14" s="687"/>
      <c r="QMI14" s="687"/>
      <c r="QMJ14" s="687"/>
      <c r="QMK14" s="687"/>
      <c r="QML14" s="687"/>
      <c r="QMM14" s="687"/>
      <c r="QMN14" s="687"/>
      <c r="QMO14" s="687"/>
      <c r="QMP14" s="687"/>
      <c r="QMQ14" s="687"/>
      <c r="QMR14" s="687"/>
      <c r="QMS14" s="687"/>
      <c r="QMT14" s="687"/>
      <c r="QMU14" s="687"/>
      <c r="QMV14" s="687"/>
      <c r="QMW14" s="687"/>
      <c r="QMX14" s="687"/>
      <c r="QMY14" s="687"/>
      <c r="QMZ14" s="687"/>
      <c r="QNA14" s="687"/>
      <c r="QNB14" s="687"/>
      <c r="QNC14" s="687"/>
      <c r="QND14" s="687"/>
      <c r="QNE14" s="687"/>
      <c r="QNF14" s="687"/>
      <c r="QNG14" s="687"/>
      <c r="QNH14" s="687"/>
      <c r="QNI14" s="687"/>
      <c r="QNJ14" s="687"/>
      <c r="QNK14" s="687"/>
      <c r="QNL14" s="687"/>
      <c r="QNM14" s="687"/>
      <c r="QNN14" s="687"/>
      <c r="QNO14" s="687"/>
      <c r="QNP14" s="687"/>
      <c r="QNQ14" s="687"/>
      <c r="QNR14" s="687"/>
      <c r="QNS14" s="687"/>
      <c r="QNT14" s="687"/>
      <c r="QNU14" s="687"/>
      <c r="QNV14" s="687"/>
      <c r="QNW14" s="687"/>
      <c r="QNX14" s="687"/>
      <c r="QNY14" s="687"/>
      <c r="QNZ14" s="687"/>
      <c r="QOA14" s="687"/>
      <c r="QOB14" s="687"/>
      <c r="QOC14" s="687"/>
      <c r="QOD14" s="687"/>
      <c r="QOE14" s="687"/>
      <c r="QOF14" s="687"/>
      <c r="QOG14" s="687"/>
      <c r="QOH14" s="687"/>
      <c r="QOI14" s="687"/>
      <c r="QOJ14" s="687"/>
      <c r="QOK14" s="687"/>
      <c r="QOL14" s="687"/>
      <c r="QOM14" s="687"/>
      <c r="QON14" s="687"/>
      <c r="QOO14" s="687"/>
      <c r="QOP14" s="687"/>
      <c r="QOQ14" s="687"/>
      <c r="QOR14" s="687"/>
      <c r="QOS14" s="687"/>
      <c r="QOT14" s="687"/>
      <c r="QOU14" s="687"/>
      <c r="QOV14" s="687"/>
      <c r="QOW14" s="687"/>
      <c r="QOX14" s="687"/>
      <c r="QOY14" s="687"/>
      <c r="QOZ14" s="687"/>
      <c r="QPA14" s="687"/>
      <c r="QPB14" s="687"/>
      <c r="QPC14" s="687"/>
      <c r="QPD14" s="687"/>
      <c r="QPE14" s="687"/>
      <c r="QPF14" s="687"/>
      <c r="QPG14" s="687"/>
      <c r="QPH14" s="687"/>
      <c r="QPI14" s="687"/>
      <c r="QPJ14" s="687"/>
      <c r="QPK14" s="687"/>
      <c r="QPL14" s="687"/>
      <c r="QPM14" s="687"/>
      <c r="QPN14" s="687"/>
      <c r="QPO14" s="687"/>
      <c r="QPP14" s="687"/>
      <c r="QPQ14" s="687"/>
      <c r="QPR14" s="687"/>
      <c r="QPS14" s="687"/>
      <c r="QPT14" s="687"/>
      <c r="QPU14" s="687"/>
      <c r="QPV14" s="687"/>
      <c r="QPW14" s="687"/>
      <c r="QPX14" s="687"/>
      <c r="QPY14" s="687"/>
      <c r="QPZ14" s="687"/>
      <c r="QQA14" s="687"/>
      <c r="QQB14" s="687"/>
      <c r="QQC14" s="687"/>
      <c r="QQD14" s="687"/>
      <c r="QQE14" s="687"/>
      <c r="QQF14" s="687"/>
      <c r="QQG14" s="687"/>
      <c r="QQH14" s="687"/>
      <c r="QQI14" s="687"/>
      <c r="QQJ14" s="687"/>
      <c r="QQK14" s="687"/>
      <c r="QQL14" s="687"/>
      <c r="QQM14" s="687"/>
      <c r="QQN14" s="687"/>
      <c r="QQO14" s="687"/>
      <c r="QQP14" s="687"/>
      <c r="QQQ14" s="687"/>
      <c r="QQR14" s="687"/>
      <c r="QQS14" s="687"/>
      <c r="QQT14" s="687"/>
      <c r="QQU14" s="687"/>
      <c r="QQV14" s="687"/>
      <c r="QQW14" s="687"/>
      <c r="QQX14" s="687"/>
      <c r="QQY14" s="687"/>
      <c r="QQZ14" s="687"/>
      <c r="QRA14" s="687"/>
      <c r="QRB14" s="687"/>
      <c r="QRC14" s="687"/>
      <c r="QRD14" s="687"/>
      <c r="QRE14" s="687"/>
      <c r="QRF14" s="687"/>
      <c r="QRG14" s="687"/>
      <c r="QRH14" s="687"/>
      <c r="QRI14" s="687"/>
      <c r="QRJ14" s="687"/>
      <c r="QRK14" s="687"/>
      <c r="QRL14" s="687"/>
      <c r="QRM14" s="687"/>
      <c r="QRN14" s="687"/>
      <c r="QRO14" s="687"/>
      <c r="QRP14" s="687"/>
      <c r="QRQ14" s="687"/>
      <c r="QRR14" s="687"/>
      <c r="QRS14" s="687"/>
      <c r="QRT14" s="687"/>
      <c r="QRU14" s="687"/>
      <c r="QRV14" s="687"/>
      <c r="QRW14" s="687"/>
      <c r="QRX14" s="687"/>
      <c r="QRY14" s="687"/>
      <c r="QRZ14" s="687"/>
      <c r="QSA14" s="687"/>
      <c r="QSB14" s="687"/>
      <c r="QSC14" s="687"/>
      <c r="QSD14" s="687"/>
      <c r="QSE14" s="687"/>
      <c r="QSF14" s="687"/>
      <c r="QSG14" s="687"/>
      <c r="QSH14" s="687"/>
      <c r="QSI14" s="687"/>
      <c r="QSJ14" s="687"/>
      <c r="QSK14" s="687"/>
      <c r="QSL14" s="687"/>
      <c r="QSM14" s="687"/>
      <c r="QSN14" s="687"/>
      <c r="QSO14" s="687"/>
      <c r="QSP14" s="687"/>
      <c r="QSQ14" s="687"/>
      <c r="QSR14" s="687"/>
      <c r="QSS14" s="687"/>
      <c r="QST14" s="687"/>
      <c r="QSU14" s="687"/>
      <c r="QSV14" s="687"/>
      <c r="QSW14" s="687"/>
      <c r="QSX14" s="687"/>
      <c r="QSY14" s="687"/>
      <c r="QSZ14" s="687"/>
      <c r="QTA14" s="687"/>
      <c r="QTB14" s="687"/>
      <c r="QTC14" s="687"/>
      <c r="QTD14" s="687"/>
      <c r="QTE14" s="687"/>
      <c r="QTF14" s="687"/>
      <c r="QTG14" s="687"/>
      <c r="QTH14" s="687"/>
      <c r="QTI14" s="687"/>
      <c r="QTJ14" s="687"/>
      <c r="QTK14" s="687"/>
      <c r="QTL14" s="687"/>
      <c r="QTM14" s="687"/>
      <c r="QTN14" s="687"/>
      <c r="QTO14" s="687"/>
      <c r="QTP14" s="687"/>
      <c r="QTQ14" s="687"/>
      <c r="QTR14" s="687"/>
      <c r="QTS14" s="687"/>
      <c r="QTT14" s="687"/>
      <c r="QTU14" s="687"/>
      <c r="QTV14" s="687"/>
      <c r="QTW14" s="687"/>
      <c r="QTX14" s="687"/>
      <c r="QTY14" s="687"/>
      <c r="QTZ14" s="687"/>
      <c r="QUA14" s="687"/>
      <c r="QUB14" s="687"/>
      <c r="QUC14" s="687"/>
      <c r="QUD14" s="687"/>
      <c r="QUE14" s="687"/>
      <c r="QUF14" s="687"/>
      <c r="QUG14" s="687"/>
      <c r="QUH14" s="687"/>
      <c r="QUI14" s="687"/>
      <c r="QUJ14" s="687"/>
      <c r="QUK14" s="687"/>
      <c r="QUL14" s="687"/>
      <c r="QUM14" s="687"/>
      <c r="QUN14" s="687"/>
      <c r="QUO14" s="687"/>
      <c r="QUP14" s="687"/>
      <c r="QUQ14" s="687"/>
      <c r="QUR14" s="687"/>
      <c r="QUS14" s="687"/>
      <c r="QUT14" s="687"/>
      <c r="QUU14" s="687"/>
      <c r="QUV14" s="687"/>
      <c r="QUW14" s="687"/>
      <c r="QUX14" s="687"/>
      <c r="QUY14" s="687"/>
      <c r="QUZ14" s="687"/>
      <c r="QVA14" s="687"/>
      <c r="QVB14" s="687"/>
      <c r="QVC14" s="687"/>
      <c r="QVD14" s="687"/>
      <c r="QVE14" s="687"/>
      <c r="QVF14" s="687"/>
      <c r="QVG14" s="687"/>
      <c r="QVH14" s="687"/>
      <c r="QVI14" s="687"/>
      <c r="QVJ14" s="687"/>
      <c r="QVK14" s="687"/>
      <c r="QVL14" s="687"/>
      <c r="QVM14" s="687"/>
      <c r="QVN14" s="687"/>
      <c r="QVO14" s="687"/>
      <c r="QVP14" s="687"/>
      <c r="QVQ14" s="687"/>
      <c r="QVR14" s="687"/>
      <c r="QVS14" s="687"/>
      <c r="QVT14" s="687"/>
      <c r="QVU14" s="687"/>
      <c r="QVV14" s="687"/>
      <c r="QVW14" s="687"/>
      <c r="QVX14" s="687"/>
      <c r="QVY14" s="687"/>
      <c r="QVZ14" s="687"/>
      <c r="QWA14" s="687"/>
      <c r="QWB14" s="687"/>
      <c r="QWC14" s="687"/>
      <c r="QWD14" s="687"/>
      <c r="QWE14" s="687"/>
      <c r="QWF14" s="687"/>
      <c r="QWG14" s="687"/>
      <c r="QWH14" s="687"/>
      <c r="QWI14" s="687"/>
      <c r="QWJ14" s="687"/>
      <c r="QWK14" s="687"/>
      <c r="QWL14" s="687"/>
      <c r="QWM14" s="687"/>
      <c r="QWN14" s="687"/>
      <c r="QWO14" s="687"/>
      <c r="QWP14" s="687"/>
      <c r="QWQ14" s="687"/>
      <c r="QWR14" s="687"/>
      <c r="QWS14" s="687"/>
      <c r="QWT14" s="687"/>
      <c r="QWU14" s="687"/>
      <c r="QWV14" s="687"/>
      <c r="QWW14" s="687"/>
      <c r="QWX14" s="687"/>
      <c r="QWY14" s="687"/>
      <c r="QWZ14" s="687"/>
      <c r="QXA14" s="687"/>
      <c r="QXB14" s="687"/>
      <c r="QXC14" s="687"/>
      <c r="QXD14" s="687"/>
      <c r="QXE14" s="687"/>
      <c r="QXF14" s="687"/>
      <c r="QXG14" s="687"/>
      <c r="QXH14" s="687"/>
      <c r="QXI14" s="687"/>
      <c r="QXJ14" s="687"/>
      <c r="QXK14" s="687"/>
      <c r="QXL14" s="687"/>
      <c r="QXM14" s="687"/>
      <c r="QXN14" s="687"/>
      <c r="QXO14" s="687"/>
      <c r="QXP14" s="687"/>
      <c r="QXQ14" s="687"/>
      <c r="QXR14" s="687"/>
      <c r="QXS14" s="687"/>
      <c r="QXT14" s="687"/>
      <c r="QXU14" s="687"/>
      <c r="QXV14" s="687"/>
      <c r="QXW14" s="687"/>
      <c r="QXX14" s="687"/>
      <c r="QXY14" s="687"/>
      <c r="QXZ14" s="687"/>
      <c r="QYA14" s="687"/>
      <c r="QYB14" s="687"/>
      <c r="QYC14" s="687"/>
      <c r="QYD14" s="687"/>
      <c r="QYE14" s="687"/>
      <c r="QYF14" s="687"/>
      <c r="QYG14" s="687"/>
      <c r="QYH14" s="687"/>
      <c r="QYI14" s="687"/>
      <c r="QYJ14" s="687"/>
      <c r="QYK14" s="687"/>
      <c r="QYL14" s="687"/>
      <c r="QYM14" s="687"/>
      <c r="QYN14" s="687"/>
      <c r="QYO14" s="687"/>
      <c r="QYP14" s="687"/>
      <c r="QYQ14" s="687"/>
      <c r="QYR14" s="687"/>
      <c r="QYS14" s="687"/>
      <c r="QYT14" s="687"/>
      <c r="QYU14" s="687"/>
      <c r="QYV14" s="687"/>
      <c r="QYW14" s="687"/>
      <c r="QYX14" s="687"/>
      <c r="QYY14" s="687"/>
      <c r="QYZ14" s="687"/>
      <c r="QZA14" s="687"/>
      <c r="QZB14" s="687"/>
      <c r="QZC14" s="687"/>
      <c r="QZD14" s="687"/>
      <c r="QZE14" s="687"/>
      <c r="QZF14" s="687"/>
      <c r="QZG14" s="687"/>
      <c r="QZH14" s="687"/>
      <c r="QZI14" s="687"/>
      <c r="QZJ14" s="687"/>
      <c r="QZK14" s="687"/>
      <c r="QZL14" s="687"/>
      <c r="QZM14" s="687"/>
      <c r="QZN14" s="687"/>
      <c r="QZO14" s="687"/>
      <c r="QZP14" s="687"/>
      <c r="QZQ14" s="687"/>
      <c r="QZR14" s="687"/>
      <c r="QZS14" s="687"/>
      <c r="QZT14" s="687"/>
      <c r="QZU14" s="687"/>
      <c r="QZV14" s="687"/>
      <c r="QZW14" s="687"/>
      <c r="QZX14" s="687"/>
      <c r="QZY14" s="687"/>
      <c r="QZZ14" s="687"/>
      <c r="RAA14" s="687"/>
      <c r="RAB14" s="687"/>
      <c r="RAC14" s="687"/>
      <c r="RAD14" s="687"/>
      <c r="RAE14" s="687"/>
      <c r="RAF14" s="687"/>
      <c r="RAG14" s="687"/>
      <c r="RAH14" s="687"/>
      <c r="RAI14" s="687"/>
      <c r="RAJ14" s="687"/>
      <c r="RAK14" s="687"/>
      <c r="RAL14" s="687"/>
      <c r="RAM14" s="687"/>
      <c r="RAN14" s="687"/>
      <c r="RAO14" s="687"/>
      <c r="RAP14" s="687"/>
      <c r="RAQ14" s="687"/>
      <c r="RAR14" s="687"/>
      <c r="RAS14" s="687"/>
      <c r="RAT14" s="687"/>
      <c r="RAU14" s="687"/>
      <c r="RAV14" s="687"/>
      <c r="RAW14" s="687"/>
      <c r="RAX14" s="687"/>
      <c r="RAY14" s="687"/>
      <c r="RAZ14" s="687"/>
      <c r="RBA14" s="687"/>
      <c r="RBB14" s="687"/>
      <c r="RBC14" s="687"/>
      <c r="RBD14" s="687"/>
      <c r="RBE14" s="687"/>
      <c r="RBF14" s="687"/>
      <c r="RBG14" s="687"/>
      <c r="RBH14" s="687"/>
      <c r="RBI14" s="687"/>
      <c r="RBJ14" s="687"/>
      <c r="RBK14" s="687"/>
      <c r="RBL14" s="687"/>
      <c r="RBM14" s="687"/>
      <c r="RBN14" s="687"/>
      <c r="RBO14" s="687"/>
      <c r="RBP14" s="687"/>
      <c r="RBQ14" s="687"/>
      <c r="RBR14" s="687"/>
      <c r="RBS14" s="687"/>
      <c r="RBT14" s="687"/>
      <c r="RBU14" s="687"/>
      <c r="RBV14" s="687"/>
      <c r="RBW14" s="687"/>
      <c r="RBX14" s="687"/>
      <c r="RBY14" s="687"/>
      <c r="RBZ14" s="687"/>
      <c r="RCA14" s="687"/>
      <c r="RCB14" s="687"/>
      <c r="RCC14" s="687"/>
      <c r="RCD14" s="687"/>
      <c r="RCE14" s="687"/>
      <c r="RCF14" s="687"/>
      <c r="RCG14" s="687"/>
      <c r="RCH14" s="687"/>
      <c r="RCI14" s="687"/>
      <c r="RCJ14" s="687"/>
      <c r="RCK14" s="687"/>
      <c r="RCL14" s="687"/>
      <c r="RCM14" s="687"/>
      <c r="RCN14" s="687"/>
      <c r="RCO14" s="687"/>
      <c r="RCP14" s="687"/>
      <c r="RCQ14" s="687"/>
      <c r="RCR14" s="687"/>
      <c r="RCS14" s="687"/>
      <c r="RCT14" s="687"/>
      <c r="RCU14" s="687"/>
      <c r="RCV14" s="687"/>
      <c r="RCW14" s="687"/>
      <c r="RCX14" s="687"/>
      <c r="RCY14" s="687"/>
      <c r="RCZ14" s="687"/>
      <c r="RDA14" s="687"/>
      <c r="RDB14" s="687"/>
      <c r="RDC14" s="687"/>
      <c r="RDD14" s="687"/>
      <c r="RDE14" s="687"/>
      <c r="RDF14" s="687"/>
      <c r="RDG14" s="687"/>
      <c r="RDH14" s="687"/>
      <c r="RDI14" s="687"/>
      <c r="RDJ14" s="687"/>
      <c r="RDK14" s="687"/>
      <c r="RDL14" s="687"/>
      <c r="RDM14" s="687"/>
      <c r="RDN14" s="687"/>
      <c r="RDO14" s="687"/>
      <c r="RDP14" s="687"/>
      <c r="RDQ14" s="687"/>
      <c r="RDR14" s="687"/>
      <c r="RDS14" s="687"/>
      <c r="RDT14" s="687"/>
      <c r="RDU14" s="687"/>
      <c r="RDV14" s="687"/>
      <c r="RDW14" s="687"/>
      <c r="RDX14" s="687"/>
      <c r="RDY14" s="687"/>
      <c r="RDZ14" s="687"/>
      <c r="REA14" s="687"/>
      <c r="REB14" s="687"/>
      <c r="REC14" s="687"/>
      <c r="RED14" s="687"/>
      <c r="REE14" s="687"/>
      <c r="REF14" s="687"/>
      <c r="REG14" s="687"/>
      <c r="REH14" s="687"/>
      <c r="REI14" s="687"/>
      <c r="REJ14" s="687"/>
      <c r="REK14" s="687"/>
      <c r="REL14" s="687"/>
      <c r="REM14" s="687"/>
      <c r="REN14" s="687"/>
      <c r="REO14" s="687"/>
      <c r="REP14" s="687"/>
      <c r="REQ14" s="687"/>
      <c r="RER14" s="687"/>
      <c r="RES14" s="687"/>
      <c r="RET14" s="687"/>
      <c r="REU14" s="687"/>
      <c r="REV14" s="687"/>
      <c r="REW14" s="687"/>
      <c r="REX14" s="687"/>
      <c r="REY14" s="687"/>
      <c r="REZ14" s="687"/>
      <c r="RFA14" s="687"/>
      <c r="RFB14" s="687"/>
      <c r="RFC14" s="687"/>
      <c r="RFD14" s="687"/>
      <c r="RFE14" s="687"/>
      <c r="RFF14" s="687"/>
      <c r="RFG14" s="687"/>
      <c r="RFH14" s="687"/>
      <c r="RFI14" s="687"/>
      <c r="RFJ14" s="687"/>
      <c r="RFK14" s="687"/>
      <c r="RFL14" s="687"/>
      <c r="RFM14" s="687"/>
      <c r="RFN14" s="687"/>
      <c r="RFO14" s="687"/>
      <c r="RFP14" s="687"/>
      <c r="RFQ14" s="687"/>
      <c r="RFR14" s="687"/>
      <c r="RFS14" s="687"/>
      <c r="RFT14" s="687"/>
      <c r="RFU14" s="687"/>
      <c r="RFV14" s="687"/>
      <c r="RFW14" s="687"/>
      <c r="RFX14" s="687"/>
      <c r="RFY14" s="687"/>
      <c r="RFZ14" s="687"/>
      <c r="RGA14" s="687"/>
      <c r="RGB14" s="687"/>
      <c r="RGC14" s="687"/>
      <c r="RGD14" s="687"/>
      <c r="RGE14" s="687"/>
      <c r="RGF14" s="687"/>
      <c r="RGG14" s="687"/>
      <c r="RGH14" s="687"/>
      <c r="RGI14" s="687"/>
      <c r="RGJ14" s="687"/>
      <c r="RGK14" s="687"/>
      <c r="RGL14" s="687"/>
      <c r="RGM14" s="687"/>
      <c r="RGN14" s="687"/>
      <c r="RGO14" s="687"/>
      <c r="RGP14" s="687"/>
      <c r="RGQ14" s="687"/>
      <c r="RGR14" s="687"/>
      <c r="RGS14" s="687"/>
      <c r="RGT14" s="687"/>
      <c r="RGU14" s="687"/>
      <c r="RGV14" s="687"/>
      <c r="RGW14" s="687"/>
      <c r="RGX14" s="687"/>
      <c r="RGY14" s="687"/>
      <c r="RGZ14" s="687"/>
      <c r="RHA14" s="687"/>
      <c r="RHB14" s="687"/>
      <c r="RHC14" s="687"/>
      <c r="RHD14" s="687"/>
      <c r="RHE14" s="687"/>
      <c r="RHF14" s="687"/>
      <c r="RHG14" s="687"/>
      <c r="RHH14" s="687"/>
      <c r="RHI14" s="687"/>
      <c r="RHJ14" s="687"/>
      <c r="RHK14" s="687"/>
      <c r="RHL14" s="687"/>
      <c r="RHM14" s="687"/>
      <c r="RHN14" s="687"/>
      <c r="RHO14" s="687"/>
      <c r="RHP14" s="687"/>
      <c r="RHQ14" s="687"/>
      <c r="RHR14" s="687"/>
      <c r="RHS14" s="687"/>
      <c r="RHT14" s="687"/>
      <c r="RHU14" s="687"/>
      <c r="RHV14" s="687"/>
      <c r="RHW14" s="687"/>
      <c r="RHX14" s="687"/>
      <c r="RHY14" s="687"/>
      <c r="RHZ14" s="687"/>
      <c r="RIA14" s="687"/>
      <c r="RIB14" s="687"/>
      <c r="RIC14" s="687"/>
      <c r="RID14" s="687"/>
      <c r="RIE14" s="687"/>
      <c r="RIF14" s="687"/>
      <c r="RIG14" s="687"/>
      <c r="RIH14" s="687"/>
      <c r="RII14" s="687"/>
      <c r="RIJ14" s="687"/>
      <c r="RIK14" s="687"/>
      <c r="RIL14" s="687"/>
      <c r="RIM14" s="687"/>
      <c r="RIN14" s="687"/>
      <c r="RIO14" s="687"/>
      <c r="RIP14" s="687"/>
      <c r="RIQ14" s="687"/>
      <c r="RIR14" s="687"/>
      <c r="RIS14" s="687"/>
      <c r="RIT14" s="687"/>
      <c r="RIU14" s="687"/>
      <c r="RIV14" s="687"/>
      <c r="RIW14" s="687"/>
      <c r="RIX14" s="687"/>
      <c r="RIY14" s="687"/>
      <c r="RIZ14" s="687"/>
      <c r="RJA14" s="687"/>
      <c r="RJB14" s="687"/>
      <c r="RJC14" s="687"/>
      <c r="RJD14" s="687"/>
      <c r="RJE14" s="687"/>
      <c r="RJF14" s="687"/>
      <c r="RJG14" s="687"/>
      <c r="RJH14" s="687"/>
      <c r="RJI14" s="687"/>
      <c r="RJJ14" s="687"/>
      <c r="RJK14" s="687"/>
      <c r="RJL14" s="687"/>
      <c r="RJM14" s="687"/>
      <c r="RJN14" s="687"/>
      <c r="RJO14" s="687"/>
      <c r="RJP14" s="687"/>
      <c r="RJQ14" s="687"/>
      <c r="RJR14" s="687"/>
      <c r="RJS14" s="687"/>
      <c r="RJT14" s="687"/>
      <c r="RJU14" s="687"/>
      <c r="RJV14" s="687"/>
      <c r="RJW14" s="687"/>
      <c r="RJX14" s="687"/>
      <c r="RJY14" s="687"/>
      <c r="RJZ14" s="687"/>
      <c r="RKA14" s="687"/>
      <c r="RKB14" s="687"/>
      <c r="RKC14" s="687"/>
      <c r="RKD14" s="687"/>
      <c r="RKE14" s="687"/>
      <c r="RKF14" s="687"/>
      <c r="RKG14" s="687"/>
      <c r="RKH14" s="687"/>
      <c r="RKI14" s="687"/>
      <c r="RKJ14" s="687"/>
      <c r="RKK14" s="687"/>
      <c r="RKL14" s="687"/>
      <c r="RKM14" s="687"/>
      <c r="RKN14" s="687"/>
      <c r="RKO14" s="687"/>
      <c r="RKP14" s="687"/>
      <c r="RKQ14" s="687"/>
      <c r="RKR14" s="687"/>
      <c r="RKS14" s="687"/>
      <c r="RKT14" s="687"/>
      <c r="RKU14" s="687"/>
      <c r="RKV14" s="687"/>
      <c r="RKW14" s="687"/>
      <c r="RKX14" s="687"/>
      <c r="RKY14" s="687"/>
      <c r="RKZ14" s="687"/>
      <c r="RLA14" s="687"/>
      <c r="RLB14" s="687"/>
      <c r="RLC14" s="687"/>
      <c r="RLD14" s="687"/>
      <c r="RLE14" s="687"/>
      <c r="RLF14" s="687"/>
      <c r="RLG14" s="687"/>
      <c r="RLH14" s="687"/>
      <c r="RLI14" s="687"/>
      <c r="RLJ14" s="687"/>
      <c r="RLK14" s="687"/>
      <c r="RLL14" s="687"/>
      <c r="RLM14" s="687"/>
      <c r="RLN14" s="687"/>
      <c r="RLO14" s="687"/>
      <c r="RLP14" s="687"/>
      <c r="RLQ14" s="687"/>
      <c r="RLR14" s="687"/>
      <c r="RLS14" s="687"/>
      <c r="RLT14" s="687"/>
      <c r="RLU14" s="687"/>
      <c r="RLV14" s="687"/>
      <c r="RLW14" s="687"/>
      <c r="RLX14" s="687"/>
      <c r="RLY14" s="687"/>
      <c r="RLZ14" s="687"/>
      <c r="RMA14" s="687"/>
      <c r="RMB14" s="687"/>
      <c r="RMC14" s="687"/>
      <c r="RMD14" s="687"/>
      <c r="RME14" s="687"/>
      <c r="RMF14" s="687"/>
      <c r="RMG14" s="687"/>
      <c r="RMH14" s="687"/>
      <c r="RMI14" s="687"/>
      <c r="RMJ14" s="687"/>
      <c r="RMK14" s="687"/>
      <c r="RML14" s="687"/>
      <c r="RMM14" s="687"/>
      <c r="RMN14" s="687"/>
      <c r="RMO14" s="687"/>
      <c r="RMP14" s="687"/>
      <c r="RMQ14" s="687"/>
      <c r="RMR14" s="687"/>
      <c r="RMS14" s="687"/>
      <c r="RMT14" s="687"/>
      <c r="RMU14" s="687"/>
      <c r="RMV14" s="687"/>
      <c r="RMW14" s="687"/>
      <c r="RMX14" s="687"/>
      <c r="RMY14" s="687"/>
      <c r="RMZ14" s="687"/>
      <c r="RNA14" s="687"/>
      <c r="RNB14" s="687"/>
      <c r="RNC14" s="687"/>
      <c r="RND14" s="687"/>
      <c r="RNE14" s="687"/>
      <c r="RNF14" s="687"/>
      <c r="RNG14" s="687"/>
      <c r="RNH14" s="687"/>
      <c r="RNI14" s="687"/>
      <c r="RNJ14" s="687"/>
      <c r="RNK14" s="687"/>
      <c r="RNL14" s="687"/>
      <c r="RNM14" s="687"/>
      <c r="RNN14" s="687"/>
      <c r="RNO14" s="687"/>
      <c r="RNP14" s="687"/>
      <c r="RNQ14" s="687"/>
      <c r="RNR14" s="687"/>
      <c r="RNS14" s="687"/>
      <c r="RNT14" s="687"/>
      <c r="RNU14" s="687"/>
      <c r="RNV14" s="687"/>
      <c r="RNW14" s="687"/>
      <c r="RNX14" s="687"/>
      <c r="RNY14" s="687"/>
      <c r="RNZ14" s="687"/>
      <c r="ROA14" s="687"/>
      <c r="ROB14" s="687"/>
      <c r="ROC14" s="687"/>
      <c r="ROD14" s="687"/>
      <c r="ROE14" s="687"/>
      <c r="ROF14" s="687"/>
      <c r="ROG14" s="687"/>
      <c r="ROH14" s="687"/>
      <c r="ROI14" s="687"/>
      <c r="ROJ14" s="687"/>
      <c r="ROK14" s="687"/>
      <c r="ROL14" s="687"/>
      <c r="ROM14" s="687"/>
      <c r="RON14" s="687"/>
      <c r="ROO14" s="687"/>
      <c r="ROP14" s="687"/>
      <c r="ROQ14" s="687"/>
      <c r="ROR14" s="687"/>
      <c r="ROS14" s="687"/>
      <c r="ROT14" s="687"/>
      <c r="ROU14" s="687"/>
      <c r="ROV14" s="687"/>
      <c r="ROW14" s="687"/>
      <c r="ROX14" s="687"/>
      <c r="ROY14" s="687"/>
      <c r="ROZ14" s="687"/>
      <c r="RPA14" s="687"/>
      <c r="RPB14" s="687"/>
      <c r="RPC14" s="687"/>
      <c r="RPD14" s="687"/>
      <c r="RPE14" s="687"/>
      <c r="RPF14" s="687"/>
      <c r="RPG14" s="687"/>
      <c r="RPH14" s="687"/>
      <c r="RPI14" s="687"/>
      <c r="RPJ14" s="687"/>
      <c r="RPK14" s="687"/>
      <c r="RPL14" s="687"/>
      <c r="RPM14" s="687"/>
      <c r="RPN14" s="687"/>
      <c r="RPO14" s="687"/>
      <c r="RPP14" s="687"/>
      <c r="RPQ14" s="687"/>
      <c r="RPR14" s="687"/>
      <c r="RPS14" s="687"/>
      <c r="RPT14" s="687"/>
      <c r="RPU14" s="687"/>
      <c r="RPV14" s="687"/>
      <c r="RPW14" s="687"/>
      <c r="RPX14" s="687"/>
      <c r="RPY14" s="687"/>
      <c r="RPZ14" s="687"/>
      <c r="RQA14" s="687"/>
      <c r="RQB14" s="687"/>
      <c r="RQC14" s="687"/>
      <c r="RQD14" s="687"/>
      <c r="RQE14" s="687"/>
      <c r="RQF14" s="687"/>
      <c r="RQG14" s="687"/>
      <c r="RQH14" s="687"/>
      <c r="RQI14" s="687"/>
      <c r="RQJ14" s="687"/>
      <c r="RQK14" s="687"/>
      <c r="RQL14" s="687"/>
      <c r="RQM14" s="687"/>
      <c r="RQN14" s="687"/>
      <c r="RQO14" s="687"/>
      <c r="RQP14" s="687"/>
      <c r="RQQ14" s="687"/>
      <c r="RQR14" s="687"/>
      <c r="RQS14" s="687"/>
      <c r="RQT14" s="687"/>
      <c r="RQU14" s="687"/>
      <c r="RQV14" s="687"/>
      <c r="RQW14" s="687"/>
      <c r="RQX14" s="687"/>
      <c r="RQY14" s="687"/>
      <c r="RQZ14" s="687"/>
      <c r="RRA14" s="687"/>
      <c r="RRB14" s="687"/>
      <c r="RRC14" s="687"/>
      <c r="RRD14" s="687"/>
      <c r="RRE14" s="687"/>
      <c r="RRF14" s="687"/>
      <c r="RRG14" s="687"/>
      <c r="RRH14" s="687"/>
      <c r="RRI14" s="687"/>
      <c r="RRJ14" s="687"/>
      <c r="RRK14" s="687"/>
      <c r="RRL14" s="687"/>
      <c r="RRM14" s="687"/>
      <c r="RRN14" s="687"/>
      <c r="RRO14" s="687"/>
      <c r="RRP14" s="687"/>
      <c r="RRQ14" s="687"/>
      <c r="RRR14" s="687"/>
      <c r="RRS14" s="687"/>
      <c r="RRT14" s="687"/>
      <c r="RRU14" s="687"/>
      <c r="RRV14" s="687"/>
      <c r="RRW14" s="687"/>
      <c r="RRX14" s="687"/>
      <c r="RRY14" s="687"/>
      <c r="RRZ14" s="687"/>
      <c r="RSA14" s="687"/>
      <c r="RSB14" s="687"/>
      <c r="RSC14" s="687"/>
      <c r="RSD14" s="687"/>
      <c r="RSE14" s="687"/>
      <c r="RSF14" s="687"/>
      <c r="RSG14" s="687"/>
      <c r="RSH14" s="687"/>
      <c r="RSI14" s="687"/>
      <c r="RSJ14" s="687"/>
      <c r="RSK14" s="687"/>
      <c r="RSL14" s="687"/>
      <c r="RSM14" s="687"/>
      <c r="RSN14" s="687"/>
      <c r="RSO14" s="687"/>
      <c r="RSP14" s="687"/>
      <c r="RSQ14" s="687"/>
      <c r="RSR14" s="687"/>
      <c r="RSS14" s="687"/>
      <c r="RST14" s="687"/>
      <c r="RSU14" s="687"/>
      <c r="RSV14" s="687"/>
      <c r="RSW14" s="687"/>
      <c r="RSX14" s="687"/>
      <c r="RSY14" s="687"/>
      <c r="RSZ14" s="687"/>
      <c r="RTA14" s="687"/>
      <c r="RTB14" s="687"/>
      <c r="RTC14" s="687"/>
      <c r="RTD14" s="687"/>
      <c r="RTE14" s="687"/>
      <c r="RTF14" s="687"/>
      <c r="RTG14" s="687"/>
      <c r="RTH14" s="687"/>
      <c r="RTI14" s="687"/>
      <c r="RTJ14" s="687"/>
      <c r="RTK14" s="687"/>
      <c r="RTL14" s="687"/>
      <c r="RTM14" s="687"/>
      <c r="RTN14" s="687"/>
      <c r="RTO14" s="687"/>
      <c r="RTP14" s="687"/>
      <c r="RTQ14" s="687"/>
      <c r="RTR14" s="687"/>
      <c r="RTS14" s="687"/>
      <c r="RTT14" s="687"/>
      <c r="RTU14" s="687"/>
      <c r="RTV14" s="687"/>
      <c r="RTW14" s="687"/>
      <c r="RTX14" s="687"/>
      <c r="RTY14" s="687"/>
      <c r="RTZ14" s="687"/>
      <c r="RUA14" s="687"/>
      <c r="RUB14" s="687"/>
      <c r="RUC14" s="687"/>
      <c r="RUD14" s="687"/>
      <c r="RUE14" s="687"/>
      <c r="RUF14" s="687"/>
      <c r="RUG14" s="687"/>
      <c r="RUH14" s="687"/>
      <c r="RUI14" s="687"/>
      <c r="RUJ14" s="687"/>
      <c r="RUK14" s="687"/>
      <c r="RUL14" s="687"/>
      <c r="RUM14" s="687"/>
      <c r="RUN14" s="687"/>
      <c r="RUO14" s="687"/>
      <c r="RUP14" s="687"/>
      <c r="RUQ14" s="687"/>
      <c r="RUR14" s="687"/>
      <c r="RUS14" s="687"/>
      <c r="RUT14" s="687"/>
      <c r="RUU14" s="687"/>
      <c r="RUV14" s="687"/>
      <c r="RUW14" s="687"/>
      <c r="RUX14" s="687"/>
      <c r="RUY14" s="687"/>
      <c r="RUZ14" s="687"/>
      <c r="RVA14" s="687"/>
      <c r="RVB14" s="687"/>
      <c r="RVC14" s="687"/>
      <c r="RVD14" s="687"/>
      <c r="RVE14" s="687"/>
      <c r="RVF14" s="687"/>
      <c r="RVG14" s="687"/>
      <c r="RVH14" s="687"/>
      <c r="RVI14" s="687"/>
      <c r="RVJ14" s="687"/>
      <c r="RVK14" s="687"/>
      <c r="RVL14" s="687"/>
      <c r="RVM14" s="687"/>
      <c r="RVN14" s="687"/>
      <c r="RVO14" s="687"/>
      <c r="RVP14" s="687"/>
      <c r="RVQ14" s="687"/>
      <c r="RVR14" s="687"/>
      <c r="RVS14" s="687"/>
      <c r="RVT14" s="687"/>
      <c r="RVU14" s="687"/>
      <c r="RVV14" s="687"/>
      <c r="RVW14" s="687"/>
      <c r="RVX14" s="687"/>
      <c r="RVY14" s="687"/>
      <c r="RVZ14" s="687"/>
      <c r="RWA14" s="687"/>
      <c r="RWB14" s="687"/>
      <c r="RWC14" s="687"/>
      <c r="RWD14" s="687"/>
      <c r="RWE14" s="687"/>
      <c r="RWF14" s="687"/>
      <c r="RWG14" s="687"/>
      <c r="RWH14" s="687"/>
      <c r="RWI14" s="687"/>
      <c r="RWJ14" s="687"/>
      <c r="RWK14" s="687"/>
      <c r="RWL14" s="687"/>
      <c r="RWM14" s="687"/>
      <c r="RWN14" s="687"/>
      <c r="RWO14" s="687"/>
      <c r="RWP14" s="687"/>
      <c r="RWQ14" s="687"/>
      <c r="RWR14" s="687"/>
      <c r="RWS14" s="687"/>
      <c r="RWT14" s="687"/>
      <c r="RWU14" s="687"/>
      <c r="RWV14" s="687"/>
      <c r="RWW14" s="687"/>
      <c r="RWX14" s="687"/>
      <c r="RWY14" s="687"/>
      <c r="RWZ14" s="687"/>
      <c r="RXA14" s="687"/>
      <c r="RXB14" s="687"/>
      <c r="RXC14" s="687"/>
      <c r="RXD14" s="687"/>
      <c r="RXE14" s="687"/>
      <c r="RXF14" s="687"/>
      <c r="RXG14" s="687"/>
      <c r="RXH14" s="687"/>
      <c r="RXI14" s="687"/>
      <c r="RXJ14" s="687"/>
      <c r="RXK14" s="687"/>
      <c r="RXL14" s="687"/>
      <c r="RXM14" s="687"/>
      <c r="RXN14" s="687"/>
      <c r="RXO14" s="687"/>
      <c r="RXP14" s="687"/>
      <c r="RXQ14" s="687"/>
      <c r="RXR14" s="687"/>
      <c r="RXS14" s="687"/>
      <c r="RXT14" s="687"/>
      <c r="RXU14" s="687"/>
      <c r="RXV14" s="687"/>
      <c r="RXW14" s="687"/>
      <c r="RXX14" s="687"/>
      <c r="RXY14" s="687"/>
      <c r="RXZ14" s="687"/>
      <c r="RYA14" s="687"/>
      <c r="RYB14" s="687"/>
      <c r="RYC14" s="687"/>
      <c r="RYD14" s="687"/>
      <c r="RYE14" s="687"/>
      <c r="RYF14" s="687"/>
      <c r="RYG14" s="687"/>
      <c r="RYH14" s="687"/>
      <c r="RYI14" s="687"/>
      <c r="RYJ14" s="687"/>
      <c r="RYK14" s="687"/>
      <c r="RYL14" s="687"/>
      <c r="RYM14" s="687"/>
      <c r="RYN14" s="687"/>
      <c r="RYO14" s="687"/>
      <c r="RYP14" s="687"/>
      <c r="RYQ14" s="687"/>
      <c r="RYR14" s="687"/>
      <c r="RYS14" s="687"/>
      <c r="RYT14" s="687"/>
      <c r="RYU14" s="687"/>
      <c r="RYV14" s="687"/>
      <c r="RYW14" s="687"/>
      <c r="RYX14" s="687"/>
      <c r="RYY14" s="687"/>
      <c r="RYZ14" s="687"/>
      <c r="RZA14" s="687"/>
      <c r="RZB14" s="687"/>
      <c r="RZC14" s="687"/>
      <c r="RZD14" s="687"/>
      <c r="RZE14" s="687"/>
      <c r="RZF14" s="687"/>
      <c r="RZG14" s="687"/>
      <c r="RZH14" s="687"/>
      <c r="RZI14" s="687"/>
      <c r="RZJ14" s="687"/>
      <c r="RZK14" s="687"/>
      <c r="RZL14" s="687"/>
      <c r="RZM14" s="687"/>
      <c r="RZN14" s="687"/>
      <c r="RZO14" s="687"/>
      <c r="RZP14" s="687"/>
      <c r="RZQ14" s="687"/>
      <c r="RZR14" s="687"/>
      <c r="RZS14" s="687"/>
      <c r="RZT14" s="687"/>
      <c r="RZU14" s="687"/>
      <c r="RZV14" s="687"/>
      <c r="RZW14" s="687"/>
      <c r="RZX14" s="687"/>
      <c r="RZY14" s="687"/>
      <c r="RZZ14" s="687"/>
      <c r="SAA14" s="687"/>
      <c r="SAB14" s="687"/>
      <c r="SAC14" s="687"/>
      <c r="SAD14" s="687"/>
      <c r="SAE14" s="687"/>
      <c r="SAF14" s="687"/>
      <c r="SAG14" s="687"/>
      <c r="SAH14" s="687"/>
      <c r="SAI14" s="687"/>
      <c r="SAJ14" s="687"/>
      <c r="SAK14" s="687"/>
      <c r="SAL14" s="687"/>
      <c r="SAM14" s="687"/>
      <c r="SAN14" s="687"/>
      <c r="SAO14" s="687"/>
      <c r="SAP14" s="687"/>
      <c r="SAQ14" s="687"/>
      <c r="SAR14" s="687"/>
      <c r="SAS14" s="687"/>
      <c r="SAT14" s="687"/>
      <c r="SAU14" s="687"/>
      <c r="SAV14" s="687"/>
      <c r="SAW14" s="687"/>
      <c r="SAX14" s="687"/>
      <c r="SAY14" s="687"/>
      <c r="SAZ14" s="687"/>
      <c r="SBA14" s="687"/>
      <c r="SBB14" s="687"/>
      <c r="SBC14" s="687"/>
      <c r="SBD14" s="687"/>
      <c r="SBE14" s="687"/>
      <c r="SBF14" s="687"/>
      <c r="SBG14" s="687"/>
      <c r="SBH14" s="687"/>
      <c r="SBI14" s="687"/>
      <c r="SBJ14" s="687"/>
      <c r="SBK14" s="687"/>
      <c r="SBL14" s="687"/>
      <c r="SBM14" s="687"/>
      <c r="SBN14" s="687"/>
      <c r="SBO14" s="687"/>
      <c r="SBP14" s="687"/>
      <c r="SBQ14" s="687"/>
      <c r="SBR14" s="687"/>
      <c r="SBS14" s="687"/>
      <c r="SBT14" s="687"/>
      <c r="SBU14" s="687"/>
      <c r="SBV14" s="687"/>
      <c r="SBW14" s="687"/>
      <c r="SBX14" s="687"/>
      <c r="SBY14" s="687"/>
      <c r="SBZ14" s="687"/>
      <c r="SCA14" s="687"/>
      <c r="SCB14" s="687"/>
      <c r="SCC14" s="687"/>
      <c r="SCD14" s="687"/>
      <c r="SCE14" s="687"/>
      <c r="SCF14" s="687"/>
      <c r="SCG14" s="687"/>
      <c r="SCH14" s="687"/>
      <c r="SCI14" s="687"/>
      <c r="SCJ14" s="687"/>
      <c r="SCK14" s="687"/>
      <c r="SCL14" s="687"/>
      <c r="SCM14" s="687"/>
      <c r="SCN14" s="687"/>
      <c r="SCO14" s="687"/>
      <c r="SCP14" s="687"/>
      <c r="SCQ14" s="687"/>
      <c r="SCR14" s="687"/>
      <c r="SCS14" s="687"/>
      <c r="SCT14" s="687"/>
      <c r="SCU14" s="687"/>
      <c r="SCV14" s="687"/>
      <c r="SCW14" s="687"/>
      <c r="SCX14" s="687"/>
      <c r="SCY14" s="687"/>
      <c r="SCZ14" s="687"/>
      <c r="SDA14" s="687"/>
      <c r="SDB14" s="687"/>
      <c r="SDC14" s="687"/>
      <c r="SDD14" s="687"/>
      <c r="SDE14" s="687"/>
      <c r="SDF14" s="687"/>
      <c r="SDG14" s="687"/>
      <c r="SDH14" s="687"/>
      <c r="SDI14" s="687"/>
      <c r="SDJ14" s="687"/>
      <c r="SDK14" s="687"/>
      <c r="SDL14" s="687"/>
      <c r="SDM14" s="687"/>
      <c r="SDN14" s="687"/>
      <c r="SDO14" s="687"/>
      <c r="SDP14" s="687"/>
      <c r="SDQ14" s="687"/>
      <c r="SDR14" s="687"/>
      <c r="SDS14" s="687"/>
      <c r="SDT14" s="687"/>
      <c r="SDU14" s="687"/>
      <c r="SDV14" s="687"/>
      <c r="SDW14" s="687"/>
      <c r="SDX14" s="687"/>
      <c r="SDY14" s="687"/>
      <c r="SDZ14" s="687"/>
      <c r="SEA14" s="687"/>
      <c r="SEB14" s="687"/>
      <c r="SEC14" s="687"/>
      <c r="SED14" s="687"/>
      <c r="SEE14" s="687"/>
      <c r="SEF14" s="687"/>
      <c r="SEG14" s="687"/>
      <c r="SEH14" s="687"/>
      <c r="SEI14" s="687"/>
      <c r="SEJ14" s="687"/>
      <c r="SEK14" s="687"/>
      <c r="SEL14" s="687"/>
      <c r="SEM14" s="687"/>
      <c r="SEN14" s="687"/>
      <c r="SEO14" s="687"/>
      <c r="SEP14" s="687"/>
      <c r="SEQ14" s="687"/>
      <c r="SER14" s="687"/>
      <c r="SES14" s="687"/>
      <c r="SET14" s="687"/>
      <c r="SEU14" s="687"/>
      <c r="SEV14" s="687"/>
      <c r="SEW14" s="687"/>
      <c r="SEX14" s="687"/>
      <c r="SEY14" s="687"/>
      <c r="SEZ14" s="687"/>
      <c r="SFA14" s="687"/>
      <c r="SFB14" s="687"/>
      <c r="SFC14" s="687"/>
      <c r="SFD14" s="687"/>
      <c r="SFE14" s="687"/>
      <c r="SFF14" s="687"/>
      <c r="SFG14" s="687"/>
      <c r="SFH14" s="687"/>
      <c r="SFI14" s="687"/>
      <c r="SFJ14" s="687"/>
      <c r="SFK14" s="687"/>
      <c r="SFL14" s="687"/>
      <c r="SFM14" s="687"/>
      <c r="SFN14" s="687"/>
      <c r="SFO14" s="687"/>
      <c r="SFP14" s="687"/>
      <c r="SFQ14" s="687"/>
      <c r="SFR14" s="687"/>
      <c r="SFS14" s="687"/>
      <c r="SFT14" s="687"/>
      <c r="SFU14" s="687"/>
      <c r="SFV14" s="687"/>
      <c r="SFW14" s="687"/>
      <c r="SFX14" s="687"/>
      <c r="SFY14" s="687"/>
      <c r="SFZ14" s="687"/>
      <c r="SGA14" s="687"/>
      <c r="SGB14" s="687"/>
      <c r="SGC14" s="687"/>
      <c r="SGD14" s="687"/>
      <c r="SGE14" s="687"/>
      <c r="SGF14" s="687"/>
      <c r="SGG14" s="687"/>
      <c r="SGH14" s="687"/>
      <c r="SGI14" s="687"/>
      <c r="SGJ14" s="687"/>
      <c r="SGK14" s="687"/>
      <c r="SGL14" s="687"/>
      <c r="SGM14" s="687"/>
      <c r="SGN14" s="687"/>
      <c r="SGO14" s="687"/>
      <c r="SGP14" s="687"/>
      <c r="SGQ14" s="687"/>
      <c r="SGR14" s="687"/>
      <c r="SGS14" s="687"/>
      <c r="SGT14" s="687"/>
      <c r="SGU14" s="687"/>
      <c r="SGV14" s="687"/>
      <c r="SGW14" s="687"/>
      <c r="SGX14" s="687"/>
      <c r="SGY14" s="687"/>
      <c r="SGZ14" s="687"/>
      <c r="SHA14" s="687"/>
      <c r="SHB14" s="687"/>
      <c r="SHC14" s="687"/>
      <c r="SHD14" s="687"/>
      <c r="SHE14" s="687"/>
      <c r="SHF14" s="687"/>
      <c r="SHG14" s="687"/>
      <c r="SHH14" s="687"/>
      <c r="SHI14" s="687"/>
      <c r="SHJ14" s="687"/>
      <c r="SHK14" s="687"/>
      <c r="SHL14" s="687"/>
      <c r="SHM14" s="687"/>
      <c r="SHN14" s="687"/>
      <c r="SHO14" s="687"/>
      <c r="SHP14" s="687"/>
      <c r="SHQ14" s="687"/>
      <c r="SHR14" s="687"/>
      <c r="SHS14" s="687"/>
      <c r="SHT14" s="687"/>
      <c r="SHU14" s="687"/>
      <c r="SHV14" s="687"/>
      <c r="SHW14" s="687"/>
      <c r="SHX14" s="687"/>
      <c r="SHY14" s="687"/>
      <c r="SHZ14" s="687"/>
      <c r="SIA14" s="687"/>
      <c r="SIB14" s="687"/>
      <c r="SIC14" s="687"/>
      <c r="SID14" s="687"/>
      <c r="SIE14" s="687"/>
      <c r="SIF14" s="687"/>
      <c r="SIG14" s="687"/>
      <c r="SIH14" s="687"/>
      <c r="SII14" s="687"/>
      <c r="SIJ14" s="687"/>
      <c r="SIK14" s="687"/>
      <c r="SIL14" s="687"/>
      <c r="SIM14" s="687"/>
      <c r="SIN14" s="687"/>
      <c r="SIO14" s="687"/>
      <c r="SIP14" s="687"/>
      <c r="SIQ14" s="687"/>
      <c r="SIR14" s="687"/>
      <c r="SIS14" s="687"/>
      <c r="SIT14" s="687"/>
      <c r="SIU14" s="687"/>
      <c r="SIV14" s="687"/>
      <c r="SIW14" s="687"/>
      <c r="SIX14" s="687"/>
      <c r="SIY14" s="687"/>
      <c r="SIZ14" s="687"/>
      <c r="SJA14" s="687"/>
      <c r="SJB14" s="687"/>
      <c r="SJC14" s="687"/>
      <c r="SJD14" s="687"/>
      <c r="SJE14" s="687"/>
      <c r="SJF14" s="687"/>
      <c r="SJG14" s="687"/>
      <c r="SJH14" s="687"/>
      <c r="SJI14" s="687"/>
      <c r="SJJ14" s="687"/>
      <c r="SJK14" s="687"/>
      <c r="SJL14" s="687"/>
      <c r="SJM14" s="687"/>
      <c r="SJN14" s="687"/>
      <c r="SJO14" s="687"/>
      <c r="SJP14" s="687"/>
      <c r="SJQ14" s="687"/>
      <c r="SJR14" s="687"/>
      <c r="SJS14" s="687"/>
      <c r="SJT14" s="687"/>
      <c r="SJU14" s="687"/>
      <c r="SJV14" s="687"/>
      <c r="SJW14" s="687"/>
      <c r="SJX14" s="687"/>
      <c r="SJY14" s="687"/>
      <c r="SJZ14" s="687"/>
      <c r="SKA14" s="687"/>
      <c r="SKB14" s="687"/>
      <c r="SKC14" s="687"/>
      <c r="SKD14" s="687"/>
      <c r="SKE14" s="687"/>
      <c r="SKF14" s="687"/>
      <c r="SKG14" s="687"/>
      <c r="SKH14" s="687"/>
      <c r="SKI14" s="687"/>
      <c r="SKJ14" s="687"/>
      <c r="SKK14" s="687"/>
      <c r="SKL14" s="687"/>
      <c r="SKM14" s="687"/>
      <c r="SKN14" s="687"/>
      <c r="SKO14" s="687"/>
      <c r="SKP14" s="687"/>
      <c r="SKQ14" s="687"/>
      <c r="SKR14" s="687"/>
      <c r="SKS14" s="687"/>
      <c r="SKT14" s="687"/>
      <c r="SKU14" s="687"/>
      <c r="SKV14" s="687"/>
      <c r="SKW14" s="687"/>
      <c r="SKX14" s="687"/>
      <c r="SKY14" s="687"/>
      <c r="SKZ14" s="687"/>
      <c r="SLA14" s="687"/>
      <c r="SLB14" s="687"/>
      <c r="SLC14" s="687"/>
      <c r="SLD14" s="687"/>
      <c r="SLE14" s="687"/>
      <c r="SLF14" s="687"/>
      <c r="SLG14" s="687"/>
      <c r="SLH14" s="687"/>
      <c r="SLI14" s="687"/>
      <c r="SLJ14" s="687"/>
      <c r="SLK14" s="687"/>
      <c r="SLL14" s="687"/>
      <c r="SLM14" s="687"/>
      <c r="SLN14" s="687"/>
      <c r="SLO14" s="687"/>
      <c r="SLP14" s="687"/>
      <c r="SLQ14" s="687"/>
      <c r="SLR14" s="687"/>
      <c r="SLS14" s="687"/>
      <c r="SLT14" s="687"/>
      <c r="SLU14" s="687"/>
      <c r="SLV14" s="687"/>
      <c r="SLW14" s="687"/>
      <c r="SLX14" s="687"/>
      <c r="SLY14" s="687"/>
      <c r="SLZ14" s="687"/>
      <c r="SMA14" s="687"/>
      <c r="SMB14" s="687"/>
      <c r="SMC14" s="687"/>
      <c r="SMD14" s="687"/>
      <c r="SME14" s="687"/>
      <c r="SMF14" s="687"/>
      <c r="SMG14" s="687"/>
      <c r="SMH14" s="687"/>
      <c r="SMI14" s="687"/>
      <c r="SMJ14" s="687"/>
      <c r="SMK14" s="687"/>
      <c r="SML14" s="687"/>
      <c r="SMM14" s="687"/>
      <c r="SMN14" s="687"/>
      <c r="SMO14" s="687"/>
      <c r="SMP14" s="687"/>
      <c r="SMQ14" s="687"/>
      <c r="SMR14" s="687"/>
      <c r="SMS14" s="687"/>
      <c r="SMT14" s="687"/>
      <c r="SMU14" s="687"/>
      <c r="SMV14" s="687"/>
      <c r="SMW14" s="687"/>
      <c r="SMX14" s="687"/>
      <c r="SMY14" s="687"/>
      <c r="SMZ14" s="687"/>
      <c r="SNA14" s="687"/>
      <c r="SNB14" s="687"/>
      <c r="SNC14" s="687"/>
      <c r="SND14" s="687"/>
      <c r="SNE14" s="687"/>
      <c r="SNF14" s="687"/>
      <c r="SNG14" s="687"/>
      <c r="SNH14" s="687"/>
      <c r="SNI14" s="687"/>
      <c r="SNJ14" s="687"/>
      <c r="SNK14" s="687"/>
      <c r="SNL14" s="687"/>
      <c r="SNM14" s="687"/>
      <c r="SNN14" s="687"/>
      <c r="SNO14" s="687"/>
      <c r="SNP14" s="687"/>
      <c r="SNQ14" s="687"/>
      <c r="SNR14" s="687"/>
      <c r="SNS14" s="687"/>
      <c r="SNT14" s="687"/>
      <c r="SNU14" s="687"/>
      <c r="SNV14" s="687"/>
      <c r="SNW14" s="687"/>
      <c r="SNX14" s="687"/>
      <c r="SNY14" s="687"/>
      <c r="SNZ14" s="687"/>
      <c r="SOA14" s="687"/>
      <c r="SOB14" s="687"/>
      <c r="SOC14" s="687"/>
      <c r="SOD14" s="687"/>
      <c r="SOE14" s="687"/>
      <c r="SOF14" s="687"/>
      <c r="SOG14" s="687"/>
      <c r="SOH14" s="687"/>
      <c r="SOI14" s="687"/>
      <c r="SOJ14" s="687"/>
      <c r="SOK14" s="687"/>
      <c r="SOL14" s="687"/>
      <c r="SOM14" s="687"/>
      <c r="SON14" s="687"/>
      <c r="SOO14" s="687"/>
      <c r="SOP14" s="687"/>
      <c r="SOQ14" s="687"/>
      <c r="SOR14" s="687"/>
      <c r="SOS14" s="687"/>
      <c r="SOT14" s="687"/>
      <c r="SOU14" s="687"/>
      <c r="SOV14" s="687"/>
      <c r="SOW14" s="687"/>
      <c r="SOX14" s="687"/>
      <c r="SOY14" s="687"/>
      <c r="SOZ14" s="687"/>
      <c r="SPA14" s="687"/>
      <c r="SPB14" s="687"/>
      <c r="SPC14" s="687"/>
      <c r="SPD14" s="687"/>
      <c r="SPE14" s="687"/>
      <c r="SPF14" s="687"/>
      <c r="SPG14" s="687"/>
      <c r="SPH14" s="687"/>
      <c r="SPI14" s="687"/>
      <c r="SPJ14" s="687"/>
      <c r="SPK14" s="687"/>
      <c r="SPL14" s="687"/>
      <c r="SPM14" s="687"/>
      <c r="SPN14" s="687"/>
      <c r="SPO14" s="687"/>
      <c r="SPP14" s="687"/>
      <c r="SPQ14" s="687"/>
      <c r="SPR14" s="687"/>
      <c r="SPS14" s="687"/>
      <c r="SPT14" s="687"/>
      <c r="SPU14" s="687"/>
      <c r="SPV14" s="687"/>
      <c r="SPW14" s="687"/>
      <c r="SPX14" s="687"/>
      <c r="SPY14" s="687"/>
      <c r="SPZ14" s="687"/>
      <c r="SQA14" s="687"/>
      <c r="SQB14" s="687"/>
      <c r="SQC14" s="687"/>
      <c r="SQD14" s="687"/>
      <c r="SQE14" s="687"/>
      <c r="SQF14" s="687"/>
      <c r="SQG14" s="687"/>
      <c r="SQH14" s="687"/>
      <c r="SQI14" s="687"/>
      <c r="SQJ14" s="687"/>
      <c r="SQK14" s="687"/>
      <c r="SQL14" s="687"/>
      <c r="SQM14" s="687"/>
      <c r="SQN14" s="687"/>
      <c r="SQO14" s="687"/>
      <c r="SQP14" s="687"/>
      <c r="SQQ14" s="687"/>
      <c r="SQR14" s="687"/>
      <c r="SQS14" s="687"/>
      <c r="SQT14" s="687"/>
      <c r="SQU14" s="687"/>
      <c r="SQV14" s="687"/>
      <c r="SQW14" s="687"/>
      <c r="SQX14" s="687"/>
      <c r="SQY14" s="687"/>
      <c r="SQZ14" s="687"/>
      <c r="SRA14" s="687"/>
      <c r="SRB14" s="687"/>
      <c r="SRC14" s="687"/>
      <c r="SRD14" s="687"/>
      <c r="SRE14" s="687"/>
      <c r="SRF14" s="687"/>
      <c r="SRG14" s="687"/>
      <c r="SRH14" s="687"/>
      <c r="SRI14" s="687"/>
      <c r="SRJ14" s="687"/>
      <c r="SRK14" s="687"/>
      <c r="SRL14" s="687"/>
      <c r="SRM14" s="687"/>
      <c r="SRN14" s="687"/>
      <c r="SRO14" s="687"/>
      <c r="SRP14" s="687"/>
      <c r="SRQ14" s="687"/>
      <c r="SRR14" s="687"/>
      <c r="SRS14" s="687"/>
      <c r="SRT14" s="687"/>
      <c r="SRU14" s="687"/>
      <c r="SRV14" s="687"/>
      <c r="SRW14" s="687"/>
      <c r="SRX14" s="687"/>
      <c r="SRY14" s="687"/>
      <c r="SRZ14" s="687"/>
      <c r="SSA14" s="687"/>
      <c r="SSB14" s="687"/>
      <c r="SSC14" s="687"/>
      <c r="SSD14" s="687"/>
      <c r="SSE14" s="687"/>
      <c r="SSF14" s="687"/>
      <c r="SSG14" s="687"/>
      <c r="SSH14" s="687"/>
      <c r="SSI14" s="687"/>
      <c r="SSJ14" s="687"/>
      <c r="SSK14" s="687"/>
      <c r="SSL14" s="687"/>
      <c r="SSM14" s="687"/>
      <c r="SSN14" s="687"/>
      <c r="SSO14" s="687"/>
      <c r="SSP14" s="687"/>
      <c r="SSQ14" s="687"/>
      <c r="SSR14" s="687"/>
      <c r="SSS14" s="687"/>
      <c r="SST14" s="687"/>
      <c r="SSU14" s="687"/>
      <c r="SSV14" s="687"/>
      <c r="SSW14" s="687"/>
      <c r="SSX14" s="687"/>
      <c r="SSY14" s="687"/>
      <c r="SSZ14" s="687"/>
      <c r="STA14" s="687"/>
      <c r="STB14" s="687"/>
      <c r="STC14" s="687"/>
      <c r="STD14" s="687"/>
      <c r="STE14" s="687"/>
      <c r="STF14" s="687"/>
      <c r="STG14" s="687"/>
      <c r="STH14" s="687"/>
      <c r="STI14" s="687"/>
      <c r="STJ14" s="687"/>
      <c r="STK14" s="687"/>
      <c r="STL14" s="687"/>
      <c r="STM14" s="687"/>
      <c r="STN14" s="687"/>
      <c r="STO14" s="687"/>
      <c r="STP14" s="687"/>
      <c r="STQ14" s="687"/>
      <c r="STR14" s="687"/>
      <c r="STS14" s="687"/>
      <c r="STT14" s="687"/>
      <c r="STU14" s="687"/>
      <c r="STV14" s="687"/>
      <c r="STW14" s="687"/>
      <c r="STX14" s="687"/>
      <c r="STY14" s="687"/>
      <c r="STZ14" s="687"/>
      <c r="SUA14" s="687"/>
      <c r="SUB14" s="687"/>
      <c r="SUC14" s="687"/>
      <c r="SUD14" s="687"/>
      <c r="SUE14" s="687"/>
      <c r="SUF14" s="687"/>
      <c r="SUG14" s="687"/>
      <c r="SUH14" s="687"/>
      <c r="SUI14" s="687"/>
      <c r="SUJ14" s="687"/>
      <c r="SUK14" s="687"/>
      <c r="SUL14" s="687"/>
      <c r="SUM14" s="687"/>
      <c r="SUN14" s="687"/>
      <c r="SUO14" s="687"/>
      <c r="SUP14" s="687"/>
      <c r="SUQ14" s="687"/>
      <c r="SUR14" s="687"/>
      <c r="SUS14" s="687"/>
      <c r="SUT14" s="687"/>
      <c r="SUU14" s="687"/>
      <c r="SUV14" s="687"/>
      <c r="SUW14" s="687"/>
      <c r="SUX14" s="687"/>
      <c r="SUY14" s="687"/>
      <c r="SUZ14" s="687"/>
      <c r="SVA14" s="687"/>
      <c r="SVB14" s="687"/>
      <c r="SVC14" s="687"/>
      <c r="SVD14" s="687"/>
      <c r="SVE14" s="687"/>
      <c r="SVF14" s="687"/>
      <c r="SVG14" s="687"/>
      <c r="SVH14" s="687"/>
      <c r="SVI14" s="687"/>
      <c r="SVJ14" s="687"/>
      <c r="SVK14" s="687"/>
      <c r="SVL14" s="687"/>
      <c r="SVM14" s="687"/>
      <c r="SVN14" s="687"/>
      <c r="SVO14" s="687"/>
      <c r="SVP14" s="687"/>
      <c r="SVQ14" s="687"/>
      <c r="SVR14" s="687"/>
      <c r="SVS14" s="687"/>
      <c r="SVT14" s="687"/>
      <c r="SVU14" s="687"/>
      <c r="SVV14" s="687"/>
      <c r="SVW14" s="687"/>
      <c r="SVX14" s="687"/>
      <c r="SVY14" s="687"/>
      <c r="SVZ14" s="687"/>
      <c r="SWA14" s="687"/>
      <c r="SWB14" s="687"/>
      <c r="SWC14" s="687"/>
      <c r="SWD14" s="687"/>
      <c r="SWE14" s="687"/>
      <c r="SWF14" s="687"/>
      <c r="SWG14" s="687"/>
      <c r="SWH14" s="687"/>
      <c r="SWI14" s="687"/>
      <c r="SWJ14" s="687"/>
      <c r="SWK14" s="687"/>
      <c r="SWL14" s="687"/>
      <c r="SWM14" s="687"/>
      <c r="SWN14" s="687"/>
      <c r="SWO14" s="687"/>
      <c r="SWP14" s="687"/>
      <c r="SWQ14" s="687"/>
      <c r="SWR14" s="687"/>
      <c r="SWS14" s="687"/>
      <c r="SWT14" s="687"/>
      <c r="SWU14" s="687"/>
      <c r="SWV14" s="687"/>
      <c r="SWW14" s="687"/>
      <c r="SWX14" s="687"/>
      <c r="SWY14" s="687"/>
      <c r="SWZ14" s="687"/>
      <c r="SXA14" s="687"/>
      <c r="SXB14" s="687"/>
      <c r="SXC14" s="687"/>
      <c r="SXD14" s="687"/>
      <c r="SXE14" s="687"/>
      <c r="SXF14" s="687"/>
      <c r="SXG14" s="687"/>
      <c r="SXH14" s="687"/>
      <c r="SXI14" s="687"/>
      <c r="SXJ14" s="687"/>
      <c r="SXK14" s="687"/>
      <c r="SXL14" s="687"/>
      <c r="SXM14" s="687"/>
      <c r="SXN14" s="687"/>
      <c r="SXO14" s="687"/>
      <c r="SXP14" s="687"/>
      <c r="SXQ14" s="687"/>
      <c r="SXR14" s="687"/>
      <c r="SXS14" s="687"/>
      <c r="SXT14" s="687"/>
      <c r="SXU14" s="687"/>
      <c r="SXV14" s="687"/>
      <c r="SXW14" s="687"/>
      <c r="SXX14" s="687"/>
      <c r="SXY14" s="687"/>
      <c r="SXZ14" s="687"/>
      <c r="SYA14" s="687"/>
      <c r="SYB14" s="687"/>
      <c r="SYC14" s="687"/>
      <c r="SYD14" s="687"/>
      <c r="SYE14" s="687"/>
      <c r="SYF14" s="687"/>
      <c r="SYG14" s="687"/>
      <c r="SYH14" s="687"/>
      <c r="SYI14" s="687"/>
      <c r="SYJ14" s="687"/>
      <c r="SYK14" s="687"/>
      <c r="SYL14" s="687"/>
      <c r="SYM14" s="687"/>
      <c r="SYN14" s="687"/>
      <c r="SYO14" s="687"/>
      <c r="SYP14" s="687"/>
      <c r="SYQ14" s="687"/>
      <c r="SYR14" s="687"/>
      <c r="SYS14" s="687"/>
      <c r="SYT14" s="687"/>
      <c r="SYU14" s="687"/>
      <c r="SYV14" s="687"/>
      <c r="SYW14" s="687"/>
      <c r="SYX14" s="687"/>
      <c r="SYY14" s="687"/>
      <c r="SYZ14" s="687"/>
      <c r="SZA14" s="687"/>
      <c r="SZB14" s="687"/>
      <c r="SZC14" s="687"/>
      <c r="SZD14" s="687"/>
      <c r="SZE14" s="687"/>
      <c r="SZF14" s="687"/>
      <c r="SZG14" s="687"/>
      <c r="SZH14" s="687"/>
      <c r="SZI14" s="687"/>
      <c r="SZJ14" s="687"/>
      <c r="SZK14" s="687"/>
      <c r="SZL14" s="687"/>
      <c r="SZM14" s="687"/>
      <c r="SZN14" s="687"/>
      <c r="SZO14" s="687"/>
      <c r="SZP14" s="687"/>
      <c r="SZQ14" s="687"/>
      <c r="SZR14" s="687"/>
      <c r="SZS14" s="687"/>
      <c r="SZT14" s="687"/>
      <c r="SZU14" s="687"/>
      <c r="SZV14" s="687"/>
      <c r="SZW14" s="687"/>
      <c r="SZX14" s="687"/>
      <c r="SZY14" s="687"/>
      <c r="SZZ14" s="687"/>
      <c r="TAA14" s="687"/>
      <c r="TAB14" s="687"/>
      <c r="TAC14" s="687"/>
      <c r="TAD14" s="687"/>
      <c r="TAE14" s="687"/>
      <c r="TAF14" s="687"/>
      <c r="TAG14" s="687"/>
      <c r="TAH14" s="687"/>
      <c r="TAI14" s="687"/>
      <c r="TAJ14" s="687"/>
      <c r="TAK14" s="687"/>
      <c r="TAL14" s="687"/>
      <c r="TAM14" s="687"/>
      <c r="TAN14" s="687"/>
      <c r="TAO14" s="687"/>
      <c r="TAP14" s="687"/>
      <c r="TAQ14" s="687"/>
      <c r="TAR14" s="687"/>
      <c r="TAS14" s="687"/>
      <c r="TAT14" s="687"/>
      <c r="TAU14" s="687"/>
      <c r="TAV14" s="687"/>
      <c r="TAW14" s="687"/>
      <c r="TAX14" s="687"/>
      <c r="TAY14" s="687"/>
      <c r="TAZ14" s="687"/>
      <c r="TBA14" s="687"/>
      <c r="TBB14" s="687"/>
      <c r="TBC14" s="687"/>
      <c r="TBD14" s="687"/>
      <c r="TBE14" s="687"/>
      <c r="TBF14" s="687"/>
      <c r="TBG14" s="687"/>
      <c r="TBH14" s="687"/>
      <c r="TBI14" s="687"/>
      <c r="TBJ14" s="687"/>
      <c r="TBK14" s="687"/>
      <c r="TBL14" s="687"/>
      <c r="TBM14" s="687"/>
      <c r="TBN14" s="687"/>
      <c r="TBO14" s="687"/>
      <c r="TBP14" s="687"/>
      <c r="TBQ14" s="687"/>
      <c r="TBR14" s="687"/>
      <c r="TBS14" s="687"/>
      <c r="TBT14" s="687"/>
      <c r="TBU14" s="687"/>
      <c r="TBV14" s="687"/>
      <c r="TBW14" s="687"/>
      <c r="TBX14" s="687"/>
      <c r="TBY14" s="687"/>
      <c r="TBZ14" s="687"/>
      <c r="TCA14" s="687"/>
      <c r="TCB14" s="687"/>
      <c r="TCC14" s="687"/>
      <c r="TCD14" s="687"/>
      <c r="TCE14" s="687"/>
      <c r="TCF14" s="687"/>
      <c r="TCG14" s="687"/>
      <c r="TCH14" s="687"/>
      <c r="TCI14" s="687"/>
      <c r="TCJ14" s="687"/>
      <c r="TCK14" s="687"/>
      <c r="TCL14" s="687"/>
      <c r="TCM14" s="687"/>
      <c r="TCN14" s="687"/>
      <c r="TCO14" s="687"/>
      <c r="TCP14" s="687"/>
      <c r="TCQ14" s="687"/>
      <c r="TCR14" s="687"/>
      <c r="TCS14" s="687"/>
      <c r="TCT14" s="687"/>
      <c r="TCU14" s="687"/>
      <c r="TCV14" s="687"/>
      <c r="TCW14" s="687"/>
      <c r="TCX14" s="687"/>
      <c r="TCY14" s="687"/>
      <c r="TCZ14" s="687"/>
      <c r="TDA14" s="687"/>
      <c r="TDB14" s="687"/>
      <c r="TDC14" s="687"/>
      <c r="TDD14" s="687"/>
      <c r="TDE14" s="687"/>
      <c r="TDF14" s="687"/>
      <c r="TDG14" s="687"/>
      <c r="TDH14" s="687"/>
      <c r="TDI14" s="687"/>
      <c r="TDJ14" s="687"/>
      <c r="TDK14" s="687"/>
      <c r="TDL14" s="687"/>
      <c r="TDM14" s="687"/>
      <c r="TDN14" s="687"/>
      <c r="TDO14" s="687"/>
      <c r="TDP14" s="687"/>
      <c r="TDQ14" s="687"/>
      <c r="TDR14" s="687"/>
      <c r="TDS14" s="687"/>
      <c r="TDT14" s="687"/>
      <c r="TDU14" s="687"/>
      <c r="TDV14" s="687"/>
      <c r="TDW14" s="687"/>
      <c r="TDX14" s="687"/>
      <c r="TDY14" s="687"/>
      <c r="TDZ14" s="687"/>
      <c r="TEA14" s="687"/>
      <c r="TEB14" s="687"/>
      <c r="TEC14" s="687"/>
      <c r="TED14" s="687"/>
      <c r="TEE14" s="687"/>
      <c r="TEF14" s="687"/>
      <c r="TEG14" s="687"/>
      <c r="TEH14" s="687"/>
      <c r="TEI14" s="687"/>
      <c r="TEJ14" s="687"/>
      <c r="TEK14" s="687"/>
      <c r="TEL14" s="687"/>
      <c r="TEM14" s="687"/>
      <c r="TEN14" s="687"/>
      <c r="TEO14" s="687"/>
      <c r="TEP14" s="687"/>
      <c r="TEQ14" s="687"/>
      <c r="TER14" s="687"/>
      <c r="TES14" s="687"/>
      <c r="TET14" s="687"/>
      <c r="TEU14" s="687"/>
      <c r="TEV14" s="687"/>
      <c r="TEW14" s="687"/>
      <c r="TEX14" s="687"/>
      <c r="TEY14" s="687"/>
      <c r="TEZ14" s="687"/>
      <c r="TFA14" s="687"/>
      <c r="TFB14" s="687"/>
      <c r="TFC14" s="687"/>
      <c r="TFD14" s="687"/>
      <c r="TFE14" s="687"/>
      <c r="TFF14" s="687"/>
      <c r="TFG14" s="687"/>
      <c r="TFH14" s="687"/>
      <c r="TFI14" s="687"/>
      <c r="TFJ14" s="687"/>
      <c r="TFK14" s="687"/>
      <c r="TFL14" s="687"/>
      <c r="TFM14" s="687"/>
      <c r="TFN14" s="687"/>
      <c r="TFO14" s="687"/>
      <c r="TFP14" s="687"/>
      <c r="TFQ14" s="687"/>
      <c r="TFR14" s="687"/>
      <c r="TFS14" s="687"/>
      <c r="TFT14" s="687"/>
      <c r="TFU14" s="687"/>
      <c r="TFV14" s="687"/>
      <c r="TFW14" s="687"/>
      <c r="TFX14" s="687"/>
      <c r="TFY14" s="687"/>
      <c r="TFZ14" s="687"/>
      <c r="TGA14" s="687"/>
      <c r="TGB14" s="687"/>
      <c r="TGC14" s="687"/>
      <c r="TGD14" s="687"/>
      <c r="TGE14" s="687"/>
      <c r="TGF14" s="687"/>
      <c r="TGG14" s="687"/>
      <c r="TGH14" s="687"/>
      <c r="TGI14" s="687"/>
      <c r="TGJ14" s="687"/>
      <c r="TGK14" s="687"/>
      <c r="TGL14" s="687"/>
      <c r="TGM14" s="687"/>
      <c r="TGN14" s="687"/>
      <c r="TGO14" s="687"/>
      <c r="TGP14" s="687"/>
      <c r="TGQ14" s="687"/>
      <c r="TGR14" s="687"/>
      <c r="TGS14" s="687"/>
      <c r="TGT14" s="687"/>
      <c r="TGU14" s="687"/>
      <c r="TGV14" s="687"/>
      <c r="TGW14" s="687"/>
      <c r="TGX14" s="687"/>
      <c r="TGY14" s="687"/>
      <c r="TGZ14" s="687"/>
      <c r="THA14" s="687"/>
      <c r="THB14" s="687"/>
      <c r="THC14" s="687"/>
      <c r="THD14" s="687"/>
      <c r="THE14" s="687"/>
      <c r="THF14" s="687"/>
      <c r="THG14" s="687"/>
      <c r="THH14" s="687"/>
      <c r="THI14" s="687"/>
      <c r="THJ14" s="687"/>
      <c r="THK14" s="687"/>
      <c r="THL14" s="687"/>
      <c r="THM14" s="687"/>
      <c r="THN14" s="687"/>
      <c r="THO14" s="687"/>
      <c r="THP14" s="687"/>
      <c r="THQ14" s="687"/>
      <c r="THR14" s="687"/>
      <c r="THS14" s="687"/>
      <c r="THT14" s="687"/>
      <c r="THU14" s="687"/>
      <c r="THV14" s="687"/>
      <c r="THW14" s="687"/>
      <c r="THX14" s="687"/>
      <c r="THY14" s="687"/>
      <c r="THZ14" s="687"/>
      <c r="TIA14" s="687"/>
      <c r="TIB14" s="687"/>
      <c r="TIC14" s="687"/>
      <c r="TID14" s="687"/>
      <c r="TIE14" s="687"/>
      <c r="TIF14" s="687"/>
      <c r="TIG14" s="687"/>
      <c r="TIH14" s="687"/>
      <c r="TII14" s="687"/>
      <c r="TIJ14" s="687"/>
      <c r="TIK14" s="687"/>
      <c r="TIL14" s="687"/>
      <c r="TIM14" s="687"/>
      <c r="TIN14" s="687"/>
      <c r="TIO14" s="687"/>
      <c r="TIP14" s="687"/>
      <c r="TIQ14" s="687"/>
      <c r="TIR14" s="687"/>
      <c r="TIS14" s="687"/>
      <c r="TIT14" s="687"/>
      <c r="TIU14" s="687"/>
      <c r="TIV14" s="687"/>
      <c r="TIW14" s="687"/>
      <c r="TIX14" s="687"/>
      <c r="TIY14" s="687"/>
      <c r="TIZ14" s="687"/>
      <c r="TJA14" s="687"/>
      <c r="TJB14" s="687"/>
      <c r="TJC14" s="687"/>
      <c r="TJD14" s="687"/>
      <c r="TJE14" s="687"/>
      <c r="TJF14" s="687"/>
      <c r="TJG14" s="687"/>
      <c r="TJH14" s="687"/>
      <c r="TJI14" s="687"/>
      <c r="TJJ14" s="687"/>
      <c r="TJK14" s="687"/>
      <c r="TJL14" s="687"/>
      <c r="TJM14" s="687"/>
      <c r="TJN14" s="687"/>
      <c r="TJO14" s="687"/>
      <c r="TJP14" s="687"/>
      <c r="TJQ14" s="687"/>
      <c r="TJR14" s="687"/>
      <c r="TJS14" s="687"/>
      <c r="TJT14" s="687"/>
      <c r="TJU14" s="687"/>
      <c r="TJV14" s="687"/>
      <c r="TJW14" s="687"/>
      <c r="TJX14" s="687"/>
      <c r="TJY14" s="687"/>
      <c r="TJZ14" s="687"/>
      <c r="TKA14" s="687"/>
      <c r="TKB14" s="687"/>
      <c r="TKC14" s="687"/>
      <c r="TKD14" s="687"/>
      <c r="TKE14" s="687"/>
      <c r="TKF14" s="687"/>
      <c r="TKG14" s="687"/>
      <c r="TKH14" s="687"/>
      <c r="TKI14" s="687"/>
      <c r="TKJ14" s="687"/>
      <c r="TKK14" s="687"/>
      <c r="TKL14" s="687"/>
      <c r="TKM14" s="687"/>
      <c r="TKN14" s="687"/>
      <c r="TKO14" s="687"/>
      <c r="TKP14" s="687"/>
      <c r="TKQ14" s="687"/>
      <c r="TKR14" s="687"/>
      <c r="TKS14" s="687"/>
      <c r="TKT14" s="687"/>
      <c r="TKU14" s="687"/>
      <c r="TKV14" s="687"/>
      <c r="TKW14" s="687"/>
      <c r="TKX14" s="687"/>
      <c r="TKY14" s="687"/>
      <c r="TKZ14" s="687"/>
      <c r="TLA14" s="687"/>
      <c r="TLB14" s="687"/>
      <c r="TLC14" s="687"/>
      <c r="TLD14" s="687"/>
      <c r="TLE14" s="687"/>
      <c r="TLF14" s="687"/>
      <c r="TLG14" s="687"/>
      <c r="TLH14" s="687"/>
      <c r="TLI14" s="687"/>
      <c r="TLJ14" s="687"/>
      <c r="TLK14" s="687"/>
      <c r="TLL14" s="687"/>
      <c r="TLM14" s="687"/>
      <c r="TLN14" s="687"/>
      <c r="TLO14" s="687"/>
      <c r="TLP14" s="687"/>
      <c r="TLQ14" s="687"/>
      <c r="TLR14" s="687"/>
      <c r="TLS14" s="687"/>
      <c r="TLT14" s="687"/>
      <c r="TLU14" s="687"/>
      <c r="TLV14" s="687"/>
      <c r="TLW14" s="687"/>
      <c r="TLX14" s="687"/>
      <c r="TLY14" s="687"/>
      <c r="TLZ14" s="687"/>
      <c r="TMA14" s="687"/>
      <c r="TMB14" s="687"/>
      <c r="TMC14" s="687"/>
      <c r="TMD14" s="687"/>
      <c r="TME14" s="687"/>
      <c r="TMF14" s="687"/>
      <c r="TMG14" s="687"/>
      <c r="TMH14" s="687"/>
      <c r="TMI14" s="687"/>
      <c r="TMJ14" s="687"/>
      <c r="TMK14" s="687"/>
      <c r="TML14" s="687"/>
      <c r="TMM14" s="687"/>
      <c r="TMN14" s="687"/>
      <c r="TMO14" s="687"/>
      <c r="TMP14" s="687"/>
      <c r="TMQ14" s="687"/>
      <c r="TMR14" s="687"/>
      <c r="TMS14" s="687"/>
      <c r="TMT14" s="687"/>
      <c r="TMU14" s="687"/>
      <c r="TMV14" s="687"/>
      <c r="TMW14" s="687"/>
      <c r="TMX14" s="687"/>
      <c r="TMY14" s="687"/>
      <c r="TMZ14" s="687"/>
      <c r="TNA14" s="687"/>
      <c r="TNB14" s="687"/>
      <c r="TNC14" s="687"/>
      <c r="TND14" s="687"/>
      <c r="TNE14" s="687"/>
      <c r="TNF14" s="687"/>
      <c r="TNG14" s="687"/>
      <c r="TNH14" s="687"/>
      <c r="TNI14" s="687"/>
      <c r="TNJ14" s="687"/>
      <c r="TNK14" s="687"/>
      <c r="TNL14" s="687"/>
      <c r="TNM14" s="687"/>
      <c r="TNN14" s="687"/>
      <c r="TNO14" s="687"/>
      <c r="TNP14" s="687"/>
      <c r="TNQ14" s="687"/>
      <c r="TNR14" s="687"/>
      <c r="TNS14" s="687"/>
      <c r="TNT14" s="687"/>
      <c r="TNU14" s="687"/>
      <c r="TNV14" s="687"/>
      <c r="TNW14" s="687"/>
      <c r="TNX14" s="687"/>
      <c r="TNY14" s="687"/>
      <c r="TNZ14" s="687"/>
      <c r="TOA14" s="687"/>
      <c r="TOB14" s="687"/>
      <c r="TOC14" s="687"/>
      <c r="TOD14" s="687"/>
      <c r="TOE14" s="687"/>
      <c r="TOF14" s="687"/>
      <c r="TOG14" s="687"/>
      <c r="TOH14" s="687"/>
      <c r="TOI14" s="687"/>
      <c r="TOJ14" s="687"/>
      <c r="TOK14" s="687"/>
      <c r="TOL14" s="687"/>
      <c r="TOM14" s="687"/>
      <c r="TON14" s="687"/>
      <c r="TOO14" s="687"/>
      <c r="TOP14" s="687"/>
      <c r="TOQ14" s="687"/>
      <c r="TOR14" s="687"/>
      <c r="TOS14" s="687"/>
      <c r="TOT14" s="687"/>
      <c r="TOU14" s="687"/>
      <c r="TOV14" s="687"/>
      <c r="TOW14" s="687"/>
      <c r="TOX14" s="687"/>
      <c r="TOY14" s="687"/>
      <c r="TOZ14" s="687"/>
      <c r="TPA14" s="687"/>
      <c r="TPB14" s="687"/>
      <c r="TPC14" s="687"/>
      <c r="TPD14" s="687"/>
      <c r="TPE14" s="687"/>
      <c r="TPF14" s="687"/>
      <c r="TPG14" s="687"/>
      <c r="TPH14" s="687"/>
      <c r="TPI14" s="687"/>
      <c r="TPJ14" s="687"/>
      <c r="TPK14" s="687"/>
      <c r="TPL14" s="687"/>
      <c r="TPM14" s="687"/>
      <c r="TPN14" s="687"/>
      <c r="TPO14" s="687"/>
      <c r="TPP14" s="687"/>
      <c r="TPQ14" s="687"/>
      <c r="TPR14" s="687"/>
      <c r="TPS14" s="687"/>
      <c r="TPT14" s="687"/>
      <c r="TPU14" s="687"/>
      <c r="TPV14" s="687"/>
      <c r="TPW14" s="687"/>
      <c r="TPX14" s="687"/>
      <c r="TPY14" s="687"/>
      <c r="TPZ14" s="687"/>
      <c r="TQA14" s="687"/>
      <c r="TQB14" s="687"/>
      <c r="TQC14" s="687"/>
      <c r="TQD14" s="687"/>
      <c r="TQE14" s="687"/>
      <c r="TQF14" s="687"/>
      <c r="TQG14" s="687"/>
      <c r="TQH14" s="687"/>
      <c r="TQI14" s="687"/>
      <c r="TQJ14" s="687"/>
      <c r="TQK14" s="687"/>
      <c r="TQL14" s="687"/>
      <c r="TQM14" s="687"/>
      <c r="TQN14" s="687"/>
      <c r="TQO14" s="687"/>
      <c r="TQP14" s="687"/>
      <c r="TQQ14" s="687"/>
      <c r="TQR14" s="687"/>
      <c r="TQS14" s="687"/>
      <c r="TQT14" s="687"/>
      <c r="TQU14" s="687"/>
      <c r="TQV14" s="687"/>
      <c r="TQW14" s="687"/>
      <c r="TQX14" s="687"/>
      <c r="TQY14" s="687"/>
      <c r="TQZ14" s="687"/>
      <c r="TRA14" s="687"/>
      <c r="TRB14" s="687"/>
      <c r="TRC14" s="687"/>
      <c r="TRD14" s="687"/>
      <c r="TRE14" s="687"/>
      <c r="TRF14" s="687"/>
      <c r="TRG14" s="687"/>
      <c r="TRH14" s="687"/>
      <c r="TRI14" s="687"/>
      <c r="TRJ14" s="687"/>
      <c r="TRK14" s="687"/>
      <c r="TRL14" s="687"/>
      <c r="TRM14" s="687"/>
      <c r="TRN14" s="687"/>
      <c r="TRO14" s="687"/>
      <c r="TRP14" s="687"/>
      <c r="TRQ14" s="687"/>
      <c r="TRR14" s="687"/>
      <c r="TRS14" s="687"/>
      <c r="TRT14" s="687"/>
      <c r="TRU14" s="687"/>
      <c r="TRV14" s="687"/>
      <c r="TRW14" s="687"/>
      <c r="TRX14" s="687"/>
      <c r="TRY14" s="687"/>
      <c r="TRZ14" s="687"/>
      <c r="TSA14" s="687"/>
      <c r="TSB14" s="687"/>
      <c r="TSC14" s="687"/>
      <c r="TSD14" s="687"/>
      <c r="TSE14" s="687"/>
      <c r="TSF14" s="687"/>
      <c r="TSG14" s="687"/>
      <c r="TSH14" s="687"/>
      <c r="TSI14" s="687"/>
      <c r="TSJ14" s="687"/>
      <c r="TSK14" s="687"/>
      <c r="TSL14" s="687"/>
      <c r="TSM14" s="687"/>
      <c r="TSN14" s="687"/>
      <c r="TSO14" s="687"/>
      <c r="TSP14" s="687"/>
      <c r="TSQ14" s="687"/>
      <c r="TSR14" s="687"/>
      <c r="TSS14" s="687"/>
      <c r="TST14" s="687"/>
      <c r="TSU14" s="687"/>
      <c r="TSV14" s="687"/>
      <c r="TSW14" s="687"/>
      <c r="TSX14" s="687"/>
      <c r="TSY14" s="687"/>
      <c r="TSZ14" s="687"/>
      <c r="TTA14" s="687"/>
      <c r="TTB14" s="687"/>
      <c r="TTC14" s="687"/>
      <c r="TTD14" s="687"/>
      <c r="TTE14" s="687"/>
      <c r="TTF14" s="687"/>
      <c r="TTG14" s="687"/>
      <c r="TTH14" s="687"/>
      <c r="TTI14" s="687"/>
      <c r="TTJ14" s="687"/>
      <c r="TTK14" s="687"/>
      <c r="TTL14" s="687"/>
      <c r="TTM14" s="687"/>
      <c r="TTN14" s="687"/>
      <c r="TTO14" s="687"/>
      <c r="TTP14" s="687"/>
      <c r="TTQ14" s="687"/>
      <c r="TTR14" s="687"/>
      <c r="TTS14" s="687"/>
      <c r="TTT14" s="687"/>
      <c r="TTU14" s="687"/>
      <c r="TTV14" s="687"/>
      <c r="TTW14" s="687"/>
      <c r="TTX14" s="687"/>
      <c r="TTY14" s="687"/>
      <c r="TTZ14" s="687"/>
      <c r="TUA14" s="687"/>
      <c r="TUB14" s="687"/>
      <c r="TUC14" s="687"/>
      <c r="TUD14" s="687"/>
      <c r="TUE14" s="687"/>
      <c r="TUF14" s="687"/>
      <c r="TUG14" s="687"/>
      <c r="TUH14" s="687"/>
      <c r="TUI14" s="687"/>
      <c r="TUJ14" s="687"/>
      <c r="TUK14" s="687"/>
      <c r="TUL14" s="687"/>
      <c r="TUM14" s="687"/>
      <c r="TUN14" s="687"/>
      <c r="TUO14" s="687"/>
      <c r="TUP14" s="687"/>
      <c r="TUQ14" s="687"/>
      <c r="TUR14" s="687"/>
      <c r="TUS14" s="687"/>
      <c r="TUT14" s="687"/>
      <c r="TUU14" s="687"/>
      <c r="TUV14" s="687"/>
      <c r="TUW14" s="687"/>
      <c r="TUX14" s="687"/>
      <c r="TUY14" s="687"/>
      <c r="TUZ14" s="687"/>
      <c r="TVA14" s="687"/>
      <c r="TVB14" s="687"/>
      <c r="TVC14" s="687"/>
      <c r="TVD14" s="687"/>
      <c r="TVE14" s="687"/>
      <c r="TVF14" s="687"/>
      <c r="TVG14" s="687"/>
      <c r="TVH14" s="687"/>
      <c r="TVI14" s="687"/>
      <c r="TVJ14" s="687"/>
      <c r="TVK14" s="687"/>
      <c r="TVL14" s="687"/>
      <c r="TVM14" s="687"/>
      <c r="TVN14" s="687"/>
      <c r="TVO14" s="687"/>
      <c r="TVP14" s="687"/>
      <c r="TVQ14" s="687"/>
      <c r="TVR14" s="687"/>
      <c r="TVS14" s="687"/>
      <c r="TVT14" s="687"/>
      <c r="TVU14" s="687"/>
      <c r="TVV14" s="687"/>
      <c r="TVW14" s="687"/>
      <c r="TVX14" s="687"/>
      <c r="TVY14" s="687"/>
      <c r="TVZ14" s="687"/>
      <c r="TWA14" s="687"/>
      <c r="TWB14" s="687"/>
      <c r="TWC14" s="687"/>
      <c r="TWD14" s="687"/>
      <c r="TWE14" s="687"/>
      <c r="TWF14" s="687"/>
      <c r="TWG14" s="687"/>
      <c r="TWH14" s="687"/>
      <c r="TWI14" s="687"/>
      <c r="TWJ14" s="687"/>
      <c r="TWK14" s="687"/>
      <c r="TWL14" s="687"/>
      <c r="TWM14" s="687"/>
      <c r="TWN14" s="687"/>
      <c r="TWO14" s="687"/>
      <c r="TWP14" s="687"/>
      <c r="TWQ14" s="687"/>
      <c r="TWR14" s="687"/>
      <c r="TWS14" s="687"/>
      <c r="TWT14" s="687"/>
      <c r="TWU14" s="687"/>
      <c r="TWV14" s="687"/>
      <c r="TWW14" s="687"/>
      <c r="TWX14" s="687"/>
      <c r="TWY14" s="687"/>
      <c r="TWZ14" s="687"/>
      <c r="TXA14" s="687"/>
      <c r="TXB14" s="687"/>
      <c r="TXC14" s="687"/>
      <c r="TXD14" s="687"/>
      <c r="TXE14" s="687"/>
      <c r="TXF14" s="687"/>
      <c r="TXG14" s="687"/>
      <c r="TXH14" s="687"/>
      <c r="TXI14" s="687"/>
      <c r="TXJ14" s="687"/>
      <c r="TXK14" s="687"/>
      <c r="TXL14" s="687"/>
      <c r="TXM14" s="687"/>
      <c r="TXN14" s="687"/>
      <c r="TXO14" s="687"/>
      <c r="TXP14" s="687"/>
      <c r="TXQ14" s="687"/>
      <c r="TXR14" s="687"/>
      <c r="TXS14" s="687"/>
      <c r="TXT14" s="687"/>
      <c r="TXU14" s="687"/>
      <c r="TXV14" s="687"/>
      <c r="TXW14" s="687"/>
      <c r="TXX14" s="687"/>
      <c r="TXY14" s="687"/>
      <c r="TXZ14" s="687"/>
      <c r="TYA14" s="687"/>
      <c r="TYB14" s="687"/>
      <c r="TYC14" s="687"/>
      <c r="TYD14" s="687"/>
      <c r="TYE14" s="687"/>
      <c r="TYF14" s="687"/>
      <c r="TYG14" s="687"/>
      <c r="TYH14" s="687"/>
      <c r="TYI14" s="687"/>
      <c r="TYJ14" s="687"/>
      <c r="TYK14" s="687"/>
      <c r="TYL14" s="687"/>
      <c r="TYM14" s="687"/>
      <c r="TYN14" s="687"/>
      <c r="TYO14" s="687"/>
      <c r="TYP14" s="687"/>
      <c r="TYQ14" s="687"/>
      <c r="TYR14" s="687"/>
      <c r="TYS14" s="687"/>
      <c r="TYT14" s="687"/>
      <c r="TYU14" s="687"/>
      <c r="TYV14" s="687"/>
      <c r="TYW14" s="687"/>
      <c r="TYX14" s="687"/>
      <c r="TYY14" s="687"/>
      <c r="TYZ14" s="687"/>
      <c r="TZA14" s="687"/>
      <c r="TZB14" s="687"/>
      <c r="TZC14" s="687"/>
      <c r="TZD14" s="687"/>
      <c r="TZE14" s="687"/>
      <c r="TZF14" s="687"/>
      <c r="TZG14" s="687"/>
      <c r="TZH14" s="687"/>
      <c r="TZI14" s="687"/>
      <c r="TZJ14" s="687"/>
      <c r="TZK14" s="687"/>
      <c r="TZL14" s="687"/>
      <c r="TZM14" s="687"/>
      <c r="TZN14" s="687"/>
      <c r="TZO14" s="687"/>
      <c r="TZP14" s="687"/>
      <c r="TZQ14" s="687"/>
      <c r="TZR14" s="687"/>
      <c r="TZS14" s="687"/>
      <c r="TZT14" s="687"/>
      <c r="TZU14" s="687"/>
      <c r="TZV14" s="687"/>
      <c r="TZW14" s="687"/>
      <c r="TZX14" s="687"/>
      <c r="TZY14" s="687"/>
      <c r="TZZ14" s="687"/>
      <c r="UAA14" s="687"/>
      <c r="UAB14" s="687"/>
      <c r="UAC14" s="687"/>
      <c r="UAD14" s="687"/>
      <c r="UAE14" s="687"/>
      <c r="UAF14" s="687"/>
      <c r="UAG14" s="687"/>
      <c r="UAH14" s="687"/>
      <c r="UAI14" s="687"/>
      <c r="UAJ14" s="687"/>
      <c r="UAK14" s="687"/>
      <c r="UAL14" s="687"/>
      <c r="UAM14" s="687"/>
      <c r="UAN14" s="687"/>
      <c r="UAO14" s="687"/>
      <c r="UAP14" s="687"/>
      <c r="UAQ14" s="687"/>
      <c r="UAR14" s="687"/>
      <c r="UAS14" s="687"/>
      <c r="UAT14" s="687"/>
      <c r="UAU14" s="687"/>
      <c r="UAV14" s="687"/>
      <c r="UAW14" s="687"/>
      <c r="UAX14" s="687"/>
      <c r="UAY14" s="687"/>
      <c r="UAZ14" s="687"/>
      <c r="UBA14" s="687"/>
      <c r="UBB14" s="687"/>
      <c r="UBC14" s="687"/>
      <c r="UBD14" s="687"/>
      <c r="UBE14" s="687"/>
      <c r="UBF14" s="687"/>
      <c r="UBG14" s="687"/>
      <c r="UBH14" s="687"/>
      <c r="UBI14" s="687"/>
      <c r="UBJ14" s="687"/>
      <c r="UBK14" s="687"/>
      <c r="UBL14" s="687"/>
      <c r="UBM14" s="687"/>
      <c r="UBN14" s="687"/>
      <c r="UBO14" s="687"/>
      <c r="UBP14" s="687"/>
      <c r="UBQ14" s="687"/>
      <c r="UBR14" s="687"/>
      <c r="UBS14" s="687"/>
      <c r="UBT14" s="687"/>
      <c r="UBU14" s="687"/>
      <c r="UBV14" s="687"/>
      <c r="UBW14" s="687"/>
      <c r="UBX14" s="687"/>
      <c r="UBY14" s="687"/>
      <c r="UBZ14" s="687"/>
      <c r="UCA14" s="687"/>
      <c r="UCB14" s="687"/>
      <c r="UCC14" s="687"/>
      <c r="UCD14" s="687"/>
      <c r="UCE14" s="687"/>
      <c r="UCF14" s="687"/>
      <c r="UCG14" s="687"/>
      <c r="UCH14" s="687"/>
      <c r="UCI14" s="687"/>
      <c r="UCJ14" s="687"/>
      <c r="UCK14" s="687"/>
      <c r="UCL14" s="687"/>
      <c r="UCM14" s="687"/>
      <c r="UCN14" s="687"/>
      <c r="UCO14" s="687"/>
      <c r="UCP14" s="687"/>
      <c r="UCQ14" s="687"/>
      <c r="UCR14" s="687"/>
      <c r="UCS14" s="687"/>
      <c r="UCT14" s="687"/>
      <c r="UCU14" s="687"/>
      <c r="UCV14" s="687"/>
      <c r="UCW14" s="687"/>
      <c r="UCX14" s="687"/>
      <c r="UCY14" s="687"/>
      <c r="UCZ14" s="687"/>
      <c r="UDA14" s="687"/>
      <c r="UDB14" s="687"/>
      <c r="UDC14" s="687"/>
      <c r="UDD14" s="687"/>
      <c r="UDE14" s="687"/>
      <c r="UDF14" s="687"/>
      <c r="UDG14" s="687"/>
      <c r="UDH14" s="687"/>
      <c r="UDI14" s="687"/>
      <c r="UDJ14" s="687"/>
      <c r="UDK14" s="687"/>
      <c r="UDL14" s="687"/>
      <c r="UDM14" s="687"/>
      <c r="UDN14" s="687"/>
      <c r="UDO14" s="687"/>
      <c r="UDP14" s="687"/>
      <c r="UDQ14" s="687"/>
      <c r="UDR14" s="687"/>
      <c r="UDS14" s="687"/>
      <c r="UDT14" s="687"/>
      <c r="UDU14" s="687"/>
      <c r="UDV14" s="687"/>
      <c r="UDW14" s="687"/>
      <c r="UDX14" s="687"/>
      <c r="UDY14" s="687"/>
      <c r="UDZ14" s="687"/>
      <c r="UEA14" s="687"/>
      <c r="UEB14" s="687"/>
      <c r="UEC14" s="687"/>
      <c r="UED14" s="687"/>
      <c r="UEE14" s="687"/>
      <c r="UEF14" s="687"/>
      <c r="UEG14" s="687"/>
      <c r="UEH14" s="687"/>
      <c r="UEI14" s="687"/>
      <c r="UEJ14" s="687"/>
      <c r="UEK14" s="687"/>
      <c r="UEL14" s="687"/>
      <c r="UEM14" s="687"/>
      <c r="UEN14" s="687"/>
      <c r="UEO14" s="687"/>
      <c r="UEP14" s="687"/>
      <c r="UEQ14" s="687"/>
      <c r="UER14" s="687"/>
      <c r="UES14" s="687"/>
      <c r="UET14" s="687"/>
      <c r="UEU14" s="687"/>
      <c r="UEV14" s="687"/>
      <c r="UEW14" s="687"/>
      <c r="UEX14" s="687"/>
      <c r="UEY14" s="687"/>
      <c r="UEZ14" s="687"/>
      <c r="UFA14" s="687"/>
      <c r="UFB14" s="687"/>
      <c r="UFC14" s="687"/>
      <c r="UFD14" s="687"/>
      <c r="UFE14" s="687"/>
      <c r="UFF14" s="687"/>
      <c r="UFG14" s="687"/>
      <c r="UFH14" s="687"/>
      <c r="UFI14" s="687"/>
      <c r="UFJ14" s="687"/>
      <c r="UFK14" s="687"/>
      <c r="UFL14" s="687"/>
      <c r="UFM14" s="687"/>
      <c r="UFN14" s="687"/>
      <c r="UFO14" s="687"/>
      <c r="UFP14" s="687"/>
      <c r="UFQ14" s="687"/>
      <c r="UFR14" s="687"/>
      <c r="UFS14" s="687"/>
      <c r="UFT14" s="687"/>
      <c r="UFU14" s="687"/>
      <c r="UFV14" s="687"/>
      <c r="UFW14" s="687"/>
      <c r="UFX14" s="687"/>
      <c r="UFY14" s="687"/>
      <c r="UFZ14" s="687"/>
      <c r="UGA14" s="687"/>
      <c r="UGB14" s="687"/>
      <c r="UGC14" s="687"/>
      <c r="UGD14" s="687"/>
      <c r="UGE14" s="687"/>
      <c r="UGF14" s="687"/>
      <c r="UGG14" s="687"/>
      <c r="UGH14" s="687"/>
      <c r="UGI14" s="687"/>
      <c r="UGJ14" s="687"/>
      <c r="UGK14" s="687"/>
      <c r="UGL14" s="687"/>
      <c r="UGM14" s="687"/>
      <c r="UGN14" s="687"/>
      <c r="UGO14" s="687"/>
      <c r="UGP14" s="687"/>
      <c r="UGQ14" s="687"/>
      <c r="UGR14" s="687"/>
      <c r="UGS14" s="687"/>
      <c r="UGT14" s="687"/>
      <c r="UGU14" s="687"/>
      <c r="UGV14" s="687"/>
      <c r="UGW14" s="687"/>
      <c r="UGX14" s="687"/>
      <c r="UGY14" s="687"/>
      <c r="UGZ14" s="687"/>
      <c r="UHA14" s="687"/>
      <c r="UHB14" s="687"/>
      <c r="UHC14" s="687"/>
      <c r="UHD14" s="687"/>
      <c r="UHE14" s="687"/>
      <c r="UHF14" s="687"/>
      <c r="UHG14" s="687"/>
      <c r="UHH14" s="687"/>
      <c r="UHI14" s="687"/>
      <c r="UHJ14" s="687"/>
      <c r="UHK14" s="687"/>
      <c r="UHL14" s="687"/>
      <c r="UHM14" s="687"/>
      <c r="UHN14" s="687"/>
      <c r="UHO14" s="687"/>
      <c r="UHP14" s="687"/>
      <c r="UHQ14" s="687"/>
      <c r="UHR14" s="687"/>
      <c r="UHS14" s="687"/>
      <c r="UHT14" s="687"/>
      <c r="UHU14" s="687"/>
      <c r="UHV14" s="687"/>
      <c r="UHW14" s="687"/>
      <c r="UHX14" s="687"/>
      <c r="UHY14" s="687"/>
      <c r="UHZ14" s="687"/>
      <c r="UIA14" s="687"/>
      <c r="UIB14" s="687"/>
      <c r="UIC14" s="687"/>
      <c r="UID14" s="687"/>
      <c r="UIE14" s="687"/>
      <c r="UIF14" s="687"/>
      <c r="UIG14" s="687"/>
      <c r="UIH14" s="687"/>
      <c r="UII14" s="687"/>
      <c r="UIJ14" s="687"/>
      <c r="UIK14" s="687"/>
      <c r="UIL14" s="687"/>
      <c r="UIM14" s="687"/>
      <c r="UIN14" s="687"/>
      <c r="UIO14" s="687"/>
      <c r="UIP14" s="687"/>
      <c r="UIQ14" s="687"/>
      <c r="UIR14" s="687"/>
      <c r="UIS14" s="687"/>
      <c r="UIT14" s="687"/>
      <c r="UIU14" s="687"/>
      <c r="UIV14" s="687"/>
      <c r="UIW14" s="687"/>
      <c r="UIX14" s="687"/>
      <c r="UIY14" s="687"/>
      <c r="UIZ14" s="687"/>
      <c r="UJA14" s="687"/>
      <c r="UJB14" s="687"/>
      <c r="UJC14" s="687"/>
      <c r="UJD14" s="687"/>
      <c r="UJE14" s="687"/>
      <c r="UJF14" s="687"/>
      <c r="UJG14" s="687"/>
      <c r="UJH14" s="687"/>
      <c r="UJI14" s="687"/>
      <c r="UJJ14" s="687"/>
      <c r="UJK14" s="687"/>
      <c r="UJL14" s="687"/>
      <c r="UJM14" s="687"/>
      <c r="UJN14" s="687"/>
      <c r="UJO14" s="687"/>
      <c r="UJP14" s="687"/>
      <c r="UJQ14" s="687"/>
      <c r="UJR14" s="687"/>
      <c r="UJS14" s="687"/>
      <c r="UJT14" s="687"/>
      <c r="UJU14" s="687"/>
      <c r="UJV14" s="687"/>
      <c r="UJW14" s="687"/>
      <c r="UJX14" s="687"/>
      <c r="UJY14" s="687"/>
      <c r="UJZ14" s="687"/>
      <c r="UKA14" s="687"/>
      <c r="UKB14" s="687"/>
      <c r="UKC14" s="687"/>
      <c r="UKD14" s="687"/>
      <c r="UKE14" s="687"/>
      <c r="UKF14" s="687"/>
      <c r="UKG14" s="687"/>
      <c r="UKH14" s="687"/>
      <c r="UKI14" s="687"/>
      <c r="UKJ14" s="687"/>
      <c r="UKK14" s="687"/>
      <c r="UKL14" s="687"/>
      <c r="UKM14" s="687"/>
      <c r="UKN14" s="687"/>
      <c r="UKO14" s="687"/>
      <c r="UKP14" s="687"/>
      <c r="UKQ14" s="687"/>
      <c r="UKR14" s="687"/>
      <c r="UKS14" s="687"/>
      <c r="UKT14" s="687"/>
      <c r="UKU14" s="687"/>
      <c r="UKV14" s="687"/>
      <c r="UKW14" s="687"/>
      <c r="UKX14" s="687"/>
      <c r="UKY14" s="687"/>
      <c r="UKZ14" s="687"/>
      <c r="ULA14" s="687"/>
      <c r="ULB14" s="687"/>
      <c r="ULC14" s="687"/>
      <c r="ULD14" s="687"/>
      <c r="ULE14" s="687"/>
      <c r="ULF14" s="687"/>
      <c r="ULG14" s="687"/>
      <c r="ULH14" s="687"/>
      <c r="ULI14" s="687"/>
      <c r="ULJ14" s="687"/>
      <c r="ULK14" s="687"/>
      <c r="ULL14" s="687"/>
      <c r="ULM14" s="687"/>
      <c r="ULN14" s="687"/>
      <c r="ULO14" s="687"/>
      <c r="ULP14" s="687"/>
      <c r="ULQ14" s="687"/>
      <c r="ULR14" s="687"/>
      <c r="ULS14" s="687"/>
      <c r="ULT14" s="687"/>
      <c r="ULU14" s="687"/>
      <c r="ULV14" s="687"/>
      <c r="ULW14" s="687"/>
      <c r="ULX14" s="687"/>
      <c r="ULY14" s="687"/>
      <c r="ULZ14" s="687"/>
      <c r="UMA14" s="687"/>
      <c r="UMB14" s="687"/>
      <c r="UMC14" s="687"/>
      <c r="UMD14" s="687"/>
      <c r="UME14" s="687"/>
      <c r="UMF14" s="687"/>
      <c r="UMG14" s="687"/>
      <c r="UMH14" s="687"/>
      <c r="UMI14" s="687"/>
      <c r="UMJ14" s="687"/>
      <c r="UMK14" s="687"/>
      <c r="UML14" s="687"/>
      <c r="UMM14" s="687"/>
      <c r="UMN14" s="687"/>
      <c r="UMO14" s="687"/>
      <c r="UMP14" s="687"/>
      <c r="UMQ14" s="687"/>
      <c r="UMR14" s="687"/>
      <c r="UMS14" s="687"/>
      <c r="UMT14" s="687"/>
      <c r="UMU14" s="687"/>
      <c r="UMV14" s="687"/>
      <c r="UMW14" s="687"/>
      <c r="UMX14" s="687"/>
      <c r="UMY14" s="687"/>
      <c r="UMZ14" s="687"/>
      <c r="UNA14" s="687"/>
      <c r="UNB14" s="687"/>
      <c r="UNC14" s="687"/>
      <c r="UND14" s="687"/>
      <c r="UNE14" s="687"/>
      <c r="UNF14" s="687"/>
      <c r="UNG14" s="687"/>
      <c r="UNH14" s="687"/>
      <c r="UNI14" s="687"/>
      <c r="UNJ14" s="687"/>
      <c r="UNK14" s="687"/>
      <c r="UNL14" s="687"/>
      <c r="UNM14" s="687"/>
      <c r="UNN14" s="687"/>
      <c r="UNO14" s="687"/>
      <c r="UNP14" s="687"/>
      <c r="UNQ14" s="687"/>
      <c r="UNR14" s="687"/>
      <c r="UNS14" s="687"/>
      <c r="UNT14" s="687"/>
      <c r="UNU14" s="687"/>
      <c r="UNV14" s="687"/>
      <c r="UNW14" s="687"/>
      <c r="UNX14" s="687"/>
      <c r="UNY14" s="687"/>
      <c r="UNZ14" s="687"/>
      <c r="UOA14" s="687"/>
      <c r="UOB14" s="687"/>
      <c r="UOC14" s="687"/>
      <c r="UOD14" s="687"/>
      <c r="UOE14" s="687"/>
      <c r="UOF14" s="687"/>
      <c r="UOG14" s="687"/>
      <c r="UOH14" s="687"/>
      <c r="UOI14" s="687"/>
      <c r="UOJ14" s="687"/>
      <c r="UOK14" s="687"/>
      <c r="UOL14" s="687"/>
      <c r="UOM14" s="687"/>
      <c r="UON14" s="687"/>
      <c r="UOO14" s="687"/>
      <c r="UOP14" s="687"/>
      <c r="UOQ14" s="687"/>
      <c r="UOR14" s="687"/>
      <c r="UOS14" s="687"/>
      <c r="UOT14" s="687"/>
      <c r="UOU14" s="687"/>
      <c r="UOV14" s="687"/>
      <c r="UOW14" s="687"/>
      <c r="UOX14" s="687"/>
      <c r="UOY14" s="687"/>
      <c r="UOZ14" s="687"/>
      <c r="UPA14" s="687"/>
      <c r="UPB14" s="687"/>
      <c r="UPC14" s="687"/>
      <c r="UPD14" s="687"/>
      <c r="UPE14" s="687"/>
      <c r="UPF14" s="687"/>
      <c r="UPG14" s="687"/>
      <c r="UPH14" s="687"/>
      <c r="UPI14" s="687"/>
      <c r="UPJ14" s="687"/>
      <c r="UPK14" s="687"/>
      <c r="UPL14" s="687"/>
      <c r="UPM14" s="687"/>
      <c r="UPN14" s="687"/>
      <c r="UPO14" s="687"/>
      <c r="UPP14" s="687"/>
      <c r="UPQ14" s="687"/>
      <c r="UPR14" s="687"/>
      <c r="UPS14" s="687"/>
      <c r="UPT14" s="687"/>
      <c r="UPU14" s="687"/>
      <c r="UPV14" s="687"/>
      <c r="UPW14" s="687"/>
      <c r="UPX14" s="687"/>
      <c r="UPY14" s="687"/>
      <c r="UPZ14" s="687"/>
      <c r="UQA14" s="687"/>
      <c r="UQB14" s="687"/>
      <c r="UQC14" s="687"/>
      <c r="UQD14" s="687"/>
      <c r="UQE14" s="687"/>
      <c r="UQF14" s="687"/>
      <c r="UQG14" s="687"/>
      <c r="UQH14" s="687"/>
      <c r="UQI14" s="687"/>
      <c r="UQJ14" s="687"/>
      <c r="UQK14" s="687"/>
      <c r="UQL14" s="687"/>
      <c r="UQM14" s="687"/>
      <c r="UQN14" s="687"/>
      <c r="UQO14" s="687"/>
      <c r="UQP14" s="687"/>
      <c r="UQQ14" s="687"/>
      <c r="UQR14" s="687"/>
      <c r="UQS14" s="687"/>
      <c r="UQT14" s="687"/>
      <c r="UQU14" s="687"/>
      <c r="UQV14" s="687"/>
      <c r="UQW14" s="687"/>
      <c r="UQX14" s="687"/>
      <c r="UQY14" s="687"/>
      <c r="UQZ14" s="687"/>
      <c r="URA14" s="687"/>
      <c r="URB14" s="687"/>
      <c r="URC14" s="687"/>
      <c r="URD14" s="687"/>
      <c r="URE14" s="687"/>
      <c r="URF14" s="687"/>
      <c r="URG14" s="687"/>
      <c r="URH14" s="687"/>
      <c r="URI14" s="687"/>
      <c r="URJ14" s="687"/>
      <c r="URK14" s="687"/>
      <c r="URL14" s="687"/>
      <c r="URM14" s="687"/>
      <c r="URN14" s="687"/>
      <c r="URO14" s="687"/>
      <c r="URP14" s="687"/>
      <c r="URQ14" s="687"/>
      <c r="URR14" s="687"/>
      <c r="URS14" s="687"/>
      <c r="URT14" s="687"/>
      <c r="URU14" s="687"/>
      <c r="URV14" s="687"/>
      <c r="URW14" s="687"/>
      <c r="URX14" s="687"/>
      <c r="URY14" s="687"/>
      <c r="URZ14" s="687"/>
      <c r="USA14" s="687"/>
      <c r="USB14" s="687"/>
      <c r="USC14" s="687"/>
      <c r="USD14" s="687"/>
      <c r="USE14" s="687"/>
      <c r="USF14" s="687"/>
      <c r="USG14" s="687"/>
      <c r="USH14" s="687"/>
      <c r="USI14" s="687"/>
      <c r="USJ14" s="687"/>
      <c r="USK14" s="687"/>
      <c r="USL14" s="687"/>
      <c r="USM14" s="687"/>
      <c r="USN14" s="687"/>
      <c r="USO14" s="687"/>
      <c r="USP14" s="687"/>
      <c r="USQ14" s="687"/>
      <c r="USR14" s="687"/>
      <c r="USS14" s="687"/>
      <c r="UST14" s="687"/>
      <c r="USU14" s="687"/>
      <c r="USV14" s="687"/>
      <c r="USW14" s="687"/>
      <c r="USX14" s="687"/>
      <c r="USY14" s="687"/>
      <c r="USZ14" s="687"/>
      <c r="UTA14" s="687"/>
      <c r="UTB14" s="687"/>
      <c r="UTC14" s="687"/>
      <c r="UTD14" s="687"/>
      <c r="UTE14" s="687"/>
      <c r="UTF14" s="687"/>
      <c r="UTG14" s="687"/>
      <c r="UTH14" s="687"/>
      <c r="UTI14" s="687"/>
      <c r="UTJ14" s="687"/>
      <c r="UTK14" s="687"/>
      <c r="UTL14" s="687"/>
      <c r="UTM14" s="687"/>
      <c r="UTN14" s="687"/>
      <c r="UTO14" s="687"/>
      <c r="UTP14" s="687"/>
      <c r="UTQ14" s="687"/>
      <c r="UTR14" s="687"/>
      <c r="UTS14" s="687"/>
      <c r="UTT14" s="687"/>
      <c r="UTU14" s="687"/>
      <c r="UTV14" s="687"/>
      <c r="UTW14" s="687"/>
      <c r="UTX14" s="687"/>
      <c r="UTY14" s="687"/>
      <c r="UTZ14" s="687"/>
      <c r="UUA14" s="687"/>
      <c r="UUB14" s="687"/>
      <c r="UUC14" s="687"/>
      <c r="UUD14" s="687"/>
      <c r="UUE14" s="687"/>
      <c r="UUF14" s="687"/>
      <c r="UUG14" s="687"/>
      <c r="UUH14" s="687"/>
      <c r="UUI14" s="687"/>
      <c r="UUJ14" s="687"/>
      <c r="UUK14" s="687"/>
      <c r="UUL14" s="687"/>
      <c r="UUM14" s="687"/>
      <c r="UUN14" s="687"/>
      <c r="UUO14" s="687"/>
      <c r="UUP14" s="687"/>
      <c r="UUQ14" s="687"/>
      <c r="UUR14" s="687"/>
      <c r="UUS14" s="687"/>
      <c r="UUT14" s="687"/>
      <c r="UUU14" s="687"/>
      <c r="UUV14" s="687"/>
      <c r="UUW14" s="687"/>
      <c r="UUX14" s="687"/>
      <c r="UUY14" s="687"/>
      <c r="UUZ14" s="687"/>
      <c r="UVA14" s="687"/>
      <c r="UVB14" s="687"/>
      <c r="UVC14" s="687"/>
      <c r="UVD14" s="687"/>
      <c r="UVE14" s="687"/>
      <c r="UVF14" s="687"/>
      <c r="UVG14" s="687"/>
      <c r="UVH14" s="687"/>
      <c r="UVI14" s="687"/>
      <c r="UVJ14" s="687"/>
      <c r="UVK14" s="687"/>
      <c r="UVL14" s="687"/>
      <c r="UVM14" s="687"/>
      <c r="UVN14" s="687"/>
      <c r="UVO14" s="687"/>
      <c r="UVP14" s="687"/>
      <c r="UVQ14" s="687"/>
      <c r="UVR14" s="687"/>
      <c r="UVS14" s="687"/>
      <c r="UVT14" s="687"/>
      <c r="UVU14" s="687"/>
      <c r="UVV14" s="687"/>
      <c r="UVW14" s="687"/>
      <c r="UVX14" s="687"/>
      <c r="UVY14" s="687"/>
      <c r="UVZ14" s="687"/>
      <c r="UWA14" s="687"/>
      <c r="UWB14" s="687"/>
      <c r="UWC14" s="687"/>
      <c r="UWD14" s="687"/>
      <c r="UWE14" s="687"/>
      <c r="UWF14" s="687"/>
      <c r="UWG14" s="687"/>
      <c r="UWH14" s="687"/>
      <c r="UWI14" s="687"/>
      <c r="UWJ14" s="687"/>
      <c r="UWK14" s="687"/>
      <c r="UWL14" s="687"/>
      <c r="UWM14" s="687"/>
      <c r="UWN14" s="687"/>
      <c r="UWO14" s="687"/>
      <c r="UWP14" s="687"/>
      <c r="UWQ14" s="687"/>
      <c r="UWR14" s="687"/>
      <c r="UWS14" s="687"/>
      <c r="UWT14" s="687"/>
      <c r="UWU14" s="687"/>
      <c r="UWV14" s="687"/>
      <c r="UWW14" s="687"/>
      <c r="UWX14" s="687"/>
      <c r="UWY14" s="687"/>
      <c r="UWZ14" s="687"/>
      <c r="UXA14" s="687"/>
      <c r="UXB14" s="687"/>
      <c r="UXC14" s="687"/>
      <c r="UXD14" s="687"/>
      <c r="UXE14" s="687"/>
      <c r="UXF14" s="687"/>
      <c r="UXG14" s="687"/>
      <c r="UXH14" s="687"/>
      <c r="UXI14" s="687"/>
      <c r="UXJ14" s="687"/>
      <c r="UXK14" s="687"/>
      <c r="UXL14" s="687"/>
      <c r="UXM14" s="687"/>
      <c r="UXN14" s="687"/>
      <c r="UXO14" s="687"/>
      <c r="UXP14" s="687"/>
      <c r="UXQ14" s="687"/>
      <c r="UXR14" s="687"/>
      <c r="UXS14" s="687"/>
      <c r="UXT14" s="687"/>
      <c r="UXU14" s="687"/>
      <c r="UXV14" s="687"/>
      <c r="UXW14" s="687"/>
      <c r="UXX14" s="687"/>
      <c r="UXY14" s="687"/>
      <c r="UXZ14" s="687"/>
      <c r="UYA14" s="687"/>
      <c r="UYB14" s="687"/>
      <c r="UYC14" s="687"/>
      <c r="UYD14" s="687"/>
      <c r="UYE14" s="687"/>
      <c r="UYF14" s="687"/>
      <c r="UYG14" s="687"/>
      <c r="UYH14" s="687"/>
      <c r="UYI14" s="687"/>
      <c r="UYJ14" s="687"/>
      <c r="UYK14" s="687"/>
      <c r="UYL14" s="687"/>
      <c r="UYM14" s="687"/>
      <c r="UYN14" s="687"/>
      <c r="UYO14" s="687"/>
      <c r="UYP14" s="687"/>
      <c r="UYQ14" s="687"/>
      <c r="UYR14" s="687"/>
      <c r="UYS14" s="687"/>
      <c r="UYT14" s="687"/>
      <c r="UYU14" s="687"/>
      <c r="UYV14" s="687"/>
      <c r="UYW14" s="687"/>
      <c r="UYX14" s="687"/>
      <c r="UYY14" s="687"/>
      <c r="UYZ14" s="687"/>
      <c r="UZA14" s="687"/>
      <c r="UZB14" s="687"/>
      <c r="UZC14" s="687"/>
      <c r="UZD14" s="687"/>
      <c r="UZE14" s="687"/>
      <c r="UZF14" s="687"/>
      <c r="UZG14" s="687"/>
      <c r="UZH14" s="687"/>
      <c r="UZI14" s="687"/>
      <c r="UZJ14" s="687"/>
      <c r="UZK14" s="687"/>
      <c r="UZL14" s="687"/>
      <c r="UZM14" s="687"/>
      <c r="UZN14" s="687"/>
      <c r="UZO14" s="687"/>
      <c r="UZP14" s="687"/>
      <c r="UZQ14" s="687"/>
      <c r="UZR14" s="687"/>
      <c r="UZS14" s="687"/>
      <c r="UZT14" s="687"/>
      <c r="UZU14" s="687"/>
      <c r="UZV14" s="687"/>
      <c r="UZW14" s="687"/>
      <c r="UZX14" s="687"/>
      <c r="UZY14" s="687"/>
      <c r="UZZ14" s="687"/>
      <c r="VAA14" s="687"/>
      <c r="VAB14" s="687"/>
      <c r="VAC14" s="687"/>
      <c r="VAD14" s="687"/>
      <c r="VAE14" s="687"/>
      <c r="VAF14" s="687"/>
      <c r="VAG14" s="687"/>
      <c r="VAH14" s="687"/>
      <c r="VAI14" s="687"/>
      <c r="VAJ14" s="687"/>
      <c r="VAK14" s="687"/>
      <c r="VAL14" s="687"/>
      <c r="VAM14" s="687"/>
      <c r="VAN14" s="687"/>
      <c r="VAO14" s="687"/>
      <c r="VAP14" s="687"/>
      <c r="VAQ14" s="687"/>
      <c r="VAR14" s="687"/>
      <c r="VAS14" s="687"/>
      <c r="VAT14" s="687"/>
      <c r="VAU14" s="687"/>
      <c r="VAV14" s="687"/>
      <c r="VAW14" s="687"/>
      <c r="VAX14" s="687"/>
      <c r="VAY14" s="687"/>
      <c r="VAZ14" s="687"/>
      <c r="VBA14" s="687"/>
      <c r="VBB14" s="687"/>
      <c r="VBC14" s="687"/>
      <c r="VBD14" s="687"/>
      <c r="VBE14" s="687"/>
      <c r="VBF14" s="687"/>
      <c r="VBG14" s="687"/>
      <c r="VBH14" s="687"/>
      <c r="VBI14" s="687"/>
      <c r="VBJ14" s="687"/>
      <c r="VBK14" s="687"/>
      <c r="VBL14" s="687"/>
      <c r="VBM14" s="687"/>
      <c r="VBN14" s="687"/>
      <c r="VBO14" s="687"/>
      <c r="VBP14" s="687"/>
      <c r="VBQ14" s="687"/>
      <c r="VBR14" s="687"/>
      <c r="VBS14" s="687"/>
      <c r="VBT14" s="687"/>
      <c r="VBU14" s="687"/>
      <c r="VBV14" s="687"/>
      <c r="VBW14" s="687"/>
      <c r="VBX14" s="687"/>
      <c r="VBY14" s="687"/>
      <c r="VBZ14" s="687"/>
      <c r="VCA14" s="687"/>
      <c r="VCB14" s="687"/>
      <c r="VCC14" s="687"/>
      <c r="VCD14" s="687"/>
      <c r="VCE14" s="687"/>
      <c r="VCF14" s="687"/>
      <c r="VCG14" s="687"/>
      <c r="VCH14" s="687"/>
      <c r="VCI14" s="687"/>
      <c r="VCJ14" s="687"/>
      <c r="VCK14" s="687"/>
      <c r="VCL14" s="687"/>
      <c r="VCM14" s="687"/>
      <c r="VCN14" s="687"/>
      <c r="VCO14" s="687"/>
      <c r="VCP14" s="687"/>
      <c r="VCQ14" s="687"/>
      <c r="VCR14" s="687"/>
      <c r="VCS14" s="687"/>
      <c r="VCT14" s="687"/>
      <c r="VCU14" s="687"/>
      <c r="VCV14" s="687"/>
      <c r="VCW14" s="687"/>
      <c r="VCX14" s="687"/>
      <c r="VCY14" s="687"/>
      <c r="VCZ14" s="687"/>
      <c r="VDA14" s="687"/>
      <c r="VDB14" s="687"/>
      <c r="VDC14" s="687"/>
      <c r="VDD14" s="687"/>
      <c r="VDE14" s="687"/>
      <c r="VDF14" s="687"/>
      <c r="VDG14" s="687"/>
      <c r="VDH14" s="687"/>
      <c r="VDI14" s="687"/>
      <c r="VDJ14" s="687"/>
      <c r="VDK14" s="687"/>
      <c r="VDL14" s="687"/>
      <c r="VDM14" s="687"/>
      <c r="VDN14" s="687"/>
      <c r="VDO14" s="687"/>
      <c r="VDP14" s="687"/>
      <c r="VDQ14" s="687"/>
      <c r="VDR14" s="687"/>
      <c r="VDS14" s="687"/>
      <c r="VDT14" s="687"/>
      <c r="VDU14" s="687"/>
      <c r="VDV14" s="687"/>
      <c r="VDW14" s="687"/>
      <c r="VDX14" s="687"/>
      <c r="VDY14" s="687"/>
      <c r="VDZ14" s="687"/>
      <c r="VEA14" s="687"/>
      <c r="VEB14" s="687"/>
      <c r="VEC14" s="687"/>
      <c r="VED14" s="687"/>
      <c r="VEE14" s="687"/>
      <c r="VEF14" s="687"/>
      <c r="VEG14" s="687"/>
      <c r="VEH14" s="687"/>
      <c r="VEI14" s="687"/>
      <c r="VEJ14" s="687"/>
      <c r="VEK14" s="687"/>
      <c r="VEL14" s="687"/>
      <c r="VEM14" s="687"/>
      <c r="VEN14" s="687"/>
      <c r="VEO14" s="687"/>
      <c r="VEP14" s="687"/>
      <c r="VEQ14" s="687"/>
      <c r="VER14" s="687"/>
      <c r="VES14" s="687"/>
      <c r="VET14" s="687"/>
      <c r="VEU14" s="687"/>
      <c r="VEV14" s="687"/>
      <c r="VEW14" s="687"/>
      <c r="VEX14" s="687"/>
      <c r="VEY14" s="687"/>
      <c r="VEZ14" s="687"/>
      <c r="VFA14" s="687"/>
      <c r="VFB14" s="687"/>
      <c r="VFC14" s="687"/>
      <c r="VFD14" s="687"/>
      <c r="VFE14" s="687"/>
      <c r="VFF14" s="687"/>
      <c r="VFG14" s="687"/>
      <c r="VFH14" s="687"/>
      <c r="VFI14" s="687"/>
      <c r="VFJ14" s="687"/>
      <c r="VFK14" s="687"/>
      <c r="VFL14" s="687"/>
      <c r="VFM14" s="687"/>
      <c r="VFN14" s="687"/>
      <c r="VFO14" s="687"/>
      <c r="VFP14" s="687"/>
      <c r="VFQ14" s="687"/>
      <c r="VFR14" s="687"/>
      <c r="VFS14" s="687"/>
      <c r="VFT14" s="687"/>
      <c r="VFU14" s="687"/>
      <c r="VFV14" s="687"/>
      <c r="VFW14" s="687"/>
      <c r="VFX14" s="687"/>
      <c r="VFY14" s="687"/>
      <c r="VFZ14" s="687"/>
      <c r="VGA14" s="687"/>
      <c r="VGB14" s="687"/>
      <c r="VGC14" s="687"/>
      <c r="VGD14" s="687"/>
      <c r="VGE14" s="687"/>
      <c r="VGF14" s="687"/>
      <c r="VGG14" s="687"/>
      <c r="VGH14" s="687"/>
      <c r="VGI14" s="687"/>
      <c r="VGJ14" s="687"/>
      <c r="VGK14" s="687"/>
      <c r="VGL14" s="687"/>
      <c r="VGM14" s="687"/>
      <c r="VGN14" s="687"/>
      <c r="VGO14" s="687"/>
      <c r="VGP14" s="687"/>
      <c r="VGQ14" s="687"/>
      <c r="VGR14" s="687"/>
      <c r="VGS14" s="687"/>
      <c r="VGT14" s="687"/>
      <c r="VGU14" s="687"/>
      <c r="VGV14" s="687"/>
      <c r="VGW14" s="687"/>
      <c r="VGX14" s="687"/>
      <c r="VGY14" s="687"/>
      <c r="VGZ14" s="687"/>
      <c r="VHA14" s="687"/>
      <c r="VHB14" s="687"/>
      <c r="VHC14" s="687"/>
      <c r="VHD14" s="687"/>
      <c r="VHE14" s="687"/>
      <c r="VHF14" s="687"/>
      <c r="VHG14" s="687"/>
      <c r="VHH14" s="687"/>
      <c r="VHI14" s="687"/>
      <c r="VHJ14" s="687"/>
      <c r="VHK14" s="687"/>
      <c r="VHL14" s="687"/>
      <c r="VHM14" s="687"/>
      <c r="VHN14" s="687"/>
      <c r="VHO14" s="687"/>
      <c r="VHP14" s="687"/>
      <c r="VHQ14" s="687"/>
      <c r="VHR14" s="687"/>
      <c r="VHS14" s="687"/>
      <c r="VHT14" s="687"/>
      <c r="VHU14" s="687"/>
      <c r="VHV14" s="687"/>
      <c r="VHW14" s="687"/>
      <c r="VHX14" s="687"/>
      <c r="VHY14" s="687"/>
      <c r="VHZ14" s="687"/>
      <c r="VIA14" s="687"/>
      <c r="VIB14" s="687"/>
      <c r="VIC14" s="687"/>
      <c r="VID14" s="687"/>
      <c r="VIE14" s="687"/>
      <c r="VIF14" s="687"/>
      <c r="VIG14" s="687"/>
      <c r="VIH14" s="687"/>
      <c r="VII14" s="687"/>
      <c r="VIJ14" s="687"/>
      <c r="VIK14" s="687"/>
      <c r="VIL14" s="687"/>
      <c r="VIM14" s="687"/>
      <c r="VIN14" s="687"/>
      <c r="VIO14" s="687"/>
      <c r="VIP14" s="687"/>
      <c r="VIQ14" s="687"/>
      <c r="VIR14" s="687"/>
      <c r="VIS14" s="687"/>
      <c r="VIT14" s="687"/>
      <c r="VIU14" s="687"/>
      <c r="VIV14" s="687"/>
      <c r="VIW14" s="687"/>
      <c r="VIX14" s="687"/>
      <c r="VIY14" s="687"/>
      <c r="VIZ14" s="687"/>
      <c r="VJA14" s="687"/>
      <c r="VJB14" s="687"/>
      <c r="VJC14" s="687"/>
      <c r="VJD14" s="687"/>
      <c r="VJE14" s="687"/>
      <c r="VJF14" s="687"/>
      <c r="VJG14" s="687"/>
      <c r="VJH14" s="687"/>
      <c r="VJI14" s="687"/>
      <c r="VJJ14" s="687"/>
      <c r="VJK14" s="687"/>
      <c r="VJL14" s="687"/>
      <c r="VJM14" s="687"/>
      <c r="VJN14" s="687"/>
      <c r="VJO14" s="687"/>
      <c r="VJP14" s="687"/>
      <c r="VJQ14" s="687"/>
      <c r="VJR14" s="687"/>
      <c r="VJS14" s="687"/>
      <c r="VJT14" s="687"/>
      <c r="VJU14" s="687"/>
      <c r="VJV14" s="687"/>
      <c r="VJW14" s="687"/>
      <c r="VJX14" s="687"/>
      <c r="VJY14" s="687"/>
      <c r="VJZ14" s="687"/>
      <c r="VKA14" s="687"/>
      <c r="VKB14" s="687"/>
      <c r="VKC14" s="687"/>
      <c r="VKD14" s="687"/>
      <c r="VKE14" s="687"/>
      <c r="VKF14" s="687"/>
      <c r="VKG14" s="687"/>
      <c r="VKH14" s="687"/>
      <c r="VKI14" s="687"/>
      <c r="VKJ14" s="687"/>
      <c r="VKK14" s="687"/>
      <c r="VKL14" s="687"/>
      <c r="VKM14" s="687"/>
      <c r="VKN14" s="687"/>
      <c r="VKO14" s="687"/>
      <c r="VKP14" s="687"/>
      <c r="VKQ14" s="687"/>
      <c r="VKR14" s="687"/>
      <c r="VKS14" s="687"/>
      <c r="VKT14" s="687"/>
      <c r="VKU14" s="687"/>
      <c r="VKV14" s="687"/>
      <c r="VKW14" s="687"/>
      <c r="VKX14" s="687"/>
      <c r="VKY14" s="687"/>
      <c r="VKZ14" s="687"/>
      <c r="VLA14" s="687"/>
      <c r="VLB14" s="687"/>
      <c r="VLC14" s="687"/>
      <c r="VLD14" s="687"/>
      <c r="VLE14" s="687"/>
      <c r="VLF14" s="687"/>
      <c r="VLG14" s="687"/>
      <c r="VLH14" s="687"/>
      <c r="VLI14" s="687"/>
      <c r="VLJ14" s="687"/>
      <c r="VLK14" s="687"/>
      <c r="VLL14" s="687"/>
      <c r="VLM14" s="687"/>
      <c r="VLN14" s="687"/>
      <c r="VLO14" s="687"/>
      <c r="VLP14" s="687"/>
      <c r="VLQ14" s="687"/>
      <c r="VLR14" s="687"/>
      <c r="VLS14" s="687"/>
      <c r="VLT14" s="687"/>
      <c r="VLU14" s="687"/>
      <c r="VLV14" s="687"/>
      <c r="VLW14" s="687"/>
      <c r="VLX14" s="687"/>
      <c r="VLY14" s="687"/>
      <c r="VLZ14" s="687"/>
      <c r="VMA14" s="687"/>
      <c r="VMB14" s="687"/>
      <c r="VMC14" s="687"/>
      <c r="VMD14" s="687"/>
      <c r="VME14" s="687"/>
      <c r="VMF14" s="687"/>
      <c r="VMG14" s="687"/>
      <c r="VMH14" s="687"/>
      <c r="VMI14" s="687"/>
      <c r="VMJ14" s="687"/>
      <c r="VMK14" s="687"/>
      <c r="VML14" s="687"/>
      <c r="VMM14" s="687"/>
      <c r="VMN14" s="687"/>
      <c r="VMO14" s="687"/>
      <c r="VMP14" s="687"/>
      <c r="VMQ14" s="687"/>
      <c r="VMR14" s="687"/>
      <c r="VMS14" s="687"/>
      <c r="VMT14" s="687"/>
      <c r="VMU14" s="687"/>
      <c r="VMV14" s="687"/>
      <c r="VMW14" s="687"/>
      <c r="VMX14" s="687"/>
      <c r="VMY14" s="687"/>
      <c r="VMZ14" s="687"/>
      <c r="VNA14" s="687"/>
      <c r="VNB14" s="687"/>
      <c r="VNC14" s="687"/>
      <c r="VND14" s="687"/>
      <c r="VNE14" s="687"/>
      <c r="VNF14" s="687"/>
      <c r="VNG14" s="687"/>
      <c r="VNH14" s="687"/>
      <c r="VNI14" s="687"/>
      <c r="VNJ14" s="687"/>
      <c r="VNK14" s="687"/>
      <c r="VNL14" s="687"/>
      <c r="VNM14" s="687"/>
      <c r="VNN14" s="687"/>
      <c r="VNO14" s="687"/>
      <c r="VNP14" s="687"/>
      <c r="VNQ14" s="687"/>
      <c r="VNR14" s="687"/>
      <c r="VNS14" s="687"/>
      <c r="VNT14" s="687"/>
      <c r="VNU14" s="687"/>
      <c r="VNV14" s="687"/>
      <c r="VNW14" s="687"/>
      <c r="VNX14" s="687"/>
      <c r="VNY14" s="687"/>
      <c r="VNZ14" s="687"/>
      <c r="VOA14" s="687"/>
      <c r="VOB14" s="687"/>
      <c r="VOC14" s="687"/>
      <c r="VOD14" s="687"/>
      <c r="VOE14" s="687"/>
      <c r="VOF14" s="687"/>
      <c r="VOG14" s="687"/>
      <c r="VOH14" s="687"/>
      <c r="VOI14" s="687"/>
      <c r="VOJ14" s="687"/>
      <c r="VOK14" s="687"/>
      <c r="VOL14" s="687"/>
      <c r="VOM14" s="687"/>
      <c r="VON14" s="687"/>
      <c r="VOO14" s="687"/>
      <c r="VOP14" s="687"/>
      <c r="VOQ14" s="687"/>
      <c r="VOR14" s="687"/>
      <c r="VOS14" s="687"/>
      <c r="VOT14" s="687"/>
      <c r="VOU14" s="687"/>
      <c r="VOV14" s="687"/>
      <c r="VOW14" s="687"/>
      <c r="VOX14" s="687"/>
      <c r="VOY14" s="687"/>
      <c r="VOZ14" s="687"/>
      <c r="VPA14" s="687"/>
      <c r="VPB14" s="687"/>
      <c r="VPC14" s="687"/>
      <c r="VPD14" s="687"/>
      <c r="VPE14" s="687"/>
      <c r="VPF14" s="687"/>
      <c r="VPG14" s="687"/>
      <c r="VPH14" s="687"/>
      <c r="VPI14" s="687"/>
      <c r="VPJ14" s="687"/>
      <c r="VPK14" s="687"/>
      <c r="VPL14" s="687"/>
      <c r="VPM14" s="687"/>
      <c r="VPN14" s="687"/>
      <c r="VPO14" s="687"/>
      <c r="VPP14" s="687"/>
      <c r="VPQ14" s="687"/>
      <c r="VPR14" s="687"/>
      <c r="VPS14" s="687"/>
      <c r="VPT14" s="687"/>
      <c r="VPU14" s="687"/>
      <c r="VPV14" s="687"/>
      <c r="VPW14" s="687"/>
      <c r="VPX14" s="687"/>
      <c r="VPY14" s="687"/>
      <c r="VPZ14" s="687"/>
      <c r="VQA14" s="687"/>
      <c r="VQB14" s="687"/>
      <c r="VQC14" s="687"/>
      <c r="VQD14" s="687"/>
      <c r="VQE14" s="687"/>
      <c r="VQF14" s="687"/>
      <c r="VQG14" s="687"/>
      <c r="VQH14" s="687"/>
      <c r="VQI14" s="687"/>
      <c r="VQJ14" s="687"/>
      <c r="VQK14" s="687"/>
      <c r="VQL14" s="687"/>
      <c r="VQM14" s="687"/>
      <c r="VQN14" s="687"/>
      <c r="VQO14" s="687"/>
      <c r="VQP14" s="687"/>
      <c r="VQQ14" s="687"/>
      <c r="VQR14" s="687"/>
      <c r="VQS14" s="687"/>
      <c r="VQT14" s="687"/>
      <c r="VQU14" s="687"/>
      <c r="VQV14" s="687"/>
      <c r="VQW14" s="687"/>
      <c r="VQX14" s="687"/>
      <c r="VQY14" s="687"/>
      <c r="VQZ14" s="687"/>
      <c r="VRA14" s="687"/>
      <c r="VRB14" s="687"/>
      <c r="VRC14" s="687"/>
      <c r="VRD14" s="687"/>
      <c r="VRE14" s="687"/>
      <c r="VRF14" s="687"/>
      <c r="VRG14" s="687"/>
      <c r="VRH14" s="687"/>
      <c r="VRI14" s="687"/>
      <c r="VRJ14" s="687"/>
      <c r="VRK14" s="687"/>
      <c r="VRL14" s="687"/>
      <c r="VRM14" s="687"/>
      <c r="VRN14" s="687"/>
      <c r="VRO14" s="687"/>
      <c r="VRP14" s="687"/>
      <c r="VRQ14" s="687"/>
      <c r="VRR14" s="687"/>
      <c r="VRS14" s="687"/>
      <c r="VRT14" s="687"/>
      <c r="VRU14" s="687"/>
      <c r="VRV14" s="687"/>
      <c r="VRW14" s="687"/>
      <c r="VRX14" s="687"/>
      <c r="VRY14" s="687"/>
      <c r="VRZ14" s="687"/>
      <c r="VSA14" s="687"/>
      <c r="VSB14" s="687"/>
      <c r="VSC14" s="687"/>
      <c r="VSD14" s="687"/>
      <c r="VSE14" s="687"/>
      <c r="VSF14" s="687"/>
      <c r="VSG14" s="687"/>
      <c r="VSH14" s="687"/>
      <c r="VSI14" s="687"/>
      <c r="VSJ14" s="687"/>
      <c r="VSK14" s="687"/>
      <c r="VSL14" s="687"/>
      <c r="VSM14" s="687"/>
      <c r="VSN14" s="687"/>
      <c r="VSO14" s="687"/>
      <c r="VSP14" s="687"/>
      <c r="VSQ14" s="687"/>
      <c r="VSR14" s="687"/>
      <c r="VSS14" s="687"/>
      <c r="VST14" s="687"/>
      <c r="VSU14" s="687"/>
      <c r="VSV14" s="687"/>
      <c r="VSW14" s="687"/>
      <c r="VSX14" s="687"/>
      <c r="VSY14" s="687"/>
      <c r="VSZ14" s="687"/>
      <c r="VTA14" s="687"/>
      <c r="VTB14" s="687"/>
      <c r="VTC14" s="687"/>
      <c r="VTD14" s="687"/>
      <c r="VTE14" s="687"/>
      <c r="VTF14" s="687"/>
      <c r="VTG14" s="687"/>
      <c r="VTH14" s="687"/>
      <c r="VTI14" s="687"/>
      <c r="VTJ14" s="687"/>
      <c r="VTK14" s="687"/>
      <c r="VTL14" s="687"/>
      <c r="VTM14" s="687"/>
      <c r="VTN14" s="687"/>
      <c r="VTO14" s="687"/>
      <c r="VTP14" s="687"/>
      <c r="VTQ14" s="687"/>
      <c r="VTR14" s="687"/>
      <c r="VTS14" s="687"/>
      <c r="VTT14" s="687"/>
      <c r="VTU14" s="687"/>
      <c r="VTV14" s="687"/>
      <c r="VTW14" s="687"/>
      <c r="VTX14" s="687"/>
      <c r="VTY14" s="687"/>
      <c r="VTZ14" s="687"/>
      <c r="VUA14" s="687"/>
      <c r="VUB14" s="687"/>
      <c r="VUC14" s="687"/>
      <c r="VUD14" s="687"/>
      <c r="VUE14" s="687"/>
      <c r="VUF14" s="687"/>
      <c r="VUG14" s="687"/>
      <c r="VUH14" s="687"/>
      <c r="VUI14" s="687"/>
      <c r="VUJ14" s="687"/>
      <c r="VUK14" s="687"/>
      <c r="VUL14" s="687"/>
      <c r="VUM14" s="687"/>
      <c r="VUN14" s="687"/>
      <c r="VUO14" s="687"/>
      <c r="VUP14" s="687"/>
      <c r="VUQ14" s="687"/>
      <c r="VUR14" s="687"/>
      <c r="VUS14" s="687"/>
      <c r="VUT14" s="687"/>
      <c r="VUU14" s="687"/>
      <c r="VUV14" s="687"/>
      <c r="VUW14" s="687"/>
      <c r="VUX14" s="687"/>
      <c r="VUY14" s="687"/>
      <c r="VUZ14" s="687"/>
      <c r="VVA14" s="687"/>
      <c r="VVB14" s="687"/>
      <c r="VVC14" s="687"/>
      <c r="VVD14" s="687"/>
      <c r="VVE14" s="687"/>
      <c r="VVF14" s="687"/>
      <c r="VVG14" s="687"/>
      <c r="VVH14" s="687"/>
      <c r="VVI14" s="687"/>
      <c r="VVJ14" s="687"/>
      <c r="VVK14" s="687"/>
      <c r="VVL14" s="687"/>
      <c r="VVM14" s="687"/>
      <c r="VVN14" s="687"/>
      <c r="VVO14" s="687"/>
      <c r="VVP14" s="687"/>
      <c r="VVQ14" s="687"/>
      <c r="VVR14" s="687"/>
      <c r="VVS14" s="687"/>
      <c r="VVT14" s="687"/>
      <c r="VVU14" s="687"/>
      <c r="VVV14" s="687"/>
      <c r="VVW14" s="687"/>
      <c r="VVX14" s="687"/>
      <c r="VVY14" s="687"/>
      <c r="VVZ14" s="687"/>
      <c r="VWA14" s="687"/>
      <c r="VWB14" s="687"/>
      <c r="VWC14" s="687"/>
      <c r="VWD14" s="687"/>
      <c r="VWE14" s="687"/>
      <c r="VWF14" s="687"/>
      <c r="VWG14" s="687"/>
      <c r="VWH14" s="687"/>
      <c r="VWI14" s="687"/>
      <c r="VWJ14" s="687"/>
      <c r="VWK14" s="687"/>
      <c r="VWL14" s="687"/>
      <c r="VWM14" s="687"/>
      <c r="VWN14" s="687"/>
      <c r="VWO14" s="687"/>
      <c r="VWP14" s="687"/>
      <c r="VWQ14" s="687"/>
      <c r="VWR14" s="687"/>
      <c r="VWS14" s="687"/>
      <c r="VWT14" s="687"/>
      <c r="VWU14" s="687"/>
      <c r="VWV14" s="687"/>
      <c r="VWW14" s="687"/>
      <c r="VWX14" s="687"/>
      <c r="VWY14" s="687"/>
      <c r="VWZ14" s="687"/>
      <c r="VXA14" s="687"/>
      <c r="VXB14" s="687"/>
      <c r="VXC14" s="687"/>
      <c r="VXD14" s="687"/>
      <c r="VXE14" s="687"/>
      <c r="VXF14" s="687"/>
      <c r="VXG14" s="687"/>
      <c r="VXH14" s="687"/>
      <c r="VXI14" s="687"/>
      <c r="VXJ14" s="687"/>
      <c r="VXK14" s="687"/>
      <c r="VXL14" s="687"/>
      <c r="VXM14" s="687"/>
      <c r="VXN14" s="687"/>
      <c r="VXO14" s="687"/>
      <c r="VXP14" s="687"/>
      <c r="VXQ14" s="687"/>
      <c r="VXR14" s="687"/>
      <c r="VXS14" s="687"/>
      <c r="VXT14" s="687"/>
      <c r="VXU14" s="687"/>
      <c r="VXV14" s="687"/>
      <c r="VXW14" s="687"/>
      <c r="VXX14" s="687"/>
      <c r="VXY14" s="687"/>
      <c r="VXZ14" s="687"/>
      <c r="VYA14" s="687"/>
      <c r="VYB14" s="687"/>
      <c r="VYC14" s="687"/>
      <c r="VYD14" s="687"/>
      <c r="VYE14" s="687"/>
      <c r="VYF14" s="687"/>
      <c r="VYG14" s="687"/>
      <c r="VYH14" s="687"/>
      <c r="VYI14" s="687"/>
      <c r="VYJ14" s="687"/>
      <c r="VYK14" s="687"/>
      <c r="VYL14" s="687"/>
      <c r="VYM14" s="687"/>
      <c r="VYN14" s="687"/>
      <c r="VYO14" s="687"/>
      <c r="VYP14" s="687"/>
      <c r="VYQ14" s="687"/>
      <c r="VYR14" s="687"/>
      <c r="VYS14" s="687"/>
      <c r="VYT14" s="687"/>
      <c r="VYU14" s="687"/>
      <c r="VYV14" s="687"/>
      <c r="VYW14" s="687"/>
      <c r="VYX14" s="687"/>
      <c r="VYY14" s="687"/>
      <c r="VYZ14" s="687"/>
      <c r="VZA14" s="687"/>
      <c r="VZB14" s="687"/>
      <c r="VZC14" s="687"/>
      <c r="VZD14" s="687"/>
      <c r="VZE14" s="687"/>
      <c r="VZF14" s="687"/>
      <c r="VZG14" s="687"/>
      <c r="VZH14" s="687"/>
      <c r="VZI14" s="687"/>
      <c r="VZJ14" s="687"/>
      <c r="VZK14" s="687"/>
      <c r="VZL14" s="687"/>
      <c r="VZM14" s="687"/>
      <c r="VZN14" s="687"/>
      <c r="VZO14" s="687"/>
      <c r="VZP14" s="687"/>
      <c r="VZQ14" s="687"/>
      <c r="VZR14" s="687"/>
      <c r="VZS14" s="687"/>
      <c r="VZT14" s="687"/>
      <c r="VZU14" s="687"/>
      <c r="VZV14" s="687"/>
      <c r="VZW14" s="687"/>
      <c r="VZX14" s="687"/>
      <c r="VZY14" s="687"/>
      <c r="VZZ14" s="687"/>
      <c r="WAA14" s="687"/>
      <c r="WAB14" s="687"/>
      <c r="WAC14" s="687"/>
      <c r="WAD14" s="687"/>
      <c r="WAE14" s="687"/>
      <c r="WAF14" s="687"/>
      <c r="WAG14" s="687"/>
      <c r="WAH14" s="687"/>
      <c r="WAI14" s="687"/>
      <c r="WAJ14" s="687"/>
      <c r="WAK14" s="687"/>
      <c r="WAL14" s="687"/>
      <c r="WAM14" s="687"/>
      <c r="WAN14" s="687"/>
      <c r="WAO14" s="687"/>
      <c r="WAP14" s="687"/>
      <c r="WAQ14" s="687"/>
      <c r="WAR14" s="687"/>
      <c r="WAS14" s="687"/>
      <c r="WAT14" s="687"/>
      <c r="WAU14" s="687"/>
      <c r="WAV14" s="687"/>
      <c r="WAW14" s="687"/>
      <c r="WAX14" s="687"/>
      <c r="WAY14" s="687"/>
      <c r="WAZ14" s="687"/>
      <c r="WBA14" s="687"/>
      <c r="WBB14" s="687"/>
      <c r="WBC14" s="687"/>
      <c r="WBD14" s="687"/>
      <c r="WBE14" s="687"/>
      <c r="WBF14" s="687"/>
      <c r="WBG14" s="687"/>
      <c r="WBH14" s="687"/>
      <c r="WBI14" s="687"/>
      <c r="WBJ14" s="687"/>
      <c r="WBK14" s="687"/>
      <c r="WBL14" s="687"/>
      <c r="WBM14" s="687"/>
      <c r="WBN14" s="687"/>
      <c r="WBO14" s="687"/>
      <c r="WBP14" s="687"/>
      <c r="WBQ14" s="687"/>
      <c r="WBR14" s="687"/>
      <c r="WBS14" s="687"/>
      <c r="WBT14" s="687"/>
      <c r="WBU14" s="687"/>
      <c r="WBV14" s="687"/>
      <c r="WBW14" s="687"/>
      <c r="WBX14" s="687"/>
      <c r="WBY14" s="687"/>
      <c r="WBZ14" s="687"/>
      <c r="WCA14" s="687"/>
      <c r="WCB14" s="687"/>
      <c r="WCC14" s="687"/>
      <c r="WCD14" s="687"/>
      <c r="WCE14" s="687"/>
      <c r="WCF14" s="687"/>
      <c r="WCG14" s="687"/>
      <c r="WCH14" s="687"/>
      <c r="WCI14" s="687"/>
      <c r="WCJ14" s="687"/>
      <c r="WCK14" s="687"/>
      <c r="WCL14" s="687"/>
      <c r="WCM14" s="687"/>
      <c r="WCN14" s="687"/>
      <c r="WCO14" s="687"/>
      <c r="WCP14" s="687"/>
      <c r="WCQ14" s="687"/>
      <c r="WCR14" s="687"/>
      <c r="WCS14" s="687"/>
      <c r="WCT14" s="687"/>
      <c r="WCU14" s="687"/>
      <c r="WCV14" s="687"/>
      <c r="WCW14" s="687"/>
      <c r="WCX14" s="687"/>
      <c r="WCY14" s="687"/>
      <c r="WCZ14" s="687"/>
      <c r="WDA14" s="687"/>
      <c r="WDB14" s="687"/>
      <c r="WDC14" s="687"/>
      <c r="WDD14" s="687"/>
      <c r="WDE14" s="687"/>
      <c r="WDF14" s="687"/>
      <c r="WDG14" s="687"/>
      <c r="WDH14" s="687"/>
      <c r="WDI14" s="687"/>
      <c r="WDJ14" s="687"/>
      <c r="WDK14" s="687"/>
      <c r="WDL14" s="687"/>
      <c r="WDM14" s="687"/>
      <c r="WDN14" s="687"/>
      <c r="WDO14" s="687"/>
      <c r="WDP14" s="687"/>
      <c r="WDQ14" s="687"/>
      <c r="WDR14" s="687"/>
      <c r="WDS14" s="687"/>
      <c r="WDT14" s="687"/>
      <c r="WDU14" s="687"/>
      <c r="WDV14" s="687"/>
      <c r="WDW14" s="687"/>
      <c r="WDX14" s="687"/>
      <c r="WDY14" s="687"/>
      <c r="WDZ14" s="687"/>
      <c r="WEA14" s="687"/>
      <c r="WEB14" s="687"/>
      <c r="WEC14" s="687"/>
      <c r="WED14" s="687"/>
      <c r="WEE14" s="687"/>
      <c r="WEF14" s="687"/>
      <c r="WEG14" s="687"/>
      <c r="WEH14" s="687"/>
      <c r="WEI14" s="687"/>
      <c r="WEJ14" s="687"/>
      <c r="WEK14" s="687"/>
      <c r="WEL14" s="687"/>
      <c r="WEM14" s="687"/>
      <c r="WEN14" s="687"/>
      <c r="WEO14" s="687"/>
      <c r="WEP14" s="687"/>
      <c r="WEQ14" s="687"/>
      <c r="WER14" s="687"/>
      <c r="WES14" s="687"/>
      <c r="WET14" s="687"/>
      <c r="WEU14" s="687"/>
      <c r="WEV14" s="687"/>
      <c r="WEW14" s="687"/>
      <c r="WEX14" s="687"/>
      <c r="WEY14" s="687"/>
      <c r="WEZ14" s="687"/>
      <c r="WFA14" s="687"/>
      <c r="WFB14" s="687"/>
      <c r="WFC14" s="687"/>
      <c r="WFD14" s="687"/>
      <c r="WFE14" s="687"/>
      <c r="WFF14" s="687"/>
      <c r="WFG14" s="687"/>
      <c r="WFH14" s="687"/>
      <c r="WFI14" s="687"/>
      <c r="WFJ14" s="687"/>
      <c r="WFK14" s="687"/>
      <c r="WFL14" s="687"/>
      <c r="WFM14" s="687"/>
      <c r="WFN14" s="687"/>
      <c r="WFO14" s="687"/>
      <c r="WFP14" s="687"/>
      <c r="WFQ14" s="687"/>
      <c r="WFR14" s="687"/>
      <c r="WFS14" s="687"/>
      <c r="WFT14" s="687"/>
      <c r="WFU14" s="687"/>
      <c r="WFV14" s="687"/>
      <c r="WFW14" s="687"/>
      <c r="WFX14" s="687"/>
      <c r="WFY14" s="687"/>
      <c r="WFZ14" s="687"/>
      <c r="WGA14" s="687"/>
      <c r="WGB14" s="687"/>
      <c r="WGC14" s="687"/>
      <c r="WGD14" s="687"/>
      <c r="WGE14" s="687"/>
      <c r="WGF14" s="687"/>
      <c r="WGG14" s="687"/>
      <c r="WGH14" s="687"/>
      <c r="WGI14" s="687"/>
      <c r="WGJ14" s="687"/>
      <c r="WGK14" s="687"/>
      <c r="WGL14" s="687"/>
      <c r="WGM14" s="687"/>
      <c r="WGN14" s="687"/>
      <c r="WGO14" s="687"/>
      <c r="WGP14" s="687"/>
      <c r="WGQ14" s="687"/>
      <c r="WGR14" s="687"/>
      <c r="WGS14" s="687"/>
      <c r="WGT14" s="687"/>
      <c r="WGU14" s="687"/>
      <c r="WGV14" s="687"/>
      <c r="WGW14" s="687"/>
      <c r="WGX14" s="687"/>
      <c r="WGY14" s="687"/>
      <c r="WGZ14" s="687"/>
      <c r="WHA14" s="687"/>
      <c r="WHB14" s="687"/>
      <c r="WHC14" s="687"/>
      <c r="WHD14" s="687"/>
      <c r="WHE14" s="687"/>
      <c r="WHF14" s="687"/>
      <c r="WHG14" s="687"/>
      <c r="WHH14" s="687"/>
      <c r="WHI14" s="687"/>
      <c r="WHJ14" s="687"/>
      <c r="WHK14" s="687"/>
      <c r="WHL14" s="687"/>
      <c r="WHM14" s="687"/>
      <c r="WHN14" s="687"/>
      <c r="WHO14" s="687"/>
      <c r="WHP14" s="687"/>
      <c r="WHQ14" s="687"/>
      <c r="WHR14" s="687"/>
      <c r="WHS14" s="687"/>
      <c r="WHT14" s="687"/>
      <c r="WHU14" s="687"/>
      <c r="WHV14" s="687"/>
      <c r="WHW14" s="687"/>
      <c r="WHX14" s="687"/>
      <c r="WHY14" s="687"/>
      <c r="WHZ14" s="687"/>
      <c r="WIA14" s="687"/>
      <c r="WIB14" s="687"/>
      <c r="WIC14" s="687"/>
      <c r="WID14" s="687"/>
      <c r="WIE14" s="687"/>
      <c r="WIF14" s="687"/>
      <c r="WIG14" s="687"/>
      <c r="WIH14" s="687"/>
      <c r="WII14" s="687"/>
      <c r="WIJ14" s="687"/>
      <c r="WIK14" s="687"/>
      <c r="WIL14" s="687"/>
      <c r="WIM14" s="687"/>
      <c r="WIN14" s="687"/>
      <c r="WIO14" s="687"/>
      <c r="WIP14" s="687"/>
      <c r="WIQ14" s="687"/>
      <c r="WIR14" s="687"/>
      <c r="WIS14" s="687"/>
      <c r="WIT14" s="687"/>
      <c r="WIU14" s="687"/>
      <c r="WIV14" s="687"/>
      <c r="WIW14" s="687"/>
      <c r="WIX14" s="687"/>
      <c r="WIY14" s="687"/>
      <c r="WIZ14" s="687"/>
      <c r="WJA14" s="687"/>
      <c r="WJB14" s="687"/>
      <c r="WJC14" s="687"/>
      <c r="WJD14" s="687"/>
      <c r="WJE14" s="687"/>
      <c r="WJF14" s="687"/>
      <c r="WJG14" s="687"/>
      <c r="WJH14" s="687"/>
      <c r="WJI14" s="687"/>
      <c r="WJJ14" s="687"/>
      <c r="WJK14" s="687"/>
      <c r="WJL14" s="687"/>
      <c r="WJM14" s="687"/>
      <c r="WJN14" s="687"/>
      <c r="WJO14" s="687"/>
      <c r="WJP14" s="687"/>
      <c r="WJQ14" s="687"/>
      <c r="WJR14" s="687"/>
      <c r="WJS14" s="687"/>
      <c r="WJT14" s="687"/>
      <c r="WJU14" s="687"/>
      <c r="WJV14" s="687"/>
      <c r="WJW14" s="687"/>
      <c r="WJX14" s="687"/>
      <c r="WJY14" s="687"/>
      <c r="WJZ14" s="687"/>
      <c r="WKA14" s="687"/>
      <c r="WKB14" s="687"/>
      <c r="WKC14" s="687"/>
      <c r="WKD14" s="687"/>
      <c r="WKE14" s="687"/>
      <c r="WKF14" s="687"/>
      <c r="WKG14" s="687"/>
      <c r="WKH14" s="687"/>
      <c r="WKI14" s="687"/>
      <c r="WKJ14" s="687"/>
      <c r="WKK14" s="687"/>
      <c r="WKL14" s="687"/>
      <c r="WKM14" s="687"/>
      <c r="WKN14" s="687"/>
      <c r="WKO14" s="687"/>
      <c r="WKP14" s="687"/>
      <c r="WKQ14" s="687"/>
      <c r="WKR14" s="687"/>
      <c r="WKS14" s="687"/>
      <c r="WKT14" s="687"/>
      <c r="WKU14" s="687"/>
      <c r="WKV14" s="687"/>
      <c r="WKW14" s="687"/>
      <c r="WKX14" s="687"/>
      <c r="WKY14" s="687"/>
      <c r="WKZ14" s="687"/>
      <c r="WLA14" s="687"/>
      <c r="WLB14" s="687"/>
      <c r="WLC14" s="687"/>
      <c r="WLD14" s="687"/>
      <c r="WLE14" s="687"/>
      <c r="WLF14" s="687"/>
      <c r="WLG14" s="687"/>
      <c r="WLH14" s="687"/>
      <c r="WLI14" s="687"/>
      <c r="WLJ14" s="687"/>
      <c r="WLK14" s="687"/>
      <c r="WLL14" s="687"/>
      <c r="WLM14" s="687"/>
      <c r="WLN14" s="687"/>
      <c r="WLO14" s="687"/>
      <c r="WLP14" s="687"/>
      <c r="WLQ14" s="687"/>
      <c r="WLR14" s="687"/>
      <c r="WLS14" s="687"/>
      <c r="WLT14" s="687"/>
      <c r="WLU14" s="687"/>
      <c r="WLV14" s="687"/>
      <c r="WLW14" s="687"/>
      <c r="WLX14" s="687"/>
      <c r="WLY14" s="687"/>
      <c r="WLZ14" s="687"/>
      <c r="WMA14" s="687"/>
      <c r="WMB14" s="687"/>
      <c r="WMC14" s="687"/>
      <c r="WMD14" s="687"/>
      <c r="WME14" s="687"/>
      <c r="WMF14" s="687"/>
      <c r="WMG14" s="687"/>
      <c r="WMH14" s="687"/>
      <c r="WMI14" s="687"/>
      <c r="WMJ14" s="687"/>
      <c r="WMK14" s="687"/>
      <c r="WML14" s="687"/>
      <c r="WMM14" s="687"/>
      <c r="WMN14" s="687"/>
      <c r="WMO14" s="687"/>
      <c r="WMP14" s="687"/>
      <c r="WMQ14" s="687"/>
      <c r="WMR14" s="687"/>
      <c r="WMS14" s="687"/>
      <c r="WMT14" s="687"/>
      <c r="WMU14" s="687"/>
      <c r="WMV14" s="687"/>
      <c r="WMW14" s="687"/>
      <c r="WMX14" s="687"/>
      <c r="WMY14" s="687"/>
      <c r="WMZ14" s="687"/>
      <c r="WNA14" s="687"/>
      <c r="WNB14" s="687"/>
      <c r="WNC14" s="687"/>
      <c r="WND14" s="687"/>
      <c r="WNE14" s="687"/>
      <c r="WNF14" s="687"/>
      <c r="WNG14" s="687"/>
      <c r="WNH14" s="687"/>
      <c r="WNI14" s="687"/>
      <c r="WNJ14" s="687"/>
      <c r="WNK14" s="687"/>
      <c r="WNL14" s="687"/>
      <c r="WNM14" s="687"/>
      <c r="WNN14" s="687"/>
      <c r="WNO14" s="687"/>
      <c r="WNP14" s="687"/>
      <c r="WNQ14" s="687"/>
      <c r="WNR14" s="687"/>
      <c r="WNS14" s="687"/>
      <c r="WNT14" s="687"/>
      <c r="WNU14" s="687"/>
      <c r="WNV14" s="687"/>
      <c r="WNW14" s="687"/>
      <c r="WNX14" s="687"/>
      <c r="WNY14" s="687"/>
      <c r="WNZ14" s="687"/>
      <c r="WOA14" s="687"/>
      <c r="WOB14" s="687"/>
      <c r="WOC14" s="687"/>
      <c r="WOD14" s="687"/>
      <c r="WOE14" s="687"/>
      <c r="WOF14" s="687"/>
      <c r="WOG14" s="687"/>
      <c r="WOH14" s="687"/>
      <c r="WOI14" s="687"/>
      <c r="WOJ14" s="687"/>
      <c r="WOK14" s="687"/>
      <c r="WOL14" s="687"/>
      <c r="WOM14" s="687"/>
      <c r="WON14" s="687"/>
      <c r="WOO14" s="687"/>
      <c r="WOP14" s="687"/>
      <c r="WOQ14" s="687"/>
      <c r="WOR14" s="687"/>
      <c r="WOS14" s="687"/>
      <c r="WOT14" s="687"/>
      <c r="WOU14" s="687"/>
      <c r="WOV14" s="687"/>
      <c r="WOW14" s="687"/>
      <c r="WOX14" s="687"/>
      <c r="WOY14" s="687"/>
      <c r="WOZ14" s="687"/>
      <c r="WPA14" s="687"/>
      <c r="WPB14" s="687"/>
      <c r="WPC14" s="687"/>
      <c r="WPD14" s="687"/>
      <c r="WPE14" s="687"/>
      <c r="WPF14" s="687"/>
      <c r="WPG14" s="687"/>
      <c r="WPH14" s="687"/>
      <c r="WPI14" s="687"/>
      <c r="WPJ14" s="687"/>
      <c r="WPK14" s="687"/>
      <c r="WPL14" s="687"/>
      <c r="WPM14" s="687"/>
      <c r="WPN14" s="687"/>
      <c r="WPO14" s="687"/>
      <c r="WPP14" s="687"/>
      <c r="WPQ14" s="687"/>
      <c r="WPR14" s="687"/>
      <c r="WPS14" s="687"/>
      <c r="WPT14" s="687"/>
      <c r="WPU14" s="687"/>
      <c r="WPV14" s="687"/>
      <c r="WPW14" s="687"/>
      <c r="WPX14" s="687"/>
      <c r="WPY14" s="687"/>
      <c r="WPZ14" s="687"/>
      <c r="WQA14" s="687"/>
      <c r="WQB14" s="687"/>
      <c r="WQC14" s="687"/>
      <c r="WQD14" s="687"/>
      <c r="WQE14" s="687"/>
      <c r="WQF14" s="687"/>
      <c r="WQG14" s="687"/>
      <c r="WQH14" s="687"/>
      <c r="WQI14" s="687"/>
      <c r="WQJ14" s="687"/>
      <c r="WQK14" s="687"/>
      <c r="WQL14" s="687"/>
      <c r="WQM14" s="687"/>
      <c r="WQN14" s="687"/>
      <c r="WQO14" s="687"/>
      <c r="WQP14" s="687"/>
      <c r="WQQ14" s="687"/>
      <c r="WQR14" s="687"/>
      <c r="WQS14" s="687"/>
      <c r="WQT14" s="687"/>
      <c r="WQU14" s="687"/>
      <c r="WQV14" s="687"/>
      <c r="WQW14" s="687"/>
      <c r="WQX14" s="687"/>
      <c r="WQY14" s="687"/>
      <c r="WQZ14" s="687"/>
      <c r="WRA14" s="687"/>
      <c r="WRB14" s="687"/>
      <c r="WRC14" s="687"/>
      <c r="WRD14" s="687"/>
      <c r="WRE14" s="687"/>
      <c r="WRF14" s="687"/>
      <c r="WRG14" s="687"/>
      <c r="WRH14" s="687"/>
      <c r="WRI14" s="687"/>
      <c r="WRJ14" s="687"/>
      <c r="WRK14" s="687"/>
      <c r="WRL14" s="687"/>
      <c r="WRM14" s="687"/>
      <c r="WRN14" s="687"/>
      <c r="WRO14" s="687"/>
      <c r="WRP14" s="687"/>
      <c r="WRQ14" s="687"/>
      <c r="WRR14" s="687"/>
      <c r="WRS14" s="687"/>
      <c r="WRT14" s="687"/>
      <c r="WRU14" s="687"/>
      <c r="WRV14" s="687"/>
      <c r="WRW14" s="687"/>
      <c r="WRX14" s="687"/>
      <c r="WRY14" s="687"/>
      <c r="WRZ14" s="687"/>
      <c r="WSA14" s="687"/>
      <c r="WSB14" s="687"/>
      <c r="WSC14" s="687"/>
      <c r="WSD14" s="687"/>
      <c r="WSE14" s="687"/>
      <c r="WSF14" s="687"/>
      <c r="WSG14" s="687"/>
      <c r="WSH14" s="687"/>
      <c r="WSI14" s="687"/>
      <c r="WSJ14" s="687"/>
      <c r="WSK14" s="687"/>
      <c r="WSL14" s="687"/>
      <c r="WSM14" s="687"/>
      <c r="WSN14" s="687"/>
      <c r="WSO14" s="687"/>
      <c r="WSP14" s="687"/>
      <c r="WSQ14" s="687"/>
      <c r="WSR14" s="687"/>
      <c r="WSS14" s="687"/>
      <c r="WST14" s="687"/>
      <c r="WSU14" s="687"/>
      <c r="WSV14" s="687"/>
      <c r="WSW14" s="687"/>
      <c r="WSX14" s="687"/>
      <c r="WSY14" s="687"/>
      <c r="WSZ14" s="687"/>
      <c r="WTA14" s="687"/>
      <c r="WTB14" s="687"/>
      <c r="WTC14" s="687"/>
      <c r="WTD14" s="687"/>
      <c r="WTE14" s="687"/>
      <c r="WTF14" s="687"/>
      <c r="WTG14" s="687"/>
      <c r="WTH14" s="687"/>
      <c r="WTI14" s="687"/>
      <c r="WTJ14" s="687"/>
      <c r="WTK14" s="687"/>
      <c r="WTL14" s="687"/>
      <c r="WTM14" s="687"/>
      <c r="WTN14" s="687"/>
      <c r="WTO14" s="687"/>
      <c r="WTP14" s="687"/>
      <c r="WTQ14" s="687"/>
      <c r="WTR14" s="687"/>
      <c r="WTS14" s="687"/>
      <c r="WTT14" s="687"/>
      <c r="WTU14" s="687"/>
      <c r="WTV14" s="687"/>
      <c r="WTW14" s="687"/>
      <c r="WTX14" s="687"/>
      <c r="WTY14" s="687"/>
      <c r="WTZ14" s="687"/>
      <c r="WUA14" s="687"/>
      <c r="WUB14" s="687"/>
      <c r="WUC14" s="687"/>
      <c r="WUD14" s="687"/>
      <c r="WUE14" s="687"/>
      <c r="WUF14" s="687"/>
      <c r="WUG14" s="687"/>
      <c r="WUH14" s="687"/>
      <c r="WUI14" s="687"/>
      <c r="WUJ14" s="687"/>
      <c r="WUK14" s="687"/>
      <c r="WUL14" s="687"/>
      <c r="WUM14" s="687"/>
      <c r="WUN14" s="687"/>
      <c r="WUO14" s="687"/>
      <c r="WUP14" s="687"/>
      <c r="WUQ14" s="687"/>
      <c r="WUR14" s="687"/>
      <c r="WUS14" s="687"/>
      <c r="WUT14" s="687"/>
      <c r="WUU14" s="687"/>
      <c r="WUV14" s="687"/>
      <c r="WUW14" s="687"/>
      <c r="WUX14" s="687"/>
      <c r="WUY14" s="687"/>
      <c r="WUZ14" s="687"/>
      <c r="WVA14" s="687"/>
      <c r="WVB14" s="687"/>
      <c r="WVC14" s="687"/>
      <c r="WVD14" s="687"/>
      <c r="WVE14" s="687"/>
      <c r="WVF14" s="687"/>
      <c r="WVG14" s="687"/>
      <c r="WVH14" s="687"/>
      <c r="WVI14" s="687"/>
      <c r="WVJ14" s="687"/>
      <c r="WVK14" s="687"/>
      <c r="WVL14" s="687"/>
      <c r="WVM14" s="687"/>
      <c r="WVN14" s="687"/>
      <c r="WVO14" s="687"/>
      <c r="WVP14" s="687"/>
      <c r="WVQ14" s="687"/>
      <c r="WVR14" s="687"/>
      <c r="WVS14" s="687"/>
      <c r="WVT14" s="687"/>
      <c r="WVU14" s="687"/>
      <c r="WVV14" s="687"/>
      <c r="WVW14" s="687"/>
      <c r="WVX14" s="687"/>
      <c r="WVY14" s="687"/>
      <c r="WVZ14" s="687"/>
      <c r="WWA14" s="687"/>
      <c r="WWB14" s="687"/>
      <c r="WWC14" s="687"/>
      <c r="WWD14" s="687"/>
      <c r="WWE14" s="687"/>
      <c r="WWF14" s="687"/>
      <c r="WWG14" s="687"/>
      <c r="WWH14" s="687"/>
      <c r="WWI14" s="687"/>
      <c r="WWJ14" s="687"/>
      <c r="WWK14" s="687"/>
      <c r="WWL14" s="687"/>
      <c r="WWM14" s="687"/>
      <c r="WWN14" s="687"/>
      <c r="WWO14" s="687"/>
      <c r="WWP14" s="687"/>
      <c r="WWQ14" s="687"/>
      <c r="WWR14" s="687"/>
      <c r="WWS14" s="687"/>
      <c r="WWT14" s="687"/>
      <c r="WWU14" s="687"/>
      <c r="WWV14" s="687"/>
      <c r="WWW14" s="687"/>
      <c r="WWX14" s="687"/>
      <c r="WWY14" s="687"/>
      <c r="WWZ14" s="687"/>
      <c r="WXA14" s="687"/>
      <c r="WXB14" s="687"/>
      <c r="WXC14" s="687"/>
      <c r="WXD14" s="687"/>
      <c r="WXE14" s="687"/>
      <c r="WXF14" s="687"/>
      <c r="WXG14" s="687"/>
      <c r="WXH14" s="687"/>
      <c r="WXI14" s="687"/>
      <c r="WXJ14" s="687"/>
      <c r="WXK14" s="687"/>
      <c r="WXL14" s="687"/>
      <c r="WXM14" s="687"/>
      <c r="WXN14" s="687"/>
      <c r="WXO14" s="687"/>
      <c r="WXP14" s="687"/>
      <c r="WXQ14" s="687"/>
      <c r="WXR14" s="687"/>
      <c r="WXS14" s="687"/>
      <c r="WXT14" s="687"/>
      <c r="WXU14" s="687"/>
      <c r="WXV14" s="687"/>
      <c r="WXW14" s="687"/>
      <c r="WXX14" s="687"/>
      <c r="WXY14" s="687"/>
      <c r="WXZ14" s="687"/>
      <c r="WYA14" s="687"/>
      <c r="WYB14" s="687"/>
      <c r="WYC14" s="687"/>
      <c r="WYD14" s="687"/>
      <c r="WYE14" s="687"/>
      <c r="WYF14" s="687"/>
      <c r="WYG14" s="687"/>
      <c r="WYH14" s="687"/>
      <c r="WYI14" s="687"/>
      <c r="WYJ14" s="687"/>
      <c r="WYK14" s="687"/>
      <c r="WYL14" s="687"/>
      <c r="WYM14" s="687"/>
      <c r="WYN14" s="687"/>
      <c r="WYO14" s="687"/>
      <c r="WYP14" s="687"/>
      <c r="WYQ14" s="687"/>
      <c r="WYR14" s="687"/>
      <c r="WYS14" s="687"/>
      <c r="WYT14" s="687"/>
      <c r="WYU14" s="687"/>
      <c r="WYV14" s="687"/>
      <c r="WYW14" s="687"/>
      <c r="WYX14" s="687"/>
      <c r="WYY14" s="687"/>
      <c r="WYZ14" s="687"/>
      <c r="WZA14" s="687"/>
      <c r="WZB14" s="687"/>
      <c r="WZC14" s="687"/>
      <c r="WZD14" s="687"/>
      <c r="WZE14" s="687"/>
      <c r="WZF14" s="687"/>
      <c r="WZG14" s="687"/>
      <c r="WZH14" s="687"/>
      <c r="WZI14" s="687"/>
      <c r="WZJ14" s="687"/>
      <c r="WZK14" s="687"/>
      <c r="WZL14" s="687"/>
      <c r="WZM14" s="687"/>
      <c r="WZN14" s="687"/>
      <c r="WZO14" s="687"/>
      <c r="WZP14" s="687"/>
      <c r="WZQ14" s="687"/>
      <c r="WZR14" s="687"/>
      <c r="WZS14" s="687"/>
      <c r="WZT14" s="687"/>
      <c r="WZU14" s="687"/>
      <c r="WZV14" s="687"/>
      <c r="WZW14" s="687"/>
      <c r="WZX14" s="687"/>
      <c r="WZY14" s="687"/>
      <c r="WZZ14" s="687"/>
      <c r="XAA14" s="687"/>
      <c r="XAB14" s="687"/>
      <c r="XAC14" s="687"/>
      <c r="XAD14" s="687"/>
      <c r="XAE14" s="687"/>
      <c r="XAF14" s="687"/>
      <c r="XAG14" s="687"/>
      <c r="XAH14" s="687"/>
      <c r="XAI14" s="687"/>
      <c r="XAJ14" s="687"/>
      <c r="XAK14" s="687"/>
      <c r="XAL14" s="687"/>
      <c r="XAM14" s="687"/>
      <c r="XAN14" s="687"/>
      <c r="XAO14" s="687"/>
      <c r="XAP14" s="687"/>
      <c r="XAQ14" s="687"/>
      <c r="XAR14" s="687"/>
      <c r="XAS14" s="687"/>
      <c r="XAT14" s="687"/>
      <c r="XAU14" s="687"/>
      <c r="XAV14" s="687"/>
      <c r="XAW14" s="687"/>
      <c r="XAX14" s="687"/>
      <c r="XAY14" s="687"/>
      <c r="XAZ14" s="687"/>
      <c r="XBA14" s="687"/>
      <c r="XBB14" s="687"/>
      <c r="XBC14" s="687"/>
      <c r="XBD14" s="687"/>
      <c r="XBE14" s="687"/>
      <c r="XBF14" s="687"/>
      <c r="XBG14" s="687"/>
      <c r="XBH14" s="687"/>
      <c r="XBI14" s="687"/>
      <c r="XBJ14" s="687"/>
      <c r="XBK14" s="687"/>
      <c r="XBL14" s="687"/>
      <c r="XBM14" s="687"/>
      <c r="XBN14" s="687"/>
      <c r="XBO14" s="687"/>
      <c r="XBP14" s="687"/>
      <c r="XBQ14" s="687"/>
      <c r="XBR14" s="687"/>
      <c r="XBS14" s="687"/>
      <c r="XBT14" s="687"/>
      <c r="XBU14" s="687"/>
      <c r="XBV14" s="687"/>
      <c r="XBW14" s="687"/>
      <c r="XBX14" s="687"/>
      <c r="XBY14" s="687"/>
      <c r="XBZ14" s="687"/>
      <c r="XCA14" s="687"/>
      <c r="XCB14" s="687"/>
      <c r="XCC14" s="687"/>
      <c r="XCD14" s="687"/>
      <c r="XCE14" s="687"/>
      <c r="XCF14" s="687"/>
      <c r="XCG14" s="687"/>
      <c r="XCH14" s="687"/>
      <c r="XCI14" s="687"/>
      <c r="XCJ14" s="687"/>
      <c r="XCK14" s="687"/>
      <c r="XCL14" s="687"/>
      <c r="XCM14" s="687"/>
      <c r="XCN14" s="687"/>
      <c r="XCO14" s="687"/>
      <c r="XCP14" s="687"/>
      <c r="XCQ14" s="687"/>
      <c r="XCR14" s="687"/>
      <c r="XCS14" s="687"/>
      <c r="XCT14" s="687"/>
      <c r="XCU14" s="687"/>
      <c r="XCV14" s="687"/>
      <c r="XCW14" s="687"/>
      <c r="XCX14" s="687"/>
      <c r="XCY14" s="687"/>
      <c r="XCZ14" s="687"/>
      <c r="XDA14" s="687"/>
      <c r="XDB14" s="687"/>
      <c r="XDC14" s="687"/>
      <c r="XDD14" s="687"/>
      <c r="XDE14" s="687"/>
      <c r="XDF14" s="687"/>
      <c r="XDG14" s="687"/>
      <c r="XDH14" s="687"/>
      <c r="XDI14" s="687"/>
      <c r="XDJ14" s="687"/>
      <c r="XDK14" s="687"/>
      <c r="XDL14" s="687"/>
      <c r="XDM14" s="687"/>
      <c r="XDN14" s="687"/>
      <c r="XDO14" s="687"/>
      <c r="XDP14" s="687"/>
      <c r="XDQ14" s="687"/>
      <c r="XDR14" s="687"/>
      <c r="XDS14" s="687"/>
      <c r="XDT14" s="687"/>
      <c r="XDU14" s="687"/>
      <c r="XDV14" s="687"/>
      <c r="XDW14" s="687"/>
      <c r="XDX14" s="687"/>
      <c r="XDY14" s="687"/>
      <c r="XDZ14" s="687"/>
      <c r="XEA14" s="687"/>
      <c r="XEB14" s="687"/>
      <c r="XEC14" s="687"/>
      <c r="XED14" s="687"/>
      <c r="XEE14" s="687"/>
      <c r="XEF14" s="687"/>
      <c r="XEG14" s="687"/>
      <c r="XEH14" s="687"/>
      <c r="XEI14" s="687"/>
      <c r="XEJ14" s="687"/>
      <c r="XEK14" s="687"/>
      <c r="XEL14" s="687"/>
      <c r="XEM14" s="687"/>
      <c r="XEN14" s="687"/>
      <c r="XEO14" s="687"/>
      <c r="XEP14" s="687"/>
      <c r="XEQ14" s="687"/>
      <c r="XER14" s="687"/>
      <c r="XES14" s="687"/>
      <c r="XET14" s="687"/>
      <c r="XEU14" s="687"/>
      <c r="XEV14" s="687"/>
      <c r="XEW14" s="687"/>
      <c r="XEX14" s="687"/>
      <c r="XEY14" s="687"/>
    </row>
    <row r="15" spans="1:16379" x14ac:dyDescent="0.25">
      <c r="B15" s="1191" t="s">
        <v>1017</v>
      </c>
      <c r="C15" s="1191">
        <v>1003</v>
      </c>
      <c r="D15" s="976" t="s">
        <v>947</v>
      </c>
      <c r="E15" s="976"/>
      <c r="F15" s="1024">
        <v>7057000</v>
      </c>
      <c r="G15" s="973">
        <v>9294500</v>
      </c>
      <c r="H15" s="974"/>
      <c r="I15" s="974"/>
      <c r="J15" s="974"/>
      <c r="K15" s="975"/>
      <c r="L15" s="974"/>
      <c r="M15" s="974">
        <f t="shared" si="3"/>
        <v>0</v>
      </c>
      <c r="N15" s="1194">
        <f t="shared" si="1"/>
        <v>7057000</v>
      </c>
      <c r="O15" s="1195">
        <f>IF($H15="",$G15-$N15,$H15-$N15)</f>
        <v>2237500</v>
      </c>
      <c r="P15" s="1147"/>
      <c r="Q15" s="974"/>
      <c r="R15" s="976"/>
      <c r="S15" s="687" t="s">
        <v>948</v>
      </c>
      <c r="T15" s="687">
        <v>2237500</v>
      </c>
      <c r="U15" s="687"/>
      <c r="V15" s="687"/>
      <c r="W15" s="686"/>
      <c r="X15" s="686"/>
      <c r="Y15" s="686"/>
      <c r="Z15" s="686"/>
    </row>
    <row r="16" spans="1:16379" ht="15.75" x14ac:dyDescent="0.25">
      <c r="A16" s="723"/>
      <c r="B16" s="720" t="s">
        <v>949</v>
      </c>
      <c r="C16" s="720">
        <v>1003</v>
      </c>
      <c r="D16" s="699" t="s">
        <v>1025</v>
      </c>
      <c r="E16" s="700"/>
      <c r="F16" s="700"/>
      <c r="G16" s="724"/>
      <c r="H16" s="702"/>
      <c r="I16" s="701"/>
      <c r="J16" s="702"/>
      <c r="K16" s="726"/>
      <c r="L16" s="702"/>
      <c r="M16" s="707">
        <f>SUM(M11:M15)</f>
        <v>0</v>
      </c>
      <c r="N16" s="869">
        <v>309336097.5</v>
      </c>
      <c r="O16" s="742"/>
      <c r="P16" s="1148"/>
      <c r="Q16" s="742"/>
      <c r="R16" s="705"/>
      <c r="S16" s="722"/>
      <c r="T16" s="722"/>
      <c r="U16" s="722"/>
      <c r="V16" s="722"/>
      <c r="W16" s="723"/>
      <c r="X16" s="723"/>
      <c r="Y16" s="723"/>
      <c r="Z16" s="723"/>
      <c r="AA16" s="723"/>
      <c r="AB16" s="723"/>
      <c r="AC16" s="723"/>
      <c r="AD16" s="723"/>
      <c r="AE16" s="723"/>
      <c r="AF16" s="723"/>
      <c r="AG16" s="723"/>
      <c r="AH16" s="723"/>
      <c r="AI16" s="723"/>
      <c r="AJ16" s="723"/>
      <c r="AK16" s="723"/>
      <c r="AL16" s="723"/>
      <c r="AM16" s="723"/>
      <c r="AN16" s="723"/>
      <c r="AO16" s="723"/>
      <c r="AP16" s="723"/>
      <c r="AQ16" s="723"/>
      <c r="AR16" s="723"/>
      <c r="AS16" s="723"/>
      <c r="AT16" s="723"/>
      <c r="AU16" s="723"/>
      <c r="AV16" s="723"/>
      <c r="AW16" s="723"/>
      <c r="AX16" s="723"/>
      <c r="AY16" s="723"/>
      <c r="AZ16" s="723"/>
      <c r="BA16" s="723"/>
      <c r="BB16" s="723"/>
      <c r="BC16" s="723"/>
      <c r="BD16" s="723"/>
      <c r="BE16" s="723"/>
      <c r="BF16" s="723"/>
      <c r="BG16" s="723"/>
      <c r="BH16" s="723"/>
      <c r="BI16" s="723"/>
      <c r="BJ16" s="723"/>
      <c r="BK16" s="723"/>
      <c r="BL16" s="723"/>
      <c r="BM16" s="723"/>
      <c r="BN16" s="723"/>
      <c r="BO16" s="723"/>
      <c r="BP16" s="723"/>
      <c r="BQ16" s="723"/>
      <c r="BR16" s="723"/>
      <c r="BS16" s="723"/>
      <c r="BT16" s="723"/>
      <c r="BU16" s="723"/>
      <c r="BV16" s="723"/>
      <c r="BW16" s="723"/>
      <c r="BX16" s="723"/>
      <c r="BY16" s="723"/>
      <c r="BZ16" s="723"/>
      <c r="CA16" s="723"/>
      <c r="CB16" s="723"/>
      <c r="CC16" s="723"/>
      <c r="CD16" s="723"/>
      <c r="CE16" s="723"/>
      <c r="CF16" s="723"/>
      <c r="CG16" s="723"/>
      <c r="CH16" s="723"/>
      <c r="CI16" s="723"/>
      <c r="CJ16" s="723"/>
      <c r="CK16" s="723"/>
      <c r="CL16" s="723"/>
      <c r="CM16" s="723"/>
      <c r="CN16" s="723"/>
      <c r="CO16" s="723"/>
      <c r="CP16" s="723"/>
      <c r="CQ16" s="723"/>
      <c r="CR16" s="723"/>
      <c r="CS16" s="723"/>
      <c r="CT16" s="723"/>
      <c r="CU16" s="723"/>
      <c r="CV16" s="723"/>
      <c r="CW16" s="723"/>
      <c r="CX16" s="723"/>
      <c r="CY16" s="723"/>
      <c r="CZ16" s="723"/>
      <c r="DA16" s="723"/>
      <c r="DB16" s="723"/>
      <c r="DC16" s="723"/>
      <c r="DD16" s="723"/>
      <c r="DE16" s="723"/>
      <c r="DF16" s="723"/>
      <c r="DG16" s="723"/>
      <c r="DH16" s="723"/>
      <c r="DI16" s="723"/>
      <c r="DJ16" s="723"/>
      <c r="DK16" s="723"/>
      <c r="DL16" s="723"/>
      <c r="DM16" s="723"/>
      <c r="DN16" s="723"/>
      <c r="DO16" s="723"/>
      <c r="DP16" s="723"/>
      <c r="DQ16" s="723"/>
      <c r="DR16" s="723"/>
      <c r="DS16" s="723"/>
      <c r="DT16" s="723"/>
      <c r="DU16" s="723"/>
      <c r="DV16" s="723"/>
      <c r="DW16" s="723"/>
      <c r="DX16" s="723"/>
      <c r="DY16" s="723"/>
      <c r="DZ16" s="723"/>
      <c r="EA16" s="723"/>
      <c r="EB16" s="723"/>
      <c r="EC16" s="723"/>
      <c r="ED16" s="723"/>
      <c r="EE16" s="723"/>
      <c r="EF16" s="723"/>
      <c r="EG16" s="723"/>
      <c r="EH16" s="723"/>
      <c r="EI16" s="723"/>
      <c r="EJ16" s="723"/>
      <c r="EK16" s="723"/>
      <c r="EL16" s="723"/>
      <c r="EM16" s="723"/>
      <c r="EN16" s="723"/>
      <c r="EO16" s="723"/>
      <c r="EP16" s="723"/>
      <c r="EQ16" s="723"/>
      <c r="ER16" s="723"/>
      <c r="ES16" s="723"/>
      <c r="ET16" s="723"/>
      <c r="EU16" s="723"/>
      <c r="EV16" s="723"/>
      <c r="EW16" s="723"/>
      <c r="EX16" s="723"/>
      <c r="EY16" s="723"/>
      <c r="EZ16" s="723"/>
      <c r="FA16" s="723"/>
      <c r="FB16" s="723"/>
      <c r="FC16" s="723"/>
      <c r="FD16" s="723"/>
      <c r="FE16" s="723"/>
      <c r="FF16" s="723"/>
      <c r="FG16" s="723"/>
      <c r="FH16" s="723"/>
      <c r="FI16" s="723"/>
      <c r="FJ16" s="723"/>
      <c r="FK16" s="723"/>
      <c r="FL16" s="723"/>
      <c r="FM16" s="723"/>
      <c r="FN16" s="723"/>
      <c r="FO16" s="723"/>
      <c r="FP16" s="723"/>
      <c r="FQ16" s="723"/>
      <c r="FR16" s="723"/>
      <c r="FS16" s="723"/>
      <c r="FT16" s="723"/>
      <c r="FU16" s="723"/>
      <c r="FV16" s="723"/>
      <c r="FW16" s="723"/>
      <c r="FX16" s="723"/>
      <c r="FY16" s="723"/>
      <c r="FZ16" s="723"/>
      <c r="GA16" s="723"/>
      <c r="GB16" s="723"/>
      <c r="GC16" s="723"/>
      <c r="GD16" s="723"/>
      <c r="GE16" s="723"/>
      <c r="GF16" s="723"/>
      <c r="GG16" s="723"/>
      <c r="GH16" s="723"/>
      <c r="GI16" s="723"/>
      <c r="GJ16" s="723"/>
      <c r="GK16" s="723"/>
      <c r="GL16" s="723"/>
      <c r="GM16" s="723"/>
      <c r="GN16" s="723"/>
      <c r="GO16" s="723"/>
      <c r="GP16" s="723"/>
      <c r="GQ16" s="723"/>
      <c r="GR16" s="723"/>
      <c r="GS16" s="723"/>
      <c r="GT16" s="723"/>
      <c r="GU16" s="723"/>
      <c r="GV16" s="723"/>
      <c r="GW16" s="723"/>
      <c r="GX16" s="723"/>
      <c r="GY16" s="723"/>
      <c r="GZ16" s="723"/>
      <c r="HA16" s="723"/>
      <c r="HB16" s="723"/>
      <c r="HC16" s="723"/>
      <c r="HD16" s="723"/>
      <c r="HE16" s="723"/>
      <c r="HF16" s="723"/>
      <c r="HG16" s="723"/>
      <c r="HH16" s="723"/>
      <c r="HI16" s="723"/>
      <c r="HJ16" s="723"/>
      <c r="HK16" s="723"/>
      <c r="HL16" s="723"/>
      <c r="HM16" s="723"/>
      <c r="HN16" s="723"/>
      <c r="HO16" s="723"/>
      <c r="HP16" s="723"/>
      <c r="HQ16" s="723"/>
      <c r="HR16" s="723"/>
      <c r="HS16" s="723"/>
      <c r="HT16" s="723"/>
      <c r="HU16" s="723"/>
      <c r="HV16" s="723"/>
      <c r="HW16" s="723"/>
      <c r="HX16" s="723"/>
      <c r="HY16" s="723"/>
      <c r="HZ16" s="723"/>
      <c r="IA16" s="723"/>
      <c r="IB16" s="723"/>
      <c r="IC16" s="723"/>
      <c r="ID16" s="723"/>
      <c r="IE16" s="723"/>
      <c r="IF16" s="723"/>
      <c r="IG16" s="723"/>
      <c r="IH16" s="723"/>
      <c r="II16" s="723"/>
      <c r="IJ16" s="723"/>
      <c r="IK16" s="723"/>
      <c r="IL16" s="723"/>
      <c r="IM16" s="723"/>
      <c r="IN16" s="723"/>
      <c r="IO16" s="723"/>
      <c r="IP16" s="723"/>
      <c r="IQ16" s="723"/>
      <c r="IR16" s="723"/>
      <c r="IS16" s="723"/>
      <c r="IT16" s="723"/>
      <c r="IU16" s="723"/>
      <c r="IV16" s="723"/>
      <c r="IW16" s="723"/>
      <c r="IX16" s="723"/>
      <c r="IY16" s="723"/>
      <c r="IZ16" s="723"/>
      <c r="JA16" s="723"/>
      <c r="JB16" s="723"/>
      <c r="JC16" s="723"/>
      <c r="JD16" s="723"/>
      <c r="JE16" s="723"/>
      <c r="JF16" s="723"/>
      <c r="JG16" s="723"/>
      <c r="JH16" s="723"/>
      <c r="JI16" s="723"/>
      <c r="JJ16" s="723"/>
      <c r="JK16" s="723"/>
      <c r="JL16" s="723"/>
      <c r="JM16" s="723"/>
      <c r="JN16" s="723"/>
      <c r="JO16" s="723"/>
      <c r="JP16" s="723"/>
      <c r="JQ16" s="723"/>
      <c r="JR16" s="723"/>
      <c r="JS16" s="723"/>
      <c r="JT16" s="723"/>
      <c r="JU16" s="723"/>
      <c r="JV16" s="723"/>
      <c r="JW16" s="723"/>
      <c r="JX16" s="723"/>
      <c r="JY16" s="723"/>
      <c r="JZ16" s="723"/>
      <c r="KA16" s="723"/>
      <c r="KB16" s="723"/>
      <c r="KC16" s="723"/>
      <c r="KD16" s="723"/>
      <c r="KE16" s="723"/>
      <c r="KF16" s="723"/>
      <c r="KG16" s="723"/>
      <c r="KH16" s="723"/>
      <c r="KI16" s="723"/>
      <c r="KJ16" s="723"/>
      <c r="KK16" s="723"/>
      <c r="KL16" s="723"/>
      <c r="KM16" s="723"/>
      <c r="KN16" s="723"/>
      <c r="KO16" s="723"/>
      <c r="KP16" s="723"/>
      <c r="KQ16" s="723"/>
      <c r="KR16" s="723"/>
      <c r="KS16" s="723"/>
      <c r="KT16" s="723"/>
      <c r="KU16" s="723"/>
      <c r="KV16" s="723"/>
      <c r="KW16" s="723"/>
      <c r="KX16" s="723"/>
      <c r="KY16" s="723"/>
      <c r="KZ16" s="723"/>
      <c r="LA16" s="723"/>
      <c r="LB16" s="723"/>
      <c r="LC16" s="723"/>
      <c r="LD16" s="723"/>
      <c r="LE16" s="723"/>
      <c r="LF16" s="723"/>
      <c r="LG16" s="723"/>
      <c r="LH16" s="723"/>
      <c r="LI16" s="723"/>
      <c r="LJ16" s="723"/>
      <c r="LK16" s="723"/>
      <c r="LL16" s="723"/>
      <c r="LM16" s="723"/>
      <c r="LN16" s="723"/>
      <c r="LO16" s="723"/>
      <c r="LP16" s="723"/>
      <c r="LQ16" s="723"/>
      <c r="LR16" s="723"/>
      <c r="LS16" s="723"/>
      <c r="LT16" s="723"/>
      <c r="LU16" s="723"/>
      <c r="LV16" s="723"/>
      <c r="LW16" s="723"/>
      <c r="LX16" s="723"/>
      <c r="LY16" s="723"/>
      <c r="LZ16" s="723"/>
      <c r="MA16" s="723"/>
      <c r="MB16" s="723"/>
      <c r="MC16" s="723"/>
      <c r="MD16" s="723"/>
      <c r="ME16" s="723"/>
      <c r="MF16" s="723"/>
      <c r="MG16" s="723"/>
      <c r="MH16" s="723"/>
      <c r="MI16" s="723"/>
      <c r="MJ16" s="723"/>
      <c r="MK16" s="723"/>
      <c r="ML16" s="723"/>
      <c r="MM16" s="723"/>
      <c r="MN16" s="723"/>
      <c r="MO16" s="723"/>
      <c r="MP16" s="723"/>
      <c r="MQ16" s="723"/>
      <c r="MR16" s="723"/>
      <c r="MS16" s="723"/>
      <c r="MT16" s="723"/>
      <c r="MU16" s="723"/>
      <c r="MV16" s="723"/>
      <c r="MW16" s="723"/>
      <c r="MX16" s="723"/>
      <c r="MY16" s="723"/>
      <c r="MZ16" s="723"/>
      <c r="NA16" s="723"/>
      <c r="NB16" s="723"/>
      <c r="NC16" s="723"/>
      <c r="ND16" s="723"/>
      <c r="NE16" s="723"/>
      <c r="NF16" s="723"/>
      <c r="NG16" s="723"/>
      <c r="NH16" s="723"/>
      <c r="NI16" s="723"/>
      <c r="NJ16" s="723"/>
      <c r="NK16" s="723"/>
      <c r="NL16" s="723"/>
      <c r="NM16" s="723"/>
      <c r="NN16" s="723"/>
      <c r="NO16" s="723"/>
      <c r="NP16" s="723"/>
      <c r="NQ16" s="723"/>
      <c r="NR16" s="723"/>
      <c r="NS16" s="723"/>
      <c r="NT16" s="723"/>
      <c r="NU16" s="723"/>
      <c r="NV16" s="723"/>
      <c r="NW16" s="723"/>
      <c r="NX16" s="723"/>
      <c r="NY16" s="723"/>
      <c r="NZ16" s="723"/>
      <c r="OA16" s="723"/>
      <c r="OB16" s="723"/>
      <c r="OC16" s="723"/>
      <c r="OD16" s="723"/>
      <c r="OE16" s="723"/>
      <c r="OF16" s="723"/>
      <c r="OG16" s="723"/>
      <c r="OH16" s="723"/>
      <c r="OI16" s="723"/>
      <c r="OJ16" s="723"/>
      <c r="OK16" s="723"/>
      <c r="OL16" s="723"/>
      <c r="OM16" s="723"/>
      <c r="ON16" s="723"/>
      <c r="OO16" s="723"/>
      <c r="OP16" s="723"/>
      <c r="OQ16" s="723"/>
      <c r="OR16" s="723"/>
      <c r="OS16" s="723"/>
      <c r="OT16" s="723"/>
      <c r="OU16" s="723"/>
      <c r="OV16" s="723"/>
      <c r="OW16" s="723"/>
      <c r="OX16" s="723"/>
      <c r="OY16" s="723"/>
      <c r="OZ16" s="723"/>
      <c r="PA16" s="723"/>
      <c r="PB16" s="723"/>
      <c r="PC16" s="723"/>
      <c r="PD16" s="723"/>
      <c r="PE16" s="723"/>
      <c r="PF16" s="723"/>
      <c r="PG16" s="723"/>
      <c r="PH16" s="723"/>
      <c r="PI16" s="723"/>
      <c r="PJ16" s="723"/>
      <c r="PK16" s="723"/>
      <c r="PL16" s="723"/>
      <c r="PM16" s="723"/>
      <c r="PN16" s="723"/>
      <c r="PO16" s="723"/>
      <c r="PP16" s="723"/>
      <c r="PQ16" s="723"/>
      <c r="PR16" s="723"/>
      <c r="PS16" s="723"/>
      <c r="PT16" s="723"/>
      <c r="PU16" s="723"/>
      <c r="PV16" s="723"/>
      <c r="PW16" s="723"/>
      <c r="PX16" s="723"/>
      <c r="PY16" s="723"/>
      <c r="PZ16" s="723"/>
      <c r="QA16" s="723"/>
      <c r="QB16" s="723"/>
      <c r="QC16" s="723"/>
      <c r="QD16" s="723"/>
      <c r="QE16" s="723"/>
      <c r="QF16" s="723"/>
      <c r="QG16" s="723"/>
      <c r="QH16" s="723"/>
      <c r="QI16" s="723"/>
      <c r="QJ16" s="723"/>
      <c r="QK16" s="723"/>
      <c r="QL16" s="723"/>
      <c r="QM16" s="723"/>
      <c r="QN16" s="723"/>
      <c r="QO16" s="723"/>
      <c r="QP16" s="723"/>
      <c r="QQ16" s="723"/>
      <c r="QR16" s="723"/>
      <c r="QS16" s="723"/>
      <c r="QT16" s="723"/>
      <c r="QU16" s="723"/>
      <c r="QV16" s="723"/>
      <c r="QW16" s="723"/>
      <c r="QX16" s="723"/>
      <c r="QY16" s="723"/>
      <c r="QZ16" s="723"/>
      <c r="RA16" s="723"/>
      <c r="RB16" s="723"/>
      <c r="RC16" s="723"/>
      <c r="RD16" s="723"/>
      <c r="RE16" s="723"/>
      <c r="RF16" s="723"/>
      <c r="RG16" s="723"/>
      <c r="RH16" s="723"/>
      <c r="RI16" s="723"/>
      <c r="RJ16" s="723"/>
      <c r="RK16" s="723"/>
      <c r="RL16" s="723"/>
      <c r="RM16" s="723"/>
      <c r="RN16" s="723"/>
      <c r="RO16" s="723"/>
      <c r="RP16" s="723"/>
      <c r="RQ16" s="723"/>
      <c r="RR16" s="723"/>
      <c r="RS16" s="723"/>
      <c r="RT16" s="723"/>
      <c r="RU16" s="723"/>
      <c r="RV16" s="723"/>
      <c r="RW16" s="723"/>
      <c r="RX16" s="723"/>
      <c r="RY16" s="723"/>
      <c r="RZ16" s="723"/>
      <c r="SA16" s="723"/>
      <c r="SB16" s="723"/>
      <c r="SC16" s="723"/>
      <c r="SD16" s="723"/>
      <c r="SE16" s="723"/>
      <c r="SF16" s="723"/>
      <c r="SG16" s="723"/>
      <c r="SH16" s="723"/>
      <c r="SI16" s="723"/>
      <c r="SJ16" s="723"/>
      <c r="SK16" s="723"/>
      <c r="SL16" s="723"/>
      <c r="SM16" s="723"/>
      <c r="SN16" s="723"/>
      <c r="SO16" s="723"/>
      <c r="SP16" s="723"/>
      <c r="SQ16" s="723"/>
      <c r="SR16" s="723"/>
      <c r="SS16" s="723"/>
      <c r="ST16" s="723"/>
      <c r="SU16" s="723"/>
      <c r="SV16" s="723"/>
      <c r="SW16" s="723"/>
      <c r="SX16" s="723"/>
      <c r="SY16" s="723"/>
      <c r="SZ16" s="723"/>
      <c r="TA16" s="723"/>
      <c r="TB16" s="723"/>
      <c r="TC16" s="723"/>
      <c r="TD16" s="723"/>
      <c r="TE16" s="723"/>
      <c r="TF16" s="723"/>
      <c r="TG16" s="723"/>
      <c r="TH16" s="723"/>
      <c r="TI16" s="723"/>
      <c r="TJ16" s="723"/>
      <c r="TK16" s="723"/>
      <c r="TL16" s="723"/>
      <c r="TM16" s="723"/>
      <c r="TN16" s="723"/>
      <c r="TO16" s="723"/>
      <c r="TP16" s="723"/>
      <c r="TQ16" s="723"/>
      <c r="TR16" s="723"/>
      <c r="TS16" s="723"/>
      <c r="TT16" s="723"/>
      <c r="TU16" s="723"/>
      <c r="TV16" s="723"/>
      <c r="TW16" s="723"/>
      <c r="TX16" s="723"/>
      <c r="TY16" s="723"/>
      <c r="TZ16" s="723"/>
      <c r="UA16" s="723"/>
      <c r="UB16" s="723"/>
      <c r="UC16" s="723"/>
      <c r="UD16" s="723"/>
      <c r="UE16" s="723"/>
      <c r="UF16" s="723"/>
      <c r="UG16" s="723"/>
      <c r="UH16" s="723"/>
      <c r="UI16" s="723"/>
      <c r="UJ16" s="723"/>
      <c r="UK16" s="723"/>
      <c r="UL16" s="723"/>
      <c r="UM16" s="723"/>
      <c r="UN16" s="723"/>
      <c r="UO16" s="723"/>
      <c r="UP16" s="723"/>
      <c r="UQ16" s="723"/>
      <c r="UR16" s="723"/>
      <c r="US16" s="723"/>
      <c r="UT16" s="723"/>
      <c r="UU16" s="723"/>
      <c r="UV16" s="723"/>
      <c r="UW16" s="723"/>
      <c r="UX16" s="723"/>
      <c r="UY16" s="723"/>
      <c r="UZ16" s="723"/>
      <c r="VA16" s="723"/>
      <c r="VB16" s="723"/>
      <c r="VC16" s="723"/>
      <c r="VD16" s="723"/>
      <c r="VE16" s="723"/>
      <c r="VF16" s="723"/>
      <c r="VG16" s="723"/>
      <c r="VH16" s="723"/>
      <c r="VI16" s="723"/>
      <c r="VJ16" s="723"/>
      <c r="VK16" s="723"/>
      <c r="VL16" s="723"/>
      <c r="VM16" s="723"/>
      <c r="VN16" s="723"/>
      <c r="VO16" s="723"/>
      <c r="VP16" s="723"/>
      <c r="VQ16" s="723"/>
      <c r="VR16" s="723"/>
      <c r="VS16" s="723"/>
      <c r="VT16" s="723"/>
      <c r="VU16" s="723"/>
      <c r="VV16" s="723"/>
      <c r="VW16" s="723"/>
      <c r="VX16" s="723"/>
      <c r="VY16" s="723"/>
      <c r="VZ16" s="723"/>
      <c r="WA16" s="723"/>
      <c r="WB16" s="723"/>
      <c r="WC16" s="723"/>
      <c r="WD16" s="723"/>
      <c r="WE16" s="723"/>
      <c r="WF16" s="723"/>
      <c r="WG16" s="723"/>
      <c r="WH16" s="723"/>
      <c r="WI16" s="723"/>
      <c r="WJ16" s="723"/>
      <c r="WK16" s="723"/>
      <c r="WL16" s="723"/>
      <c r="WM16" s="723"/>
      <c r="WN16" s="723"/>
      <c r="WO16" s="723"/>
      <c r="WP16" s="723"/>
      <c r="WQ16" s="723"/>
      <c r="WR16" s="723"/>
      <c r="WS16" s="723"/>
      <c r="WT16" s="723"/>
      <c r="WU16" s="723"/>
      <c r="WV16" s="723"/>
      <c r="WW16" s="723"/>
      <c r="WX16" s="723"/>
      <c r="WY16" s="723"/>
      <c r="WZ16" s="723"/>
      <c r="XA16" s="723"/>
      <c r="XB16" s="723"/>
      <c r="XC16" s="723"/>
      <c r="XD16" s="723"/>
      <c r="XE16" s="723"/>
      <c r="XF16" s="723"/>
      <c r="XG16" s="723"/>
      <c r="XH16" s="723"/>
      <c r="XI16" s="723"/>
      <c r="XJ16" s="723"/>
      <c r="XK16" s="723"/>
      <c r="XL16" s="723"/>
      <c r="XM16" s="723"/>
      <c r="XN16" s="723"/>
      <c r="XO16" s="723"/>
      <c r="XP16" s="723"/>
      <c r="XQ16" s="723"/>
      <c r="XR16" s="723"/>
      <c r="XS16" s="723"/>
      <c r="XT16" s="723"/>
      <c r="XU16" s="723"/>
      <c r="XV16" s="723"/>
      <c r="XW16" s="723"/>
      <c r="XX16" s="723"/>
      <c r="XY16" s="723"/>
      <c r="XZ16" s="723"/>
      <c r="YA16" s="723"/>
      <c r="YB16" s="723"/>
      <c r="YC16" s="723"/>
      <c r="YD16" s="723"/>
      <c r="YE16" s="723"/>
      <c r="YF16" s="723"/>
      <c r="YG16" s="723"/>
      <c r="YH16" s="723"/>
      <c r="YI16" s="723"/>
      <c r="YJ16" s="723"/>
      <c r="YK16" s="723"/>
      <c r="YL16" s="723"/>
      <c r="YM16" s="723"/>
      <c r="YN16" s="723"/>
      <c r="YO16" s="723"/>
      <c r="YP16" s="723"/>
      <c r="YQ16" s="723"/>
      <c r="YR16" s="723"/>
      <c r="YS16" s="723"/>
      <c r="YT16" s="723"/>
      <c r="YU16" s="723"/>
      <c r="YV16" s="723"/>
      <c r="YW16" s="723"/>
      <c r="YX16" s="723"/>
      <c r="YY16" s="723"/>
      <c r="YZ16" s="723"/>
      <c r="ZA16" s="723"/>
      <c r="ZB16" s="723"/>
      <c r="ZC16" s="723"/>
      <c r="ZD16" s="723"/>
      <c r="ZE16" s="723"/>
      <c r="ZF16" s="723"/>
      <c r="ZG16" s="723"/>
      <c r="ZH16" s="723"/>
      <c r="ZI16" s="723"/>
      <c r="ZJ16" s="723"/>
      <c r="ZK16" s="723"/>
      <c r="ZL16" s="723"/>
      <c r="ZM16" s="723"/>
      <c r="ZN16" s="723"/>
      <c r="ZO16" s="723"/>
      <c r="ZP16" s="723"/>
      <c r="ZQ16" s="723"/>
      <c r="ZR16" s="723"/>
      <c r="ZS16" s="723"/>
      <c r="ZT16" s="723"/>
      <c r="ZU16" s="723"/>
      <c r="ZV16" s="723"/>
      <c r="ZW16" s="723"/>
      <c r="ZX16" s="723"/>
      <c r="ZY16" s="723"/>
      <c r="ZZ16" s="723"/>
      <c r="AAA16" s="723"/>
      <c r="AAB16" s="723"/>
      <c r="AAC16" s="723"/>
      <c r="AAD16" s="723"/>
      <c r="AAE16" s="723"/>
      <c r="AAF16" s="723"/>
      <c r="AAG16" s="723"/>
      <c r="AAH16" s="723"/>
      <c r="AAI16" s="723"/>
      <c r="AAJ16" s="723"/>
      <c r="AAK16" s="723"/>
      <c r="AAL16" s="723"/>
      <c r="AAM16" s="723"/>
      <c r="AAN16" s="723"/>
      <c r="AAO16" s="723"/>
      <c r="AAP16" s="723"/>
      <c r="AAQ16" s="723"/>
      <c r="AAR16" s="723"/>
      <c r="AAS16" s="723"/>
      <c r="AAT16" s="723"/>
      <c r="AAU16" s="723"/>
      <c r="AAV16" s="723"/>
      <c r="AAW16" s="723"/>
      <c r="AAX16" s="723"/>
      <c r="AAY16" s="723"/>
      <c r="AAZ16" s="723"/>
      <c r="ABA16" s="723"/>
      <c r="ABB16" s="723"/>
      <c r="ABC16" s="723"/>
      <c r="ABD16" s="723"/>
      <c r="ABE16" s="723"/>
      <c r="ABF16" s="723"/>
      <c r="ABG16" s="723"/>
      <c r="ABH16" s="723"/>
      <c r="ABI16" s="723"/>
      <c r="ABJ16" s="723"/>
      <c r="ABK16" s="723"/>
      <c r="ABL16" s="723"/>
      <c r="ABM16" s="723"/>
      <c r="ABN16" s="723"/>
      <c r="ABO16" s="723"/>
      <c r="ABP16" s="723"/>
      <c r="ABQ16" s="723"/>
      <c r="ABR16" s="723"/>
      <c r="ABS16" s="723"/>
      <c r="ABT16" s="723"/>
      <c r="ABU16" s="723"/>
      <c r="ABV16" s="723"/>
      <c r="ABW16" s="723"/>
      <c r="ABX16" s="723"/>
      <c r="ABY16" s="723"/>
      <c r="ABZ16" s="723"/>
      <c r="ACA16" s="723"/>
      <c r="ACB16" s="723"/>
      <c r="ACC16" s="723"/>
      <c r="ACD16" s="723"/>
      <c r="ACE16" s="723"/>
      <c r="ACF16" s="723"/>
      <c r="ACG16" s="723"/>
      <c r="ACH16" s="723"/>
      <c r="ACI16" s="723"/>
      <c r="ACJ16" s="723"/>
      <c r="ACK16" s="723"/>
      <c r="ACL16" s="723"/>
      <c r="ACM16" s="723"/>
      <c r="ACN16" s="723"/>
      <c r="ACO16" s="723"/>
      <c r="ACP16" s="723"/>
      <c r="ACQ16" s="723"/>
      <c r="ACR16" s="723"/>
      <c r="ACS16" s="723"/>
      <c r="ACT16" s="723"/>
      <c r="ACU16" s="723"/>
      <c r="ACV16" s="723"/>
      <c r="ACW16" s="723"/>
      <c r="ACX16" s="723"/>
      <c r="ACY16" s="723"/>
      <c r="ACZ16" s="723"/>
      <c r="ADA16" s="723"/>
      <c r="ADB16" s="723"/>
      <c r="ADC16" s="723"/>
      <c r="ADD16" s="723"/>
      <c r="ADE16" s="723"/>
      <c r="ADF16" s="723"/>
      <c r="ADG16" s="723"/>
      <c r="ADH16" s="723"/>
      <c r="ADI16" s="723"/>
      <c r="ADJ16" s="723"/>
      <c r="ADK16" s="723"/>
      <c r="ADL16" s="723"/>
      <c r="ADM16" s="723"/>
      <c r="ADN16" s="723"/>
      <c r="ADO16" s="723"/>
      <c r="ADP16" s="723"/>
      <c r="ADQ16" s="723"/>
      <c r="ADR16" s="723"/>
      <c r="ADS16" s="723"/>
      <c r="ADT16" s="723"/>
      <c r="ADU16" s="723"/>
      <c r="ADV16" s="723"/>
      <c r="ADW16" s="723"/>
      <c r="ADX16" s="723"/>
      <c r="ADY16" s="723"/>
      <c r="ADZ16" s="723"/>
      <c r="AEA16" s="723"/>
      <c r="AEB16" s="723"/>
      <c r="AEC16" s="723"/>
      <c r="AED16" s="723"/>
      <c r="AEE16" s="723"/>
      <c r="AEF16" s="723"/>
      <c r="AEG16" s="723"/>
      <c r="AEH16" s="723"/>
      <c r="AEI16" s="723"/>
      <c r="AEJ16" s="723"/>
      <c r="AEK16" s="723"/>
      <c r="AEL16" s="723"/>
      <c r="AEM16" s="723"/>
      <c r="AEN16" s="723"/>
      <c r="AEO16" s="723"/>
      <c r="AEP16" s="723"/>
      <c r="AEQ16" s="723"/>
      <c r="AER16" s="723"/>
      <c r="AES16" s="723"/>
      <c r="AET16" s="723"/>
      <c r="AEU16" s="723"/>
      <c r="AEV16" s="723"/>
      <c r="AEW16" s="723"/>
      <c r="AEX16" s="723"/>
      <c r="AEY16" s="723"/>
      <c r="AEZ16" s="723"/>
      <c r="AFA16" s="723"/>
      <c r="AFB16" s="723"/>
      <c r="AFC16" s="723"/>
      <c r="AFD16" s="723"/>
      <c r="AFE16" s="723"/>
      <c r="AFF16" s="723"/>
      <c r="AFG16" s="723"/>
      <c r="AFH16" s="723"/>
      <c r="AFI16" s="723"/>
      <c r="AFJ16" s="723"/>
      <c r="AFK16" s="723"/>
      <c r="AFL16" s="723"/>
      <c r="AFM16" s="723"/>
      <c r="AFN16" s="723"/>
      <c r="AFO16" s="723"/>
      <c r="AFP16" s="723"/>
      <c r="AFQ16" s="723"/>
      <c r="AFR16" s="723"/>
      <c r="AFS16" s="723"/>
      <c r="AFT16" s="723"/>
      <c r="AFU16" s="723"/>
      <c r="AFV16" s="723"/>
      <c r="AFW16" s="723"/>
      <c r="AFX16" s="723"/>
      <c r="AFY16" s="723"/>
      <c r="AFZ16" s="723"/>
      <c r="AGA16" s="723"/>
      <c r="AGB16" s="723"/>
      <c r="AGC16" s="723"/>
      <c r="AGD16" s="723"/>
      <c r="AGE16" s="723"/>
      <c r="AGF16" s="723"/>
      <c r="AGG16" s="723"/>
      <c r="AGH16" s="723"/>
      <c r="AGI16" s="723"/>
      <c r="AGJ16" s="723"/>
      <c r="AGK16" s="723"/>
      <c r="AGL16" s="723"/>
      <c r="AGM16" s="723"/>
      <c r="AGN16" s="723"/>
      <c r="AGO16" s="723"/>
      <c r="AGP16" s="723"/>
      <c r="AGQ16" s="723"/>
      <c r="AGR16" s="723"/>
      <c r="AGS16" s="723"/>
      <c r="AGT16" s="723"/>
      <c r="AGU16" s="723"/>
      <c r="AGV16" s="723"/>
      <c r="AGW16" s="723"/>
      <c r="AGX16" s="723"/>
      <c r="AGY16" s="723"/>
      <c r="AGZ16" s="723"/>
      <c r="AHA16" s="723"/>
      <c r="AHB16" s="723"/>
      <c r="AHC16" s="723"/>
      <c r="AHD16" s="723"/>
      <c r="AHE16" s="723"/>
      <c r="AHF16" s="723"/>
      <c r="AHG16" s="723"/>
      <c r="AHH16" s="723"/>
      <c r="AHI16" s="723"/>
      <c r="AHJ16" s="723"/>
      <c r="AHK16" s="723"/>
      <c r="AHL16" s="723"/>
      <c r="AHM16" s="723"/>
      <c r="AHN16" s="723"/>
      <c r="AHO16" s="723"/>
      <c r="AHP16" s="723"/>
      <c r="AHQ16" s="723"/>
      <c r="AHR16" s="723"/>
      <c r="AHS16" s="723"/>
      <c r="AHT16" s="723"/>
      <c r="AHU16" s="723"/>
      <c r="AHV16" s="723"/>
      <c r="AHW16" s="723"/>
      <c r="AHX16" s="723"/>
      <c r="AHY16" s="723"/>
      <c r="AHZ16" s="723"/>
      <c r="AIA16" s="723"/>
      <c r="AIB16" s="723"/>
      <c r="AIC16" s="723"/>
      <c r="AID16" s="723"/>
      <c r="AIE16" s="723"/>
      <c r="AIF16" s="723"/>
      <c r="AIG16" s="723"/>
      <c r="AIH16" s="723"/>
      <c r="AII16" s="723"/>
      <c r="AIJ16" s="723"/>
      <c r="AIK16" s="723"/>
      <c r="AIL16" s="723"/>
      <c r="AIM16" s="723"/>
      <c r="AIN16" s="723"/>
      <c r="AIO16" s="723"/>
      <c r="AIP16" s="723"/>
      <c r="AIQ16" s="723"/>
      <c r="AIR16" s="723"/>
      <c r="AIS16" s="723"/>
      <c r="AIT16" s="723"/>
      <c r="AIU16" s="723"/>
      <c r="AIV16" s="723"/>
      <c r="AIW16" s="723"/>
      <c r="AIX16" s="723"/>
      <c r="AIY16" s="723"/>
      <c r="AIZ16" s="723"/>
      <c r="AJA16" s="723"/>
      <c r="AJB16" s="723"/>
      <c r="AJC16" s="723"/>
      <c r="AJD16" s="723"/>
      <c r="AJE16" s="723"/>
      <c r="AJF16" s="723"/>
      <c r="AJG16" s="723"/>
      <c r="AJH16" s="723"/>
      <c r="AJI16" s="723"/>
      <c r="AJJ16" s="723"/>
      <c r="AJK16" s="723"/>
      <c r="AJL16" s="723"/>
      <c r="AJM16" s="723"/>
      <c r="AJN16" s="723"/>
      <c r="AJO16" s="723"/>
      <c r="AJP16" s="723"/>
      <c r="AJQ16" s="723"/>
      <c r="AJR16" s="723"/>
      <c r="AJS16" s="723"/>
      <c r="AJT16" s="723"/>
      <c r="AJU16" s="723"/>
      <c r="AJV16" s="723"/>
      <c r="AJW16" s="723"/>
      <c r="AJX16" s="723"/>
      <c r="AJY16" s="723"/>
      <c r="AJZ16" s="723"/>
      <c r="AKA16" s="723"/>
      <c r="AKB16" s="723"/>
      <c r="AKC16" s="723"/>
      <c r="AKD16" s="723"/>
      <c r="AKE16" s="723"/>
      <c r="AKF16" s="723"/>
      <c r="AKG16" s="723"/>
      <c r="AKH16" s="723"/>
      <c r="AKI16" s="723"/>
      <c r="AKJ16" s="723"/>
      <c r="AKK16" s="723"/>
      <c r="AKL16" s="723"/>
      <c r="AKM16" s="723"/>
      <c r="AKN16" s="723"/>
      <c r="AKO16" s="723"/>
      <c r="AKP16" s="723"/>
      <c r="AKQ16" s="723"/>
      <c r="AKR16" s="723"/>
      <c r="AKS16" s="723"/>
      <c r="AKT16" s="723"/>
      <c r="AKU16" s="723"/>
      <c r="AKV16" s="723"/>
      <c r="AKW16" s="723"/>
      <c r="AKX16" s="723"/>
      <c r="AKY16" s="723"/>
      <c r="AKZ16" s="723"/>
      <c r="ALA16" s="723"/>
      <c r="ALB16" s="723"/>
      <c r="ALC16" s="723"/>
      <c r="ALD16" s="723"/>
      <c r="ALE16" s="723"/>
      <c r="ALF16" s="723"/>
      <c r="ALG16" s="723"/>
      <c r="ALH16" s="723"/>
      <c r="ALI16" s="723"/>
      <c r="ALJ16" s="723"/>
      <c r="ALK16" s="723"/>
      <c r="ALL16" s="723"/>
      <c r="ALM16" s="723"/>
      <c r="ALN16" s="723"/>
      <c r="ALO16" s="723"/>
      <c r="ALP16" s="723"/>
      <c r="ALQ16" s="723"/>
      <c r="ALR16" s="723"/>
      <c r="ALS16" s="723"/>
      <c r="ALT16" s="723"/>
      <c r="ALU16" s="723"/>
      <c r="ALV16" s="723"/>
      <c r="ALW16" s="723"/>
      <c r="ALX16" s="723"/>
      <c r="ALY16" s="723"/>
      <c r="ALZ16" s="723"/>
      <c r="AMA16" s="723"/>
      <c r="AMB16" s="723"/>
      <c r="AMC16" s="723"/>
      <c r="AMD16" s="723"/>
      <c r="AME16" s="723"/>
      <c r="AMF16" s="723"/>
      <c r="AMG16" s="723"/>
      <c r="AMH16" s="723"/>
      <c r="AMI16" s="723"/>
      <c r="AMJ16" s="723"/>
      <c r="AMK16" s="723"/>
      <c r="AML16" s="723"/>
      <c r="AMM16" s="723"/>
      <c r="AMN16" s="723"/>
      <c r="AMO16" s="723"/>
      <c r="AMP16" s="723"/>
      <c r="AMQ16" s="723"/>
      <c r="AMR16" s="723"/>
      <c r="AMS16" s="723"/>
      <c r="AMT16" s="723"/>
      <c r="AMU16" s="723"/>
      <c r="AMV16" s="723"/>
      <c r="AMW16" s="723"/>
      <c r="AMX16" s="723"/>
      <c r="AMY16" s="723"/>
      <c r="AMZ16" s="723"/>
      <c r="ANA16" s="723"/>
      <c r="ANB16" s="723"/>
      <c r="ANC16" s="723"/>
      <c r="AND16" s="723"/>
      <c r="ANE16" s="723"/>
      <c r="ANF16" s="723"/>
      <c r="ANG16" s="723"/>
      <c r="ANH16" s="723"/>
      <c r="ANI16" s="723"/>
      <c r="ANJ16" s="723"/>
      <c r="ANK16" s="723"/>
      <c r="ANL16" s="723"/>
      <c r="ANM16" s="723"/>
      <c r="ANN16" s="723"/>
      <c r="ANO16" s="723"/>
      <c r="ANP16" s="723"/>
      <c r="ANQ16" s="723"/>
      <c r="ANR16" s="723"/>
      <c r="ANS16" s="723"/>
      <c r="ANT16" s="723"/>
      <c r="ANU16" s="723"/>
      <c r="ANV16" s="723"/>
      <c r="ANW16" s="723"/>
      <c r="ANX16" s="723"/>
      <c r="ANY16" s="723"/>
      <c r="ANZ16" s="723"/>
      <c r="AOA16" s="723"/>
      <c r="AOB16" s="723"/>
      <c r="AOC16" s="723"/>
      <c r="AOD16" s="723"/>
      <c r="AOE16" s="723"/>
      <c r="AOF16" s="723"/>
      <c r="AOG16" s="723"/>
      <c r="AOH16" s="723"/>
      <c r="AOI16" s="723"/>
      <c r="AOJ16" s="723"/>
      <c r="AOK16" s="723"/>
      <c r="AOL16" s="723"/>
      <c r="AOM16" s="723"/>
      <c r="AON16" s="723"/>
      <c r="AOO16" s="723"/>
      <c r="AOP16" s="723"/>
      <c r="AOQ16" s="723"/>
      <c r="AOR16" s="723"/>
      <c r="AOS16" s="723"/>
      <c r="AOT16" s="723"/>
      <c r="AOU16" s="723"/>
      <c r="AOV16" s="723"/>
      <c r="AOW16" s="723"/>
      <c r="AOX16" s="723"/>
      <c r="AOY16" s="723"/>
      <c r="AOZ16" s="723"/>
      <c r="APA16" s="723"/>
      <c r="APB16" s="723"/>
      <c r="APC16" s="723"/>
      <c r="APD16" s="723"/>
      <c r="APE16" s="723"/>
      <c r="APF16" s="723"/>
      <c r="APG16" s="723"/>
      <c r="APH16" s="723"/>
      <c r="API16" s="723"/>
      <c r="APJ16" s="723"/>
      <c r="APK16" s="723"/>
      <c r="APL16" s="723"/>
      <c r="APM16" s="723"/>
      <c r="APN16" s="723"/>
      <c r="APO16" s="723"/>
      <c r="APP16" s="723"/>
      <c r="APQ16" s="723"/>
      <c r="APR16" s="723"/>
      <c r="APS16" s="723"/>
      <c r="APT16" s="723"/>
      <c r="APU16" s="723"/>
      <c r="APV16" s="723"/>
      <c r="APW16" s="723"/>
      <c r="APX16" s="723"/>
      <c r="APY16" s="723"/>
      <c r="APZ16" s="723"/>
      <c r="AQA16" s="723"/>
      <c r="AQB16" s="723"/>
      <c r="AQC16" s="723"/>
      <c r="AQD16" s="723"/>
      <c r="AQE16" s="723"/>
      <c r="AQF16" s="723"/>
      <c r="AQG16" s="723"/>
      <c r="AQH16" s="723"/>
      <c r="AQI16" s="723"/>
      <c r="AQJ16" s="723"/>
      <c r="AQK16" s="723"/>
      <c r="AQL16" s="723"/>
      <c r="AQM16" s="723"/>
      <c r="AQN16" s="723"/>
      <c r="AQO16" s="723"/>
      <c r="AQP16" s="723"/>
      <c r="AQQ16" s="723"/>
      <c r="AQR16" s="723"/>
      <c r="AQS16" s="723"/>
      <c r="AQT16" s="723"/>
      <c r="AQU16" s="723"/>
      <c r="AQV16" s="723"/>
      <c r="AQW16" s="723"/>
      <c r="AQX16" s="723"/>
      <c r="AQY16" s="723"/>
      <c r="AQZ16" s="723"/>
      <c r="ARA16" s="723"/>
      <c r="ARB16" s="723"/>
      <c r="ARC16" s="723"/>
      <c r="ARD16" s="723"/>
      <c r="ARE16" s="723"/>
      <c r="ARF16" s="723"/>
      <c r="ARG16" s="723"/>
      <c r="ARH16" s="723"/>
      <c r="ARI16" s="723"/>
      <c r="ARJ16" s="723"/>
      <c r="ARK16" s="723"/>
      <c r="ARL16" s="723"/>
      <c r="ARM16" s="723"/>
      <c r="ARN16" s="723"/>
      <c r="ARO16" s="723"/>
      <c r="ARP16" s="723"/>
      <c r="ARQ16" s="723"/>
      <c r="ARR16" s="723"/>
      <c r="ARS16" s="723"/>
      <c r="ART16" s="723"/>
      <c r="ARU16" s="723"/>
      <c r="ARV16" s="723"/>
      <c r="ARW16" s="723"/>
      <c r="ARX16" s="723"/>
      <c r="ARY16" s="723"/>
      <c r="ARZ16" s="723"/>
      <c r="ASA16" s="723"/>
      <c r="ASB16" s="723"/>
      <c r="ASC16" s="723"/>
      <c r="ASD16" s="723"/>
      <c r="ASE16" s="723"/>
      <c r="ASF16" s="723"/>
      <c r="ASG16" s="723"/>
      <c r="ASH16" s="723"/>
      <c r="ASI16" s="723"/>
      <c r="ASJ16" s="723"/>
      <c r="ASK16" s="723"/>
      <c r="ASL16" s="723"/>
      <c r="ASM16" s="723"/>
      <c r="ASN16" s="723"/>
      <c r="ASO16" s="723"/>
      <c r="ASP16" s="723"/>
      <c r="ASQ16" s="723"/>
      <c r="ASR16" s="723"/>
      <c r="ASS16" s="723"/>
      <c r="AST16" s="723"/>
      <c r="ASU16" s="723"/>
      <c r="ASV16" s="723"/>
      <c r="ASW16" s="723"/>
      <c r="ASX16" s="723"/>
      <c r="ASY16" s="723"/>
      <c r="ASZ16" s="723"/>
      <c r="ATA16" s="723"/>
      <c r="ATB16" s="723"/>
      <c r="ATC16" s="723"/>
      <c r="ATD16" s="723"/>
      <c r="ATE16" s="723"/>
      <c r="ATF16" s="723"/>
      <c r="ATG16" s="723"/>
      <c r="ATH16" s="723"/>
      <c r="ATI16" s="723"/>
      <c r="ATJ16" s="723"/>
      <c r="ATK16" s="723"/>
      <c r="ATL16" s="723"/>
      <c r="ATM16" s="723"/>
      <c r="ATN16" s="723"/>
      <c r="ATO16" s="723"/>
      <c r="ATP16" s="723"/>
      <c r="ATQ16" s="723"/>
      <c r="ATR16" s="723"/>
      <c r="ATS16" s="723"/>
      <c r="ATT16" s="723"/>
      <c r="ATU16" s="723"/>
      <c r="ATV16" s="723"/>
      <c r="ATW16" s="723"/>
      <c r="ATX16" s="723"/>
      <c r="ATY16" s="723"/>
      <c r="ATZ16" s="723"/>
      <c r="AUA16" s="723"/>
      <c r="AUB16" s="723"/>
      <c r="AUC16" s="723"/>
      <c r="AUD16" s="723"/>
      <c r="AUE16" s="723"/>
      <c r="AUF16" s="723"/>
      <c r="AUG16" s="723"/>
      <c r="AUH16" s="723"/>
      <c r="AUI16" s="723"/>
      <c r="AUJ16" s="723"/>
      <c r="AUK16" s="723"/>
      <c r="AUL16" s="723"/>
      <c r="AUM16" s="723"/>
      <c r="AUN16" s="723"/>
      <c r="AUO16" s="723"/>
      <c r="AUP16" s="723"/>
      <c r="AUQ16" s="723"/>
      <c r="AUR16" s="723"/>
      <c r="AUS16" s="723"/>
      <c r="AUT16" s="723"/>
      <c r="AUU16" s="723"/>
      <c r="AUV16" s="723"/>
      <c r="AUW16" s="723"/>
      <c r="AUX16" s="723"/>
      <c r="AUY16" s="723"/>
      <c r="AUZ16" s="723"/>
      <c r="AVA16" s="723"/>
      <c r="AVB16" s="723"/>
      <c r="AVC16" s="723"/>
      <c r="AVD16" s="723"/>
      <c r="AVE16" s="723"/>
      <c r="AVF16" s="723"/>
      <c r="AVG16" s="723"/>
      <c r="AVH16" s="723"/>
      <c r="AVI16" s="723"/>
      <c r="AVJ16" s="723"/>
      <c r="AVK16" s="723"/>
      <c r="AVL16" s="723"/>
      <c r="AVM16" s="723"/>
      <c r="AVN16" s="723"/>
      <c r="AVO16" s="723"/>
      <c r="AVP16" s="723"/>
      <c r="AVQ16" s="723"/>
      <c r="AVR16" s="723"/>
      <c r="AVS16" s="723"/>
      <c r="AVT16" s="723"/>
      <c r="AVU16" s="723"/>
      <c r="AVV16" s="723"/>
      <c r="AVW16" s="723"/>
      <c r="AVX16" s="723"/>
      <c r="AVY16" s="723"/>
      <c r="AVZ16" s="723"/>
      <c r="AWA16" s="723"/>
      <c r="AWB16" s="723"/>
      <c r="AWC16" s="723"/>
      <c r="AWD16" s="723"/>
      <c r="AWE16" s="723"/>
      <c r="AWF16" s="723"/>
      <c r="AWG16" s="723"/>
      <c r="AWH16" s="723"/>
      <c r="AWI16" s="723"/>
      <c r="AWJ16" s="723"/>
      <c r="AWK16" s="723"/>
      <c r="AWL16" s="723"/>
      <c r="AWM16" s="723"/>
      <c r="AWN16" s="723"/>
      <c r="AWO16" s="723"/>
      <c r="AWP16" s="723"/>
      <c r="AWQ16" s="723"/>
      <c r="AWR16" s="723"/>
      <c r="AWS16" s="723"/>
      <c r="AWT16" s="723"/>
      <c r="AWU16" s="723"/>
      <c r="AWV16" s="723"/>
      <c r="AWW16" s="723"/>
      <c r="AWX16" s="723"/>
      <c r="AWY16" s="723"/>
      <c r="AWZ16" s="723"/>
      <c r="AXA16" s="723"/>
      <c r="AXB16" s="723"/>
      <c r="AXC16" s="723"/>
      <c r="AXD16" s="723"/>
      <c r="AXE16" s="723"/>
      <c r="AXF16" s="723"/>
      <c r="AXG16" s="723"/>
      <c r="AXH16" s="723"/>
      <c r="AXI16" s="723"/>
      <c r="AXJ16" s="723"/>
      <c r="AXK16" s="723"/>
      <c r="AXL16" s="723"/>
      <c r="AXM16" s="723"/>
      <c r="AXN16" s="723"/>
      <c r="AXO16" s="723"/>
      <c r="AXP16" s="723"/>
      <c r="AXQ16" s="723"/>
      <c r="AXR16" s="723"/>
      <c r="AXS16" s="723"/>
      <c r="AXT16" s="723"/>
      <c r="AXU16" s="723"/>
      <c r="AXV16" s="723"/>
      <c r="AXW16" s="723"/>
      <c r="AXX16" s="723"/>
      <c r="AXY16" s="723"/>
      <c r="AXZ16" s="723"/>
      <c r="AYA16" s="723"/>
      <c r="AYB16" s="723"/>
      <c r="AYC16" s="723"/>
      <c r="AYD16" s="723"/>
      <c r="AYE16" s="723"/>
      <c r="AYF16" s="723"/>
      <c r="AYG16" s="723"/>
      <c r="AYH16" s="723"/>
      <c r="AYI16" s="723"/>
      <c r="AYJ16" s="723"/>
      <c r="AYK16" s="723"/>
      <c r="AYL16" s="723"/>
      <c r="AYM16" s="723"/>
      <c r="AYN16" s="723"/>
      <c r="AYO16" s="723"/>
      <c r="AYP16" s="723"/>
      <c r="AYQ16" s="723"/>
      <c r="AYR16" s="723"/>
      <c r="AYS16" s="723"/>
      <c r="AYT16" s="723"/>
      <c r="AYU16" s="723"/>
      <c r="AYV16" s="723"/>
      <c r="AYW16" s="723"/>
      <c r="AYX16" s="723"/>
      <c r="AYY16" s="723"/>
      <c r="AYZ16" s="723"/>
      <c r="AZA16" s="723"/>
      <c r="AZB16" s="723"/>
      <c r="AZC16" s="723"/>
      <c r="AZD16" s="723"/>
      <c r="AZE16" s="723"/>
      <c r="AZF16" s="723"/>
      <c r="AZG16" s="723"/>
      <c r="AZH16" s="723"/>
      <c r="AZI16" s="723"/>
      <c r="AZJ16" s="723"/>
      <c r="AZK16" s="723"/>
      <c r="AZL16" s="723"/>
      <c r="AZM16" s="723"/>
      <c r="AZN16" s="723"/>
      <c r="AZO16" s="723"/>
      <c r="AZP16" s="723"/>
      <c r="AZQ16" s="723"/>
      <c r="AZR16" s="723"/>
      <c r="AZS16" s="723"/>
      <c r="AZT16" s="723"/>
      <c r="AZU16" s="723"/>
      <c r="AZV16" s="723"/>
      <c r="AZW16" s="723"/>
      <c r="AZX16" s="723"/>
      <c r="AZY16" s="723"/>
      <c r="AZZ16" s="723"/>
      <c r="BAA16" s="723"/>
      <c r="BAB16" s="723"/>
      <c r="BAC16" s="723"/>
      <c r="BAD16" s="723"/>
      <c r="BAE16" s="723"/>
      <c r="BAF16" s="723"/>
      <c r="BAG16" s="723"/>
      <c r="BAH16" s="723"/>
      <c r="BAI16" s="723"/>
      <c r="BAJ16" s="723"/>
      <c r="BAK16" s="723"/>
      <c r="BAL16" s="723"/>
      <c r="BAM16" s="723"/>
      <c r="BAN16" s="723"/>
      <c r="BAO16" s="723"/>
      <c r="BAP16" s="723"/>
      <c r="BAQ16" s="723"/>
      <c r="BAR16" s="723"/>
      <c r="BAS16" s="723"/>
      <c r="BAT16" s="723"/>
      <c r="BAU16" s="723"/>
      <c r="BAV16" s="723"/>
      <c r="BAW16" s="723"/>
      <c r="BAX16" s="723"/>
      <c r="BAY16" s="723"/>
      <c r="BAZ16" s="723"/>
      <c r="BBA16" s="723"/>
      <c r="BBB16" s="723"/>
      <c r="BBC16" s="723"/>
      <c r="BBD16" s="723"/>
      <c r="BBE16" s="723"/>
      <c r="BBF16" s="723"/>
      <c r="BBG16" s="723"/>
      <c r="BBH16" s="723"/>
      <c r="BBI16" s="723"/>
      <c r="BBJ16" s="723"/>
      <c r="BBK16" s="723"/>
      <c r="BBL16" s="723"/>
      <c r="BBM16" s="723"/>
      <c r="BBN16" s="723"/>
      <c r="BBO16" s="723"/>
      <c r="BBP16" s="723"/>
      <c r="BBQ16" s="723"/>
      <c r="BBR16" s="723"/>
      <c r="BBS16" s="723"/>
      <c r="BBT16" s="723"/>
      <c r="BBU16" s="723"/>
      <c r="BBV16" s="723"/>
      <c r="BBW16" s="723"/>
      <c r="BBX16" s="723"/>
      <c r="BBY16" s="723"/>
      <c r="BBZ16" s="723"/>
      <c r="BCA16" s="723"/>
      <c r="BCB16" s="723"/>
      <c r="BCC16" s="723"/>
      <c r="BCD16" s="723"/>
      <c r="BCE16" s="723"/>
      <c r="BCF16" s="723"/>
      <c r="BCG16" s="723"/>
      <c r="BCH16" s="723"/>
      <c r="BCI16" s="723"/>
      <c r="BCJ16" s="723"/>
      <c r="BCK16" s="723"/>
      <c r="BCL16" s="723"/>
      <c r="BCM16" s="723"/>
      <c r="BCN16" s="723"/>
      <c r="BCO16" s="723"/>
      <c r="BCP16" s="723"/>
      <c r="BCQ16" s="723"/>
      <c r="BCR16" s="723"/>
      <c r="BCS16" s="723"/>
      <c r="BCT16" s="723"/>
      <c r="BCU16" s="723"/>
      <c r="BCV16" s="723"/>
      <c r="BCW16" s="723"/>
      <c r="BCX16" s="723"/>
      <c r="BCY16" s="723"/>
      <c r="BCZ16" s="723"/>
      <c r="BDA16" s="723"/>
      <c r="BDB16" s="723"/>
      <c r="BDC16" s="723"/>
      <c r="BDD16" s="723"/>
      <c r="BDE16" s="723"/>
      <c r="BDF16" s="723"/>
      <c r="BDG16" s="723"/>
      <c r="BDH16" s="723"/>
      <c r="BDI16" s="723"/>
      <c r="BDJ16" s="723"/>
      <c r="BDK16" s="723"/>
      <c r="BDL16" s="723"/>
      <c r="BDM16" s="723"/>
      <c r="BDN16" s="723"/>
      <c r="BDO16" s="723"/>
      <c r="BDP16" s="723"/>
      <c r="BDQ16" s="723"/>
      <c r="BDR16" s="723"/>
      <c r="BDS16" s="723"/>
      <c r="BDT16" s="723"/>
      <c r="BDU16" s="723"/>
      <c r="BDV16" s="723"/>
      <c r="BDW16" s="723"/>
      <c r="BDX16" s="723"/>
      <c r="BDY16" s="723"/>
      <c r="BDZ16" s="723"/>
      <c r="BEA16" s="723"/>
      <c r="BEB16" s="723"/>
      <c r="BEC16" s="723"/>
      <c r="BED16" s="723"/>
      <c r="BEE16" s="723"/>
      <c r="BEF16" s="723"/>
      <c r="BEG16" s="723"/>
      <c r="BEH16" s="723"/>
      <c r="BEI16" s="723"/>
      <c r="BEJ16" s="723"/>
      <c r="BEK16" s="723"/>
      <c r="BEL16" s="723"/>
      <c r="BEM16" s="723"/>
      <c r="BEN16" s="723"/>
      <c r="BEO16" s="723"/>
      <c r="BEP16" s="723"/>
      <c r="BEQ16" s="723"/>
      <c r="BER16" s="723"/>
      <c r="BES16" s="723"/>
      <c r="BET16" s="723"/>
      <c r="BEU16" s="723"/>
      <c r="BEV16" s="723"/>
      <c r="BEW16" s="723"/>
      <c r="BEX16" s="723"/>
      <c r="BEY16" s="723"/>
      <c r="BEZ16" s="723"/>
      <c r="BFA16" s="723"/>
      <c r="BFB16" s="723"/>
      <c r="BFC16" s="723"/>
      <c r="BFD16" s="723"/>
      <c r="BFE16" s="723"/>
      <c r="BFF16" s="723"/>
      <c r="BFG16" s="723"/>
      <c r="BFH16" s="723"/>
      <c r="BFI16" s="723"/>
      <c r="BFJ16" s="723"/>
      <c r="BFK16" s="723"/>
      <c r="BFL16" s="723"/>
      <c r="BFM16" s="723"/>
      <c r="BFN16" s="723"/>
      <c r="BFO16" s="723"/>
      <c r="BFP16" s="723"/>
      <c r="BFQ16" s="723"/>
      <c r="BFR16" s="723"/>
      <c r="BFS16" s="723"/>
      <c r="BFT16" s="723"/>
      <c r="BFU16" s="723"/>
      <c r="BFV16" s="723"/>
      <c r="BFW16" s="723"/>
      <c r="BFX16" s="723"/>
      <c r="BFY16" s="723"/>
      <c r="BFZ16" s="723"/>
      <c r="BGA16" s="723"/>
      <c r="BGB16" s="723"/>
      <c r="BGC16" s="723"/>
      <c r="BGD16" s="723"/>
      <c r="BGE16" s="723"/>
      <c r="BGF16" s="723"/>
      <c r="BGG16" s="723"/>
      <c r="BGH16" s="723"/>
      <c r="BGI16" s="723"/>
      <c r="BGJ16" s="723"/>
      <c r="BGK16" s="723"/>
      <c r="BGL16" s="723"/>
      <c r="BGM16" s="723"/>
      <c r="BGN16" s="723"/>
      <c r="BGO16" s="723"/>
      <c r="BGP16" s="723"/>
      <c r="BGQ16" s="723"/>
      <c r="BGR16" s="723"/>
      <c r="BGS16" s="723"/>
      <c r="BGT16" s="723"/>
      <c r="BGU16" s="723"/>
      <c r="BGV16" s="723"/>
      <c r="BGW16" s="723"/>
      <c r="BGX16" s="723"/>
      <c r="BGY16" s="723"/>
      <c r="BGZ16" s="723"/>
      <c r="BHA16" s="723"/>
      <c r="BHB16" s="723"/>
      <c r="BHC16" s="723"/>
      <c r="BHD16" s="723"/>
      <c r="BHE16" s="723"/>
      <c r="BHF16" s="723"/>
      <c r="BHG16" s="723"/>
      <c r="BHH16" s="723"/>
      <c r="BHI16" s="723"/>
      <c r="BHJ16" s="723"/>
      <c r="BHK16" s="723"/>
      <c r="BHL16" s="723"/>
      <c r="BHM16" s="723"/>
      <c r="BHN16" s="723"/>
      <c r="BHO16" s="723"/>
      <c r="BHP16" s="723"/>
      <c r="BHQ16" s="723"/>
      <c r="BHR16" s="723"/>
      <c r="BHS16" s="723"/>
      <c r="BHT16" s="723"/>
      <c r="BHU16" s="723"/>
      <c r="BHV16" s="723"/>
      <c r="BHW16" s="723"/>
      <c r="BHX16" s="723"/>
      <c r="BHY16" s="723"/>
      <c r="BHZ16" s="723"/>
      <c r="BIA16" s="723"/>
      <c r="BIB16" s="723"/>
      <c r="BIC16" s="723"/>
      <c r="BID16" s="723"/>
      <c r="BIE16" s="723"/>
      <c r="BIF16" s="723"/>
      <c r="BIG16" s="723"/>
      <c r="BIH16" s="723"/>
      <c r="BII16" s="723"/>
      <c r="BIJ16" s="723"/>
      <c r="BIK16" s="723"/>
      <c r="BIL16" s="723"/>
      <c r="BIM16" s="723"/>
      <c r="BIN16" s="723"/>
      <c r="BIO16" s="723"/>
      <c r="BIP16" s="723"/>
      <c r="BIQ16" s="723"/>
      <c r="BIR16" s="723"/>
      <c r="BIS16" s="723"/>
      <c r="BIT16" s="723"/>
      <c r="BIU16" s="723"/>
      <c r="BIV16" s="723"/>
      <c r="BIW16" s="723"/>
      <c r="BIX16" s="723"/>
      <c r="BIY16" s="723"/>
      <c r="BIZ16" s="723"/>
      <c r="BJA16" s="723"/>
      <c r="BJB16" s="723"/>
      <c r="BJC16" s="723"/>
      <c r="BJD16" s="723"/>
      <c r="BJE16" s="723"/>
      <c r="BJF16" s="723"/>
      <c r="BJG16" s="723"/>
      <c r="BJH16" s="723"/>
      <c r="BJI16" s="723"/>
      <c r="BJJ16" s="723"/>
      <c r="BJK16" s="723"/>
      <c r="BJL16" s="723"/>
      <c r="BJM16" s="723"/>
      <c r="BJN16" s="723"/>
      <c r="BJO16" s="723"/>
      <c r="BJP16" s="723"/>
      <c r="BJQ16" s="723"/>
      <c r="BJR16" s="723"/>
      <c r="BJS16" s="723"/>
      <c r="BJT16" s="723"/>
      <c r="BJU16" s="723"/>
      <c r="BJV16" s="723"/>
      <c r="BJW16" s="723"/>
      <c r="BJX16" s="723"/>
      <c r="BJY16" s="723"/>
      <c r="BJZ16" s="723"/>
      <c r="BKA16" s="723"/>
      <c r="BKB16" s="723"/>
      <c r="BKC16" s="723"/>
      <c r="BKD16" s="723"/>
      <c r="BKE16" s="723"/>
      <c r="BKF16" s="723"/>
      <c r="BKG16" s="723"/>
      <c r="BKH16" s="723"/>
      <c r="BKI16" s="723"/>
      <c r="BKJ16" s="723"/>
      <c r="BKK16" s="723"/>
      <c r="BKL16" s="723"/>
      <c r="BKM16" s="723"/>
      <c r="BKN16" s="723"/>
      <c r="BKO16" s="723"/>
      <c r="BKP16" s="723"/>
      <c r="BKQ16" s="723"/>
      <c r="BKR16" s="723"/>
      <c r="BKS16" s="723"/>
      <c r="BKT16" s="723"/>
      <c r="BKU16" s="723"/>
      <c r="BKV16" s="723"/>
      <c r="BKW16" s="723"/>
      <c r="BKX16" s="723"/>
      <c r="BKY16" s="723"/>
      <c r="BKZ16" s="723"/>
      <c r="BLA16" s="723"/>
      <c r="BLB16" s="723"/>
      <c r="BLC16" s="723"/>
      <c r="BLD16" s="723"/>
      <c r="BLE16" s="723"/>
      <c r="BLF16" s="723"/>
      <c r="BLG16" s="723"/>
      <c r="BLH16" s="723"/>
      <c r="BLI16" s="723"/>
      <c r="BLJ16" s="723"/>
      <c r="BLK16" s="723"/>
      <c r="BLL16" s="723"/>
      <c r="BLM16" s="723"/>
      <c r="BLN16" s="723"/>
      <c r="BLO16" s="723"/>
      <c r="BLP16" s="723"/>
      <c r="BLQ16" s="723"/>
      <c r="BLR16" s="723"/>
      <c r="BLS16" s="723"/>
      <c r="BLT16" s="723"/>
      <c r="BLU16" s="723"/>
      <c r="BLV16" s="723"/>
      <c r="BLW16" s="723"/>
      <c r="BLX16" s="723"/>
      <c r="BLY16" s="723"/>
      <c r="BLZ16" s="723"/>
      <c r="BMA16" s="723"/>
      <c r="BMB16" s="723"/>
      <c r="BMC16" s="723"/>
      <c r="BMD16" s="723"/>
      <c r="BME16" s="723"/>
      <c r="BMF16" s="723"/>
      <c r="BMG16" s="723"/>
      <c r="BMH16" s="723"/>
      <c r="BMI16" s="723"/>
      <c r="BMJ16" s="723"/>
      <c r="BMK16" s="723"/>
      <c r="BML16" s="723"/>
      <c r="BMM16" s="723"/>
      <c r="BMN16" s="723"/>
      <c r="BMO16" s="723"/>
      <c r="BMP16" s="723"/>
      <c r="BMQ16" s="723"/>
      <c r="BMR16" s="723"/>
      <c r="BMS16" s="723"/>
      <c r="BMT16" s="723"/>
      <c r="BMU16" s="723"/>
      <c r="BMV16" s="723"/>
      <c r="BMW16" s="723"/>
      <c r="BMX16" s="723"/>
      <c r="BMY16" s="723"/>
      <c r="BMZ16" s="723"/>
      <c r="BNA16" s="723"/>
      <c r="BNB16" s="723"/>
      <c r="BNC16" s="723"/>
      <c r="BND16" s="723"/>
      <c r="BNE16" s="723"/>
      <c r="BNF16" s="723"/>
      <c r="BNG16" s="723"/>
      <c r="BNH16" s="723"/>
      <c r="BNI16" s="723"/>
      <c r="BNJ16" s="723"/>
      <c r="BNK16" s="723"/>
      <c r="BNL16" s="723"/>
      <c r="BNM16" s="723"/>
      <c r="BNN16" s="723"/>
      <c r="BNO16" s="723"/>
      <c r="BNP16" s="723"/>
      <c r="BNQ16" s="723"/>
      <c r="BNR16" s="723"/>
      <c r="BNS16" s="723"/>
      <c r="BNT16" s="723"/>
      <c r="BNU16" s="723"/>
      <c r="BNV16" s="723"/>
      <c r="BNW16" s="723"/>
      <c r="BNX16" s="723"/>
      <c r="BNY16" s="723"/>
      <c r="BNZ16" s="723"/>
      <c r="BOA16" s="723"/>
      <c r="BOB16" s="723"/>
      <c r="BOC16" s="723"/>
      <c r="BOD16" s="723"/>
      <c r="BOE16" s="723"/>
      <c r="BOF16" s="723"/>
      <c r="BOG16" s="723"/>
      <c r="BOH16" s="723"/>
      <c r="BOI16" s="723"/>
      <c r="BOJ16" s="723"/>
      <c r="BOK16" s="723"/>
      <c r="BOL16" s="723"/>
      <c r="BOM16" s="723"/>
      <c r="BON16" s="723"/>
      <c r="BOO16" s="723"/>
      <c r="BOP16" s="723"/>
      <c r="BOQ16" s="723"/>
      <c r="BOR16" s="723"/>
      <c r="BOS16" s="723"/>
      <c r="BOT16" s="723"/>
      <c r="BOU16" s="723"/>
      <c r="BOV16" s="723"/>
      <c r="BOW16" s="723"/>
      <c r="BOX16" s="723"/>
      <c r="BOY16" s="723"/>
      <c r="BOZ16" s="723"/>
      <c r="BPA16" s="723"/>
      <c r="BPB16" s="723"/>
      <c r="BPC16" s="723"/>
      <c r="BPD16" s="723"/>
      <c r="BPE16" s="723"/>
      <c r="BPF16" s="723"/>
      <c r="BPG16" s="723"/>
      <c r="BPH16" s="723"/>
      <c r="BPI16" s="723"/>
      <c r="BPJ16" s="723"/>
      <c r="BPK16" s="723"/>
      <c r="BPL16" s="723"/>
      <c r="BPM16" s="723"/>
      <c r="BPN16" s="723"/>
      <c r="BPO16" s="723"/>
      <c r="BPP16" s="723"/>
      <c r="BPQ16" s="723"/>
      <c r="BPR16" s="723"/>
      <c r="BPS16" s="723"/>
      <c r="BPT16" s="723"/>
      <c r="BPU16" s="723"/>
      <c r="BPV16" s="723"/>
      <c r="BPW16" s="723"/>
      <c r="BPX16" s="723"/>
      <c r="BPY16" s="723"/>
      <c r="BPZ16" s="723"/>
      <c r="BQA16" s="723"/>
      <c r="BQB16" s="723"/>
      <c r="BQC16" s="723"/>
      <c r="BQD16" s="723"/>
      <c r="BQE16" s="723"/>
      <c r="BQF16" s="723"/>
      <c r="BQG16" s="723"/>
      <c r="BQH16" s="723"/>
      <c r="BQI16" s="723"/>
      <c r="BQJ16" s="723"/>
      <c r="BQK16" s="723"/>
      <c r="BQL16" s="723"/>
      <c r="BQM16" s="723"/>
      <c r="BQN16" s="723"/>
      <c r="BQO16" s="723"/>
      <c r="BQP16" s="723"/>
      <c r="BQQ16" s="723"/>
      <c r="BQR16" s="723"/>
      <c r="BQS16" s="723"/>
      <c r="BQT16" s="723"/>
      <c r="BQU16" s="723"/>
      <c r="BQV16" s="723"/>
      <c r="BQW16" s="723"/>
      <c r="BQX16" s="723"/>
      <c r="BQY16" s="723"/>
      <c r="BQZ16" s="723"/>
      <c r="BRA16" s="723"/>
      <c r="BRB16" s="723"/>
      <c r="BRC16" s="723"/>
      <c r="BRD16" s="723"/>
      <c r="BRE16" s="723"/>
      <c r="BRF16" s="723"/>
      <c r="BRG16" s="723"/>
      <c r="BRH16" s="723"/>
      <c r="BRI16" s="723"/>
      <c r="BRJ16" s="723"/>
      <c r="BRK16" s="723"/>
      <c r="BRL16" s="723"/>
      <c r="BRM16" s="723"/>
      <c r="BRN16" s="723"/>
      <c r="BRO16" s="723"/>
      <c r="BRP16" s="723"/>
      <c r="BRQ16" s="723"/>
      <c r="BRR16" s="723"/>
      <c r="BRS16" s="723"/>
      <c r="BRT16" s="723"/>
      <c r="BRU16" s="723"/>
      <c r="BRV16" s="723"/>
      <c r="BRW16" s="723"/>
      <c r="BRX16" s="723"/>
      <c r="BRY16" s="723"/>
      <c r="BRZ16" s="723"/>
      <c r="BSA16" s="723"/>
      <c r="BSB16" s="723"/>
      <c r="BSC16" s="723"/>
      <c r="BSD16" s="723"/>
      <c r="BSE16" s="723"/>
      <c r="BSF16" s="723"/>
      <c r="BSG16" s="723"/>
      <c r="BSH16" s="723"/>
      <c r="BSI16" s="723"/>
      <c r="BSJ16" s="723"/>
      <c r="BSK16" s="723"/>
      <c r="BSL16" s="723"/>
      <c r="BSM16" s="723"/>
      <c r="BSN16" s="723"/>
      <c r="BSO16" s="723"/>
      <c r="BSP16" s="723"/>
      <c r="BSQ16" s="723"/>
      <c r="BSR16" s="723"/>
      <c r="BSS16" s="723"/>
      <c r="BST16" s="723"/>
      <c r="BSU16" s="723"/>
      <c r="BSV16" s="723"/>
      <c r="BSW16" s="723"/>
      <c r="BSX16" s="723"/>
      <c r="BSY16" s="723"/>
      <c r="BSZ16" s="723"/>
      <c r="BTA16" s="723"/>
      <c r="BTB16" s="723"/>
      <c r="BTC16" s="723"/>
      <c r="BTD16" s="723"/>
      <c r="BTE16" s="723"/>
      <c r="BTF16" s="723"/>
      <c r="BTG16" s="723"/>
      <c r="BTH16" s="723"/>
      <c r="BTI16" s="723"/>
      <c r="BTJ16" s="723"/>
      <c r="BTK16" s="723"/>
      <c r="BTL16" s="723"/>
      <c r="BTM16" s="723"/>
      <c r="BTN16" s="723"/>
      <c r="BTO16" s="723"/>
      <c r="BTP16" s="723"/>
      <c r="BTQ16" s="723"/>
      <c r="BTR16" s="723"/>
      <c r="BTS16" s="723"/>
      <c r="BTT16" s="723"/>
      <c r="BTU16" s="723"/>
      <c r="BTV16" s="723"/>
      <c r="BTW16" s="723"/>
      <c r="BTX16" s="723"/>
      <c r="BTY16" s="723"/>
      <c r="BTZ16" s="723"/>
      <c r="BUA16" s="723"/>
      <c r="BUB16" s="723"/>
      <c r="BUC16" s="723"/>
      <c r="BUD16" s="723"/>
      <c r="BUE16" s="723"/>
      <c r="BUF16" s="723"/>
      <c r="BUG16" s="723"/>
      <c r="BUH16" s="723"/>
      <c r="BUI16" s="723"/>
      <c r="BUJ16" s="723"/>
      <c r="BUK16" s="723"/>
      <c r="BUL16" s="723"/>
      <c r="BUM16" s="723"/>
      <c r="BUN16" s="723"/>
      <c r="BUO16" s="723"/>
      <c r="BUP16" s="723"/>
      <c r="BUQ16" s="723"/>
      <c r="BUR16" s="723"/>
      <c r="BUS16" s="723"/>
      <c r="BUT16" s="723"/>
      <c r="BUU16" s="723"/>
      <c r="BUV16" s="723"/>
      <c r="BUW16" s="723"/>
      <c r="BUX16" s="723"/>
      <c r="BUY16" s="723"/>
      <c r="BUZ16" s="723"/>
      <c r="BVA16" s="723"/>
      <c r="BVB16" s="723"/>
      <c r="BVC16" s="723"/>
      <c r="BVD16" s="723"/>
      <c r="BVE16" s="723"/>
      <c r="BVF16" s="723"/>
      <c r="BVG16" s="723"/>
      <c r="BVH16" s="723"/>
      <c r="BVI16" s="723"/>
      <c r="BVJ16" s="723"/>
      <c r="BVK16" s="723"/>
      <c r="BVL16" s="723"/>
      <c r="BVM16" s="723"/>
      <c r="BVN16" s="723"/>
      <c r="BVO16" s="723"/>
      <c r="BVP16" s="723"/>
      <c r="BVQ16" s="723"/>
      <c r="BVR16" s="723"/>
      <c r="BVS16" s="723"/>
      <c r="BVT16" s="723"/>
      <c r="BVU16" s="723"/>
      <c r="BVV16" s="723"/>
      <c r="BVW16" s="723"/>
      <c r="BVX16" s="723"/>
      <c r="BVY16" s="723"/>
      <c r="BVZ16" s="723"/>
      <c r="BWA16" s="723"/>
      <c r="BWB16" s="723"/>
      <c r="BWC16" s="723"/>
      <c r="BWD16" s="723"/>
      <c r="BWE16" s="723"/>
      <c r="BWF16" s="723"/>
      <c r="BWG16" s="723"/>
      <c r="BWH16" s="723"/>
      <c r="BWI16" s="723"/>
      <c r="BWJ16" s="723"/>
      <c r="BWK16" s="723"/>
      <c r="BWL16" s="723"/>
      <c r="BWM16" s="723"/>
      <c r="BWN16" s="723"/>
      <c r="BWO16" s="723"/>
      <c r="BWP16" s="723"/>
      <c r="BWQ16" s="723"/>
      <c r="BWR16" s="723"/>
      <c r="BWS16" s="723"/>
      <c r="BWT16" s="723"/>
      <c r="BWU16" s="723"/>
      <c r="BWV16" s="723"/>
      <c r="BWW16" s="723"/>
      <c r="BWX16" s="723"/>
      <c r="BWY16" s="723"/>
      <c r="BWZ16" s="723"/>
      <c r="BXA16" s="723"/>
      <c r="BXB16" s="723"/>
      <c r="BXC16" s="723"/>
      <c r="BXD16" s="723"/>
      <c r="BXE16" s="723"/>
      <c r="BXF16" s="723"/>
      <c r="BXG16" s="723"/>
      <c r="BXH16" s="723"/>
      <c r="BXI16" s="723"/>
      <c r="BXJ16" s="723"/>
      <c r="BXK16" s="723"/>
      <c r="BXL16" s="723"/>
      <c r="BXM16" s="723"/>
      <c r="BXN16" s="723"/>
      <c r="BXO16" s="723"/>
      <c r="BXP16" s="723"/>
      <c r="BXQ16" s="723"/>
      <c r="BXR16" s="723"/>
      <c r="BXS16" s="723"/>
      <c r="BXT16" s="723"/>
      <c r="BXU16" s="723"/>
      <c r="BXV16" s="723"/>
      <c r="BXW16" s="723"/>
      <c r="BXX16" s="723"/>
      <c r="BXY16" s="723"/>
      <c r="BXZ16" s="723"/>
      <c r="BYA16" s="723"/>
      <c r="BYB16" s="723"/>
      <c r="BYC16" s="723"/>
      <c r="BYD16" s="723"/>
      <c r="BYE16" s="723"/>
      <c r="BYF16" s="723"/>
      <c r="BYG16" s="723"/>
      <c r="BYH16" s="723"/>
      <c r="BYI16" s="723"/>
      <c r="BYJ16" s="723"/>
      <c r="BYK16" s="723"/>
      <c r="BYL16" s="723"/>
      <c r="BYM16" s="723"/>
      <c r="BYN16" s="723"/>
      <c r="BYO16" s="723"/>
      <c r="BYP16" s="723"/>
      <c r="BYQ16" s="723"/>
      <c r="BYR16" s="723"/>
      <c r="BYS16" s="723"/>
      <c r="BYT16" s="723"/>
      <c r="BYU16" s="723"/>
      <c r="BYV16" s="723"/>
      <c r="BYW16" s="723"/>
      <c r="BYX16" s="723"/>
      <c r="BYY16" s="723"/>
      <c r="BYZ16" s="723"/>
      <c r="BZA16" s="723"/>
      <c r="BZB16" s="723"/>
      <c r="BZC16" s="723"/>
      <c r="BZD16" s="723"/>
      <c r="BZE16" s="723"/>
      <c r="BZF16" s="723"/>
      <c r="BZG16" s="723"/>
      <c r="BZH16" s="723"/>
      <c r="BZI16" s="723"/>
      <c r="BZJ16" s="723"/>
      <c r="BZK16" s="723"/>
      <c r="BZL16" s="723"/>
      <c r="BZM16" s="723"/>
      <c r="BZN16" s="723"/>
      <c r="BZO16" s="723"/>
      <c r="BZP16" s="723"/>
      <c r="BZQ16" s="723"/>
      <c r="BZR16" s="723"/>
      <c r="BZS16" s="723"/>
      <c r="BZT16" s="723"/>
      <c r="BZU16" s="723"/>
      <c r="BZV16" s="723"/>
      <c r="BZW16" s="723"/>
      <c r="BZX16" s="723"/>
      <c r="BZY16" s="723"/>
      <c r="BZZ16" s="723"/>
      <c r="CAA16" s="723"/>
      <c r="CAB16" s="723"/>
      <c r="CAC16" s="723"/>
      <c r="CAD16" s="723"/>
      <c r="CAE16" s="723"/>
      <c r="CAF16" s="723"/>
      <c r="CAG16" s="723"/>
      <c r="CAH16" s="723"/>
      <c r="CAI16" s="723"/>
      <c r="CAJ16" s="723"/>
      <c r="CAK16" s="723"/>
      <c r="CAL16" s="723"/>
      <c r="CAM16" s="723"/>
      <c r="CAN16" s="723"/>
      <c r="CAO16" s="723"/>
      <c r="CAP16" s="723"/>
      <c r="CAQ16" s="723"/>
      <c r="CAR16" s="723"/>
      <c r="CAS16" s="723"/>
      <c r="CAT16" s="723"/>
      <c r="CAU16" s="723"/>
      <c r="CAV16" s="723"/>
      <c r="CAW16" s="723"/>
      <c r="CAX16" s="723"/>
      <c r="CAY16" s="723"/>
      <c r="CAZ16" s="723"/>
      <c r="CBA16" s="723"/>
      <c r="CBB16" s="723"/>
      <c r="CBC16" s="723"/>
      <c r="CBD16" s="723"/>
      <c r="CBE16" s="723"/>
      <c r="CBF16" s="723"/>
      <c r="CBG16" s="723"/>
      <c r="CBH16" s="723"/>
      <c r="CBI16" s="723"/>
      <c r="CBJ16" s="723"/>
      <c r="CBK16" s="723"/>
      <c r="CBL16" s="723"/>
      <c r="CBM16" s="723"/>
      <c r="CBN16" s="723"/>
      <c r="CBO16" s="723"/>
      <c r="CBP16" s="723"/>
      <c r="CBQ16" s="723"/>
      <c r="CBR16" s="723"/>
      <c r="CBS16" s="723"/>
      <c r="CBT16" s="723"/>
      <c r="CBU16" s="723"/>
      <c r="CBV16" s="723"/>
      <c r="CBW16" s="723"/>
      <c r="CBX16" s="723"/>
      <c r="CBY16" s="723"/>
      <c r="CBZ16" s="723"/>
      <c r="CCA16" s="723"/>
      <c r="CCB16" s="723"/>
      <c r="CCC16" s="723"/>
      <c r="CCD16" s="723"/>
      <c r="CCE16" s="723"/>
      <c r="CCF16" s="723"/>
      <c r="CCG16" s="723"/>
      <c r="CCH16" s="723"/>
      <c r="CCI16" s="723"/>
      <c r="CCJ16" s="723"/>
      <c r="CCK16" s="723"/>
      <c r="CCL16" s="723"/>
      <c r="CCM16" s="723"/>
      <c r="CCN16" s="723"/>
      <c r="CCO16" s="723"/>
      <c r="CCP16" s="723"/>
      <c r="CCQ16" s="723"/>
      <c r="CCR16" s="723"/>
      <c r="CCS16" s="723"/>
      <c r="CCT16" s="723"/>
      <c r="CCU16" s="723"/>
      <c r="CCV16" s="723"/>
      <c r="CCW16" s="723"/>
      <c r="CCX16" s="723"/>
      <c r="CCY16" s="723"/>
      <c r="CCZ16" s="723"/>
      <c r="CDA16" s="723"/>
      <c r="CDB16" s="723"/>
      <c r="CDC16" s="723"/>
      <c r="CDD16" s="723"/>
      <c r="CDE16" s="723"/>
      <c r="CDF16" s="723"/>
      <c r="CDG16" s="723"/>
      <c r="CDH16" s="723"/>
      <c r="CDI16" s="723"/>
      <c r="CDJ16" s="723"/>
      <c r="CDK16" s="723"/>
      <c r="CDL16" s="723"/>
      <c r="CDM16" s="723"/>
      <c r="CDN16" s="723"/>
      <c r="CDO16" s="723"/>
      <c r="CDP16" s="723"/>
      <c r="CDQ16" s="723"/>
      <c r="CDR16" s="723"/>
      <c r="CDS16" s="723"/>
      <c r="CDT16" s="723"/>
      <c r="CDU16" s="723"/>
      <c r="CDV16" s="723"/>
      <c r="CDW16" s="723"/>
      <c r="CDX16" s="723"/>
      <c r="CDY16" s="723"/>
      <c r="CDZ16" s="723"/>
      <c r="CEA16" s="723"/>
      <c r="CEB16" s="723"/>
      <c r="CEC16" s="723"/>
      <c r="CED16" s="723"/>
      <c r="CEE16" s="723"/>
      <c r="CEF16" s="723"/>
      <c r="CEG16" s="723"/>
      <c r="CEH16" s="723"/>
      <c r="CEI16" s="723"/>
      <c r="CEJ16" s="723"/>
      <c r="CEK16" s="723"/>
      <c r="CEL16" s="723"/>
      <c r="CEM16" s="723"/>
      <c r="CEN16" s="723"/>
      <c r="CEO16" s="723"/>
      <c r="CEP16" s="723"/>
      <c r="CEQ16" s="723"/>
      <c r="CER16" s="723"/>
      <c r="CES16" s="723"/>
      <c r="CET16" s="723"/>
      <c r="CEU16" s="723"/>
      <c r="CEV16" s="723"/>
      <c r="CEW16" s="723"/>
      <c r="CEX16" s="723"/>
      <c r="CEY16" s="723"/>
      <c r="CEZ16" s="723"/>
      <c r="CFA16" s="723"/>
      <c r="CFB16" s="723"/>
      <c r="CFC16" s="723"/>
      <c r="CFD16" s="723"/>
      <c r="CFE16" s="723"/>
      <c r="CFF16" s="723"/>
      <c r="CFG16" s="723"/>
      <c r="CFH16" s="723"/>
      <c r="CFI16" s="723"/>
      <c r="CFJ16" s="723"/>
      <c r="CFK16" s="723"/>
      <c r="CFL16" s="723"/>
      <c r="CFM16" s="723"/>
      <c r="CFN16" s="723"/>
      <c r="CFO16" s="723"/>
      <c r="CFP16" s="723"/>
      <c r="CFQ16" s="723"/>
      <c r="CFR16" s="723"/>
      <c r="CFS16" s="723"/>
      <c r="CFT16" s="723"/>
      <c r="CFU16" s="723"/>
      <c r="CFV16" s="723"/>
      <c r="CFW16" s="723"/>
      <c r="CFX16" s="723"/>
      <c r="CFY16" s="723"/>
      <c r="CFZ16" s="723"/>
      <c r="CGA16" s="723"/>
      <c r="CGB16" s="723"/>
      <c r="CGC16" s="723"/>
      <c r="CGD16" s="723"/>
      <c r="CGE16" s="723"/>
      <c r="CGF16" s="723"/>
      <c r="CGG16" s="723"/>
      <c r="CGH16" s="723"/>
      <c r="CGI16" s="723"/>
      <c r="CGJ16" s="723"/>
      <c r="CGK16" s="723"/>
      <c r="CGL16" s="723"/>
      <c r="CGM16" s="723"/>
      <c r="CGN16" s="723"/>
      <c r="CGO16" s="723"/>
      <c r="CGP16" s="723"/>
      <c r="CGQ16" s="723"/>
      <c r="CGR16" s="723"/>
      <c r="CGS16" s="723"/>
      <c r="CGT16" s="723"/>
      <c r="CGU16" s="723"/>
      <c r="CGV16" s="723"/>
      <c r="CGW16" s="723"/>
      <c r="CGX16" s="723"/>
      <c r="CGY16" s="723"/>
      <c r="CGZ16" s="723"/>
      <c r="CHA16" s="723"/>
      <c r="CHB16" s="723"/>
      <c r="CHC16" s="723"/>
      <c r="CHD16" s="723"/>
      <c r="CHE16" s="723"/>
      <c r="CHF16" s="723"/>
      <c r="CHG16" s="723"/>
      <c r="CHH16" s="723"/>
      <c r="CHI16" s="723"/>
      <c r="CHJ16" s="723"/>
      <c r="CHK16" s="723"/>
      <c r="CHL16" s="723"/>
      <c r="CHM16" s="723"/>
      <c r="CHN16" s="723"/>
      <c r="CHO16" s="723"/>
      <c r="CHP16" s="723"/>
      <c r="CHQ16" s="723"/>
      <c r="CHR16" s="723"/>
      <c r="CHS16" s="723"/>
      <c r="CHT16" s="723"/>
      <c r="CHU16" s="723"/>
      <c r="CHV16" s="723"/>
      <c r="CHW16" s="723"/>
      <c r="CHX16" s="723"/>
      <c r="CHY16" s="723"/>
      <c r="CHZ16" s="723"/>
      <c r="CIA16" s="723"/>
      <c r="CIB16" s="723"/>
      <c r="CIC16" s="723"/>
      <c r="CID16" s="723"/>
      <c r="CIE16" s="723"/>
      <c r="CIF16" s="723"/>
      <c r="CIG16" s="723"/>
      <c r="CIH16" s="723"/>
      <c r="CII16" s="723"/>
      <c r="CIJ16" s="723"/>
      <c r="CIK16" s="723"/>
      <c r="CIL16" s="723"/>
      <c r="CIM16" s="723"/>
      <c r="CIN16" s="723"/>
      <c r="CIO16" s="723"/>
      <c r="CIP16" s="723"/>
      <c r="CIQ16" s="723"/>
      <c r="CIR16" s="723"/>
      <c r="CIS16" s="723"/>
      <c r="CIT16" s="723"/>
      <c r="CIU16" s="723"/>
      <c r="CIV16" s="723"/>
      <c r="CIW16" s="723"/>
      <c r="CIX16" s="723"/>
      <c r="CIY16" s="723"/>
      <c r="CIZ16" s="723"/>
      <c r="CJA16" s="723"/>
      <c r="CJB16" s="723"/>
      <c r="CJC16" s="723"/>
      <c r="CJD16" s="723"/>
      <c r="CJE16" s="723"/>
      <c r="CJF16" s="723"/>
      <c r="CJG16" s="723"/>
      <c r="CJH16" s="723"/>
      <c r="CJI16" s="723"/>
      <c r="CJJ16" s="723"/>
      <c r="CJK16" s="723"/>
      <c r="CJL16" s="723"/>
      <c r="CJM16" s="723"/>
      <c r="CJN16" s="723"/>
      <c r="CJO16" s="723"/>
      <c r="CJP16" s="723"/>
      <c r="CJQ16" s="723"/>
      <c r="CJR16" s="723"/>
      <c r="CJS16" s="723"/>
      <c r="CJT16" s="723"/>
      <c r="CJU16" s="723"/>
      <c r="CJV16" s="723"/>
      <c r="CJW16" s="723"/>
      <c r="CJX16" s="723"/>
      <c r="CJY16" s="723"/>
      <c r="CJZ16" s="723"/>
      <c r="CKA16" s="723"/>
      <c r="CKB16" s="723"/>
      <c r="CKC16" s="723"/>
      <c r="CKD16" s="723"/>
      <c r="CKE16" s="723"/>
      <c r="CKF16" s="723"/>
      <c r="CKG16" s="723"/>
      <c r="CKH16" s="723"/>
      <c r="CKI16" s="723"/>
      <c r="CKJ16" s="723"/>
      <c r="CKK16" s="723"/>
      <c r="CKL16" s="723"/>
      <c r="CKM16" s="723"/>
      <c r="CKN16" s="723"/>
      <c r="CKO16" s="723"/>
      <c r="CKP16" s="723"/>
      <c r="CKQ16" s="723"/>
      <c r="CKR16" s="723"/>
      <c r="CKS16" s="723"/>
      <c r="CKT16" s="723"/>
      <c r="CKU16" s="723"/>
      <c r="CKV16" s="723"/>
      <c r="CKW16" s="723"/>
      <c r="CKX16" s="723"/>
      <c r="CKY16" s="723"/>
      <c r="CKZ16" s="723"/>
      <c r="CLA16" s="723"/>
      <c r="CLB16" s="723"/>
      <c r="CLC16" s="723"/>
      <c r="CLD16" s="723"/>
      <c r="CLE16" s="723"/>
      <c r="CLF16" s="723"/>
      <c r="CLG16" s="723"/>
      <c r="CLH16" s="723"/>
      <c r="CLI16" s="723"/>
      <c r="CLJ16" s="723"/>
      <c r="CLK16" s="723"/>
      <c r="CLL16" s="723"/>
      <c r="CLM16" s="723"/>
      <c r="CLN16" s="723"/>
      <c r="CLO16" s="723"/>
      <c r="CLP16" s="723"/>
      <c r="CLQ16" s="723"/>
      <c r="CLR16" s="723"/>
      <c r="CLS16" s="723"/>
      <c r="CLT16" s="723"/>
      <c r="CLU16" s="723"/>
      <c r="CLV16" s="723"/>
      <c r="CLW16" s="723"/>
      <c r="CLX16" s="723"/>
      <c r="CLY16" s="723"/>
      <c r="CLZ16" s="723"/>
      <c r="CMA16" s="723"/>
      <c r="CMB16" s="723"/>
      <c r="CMC16" s="723"/>
      <c r="CMD16" s="723"/>
      <c r="CME16" s="723"/>
      <c r="CMF16" s="723"/>
      <c r="CMG16" s="723"/>
      <c r="CMH16" s="723"/>
      <c r="CMI16" s="723"/>
      <c r="CMJ16" s="723"/>
      <c r="CMK16" s="723"/>
      <c r="CML16" s="723"/>
      <c r="CMM16" s="723"/>
      <c r="CMN16" s="723"/>
      <c r="CMO16" s="723"/>
      <c r="CMP16" s="723"/>
      <c r="CMQ16" s="723"/>
      <c r="CMR16" s="723"/>
      <c r="CMS16" s="723"/>
      <c r="CMT16" s="723"/>
      <c r="CMU16" s="723"/>
      <c r="CMV16" s="723"/>
      <c r="CMW16" s="723"/>
      <c r="CMX16" s="723"/>
      <c r="CMY16" s="723"/>
      <c r="CMZ16" s="723"/>
      <c r="CNA16" s="723"/>
      <c r="CNB16" s="723"/>
      <c r="CNC16" s="723"/>
      <c r="CND16" s="723"/>
      <c r="CNE16" s="723"/>
      <c r="CNF16" s="723"/>
      <c r="CNG16" s="723"/>
      <c r="CNH16" s="723"/>
      <c r="CNI16" s="723"/>
      <c r="CNJ16" s="723"/>
      <c r="CNK16" s="723"/>
      <c r="CNL16" s="723"/>
      <c r="CNM16" s="723"/>
      <c r="CNN16" s="723"/>
      <c r="CNO16" s="723"/>
      <c r="CNP16" s="723"/>
      <c r="CNQ16" s="723"/>
      <c r="CNR16" s="723"/>
      <c r="CNS16" s="723"/>
      <c r="CNT16" s="723"/>
      <c r="CNU16" s="723"/>
      <c r="CNV16" s="723"/>
      <c r="CNW16" s="723"/>
      <c r="CNX16" s="723"/>
      <c r="CNY16" s="723"/>
      <c r="CNZ16" s="723"/>
      <c r="COA16" s="723"/>
      <c r="COB16" s="723"/>
      <c r="COC16" s="723"/>
      <c r="COD16" s="723"/>
      <c r="COE16" s="723"/>
      <c r="COF16" s="723"/>
      <c r="COG16" s="723"/>
      <c r="COH16" s="723"/>
      <c r="COI16" s="723"/>
      <c r="COJ16" s="723"/>
      <c r="COK16" s="723"/>
      <c r="COL16" s="723"/>
      <c r="COM16" s="723"/>
      <c r="CON16" s="723"/>
      <c r="COO16" s="723"/>
      <c r="COP16" s="723"/>
      <c r="COQ16" s="723"/>
      <c r="COR16" s="723"/>
      <c r="COS16" s="723"/>
      <c r="COT16" s="723"/>
      <c r="COU16" s="723"/>
      <c r="COV16" s="723"/>
      <c r="COW16" s="723"/>
      <c r="COX16" s="723"/>
      <c r="COY16" s="723"/>
      <c r="COZ16" s="723"/>
      <c r="CPA16" s="723"/>
      <c r="CPB16" s="723"/>
      <c r="CPC16" s="723"/>
      <c r="CPD16" s="723"/>
      <c r="CPE16" s="723"/>
      <c r="CPF16" s="723"/>
      <c r="CPG16" s="723"/>
      <c r="CPH16" s="723"/>
      <c r="CPI16" s="723"/>
      <c r="CPJ16" s="723"/>
      <c r="CPK16" s="723"/>
      <c r="CPL16" s="723"/>
      <c r="CPM16" s="723"/>
      <c r="CPN16" s="723"/>
      <c r="CPO16" s="723"/>
      <c r="CPP16" s="723"/>
      <c r="CPQ16" s="723"/>
      <c r="CPR16" s="723"/>
      <c r="CPS16" s="723"/>
      <c r="CPT16" s="723"/>
      <c r="CPU16" s="723"/>
      <c r="CPV16" s="723"/>
      <c r="CPW16" s="723"/>
      <c r="CPX16" s="723"/>
      <c r="CPY16" s="723"/>
      <c r="CPZ16" s="723"/>
      <c r="CQA16" s="723"/>
      <c r="CQB16" s="723"/>
      <c r="CQC16" s="723"/>
      <c r="CQD16" s="723"/>
      <c r="CQE16" s="723"/>
      <c r="CQF16" s="723"/>
      <c r="CQG16" s="723"/>
      <c r="CQH16" s="723"/>
      <c r="CQI16" s="723"/>
      <c r="CQJ16" s="723"/>
      <c r="CQK16" s="723"/>
      <c r="CQL16" s="723"/>
      <c r="CQM16" s="723"/>
      <c r="CQN16" s="723"/>
      <c r="CQO16" s="723"/>
      <c r="CQP16" s="723"/>
      <c r="CQQ16" s="723"/>
      <c r="CQR16" s="723"/>
      <c r="CQS16" s="723"/>
      <c r="CQT16" s="723"/>
      <c r="CQU16" s="723"/>
      <c r="CQV16" s="723"/>
      <c r="CQW16" s="723"/>
      <c r="CQX16" s="723"/>
      <c r="CQY16" s="723"/>
      <c r="CQZ16" s="723"/>
      <c r="CRA16" s="723"/>
      <c r="CRB16" s="723"/>
      <c r="CRC16" s="723"/>
      <c r="CRD16" s="723"/>
      <c r="CRE16" s="723"/>
      <c r="CRF16" s="723"/>
      <c r="CRG16" s="723"/>
      <c r="CRH16" s="723"/>
      <c r="CRI16" s="723"/>
      <c r="CRJ16" s="723"/>
      <c r="CRK16" s="723"/>
      <c r="CRL16" s="723"/>
      <c r="CRM16" s="723"/>
      <c r="CRN16" s="723"/>
      <c r="CRO16" s="723"/>
      <c r="CRP16" s="723"/>
      <c r="CRQ16" s="723"/>
      <c r="CRR16" s="723"/>
      <c r="CRS16" s="723"/>
      <c r="CRT16" s="723"/>
      <c r="CRU16" s="723"/>
      <c r="CRV16" s="723"/>
      <c r="CRW16" s="723"/>
      <c r="CRX16" s="723"/>
      <c r="CRY16" s="723"/>
      <c r="CRZ16" s="723"/>
      <c r="CSA16" s="723"/>
      <c r="CSB16" s="723"/>
      <c r="CSC16" s="723"/>
      <c r="CSD16" s="723"/>
      <c r="CSE16" s="723"/>
      <c r="CSF16" s="723"/>
      <c r="CSG16" s="723"/>
      <c r="CSH16" s="723"/>
      <c r="CSI16" s="723"/>
      <c r="CSJ16" s="723"/>
      <c r="CSK16" s="723"/>
      <c r="CSL16" s="723"/>
      <c r="CSM16" s="723"/>
      <c r="CSN16" s="723"/>
      <c r="CSO16" s="723"/>
      <c r="CSP16" s="723"/>
      <c r="CSQ16" s="723"/>
      <c r="CSR16" s="723"/>
      <c r="CSS16" s="723"/>
      <c r="CST16" s="723"/>
      <c r="CSU16" s="723"/>
      <c r="CSV16" s="723"/>
      <c r="CSW16" s="723"/>
      <c r="CSX16" s="723"/>
      <c r="CSY16" s="723"/>
      <c r="CSZ16" s="723"/>
      <c r="CTA16" s="723"/>
      <c r="CTB16" s="723"/>
      <c r="CTC16" s="723"/>
      <c r="CTD16" s="723"/>
      <c r="CTE16" s="723"/>
      <c r="CTF16" s="723"/>
      <c r="CTG16" s="723"/>
      <c r="CTH16" s="723"/>
      <c r="CTI16" s="723"/>
      <c r="CTJ16" s="723"/>
      <c r="CTK16" s="723"/>
      <c r="CTL16" s="723"/>
      <c r="CTM16" s="723"/>
      <c r="CTN16" s="723"/>
      <c r="CTO16" s="723"/>
      <c r="CTP16" s="723"/>
      <c r="CTQ16" s="723"/>
      <c r="CTR16" s="723"/>
      <c r="CTS16" s="723"/>
      <c r="CTT16" s="723"/>
      <c r="CTU16" s="723"/>
      <c r="CTV16" s="723"/>
      <c r="CTW16" s="723"/>
      <c r="CTX16" s="723"/>
      <c r="CTY16" s="723"/>
      <c r="CTZ16" s="723"/>
      <c r="CUA16" s="723"/>
      <c r="CUB16" s="723"/>
      <c r="CUC16" s="723"/>
      <c r="CUD16" s="723"/>
      <c r="CUE16" s="723"/>
      <c r="CUF16" s="723"/>
      <c r="CUG16" s="723"/>
      <c r="CUH16" s="723"/>
      <c r="CUI16" s="723"/>
      <c r="CUJ16" s="723"/>
      <c r="CUK16" s="723"/>
      <c r="CUL16" s="723"/>
      <c r="CUM16" s="723"/>
      <c r="CUN16" s="723"/>
      <c r="CUO16" s="723"/>
      <c r="CUP16" s="723"/>
      <c r="CUQ16" s="723"/>
      <c r="CUR16" s="723"/>
      <c r="CUS16" s="723"/>
      <c r="CUT16" s="723"/>
      <c r="CUU16" s="723"/>
      <c r="CUV16" s="723"/>
      <c r="CUW16" s="723"/>
      <c r="CUX16" s="723"/>
      <c r="CUY16" s="723"/>
      <c r="CUZ16" s="723"/>
      <c r="CVA16" s="723"/>
      <c r="CVB16" s="723"/>
      <c r="CVC16" s="723"/>
      <c r="CVD16" s="723"/>
      <c r="CVE16" s="723"/>
      <c r="CVF16" s="723"/>
      <c r="CVG16" s="723"/>
      <c r="CVH16" s="723"/>
      <c r="CVI16" s="723"/>
      <c r="CVJ16" s="723"/>
      <c r="CVK16" s="723"/>
      <c r="CVL16" s="723"/>
      <c r="CVM16" s="723"/>
      <c r="CVN16" s="723"/>
      <c r="CVO16" s="723"/>
      <c r="CVP16" s="723"/>
      <c r="CVQ16" s="723"/>
      <c r="CVR16" s="723"/>
      <c r="CVS16" s="723"/>
      <c r="CVT16" s="723"/>
      <c r="CVU16" s="723"/>
      <c r="CVV16" s="723"/>
      <c r="CVW16" s="723"/>
      <c r="CVX16" s="723"/>
      <c r="CVY16" s="723"/>
      <c r="CVZ16" s="723"/>
      <c r="CWA16" s="723"/>
      <c r="CWB16" s="723"/>
      <c r="CWC16" s="723"/>
      <c r="CWD16" s="723"/>
      <c r="CWE16" s="723"/>
      <c r="CWF16" s="723"/>
      <c r="CWG16" s="723"/>
      <c r="CWH16" s="723"/>
      <c r="CWI16" s="723"/>
      <c r="CWJ16" s="723"/>
      <c r="CWK16" s="723"/>
      <c r="CWL16" s="723"/>
      <c r="CWM16" s="723"/>
      <c r="CWN16" s="723"/>
      <c r="CWO16" s="723"/>
      <c r="CWP16" s="723"/>
      <c r="CWQ16" s="723"/>
      <c r="CWR16" s="723"/>
      <c r="CWS16" s="723"/>
      <c r="CWT16" s="723"/>
      <c r="CWU16" s="723"/>
      <c r="CWV16" s="723"/>
      <c r="CWW16" s="723"/>
      <c r="CWX16" s="723"/>
      <c r="CWY16" s="723"/>
      <c r="CWZ16" s="723"/>
      <c r="CXA16" s="723"/>
      <c r="CXB16" s="723"/>
      <c r="CXC16" s="723"/>
      <c r="CXD16" s="723"/>
      <c r="CXE16" s="723"/>
      <c r="CXF16" s="723"/>
      <c r="CXG16" s="723"/>
      <c r="CXH16" s="723"/>
      <c r="CXI16" s="723"/>
      <c r="CXJ16" s="723"/>
      <c r="CXK16" s="723"/>
      <c r="CXL16" s="723"/>
      <c r="CXM16" s="723"/>
      <c r="CXN16" s="723"/>
      <c r="CXO16" s="723"/>
      <c r="CXP16" s="723"/>
      <c r="CXQ16" s="723"/>
      <c r="CXR16" s="723"/>
      <c r="CXS16" s="723"/>
      <c r="CXT16" s="723"/>
      <c r="CXU16" s="723"/>
      <c r="CXV16" s="723"/>
      <c r="CXW16" s="723"/>
      <c r="CXX16" s="723"/>
      <c r="CXY16" s="723"/>
      <c r="CXZ16" s="723"/>
      <c r="CYA16" s="723"/>
      <c r="CYB16" s="723"/>
      <c r="CYC16" s="723"/>
      <c r="CYD16" s="723"/>
      <c r="CYE16" s="723"/>
      <c r="CYF16" s="723"/>
      <c r="CYG16" s="723"/>
      <c r="CYH16" s="723"/>
      <c r="CYI16" s="723"/>
      <c r="CYJ16" s="723"/>
      <c r="CYK16" s="723"/>
      <c r="CYL16" s="723"/>
      <c r="CYM16" s="723"/>
      <c r="CYN16" s="723"/>
      <c r="CYO16" s="723"/>
      <c r="CYP16" s="723"/>
      <c r="CYQ16" s="723"/>
      <c r="CYR16" s="723"/>
      <c r="CYS16" s="723"/>
      <c r="CYT16" s="723"/>
      <c r="CYU16" s="723"/>
      <c r="CYV16" s="723"/>
      <c r="CYW16" s="723"/>
      <c r="CYX16" s="723"/>
      <c r="CYY16" s="723"/>
      <c r="CYZ16" s="723"/>
      <c r="CZA16" s="723"/>
      <c r="CZB16" s="723"/>
      <c r="CZC16" s="723"/>
      <c r="CZD16" s="723"/>
      <c r="CZE16" s="723"/>
      <c r="CZF16" s="723"/>
      <c r="CZG16" s="723"/>
      <c r="CZH16" s="723"/>
      <c r="CZI16" s="723"/>
      <c r="CZJ16" s="723"/>
      <c r="CZK16" s="723"/>
      <c r="CZL16" s="723"/>
      <c r="CZM16" s="723"/>
      <c r="CZN16" s="723"/>
      <c r="CZO16" s="723"/>
      <c r="CZP16" s="723"/>
      <c r="CZQ16" s="723"/>
      <c r="CZR16" s="723"/>
      <c r="CZS16" s="723"/>
      <c r="CZT16" s="723"/>
      <c r="CZU16" s="723"/>
      <c r="CZV16" s="723"/>
      <c r="CZW16" s="723"/>
      <c r="CZX16" s="723"/>
      <c r="CZY16" s="723"/>
      <c r="CZZ16" s="723"/>
      <c r="DAA16" s="723"/>
      <c r="DAB16" s="723"/>
      <c r="DAC16" s="723"/>
      <c r="DAD16" s="723"/>
      <c r="DAE16" s="723"/>
      <c r="DAF16" s="723"/>
      <c r="DAG16" s="723"/>
      <c r="DAH16" s="723"/>
      <c r="DAI16" s="723"/>
      <c r="DAJ16" s="723"/>
      <c r="DAK16" s="723"/>
      <c r="DAL16" s="723"/>
      <c r="DAM16" s="723"/>
      <c r="DAN16" s="723"/>
      <c r="DAO16" s="723"/>
      <c r="DAP16" s="723"/>
      <c r="DAQ16" s="723"/>
      <c r="DAR16" s="723"/>
      <c r="DAS16" s="723"/>
      <c r="DAT16" s="723"/>
      <c r="DAU16" s="723"/>
      <c r="DAV16" s="723"/>
      <c r="DAW16" s="723"/>
      <c r="DAX16" s="723"/>
      <c r="DAY16" s="723"/>
      <c r="DAZ16" s="723"/>
      <c r="DBA16" s="723"/>
      <c r="DBB16" s="723"/>
      <c r="DBC16" s="723"/>
      <c r="DBD16" s="723"/>
      <c r="DBE16" s="723"/>
      <c r="DBF16" s="723"/>
      <c r="DBG16" s="723"/>
      <c r="DBH16" s="723"/>
      <c r="DBI16" s="723"/>
      <c r="DBJ16" s="723"/>
      <c r="DBK16" s="723"/>
      <c r="DBL16" s="723"/>
      <c r="DBM16" s="723"/>
      <c r="DBN16" s="723"/>
      <c r="DBO16" s="723"/>
      <c r="DBP16" s="723"/>
      <c r="DBQ16" s="723"/>
      <c r="DBR16" s="723"/>
      <c r="DBS16" s="723"/>
      <c r="DBT16" s="723"/>
      <c r="DBU16" s="723"/>
      <c r="DBV16" s="723"/>
      <c r="DBW16" s="723"/>
      <c r="DBX16" s="723"/>
      <c r="DBY16" s="723"/>
      <c r="DBZ16" s="723"/>
      <c r="DCA16" s="723"/>
      <c r="DCB16" s="723"/>
      <c r="DCC16" s="723"/>
      <c r="DCD16" s="723"/>
      <c r="DCE16" s="723"/>
      <c r="DCF16" s="723"/>
      <c r="DCG16" s="723"/>
      <c r="DCH16" s="723"/>
      <c r="DCI16" s="723"/>
      <c r="DCJ16" s="723"/>
      <c r="DCK16" s="723"/>
      <c r="DCL16" s="723"/>
      <c r="DCM16" s="723"/>
      <c r="DCN16" s="723"/>
      <c r="DCO16" s="723"/>
      <c r="DCP16" s="723"/>
      <c r="DCQ16" s="723"/>
      <c r="DCR16" s="723"/>
      <c r="DCS16" s="723"/>
      <c r="DCT16" s="723"/>
      <c r="DCU16" s="723"/>
      <c r="DCV16" s="723"/>
      <c r="DCW16" s="723"/>
      <c r="DCX16" s="723"/>
      <c r="DCY16" s="723"/>
      <c r="DCZ16" s="723"/>
      <c r="DDA16" s="723"/>
      <c r="DDB16" s="723"/>
      <c r="DDC16" s="723"/>
      <c r="DDD16" s="723"/>
      <c r="DDE16" s="723"/>
      <c r="DDF16" s="723"/>
      <c r="DDG16" s="723"/>
      <c r="DDH16" s="723"/>
      <c r="DDI16" s="723"/>
      <c r="DDJ16" s="723"/>
      <c r="DDK16" s="723"/>
      <c r="DDL16" s="723"/>
      <c r="DDM16" s="723"/>
      <c r="DDN16" s="723"/>
      <c r="DDO16" s="723"/>
      <c r="DDP16" s="723"/>
      <c r="DDQ16" s="723"/>
      <c r="DDR16" s="723"/>
      <c r="DDS16" s="723"/>
      <c r="DDT16" s="723"/>
      <c r="DDU16" s="723"/>
      <c r="DDV16" s="723"/>
      <c r="DDW16" s="723"/>
      <c r="DDX16" s="723"/>
      <c r="DDY16" s="723"/>
      <c r="DDZ16" s="723"/>
      <c r="DEA16" s="723"/>
      <c r="DEB16" s="723"/>
      <c r="DEC16" s="723"/>
      <c r="DED16" s="723"/>
      <c r="DEE16" s="723"/>
      <c r="DEF16" s="723"/>
      <c r="DEG16" s="723"/>
      <c r="DEH16" s="723"/>
      <c r="DEI16" s="723"/>
      <c r="DEJ16" s="723"/>
      <c r="DEK16" s="723"/>
      <c r="DEL16" s="723"/>
      <c r="DEM16" s="723"/>
      <c r="DEN16" s="723"/>
      <c r="DEO16" s="723"/>
      <c r="DEP16" s="723"/>
      <c r="DEQ16" s="723"/>
      <c r="DER16" s="723"/>
      <c r="DES16" s="723"/>
      <c r="DET16" s="723"/>
      <c r="DEU16" s="723"/>
      <c r="DEV16" s="723"/>
      <c r="DEW16" s="723"/>
      <c r="DEX16" s="723"/>
      <c r="DEY16" s="723"/>
      <c r="DEZ16" s="723"/>
      <c r="DFA16" s="723"/>
      <c r="DFB16" s="723"/>
      <c r="DFC16" s="723"/>
      <c r="DFD16" s="723"/>
      <c r="DFE16" s="723"/>
      <c r="DFF16" s="723"/>
      <c r="DFG16" s="723"/>
      <c r="DFH16" s="723"/>
      <c r="DFI16" s="723"/>
      <c r="DFJ16" s="723"/>
      <c r="DFK16" s="723"/>
      <c r="DFL16" s="723"/>
      <c r="DFM16" s="723"/>
      <c r="DFN16" s="723"/>
      <c r="DFO16" s="723"/>
      <c r="DFP16" s="723"/>
      <c r="DFQ16" s="723"/>
      <c r="DFR16" s="723"/>
      <c r="DFS16" s="723"/>
      <c r="DFT16" s="723"/>
      <c r="DFU16" s="723"/>
      <c r="DFV16" s="723"/>
      <c r="DFW16" s="723"/>
      <c r="DFX16" s="723"/>
      <c r="DFY16" s="723"/>
      <c r="DFZ16" s="723"/>
      <c r="DGA16" s="723"/>
      <c r="DGB16" s="723"/>
      <c r="DGC16" s="723"/>
      <c r="DGD16" s="723"/>
      <c r="DGE16" s="723"/>
      <c r="DGF16" s="723"/>
      <c r="DGG16" s="723"/>
      <c r="DGH16" s="723"/>
      <c r="DGI16" s="723"/>
      <c r="DGJ16" s="723"/>
      <c r="DGK16" s="723"/>
      <c r="DGL16" s="723"/>
      <c r="DGM16" s="723"/>
      <c r="DGN16" s="723"/>
      <c r="DGO16" s="723"/>
      <c r="DGP16" s="723"/>
      <c r="DGQ16" s="723"/>
      <c r="DGR16" s="723"/>
      <c r="DGS16" s="723"/>
      <c r="DGT16" s="723"/>
      <c r="DGU16" s="723"/>
      <c r="DGV16" s="723"/>
      <c r="DGW16" s="723"/>
      <c r="DGX16" s="723"/>
      <c r="DGY16" s="723"/>
      <c r="DGZ16" s="723"/>
      <c r="DHA16" s="723"/>
      <c r="DHB16" s="723"/>
      <c r="DHC16" s="723"/>
      <c r="DHD16" s="723"/>
      <c r="DHE16" s="723"/>
      <c r="DHF16" s="723"/>
      <c r="DHG16" s="723"/>
      <c r="DHH16" s="723"/>
      <c r="DHI16" s="723"/>
      <c r="DHJ16" s="723"/>
      <c r="DHK16" s="723"/>
      <c r="DHL16" s="723"/>
      <c r="DHM16" s="723"/>
      <c r="DHN16" s="723"/>
      <c r="DHO16" s="723"/>
      <c r="DHP16" s="723"/>
      <c r="DHQ16" s="723"/>
      <c r="DHR16" s="723"/>
      <c r="DHS16" s="723"/>
      <c r="DHT16" s="723"/>
      <c r="DHU16" s="723"/>
      <c r="DHV16" s="723"/>
      <c r="DHW16" s="723"/>
      <c r="DHX16" s="723"/>
      <c r="DHY16" s="723"/>
      <c r="DHZ16" s="723"/>
      <c r="DIA16" s="723"/>
      <c r="DIB16" s="723"/>
      <c r="DIC16" s="723"/>
      <c r="DID16" s="723"/>
      <c r="DIE16" s="723"/>
      <c r="DIF16" s="723"/>
      <c r="DIG16" s="723"/>
      <c r="DIH16" s="723"/>
      <c r="DII16" s="723"/>
      <c r="DIJ16" s="723"/>
      <c r="DIK16" s="723"/>
      <c r="DIL16" s="723"/>
      <c r="DIM16" s="723"/>
      <c r="DIN16" s="723"/>
      <c r="DIO16" s="723"/>
      <c r="DIP16" s="723"/>
      <c r="DIQ16" s="723"/>
      <c r="DIR16" s="723"/>
      <c r="DIS16" s="723"/>
      <c r="DIT16" s="723"/>
      <c r="DIU16" s="723"/>
      <c r="DIV16" s="723"/>
      <c r="DIW16" s="723"/>
      <c r="DIX16" s="723"/>
      <c r="DIY16" s="723"/>
      <c r="DIZ16" s="723"/>
      <c r="DJA16" s="723"/>
      <c r="DJB16" s="723"/>
      <c r="DJC16" s="723"/>
      <c r="DJD16" s="723"/>
      <c r="DJE16" s="723"/>
      <c r="DJF16" s="723"/>
      <c r="DJG16" s="723"/>
      <c r="DJH16" s="723"/>
      <c r="DJI16" s="723"/>
      <c r="DJJ16" s="723"/>
      <c r="DJK16" s="723"/>
      <c r="DJL16" s="723"/>
      <c r="DJM16" s="723"/>
      <c r="DJN16" s="723"/>
      <c r="DJO16" s="723"/>
      <c r="DJP16" s="723"/>
      <c r="DJQ16" s="723"/>
      <c r="DJR16" s="723"/>
      <c r="DJS16" s="723"/>
      <c r="DJT16" s="723"/>
      <c r="DJU16" s="723"/>
      <c r="DJV16" s="723"/>
      <c r="DJW16" s="723"/>
      <c r="DJX16" s="723"/>
      <c r="DJY16" s="723"/>
      <c r="DJZ16" s="723"/>
      <c r="DKA16" s="723"/>
      <c r="DKB16" s="723"/>
      <c r="DKC16" s="723"/>
      <c r="DKD16" s="723"/>
      <c r="DKE16" s="723"/>
      <c r="DKF16" s="723"/>
      <c r="DKG16" s="723"/>
      <c r="DKH16" s="723"/>
      <c r="DKI16" s="723"/>
      <c r="DKJ16" s="723"/>
      <c r="DKK16" s="723"/>
      <c r="DKL16" s="723"/>
      <c r="DKM16" s="723"/>
      <c r="DKN16" s="723"/>
      <c r="DKO16" s="723"/>
      <c r="DKP16" s="723"/>
      <c r="DKQ16" s="723"/>
      <c r="DKR16" s="723"/>
      <c r="DKS16" s="723"/>
      <c r="DKT16" s="723"/>
      <c r="DKU16" s="723"/>
      <c r="DKV16" s="723"/>
      <c r="DKW16" s="723"/>
      <c r="DKX16" s="723"/>
      <c r="DKY16" s="723"/>
      <c r="DKZ16" s="723"/>
      <c r="DLA16" s="723"/>
      <c r="DLB16" s="723"/>
      <c r="DLC16" s="723"/>
      <c r="DLD16" s="723"/>
      <c r="DLE16" s="723"/>
      <c r="DLF16" s="723"/>
      <c r="DLG16" s="723"/>
      <c r="DLH16" s="723"/>
      <c r="DLI16" s="723"/>
      <c r="DLJ16" s="723"/>
      <c r="DLK16" s="723"/>
      <c r="DLL16" s="723"/>
      <c r="DLM16" s="723"/>
      <c r="DLN16" s="723"/>
      <c r="DLO16" s="723"/>
      <c r="DLP16" s="723"/>
      <c r="DLQ16" s="723"/>
      <c r="DLR16" s="723"/>
      <c r="DLS16" s="723"/>
      <c r="DLT16" s="723"/>
      <c r="DLU16" s="723"/>
      <c r="DLV16" s="723"/>
      <c r="DLW16" s="723"/>
      <c r="DLX16" s="723"/>
      <c r="DLY16" s="723"/>
      <c r="DLZ16" s="723"/>
      <c r="DMA16" s="723"/>
      <c r="DMB16" s="723"/>
      <c r="DMC16" s="723"/>
      <c r="DMD16" s="723"/>
      <c r="DME16" s="723"/>
      <c r="DMF16" s="723"/>
      <c r="DMG16" s="723"/>
      <c r="DMH16" s="723"/>
      <c r="DMI16" s="723"/>
      <c r="DMJ16" s="723"/>
      <c r="DMK16" s="723"/>
      <c r="DML16" s="723"/>
      <c r="DMM16" s="723"/>
      <c r="DMN16" s="723"/>
      <c r="DMO16" s="723"/>
      <c r="DMP16" s="723"/>
      <c r="DMQ16" s="723"/>
      <c r="DMR16" s="723"/>
      <c r="DMS16" s="723"/>
      <c r="DMT16" s="723"/>
      <c r="DMU16" s="723"/>
      <c r="DMV16" s="723"/>
      <c r="DMW16" s="723"/>
      <c r="DMX16" s="723"/>
      <c r="DMY16" s="723"/>
      <c r="DMZ16" s="723"/>
      <c r="DNA16" s="723"/>
      <c r="DNB16" s="723"/>
      <c r="DNC16" s="723"/>
      <c r="DND16" s="723"/>
      <c r="DNE16" s="723"/>
      <c r="DNF16" s="723"/>
      <c r="DNG16" s="723"/>
      <c r="DNH16" s="723"/>
      <c r="DNI16" s="723"/>
      <c r="DNJ16" s="723"/>
      <c r="DNK16" s="723"/>
      <c r="DNL16" s="723"/>
      <c r="DNM16" s="723"/>
      <c r="DNN16" s="723"/>
      <c r="DNO16" s="723"/>
      <c r="DNP16" s="723"/>
      <c r="DNQ16" s="723"/>
      <c r="DNR16" s="723"/>
      <c r="DNS16" s="723"/>
      <c r="DNT16" s="723"/>
      <c r="DNU16" s="723"/>
      <c r="DNV16" s="723"/>
      <c r="DNW16" s="723"/>
      <c r="DNX16" s="723"/>
      <c r="DNY16" s="723"/>
      <c r="DNZ16" s="723"/>
      <c r="DOA16" s="723"/>
      <c r="DOB16" s="723"/>
      <c r="DOC16" s="723"/>
      <c r="DOD16" s="723"/>
      <c r="DOE16" s="723"/>
      <c r="DOF16" s="723"/>
      <c r="DOG16" s="723"/>
      <c r="DOH16" s="723"/>
      <c r="DOI16" s="723"/>
      <c r="DOJ16" s="723"/>
      <c r="DOK16" s="723"/>
      <c r="DOL16" s="723"/>
      <c r="DOM16" s="723"/>
      <c r="DON16" s="723"/>
      <c r="DOO16" s="723"/>
      <c r="DOP16" s="723"/>
      <c r="DOQ16" s="723"/>
      <c r="DOR16" s="723"/>
      <c r="DOS16" s="723"/>
      <c r="DOT16" s="723"/>
      <c r="DOU16" s="723"/>
      <c r="DOV16" s="723"/>
      <c r="DOW16" s="723"/>
      <c r="DOX16" s="723"/>
      <c r="DOY16" s="723"/>
      <c r="DOZ16" s="723"/>
      <c r="DPA16" s="723"/>
      <c r="DPB16" s="723"/>
      <c r="DPC16" s="723"/>
      <c r="DPD16" s="723"/>
      <c r="DPE16" s="723"/>
      <c r="DPF16" s="723"/>
      <c r="DPG16" s="723"/>
      <c r="DPH16" s="723"/>
      <c r="DPI16" s="723"/>
      <c r="DPJ16" s="723"/>
      <c r="DPK16" s="723"/>
      <c r="DPL16" s="723"/>
      <c r="DPM16" s="723"/>
      <c r="DPN16" s="723"/>
      <c r="DPO16" s="723"/>
      <c r="DPP16" s="723"/>
      <c r="DPQ16" s="723"/>
      <c r="DPR16" s="723"/>
      <c r="DPS16" s="723"/>
      <c r="DPT16" s="723"/>
      <c r="DPU16" s="723"/>
      <c r="DPV16" s="723"/>
      <c r="DPW16" s="723"/>
      <c r="DPX16" s="723"/>
      <c r="DPY16" s="723"/>
      <c r="DPZ16" s="723"/>
      <c r="DQA16" s="723"/>
      <c r="DQB16" s="723"/>
      <c r="DQC16" s="723"/>
      <c r="DQD16" s="723"/>
      <c r="DQE16" s="723"/>
      <c r="DQF16" s="723"/>
      <c r="DQG16" s="723"/>
      <c r="DQH16" s="723"/>
      <c r="DQI16" s="723"/>
      <c r="DQJ16" s="723"/>
      <c r="DQK16" s="723"/>
      <c r="DQL16" s="723"/>
      <c r="DQM16" s="723"/>
      <c r="DQN16" s="723"/>
      <c r="DQO16" s="723"/>
      <c r="DQP16" s="723"/>
      <c r="DQQ16" s="723"/>
      <c r="DQR16" s="723"/>
      <c r="DQS16" s="723"/>
      <c r="DQT16" s="723"/>
      <c r="DQU16" s="723"/>
      <c r="DQV16" s="723"/>
      <c r="DQW16" s="723"/>
      <c r="DQX16" s="723"/>
      <c r="DQY16" s="723"/>
      <c r="DQZ16" s="723"/>
      <c r="DRA16" s="723"/>
      <c r="DRB16" s="723"/>
      <c r="DRC16" s="723"/>
      <c r="DRD16" s="723"/>
      <c r="DRE16" s="723"/>
      <c r="DRF16" s="723"/>
      <c r="DRG16" s="723"/>
      <c r="DRH16" s="723"/>
      <c r="DRI16" s="723"/>
      <c r="DRJ16" s="723"/>
      <c r="DRK16" s="723"/>
      <c r="DRL16" s="723"/>
      <c r="DRM16" s="723"/>
      <c r="DRN16" s="723"/>
      <c r="DRO16" s="723"/>
      <c r="DRP16" s="723"/>
      <c r="DRQ16" s="723"/>
      <c r="DRR16" s="723"/>
      <c r="DRS16" s="723"/>
      <c r="DRT16" s="723"/>
      <c r="DRU16" s="723"/>
      <c r="DRV16" s="723"/>
      <c r="DRW16" s="723"/>
      <c r="DRX16" s="723"/>
      <c r="DRY16" s="723"/>
      <c r="DRZ16" s="723"/>
      <c r="DSA16" s="723"/>
      <c r="DSB16" s="723"/>
      <c r="DSC16" s="723"/>
      <c r="DSD16" s="723"/>
      <c r="DSE16" s="723"/>
      <c r="DSF16" s="723"/>
      <c r="DSG16" s="723"/>
      <c r="DSH16" s="723"/>
      <c r="DSI16" s="723"/>
      <c r="DSJ16" s="723"/>
      <c r="DSK16" s="723"/>
      <c r="DSL16" s="723"/>
      <c r="DSM16" s="723"/>
      <c r="DSN16" s="723"/>
      <c r="DSO16" s="723"/>
      <c r="DSP16" s="723"/>
      <c r="DSQ16" s="723"/>
      <c r="DSR16" s="723"/>
      <c r="DSS16" s="723"/>
      <c r="DST16" s="723"/>
      <c r="DSU16" s="723"/>
      <c r="DSV16" s="723"/>
      <c r="DSW16" s="723"/>
      <c r="DSX16" s="723"/>
      <c r="DSY16" s="723"/>
      <c r="DSZ16" s="723"/>
      <c r="DTA16" s="723"/>
      <c r="DTB16" s="723"/>
      <c r="DTC16" s="723"/>
      <c r="DTD16" s="723"/>
      <c r="DTE16" s="723"/>
      <c r="DTF16" s="723"/>
      <c r="DTG16" s="723"/>
      <c r="DTH16" s="723"/>
      <c r="DTI16" s="723"/>
      <c r="DTJ16" s="723"/>
      <c r="DTK16" s="723"/>
      <c r="DTL16" s="723"/>
      <c r="DTM16" s="723"/>
      <c r="DTN16" s="723"/>
      <c r="DTO16" s="723"/>
      <c r="DTP16" s="723"/>
      <c r="DTQ16" s="723"/>
      <c r="DTR16" s="723"/>
      <c r="DTS16" s="723"/>
      <c r="DTT16" s="723"/>
      <c r="DTU16" s="723"/>
      <c r="DTV16" s="723"/>
      <c r="DTW16" s="723"/>
      <c r="DTX16" s="723"/>
      <c r="DTY16" s="723"/>
      <c r="DTZ16" s="723"/>
      <c r="DUA16" s="723"/>
      <c r="DUB16" s="723"/>
      <c r="DUC16" s="723"/>
      <c r="DUD16" s="723"/>
      <c r="DUE16" s="723"/>
      <c r="DUF16" s="723"/>
      <c r="DUG16" s="723"/>
      <c r="DUH16" s="723"/>
      <c r="DUI16" s="723"/>
      <c r="DUJ16" s="723"/>
      <c r="DUK16" s="723"/>
      <c r="DUL16" s="723"/>
      <c r="DUM16" s="723"/>
      <c r="DUN16" s="723"/>
      <c r="DUO16" s="723"/>
      <c r="DUP16" s="723"/>
      <c r="DUQ16" s="723"/>
      <c r="DUR16" s="723"/>
      <c r="DUS16" s="723"/>
      <c r="DUT16" s="723"/>
      <c r="DUU16" s="723"/>
      <c r="DUV16" s="723"/>
      <c r="DUW16" s="723"/>
      <c r="DUX16" s="723"/>
      <c r="DUY16" s="723"/>
      <c r="DUZ16" s="723"/>
      <c r="DVA16" s="723"/>
      <c r="DVB16" s="723"/>
      <c r="DVC16" s="723"/>
      <c r="DVD16" s="723"/>
      <c r="DVE16" s="723"/>
      <c r="DVF16" s="723"/>
      <c r="DVG16" s="723"/>
      <c r="DVH16" s="723"/>
      <c r="DVI16" s="723"/>
      <c r="DVJ16" s="723"/>
      <c r="DVK16" s="723"/>
      <c r="DVL16" s="723"/>
      <c r="DVM16" s="723"/>
      <c r="DVN16" s="723"/>
      <c r="DVO16" s="723"/>
      <c r="DVP16" s="723"/>
      <c r="DVQ16" s="723"/>
      <c r="DVR16" s="723"/>
      <c r="DVS16" s="723"/>
      <c r="DVT16" s="723"/>
      <c r="DVU16" s="723"/>
      <c r="DVV16" s="723"/>
      <c r="DVW16" s="723"/>
      <c r="DVX16" s="723"/>
      <c r="DVY16" s="723"/>
      <c r="DVZ16" s="723"/>
      <c r="DWA16" s="723"/>
      <c r="DWB16" s="723"/>
      <c r="DWC16" s="723"/>
      <c r="DWD16" s="723"/>
      <c r="DWE16" s="723"/>
      <c r="DWF16" s="723"/>
      <c r="DWG16" s="723"/>
      <c r="DWH16" s="723"/>
      <c r="DWI16" s="723"/>
      <c r="DWJ16" s="723"/>
      <c r="DWK16" s="723"/>
      <c r="DWL16" s="723"/>
      <c r="DWM16" s="723"/>
      <c r="DWN16" s="723"/>
      <c r="DWO16" s="723"/>
      <c r="DWP16" s="723"/>
      <c r="DWQ16" s="723"/>
      <c r="DWR16" s="723"/>
      <c r="DWS16" s="723"/>
      <c r="DWT16" s="723"/>
      <c r="DWU16" s="723"/>
      <c r="DWV16" s="723"/>
      <c r="DWW16" s="723"/>
      <c r="DWX16" s="723"/>
      <c r="DWY16" s="723"/>
      <c r="DWZ16" s="723"/>
      <c r="DXA16" s="723"/>
      <c r="DXB16" s="723"/>
      <c r="DXC16" s="723"/>
      <c r="DXD16" s="723"/>
      <c r="DXE16" s="723"/>
      <c r="DXF16" s="723"/>
      <c r="DXG16" s="723"/>
      <c r="DXH16" s="723"/>
      <c r="DXI16" s="723"/>
      <c r="DXJ16" s="723"/>
      <c r="DXK16" s="723"/>
      <c r="DXL16" s="723"/>
      <c r="DXM16" s="723"/>
      <c r="DXN16" s="723"/>
      <c r="DXO16" s="723"/>
      <c r="DXP16" s="723"/>
      <c r="DXQ16" s="723"/>
      <c r="DXR16" s="723"/>
      <c r="DXS16" s="723"/>
      <c r="DXT16" s="723"/>
      <c r="DXU16" s="723"/>
      <c r="DXV16" s="723"/>
      <c r="DXW16" s="723"/>
      <c r="DXX16" s="723"/>
      <c r="DXY16" s="723"/>
      <c r="DXZ16" s="723"/>
      <c r="DYA16" s="723"/>
      <c r="DYB16" s="723"/>
      <c r="DYC16" s="723"/>
      <c r="DYD16" s="723"/>
      <c r="DYE16" s="723"/>
      <c r="DYF16" s="723"/>
      <c r="DYG16" s="723"/>
      <c r="DYH16" s="723"/>
      <c r="DYI16" s="723"/>
      <c r="DYJ16" s="723"/>
      <c r="DYK16" s="723"/>
      <c r="DYL16" s="723"/>
      <c r="DYM16" s="723"/>
      <c r="DYN16" s="723"/>
      <c r="DYO16" s="723"/>
      <c r="DYP16" s="723"/>
      <c r="DYQ16" s="723"/>
      <c r="DYR16" s="723"/>
      <c r="DYS16" s="723"/>
      <c r="DYT16" s="723"/>
      <c r="DYU16" s="723"/>
      <c r="DYV16" s="723"/>
      <c r="DYW16" s="723"/>
      <c r="DYX16" s="723"/>
      <c r="DYY16" s="723"/>
      <c r="DYZ16" s="723"/>
      <c r="DZA16" s="723"/>
      <c r="DZB16" s="723"/>
      <c r="DZC16" s="723"/>
      <c r="DZD16" s="723"/>
      <c r="DZE16" s="723"/>
      <c r="DZF16" s="723"/>
      <c r="DZG16" s="723"/>
      <c r="DZH16" s="723"/>
      <c r="DZI16" s="723"/>
      <c r="DZJ16" s="723"/>
      <c r="DZK16" s="723"/>
      <c r="DZL16" s="723"/>
      <c r="DZM16" s="723"/>
      <c r="DZN16" s="723"/>
      <c r="DZO16" s="723"/>
      <c r="DZP16" s="723"/>
      <c r="DZQ16" s="723"/>
      <c r="DZR16" s="723"/>
      <c r="DZS16" s="723"/>
      <c r="DZT16" s="723"/>
      <c r="DZU16" s="723"/>
      <c r="DZV16" s="723"/>
      <c r="DZW16" s="723"/>
      <c r="DZX16" s="723"/>
      <c r="DZY16" s="723"/>
      <c r="DZZ16" s="723"/>
      <c r="EAA16" s="723"/>
      <c r="EAB16" s="723"/>
      <c r="EAC16" s="723"/>
      <c r="EAD16" s="723"/>
      <c r="EAE16" s="723"/>
      <c r="EAF16" s="723"/>
      <c r="EAG16" s="723"/>
      <c r="EAH16" s="723"/>
      <c r="EAI16" s="723"/>
      <c r="EAJ16" s="723"/>
      <c r="EAK16" s="723"/>
      <c r="EAL16" s="723"/>
      <c r="EAM16" s="723"/>
      <c r="EAN16" s="723"/>
      <c r="EAO16" s="723"/>
      <c r="EAP16" s="723"/>
      <c r="EAQ16" s="723"/>
      <c r="EAR16" s="723"/>
      <c r="EAS16" s="723"/>
      <c r="EAT16" s="723"/>
      <c r="EAU16" s="723"/>
      <c r="EAV16" s="723"/>
      <c r="EAW16" s="723"/>
      <c r="EAX16" s="723"/>
      <c r="EAY16" s="723"/>
      <c r="EAZ16" s="723"/>
      <c r="EBA16" s="723"/>
      <c r="EBB16" s="723"/>
      <c r="EBC16" s="723"/>
      <c r="EBD16" s="723"/>
      <c r="EBE16" s="723"/>
      <c r="EBF16" s="723"/>
      <c r="EBG16" s="723"/>
      <c r="EBH16" s="723"/>
      <c r="EBI16" s="723"/>
      <c r="EBJ16" s="723"/>
      <c r="EBK16" s="723"/>
      <c r="EBL16" s="723"/>
      <c r="EBM16" s="723"/>
      <c r="EBN16" s="723"/>
      <c r="EBO16" s="723"/>
      <c r="EBP16" s="723"/>
      <c r="EBQ16" s="723"/>
      <c r="EBR16" s="723"/>
      <c r="EBS16" s="723"/>
      <c r="EBT16" s="723"/>
      <c r="EBU16" s="723"/>
      <c r="EBV16" s="723"/>
      <c r="EBW16" s="723"/>
      <c r="EBX16" s="723"/>
      <c r="EBY16" s="723"/>
      <c r="EBZ16" s="723"/>
      <c r="ECA16" s="723"/>
      <c r="ECB16" s="723"/>
      <c r="ECC16" s="723"/>
      <c r="ECD16" s="723"/>
      <c r="ECE16" s="723"/>
      <c r="ECF16" s="723"/>
      <c r="ECG16" s="723"/>
      <c r="ECH16" s="723"/>
      <c r="ECI16" s="723"/>
      <c r="ECJ16" s="723"/>
      <c r="ECK16" s="723"/>
      <c r="ECL16" s="723"/>
      <c r="ECM16" s="723"/>
      <c r="ECN16" s="723"/>
      <c r="ECO16" s="723"/>
      <c r="ECP16" s="723"/>
      <c r="ECQ16" s="723"/>
      <c r="ECR16" s="723"/>
      <c r="ECS16" s="723"/>
      <c r="ECT16" s="723"/>
      <c r="ECU16" s="723"/>
      <c r="ECV16" s="723"/>
      <c r="ECW16" s="723"/>
      <c r="ECX16" s="723"/>
      <c r="ECY16" s="723"/>
      <c r="ECZ16" s="723"/>
      <c r="EDA16" s="723"/>
      <c r="EDB16" s="723"/>
      <c r="EDC16" s="723"/>
      <c r="EDD16" s="723"/>
      <c r="EDE16" s="723"/>
      <c r="EDF16" s="723"/>
      <c r="EDG16" s="723"/>
      <c r="EDH16" s="723"/>
      <c r="EDI16" s="723"/>
      <c r="EDJ16" s="723"/>
      <c r="EDK16" s="723"/>
      <c r="EDL16" s="723"/>
      <c r="EDM16" s="723"/>
      <c r="EDN16" s="723"/>
      <c r="EDO16" s="723"/>
      <c r="EDP16" s="723"/>
      <c r="EDQ16" s="723"/>
      <c r="EDR16" s="723"/>
      <c r="EDS16" s="723"/>
      <c r="EDT16" s="723"/>
      <c r="EDU16" s="723"/>
      <c r="EDV16" s="723"/>
      <c r="EDW16" s="723"/>
      <c r="EDX16" s="723"/>
      <c r="EDY16" s="723"/>
      <c r="EDZ16" s="723"/>
      <c r="EEA16" s="723"/>
      <c r="EEB16" s="723"/>
      <c r="EEC16" s="723"/>
      <c r="EED16" s="723"/>
      <c r="EEE16" s="723"/>
      <c r="EEF16" s="723"/>
      <c r="EEG16" s="723"/>
      <c r="EEH16" s="723"/>
      <c r="EEI16" s="723"/>
      <c r="EEJ16" s="723"/>
      <c r="EEK16" s="723"/>
      <c r="EEL16" s="723"/>
      <c r="EEM16" s="723"/>
      <c r="EEN16" s="723"/>
      <c r="EEO16" s="723"/>
      <c r="EEP16" s="723"/>
      <c r="EEQ16" s="723"/>
      <c r="EER16" s="723"/>
      <c r="EES16" s="723"/>
      <c r="EET16" s="723"/>
      <c r="EEU16" s="723"/>
      <c r="EEV16" s="723"/>
      <c r="EEW16" s="723"/>
      <c r="EEX16" s="723"/>
      <c r="EEY16" s="723"/>
      <c r="EEZ16" s="723"/>
      <c r="EFA16" s="723"/>
      <c r="EFB16" s="723"/>
      <c r="EFC16" s="723"/>
      <c r="EFD16" s="723"/>
      <c r="EFE16" s="723"/>
      <c r="EFF16" s="723"/>
      <c r="EFG16" s="723"/>
      <c r="EFH16" s="723"/>
      <c r="EFI16" s="723"/>
      <c r="EFJ16" s="723"/>
      <c r="EFK16" s="723"/>
      <c r="EFL16" s="723"/>
      <c r="EFM16" s="723"/>
      <c r="EFN16" s="723"/>
      <c r="EFO16" s="723"/>
      <c r="EFP16" s="723"/>
      <c r="EFQ16" s="723"/>
      <c r="EFR16" s="723"/>
      <c r="EFS16" s="723"/>
      <c r="EFT16" s="723"/>
      <c r="EFU16" s="723"/>
      <c r="EFV16" s="723"/>
      <c r="EFW16" s="723"/>
      <c r="EFX16" s="723"/>
      <c r="EFY16" s="723"/>
      <c r="EFZ16" s="723"/>
      <c r="EGA16" s="723"/>
      <c r="EGB16" s="723"/>
      <c r="EGC16" s="723"/>
      <c r="EGD16" s="723"/>
      <c r="EGE16" s="723"/>
      <c r="EGF16" s="723"/>
      <c r="EGG16" s="723"/>
      <c r="EGH16" s="723"/>
      <c r="EGI16" s="723"/>
      <c r="EGJ16" s="723"/>
      <c r="EGK16" s="723"/>
      <c r="EGL16" s="723"/>
      <c r="EGM16" s="723"/>
      <c r="EGN16" s="723"/>
      <c r="EGO16" s="723"/>
      <c r="EGP16" s="723"/>
      <c r="EGQ16" s="723"/>
      <c r="EGR16" s="723"/>
      <c r="EGS16" s="723"/>
      <c r="EGT16" s="723"/>
      <c r="EGU16" s="723"/>
      <c r="EGV16" s="723"/>
      <c r="EGW16" s="723"/>
      <c r="EGX16" s="723"/>
      <c r="EGY16" s="723"/>
      <c r="EGZ16" s="723"/>
      <c r="EHA16" s="723"/>
      <c r="EHB16" s="723"/>
      <c r="EHC16" s="723"/>
      <c r="EHD16" s="723"/>
      <c r="EHE16" s="723"/>
      <c r="EHF16" s="723"/>
      <c r="EHG16" s="723"/>
      <c r="EHH16" s="723"/>
      <c r="EHI16" s="723"/>
      <c r="EHJ16" s="723"/>
      <c r="EHK16" s="723"/>
      <c r="EHL16" s="723"/>
      <c r="EHM16" s="723"/>
      <c r="EHN16" s="723"/>
      <c r="EHO16" s="723"/>
      <c r="EHP16" s="723"/>
      <c r="EHQ16" s="723"/>
      <c r="EHR16" s="723"/>
      <c r="EHS16" s="723"/>
      <c r="EHT16" s="723"/>
      <c r="EHU16" s="723"/>
      <c r="EHV16" s="723"/>
      <c r="EHW16" s="723"/>
      <c r="EHX16" s="723"/>
      <c r="EHY16" s="723"/>
      <c r="EHZ16" s="723"/>
      <c r="EIA16" s="723"/>
      <c r="EIB16" s="723"/>
      <c r="EIC16" s="723"/>
      <c r="EID16" s="723"/>
      <c r="EIE16" s="723"/>
      <c r="EIF16" s="723"/>
      <c r="EIG16" s="723"/>
      <c r="EIH16" s="723"/>
      <c r="EII16" s="723"/>
      <c r="EIJ16" s="723"/>
      <c r="EIK16" s="723"/>
      <c r="EIL16" s="723"/>
      <c r="EIM16" s="723"/>
      <c r="EIN16" s="723"/>
      <c r="EIO16" s="723"/>
      <c r="EIP16" s="723"/>
      <c r="EIQ16" s="723"/>
      <c r="EIR16" s="723"/>
      <c r="EIS16" s="723"/>
      <c r="EIT16" s="723"/>
      <c r="EIU16" s="723"/>
      <c r="EIV16" s="723"/>
      <c r="EIW16" s="723"/>
      <c r="EIX16" s="723"/>
      <c r="EIY16" s="723"/>
      <c r="EIZ16" s="723"/>
      <c r="EJA16" s="723"/>
      <c r="EJB16" s="723"/>
      <c r="EJC16" s="723"/>
      <c r="EJD16" s="723"/>
      <c r="EJE16" s="723"/>
      <c r="EJF16" s="723"/>
      <c r="EJG16" s="723"/>
      <c r="EJH16" s="723"/>
      <c r="EJI16" s="723"/>
      <c r="EJJ16" s="723"/>
      <c r="EJK16" s="723"/>
      <c r="EJL16" s="723"/>
      <c r="EJM16" s="723"/>
      <c r="EJN16" s="723"/>
      <c r="EJO16" s="723"/>
      <c r="EJP16" s="723"/>
      <c r="EJQ16" s="723"/>
      <c r="EJR16" s="723"/>
      <c r="EJS16" s="723"/>
      <c r="EJT16" s="723"/>
      <c r="EJU16" s="723"/>
      <c r="EJV16" s="723"/>
      <c r="EJW16" s="723"/>
      <c r="EJX16" s="723"/>
      <c r="EJY16" s="723"/>
      <c r="EJZ16" s="723"/>
      <c r="EKA16" s="723"/>
      <c r="EKB16" s="723"/>
      <c r="EKC16" s="723"/>
      <c r="EKD16" s="723"/>
      <c r="EKE16" s="723"/>
      <c r="EKF16" s="723"/>
      <c r="EKG16" s="723"/>
      <c r="EKH16" s="723"/>
      <c r="EKI16" s="723"/>
      <c r="EKJ16" s="723"/>
      <c r="EKK16" s="723"/>
      <c r="EKL16" s="723"/>
      <c r="EKM16" s="723"/>
      <c r="EKN16" s="723"/>
      <c r="EKO16" s="723"/>
      <c r="EKP16" s="723"/>
      <c r="EKQ16" s="723"/>
      <c r="EKR16" s="723"/>
      <c r="EKS16" s="723"/>
      <c r="EKT16" s="723"/>
      <c r="EKU16" s="723"/>
      <c r="EKV16" s="723"/>
      <c r="EKW16" s="723"/>
      <c r="EKX16" s="723"/>
      <c r="EKY16" s="723"/>
      <c r="EKZ16" s="723"/>
      <c r="ELA16" s="723"/>
      <c r="ELB16" s="723"/>
      <c r="ELC16" s="723"/>
      <c r="ELD16" s="723"/>
      <c r="ELE16" s="723"/>
      <c r="ELF16" s="723"/>
      <c r="ELG16" s="723"/>
      <c r="ELH16" s="723"/>
      <c r="ELI16" s="723"/>
      <c r="ELJ16" s="723"/>
      <c r="ELK16" s="723"/>
      <c r="ELL16" s="723"/>
      <c r="ELM16" s="723"/>
      <c r="ELN16" s="723"/>
      <c r="ELO16" s="723"/>
      <c r="ELP16" s="723"/>
      <c r="ELQ16" s="723"/>
      <c r="ELR16" s="723"/>
      <c r="ELS16" s="723"/>
      <c r="ELT16" s="723"/>
      <c r="ELU16" s="723"/>
      <c r="ELV16" s="723"/>
      <c r="ELW16" s="723"/>
      <c r="ELX16" s="723"/>
      <c r="ELY16" s="723"/>
      <c r="ELZ16" s="723"/>
      <c r="EMA16" s="723"/>
      <c r="EMB16" s="723"/>
      <c r="EMC16" s="723"/>
      <c r="EMD16" s="723"/>
      <c r="EME16" s="723"/>
      <c r="EMF16" s="723"/>
      <c r="EMG16" s="723"/>
      <c r="EMH16" s="723"/>
      <c r="EMI16" s="723"/>
      <c r="EMJ16" s="723"/>
      <c r="EMK16" s="723"/>
      <c r="EML16" s="723"/>
      <c r="EMM16" s="723"/>
      <c r="EMN16" s="723"/>
      <c r="EMO16" s="723"/>
      <c r="EMP16" s="723"/>
      <c r="EMQ16" s="723"/>
      <c r="EMR16" s="723"/>
      <c r="EMS16" s="723"/>
      <c r="EMT16" s="723"/>
      <c r="EMU16" s="723"/>
      <c r="EMV16" s="723"/>
      <c r="EMW16" s="723"/>
      <c r="EMX16" s="723"/>
      <c r="EMY16" s="723"/>
      <c r="EMZ16" s="723"/>
      <c r="ENA16" s="723"/>
      <c r="ENB16" s="723"/>
      <c r="ENC16" s="723"/>
      <c r="END16" s="723"/>
      <c r="ENE16" s="723"/>
      <c r="ENF16" s="723"/>
      <c r="ENG16" s="723"/>
      <c r="ENH16" s="723"/>
      <c r="ENI16" s="723"/>
      <c r="ENJ16" s="723"/>
      <c r="ENK16" s="723"/>
      <c r="ENL16" s="723"/>
      <c r="ENM16" s="723"/>
      <c r="ENN16" s="723"/>
      <c r="ENO16" s="723"/>
      <c r="ENP16" s="723"/>
      <c r="ENQ16" s="723"/>
      <c r="ENR16" s="723"/>
      <c r="ENS16" s="723"/>
      <c r="ENT16" s="723"/>
      <c r="ENU16" s="723"/>
      <c r="ENV16" s="723"/>
      <c r="ENW16" s="723"/>
      <c r="ENX16" s="723"/>
      <c r="ENY16" s="723"/>
      <c r="ENZ16" s="723"/>
      <c r="EOA16" s="723"/>
      <c r="EOB16" s="723"/>
      <c r="EOC16" s="723"/>
      <c r="EOD16" s="723"/>
      <c r="EOE16" s="723"/>
      <c r="EOF16" s="723"/>
      <c r="EOG16" s="723"/>
      <c r="EOH16" s="723"/>
      <c r="EOI16" s="723"/>
      <c r="EOJ16" s="723"/>
      <c r="EOK16" s="723"/>
      <c r="EOL16" s="723"/>
      <c r="EOM16" s="723"/>
      <c r="EON16" s="723"/>
      <c r="EOO16" s="723"/>
      <c r="EOP16" s="723"/>
      <c r="EOQ16" s="723"/>
      <c r="EOR16" s="723"/>
      <c r="EOS16" s="723"/>
      <c r="EOT16" s="723"/>
      <c r="EOU16" s="723"/>
      <c r="EOV16" s="723"/>
      <c r="EOW16" s="723"/>
      <c r="EOX16" s="723"/>
      <c r="EOY16" s="723"/>
      <c r="EOZ16" s="723"/>
      <c r="EPA16" s="723"/>
      <c r="EPB16" s="723"/>
      <c r="EPC16" s="723"/>
      <c r="EPD16" s="723"/>
      <c r="EPE16" s="723"/>
      <c r="EPF16" s="723"/>
      <c r="EPG16" s="723"/>
      <c r="EPH16" s="723"/>
      <c r="EPI16" s="723"/>
      <c r="EPJ16" s="723"/>
      <c r="EPK16" s="723"/>
      <c r="EPL16" s="723"/>
      <c r="EPM16" s="723"/>
      <c r="EPN16" s="723"/>
      <c r="EPO16" s="723"/>
      <c r="EPP16" s="723"/>
      <c r="EPQ16" s="723"/>
      <c r="EPR16" s="723"/>
      <c r="EPS16" s="723"/>
      <c r="EPT16" s="723"/>
      <c r="EPU16" s="723"/>
      <c r="EPV16" s="723"/>
      <c r="EPW16" s="723"/>
      <c r="EPX16" s="723"/>
      <c r="EPY16" s="723"/>
      <c r="EPZ16" s="723"/>
      <c r="EQA16" s="723"/>
      <c r="EQB16" s="723"/>
      <c r="EQC16" s="723"/>
      <c r="EQD16" s="723"/>
      <c r="EQE16" s="723"/>
      <c r="EQF16" s="723"/>
      <c r="EQG16" s="723"/>
      <c r="EQH16" s="723"/>
      <c r="EQI16" s="723"/>
      <c r="EQJ16" s="723"/>
      <c r="EQK16" s="723"/>
      <c r="EQL16" s="723"/>
      <c r="EQM16" s="723"/>
      <c r="EQN16" s="723"/>
      <c r="EQO16" s="723"/>
      <c r="EQP16" s="723"/>
      <c r="EQQ16" s="723"/>
      <c r="EQR16" s="723"/>
      <c r="EQS16" s="723"/>
      <c r="EQT16" s="723"/>
      <c r="EQU16" s="723"/>
      <c r="EQV16" s="723"/>
      <c r="EQW16" s="723"/>
      <c r="EQX16" s="723"/>
      <c r="EQY16" s="723"/>
      <c r="EQZ16" s="723"/>
      <c r="ERA16" s="723"/>
      <c r="ERB16" s="723"/>
      <c r="ERC16" s="723"/>
      <c r="ERD16" s="723"/>
      <c r="ERE16" s="723"/>
      <c r="ERF16" s="723"/>
      <c r="ERG16" s="723"/>
      <c r="ERH16" s="723"/>
      <c r="ERI16" s="723"/>
      <c r="ERJ16" s="723"/>
      <c r="ERK16" s="723"/>
      <c r="ERL16" s="723"/>
      <c r="ERM16" s="723"/>
      <c r="ERN16" s="723"/>
      <c r="ERO16" s="723"/>
      <c r="ERP16" s="723"/>
      <c r="ERQ16" s="723"/>
      <c r="ERR16" s="723"/>
      <c r="ERS16" s="723"/>
      <c r="ERT16" s="723"/>
      <c r="ERU16" s="723"/>
      <c r="ERV16" s="723"/>
      <c r="ERW16" s="723"/>
      <c r="ERX16" s="723"/>
      <c r="ERY16" s="723"/>
      <c r="ERZ16" s="723"/>
      <c r="ESA16" s="723"/>
      <c r="ESB16" s="723"/>
      <c r="ESC16" s="723"/>
      <c r="ESD16" s="723"/>
      <c r="ESE16" s="723"/>
      <c r="ESF16" s="723"/>
      <c r="ESG16" s="723"/>
      <c r="ESH16" s="723"/>
      <c r="ESI16" s="723"/>
      <c r="ESJ16" s="723"/>
      <c r="ESK16" s="723"/>
      <c r="ESL16" s="723"/>
      <c r="ESM16" s="723"/>
      <c r="ESN16" s="723"/>
      <c r="ESO16" s="723"/>
      <c r="ESP16" s="723"/>
      <c r="ESQ16" s="723"/>
      <c r="ESR16" s="723"/>
      <c r="ESS16" s="723"/>
      <c r="EST16" s="723"/>
      <c r="ESU16" s="723"/>
      <c r="ESV16" s="723"/>
      <c r="ESW16" s="723"/>
      <c r="ESX16" s="723"/>
      <c r="ESY16" s="723"/>
      <c r="ESZ16" s="723"/>
      <c r="ETA16" s="723"/>
      <c r="ETB16" s="723"/>
      <c r="ETC16" s="723"/>
      <c r="ETD16" s="723"/>
      <c r="ETE16" s="723"/>
      <c r="ETF16" s="723"/>
      <c r="ETG16" s="723"/>
      <c r="ETH16" s="723"/>
      <c r="ETI16" s="723"/>
      <c r="ETJ16" s="723"/>
      <c r="ETK16" s="723"/>
      <c r="ETL16" s="723"/>
      <c r="ETM16" s="723"/>
      <c r="ETN16" s="723"/>
      <c r="ETO16" s="723"/>
      <c r="ETP16" s="723"/>
      <c r="ETQ16" s="723"/>
      <c r="ETR16" s="723"/>
      <c r="ETS16" s="723"/>
      <c r="ETT16" s="723"/>
      <c r="ETU16" s="723"/>
      <c r="ETV16" s="723"/>
      <c r="ETW16" s="723"/>
      <c r="ETX16" s="723"/>
      <c r="ETY16" s="723"/>
      <c r="ETZ16" s="723"/>
      <c r="EUA16" s="723"/>
      <c r="EUB16" s="723"/>
      <c r="EUC16" s="723"/>
      <c r="EUD16" s="723"/>
      <c r="EUE16" s="723"/>
      <c r="EUF16" s="723"/>
      <c r="EUG16" s="723"/>
      <c r="EUH16" s="723"/>
      <c r="EUI16" s="723"/>
      <c r="EUJ16" s="723"/>
      <c r="EUK16" s="723"/>
      <c r="EUL16" s="723"/>
      <c r="EUM16" s="723"/>
      <c r="EUN16" s="723"/>
      <c r="EUO16" s="723"/>
      <c r="EUP16" s="723"/>
      <c r="EUQ16" s="723"/>
      <c r="EUR16" s="723"/>
      <c r="EUS16" s="723"/>
      <c r="EUT16" s="723"/>
      <c r="EUU16" s="723"/>
      <c r="EUV16" s="723"/>
      <c r="EUW16" s="723"/>
      <c r="EUX16" s="723"/>
      <c r="EUY16" s="723"/>
      <c r="EUZ16" s="723"/>
      <c r="EVA16" s="723"/>
      <c r="EVB16" s="723"/>
      <c r="EVC16" s="723"/>
      <c r="EVD16" s="723"/>
      <c r="EVE16" s="723"/>
      <c r="EVF16" s="723"/>
      <c r="EVG16" s="723"/>
      <c r="EVH16" s="723"/>
      <c r="EVI16" s="723"/>
      <c r="EVJ16" s="723"/>
      <c r="EVK16" s="723"/>
      <c r="EVL16" s="723"/>
      <c r="EVM16" s="723"/>
      <c r="EVN16" s="723"/>
      <c r="EVO16" s="723"/>
      <c r="EVP16" s="723"/>
      <c r="EVQ16" s="723"/>
      <c r="EVR16" s="723"/>
      <c r="EVS16" s="723"/>
      <c r="EVT16" s="723"/>
      <c r="EVU16" s="723"/>
      <c r="EVV16" s="723"/>
      <c r="EVW16" s="723"/>
      <c r="EVX16" s="723"/>
      <c r="EVY16" s="723"/>
      <c r="EVZ16" s="723"/>
      <c r="EWA16" s="723"/>
      <c r="EWB16" s="723"/>
      <c r="EWC16" s="723"/>
      <c r="EWD16" s="723"/>
      <c r="EWE16" s="723"/>
      <c r="EWF16" s="723"/>
      <c r="EWG16" s="723"/>
      <c r="EWH16" s="723"/>
      <c r="EWI16" s="723"/>
      <c r="EWJ16" s="723"/>
      <c r="EWK16" s="723"/>
      <c r="EWL16" s="723"/>
      <c r="EWM16" s="723"/>
      <c r="EWN16" s="723"/>
      <c r="EWO16" s="723"/>
      <c r="EWP16" s="723"/>
      <c r="EWQ16" s="723"/>
      <c r="EWR16" s="723"/>
      <c r="EWS16" s="723"/>
      <c r="EWT16" s="723"/>
      <c r="EWU16" s="723"/>
      <c r="EWV16" s="723"/>
      <c r="EWW16" s="723"/>
      <c r="EWX16" s="723"/>
      <c r="EWY16" s="723"/>
      <c r="EWZ16" s="723"/>
      <c r="EXA16" s="723"/>
      <c r="EXB16" s="723"/>
      <c r="EXC16" s="723"/>
      <c r="EXD16" s="723"/>
      <c r="EXE16" s="723"/>
      <c r="EXF16" s="723"/>
      <c r="EXG16" s="723"/>
      <c r="EXH16" s="723"/>
      <c r="EXI16" s="723"/>
      <c r="EXJ16" s="723"/>
      <c r="EXK16" s="723"/>
      <c r="EXL16" s="723"/>
      <c r="EXM16" s="723"/>
      <c r="EXN16" s="723"/>
      <c r="EXO16" s="723"/>
      <c r="EXP16" s="723"/>
      <c r="EXQ16" s="723"/>
      <c r="EXR16" s="723"/>
      <c r="EXS16" s="723"/>
      <c r="EXT16" s="723"/>
      <c r="EXU16" s="723"/>
      <c r="EXV16" s="723"/>
      <c r="EXW16" s="723"/>
      <c r="EXX16" s="723"/>
      <c r="EXY16" s="723"/>
      <c r="EXZ16" s="723"/>
      <c r="EYA16" s="723"/>
      <c r="EYB16" s="723"/>
      <c r="EYC16" s="723"/>
      <c r="EYD16" s="723"/>
      <c r="EYE16" s="723"/>
      <c r="EYF16" s="723"/>
      <c r="EYG16" s="723"/>
      <c r="EYH16" s="723"/>
      <c r="EYI16" s="723"/>
      <c r="EYJ16" s="723"/>
      <c r="EYK16" s="723"/>
      <c r="EYL16" s="723"/>
      <c r="EYM16" s="723"/>
      <c r="EYN16" s="723"/>
      <c r="EYO16" s="723"/>
      <c r="EYP16" s="723"/>
      <c r="EYQ16" s="723"/>
      <c r="EYR16" s="723"/>
      <c r="EYS16" s="723"/>
      <c r="EYT16" s="723"/>
      <c r="EYU16" s="723"/>
      <c r="EYV16" s="723"/>
      <c r="EYW16" s="723"/>
      <c r="EYX16" s="723"/>
      <c r="EYY16" s="723"/>
      <c r="EYZ16" s="723"/>
      <c r="EZA16" s="723"/>
      <c r="EZB16" s="723"/>
      <c r="EZC16" s="723"/>
      <c r="EZD16" s="723"/>
      <c r="EZE16" s="723"/>
      <c r="EZF16" s="723"/>
      <c r="EZG16" s="723"/>
      <c r="EZH16" s="723"/>
      <c r="EZI16" s="723"/>
      <c r="EZJ16" s="723"/>
      <c r="EZK16" s="723"/>
      <c r="EZL16" s="723"/>
      <c r="EZM16" s="723"/>
      <c r="EZN16" s="723"/>
      <c r="EZO16" s="723"/>
      <c r="EZP16" s="723"/>
      <c r="EZQ16" s="723"/>
      <c r="EZR16" s="723"/>
      <c r="EZS16" s="723"/>
      <c r="EZT16" s="723"/>
      <c r="EZU16" s="723"/>
      <c r="EZV16" s="723"/>
      <c r="EZW16" s="723"/>
      <c r="EZX16" s="723"/>
      <c r="EZY16" s="723"/>
      <c r="EZZ16" s="723"/>
      <c r="FAA16" s="723"/>
      <c r="FAB16" s="723"/>
      <c r="FAC16" s="723"/>
      <c r="FAD16" s="723"/>
      <c r="FAE16" s="723"/>
      <c r="FAF16" s="723"/>
      <c r="FAG16" s="723"/>
      <c r="FAH16" s="723"/>
      <c r="FAI16" s="723"/>
      <c r="FAJ16" s="723"/>
      <c r="FAK16" s="723"/>
      <c r="FAL16" s="723"/>
      <c r="FAM16" s="723"/>
      <c r="FAN16" s="723"/>
      <c r="FAO16" s="723"/>
      <c r="FAP16" s="723"/>
      <c r="FAQ16" s="723"/>
      <c r="FAR16" s="723"/>
      <c r="FAS16" s="723"/>
      <c r="FAT16" s="723"/>
      <c r="FAU16" s="723"/>
      <c r="FAV16" s="723"/>
      <c r="FAW16" s="723"/>
      <c r="FAX16" s="723"/>
      <c r="FAY16" s="723"/>
      <c r="FAZ16" s="723"/>
      <c r="FBA16" s="723"/>
      <c r="FBB16" s="723"/>
      <c r="FBC16" s="723"/>
      <c r="FBD16" s="723"/>
      <c r="FBE16" s="723"/>
      <c r="FBF16" s="723"/>
      <c r="FBG16" s="723"/>
      <c r="FBH16" s="723"/>
      <c r="FBI16" s="723"/>
      <c r="FBJ16" s="723"/>
      <c r="FBK16" s="723"/>
      <c r="FBL16" s="723"/>
      <c r="FBM16" s="723"/>
      <c r="FBN16" s="723"/>
      <c r="FBO16" s="723"/>
      <c r="FBP16" s="723"/>
      <c r="FBQ16" s="723"/>
      <c r="FBR16" s="723"/>
      <c r="FBS16" s="723"/>
      <c r="FBT16" s="723"/>
      <c r="FBU16" s="723"/>
      <c r="FBV16" s="723"/>
      <c r="FBW16" s="723"/>
      <c r="FBX16" s="723"/>
      <c r="FBY16" s="723"/>
      <c r="FBZ16" s="723"/>
      <c r="FCA16" s="723"/>
      <c r="FCB16" s="723"/>
      <c r="FCC16" s="723"/>
      <c r="FCD16" s="723"/>
      <c r="FCE16" s="723"/>
      <c r="FCF16" s="723"/>
      <c r="FCG16" s="723"/>
      <c r="FCH16" s="723"/>
      <c r="FCI16" s="723"/>
      <c r="FCJ16" s="723"/>
      <c r="FCK16" s="723"/>
      <c r="FCL16" s="723"/>
      <c r="FCM16" s="723"/>
      <c r="FCN16" s="723"/>
      <c r="FCO16" s="723"/>
      <c r="FCP16" s="723"/>
      <c r="FCQ16" s="723"/>
      <c r="FCR16" s="723"/>
      <c r="FCS16" s="723"/>
      <c r="FCT16" s="723"/>
      <c r="FCU16" s="723"/>
      <c r="FCV16" s="723"/>
      <c r="FCW16" s="723"/>
      <c r="FCX16" s="723"/>
      <c r="FCY16" s="723"/>
      <c r="FCZ16" s="723"/>
      <c r="FDA16" s="723"/>
      <c r="FDB16" s="723"/>
      <c r="FDC16" s="723"/>
      <c r="FDD16" s="723"/>
      <c r="FDE16" s="723"/>
      <c r="FDF16" s="723"/>
      <c r="FDG16" s="723"/>
      <c r="FDH16" s="723"/>
      <c r="FDI16" s="723"/>
      <c r="FDJ16" s="723"/>
      <c r="FDK16" s="723"/>
      <c r="FDL16" s="723"/>
      <c r="FDM16" s="723"/>
      <c r="FDN16" s="723"/>
      <c r="FDO16" s="723"/>
      <c r="FDP16" s="723"/>
      <c r="FDQ16" s="723"/>
      <c r="FDR16" s="723"/>
      <c r="FDS16" s="723"/>
      <c r="FDT16" s="723"/>
      <c r="FDU16" s="723"/>
      <c r="FDV16" s="723"/>
      <c r="FDW16" s="723"/>
      <c r="FDX16" s="723"/>
      <c r="FDY16" s="723"/>
      <c r="FDZ16" s="723"/>
      <c r="FEA16" s="723"/>
      <c r="FEB16" s="723"/>
      <c r="FEC16" s="723"/>
      <c r="FED16" s="723"/>
      <c r="FEE16" s="723"/>
      <c r="FEF16" s="723"/>
      <c r="FEG16" s="723"/>
      <c r="FEH16" s="723"/>
      <c r="FEI16" s="723"/>
      <c r="FEJ16" s="723"/>
      <c r="FEK16" s="723"/>
      <c r="FEL16" s="723"/>
      <c r="FEM16" s="723"/>
      <c r="FEN16" s="723"/>
      <c r="FEO16" s="723"/>
      <c r="FEP16" s="723"/>
      <c r="FEQ16" s="723"/>
      <c r="FER16" s="723"/>
      <c r="FES16" s="723"/>
      <c r="FET16" s="723"/>
      <c r="FEU16" s="723"/>
      <c r="FEV16" s="723"/>
      <c r="FEW16" s="723"/>
      <c r="FEX16" s="723"/>
      <c r="FEY16" s="723"/>
      <c r="FEZ16" s="723"/>
      <c r="FFA16" s="723"/>
      <c r="FFB16" s="723"/>
      <c r="FFC16" s="723"/>
      <c r="FFD16" s="723"/>
      <c r="FFE16" s="723"/>
      <c r="FFF16" s="723"/>
      <c r="FFG16" s="723"/>
      <c r="FFH16" s="723"/>
      <c r="FFI16" s="723"/>
      <c r="FFJ16" s="723"/>
      <c r="FFK16" s="723"/>
      <c r="FFL16" s="723"/>
      <c r="FFM16" s="723"/>
      <c r="FFN16" s="723"/>
      <c r="FFO16" s="723"/>
      <c r="FFP16" s="723"/>
      <c r="FFQ16" s="723"/>
      <c r="FFR16" s="723"/>
      <c r="FFS16" s="723"/>
      <c r="FFT16" s="723"/>
      <c r="FFU16" s="723"/>
      <c r="FFV16" s="723"/>
      <c r="FFW16" s="723"/>
      <c r="FFX16" s="723"/>
      <c r="FFY16" s="723"/>
      <c r="FFZ16" s="723"/>
      <c r="FGA16" s="723"/>
      <c r="FGB16" s="723"/>
      <c r="FGC16" s="723"/>
      <c r="FGD16" s="723"/>
      <c r="FGE16" s="723"/>
      <c r="FGF16" s="723"/>
      <c r="FGG16" s="723"/>
      <c r="FGH16" s="723"/>
      <c r="FGI16" s="723"/>
      <c r="FGJ16" s="723"/>
      <c r="FGK16" s="723"/>
      <c r="FGL16" s="723"/>
      <c r="FGM16" s="723"/>
      <c r="FGN16" s="723"/>
      <c r="FGO16" s="723"/>
      <c r="FGP16" s="723"/>
      <c r="FGQ16" s="723"/>
      <c r="FGR16" s="723"/>
      <c r="FGS16" s="723"/>
      <c r="FGT16" s="723"/>
      <c r="FGU16" s="723"/>
      <c r="FGV16" s="723"/>
      <c r="FGW16" s="723"/>
      <c r="FGX16" s="723"/>
      <c r="FGY16" s="723"/>
      <c r="FGZ16" s="723"/>
      <c r="FHA16" s="723"/>
      <c r="FHB16" s="723"/>
      <c r="FHC16" s="723"/>
      <c r="FHD16" s="723"/>
      <c r="FHE16" s="723"/>
      <c r="FHF16" s="723"/>
      <c r="FHG16" s="723"/>
      <c r="FHH16" s="723"/>
      <c r="FHI16" s="723"/>
      <c r="FHJ16" s="723"/>
      <c r="FHK16" s="723"/>
      <c r="FHL16" s="723"/>
      <c r="FHM16" s="723"/>
      <c r="FHN16" s="723"/>
      <c r="FHO16" s="723"/>
      <c r="FHP16" s="723"/>
      <c r="FHQ16" s="723"/>
      <c r="FHR16" s="723"/>
      <c r="FHS16" s="723"/>
      <c r="FHT16" s="723"/>
      <c r="FHU16" s="723"/>
      <c r="FHV16" s="723"/>
      <c r="FHW16" s="723"/>
      <c r="FHX16" s="723"/>
      <c r="FHY16" s="723"/>
      <c r="FHZ16" s="723"/>
      <c r="FIA16" s="723"/>
      <c r="FIB16" s="723"/>
      <c r="FIC16" s="723"/>
      <c r="FID16" s="723"/>
      <c r="FIE16" s="723"/>
      <c r="FIF16" s="723"/>
      <c r="FIG16" s="723"/>
      <c r="FIH16" s="723"/>
      <c r="FII16" s="723"/>
      <c r="FIJ16" s="723"/>
      <c r="FIK16" s="723"/>
      <c r="FIL16" s="723"/>
      <c r="FIM16" s="723"/>
      <c r="FIN16" s="723"/>
      <c r="FIO16" s="723"/>
      <c r="FIP16" s="723"/>
      <c r="FIQ16" s="723"/>
      <c r="FIR16" s="723"/>
      <c r="FIS16" s="723"/>
      <c r="FIT16" s="723"/>
      <c r="FIU16" s="723"/>
      <c r="FIV16" s="723"/>
      <c r="FIW16" s="723"/>
      <c r="FIX16" s="723"/>
      <c r="FIY16" s="723"/>
      <c r="FIZ16" s="723"/>
      <c r="FJA16" s="723"/>
      <c r="FJB16" s="723"/>
      <c r="FJC16" s="723"/>
      <c r="FJD16" s="723"/>
      <c r="FJE16" s="723"/>
      <c r="FJF16" s="723"/>
      <c r="FJG16" s="723"/>
      <c r="FJH16" s="723"/>
      <c r="FJI16" s="723"/>
      <c r="FJJ16" s="723"/>
      <c r="FJK16" s="723"/>
      <c r="FJL16" s="723"/>
      <c r="FJM16" s="723"/>
      <c r="FJN16" s="723"/>
      <c r="FJO16" s="723"/>
      <c r="FJP16" s="723"/>
      <c r="FJQ16" s="723"/>
      <c r="FJR16" s="723"/>
      <c r="FJS16" s="723"/>
      <c r="FJT16" s="723"/>
      <c r="FJU16" s="723"/>
      <c r="FJV16" s="723"/>
      <c r="FJW16" s="723"/>
      <c r="FJX16" s="723"/>
      <c r="FJY16" s="723"/>
      <c r="FJZ16" s="723"/>
      <c r="FKA16" s="723"/>
      <c r="FKB16" s="723"/>
      <c r="FKC16" s="723"/>
      <c r="FKD16" s="723"/>
      <c r="FKE16" s="723"/>
      <c r="FKF16" s="723"/>
      <c r="FKG16" s="723"/>
      <c r="FKH16" s="723"/>
      <c r="FKI16" s="723"/>
      <c r="FKJ16" s="723"/>
      <c r="FKK16" s="723"/>
      <c r="FKL16" s="723"/>
      <c r="FKM16" s="723"/>
      <c r="FKN16" s="723"/>
      <c r="FKO16" s="723"/>
      <c r="FKP16" s="723"/>
      <c r="FKQ16" s="723"/>
      <c r="FKR16" s="723"/>
      <c r="FKS16" s="723"/>
      <c r="FKT16" s="723"/>
      <c r="FKU16" s="723"/>
      <c r="FKV16" s="723"/>
      <c r="FKW16" s="723"/>
      <c r="FKX16" s="723"/>
      <c r="FKY16" s="723"/>
      <c r="FKZ16" s="723"/>
      <c r="FLA16" s="723"/>
      <c r="FLB16" s="723"/>
      <c r="FLC16" s="723"/>
      <c r="FLD16" s="723"/>
      <c r="FLE16" s="723"/>
      <c r="FLF16" s="723"/>
      <c r="FLG16" s="723"/>
      <c r="FLH16" s="723"/>
      <c r="FLI16" s="723"/>
      <c r="FLJ16" s="723"/>
      <c r="FLK16" s="723"/>
      <c r="FLL16" s="723"/>
      <c r="FLM16" s="723"/>
      <c r="FLN16" s="723"/>
      <c r="FLO16" s="723"/>
      <c r="FLP16" s="723"/>
      <c r="FLQ16" s="723"/>
      <c r="FLR16" s="723"/>
      <c r="FLS16" s="723"/>
      <c r="FLT16" s="723"/>
      <c r="FLU16" s="723"/>
      <c r="FLV16" s="723"/>
      <c r="FLW16" s="723"/>
      <c r="FLX16" s="723"/>
      <c r="FLY16" s="723"/>
      <c r="FLZ16" s="723"/>
      <c r="FMA16" s="723"/>
      <c r="FMB16" s="723"/>
      <c r="FMC16" s="723"/>
      <c r="FMD16" s="723"/>
      <c r="FME16" s="723"/>
      <c r="FMF16" s="723"/>
      <c r="FMG16" s="723"/>
      <c r="FMH16" s="723"/>
      <c r="FMI16" s="723"/>
      <c r="FMJ16" s="723"/>
      <c r="FMK16" s="723"/>
      <c r="FML16" s="723"/>
      <c r="FMM16" s="723"/>
      <c r="FMN16" s="723"/>
      <c r="FMO16" s="723"/>
      <c r="FMP16" s="723"/>
      <c r="FMQ16" s="723"/>
      <c r="FMR16" s="723"/>
      <c r="FMS16" s="723"/>
      <c r="FMT16" s="723"/>
      <c r="FMU16" s="723"/>
      <c r="FMV16" s="723"/>
      <c r="FMW16" s="723"/>
      <c r="FMX16" s="723"/>
      <c r="FMY16" s="723"/>
      <c r="FMZ16" s="723"/>
      <c r="FNA16" s="723"/>
      <c r="FNB16" s="723"/>
      <c r="FNC16" s="723"/>
      <c r="FND16" s="723"/>
      <c r="FNE16" s="723"/>
      <c r="FNF16" s="723"/>
      <c r="FNG16" s="723"/>
      <c r="FNH16" s="723"/>
      <c r="FNI16" s="723"/>
      <c r="FNJ16" s="723"/>
      <c r="FNK16" s="723"/>
      <c r="FNL16" s="723"/>
      <c r="FNM16" s="723"/>
      <c r="FNN16" s="723"/>
      <c r="FNO16" s="723"/>
      <c r="FNP16" s="723"/>
      <c r="FNQ16" s="723"/>
      <c r="FNR16" s="723"/>
      <c r="FNS16" s="723"/>
      <c r="FNT16" s="723"/>
      <c r="FNU16" s="723"/>
      <c r="FNV16" s="723"/>
      <c r="FNW16" s="723"/>
      <c r="FNX16" s="723"/>
      <c r="FNY16" s="723"/>
      <c r="FNZ16" s="723"/>
      <c r="FOA16" s="723"/>
      <c r="FOB16" s="723"/>
      <c r="FOC16" s="723"/>
      <c r="FOD16" s="723"/>
      <c r="FOE16" s="723"/>
      <c r="FOF16" s="723"/>
      <c r="FOG16" s="723"/>
      <c r="FOH16" s="723"/>
      <c r="FOI16" s="723"/>
      <c r="FOJ16" s="723"/>
      <c r="FOK16" s="723"/>
      <c r="FOL16" s="723"/>
      <c r="FOM16" s="723"/>
      <c r="FON16" s="723"/>
      <c r="FOO16" s="723"/>
      <c r="FOP16" s="723"/>
      <c r="FOQ16" s="723"/>
      <c r="FOR16" s="723"/>
      <c r="FOS16" s="723"/>
      <c r="FOT16" s="723"/>
      <c r="FOU16" s="723"/>
      <c r="FOV16" s="723"/>
      <c r="FOW16" s="723"/>
      <c r="FOX16" s="723"/>
      <c r="FOY16" s="723"/>
      <c r="FOZ16" s="723"/>
      <c r="FPA16" s="723"/>
      <c r="FPB16" s="723"/>
      <c r="FPC16" s="723"/>
      <c r="FPD16" s="723"/>
      <c r="FPE16" s="723"/>
      <c r="FPF16" s="723"/>
      <c r="FPG16" s="723"/>
      <c r="FPH16" s="723"/>
      <c r="FPI16" s="723"/>
      <c r="FPJ16" s="723"/>
      <c r="FPK16" s="723"/>
      <c r="FPL16" s="723"/>
      <c r="FPM16" s="723"/>
      <c r="FPN16" s="723"/>
      <c r="FPO16" s="723"/>
      <c r="FPP16" s="723"/>
      <c r="FPQ16" s="723"/>
      <c r="FPR16" s="723"/>
      <c r="FPS16" s="723"/>
      <c r="FPT16" s="723"/>
      <c r="FPU16" s="723"/>
      <c r="FPV16" s="723"/>
      <c r="FPW16" s="723"/>
      <c r="FPX16" s="723"/>
      <c r="FPY16" s="723"/>
      <c r="FPZ16" s="723"/>
      <c r="FQA16" s="723"/>
      <c r="FQB16" s="723"/>
      <c r="FQC16" s="723"/>
      <c r="FQD16" s="723"/>
      <c r="FQE16" s="723"/>
      <c r="FQF16" s="723"/>
      <c r="FQG16" s="723"/>
      <c r="FQH16" s="723"/>
      <c r="FQI16" s="723"/>
      <c r="FQJ16" s="723"/>
      <c r="FQK16" s="723"/>
      <c r="FQL16" s="723"/>
      <c r="FQM16" s="723"/>
      <c r="FQN16" s="723"/>
      <c r="FQO16" s="723"/>
      <c r="FQP16" s="723"/>
      <c r="FQQ16" s="723"/>
      <c r="FQR16" s="723"/>
      <c r="FQS16" s="723"/>
      <c r="FQT16" s="723"/>
      <c r="FQU16" s="723"/>
      <c r="FQV16" s="723"/>
      <c r="FQW16" s="723"/>
      <c r="FQX16" s="723"/>
      <c r="FQY16" s="723"/>
      <c r="FQZ16" s="723"/>
      <c r="FRA16" s="723"/>
      <c r="FRB16" s="723"/>
      <c r="FRC16" s="723"/>
      <c r="FRD16" s="723"/>
      <c r="FRE16" s="723"/>
      <c r="FRF16" s="723"/>
      <c r="FRG16" s="723"/>
      <c r="FRH16" s="723"/>
      <c r="FRI16" s="723"/>
      <c r="FRJ16" s="723"/>
      <c r="FRK16" s="723"/>
      <c r="FRL16" s="723"/>
      <c r="FRM16" s="723"/>
      <c r="FRN16" s="723"/>
      <c r="FRO16" s="723"/>
      <c r="FRP16" s="723"/>
      <c r="FRQ16" s="723"/>
      <c r="FRR16" s="723"/>
      <c r="FRS16" s="723"/>
      <c r="FRT16" s="723"/>
      <c r="FRU16" s="723"/>
      <c r="FRV16" s="723"/>
      <c r="FRW16" s="723"/>
      <c r="FRX16" s="723"/>
      <c r="FRY16" s="723"/>
      <c r="FRZ16" s="723"/>
      <c r="FSA16" s="723"/>
      <c r="FSB16" s="723"/>
      <c r="FSC16" s="723"/>
      <c r="FSD16" s="723"/>
      <c r="FSE16" s="723"/>
      <c r="FSF16" s="723"/>
      <c r="FSG16" s="723"/>
      <c r="FSH16" s="723"/>
      <c r="FSI16" s="723"/>
      <c r="FSJ16" s="723"/>
      <c r="FSK16" s="723"/>
      <c r="FSL16" s="723"/>
      <c r="FSM16" s="723"/>
      <c r="FSN16" s="723"/>
      <c r="FSO16" s="723"/>
      <c r="FSP16" s="723"/>
      <c r="FSQ16" s="723"/>
      <c r="FSR16" s="723"/>
      <c r="FSS16" s="723"/>
      <c r="FST16" s="723"/>
      <c r="FSU16" s="723"/>
      <c r="FSV16" s="723"/>
      <c r="FSW16" s="723"/>
      <c r="FSX16" s="723"/>
      <c r="FSY16" s="723"/>
      <c r="FSZ16" s="723"/>
      <c r="FTA16" s="723"/>
      <c r="FTB16" s="723"/>
      <c r="FTC16" s="723"/>
      <c r="FTD16" s="723"/>
      <c r="FTE16" s="723"/>
      <c r="FTF16" s="723"/>
      <c r="FTG16" s="723"/>
      <c r="FTH16" s="723"/>
      <c r="FTI16" s="723"/>
      <c r="FTJ16" s="723"/>
      <c r="FTK16" s="723"/>
      <c r="FTL16" s="723"/>
      <c r="FTM16" s="723"/>
      <c r="FTN16" s="723"/>
      <c r="FTO16" s="723"/>
      <c r="FTP16" s="723"/>
      <c r="FTQ16" s="723"/>
      <c r="FTR16" s="723"/>
      <c r="FTS16" s="723"/>
      <c r="FTT16" s="723"/>
      <c r="FTU16" s="723"/>
      <c r="FTV16" s="723"/>
      <c r="FTW16" s="723"/>
      <c r="FTX16" s="723"/>
      <c r="FTY16" s="723"/>
      <c r="FTZ16" s="723"/>
      <c r="FUA16" s="723"/>
      <c r="FUB16" s="723"/>
      <c r="FUC16" s="723"/>
      <c r="FUD16" s="723"/>
      <c r="FUE16" s="723"/>
      <c r="FUF16" s="723"/>
      <c r="FUG16" s="723"/>
      <c r="FUH16" s="723"/>
      <c r="FUI16" s="723"/>
      <c r="FUJ16" s="723"/>
      <c r="FUK16" s="723"/>
      <c r="FUL16" s="723"/>
      <c r="FUM16" s="723"/>
      <c r="FUN16" s="723"/>
      <c r="FUO16" s="723"/>
      <c r="FUP16" s="723"/>
      <c r="FUQ16" s="723"/>
      <c r="FUR16" s="723"/>
      <c r="FUS16" s="723"/>
      <c r="FUT16" s="723"/>
      <c r="FUU16" s="723"/>
      <c r="FUV16" s="723"/>
      <c r="FUW16" s="723"/>
      <c r="FUX16" s="723"/>
      <c r="FUY16" s="723"/>
      <c r="FUZ16" s="723"/>
      <c r="FVA16" s="723"/>
      <c r="FVB16" s="723"/>
      <c r="FVC16" s="723"/>
      <c r="FVD16" s="723"/>
      <c r="FVE16" s="723"/>
      <c r="FVF16" s="723"/>
      <c r="FVG16" s="723"/>
      <c r="FVH16" s="723"/>
      <c r="FVI16" s="723"/>
      <c r="FVJ16" s="723"/>
      <c r="FVK16" s="723"/>
      <c r="FVL16" s="723"/>
      <c r="FVM16" s="723"/>
      <c r="FVN16" s="723"/>
      <c r="FVO16" s="723"/>
      <c r="FVP16" s="723"/>
      <c r="FVQ16" s="723"/>
      <c r="FVR16" s="723"/>
      <c r="FVS16" s="723"/>
      <c r="FVT16" s="723"/>
      <c r="FVU16" s="723"/>
      <c r="FVV16" s="723"/>
      <c r="FVW16" s="723"/>
      <c r="FVX16" s="723"/>
      <c r="FVY16" s="723"/>
      <c r="FVZ16" s="723"/>
      <c r="FWA16" s="723"/>
      <c r="FWB16" s="723"/>
      <c r="FWC16" s="723"/>
      <c r="FWD16" s="723"/>
      <c r="FWE16" s="723"/>
      <c r="FWF16" s="723"/>
      <c r="FWG16" s="723"/>
      <c r="FWH16" s="723"/>
      <c r="FWI16" s="723"/>
      <c r="FWJ16" s="723"/>
      <c r="FWK16" s="723"/>
      <c r="FWL16" s="723"/>
      <c r="FWM16" s="723"/>
      <c r="FWN16" s="723"/>
      <c r="FWO16" s="723"/>
      <c r="FWP16" s="723"/>
      <c r="FWQ16" s="723"/>
      <c r="FWR16" s="723"/>
      <c r="FWS16" s="723"/>
      <c r="FWT16" s="723"/>
      <c r="FWU16" s="723"/>
      <c r="FWV16" s="723"/>
      <c r="FWW16" s="723"/>
      <c r="FWX16" s="723"/>
      <c r="FWY16" s="723"/>
      <c r="FWZ16" s="723"/>
      <c r="FXA16" s="723"/>
      <c r="FXB16" s="723"/>
      <c r="FXC16" s="723"/>
      <c r="FXD16" s="723"/>
      <c r="FXE16" s="723"/>
      <c r="FXF16" s="723"/>
      <c r="FXG16" s="723"/>
      <c r="FXH16" s="723"/>
      <c r="FXI16" s="723"/>
      <c r="FXJ16" s="723"/>
      <c r="FXK16" s="723"/>
      <c r="FXL16" s="723"/>
      <c r="FXM16" s="723"/>
      <c r="FXN16" s="723"/>
      <c r="FXO16" s="723"/>
      <c r="FXP16" s="723"/>
      <c r="FXQ16" s="723"/>
      <c r="FXR16" s="723"/>
      <c r="FXS16" s="723"/>
      <c r="FXT16" s="723"/>
      <c r="FXU16" s="723"/>
      <c r="FXV16" s="723"/>
      <c r="FXW16" s="723"/>
      <c r="FXX16" s="723"/>
      <c r="FXY16" s="723"/>
      <c r="FXZ16" s="723"/>
      <c r="FYA16" s="723"/>
      <c r="FYB16" s="723"/>
      <c r="FYC16" s="723"/>
      <c r="FYD16" s="723"/>
      <c r="FYE16" s="723"/>
      <c r="FYF16" s="723"/>
      <c r="FYG16" s="723"/>
      <c r="FYH16" s="723"/>
      <c r="FYI16" s="723"/>
      <c r="FYJ16" s="723"/>
      <c r="FYK16" s="723"/>
      <c r="FYL16" s="723"/>
      <c r="FYM16" s="723"/>
      <c r="FYN16" s="723"/>
      <c r="FYO16" s="723"/>
      <c r="FYP16" s="723"/>
      <c r="FYQ16" s="723"/>
      <c r="FYR16" s="723"/>
      <c r="FYS16" s="723"/>
      <c r="FYT16" s="723"/>
      <c r="FYU16" s="723"/>
      <c r="FYV16" s="723"/>
      <c r="FYW16" s="723"/>
      <c r="FYX16" s="723"/>
      <c r="FYY16" s="723"/>
      <c r="FYZ16" s="723"/>
      <c r="FZA16" s="723"/>
      <c r="FZB16" s="723"/>
      <c r="FZC16" s="723"/>
      <c r="FZD16" s="723"/>
      <c r="FZE16" s="723"/>
      <c r="FZF16" s="723"/>
      <c r="FZG16" s="723"/>
      <c r="FZH16" s="723"/>
      <c r="FZI16" s="723"/>
      <c r="FZJ16" s="723"/>
      <c r="FZK16" s="723"/>
      <c r="FZL16" s="723"/>
      <c r="FZM16" s="723"/>
      <c r="FZN16" s="723"/>
      <c r="FZO16" s="723"/>
      <c r="FZP16" s="723"/>
      <c r="FZQ16" s="723"/>
      <c r="FZR16" s="723"/>
      <c r="FZS16" s="723"/>
      <c r="FZT16" s="723"/>
      <c r="FZU16" s="723"/>
      <c r="FZV16" s="723"/>
      <c r="FZW16" s="723"/>
      <c r="FZX16" s="723"/>
      <c r="FZY16" s="723"/>
      <c r="FZZ16" s="723"/>
      <c r="GAA16" s="723"/>
      <c r="GAB16" s="723"/>
      <c r="GAC16" s="723"/>
      <c r="GAD16" s="723"/>
      <c r="GAE16" s="723"/>
      <c r="GAF16" s="723"/>
      <c r="GAG16" s="723"/>
      <c r="GAH16" s="723"/>
      <c r="GAI16" s="723"/>
      <c r="GAJ16" s="723"/>
      <c r="GAK16" s="723"/>
      <c r="GAL16" s="723"/>
      <c r="GAM16" s="723"/>
      <c r="GAN16" s="723"/>
      <c r="GAO16" s="723"/>
      <c r="GAP16" s="723"/>
      <c r="GAQ16" s="723"/>
      <c r="GAR16" s="723"/>
      <c r="GAS16" s="723"/>
      <c r="GAT16" s="723"/>
      <c r="GAU16" s="723"/>
      <c r="GAV16" s="723"/>
      <c r="GAW16" s="723"/>
      <c r="GAX16" s="723"/>
      <c r="GAY16" s="723"/>
      <c r="GAZ16" s="723"/>
      <c r="GBA16" s="723"/>
      <c r="GBB16" s="723"/>
      <c r="GBC16" s="723"/>
      <c r="GBD16" s="723"/>
      <c r="GBE16" s="723"/>
      <c r="GBF16" s="723"/>
      <c r="GBG16" s="723"/>
      <c r="GBH16" s="723"/>
      <c r="GBI16" s="723"/>
      <c r="GBJ16" s="723"/>
      <c r="GBK16" s="723"/>
      <c r="GBL16" s="723"/>
      <c r="GBM16" s="723"/>
      <c r="GBN16" s="723"/>
      <c r="GBO16" s="723"/>
      <c r="GBP16" s="723"/>
      <c r="GBQ16" s="723"/>
      <c r="GBR16" s="723"/>
      <c r="GBS16" s="723"/>
      <c r="GBT16" s="723"/>
      <c r="GBU16" s="723"/>
      <c r="GBV16" s="723"/>
      <c r="GBW16" s="723"/>
      <c r="GBX16" s="723"/>
      <c r="GBY16" s="723"/>
      <c r="GBZ16" s="723"/>
      <c r="GCA16" s="723"/>
      <c r="GCB16" s="723"/>
      <c r="GCC16" s="723"/>
      <c r="GCD16" s="723"/>
      <c r="GCE16" s="723"/>
      <c r="GCF16" s="723"/>
      <c r="GCG16" s="723"/>
      <c r="GCH16" s="723"/>
      <c r="GCI16" s="723"/>
      <c r="GCJ16" s="723"/>
      <c r="GCK16" s="723"/>
      <c r="GCL16" s="723"/>
      <c r="GCM16" s="723"/>
      <c r="GCN16" s="723"/>
      <c r="GCO16" s="723"/>
      <c r="GCP16" s="723"/>
      <c r="GCQ16" s="723"/>
      <c r="GCR16" s="723"/>
      <c r="GCS16" s="723"/>
      <c r="GCT16" s="723"/>
      <c r="GCU16" s="723"/>
      <c r="GCV16" s="723"/>
      <c r="GCW16" s="723"/>
      <c r="GCX16" s="723"/>
      <c r="GCY16" s="723"/>
      <c r="GCZ16" s="723"/>
      <c r="GDA16" s="723"/>
      <c r="GDB16" s="723"/>
      <c r="GDC16" s="723"/>
      <c r="GDD16" s="723"/>
      <c r="GDE16" s="723"/>
      <c r="GDF16" s="723"/>
      <c r="GDG16" s="723"/>
      <c r="GDH16" s="723"/>
      <c r="GDI16" s="723"/>
      <c r="GDJ16" s="723"/>
      <c r="GDK16" s="723"/>
      <c r="GDL16" s="723"/>
      <c r="GDM16" s="723"/>
      <c r="GDN16" s="723"/>
      <c r="GDO16" s="723"/>
      <c r="GDP16" s="723"/>
      <c r="GDQ16" s="723"/>
      <c r="GDR16" s="723"/>
      <c r="GDS16" s="723"/>
      <c r="GDT16" s="723"/>
      <c r="GDU16" s="723"/>
      <c r="GDV16" s="723"/>
      <c r="GDW16" s="723"/>
      <c r="GDX16" s="723"/>
      <c r="GDY16" s="723"/>
      <c r="GDZ16" s="723"/>
      <c r="GEA16" s="723"/>
      <c r="GEB16" s="723"/>
      <c r="GEC16" s="723"/>
      <c r="GED16" s="723"/>
      <c r="GEE16" s="723"/>
      <c r="GEF16" s="723"/>
      <c r="GEG16" s="723"/>
      <c r="GEH16" s="723"/>
      <c r="GEI16" s="723"/>
      <c r="GEJ16" s="723"/>
      <c r="GEK16" s="723"/>
      <c r="GEL16" s="723"/>
      <c r="GEM16" s="723"/>
      <c r="GEN16" s="723"/>
      <c r="GEO16" s="723"/>
      <c r="GEP16" s="723"/>
      <c r="GEQ16" s="723"/>
      <c r="GER16" s="723"/>
      <c r="GES16" s="723"/>
      <c r="GET16" s="723"/>
      <c r="GEU16" s="723"/>
      <c r="GEV16" s="723"/>
      <c r="GEW16" s="723"/>
      <c r="GEX16" s="723"/>
      <c r="GEY16" s="723"/>
      <c r="GEZ16" s="723"/>
      <c r="GFA16" s="723"/>
      <c r="GFB16" s="723"/>
      <c r="GFC16" s="723"/>
      <c r="GFD16" s="723"/>
      <c r="GFE16" s="723"/>
      <c r="GFF16" s="723"/>
      <c r="GFG16" s="723"/>
      <c r="GFH16" s="723"/>
      <c r="GFI16" s="723"/>
      <c r="GFJ16" s="723"/>
      <c r="GFK16" s="723"/>
      <c r="GFL16" s="723"/>
      <c r="GFM16" s="723"/>
      <c r="GFN16" s="723"/>
      <c r="GFO16" s="723"/>
      <c r="GFP16" s="723"/>
      <c r="GFQ16" s="723"/>
      <c r="GFR16" s="723"/>
      <c r="GFS16" s="723"/>
      <c r="GFT16" s="723"/>
      <c r="GFU16" s="723"/>
      <c r="GFV16" s="723"/>
      <c r="GFW16" s="723"/>
      <c r="GFX16" s="723"/>
      <c r="GFY16" s="723"/>
      <c r="GFZ16" s="723"/>
      <c r="GGA16" s="723"/>
      <c r="GGB16" s="723"/>
      <c r="GGC16" s="723"/>
      <c r="GGD16" s="723"/>
      <c r="GGE16" s="723"/>
      <c r="GGF16" s="723"/>
      <c r="GGG16" s="723"/>
      <c r="GGH16" s="723"/>
      <c r="GGI16" s="723"/>
      <c r="GGJ16" s="723"/>
      <c r="GGK16" s="723"/>
      <c r="GGL16" s="723"/>
      <c r="GGM16" s="723"/>
      <c r="GGN16" s="723"/>
      <c r="GGO16" s="723"/>
      <c r="GGP16" s="723"/>
      <c r="GGQ16" s="723"/>
      <c r="GGR16" s="723"/>
      <c r="GGS16" s="723"/>
      <c r="GGT16" s="723"/>
      <c r="GGU16" s="723"/>
      <c r="GGV16" s="723"/>
      <c r="GGW16" s="723"/>
      <c r="GGX16" s="723"/>
      <c r="GGY16" s="723"/>
      <c r="GGZ16" s="723"/>
      <c r="GHA16" s="723"/>
      <c r="GHB16" s="723"/>
      <c r="GHC16" s="723"/>
      <c r="GHD16" s="723"/>
      <c r="GHE16" s="723"/>
      <c r="GHF16" s="723"/>
      <c r="GHG16" s="723"/>
      <c r="GHH16" s="723"/>
      <c r="GHI16" s="723"/>
      <c r="GHJ16" s="723"/>
      <c r="GHK16" s="723"/>
      <c r="GHL16" s="723"/>
      <c r="GHM16" s="723"/>
      <c r="GHN16" s="723"/>
      <c r="GHO16" s="723"/>
      <c r="GHP16" s="723"/>
      <c r="GHQ16" s="723"/>
      <c r="GHR16" s="723"/>
      <c r="GHS16" s="723"/>
      <c r="GHT16" s="723"/>
      <c r="GHU16" s="723"/>
      <c r="GHV16" s="723"/>
      <c r="GHW16" s="723"/>
      <c r="GHX16" s="723"/>
      <c r="GHY16" s="723"/>
      <c r="GHZ16" s="723"/>
      <c r="GIA16" s="723"/>
      <c r="GIB16" s="723"/>
      <c r="GIC16" s="723"/>
      <c r="GID16" s="723"/>
      <c r="GIE16" s="723"/>
      <c r="GIF16" s="723"/>
      <c r="GIG16" s="723"/>
      <c r="GIH16" s="723"/>
      <c r="GII16" s="723"/>
      <c r="GIJ16" s="723"/>
      <c r="GIK16" s="723"/>
      <c r="GIL16" s="723"/>
      <c r="GIM16" s="723"/>
      <c r="GIN16" s="723"/>
      <c r="GIO16" s="723"/>
      <c r="GIP16" s="723"/>
      <c r="GIQ16" s="723"/>
      <c r="GIR16" s="723"/>
      <c r="GIS16" s="723"/>
      <c r="GIT16" s="723"/>
      <c r="GIU16" s="723"/>
      <c r="GIV16" s="723"/>
      <c r="GIW16" s="723"/>
      <c r="GIX16" s="723"/>
      <c r="GIY16" s="723"/>
      <c r="GIZ16" s="723"/>
      <c r="GJA16" s="723"/>
      <c r="GJB16" s="723"/>
      <c r="GJC16" s="723"/>
      <c r="GJD16" s="723"/>
      <c r="GJE16" s="723"/>
      <c r="GJF16" s="723"/>
      <c r="GJG16" s="723"/>
      <c r="GJH16" s="723"/>
      <c r="GJI16" s="723"/>
      <c r="GJJ16" s="723"/>
      <c r="GJK16" s="723"/>
      <c r="GJL16" s="723"/>
      <c r="GJM16" s="723"/>
      <c r="GJN16" s="723"/>
      <c r="GJO16" s="723"/>
      <c r="GJP16" s="723"/>
      <c r="GJQ16" s="723"/>
      <c r="GJR16" s="723"/>
      <c r="GJS16" s="723"/>
      <c r="GJT16" s="723"/>
      <c r="GJU16" s="723"/>
      <c r="GJV16" s="723"/>
      <c r="GJW16" s="723"/>
      <c r="GJX16" s="723"/>
      <c r="GJY16" s="723"/>
      <c r="GJZ16" s="723"/>
      <c r="GKA16" s="723"/>
      <c r="GKB16" s="723"/>
      <c r="GKC16" s="723"/>
      <c r="GKD16" s="723"/>
      <c r="GKE16" s="723"/>
      <c r="GKF16" s="723"/>
      <c r="GKG16" s="723"/>
      <c r="GKH16" s="723"/>
      <c r="GKI16" s="723"/>
      <c r="GKJ16" s="723"/>
      <c r="GKK16" s="723"/>
      <c r="GKL16" s="723"/>
      <c r="GKM16" s="723"/>
      <c r="GKN16" s="723"/>
      <c r="GKO16" s="723"/>
      <c r="GKP16" s="723"/>
      <c r="GKQ16" s="723"/>
      <c r="GKR16" s="723"/>
      <c r="GKS16" s="723"/>
      <c r="GKT16" s="723"/>
      <c r="GKU16" s="723"/>
      <c r="GKV16" s="723"/>
      <c r="GKW16" s="723"/>
      <c r="GKX16" s="723"/>
      <c r="GKY16" s="723"/>
      <c r="GKZ16" s="723"/>
      <c r="GLA16" s="723"/>
      <c r="GLB16" s="723"/>
      <c r="GLC16" s="723"/>
      <c r="GLD16" s="723"/>
      <c r="GLE16" s="723"/>
      <c r="GLF16" s="723"/>
      <c r="GLG16" s="723"/>
      <c r="GLH16" s="723"/>
      <c r="GLI16" s="723"/>
      <c r="GLJ16" s="723"/>
      <c r="GLK16" s="723"/>
      <c r="GLL16" s="723"/>
      <c r="GLM16" s="723"/>
      <c r="GLN16" s="723"/>
      <c r="GLO16" s="723"/>
      <c r="GLP16" s="723"/>
      <c r="GLQ16" s="723"/>
      <c r="GLR16" s="723"/>
      <c r="GLS16" s="723"/>
      <c r="GLT16" s="723"/>
      <c r="GLU16" s="723"/>
      <c r="GLV16" s="723"/>
      <c r="GLW16" s="723"/>
      <c r="GLX16" s="723"/>
      <c r="GLY16" s="723"/>
      <c r="GLZ16" s="723"/>
      <c r="GMA16" s="723"/>
      <c r="GMB16" s="723"/>
      <c r="GMC16" s="723"/>
      <c r="GMD16" s="723"/>
      <c r="GME16" s="723"/>
      <c r="GMF16" s="723"/>
      <c r="GMG16" s="723"/>
      <c r="GMH16" s="723"/>
      <c r="GMI16" s="723"/>
      <c r="GMJ16" s="723"/>
      <c r="GMK16" s="723"/>
      <c r="GML16" s="723"/>
      <c r="GMM16" s="723"/>
      <c r="GMN16" s="723"/>
      <c r="GMO16" s="723"/>
      <c r="GMP16" s="723"/>
      <c r="GMQ16" s="723"/>
      <c r="GMR16" s="723"/>
      <c r="GMS16" s="723"/>
      <c r="GMT16" s="723"/>
      <c r="GMU16" s="723"/>
      <c r="GMV16" s="723"/>
      <c r="GMW16" s="723"/>
      <c r="GMX16" s="723"/>
      <c r="GMY16" s="723"/>
      <c r="GMZ16" s="723"/>
      <c r="GNA16" s="723"/>
      <c r="GNB16" s="723"/>
      <c r="GNC16" s="723"/>
      <c r="GND16" s="723"/>
      <c r="GNE16" s="723"/>
      <c r="GNF16" s="723"/>
      <c r="GNG16" s="723"/>
      <c r="GNH16" s="723"/>
      <c r="GNI16" s="723"/>
      <c r="GNJ16" s="723"/>
      <c r="GNK16" s="723"/>
      <c r="GNL16" s="723"/>
      <c r="GNM16" s="723"/>
      <c r="GNN16" s="723"/>
      <c r="GNO16" s="723"/>
      <c r="GNP16" s="723"/>
      <c r="GNQ16" s="723"/>
      <c r="GNR16" s="723"/>
      <c r="GNS16" s="723"/>
      <c r="GNT16" s="723"/>
      <c r="GNU16" s="723"/>
      <c r="GNV16" s="723"/>
      <c r="GNW16" s="723"/>
      <c r="GNX16" s="723"/>
      <c r="GNY16" s="723"/>
      <c r="GNZ16" s="723"/>
      <c r="GOA16" s="723"/>
      <c r="GOB16" s="723"/>
      <c r="GOC16" s="723"/>
      <c r="GOD16" s="723"/>
      <c r="GOE16" s="723"/>
      <c r="GOF16" s="723"/>
      <c r="GOG16" s="723"/>
      <c r="GOH16" s="723"/>
      <c r="GOI16" s="723"/>
      <c r="GOJ16" s="723"/>
      <c r="GOK16" s="723"/>
      <c r="GOL16" s="723"/>
      <c r="GOM16" s="723"/>
      <c r="GON16" s="723"/>
      <c r="GOO16" s="723"/>
      <c r="GOP16" s="723"/>
      <c r="GOQ16" s="723"/>
      <c r="GOR16" s="723"/>
      <c r="GOS16" s="723"/>
      <c r="GOT16" s="723"/>
      <c r="GOU16" s="723"/>
      <c r="GOV16" s="723"/>
      <c r="GOW16" s="723"/>
      <c r="GOX16" s="723"/>
      <c r="GOY16" s="723"/>
      <c r="GOZ16" s="723"/>
      <c r="GPA16" s="723"/>
      <c r="GPB16" s="723"/>
      <c r="GPC16" s="723"/>
      <c r="GPD16" s="723"/>
      <c r="GPE16" s="723"/>
      <c r="GPF16" s="723"/>
      <c r="GPG16" s="723"/>
      <c r="GPH16" s="723"/>
      <c r="GPI16" s="723"/>
      <c r="GPJ16" s="723"/>
      <c r="GPK16" s="723"/>
      <c r="GPL16" s="723"/>
      <c r="GPM16" s="723"/>
      <c r="GPN16" s="723"/>
      <c r="GPO16" s="723"/>
      <c r="GPP16" s="723"/>
      <c r="GPQ16" s="723"/>
      <c r="GPR16" s="723"/>
      <c r="GPS16" s="723"/>
      <c r="GPT16" s="723"/>
      <c r="GPU16" s="723"/>
      <c r="GPV16" s="723"/>
      <c r="GPW16" s="723"/>
      <c r="GPX16" s="723"/>
      <c r="GPY16" s="723"/>
      <c r="GPZ16" s="723"/>
      <c r="GQA16" s="723"/>
      <c r="GQB16" s="723"/>
      <c r="GQC16" s="723"/>
      <c r="GQD16" s="723"/>
      <c r="GQE16" s="723"/>
      <c r="GQF16" s="723"/>
      <c r="GQG16" s="723"/>
      <c r="GQH16" s="723"/>
      <c r="GQI16" s="723"/>
      <c r="GQJ16" s="723"/>
      <c r="GQK16" s="723"/>
      <c r="GQL16" s="723"/>
      <c r="GQM16" s="723"/>
      <c r="GQN16" s="723"/>
      <c r="GQO16" s="723"/>
      <c r="GQP16" s="723"/>
      <c r="GQQ16" s="723"/>
      <c r="GQR16" s="723"/>
      <c r="GQS16" s="723"/>
      <c r="GQT16" s="723"/>
      <c r="GQU16" s="723"/>
      <c r="GQV16" s="723"/>
      <c r="GQW16" s="723"/>
      <c r="GQX16" s="723"/>
      <c r="GQY16" s="723"/>
      <c r="GQZ16" s="723"/>
      <c r="GRA16" s="723"/>
      <c r="GRB16" s="723"/>
      <c r="GRC16" s="723"/>
      <c r="GRD16" s="723"/>
      <c r="GRE16" s="723"/>
      <c r="GRF16" s="723"/>
      <c r="GRG16" s="723"/>
      <c r="GRH16" s="723"/>
      <c r="GRI16" s="723"/>
      <c r="GRJ16" s="723"/>
      <c r="GRK16" s="723"/>
      <c r="GRL16" s="723"/>
      <c r="GRM16" s="723"/>
      <c r="GRN16" s="723"/>
      <c r="GRO16" s="723"/>
      <c r="GRP16" s="723"/>
      <c r="GRQ16" s="723"/>
      <c r="GRR16" s="723"/>
      <c r="GRS16" s="723"/>
      <c r="GRT16" s="723"/>
      <c r="GRU16" s="723"/>
      <c r="GRV16" s="723"/>
      <c r="GRW16" s="723"/>
      <c r="GRX16" s="723"/>
      <c r="GRY16" s="723"/>
      <c r="GRZ16" s="723"/>
      <c r="GSA16" s="723"/>
      <c r="GSB16" s="723"/>
      <c r="GSC16" s="723"/>
      <c r="GSD16" s="723"/>
      <c r="GSE16" s="723"/>
      <c r="GSF16" s="723"/>
      <c r="GSG16" s="723"/>
      <c r="GSH16" s="723"/>
      <c r="GSI16" s="723"/>
      <c r="GSJ16" s="723"/>
      <c r="GSK16" s="723"/>
      <c r="GSL16" s="723"/>
      <c r="GSM16" s="723"/>
      <c r="GSN16" s="723"/>
      <c r="GSO16" s="723"/>
      <c r="GSP16" s="723"/>
      <c r="GSQ16" s="723"/>
      <c r="GSR16" s="723"/>
      <c r="GSS16" s="723"/>
      <c r="GST16" s="723"/>
      <c r="GSU16" s="723"/>
      <c r="GSV16" s="723"/>
      <c r="GSW16" s="723"/>
      <c r="GSX16" s="723"/>
      <c r="GSY16" s="723"/>
      <c r="GSZ16" s="723"/>
      <c r="GTA16" s="723"/>
      <c r="GTB16" s="723"/>
      <c r="GTC16" s="723"/>
      <c r="GTD16" s="723"/>
      <c r="GTE16" s="723"/>
      <c r="GTF16" s="723"/>
      <c r="GTG16" s="723"/>
      <c r="GTH16" s="723"/>
      <c r="GTI16" s="723"/>
      <c r="GTJ16" s="723"/>
      <c r="GTK16" s="723"/>
      <c r="GTL16" s="723"/>
      <c r="GTM16" s="723"/>
      <c r="GTN16" s="723"/>
      <c r="GTO16" s="723"/>
      <c r="GTP16" s="723"/>
      <c r="GTQ16" s="723"/>
      <c r="GTR16" s="723"/>
      <c r="GTS16" s="723"/>
      <c r="GTT16" s="723"/>
      <c r="GTU16" s="723"/>
      <c r="GTV16" s="723"/>
      <c r="GTW16" s="723"/>
      <c r="GTX16" s="723"/>
      <c r="GTY16" s="723"/>
      <c r="GTZ16" s="723"/>
      <c r="GUA16" s="723"/>
      <c r="GUB16" s="723"/>
      <c r="GUC16" s="723"/>
      <c r="GUD16" s="723"/>
      <c r="GUE16" s="723"/>
      <c r="GUF16" s="723"/>
      <c r="GUG16" s="723"/>
      <c r="GUH16" s="723"/>
      <c r="GUI16" s="723"/>
      <c r="GUJ16" s="723"/>
      <c r="GUK16" s="723"/>
      <c r="GUL16" s="723"/>
      <c r="GUM16" s="723"/>
      <c r="GUN16" s="723"/>
      <c r="GUO16" s="723"/>
      <c r="GUP16" s="723"/>
      <c r="GUQ16" s="723"/>
      <c r="GUR16" s="723"/>
      <c r="GUS16" s="723"/>
      <c r="GUT16" s="723"/>
      <c r="GUU16" s="723"/>
      <c r="GUV16" s="723"/>
      <c r="GUW16" s="723"/>
      <c r="GUX16" s="723"/>
      <c r="GUY16" s="723"/>
      <c r="GUZ16" s="723"/>
      <c r="GVA16" s="723"/>
      <c r="GVB16" s="723"/>
      <c r="GVC16" s="723"/>
      <c r="GVD16" s="723"/>
      <c r="GVE16" s="723"/>
      <c r="GVF16" s="723"/>
      <c r="GVG16" s="723"/>
      <c r="GVH16" s="723"/>
      <c r="GVI16" s="723"/>
      <c r="GVJ16" s="723"/>
      <c r="GVK16" s="723"/>
      <c r="GVL16" s="723"/>
      <c r="GVM16" s="723"/>
      <c r="GVN16" s="723"/>
      <c r="GVO16" s="723"/>
      <c r="GVP16" s="723"/>
      <c r="GVQ16" s="723"/>
      <c r="GVR16" s="723"/>
      <c r="GVS16" s="723"/>
      <c r="GVT16" s="723"/>
      <c r="GVU16" s="723"/>
      <c r="GVV16" s="723"/>
      <c r="GVW16" s="723"/>
      <c r="GVX16" s="723"/>
      <c r="GVY16" s="723"/>
      <c r="GVZ16" s="723"/>
      <c r="GWA16" s="723"/>
      <c r="GWB16" s="723"/>
      <c r="GWC16" s="723"/>
      <c r="GWD16" s="723"/>
      <c r="GWE16" s="723"/>
      <c r="GWF16" s="723"/>
      <c r="GWG16" s="723"/>
      <c r="GWH16" s="723"/>
      <c r="GWI16" s="723"/>
      <c r="GWJ16" s="723"/>
      <c r="GWK16" s="723"/>
      <c r="GWL16" s="723"/>
      <c r="GWM16" s="723"/>
      <c r="GWN16" s="723"/>
      <c r="GWO16" s="723"/>
      <c r="GWP16" s="723"/>
      <c r="GWQ16" s="723"/>
      <c r="GWR16" s="723"/>
      <c r="GWS16" s="723"/>
      <c r="GWT16" s="723"/>
      <c r="GWU16" s="723"/>
      <c r="GWV16" s="723"/>
      <c r="GWW16" s="723"/>
      <c r="GWX16" s="723"/>
      <c r="GWY16" s="723"/>
      <c r="GWZ16" s="723"/>
      <c r="GXA16" s="723"/>
      <c r="GXB16" s="723"/>
      <c r="GXC16" s="723"/>
      <c r="GXD16" s="723"/>
      <c r="GXE16" s="723"/>
      <c r="GXF16" s="723"/>
      <c r="GXG16" s="723"/>
      <c r="GXH16" s="723"/>
      <c r="GXI16" s="723"/>
      <c r="GXJ16" s="723"/>
      <c r="GXK16" s="723"/>
      <c r="GXL16" s="723"/>
      <c r="GXM16" s="723"/>
      <c r="GXN16" s="723"/>
      <c r="GXO16" s="723"/>
      <c r="GXP16" s="723"/>
      <c r="GXQ16" s="723"/>
      <c r="GXR16" s="723"/>
      <c r="GXS16" s="723"/>
      <c r="GXT16" s="723"/>
      <c r="GXU16" s="723"/>
      <c r="GXV16" s="723"/>
      <c r="GXW16" s="723"/>
      <c r="GXX16" s="723"/>
      <c r="GXY16" s="723"/>
      <c r="GXZ16" s="723"/>
      <c r="GYA16" s="723"/>
      <c r="GYB16" s="723"/>
      <c r="GYC16" s="723"/>
      <c r="GYD16" s="723"/>
      <c r="GYE16" s="723"/>
      <c r="GYF16" s="723"/>
      <c r="GYG16" s="723"/>
      <c r="GYH16" s="723"/>
      <c r="GYI16" s="723"/>
      <c r="GYJ16" s="723"/>
      <c r="GYK16" s="723"/>
      <c r="GYL16" s="723"/>
      <c r="GYM16" s="723"/>
      <c r="GYN16" s="723"/>
      <c r="GYO16" s="723"/>
      <c r="GYP16" s="723"/>
      <c r="GYQ16" s="723"/>
      <c r="GYR16" s="723"/>
      <c r="GYS16" s="723"/>
      <c r="GYT16" s="723"/>
      <c r="GYU16" s="723"/>
      <c r="GYV16" s="723"/>
      <c r="GYW16" s="723"/>
      <c r="GYX16" s="723"/>
      <c r="GYY16" s="723"/>
      <c r="GYZ16" s="723"/>
      <c r="GZA16" s="723"/>
      <c r="GZB16" s="723"/>
      <c r="GZC16" s="723"/>
      <c r="GZD16" s="723"/>
      <c r="GZE16" s="723"/>
      <c r="GZF16" s="723"/>
      <c r="GZG16" s="723"/>
      <c r="GZH16" s="723"/>
      <c r="GZI16" s="723"/>
      <c r="GZJ16" s="723"/>
      <c r="GZK16" s="723"/>
      <c r="GZL16" s="723"/>
      <c r="GZM16" s="723"/>
      <c r="GZN16" s="723"/>
      <c r="GZO16" s="723"/>
      <c r="GZP16" s="723"/>
      <c r="GZQ16" s="723"/>
      <c r="GZR16" s="723"/>
      <c r="GZS16" s="723"/>
      <c r="GZT16" s="723"/>
      <c r="GZU16" s="723"/>
      <c r="GZV16" s="723"/>
      <c r="GZW16" s="723"/>
      <c r="GZX16" s="723"/>
      <c r="GZY16" s="723"/>
      <c r="GZZ16" s="723"/>
      <c r="HAA16" s="723"/>
      <c r="HAB16" s="723"/>
      <c r="HAC16" s="723"/>
      <c r="HAD16" s="723"/>
      <c r="HAE16" s="723"/>
      <c r="HAF16" s="723"/>
      <c r="HAG16" s="723"/>
      <c r="HAH16" s="723"/>
      <c r="HAI16" s="723"/>
      <c r="HAJ16" s="723"/>
      <c r="HAK16" s="723"/>
      <c r="HAL16" s="723"/>
      <c r="HAM16" s="723"/>
      <c r="HAN16" s="723"/>
      <c r="HAO16" s="723"/>
      <c r="HAP16" s="723"/>
      <c r="HAQ16" s="723"/>
      <c r="HAR16" s="723"/>
      <c r="HAS16" s="723"/>
      <c r="HAT16" s="723"/>
      <c r="HAU16" s="723"/>
      <c r="HAV16" s="723"/>
      <c r="HAW16" s="723"/>
      <c r="HAX16" s="723"/>
      <c r="HAY16" s="723"/>
      <c r="HAZ16" s="723"/>
      <c r="HBA16" s="723"/>
      <c r="HBB16" s="723"/>
      <c r="HBC16" s="723"/>
      <c r="HBD16" s="723"/>
      <c r="HBE16" s="723"/>
      <c r="HBF16" s="723"/>
      <c r="HBG16" s="723"/>
      <c r="HBH16" s="723"/>
      <c r="HBI16" s="723"/>
      <c r="HBJ16" s="723"/>
      <c r="HBK16" s="723"/>
      <c r="HBL16" s="723"/>
      <c r="HBM16" s="723"/>
      <c r="HBN16" s="723"/>
      <c r="HBO16" s="723"/>
      <c r="HBP16" s="723"/>
      <c r="HBQ16" s="723"/>
      <c r="HBR16" s="723"/>
      <c r="HBS16" s="723"/>
      <c r="HBT16" s="723"/>
      <c r="HBU16" s="723"/>
      <c r="HBV16" s="723"/>
      <c r="HBW16" s="723"/>
      <c r="HBX16" s="723"/>
      <c r="HBY16" s="723"/>
      <c r="HBZ16" s="723"/>
      <c r="HCA16" s="723"/>
      <c r="HCB16" s="723"/>
      <c r="HCC16" s="723"/>
      <c r="HCD16" s="723"/>
      <c r="HCE16" s="723"/>
      <c r="HCF16" s="723"/>
      <c r="HCG16" s="723"/>
      <c r="HCH16" s="723"/>
      <c r="HCI16" s="723"/>
      <c r="HCJ16" s="723"/>
      <c r="HCK16" s="723"/>
      <c r="HCL16" s="723"/>
      <c r="HCM16" s="723"/>
      <c r="HCN16" s="723"/>
      <c r="HCO16" s="723"/>
      <c r="HCP16" s="723"/>
      <c r="HCQ16" s="723"/>
      <c r="HCR16" s="723"/>
      <c r="HCS16" s="723"/>
      <c r="HCT16" s="723"/>
      <c r="HCU16" s="723"/>
      <c r="HCV16" s="723"/>
      <c r="HCW16" s="723"/>
      <c r="HCX16" s="723"/>
      <c r="HCY16" s="723"/>
      <c r="HCZ16" s="723"/>
      <c r="HDA16" s="723"/>
      <c r="HDB16" s="723"/>
      <c r="HDC16" s="723"/>
      <c r="HDD16" s="723"/>
      <c r="HDE16" s="723"/>
      <c r="HDF16" s="723"/>
      <c r="HDG16" s="723"/>
      <c r="HDH16" s="723"/>
      <c r="HDI16" s="723"/>
      <c r="HDJ16" s="723"/>
      <c r="HDK16" s="723"/>
      <c r="HDL16" s="723"/>
      <c r="HDM16" s="723"/>
      <c r="HDN16" s="723"/>
      <c r="HDO16" s="723"/>
      <c r="HDP16" s="723"/>
      <c r="HDQ16" s="723"/>
      <c r="HDR16" s="723"/>
      <c r="HDS16" s="723"/>
      <c r="HDT16" s="723"/>
      <c r="HDU16" s="723"/>
      <c r="HDV16" s="723"/>
      <c r="HDW16" s="723"/>
      <c r="HDX16" s="723"/>
      <c r="HDY16" s="723"/>
      <c r="HDZ16" s="723"/>
      <c r="HEA16" s="723"/>
      <c r="HEB16" s="723"/>
      <c r="HEC16" s="723"/>
      <c r="HED16" s="723"/>
      <c r="HEE16" s="723"/>
      <c r="HEF16" s="723"/>
      <c r="HEG16" s="723"/>
      <c r="HEH16" s="723"/>
      <c r="HEI16" s="723"/>
      <c r="HEJ16" s="723"/>
      <c r="HEK16" s="723"/>
      <c r="HEL16" s="723"/>
      <c r="HEM16" s="723"/>
      <c r="HEN16" s="723"/>
      <c r="HEO16" s="723"/>
      <c r="HEP16" s="723"/>
      <c r="HEQ16" s="723"/>
      <c r="HER16" s="723"/>
      <c r="HES16" s="723"/>
      <c r="HET16" s="723"/>
      <c r="HEU16" s="723"/>
      <c r="HEV16" s="723"/>
      <c r="HEW16" s="723"/>
      <c r="HEX16" s="723"/>
      <c r="HEY16" s="723"/>
      <c r="HEZ16" s="723"/>
      <c r="HFA16" s="723"/>
      <c r="HFB16" s="723"/>
      <c r="HFC16" s="723"/>
      <c r="HFD16" s="723"/>
      <c r="HFE16" s="723"/>
      <c r="HFF16" s="723"/>
      <c r="HFG16" s="723"/>
      <c r="HFH16" s="723"/>
      <c r="HFI16" s="723"/>
      <c r="HFJ16" s="723"/>
      <c r="HFK16" s="723"/>
      <c r="HFL16" s="723"/>
      <c r="HFM16" s="723"/>
      <c r="HFN16" s="723"/>
      <c r="HFO16" s="723"/>
      <c r="HFP16" s="723"/>
      <c r="HFQ16" s="723"/>
      <c r="HFR16" s="723"/>
      <c r="HFS16" s="723"/>
      <c r="HFT16" s="723"/>
      <c r="HFU16" s="723"/>
      <c r="HFV16" s="723"/>
      <c r="HFW16" s="723"/>
      <c r="HFX16" s="723"/>
      <c r="HFY16" s="723"/>
      <c r="HFZ16" s="723"/>
      <c r="HGA16" s="723"/>
      <c r="HGB16" s="723"/>
      <c r="HGC16" s="723"/>
      <c r="HGD16" s="723"/>
      <c r="HGE16" s="723"/>
      <c r="HGF16" s="723"/>
      <c r="HGG16" s="723"/>
      <c r="HGH16" s="723"/>
      <c r="HGI16" s="723"/>
      <c r="HGJ16" s="723"/>
      <c r="HGK16" s="723"/>
      <c r="HGL16" s="723"/>
      <c r="HGM16" s="723"/>
      <c r="HGN16" s="723"/>
      <c r="HGO16" s="723"/>
      <c r="HGP16" s="723"/>
      <c r="HGQ16" s="723"/>
      <c r="HGR16" s="723"/>
      <c r="HGS16" s="723"/>
      <c r="HGT16" s="723"/>
      <c r="HGU16" s="723"/>
      <c r="HGV16" s="723"/>
      <c r="HGW16" s="723"/>
      <c r="HGX16" s="723"/>
      <c r="HGY16" s="723"/>
      <c r="HGZ16" s="723"/>
      <c r="HHA16" s="723"/>
      <c r="HHB16" s="723"/>
      <c r="HHC16" s="723"/>
      <c r="HHD16" s="723"/>
      <c r="HHE16" s="723"/>
      <c r="HHF16" s="723"/>
      <c r="HHG16" s="723"/>
      <c r="HHH16" s="723"/>
      <c r="HHI16" s="723"/>
      <c r="HHJ16" s="723"/>
      <c r="HHK16" s="723"/>
      <c r="HHL16" s="723"/>
      <c r="HHM16" s="723"/>
      <c r="HHN16" s="723"/>
      <c r="HHO16" s="723"/>
      <c r="HHP16" s="723"/>
      <c r="HHQ16" s="723"/>
      <c r="HHR16" s="723"/>
      <c r="HHS16" s="723"/>
      <c r="HHT16" s="723"/>
      <c r="HHU16" s="723"/>
      <c r="HHV16" s="723"/>
      <c r="HHW16" s="723"/>
      <c r="HHX16" s="723"/>
      <c r="HHY16" s="723"/>
      <c r="HHZ16" s="723"/>
      <c r="HIA16" s="723"/>
      <c r="HIB16" s="723"/>
      <c r="HIC16" s="723"/>
      <c r="HID16" s="723"/>
      <c r="HIE16" s="723"/>
      <c r="HIF16" s="723"/>
      <c r="HIG16" s="723"/>
      <c r="HIH16" s="723"/>
      <c r="HII16" s="723"/>
      <c r="HIJ16" s="723"/>
      <c r="HIK16" s="723"/>
      <c r="HIL16" s="723"/>
      <c r="HIM16" s="723"/>
      <c r="HIN16" s="723"/>
      <c r="HIO16" s="723"/>
      <c r="HIP16" s="723"/>
      <c r="HIQ16" s="723"/>
      <c r="HIR16" s="723"/>
      <c r="HIS16" s="723"/>
      <c r="HIT16" s="723"/>
      <c r="HIU16" s="723"/>
      <c r="HIV16" s="723"/>
      <c r="HIW16" s="723"/>
      <c r="HIX16" s="723"/>
      <c r="HIY16" s="723"/>
      <c r="HIZ16" s="723"/>
      <c r="HJA16" s="723"/>
      <c r="HJB16" s="723"/>
      <c r="HJC16" s="723"/>
      <c r="HJD16" s="723"/>
      <c r="HJE16" s="723"/>
      <c r="HJF16" s="723"/>
      <c r="HJG16" s="723"/>
      <c r="HJH16" s="723"/>
      <c r="HJI16" s="723"/>
      <c r="HJJ16" s="723"/>
      <c r="HJK16" s="723"/>
      <c r="HJL16" s="723"/>
      <c r="HJM16" s="723"/>
      <c r="HJN16" s="723"/>
      <c r="HJO16" s="723"/>
      <c r="HJP16" s="723"/>
      <c r="HJQ16" s="723"/>
      <c r="HJR16" s="723"/>
      <c r="HJS16" s="723"/>
      <c r="HJT16" s="723"/>
      <c r="HJU16" s="723"/>
      <c r="HJV16" s="723"/>
      <c r="HJW16" s="723"/>
      <c r="HJX16" s="723"/>
      <c r="HJY16" s="723"/>
      <c r="HJZ16" s="723"/>
      <c r="HKA16" s="723"/>
      <c r="HKB16" s="723"/>
      <c r="HKC16" s="723"/>
      <c r="HKD16" s="723"/>
      <c r="HKE16" s="723"/>
      <c r="HKF16" s="723"/>
      <c r="HKG16" s="723"/>
      <c r="HKH16" s="723"/>
      <c r="HKI16" s="723"/>
      <c r="HKJ16" s="723"/>
      <c r="HKK16" s="723"/>
      <c r="HKL16" s="723"/>
      <c r="HKM16" s="723"/>
      <c r="HKN16" s="723"/>
      <c r="HKO16" s="723"/>
      <c r="HKP16" s="723"/>
      <c r="HKQ16" s="723"/>
      <c r="HKR16" s="723"/>
      <c r="HKS16" s="723"/>
      <c r="HKT16" s="723"/>
      <c r="HKU16" s="723"/>
      <c r="HKV16" s="723"/>
      <c r="HKW16" s="723"/>
      <c r="HKX16" s="723"/>
      <c r="HKY16" s="723"/>
      <c r="HKZ16" s="723"/>
      <c r="HLA16" s="723"/>
      <c r="HLB16" s="723"/>
      <c r="HLC16" s="723"/>
      <c r="HLD16" s="723"/>
      <c r="HLE16" s="723"/>
      <c r="HLF16" s="723"/>
      <c r="HLG16" s="723"/>
      <c r="HLH16" s="723"/>
      <c r="HLI16" s="723"/>
      <c r="HLJ16" s="723"/>
      <c r="HLK16" s="723"/>
      <c r="HLL16" s="723"/>
      <c r="HLM16" s="723"/>
      <c r="HLN16" s="723"/>
      <c r="HLO16" s="723"/>
      <c r="HLP16" s="723"/>
      <c r="HLQ16" s="723"/>
      <c r="HLR16" s="723"/>
      <c r="HLS16" s="723"/>
      <c r="HLT16" s="723"/>
      <c r="HLU16" s="723"/>
      <c r="HLV16" s="723"/>
      <c r="HLW16" s="723"/>
      <c r="HLX16" s="723"/>
      <c r="HLY16" s="723"/>
      <c r="HLZ16" s="723"/>
      <c r="HMA16" s="723"/>
      <c r="HMB16" s="723"/>
      <c r="HMC16" s="723"/>
      <c r="HMD16" s="723"/>
      <c r="HME16" s="723"/>
      <c r="HMF16" s="723"/>
      <c r="HMG16" s="723"/>
      <c r="HMH16" s="723"/>
      <c r="HMI16" s="723"/>
      <c r="HMJ16" s="723"/>
      <c r="HMK16" s="723"/>
      <c r="HML16" s="723"/>
      <c r="HMM16" s="723"/>
      <c r="HMN16" s="723"/>
      <c r="HMO16" s="723"/>
      <c r="HMP16" s="723"/>
      <c r="HMQ16" s="723"/>
      <c r="HMR16" s="723"/>
      <c r="HMS16" s="723"/>
      <c r="HMT16" s="723"/>
      <c r="HMU16" s="723"/>
      <c r="HMV16" s="723"/>
      <c r="HMW16" s="723"/>
      <c r="HMX16" s="723"/>
      <c r="HMY16" s="723"/>
      <c r="HMZ16" s="723"/>
      <c r="HNA16" s="723"/>
      <c r="HNB16" s="723"/>
      <c r="HNC16" s="723"/>
      <c r="HND16" s="723"/>
      <c r="HNE16" s="723"/>
      <c r="HNF16" s="723"/>
      <c r="HNG16" s="723"/>
      <c r="HNH16" s="723"/>
      <c r="HNI16" s="723"/>
      <c r="HNJ16" s="723"/>
      <c r="HNK16" s="723"/>
      <c r="HNL16" s="723"/>
      <c r="HNM16" s="723"/>
      <c r="HNN16" s="723"/>
      <c r="HNO16" s="723"/>
      <c r="HNP16" s="723"/>
      <c r="HNQ16" s="723"/>
      <c r="HNR16" s="723"/>
      <c r="HNS16" s="723"/>
      <c r="HNT16" s="723"/>
      <c r="HNU16" s="723"/>
      <c r="HNV16" s="723"/>
      <c r="HNW16" s="723"/>
      <c r="HNX16" s="723"/>
      <c r="HNY16" s="723"/>
      <c r="HNZ16" s="723"/>
      <c r="HOA16" s="723"/>
      <c r="HOB16" s="723"/>
      <c r="HOC16" s="723"/>
      <c r="HOD16" s="723"/>
      <c r="HOE16" s="723"/>
      <c r="HOF16" s="723"/>
      <c r="HOG16" s="723"/>
      <c r="HOH16" s="723"/>
      <c r="HOI16" s="723"/>
      <c r="HOJ16" s="723"/>
      <c r="HOK16" s="723"/>
      <c r="HOL16" s="723"/>
      <c r="HOM16" s="723"/>
      <c r="HON16" s="723"/>
      <c r="HOO16" s="723"/>
      <c r="HOP16" s="723"/>
      <c r="HOQ16" s="723"/>
      <c r="HOR16" s="723"/>
      <c r="HOS16" s="723"/>
      <c r="HOT16" s="723"/>
      <c r="HOU16" s="723"/>
      <c r="HOV16" s="723"/>
      <c r="HOW16" s="723"/>
      <c r="HOX16" s="723"/>
      <c r="HOY16" s="723"/>
      <c r="HOZ16" s="723"/>
      <c r="HPA16" s="723"/>
      <c r="HPB16" s="723"/>
      <c r="HPC16" s="723"/>
      <c r="HPD16" s="723"/>
      <c r="HPE16" s="723"/>
      <c r="HPF16" s="723"/>
      <c r="HPG16" s="723"/>
      <c r="HPH16" s="723"/>
      <c r="HPI16" s="723"/>
      <c r="HPJ16" s="723"/>
      <c r="HPK16" s="723"/>
      <c r="HPL16" s="723"/>
      <c r="HPM16" s="723"/>
      <c r="HPN16" s="723"/>
      <c r="HPO16" s="723"/>
      <c r="HPP16" s="723"/>
      <c r="HPQ16" s="723"/>
      <c r="HPR16" s="723"/>
      <c r="HPS16" s="723"/>
      <c r="HPT16" s="723"/>
      <c r="HPU16" s="723"/>
      <c r="HPV16" s="723"/>
      <c r="HPW16" s="723"/>
      <c r="HPX16" s="723"/>
      <c r="HPY16" s="723"/>
      <c r="HPZ16" s="723"/>
      <c r="HQA16" s="723"/>
      <c r="HQB16" s="723"/>
      <c r="HQC16" s="723"/>
      <c r="HQD16" s="723"/>
      <c r="HQE16" s="723"/>
      <c r="HQF16" s="723"/>
      <c r="HQG16" s="723"/>
      <c r="HQH16" s="723"/>
      <c r="HQI16" s="723"/>
      <c r="HQJ16" s="723"/>
      <c r="HQK16" s="723"/>
      <c r="HQL16" s="723"/>
      <c r="HQM16" s="723"/>
      <c r="HQN16" s="723"/>
      <c r="HQO16" s="723"/>
      <c r="HQP16" s="723"/>
      <c r="HQQ16" s="723"/>
      <c r="HQR16" s="723"/>
      <c r="HQS16" s="723"/>
      <c r="HQT16" s="723"/>
      <c r="HQU16" s="723"/>
      <c r="HQV16" s="723"/>
      <c r="HQW16" s="723"/>
      <c r="HQX16" s="723"/>
      <c r="HQY16" s="723"/>
      <c r="HQZ16" s="723"/>
      <c r="HRA16" s="723"/>
      <c r="HRB16" s="723"/>
      <c r="HRC16" s="723"/>
      <c r="HRD16" s="723"/>
      <c r="HRE16" s="723"/>
      <c r="HRF16" s="723"/>
      <c r="HRG16" s="723"/>
      <c r="HRH16" s="723"/>
      <c r="HRI16" s="723"/>
      <c r="HRJ16" s="723"/>
      <c r="HRK16" s="723"/>
      <c r="HRL16" s="723"/>
      <c r="HRM16" s="723"/>
      <c r="HRN16" s="723"/>
      <c r="HRO16" s="723"/>
      <c r="HRP16" s="723"/>
      <c r="HRQ16" s="723"/>
      <c r="HRR16" s="723"/>
      <c r="HRS16" s="723"/>
      <c r="HRT16" s="723"/>
      <c r="HRU16" s="723"/>
      <c r="HRV16" s="723"/>
      <c r="HRW16" s="723"/>
      <c r="HRX16" s="723"/>
      <c r="HRY16" s="723"/>
      <c r="HRZ16" s="723"/>
      <c r="HSA16" s="723"/>
      <c r="HSB16" s="723"/>
      <c r="HSC16" s="723"/>
      <c r="HSD16" s="723"/>
      <c r="HSE16" s="723"/>
      <c r="HSF16" s="723"/>
      <c r="HSG16" s="723"/>
      <c r="HSH16" s="723"/>
      <c r="HSI16" s="723"/>
      <c r="HSJ16" s="723"/>
      <c r="HSK16" s="723"/>
      <c r="HSL16" s="723"/>
      <c r="HSM16" s="723"/>
      <c r="HSN16" s="723"/>
      <c r="HSO16" s="723"/>
      <c r="HSP16" s="723"/>
      <c r="HSQ16" s="723"/>
      <c r="HSR16" s="723"/>
      <c r="HSS16" s="723"/>
      <c r="HST16" s="723"/>
      <c r="HSU16" s="723"/>
      <c r="HSV16" s="723"/>
      <c r="HSW16" s="723"/>
      <c r="HSX16" s="723"/>
      <c r="HSY16" s="723"/>
      <c r="HSZ16" s="723"/>
      <c r="HTA16" s="723"/>
      <c r="HTB16" s="723"/>
      <c r="HTC16" s="723"/>
      <c r="HTD16" s="723"/>
      <c r="HTE16" s="723"/>
      <c r="HTF16" s="723"/>
      <c r="HTG16" s="723"/>
      <c r="HTH16" s="723"/>
      <c r="HTI16" s="723"/>
      <c r="HTJ16" s="723"/>
      <c r="HTK16" s="723"/>
      <c r="HTL16" s="723"/>
      <c r="HTM16" s="723"/>
      <c r="HTN16" s="723"/>
      <c r="HTO16" s="723"/>
      <c r="HTP16" s="723"/>
      <c r="HTQ16" s="723"/>
      <c r="HTR16" s="723"/>
      <c r="HTS16" s="723"/>
      <c r="HTT16" s="723"/>
      <c r="HTU16" s="723"/>
      <c r="HTV16" s="723"/>
      <c r="HTW16" s="723"/>
      <c r="HTX16" s="723"/>
      <c r="HTY16" s="723"/>
      <c r="HTZ16" s="723"/>
      <c r="HUA16" s="723"/>
      <c r="HUB16" s="723"/>
      <c r="HUC16" s="723"/>
      <c r="HUD16" s="723"/>
      <c r="HUE16" s="723"/>
      <c r="HUF16" s="723"/>
      <c r="HUG16" s="723"/>
      <c r="HUH16" s="723"/>
      <c r="HUI16" s="723"/>
      <c r="HUJ16" s="723"/>
      <c r="HUK16" s="723"/>
      <c r="HUL16" s="723"/>
      <c r="HUM16" s="723"/>
      <c r="HUN16" s="723"/>
      <c r="HUO16" s="723"/>
      <c r="HUP16" s="723"/>
      <c r="HUQ16" s="723"/>
      <c r="HUR16" s="723"/>
      <c r="HUS16" s="723"/>
      <c r="HUT16" s="723"/>
      <c r="HUU16" s="723"/>
      <c r="HUV16" s="723"/>
      <c r="HUW16" s="723"/>
      <c r="HUX16" s="723"/>
      <c r="HUY16" s="723"/>
      <c r="HUZ16" s="723"/>
      <c r="HVA16" s="723"/>
      <c r="HVB16" s="723"/>
      <c r="HVC16" s="723"/>
      <c r="HVD16" s="723"/>
      <c r="HVE16" s="723"/>
      <c r="HVF16" s="723"/>
      <c r="HVG16" s="723"/>
      <c r="HVH16" s="723"/>
      <c r="HVI16" s="723"/>
      <c r="HVJ16" s="723"/>
      <c r="HVK16" s="723"/>
      <c r="HVL16" s="723"/>
      <c r="HVM16" s="723"/>
      <c r="HVN16" s="723"/>
      <c r="HVO16" s="723"/>
      <c r="HVP16" s="723"/>
      <c r="HVQ16" s="723"/>
      <c r="HVR16" s="723"/>
      <c r="HVS16" s="723"/>
      <c r="HVT16" s="723"/>
      <c r="HVU16" s="723"/>
      <c r="HVV16" s="723"/>
      <c r="HVW16" s="723"/>
      <c r="HVX16" s="723"/>
      <c r="HVY16" s="723"/>
      <c r="HVZ16" s="723"/>
      <c r="HWA16" s="723"/>
      <c r="HWB16" s="723"/>
      <c r="HWC16" s="723"/>
      <c r="HWD16" s="723"/>
      <c r="HWE16" s="723"/>
      <c r="HWF16" s="723"/>
      <c r="HWG16" s="723"/>
      <c r="HWH16" s="723"/>
      <c r="HWI16" s="723"/>
      <c r="HWJ16" s="723"/>
      <c r="HWK16" s="723"/>
      <c r="HWL16" s="723"/>
      <c r="HWM16" s="723"/>
      <c r="HWN16" s="723"/>
      <c r="HWO16" s="723"/>
      <c r="HWP16" s="723"/>
      <c r="HWQ16" s="723"/>
      <c r="HWR16" s="723"/>
      <c r="HWS16" s="723"/>
      <c r="HWT16" s="723"/>
      <c r="HWU16" s="723"/>
      <c r="HWV16" s="723"/>
      <c r="HWW16" s="723"/>
      <c r="HWX16" s="723"/>
      <c r="HWY16" s="723"/>
      <c r="HWZ16" s="723"/>
      <c r="HXA16" s="723"/>
      <c r="HXB16" s="723"/>
      <c r="HXC16" s="723"/>
      <c r="HXD16" s="723"/>
      <c r="HXE16" s="723"/>
      <c r="HXF16" s="723"/>
      <c r="HXG16" s="723"/>
      <c r="HXH16" s="723"/>
      <c r="HXI16" s="723"/>
      <c r="HXJ16" s="723"/>
      <c r="HXK16" s="723"/>
      <c r="HXL16" s="723"/>
      <c r="HXM16" s="723"/>
      <c r="HXN16" s="723"/>
      <c r="HXO16" s="723"/>
      <c r="HXP16" s="723"/>
      <c r="HXQ16" s="723"/>
      <c r="HXR16" s="723"/>
      <c r="HXS16" s="723"/>
      <c r="HXT16" s="723"/>
      <c r="HXU16" s="723"/>
      <c r="HXV16" s="723"/>
      <c r="HXW16" s="723"/>
      <c r="HXX16" s="723"/>
      <c r="HXY16" s="723"/>
      <c r="HXZ16" s="723"/>
      <c r="HYA16" s="723"/>
      <c r="HYB16" s="723"/>
      <c r="HYC16" s="723"/>
      <c r="HYD16" s="723"/>
      <c r="HYE16" s="723"/>
      <c r="HYF16" s="723"/>
      <c r="HYG16" s="723"/>
      <c r="HYH16" s="723"/>
      <c r="HYI16" s="723"/>
      <c r="HYJ16" s="723"/>
      <c r="HYK16" s="723"/>
      <c r="HYL16" s="723"/>
      <c r="HYM16" s="723"/>
      <c r="HYN16" s="723"/>
      <c r="HYO16" s="723"/>
      <c r="HYP16" s="723"/>
      <c r="HYQ16" s="723"/>
      <c r="HYR16" s="723"/>
      <c r="HYS16" s="723"/>
      <c r="HYT16" s="723"/>
      <c r="HYU16" s="723"/>
      <c r="HYV16" s="723"/>
      <c r="HYW16" s="723"/>
      <c r="HYX16" s="723"/>
      <c r="HYY16" s="723"/>
      <c r="HYZ16" s="723"/>
      <c r="HZA16" s="723"/>
      <c r="HZB16" s="723"/>
      <c r="HZC16" s="723"/>
      <c r="HZD16" s="723"/>
      <c r="HZE16" s="723"/>
      <c r="HZF16" s="723"/>
      <c r="HZG16" s="723"/>
      <c r="HZH16" s="723"/>
      <c r="HZI16" s="723"/>
      <c r="HZJ16" s="723"/>
      <c r="HZK16" s="723"/>
      <c r="HZL16" s="723"/>
      <c r="HZM16" s="723"/>
      <c r="HZN16" s="723"/>
      <c r="HZO16" s="723"/>
      <c r="HZP16" s="723"/>
      <c r="HZQ16" s="723"/>
      <c r="HZR16" s="723"/>
      <c r="HZS16" s="723"/>
      <c r="HZT16" s="723"/>
      <c r="HZU16" s="723"/>
      <c r="HZV16" s="723"/>
      <c r="HZW16" s="723"/>
      <c r="HZX16" s="723"/>
      <c r="HZY16" s="723"/>
      <c r="HZZ16" s="723"/>
      <c r="IAA16" s="723"/>
      <c r="IAB16" s="723"/>
      <c r="IAC16" s="723"/>
      <c r="IAD16" s="723"/>
      <c r="IAE16" s="723"/>
      <c r="IAF16" s="723"/>
      <c r="IAG16" s="723"/>
      <c r="IAH16" s="723"/>
      <c r="IAI16" s="723"/>
      <c r="IAJ16" s="723"/>
      <c r="IAK16" s="723"/>
      <c r="IAL16" s="723"/>
      <c r="IAM16" s="723"/>
      <c r="IAN16" s="723"/>
      <c r="IAO16" s="723"/>
      <c r="IAP16" s="723"/>
      <c r="IAQ16" s="723"/>
      <c r="IAR16" s="723"/>
      <c r="IAS16" s="723"/>
      <c r="IAT16" s="723"/>
      <c r="IAU16" s="723"/>
      <c r="IAV16" s="723"/>
      <c r="IAW16" s="723"/>
      <c r="IAX16" s="723"/>
      <c r="IAY16" s="723"/>
      <c r="IAZ16" s="723"/>
      <c r="IBA16" s="723"/>
      <c r="IBB16" s="723"/>
      <c r="IBC16" s="723"/>
      <c r="IBD16" s="723"/>
      <c r="IBE16" s="723"/>
      <c r="IBF16" s="723"/>
      <c r="IBG16" s="723"/>
      <c r="IBH16" s="723"/>
      <c r="IBI16" s="723"/>
      <c r="IBJ16" s="723"/>
      <c r="IBK16" s="723"/>
      <c r="IBL16" s="723"/>
      <c r="IBM16" s="723"/>
      <c r="IBN16" s="723"/>
      <c r="IBO16" s="723"/>
      <c r="IBP16" s="723"/>
      <c r="IBQ16" s="723"/>
      <c r="IBR16" s="723"/>
      <c r="IBS16" s="723"/>
      <c r="IBT16" s="723"/>
      <c r="IBU16" s="723"/>
      <c r="IBV16" s="723"/>
      <c r="IBW16" s="723"/>
      <c r="IBX16" s="723"/>
      <c r="IBY16" s="723"/>
      <c r="IBZ16" s="723"/>
      <c r="ICA16" s="723"/>
      <c r="ICB16" s="723"/>
      <c r="ICC16" s="723"/>
      <c r="ICD16" s="723"/>
      <c r="ICE16" s="723"/>
      <c r="ICF16" s="723"/>
      <c r="ICG16" s="723"/>
      <c r="ICH16" s="723"/>
      <c r="ICI16" s="723"/>
      <c r="ICJ16" s="723"/>
      <c r="ICK16" s="723"/>
      <c r="ICL16" s="723"/>
      <c r="ICM16" s="723"/>
      <c r="ICN16" s="723"/>
      <c r="ICO16" s="723"/>
      <c r="ICP16" s="723"/>
      <c r="ICQ16" s="723"/>
      <c r="ICR16" s="723"/>
      <c r="ICS16" s="723"/>
      <c r="ICT16" s="723"/>
      <c r="ICU16" s="723"/>
      <c r="ICV16" s="723"/>
      <c r="ICW16" s="723"/>
      <c r="ICX16" s="723"/>
      <c r="ICY16" s="723"/>
      <c r="ICZ16" s="723"/>
      <c r="IDA16" s="723"/>
      <c r="IDB16" s="723"/>
      <c r="IDC16" s="723"/>
      <c r="IDD16" s="723"/>
      <c r="IDE16" s="723"/>
      <c r="IDF16" s="723"/>
      <c r="IDG16" s="723"/>
      <c r="IDH16" s="723"/>
      <c r="IDI16" s="723"/>
      <c r="IDJ16" s="723"/>
      <c r="IDK16" s="723"/>
      <c r="IDL16" s="723"/>
      <c r="IDM16" s="723"/>
      <c r="IDN16" s="723"/>
      <c r="IDO16" s="723"/>
      <c r="IDP16" s="723"/>
      <c r="IDQ16" s="723"/>
      <c r="IDR16" s="723"/>
      <c r="IDS16" s="723"/>
      <c r="IDT16" s="723"/>
      <c r="IDU16" s="723"/>
      <c r="IDV16" s="723"/>
      <c r="IDW16" s="723"/>
      <c r="IDX16" s="723"/>
      <c r="IDY16" s="723"/>
      <c r="IDZ16" s="723"/>
      <c r="IEA16" s="723"/>
      <c r="IEB16" s="723"/>
      <c r="IEC16" s="723"/>
      <c r="IED16" s="723"/>
      <c r="IEE16" s="723"/>
      <c r="IEF16" s="723"/>
      <c r="IEG16" s="723"/>
      <c r="IEH16" s="723"/>
      <c r="IEI16" s="723"/>
      <c r="IEJ16" s="723"/>
      <c r="IEK16" s="723"/>
      <c r="IEL16" s="723"/>
      <c r="IEM16" s="723"/>
      <c r="IEN16" s="723"/>
      <c r="IEO16" s="723"/>
      <c r="IEP16" s="723"/>
      <c r="IEQ16" s="723"/>
      <c r="IER16" s="723"/>
      <c r="IES16" s="723"/>
      <c r="IET16" s="723"/>
      <c r="IEU16" s="723"/>
      <c r="IEV16" s="723"/>
      <c r="IEW16" s="723"/>
      <c r="IEX16" s="723"/>
      <c r="IEY16" s="723"/>
      <c r="IEZ16" s="723"/>
      <c r="IFA16" s="723"/>
      <c r="IFB16" s="723"/>
      <c r="IFC16" s="723"/>
      <c r="IFD16" s="723"/>
      <c r="IFE16" s="723"/>
      <c r="IFF16" s="723"/>
      <c r="IFG16" s="723"/>
      <c r="IFH16" s="723"/>
      <c r="IFI16" s="723"/>
      <c r="IFJ16" s="723"/>
      <c r="IFK16" s="723"/>
      <c r="IFL16" s="723"/>
      <c r="IFM16" s="723"/>
      <c r="IFN16" s="723"/>
      <c r="IFO16" s="723"/>
      <c r="IFP16" s="723"/>
      <c r="IFQ16" s="723"/>
      <c r="IFR16" s="723"/>
      <c r="IFS16" s="723"/>
      <c r="IFT16" s="723"/>
      <c r="IFU16" s="723"/>
      <c r="IFV16" s="723"/>
      <c r="IFW16" s="723"/>
      <c r="IFX16" s="723"/>
      <c r="IFY16" s="723"/>
      <c r="IFZ16" s="723"/>
      <c r="IGA16" s="723"/>
      <c r="IGB16" s="723"/>
      <c r="IGC16" s="723"/>
      <c r="IGD16" s="723"/>
      <c r="IGE16" s="723"/>
      <c r="IGF16" s="723"/>
      <c r="IGG16" s="723"/>
      <c r="IGH16" s="723"/>
      <c r="IGI16" s="723"/>
      <c r="IGJ16" s="723"/>
      <c r="IGK16" s="723"/>
      <c r="IGL16" s="723"/>
      <c r="IGM16" s="723"/>
      <c r="IGN16" s="723"/>
      <c r="IGO16" s="723"/>
      <c r="IGP16" s="723"/>
      <c r="IGQ16" s="723"/>
      <c r="IGR16" s="723"/>
      <c r="IGS16" s="723"/>
      <c r="IGT16" s="723"/>
      <c r="IGU16" s="723"/>
      <c r="IGV16" s="723"/>
      <c r="IGW16" s="723"/>
      <c r="IGX16" s="723"/>
      <c r="IGY16" s="723"/>
      <c r="IGZ16" s="723"/>
      <c r="IHA16" s="723"/>
      <c r="IHB16" s="723"/>
      <c r="IHC16" s="723"/>
      <c r="IHD16" s="723"/>
      <c r="IHE16" s="723"/>
      <c r="IHF16" s="723"/>
      <c r="IHG16" s="723"/>
      <c r="IHH16" s="723"/>
      <c r="IHI16" s="723"/>
      <c r="IHJ16" s="723"/>
      <c r="IHK16" s="723"/>
      <c r="IHL16" s="723"/>
      <c r="IHM16" s="723"/>
      <c r="IHN16" s="723"/>
      <c r="IHO16" s="723"/>
      <c r="IHP16" s="723"/>
      <c r="IHQ16" s="723"/>
      <c r="IHR16" s="723"/>
      <c r="IHS16" s="723"/>
      <c r="IHT16" s="723"/>
      <c r="IHU16" s="723"/>
      <c r="IHV16" s="723"/>
      <c r="IHW16" s="723"/>
      <c r="IHX16" s="723"/>
      <c r="IHY16" s="723"/>
      <c r="IHZ16" s="723"/>
      <c r="IIA16" s="723"/>
      <c r="IIB16" s="723"/>
      <c r="IIC16" s="723"/>
      <c r="IID16" s="723"/>
      <c r="IIE16" s="723"/>
      <c r="IIF16" s="723"/>
      <c r="IIG16" s="723"/>
      <c r="IIH16" s="723"/>
      <c r="III16" s="723"/>
      <c r="IIJ16" s="723"/>
      <c r="IIK16" s="723"/>
      <c r="IIL16" s="723"/>
      <c r="IIM16" s="723"/>
      <c r="IIN16" s="723"/>
      <c r="IIO16" s="723"/>
      <c r="IIP16" s="723"/>
      <c r="IIQ16" s="723"/>
      <c r="IIR16" s="723"/>
      <c r="IIS16" s="723"/>
      <c r="IIT16" s="723"/>
      <c r="IIU16" s="723"/>
      <c r="IIV16" s="723"/>
      <c r="IIW16" s="723"/>
      <c r="IIX16" s="723"/>
      <c r="IIY16" s="723"/>
      <c r="IIZ16" s="723"/>
      <c r="IJA16" s="723"/>
      <c r="IJB16" s="723"/>
      <c r="IJC16" s="723"/>
      <c r="IJD16" s="723"/>
      <c r="IJE16" s="723"/>
      <c r="IJF16" s="723"/>
      <c r="IJG16" s="723"/>
      <c r="IJH16" s="723"/>
      <c r="IJI16" s="723"/>
      <c r="IJJ16" s="723"/>
      <c r="IJK16" s="723"/>
      <c r="IJL16" s="723"/>
      <c r="IJM16" s="723"/>
      <c r="IJN16" s="723"/>
      <c r="IJO16" s="723"/>
      <c r="IJP16" s="723"/>
      <c r="IJQ16" s="723"/>
      <c r="IJR16" s="723"/>
      <c r="IJS16" s="723"/>
      <c r="IJT16" s="723"/>
      <c r="IJU16" s="723"/>
      <c r="IJV16" s="723"/>
      <c r="IJW16" s="723"/>
      <c r="IJX16" s="723"/>
      <c r="IJY16" s="723"/>
      <c r="IJZ16" s="723"/>
      <c r="IKA16" s="723"/>
      <c r="IKB16" s="723"/>
      <c r="IKC16" s="723"/>
      <c r="IKD16" s="723"/>
      <c r="IKE16" s="723"/>
      <c r="IKF16" s="723"/>
      <c r="IKG16" s="723"/>
      <c r="IKH16" s="723"/>
      <c r="IKI16" s="723"/>
      <c r="IKJ16" s="723"/>
      <c r="IKK16" s="723"/>
      <c r="IKL16" s="723"/>
      <c r="IKM16" s="723"/>
      <c r="IKN16" s="723"/>
      <c r="IKO16" s="723"/>
      <c r="IKP16" s="723"/>
      <c r="IKQ16" s="723"/>
      <c r="IKR16" s="723"/>
      <c r="IKS16" s="723"/>
      <c r="IKT16" s="723"/>
      <c r="IKU16" s="723"/>
      <c r="IKV16" s="723"/>
      <c r="IKW16" s="723"/>
      <c r="IKX16" s="723"/>
      <c r="IKY16" s="723"/>
      <c r="IKZ16" s="723"/>
      <c r="ILA16" s="723"/>
      <c r="ILB16" s="723"/>
      <c r="ILC16" s="723"/>
      <c r="ILD16" s="723"/>
      <c r="ILE16" s="723"/>
      <c r="ILF16" s="723"/>
      <c r="ILG16" s="723"/>
      <c r="ILH16" s="723"/>
      <c r="ILI16" s="723"/>
      <c r="ILJ16" s="723"/>
      <c r="ILK16" s="723"/>
      <c r="ILL16" s="723"/>
      <c r="ILM16" s="723"/>
      <c r="ILN16" s="723"/>
      <c r="ILO16" s="723"/>
      <c r="ILP16" s="723"/>
      <c r="ILQ16" s="723"/>
      <c r="ILR16" s="723"/>
      <c r="ILS16" s="723"/>
      <c r="ILT16" s="723"/>
      <c r="ILU16" s="723"/>
      <c r="ILV16" s="723"/>
      <c r="ILW16" s="723"/>
      <c r="ILX16" s="723"/>
      <c r="ILY16" s="723"/>
      <c r="ILZ16" s="723"/>
      <c r="IMA16" s="723"/>
      <c r="IMB16" s="723"/>
      <c r="IMC16" s="723"/>
      <c r="IMD16" s="723"/>
      <c r="IME16" s="723"/>
      <c r="IMF16" s="723"/>
      <c r="IMG16" s="723"/>
      <c r="IMH16" s="723"/>
      <c r="IMI16" s="723"/>
      <c r="IMJ16" s="723"/>
      <c r="IMK16" s="723"/>
      <c r="IML16" s="723"/>
      <c r="IMM16" s="723"/>
      <c r="IMN16" s="723"/>
      <c r="IMO16" s="723"/>
      <c r="IMP16" s="723"/>
      <c r="IMQ16" s="723"/>
      <c r="IMR16" s="723"/>
      <c r="IMS16" s="723"/>
      <c r="IMT16" s="723"/>
      <c r="IMU16" s="723"/>
      <c r="IMV16" s="723"/>
      <c r="IMW16" s="723"/>
      <c r="IMX16" s="723"/>
      <c r="IMY16" s="723"/>
      <c r="IMZ16" s="723"/>
      <c r="INA16" s="723"/>
      <c r="INB16" s="723"/>
      <c r="INC16" s="723"/>
      <c r="IND16" s="723"/>
      <c r="INE16" s="723"/>
      <c r="INF16" s="723"/>
      <c r="ING16" s="723"/>
      <c r="INH16" s="723"/>
      <c r="INI16" s="723"/>
      <c r="INJ16" s="723"/>
      <c r="INK16" s="723"/>
      <c r="INL16" s="723"/>
      <c r="INM16" s="723"/>
      <c r="INN16" s="723"/>
      <c r="INO16" s="723"/>
      <c r="INP16" s="723"/>
      <c r="INQ16" s="723"/>
      <c r="INR16" s="723"/>
      <c r="INS16" s="723"/>
      <c r="INT16" s="723"/>
      <c r="INU16" s="723"/>
      <c r="INV16" s="723"/>
      <c r="INW16" s="723"/>
      <c r="INX16" s="723"/>
      <c r="INY16" s="723"/>
      <c r="INZ16" s="723"/>
      <c r="IOA16" s="723"/>
      <c r="IOB16" s="723"/>
      <c r="IOC16" s="723"/>
      <c r="IOD16" s="723"/>
      <c r="IOE16" s="723"/>
      <c r="IOF16" s="723"/>
      <c r="IOG16" s="723"/>
      <c r="IOH16" s="723"/>
      <c r="IOI16" s="723"/>
      <c r="IOJ16" s="723"/>
      <c r="IOK16" s="723"/>
      <c r="IOL16" s="723"/>
      <c r="IOM16" s="723"/>
      <c r="ION16" s="723"/>
      <c r="IOO16" s="723"/>
      <c r="IOP16" s="723"/>
      <c r="IOQ16" s="723"/>
      <c r="IOR16" s="723"/>
      <c r="IOS16" s="723"/>
      <c r="IOT16" s="723"/>
      <c r="IOU16" s="723"/>
      <c r="IOV16" s="723"/>
      <c r="IOW16" s="723"/>
      <c r="IOX16" s="723"/>
      <c r="IOY16" s="723"/>
      <c r="IOZ16" s="723"/>
      <c r="IPA16" s="723"/>
      <c r="IPB16" s="723"/>
      <c r="IPC16" s="723"/>
      <c r="IPD16" s="723"/>
      <c r="IPE16" s="723"/>
      <c r="IPF16" s="723"/>
      <c r="IPG16" s="723"/>
      <c r="IPH16" s="723"/>
      <c r="IPI16" s="723"/>
      <c r="IPJ16" s="723"/>
      <c r="IPK16" s="723"/>
      <c r="IPL16" s="723"/>
      <c r="IPM16" s="723"/>
      <c r="IPN16" s="723"/>
      <c r="IPO16" s="723"/>
      <c r="IPP16" s="723"/>
      <c r="IPQ16" s="723"/>
      <c r="IPR16" s="723"/>
      <c r="IPS16" s="723"/>
      <c r="IPT16" s="723"/>
      <c r="IPU16" s="723"/>
      <c r="IPV16" s="723"/>
      <c r="IPW16" s="723"/>
      <c r="IPX16" s="723"/>
      <c r="IPY16" s="723"/>
      <c r="IPZ16" s="723"/>
      <c r="IQA16" s="723"/>
      <c r="IQB16" s="723"/>
      <c r="IQC16" s="723"/>
      <c r="IQD16" s="723"/>
      <c r="IQE16" s="723"/>
      <c r="IQF16" s="723"/>
      <c r="IQG16" s="723"/>
      <c r="IQH16" s="723"/>
      <c r="IQI16" s="723"/>
      <c r="IQJ16" s="723"/>
      <c r="IQK16" s="723"/>
      <c r="IQL16" s="723"/>
      <c r="IQM16" s="723"/>
      <c r="IQN16" s="723"/>
      <c r="IQO16" s="723"/>
      <c r="IQP16" s="723"/>
      <c r="IQQ16" s="723"/>
      <c r="IQR16" s="723"/>
      <c r="IQS16" s="723"/>
      <c r="IQT16" s="723"/>
      <c r="IQU16" s="723"/>
      <c r="IQV16" s="723"/>
      <c r="IQW16" s="723"/>
      <c r="IQX16" s="723"/>
      <c r="IQY16" s="723"/>
      <c r="IQZ16" s="723"/>
      <c r="IRA16" s="723"/>
      <c r="IRB16" s="723"/>
      <c r="IRC16" s="723"/>
      <c r="IRD16" s="723"/>
      <c r="IRE16" s="723"/>
      <c r="IRF16" s="723"/>
      <c r="IRG16" s="723"/>
      <c r="IRH16" s="723"/>
      <c r="IRI16" s="723"/>
      <c r="IRJ16" s="723"/>
      <c r="IRK16" s="723"/>
      <c r="IRL16" s="723"/>
      <c r="IRM16" s="723"/>
      <c r="IRN16" s="723"/>
      <c r="IRO16" s="723"/>
      <c r="IRP16" s="723"/>
      <c r="IRQ16" s="723"/>
      <c r="IRR16" s="723"/>
      <c r="IRS16" s="723"/>
      <c r="IRT16" s="723"/>
      <c r="IRU16" s="723"/>
      <c r="IRV16" s="723"/>
      <c r="IRW16" s="723"/>
      <c r="IRX16" s="723"/>
      <c r="IRY16" s="723"/>
      <c r="IRZ16" s="723"/>
      <c r="ISA16" s="723"/>
      <c r="ISB16" s="723"/>
      <c r="ISC16" s="723"/>
      <c r="ISD16" s="723"/>
      <c r="ISE16" s="723"/>
      <c r="ISF16" s="723"/>
      <c r="ISG16" s="723"/>
      <c r="ISH16" s="723"/>
      <c r="ISI16" s="723"/>
      <c r="ISJ16" s="723"/>
      <c r="ISK16" s="723"/>
      <c r="ISL16" s="723"/>
      <c r="ISM16" s="723"/>
      <c r="ISN16" s="723"/>
      <c r="ISO16" s="723"/>
      <c r="ISP16" s="723"/>
      <c r="ISQ16" s="723"/>
      <c r="ISR16" s="723"/>
      <c r="ISS16" s="723"/>
      <c r="IST16" s="723"/>
      <c r="ISU16" s="723"/>
      <c r="ISV16" s="723"/>
      <c r="ISW16" s="723"/>
      <c r="ISX16" s="723"/>
      <c r="ISY16" s="723"/>
      <c r="ISZ16" s="723"/>
      <c r="ITA16" s="723"/>
      <c r="ITB16" s="723"/>
      <c r="ITC16" s="723"/>
      <c r="ITD16" s="723"/>
      <c r="ITE16" s="723"/>
      <c r="ITF16" s="723"/>
      <c r="ITG16" s="723"/>
      <c r="ITH16" s="723"/>
      <c r="ITI16" s="723"/>
      <c r="ITJ16" s="723"/>
      <c r="ITK16" s="723"/>
      <c r="ITL16" s="723"/>
      <c r="ITM16" s="723"/>
      <c r="ITN16" s="723"/>
      <c r="ITO16" s="723"/>
      <c r="ITP16" s="723"/>
      <c r="ITQ16" s="723"/>
      <c r="ITR16" s="723"/>
      <c r="ITS16" s="723"/>
      <c r="ITT16" s="723"/>
      <c r="ITU16" s="723"/>
      <c r="ITV16" s="723"/>
      <c r="ITW16" s="723"/>
      <c r="ITX16" s="723"/>
      <c r="ITY16" s="723"/>
      <c r="ITZ16" s="723"/>
      <c r="IUA16" s="723"/>
      <c r="IUB16" s="723"/>
      <c r="IUC16" s="723"/>
      <c r="IUD16" s="723"/>
      <c r="IUE16" s="723"/>
      <c r="IUF16" s="723"/>
      <c r="IUG16" s="723"/>
      <c r="IUH16" s="723"/>
      <c r="IUI16" s="723"/>
      <c r="IUJ16" s="723"/>
      <c r="IUK16" s="723"/>
      <c r="IUL16" s="723"/>
      <c r="IUM16" s="723"/>
      <c r="IUN16" s="723"/>
      <c r="IUO16" s="723"/>
      <c r="IUP16" s="723"/>
      <c r="IUQ16" s="723"/>
      <c r="IUR16" s="723"/>
      <c r="IUS16" s="723"/>
      <c r="IUT16" s="723"/>
      <c r="IUU16" s="723"/>
      <c r="IUV16" s="723"/>
      <c r="IUW16" s="723"/>
      <c r="IUX16" s="723"/>
      <c r="IUY16" s="723"/>
      <c r="IUZ16" s="723"/>
      <c r="IVA16" s="723"/>
      <c r="IVB16" s="723"/>
      <c r="IVC16" s="723"/>
      <c r="IVD16" s="723"/>
      <c r="IVE16" s="723"/>
      <c r="IVF16" s="723"/>
      <c r="IVG16" s="723"/>
      <c r="IVH16" s="723"/>
      <c r="IVI16" s="723"/>
      <c r="IVJ16" s="723"/>
      <c r="IVK16" s="723"/>
      <c r="IVL16" s="723"/>
      <c r="IVM16" s="723"/>
      <c r="IVN16" s="723"/>
      <c r="IVO16" s="723"/>
      <c r="IVP16" s="723"/>
      <c r="IVQ16" s="723"/>
      <c r="IVR16" s="723"/>
      <c r="IVS16" s="723"/>
      <c r="IVT16" s="723"/>
      <c r="IVU16" s="723"/>
      <c r="IVV16" s="723"/>
      <c r="IVW16" s="723"/>
      <c r="IVX16" s="723"/>
      <c r="IVY16" s="723"/>
      <c r="IVZ16" s="723"/>
      <c r="IWA16" s="723"/>
      <c r="IWB16" s="723"/>
      <c r="IWC16" s="723"/>
      <c r="IWD16" s="723"/>
      <c r="IWE16" s="723"/>
      <c r="IWF16" s="723"/>
      <c r="IWG16" s="723"/>
      <c r="IWH16" s="723"/>
      <c r="IWI16" s="723"/>
      <c r="IWJ16" s="723"/>
      <c r="IWK16" s="723"/>
      <c r="IWL16" s="723"/>
      <c r="IWM16" s="723"/>
      <c r="IWN16" s="723"/>
      <c r="IWO16" s="723"/>
      <c r="IWP16" s="723"/>
      <c r="IWQ16" s="723"/>
      <c r="IWR16" s="723"/>
      <c r="IWS16" s="723"/>
      <c r="IWT16" s="723"/>
      <c r="IWU16" s="723"/>
      <c r="IWV16" s="723"/>
      <c r="IWW16" s="723"/>
      <c r="IWX16" s="723"/>
      <c r="IWY16" s="723"/>
      <c r="IWZ16" s="723"/>
      <c r="IXA16" s="723"/>
      <c r="IXB16" s="723"/>
      <c r="IXC16" s="723"/>
      <c r="IXD16" s="723"/>
      <c r="IXE16" s="723"/>
      <c r="IXF16" s="723"/>
      <c r="IXG16" s="723"/>
      <c r="IXH16" s="723"/>
      <c r="IXI16" s="723"/>
      <c r="IXJ16" s="723"/>
      <c r="IXK16" s="723"/>
      <c r="IXL16" s="723"/>
      <c r="IXM16" s="723"/>
      <c r="IXN16" s="723"/>
      <c r="IXO16" s="723"/>
      <c r="IXP16" s="723"/>
      <c r="IXQ16" s="723"/>
      <c r="IXR16" s="723"/>
      <c r="IXS16" s="723"/>
      <c r="IXT16" s="723"/>
      <c r="IXU16" s="723"/>
      <c r="IXV16" s="723"/>
      <c r="IXW16" s="723"/>
      <c r="IXX16" s="723"/>
      <c r="IXY16" s="723"/>
      <c r="IXZ16" s="723"/>
      <c r="IYA16" s="723"/>
      <c r="IYB16" s="723"/>
      <c r="IYC16" s="723"/>
      <c r="IYD16" s="723"/>
      <c r="IYE16" s="723"/>
      <c r="IYF16" s="723"/>
      <c r="IYG16" s="723"/>
      <c r="IYH16" s="723"/>
      <c r="IYI16" s="723"/>
      <c r="IYJ16" s="723"/>
      <c r="IYK16" s="723"/>
      <c r="IYL16" s="723"/>
      <c r="IYM16" s="723"/>
      <c r="IYN16" s="723"/>
      <c r="IYO16" s="723"/>
      <c r="IYP16" s="723"/>
      <c r="IYQ16" s="723"/>
      <c r="IYR16" s="723"/>
      <c r="IYS16" s="723"/>
      <c r="IYT16" s="723"/>
      <c r="IYU16" s="723"/>
      <c r="IYV16" s="723"/>
      <c r="IYW16" s="723"/>
      <c r="IYX16" s="723"/>
      <c r="IYY16" s="723"/>
      <c r="IYZ16" s="723"/>
      <c r="IZA16" s="723"/>
      <c r="IZB16" s="723"/>
      <c r="IZC16" s="723"/>
      <c r="IZD16" s="723"/>
      <c r="IZE16" s="723"/>
      <c r="IZF16" s="723"/>
      <c r="IZG16" s="723"/>
      <c r="IZH16" s="723"/>
      <c r="IZI16" s="723"/>
      <c r="IZJ16" s="723"/>
      <c r="IZK16" s="723"/>
      <c r="IZL16" s="723"/>
      <c r="IZM16" s="723"/>
      <c r="IZN16" s="723"/>
      <c r="IZO16" s="723"/>
      <c r="IZP16" s="723"/>
      <c r="IZQ16" s="723"/>
      <c r="IZR16" s="723"/>
      <c r="IZS16" s="723"/>
      <c r="IZT16" s="723"/>
      <c r="IZU16" s="723"/>
      <c r="IZV16" s="723"/>
      <c r="IZW16" s="723"/>
      <c r="IZX16" s="723"/>
      <c r="IZY16" s="723"/>
      <c r="IZZ16" s="723"/>
      <c r="JAA16" s="723"/>
      <c r="JAB16" s="723"/>
      <c r="JAC16" s="723"/>
      <c r="JAD16" s="723"/>
      <c r="JAE16" s="723"/>
      <c r="JAF16" s="723"/>
      <c r="JAG16" s="723"/>
      <c r="JAH16" s="723"/>
      <c r="JAI16" s="723"/>
      <c r="JAJ16" s="723"/>
      <c r="JAK16" s="723"/>
      <c r="JAL16" s="723"/>
      <c r="JAM16" s="723"/>
      <c r="JAN16" s="723"/>
      <c r="JAO16" s="723"/>
      <c r="JAP16" s="723"/>
      <c r="JAQ16" s="723"/>
      <c r="JAR16" s="723"/>
      <c r="JAS16" s="723"/>
      <c r="JAT16" s="723"/>
      <c r="JAU16" s="723"/>
      <c r="JAV16" s="723"/>
      <c r="JAW16" s="723"/>
      <c r="JAX16" s="723"/>
      <c r="JAY16" s="723"/>
      <c r="JAZ16" s="723"/>
      <c r="JBA16" s="723"/>
      <c r="JBB16" s="723"/>
      <c r="JBC16" s="723"/>
      <c r="JBD16" s="723"/>
      <c r="JBE16" s="723"/>
      <c r="JBF16" s="723"/>
      <c r="JBG16" s="723"/>
      <c r="JBH16" s="723"/>
      <c r="JBI16" s="723"/>
      <c r="JBJ16" s="723"/>
      <c r="JBK16" s="723"/>
      <c r="JBL16" s="723"/>
      <c r="JBM16" s="723"/>
      <c r="JBN16" s="723"/>
      <c r="JBO16" s="723"/>
      <c r="JBP16" s="723"/>
      <c r="JBQ16" s="723"/>
      <c r="JBR16" s="723"/>
      <c r="JBS16" s="723"/>
      <c r="JBT16" s="723"/>
      <c r="JBU16" s="723"/>
      <c r="JBV16" s="723"/>
      <c r="JBW16" s="723"/>
      <c r="JBX16" s="723"/>
      <c r="JBY16" s="723"/>
      <c r="JBZ16" s="723"/>
      <c r="JCA16" s="723"/>
      <c r="JCB16" s="723"/>
      <c r="JCC16" s="723"/>
      <c r="JCD16" s="723"/>
      <c r="JCE16" s="723"/>
      <c r="JCF16" s="723"/>
      <c r="JCG16" s="723"/>
      <c r="JCH16" s="723"/>
      <c r="JCI16" s="723"/>
      <c r="JCJ16" s="723"/>
      <c r="JCK16" s="723"/>
      <c r="JCL16" s="723"/>
      <c r="JCM16" s="723"/>
      <c r="JCN16" s="723"/>
      <c r="JCO16" s="723"/>
      <c r="JCP16" s="723"/>
      <c r="JCQ16" s="723"/>
      <c r="JCR16" s="723"/>
      <c r="JCS16" s="723"/>
      <c r="JCT16" s="723"/>
      <c r="JCU16" s="723"/>
      <c r="JCV16" s="723"/>
      <c r="JCW16" s="723"/>
      <c r="JCX16" s="723"/>
      <c r="JCY16" s="723"/>
      <c r="JCZ16" s="723"/>
      <c r="JDA16" s="723"/>
      <c r="JDB16" s="723"/>
      <c r="JDC16" s="723"/>
      <c r="JDD16" s="723"/>
      <c r="JDE16" s="723"/>
      <c r="JDF16" s="723"/>
      <c r="JDG16" s="723"/>
      <c r="JDH16" s="723"/>
      <c r="JDI16" s="723"/>
      <c r="JDJ16" s="723"/>
      <c r="JDK16" s="723"/>
      <c r="JDL16" s="723"/>
      <c r="JDM16" s="723"/>
      <c r="JDN16" s="723"/>
      <c r="JDO16" s="723"/>
      <c r="JDP16" s="723"/>
      <c r="JDQ16" s="723"/>
      <c r="JDR16" s="723"/>
      <c r="JDS16" s="723"/>
      <c r="JDT16" s="723"/>
      <c r="JDU16" s="723"/>
      <c r="JDV16" s="723"/>
      <c r="JDW16" s="723"/>
      <c r="JDX16" s="723"/>
      <c r="JDY16" s="723"/>
      <c r="JDZ16" s="723"/>
      <c r="JEA16" s="723"/>
      <c r="JEB16" s="723"/>
      <c r="JEC16" s="723"/>
      <c r="JED16" s="723"/>
      <c r="JEE16" s="723"/>
      <c r="JEF16" s="723"/>
      <c r="JEG16" s="723"/>
      <c r="JEH16" s="723"/>
      <c r="JEI16" s="723"/>
      <c r="JEJ16" s="723"/>
      <c r="JEK16" s="723"/>
      <c r="JEL16" s="723"/>
      <c r="JEM16" s="723"/>
      <c r="JEN16" s="723"/>
      <c r="JEO16" s="723"/>
      <c r="JEP16" s="723"/>
      <c r="JEQ16" s="723"/>
      <c r="JER16" s="723"/>
      <c r="JES16" s="723"/>
      <c r="JET16" s="723"/>
      <c r="JEU16" s="723"/>
      <c r="JEV16" s="723"/>
      <c r="JEW16" s="723"/>
      <c r="JEX16" s="723"/>
      <c r="JEY16" s="723"/>
      <c r="JEZ16" s="723"/>
      <c r="JFA16" s="723"/>
      <c r="JFB16" s="723"/>
      <c r="JFC16" s="723"/>
      <c r="JFD16" s="723"/>
      <c r="JFE16" s="723"/>
      <c r="JFF16" s="723"/>
      <c r="JFG16" s="723"/>
      <c r="JFH16" s="723"/>
      <c r="JFI16" s="723"/>
      <c r="JFJ16" s="723"/>
      <c r="JFK16" s="723"/>
      <c r="JFL16" s="723"/>
      <c r="JFM16" s="723"/>
      <c r="JFN16" s="723"/>
      <c r="JFO16" s="723"/>
      <c r="JFP16" s="723"/>
      <c r="JFQ16" s="723"/>
      <c r="JFR16" s="723"/>
      <c r="JFS16" s="723"/>
      <c r="JFT16" s="723"/>
      <c r="JFU16" s="723"/>
      <c r="JFV16" s="723"/>
      <c r="JFW16" s="723"/>
      <c r="JFX16" s="723"/>
      <c r="JFY16" s="723"/>
      <c r="JFZ16" s="723"/>
      <c r="JGA16" s="723"/>
      <c r="JGB16" s="723"/>
      <c r="JGC16" s="723"/>
      <c r="JGD16" s="723"/>
      <c r="JGE16" s="723"/>
      <c r="JGF16" s="723"/>
      <c r="JGG16" s="723"/>
      <c r="JGH16" s="723"/>
      <c r="JGI16" s="723"/>
      <c r="JGJ16" s="723"/>
      <c r="JGK16" s="723"/>
      <c r="JGL16" s="723"/>
      <c r="JGM16" s="723"/>
      <c r="JGN16" s="723"/>
      <c r="JGO16" s="723"/>
      <c r="JGP16" s="723"/>
      <c r="JGQ16" s="723"/>
      <c r="JGR16" s="723"/>
      <c r="JGS16" s="723"/>
      <c r="JGT16" s="723"/>
      <c r="JGU16" s="723"/>
      <c r="JGV16" s="723"/>
      <c r="JGW16" s="723"/>
      <c r="JGX16" s="723"/>
      <c r="JGY16" s="723"/>
      <c r="JGZ16" s="723"/>
      <c r="JHA16" s="723"/>
      <c r="JHB16" s="723"/>
      <c r="JHC16" s="723"/>
      <c r="JHD16" s="723"/>
      <c r="JHE16" s="723"/>
      <c r="JHF16" s="723"/>
      <c r="JHG16" s="723"/>
      <c r="JHH16" s="723"/>
      <c r="JHI16" s="723"/>
      <c r="JHJ16" s="723"/>
      <c r="JHK16" s="723"/>
      <c r="JHL16" s="723"/>
      <c r="JHM16" s="723"/>
      <c r="JHN16" s="723"/>
      <c r="JHO16" s="723"/>
      <c r="JHP16" s="723"/>
      <c r="JHQ16" s="723"/>
      <c r="JHR16" s="723"/>
      <c r="JHS16" s="723"/>
      <c r="JHT16" s="723"/>
      <c r="JHU16" s="723"/>
      <c r="JHV16" s="723"/>
      <c r="JHW16" s="723"/>
      <c r="JHX16" s="723"/>
      <c r="JHY16" s="723"/>
      <c r="JHZ16" s="723"/>
      <c r="JIA16" s="723"/>
      <c r="JIB16" s="723"/>
      <c r="JIC16" s="723"/>
      <c r="JID16" s="723"/>
      <c r="JIE16" s="723"/>
      <c r="JIF16" s="723"/>
      <c r="JIG16" s="723"/>
      <c r="JIH16" s="723"/>
      <c r="JII16" s="723"/>
      <c r="JIJ16" s="723"/>
      <c r="JIK16" s="723"/>
      <c r="JIL16" s="723"/>
      <c r="JIM16" s="723"/>
      <c r="JIN16" s="723"/>
      <c r="JIO16" s="723"/>
      <c r="JIP16" s="723"/>
      <c r="JIQ16" s="723"/>
      <c r="JIR16" s="723"/>
      <c r="JIS16" s="723"/>
      <c r="JIT16" s="723"/>
      <c r="JIU16" s="723"/>
      <c r="JIV16" s="723"/>
      <c r="JIW16" s="723"/>
      <c r="JIX16" s="723"/>
      <c r="JIY16" s="723"/>
      <c r="JIZ16" s="723"/>
      <c r="JJA16" s="723"/>
      <c r="JJB16" s="723"/>
      <c r="JJC16" s="723"/>
      <c r="JJD16" s="723"/>
      <c r="JJE16" s="723"/>
      <c r="JJF16" s="723"/>
      <c r="JJG16" s="723"/>
      <c r="JJH16" s="723"/>
      <c r="JJI16" s="723"/>
      <c r="JJJ16" s="723"/>
      <c r="JJK16" s="723"/>
      <c r="JJL16" s="723"/>
      <c r="JJM16" s="723"/>
      <c r="JJN16" s="723"/>
      <c r="JJO16" s="723"/>
      <c r="JJP16" s="723"/>
      <c r="JJQ16" s="723"/>
      <c r="JJR16" s="723"/>
      <c r="JJS16" s="723"/>
      <c r="JJT16" s="723"/>
      <c r="JJU16" s="723"/>
      <c r="JJV16" s="723"/>
      <c r="JJW16" s="723"/>
      <c r="JJX16" s="723"/>
      <c r="JJY16" s="723"/>
      <c r="JJZ16" s="723"/>
      <c r="JKA16" s="723"/>
      <c r="JKB16" s="723"/>
      <c r="JKC16" s="723"/>
      <c r="JKD16" s="723"/>
      <c r="JKE16" s="723"/>
      <c r="JKF16" s="723"/>
      <c r="JKG16" s="723"/>
      <c r="JKH16" s="723"/>
      <c r="JKI16" s="723"/>
      <c r="JKJ16" s="723"/>
      <c r="JKK16" s="723"/>
      <c r="JKL16" s="723"/>
      <c r="JKM16" s="723"/>
      <c r="JKN16" s="723"/>
      <c r="JKO16" s="723"/>
      <c r="JKP16" s="723"/>
      <c r="JKQ16" s="723"/>
      <c r="JKR16" s="723"/>
      <c r="JKS16" s="723"/>
      <c r="JKT16" s="723"/>
      <c r="JKU16" s="723"/>
      <c r="JKV16" s="723"/>
      <c r="JKW16" s="723"/>
      <c r="JKX16" s="723"/>
      <c r="JKY16" s="723"/>
      <c r="JKZ16" s="723"/>
      <c r="JLA16" s="723"/>
      <c r="JLB16" s="723"/>
      <c r="JLC16" s="723"/>
      <c r="JLD16" s="723"/>
      <c r="JLE16" s="723"/>
      <c r="JLF16" s="723"/>
      <c r="JLG16" s="723"/>
      <c r="JLH16" s="723"/>
      <c r="JLI16" s="723"/>
      <c r="JLJ16" s="723"/>
      <c r="JLK16" s="723"/>
      <c r="JLL16" s="723"/>
      <c r="JLM16" s="723"/>
      <c r="JLN16" s="723"/>
      <c r="JLO16" s="723"/>
      <c r="JLP16" s="723"/>
      <c r="JLQ16" s="723"/>
      <c r="JLR16" s="723"/>
      <c r="JLS16" s="723"/>
      <c r="JLT16" s="723"/>
      <c r="JLU16" s="723"/>
      <c r="JLV16" s="723"/>
      <c r="JLW16" s="723"/>
      <c r="JLX16" s="723"/>
      <c r="JLY16" s="723"/>
      <c r="JLZ16" s="723"/>
      <c r="JMA16" s="723"/>
      <c r="JMB16" s="723"/>
      <c r="JMC16" s="723"/>
      <c r="JMD16" s="723"/>
      <c r="JME16" s="723"/>
      <c r="JMF16" s="723"/>
      <c r="JMG16" s="723"/>
      <c r="JMH16" s="723"/>
      <c r="JMI16" s="723"/>
      <c r="JMJ16" s="723"/>
      <c r="JMK16" s="723"/>
      <c r="JML16" s="723"/>
      <c r="JMM16" s="723"/>
      <c r="JMN16" s="723"/>
      <c r="JMO16" s="723"/>
      <c r="JMP16" s="723"/>
      <c r="JMQ16" s="723"/>
      <c r="JMR16" s="723"/>
      <c r="JMS16" s="723"/>
      <c r="JMT16" s="723"/>
      <c r="JMU16" s="723"/>
      <c r="JMV16" s="723"/>
      <c r="JMW16" s="723"/>
      <c r="JMX16" s="723"/>
      <c r="JMY16" s="723"/>
      <c r="JMZ16" s="723"/>
      <c r="JNA16" s="723"/>
      <c r="JNB16" s="723"/>
      <c r="JNC16" s="723"/>
      <c r="JND16" s="723"/>
      <c r="JNE16" s="723"/>
      <c r="JNF16" s="723"/>
      <c r="JNG16" s="723"/>
      <c r="JNH16" s="723"/>
      <c r="JNI16" s="723"/>
      <c r="JNJ16" s="723"/>
      <c r="JNK16" s="723"/>
      <c r="JNL16" s="723"/>
      <c r="JNM16" s="723"/>
      <c r="JNN16" s="723"/>
      <c r="JNO16" s="723"/>
      <c r="JNP16" s="723"/>
      <c r="JNQ16" s="723"/>
      <c r="JNR16" s="723"/>
      <c r="JNS16" s="723"/>
      <c r="JNT16" s="723"/>
      <c r="JNU16" s="723"/>
      <c r="JNV16" s="723"/>
      <c r="JNW16" s="723"/>
      <c r="JNX16" s="723"/>
      <c r="JNY16" s="723"/>
      <c r="JNZ16" s="723"/>
      <c r="JOA16" s="723"/>
      <c r="JOB16" s="723"/>
      <c r="JOC16" s="723"/>
      <c r="JOD16" s="723"/>
      <c r="JOE16" s="723"/>
      <c r="JOF16" s="723"/>
      <c r="JOG16" s="723"/>
      <c r="JOH16" s="723"/>
      <c r="JOI16" s="723"/>
      <c r="JOJ16" s="723"/>
      <c r="JOK16" s="723"/>
      <c r="JOL16" s="723"/>
      <c r="JOM16" s="723"/>
      <c r="JON16" s="723"/>
      <c r="JOO16" s="723"/>
      <c r="JOP16" s="723"/>
      <c r="JOQ16" s="723"/>
      <c r="JOR16" s="723"/>
      <c r="JOS16" s="723"/>
      <c r="JOT16" s="723"/>
      <c r="JOU16" s="723"/>
      <c r="JOV16" s="723"/>
      <c r="JOW16" s="723"/>
      <c r="JOX16" s="723"/>
      <c r="JOY16" s="723"/>
      <c r="JOZ16" s="723"/>
      <c r="JPA16" s="723"/>
      <c r="JPB16" s="723"/>
      <c r="JPC16" s="723"/>
      <c r="JPD16" s="723"/>
      <c r="JPE16" s="723"/>
      <c r="JPF16" s="723"/>
      <c r="JPG16" s="723"/>
      <c r="JPH16" s="723"/>
      <c r="JPI16" s="723"/>
      <c r="JPJ16" s="723"/>
      <c r="JPK16" s="723"/>
      <c r="JPL16" s="723"/>
      <c r="JPM16" s="723"/>
      <c r="JPN16" s="723"/>
      <c r="JPO16" s="723"/>
      <c r="JPP16" s="723"/>
      <c r="JPQ16" s="723"/>
      <c r="JPR16" s="723"/>
      <c r="JPS16" s="723"/>
      <c r="JPT16" s="723"/>
      <c r="JPU16" s="723"/>
      <c r="JPV16" s="723"/>
      <c r="JPW16" s="723"/>
      <c r="JPX16" s="723"/>
      <c r="JPY16" s="723"/>
      <c r="JPZ16" s="723"/>
      <c r="JQA16" s="723"/>
      <c r="JQB16" s="723"/>
      <c r="JQC16" s="723"/>
      <c r="JQD16" s="723"/>
      <c r="JQE16" s="723"/>
      <c r="JQF16" s="723"/>
      <c r="JQG16" s="723"/>
      <c r="JQH16" s="723"/>
      <c r="JQI16" s="723"/>
      <c r="JQJ16" s="723"/>
      <c r="JQK16" s="723"/>
      <c r="JQL16" s="723"/>
      <c r="JQM16" s="723"/>
      <c r="JQN16" s="723"/>
      <c r="JQO16" s="723"/>
      <c r="JQP16" s="723"/>
      <c r="JQQ16" s="723"/>
      <c r="JQR16" s="723"/>
      <c r="JQS16" s="723"/>
      <c r="JQT16" s="723"/>
      <c r="JQU16" s="723"/>
      <c r="JQV16" s="723"/>
      <c r="JQW16" s="723"/>
      <c r="JQX16" s="723"/>
      <c r="JQY16" s="723"/>
      <c r="JQZ16" s="723"/>
      <c r="JRA16" s="723"/>
      <c r="JRB16" s="723"/>
      <c r="JRC16" s="723"/>
      <c r="JRD16" s="723"/>
      <c r="JRE16" s="723"/>
      <c r="JRF16" s="723"/>
      <c r="JRG16" s="723"/>
      <c r="JRH16" s="723"/>
      <c r="JRI16" s="723"/>
      <c r="JRJ16" s="723"/>
      <c r="JRK16" s="723"/>
      <c r="JRL16" s="723"/>
      <c r="JRM16" s="723"/>
      <c r="JRN16" s="723"/>
      <c r="JRO16" s="723"/>
      <c r="JRP16" s="723"/>
      <c r="JRQ16" s="723"/>
      <c r="JRR16" s="723"/>
      <c r="JRS16" s="723"/>
      <c r="JRT16" s="723"/>
      <c r="JRU16" s="723"/>
      <c r="JRV16" s="723"/>
      <c r="JRW16" s="723"/>
      <c r="JRX16" s="723"/>
      <c r="JRY16" s="723"/>
      <c r="JRZ16" s="723"/>
      <c r="JSA16" s="723"/>
      <c r="JSB16" s="723"/>
      <c r="JSC16" s="723"/>
      <c r="JSD16" s="723"/>
      <c r="JSE16" s="723"/>
      <c r="JSF16" s="723"/>
      <c r="JSG16" s="723"/>
      <c r="JSH16" s="723"/>
      <c r="JSI16" s="723"/>
      <c r="JSJ16" s="723"/>
      <c r="JSK16" s="723"/>
      <c r="JSL16" s="723"/>
      <c r="JSM16" s="723"/>
      <c r="JSN16" s="723"/>
      <c r="JSO16" s="723"/>
      <c r="JSP16" s="723"/>
      <c r="JSQ16" s="723"/>
      <c r="JSR16" s="723"/>
      <c r="JSS16" s="723"/>
      <c r="JST16" s="723"/>
      <c r="JSU16" s="723"/>
      <c r="JSV16" s="723"/>
      <c r="JSW16" s="723"/>
      <c r="JSX16" s="723"/>
      <c r="JSY16" s="723"/>
      <c r="JSZ16" s="723"/>
      <c r="JTA16" s="723"/>
      <c r="JTB16" s="723"/>
      <c r="JTC16" s="723"/>
      <c r="JTD16" s="723"/>
      <c r="JTE16" s="723"/>
      <c r="JTF16" s="723"/>
      <c r="JTG16" s="723"/>
      <c r="JTH16" s="723"/>
      <c r="JTI16" s="723"/>
      <c r="JTJ16" s="723"/>
      <c r="JTK16" s="723"/>
      <c r="JTL16" s="723"/>
      <c r="JTM16" s="723"/>
      <c r="JTN16" s="723"/>
      <c r="JTO16" s="723"/>
      <c r="JTP16" s="723"/>
      <c r="JTQ16" s="723"/>
      <c r="JTR16" s="723"/>
      <c r="JTS16" s="723"/>
      <c r="JTT16" s="723"/>
      <c r="JTU16" s="723"/>
      <c r="JTV16" s="723"/>
      <c r="JTW16" s="723"/>
      <c r="JTX16" s="723"/>
      <c r="JTY16" s="723"/>
      <c r="JTZ16" s="723"/>
      <c r="JUA16" s="723"/>
      <c r="JUB16" s="723"/>
      <c r="JUC16" s="723"/>
      <c r="JUD16" s="723"/>
      <c r="JUE16" s="723"/>
      <c r="JUF16" s="723"/>
      <c r="JUG16" s="723"/>
      <c r="JUH16" s="723"/>
      <c r="JUI16" s="723"/>
      <c r="JUJ16" s="723"/>
      <c r="JUK16" s="723"/>
      <c r="JUL16" s="723"/>
      <c r="JUM16" s="723"/>
      <c r="JUN16" s="723"/>
      <c r="JUO16" s="723"/>
      <c r="JUP16" s="723"/>
      <c r="JUQ16" s="723"/>
      <c r="JUR16" s="723"/>
      <c r="JUS16" s="723"/>
      <c r="JUT16" s="723"/>
      <c r="JUU16" s="723"/>
      <c r="JUV16" s="723"/>
      <c r="JUW16" s="723"/>
      <c r="JUX16" s="723"/>
      <c r="JUY16" s="723"/>
      <c r="JUZ16" s="723"/>
      <c r="JVA16" s="723"/>
      <c r="JVB16" s="723"/>
      <c r="JVC16" s="723"/>
      <c r="JVD16" s="723"/>
      <c r="JVE16" s="723"/>
      <c r="JVF16" s="723"/>
      <c r="JVG16" s="723"/>
      <c r="JVH16" s="723"/>
      <c r="JVI16" s="723"/>
      <c r="JVJ16" s="723"/>
      <c r="JVK16" s="723"/>
      <c r="JVL16" s="723"/>
      <c r="JVM16" s="723"/>
      <c r="JVN16" s="723"/>
      <c r="JVO16" s="723"/>
      <c r="JVP16" s="723"/>
      <c r="JVQ16" s="723"/>
      <c r="JVR16" s="723"/>
      <c r="JVS16" s="723"/>
      <c r="JVT16" s="723"/>
      <c r="JVU16" s="723"/>
      <c r="JVV16" s="723"/>
      <c r="JVW16" s="723"/>
      <c r="JVX16" s="723"/>
      <c r="JVY16" s="723"/>
      <c r="JVZ16" s="723"/>
      <c r="JWA16" s="723"/>
      <c r="JWB16" s="723"/>
      <c r="JWC16" s="723"/>
      <c r="JWD16" s="723"/>
      <c r="JWE16" s="723"/>
      <c r="JWF16" s="723"/>
      <c r="JWG16" s="723"/>
      <c r="JWH16" s="723"/>
      <c r="JWI16" s="723"/>
      <c r="JWJ16" s="723"/>
      <c r="JWK16" s="723"/>
      <c r="JWL16" s="723"/>
      <c r="JWM16" s="723"/>
      <c r="JWN16" s="723"/>
      <c r="JWO16" s="723"/>
      <c r="JWP16" s="723"/>
      <c r="JWQ16" s="723"/>
      <c r="JWR16" s="723"/>
      <c r="JWS16" s="723"/>
      <c r="JWT16" s="723"/>
      <c r="JWU16" s="723"/>
      <c r="JWV16" s="723"/>
      <c r="JWW16" s="723"/>
      <c r="JWX16" s="723"/>
      <c r="JWY16" s="723"/>
      <c r="JWZ16" s="723"/>
      <c r="JXA16" s="723"/>
      <c r="JXB16" s="723"/>
      <c r="JXC16" s="723"/>
      <c r="JXD16" s="723"/>
      <c r="JXE16" s="723"/>
      <c r="JXF16" s="723"/>
      <c r="JXG16" s="723"/>
      <c r="JXH16" s="723"/>
      <c r="JXI16" s="723"/>
      <c r="JXJ16" s="723"/>
      <c r="JXK16" s="723"/>
      <c r="JXL16" s="723"/>
      <c r="JXM16" s="723"/>
      <c r="JXN16" s="723"/>
      <c r="JXO16" s="723"/>
      <c r="JXP16" s="723"/>
      <c r="JXQ16" s="723"/>
      <c r="JXR16" s="723"/>
      <c r="JXS16" s="723"/>
      <c r="JXT16" s="723"/>
      <c r="JXU16" s="723"/>
      <c r="JXV16" s="723"/>
      <c r="JXW16" s="723"/>
      <c r="JXX16" s="723"/>
      <c r="JXY16" s="723"/>
      <c r="JXZ16" s="723"/>
      <c r="JYA16" s="723"/>
      <c r="JYB16" s="723"/>
      <c r="JYC16" s="723"/>
      <c r="JYD16" s="723"/>
      <c r="JYE16" s="723"/>
      <c r="JYF16" s="723"/>
      <c r="JYG16" s="723"/>
      <c r="JYH16" s="723"/>
      <c r="JYI16" s="723"/>
      <c r="JYJ16" s="723"/>
      <c r="JYK16" s="723"/>
      <c r="JYL16" s="723"/>
      <c r="JYM16" s="723"/>
      <c r="JYN16" s="723"/>
      <c r="JYO16" s="723"/>
      <c r="JYP16" s="723"/>
      <c r="JYQ16" s="723"/>
      <c r="JYR16" s="723"/>
      <c r="JYS16" s="723"/>
      <c r="JYT16" s="723"/>
      <c r="JYU16" s="723"/>
      <c r="JYV16" s="723"/>
      <c r="JYW16" s="723"/>
      <c r="JYX16" s="723"/>
      <c r="JYY16" s="723"/>
      <c r="JYZ16" s="723"/>
      <c r="JZA16" s="723"/>
      <c r="JZB16" s="723"/>
      <c r="JZC16" s="723"/>
      <c r="JZD16" s="723"/>
      <c r="JZE16" s="723"/>
      <c r="JZF16" s="723"/>
      <c r="JZG16" s="723"/>
      <c r="JZH16" s="723"/>
      <c r="JZI16" s="723"/>
      <c r="JZJ16" s="723"/>
      <c r="JZK16" s="723"/>
      <c r="JZL16" s="723"/>
      <c r="JZM16" s="723"/>
      <c r="JZN16" s="723"/>
      <c r="JZO16" s="723"/>
      <c r="JZP16" s="723"/>
      <c r="JZQ16" s="723"/>
      <c r="JZR16" s="723"/>
      <c r="JZS16" s="723"/>
      <c r="JZT16" s="723"/>
      <c r="JZU16" s="723"/>
      <c r="JZV16" s="723"/>
      <c r="JZW16" s="723"/>
      <c r="JZX16" s="723"/>
      <c r="JZY16" s="723"/>
      <c r="JZZ16" s="723"/>
      <c r="KAA16" s="723"/>
      <c r="KAB16" s="723"/>
      <c r="KAC16" s="723"/>
      <c r="KAD16" s="723"/>
      <c r="KAE16" s="723"/>
      <c r="KAF16" s="723"/>
      <c r="KAG16" s="723"/>
      <c r="KAH16" s="723"/>
      <c r="KAI16" s="723"/>
      <c r="KAJ16" s="723"/>
      <c r="KAK16" s="723"/>
      <c r="KAL16" s="723"/>
      <c r="KAM16" s="723"/>
      <c r="KAN16" s="723"/>
      <c r="KAO16" s="723"/>
      <c r="KAP16" s="723"/>
      <c r="KAQ16" s="723"/>
      <c r="KAR16" s="723"/>
      <c r="KAS16" s="723"/>
      <c r="KAT16" s="723"/>
      <c r="KAU16" s="723"/>
      <c r="KAV16" s="723"/>
      <c r="KAW16" s="723"/>
      <c r="KAX16" s="723"/>
      <c r="KAY16" s="723"/>
      <c r="KAZ16" s="723"/>
      <c r="KBA16" s="723"/>
      <c r="KBB16" s="723"/>
      <c r="KBC16" s="723"/>
      <c r="KBD16" s="723"/>
      <c r="KBE16" s="723"/>
      <c r="KBF16" s="723"/>
      <c r="KBG16" s="723"/>
      <c r="KBH16" s="723"/>
      <c r="KBI16" s="723"/>
      <c r="KBJ16" s="723"/>
      <c r="KBK16" s="723"/>
      <c r="KBL16" s="723"/>
      <c r="KBM16" s="723"/>
      <c r="KBN16" s="723"/>
      <c r="KBO16" s="723"/>
      <c r="KBP16" s="723"/>
      <c r="KBQ16" s="723"/>
      <c r="KBR16" s="723"/>
      <c r="KBS16" s="723"/>
      <c r="KBT16" s="723"/>
      <c r="KBU16" s="723"/>
      <c r="KBV16" s="723"/>
      <c r="KBW16" s="723"/>
      <c r="KBX16" s="723"/>
      <c r="KBY16" s="723"/>
      <c r="KBZ16" s="723"/>
      <c r="KCA16" s="723"/>
      <c r="KCB16" s="723"/>
      <c r="KCC16" s="723"/>
      <c r="KCD16" s="723"/>
      <c r="KCE16" s="723"/>
      <c r="KCF16" s="723"/>
      <c r="KCG16" s="723"/>
      <c r="KCH16" s="723"/>
      <c r="KCI16" s="723"/>
      <c r="KCJ16" s="723"/>
      <c r="KCK16" s="723"/>
      <c r="KCL16" s="723"/>
      <c r="KCM16" s="723"/>
      <c r="KCN16" s="723"/>
      <c r="KCO16" s="723"/>
      <c r="KCP16" s="723"/>
      <c r="KCQ16" s="723"/>
      <c r="KCR16" s="723"/>
      <c r="KCS16" s="723"/>
      <c r="KCT16" s="723"/>
      <c r="KCU16" s="723"/>
      <c r="KCV16" s="723"/>
      <c r="KCW16" s="723"/>
      <c r="KCX16" s="723"/>
      <c r="KCY16" s="723"/>
      <c r="KCZ16" s="723"/>
      <c r="KDA16" s="723"/>
      <c r="KDB16" s="723"/>
      <c r="KDC16" s="723"/>
      <c r="KDD16" s="723"/>
      <c r="KDE16" s="723"/>
      <c r="KDF16" s="723"/>
      <c r="KDG16" s="723"/>
      <c r="KDH16" s="723"/>
      <c r="KDI16" s="723"/>
      <c r="KDJ16" s="723"/>
      <c r="KDK16" s="723"/>
      <c r="KDL16" s="723"/>
      <c r="KDM16" s="723"/>
      <c r="KDN16" s="723"/>
      <c r="KDO16" s="723"/>
      <c r="KDP16" s="723"/>
      <c r="KDQ16" s="723"/>
      <c r="KDR16" s="723"/>
      <c r="KDS16" s="723"/>
      <c r="KDT16" s="723"/>
      <c r="KDU16" s="723"/>
      <c r="KDV16" s="723"/>
      <c r="KDW16" s="723"/>
      <c r="KDX16" s="723"/>
      <c r="KDY16" s="723"/>
      <c r="KDZ16" s="723"/>
      <c r="KEA16" s="723"/>
      <c r="KEB16" s="723"/>
      <c r="KEC16" s="723"/>
      <c r="KED16" s="723"/>
      <c r="KEE16" s="723"/>
      <c r="KEF16" s="723"/>
      <c r="KEG16" s="723"/>
      <c r="KEH16" s="723"/>
      <c r="KEI16" s="723"/>
      <c r="KEJ16" s="723"/>
      <c r="KEK16" s="723"/>
      <c r="KEL16" s="723"/>
      <c r="KEM16" s="723"/>
      <c r="KEN16" s="723"/>
      <c r="KEO16" s="723"/>
      <c r="KEP16" s="723"/>
      <c r="KEQ16" s="723"/>
      <c r="KER16" s="723"/>
      <c r="KES16" s="723"/>
      <c r="KET16" s="723"/>
      <c r="KEU16" s="723"/>
      <c r="KEV16" s="723"/>
      <c r="KEW16" s="723"/>
      <c r="KEX16" s="723"/>
      <c r="KEY16" s="723"/>
      <c r="KEZ16" s="723"/>
      <c r="KFA16" s="723"/>
      <c r="KFB16" s="723"/>
      <c r="KFC16" s="723"/>
      <c r="KFD16" s="723"/>
      <c r="KFE16" s="723"/>
      <c r="KFF16" s="723"/>
      <c r="KFG16" s="723"/>
      <c r="KFH16" s="723"/>
      <c r="KFI16" s="723"/>
      <c r="KFJ16" s="723"/>
      <c r="KFK16" s="723"/>
      <c r="KFL16" s="723"/>
      <c r="KFM16" s="723"/>
      <c r="KFN16" s="723"/>
      <c r="KFO16" s="723"/>
      <c r="KFP16" s="723"/>
      <c r="KFQ16" s="723"/>
      <c r="KFR16" s="723"/>
      <c r="KFS16" s="723"/>
      <c r="KFT16" s="723"/>
      <c r="KFU16" s="723"/>
      <c r="KFV16" s="723"/>
      <c r="KFW16" s="723"/>
      <c r="KFX16" s="723"/>
      <c r="KFY16" s="723"/>
      <c r="KFZ16" s="723"/>
      <c r="KGA16" s="723"/>
      <c r="KGB16" s="723"/>
      <c r="KGC16" s="723"/>
      <c r="KGD16" s="723"/>
      <c r="KGE16" s="723"/>
      <c r="KGF16" s="723"/>
      <c r="KGG16" s="723"/>
      <c r="KGH16" s="723"/>
      <c r="KGI16" s="723"/>
      <c r="KGJ16" s="723"/>
      <c r="KGK16" s="723"/>
      <c r="KGL16" s="723"/>
      <c r="KGM16" s="723"/>
      <c r="KGN16" s="723"/>
      <c r="KGO16" s="723"/>
      <c r="KGP16" s="723"/>
      <c r="KGQ16" s="723"/>
      <c r="KGR16" s="723"/>
      <c r="KGS16" s="723"/>
      <c r="KGT16" s="723"/>
      <c r="KGU16" s="723"/>
      <c r="KGV16" s="723"/>
      <c r="KGW16" s="723"/>
      <c r="KGX16" s="723"/>
      <c r="KGY16" s="723"/>
      <c r="KGZ16" s="723"/>
      <c r="KHA16" s="723"/>
      <c r="KHB16" s="723"/>
      <c r="KHC16" s="723"/>
      <c r="KHD16" s="723"/>
      <c r="KHE16" s="723"/>
      <c r="KHF16" s="723"/>
      <c r="KHG16" s="723"/>
      <c r="KHH16" s="723"/>
      <c r="KHI16" s="723"/>
      <c r="KHJ16" s="723"/>
      <c r="KHK16" s="723"/>
      <c r="KHL16" s="723"/>
      <c r="KHM16" s="723"/>
      <c r="KHN16" s="723"/>
      <c r="KHO16" s="723"/>
      <c r="KHP16" s="723"/>
      <c r="KHQ16" s="723"/>
      <c r="KHR16" s="723"/>
      <c r="KHS16" s="723"/>
      <c r="KHT16" s="723"/>
      <c r="KHU16" s="723"/>
      <c r="KHV16" s="723"/>
      <c r="KHW16" s="723"/>
      <c r="KHX16" s="723"/>
      <c r="KHY16" s="723"/>
      <c r="KHZ16" s="723"/>
      <c r="KIA16" s="723"/>
      <c r="KIB16" s="723"/>
      <c r="KIC16" s="723"/>
      <c r="KID16" s="723"/>
      <c r="KIE16" s="723"/>
      <c r="KIF16" s="723"/>
      <c r="KIG16" s="723"/>
      <c r="KIH16" s="723"/>
      <c r="KII16" s="723"/>
      <c r="KIJ16" s="723"/>
      <c r="KIK16" s="723"/>
      <c r="KIL16" s="723"/>
      <c r="KIM16" s="723"/>
      <c r="KIN16" s="723"/>
      <c r="KIO16" s="723"/>
      <c r="KIP16" s="723"/>
      <c r="KIQ16" s="723"/>
      <c r="KIR16" s="723"/>
      <c r="KIS16" s="723"/>
      <c r="KIT16" s="723"/>
      <c r="KIU16" s="723"/>
      <c r="KIV16" s="723"/>
      <c r="KIW16" s="723"/>
      <c r="KIX16" s="723"/>
      <c r="KIY16" s="723"/>
      <c r="KIZ16" s="723"/>
      <c r="KJA16" s="723"/>
      <c r="KJB16" s="723"/>
      <c r="KJC16" s="723"/>
      <c r="KJD16" s="723"/>
      <c r="KJE16" s="723"/>
      <c r="KJF16" s="723"/>
      <c r="KJG16" s="723"/>
      <c r="KJH16" s="723"/>
      <c r="KJI16" s="723"/>
      <c r="KJJ16" s="723"/>
      <c r="KJK16" s="723"/>
      <c r="KJL16" s="723"/>
      <c r="KJM16" s="723"/>
      <c r="KJN16" s="723"/>
      <c r="KJO16" s="723"/>
      <c r="KJP16" s="723"/>
      <c r="KJQ16" s="723"/>
      <c r="KJR16" s="723"/>
      <c r="KJS16" s="723"/>
      <c r="KJT16" s="723"/>
      <c r="KJU16" s="723"/>
      <c r="KJV16" s="723"/>
      <c r="KJW16" s="723"/>
      <c r="KJX16" s="723"/>
      <c r="KJY16" s="723"/>
      <c r="KJZ16" s="723"/>
      <c r="KKA16" s="723"/>
      <c r="KKB16" s="723"/>
      <c r="KKC16" s="723"/>
      <c r="KKD16" s="723"/>
      <c r="KKE16" s="723"/>
      <c r="KKF16" s="723"/>
      <c r="KKG16" s="723"/>
      <c r="KKH16" s="723"/>
      <c r="KKI16" s="723"/>
      <c r="KKJ16" s="723"/>
      <c r="KKK16" s="723"/>
      <c r="KKL16" s="723"/>
      <c r="KKM16" s="723"/>
      <c r="KKN16" s="723"/>
      <c r="KKO16" s="723"/>
      <c r="KKP16" s="723"/>
      <c r="KKQ16" s="723"/>
      <c r="KKR16" s="723"/>
      <c r="KKS16" s="723"/>
      <c r="KKT16" s="723"/>
      <c r="KKU16" s="723"/>
      <c r="KKV16" s="723"/>
      <c r="KKW16" s="723"/>
      <c r="KKX16" s="723"/>
      <c r="KKY16" s="723"/>
      <c r="KKZ16" s="723"/>
      <c r="KLA16" s="723"/>
      <c r="KLB16" s="723"/>
      <c r="KLC16" s="723"/>
      <c r="KLD16" s="723"/>
      <c r="KLE16" s="723"/>
      <c r="KLF16" s="723"/>
      <c r="KLG16" s="723"/>
      <c r="KLH16" s="723"/>
      <c r="KLI16" s="723"/>
      <c r="KLJ16" s="723"/>
      <c r="KLK16" s="723"/>
      <c r="KLL16" s="723"/>
      <c r="KLM16" s="723"/>
      <c r="KLN16" s="723"/>
      <c r="KLO16" s="723"/>
      <c r="KLP16" s="723"/>
      <c r="KLQ16" s="723"/>
      <c r="KLR16" s="723"/>
      <c r="KLS16" s="723"/>
      <c r="KLT16" s="723"/>
      <c r="KLU16" s="723"/>
      <c r="KLV16" s="723"/>
      <c r="KLW16" s="723"/>
      <c r="KLX16" s="723"/>
      <c r="KLY16" s="723"/>
      <c r="KLZ16" s="723"/>
      <c r="KMA16" s="723"/>
      <c r="KMB16" s="723"/>
      <c r="KMC16" s="723"/>
      <c r="KMD16" s="723"/>
      <c r="KME16" s="723"/>
      <c r="KMF16" s="723"/>
      <c r="KMG16" s="723"/>
      <c r="KMH16" s="723"/>
      <c r="KMI16" s="723"/>
      <c r="KMJ16" s="723"/>
      <c r="KMK16" s="723"/>
      <c r="KML16" s="723"/>
      <c r="KMM16" s="723"/>
      <c r="KMN16" s="723"/>
      <c r="KMO16" s="723"/>
      <c r="KMP16" s="723"/>
      <c r="KMQ16" s="723"/>
      <c r="KMR16" s="723"/>
      <c r="KMS16" s="723"/>
      <c r="KMT16" s="723"/>
      <c r="KMU16" s="723"/>
      <c r="KMV16" s="723"/>
      <c r="KMW16" s="723"/>
      <c r="KMX16" s="723"/>
      <c r="KMY16" s="723"/>
      <c r="KMZ16" s="723"/>
      <c r="KNA16" s="723"/>
      <c r="KNB16" s="723"/>
      <c r="KNC16" s="723"/>
      <c r="KND16" s="723"/>
      <c r="KNE16" s="723"/>
      <c r="KNF16" s="723"/>
      <c r="KNG16" s="723"/>
      <c r="KNH16" s="723"/>
      <c r="KNI16" s="723"/>
      <c r="KNJ16" s="723"/>
      <c r="KNK16" s="723"/>
      <c r="KNL16" s="723"/>
      <c r="KNM16" s="723"/>
      <c r="KNN16" s="723"/>
      <c r="KNO16" s="723"/>
      <c r="KNP16" s="723"/>
      <c r="KNQ16" s="723"/>
      <c r="KNR16" s="723"/>
      <c r="KNS16" s="723"/>
      <c r="KNT16" s="723"/>
      <c r="KNU16" s="723"/>
      <c r="KNV16" s="723"/>
      <c r="KNW16" s="723"/>
      <c r="KNX16" s="723"/>
      <c r="KNY16" s="723"/>
      <c r="KNZ16" s="723"/>
      <c r="KOA16" s="723"/>
      <c r="KOB16" s="723"/>
      <c r="KOC16" s="723"/>
      <c r="KOD16" s="723"/>
      <c r="KOE16" s="723"/>
      <c r="KOF16" s="723"/>
      <c r="KOG16" s="723"/>
      <c r="KOH16" s="723"/>
      <c r="KOI16" s="723"/>
      <c r="KOJ16" s="723"/>
      <c r="KOK16" s="723"/>
      <c r="KOL16" s="723"/>
      <c r="KOM16" s="723"/>
      <c r="KON16" s="723"/>
      <c r="KOO16" s="723"/>
      <c r="KOP16" s="723"/>
      <c r="KOQ16" s="723"/>
      <c r="KOR16" s="723"/>
      <c r="KOS16" s="723"/>
      <c r="KOT16" s="723"/>
      <c r="KOU16" s="723"/>
      <c r="KOV16" s="723"/>
      <c r="KOW16" s="723"/>
      <c r="KOX16" s="723"/>
      <c r="KOY16" s="723"/>
      <c r="KOZ16" s="723"/>
      <c r="KPA16" s="723"/>
      <c r="KPB16" s="723"/>
      <c r="KPC16" s="723"/>
      <c r="KPD16" s="723"/>
      <c r="KPE16" s="723"/>
      <c r="KPF16" s="723"/>
      <c r="KPG16" s="723"/>
      <c r="KPH16" s="723"/>
      <c r="KPI16" s="723"/>
      <c r="KPJ16" s="723"/>
      <c r="KPK16" s="723"/>
      <c r="KPL16" s="723"/>
      <c r="KPM16" s="723"/>
      <c r="KPN16" s="723"/>
      <c r="KPO16" s="723"/>
      <c r="KPP16" s="723"/>
      <c r="KPQ16" s="723"/>
      <c r="KPR16" s="723"/>
      <c r="KPS16" s="723"/>
      <c r="KPT16" s="723"/>
      <c r="KPU16" s="723"/>
      <c r="KPV16" s="723"/>
      <c r="KPW16" s="723"/>
      <c r="KPX16" s="723"/>
      <c r="KPY16" s="723"/>
      <c r="KPZ16" s="723"/>
      <c r="KQA16" s="723"/>
      <c r="KQB16" s="723"/>
      <c r="KQC16" s="723"/>
      <c r="KQD16" s="723"/>
      <c r="KQE16" s="723"/>
      <c r="KQF16" s="723"/>
      <c r="KQG16" s="723"/>
      <c r="KQH16" s="723"/>
      <c r="KQI16" s="723"/>
      <c r="KQJ16" s="723"/>
      <c r="KQK16" s="723"/>
      <c r="KQL16" s="723"/>
      <c r="KQM16" s="723"/>
      <c r="KQN16" s="723"/>
      <c r="KQO16" s="723"/>
      <c r="KQP16" s="723"/>
      <c r="KQQ16" s="723"/>
      <c r="KQR16" s="723"/>
      <c r="KQS16" s="723"/>
      <c r="KQT16" s="723"/>
      <c r="KQU16" s="723"/>
      <c r="KQV16" s="723"/>
      <c r="KQW16" s="723"/>
      <c r="KQX16" s="723"/>
      <c r="KQY16" s="723"/>
      <c r="KQZ16" s="723"/>
      <c r="KRA16" s="723"/>
      <c r="KRB16" s="723"/>
      <c r="KRC16" s="723"/>
      <c r="KRD16" s="723"/>
      <c r="KRE16" s="723"/>
      <c r="KRF16" s="723"/>
      <c r="KRG16" s="723"/>
      <c r="KRH16" s="723"/>
      <c r="KRI16" s="723"/>
      <c r="KRJ16" s="723"/>
      <c r="KRK16" s="723"/>
      <c r="KRL16" s="723"/>
      <c r="KRM16" s="723"/>
      <c r="KRN16" s="723"/>
      <c r="KRO16" s="723"/>
      <c r="KRP16" s="723"/>
      <c r="KRQ16" s="723"/>
      <c r="KRR16" s="723"/>
      <c r="KRS16" s="723"/>
      <c r="KRT16" s="723"/>
      <c r="KRU16" s="723"/>
      <c r="KRV16" s="723"/>
      <c r="KRW16" s="723"/>
      <c r="KRX16" s="723"/>
      <c r="KRY16" s="723"/>
      <c r="KRZ16" s="723"/>
      <c r="KSA16" s="723"/>
      <c r="KSB16" s="723"/>
      <c r="KSC16" s="723"/>
      <c r="KSD16" s="723"/>
      <c r="KSE16" s="723"/>
      <c r="KSF16" s="723"/>
      <c r="KSG16" s="723"/>
      <c r="KSH16" s="723"/>
      <c r="KSI16" s="723"/>
      <c r="KSJ16" s="723"/>
      <c r="KSK16" s="723"/>
      <c r="KSL16" s="723"/>
      <c r="KSM16" s="723"/>
      <c r="KSN16" s="723"/>
      <c r="KSO16" s="723"/>
      <c r="KSP16" s="723"/>
      <c r="KSQ16" s="723"/>
      <c r="KSR16" s="723"/>
      <c r="KSS16" s="723"/>
      <c r="KST16" s="723"/>
      <c r="KSU16" s="723"/>
      <c r="KSV16" s="723"/>
      <c r="KSW16" s="723"/>
      <c r="KSX16" s="723"/>
      <c r="KSY16" s="723"/>
      <c r="KSZ16" s="723"/>
      <c r="KTA16" s="723"/>
      <c r="KTB16" s="723"/>
      <c r="KTC16" s="723"/>
      <c r="KTD16" s="723"/>
      <c r="KTE16" s="723"/>
      <c r="KTF16" s="723"/>
      <c r="KTG16" s="723"/>
      <c r="KTH16" s="723"/>
      <c r="KTI16" s="723"/>
      <c r="KTJ16" s="723"/>
      <c r="KTK16" s="723"/>
      <c r="KTL16" s="723"/>
      <c r="KTM16" s="723"/>
      <c r="KTN16" s="723"/>
      <c r="KTO16" s="723"/>
      <c r="KTP16" s="723"/>
      <c r="KTQ16" s="723"/>
      <c r="KTR16" s="723"/>
      <c r="KTS16" s="723"/>
      <c r="KTT16" s="723"/>
      <c r="KTU16" s="723"/>
      <c r="KTV16" s="723"/>
      <c r="KTW16" s="723"/>
      <c r="KTX16" s="723"/>
      <c r="KTY16" s="723"/>
      <c r="KTZ16" s="723"/>
      <c r="KUA16" s="723"/>
      <c r="KUB16" s="723"/>
      <c r="KUC16" s="723"/>
      <c r="KUD16" s="723"/>
      <c r="KUE16" s="723"/>
      <c r="KUF16" s="723"/>
      <c r="KUG16" s="723"/>
      <c r="KUH16" s="723"/>
      <c r="KUI16" s="723"/>
      <c r="KUJ16" s="723"/>
      <c r="KUK16" s="723"/>
      <c r="KUL16" s="723"/>
      <c r="KUM16" s="723"/>
      <c r="KUN16" s="723"/>
      <c r="KUO16" s="723"/>
      <c r="KUP16" s="723"/>
      <c r="KUQ16" s="723"/>
      <c r="KUR16" s="723"/>
      <c r="KUS16" s="723"/>
      <c r="KUT16" s="723"/>
      <c r="KUU16" s="723"/>
      <c r="KUV16" s="723"/>
      <c r="KUW16" s="723"/>
      <c r="KUX16" s="723"/>
      <c r="KUY16" s="723"/>
      <c r="KUZ16" s="723"/>
      <c r="KVA16" s="723"/>
      <c r="KVB16" s="723"/>
      <c r="KVC16" s="723"/>
      <c r="KVD16" s="723"/>
      <c r="KVE16" s="723"/>
      <c r="KVF16" s="723"/>
      <c r="KVG16" s="723"/>
      <c r="KVH16" s="723"/>
      <c r="KVI16" s="723"/>
      <c r="KVJ16" s="723"/>
      <c r="KVK16" s="723"/>
      <c r="KVL16" s="723"/>
      <c r="KVM16" s="723"/>
      <c r="KVN16" s="723"/>
      <c r="KVO16" s="723"/>
      <c r="KVP16" s="723"/>
      <c r="KVQ16" s="723"/>
      <c r="KVR16" s="723"/>
      <c r="KVS16" s="723"/>
      <c r="KVT16" s="723"/>
      <c r="KVU16" s="723"/>
      <c r="KVV16" s="723"/>
      <c r="KVW16" s="723"/>
      <c r="KVX16" s="723"/>
      <c r="KVY16" s="723"/>
      <c r="KVZ16" s="723"/>
      <c r="KWA16" s="723"/>
      <c r="KWB16" s="723"/>
      <c r="KWC16" s="723"/>
      <c r="KWD16" s="723"/>
      <c r="KWE16" s="723"/>
      <c r="KWF16" s="723"/>
      <c r="KWG16" s="723"/>
      <c r="KWH16" s="723"/>
      <c r="KWI16" s="723"/>
      <c r="KWJ16" s="723"/>
      <c r="KWK16" s="723"/>
      <c r="KWL16" s="723"/>
      <c r="KWM16" s="723"/>
      <c r="KWN16" s="723"/>
      <c r="KWO16" s="723"/>
      <c r="KWP16" s="723"/>
      <c r="KWQ16" s="723"/>
      <c r="KWR16" s="723"/>
      <c r="KWS16" s="723"/>
      <c r="KWT16" s="723"/>
      <c r="KWU16" s="723"/>
      <c r="KWV16" s="723"/>
      <c r="KWW16" s="723"/>
      <c r="KWX16" s="723"/>
      <c r="KWY16" s="723"/>
      <c r="KWZ16" s="723"/>
      <c r="KXA16" s="723"/>
      <c r="KXB16" s="723"/>
      <c r="KXC16" s="723"/>
      <c r="KXD16" s="723"/>
      <c r="KXE16" s="723"/>
      <c r="KXF16" s="723"/>
      <c r="KXG16" s="723"/>
      <c r="KXH16" s="723"/>
      <c r="KXI16" s="723"/>
      <c r="KXJ16" s="723"/>
      <c r="KXK16" s="723"/>
      <c r="KXL16" s="723"/>
      <c r="KXM16" s="723"/>
      <c r="KXN16" s="723"/>
      <c r="KXO16" s="723"/>
      <c r="KXP16" s="723"/>
      <c r="KXQ16" s="723"/>
      <c r="KXR16" s="723"/>
      <c r="KXS16" s="723"/>
      <c r="KXT16" s="723"/>
      <c r="KXU16" s="723"/>
      <c r="KXV16" s="723"/>
      <c r="KXW16" s="723"/>
      <c r="KXX16" s="723"/>
      <c r="KXY16" s="723"/>
      <c r="KXZ16" s="723"/>
      <c r="KYA16" s="723"/>
      <c r="KYB16" s="723"/>
      <c r="KYC16" s="723"/>
      <c r="KYD16" s="723"/>
      <c r="KYE16" s="723"/>
      <c r="KYF16" s="723"/>
      <c r="KYG16" s="723"/>
      <c r="KYH16" s="723"/>
      <c r="KYI16" s="723"/>
      <c r="KYJ16" s="723"/>
      <c r="KYK16" s="723"/>
      <c r="KYL16" s="723"/>
      <c r="KYM16" s="723"/>
      <c r="KYN16" s="723"/>
      <c r="KYO16" s="723"/>
      <c r="KYP16" s="723"/>
      <c r="KYQ16" s="723"/>
      <c r="KYR16" s="723"/>
      <c r="KYS16" s="723"/>
      <c r="KYT16" s="723"/>
      <c r="KYU16" s="723"/>
      <c r="KYV16" s="723"/>
      <c r="KYW16" s="723"/>
      <c r="KYX16" s="723"/>
      <c r="KYY16" s="723"/>
      <c r="KYZ16" s="723"/>
      <c r="KZA16" s="723"/>
      <c r="KZB16" s="723"/>
      <c r="KZC16" s="723"/>
      <c r="KZD16" s="723"/>
      <c r="KZE16" s="723"/>
      <c r="KZF16" s="723"/>
      <c r="KZG16" s="723"/>
      <c r="KZH16" s="723"/>
      <c r="KZI16" s="723"/>
      <c r="KZJ16" s="723"/>
      <c r="KZK16" s="723"/>
      <c r="KZL16" s="723"/>
      <c r="KZM16" s="723"/>
      <c r="KZN16" s="723"/>
      <c r="KZO16" s="723"/>
      <c r="KZP16" s="723"/>
      <c r="KZQ16" s="723"/>
      <c r="KZR16" s="723"/>
      <c r="KZS16" s="723"/>
      <c r="KZT16" s="723"/>
      <c r="KZU16" s="723"/>
      <c r="KZV16" s="723"/>
      <c r="KZW16" s="723"/>
      <c r="KZX16" s="723"/>
      <c r="KZY16" s="723"/>
      <c r="KZZ16" s="723"/>
      <c r="LAA16" s="723"/>
      <c r="LAB16" s="723"/>
      <c r="LAC16" s="723"/>
      <c r="LAD16" s="723"/>
      <c r="LAE16" s="723"/>
      <c r="LAF16" s="723"/>
      <c r="LAG16" s="723"/>
      <c r="LAH16" s="723"/>
      <c r="LAI16" s="723"/>
      <c r="LAJ16" s="723"/>
      <c r="LAK16" s="723"/>
      <c r="LAL16" s="723"/>
      <c r="LAM16" s="723"/>
      <c r="LAN16" s="723"/>
      <c r="LAO16" s="723"/>
      <c r="LAP16" s="723"/>
      <c r="LAQ16" s="723"/>
      <c r="LAR16" s="723"/>
      <c r="LAS16" s="723"/>
      <c r="LAT16" s="723"/>
      <c r="LAU16" s="723"/>
      <c r="LAV16" s="723"/>
      <c r="LAW16" s="723"/>
      <c r="LAX16" s="723"/>
      <c r="LAY16" s="723"/>
      <c r="LAZ16" s="723"/>
      <c r="LBA16" s="723"/>
      <c r="LBB16" s="723"/>
      <c r="LBC16" s="723"/>
      <c r="LBD16" s="723"/>
      <c r="LBE16" s="723"/>
      <c r="LBF16" s="723"/>
      <c r="LBG16" s="723"/>
      <c r="LBH16" s="723"/>
      <c r="LBI16" s="723"/>
      <c r="LBJ16" s="723"/>
      <c r="LBK16" s="723"/>
      <c r="LBL16" s="723"/>
      <c r="LBM16" s="723"/>
      <c r="LBN16" s="723"/>
      <c r="LBO16" s="723"/>
      <c r="LBP16" s="723"/>
      <c r="LBQ16" s="723"/>
      <c r="LBR16" s="723"/>
      <c r="LBS16" s="723"/>
      <c r="LBT16" s="723"/>
      <c r="LBU16" s="723"/>
      <c r="LBV16" s="723"/>
      <c r="LBW16" s="723"/>
      <c r="LBX16" s="723"/>
      <c r="LBY16" s="723"/>
      <c r="LBZ16" s="723"/>
      <c r="LCA16" s="723"/>
      <c r="LCB16" s="723"/>
      <c r="LCC16" s="723"/>
      <c r="LCD16" s="723"/>
      <c r="LCE16" s="723"/>
      <c r="LCF16" s="723"/>
      <c r="LCG16" s="723"/>
      <c r="LCH16" s="723"/>
      <c r="LCI16" s="723"/>
      <c r="LCJ16" s="723"/>
      <c r="LCK16" s="723"/>
      <c r="LCL16" s="723"/>
      <c r="LCM16" s="723"/>
      <c r="LCN16" s="723"/>
      <c r="LCO16" s="723"/>
      <c r="LCP16" s="723"/>
      <c r="LCQ16" s="723"/>
      <c r="LCR16" s="723"/>
      <c r="LCS16" s="723"/>
      <c r="LCT16" s="723"/>
      <c r="LCU16" s="723"/>
      <c r="LCV16" s="723"/>
      <c r="LCW16" s="723"/>
      <c r="LCX16" s="723"/>
      <c r="LCY16" s="723"/>
      <c r="LCZ16" s="723"/>
      <c r="LDA16" s="723"/>
      <c r="LDB16" s="723"/>
      <c r="LDC16" s="723"/>
      <c r="LDD16" s="723"/>
      <c r="LDE16" s="723"/>
      <c r="LDF16" s="723"/>
      <c r="LDG16" s="723"/>
      <c r="LDH16" s="723"/>
      <c r="LDI16" s="723"/>
      <c r="LDJ16" s="723"/>
      <c r="LDK16" s="723"/>
      <c r="LDL16" s="723"/>
      <c r="LDM16" s="723"/>
      <c r="LDN16" s="723"/>
      <c r="LDO16" s="723"/>
      <c r="LDP16" s="723"/>
      <c r="LDQ16" s="723"/>
      <c r="LDR16" s="723"/>
      <c r="LDS16" s="723"/>
      <c r="LDT16" s="723"/>
      <c r="LDU16" s="723"/>
      <c r="LDV16" s="723"/>
      <c r="LDW16" s="723"/>
      <c r="LDX16" s="723"/>
      <c r="LDY16" s="723"/>
      <c r="LDZ16" s="723"/>
      <c r="LEA16" s="723"/>
      <c r="LEB16" s="723"/>
      <c r="LEC16" s="723"/>
      <c r="LED16" s="723"/>
      <c r="LEE16" s="723"/>
      <c r="LEF16" s="723"/>
      <c r="LEG16" s="723"/>
      <c r="LEH16" s="723"/>
      <c r="LEI16" s="723"/>
      <c r="LEJ16" s="723"/>
      <c r="LEK16" s="723"/>
      <c r="LEL16" s="723"/>
      <c r="LEM16" s="723"/>
      <c r="LEN16" s="723"/>
      <c r="LEO16" s="723"/>
      <c r="LEP16" s="723"/>
      <c r="LEQ16" s="723"/>
      <c r="LER16" s="723"/>
      <c r="LES16" s="723"/>
      <c r="LET16" s="723"/>
      <c r="LEU16" s="723"/>
      <c r="LEV16" s="723"/>
      <c r="LEW16" s="723"/>
      <c r="LEX16" s="723"/>
      <c r="LEY16" s="723"/>
      <c r="LEZ16" s="723"/>
      <c r="LFA16" s="723"/>
      <c r="LFB16" s="723"/>
      <c r="LFC16" s="723"/>
      <c r="LFD16" s="723"/>
      <c r="LFE16" s="723"/>
      <c r="LFF16" s="723"/>
      <c r="LFG16" s="723"/>
      <c r="LFH16" s="723"/>
      <c r="LFI16" s="723"/>
      <c r="LFJ16" s="723"/>
      <c r="LFK16" s="723"/>
      <c r="LFL16" s="723"/>
      <c r="LFM16" s="723"/>
      <c r="LFN16" s="723"/>
      <c r="LFO16" s="723"/>
      <c r="LFP16" s="723"/>
      <c r="LFQ16" s="723"/>
      <c r="LFR16" s="723"/>
      <c r="LFS16" s="723"/>
      <c r="LFT16" s="723"/>
      <c r="LFU16" s="723"/>
      <c r="LFV16" s="723"/>
      <c r="LFW16" s="723"/>
      <c r="LFX16" s="723"/>
      <c r="LFY16" s="723"/>
      <c r="LFZ16" s="723"/>
      <c r="LGA16" s="723"/>
      <c r="LGB16" s="723"/>
      <c r="LGC16" s="723"/>
      <c r="LGD16" s="723"/>
      <c r="LGE16" s="723"/>
      <c r="LGF16" s="723"/>
      <c r="LGG16" s="723"/>
      <c r="LGH16" s="723"/>
      <c r="LGI16" s="723"/>
      <c r="LGJ16" s="723"/>
      <c r="LGK16" s="723"/>
      <c r="LGL16" s="723"/>
      <c r="LGM16" s="723"/>
      <c r="LGN16" s="723"/>
      <c r="LGO16" s="723"/>
      <c r="LGP16" s="723"/>
      <c r="LGQ16" s="723"/>
      <c r="LGR16" s="723"/>
      <c r="LGS16" s="723"/>
      <c r="LGT16" s="723"/>
      <c r="LGU16" s="723"/>
      <c r="LGV16" s="723"/>
      <c r="LGW16" s="723"/>
      <c r="LGX16" s="723"/>
      <c r="LGY16" s="723"/>
      <c r="LGZ16" s="723"/>
      <c r="LHA16" s="723"/>
      <c r="LHB16" s="723"/>
      <c r="LHC16" s="723"/>
      <c r="LHD16" s="723"/>
      <c r="LHE16" s="723"/>
      <c r="LHF16" s="723"/>
      <c r="LHG16" s="723"/>
      <c r="LHH16" s="723"/>
      <c r="LHI16" s="723"/>
      <c r="LHJ16" s="723"/>
      <c r="LHK16" s="723"/>
      <c r="LHL16" s="723"/>
      <c r="LHM16" s="723"/>
      <c r="LHN16" s="723"/>
      <c r="LHO16" s="723"/>
      <c r="LHP16" s="723"/>
      <c r="LHQ16" s="723"/>
      <c r="LHR16" s="723"/>
      <c r="LHS16" s="723"/>
      <c r="LHT16" s="723"/>
      <c r="LHU16" s="723"/>
      <c r="LHV16" s="723"/>
      <c r="LHW16" s="723"/>
      <c r="LHX16" s="723"/>
      <c r="LHY16" s="723"/>
      <c r="LHZ16" s="723"/>
      <c r="LIA16" s="723"/>
      <c r="LIB16" s="723"/>
      <c r="LIC16" s="723"/>
      <c r="LID16" s="723"/>
      <c r="LIE16" s="723"/>
      <c r="LIF16" s="723"/>
      <c r="LIG16" s="723"/>
      <c r="LIH16" s="723"/>
      <c r="LII16" s="723"/>
      <c r="LIJ16" s="723"/>
      <c r="LIK16" s="723"/>
      <c r="LIL16" s="723"/>
      <c r="LIM16" s="723"/>
      <c r="LIN16" s="723"/>
      <c r="LIO16" s="723"/>
      <c r="LIP16" s="723"/>
      <c r="LIQ16" s="723"/>
      <c r="LIR16" s="723"/>
      <c r="LIS16" s="723"/>
      <c r="LIT16" s="723"/>
      <c r="LIU16" s="723"/>
      <c r="LIV16" s="723"/>
      <c r="LIW16" s="723"/>
      <c r="LIX16" s="723"/>
      <c r="LIY16" s="723"/>
      <c r="LIZ16" s="723"/>
      <c r="LJA16" s="723"/>
      <c r="LJB16" s="723"/>
      <c r="LJC16" s="723"/>
      <c r="LJD16" s="723"/>
      <c r="LJE16" s="723"/>
      <c r="LJF16" s="723"/>
      <c r="LJG16" s="723"/>
      <c r="LJH16" s="723"/>
      <c r="LJI16" s="723"/>
      <c r="LJJ16" s="723"/>
      <c r="LJK16" s="723"/>
      <c r="LJL16" s="723"/>
      <c r="LJM16" s="723"/>
      <c r="LJN16" s="723"/>
      <c r="LJO16" s="723"/>
      <c r="LJP16" s="723"/>
      <c r="LJQ16" s="723"/>
      <c r="LJR16" s="723"/>
      <c r="LJS16" s="723"/>
      <c r="LJT16" s="723"/>
      <c r="LJU16" s="723"/>
      <c r="LJV16" s="723"/>
      <c r="LJW16" s="723"/>
      <c r="LJX16" s="723"/>
      <c r="LJY16" s="723"/>
      <c r="LJZ16" s="723"/>
      <c r="LKA16" s="723"/>
      <c r="LKB16" s="723"/>
      <c r="LKC16" s="723"/>
      <c r="LKD16" s="723"/>
      <c r="LKE16" s="723"/>
      <c r="LKF16" s="723"/>
      <c r="LKG16" s="723"/>
      <c r="LKH16" s="723"/>
      <c r="LKI16" s="723"/>
      <c r="LKJ16" s="723"/>
      <c r="LKK16" s="723"/>
      <c r="LKL16" s="723"/>
      <c r="LKM16" s="723"/>
      <c r="LKN16" s="723"/>
      <c r="LKO16" s="723"/>
      <c r="LKP16" s="723"/>
      <c r="LKQ16" s="723"/>
      <c r="LKR16" s="723"/>
      <c r="LKS16" s="723"/>
      <c r="LKT16" s="723"/>
      <c r="LKU16" s="723"/>
      <c r="LKV16" s="723"/>
      <c r="LKW16" s="723"/>
      <c r="LKX16" s="723"/>
      <c r="LKY16" s="723"/>
      <c r="LKZ16" s="723"/>
      <c r="LLA16" s="723"/>
      <c r="LLB16" s="723"/>
      <c r="LLC16" s="723"/>
      <c r="LLD16" s="723"/>
      <c r="LLE16" s="723"/>
      <c r="LLF16" s="723"/>
      <c r="LLG16" s="723"/>
      <c r="LLH16" s="723"/>
      <c r="LLI16" s="723"/>
      <c r="LLJ16" s="723"/>
      <c r="LLK16" s="723"/>
      <c r="LLL16" s="723"/>
      <c r="LLM16" s="723"/>
      <c r="LLN16" s="723"/>
      <c r="LLO16" s="723"/>
      <c r="LLP16" s="723"/>
      <c r="LLQ16" s="723"/>
      <c r="LLR16" s="723"/>
      <c r="LLS16" s="723"/>
      <c r="LLT16" s="723"/>
      <c r="LLU16" s="723"/>
      <c r="LLV16" s="723"/>
      <c r="LLW16" s="723"/>
      <c r="LLX16" s="723"/>
      <c r="LLY16" s="723"/>
      <c r="LLZ16" s="723"/>
      <c r="LMA16" s="723"/>
      <c r="LMB16" s="723"/>
      <c r="LMC16" s="723"/>
      <c r="LMD16" s="723"/>
      <c r="LME16" s="723"/>
      <c r="LMF16" s="723"/>
      <c r="LMG16" s="723"/>
      <c r="LMH16" s="723"/>
      <c r="LMI16" s="723"/>
      <c r="LMJ16" s="723"/>
      <c r="LMK16" s="723"/>
      <c r="LML16" s="723"/>
      <c r="LMM16" s="723"/>
      <c r="LMN16" s="723"/>
      <c r="LMO16" s="723"/>
      <c r="LMP16" s="723"/>
      <c r="LMQ16" s="723"/>
      <c r="LMR16" s="723"/>
      <c r="LMS16" s="723"/>
      <c r="LMT16" s="723"/>
      <c r="LMU16" s="723"/>
      <c r="LMV16" s="723"/>
      <c r="LMW16" s="723"/>
      <c r="LMX16" s="723"/>
      <c r="LMY16" s="723"/>
      <c r="LMZ16" s="723"/>
      <c r="LNA16" s="723"/>
      <c r="LNB16" s="723"/>
      <c r="LNC16" s="723"/>
      <c r="LND16" s="723"/>
      <c r="LNE16" s="723"/>
      <c r="LNF16" s="723"/>
      <c r="LNG16" s="723"/>
      <c r="LNH16" s="723"/>
      <c r="LNI16" s="723"/>
      <c r="LNJ16" s="723"/>
      <c r="LNK16" s="723"/>
      <c r="LNL16" s="723"/>
      <c r="LNM16" s="723"/>
      <c r="LNN16" s="723"/>
      <c r="LNO16" s="723"/>
      <c r="LNP16" s="723"/>
      <c r="LNQ16" s="723"/>
      <c r="LNR16" s="723"/>
      <c r="LNS16" s="723"/>
      <c r="LNT16" s="723"/>
      <c r="LNU16" s="723"/>
      <c r="LNV16" s="723"/>
      <c r="LNW16" s="723"/>
      <c r="LNX16" s="723"/>
      <c r="LNY16" s="723"/>
      <c r="LNZ16" s="723"/>
      <c r="LOA16" s="723"/>
      <c r="LOB16" s="723"/>
      <c r="LOC16" s="723"/>
      <c r="LOD16" s="723"/>
      <c r="LOE16" s="723"/>
      <c r="LOF16" s="723"/>
      <c r="LOG16" s="723"/>
      <c r="LOH16" s="723"/>
      <c r="LOI16" s="723"/>
      <c r="LOJ16" s="723"/>
      <c r="LOK16" s="723"/>
      <c r="LOL16" s="723"/>
      <c r="LOM16" s="723"/>
      <c r="LON16" s="723"/>
      <c r="LOO16" s="723"/>
      <c r="LOP16" s="723"/>
      <c r="LOQ16" s="723"/>
      <c r="LOR16" s="723"/>
      <c r="LOS16" s="723"/>
      <c r="LOT16" s="723"/>
      <c r="LOU16" s="723"/>
      <c r="LOV16" s="723"/>
      <c r="LOW16" s="723"/>
      <c r="LOX16" s="723"/>
      <c r="LOY16" s="723"/>
      <c r="LOZ16" s="723"/>
      <c r="LPA16" s="723"/>
      <c r="LPB16" s="723"/>
      <c r="LPC16" s="723"/>
      <c r="LPD16" s="723"/>
      <c r="LPE16" s="723"/>
      <c r="LPF16" s="723"/>
      <c r="LPG16" s="723"/>
      <c r="LPH16" s="723"/>
      <c r="LPI16" s="723"/>
      <c r="LPJ16" s="723"/>
      <c r="LPK16" s="723"/>
      <c r="LPL16" s="723"/>
      <c r="LPM16" s="723"/>
      <c r="LPN16" s="723"/>
      <c r="LPO16" s="723"/>
      <c r="LPP16" s="723"/>
      <c r="LPQ16" s="723"/>
      <c r="LPR16" s="723"/>
      <c r="LPS16" s="723"/>
      <c r="LPT16" s="723"/>
      <c r="LPU16" s="723"/>
      <c r="LPV16" s="723"/>
      <c r="LPW16" s="723"/>
      <c r="LPX16" s="723"/>
      <c r="LPY16" s="723"/>
      <c r="LPZ16" s="723"/>
      <c r="LQA16" s="723"/>
      <c r="LQB16" s="723"/>
      <c r="LQC16" s="723"/>
      <c r="LQD16" s="723"/>
      <c r="LQE16" s="723"/>
      <c r="LQF16" s="723"/>
      <c r="LQG16" s="723"/>
      <c r="LQH16" s="723"/>
      <c r="LQI16" s="723"/>
      <c r="LQJ16" s="723"/>
      <c r="LQK16" s="723"/>
      <c r="LQL16" s="723"/>
      <c r="LQM16" s="723"/>
      <c r="LQN16" s="723"/>
      <c r="LQO16" s="723"/>
      <c r="LQP16" s="723"/>
      <c r="LQQ16" s="723"/>
      <c r="LQR16" s="723"/>
      <c r="LQS16" s="723"/>
      <c r="LQT16" s="723"/>
      <c r="LQU16" s="723"/>
      <c r="LQV16" s="723"/>
      <c r="LQW16" s="723"/>
      <c r="LQX16" s="723"/>
      <c r="LQY16" s="723"/>
      <c r="LQZ16" s="723"/>
      <c r="LRA16" s="723"/>
      <c r="LRB16" s="723"/>
      <c r="LRC16" s="723"/>
      <c r="LRD16" s="723"/>
      <c r="LRE16" s="723"/>
      <c r="LRF16" s="723"/>
      <c r="LRG16" s="723"/>
      <c r="LRH16" s="723"/>
      <c r="LRI16" s="723"/>
      <c r="LRJ16" s="723"/>
      <c r="LRK16" s="723"/>
      <c r="LRL16" s="723"/>
      <c r="LRM16" s="723"/>
      <c r="LRN16" s="723"/>
      <c r="LRO16" s="723"/>
      <c r="LRP16" s="723"/>
      <c r="LRQ16" s="723"/>
      <c r="LRR16" s="723"/>
      <c r="LRS16" s="723"/>
      <c r="LRT16" s="723"/>
      <c r="LRU16" s="723"/>
      <c r="LRV16" s="723"/>
      <c r="LRW16" s="723"/>
      <c r="LRX16" s="723"/>
      <c r="LRY16" s="723"/>
      <c r="LRZ16" s="723"/>
      <c r="LSA16" s="723"/>
      <c r="LSB16" s="723"/>
      <c r="LSC16" s="723"/>
      <c r="LSD16" s="723"/>
      <c r="LSE16" s="723"/>
      <c r="LSF16" s="723"/>
      <c r="LSG16" s="723"/>
      <c r="LSH16" s="723"/>
      <c r="LSI16" s="723"/>
      <c r="LSJ16" s="723"/>
      <c r="LSK16" s="723"/>
      <c r="LSL16" s="723"/>
      <c r="LSM16" s="723"/>
      <c r="LSN16" s="723"/>
      <c r="LSO16" s="723"/>
      <c r="LSP16" s="723"/>
      <c r="LSQ16" s="723"/>
      <c r="LSR16" s="723"/>
      <c r="LSS16" s="723"/>
      <c r="LST16" s="723"/>
      <c r="LSU16" s="723"/>
      <c r="LSV16" s="723"/>
      <c r="LSW16" s="723"/>
      <c r="LSX16" s="723"/>
      <c r="LSY16" s="723"/>
      <c r="LSZ16" s="723"/>
      <c r="LTA16" s="723"/>
      <c r="LTB16" s="723"/>
      <c r="LTC16" s="723"/>
      <c r="LTD16" s="723"/>
      <c r="LTE16" s="723"/>
      <c r="LTF16" s="723"/>
      <c r="LTG16" s="723"/>
      <c r="LTH16" s="723"/>
      <c r="LTI16" s="723"/>
      <c r="LTJ16" s="723"/>
      <c r="LTK16" s="723"/>
      <c r="LTL16" s="723"/>
      <c r="LTM16" s="723"/>
      <c r="LTN16" s="723"/>
      <c r="LTO16" s="723"/>
      <c r="LTP16" s="723"/>
      <c r="LTQ16" s="723"/>
      <c r="LTR16" s="723"/>
      <c r="LTS16" s="723"/>
      <c r="LTT16" s="723"/>
      <c r="LTU16" s="723"/>
      <c r="LTV16" s="723"/>
      <c r="LTW16" s="723"/>
      <c r="LTX16" s="723"/>
      <c r="LTY16" s="723"/>
      <c r="LTZ16" s="723"/>
      <c r="LUA16" s="723"/>
      <c r="LUB16" s="723"/>
      <c r="LUC16" s="723"/>
      <c r="LUD16" s="723"/>
      <c r="LUE16" s="723"/>
      <c r="LUF16" s="723"/>
      <c r="LUG16" s="723"/>
      <c r="LUH16" s="723"/>
      <c r="LUI16" s="723"/>
      <c r="LUJ16" s="723"/>
      <c r="LUK16" s="723"/>
      <c r="LUL16" s="723"/>
      <c r="LUM16" s="723"/>
      <c r="LUN16" s="723"/>
      <c r="LUO16" s="723"/>
      <c r="LUP16" s="723"/>
      <c r="LUQ16" s="723"/>
      <c r="LUR16" s="723"/>
      <c r="LUS16" s="723"/>
      <c r="LUT16" s="723"/>
      <c r="LUU16" s="723"/>
      <c r="LUV16" s="723"/>
      <c r="LUW16" s="723"/>
      <c r="LUX16" s="723"/>
      <c r="LUY16" s="723"/>
      <c r="LUZ16" s="723"/>
      <c r="LVA16" s="723"/>
      <c r="LVB16" s="723"/>
      <c r="LVC16" s="723"/>
      <c r="LVD16" s="723"/>
      <c r="LVE16" s="723"/>
      <c r="LVF16" s="723"/>
      <c r="LVG16" s="723"/>
      <c r="LVH16" s="723"/>
      <c r="LVI16" s="723"/>
      <c r="LVJ16" s="723"/>
      <c r="LVK16" s="723"/>
      <c r="LVL16" s="723"/>
      <c r="LVM16" s="723"/>
      <c r="LVN16" s="723"/>
      <c r="LVO16" s="723"/>
      <c r="LVP16" s="723"/>
      <c r="LVQ16" s="723"/>
      <c r="LVR16" s="723"/>
      <c r="LVS16" s="723"/>
      <c r="LVT16" s="723"/>
      <c r="LVU16" s="723"/>
      <c r="LVV16" s="723"/>
      <c r="LVW16" s="723"/>
      <c r="LVX16" s="723"/>
      <c r="LVY16" s="723"/>
      <c r="LVZ16" s="723"/>
      <c r="LWA16" s="723"/>
      <c r="LWB16" s="723"/>
      <c r="LWC16" s="723"/>
      <c r="LWD16" s="723"/>
      <c r="LWE16" s="723"/>
      <c r="LWF16" s="723"/>
      <c r="LWG16" s="723"/>
      <c r="LWH16" s="723"/>
      <c r="LWI16" s="723"/>
      <c r="LWJ16" s="723"/>
      <c r="LWK16" s="723"/>
      <c r="LWL16" s="723"/>
      <c r="LWM16" s="723"/>
      <c r="LWN16" s="723"/>
      <c r="LWO16" s="723"/>
      <c r="LWP16" s="723"/>
      <c r="LWQ16" s="723"/>
      <c r="LWR16" s="723"/>
      <c r="LWS16" s="723"/>
      <c r="LWT16" s="723"/>
      <c r="LWU16" s="723"/>
      <c r="LWV16" s="723"/>
      <c r="LWW16" s="723"/>
      <c r="LWX16" s="723"/>
      <c r="LWY16" s="723"/>
      <c r="LWZ16" s="723"/>
      <c r="LXA16" s="723"/>
      <c r="LXB16" s="723"/>
      <c r="LXC16" s="723"/>
      <c r="LXD16" s="723"/>
      <c r="LXE16" s="723"/>
      <c r="LXF16" s="723"/>
      <c r="LXG16" s="723"/>
      <c r="LXH16" s="723"/>
      <c r="LXI16" s="723"/>
      <c r="LXJ16" s="723"/>
      <c r="LXK16" s="723"/>
      <c r="LXL16" s="723"/>
      <c r="LXM16" s="723"/>
      <c r="LXN16" s="723"/>
      <c r="LXO16" s="723"/>
      <c r="LXP16" s="723"/>
      <c r="LXQ16" s="723"/>
      <c r="LXR16" s="723"/>
      <c r="LXS16" s="723"/>
      <c r="LXT16" s="723"/>
      <c r="LXU16" s="723"/>
      <c r="LXV16" s="723"/>
      <c r="LXW16" s="723"/>
      <c r="LXX16" s="723"/>
      <c r="LXY16" s="723"/>
      <c r="LXZ16" s="723"/>
      <c r="LYA16" s="723"/>
      <c r="LYB16" s="723"/>
      <c r="LYC16" s="723"/>
      <c r="LYD16" s="723"/>
      <c r="LYE16" s="723"/>
      <c r="LYF16" s="723"/>
      <c r="LYG16" s="723"/>
      <c r="LYH16" s="723"/>
      <c r="LYI16" s="723"/>
      <c r="LYJ16" s="723"/>
      <c r="LYK16" s="723"/>
      <c r="LYL16" s="723"/>
      <c r="LYM16" s="723"/>
      <c r="LYN16" s="723"/>
      <c r="LYO16" s="723"/>
      <c r="LYP16" s="723"/>
      <c r="LYQ16" s="723"/>
      <c r="LYR16" s="723"/>
      <c r="LYS16" s="723"/>
      <c r="LYT16" s="723"/>
      <c r="LYU16" s="723"/>
      <c r="LYV16" s="723"/>
      <c r="LYW16" s="723"/>
      <c r="LYX16" s="723"/>
      <c r="LYY16" s="723"/>
      <c r="LYZ16" s="723"/>
      <c r="LZA16" s="723"/>
      <c r="LZB16" s="723"/>
      <c r="LZC16" s="723"/>
      <c r="LZD16" s="723"/>
      <c r="LZE16" s="723"/>
      <c r="LZF16" s="723"/>
      <c r="LZG16" s="723"/>
      <c r="LZH16" s="723"/>
      <c r="LZI16" s="723"/>
      <c r="LZJ16" s="723"/>
      <c r="LZK16" s="723"/>
      <c r="LZL16" s="723"/>
      <c r="LZM16" s="723"/>
      <c r="LZN16" s="723"/>
      <c r="LZO16" s="723"/>
      <c r="LZP16" s="723"/>
      <c r="LZQ16" s="723"/>
      <c r="LZR16" s="723"/>
      <c r="LZS16" s="723"/>
      <c r="LZT16" s="723"/>
      <c r="LZU16" s="723"/>
      <c r="LZV16" s="723"/>
      <c r="LZW16" s="723"/>
      <c r="LZX16" s="723"/>
      <c r="LZY16" s="723"/>
      <c r="LZZ16" s="723"/>
      <c r="MAA16" s="723"/>
      <c r="MAB16" s="723"/>
      <c r="MAC16" s="723"/>
      <c r="MAD16" s="723"/>
      <c r="MAE16" s="723"/>
      <c r="MAF16" s="723"/>
      <c r="MAG16" s="723"/>
      <c r="MAH16" s="723"/>
      <c r="MAI16" s="723"/>
      <c r="MAJ16" s="723"/>
      <c r="MAK16" s="723"/>
      <c r="MAL16" s="723"/>
      <c r="MAM16" s="723"/>
      <c r="MAN16" s="723"/>
      <c r="MAO16" s="723"/>
      <c r="MAP16" s="723"/>
      <c r="MAQ16" s="723"/>
      <c r="MAR16" s="723"/>
      <c r="MAS16" s="723"/>
      <c r="MAT16" s="723"/>
      <c r="MAU16" s="723"/>
      <c r="MAV16" s="723"/>
      <c r="MAW16" s="723"/>
      <c r="MAX16" s="723"/>
      <c r="MAY16" s="723"/>
      <c r="MAZ16" s="723"/>
      <c r="MBA16" s="723"/>
      <c r="MBB16" s="723"/>
      <c r="MBC16" s="723"/>
      <c r="MBD16" s="723"/>
      <c r="MBE16" s="723"/>
      <c r="MBF16" s="723"/>
      <c r="MBG16" s="723"/>
      <c r="MBH16" s="723"/>
      <c r="MBI16" s="723"/>
      <c r="MBJ16" s="723"/>
      <c r="MBK16" s="723"/>
      <c r="MBL16" s="723"/>
      <c r="MBM16" s="723"/>
      <c r="MBN16" s="723"/>
      <c r="MBO16" s="723"/>
      <c r="MBP16" s="723"/>
      <c r="MBQ16" s="723"/>
      <c r="MBR16" s="723"/>
      <c r="MBS16" s="723"/>
      <c r="MBT16" s="723"/>
      <c r="MBU16" s="723"/>
      <c r="MBV16" s="723"/>
      <c r="MBW16" s="723"/>
      <c r="MBX16" s="723"/>
      <c r="MBY16" s="723"/>
      <c r="MBZ16" s="723"/>
      <c r="MCA16" s="723"/>
      <c r="MCB16" s="723"/>
      <c r="MCC16" s="723"/>
      <c r="MCD16" s="723"/>
      <c r="MCE16" s="723"/>
      <c r="MCF16" s="723"/>
      <c r="MCG16" s="723"/>
      <c r="MCH16" s="723"/>
      <c r="MCI16" s="723"/>
      <c r="MCJ16" s="723"/>
      <c r="MCK16" s="723"/>
      <c r="MCL16" s="723"/>
      <c r="MCM16" s="723"/>
      <c r="MCN16" s="723"/>
      <c r="MCO16" s="723"/>
      <c r="MCP16" s="723"/>
      <c r="MCQ16" s="723"/>
      <c r="MCR16" s="723"/>
      <c r="MCS16" s="723"/>
      <c r="MCT16" s="723"/>
      <c r="MCU16" s="723"/>
      <c r="MCV16" s="723"/>
      <c r="MCW16" s="723"/>
      <c r="MCX16" s="723"/>
      <c r="MCY16" s="723"/>
      <c r="MCZ16" s="723"/>
      <c r="MDA16" s="723"/>
      <c r="MDB16" s="723"/>
      <c r="MDC16" s="723"/>
      <c r="MDD16" s="723"/>
      <c r="MDE16" s="723"/>
      <c r="MDF16" s="723"/>
      <c r="MDG16" s="723"/>
      <c r="MDH16" s="723"/>
      <c r="MDI16" s="723"/>
      <c r="MDJ16" s="723"/>
      <c r="MDK16" s="723"/>
      <c r="MDL16" s="723"/>
      <c r="MDM16" s="723"/>
      <c r="MDN16" s="723"/>
      <c r="MDO16" s="723"/>
      <c r="MDP16" s="723"/>
      <c r="MDQ16" s="723"/>
      <c r="MDR16" s="723"/>
      <c r="MDS16" s="723"/>
      <c r="MDT16" s="723"/>
      <c r="MDU16" s="723"/>
      <c r="MDV16" s="723"/>
      <c r="MDW16" s="723"/>
      <c r="MDX16" s="723"/>
      <c r="MDY16" s="723"/>
      <c r="MDZ16" s="723"/>
      <c r="MEA16" s="723"/>
      <c r="MEB16" s="723"/>
      <c r="MEC16" s="723"/>
      <c r="MED16" s="723"/>
      <c r="MEE16" s="723"/>
      <c r="MEF16" s="723"/>
      <c r="MEG16" s="723"/>
      <c r="MEH16" s="723"/>
      <c r="MEI16" s="723"/>
      <c r="MEJ16" s="723"/>
      <c r="MEK16" s="723"/>
      <c r="MEL16" s="723"/>
      <c r="MEM16" s="723"/>
      <c r="MEN16" s="723"/>
      <c r="MEO16" s="723"/>
      <c r="MEP16" s="723"/>
      <c r="MEQ16" s="723"/>
      <c r="MER16" s="723"/>
      <c r="MES16" s="723"/>
      <c r="MET16" s="723"/>
      <c r="MEU16" s="723"/>
      <c r="MEV16" s="723"/>
      <c r="MEW16" s="723"/>
      <c r="MEX16" s="723"/>
      <c r="MEY16" s="723"/>
      <c r="MEZ16" s="723"/>
      <c r="MFA16" s="723"/>
      <c r="MFB16" s="723"/>
      <c r="MFC16" s="723"/>
      <c r="MFD16" s="723"/>
      <c r="MFE16" s="723"/>
      <c r="MFF16" s="723"/>
      <c r="MFG16" s="723"/>
      <c r="MFH16" s="723"/>
      <c r="MFI16" s="723"/>
      <c r="MFJ16" s="723"/>
      <c r="MFK16" s="723"/>
      <c r="MFL16" s="723"/>
      <c r="MFM16" s="723"/>
      <c r="MFN16" s="723"/>
      <c r="MFO16" s="723"/>
      <c r="MFP16" s="723"/>
      <c r="MFQ16" s="723"/>
      <c r="MFR16" s="723"/>
      <c r="MFS16" s="723"/>
      <c r="MFT16" s="723"/>
      <c r="MFU16" s="723"/>
      <c r="MFV16" s="723"/>
      <c r="MFW16" s="723"/>
      <c r="MFX16" s="723"/>
      <c r="MFY16" s="723"/>
      <c r="MFZ16" s="723"/>
      <c r="MGA16" s="723"/>
      <c r="MGB16" s="723"/>
      <c r="MGC16" s="723"/>
      <c r="MGD16" s="723"/>
      <c r="MGE16" s="723"/>
      <c r="MGF16" s="723"/>
      <c r="MGG16" s="723"/>
      <c r="MGH16" s="723"/>
      <c r="MGI16" s="723"/>
      <c r="MGJ16" s="723"/>
      <c r="MGK16" s="723"/>
      <c r="MGL16" s="723"/>
      <c r="MGM16" s="723"/>
      <c r="MGN16" s="723"/>
      <c r="MGO16" s="723"/>
      <c r="MGP16" s="723"/>
      <c r="MGQ16" s="723"/>
      <c r="MGR16" s="723"/>
      <c r="MGS16" s="723"/>
      <c r="MGT16" s="723"/>
      <c r="MGU16" s="723"/>
      <c r="MGV16" s="723"/>
      <c r="MGW16" s="723"/>
      <c r="MGX16" s="723"/>
      <c r="MGY16" s="723"/>
      <c r="MGZ16" s="723"/>
      <c r="MHA16" s="723"/>
      <c r="MHB16" s="723"/>
      <c r="MHC16" s="723"/>
      <c r="MHD16" s="723"/>
      <c r="MHE16" s="723"/>
      <c r="MHF16" s="723"/>
      <c r="MHG16" s="723"/>
      <c r="MHH16" s="723"/>
      <c r="MHI16" s="723"/>
      <c r="MHJ16" s="723"/>
      <c r="MHK16" s="723"/>
      <c r="MHL16" s="723"/>
      <c r="MHM16" s="723"/>
      <c r="MHN16" s="723"/>
      <c r="MHO16" s="723"/>
      <c r="MHP16" s="723"/>
      <c r="MHQ16" s="723"/>
      <c r="MHR16" s="723"/>
      <c r="MHS16" s="723"/>
      <c r="MHT16" s="723"/>
      <c r="MHU16" s="723"/>
      <c r="MHV16" s="723"/>
      <c r="MHW16" s="723"/>
      <c r="MHX16" s="723"/>
      <c r="MHY16" s="723"/>
      <c r="MHZ16" s="723"/>
      <c r="MIA16" s="723"/>
      <c r="MIB16" s="723"/>
      <c r="MIC16" s="723"/>
      <c r="MID16" s="723"/>
      <c r="MIE16" s="723"/>
      <c r="MIF16" s="723"/>
      <c r="MIG16" s="723"/>
      <c r="MIH16" s="723"/>
      <c r="MII16" s="723"/>
      <c r="MIJ16" s="723"/>
      <c r="MIK16" s="723"/>
      <c r="MIL16" s="723"/>
      <c r="MIM16" s="723"/>
      <c r="MIN16" s="723"/>
      <c r="MIO16" s="723"/>
      <c r="MIP16" s="723"/>
      <c r="MIQ16" s="723"/>
      <c r="MIR16" s="723"/>
      <c r="MIS16" s="723"/>
      <c r="MIT16" s="723"/>
      <c r="MIU16" s="723"/>
      <c r="MIV16" s="723"/>
      <c r="MIW16" s="723"/>
      <c r="MIX16" s="723"/>
      <c r="MIY16" s="723"/>
      <c r="MIZ16" s="723"/>
      <c r="MJA16" s="723"/>
      <c r="MJB16" s="723"/>
      <c r="MJC16" s="723"/>
      <c r="MJD16" s="723"/>
      <c r="MJE16" s="723"/>
      <c r="MJF16" s="723"/>
      <c r="MJG16" s="723"/>
      <c r="MJH16" s="723"/>
      <c r="MJI16" s="723"/>
      <c r="MJJ16" s="723"/>
      <c r="MJK16" s="723"/>
      <c r="MJL16" s="723"/>
      <c r="MJM16" s="723"/>
      <c r="MJN16" s="723"/>
      <c r="MJO16" s="723"/>
      <c r="MJP16" s="723"/>
      <c r="MJQ16" s="723"/>
      <c r="MJR16" s="723"/>
      <c r="MJS16" s="723"/>
      <c r="MJT16" s="723"/>
      <c r="MJU16" s="723"/>
      <c r="MJV16" s="723"/>
      <c r="MJW16" s="723"/>
      <c r="MJX16" s="723"/>
      <c r="MJY16" s="723"/>
      <c r="MJZ16" s="723"/>
      <c r="MKA16" s="723"/>
      <c r="MKB16" s="723"/>
      <c r="MKC16" s="723"/>
      <c r="MKD16" s="723"/>
      <c r="MKE16" s="723"/>
      <c r="MKF16" s="723"/>
      <c r="MKG16" s="723"/>
      <c r="MKH16" s="723"/>
      <c r="MKI16" s="723"/>
      <c r="MKJ16" s="723"/>
      <c r="MKK16" s="723"/>
      <c r="MKL16" s="723"/>
      <c r="MKM16" s="723"/>
      <c r="MKN16" s="723"/>
      <c r="MKO16" s="723"/>
      <c r="MKP16" s="723"/>
      <c r="MKQ16" s="723"/>
      <c r="MKR16" s="723"/>
      <c r="MKS16" s="723"/>
      <c r="MKT16" s="723"/>
      <c r="MKU16" s="723"/>
      <c r="MKV16" s="723"/>
      <c r="MKW16" s="723"/>
      <c r="MKX16" s="723"/>
      <c r="MKY16" s="723"/>
      <c r="MKZ16" s="723"/>
      <c r="MLA16" s="723"/>
      <c r="MLB16" s="723"/>
      <c r="MLC16" s="723"/>
      <c r="MLD16" s="723"/>
      <c r="MLE16" s="723"/>
      <c r="MLF16" s="723"/>
      <c r="MLG16" s="723"/>
      <c r="MLH16" s="723"/>
      <c r="MLI16" s="723"/>
      <c r="MLJ16" s="723"/>
      <c r="MLK16" s="723"/>
      <c r="MLL16" s="723"/>
      <c r="MLM16" s="723"/>
      <c r="MLN16" s="723"/>
      <c r="MLO16" s="723"/>
      <c r="MLP16" s="723"/>
      <c r="MLQ16" s="723"/>
      <c r="MLR16" s="723"/>
      <c r="MLS16" s="723"/>
      <c r="MLT16" s="723"/>
      <c r="MLU16" s="723"/>
      <c r="MLV16" s="723"/>
      <c r="MLW16" s="723"/>
      <c r="MLX16" s="723"/>
      <c r="MLY16" s="723"/>
      <c r="MLZ16" s="723"/>
      <c r="MMA16" s="723"/>
      <c r="MMB16" s="723"/>
      <c r="MMC16" s="723"/>
      <c r="MMD16" s="723"/>
      <c r="MME16" s="723"/>
      <c r="MMF16" s="723"/>
      <c r="MMG16" s="723"/>
      <c r="MMH16" s="723"/>
      <c r="MMI16" s="723"/>
      <c r="MMJ16" s="723"/>
      <c r="MMK16" s="723"/>
      <c r="MML16" s="723"/>
      <c r="MMM16" s="723"/>
      <c r="MMN16" s="723"/>
      <c r="MMO16" s="723"/>
      <c r="MMP16" s="723"/>
      <c r="MMQ16" s="723"/>
      <c r="MMR16" s="723"/>
      <c r="MMS16" s="723"/>
      <c r="MMT16" s="723"/>
      <c r="MMU16" s="723"/>
      <c r="MMV16" s="723"/>
      <c r="MMW16" s="723"/>
      <c r="MMX16" s="723"/>
      <c r="MMY16" s="723"/>
      <c r="MMZ16" s="723"/>
      <c r="MNA16" s="723"/>
      <c r="MNB16" s="723"/>
      <c r="MNC16" s="723"/>
      <c r="MND16" s="723"/>
      <c r="MNE16" s="723"/>
      <c r="MNF16" s="723"/>
      <c r="MNG16" s="723"/>
      <c r="MNH16" s="723"/>
      <c r="MNI16" s="723"/>
      <c r="MNJ16" s="723"/>
      <c r="MNK16" s="723"/>
      <c r="MNL16" s="723"/>
      <c r="MNM16" s="723"/>
      <c r="MNN16" s="723"/>
      <c r="MNO16" s="723"/>
      <c r="MNP16" s="723"/>
      <c r="MNQ16" s="723"/>
      <c r="MNR16" s="723"/>
      <c r="MNS16" s="723"/>
      <c r="MNT16" s="723"/>
      <c r="MNU16" s="723"/>
      <c r="MNV16" s="723"/>
      <c r="MNW16" s="723"/>
      <c r="MNX16" s="723"/>
      <c r="MNY16" s="723"/>
      <c r="MNZ16" s="723"/>
      <c r="MOA16" s="723"/>
      <c r="MOB16" s="723"/>
      <c r="MOC16" s="723"/>
      <c r="MOD16" s="723"/>
      <c r="MOE16" s="723"/>
      <c r="MOF16" s="723"/>
      <c r="MOG16" s="723"/>
      <c r="MOH16" s="723"/>
      <c r="MOI16" s="723"/>
      <c r="MOJ16" s="723"/>
      <c r="MOK16" s="723"/>
      <c r="MOL16" s="723"/>
      <c r="MOM16" s="723"/>
      <c r="MON16" s="723"/>
      <c r="MOO16" s="723"/>
      <c r="MOP16" s="723"/>
      <c r="MOQ16" s="723"/>
      <c r="MOR16" s="723"/>
      <c r="MOS16" s="723"/>
      <c r="MOT16" s="723"/>
      <c r="MOU16" s="723"/>
      <c r="MOV16" s="723"/>
      <c r="MOW16" s="723"/>
      <c r="MOX16" s="723"/>
      <c r="MOY16" s="723"/>
      <c r="MOZ16" s="723"/>
      <c r="MPA16" s="723"/>
      <c r="MPB16" s="723"/>
      <c r="MPC16" s="723"/>
      <c r="MPD16" s="723"/>
      <c r="MPE16" s="723"/>
      <c r="MPF16" s="723"/>
      <c r="MPG16" s="723"/>
      <c r="MPH16" s="723"/>
      <c r="MPI16" s="723"/>
      <c r="MPJ16" s="723"/>
      <c r="MPK16" s="723"/>
      <c r="MPL16" s="723"/>
      <c r="MPM16" s="723"/>
      <c r="MPN16" s="723"/>
      <c r="MPO16" s="723"/>
      <c r="MPP16" s="723"/>
      <c r="MPQ16" s="723"/>
      <c r="MPR16" s="723"/>
      <c r="MPS16" s="723"/>
      <c r="MPT16" s="723"/>
      <c r="MPU16" s="723"/>
      <c r="MPV16" s="723"/>
      <c r="MPW16" s="723"/>
      <c r="MPX16" s="723"/>
      <c r="MPY16" s="723"/>
      <c r="MPZ16" s="723"/>
      <c r="MQA16" s="723"/>
      <c r="MQB16" s="723"/>
      <c r="MQC16" s="723"/>
      <c r="MQD16" s="723"/>
      <c r="MQE16" s="723"/>
      <c r="MQF16" s="723"/>
      <c r="MQG16" s="723"/>
      <c r="MQH16" s="723"/>
      <c r="MQI16" s="723"/>
      <c r="MQJ16" s="723"/>
      <c r="MQK16" s="723"/>
      <c r="MQL16" s="723"/>
      <c r="MQM16" s="723"/>
      <c r="MQN16" s="723"/>
      <c r="MQO16" s="723"/>
      <c r="MQP16" s="723"/>
      <c r="MQQ16" s="723"/>
      <c r="MQR16" s="723"/>
      <c r="MQS16" s="723"/>
      <c r="MQT16" s="723"/>
      <c r="MQU16" s="723"/>
      <c r="MQV16" s="723"/>
      <c r="MQW16" s="723"/>
      <c r="MQX16" s="723"/>
      <c r="MQY16" s="723"/>
      <c r="MQZ16" s="723"/>
      <c r="MRA16" s="723"/>
      <c r="MRB16" s="723"/>
      <c r="MRC16" s="723"/>
      <c r="MRD16" s="723"/>
      <c r="MRE16" s="723"/>
      <c r="MRF16" s="723"/>
      <c r="MRG16" s="723"/>
      <c r="MRH16" s="723"/>
      <c r="MRI16" s="723"/>
      <c r="MRJ16" s="723"/>
      <c r="MRK16" s="723"/>
      <c r="MRL16" s="723"/>
      <c r="MRM16" s="723"/>
      <c r="MRN16" s="723"/>
      <c r="MRO16" s="723"/>
      <c r="MRP16" s="723"/>
      <c r="MRQ16" s="723"/>
      <c r="MRR16" s="723"/>
      <c r="MRS16" s="723"/>
      <c r="MRT16" s="723"/>
      <c r="MRU16" s="723"/>
      <c r="MRV16" s="723"/>
      <c r="MRW16" s="723"/>
      <c r="MRX16" s="723"/>
      <c r="MRY16" s="723"/>
      <c r="MRZ16" s="723"/>
      <c r="MSA16" s="723"/>
      <c r="MSB16" s="723"/>
      <c r="MSC16" s="723"/>
      <c r="MSD16" s="723"/>
      <c r="MSE16" s="723"/>
      <c r="MSF16" s="723"/>
      <c r="MSG16" s="723"/>
      <c r="MSH16" s="723"/>
      <c r="MSI16" s="723"/>
      <c r="MSJ16" s="723"/>
      <c r="MSK16" s="723"/>
      <c r="MSL16" s="723"/>
      <c r="MSM16" s="723"/>
      <c r="MSN16" s="723"/>
      <c r="MSO16" s="723"/>
      <c r="MSP16" s="723"/>
      <c r="MSQ16" s="723"/>
      <c r="MSR16" s="723"/>
      <c r="MSS16" s="723"/>
      <c r="MST16" s="723"/>
      <c r="MSU16" s="723"/>
      <c r="MSV16" s="723"/>
      <c r="MSW16" s="723"/>
      <c r="MSX16" s="723"/>
      <c r="MSY16" s="723"/>
      <c r="MSZ16" s="723"/>
      <c r="MTA16" s="723"/>
      <c r="MTB16" s="723"/>
      <c r="MTC16" s="723"/>
      <c r="MTD16" s="723"/>
      <c r="MTE16" s="723"/>
      <c r="MTF16" s="723"/>
      <c r="MTG16" s="723"/>
      <c r="MTH16" s="723"/>
      <c r="MTI16" s="723"/>
      <c r="MTJ16" s="723"/>
      <c r="MTK16" s="723"/>
      <c r="MTL16" s="723"/>
      <c r="MTM16" s="723"/>
      <c r="MTN16" s="723"/>
      <c r="MTO16" s="723"/>
      <c r="MTP16" s="723"/>
      <c r="MTQ16" s="723"/>
      <c r="MTR16" s="723"/>
      <c r="MTS16" s="723"/>
      <c r="MTT16" s="723"/>
      <c r="MTU16" s="723"/>
      <c r="MTV16" s="723"/>
      <c r="MTW16" s="723"/>
      <c r="MTX16" s="723"/>
      <c r="MTY16" s="723"/>
      <c r="MTZ16" s="723"/>
      <c r="MUA16" s="723"/>
      <c r="MUB16" s="723"/>
      <c r="MUC16" s="723"/>
      <c r="MUD16" s="723"/>
      <c r="MUE16" s="723"/>
      <c r="MUF16" s="723"/>
      <c r="MUG16" s="723"/>
      <c r="MUH16" s="723"/>
      <c r="MUI16" s="723"/>
      <c r="MUJ16" s="723"/>
      <c r="MUK16" s="723"/>
      <c r="MUL16" s="723"/>
      <c r="MUM16" s="723"/>
      <c r="MUN16" s="723"/>
      <c r="MUO16" s="723"/>
      <c r="MUP16" s="723"/>
      <c r="MUQ16" s="723"/>
      <c r="MUR16" s="723"/>
      <c r="MUS16" s="723"/>
      <c r="MUT16" s="723"/>
      <c r="MUU16" s="723"/>
      <c r="MUV16" s="723"/>
      <c r="MUW16" s="723"/>
      <c r="MUX16" s="723"/>
      <c r="MUY16" s="723"/>
      <c r="MUZ16" s="723"/>
      <c r="MVA16" s="723"/>
      <c r="MVB16" s="723"/>
      <c r="MVC16" s="723"/>
      <c r="MVD16" s="723"/>
      <c r="MVE16" s="723"/>
      <c r="MVF16" s="723"/>
      <c r="MVG16" s="723"/>
      <c r="MVH16" s="723"/>
      <c r="MVI16" s="723"/>
      <c r="MVJ16" s="723"/>
      <c r="MVK16" s="723"/>
      <c r="MVL16" s="723"/>
      <c r="MVM16" s="723"/>
      <c r="MVN16" s="723"/>
      <c r="MVO16" s="723"/>
      <c r="MVP16" s="723"/>
      <c r="MVQ16" s="723"/>
      <c r="MVR16" s="723"/>
      <c r="MVS16" s="723"/>
      <c r="MVT16" s="723"/>
      <c r="MVU16" s="723"/>
      <c r="MVV16" s="723"/>
      <c r="MVW16" s="723"/>
      <c r="MVX16" s="723"/>
      <c r="MVY16" s="723"/>
      <c r="MVZ16" s="723"/>
      <c r="MWA16" s="723"/>
      <c r="MWB16" s="723"/>
      <c r="MWC16" s="723"/>
      <c r="MWD16" s="723"/>
      <c r="MWE16" s="723"/>
      <c r="MWF16" s="723"/>
      <c r="MWG16" s="723"/>
      <c r="MWH16" s="723"/>
      <c r="MWI16" s="723"/>
      <c r="MWJ16" s="723"/>
      <c r="MWK16" s="723"/>
      <c r="MWL16" s="723"/>
      <c r="MWM16" s="723"/>
      <c r="MWN16" s="723"/>
      <c r="MWO16" s="723"/>
      <c r="MWP16" s="723"/>
      <c r="MWQ16" s="723"/>
      <c r="MWR16" s="723"/>
      <c r="MWS16" s="723"/>
      <c r="MWT16" s="723"/>
      <c r="MWU16" s="723"/>
      <c r="MWV16" s="723"/>
      <c r="MWW16" s="723"/>
      <c r="MWX16" s="723"/>
      <c r="MWY16" s="723"/>
      <c r="MWZ16" s="723"/>
      <c r="MXA16" s="723"/>
      <c r="MXB16" s="723"/>
      <c r="MXC16" s="723"/>
      <c r="MXD16" s="723"/>
      <c r="MXE16" s="723"/>
      <c r="MXF16" s="723"/>
      <c r="MXG16" s="723"/>
      <c r="MXH16" s="723"/>
      <c r="MXI16" s="723"/>
      <c r="MXJ16" s="723"/>
      <c r="MXK16" s="723"/>
      <c r="MXL16" s="723"/>
      <c r="MXM16" s="723"/>
      <c r="MXN16" s="723"/>
      <c r="MXO16" s="723"/>
      <c r="MXP16" s="723"/>
      <c r="MXQ16" s="723"/>
      <c r="MXR16" s="723"/>
      <c r="MXS16" s="723"/>
      <c r="MXT16" s="723"/>
      <c r="MXU16" s="723"/>
      <c r="MXV16" s="723"/>
      <c r="MXW16" s="723"/>
      <c r="MXX16" s="723"/>
      <c r="MXY16" s="723"/>
      <c r="MXZ16" s="723"/>
      <c r="MYA16" s="723"/>
      <c r="MYB16" s="723"/>
      <c r="MYC16" s="723"/>
      <c r="MYD16" s="723"/>
      <c r="MYE16" s="723"/>
      <c r="MYF16" s="723"/>
      <c r="MYG16" s="723"/>
      <c r="MYH16" s="723"/>
      <c r="MYI16" s="723"/>
      <c r="MYJ16" s="723"/>
      <c r="MYK16" s="723"/>
      <c r="MYL16" s="723"/>
      <c r="MYM16" s="723"/>
      <c r="MYN16" s="723"/>
      <c r="MYO16" s="723"/>
      <c r="MYP16" s="723"/>
      <c r="MYQ16" s="723"/>
      <c r="MYR16" s="723"/>
      <c r="MYS16" s="723"/>
      <c r="MYT16" s="723"/>
      <c r="MYU16" s="723"/>
      <c r="MYV16" s="723"/>
      <c r="MYW16" s="723"/>
      <c r="MYX16" s="723"/>
      <c r="MYY16" s="723"/>
      <c r="MYZ16" s="723"/>
      <c r="MZA16" s="723"/>
      <c r="MZB16" s="723"/>
      <c r="MZC16" s="723"/>
      <c r="MZD16" s="723"/>
      <c r="MZE16" s="723"/>
      <c r="MZF16" s="723"/>
      <c r="MZG16" s="723"/>
      <c r="MZH16" s="723"/>
      <c r="MZI16" s="723"/>
      <c r="MZJ16" s="723"/>
      <c r="MZK16" s="723"/>
      <c r="MZL16" s="723"/>
      <c r="MZM16" s="723"/>
      <c r="MZN16" s="723"/>
      <c r="MZO16" s="723"/>
      <c r="MZP16" s="723"/>
      <c r="MZQ16" s="723"/>
      <c r="MZR16" s="723"/>
      <c r="MZS16" s="723"/>
      <c r="MZT16" s="723"/>
      <c r="MZU16" s="723"/>
      <c r="MZV16" s="723"/>
      <c r="MZW16" s="723"/>
      <c r="MZX16" s="723"/>
      <c r="MZY16" s="723"/>
      <c r="MZZ16" s="723"/>
      <c r="NAA16" s="723"/>
      <c r="NAB16" s="723"/>
      <c r="NAC16" s="723"/>
      <c r="NAD16" s="723"/>
      <c r="NAE16" s="723"/>
      <c r="NAF16" s="723"/>
      <c r="NAG16" s="723"/>
      <c r="NAH16" s="723"/>
      <c r="NAI16" s="723"/>
      <c r="NAJ16" s="723"/>
      <c r="NAK16" s="723"/>
      <c r="NAL16" s="723"/>
      <c r="NAM16" s="723"/>
      <c r="NAN16" s="723"/>
      <c r="NAO16" s="723"/>
      <c r="NAP16" s="723"/>
      <c r="NAQ16" s="723"/>
      <c r="NAR16" s="723"/>
      <c r="NAS16" s="723"/>
      <c r="NAT16" s="723"/>
      <c r="NAU16" s="723"/>
      <c r="NAV16" s="723"/>
      <c r="NAW16" s="723"/>
      <c r="NAX16" s="723"/>
      <c r="NAY16" s="723"/>
      <c r="NAZ16" s="723"/>
      <c r="NBA16" s="723"/>
      <c r="NBB16" s="723"/>
      <c r="NBC16" s="723"/>
      <c r="NBD16" s="723"/>
      <c r="NBE16" s="723"/>
      <c r="NBF16" s="723"/>
      <c r="NBG16" s="723"/>
      <c r="NBH16" s="723"/>
      <c r="NBI16" s="723"/>
      <c r="NBJ16" s="723"/>
      <c r="NBK16" s="723"/>
      <c r="NBL16" s="723"/>
      <c r="NBM16" s="723"/>
      <c r="NBN16" s="723"/>
      <c r="NBO16" s="723"/>
      <c r="NBP16" s="723"/>
      <c r="NBQ16" s="723"/>
      <c r="NBR16" s="723"/>
      <c r="NBS16" s="723"/>
      <c r="NBT16" s="723"/>
      <c r="NBU16" s="723"/>
      <c r="NBV16" s="723"/>
      <c r="NBW16" s="723"/>
      <c r="NBX16" s="723"/>
      <c r="NBY16" s="723"/>
      <c r="NBZ16" s="723"/>
      <c r="NCA16" s="723"/>
      <c r="NCB16" s="723"/>
      <c r="NCC16" s="723"/>
      <c r="NCD16" s="723"/>
      <c r="NCE16" s="723"/>
      <c r="NCF16" s="723"/>
      <c r="NCG16" s="723"/>
      <c r="NCH16" s="723"/>
      <c r="NCI16" s="723"/>
      <c r="NCJ16" s="723"/>
      <c r="NCK16" s="723"/>
      <c r="NCL16" s="723"/>
      <c r="NCM16" s="723"/>
      <c r="NCN16" s="723"/>
      <c r="NCO16" s="723"/>
      <c r="NCP16" s="723"/>
      <c r="NCQ16" s="723"/>
      <c r="NCR16" s="723"/>
      <c r="NCS16" s="723"/>
      <c r="NCT16" s="723"/>
      <c r="NCU16" s="723"/>
      <c r="NCV16" s="723"/>
      <c r="NCW16" s="723"/>
      <c r="NCX16" s="723"/>
      <c r="NCY16" s="723"/>
      <c r="NCZ16" s="723"/>
      <c r="NDA16" s="723"/>
      <c r="NDB16" s="723"/>
      <c r="NDC16" s="723"/>
      <c r="NDD16" s="723"/>
      <c r="NDE16" s="723"/>
      <c r="NDF16" s="723"/>
      <c r="NDG16" s="723"/>
      <c r="NDH16" s="723"/>
      <c r="NDI16" s="723"/>
      <c r="NDJ16" s="723"/>
      <c r="NDK16" s="723"/>
      <c r="NDL16" s="723"/>
      <c r="NDM16" s="723"/>
      <c r="NDN16" s="723"/>
      <c r="NDO16" s="723"/>
      <c r="NDP16" s="723"/>
      <c r="NDQ16" s="723"/>
      <c r="NDR16" s="723"/>
      <c r="NDS16" s="723"/>
      <c r="NDT16" s="723"/>
      <c r="NDU16" s="723"/>
      <c r="NDV16" s="723"/>
      <c r="NDW16" s="723"/>
      <c r="NDX16" s="723"/>
      <c r="NDY16" s="723"/>
      <c r="NDZ16" s="723"/>
      <c r="NEA16" s="723"/>
      <c r="NEB16" s="723"/>
      <c r="NEC16" s="723"/>
      <c r="NED16" s="723"/>
      <c r="NEE16" s="723"/>
      <c r="NEF16" s="723"/>
      <c r="NEG16" s="723"/>
      <c r="NEH16" s="723"/>
      <c r="NEI16" s="723"/>
      <c r="NEJ16" s="723"/>
      <c r="NEK16" s="723"/>
      <c r="NEL16" s="723"/>
      <c r="NEM16" s="723"/>
      <c r="NEN16" s="723"/>
      <c r="NEO16" s="723"/>
      <c r="NEP16" s="723"/>
      <c r="NEQ16" s="723"/>
      <c r="NER16" s="723"/>
      <c r="NES16" s="723"/>
      <c r="NET16" s="723"/>
      <c r="NEU16" s="723"/>
      <c r="NEV16" s="723"/>
      <c r="NEW16" s="723"/>
      <c r="NEX16" s="723"/>
      <c r="NEY16" s="723"/>
      <c r="NEZ16" s="723"/>
      <c r="NFA16" s="723"/>
      <c r="NFB16" s="723"/>
      <c r="NFC16" s="723"/>
      <c r="NFD16" s="723"/>
      <c r="NFE16" s="723"/>
      <c r="NFF16" s="723"/>
      <c r="NFG16" s="723"/>
      <c r="NFH16" s="723"/>
      <c r="NFI16" s="723"/>
      <c r="NFJ16" s="723"/>
      <c r="NFK16" s="723"/>
      <c r="NFL16" s="723"/>
      <c r="NFM16" s="723"/>
      <c r="NFN16" s="723"/>
      <c r="NFO16" s="723"/>
      <c r="NFP16" s="723"/>
      <c r="NFQ16" s="723"/>
      <c r="NFR16" s="723"/>
      <c r="NFS16" s="723"/>
      <c r="NFT16" s="723"/>
      <c r="NFU16" s="723"/>
      <c r="NFV16" s="723"/>
      <c r="NFW16" s="723"/>
      <c r="NFX16" s="723"/>
      <c r="NFY16" s="723"/>
      <c r="NFZ16" s="723"/>
      <c r="NGA16" s="723"/>
      <c r="NGB16" s="723"/>
      <c r="NGC16" s="723"/>
      <c r="NGD16" s="723"/>
      <c r="NGE16" s="723"/>
      <c r="NGF16" s="723"/>
      <c r="NGG16" s="723"/>
      <c r="NGH16" s="723"/>
      <c r="NGI16" s="723"/>
      <c r="NGJ16" s="723"/>
      <c r="NGK16" s="723"/>
      <c r="NGL16" s="723"/>
      <c r="NGM16" s="723"/>
      <c r="NGN16" s="723"/>
      <c r="NGO16" s="723"/>
      <c r="NGP16" s="723"/>
      <c r="NGQ16" s="723"/>
      <c r="NGR16" s="723"/>
      <c r="NGS16" s="723"/>
      <c r="NGT16" s="723"/>
      <c r="NGU16" s="723"/>
      <c r="NGV16" s="723"/>
      <c r="NGW16" s="723"/>
      <c r="NGX16" s="723"/>
      <c r="NGY16" s="723"/>
      <c r="NGZ16" s="723"/>
      <c r="NHA16" s="723"/>
      <c r="NHB16" s="723"/>
      <c r="NHC16" s="723"/>
      <c r="NHD16" s="723"/>
      <c r="NHE16" s="723"/>
      <c r="NHF16" s="723"/>
      <c r="NHG16" s="723"/>
      <c r="NHH16" s="723"/>
      <c r="NHI16" s="723"/>
      <c r="NHJ16" s="723"/>
      <c r="NHK16" s="723"/>
      <c r="NHL16" s="723"/>
      <c r="NHM16" s="723"/>
      <c r="NHN16" s="723"/>
      <c r="NHO16" s="723"/>
      <c r="NHP16" s="723"/>
      <c r="NHQ16" s="723"/>
      <c r="NHR16" s="723"/>
      <c r="NHS16" s="723"/>
      <c r="NHT16" s="723"/>
      <c r="NHU16" s="723"/>
      <c r="NHV16" s="723"/>
      <c r="NHW16" s="723"/>
      <c r="NHX16" s="723"/>
      <c r="NHY16" s="723"/>
      <c r="NHZ16" s="723"/>
      <c r="NIA16" s="723"/>
      <c r="NIB16" s="723"/>
      <c r="NIC16" s="723"/>
      <c r="NID16" s="723"/>
      <c r="NIE16" s="723"/>
      <c r="NIF16" s="723"/>
      <c r="NIG16" s="723"/>
      <c r="NIH16" s="723"/>
      <c r="NII16" s="723"/>
      <c r="NIJ16" s="723"/>
      <c r="NIK16" s="723"/>
      <c r="NIL16" s="723"/>
      <c r="NIM16" s="723"/>
      <c r="NIN16" s="723"/>
      <c r="NIO16" s="723"/>
      <c r="NIP16" s="723"/>
      <c r="NIQ16" s="723"/>
      <c r="NIR16" s="723"/>
      <c r="NIS16" s="723"/>
      <c r="NIT16" s="723"/>
      <c r="NIU16" s="723"/>
      <c r="NIV16" s="723"/>
      <c r="NIW16" s="723"/>
      <c r="NIX16" s="723"/>
      <c r="NIY16" s="723"/>
      <c r="NIZ16" s="723"/>
      <c r="NJA16" s="723"/>
      <c r="NJB16" s="723"/>
      <c r="NJC16" s="723"/>
      <c r="NJD16" s="723"/>
      <c r="NJE16" s="723"/>
      <c r="NJF16" s="723"/>
      <c r="NJG16" s="723"/>
      <c r="NJH16" s="723"/>
      <c r="NJI16" s="723"/>
      <c r="NJJ16" s="723"/>
      <c r="NJK16" s="723"/>
      <c r="NJL16" s="723"/>
      <c r="NJM16" s="723"/>
      <c r="NJN16" s="723"/>
      <c r="NJO16" s="723"/>
      <c r="NJP16" s="723"/>
      <c r="NJQ16" s="723"/>
      <c r="NJR16" s="723"/>
      <c r="NJS16" s="723"/>
      <c r="NJT16" s="723"/>
      <c r="NJU16" s="723"/>
      <c r="NJV16" s="723"/>
      <c r="NJW16" s="723"/>
      <c r="NJX16" s="723"/>
      <c r="NJY16" s="723"/>
      <c r="NJZ16" s="723"/>
      <c r="NKA16" s="723"/>
      <c r="NKB16" s="723"/>
      <c r="NKC16" s="723"/>
      <c r="NKD16" s="723"/>
      <c r="NKE16" s="723"/>
      <c r="NKF16" s="723"/>
      <c r="NKG16" s="723"/>
      <c r="NKH16" s="723"/>
      <c r="NKI16" s="723"/>
      <c r="NKJ16" s="723"/>
      <c r="NKK16" s="723"/>
      <c r="NKL16" s="723"/>
      <c r="NKM16" s="723"/>
      <c r="NKN16" s="723"/>
      <c r="NKO16" s="723"/>
      <c r="NKP16" s="723"/>
      <c r="NKQ16" s="723"/>
      <c r="NKR16" s="723"/>
      <c r="NKS16" s="723"/>
      <c r="NKT16" s="723"/>
      <c r="NKU16" s="723"/>
      <c r="NKV16" s="723"/>
      <c r="NKW16" s="723"/>
      <c r="NKX16" s="723"/>
      <c r="NKY16" s="723"/>
      <c r="NKZ16" s="723"/>
      <c r="NLA16" s="723"/>
      <c r="NLB16" s="723"/>
      <c r="NLC16" s="723"/>
      <c r="NLD16" s="723"/>
      <c r="NLE16" s="723"/>
      <c r="NLF16" s="723"/>
      <c r="NLG16" s="723"/>
      <c r="NLH16" s="723"/>
      <c r="NLI16" s="723"/>
      <c r="NLJ16" s="723"/>
      <c r="NLK16" s="723"/>
      <c r="NLL16" s="723"/>
      <c r="NLM16" s="723"/>
      <c r="NLN16" s="723"/>
      <c r="NLO16" s="723"/>
      <c r="NLP16" s="723"/>
      <c r="NLQ16" s="723"/>
      <c r="NLR16" s="723"/>
      <c r="NLS16" s="723"/>
      <c r="NLT16" s="723"/>
      <c r="NLU16" s="723"/>
      <c r="NLV16" s="723"/>
      <c r="NLW16" s="723"/>
      <c r="NLX16" s="723"/>
      <c r="NLY16" s="723"/>
      <c r="NLZ16" s="723"/>
      <c r="NMA16" s="723"/>
      <c r="NMB16" s="723"/>
      <c r="NMC16" s="723"/>
      <c r="NMD16" s="723"/>
      <c r="NME16" s="723"/>
      <c r="NMF16" s="723"/>
      <c r="NMG16" s="723"/>
      <c r="NMH16" s="723"/>
      <c r="NMI16" s="723"/>
      <c r="NMJ16" s="723"/>
      <c r="NMK16" s="723"/>
      <c r="NML16" s="723"/>
      <c r="NMM16" s="723"/>
      <c r="NMN16" s="723"/>
      <c r="NMO16" s="723"/>
      <c r="NMP16" s="723"/>
      <c r="NMQ16" s="723"/>
      <c r="NMR16" s="723"/>
      <c r="NMS16" s="723"/>
      <c r="NMT16" s="723"/>
      <c r="NMU16" s="723"/>
      <c r="NMV16" s="723"/>
      <c r="NMW16" s="723"/>
      <c r="NMX16" s="723"/>
      <c r="NMY16" s="723"/>
      <c r="NMZ16" s="723"/>
      <c r="NNA16" s="723"/>
      <c r="NNB16" s="723"/>
      <c r="NNC16" s="723"/>
      <c r="NND16" s="723"/>
      <c r="NNE16" s="723"/>
      <c r="NNF16" s="723"/>
      <c r="NNG16" s="723"/>
      <c r="NNH16" s="723"/>
      <c r="NNI16" s="723"/>
      <c r="NNJ16" s="723"/>
      <c r="NNK16" s="723"/>
      <c r="NNL16" s="723"/>
      <c r="NNM16" s="723"/>
      <c r="NNN16" s="723"/>
      <c r="NNO16" s="723"/>
      <c r="NNP16" s="723"/>
      <c r="NNQ16" s="723"/>
      <c r="NNR16" s="723"/>
      <c r="NNS16" s="723"/>
      <c r="NNT16" s="723"/>
      <c r="NNU16" s="723"/>
      <c r="NNV16" s="723"/>
      <c r="NNW16" s="723"/>
      <c r="NNX16" s="723"/>
      <c r="NNY16" s="723"/>
      <c r="NNZ16" s="723"/>
      <c r="NOA16" s="723"/>
      <c r="NOB16" s="723"/>
      <c r="NOC16" s="723"/>
      <c r="NOD16" s="723"/>
      <c r="NOE16" s="723"/>
      <c r="NOF16" s="723"/>
      <c r="NOG16" s="723"/>
      <c r="NOH16" s="723"/>
      <c r="NOI16" s="723"/>
      <c r="NOJ16" s="723"/>
      <c r="NOK16" s="723"/>
      <c r="NOL16" s="723"/>
      <c r="NOM16" s="723"/>
      <c r="NON16" s="723"/>
      <c r="NOO16" s="723"/>
      <c r="NOP16" s="723"/>
      <c r="NOQ16" s="723"/>
      <c r="NOR16" s="723"/>
      <c r="NOS16" s="723"/>
      <c r="NOT16" s="723"/>
      <c r="NOU16" s="723"/>
      <c r="NOV16" s="723"/>
      <c r="NOW16" s="723"/>
      <c r="NOX16" s="723"/>
      <c r="NOY16" s="723"/>
      <c r="NOZ16" s="723"/>
      <c r="NPA16" s="723"/>
      <c r="NPB16" s="723"/>
      <c r="NPC16" s="723"/>
      <c r="NPD16" s="723"/>
      <c r="NPE16" s="723"/>
      <c r="NPF16" s="723"/>
      <c r="NPG16" s="723"/>
      <c r="NPH16" s="723"/>
      <c r="NPI16" s="723"/>
      <c r="NPJ16" s="723"/>
      <c r="NPK16" s="723"/>
      <c r="NPL16" s="723"/>
      <c r="NPM16" s="723"/>
      <c r="NPN16" s="723"/>
      <c r="NPO16" s="723"/>
      <c r="NPP16" s="723"/>
      <c r="NPQ16" s="723"/>
      <c r="NPR16" s="723"/>
      <c r="NPS16" s="723"/>
      <c r="NPT16" s="723"/>
      <c r="NPU16" s="723"/>
      <c r="NPV16" s="723"/>
      <c r="NPW16" s="723"/>
      <c r="NPX16" s="723"/>
      <c r="NPY16" s="723"/>
      <c r="NPZ16" s="723"/>
      <c r="NQA16" s="723"/>
      <c r="NQB16" s="723"/>
      <c r="NQC16" s="723"/>
      <c r="NQD16" s="723"/>
      <c r="NQE16" s="723"/>
      <c r="NQF16" s="723"/>
      <c r="NQG16" s="723"/>
      <c r="NQH16" s="723"/>
      <c r="NQI16" s="723"/>
      <c r="NQJ16" s="723"/>
      <c r="NQK16" s="723"/>
      <c r="NQL16" s="723"/>
      <c r="NQM16" s="723"/>
      <c r="NQN16" s="723"/>
      <c r="NQO16" s="723"/>
      <c r="NQP16" s="723"/>
      <c r="NQQ16" s="723"/>
      <c r="NQR16" s="723"/>
      <c r="NQS16" s="723"/>
      <c r="NQT16" s="723"/>
      <c r="NQU16" s="723"/>
      <c r="NQV16" s="723"/>
      <c r="NQW16" s="723"/>
      <c r="NQX16" s="723"/>
      <c r="NQY16" s="723"/>
      <c r="NQZ16" s="723"/>
      <c r="NRA16" s="723"/>
      <c r="NRB16" s="723"/>
      <c r="NRC16" s="723"/>
      <c r="NRD16" s="723"/>
      <c r="NRE16" s="723"/>
      <c r="NRF16" s="723"/>
      <c r="NRG16" s="723"/>
      <c r="NRH16" s="723"/>
      <c r="NRI16" s="723"/>
      <c r="NRJ16" s="723"/>
      <c r="NRK16" s="723"/>
      <c r="NRL16" s="723"/>
      <c r="NRM16" s="723"/>
      <c r="NRN16" s="723"/>
      <c r="NRO16" s="723"/>
      <c r="NRP16" s="723"/>
      <c r="NRQ16" s="723"/>
      <c r="NRR16" s="723"/>
      <c r="NRS16" s="723"/>
      <c r="NRT16" s="723"/>
      <c r="NRU16" s="723"/>
      <c r="NRV16" s="723"/>
      <c r="NRW16" s="723"/>
      <c r="NRX16" s="723"/>
      <c r="NRY16" s="723"/>
      <c r="NRZ16" s="723"/>
      <c r="NSA16" s="723"/>
      <c r="NSB16" s="723"/>
      <c r="NSC16" s="723"/>
      <c r="NSD16" s="723"/>
      <c r="NSE16" s="723"/>
      <c r="NSF16" s="723"/>
      <c r="NSG16" s="723"/>
      <c r="NSH16" s="723"/>
      <c r="NSI16" s="723"/>
      <c r="NSJ16" s="723"/>
      <c r="NSK16" s="723"/>
      <c r="NSL16" s="723"/>
      <c r="NSM16" s="723"/>
      <c r="NSN16" s="723"/>
      <c r="NSO16" s="723"/>
      <c r="NSP16" s="723"/>
      <c r="NSQ16" s="723"/>
      <c r="NSR16" s="723"/>
      <c r="NSS16" s="723"/>
      <c r="NST16" s="723"/>
      <c r="NSU16" s="723"/>
      <c r="NSV16" s="723"/>
      <c r="NSW16" s="723"/>
      <c r="NSX16" s="723"/>
      <c r="NSY16" s="723"/>
      <c r="NSZ16" s="723"/>
      <c r="NTA16" s="723"/>
      <c r="NTB16" s="723"/>
      <c r="NTC16" s="723"/>
      <c r="NTD16" s="723"/>
      <c r="NTE16" s="723"/>
      <c r="NTF16" s="723"/>
      <c r="NTG16" s="723"/>
      <c r="NTH16" s="723"/>
      <c r="NTI16" s="723"/>
      <c r="NTJ16" s="723"/>
      <c r="NTK16" s="723"/>
      <c r="NTL16" s="723"/>
      <c r="NTM16" s="723"/>
      <c r="NTN16" s="723"/>
      <c r="NTO16" s="723"/>
      <c r="NTP16" s="723"/>
      <c r="NTQ16" s="723"/>
      <c r="NTR16" s="723"/>
      <c r="NTS16" s="723"/>
      <c r="NTT16" s="723"/>
      <c r="NTU16" s="723"/>
      <c r="NTV16" s="723"/>
      <c r="NTW16" s="723"/>
      <c r="NTX16" s="723"/>
      <c r="NTY16" s="723"/>
      <c r="NTZ16" s="723"/>
      <c r="NUA16" s="723"/>
      <c r="NUB16" s="723"/>
      <c r="NUC16" s="723"/>
      <c r="NUD16" s="723"/>
      <c r="NUE16" s="723"/>
      <c r="NUF16" s="723"/>
      <c r="NUG16" s="723"/>
      <c r="NUH16" s="723"/>
      <c r="NUI16" s="723"/>
      <c r="NUJ16" s="723"/>
      <c r="NUK16" s="723"/>
      <c r="NUL16" s="723"/>
      <c r="NUM16" s="723"/>
      <c r="NUN16" s="723"/>
      <c r="NUO16" s="723"/>
      <c r="NUP16" s="723"/>
      <c r="NUQ16" s="723"/>
      <c r="NUR16" s="723"/>
      <c r="NUS16" s="723"/>
      <c r="NUT16" s="723"/>
      <c r="NUU16" s="723"/>
      <c r="NUV16" s="723"/>
      <c r="NUW16" s="723"/>
      <c r="NUX16" s="723"/>
      <c r="NUY16" s="723"/>
      <c r="NUZ16" s="723"/>
      <c r="NVA16" s="723"/>
      <c r="NVB16" s="723"/>
      <c r="NVC16" s="723"/>
      <c r="NVD16" s="723"/>
      <c r="NVE16" s="723"/>
      <c r="NVF16" s="723"/>
      <c r="NVG16" s="723"/>
      <c r="NVH16" s="723"/>
      <c r="NVI16" s="723"/>
      <c r="NVJ16" s="723"/>
      <c r="NVK16" s="723"/>
      <c r="NVL16" s="723"/>
      <c r="NVM16" s="723"/>
      <c r="NVN16" s="723"/>
      <c r="NVO16" s="723"/>
      <c r="NVP16" s="723"/>
      <c r="NVQ16" s="723"/>
      <c r="NVR16" s="723"/>
      <c r="NVS16" s="723"/>
      <c r="NVT16" s="723"/>
      <c r="NVU16" s="723"/>
      <c r="NVV16" s="723"/>
      <c r="NVW16" s="723"/>
      <c r="NVX16" s="723"/>
      <c r="NVY16" s="723"/>
      <c r="NVZ16" s="723"/>
      <c r="NWA16" s="723"/>
      <c r="NWB16" s="723"/>
      <c r="NWC16" s="723"/>
      <c r="NWD16" s="723"/>
      <c r="NWE16" s="723"/>
      <c r="NWF16" s="723"/>
      <c r="NWG16" s="723"/>
      <c r="NWH16" s="723"/>
      <c r="NWI16" s="723"/>
      <c r="NWJ16" s="723"/>
      <c r="NWK16" s="723"/>
      <c r="NWL16" s="723"/>
      <c r="NWM16" s="723"/>
      <c r="NWN16" s="723"/>
      <c r="NWO16" s="723"/>
      <c r="NWP16" s="723"/>
      <c r="NWQ16" s="723"/>
      <c r="NWR16" s="723"/>
      <c r="NWS16" s="723"/>
      <c r="NWT16" s="723"/>
      <c r="NWU16" s="723"/>
      <c r="NWV16" s="723"/>
      <c r="NWW16" s="723"/>
      <c r="NWX16" s="723"/>
      <c r="NWY16" s="723"/>
      <c r="NWZ16" s="723"/>
      <c r="NXA16" s="723"/>
      <c r="NXB16" s="723"/>
      <c r="NXC16" s="723"/>
      <c r="NXD16" s="723"/>
      <c r="NXE16" s="723"/>
      <c r="NXF16" s="723"/>
      <c r="NXG16" s="723"/>
      <c r="NXH16" s="723"/>
      <c r="NXI16" s="723"/>
      <c r="NXJ16" s="723"/>
      <c r="NXK16" s="723"/>
      <c r="NXL16" s="723"/>
      <c r="NXM16" s="723"/>
      <c r="NXN16" s="723"/>
      <c r="NXO16" s="723"/>
      <c r="NXP16" s="723"/>
      <c r="NXQ16" s="723"/>
      <c r="NXR16" s="723"/>
      <c r="NXS16" s="723"/>
      <c r="NXT16" s="723"/>
      <c r="NXU16" s="723"/>
      <c r="NXV16" s="723"/>
      <c r="NXW16" s="723"/>
      <c r="NXX16" s="723"/>
      <c r="NXY16" s="723"/>
      <c r="NXZ16" s="723"/>
      <c r="NYA16" s="723"/>
      <c r="NYB16" s="723"/>
      <c r="NYC16" s="723"/>
      <c r="NYD16" s="723"/>
      <c r="NYE16" s="723"/>
      <c r="NYF16" s="723"/>
      <c r="NYG16" s="723"/>
      <c r="NYH16" s="723"/>
      <c r="NYI16" s="723"/>
      <c r="NYJ16" s="723"/>
      <c r="NYK16" s="723"/>
      <c r="NYL16" s="723"/>
      <c r="NYM16" s="723"/>
      <c r="NYN16" s="723"/>
      <c r="NYO16" s="723"/>
      <c r="NYP16" s="723"/>
      <c r="NYQ16" s="723"/>
      <c r="NYR16" s="723"/>
      <c r="NYS16" s="723"/>
      <c r="NYT16" s="723"/>
      <c r="NYU16" s="723"/>
      <c r="NYV16" s="723"/>
      <c r="NYW16" s="723"/>
      <c r="NYX16" s="723"/>
      <c r="NYY16" s="723"/>
      <c r="NYZ16" s="723"/>
      <c r="NZA16" s="723"/>
      <c r="NZB16" s="723"/>
      <c r="NZC16" s="723"/>
      <c r="NZD16" s="723"/>
      <c r="NZE16" s="723"/>
      <c r="NZF16" s="723"/>
      <c r="NZG16" s="723"/>
      <c r="NZH16" s="723"/>
      <c r="NZI16" s="723"/>
      <c r="NZJ16" s="723"/>
      <c r="NZK16" s="723"/>
      <c r="NZL16" s="723"/>
      <c r="NZM16" s="723"/>
      <c r="NZN16" s="723"/>
      <c r="NZO16" s="723"/>
      <c r="NZP16" s="723"/>
      <c r="NZQ16" s="723"/>
      <c r="NZR16" s="723"/>
      <c r="NZS16" s="723"/>
      <c r="NZT16" s="723"/>
      <c r="NZU16" s="723"/>
      <c r="NZV16" s="723"/>
      <c r="NZW16" s="723"/>
      <c r="NZX16" s="723"/>
      <c r="NZY16" s="723"/>
      <c r="NZZ16" s="723"/>
      <c r="OAA16" s="723"/>
      <c r="OAB16" s="723"/>
      <c r="OAC16" s="723"/>
      <c r="OAD16" s="723"/>
      <c r="OAE16" s="723"/>
      <c r="OAF16" s="723"/>
      <c r="OAG16" s="723"/>
      <c r="OAH16" s="723"/>
      <c r="OAI16" s="723"/>
      <c r="OAJ16" s="723"/>
      <c r="OAK16" s="723"/>
      <c r="OAL16" s="723"/>
      <c r="OAM16" s="723"/>
      <c r="OAN16" s="723"/>
      <c r="OAO16" s="723"/>
      <c r="OAP16" s="723"/>
      <c r="OAQ16" s="723"/>
      <c r="OAR16" s="723"/>
      <c r="OAS16" s="723"/>
      <c r="OAT16" s="723"/>
      <c r="OAU16" s="723"/>
      <c r="OAV16" s="723"/>
      <c r="OAW16" s="723"/>
      <c r="OAX16" s="723"/>
      <c r="OAY16" s="723"/>
      <c r="OAZ16" s="723"/>
      <c r="OBA16" s="723"/>
      <c r="OBB16" s="723"/>
      <c r="OBC16" s="723"/>
      <c r="OBD16" s="723"/>
      <c r="OBE16" s="723"/>
      <c r="OBF16" s="723"/>
      <c r="OBG16" s="723"/>
      <c r="OBH16" s="723"/>
      <c r="OBI16" s="723"/>
      <c r="OBJ16" s="723"/>
      <c r="OBK16" s="723"/>
      <c r="OBL16" s="723"/>
      <c r="OBM16" s="723"/>
      <c r="OBN16" s="723"/>
      <c r="OBO16" s="723"/>
      <c r="OBP16" s="723"/>
      <c r="OBQ16" s="723"/>
      <c r="OBR16" s="723"/>
      <c r="OBS16" s="723"/>
      <c r="OBT16" s="723"/>
      <c r="OBU16" s="723"/>
      <c r="OBV16" s="723"/>
      <c r="OBW16" s="723"/>
      <c r="OBX16" s="723"/>
      <c r="OBY16" s="723"/>
      <c r="OBZ16" s="723"/>
      <c r="OCA16" s="723"/>
      <c r="OCB16" s="723"/>
      <c r="OCC16" s="723"/>
      <c r="OCD16" s="723"/>
      <c r="OCE16" s="723"/>
      <c r="OCF16" s="723"/>
      <c r="OCG16" s="723"/>
      <c r="OCH16" s="723"/>
      <c r="OCI16" s="723"/>
      <c r="OCJ16" s="723"/>
      <c r="OCK16" s="723"/>
      <c r="OCL16" s="723"/>
      <c r="OCM16" s="723"/>
      <c r="OCN16" s="723"/>
      <c r="OCO16" s="723"/>
      <c r="OCP16" s="723"/>
      <c r="OCQ16" s="723"/>
      <c r="OCR16" s="723"/>
      <c r="OCS16" s="723"/>
      <c r="OCT16" s="723"/>
      <c r="OCU16" s="723"/>
      <c r="OCV16" s="723"/>
      <c r="OCW16" s="723"/>
      <c r="OCX16" s="723"/>
      <c r="OCY16" s="723"/>
      <c r="OCZ16" s="723"/>
      <c r="ODA16" s="723"/>
      <c r="ODB16" s="723"/>
      <c r="ODC16" s="723"/>
      <c r="ODD16" s="723"/>
      <c r="ODE16" s="723"/>
      <c r="ODF16" s="723"/>
      <c r="ODG16" s="723"/>
      <c r="ODH16" s="723"/>
      <c r="ODI16" s="723"/>
      <c r="ODJ16" s="723"/>
      <c r="ODK16" s="723"/>
      <c r="ODL16" s="723"/>
      <c r="ODM16" s="723"/>
      <c r="ODN16" s="723"/>
      <c r="ODO16" s="723"/>
      <c r="ODP16" s="723"/>
      <c r="ODQ16" s="723"/>
      <c r="ODR16" s="723"/>
      <c r="ODS16" s="723"/>
      <c r="ODT16" s="723"/>
      <c r="ODU16" s="723"/>
      <c r="ODV16" s="723"/>
      <c r="ODW16" s="723"/>
      <c r="ODX16" s="723"/>
      <c r="ODY16" s="723"/>
      <c r="ODZ16" s="723"/>
      <c r="OEA16" s="723"/>
      <c r="OEB16" s="723"/>
      <c r="OEC16" s="723"/>
      <c r="OED16" s="723"/>
      <c r="OEE16" s="723"/>
      <c r="OEF16" s="723"/>
      <c r="OEG16" s="723"/>
      <c r="OEH16" s="723"/>
      <c r="OEI16" s="723"/>
      <c r="OEJ16" s="723"/>
      <c r="OEK16" s="723"/>
      <c r="OEL16" s="723"/>
      <c r="OEM16" s="723"/>
      <c r="OEN16" s="723"/>
      <c r="OEO16" s="723"/>
      <c r="OEP16" s="723"/>
      <c r="OEQ16" s="723"/>
      <c r="OER16" s="723"/>
      <c r="OES16" s="723"/>
      <c r="OET16" s="723"/>
      <c r="OEU16" s="723"/>
      <c r="OEV16" s="723"/>
      <c r="OEW16" s="723"/>
      <c r="OEX16" s="723"/>
      <c r="OEY16" s="723"/>
      <c r="OEZ16" s="723"/>
      <c r="OFA16" s="723"/>
      <c r="OFB16" s="723"/>
      <c r="OFC16" s="723"/>
      <c r="OFD16" s="723"/>
      <c r="OFE16" s="723"/>
      <c r="OFF16" s="723"/>
      <c r="OFG16" s="723"/>
      <c r="OFH16" s="723"/>
      <c r="OFI16" s="723"/>
      <c r="OFJ16" s="723"/>
      <c r="OFK16" s="723"/>
      <c r="OFL16" s="723"/>
      <c r="OFM16" s="723"/>
      <c r="OFN16" s="723"/>
      <c r="OFO16" s="723"/>
      <c r="OFP16" s="723"/>
      <c r="OFQ16" s="723"/>
      <c r="OFR16" s="723"/>
      <c r="OFS16" s="723"/>
      <c r="OFT16" s="723"/>
      <c r="OFU16" s="723"/>
      <c r="OFV16" s="723"/>
      <c r="OFW16" s="723"/>
      <c r="OFX16" s="723"/>
      <c r="OFY16" s="723"/>
      <c r="OFZ16" s="723"/>
      <c r="OGA16" s="723"/>
      <c r="OGB16" s="723"/>
      <c r="OGC16" s="723"/>
      <c r="OGD16" s="723"/>
      <c r="OGE16" s="723"/>
      <c r="OGF16" s="723"/>
      <c r="OGG16" s="723"/>
      <c r="OGH16" s="723"/>
      <c r="OGI16" s="723"/>
      <c r="OGJ16" s="723"/>
      <c r="OGK16" s="723"/>
      <c r="OGL16" s="723"/>
      <c r="OGM16" s="723"/>
      <c r="OGN16" s="723"/>
      <c r="OGO16" s="723"/>
      <c r="OGP16" s="723"/>
      <c r="OGQ16" s="723"/>
      <c r="OGR16" s="723"/>
      <c r="OGS16" s="723"/>
      <c r="OGT16" s="723"/>
      <c r="OGU16" s="723"/>
      <c r="OGV16" s="723"/>
      <c r="OGW16" s="723"/>
      <c r="OGX16" s="723"/>
      <c r="OGY16" s="723"/>
      <c r="OGZ16" s="723"/>
      <c r="OHA16" s="723"/>
      <c r="OHB16" s="723"/>
      <c r="OHC16" s="723"/>
      <c r="OHD16" s="723"/>
      <c r="OHE16" s="723"/>
      <c r="OHF16" s="723"/>
      <c r="OHG16" s="723"/>
      <c r="OHH16" s="723"/>
      <c r="OHI16" s="723"/>
      <c r="OHJ16" s="723"/>
      <c r="OHK16" s="723"/>
      <c r="OHL16" s="723"/>
      <c r="OHM16" s="723"/>
      <c r="OHN16" s="723"/>
      <c r="OHO16" s="723"/>
      <c r="OHP16" s="723"/>
      <c r="OHQ16" s="723"/>
      <c r="OHR16" s="723"/>
      <c r="OHS16" s="723"/>
      <c r="OHT16" s="723"/>
      <c r="OHU16" s="723"/>
      <c r="OHV16" s="723"/>
      <c r="OHW16" s="723"/>
      <c r="OHX16" s="723"/>
      <c r="OHY16" s="723"/>
      <c r="OHZ16" s="723"/>
      <c r="OIA16" s="723"/>
      <c r="OIB16" s="723"/>
      <c r="OIC16" s="723"/>
      <c r="OID16" s="723"/>
      <c r="OIE16" s="723"/>
      <c r="OIF16" s="723"/>
      <c r="OIG16" s="723"/>
      <c r="OIH16" s="723"/>
      <c r="OII16" s="723"/>
      <c r="OIJ16" s="723"/>
      <c r="OIK16" s="723"/>
      <c r="OIL16" s="723"/>
      <c r="OIM16" s="723"/>
      <c r="OIN16" s="723"/>
      <c r="OIO16" s="723"/>
      <c r="OIP16" s="723"/>
      <c r="OIQ16" s="723"/>
      <c r="OIR16" s="723"/>
      <c r="OIS16" s="723"/>
      <c r="OIT16" s="723"/>
      <c r="OIU16" s="723"/>
      <c r="OIV16" s="723"/>
      <c r="OIW16" s="723"/>
      <c r="OIX16" s="723"/>
      <c r="OIY16" s="723"/>
      <c r="OIZ16" s="723"/>
      <c r="OJA16" s="723"/>
      <c r="OJB16" s="723"/>
      <c r="OJC16" s="723"/>
      <c r="OJD16" s="723"/>
      <c r="OJE16" s="723"/>
      <c r="OJF16" s="723"/>
      <c r="OJG16" s="723"/>
      <c r="OJH16" s="723"/>
      <c r="OJI16" s="723"/>
      <c r="OJJ16" s="723"/>
      <c r="OJK16" s="723"/>
      <c r="OJL16" s="723"/>
      <c r="OJM16" s="723"/>
      <c r="OJN16" s="723"/>
      <c r="OJO16" s="723"/>
      <c r="OJP16" s="723"/>
      <c r="OJQ16" s="723"/>
      <c r="OJR16" s="723"/>
      <c r="OJS16" s="723"/>
      <c r="OJT16" s="723"/>
      <c r="OJU16" s="723"/>
      <c r="OJV16" s="723"/>
      <c r="OJW16" s="723"/>
      <c r="OJX16" s="723"/>
      <c r="OJY16" s="723"/>
      <c r="OJZ16" s="723"/>
      <c r="OKA16" s="723"/>
      <c r="OKB16" s="723"/>
      <c r="OKC16" s="723"/>
      <c r="OKD16" s="723"/>
      <c r="OKE16" s="723"/>
      <c r="OKF16" s="723"/>
      <c r="OKG16" s="723"/>
      <c r="OKH16" s="723"/>
      <c r="OKI16" s="723"/>
      <c r="OKJ16" s="723"/>
      <c r="OKK16" s="723"/>
      <c r="OKL16" s="723"/>
      <c r="OKM16" s="723"/>
      <c r="OKN16" s="723"/>
      <c r="OKO16" s="723"/>
      <c r="OKP16" s="723"/>
      <c r="OKQ16" s="723"/>
      <c r="OKR16" s="723"/>
      <c r="OKS16" s="723"/>
      <c r="OKT16" s="723"/>
      <c r="OKU16" s="723"/>
      <c r="OKV16" s="723"/>
      <c r="OKW16" s="723"/>
      <c r="OKX16" s="723"/>
      <c r="OKY16" s="723"/>
      <c r="OKZ16" s="723"/>
      <c r="OLA16" s="723"/>
      <c r="OLB16" s="723"/>
      <c r="OLC16" s="723"/>
      <c r="OLD16" s="723"/>
      <c r="OLE16" s="723"/>
      <c r="OLF16" s="723"/>
      <c r="OLG16" s="723"/>
      <c r="OLH16" s="723"/>
      <c r="OLI16" s="723"/>
      <c r="OLJ16" s="723"/>
      <c r="OLK16" s="723"/>
      <c r="OLL16" s="723"/>
      <c r="OLM16" s="723"/>
      <c r="OLN16" s="723"/>
      <c r="OLO16" s="723"/>
      <c r="OLP16" s="723"/>
      <c r="OLQ16" s="723"/>
      <c r="OLR16" s="723"/>
      <c r="OLS16" s="723"/>
      <c r="OLT16" s="723"/>
      <c r="OLU16" s="723"/>
      <c r="OLV16" s="723"/>
      <c r="OLW16" s="723"/>
      <c r="OLX16" s="723"/>
      <c r="OLY16" s="723"/>
      <c r="OLZ16" s="723"/>
      <c r="OMA16" s="723"/>
      <c r="OMB16" s="723"/>
      <c r="OMC16" s="723"/>
      <c r="OMD16" s="723"/>
      <c r="OME16" s="723"/>
      <c r="OMF16" s="723"/>
      <c r="OMG16" s="723"/>
      <c r="OMH16" s="723"/>
      <c r="OMI16" s="723"/>
      <c r="OMJ16" s="723"/>
      <c r="OMK16" s="723"/>
      <c r="OML16" s="723"/>
      <c r="OMM16" s="723"/>
      <c r="OMN16" s="723"/>
      <c r="OMO16" s="723"/>
      <c r="OMP16" s="723"/>
      <c r="OMQ16" s="723"/>
      <c r="OMR16" s="723"/>
      <c r="OMS16" s="723"/>
      <c r="OMT16" s="723"/>
      <c r="OMU16" s="723"/>
      <c r="OMV16" s="723"/>
      <c r="OMW16" s="723"/>
      <c r="OMX16" s="723"/>
      <c r="OMY16" s="723"/>
      <c r="OMZ16" s="723"/>
      <c r="ONA16" s="723"/>
      <c r="ONB16" s="723"/>
      <c r="ONC16" s="723"/>
      <c r="OND16" s="723"/>
      <c r="ONE16" s="723"/>
      <c r="ONF16" s="723"/>
      <c r="ONG16" s="723"/>
      <c r="ONH16" s="723"/>
      <c r="ONI16" s="723"/>
      <c r="ONJ16" s="723"/>
      <c r="ONK16" s="723"/>
      <c r="ONL16" s="723"/>
      <c r="ONM16" s="723"/>
      <c r="ONN16" s="723"/>
      <c r="ONO16" s="723"/>
      <c r="ONP16" s="723"/>
      <c r="ONQ16" s="723"/>
      <c r="ONR16" s="723"/>
      <c r="ONS16" s="723"/>
      <c r="ONT16" s="723"/>
      <c r="ONU16" s="723"/>
      <c r="ONV16" s="723"/>
      <c r="ONW16" s="723"/>
      <c r="ONX16" s="723"/>
      <c r="ONY16" s="723"/>
      <c r="ONZ16" s="723"/>
      <c r="OOA16" s="723"/>
      <c r="OOB16" s="723"/>
      <c r="OOC16" s="723"/>
      <c r="OOD16" s="723"/>
      <c r="OOE16" s="723"/>
      <c r="OOF16" s="723"/>
      <c r="OOG16" s="723"/>
      <c r="OOH16" s="723"/>
      <c r="OOI16" s="723"/>
      <c r="OOJ16" s="723"/>
      <c r="OOK16" s="723"/>
      <c r="OOL16" s="723"/>
      <c r="OOM16" s="723"/>
      <c r="OON16" s="723"/>
      <c r="OOO16" s="723"/>
      <c r="OOP16" s="723"/>
      <c r="OOQ16" s="723"/>
      <c r="OOR16" s="723"/>
      <c r="OOS16" s="723"/>
      <c r="OOT16" s="723"/>
      <c r="OOU16" s="723"/>
      <c r="OOV16" s="723"/>
      <c r="OOW16" s="723"/>
      <c r="OOX16" s="723"/>
      <c r="OOY16" s="723"/>
      <c r="OOZ16" s="723"/>
      <c r="OPA16" s="723"/>
      <c r="OPB16" s="723"/>
      <c r="OPC16" s="723"/>
      <c r="OPD16" s="723"/>
      <c r="OPE16" s="723"/>
      <c r="OPF16" s="723"/>
      <c r="OPG16" s="723"/>
      <c r="OPH16" s="723"/>
      <c r="OPI16" s="723"/>
      <c r="OPJ16" s="723"/>
      <c r="OPK16" s="723"/>
      <c r="OPL16" s="723"/>
      <c r="OPM16" s="723"/>
      <c r="OPN16" s="723"/>
      <c r="OPO16" s="723"/>
      <c r="OPP16" s="723"/>
      <c r="OPQ16" s="723"/>
      <c r="OPR16" s="723"/>
      <c r="OPS16" s="723"/>
      <c r="OPT16" s="723"/>
      <c r="OPU16" s="723"/>
      <c r="OPV16" s="723"/>
      <c r="OPW16" s="723"/>
      <c r="OPX16" s="723"/>
      <c r="OPY16" s="723"/>
      <c r="OPZ16" s="723"/>
      <c r="OQA16" s="723"/>
      <c r="OQB16" s="723"/>
      <c r="OQC16" s="723"/>
      <c r="OQD16" s="723"/>
      <c r="OQE16" s="723"/>
      <c r="OQF16" s="723"/>
      <c r="OQG16" s="723"/>
      <c r="OQH16" s="723"/>
      <c r="OQI16" s="723"/>
      <c r="OQJ16" s="723"/>
      <c r="OQK16" s="723"/>
      <c r="OQL16" s="723"/>
      <c r="OQM16" s="723"/>
      <c r="OQN16" s="723"/>
      <c r="OQO16" s="723"/>
      <c r="OQP16" s="723"/>
      <c r="OQQ16" s="723"/>
      <c r="OQR16" s="723"/>
      <c r="OQS16" s="723"/>
      <c r="OQT16" s="723"/>
      <c r="OQU16" s="723"/>
      <c r="OQV16" s="723"/>
      <c r="OQW16" s="723"/>
      <c r="OQX16" s="723"/>
      <c r="OQY16" s="723"/>
      <c r="OQZ16" s="723"/>
      <c r="ORA16" s="723"/>
      <c r="ORB16" s="723"/>
      <c r="ORC16" s="723"/>
      <c r="ORD16" s="723"/>
      <c r="ORE16" s="723"/>
      <c r="ORF16" s="723"/>
      <c r="ORG16" s="723"/>
      <c r="ORH16" s="723"/>
      <c r="ORI16" s="723"/>
      <c r="ORJ16" s="723"/>
      <c r="ORK16" s="723"/>
      <c r="ORL16" s="723"/>
      <c r="ORM16" s="723"/>
      <c r="ORN16" s="723"/>
      <c r="ORO16" s="723"/>
      <c r="ORP16" s="723"/>
      <c r="ORQ16" s="723"/>
      <c r="ORR16" s="723"/>
      <c r="ORS16" s="723"/>
      <c r="ORT16" s="723"/>
      <c r="ORU16" s="723"/>
      <c r="ORV16" s="723"/>
      <c r="ORW16" s="723"/>
      <c r="ORX16" s="723"/>
      <c r="ORY16" s="723"/>
      <c r="ORZ16" s="723"/>
      <c r="OSA16" s="723"/>
      <c r="OSB16" s="723"/>
      <c r="OSC16" s="723"/>
      <c r="OSD16" s="723"/>
      <c r="OSE16" s="723"/>
      <c r="OSF16" s="723"/>
      <c r="OSG16" s="723"/>
      <c r="OSH16" s="723"/>
      <c r="OSI16" s="723"/>
      <c r="OSJ16" s="723"/>
      <c r="OSK16" s="723"/>
      <c r="OSL16" s="723"/>
      <c r="OSM16" s="723"/>
      <c r="OSN16" s="723"/>
      <c r="OSO16" s="723"/>
      <c r="OSP16" s="723"/>
      <c r="OSQ16" s="723"/>
      <c r="OSR16" s="723"/>
      <c r="OSS16" s="723"/>
      <c r="OST16" s="723"/>
      <c r="OSU16" s="723"/>
      <c r="OSV16" s="723"/>
      <c r="OSW16" s="723"/>
      <c r="OSX16" s="723"/>
      <c r="OSY16" s="723"/>
      <c r="OSZ16" s="723"/>
      <c r="OTA16" s="723"/>
      <c r="OTB16" s="723"/>
      <c r="OTC16" s="723"/>
      <c r="OTD16" s="723"/>
      <c r="OTE16" s="723"/>
      <c r="OTF16" s="723"/>
      <c r="OTG16" s="723"/>
      <c r="OTH16" s="723"/>
      <c r="OTI16" s="723"/>
      <c r="OTJ16" s="723"/>
      <c r="OTK16" s="723"/>
      <c r="OTL16" s="723"/>
      <c r="OTM16" s="723"/>
      <c r="OTN16" s="723"/>
      <c r="OTO16" s="723"/>
      <c r="OTP16" s="723"/>
      <c r="OTQ16" s="723"/>
      <c r="OTR16" s="723"/>
      <c r="OTS16" s="723"/>
      <c r="OTT16" s="723"/>
      <c r="OTU16" s="723"/>
      <c r="OTV16" s="723"/>
      <c r="OTW16" s="723"/>
      <c r="OTX16" s="723"/>
      <c r="OTY16" s="723"/>
      <c r="OTZ16" s="723"/>
      <c r="OUA16" s="723"/>
      <c r="OUB16" s="723"/>
      <c r="OUC16" s="723"/>
      <c r="OUD16" s="723"/>
      <c r="OUE16" s="723"/>
      <c r="OUF16" s="723"/>
      <c r="OUG16" s="723"/>
      <c r="OUH16" s="723"/>
      <c r="OUI16" s="723"/>
      <c r="OUJ16" s="723"/>
      <c r="OUK16" s="723"/>
      <c r="OUL16" s="723"/>
      <c r="OUM16" s="723"/>
      <c r="OUN16" s="723"/>
      <c r="OUO16" s="723"/>
      <c r="OUP16" s="723"/>
      <c r="OUQ16" s="723"/>
      <c r="OUR16" s="723"/>
      <c r="OUS16" s="723"/>
      <c r="OUT16" s="723"/>
      <c r="OUU16" s="723"/>
      <c r="OUV16" s="723"/>
      <c r="OUW16" s="723"/>
      <c r="OUX16" s="723"/>
      <c r="OUY16" s="723"/>
      <c r="OUZ16" s="723"/>
      <c r="OVA16" s="723"/>
      <c r="OVB16" s="723"/>
      <c r="OVC16" s="723"/>
      <c r="OVD16" s="723"/>
      <c r="OVE16" s="723"/>
      <c r="OVF16" s="723"/>
      <c r="OVG16" s="723"/>
      <c r="OVH16" s="723"/>
      <c r="OVI16" s="723"/>
      <c r="OVJ16" s="723"/>
      <c r="OVK16" s="723"/>
      <c r="OVL16" s="723"/>
      <c r="OVM16" s="723"/>
      <c r="OVN16" s="723"/>
      <c r="OVO16" s="723"/>
      <c r="OVP16" s="723"/>
      <c r="OVQ16" s="723"/>
      <c r="OVR16" s="723"/>
      <c r="OVS16" s="723"/>
      <c r="OVT16" s="723"/>
      <c r="OVU16" s="723"/>
      <c r="OVV16" s="723"/>
      <c r="OVW16" s="723"/>
      <c r="OVX16" s="723"/>
      <c r="OVY16" s="723"/>
      <c r="OVZ16" s="723"/>
      <c r="OWA16" s="723"/>
      <c r="OWB16" s="723"/>
      <c r="OWC16" s="723"/>
      <c r="OWD16" s="723"/>
      <c r="OWE16" s="723"/>
      <c r="OWF16" s="723"/>
      <c r="OWG16" s="723"/>
      <c r="OWH16" s="723"/>
      <c r="OWI16" s="723"/>
      <c r="OWJ16" s="723"/>
      <c r="OWK16" s="723"/>
      <c r="OWL16" s="723"/>
      <c r="OWM16" s="723"/>
      <c r="OWN16" s="723"/>
      <c r="OWO16" s="723"/>
      <c r="OWP16" s="723"/>
      <c r="OWQ16" s="723"/>
      <c r="OWR16" s="723"/>
      <c r="OWS16" s="723"/>
      <c r="OWT16" s="723"/>
      <c r="OWU16" s="723"/>
      <c r="OWV16" s="723"/>
      <c r="OWW16" s="723"/>
      <c r="OWX16" s="723"/>
      <c r="OWY16" s="723"/>
      <c r="OWZ16" s="723"/>
      <c r="OXA16" s="723"/>
      <c r="OXB16" s="723"/>
      <c r="OXC16" s="723"/>
      <c r="OXD16" s="723"/>
      <c r="OXE16" s="723"/>
      <c r="OXF16" s="723"/>
      <c r="OXG16" s="723"/>
      <c r="OXH16" s="723"/>
      <c r="OXI16" s="723"/>
      <c r="OXJ16" s="723"/>
      <c r="OXK16" s="723"/>
      <c r="OXL16" s="723"/>
      <c r="OXM16" s="723"/>
      <c r="OXN16" s="723"/>
      <c r="OXO16" s="723"/>
      <c r="OXP16" s="723"/>
      <c r="OXQ16" s="723"/>
      <c r="OXR16" s="723"/>
      <c r="OXS16" s="723"/>
      <c r="OXT16" s="723"/>
      <c r="OXU16" s="723"/>
      <c r="OXV16" s="723"/>
      <c r="OXW16" s="723"/>
      <c r="OXX16" s="723"/>
      <c r="OXY16" s="723"/>
      <c r="OXZ16" s="723"/>
      <c r="OYA16" s="723"/>
      <c r="OYB16" s="723"/>
      <c r="OYC16" s="723"/>
      <c r="OYD16" s="723"/>
      <c r="OYE16" s="723"/>
      <c r="OYF16" s="723"/>
      <c r="OYG16" s="723"/>
      <c r="OYH16" s="723"/>
      <c r="OYI16" s="723"/>
      <c r="OYJ16" s="723"/>
      <c r="OYK16" s="723"/>
      <c r="OYL16" s="723"/>
      <c r="OYM16" s="723"/>
      <c r="OYN16" s="723"/>
      <c r="OYO16" s="723"/>
      <c r="OYP16" s="723"/>
      <c r="OYQ16" s="723"/>
      <c r="OYR16" s="723"/>
      <c r="OYS16" s="723"/>
      <c r="OYT16" s="723"/>
      <c r="OYU16" s="723"/>
      <c r="OYV16" s="723"/>
      <c r="OYW16" s="723"/>
      <c r="OYX16" s="723"/>
      <c r="OYY16" s="723"/>
      <c r="OYZ16" s="723"/>
      <c r="OZA16" s="723"/>
      <c r="OZB16" s="723"/>
      <c r="OZC16" s="723"/>
      <c r="OZD16" s="723"/>
      <c r="OZE16" s="723"/>
      <c r="OZF16" s="723"/>
      <c r="OZG16" s="723"/>
      <c r="OZH16" s="723"/>
      <c r="OZI16" s="723"/>
      <c r="OZJ16" s="723"/>
      <c r="OZK16" s="723"/>
      <c r="OZL16" s="723"/>
      <c r="OZM16" s="723"/>
      <c r="OZN16" s="723"/>
      <c r="OZO16" s="723"/>
      <c r="OZP16" s="723"/>
      <c r="OZQ16" s="723"/>
      <c r="OZR16" s="723"/>
      <c r="OZS16" s="723"/>
      <c r="OZT16" s="723"/>
      <c r="OZU16" s="723"/>
      <c r="OZV16" s="723"/>
      <c r="OZW16" s="723"/>
      <c r="OZX16" s="723"/>
      <c r="OZY16" s="723"/>
      <c r="OZZ16" s="723"/>
      <c r="PAA16" s="723"/>
      <c r="PAB16" s="723"/>
      <c r="PAC16" s="723"/>
      <c r="PAD16" s="723"/>
      <c r="PAE16" s="723"/>
      <c r="PAF16" s="723"/>
      <c r="PAG16" s="723"/>
      <c r="PAH16" s="723"/>
      <c r="PAI16" s="723"/>
      <c r="PAJ16" s="723"/>
      <c r="PAK16" s="723"/>
      <c r="PAL16" s="723"/>
      <c r="PAM16" s="723"/>
      <c r="PAN16" s="723"/>
      <c r="PAO16" s="723"/>
      <c r="PAP16" s="723"/>
      <c r="PAQ16" s="723"/>
      <c r="PAR16" s="723"/>
      <c r="PAS16" s="723"/>
      <c r="PAT16" s="723"/>
      <c r="PAU16" s="723"/>
      <c r="PAV16" s="723"/>
      <c r="PAW16" s="723"/>
      <c r="PAX16" s="723"/>
      <c r="PAY16" s="723"/>
      <c r="PAZ16" s="723"/>
      <c r="PBA16" s="723"/>
      <c r="PBB16" s="723"/>
      <c r="PBC16" s="723"/>
      <c r="PBD16" s="723"/>
      <c r="PBE16" s="723"/>
      <c r="PBF16" s="723"/>
      <c r="PBG16" s="723"/>
      <c r="PBH16" s="723"/>
      <c r="PBI16" s="723"/>
      <c r="PBJ16" s="723"/>
      <c r="PBK16" s="723"/>
      <c r="PBL16" s="723"/>
      <c r="PBM16" s="723"/>
      <c r="PBN16" s="723"/>
      <c r="PBO16" s="723"/>
      <c r="PBP16" s="723"/>
      <c r="PBQ16" s="723"/>
      <c r="PBR16" s="723"/>
      <c r="PBS16" s="723"/>
      <c r="PBT16" s="723"/>
      <c r="PBU16" s="723"/>
      <c r="PBV16" s="723"/>
      <c r="PBW16" s="723"/>
      <c r="PBX16" s="723"/>
      <c r="PBY16" s="723"/>
      <c r="PBZ16" s="723"/>
      <c r="PCA16" s="723"/>
      <c r="PCB16" s="723"/>
      <c r="PCC16" s="723"/>
      <c r="PCD16" s="723"/>
      <c r="PCE16" s="723"/>
      <c r="PCF16" s="723"/>
      <c r="PCG16" s="723"/>
      <c r="PCH16" s="723"/>
      <c r="PCI16" s="723"/>
      <c r="PCJ16" s="723"/>
      <c r="PCK16" s="723"/>
      <c r="PCL16" s="723"/>
      <c r="PCM16" s="723"/>
      <c r="PCN16" s="723"/>
      <c r="PCO16" s="723"/>
      <c r="PCP16" s="723"/>
      <c r="PCQ16" s="723"/>
      <c r="PCR16" s="723"/>
      <c r="PCS16" s="723"/>
      <c r="PCT16" s="723"/>
      <c r="PCU16" s="723"/>
      <c r="PCV16" s="723"/>
      <c r="PCW16" s="723"/>
      <c r="PCX16" s="723"/>
      <c r="PCY16" s="723"/>
      <c r="PCZ16" s="723"/>
      <c r="PDA16" s="723"/>
      <c r="PDB16" s="723"/>
      <c r="PDC16" s="723"/>
      <c r="PDD16" s="723"/>
      <c r="PDE16" s="723"/>
      <c r="PDF16" s="723"/>
      <c r="PDG16" s="723"/>
      <c r="PDH16" s="723"/>
      <c r="PDI16" s="723"/>
      <c r="PDJ16" s="723"/>
      <c r="PDK16" s="723"/>
      <c r="PDL16" s="723"/>
      <c r="PDM16" s="723"/>
      <c r="PDN16" s="723"/>
      <c r="PDO16" s="723"/>
      <c r="PDP16" s="723"/>
      <c r="PDQ16" s="723"/>
      <c r="PDR16" s="723"/>
      <c r="PDS16" s="723"/>
      <c r="PDT16" s="723"/>
      <c r="PDU16" s="723"/>
      <c r="PDV16" s="723"/>
      <c r="PDW16" s="723"/>
      <c r="PDX16" s="723"/>
      <c r="PDY16" s="723"/>
      <c r="PDZ16" s="723"/>
      <c r="PEA16" s="723"/>
      <c r="PEB16" s="723"/>
      <c r="PEC16" s="723"/>
      <c r="PED16" s="723"/>
      <c r="PEE16" s="723"/>
      <c r="PEF16" s="723"/>
      <c r="PEG16" s="723"/>
      <c r="PEH16" s="723"/>
      <c r="PEI16" s="723"/>
      <c r="PEJ16" s="723"/>
      <c r="PEK16" s="723"/>
      <c r="PEL16" s="723"/>
      <c r="PEM16" s="723"/>
      <c r="PEN16" s="723"/>
      <c r="PEO16" s="723"/>
      <c r="PEP16" s="723"/>
      <c r="PEQ16" s="723"/>
      <c r="PER16" s="723"/>
      <c r="PES16" s="723"/>
      <c r="PET16" s="723"/>
      <c r="PEU16" s="723"/>
      <c r="PEV16" s="723"/>
      <c r="PEW16" s="723"/>
      <c r="PEX16" s="723"/>
      <c r="PEY16" s="723"/>
      <c r="PEZ16" s="723"/>
      <c r="PFA16" s="723"/>
      <c r="PFB16" s="723"/>
      <c r="PFC16" s="723"/>
      <c r="PFD16" s="723"/>
      <c r="PFE16" s="723"/>
      <c r="PFF16" s="723"/>
      <c r="PFG16" s="723"/>
      <c r="PFH16" s="723"/>
      <c r="PFI16" s="723"/>
      <c r="PFJ16" s="723"/>
      <c r="PFK16" s="723"/>
      <c r="PFL16" s="723"/>
      <c r="PFM16" s="723"/>
      <c r="PFN16" s="723"/>
      <c r="PFO16" s="723"/>
      <c r="PFP16" s="723"/>
      <c r="PFQ16" s="723"/>
      <c r="PFR16" s="723"/>
      <c r="PFS16" s="723"/>
      <c r="PFT16" s="723"/>
      <c r="PFU16" s="723"/>
      <c r="PFV16" s="723"/>
      <c r="PFW16" s="723"/>
      <c r="PFX16" s="723"/>
      <c r="PFY16" s="723"/>
      <c r="PFZ16" s="723"/>
      <c r="PGA16" s="723"/>
      <c r="PGB16" s="723"/>
      <c r="PGC16" s="723"/>
      <c r="PGD16" s="723"/>
      <c r="PGE16" s="723"/>
      <c r="PGF16" s="723"/>
      <c r="PGG16" s="723"/>
      <c r="PGH16" s="723"/>
      <c r="PGI16" s="723"/>
      <c r="PGJ16" s="723"/>
      <c r="PGK16" s="723"/>
      <c r="PGL16" s="723"/>
      <c r="PGM16" s="723"/>
      <c r="PGN16" s="723"/>
      <c r="PGO16" s="723"/>
      <c r="PGP16" s="723"/>
      <c r="PGQ16" s="723"/>
      <c r="PGR16" s="723"/>
      <c r="PGS16" s="723"/>
      <c r="PGT16" s="723"/>
      <c r="PGU16" s="723"/>
      <c r="PGV16" s="723"/>
      <c r="PGW16" s="723"/>
      <c r="PGX16" s="723"/>
      <c r="PGY16" s="723"/>
      <c r="PGZ16" s="723"/>
      <c r="PHA16" s="723"/>
      <c r="PHB16" s="723"/>
      <c r="PHC16" s="723"/>
      <c r="PHD16" s="723"/>
      <c r="PHE16" s="723"/>
      <c r="PHF16" s="723"/>
      <c r="PHG16" s="723"/>
      <c r="PHH16" s="723"/>
      <c r="PHI16" s="723"/>
      <c r="PHJ16" s="723"/>
      <c r="PHK16" s="723"/>
      <c r="PHL16" s="723"/>
      <c r="PHM16" s="723"/>
      <c r="PHN16" s="723"/>
      <c r="PHO16" s="723"/>
      <c r="PHP16" s="723"/>
      <c r="PHQ16" s="723"/>
      <c r="PHR16" s="723"/>
      <c r="PHS16" s="723"/>
      <c r="PHT16" s="723"/>
      <c r="PHU16" s="723"/>
      <c r="PHV16" s="723"/>
      <c r="PHW16" s="723"/>
      <c r="PHX16" s="723"/>
      <c r="PHY16" s="723"/>
      <c r="PHZ16" s="723"/>
      <c r="PIA16" s="723"/>
      <c r="PIB16" s="723"/>
      <c r="PIC16" s="723"/>
      <c r="PID16" s="723"/>
      <c r="PIE16" s="723"/>
      <c r="PIF16" s="723"/>
      <c r="PIG16" s="723"/>
      <c r="PIH16" s="723"/>
      <c r="PII16" s="723"/>
      <c r="PIJ16" s="723"/>
      <c r="PIK16" s="723"/>
      <c r="PIL16" s="723"/>
      <c r="PIM16" s="723"/>
      <c r="PIN16" s="723"/>
      <c r="PIO16" s="723"/>
      <c r="PIP16" s="723"/>
      <c r="PIQ16" s="723"/>
      <c r="PIR16" s="723"/>
      <c r="PIS16" s="723"/>
      <c r="PIT16" s="723"/>
      <c r="PIU16" s="723"/>
      <c r="PIV16" s="723"/>
      <c r="PIW16" s="723"/>
      <c r="PIX16" s="723"/>
      <c r="PIY16" s="723"/>
      <c r="PIZ16" s="723"/>
      <c r="PJA16" s="723"/>
      <c r="PJB16" s="723"/>
      <c r="PJC16" s="723"/>
      <c r="PJD16" s="723"/>
      <c r="PJE16" s="723"/>
      <c r="PJF16" s="723"/>
      <c r="PJG16" s="723"/>
      <c r="PJH16" s="723"/>
      <c r="PJI16" s="723"/>
      <c r="PJJ16" s="723"/>
      <c r="PJK16" s="723"/>
      <c r="PJL16" s="723"/>
      <c r="PJM16" s="723"/>
      <c r="PJN16" s="723"/>
      <c r="PJO16" s="723"/>
      <c r="PJP16" s="723"/>
      <c r="PJQ16" s="723"/>
      <c r="PJR16" s="723"/>
      <c r="PJS16" s="723"/>
      <c r="PJT16" s="723"/>
      <c r="PJU16" s="723"/>
      <c r="PJV16" s="723"/>
      <c r="PJW16" s="723"/>
      <c r="PJX16" s="723"/>
      <c r="PJY16" s="723"/>
      <c r="PJZ16" s="723"/>
      <c r="PKA16" s="723"/>
      <c r="PKB16" s="723"/>
      <c r="PKC16" s="723"/>
      <c r="PKD16" s="723"/>
      <c r="PKE16" s="723"/>
      <c r="PKF16" s="723"/>
      <c r="PKG16" s="723"/>
      <c r="PKH16" s="723"/>
      <c r="PKI16" s="723"/>
      <c r="PKJ16" s="723"/>
      <c r="PKK16" s="723"/>
      <c r="PKL16" s="723"/>
      <c r="PKM16" s="723"/>
      <c r="PKN16" s="723"/>
      <c r="PKO16" s="723"/>
      <c r="PKP16" s="723"/>
      <c r="PKQ16" s="723"/>
      <c r="PKR16" s="723"/>
      <c r="PKS16" s="723"/>
      <c r="PKT16" s="723"/>
      <c r="PKU16" s="723"/>
      <c r="PKV16" s="723"/>
      <c r="PKW16" s="723"/>
      <c r="PKX16" s="723"/>
      <c r="PKY16" s="723"/>
      <c r="PKZ16" s="723"/>
      <c r="PLA16" s="723"/>
      <c r="PLB16" s="723"/>
      <c r="PLC16" s="723"/>
      <c r="PLD16" s="723"/>
      <c r="PLE16" s="723"/>
      <c r="PLF16" s="723"/>
      <c r="PLG16" s="723"/>
      <c r="PLH16" s="723"/>
      <c r="PLI16" s="723"/>
      <c r="PLJ16" s="723"/>
      <c r="PLK16" s="723"/>
      <c r="PLL16" s="723"/>
      <c r="PLM16" s="723"/>
      <c r="PLN16" s="723"/>
      <c r="PLO16" s="723"/>
      <c r="PLP16" s="723"/>
      <c r="PLQ16" s="723"/>
      <c r="PLR16" s="723"/>
      <c r="PLS16" s="723"/>
      <c r="PLT16" s="723"/>
      <c r="PLU16" s="723"/>
      <c r="PLV16" s="723"/>
      <c r="PLW16" s="723"/>
      <c r="PLX16" s="723"/>
      <c r="PLY16" s="723"/>
      <c r="PLZ16" s="723"/>
      <c r="PMA16" s="723"/>
      <c r="PMB16" s="723"/>
      <c r="PMC16" s="723"/>
      <c r="PMD16" s="723"/>
      <c r="PME16" s="723"/>
      <c r="PMF16" s="723"/>
      <c r="PMG16" s="723"/>
      <c r="PMH16" s="723"/>
      <c r="PMI16" s="723"/>
      <c r="PMJ16" s="723"/>
      <c r="PMK16" s="723"/>
      <c r="PML16" s="723"/>
      <c r="PMM16" s="723"/>
      <c r="PMN16" s="723"/>
      <c r="PMO16" s="723"/>
      <c r="PMP16" s="723"/>
      <c r="PMQ16" s="723"/>
      <c r="PMR16" s="723"/>
      <c r="PMS16" s="723"/>
      <c r="PMT16" s="723"/>
      <c r="PMU16" s="723"/>
      <c r="PMV16" s="723"/>
      <c r="PMW16" s="723"/>
      <c r="PMX16" s="723"/>
      <c r="PMY16" s="723"/>
      <c r="PMZ16" s="723"/>
      <c r="PNA16" s="723"/>
      <c r="PNB16" s="723"/>
      <c r="PNC16" s="723"/>
      <c r="PND16" s="723"/>
      <c r="PNE16" s="723"/>
      <c r="PNF16" s="723"/>
      <c r="PNG16" s="723"/>
      <c r="PNH16" s="723"/>
      <c r="PNI16" s="723"/>
      <c r="PNJ16" s="723"/>
      <c r="PNK16" s="723"/>
      <c r="PNL16" s="723"/>
      <c r="PNM16" s="723"/>
      <c r="PNN16" s="723"/>
      <c r="PNO16" s="723"/>
      <c r="PNP16" s="723"/>
      <c r="PNQ16" s="723"/>
      <c r="PNR16" s="723"/>
      <c r="PNS16" s="723"/>
      <c r="PNT16" s="723"/>
      <c r="PNU16" s="723"/>
      <c r="PNV16" s="723"/>
      <c r="PNW16" s="723"/>
      <c r="PNX16" s="723"/>
      <c r="PNY16" s="723"/>
      <c r="PNZ16" s="723"/>
      <c r="POA16" s="723"/>
      <c r="POB16" s="723"/>
      <c r="POC16" s="723"/>
      <c r="POD16" s="723"/>
      <c r="POE16" s="723"/>
      <c r="POF16" s="723"/>
      <c r="POG16" s="723"/>
      <c r="POH16" s="723"/>
      <c r="POI16" s="723"/>
      <c r="POJ16" s="723"/>
      <c r="POK16" s="723"/>
      <c r="POL16" s="723"/>
      <c r="POM16" s="723"/>
      <c r="PON16" s="723"/>
      <c r="POO16" s="723"/>
      <c r="POP16" s="723"/>
      <c r="POQ16" s="723"/>
      <c r="POR16" s="723"/>
      <c r="POS16" s="723"/>
      <c r="POT16" s="723"/>
      <c r="POU16" s="723"/>
      <c r="POV16" s="723"/>
      <c r="POW16" s="723"/>
      <c r="POX16" s="723"/>
      <c r="POY16" s="723"/>
      <c r="POZ16" s="723"/>
      <c r="PPA16" s="723"/>
      <c r="PPB16" s="723"/>
      <c r="PPC16" s="723"/>
      <c r="PPD16" s="723"/>
      <c r="PPE16" s="723"/>
      <c r="PPF16" s="723"/>
      <c r="PPG16" s="723"/>
      <c r="PPH16" s="723"/>
      <c r="PPI16" s="723"/>
      <c r="PPJ16" s="723"/>
      <c r="PPK16" s="723"/>
      <c r="PPL16" s="723"/>
      <c r="PPM16" s="723"/>
      <c r="PPN16" s="723"/>
      <c r="PPO16" s="723"/>
      <c r="PPP16" s="723"/>
      <c r="PPQ16" s="723"/>
      <c r="PPR16" s="723"/>
      <c r="PPS16" s="723"/>
      <c r="PPT16" s="723"/>
      <c r="PPU16" s="723"/>
      <c r="PPV16" s="723"/>
      <c r="PPW16" s="723"/>
      <c r="PPX16" s="723"/>
      <c r="PPY16" s="723"/>
      <c r="PPZ16" s="723"/>
      <c r="PQA16" s="723"/>
      <c r="PQB16" s="723"/>
      <c r="PQC16" s="723"/>
      <c r="PQD16" s="723"/>
      <c r="PQE16" s="723"/>
      <c r="PQF16" s="723"/>
      <c r="PQG16" s="723"/>
      <c r="PQH16" s="723"/>
      <c r="PQI16" s="723"/>
      <c r="PQJ16" s="723"/>
      <c r="PQK16" s="723"/>
      <c r="PQL16" s="723"/>
      <c r="PQM16" s="723"/>
      <c r="PQN16" s="723"/>
      <c r="PQO16" s="723"/>
      <c r="PQP16" s="723"/>
      <c r="PQQ16" s="723"/>
      <c r="PQR16" s="723"/>
      <c r="PQS16" s="723"/>
      <c r="PQT16" s="723"/>
      <c r="PQU16" s="723"/>
      <c r="PQV16" s="723"/>
      <c r="PQW16" s="723"/>
      <c r="PQX16" s="723"/>
      <c r="PQY16" s="723"/>
      <c r="PQZ16" s="723"/>
      <c r="PRA16" s="723"/>
      <c r="PRB16" s="723"/>
      <c r="PRC16" s="723"/>
      <c r="PRD16" s="723"/>
      <c r="PRE16" s="723"/>
      <c r="PRF16" s="723"/>
      <c r="PRG16" s="723"/>
      <c r="PRH16" s="723"/>
      <c r="PRI16" s="723"/>
      <c r="PRJ16" s="723"/>
      <c r="PRK16" s="723"/>
      <c r="PRL16" s="723"/>
      <c r="PRM16" s="723"/>
      <c r="PRN16" s="723"/>
      <c r="PRO16" s="723"/>
      <c r="PRP16" s="723"/>
      <c r="PRQ16" s="723"/>
      <c r="PRR16" s="723"/>
      <c r="PRS16" s="723"/>
      <c r="PRT16" s="723"/>
      <c r="PRU16" s="723"/>
      <c r="PRV16" s="723"/>
      <c r="PRW16" s="723"/>
      <c r="PRX16" s="723"/>
      <c r="PRY16" s="723"/>
      <c r="PRZ16" s="723"/>
      <c r="PSA16" s="723"/>
      <c r="PSB16" s="723"/>
      <c r="PSC16" s="723"/>
      <c r="PSD16" s="723"/>
      <c r="PSE16" s="723"/>
      <c r="PSF16" s="723"/>
      <c r="PSG16" s="723"/>
      <c r="PSH16" s="723"/>
      <c r="PSI16" s="723"/>
      <c r="PSJ16" s="723"/>
      <c r="PSK16" s="723"/>
      <c r="PSL16" s="723"/>
      <c r="PSM16" s="723"/>
      <c r="PSN16" s="723"/>
      <c r="PSO16" s="723"/>
      <c r="PSP16" s="723"/>
      <c r="PSQ16" s="723"/>
      <c r="PSR16" s="723"/>
      <c r="PSS16" s="723"/>
      <c r="PST16" s="723"/>
      <c r="PSU16" s="723"/>
      <c r="PSV16" s="723"/>
      <c r="PSW16" s="723"/>
      <c r="PSX16" s="723"/>
      <c r="PSY16" s="723"/>
      <c r="PSZ16" s="723"/>
      <c r="PTA16" s="723"/>
      <c r="PTB16" s="723"/>
      <c r="PTC16" s="723"/>
      <c r="PTD16" s="723"/>
      <c r="PTE16" s="723"/>
      <c r="PTF16" s="723"/>
      <c r="PTG16" s="723"/>
      <c r="PTH16" s="723"/>
      <c r="PTI16" s="723"/>
      <c r="PTJ16" s="723"/>
      <c r="PTK16" s="723"/>
      <c r="PTL16" s="723"/>
      <c r="PTM16" s="723"/>
      <c r="PTN16" s="723"/>
      <c r="PTO16" s="723"/>
      <c r="PTP16" s="723"/>
      <c r="PTQ16" s="723"/>
      <c r="PTR16" s="723"/>
      <c r="PTS16" s="723"/>
      <c r="PTT16" s="723"/>
      <c r="PTU16" s="723"/>
      <c r="PTV16" s="723"/>
      <c r="PTW16" s="723"/>
      <c r="PTX16" s="723"/>
      <c r="PTY16" s="723"/>
      <c r="PTZ16" s="723"/>
      <c r="PUA16" s="723"/>
      <c r="PUB16" s="723"/>
      <c r="PUC16" s="723"/>
      <c r="PUD16" s="723"/>
      <c r="PUE16" s="723"/>
      <c r="PUF16" s="723"/>
      <c r="PUG16" s="723"/>
      <c r="PUH16" s="723"/>
      <c r="PUI16" s="723"/>
      <c r="PUJ16" s="723"/>
      <c r="PUK16" s="723"/>
      <c r="PUL16" s="723"/>
      <c r="PUM16" s="723"/>
      <c r="PUN16" s="723"/>
      <c r="PUO16" s="723"/>
      <c r="PUP16" s="723"/>
      <c r="PUQ16" s="723"/>
      <c r="PUR16" s="723"/>
      <c r="PUS16" s="723"/>
      <c r="PUT16" s="723"/>
      <c r="PUU16" s="723"/>
      <c r="PUV16" s="723"/>
      <c r="PUW16" s="723"/>
      <c r="PUX16" s="723"/>
      <c r="PUY16" s="723"/>
      <c r="PUZ16" s="723"/>
      <c r="PVA16" s="723"/>
      <c r="PVB16" s="723"/>
      <c r="PVC16" s="723"/>
      <c r="PVD16" s="723"/>
      <c r="PVE16" s="723"/>
      <c r="PVF16" s="723"/>
      <c r="PVG16" s="723"/>
      <c r="PVH16" s="723"/>
      <c r="PVI16" s="723"/>
      <c r="PVJ16" s="723"/>
      <c r="PVK16" s="723"/>
      <c r="PVL16" s="723"/>
      <c r="PVM16" s="723"/>
      <c r="PVN16" s="723"/>
      <c r="PVO16" s="723"/>
      <c r="PVP16" s="723"/>
      <c r="PVQ16" s="723"/>
      <c r="PVR16" s="723"/>
      <c r="PVS16" s="723"/>
      <c r="PVT16" s="723"/>
      <c r="PVU16" s="723"/>
      <c r="PVV16" s="723"/>
      <c r="PVW16" s="723"/>
      <c r="PVX16" s="723"/>
      <c r="PVY16" s="723"/>
      <c r="PVZ16" s="723"/>
      <c r="PWA16" s="723"/>
      <c r="PWB16" s="723"/>
      <c r="PWC16" s="723"/>
      <c r="PWD16" s="723"/>
      <c r="PWE16" s="723"/>
      <c r="PWF16" s="723"/>
      <c r="PWG16" s="723"/>
      <c r="PWH16" s="723"/>
      <c r="PWI16" s="723"/>
      <c r="PWJ16" s="723"/>
      <c r="PWK16" s="723"/>
      <c r="PWL16" s="723"/>
      <c r="PWM16" s="723"/>
      <c r="PWN16" s="723"/>
      <c r="PWO16" s="723"/>
      <c r="PWP16" s="723"/>
      <c r="PWQ16" s="723"/>
      <c r="PWR16" s="723"/>
      <c r="PWS16" s="723"/>
      <c r="PWT16" s="723"/>
      <c r="PWU16" s="723"/>
      <c r="PWV16" s="723"/>
      <c r="PWW16" s="723"/>
      <c r="PWX16" s="723"/>
      <c r="PWY16" s="723"/>
      <c r="PWZ16" s="723"/>
      <c r="PXA16" s="723"/>
      <c r="PXB16" s="723"/>
      <c r="PXC16" s="723"/>
      <c r="PXD16" s="723"/>
      <c r="PXE16" s="723"/>
      <c r="PXF16" s="723"/>
      <c r="PXG16" s="723"/>
      <c r="PXH16" s="723"/>
      <c r="PXI16" s="723"/>
      <c r="PXJ16" s="723"/>
      <c r="PXK16" s="723"/>
      <c r="PXL16" s="723"/>
      <c r="PXM16" s="723"/>
      <c r="PXN16" s="723"/>
      <c r="PXO16" s="723"/>
      <c r="PXP16" s="723"/>
      <c r="PXQ16" s="723"/>
      <c r="PXR16" s="723"/>
      <c r="PXS16" s="723"/>
      <c r="PXT16" s="723"/>
      <c r="PXU16" s="723"/>
      <c r="PXV16" s="723"/>
      <c r="PXW16" s="723"/>
      <c r="PXX16" s="723"/>
      <c r="PXY16" s="723"/>
      <c r="PXZ16" s="723"/>
      <c r="PYA16" s="723"/>
      <c r="PYB16" s="723"/>
      <c r="PYC16" s="723"/>
      <c r="PYD16" s="723"/>
      <c r="PYE16" s="723"/>
      <c r="PYF16" s="723"/>
      <c r="PYG16" s="723"/>
      <c r="PYH16" s="723"/>
      <c r="PYI16" s="723"/>
      <c r="PYJ16" s="723"/>
      <c r="PYK16" s="723"/>
      <c r="PYL16" s="723"/>
      <c r="PYM16" s="723"/>
      <c r="PYN16" s="723"/>
      <c r="PYO16" s="723"/>
      <c r="PYP16" s="723"/>
      <c r="PYQ16" s="723"/>
      <c r="PYR16" s="723"/>
      <c r="PYS16" s="723"/>
      <c r="PYT16" s="723"/>
      <c r="PYU16" s="723"/>
      <c r="PYV16" s="723"/>
      <c r="PYW16" s="723"/>
      <c r="PYX16" s="723"/>
      <c r="PYY16" s="723"/>
      <c r="PYZ16" s="723"/>
      <c r="PZA16" s="723"/>
      <c r="PZB16" s="723"/>
      <c r="PZC16" s="723"/>
      <c r="PZD16" s="723"/>
      <c r="PZE16" s="723"/>
      <c r="PZF16" s="723"/>
      <c r="PZG16" s="723"/>
      <c r="PZH16" s="723"/>
      <c r="PZI16" s="723"/>
      <c r="PZJ16" s="723"/>
      <c r="PZK16" s="723"/>
      <c r="PZL16" s="723"/>
      <c r="PZM16" s="723"/>
      <c r="PZN16" s="723"/>
      <c r="PZO16" s="723"/>
      <c r="PZP16" s="723"/>
      <c r="PZQ16" s="723"/>
      <c r="PZR16" s="723"/>
      <c r="PZS16" s="723"/>
      <c r="PZT16" s="723"/>
      <c r="PZU16" s="723"/>
      <c r="PZV16" s="723"/>
      <c r="PZW16" s="723"/>
      <c r="PZX16" s="723"/>
      <c r="PZY16" s="723"/>
      <c r="PZZ16" s="723"/>
      <c r="QAA16" s="723"/>
      <c r="QAB16" s="723"/>
      <c r="QAC16" s="723"/>
      <c r="QAD16" s="723"/>
      <c r="QAE16" s="723"/>
      <c r="QAF16" s="723"/>
      <c r="QAG16" s="723"/>
      <c r="QAH16" s="723"/>
      <c r="QAI16" s="723"/>
      <c r="QAJ16" s="723"/>
      <c r="QAK16" s="723"/>
      <c r="QAL16" s="723"/>
      <c r="QAM16" s="723"/>
      <c r="QAN16" s="723"/>
      <c r="QAO16" s="723"/>
      <c r="QAP16" s="723"/>
      <c r="QAQ16" s="723"/>
      <c r="QAR16" s="723"/>
      <c r="QAS16" s="723"/>
      <c r="QAT16" s="723"/>
      <c r="QAU16" s="723"/>
      <c r="QAV16" s="723"/>
      <c r="QAW16" s="723"/>
      <c r="QAX16" s="723"/>
      <c r="QAY16" s="723"/>
      <c r="QAZ16" s="723"/>
      <c r="QBA16" s="723"/>
      <c r="QBB16" s="723"/>
      <c r="QBC16" s="723"/>
      <c r="QBD16" s="723"/>
      <c r="QBE16" s="723"/>
      <c r="QBF16" s="723"/>
      <c r="QBG16" s="723"/>
      <c r="QBH16" s="723"/>
      <c r="QBI16" s="723"/>
      <c r="QBJ16" s="723"/>
      <c r="QBK16" s="723"/>
      <c r="QBL16" s="723"/>
      <c r="QBM16" s="723"/>
      <c r="QBN16" s="723"/>
      <c r="QBO16" s="723"/>
      <c r="QBP16" s="723"/>
      <c r="QBQ16" s="723"/>
      <c r="QBR16" s="723"/>
      <c r="QBS16" s="723"/>
      <c r="QBT16" s="723"/>
      <c r="QBU16" s="723"/>
      <c r="QBV16" s="723"/>
      <c r="QBW16" s="723"/>
      <c r="QBX16" s="723"/>
      <c r="QBY16" s="723"/>
      <c r="QBZ16" s="723"/>
      <c r="QCA16" s="723"/>
      <c r="QCB16" s="723"/>
      <c r="QCC16" s="723"/>
      <c r="QCD16" s="723"/>
      <c r="QCE16" s="723"/>
      <c r="QCF16" s="723"/>
      <c r="QCG16" s="723"/>
      <c r="QCH16" s="723"/>
      <c r="QCI16" s="723"/>
      <c r="QCJ16" s="723"/>
      <c r="QCK16" s="723"/>
      <c r="QCL16" s="723"/>
      <c r="QCM16" s="723"/>
      <c r="QCN16" s="723"/>
      <c r="QCO16" s="723"/>
      <c r="QCP16" s="723"/>
      <c r="QCQ16" s="723"/>
      <c r="QCR16" s="723"/>
      <c r="QCS16" s="723"/>
      <c r="QCT16" s="723"/>
      <c r="QCU16" s="723"/>
      <c r="QCV16" s="723"/>
      <c r="QCW16" s="723"/>
      <c r="QCX16" s="723"/>
      <c r="QCY16" s="723"/>
      <c r="QCZ16" s="723"/>
      <c r="QDA16" s="723"/>
      <c r="QDB16" s="723"/>
      <c r="QDC16" s="723"/>
      <c r="QDD16" s="723"/>
      <c r="QDE16" s="723"/>
      <c r="QDF16" s="723"/>
      <c r="QDG16" s="723"/>
      <c r="QDH16" s="723"/>
      <c r="QDI16" s="723"/>
      <c r="QDJ16" s="723"/>
      <c r="QDK16" s="723"/>
      <c r="QDL16" s="723"/>
      <c r="QDM16" s="723"/>
      <c r="QDN16" s="723"/>
      <c r="QDO16" s="723"/>
      <c r="QDP16" s="723"/>
      <c r="QDQ16" s="723"/>
      <c r="QDR16" s="723"/>
      <c r="QDS16" s="723"/>
      <c r="QDT16" s="723"/>
      <c r="QDU16" s="723"/>
      <c r="QDV16" s="723"/>
      <c r="QDW16" s="723"/>
      <c r="QDX16" s="723"/>
      <c r="QDY16" s="723"/>
      <c r="QDZ16" s="723"/>
      <c r="QEA16" s="723"/>
      <c r="QEB16" s="723"/>
      <c r="QEC16" s="723"/>
      <c r="QED16" s="723"/>
      <c r="QEE16" s="723"/>
      <c r="QEF16" s="723"/>
      <c r="QEG16" s="723"/>
      <c r="QEH16" s="723"/>
      <c r="QEI16" s="723"/>
      <c r="QEJ16" s="723"/>
      <c r="QEK16" s="723"/>
      <c r="QEL16" s="723"/>
      <c r="QEM16" s="723"/>
      <c r="QEN16" s="723"/>
      <c r="QEO16" s="723"/>
      <c r="QEP16" s="723"/>
      <c r="QEQ16" s="723"/>
      <c r="QER16" s="723"/>
      <c r="QES16" s="723"/>
      <c r="QET16" s="723"/>
      <c r="QEU16" s="723"/>
      <c r="QEV16" s="723"/>
      <c r="QEW16" s="723"/>
      <c r="QEX16" s="723"/>
      <c r="QEY16" s="723"/>
      <c r="QEZ16" s="723"/>
      <c r="QFA16" s="723"/>
      <c r="QFB16" s="723"/>
      <c r="QFC16" s="723"/>
      <c r="QFD16" s="723"/>
      <c r="QFE16" s="723"/>
      <c r="QFF16" s="723"/>
      <c r="QFG16" s="723"/>
      <c r="QFH16" s="723"/>
      <c r="QFI16" s="723"/>
      <c r="QFJ16" s="723"/>
      <c r="QFK16" s="723"/>
      <c r="QFL16" s="723"/>
      <c r="QFM16" s="723"/>
      <c r="QFN16" s="723"/>
      <c r="QFO16" s="723"/>
      <c r="QFP16" s="723"/>
      <c r="QFQ16" s="723"/>
      <c r="QFR16" s="723"/>
      <c r="QFS16" s="723"/>
      <c r="QFT16" s="723"/>
      <c r="QFU16" s="723"/>
      <c r="QFV16" s="723"/>
      <c r="QFW16" s="723"/>
      <c r="QFX16" s="723"/>
      <c r="QFY16" s="723"/>
      <c r="QFZ16" s="723"/>
      <c r="QGA16" s="723"/>
      <c r="QGB16" s="723"/>
      <c r="QGC16" s="723"/>
      <c r="QGD16" s="723"/>
      <c r="QGE16" s="723"/>
      <c r="QGF16" s="723"/>
      <c r="QGG16" s="723"/>
      <c r="QGH16" s="723"/>
      <c r="QGI16" s="723"/>
      <c r="QGJ16" s="723"/>
      <c r="QGK16" s="723"/>
      <c r="QGL16" s="723"/>
      <c r="QGM16" s="723"/>
      <c r="QGN16" s="723"/>
      <c r="QGO16" s="723"/>
      <c r="QGP16" s="723"/>
      <c r="QGQ16" s="723"/>
      <c r="QGR16" s="723"/>
      <c r="QGS16" s="723"/>
      <c r="QGT16" s="723"/>
      <c r="QGU16" s="723"/>
      <c r="QGV16" s="723"/>
      <c r="QGW16" s="723"/>
      <c r="QGX16" s="723"/>
      <c r="QGY16" s="723"/>
      <c r="QGZ16" s="723"/>
      <c r="QHA16" s="723"/>
      <c r="QHB16" s="723"/>
      <c r="QHC16" s="723"/>
      <c r="QHD16" s="723"/>
      <c r="QHE16" s="723"/>
      <c r="QHF16" s="723"/>
      <c r="QHG16" s="723"/>
      <c r="QHH16" s="723"/>
      <c r="QHI16" s="723"/>
      <c r="QHJ16" s="723"/>
      <c r="QHK16" s="723"/>
      <c r="QHL16" s="723"/>
      <c r="QHM16" s="723"/>
      <c r="QHN16" s="723"/>
      <c r="QHO16" s="723"/>
      <c r="QHP16" s="723"/>
      <c r="QHQ16" s="723"/>
      <c r="QHR16" s="723"/>
      <c r="QHS16" s="723"/>
      <c r="QHT16" s="723"/>
      <c r="QHU16" s="723"/>
      <c r="QHV16" s="723"/>
      <c r="QHW16" s="723"/>
      <c r="QHX16" s="723"/>
      <c r="QHY16" s="723"/>
      <c r="QHZ16" s="723"/>
      <c r="QIA16" s="723"/>
      <c r="QIB16" s="723"/>
      <c r="QIC16" s="723"/>
      <c r="QID16" s="723"/>
      <c r="QIE16" s="723"/>
      <c r="QIF16" s="723"/>
      <c r="QIG16" s="723"/>
      <c r="QIH16" s="723"/>
      <c r="QII16" s="723"/>
      <c r="QIJ16" s="723"/>
      <c r="QIK16" s="723"/>
      <c r="QIL16" s="723"/>
      <c r="QIM16" s="723"/>
      <c r="QIN16" s="723"/>
      <c r="QIO16" s="723"/>
      <c r="QIP16" s="723"/>
      <c r="QIQ16" s="723"/>
      <c r="QIR16" s="723"/>
      <c r="QIS16" s="723"/>
      <c r="QIT16" s="723"/>
      <c r="QIU16" s="723"/>
      <c r="QIV16" s="723"/>
      <c r="QIW16" s="723"/>
      <c r="QIX16" s="723"/>
      <c r="QIY16" s="723"/>
      <c r="QIZ16" s="723"/>
      <c r="QJA16" s="723"/>
      <c r="QJB16" s="723"/>
      <c r="QJC16" s="723"/>
      <c r="QJD16" s="723"/>
      <c r="QJE16" s="723"/>
      <c r="QJF16" s="723"/>
      <c r="QJG16" s="723"/>
      <c r="QJH16" s="723"/>
      <c r="QJI16" s="723"/>
      <c r="QJJ16" s="723"/>
      <c r="QJK16" s="723"/>
      <c r="QJL16" s="723"/>
      <c r="QJM16" s="723"/>
      <c r="QJN16" s="723"/>
      <c r="QJO16" s="723"/>
      <c r="QJP16" s="723"/>
      <c r="QJQ16" s="723"/>
      <c r="QJR16" s="723"/>
      <c r="QJS16" s="723"/>
      <c r="QJT16" s="723"/>
      <c r="QJU16" s="723"/>
      <c r="QJV16" s="723"/>
      <c r="QJW16" s="723"/>
      <c r="QJX16" s="723"/>
      <c r="QJY16" s="723"/>
      <c r="QJZ16" s="723"/>
      <c r="QKA16" s="723"/>
      <c r="QKB16" s="723"/>
      <c r="QKC16" s="723"/>
      <c r="QKD16" s="723"/>
      <c r="QKE16" s="723"/>
      <c r="QKF16" s="723"/>
      <c r="QKG16" s="723"/>
      <c r="QKH16" s="723"/>
      <c r="QKI16" s="723"/>
      <c r="QKJ16" s="723"/>
      <c r="QKK16" s="723"/>
      <c r="QKL16" s="723"/>
      <c r="QKM16" s="723"/>
      <c r="QKN16" s="723"/>
      <c r="QKO16" s="723"/>
      <c r="QKP16" s="723"/>
      <c r="QKQ16" s="723"/>
      <c r="QKR16" s="723"/>
      <c r="QKS16" s="723"/>
      <c r="QKT16" s="723"/>
      <c r="QKU16" s="723"/>
      <c r="QKV16" s="723"/>
      <c r="QKW16" s="723"/>
      <c r="QKX16" s="723"/>
      <c r="QKY16" s="723"/>
      <c r="QKZ16" s="723"/>
      <c r="QLA16" s="723"/>
      <c r="QLB16" s="723"/>
      <c r="QLC16" s="723"/>
      <c r="QLD16" s="723"/>
      <c r="QLE16" s="723"/>
      <c r="QLF16" s="723"/>
      <c r="QLG16" s="723"/>
      <c r="QLH16" s="723"/>
      <c r="QLI16" s="723"/>
      <c r="QLJ16" s="723"/>
      <c r="QLK16" s="723"/>
      <c r="QLL16" s="723"/>
      <c r="QLM16" s="723"/>
      <c r="QLN16" s="723"/>
      <c r="QLO16" s="723"/>
      <c r="QLP16" s="723"/>
      <c r="QLQ16" s="723"/>
      <c r="QLR16" s="723"/>
      <c r="QLS16" s="723"/>
      <c r="QLT16" s="723"/>
      <c r="QLU16" s="723"/>
      <c r="QLV16" s="723"/>
      <c r="QLW16" s="723"/>
      <c r="QLX16" s="723"/>
      <c r="QLY16" s="723"/>
      <c r="QLZ16" s="723"/>
      <c r="QMA16" s="723"/>
      <c r="QMB16" s="723"/>
      <c r="QMC16" s="723"/>
      <c r="QMD16" s="723"/>
      <c r="QME16" s="723"/>
      <c r="QMF16" s="723"/>
      <c r="QMG16" s="723"/>
      <c r="QMH16" s="723"/>
      <c r="QMI16" s="723"/>
      <c r="QMJ16" s="723"/>
      <c r="QMK16" s="723"/>
      <c r="QML16" s="723"/>
      <c r="QMM16" s="723"/>
      <c r="QMN16" s="723"/>
      <c r="QMO16" s="723"/>
      <c r="QMP16" s="723"/>
      <c r="QMQ16" s="723"/>
      <c r="QMR16" s="723"/>
      <c r="QMS16" s="723"/>
      <c r="QMT16" s="723"/>
      <c r="QMU16" s="723"/>
      <c r="QMV16" s="723"/>
      <c r="QMW16" s="723"/>
      <c r="QMX16" s="723"/>
      <c r="QMY16" s="723"/>
      <c r="QMZ16" s="723"/>
      <c r="QNA16" s="723"/>
      <c r="QNB16" s="723"/>
      <c r="QNC16" s="723"/>
      <c r="QND16" s="723"/>
      <c r="QNE16" s="723"/>
      <c r="QNF16" s="723"/>
      <c r="QNG16" s="723"/>
      <c r="QNH16" s="723"/>
      <c r="QNI16" s="723"/>
      <c r="QNJ16" s="723"/>
      <c r="QNK16" s="723"/>
      <c r="QNL16" s="723"/>
      <c r="QNM16" s="723"/>
      <c r="QNN16" s="723"/>
      <c r="QNO16" s="723"/>
      <c r="QNP16" s="723"/>
      <c r="QNQ16" s="723"/>
      <c r="QNR16" s="723"/>
      <c r="QNS16" s="723"/>
      <c r="QNT16" s="723"/>
      <c r="QNU16" s="723"/>
      <c r="QNV16" s="723"/>
      <c r="QNW16" s="723"/>
      <c r="QNX16" s="723"/>
      <c r="QNY16" s="723"/>
      <c r="QNZ16" s="723"/>
      <c r="QOA16" s="723"/>
      <c r="QOB16" s="723"/>
      <c r="QOC16" s="723"/>
      <c r="QOD16" s="723"/>
      <c r="QOE16" s="723"/>
      <c r="QOF16" s="723"/>
      <c r="QOG16" s="723"/>
      <c r="QOH16" s="723"/>
      <c r="QOI16" s="723"/>
      <c r="QOJ16" s="723"/>
      <c r="QOK16" s="723"/>
      <c r="QOL16" s="723"/>
      <c r="QOM16" s="723"/>
      <c r="QON16" s="723"/>
      <c r="QOO16" s="723"/>
      <c r="QOP16" s="723"/>
      <c r="QOQ16" s="723"/>
      <c r="QOR16" s="723"/>
      <c r="QOS16" s="723"/>
      <c r="QOT16" s="723"/>
      <c r="QOU16" s="723"/>
      <c r="QOV16" s="723"/>
      <c r="QOW16" s="723"/>
      <c r="QOX16" s="723"/>
      <c r="QOY16" s="723"/>
      <c r="QOZ16" s="723"/>
      <c r="QPA16" s="723"/>
      <c r="QPB16" s="723"/>
      <c r="QPC16" s="723"/>
      <c r="QPD16" s="723"/>
      <c r="QPE16" s="723"/>
      <c r="QPF16" s="723"/>
      <c r="QPG16" s="723"/>
      <c r="QPH16" s="723"/>
      <c r="QPI16" s="723"/>
      <c r="QPJ16" s="723"/>
      <c r="QPK16" s="723"/>
      <c r="QPL16" s="723"/>
      <c r="QPM16" s="723"/>
      <c r="QPN16" s="723"/>
      <c r="QPO16" s="723"/>
      <c r="QPP16" s="723"/>
      <c r="QPQ16" s="723"/>
      <c r="QPR16" s="723"/>
      <c r="QPS16" s="723"/>
      <c r="QPT16" s="723"/>
      <c r="QPU16" s="723"/>
      <c r="QPV16" s="723"/>
      <c r="QPW16" s="723"/>
      <c r="QPX16" s="723"/>
      <c r="QPY16" s="723"/>
      <c r="QPZ16" s="723"/>
      <c r="QQA16" s="723"/>
      <c r="QQB16" s="723"/>
      <c r="QQC16" s="723"/>
      <c r="QQD16" s="723"/>
      <c r="QQE16" s="723"/>
      <c r="QQF16" s="723"/>
      <c r="QQG16" s="723"/>
      <c r="QQH16" s="723"/>
      <c r="QQI16" s="723"/>
      <c r="QQJ16" s="723"/>
      <c r="QQK16" s="723"/>
      <c r="QQL16" s="723"/>
      <c r="QQM16" s="723"/>
      <c r="QQN16" s="723"/>
      <c r="QQO16" s="723"/>
      <c r="QQP16" s="723"/>
      <c r="QQQ16" s="723"/>
      <c r="QQR16" s="723"/>
      <c r="QQS16" s="723"/>
      <c r="QQT16" s="723"/>
      <c r="QQU16" s="723"/>
      <c r="QQV16" s="723"/>
      <c r="QQW16" s="723"/>
      <c r="QQX16" s="723"/>
      <c r="QQY16" s="723"/>
      <c r="QQZ16" s="723"/>
      <c r="QRA16" s="723"/>
      <c r="QRB16" s="723"/>
      <c r="QRC16" s="723"/>
      <c r="QRD16" s="723"/>
      <c r="QRE16" s="723"/>
      <c r="QRF16" s="723"/>
      <c r="QRG16" s="723"/>
      <c r="QRH16" s="723"/>
      <c r="QRI16" s="723"/>
      <c r="QRJ16" s="723"/>
      <c r="QRK16" s="723"/>
      <c r="QRL16" s="723"/>
      <c r="QRM16" s="723"/>
      <c r="QRN16" s="723"/>
      <c r="QRO16" s="723"/>
      <c r="QRP16" s="723"/>
      <c r="QRQ16" s="723"/>
      <c r="QRR16" s="723"/>
      <c r="QRS16" s="723"/>
      <c r="QRT16" s="723"/>
      <c r="QRU16" s="723"/>
      <c r="QRV16" s="723"/>
      <c r="QRW16" s="723"/>
      <c r="QRX16" s="723"/>
      <c r="QRY16" s="723"/>
      <c r="QRZ16" s="723"/>
      <c r="QSA16" s="723"/>
      <c r="QSB16" s="723"/>
      <c r="QSC16" s="723"/>
      <c r="QSD16" s="723"/>
      <c r="QSE16" s="723"/>
      <c r="QSF16" s="723"/>
      <c r="QSG16" s="723"/>
      <c r="QSH16" s="723"/>
      <c r="QSI16" s="723"/>
      <c r="QSJ16" s="723"/>
      <c r="QSK16" s="723"/>
      <c r="QSL16" s="723"/>
      <c r="QSM16" s="723"/>
      <c r="QSN16" s="723"/>
      <c r="QSO16" s="723"/>
      <c r="QSP16" s="723"/>
      <c r="QSQ16" s="723"/>
      <c r="QSR16" s="723"/>
      <c r="QSS16" s="723"/>
      <c r="QST16" s="723"/>
      <c r="QSU16" s="723"/>
      <c r="QSV16" s="723"/>
      <c r="QSW16" s="723"/>
      <c r="QSX16" s="723"/>
      <c r="QSY16" s="723"/>
      <c r="QSZ16" s="723"/>
      <c r="QTA16" s="723"/>
      <c r="QTB16" s="723"/>
      <c r="QTC16" s="723"/>
      <c r="QTD16" s="723"/>
      <c r="QTE16" s="723"/>
      <c r="QTF16" s="723"/>
      <c r="QTG16" s="723"/>
      <c r="QTH16" s="723"/>
      <c r="QTI16" s="723"/>
      <c r="QTJ16" s="723"/>
      <c r="QTK16" s="723"/>
      <c r="QTL16" s="723"/>
      <c r="QTM16" s="723"/>
      <c r="QTN16" s="723"/>
      <c r="QTO16" s="723"/>
      <c r="QTP16" s="723"/>
      <c r="QTQ16" s="723"/>
      <c r="QTR16" s="723"/>
      <c r="QTS16" s="723"/>
      <c r="QTT16" s="723"/>
      <c r="QTU16" s="723"/>
      <c r="QTV16" s="723"/>
      <c r="QTW16" s="723"/>
      <c r="QTX16" s="723"/>
      <c r="QTY16" s="723"/>
      <c r="QTZ16" s="723"/>
      <c r="QUA16" s="723"/>
      <c r="QUB16" s="723"/>
      <c r="QUC16" s="723"/>
      <c r="QUD16" s="723"/>
      <c r="QUE16" s="723"/>
      <c r="QUF16" s="723"/>
      <c r="QUG16" s="723"/>
      <c r="QUH16" s="723"/>
      <c r="QUI16" s="723"/>
      <c r="QUJ16" s="723"/>
      <c r="QUK16" s="723"/>
      <c r="QUL16" s="723"/>
      <c r="QUM16" s="723"/>
      <c r="QUN16" s="723"/>
      <c r="QUO16" s="723"/>
      <c r="QUP16" s="723"/>
      <c r="QUQ16" s="723"/>
      <c r="QUR16" s="723"/>
      <c r="QUS16" s="723"/>
      <c r="QUT16" s="723"/>
      <c r="QUU16" s="723"/>
      <c r="QUV16" s="723"/>
      <c r="QUW16" s="723"/>
      <c r="QUX16" s="723"/>
      <c r="QUY16" s="723"/>
      <c r="QUZ16" s="723"/>
      <c r="QVA16" s="723"/>
      <c r="QVB16" s="723"/>
      <c r="QVC16" s="723"/>
      <c r="QVD16" s="723"/>
      <c r="QVE16" s="723"/>
      <c r="QVF16" s="723"/>
      <c r="QVG16" s="723"/>
      <c r="QVH16" s="723"/>
      <c r="QVI16" s="723"/>
      <c r="QVJ16" s="723"/>
      <c r="QVK16" s="723"/>
      <c r="QVL16" s="723"/>
      <c r="QVM16" s="723"/>
      <c r="QVN16" s="723"/>
      <c r="QVO16" s="723"/>
      <c r="QVP16" s="723"/>
      <c r="QVQ16" s="723"/>
      <c r="QVR16" s="723"/>
      <c r="QVS16" s="723"/>
      <c r="QVT16" s="723"/>
      <c r="QVU16" s="723"/>
      <c r="QVV16" s="723"/>
      <c r="QVW16" s="723"/>
      <c r="QVX16" s="723"/>
      <c r="QVY16" s="723"/>
      <c r="QVZ16" s="723"/>
      <c r="QWA16" s="723"/>
      <c r="QWB16" s="723"/>
      <c r="QWC16" s="723"/>
      <c r="QWD16" s="723"/>
      <c r="QWE16" s="723"/>
      <c r="QWF16" s="723"/>
      <c r="QWG16" s="723"/>
      <c r="QWH16" s="723"/>
      <c r="QWI16" s="723"/>
      <c r="QWJ16" s="723"/>
      <c r="QWK16" s="723"/>
      <c r="QWL16" s="723"/>
      <c r="QWM16" s="723"/>
      <c r="QWN16" s="723"/>
      <c r="QWO16" s="723"/>
      <c r="QWP16" s="723"/>
      <c r="QWQ16" s="723"/>
      <c r="QWR16" s="723"/>
      <c r="QWS16" s="723"/>
      <c r="QWT16" s="723"/>
      <c r="QWU16" s="723"/>
      <c r="QWV16" s="723"/>
      <c r="QWW16" s="723"/>
      <c r="QWX16" s="723"/>
      <c r="QWY16" s="723"/>
      <c r="QWZ16" s="723"/>
      <c r="QXA16" s="723"/>
      <c r="QXB16" s="723"/>
      <c r="QXC16" s="723"/>
      <c r="QXD16" s="723"/>
      <c r="QXE16" s="723"/>
      <c r="QXF16" s="723"/>
      <c r="QXG16" s="723"/>
      <c r="QXH16" s="723"/>
      <c r="QXI16" s="723"/>
      <c r="QXJ16" s="723"/>
      <c r="QXK16" s="723"/>
      <c r="QXL16" s="723"/>
      <c r="QXM16" s="723"/>
      <c r="QXN16" s="723"/>
      <c r="QXO16" s="723"/>
      <c r="QXP16" s="723"/>
      <c r="QXQ16" s="723"/>
      <c r="QXR16" s="723"/>
      <c r="QXS16" s="723"/>
      <c r="QXT16" s="723"/>
      <c r="QXU16" s="723"/>
      <c r="QXV16" s="723"/>
      <c r="QXW16" s="723"/>
      <c r="QXX16" s="723"/>
      <c r="QXY16" s="723"/>
      <c r="QXZ16" s="723"/>
      <c r="QYA16" s="723"/>
      <c r="QYB16" s="723"/>
      <c r="QYC16" s="723"/>
      <c r="QYD16" s="723"/>
      <c r="QYE16" s="723"/>
      <c r="QYF16" s="723"/>
      <c r="QYG16" s="723"/>
      <c r="QYH16" s="723"/>
      <c r="QYI16" s="723"/>
      <c r="QYJ16" s="723"/>
      <c r="QYK16" s="723"/>
      <c r="QYL16" s="723"/>
      <c r="QYM16" s="723"/>
      <c r="QYN16" s="723"/>
      <c r="QYO16" s="723"/>
      <c r="QYP16" s="723"/>
      <c r="QYQ16" s="723"/>
      <c r="QYR16" s="723"/>
      <c r="QYS16" s="723"/>
      <c r="QYT16" s="723"/>
      <c r="QYU16" s="723"/>
      <c r="QYV16" s="723"/>
      <c r="QYW16" s="723"/>
      <c r="QYX16" s="723"/>
      <c r="QYY16" s="723"/>
      <c r="QYZ16" s="723"/>
      <c r="QZA16" s="723"/>
      <c r="QZB16" s="723"/>
      <c r="QZC16" s="723"/>
      <c r="QZD16" s="723"/>
      <c r="QZE16" s="723"/>
      <c r="QZF16" s="723"/>
      <c r="QZG16" s="723"/>
      <c r="QZH16" s="723"/>
      <c r="QZI16" s="723"/>
      <c r="QZJ16" s="723"/>
      <c r="QZK16" s="723"/>
      <c r="QZL16" s="723"/>
      <c r="QZM16" s="723"/>
      <c r="QZN16" s="723"/>
      <c r="QZO16" s="723"/>
      <c r="QZP16" s="723"/>
      <c r="QZQ16" s="723"/>
      <c r="QZR16" s="723"/>
      <c r="QZS16" s="723"/>
      <c r="QZT16" s="723"/>
      <c r="QZU16" s="723"/>
      <c r="QZV16" s="723"/>
      <c r="QZW16" s="723"/>
      <c r="QZX16" s="723"/>
      <c r="QZY16" s="723"/>
      <c r="QZZ16" s="723"/>
      <c r="RAA16" s="723"/>
      <c r="RAB16" s="723"/>
      <c r="RAC16" s="723"/>
      <c r="RAD16" s="723"/>
      <c r="RAE16" s="723"/>
      <c r="RAF16" s="723"/>
      <c r="RAG16" s="723"/>
      <c r="RAH16" s="723"/>
      <c r="RAI16" s="723"/>
      <c r="RAJ16" s="723"/>
      <c r="RAK16" s="723"/>
      <c r="RAL16" s="723"/>
      <c r="RAM16" s="723"/>
      <c r="RAN16" s="723"/>
      <c r="RAO16" s="723"/>
      <c r="RAP16" s="723"/>
      <c r="RAQ16" s="723"/>
      <c r="RAR16" s="723"/>
      <c r="RAS16" s="723"/>
      <c r="RAT16" s="723"/>
      <c r="RAU16" s="723"/>
      <c r="RAV16" s="723"/>
      <c r="RAW16" s="723"/>
      <c r="RAX16" s="723"/>
      <c r="RAY16" s="723"/>
      <c r="RAZ16" s="723"/>
      <c r="RBA16" s="723"/>
      <c r="RBB16" s="723"/>
      <c r="RBC16" s="723"/>
      <c r="RBD16" s="723"/>
      <c r="RBE16" s="723"/>
      <c r="RBF16" s="723"/>
      <c r="RBG16" s="723"/>
      <c r="RBH16" s="723"/>
      <c r="RBI16" s="723"/>
      <c r="RBJ16" s="723"/>
      <c r="RBK16" s="723"/>
      <c r="RBL16" s="723"/>
      <c r="RBM16" s="723"/>
      <c r="RBN16" s="723"/>
      <c r="RBO16" s="723"/>
      <c r="RBP16" s="723"/>
      <c r="RBQ16" s="723"/>
      <c r="RBR16" s="723"/>
      <c r="RBS16" s="723"/>
      <c r="RBT16" s="723"/>
      <c r="RBU16" s="723"/>
      <c r="RBV16" s="723"/>
      <c r="RBW16" s="723"/>
      <c r="RBX16" s="723"/>
      <c r="RBY16" s="723"/>
      <c r="RBZ16" s="723"/>
      <c r="RCA16" s="723"/>
      <c r="RCB16" s="723"/>
      <c r="RCC16" s="723"/>
      <c r="RCD16" s="723"/>
      <c r="RCE16" s="723"/>
      <c r="RCF16" s="723"/>
      <c r="RCG16" s="723"/>
      <c r="RCH16" s="723"/>
      <c r="RCI16" s="723"/>
      <c r="RCJ16" s="723"/>
      <c r="RCK16" s="723"/>
      <c r="RCL16" s="723"/>
      <c r="RCM16" s="723"/>
      <c r="RCN16" s="723"/>
      <c r="RCO16" s="723"/>
      <c r="RCP16" s="723"/>
      <c r="RCQ16" s="723"/>
      <c r="RCR16" s="723"/>
      <c r="RCS16" s="723"/>
      <c r="RCT16" s="723"/>
      <c r="RCU16" s="723"/>
      <c r="RCV16" s="723"/>
      <c r="RCW16" s="723"/>
      <c r="RCX16" s="723"/>
      <c r="RCY16" s="723"/>
      <c r="RCZ16" s="723"/>
      <c r="RDA16" s="723"/>
      <c r="RDB16" s="723"/>
      <c r="RDC16" s="723"/>
      <c r="RDD16" s="723"/>
      <c r="RDE16" s="723"/>
      <c r="RDF16" s="723"/>
      <c r="RDG16" s="723"/>
      <c r="RDH16" s="723"/>
      <c r="RDI16" s="723"/>
      <c r="RDJ16" s="723"/>
      <c r="RDK16" s="723"/>
      <c r="RDL16" s="723"/>
      <c r="RDM16" s="723"/>
      <c r="RDN16" s="723"/>
      <c r="RDO16" s="723"/>
      <c r="RDP16" s="723"/>
      <c r="RDQ16" s="723"/>
      <c r="RDR16" s="723"/>
      <c r="RDS16" s="723"/>
      <c r="RDT16" s="723"/>
      <c r="RDU16" s="723"/>
      <c r="RDV16" s="723"/>
      <c r="RDW16" s="723"/>
      <c r="RDX16" s="723"/>
      <c r="RDY16" s="723"/>
      <c r="RDZ16" s="723"/>
      <c r="REA16" s="723"/>
      <c r="REB16" s="723"/>
      <c r="REC16" s="723"/>
      <c r="RED16" s="723"/>
      <c r="REE16" s="723"/>
      <c r="REF16" s="723"/>
      <c r="REG16" s="723"/>
      <c r="REH16" s="723"/>
      <c r="REI16" s="723"/>
      <c r="REJ16" s="723"/>
      <c r="REK16" s="723"/>
      <c r="REL16" s="723"/>
      <c r="REM16" s="723"/>
      <c r="REN16" s="723"/>
      <c r="REO16" s="723"/>
      <c r="REP16" s="723"/>
      <c r="REQ16" s="723"/>
      <c r="RER16" s="723"/>
      <c r="RES16" s="723"/>
      <c r="RET16" s="723"/>
      <c r="REU16" s="723"/>
      <c r="REV16" s="723"/>
      <c r="REW16" s="723"/>
      <c r="REX16" s="723"/>
      <c r="REY16" s="723"/>
      <c r="REZ16" s="723"/>
      <c r="RFA16" s="723"/>
      <c r="RFB16" s="723"/>
      <c r="RFC16" s="723"/>
      <c r="RFD16" s="723"/>
      <c r="RFE16" s="723"/>
      <c r="RFF16" s="723"/>
      <c r="RFG16" s="723"/>
      <c r="RFH16" s="723"/>
      <c r="RFI16" s="723"/>
      <c r="RFJ16" s="723"/>
      <c r="RFK16" s="723"/>
      <c r="RFL16" s="723"/>
      <c r="RFM16" s="723"/>
      <c r="RFN16" s="723"/>
      <c r="RFO16" s="723"/>
      <c r="RFP16" s="723"/>
      <c r="RFQ16" s="723"/>
      <c r="RFR16" s="723"/>
      <c r="RFS16" s="723"/>
      <c r="RFT16" s="723"/>
      <c r="RFU16" s="723"/>
      <c r="RFV16" s="723"/>
      <c r="RFW16" s="723"/>
      <c r="RFX16" s="723"/>
      <c r="RFY16" s="723"/>
      <c r="RFZ16" s="723"/>
      <c r="RGA16" s="723"/>
      <c r="RGB16" s="723"/>
      <c r="RGC16" s="723"/>
      <c r="RGD16" s="723"/>
      <c r="RGE16" s="723"/>
      <c r="RGF16" s="723"/>
      <c r="RGG16" s="723"/>
      <c r="RGH16" s="723"/>
      <c r="RGI16" s="723"/>
      <c r="RGJ16" s="723"/>
      <c r="RGK16" s="723"/>
      <c r="RGL16" s="723"/>
      <c r="RGM16" s="723"/>
      <c r="RGN16" s="723"/>
      <c r="RGO16" s="723"/>
      <c r="RGP16" s="723"/>
      <c r="RGQ16" s="723"/>
      <c r="RGR16" s="723"/>
      <c r="RGS16" s="723"/>
      <c r="RGT16" s="723"/>
      <c r="RGU16" s="723"/>
      <c r="RGV16" s="723"/>
      <c r="RGW16" s="723"/>
      <c r="RGX16" s="723"/>
      <c r="RGY16" s="723"/>
      <c r="RGZ16" s="723"/>
      <c r="RHA16" s="723"/>
      <c r="RHB16" s="723"/>
      <c r="RHC16" s="723"/>
      <c r="RHD16" s="723"/>
      <c r="RHE16" s="723"/>
      <c r="RHF16" s="723"/>
      <c r="RHG16" s="723"/>
      <c r="RHH16" s="723"/>
      <c r="RHI16" s="723"/>
      <c r="RHJ16" s="723"/>
      <c r="RHK16" s="723"/>
      <c r="RHL16" s="723"/>
      <c r="RHM16" s="723"/>
      <c r="RHN16" s="723"/>
      <c r="RHO16" s="723"/>
      <c r="RHP16" s="723"/>
      <c r="RHQ16" s="723"/>
      <c r="RHR16" s="723"/>
      <c r="RHS16" s="723"/>
      <c r="RHT16" s="723"/>
      <c r="RHU16" s="723"/>
      <c r="RHV16" s="723"/>
      <c r="RHW16" s="723"/>
      <c r="RHX16" s="723"/>
      <c r="RHY16" s="723"/>
      <c r="RHZ16" s="723"/>
      <c r="RIA16" s="723"/>
      <c r="RIB16" s="723"/>
      <c r="RIC16" s="723"/>
      <c r="RID16" s="723"/>
      <c r="RIE16" s="723"/>
      <c r="RIF16" s="723"/>
      <c r="RIG16" s="723"/>
      <c r="RIH16" s="723"/>
      <c r="RII16" s="723"/>
      <c r="RIJ16" s="723"/>
      <c r="RIK16" s="723"/>
      <c r="RIL16" s="723"/>
      <c r="RIM16" s="723"/>
      <c r="RIN16" s="723"/>
      <c r="RIO16" s="723"/>
      <c r="RIP16" s="723"/>
      <c r="RIQ16" s="723"/>
      <c r="RIR16" s="723"/>
      <c r="RIS16" s="723"/>
      <c r="RIT16" s="723"/>
      <c r="RIU16" s="723"/>
      <c r="RIV16" s="723"/>
      <c r="RIW16" s="723"/>
      <c r="RIX16" s="723"/>
      <c r="RIY16" s="723"/>
      <c r="RIZ16" s="723"/>
      <c r="RJA16" s="723"/>
      <c r="RJB16" s="723"/>
      <c r="RJC16" s="723"/>
      <c r="RJD16" s="723"/>
      <c r="RJE16" s="723"/>
      <c r="RJF16" s="723"/>
      <c r="RJG16" s="723"/>
      <c r="RJH16" s="723"/>
      <c r="RJI16" s="723"/>
      <c r="RJJ16" s="723"/>
      <c r="RJK16" s="723"/>
      <c r="RJL16" s="723"/>
      <c r="RJM16" s="723"/>
      <c r="RJN16" s="723"/>
      <c r="RJO16" s="723"/>
      <c r="RJP16" s="723"/>
      <c r="RJQ16" s="723"/>
      <c r="RJR16" s="723"/>
      <c r="RJS16" s="723"/>
      <c r="RJT16" s="723"/>
      <c r="RJU16" s="723"/>
      <c r="RJV16" s="723"/>
      <c r="RJW16" s="723"/>
      <c r="RJX16" s="723"/>
      <c r="RJY16" s="723"/>
      <c r="RJZ16" s="723"/>
      <c r="RKA16" s="723"/>
      <c r="RKB16" s="723"/>
      <c r="RKC16" s="723"/>
      <c r="RKD16" s="723"/>
      <c r="RKE16" s="723"/>
      <c r="RKF16" s="723"/>
      <c r="RKG16" s="723"/>
      <c r="RKH16" s="723"/>
      <c r="RKI16" s="723"/>
      <c r="RKJ16" s="723"/>
      <c r="RKK16" s="723"/>
      <c r="RKL16" s="723"/>
      <c r="RKM16" s="723"/>
      <c r="RKN16" s="723"/>
      <c r="RKO16" s="723"/>
      <c r="RKP16" s="723"/>
      <c r="RKQ16" s="723"/>
      <c r="RKR16" s="723"/>
      <c r="RKS16" s="723"/>
      <c r="RKT16" s="723"/>
      <c r="RKU16" s="723"/>
      <c r="RKV16" s="723"/>
      <c r="RKW16" s="723"/>
      <c r="RKX16" s="723"/>
      <c r="RKY16" s="723"/>
      <c r="RKZ16" s="723"/>
      <c r="RLA16" s="723"/>
      <c r="RLB16" s="723"/>
      <c r="RLC16" s="723"/>
      <c r="RLD16" s="723"/>
      <c r="RLE16" s="723"/>
      <c r="RLF16" s="723"/>
      <c r="RLG16" s="723"/>
      <c r="RLH16" s="723"/>
      <c r="RLI16" s="723"/>
      <c r="RLJ16" s="723"/>
      <c r="RLK16" s="723"/>
      <c r="RLL16" s="723"/>
      <c r="RLM16" s="723"/>
      <c r="RLN16" s="723"/>
      <c r="RLO16" s="723"/>
      <c r="RLP16" s="723"/>
      <c r="RLQ16" s="723"/>
      <c r="RLR16" s="723"/>
      <c r="RLS16" s="723"/>
      <c r="RLT16" s="723"/>
      <c r="RLU16" s="723"/>
      <c r="RLV16" s="723"/>
      <c r="RLW16" s="723"/>
      <c r="RLX16" s="723"/>
      <c r="RLY16" s="723"/>
      <c r="RLZ16" s="723"/>
      <c r="RMA16" s="723"/>
      <c r="RMB16" s="723"/>
      <c r="RMC16" s="723"/>
      <c r="RMD16" s="723"/>
      <c r="RME16" s="723"/>
      <c r="RMF16" s="723"/>
      <c r="RMG16" s="723"/>
      <c r="RMH16" s="723"/>
      <c r="RMI16" s="723"/>
      <c r="RMJ16" s="723"/>
      <c r="RMK16" s="723"/>
      <c r="RML16" s="723"/>
      <c r="RMM16" s="723"/>
      <c r="RMN16" s="723"/>
      <c r="RMO16" s="723"/>
      <c r="RMP16" s="723"/>
      <c r="RMQ16" s="723"/>
      <c r="RMR16" s="723"/>
      <c r="RMS16" s="723"/>
      <c r="RMT16" s="723"/>
      <c r="RMU16" s="723"/>
      <c r="RMV16" s="723"/>
      <c r="RMW16" s="723"/>
      <c r="RMX16" s="723"/>
      <c r="RMY16" s="723"/>
      <c r="RMZ16" s="723"/>
      <c r="RNA16" s="723"/>
      <c r="RNB16" s="723"/>
      <c r="RNC16" s="723"/>
      <c r="RND16" s="723"/>
      <c r="RNE16" s="723"/>
      <c r="RNF16" s="723"/>
      <c r="RNG16" s="723"/>
      <c r="RNH16" s="723"/>
      <c r="RNI16" s="723"/>
      <c r="RNJ16" s="723"/>
      <c r="RNK16" s="723"/>
      <c r="RNL16" s="723"/>
      <c r="RNM16" s="723"/>
      <c r="RNN16" s="723"/>
      <c r="RNO16" s="723"/>
      <c r="RNP16" s="723"/>
      <c r="RNQ16" s="723"/>
      <c r="RNR16" s="723"/>
      <c r="RNS16" s="723"/>
      <c r="RNT16" s="723"/>
      <c r="RNU16" s="723"/>
      <c r="RNV16" s="723"/>
      <c r="RNW16" s="723"/>
      <c r="RNX16" s="723"/>
      <c r="RNY16" s="723"/>
      <c r="RNZ16" s="723"/>
      <c r="ROA16" s="723"/>
      <c r="ROB16" s="723"/>
      <c r="ROC16" s="723"/>
      <c r="ROD16" s="723"/>
      <c r="ROE16" s="723"/>
      <c r="ROF16" s="723"/>
      <c r="ROG16" s="723"/>
      <c r="ROH16" s="723"/>
      <c r="ROI16" s="723"/>
      <c r="ROJ16" s="723"/>
      <c r="ROK16" s="723"/>
      <c r="ROL16" s="723"/>
      <c r="ROM16" s="723"/>
      <c r="RON16" s="723"/>
      <c r="ROO16" s="723"/>
      <c r="ROP16" s="723"/>
      <c r="ROQ16" s="723"/>
      <c r="ROR16" s="723"/>
      <c r="ROS16" s="723"/>
      <c r="ROT16" s="723"/>
      <c r="ROU16" s="723"/>
      <c r="ROV16" s="723"/>
      <c r="ROW16" s="723"/>
      <c r="ROX16" s="723"/>
      <c r="ROY16" s="723"/>
      <c r="ROZ16" s="723"/>
      <c r="RPA16" s="723"/>
      <c r="RPB16" s="723"/>
      <c r="RPC16" s="723"/>
      <c r="RPD16" s="723"/>
      <c r="RPE16" s="723"/>
      <c r="RPF16" s="723"/>
      <c r="RPG16" s="723"/>
      <c r="RPH16" s="723"/>
      <c r="RPI16" s="723"/>
      <c r="RPJ16" s="723"/>
      <c r="RPK16" s="723"/>
      <c r="RPL16" s="723"/>
      <c r="RPM16" s="723"/>
      <c r="RPN16" s="723"/>
      <c r="RPO16" s="723"/>
      <c r="RPP16" s="723"/>
      <c r="RPQ16" s="723"/>
      <c r="RPR16" s="723"/>
      <c r="RPS16" s="723"/>
      <c r="RPT16" s="723"/>
      <c r="RPU16" s="723"/>
      <c r="RPV16" s="723"/>
      <c r="RPW16" s="723"/>
      <c r="RPX16" s="723"/>
      <c r="RPY16" s="723"/>
      <c r="RPZ16" s="723"/>
      <c r="RQA16" s="723"/>
      <c r="RQB16" s="723"/>
      <c r="RQC16" s="723"/>
      <c r="RQD16" s="723"/>
      <c r="RQE16" s="723"/>
      <c r="RQF16" s="723"/>
      <c r="RQG16" s="723"/>
      <c r="RQH16" s="723"/>
      <c r="RQI16" s="723"/>
      <c r="RQJ16" s="723"/>
      <c r="RQK16" s="723"/>
      <c r="RQL16" s="723"/>
      <c r="RQM16" s="723"/>
      <c r="RQN16" s="723"/>
      <c r="RQO16" s="723"/>
      <c r="RQP16" s="723"/>
      <c r="RQQ16" s="723"/>
      <c r="RQR16" s="723"/>
      <c r="RQS16" s="723"/>
      <c r="RQT16" s="723"/>
      <c r="RQU16" s="723"/>
      <c r="RQV16" s="723"/>
      <c r="RQW16" s="723"/>
      <c r="RQX16" s="723"/>
      <c r="RQY16" s="723"/>
      <c r="RQZ16" s="723"/>
      <c r="RRA16" s="723"/>
      <c r="RRB16" s="723"/>
      <c r="RRC16" s="723"/>
      <c r="RRD16" s="723"/>
      <c r="RRE16" s="723"/>
      <c r="RRF16" s="723"/>
      <c r="RRG16" s="723"/>
      <c r="RRH16" s="723"/>
      <c r="RRI16" s="723"/>
      <c r="RRJ16" s="723"/>
      <c r="RRK16" s="723"/>
      <c r="RRL16" s="723"/>
      <c r="RRM16" s="723"/>
      <c r="RRN16" s="723"/>
      <c r="RRO16" s="723"/>
      <c r="RRP16" s="723"/>
      <c r="RRQ16" s="723"/>
      <c r="RRR16" s="723"/>
      <c r="RRS16" s="723"/>
      <c r="RRT16" s="723"/>
      <c r="RRU16" s="723"/>
      <c r="RRV16" s="723"/>
      <c r="RRW16" s="723"/>
      <c r="RRX16" s="723"/>
      <c r="RRY16" s="723"/>
      <c r="RRZ16" s="723"/>
      <c r="RSA16" s="723"/>
      <c r="RSB16" s="723"/>
      <c r="RSC16" s="723"/>
      <c r="RSD16" s="723"/>
      <c r="RSE16" s="723"/>
      <c r="RSF16" s="723"/>
      <c r="RSG16" s="723"/>
      <c r="RSH16" s="723"/>
      <c r="RSI16" s="723"/>
      <c r="RSJ16" s="723"/>
      <c r="RSK16" s="723"/>
      <c r="RSL16" s="723"/>
      <c r="RSM16" s="723"/>
      <c r="RSN16" s="723"/>
      <c r="RSO16" s="723"/>
      <c r="RSP16" s="723"/>
      <c r="RSQ16" s="723"/>
      <c r="RSR16" s="723"/>
      <c r="RSS16" s="723"/>
      <c r="RST16" s="723"/>
      <c r="RSU16" s="723"/>
      <c r="RSV16" s="723"/>
      <c r="RSW16" s="723"/>
      <c r="RSX16" s="723"/>
      <c r="RSY16" s="723"/>
      <c r="RSZ16" s="723"/>
      <c r="RTA16" s="723"/>
      <c r="RTB16" s="723"/>
      <c r="RTC16" s="723"/>
      <c r="RTD16" s="723"/>
      <c r="RTE16" s="723"/>
      <c r="RTF16" s="723"/>
      <c r="RTG16" s="723"/>
      <c r="RTH16" s="723"/>
      <c r="RTI16" s="723"/>
      <c r="RTJ16" s="723"/>
      <c r="RTK16" s="723"/>
      <c r="RTL16" s="723"/>
      <c r="RTM16" s="723"/>
      <c r="RTN16" s="723"/>
      <c r="RTO16" s="723"/>
      <c r="RTP16" s="723"/>
      <c r="RTQ16" s="723"/>
      <c r="RTR16" s="723"/>
      <c r="RTS16" s="723"/>
      <c r="RTT16" s="723"/>
      <c r="RTU16" s="723"/>
      <c r="RTV16" s="723"/>
      <c r="RTW16" s="723"/>
      <c r="RTX16" s="723"/>
      <c r="RTY16" s="723"/>
      <c r="RTZ16" s="723"/>
      <c r="RUA16" s="723"/>
      <c r="RUB16" s="723"/>
      <c r="RUC16" s="723"/>
      <c r="RUD16" s="723"/>
      <c r="RUE16" s="723"/>
      <c r="RUF16" s="723"/>
      <c r="RUG16" s="723"/>
      <c r="RUH16" s="723"/>
      <c r="RUI16" s="723"/>
      <c r="RUJ16" s="723"/>
      <c r="RUK16" s="723"/>
      <c r="RUL16" s="723"/>
      <c r="RUM16" s="723"/>
      <c r="RUN16" s="723"/>
      <c r="RUO16" s="723"/>
      <c r="RUP16" s="723"/>
      <c r="RUQ16" s="723"/>
      <c r="RUR16" s="723"/>
      <c r="RUS16" s="723"/>
      <c r="RUT16" s="723"/>
      <c r="RUU16" s="723"/>
      <c r="RUV16" s="723"/>
      <c r="RUW16" s="723"/>
      <c r="RUX16" s="723"/>
      <c r="RUY16" s="723"/>
      <c r="RUZ16" s="723"/>
      <c r="RVA16" s="723"/>
      <c r="RVB16" s="723"/>
      <c r="RVC16" s="723"/>
      <c r="RVD16" s="723"/>
      <c r="RVE16" s="723"/>
      <c r="RVF16" s="723"/>
      <c r="RVG16" s="723"/>
      <c r="RVH16" s="723"/>
      <c r="RVI16" s="723"/>
      <c r="RVJ16" s="723"/>
      <c r="RVK16" s="723"/>
      <c r="RVL16" s="723"/>
      <c r="RVM16" s="723"/>
      <c r="RVN16" s="723"/>
      <c r="RVO16" s="723"/>
      <c r="RVP16" s="723"/>
      <c r="RVQ16" s="723"/>
      <c r="RVR16" s="723"/>
      <c r="RVS16" s="723"/>
      <c r="RVT16" s="723"/>
      <c r="RVU16" s="723"/>
      <c r="RVV16" s="723"/>
      <c r="RVW16" s="723"/>
      <c r="RVX16" s="723"/>
      <c r="RVY16" s="723"/>
      <c r="RVZ16" s="723"/>
      <c r="RWA16" s="723"/>
      <c r="RWB16" s="723"/>
      <c r="RWC16" s="723"/>
      <c r="RWD16" s="723"/>
      <c r="RWE16" s="723"/>
      <c r="RWF16" s="723"/>
      <c r="RWG16" s="723"/>
      <c r="RWH16" s="723"/>
      <c r="RWI16" s="723"/>
      <c r="RWJ16" s="723"/>
      <c r="RWK16" s="723"/>
      <c r="RWL16" s="723"/>
      <c r="RWM16" s="723"/>
      <c r="RWN16" s="723"/>
      <c r="RWO16" s="723"/>
      <c r="RWP16" s="723"/>
      <c r="RWQ16" s="723"/>
      <c r="RWR16" s="723"/>
      <c r="RWS16" s="723"/>
      <c r="RWT16" s="723"/>
      <c r="RWU16" s="723"/>
      <c r="RWV16" s="723"/>
      <c r="RWW16" s="723"/>
      <c r="RWX16" s="723"/>
      <c r="RWY16" s="723"/>
      <c r="RWZ16" s="723"/>
      <c r="RXA16" s="723"/>
      <c r="RXB16" s="723"/>
      <c r="RXC16" s="723"/>
      <c r="RXD16" s="723"/>
      <c r="RXE16" s="723"/>
      <c r="RXF16" s="723"/>
      <c r="RXG16" s="723"/>
      <c r="RXH16" s="723"/>
      <c r="RXI16" s="723"/>
      <c r="RXJ16" s="723"/>
      <c r="RXK16" s="723"/>
      <c r="RXL16" s="723"/>
      <c r="RXM16" s="723"/>
      <c r="RXN16" s="723"/>
      <c r="RXO16" s="723"/>
      <c r="RXP16" s="723"/>
      <c r="RXQ16" s="723"/>
      <c r="RXR16" s="723"/>
      <c r="RXS16" s="723"/>
      <c r="RXT16" s="723"/>
      <c r="RXU16" s="723"/>
      <c r="RXV16" s="723"/>
      <c r="RXW16" s="723"/>
      <c r="RXX16" s="723"/>
      <c r="RXY16" s="723"/>
      <c r="RXZ16" s="723"/>
      <c r="RYA16" s="723"/>
      <c r="RYB16" s="723"/>
      <c r="RYC16" s="723"/>
      <c r="RYD16" s="723"/>
      <c r="RYE16" s="723"/>
      <c r="RYF16" s="723"/>
      <c r="RYG16" s="723"/>
      <c r="RYH16" s="723"/>
      <c r="RYI16" s="723"/>
      <c r="RYJ16" s="723"/>
      <c r="RYK16" s="723"/>
      <c r="RYL16" s="723"/>
      <c r="RYM16" s="723"/>
      <c r="RYN16" s="723"/>
      <c r="RYO16" s="723"/>
      <c r="RYP16" s="723"/>
      <c r="RYQ16" s="723"/>
      <c r="RYR16" s="723"/>
      <c r="RYS16" s="723"/>
      <c r="RYT16" s="723"/>
      <c r="RYU16" s="723"/>
      <c r="RYV16" s="723"/>
      <c r="RYW16" s="723"/>
      <c r="RYX16" s="723"/>
      <c r="RYY16" s="723"/>
      <c r="RYZ16" s="723"/>
      <c r="RZA16" s="723"/>
      <c r="RZB16" s="723"/>
      <c r="RZC16" s="723"/>
      <c r="RZD16" s="723"/>
      <c r="RZE16" s="723"/>
      <c r="RZF16" s="723"/>
      <c r="RZG16" s="723"/>
      <c r="RZH16" s="723"/>
      <c r="RZI16" s="723"/>
      <c r="RZJ16" s="723"/>
      <c r="RZK16" s="723"/>
      <c r="RZL16" s="723"/>
      <c r="RZM16" s="723"/>
      <c r="RZN16" s="723"/>
      <c r="RZO16" s="723"/>
      <c r="RZP16" s="723"/>
      <c r="RZQ16" s="723"/>
      <c r="RZR16" s="723"/>
      <c r="RZS16" s="723"/>
      <c r="RZT16" s="723"/>
      <c r="RZU16" s="723"/>
      <c r="RZV16" s="723"/>
      <c r="RZW16" s="723"/>
      <c r="RZX16" s="723"/>
      <c r="RZY16" s="723"/>
      <c r="RZZ16" s="723"/>
      <c r="SAA16" s="723"/>
      <c r="SAB16" s="723"/>
      <c r="SAC16" s="723"/>
      <c r="SAD16" s="723"/>
      <c r="SAE16" s="723"/>
      <c r="SAF16" s="723"/>
      <c r="SAG16" s="723"/>
      <c r="SAH16" s="723"/>
      <c r="SAI16" s="723"/>
      <c r="SAJ16" s="723"/>
      <c r="SAK16" s="723"/>
      <c r="SAL16" s="723"/>
      <c r="SAM16" s="723"/>
      <c r="SAN16" s="723"/>
      <c r="SAO16" s="723"/>
      <c r="SAP16" s="723"/>
      <c r="SAQ16" s="723"/>
      <c r="SAR16" s="723"/>
      <c r="SAS16" s="723"/>
      <c r="SAT16" s="723"/>
      <c r="SAU16" s="723"/>
      <c r="SAV16" s="723"/>
      <c r="SAW16" s="723"/>
      <c r="SAX16" s="723"/>
      <c r="SAY16" s="723"/>
      <c r="SAZ16" s="723"/>
      <c r="SBA16" s="723"/>
      <c r="SBB16" s="723"/>
      <c r="SBC16" s="723"/>
      <c r="SBD16" s="723"/>
      <c r="SBE16" s="723"/>
      <c r="SBF16" s="723"/>
      <c r="SBG16" s="723"/>
      <c r="SBH16" s="723"/>
      <c r="SBI16" s="723"/>
      <c r="SBJ16" s="723"/>
      <c r="SBK16" s="723"/>
      <c r="SBL16" s="723"/>
      <c r="SBM16" s="723"/>
      <c r="SBN16" s="723"/>
      <c r="SBO16" s="723"/>
      <c r="SBP16" s="723"/>
      <c r="SBQ16" s="723"/>
      <c r="SBR16" s="723"/>
      <c r="SBS16" s="723"/>
      <c r="SBT16" s="723"/>
      <c r="SBU16" s="723"/>
      <c r="SBV16" s="723"/>
      <c r="SBW16" s="723"/>
      <c r="SBX16" s="723"/>
      <c r="SBY16" s="723"/>
      <c r="SBZ16" s="723"/>
      <c r="SCA16" s="723"/>
      <c r="SCB16" s="723"/>
      <c r="SCC16" s="723"/>
      <c r="SCD16" s="723"/>
      <c r="SCE16" s="723"/>
      <c r="SCF16" s="723"/>
      <c r="SCG16" s="723"/>
      <c r="SCH16" s="723"/>
      <c r="SCI16" s="723"/>
      <c r="SCJ16" s="723"/>
      <c r="SCK16" s="723"/>
      <c r="SCL16" s="723"/>
      <c r="SCM16" s="723"/>
      <c r="SCN16" s="723"/>
      <c r="SCO16" s="723"/>
      <c r="SCP16" s="723"/>
      <c r="SCQ16" s="723"/>
      <c r="SCR16" s="723"/>
      <c r="SCS16" s="723"/>
      <c r="SCT16" s="723"/>
      <c r="SCU16" s="723"/>
      <c r="SCV16" s="723"/>
      <c r="SCW16" s="723"/>
      <c r="SCX16" s="723"/>
      <c r="SCY16" s="723"/>
      <c r="SCZ16" s="723"/>
      <c r="SDA16" s="723"/>
      <c r="SDB16" s="723"/>
      <c r="SDC16" s="723"/>
      <c r="SDD16" s="723"/>
      <c r="SDE16" s="723"/>
      <c r="SDF16" s="723"/>
      <c r="SDG16" s="723"/>
      <c r="SDH16" s="723"/>
      <c r="SDI16" s="723"/>
      <c r="SDJ16" s="723"/>
      <c r="SDK16" s="723"/>
      <c r="SDL16" s="723"/>
      <c r="SDM16" s="723"/>
      <c r="SDN16" s="723"/>
      <c r="SDO16" s="723"/>
      <c r="SDP16" s="723"/>
      <c r="SDQ16" s="723"/>
      <c r="SDR16" s="723"/>
      <c r="SDS16" s="723"/>
      <c r="SDT16" s="723"/>
      <c r="SDU16" s="723"/>
      <c r="SDV16" s="723"/>
      <c r="SDW16" s="723"/>
      <c r="SDX16" s="723"/>
      <c r="SDY16" s="723"/>
      <c r="SDZ16" s="723"/>
      <c r="SEA16" s="723"/>
      <c r="SEB16" s="723"/>
      <c r="SEC16" s="723"/>
      <c r="SED16" s="723"/>
      <c r="SEE16" s="723"/>
      <c r="SEF16" s="723"/>
      <c r="SEG16" s="723"/>
      <c r="SEH16" s="723"/>
      <c r="SEI16" s="723"/>
      <c r="SEJ16" s="723"/>
      <c r="SEK16" s="723"/>
      <c r="SEL16" s="723"/>
      <c r="SEM16" s="723"/>
      <c r="SEN16" s="723"/>
      <c r="SEO16" s="723"/>
      <c r="SEP16" s="723"/>
      <c r="SEQ16" s="723"/>
      <c r="SER16" s="723"/>
      <c r="SES16" s="723"/>
      <c r="SET16" s="723"/>
      <c r="SEU16" s="723"/>
      <c r="SEV16" s="723"/>
      <c r="SEW16" s="723"/>
      <c r="SEX16" s="723"/>
      <c r="SEY16" s="723"/>
      <c r="SEZ16" s="723"/>
      <c r="SFA16" s="723"/>
      <c r="SFB16" s="723"/>
      <c r="SFC16" s="723"/>
      <c r="SFD16" s="723"/>
      <c r="SFE16" s="723"/>
      <c r="SFF16" s="723"/>
      <c r="SFG16" s="723"/>
      <c r="SFH16" s="723"/>
      <c r="SFI16" s="723"/>
      <c r="SFJ16" s="723"/>
      <c r="SFK16" s="723"/>
      <c r="SFL16" s="723"/>
      <c r="SFM16" s="723"/>
      <c r="SFN16" s="723"/>
      <c r="SFO16" s="723"/>
      <c r="SFP16" s="723"/>
      <c r="SFQ16" s="723"/>
      <c r="SFR16" s="723"/>
      <c r="SFS16" s="723"/>
      <c r="SFT16" s="723"/>
      <c r="SFU16" s="723"/>
      <c r="SFV16" s="723"/>
      <c r="SFW16" s="723"/>
      <c r="SFX16" s="723"/>
      <c r="SFY16" s="723"/>
      <c r="SFZ16" s="723"/>
      <c r="SGA16" s="723"/>
      <c r="SGB16" s="723"/>
      <c r="SGC16" s="723"/>
      <c r="SGD16" s="723"/>
      <c r="SGE16" s="723"/>
      <c r="SGF16" s="723"/>
      <c r="SGG16" s="723"/>
      <c r="SGH16" s="723"/>
      <c r="SGI16" s="723"/>
      <c r="SGJ16" s="723"/>
      <c r="SGK16" s="723"/>
      <c r="SGL16" s="723"/>
      <c r="SGM16" s="723"/>
      <c r="SGN16" s="723"/>
      <c r="SGO16" s="723"/>
      <c r="SGP16" s="723"/>
      <c r="SGQ16" s="723"/>
      <c r="SGR16" s="723"/>
      <c r="SGS16" s="723"/>
      <c r="SGT16" s="723"/>
      <c r="SGU16" s="723"/>
      <c r="SGV16" s="723"/>
      <c r="SGW16" s="723"/>
      <c r="SGX16" s="723"/>
      <c r="SGY16" s="723"/>
      <c r="SGZ16" s="723"/>
      <c r="SHA16" s="723"/>
      <c r="SHB16" s="723"/>
      <c r="SHC16" s="723"/>
      <c r="SHD16" s="723"/>
      <c r="SHE16" s="723"/>
      <c r="SHF16" s="723"/>
      <c r="SHG16" s="723"/>
      <c r="SHH16" s="723"/>
      <c r="SHI16" s="723"/>
      <c r="SHJ16" s="723"/>
      <c r="SHK16" s="723"/>
      <c r="SHL16" s="723"/>
      <c r="SHM16" s="723"/>
      <c r="SHN16" s="723"/>
      <c r="SHO16" s="723"/>
      <c r="SHP16" s="723"/>
      <c r="SHQ16" s="723"/>
      <c r="SHR16" s="723"/>
      <c r="SHS16" s="723"/>
      <c r="SHT16" s="723"/>
      <c r="SHU16" s="723"/>
      <c r="SHV16" s="723"/>
      <c r="SHW16" s="723"/>
      <c r="SHX16" s="723"/>
      <c r="SHY16" s="723"/>
      <c r="SHZ16" s="723"/>
      <c r="SIA16" s="723"/>
      <c r="SIB16" s="723"/>
      <c r="SIC16" s="723"/>
      <c r="SID16" s="723"/>
      <c r="SIE16" s="723"/>
      <c r="SIF16" s="723"/>
      <c r="SIG16" s="723"/>
      <c r="SIH16" s="723"/>
      <c r="SII16" s="723"/>
      <c r="SIJ16" s="723"/>
      <c r="SIK16" s="723"/>
      <c r="SIL16" s="723"/>
      <c r="SIM16" s="723"/>
      <c r="SIN16" s="723"/>
      <c r="SIO16" s="723"/>
      <c r="SIP16" s="723"/>
      <c r="SIQ16" s="723"/>
      <c r="SIR16" s="723"/>
      <c r="SIS16" s="723"/>
      <c r="SIT16" s="723"/>
      <c r="SIU16" s="723"/>
      <c r="SIV16" s="723"/>
      <c r="SIW16" s="723"/>
      <c r="SIX16" s="723"/>
      <c r="SIY16" s="723"/>
      <c r="SIZ16" s="723"/>
      <c r="SJA16" s="723"/>
      <c r="SJB16" s="723"/>
      <c r="SJC16" s="723"/>
      <c r="SJD16" s="723"/>
      <c r="SJE16" s="723"/>
      <c r="SJF16" s="723"/>
      <c r="SJG16" s="723"/>
      <c r="SJH16" s="723"/>
      <c r="SJI16" s="723"/>
      <c r="SJJ16" s="723"/>
      <c r="SJK16" s="723"/>
      <c r="SJL16" s="723"/>
      <c r="SJM16" s="723"/>
      <c r="SJN16" s="723"/>
      <c r="SJO16" s="723"/>
      <c r="SJP16" s="723"/>
      <c r="SJQ16" s="723"/>
      <c r="SJR16" s="723"/>
      <c r="SJS16" s="723"/>
      <c r="SJT16" s="723"/>
      <c r="SJU16" s="723"/>
      <c r="SJV16" s="723"/>
      <c r="SJW16" s="723"/>
      <c r="SJX16" s="723"/>
      <c r="SJY16" s="723"/>
      <c r="SJZ16" s="723"/>
      <c r="SKA16" s="723"/>
      <c r="SKB16" s="723"/>
      <c r="SKC16" s="723"/>
      <c r="SKD16" s="723"/>
      <c r="SKE16" s="723"/>
      <c r="SKF16" s="723"/>
      <c r="SKG16" s="723"/>
      <c r="SKH16" s="723"/>
      <c r="SKI16" s="723"/>
      <c r="SKJ16" s="723"/>
      <c r="SKK16" s="723"/>
      <c r="SKL16" s="723"/>
      <c r="SKM16" s="723"/>
      <c r="SKN16" s="723"/>
      <c r="SKO16" s="723"/>
      <c r="SKP16" s="723"/>
      <c r="SKQ16" s="723"/>
      <c r="SKR16" s="723"/>
      <c r="SKS16" s="723"/>
      <c r="SKT16" s="723"/>
      <c r="SKU16" s="723"/>
      <c r="SKV16" s="723"/>
      <c r="SKW16" s="723"/>
      <c r="SKX16" s="723"/>
      <c r="SKY16" s="723"/>
      <c r="SKZ16" s="723"/>
      <c r="SLA16" s="723"/>
      <c r="SLB16" s="723"/>
      <c r="SLC16" s="723"/>
      <c r="SLD16" s="723"/>
      <c r="SLE16" s="723"/>
      <c r="SLF16" s="723"/>
      <c r="SLG16" s="723"/>
      <c r="SLH16" s="723"/>
      <c r="SLI16" s="723"/>
      <c r="SLJ16" s="723"/>
      <c r="SLK16" s="723"/>
      <c r="SLL16" s="723"/>
      <c r="SLM16" s="723"/>
      <c r="SLN16" s="723"/>
      <c r="SLO16" s="723"/>
      <c r="SLP16" s="723"/>
      <c r="SLQ16" s="723"/>
      <c r="SLR16" s="723"/>
      <c r="SLS16" s="723"/>
      <c r="SLT16" s="723"/>
      <c r="SLU16" s="723"/>
      <c r="SLV16" s="723"/>
      <c r="SLW16" s="723"/>
      <c r="SLX16" s="723"/>
      <c r="SLY16" s="723"/>
      <c r="SLZ16" s="723"/>
      <c r="SMA16" s="723"/>
      <c r="SMB16" s="723"/>
      <c r="SMC16" s="723"/>
      <c r="SMD16" s="723"/>
      <c r="SME16" s="723"/>
      <c r="SMF16" s="723"/>
      <c r="SMG16" s="723"/>
      <c r="SMH16" s="723"/>
      <c r="SMI16" s="723"/>
      <c r="SMJ16" s="723"/>
      <c r="SMK16" s="723"/>
      <c r="SML16" s="723"/>
      <c r="SMM16" s="723"/>
      <c r="SMN16" s="723"/>
      <c r="SMO16" s="723"/>
      <c r="SMP16" s="723"/>
      <c r="SMQ16" s="723"/>
      <c r="SMR16" s="723"/>
      <c r="SMS16" s="723"/>
      <c r="SMT16" s="723"/>
      <c r="SMU16" s="723"/>
      <c r="SMV16" s="723"/>
      <c r="SMW16" s="723"/>
      <c r="SMX16" s="723"/>
      <c r="SMY16" s="723"/>
      <c r="SMZ16" s="723"/>
      <c r="SNA16" s="723"/>
      <c r="SNB16" s="723"/>
      <c r="SNC16" s="723"/>
      <c r="SND16" s="723"/>
      <c r="SNE16" s="723"/>
      <c r="SNF16" s="723"/>
      <c r="SNG16" s="723"/>
      <c r="SNH16" s="723"/>
      <c r="SNI16" s="723"/>
      <c r="SNJ16" s="723"/>
      <c r="SNK16" s="723"/>
      <c r="SNL16" s="723"/>
      <c r="SNM16" s="723"/>
      <c r="SNN16" s="723"/>
      <c r="SNO16" s="723"/>
      <c r="SNP16" s="723"/>
      <c r="SNQ16" s="723"/>
      <c r="SNR16" s="723"/>
      <c r="SNS16" s="723"/>
      <c r="SNT16" s="723"/>
      <c r="SNU16" s="723"/>
      <c r="SNV16" s="723"/>
      <c r="SNW16" s="723"/>
      <c r="SNX16" s="723"/>
      <c r="SNY16" s="723"/>
      <c r="SNZ16" s="723"/>
      <c r="SOA16" s="723"/>
      <c r="SOB16" s="723"/>
      <c r="SOC16" s="723"/>
      <c r="SOD16" s="723"/>
      <c r="SOE16" s="723"/>
      <c r="SOF16" s="723"/>
      <c r="SOG16" s="723"/>
      <c r="SOH16" s="723"/>
      <c r="SOI16" s="723"/>
      <c r="SOJ16" s="723"/>
      <c r="SOK16" s="723"/>
      <c r="SOL16" s="723"/>
      <c r="SOM16" s="723"/>
      <c r="SON16" s="723"/>
      <c r="SOO16" s="723"/>
      <c r="SOP16" s="723"/>
      <c r="SOQ16" s="723"/>
      <c r="SOR16" s="723"/>
      <c r="SOS16" s="723"/>
      <c r="SOT16" s="723"/>
      <c r="SOU16" s="723"/>
      <c r="SOV16" s="723"/>
      <c r="SOW16" s="723"/>
      <c r="SOX16" s="723"/>
      <c r="SOY16" s="723"/>
      <c r="SOZ16" s="723"/>
      <c r="SPA16" s="723"/>
      <c r="SPB16" s="723"/>
      <c r="SPC16" s="723"/>
      <c r="SPD16" s="723"/>
      <c r="SPE16" s="723"/>
      <c r="SPF16" s="723"/>
      <c r="SPG16" s="723"/>
      <c r="SPH16" s="723"/>
      <c r="SPI16" s="723"/>
      <c r="SPJ16" s="723"/>
      <c r="SPK16" s="723"/>
      <c r="SPL16" s="723"/>
      <c r="SPM16" s="723"/>
      <c r="SPN16" s="723"/>
      <c r="SPO16" s="723"/>
      <c r="SPP16" s="723"/>
      <c r="SPQ16" s="723"/>
      <c r="SPR16" s="723"/>
      <c r="SPS16" s="723"/>
      <c r="SPT16" s="723"/>
      <c r="SPU16" s="723"/>
      <c r="SPV16" s="723"/>
      <c r="SPW16" s="723"/>
      <c r="SPX16" s="723"/>
      <c r="SPY16" s="723"/>
      <c r="SPZ16" s="723"/>
      <c r="SQA16" s="723"/>
      <c r="SQB16" s="723"/>
      <c r="SQC16" s="723"/>
      <c r="SQD16" s="723"/>
      <c r="SQE16" s="723"/>
      <c r="SQF16" s="723"/>
      <c r="SQG16" s="723"/>
      <c r="SQH16" s="723"/>
      <c r="SQI16" s="723"/>
      <c r="SQJ16" s="723"/>
      <c r="SQK16" s="723"/>
      <c r="SQL16" s="723"/>
      <c r="SQM16" s="723"/>
      <c r="SQN16" s="723"/>
      <c r="SQO16" s="723"/>
      <c r="SQP16" s="723"/>
      <c r="SQQ16" s="723"/>
      <c r="SQR16" s="723"/>
      <c r="SQS16" s="723"/>
      <c r="SQT16" s="723"/>
      <c r="SQU16" s="723"/>
      <c r="SQV16" s="723"/>
      <c r="SQW16" s="723"/>
      <c r="SQX16" s="723"/>
      <c r="SQY16" s="723"/>
      <c r="SQZ16" s="723"/>
      <c r="SRA16" s="723"/>
      <c r="SRB16" s="723"/>
      <c r="SRC16" s="723"/>
      <c r="SRD16" s="723"/>
      <c r="SRE16" s="723"/>
      <c r="SRF16" s="723"/>
      <c r="SRG16" s="723"/>
      <c r="SRH16" s="723"/>
      <c r="SRI16" s="723"/>
      <c r="SRJ16" s="723"/>
      <c r="SRK16" s="723"/>
      <c r="SRL16" s="723"/>
      <c r="SRM16" s="723"/>
      <c r="SRN16" s="723"/>
      <c r="SRO16" s="723"/>
      <c r="SRP16" s="723"/>
      <c r="SRQ16" s="723"/>
      <c r="SRR16" s="723"/>
      <c r="SRS16" s="723"/>
      <c r="SRT16" s="723"/>
      <c r="SRU16" s="723"/>
      <c r="SRV16" s="723"/>
      <c r="SRW16" s="723"/>
      <c r="SRX16" s="723"/>
      <c r="SRY16" s="723"/>
      <c r="SRZ16" s="723"/>
      <c r="SSA16" s="723"/>
      <c r="SSB16" s="723"/>
      <c r="SSC16" s="723"/>
      <c r="SSD16" s="723"/>
      <c r="SSE16" s="723"/>
      <c r="SSF16" s="723"/>
      <c r="SSG16" s="723"/>
      <c r="SSH16" s="723"/>
      <c r="SSI16" s="723"/>
      <c r="SSJ16" s="723"/>
      <c r="SSK16" s="723"/>
      <c r="SSL16" s="723"/>
      <c r="SSM16" s="723"/>
      <c r="SSN16" s="723"/>
      <c r="SSO16" s="723"/>
      <c r="SSP16" s="723"/>
      <c r="SSQ16" s="723"/>
      <c r="SSR16" s="723"/>
      <c r="SSS16" s="723"/>
      <c r="SST16" s="723"/>
      <c r="SSU16" s="723"/>
      <c r="SSV16" s="723"/>
      <c r="SSW16" s="723"/>
      <c r="SSX16" s="723"/>
      <c r="SSY16" s="723"/>
      <c r="SSZ16" s="723"/>
      <c r="STA16" s="723"/>
      <c r="STB16" s="723"/>
      <c r="STC16" s="723"/>
      <c r="STD16" s="723"/>
      <c r="STE16" s="723"/>
      <c r="STF16" s="723"/>
      <c r="STG16" s="723"/>
      <c r="STH16" s="723"/>
      <c r="STI16" s="723"/>
      <c r="STJ16" s="723"/>
      <c r="STK16" s="723"/>
      <c r="STL16" s="723"/>
      <c r="STM16" s="723"/>
      <c r="STN16" s="723"/>
      <c r="STO16" s="723"/>
      <c r="STP16" s="723"/>
      <c r="STQ16" s="723"/>
      <c r="STR16" s="723"/>
      <c r="STS16" s="723"/>
      <c r="STT16" s="723"/>
      <c r="STU16" s="723"/>
      <c r="STV16" s="723"/>
      <c r="STW16" s="723"/>
      <c r="STX16" s="723"/>
      <c r="STY16" s="723"/>
      <c r="STZ16" s="723"/>
      <c r="SUA16" s="723"/>
      <c r="SUB16" s="723"/>
      <c r="SUC16" s="723"/>
      <c r="SUD16" s="723"/>
      <c r="SUE16" s="723"/>
      <c r="SUF16" s="723"/>
      <c r="SUG16" s="723"/>
      <c r="SUH16" s="723"/>
      <c r="SUI16" s="723"/>
      <c r="SUJ16" s="723"/>
      <c r="SUK16" s="723"/>
      <c r="SUL16" s="723"/>
      <c r="SUM16" s="723"/>
      <c r="SUN16" s="723"/>
      <c r="SUO16" s="723"/>
      <c r="SUP16" s="723"/>
      <c r="SUQ16" s="723"/>
      <c r="SUR16" s="723"/>
      <c r="SUS16" s="723"/>
      <c r="SUT16" s="723"/>
      <c r="SUU16" s="723"/>
      <c r="SUV16" s="723"/>
      <c r="SUW16" s="723"/>
      <c r="SUX16" s="723"/>
      <c r="SUY16" s="723"/>
      <c r="SUZ16" s="723"/>
      <c r="SVA16" s="723"/>
      <c r="SVB16" s="723"/>
      <c r="SVC16" s="723"/>
      <c r="SVD16" s="723"/>
      <c r="SVE16" s="723"/>
      <c r="SVF16" s="723"/>
      <c r="SVG16" s="723"/>
      <c r="SVH16" s="723"/>
      <c r="SVI16" s="723"/>
      <c r="SVJ16" s="723"/>
      <c r="SVK16" s="723"/>
      <c r="SVL16" s="723"/>
      <c r="SVM16" s="723"/>
      <c r="SVN16" s="723"/>
      <c r="SVO16" s="723"/>
      <c r="SVP16" s="723"/>
      <c r="SVQ16" s="723"/>
      <c r="SVR16" s="723"/>
      <c r="SVS16" s="723"/>
      <c r="SVT16" s="723"/>
      <c r="SVU16" s="723"/>
      <c r="SVV16" s="723"/>
      <c r="SVW16" s="723"/>
      <c r="SVX16" s="723"/>
      <c r="SVY16" s="723"/>
      <c r="SVZ16" s="723"/>
      <c r="SWA16" s="723"/>
      <c r="SWB16" s="723"/>
      <c r="SWC16" s="723"/>
      <c r="SWD16" s="723"/>
      <c r="SWE16" s="723"/>
      <c r="SWF16" s="723"/>
      <c r="SWG16" s="723"/>
      <c r="SWH16" s="723"/>
      <c r="SWI16" s="723"/>
      <c r="SWJ16" s="723"/>
      <c r="SWK16" s="723"/>
      <c r="SWL16" s="723"/>
      <c r="SWM16" s="723"/>
      <c r="SWN16" s="723"/>
      <c r="SWO16" s="723"/>
      <c r="SWP16" s="723"/>
      <c r="SWQ16" s="723"/>
      <c r="SWR16" s="723"/>
      <c r="SWS16" s="723"/>
      <c r="SWT16" s="723"/>
      <c r="SWU16" s="723"/>
      <c r="SWV16" s="723"/>
      <c r="SWW16" s="723"/>
      <c r="SWX16" s="723"/>
      <c r="SWY16" s="723"/>
      <c r="SWZ16" s="723"/>
      <c r="SXA16" s="723"/>
      <c r="SXB16" s="723"/>
      <c r="SXC16" s="723"/>
      <c r="SXD16" s="723"/>
      <c r="SXE16" s="723"/>
      <c r="SXF16" s="723"/>
      <c r="SXG16" s="723"/>
      <c r="SXH16" s="723"/>
      <c r="SXI16" s="723"/>
      <c r="SXJ16" s="723"/>
      <c r="SXK16" s="723"/>
      <c r="SXL16" s="723"/>
      <c r="SXM16" s="723"/>
      <c r="SXN16" s="723"/>
      <c r="SXO16" s="723"/>
      <c r="SXP16" s="723"/>
      <c r="SXQ16" s="723"/>
      <c r="SXR16" s="723"/>
      <c r="SXS16" s="723"/>
      <c r="SXT16" s="723"/>
      <c r="SXU16" s="723"/>
      <c r="SXV16" s="723"/>
      <c r="SXW16" s="723"/>
      <c r="SXX16" s="723"/>
      <c r="SXY16" s="723"/>
      <c r="SXZ16" s="723"/>
      <c r="SYA16" s="723"/>
      <c r="SYB16" s="723"/>
      <c r="SYC16" s="723"/>
      <c r="SYD16" s="723"/>
      <c r="SYE16" s="723"/>
      <c r="SYF16" s="723"/>
      <c r="SYG16" s="723"/>
      <c r="SYH16" s="723"/>
      <c r="SYI16" s="723"/>
      <c r="SYJ16" s="723"/>
      <c r="SYK16" s="723"/>
      <c r="SYL16" s="723"/>
      <c r="SYM16" s="723"/>
      <c r="SYN16" s="723"/>
      <c r="SYO16" s="723"/>
      <c r="SYP16" s="723"/>
      <c r="SYQ16" s="723"/>
      <c r="SYR16" s="723"/>
      <c r="SYS16" s="723"/>
      <c r="SYT16" s="723"/>
      <c r="SYU16" s="723"/>
      <c r="SYV16" s="723"/>
      <c r="SYW16" s="723"/>
      <c r="SYX16" s="723"/>
      <c r="SYY16" s="723"/>
      <c r="SYZ16" s="723"/>
      <c r="SZA16" s="723"/>
      <c r="SZB16" s="723"/>
      <c r="SZC16" s="723"/>
      <c r="SZD16" s="723"/>
      <c r="SZE16" s="723"/>
      <c r="SZF16" s="723"/>
      <c r="SZG16" s="723"/>
      <c r="SZH16" s="723"/>
      <c r="SZI16" s="723"/>
      <c r="SZJ16" s="723"/>
      <c r="SZK16" s="723"/>
      <c r="SZL16" s="723"/>
      <c r="SZM16" s="723"/>
      <c r="SZN16" s="723"/>
      <c r="SZO16" s="723"/>
      <c r="SZP16" s="723"/>
      <c r="SZQ16" s="723"/>
      <c r="SZR16" s="723"/>
      <c r="SZS16" s="723"/>
      <c r="SZT16" s="723"/>
      <c r="SZU16" s="723"/>
      <c r="SZV16" s="723"/>
      <c r="SZW16" s="723"/>
      <c r="SZX16" s="723"/>
      <c r="SZY16" s="723"/>
      <c r="SZZ16" s="723"/>
      <c r="TAA16" s="723"/>
      <c r="TAB16" s="723"/>
      <c r="TAC16" s="723"/>
      <c r="TAD16" s="723"/>
      <c r="TAE16" s="723"/>
      <c r="TAF16" s="723"/>
      <c r="TAG16" s="723"/>
      <c r="TAH16" s="723"/>
      <c r="TAI16" s="723"/>
      <c r="TAJ16" s="723"/>
      <c r="TAK16" s="723"/>
      <c r="TAL16" s="723"/>
      <c r="TAM16" s="723"/>
      <c r="TAN16" s="723"/>
      <c r="TAO16" s="723"/>
      <c r="TAP16" s="723"/>
      <c r="TAQ16" s="723"/>
      <c r="TAR16" s="723"/>
      <c r="TAS16" s="723"/>
      <c r="TAT16" s="723"/>
      <c r="TAU16" s="723"/>
      <c r="TAV16" s="723"/>
      <c r="TAW16" s="723"/>
      <c r="TAX16" s="723"/>
      <c r="TAY16" s="723"/>
      <c r="TAZ16" s="723"/>
      <c r="TBA16" s="723"/>
      <c r="TBB16" s="723"/>
      <c r="TBC16" s="723"/>
      <c r="TBD16" s="723"/>
      <c r="TBE16" s="723"/>
      <c r="TBF16" s="723"/>
      <c r="TBG16" s="723"/>
      <c r="TBH16" s="723"/>
      <c r="TBI16" s="723"/>
      <c r="TBJ16" s="723"/>
      <c r="TBK16" s="723"/>
      <c r="TBL16" s="723"/>
      <c r="TBM16" s="723"/>
      <c r="TBN16" s="723"/>
      <c r="TBO16" s="723"/>
      <c r="TBP16" s="723"/>
      <c r="TBQ16" s="723"/>
      <c r="TBR16" s="723"/>
      <c r="TBS16" s="723"/>
      <c r="TBT16" s="723"/>
      <c r="TBU16" s="723"/>
      <c r="TBV16" s="723"/>
      <c r="TBW16" s="723"/>
      <c r="TBX16" s="723"/>
      <c r="TBY16" s="723"/>
      <c r="TBZ16" s="723"/>
      <c r="TCA16" s="723"/>
      <c r="TCB16" s="723"/>
      <c r="TCC16" s="723"/>
      <c r="TCD16" s="723"/>
      <c r="TCE16" s="723"/>
      <c r="TCF16" s="723"/>
      <c r="TCG16" s="723"/>
      <c r="TCH16" s="723"/>
      <c r="TCI16" s="723"/>
      <c r="TCJ16" s="723"/>
      <c r="TCK16" s="723"/>
      <c r="TCL16" s="723"/>
      <c r="TCM16" s="723"/>
      <c r="TCN16" s="723"/>
      <c r="TCO16" s="723"/>
      <c r="TCP16" s="723"/>
      <c r="TCQ16" s="723"/>
      <c r="TCR16" s="723"/>
      <c r="TCS16" s="723"/>
      <c r="TCT16" s="723"/>
      <c r="TCU16" s="723"/>
      <c r="TCV16" s="723"/>
      <c r="TCW16" s="723"/>
      <c r="TCX16" s="723"/>
      <c r="TCY16" s="723"/>
      <c r="TCZ16" s="723"/>
      <c r="TDA16" s="723"/>
      <c r="TDB16" s="723"/>
      <c r="TDC16" s="723"/>
      <c r="TDD16" s="723"/>
      <c r="TDE16" s="723"/>
      <c r="TDF16" s="723"/>
      <c r="TDG16" s="723"/>
      <c r="TDH16" s="723"/>
      <c r="TDI16" s="723"/>
      <c r="TDJ16" s="723"/>
      <c r="TDK16" s="723"/>
      <c r="TDL16" s="723"/>
      <c r="TDM16" s="723"/>
      <c r="TDN16" s="723"/>
      <c r="TDO16" s="723"/>
      <c r="TDP16" s="723"/>
      <c r="TDQ16" s="723"/>
      <c r="TDR16" s="723"/>
      <c r="TDS16" s="723"/>
      <c r="TDT16" s="723"/>
      <c r="TDU16" s="723"/>
      <c r="TDV16" s="723"/>
      <c r="TDW16" s="723"/>
      <c r="TDX16" s="723"/>
      <c r="TDY16" s="723"/>
      <c r="TDZ16" s="723"/>
      <c r="TEA16" s="723"/>
      <c r="TEB16" s="723"/>
      <c r="TEC16" s="723"/>
      <c r="TED16" s="723"/>
      <c r="TEE16" s="723"/>
      <c r="TEF16" s="723"/>
      <c r="TEG16" s="723"/>
      <c r="TEH16" s="723"/>
      <c r="TEI16" s="723"/>
      <c r="TEJ16" s="723"/>
      <c r="TEK16" s="723"/>
      <c r="TEL16" s="723"/>
      <c r="TEM16" s="723"/>
      <c r="TEN16" s="723"/>
      <c r="TEO16" s="723"/>
      <c r="TEP16" s="723"/>
      <c r="TEQ16" s="723"/>
      <c r="TER16" s="723"/>
      <c r="TES16" s="723"/>
      <c r="TET16" s="723"/>
      <c r="TEU16" s="723"/>
      <c r="TEV16" s="723"/>
      <c r="TEW16" s="723"/>
      <c r="TEX16" s="723"/>
      <c r="TEY16" s="723"/>
      <c r="TEZ16" s="723"/>
      <c r="TFA16" s="723"/>
      <c r="TFB16" s="723"/>
      <c r="TFC16" s="723"/>
      <c r="TFD16" s="723"/>
      <c r="TFE16" s="723"/>
      <c r="TFF16" s="723"/>
      <c r="TFG16" s="723"/>
      <c r="TFH16" s="723"/>
      <c r="TFI16" s="723"/>
      <c r="TFJ16" s="723"/>
      <c r="TFK16" s="723"/>
      <c r="TFL16" s="723"/>
      <c r="TFM16" s="723"/>
      <c r="TFN16" s="723"/>
      <c r="TFO16" s="723"/>
      <c r="TFP16" s="723"/>
      <c r="TFQ16" s="723"/>
      <c r="TFR16" s="723"/>
      <c r="TFS16" s="723"/>
      <c r="TFT16" s="723"/>
      <c r="TFU16" s="723"/>
      <c r="TFV16" s="723"/>
      <c r="TFW16" s="723"/>
      <c r="TFX16" s="723"/>
      <c r="TFY16" s="723"/>
      <c r="TFZ16" s="723"/>
      <c r="TGA16" s="723"/>
      <c r="TGB16" s="723"/>
      <c r="TGC16" s="723"/>
      <c r="TGD16" s="723"/>
      <c r="TGE16" s="723"/>
      <c r="TGF16" s="723"/>
      <c r="TGG16" s="723"/>
      <c r="TGH16" s="723"/>
      <c r="TGI16" s="723"/>
      <c r="TGJ16" s="723"/>
      <c r="TGK16" s="723"/>
      <c r="TGL16" s="723"/>
      <c r="TGM16" s="723"/>
      <c r="TGN16" s="723"/>
      <c r="TGO16" s="723"/>
      <c r="TGP16" s="723"/>
      <c r="TGQ16" s="723"/>
      <c r="TGR16" s="723"/>
      <c r="TGS16" s="723"/>
      <c r="TGT16" s="723"/>
      <c r="TGU16" s="723"/>
      <c r="TGV16" s="723"/>
      <c r="TGW16" s="723"/>
      <c r="TGX16" s="723"/>
      <c r="TGY16" s="723"/>
      <c r="TGZ16" s="723"/>
      <c r="THA16" s="723"/>
      <c r="THB16" s="723"/>
      <c r="THC16" s="723"/>
      <c r="THD16" s="723"/>
      <c r="THE16" s="723"/>
      <c r="THF16" s="723"/>
      <c r="THG16" s="723"/>
      <c r="THH16" s="723"/>
      <c r="THI16" s="723"/>
      <c r="THJ16" s="723"/>
      <c r="THK16" s="723"/>
      <c r="THL16" s="723"/>
      <c r="THM16" s="723"/>
      <c r="THN16" s="723"/>
      <c r="THO16" s="723"/>
      <c r="THP16" s="723"/>
      <c r="THQ16" s="723"/>
      <c r="THR16" s="723"/>
      <c r="THS16" s="723"/>
      <c r="THT16" s="723"/>
      <c r="THU16" s="723"/>
      <c r="THV16" s="723"/>
      <c r="THW16" s="723"/>
      <c r="THX16" s="723"/>
      <c r="THY16" s="723"/>
      <c r="THZ16" s="723"/>
      <c r="TIA16" s="723"/>
      <c r="TIB16" s="723"/>
      <c r="TIC16" s="723"/>
      <c r="TID16" s="723"/>
      <c r="TIE16" s="723"/>
      <c r="TIF16" s="723"/>
      <c r="TIG16" s="723"/>
      <c r="TIH16" s="723"/>
      <c r="TII16" s="723"/>
      <c r="TIJ16" s="723"/>
      <c r="TIK16" s="723"/>
      <c r="TIL16" s="723"/>
      <c r="TIM16" s="723"/>
      <c r="TIN16" s="723"/>
      <c r="TIO16" s="723"/>
      <c r="TIP16" s="723"/>
      <c r="TIQ16" s="723"/>
      <c r="TIR16" s="723"/>
      <c r="TIS16" s="723"/>
      <c r="TIT16" s="723"/>
      <c r="TIU16" s="723"/>
      <c r="TIV16" s="723"/>
      <c r="TIW16" s="723"/>
      <c r="TIX16" s="723"/>
      <c r="TIY16" s="723"/>
      <c r="TIZ16" s="723"/>
      <c r="TJA16" s="723"/>
      <c r="TJB16" s="723"/>
      <c r="TJC16" s="723"/>
      <c r="TJD16" s="723"/>
      <c r="TJE16" s="723"/>
      <c r="TJF16" s="723"/>
      <c r="TJG16" s="723"/>
      <c r="TJH16" s="723"/>
      <c r="TJI16" s="723"/>
      <c r="TJJ16" s="723"/>
      <c r="TJK16" s="723"/>
      <c r="TJL16" s="723"/>
      <c r="TJM16" s="723"/>
      <c r="TJN16" s="723"/>
      <c r="TJO16" s="723"/>
      <c r="TJP16" s="723"/>
      <c r="TJQ16" s="723"/>
      <c r="TJR16" s="723"/>
      <c r="TJS16" s="723"/>
      <c r="TJT16" s="723"/>
      <c r="TJU16" s="723"/>
      <c r="TJV16" s="723"/>
      <c r="TJW16" s="723"/>
      <c r="TJX16" s="723"/>
      <c r="TJY16" s="723"/>
      <c r="TJZ16" s="723"/>
      <c r="TKA16" s="723"/>
      <c r="TKB16" s="723"/>
      <c r="TKC16" s="723"/>
      <c r="TKD16" s="723"/>
      <c r="TKE16" s="723"/>
      <c r="TKF16" s="723"/>
      <c r="TKG16" s="723"/>
      <c r="TKH16" s="723"/>
      <c r="TKI16" s="723"/>
      <c r="TKJ16" s="723"/>
      <c r="TKK16" s="723"/>
      <c r="TKL16" s="723"/>
      <c r="TKM16" s="723"/>
      <c r="TKN16" s="723"/>
      <c r="TKO16" s="723"/>
      <c r="TKP16" s="723"/>
      <c r="TKQ16" s="723"/>
      <c r="TKR16" s="723"/>
      <c r="TKS16" s="723"/>
      <c r="TKT16" s="723"/>
      <c r="TKU16" s="723"/>
      <c r="TKV16" s="723"/>
      <c r="TKW16" s="723"/>
      <c r="TKX16" s="723"/>
      <c r="TKY16" s="723"/>
      <c r="TKZ16" s="723"/>
      <c r="TLA16" s="723"/>
      <c r="TLB16" s="723"/>
      <c r="TLC16" s="723"/>
      <c r="TLD16" s="723"/>
      <c r="TLE16" s="723"/>
      <c r="TLF16" s="723"/>
      <c r="TLG16" s="723"/>
      <c r="TLH16" s="723"/>
      <c r="TLI16" s="723"/>
      <c r="TLJ16" s="723"/>
      <c r="TLK16" s="723"/>
      <c r="TLL16" s="723"/>
      <c r="TLM16" s="723"/>
      <c r="TLN16" s="723"/>
      <c r="TLO16" s="723"/>
      <c r="TLP16" s="723"/>
      <c r="TLQ16" s="723"/>
      <c r="TLR16" s="723"/>
      <c r="TLS16" s="723"/>
      <c r="TLT16" s="723"/>
      <c r="TLU16" s="723"/>
      <c r="TLV16" s="723"/>
      <c r="TLW16" s="723"/>
      <c r="TLX16" s="723"/>
      <c r="TLY16" s="723"/>
      <c r="TLZ16" s="723"/>
      <c r="TMA16" s="723"/>
      <c r="TMB16" s="723"/>
      <c r="TMC16" s="723"/>
      <c r="TMD16" s="723"/>
      <c r="TME16" s="723"/>
      <c r="TMF16" s="723"/>
      <c r="TMG16" s="723"/>
      <c r="TMH16" s="723"/>
      <c r="TMI16" s="723"/>
      <c r="TMJ16" s="723"/>
      <c r="TMK16" s="723"/>
      <c r="TML16" s="723"/>
      <c r="TMM16" s="723"/>
      <c r="TMN16" s="723"/>
      <c r="TMO16" s="723"/>
      <c r="TMP16" s="723"/>
      <c r="TMQ16" s="723"/>
      <c r="TMR16" s="723"/>
      <c r="TMS16" s="723"/>
      <c r="TMT16" s="723"/>
      <c r="TMU16" s="723"/>
      <c r="TMV16" s="723"/>
      <c r="TMW16" s="723"/>
      <c r="TMX16" s="723"/>
      <c r="TMY16" s="723"/>
      <c r="TMZ16" s="723"/>
      <c r="TNA16" s="723"/>
      <c r="TNB16" s="723"/>
      <c r="TNC16" s="723"/>
      <c r="TND16" s="723"/>
      <c r="TNE16" s="723"/>
      <c r="TNF16" s="723"/>
      <c r="TNG16" s="723"/>
      <c r="TNH16" s="723"/>
      <c r="TNI16" s="723"/>
      <c r="TNJ16" s="723"/>
      <c r="TNK16" s="723"/>
      <c r="TNL16" s="723"/>
      <c r="TNM16" s="723"/>
      <c r="TNN16" s="723"/>
      <c r="TNO16" s="723"/>
      <c r="TNP16" s="723"/>
      <c r="TNQ16" s="723"/>
      <c r="TNR16" s="723"/>
      <c r="TNS16" s="723"/>
      <c r="TNT16" s="723"/>
      <c r="TNU16" s="723"/>
      <c r="TNV16" s="723"/>
      <c r="TNW16" s="723"/>
      <c r="TNX16" s="723"/>
      <c r="TNY16" s="723"/>
      <c r="TNZ16" s="723"/>
      <c r="TOA16" s="723"/>
      <c r="TOB16" s="723"/>
      <c r="TOC16" s="723"/>
      <c r="TOD16" s="723"/>
      <c r="TOE16" s="723"/>
      <c r="TOF16" s="723"/>
      <c r="TOG16" s="723"/>
      <c r="TOH16" s="723"/>
      <c r="TOI16" s="723"/>
      <c r="TOJ16" s="723"/>
      <c r="TOK16" s="723"/>
      <c r="TOL16" s="723"/>
      <c r="TOM16" s="723"/>
      <c r="TON16" s="723"/>
      <c r="TOO16" s="723"/>
      <c r="TOP16" s="723"/>
      <c r="TOQ16" s="723"/>
      <c r="TOR16" s="723"/>
      <c r="TOS16" s="723"/>
      <c r="TOT16" s="723"/>
      <c r="TOU16" s="723"/>
      <c r="TOV16" s="723"/>
      <c r="TOW16" s="723"/>
      <c r="TOX16" s="723"/>
      <c r="TOY16" s="723"/>
      <c r="TOZ16" s="723"/>
      <c r="TPA16" s="723"/>
      <c r="TPB16" s="723"/>
      <c r="TPC16" s="723"/>
      <c r="TPD16" s="723"/>
      <c r="TPE16" s="723"/>
      <c r="TPF16" s="723"/>
      <c r="TPG16" s="723"/>
      <c r="TPH16" s="723"/>
      <c r="TPI16" s="723"/>
      <c r="TPJ16" s="723"/>
      <c r="TPK16" s="723"/>
      <c r="TPL16" s="723"/>
      <c r="TPM16" s="723"/>
      <c r="TPN16" s="723"/>
      <c r="TPO16" s="723"/>
      <c r="TPP16" s="723"/>
      <c r="TPQ16" s="723"/>
      <c r="TPR16" s="723"/>
      <c r="TPS16" s="723"/>
      <c r="TPT16" s="723"/>
      <c r="TPU16" s="723"/>
      <c r="TPV16" s="723"/>
      <c r="TPW16" s="723"/>
      <c r="TPX16" s="723"/>
      <c r="TPY16" s="723"/>
      <c r="TPZ16" s="723"/>
      <c r="TQA16" s="723"/>
      <c r="TQB16" s="723"/>
      <c r="TQC16" s="723"/>
      <c r="TQD16" s="723"/>
      <c r="TQE16" s="723"/>
      <c r="TQF16" s="723"/>
      <c r="TQG16" s="723"/>
      <c r="TQH16" s="723"/>
      <c r="TQI16" s="723"/>
      <c r="TQJ16" s="723"/>
      <c r="TQK16" s="723"/>
      <c r="TQL16" s="723"/>
      <c r="TQM16" s="723"/>
      <c r="TQN16" s="723"/>
      <c r="TQO16" s="723"/>
      <c r="TQP16" s="723"/>
      <c r="TQQ16" s="723"/>
      <c r="TQR16" s="723"/>
      <c r="TQS16" s="723"/>
      <c r="TQT16" s="723"/>
      <c r="TQU16" s="723"/>
      <c r="TQV16" s="723"/>
      <c r="TQW16" s="723"/>
      <c r="TQX16" s="723"/>
      <c r="TQY16" s="723"/>
      <c r="TQZ16" s="723"/>
      <c r="TRA16" s="723"/>
      <c r="TRB16" s="723"/>
      <c r="TRC16" s="723"/>
      <c r="TRD16" s="723"/>
      <c r="TRE16" s="723"/>
      <c r="TRF16" s="723"/>
      <c r="TRG16" s="723"/>
      <c r="TRH16" s="723"/>
      <c r="TRI16" s="723"/>
      <c r="TRJ16" s="723"/>
      <c r="TRK16" s="723"/>
      <c r="TRL16" s="723"/>
      <c r="TRM16" s="723"/>
      <c r="TRN16" s="723"/>
      <c r="TRO16" s="723"/>
      <c r="TRP16" s="723"/>
      <c r="TRQ16" s="723"/>
      <c r="TRR16" s="723"/>
      <c r="TRS16" s="723"/>
      <c r="TRT16" s="723"/>
      <c r="TRU16" s="723"/>
      <c r="TRV16" s="723"/>
      <c r="TRW16" s="723"/>
      <c r="TRX16" s="723"/>
      <c r="TRY16" s="723"/>
      <c r="TRZ16" s="723"/>
      <c r="TSA16" s="723"/>
      <c r="TSB16" s="723"/>
      <c r="TSC16" s="723"/>
      <c r="TSD16" s="723"/>
      <c r="TSE16" s="723"/>
      <c r="TSF16" s="723"/>
      <c r="TSG16" s="723"/>
      <c r="TSH16" s="723"/>
      <c r="TSI16" s="723"/>
      <c r="TSJ16" s="723"/>
      <c r="TSK16" s="723"/>
      <c r="TSL16" s="723"/>
      <c r="TSM16" s="723"/>
      <c r="TSN16" s="723"/>
      <c r="TSO16" s="723"/>
      <c r="TSP16" s="723"/>
      <c r="TSQ16" s="723"/>
      <c r="TSR16" s="723"/>
      <c r="TSS16" s="723"/>
      <c r="TST16" s="723"/>
      <c r="TSU16" s="723"/>
      <c r="TSV16" s="723"/>
      <c r="TSW16" s="723"/>
      <c r="TSX16" s="723"/>
      <c r="TSY16" s="723"/>
      <c r="TSZ16" s="723"/>
      <c r="TTA16" s="723"/>
      <c r="TTB16" s="723"/>
      <c r="TTC16" s="723"/>
      <c r="TTD16" s="723"/>
      <c r="TTE16" s="723"/>
      <c r="TTF16" s="723"/>
      <c r="TTG16" s="723"/>
      <c r="TTH16" s="723"/>
      <c r="TTI16" s="723"/>
      <c r="TTJ16" s="723"/>
      <c r="TTK16" s="723"/>
      <c r="TTL16" s="723"/>
      <c r="TTM16" s="723"/>
      <c r="TTN16" s="723"/>
      <c r="TTO16" s="723"/>
      <c r="TTP16" s="723"/>
      <c r="TTQ16" s="723"/>
      <c r="TTR16" s="723"/>
      <c r="TTS16" s="723"/>
      <c r="TTT16" s="723"/>
      <c r="TTU16" s="723"/>
      <c r="TTV16" s="723"/>
      <c r="TTW16" s="723"/>
      <c r="TTX16" s="723"/>
      <c r="TTY16" s="723"/>
      <c r="TTZ16" s="723"/>
      <c r="TUA16" s="723"/>
      <c r="TUB16" s="723"/>
      <c r="TUC16" s="723"/>
      <c r="TUD16" s="723"/>
      <c r="TUE16" s="723"/>
      <c r="TUF16" s="723"/>
      <c r="TUG16" s="723"/>
      <c r="TUH16" s="723"/>
      <c r="TUI16" s="723"/>
      <c r="TUJ16" s="723"/>
      <c r="TUK16" s="723"/>
      <c r="TUL16" s="723"/>
      <c r="TUM16" s="723"/>
      <c r="TUN16" s="723"/>
      <c r="TUO16" s="723"/>
      <c r="TUP16" s="723"/>
      <c r="TUQ16" s="723"/>
      <c r="TUR16" s="723"/>
      <c r="TUS16" s="723"/>
      <c r="TUT16" s="723"/>
      <c r="TUU16" s="723"/>
      <c r="TUV16" s="723"/>
      <c r="TUW16" s="723"/>
      <c r="TUX16" s="723"/>
      <c r="TUY16" s="723"/>
      <c r="TUZ16" s="723"/>
      <c r="TVA16" s="723"/>
      <c r="TVB16" s="723"/>
      <c r="TVC16" s="723"/>
      <c r="TVD16" s="723"/>
      <c r="TVE16" s="723"/>
      <c r="TVF16" s="723"/>
      <c r="TVG16" s="723"/>
      <c r="TVH16" s="723"/>
      <c r="TVI16" s="723"/>
      <c r="TVJ16" s="723"/>
      <c r="TVK16" s="723"/>
      <c r="TVL16" s="723"/>
      <c r="TVM16" s="723"/>
      <c r="TVN16" s="723"/>
      <c r="TVO16" s="723"/>
      <c r="TVP16" s="723"/>
      <c r="TVQ16" s="723"/>
      <c r="TVR16" s="723"/>
      <c r="TVS16" s="723"/>
      <c r="TVT16" s="723"/>
      <c r="TVU16" s="723"/>
      <c r="TVV16" s="723"/>
      <c r="TVW16" s="723"/>
      <c r="TVX16" s="723"/>
      <c r="TVY16" s="723"/>
      <c r="TVZ16" s="723"/>
      <c r="TWA16" s="723"/>
      <c r="TWB16" s="723"/>
      <c r="TWC16" s="723"/>
      <c r="TWD16" s="723"/>
      <c r="TWE16" s="723"/>
      <c r="TWF16" s="723"/>
      <c r="TWG16" s="723"/>
      <c r="TWH16" s="723"/>
      <c r="TWI16" s="723"/>
      <c r="TWJ16" s="723"/>
      <c r="TWK16" s="723"/>
      <c r="TWL16" s="723"/>
      <c r="TWM16" s="723"/>
      <c r="TWN16" s="723"/>
      <c r="TWO16" s="723"/>
      <c r="TWP16" s="723"/>
      <c r="TWQ16" s="723"/>
      <c r="TWR16" s="723"/>
      <c r="TWS16" s="723"/>
      <c r="TWT16" s="723"/>
      <c r="TWU16" s="723"/>
      <c r="TWV16" s="723"/>
      <c r="TWW16" s="723"/>
      <c r="TWX16" s="723"/>
      <c r="TWY16" s="723"/>
      <c r="TWZ16" s="723"/>
      <c r="TXA16" s="723"/>
      <c r="TXB16" s="723"/>
      <c r="TXC16" s="723"/>
      <c r="TXD16" s="723"/>
      <c r="TXE16" s="723"/>
      <c r="TXF16" s="723"/>
      <c r="TXG16" s="723"/>
      <c r="TXH16" s="723"/>
      <c r="TXI16" s="723"/>
      <c r="TXJ16" s="723"/>
      <c r="TXK16" s="723"/>
      <c r="TXL16" s="723"/>
      <c r="TXM16" s="723"/>
      <c r="TXN16" s="723"/>
      <c r="TXO16" s="723"/>
      <c r="TXP16" s="723"/>
      <c r="TXQ16" s="723"/>
      <c r="TXR16" s="723"/>
      <c r="TXS16" s="723"/>
      <c r="TXT16" s="723"/>
      <c r="TXU16" s="723"/>
      <c r="TXV16" s="723"/>
      <c r="TXW16" s="723"/>
      <c r="TXX16" s="723"/>
      <c r="TXY16" s="723"/>
      <c r="TXZ16" s="723"/>
      <c r="TYA16" s="723"/>
      <c r="TYB16" s="723"/>
      <c r="TYC16" s="723"/>
      <c r="TYD16" s="723"/>
      <c r="TYE16" s="723"/>
      <c r="TYF16" s="723"/>
      <c r="TYG16" s="723"/>
      <c r="TYH16" s="723"/>
      <c r="TYI16" s="723"/>
      <c r="TYJ16" s="723"/>
      <c r="TYK16" s="723"/>
      <c r="TYL16" s="723"/>
      <c r="TYM16" s="723"/>
      <c r="TYN16" s="723"/>
      <c r="TYO16" s="723"/>
      <c r="TYP16" s="723"/>
      <c r="TYQ16" s="723"/>
      <c r="TYR16" s="723"/>
      <c r="TYS16" s="723"/>
      <c r="TYT16" s="723"/>
      <c r="TYU16" s="723"/>
      <c r="TYV16" s="723"/>
      <c r="TYW16" s="723"/>
      <c r="TYX16" s="723"/>
      <c r="TYY16" s="723"/>
      <c r="TYZ16" s="723"/>
      <c r="TZA16" s="723"/>
      <c r="TZB16" s="723"/>
      <c r="TZC16" s="723"/>
      <c r="TZD16" s="723"/>
      <c r="TZE16" s="723"/>
      <c r="TZF16" s="723"/>
      <c r="TZG16" s="723"/>
      <c r="TZH16" s="723"/>
      <c r="TZI16" s="723"/>
      <c r="TZJ16" s="723"/>
      <c r="TZK16" s="723"/>
      <c r="TZL16" s="723"/>
      <c r="TZM16" s="723"/>
      <c r="TZN16" s="723"/>
      <c r="TZO16" s="723"/>
      <c r="TZP16" s="723"/>
      <c r="TZQ16" s="723"/>
      <c r="TZR16" s="723"/>
      <c r="TZS16" s="723"/>
      <c r="TZT16" s="723"/>
      <c r="TZU16" s="723"/>
      <c r="TZV16" s="723"/>
      <c r="TZW16" s="723"/>
      <c r="TZX16" s="723"/>
      <c r="TZY16" s="723"/>
      <c r="TZZ16" s="723"/>
      <c r="UAA16" s="723"/>
      <c r="UAB16" s="723"/>
      <c r="UAC16" s="723"/>
      <c r="UAD16" s="723"/>
      <c r="UAE16" s="723"/>
      <c r="UAF16" s="723"/>
      <c r="UAG16" s="723"/>
      <c r="UAH16" s="723"/>
      <c r="UAI16" s="723"/>
      <c r="UAJ16" s="723"/>
      <c r="UAK16" s="723"/>
      <c r="UAL16" s="723"/>
      <c r="UAM16" s="723"/>
      <c r="UAN16" s="723"/>
      <c r="UAO16" s="723"/>
      <c r="UAP16" s="723"/>
      <c r="UAQ16" s="723"/>
      <c r="UAR16" s="723"/>
      <c r="UAS16" s="723"/>
      <c r="UAT16" s="723"/>
      <c r="UAU16" s="723"/>
      <c r="UAV16" s="723"/>
      <c r="UAW16" s="723"/>
      <c r="UAX16" s="723"/>
      <c r="UAY16" s="723"/>
      <c r="UAZ16" s="723"/>
      <c r="UBA16" s="723"/>
      <c r="UBB16" s="723"/>
      <c r="UBC16" s="723"/>
      <c r="UBD16" s="723"/>
      <c r="UBE16" s="723"/>
      <c r="UBF16" s="723"/>
      <c r="UBG16" s="723"/>
      <c r="UBH16" s="723"/>
      <c r="UBI16" s="723"/>
      <c r="UBJ16" s="723"/>
      <c r="UBK16" s="723"/>
      <c r="UBL16" s="723"/>
      <c r="UBM16" s="723"/>
      <c r="UBN16" s="723"/>
      <c r="UBO16" s="723"/>
      <c r="UBP16" s="723"/>
      <c r="UBQ16" s="723"/>
      <c r="UBR16" s="723"/>
      <c r="UBS16" s="723"/>
      <c r="UBT16" s="723"/>
      <c r="UBU16" s="723"/>
      <c r="UBV16" s="723"/>
      <c r="UBW16" s="723"/>
      <c r="UBX16" s="723"/>
      <c r="UBY16" s="723"/>
      <c r="UBZ16" s="723"/>
      <c r="UCA16" s="723"/>
      <c r="UCB16" s="723"/>
      <c r="UCC16" s="723"/>
      <c r="UCD16" s="723"/>
      <c r="UCE16" s="723"/>
      <c r="UCF16" s="723"/>
      <c r="UCG16" s="723"/>
      <c r="UCH16" s="723"/>
      <c r="UCI16" s="723"/>
      <c r="UCJ16" s="723"/>
      <c r="UCK16" s="723"/>
      <c r="UCL16" s="723"/>
      <c r="UCM16" s="723"/>
      <c r="UCN16" s="723"/>
      <c r="UCO16" s="723"/>
      <c r="UCP16" s="723"/>
      <c r="UCQ16" s="723"/>
      <c r="UCR16" s="723"/>
      <c r="UCS16" s="723"/>
      <c r="UCT16" s="723"/>
      <c r="UCU16" s="723"/>
      <c r="UCV16" s="723"/>
      <c r="UCW16" s="723"/>
      <c r="UCX16" s="723"/>
      <c r="UCY16" s="723"/>
      <c r="UCZ16" s="723"/>
      <c r="UDA16" s="723"/>
      <c r="UDB16" s="723"/>
      <c r="UDC16" s="723"/>
      <c r="UDD16" s="723"/>
      <c r="UDE16" s="723"/>
      <c r="UDF16" s="723"/>
      <c r="UDG16" s="723"/>
      <c r="UDH16" s="723"/>
      <c r="UDI16" s="723"/>
      <c r="UDJ16" s="723"/>
      <c r="UDK16" s="723"/>
      <c r="UDL16" s="723"/>
      <c r="UDM16" s="723"/>
      <c r="UDN16" s="723"/>
      <c r="UDO16" s="723"/>
      <c r="UDP16" s="723"/>
      <c r="UDQ16" s="723"/>
      <c r="UDR16" s="723"/>
      <c r="UDS16" s="723"/>
      <c r="UDT16" s="723"/>
      <c r="UDU16" s="723"/>
      <c r="UDV16" s="723"/>
      <c r="UDW16" s="723"/>
      <c r="UDX16" s="723"/>
      <c r="UDY16" s="723"/>
      <c r="UDZ16" s="723"/>
      <c r="UEA16" s="723"/>
      <c r="UEB16" s="723"/>
      <c r="UEC16" s="723"/>
      <c r="UED16" s="723"/>
      <c r="UEE16" s="723"/>
      <c r="UEF16" s="723"/>
      <c r="UEG16" s="723"/>
      <c r="UEH16" s="723"/>
      <c r="UEI16" s="723"/>
      <c r="UEJ16" s="723"/>
      <c r="UEK16" s="723"/>
      <c r="UEL16" s="723"/>
      <c r="UEM16" s="723"/>
      <c r="UEN16" s="723"/>
      <c r="UEO16" s="723"/>
      <c r="UEP16" s="723"/>
      <c r="UEQ16" s="723"/>
      <c r="UER16" s="723"/>
      <c r="UES16" s="723"/>
      <c r="UET16" s="723"/>
      <c r="UEU16" s="723"/>
      <c r="UEV16" s="723"/>
      <c r="UEW16" s="723"/>
      <c r="UEX16" s="723"/>
      <c r="UEY16" s="723"/>
      <c r="UEZ16" s="723"/>
      <c r="UFA16" s="723"/>
      <c r="UFB16" s="723"/>
      <c r="UFC16" s="723"/>
      <c r="UFD16" s="723"/>
      <c r="UFE16" s="723"/>
      <c r="UFF16" s="723"/>
      <c r="UFG16" s="723"/>
      <c r="UFH16" s="723"/>
      <c r="UFI16" s="723"/>
      <c r="UFJ16" s="723"/>
      <c r="UFK16" s="723"/>
      <c r="UFL16" s="723"/>
      <c r="UFM16" s="723"/>
      <c r="UFN16" s="723"/>
      <c r="UFO16" s="723"/>
      <c r="UFP16" s="723"/>
      <c r="UFQ16" s="723"/>
      <c r="UFR16" s="723"/>
      <c r="UFS16" s="723"/>
      <c r="UFT16" s="723"/>
      <c r="UFU16" s="723"/>
      <c r="UFV16" s="723"/>
      <c r="UFW16" s="723"/>
      <c r="UFX16" s="723"/>
      <c r="UFY16" s="723"/>
      <c r="UFZ16" s="723"/>
      <c r="UGA16" s="723"/>
      <c r="UGB16" s="723"/>
      <c r="UGC16" s="723"/>
      <c r="UGD16" s="723"/>
      <c r="UGE16" s="723"/>
      <c r="UGF16" s="723"/>
      <c r="UGG16" s="723"/>
      <c r="UGH16" s="723"/>
      <c r="UGI16" s="723"/>
      <c r="UGJ16" s="723"/>
      <c r="UGK16" s="723"/>
      <c r="UGL16" s="723"/>
      <c r="UGM16" s="723"/>
      <c r="UGN16" s="723"/>
      <c r="UGO16" s="723"/>
      <c r="UGP16" s="723"/>
      <c r="UGQ16" s="723"/>
      <c r="UGR16" s="723"/>
      <c r="UGS16" s="723"/>
      <c r="UGT16" s="723"/>
      <c r="UGU16" s="723"/>
      <c r="UGV16" s="723"/>
      <c r="UGW16" s="723"/>
      <c r="UGX16" s="723"/>
      <c r="UGY16" s="723"/>
      <c r="UGZ16" s="723"/>
      <c r="UHA16" s="723"/>
      <c r="UHB16" s="723"/>
      <c r="UHC16" s="723"/>
      <c r="UHD16" s="723"/>
      <c r="UHE16" s="723"/>
      <c r="UHF16" s="723"/>
      <c r="UHG16" s="723"/>
      <c r="UHH16" s="723"/>
      <c r="UHI16" s="723"/>
      <c r="UHJ16" s="723"/>
      <c r="UHK16" s="723"/>
      <c r="UHL16" s="723"/>
      <c r="UHM16" s="723"/>
      <c r="UHN16" s="723"/>
      <c r="UHO16" s="723"/>
      <c r="UHP16" s="723"/>
      <c r="UHQ16" s="723"/>
      <c r="UHR16" s="723"/>
      <c r="UHS16" s="723"/>
      <c r="UHT16" s="723"/>
      <c r="UHU16" s="723"/>
      <c r="UHV16" s="723"/>
      <c r="UHW16" s="723"/>
      <c r="UHX16" s="723"/>
      <c r="UHY16" s="723"/>
      <c r="UHZ16" s="723"/>
      <c r="UIA16" s="723"/>
      <c r="UIB16" s="723"/>
      <c r="UIC16" s="723"/>
      <c r="UID16" s="723"/>
      <c r="UIE16" s="723"/>
      <c r="UIF16" s="723"/>
      <c r="UIG16" s="723"/>
      <c r="UIH16" s="723"/>
      <c r="UII16" s="723"/>
      <c r="UIJ16" s="723"/>
      <c r="UIK16" s="723"/>
      <c r="UIL16" s="723"/>
      <c r="UIM16" s="723"/>
      <c r="UIN16" s="723"/>
      <c r="UIO16" s="723"/>
      <c r="UIP16" s="723"/>
      <c r="UIQ16" s="723"/>
      <c r="UIR16" s="723"/>
      <c r="UIS16" s="723"/>
      <c r="UIT16" s="723"/>
      <c r="UIU16" s="723"/>
      <c r="UIV16" s="723"/>
      <c r="UIW16" s="723"/>
      <c r="UIX16" s="723"/>
      <c r="UIY16" s="723"/>
      <c r="UIZ16" s="723"/>
      <c r="UJA16" s="723"/>
      <c r="UJB16" s="723"/>
      <c r="UJC16" s="723"/>
      <c r="UJD16" s="723"/>
      <c r="UJE16" s="723"/>
      <c r="UJF16" s="723"/>
      <c r="UJG16" s="723"/>
      <c r="UJH16" s="723"/>
      <c r="UJI16" s="723"/>
      <c r="UJJ16" s="723"/>
      <c r="UJK16" s="723"/>
      <c r="UJL16" s="723"/>
      <c r="UJM16" s="723"/>
      <c r="UJN16" s="723"/>
      <c r="UJO16" s="723"/>
      <c r="UJP16" s="723"/>
      <c r="UJQ16" s="723"/>
      <c r="UJR16" s="723"/>
      <c r="UJS16" s="723"/>
      <c r="UJT16" s="723"/>
      <c r="UJU16" s="723"/>
      <c r="UJV16" s="723"/>
      <c r="UJW16" s="723"/>
      <c r="UJX16" s="723"/>
      <c r="UJY16" s="723"/>
      <c r="UJZ16" s="723"/>
      <c r="UKA16" s="723"/>
      <c r="UKB16" s="723"/>
      <c r="UKC16" s="723"/>
      <c r="UKD16" s="723"/>
      <c r="UKE16" s="723"/>
      <c r="UKF16" s="723"/>
      <c r="UKG16" s="723"/>
      <c r="UKH16" s="723"/>
      <c r="UKI16" s="723"/>
      <c r="UKJ16" s="723"/>
      <c r="UKK16" s="723"/>
      <c r="UKL16" s="723"/>
      <c r="UKM16" s="723"/>
      <c r="UKN16" s="723"/>
      <c r="UKO16" s="723"/>
      <c r="UKP16" s="723"/>
      <c r="UKQ16" s="723"/>
      <c r="UKR16" s="723"/>
      <c r="UKS16" s="723"/>
      <c r="UKT16" s="723"/>
      <c r="UKU16" s="723"/>
      <c r="UKV16" s="723"/>
      <c r="UKW16" s="723"/>
      <c r="UKX16" s="723"/>
      <c r="UKY16" s="723"/>
      <c r="UKZ16" s="723"/>
      <c r="ULA16" s="723"/>
      <c r="ULB16" s="723"/>
      <c r="ULC16" s="723"/>
      <c r="ULD16" s="723"/>
      <c r="ULE16" s="723"/>
      <c r="ULF16" s="723"/>
      <c r="ULG16" s="723"/>
      <c r="ULH16" s="723"/>
      <c r="ULI16" s="723"/>
      <c r="ULJ16" s="723"/>
      <c r="ULK16" s="723"/>
      <c r="ULL16" s="723"/>
      <c r="ULM16" s="723"/>
      <c r="ULN16" s="723"/>
      <c r="ULO16" s="723"/>
      <c r="ULP16" s="723"/>
      <c r="ULQ16" s="723"/>
      <c r="ULR16" s="723"/>
      <c r="ULS16" s="723"/>
      <c r="ULT16" s="723"/>
      <c r="ULU16" s="723"/>
      <c r="ULV16" s="723"/>
      <c r="ULW16" s="723"/>
      <c r="ULX16" s="723"/>
      <c r="ULY16" s="723"/>
      <c r="ULZ16" s="723"/>
      <c r="UMA16" s="723"/>
      <c r="UMB16" s="723"/>
      <c r="UMC16" s="723"/>
      <c r="UMD16" s="723"/>
      <c r="UME16" s="723"/>
      <c r="UMF16" s="723"/>
      <c r="UMG16" s="723"/>
      <c r="UMH16" s="723"/>
      <c r="UMI16" s="723"/>
      <c r="UMJ16" s="723"/>
      <c r="UMK16" s="723"/>
      <c r="UML16" s="723"/>
      <c r="UMM16" s="723"/>
      <c r="UMN16" s="723"/>
      <c r="UMO16" s="723"/>
      <c r="UMP16" s="723"/>
      <c r="UMQ16" s="723"/>
      <c r="UMR16" s="723"/>
      <c r="UMS16" s="723"/>
      <c r="UMT16" s="723"/>
      <c r="UMU16" s="723"/>
      <c r="UMV16" s="723"/>
      <c r="UMW16" s="723"/>
      <c r="UMX16" s="723"/>
      <c r="UMY16" s="723"/>
      <c r="UMZ16" s="723"/>
      <c r="UNA16" s="723"/>
      <c r="UNB16" s="723"/>
      <c r="UNC16" s="723"/>
      <c r="UND16" s="723"/>
      <c r="UNE16" s="723"/>
      <c r="UNF16" s="723"/>
      <c r="UNG16" s="723"/>
      <c r="UNH16" s="723"/>
      <c r="UNI16" s="723"/>
      <c r="UNJ16" s="723"/>
      <c r="UNK16" s="723"/>
      <c r="UNL16" s="723"/>
      <c r="UNM16" s="723"/>
      <c r="UNN16" s="723"/>
      <c r="UNO16" s="723"/>
      <c r="UNP16" s="723"/>
      <c r="UNQ16" s="723"/>
      <c r="UNR16" s="723"/>
      <c r="UNS16" s="723"/>
      <c r="UNT16" s="723"/>
      <c r="UNU16" s="723"/>
      <c r="UNV16" s="723"/>
      <c r="UNW16" s="723"/>
      <c r="UNX16" s="723"/>
      <c r="UNY16" s="723"/>
      <c r="UNZ16" s="723"/>
      <c r="UOA16" s="723"/>
      <c r="UOB16" s="723"/>
      <c r="UOC16" s="723"/>
      <c r="UOD16" s="723"/>
      <c r="UOE16" s="723"/>
      <c r="UOF16" s="723"/>
      <c r="UOG16" s="723"/>
      <c r="UOH16" s="723"/>
      <c r="UOI16" s="723"/>
      <c r="UOJ16" s="723"/>
      <c r="UOK16" s="723"/>
      <c r="UOL16" s="723"/>
      <c r="UOM16" s="723"/>
      <c r="UON16" s="723"/>
      <c r="UOO16" s="723"/>
      <c r="UOP16" s="723"/>
      <c r="UOQ16" s="723"/>
      <c r="UOR16" s="723"/>
      <c r="UOS16" s="723"/>
      <c r="UOT16" s="723"/>
      <c r="UOU16" s="723"/>
      <c r="UOV16" s="723"/>
      <c r="UOW16" s="723"/>
      <c r="UOX16" s="723"/>
      <c r="UOY16" s="723"/>
      <c r="UOZ16" s="723"/>
      <c r="UPA16" s="723"/>
      <c r="UPB16" s="723"/>
      <c r="UPC16" s="723"/>
      <c r="UPD16" s="723"/>
      <c r="UPE16" s="723"/>
      <c r="UPF16" s="723"/>
      <c r="UPG16" s="723"/>
      <c r="UPH16" s="723"/>
      <c r="UPI16" s="723"/>
      <c r="UPJ16" s="723"/>
      <c r="UPK16" s="723"/>
      <c r="UPL16" s="723"/>
      <c r="UPM16" s="723"/>
      <c r="UPN16" s="723"/>
      <c r="UPO16" s="723"/>
      <c r="UPP16" s="723"/>
      <c r="UPQ16" s="723"/>
      <c r="UPR16" s="723"/>
      <c r="UPS16" s="723"/>
      <c r="UPT16" s="723"/>
      <c r="UPU16" s="723"/>
      <c r="UPV16" s="723"/>
      <c r="UPW16" s="723"/>
      <c r="UPX16" s="723"/>
      <c r="UPY16" s="723"/>
      <c r="UPZ16" s="723"/>
      <c r="UQA16" s="723"/>
      <c r="UQB16" s="723"/>
      <c r="UQC16" s="723"/>
      <c r="UQD16" s="723"/>
      <c r="UQE16" s="723"/>
      <c r="UQF16" s="723"/>
      <c r="UQG16" s="723"/>
      <c r="UQH16" s="723"/>
      <c r="UQI16" s="723"/>
      <c r="UQJ16" s="723"/>
      <c r="UQK16" s="723"/>
      <c r="UQL16" s="723"/>
      <c r="UQM16" s="723"/>
      <c r="UQN16" s="723"/>
      <c r="UQO16" s="723"/>
      <c r="UQP16" s="723"/>
      <c r="UQQ16" s="723"/>
      <c r="UQR16" s="723"/>
      <c r="UQS16" s="723"/>
      <c r="UQT16" s="723"/>
      <c r="UQU16" s="723"/>
      <c r="UQV16" s="723"/>
      <c r="UQW16" s="723"/>
      <c r="UQX16" s="723"/>
      <c r="UQY16" s="723"/>
      <c r="UQZ16" s="723"/>
      <c r="URA16" s="723"/>
      <c r="URB16" s="723"/>
      <c r="URC16" s="723"/>
      <c r="URD16" s="723"/>
      <c r="URE16" s="723"/>
      <c r="URF16" s="723"/>
      <c r="URG16" s="723"/>
      <c r="URH16" s="723"/>
      <c r="URI16" s="723"/>
      <c r="URJ16" s="723"/>
      <c r="URK16" s="723"/>
      <c r="URL16" s="723"/>
      <c r="URM16" s="723"/>
      <c r="URN16" s="723"/>
      <c r="URO16" s="723"/>
      <c r="URP16" s="723"/>
      <c r="URQ16" s="723"/>
      <c r="URR16" s="723"/>
      <c r="URS16" s="723"/>
      <c r="URT16" s="723"/>
      <c r="URU16" s="723"/>
      <c r="URV16" s="723"/>
      <c r="URW16" s="723"/>
      <c r="URX16" s="723"/>
      <c r="URY16" s="723"/>
      <c r="URZ16" s="723"/>
      <c r="USA16" s="723"/>
      <c r="USB16" s="723"/>
      <c r="USC16" s="723"/>
      <c r="USD16" s="723"/>
      <c r="USE16" s="723"/>
      <c r="USF16" s="723"/>
      <c r="USG16" s="723"/>
      <c r="USH16" s="723"/>
      <c r="USI16" s="723"/>
      <c r="USJ16" s="723"/>
      <c r="USK16" s="723"/>
      <c r="USL16" s="723"/>
      <c r="USM16" s="723"/>
      <c r="USN16" s="723"/>
      <c r="USO16" s="723"/>
      <c r="USP16" s="723"/>
      <c r="USQ16" s="723"/>
      <c r="USR16" s="723"/>
      <c r="USS16" s="723"/>
      <c r="UST16" s="723"/>
      <c r="USU16" s="723"/>
      <c r="USV16" s="723"/>
      <c r="USW16" s="723"/>
      <c r="USX16" s="723"/>
      <c r="USY16" s="723"/>
      <c r="USZ16" s="723"/>
      <c r="UTA16" s="723"/>
      <c r="UTB16" s="723"/>
      <c r="UTC16" s="723"/>
      <c r="UTD16" s="723"/>
      <c r="UTE16" s="723"/>
      <c r="UTF16" s="723"/>
      <c r="UTG16" s="723"/>
      <c r="UTH16" s="723"/>
      <c r="UTI16" s="723"/>
      <c r="UTJ16" s="723"/>
      <c r="UTK16" s="723"/>
      <c r="UTL16" s="723"/>
      <c r="UTM16" s="723"/>
      <c r="UTN16" s="723"/>
      <c r="UTO16" s="723"/>
      <c r="UTP16" s="723"/>
      <c r="UTQ16" s="723"/>
      <c r="UTR16" s="723"/>
      <c r="UTS16" s="723"/>
      <c r="UTT16" s="723"/>
      <c r="UTU16" s="723"/>
      <c r="UTV16" s="723"/>
      <c r="UTW16" s="723"/>
      <c r="UTX16" s="723"/>
      <c r="UTY16" s="723"/>
      <c r="UTZ16" s="723"/>
      <c r="UUA16" s="723"/>
      <c r="UUB16" s="723"/>
      <c r="UUC16" s="723"/>
      <c r="UUD16" s="723"/>
      <c r="UUE16" s="723"/>
      <c r="UUF16" s="723"/>
      <c r="UUG16" s="723"/>
      <c r="UUH16" s="723"/>
      <c r="UUI16" s="723"/>
      <c r="UUJ16" s="723"/>
      <c r="UUK16" s="723"/>
      <c r="UUL16" s="723"/>
      <c r="UUM16" s="723"/>
      <c r="UUN16" s="723"/>
      <c r="UUO16" s="723"/>
      <c r="UUP16" s="723"/>
      <c r="UUQ16" s="723"/>
      <c r="UUR16" s="723"/>
      <c r="UUS16" s="723"/>
      <c r="UUT16" s="723"/>
      <c r="UUU16" s="723"/>
      <c r="UUV16" s="723"/>
      <c r="UUW16" s="723"/>
      <c r="UUX16" s="723"/>
      <c r="UUY16" s="723"/>
      <c r="UUZ16" s="723"/>
      <c r="UVA16" s="723"/>
      <c r="UVB16" s="723"/>
      <c r="UVC16" s="723"/>
      <c r="UVD16" s="723"/>
      <c r="UVE16" s="723"/>
      <c r="UVF16" s="723"/>
      <c r="UVG16" s="723"/>
      <c r="UVH16" s="723"/>
      <c r="UVI16" s="723"/>
      <c r="UVJ16" s="723"/>
      <c r="UVK16" s="723"/>
      <c r="UVL16" s="723"/>
      <c r="UVM16" s="723"/>
      <c r="UVN16" s="723"/>
      <c r="UVO16" s="723"/>
      <c r="UVP16" s="723"/>
      <c r="UVQ16" s="723"/>
      <c r="UVR16" s="723"/>
      <c r="UVS16" s="723"/>
      <c r="UVT16" s="723"/>
      <c r="UVU16" s="723"/>
      <c r="UVV16" s="723"/>
      <c r="UVW16" s="723"/>
      <c r="UVX16" s="723"/>
      <c r="UVY16" s="723"/>
      <c r="UVZ16" s="723"/>
      <c r="UWA16" s="723"/>
      <c r="UWB16" s="723"/>
      <c r="UWC16" s="723"/>
      <c r="UWD16" s="723"/>
      <c r="UWE16" s="723"/>
      <c r="UWF16" s="723"/>
      <c r="UWG16" s="723"/>
      <c r="UWH16" s="723"/>
      <c r="UWI16" s="723"/>
      <c r="UWJ16" s="723"/>
      <c r="UWK16" s="723"/>
      <c r="UWL16" s="723"/>
      <c r="UWM16" s="723"/>
      <c r="UWN16" s="723"/>
      <c r="UWO16" s="723"/>
      <c r="UWP16" s="723"/>
      <c r="UWQ16" s="723"/>
      <c r="UWR16" s="723"/>
      <c r="UWS16" s="723"/>
      <c r="UWT16" s="723"/>
      <c r="UWU16" s="723"/>
      <c r="UWV16" s="723"/>
      <c r="UWW16" s="723"/>
      <c r="UWX16" s="723"/>
      <c r="UWY16" s="723"/>
      <c r="UWZ16" s="723"/>
      <c r="UXA16" s="723"/>
      <c r="UXB16" s="723"/>
      <c r="UXC16" s="723"/>
      <c r="UXD16" s="723"/>
      <c r="UXE16" s="723"/>
      <c r="UXF16" s="723"/>
      <c r="UXG16" s="723"/>
      <c r="UXH16" s="723"/>
      <c r="UXI16" s="723"/>
      <c r="UXJ16" s="723"/>
      <c r="UXK16" s="723"/>
      <c r="UXL16" s="723"/>
      <c r="UXM16" s="723"/>
      <c r="UXN16" s="723"/>
      <c r="UXO16" s="723"/>
      <c r="UXP16" s="723"/>
      <c r="UXQ16" s="723"/>
      <c r="UXR16" s="723"/>
      <c r="UXS16" s="723"/>
      <c r="UXT16" s="723"/>
      <c r="UXU16" s="723"/>
      <c r="UXV16" s="723"/>
      <c r="UXW16" s="723"/>
      <c r="UXX16" s="723"/>
      <c r="UXY16" s="723"/>
      <c r="UXZ16" s="723"/>
      <c r="UYA16" s="723"/>
      <c r="UYB16" s="723"/>
      <c r="UYC16" s="723"/>
      <c r="UYD16" s="723"/>
      <c r="UYE16" s="723"/>
      <c r="UYF16" s="723"/>
      <c r="UYG16" s="723"/>
      <c r="UYH16" s="723"/>
      <c r="UYI16" s="723"/>
      <c r="UYJ16" s="723"/>
      <c r="UYK16" s="723"/>
      <c r="UYL16" s="723"/>
      <c r="UYM16" s="723"/>
      <c r="UYN16" s="723"/>
      <c r="UYO16" s="723"/>
      <c r="UYP16" s="723"/>
      <c r="UYQ16" s="723"/>
      <c r="UYR16" s="723"/>
      <c r="UYS16" s="723"/>
      <c r="UYT16" s="723"/>
      <c r="UYU16" s="723"/>
      <c r="UYV16" s="723"/>
      <c r="UYW16" s="723"/>
      <c r="UYX16" s="723"/>
      <c r="UYY16" s="723"/>
      <c r="UYZ16" s="723"/>
      <c r="UZA16" s="723"/>
      <c r="UZB16" s="723"/>
      <c r="UZC16" s="723"/>
      <c r="UZD16" s="723"/>
      <c r="UZE16" s="723"/>
      <c r="UZF16" s="723"/>
      <c r="UZG16" s="723"/>
      <c r="UZH16" s="723"/>
      <c r="UZI16" s="723"/>
      <c r="UZJ16" s="723"/>
      <c r="UZK16" s="723"/>
      <c r="UZL16" s="723"/>
      <c r="UZM16" s="723"/>
      <c r="UZN16" s="723"/>
      <c r="UZO16" s="723"/>
      <c r="UZP16" s="723"/>
      <c r="UZQ16" s="723"/>
      <c r="UZR16" s="723"/>
      <c r="UZS16" s="723"/>
      <c r="UZT16" s="723"/>
      <c r="UZU16" s="723"/>
      <c r="UZV16" s="723"/>
      <c r="UZW16" s="723"/>
      <c r="UZX16" s="723"/>
      <c r="UZY16" s="723"/>
      <c r="UZZ16" s="723"/>
      <c r="VAA16" s="723"/>
      <c r="VAB16" s="723"/>
      <c r="VAC16" s="723"/>
      <c r="VAD16" s="723"/>
      <c r="VAE16" s="723"/>
      <c r="VAF16" s="723"/>
      <c r="VAG16" s="723"/>
      <c r="VAH16" s="723"/>
      <c r="VAI16" s="723"/>
      <c r="VAJ16" s="723"/>
      <c r="VAK16" s="723"/>
      <c r="VAL16" s="723"/>
      <c r="VAM16" s="723"/>
      <c r="VAN16" s="723"/>
      <c r="VAO16" s="723"/>
      <c r="VAP16" s="723"/>
      <c r="VAQ16" s="723"/>
      <c r="VAR16" s="723"/>
      <c r="VAS16" s="723"/>
      <c r="VAT16" s="723"/>
      <c r="VAU16" s="723"/>
      <c r="VAV16" s="723"/>
      <c r="VAW16" s="723"/>
      <c r="VAX16" s="723"/>
      <c r="VAY16" s="723"/>
      <c r="VAZ16" s="723"/>
      <c r="VBA16" s="723"/>
      <c r="VBB16" s="723"/>
      <c r="VBC16" s="723"/>
      <c r="VBD16" s="723"/>
      <c r="VBE16" s="723"/>
      <c r="VBF16" s="723"/>
      <c r="VBG16" s="723"/>
      <c r="VBH16" s="723"/>
      <c r="VBI16" s="723"/>
      <c r="VBJ16" s="723"/>
      <c r="VBK16" s="723"/>
      <c r="VBL16" s="723"/>
      <c r="VBM16" s="723"/>
      <c r="VBN16" s="723"/>
      <c r="VBO16" s="723"/>
      <c r="VBP16" s="723"/>
      <c r="VBQ16" s="723"/>
      <c r="VBR16" s="723"/>
      <c r="VBS16" s="723"/>
      <c r="VBT16" s="723"/>
      <c r="VBU16" s="723"/>
      <c r="VBV16" s="723"/>
      <c r="VBW16" s="723"/>
      <c r="VBX16" s="723"/>
      <c r="VBY16" s="723"/>
      <c r="VBZ16" s="723"/>
      <c r="VCA16" s="723"/>
      <c r="VCB16" s="723"/>
      <c r="VCC16" s="723"/>
      <c r="VCD16" s="723"/>
      <c r="VCE16" s="723"/>
      <c r="VCF16" s="723"/>
      <c r="VCG16" s="723"/>
      <c r="VCH16" s="723"/>
      <c r="VCI16" s="723"/>
      <c r="VCJ16" s="723"/>
      <c r="VCK16" s="723"/>
      <c r="VCL16" s="723"/>
      <c r="VCM16" s="723"/>
      <c r="VCN16" s="723"/>
      <c r="VCO16" s="723"/>
      <c r="VCP16" s="723"/>
      <c r="VCQ16" s="723"/>
      <c r="VCR16" s="723"/>
      <c r="VCS16" s="723"/>
      <c r="VCT16" s="723"/>
      <c r="VCU16" s="723"/>
      <c r="VCV16" s="723"/>
      <c r="VCW16" s="723"/>
      <c r="VCX16" s="723"/>
      <c r="VCY16" s="723"/>
      <c r="VCZ16" s="723"/>
      <c r="VDA16" s="723"/>
      <c r="VDB16" s="723"/>
      <c r="VDC16" s="723"/>
      <c r="VDD16" s="723"/>
      <c r="VDE16" s="723"/>
      <c r="VDF16" s="723"/>
      <c r="VDG16" s="723"/>
      <c r="VDH16" s="723"/>
      <c r="VDI16" s="723"/>
      <c r="VDJ16" s="723"/>
      <c r="VDK16" s="723"/>
      <c r="VDL16" s="723"/>
      <c r="VDM16" s="723"/>
      <c r="VDN16" s="723"/>
      <c r="VDO16" s="723"/>
      <c r="VDP16" s="723"/>
      <c r="VDQ16" s="723"/>
      <c r="VDR16" s="723"/>
      <c r="VDS16" s="723"/>
      <c r="VDT16" s="723"/>
      <c r="VDU16" s="723"/>
      <c r="VDV16" s="723"/>
      <c r="VDW16" s="723"/>
      <c r="VDX16" s="723"/>
      <c r="VDY16" s="723"/>
      <c r="VDZ16" s="723"/>
      <c r="VEA16" s="723"/>
      <c r="VEB16" s="723"/>
      <c r="VEC16" s="723"/>
      <c r="VED16" s="723"/>
      <c r="VEE16" s="723"/>
      <c r="VEF16" s="723"/>
      <c r="VEG16" s="723"/>
      <c r="VEH16" s="723"/>
      <c r="VEI16" s="723"/>
      <c r="VEJ16" s="723"/>
      <c r="VEK16" s="723"/>
      <c r="VEL16" s="723"/>
      <c r="VEM16" s="723"/>
      <c r="VEN16" s="723"/>
      <c r="VEO16" s="723"/>
      <c r="VEP16" s="723"/>
      <c r="VEQ16" s="723"/>
      <c r="VER16" s="723"/>
      <c r="VES16" s="723"/>
      <c r="VET16" s="723"/>
      <c r="VEU16" s="723"/>
      <c r="VEV16" s="723"/>
      <c r="VEW16" s="723"/>
      <c r="VEX16" s="723"/>
      <c r="VEY16" s="723"/>
      <c r="VEZ16" s="723"/>
      <c r="VFA16" s="723"/>
      <c r="VFB16" s="723"/>
      <c r="VFC16" s="723"/>
      <c r="VFD16" s="723"/>
      <c r="VFE16" s="723"/>
      <c r="VFF16" s="723"/>
      <c r="VFG16" s="723"/>
      <c r="VFH16" s="723"/>
      <c r="VFI16" s="723"/>
      <c r="VFJ16" s="723"/>
      <c r="VFK16" s="723"/>
      <c r="VFL16" s="723"/>
      <c r="VFM16" s="723"/>
      <c r="VFN16" s="723"/>
      <c r="VFO16" s="723"/>
      <c r="VFP16" s="723"/>
      <c r="VFQ16" s="723"/>
      <c r="VFR16" s="723"/>
      <c r="VFS16" s="723"/>
      <c r="VFT16" s="723"/>
      <c r="VFU16" s="723"/>
      <c r="VFV16" s="723"/>
      <c r="VFW16" s="723"/>
      <c r="VFX16" s="723"/>
      <c r="VFY16" s="723"/>
      <c r="VFZ16" s="723"/>
      <c r="VGA16" s="723"/>
      <c r="VGB16" s="723"/>
      <c r="VGC16" s="723"/>
      <c r="VGD16" s="723"/>
      <c r="VGE16" s="723"/>
      <c r="VGF16" s="723"/>
      <c r="VGG16" s="723"/>
      <c r="VGH16" s="723"/>
      <c r="VGI16" s="723"/>
      <c r="VGJ16" s="723"/>
      <c r="VGK16" s="723"/>
      <c r="VGL16" s="723"/>
      <c r="VGM16" s="723"/>
      <c r="VGN16" s="723"/>
      <c r="VGO16" s="723"/>
      <c r="VGP16" s="723"/>
      <c r="VGQ16" s="723"/>
      <c r="VGR16" s="723"/>
      <c r="VGS16" s="723"/>
      <c r="VGT16" s="723"/>
      <c r="VGU16" s="723"/>
      <c r="VGV16" s="723"/>
      <c r="VGW16" s="723"/>
      <c r="VGX16" s="723"/>
      <c r="VGY16" s="723"/>
      <c r="VGZ16" s="723"/>
      <c r="VHA16" s="723"/>
      <c r="VHB16" s="723"/>
      <c r="VHC16" s="723"/>
      <c r="VHD16" s="723"/>
      <c r="VHE16" s="723"/>
      <c r="VHF16" s="723"/>
      <c r="VHG16" s="723"/>
      <c r="VHH16" s="723"/>
      <c r="VHI16" s="723"/>
      <c r="VHJ16" s="723"/>
      <c r="VHK16" s="723"/>
      <c r="VHL16" s="723"/>
      <c r="VHM16" s="723"/>
      <c r="VHN16" s="723"/>
      <c r="VHO16" s="723"/>
      <c r="VHP16" s="723"/>
      <c r="VHQ16" s="723"/>
      <c r="VHR16" s="723"/>
      <c r="VHS16" s="723"/>
      <c r="VHT16" s="723"/>
      <c r="VHU16" s="723"/>
      <c r="VHV16" s="723"/>
      <c r="VHW16" s="723"/>
      <c r="VHX16" s="723"/>
      <c r="VHY16" s="723"/>
      <c r="VHZ16" s="723"/>
      <c r="VIA16" s="723"/>
      <c r="VIB16" s="723"/>
      <c r="VIC16" s="723"/>
      <c r="VID16" s="723"/>
      <c r="VIE16" s="723"/>
      <c r="VIF16" s="723"/>
      <c r="VIG16" s="723"/>
      <c r="VIH16" s="723"/>
      <c r="VII16" s="723"/>
      <c r="VIJ16" s="723"/>
      <c r="VIK16" s="723"/>
      <c r="VIL16" s="723"/>
      <c r="VIM16" s="723"/>
      <c r="VIN16" s="723"/>
      <c r="VIO16" s="723"/>
      <c r="VIP16" s="723"/>
      <c r="VIQ16" s="723"/>
      <c r="VIR16" s="723"/>
      <c r="VIS16" s="723"/>
      <c r="VIT16" s="723"/>
      <c r="VIU16" s="723"/>
      <c r="VIV16" s="723"/>
      <c r="VIW16" s="723"/>
      <c r="VIX16" s="723"/>
      <c r="VIY16" s="723"/>
      <c r="VIZ16" s="723"/>
      <c r="VJA16" s="723"/>
      <c r="VJB16" s="723"/>
      <c r="VJC16" s="723"/>
      <c r="VJD16" s="723"/>
      <c r="VJE16" s="723"/>
      <c r="VJF16" s="723"/>
      <c r="VJG16" s="723"/>
      <c r="VJH16" s="723"/>
      <c r="VJI16" s="723"/>
      <c r="VJJ16" s="723"/>
      <c r="VJK16" s="723"/>
      <c r="VJL16" s="723"/>
      <c r="VJM16" s="723"/>
      <c r="VJN16" s="723"/>
      <c r="VJO16" s="723"/>
      <c r="VJP16" s="723"/>
      <c r="VJQ16" s="723"/>
      <c r="VJR16" s="723"/>
      <c r="VJS16" s="723"/>
      <c r="VJT16" s="723"/>
      <c r="VJU16" s="723"/>
      <c r="VJV16" s="723"/>
      <c r="VJW16" s="723"/>
      <c r="VJX16" s="723"/>
      <c r="VJY16" s="723"/>
      <c r="VJZ16" s="723"/>
      <c r="VKA16" s="723"/>
      <c r="VKB16" s="723"/>
      <c r="VKC16" s="723"/>
      <c r="VKD16" s="723"/>
      <c r="VKE16" s="723"/>
      <c r="VKF16" s="723"/>
      <c r="VKG16" s="723"/>
      <c r="VKH16" s="723"/>
      <c r="VKI16" s="723"/>
      <c r="VKJ16" s="723"/>
      <c r="VKK16" s="723"/>
      <c r="VKL16" s="723"/>
      <c r="VKM16" s="723"/>
      <c r="VKN16" s="723"/>
      <c r="VKO16" s="723"/>
      <c r="VKP16" s="723"/>
      <c r="VKQ16" s="723"/>
      <c r="VKR16" s="723"/>
      <c r="VKS16" s="723"/>
      <c r="VKT16" s="723"/>
      <c r="VKU16" s="723"/>
      <c r="VKV16" s="723"/>
      <c r="VKW16" s="723"/>
      <c r="VKX16" s="723"/>
      <c r="VKY16" s="723"/>
      <c r="VKZ16" s="723"/>
      <c r="VLA16" s="723"/>
      <c r="VLB16" s="723"/>
      <c r="VLC16" s="723"/>
      <c r="VLD16" s="723"/>
      <c r="VLE16" s="723"/>
      <c r="VLF16" s="723"/>
      <c r="VLG16" s="723"/>
      <c r="VLH16" s="723"/>
      <c r="VLI16" s="723"/>
      <c r="VLJ16" s="723"/>
      <c r="VLK16" s="723"/>
      <c r="VLL16" s="723"/>
      <c r="VLM16" s="723"/>
      <c r="VLN16" s="723"/>
      <c r="VLO16" s="723"/>
      <c r="VLP16" s="723"/>
      <c r="VLQ16" s="723"/>
      <c r="VLR16" s="723"/>
      <c r="VLS16" s="723"/>
      <c r="VLT16" s="723"/>
      <c r="VLU16" s="723"/>
      <c r="VLV16" s="723"/>
      <c r="VLW16" s="723"/>
      <c r="VLX16" s="723"/>
      <c r="VLY16" s="723"/>
      <c r="VLZ16" s="723"/>
      <c r="VMA16" s="723"/>
      <c r="VMB16" s="723"/>
      <c r="VMC16" s="723"/>
      <c r="VMD16" s="723"/>
      <c r="VME16" s="723"/>
      <c r="VMF16" s="723"/>
      <c r="VMG16" s="723"/>
      <c r="VMH16" s="723"/>
      <c r="VMI16" s="723"/>
      <c r="VMJ16" s="723"/>
      <c r="VMK16" s="723"/>
      <c r="VML16" s="723"/>
      <c r="VMM16" s="723"/>
      <c r="VMN16" s="723"/>
      <c r="VMO16" s="723"/>
      <c r="VMP16" s="723"/>
      <c r="VMQ16" s="723"/>
      <c r="VMR16" s="723"/>
      <c r="VMS16" s="723"/>
      <c r="VMT16" s="723"/>
      <c r="VMU16" s="723"/>
      <c r="VMV16" s="723"/>
      <c r="VMW16" s="723"/>
      <c r="VMX16" s="723"/>
      <c r="VMY16" s="723"/>
      <c r="VMZ16" s="723"/>
      <c r="VNA16" s="723"/>
      <c r="VNB16" s="723"/>
      <c r="VNC16" s="723"/>
      <c r="VND16" s="723"/>
      <c r="VNE16" s="723"/>
      <c r="VNF16" s="723"/>
      <c r="VNG16" s="723"/>
      <c r="VNH16" s="723"/>
      <c r="VNI16" s="723"/>
      <c r="VNJ16" s="723"/>
      <c r="VNK16" s="723"/>
      <c r="VNL16" s="723"/>
      <c r="VNM16" s="723"/>
      <c r="VNN16" s="723"/>
      <c r="VNO16" s="723"/>
      <c r="VNP16" s="723"/>
      <c r="VNQ16" s="723"/>
      <c r="VNR16" s="723"/>
      <c r="VNS16" s="723"/>
      <c r="VNT16" s="723"/>
      <c r="VNU16" s="723"/>
      <c r="VNV16" s="723"/>
      <c r="VNW16" s="723"/>
      <c r="VNX16" s="723"/>
      <c r="VNY16" s="723"/>
      <c r="VNZ16" s="723"/>
      <c r="VOA16" s="723"/>
      <c r="VOB16" s="723"/>
      <c r="VOC16" s="723"/>
      <c r="VOD16" s="723"/>
      <c r="VOE16" s="723"/>
      <c r="VOF16" s="723"/>
      <c r="VOG16" s="723"/>
      <c r="VOH16" s="723"/>
      <c r="VOI16" s="723"/>
      <c r="VOJ16" s="723"/>
      <c r="VOK16" s="723"/>
      <c r="VOL16" s="723"/>
      <c r="VOM16" s="723"/>
      <c r="VON16" s="723"/>
      <c r="VOO16" s="723"/>
      <c r="VOP16" s="723"/>
      <c r="VOQ16" s="723"/>
      <c r="VOR16" s="723"/>
      <c r="VOS16" s="723"/>
      <c r="VOT16" s="723"/>
      <c r="VOU16" s="723"/>
      <c r="VOV16" s="723"/>
      <c r="VOW16" s="723"/>
      <c r="VOX16" s="723"/>
      <c r="VOY16" s="723"/>
      <c r="VOZ16" s="723"/>
      <c r="VPA16" s="723"/>
      <c r="VPB16" s="723"/>
      <c r="VPC16" s="723"/>
      <c r="VPD16" s="723"/>
      <c r="VPE16" s="723"/>
      <c r="VPF16" s="723"/>
      <c r="VPG16" s="723"/>
      <c r="VPH16" s="723"/>
      <c r="VPI16" s="723"/>
      <c r="VPJ16" s="723"/>
      <c r="VPK16" s="723"/>
      <c r="VPL16" s="723"/>
      <c r="VPM16" s="723"/>
      <c r="VPN16" s="723"/>
      <c r="VPO16" s="723"/>
      <c r="VPP16" s="723"/>
      <c r="VPQ16" s="723"/>
      <c r="VPR16" s="723"/>
      <c r="VPS16" s="723"/>
      <c r="VPT16" s="723"/>
      <c r="VPU16" s="723"/>
      <c r="VPV16" s="723"/>
      <c r="VPW16" s="723"/>
      <c r="VPX16" s="723"/>
      <c r="VPY16" s="723"/>
      <c r="VPZ16" s="723"/>
      <c r="VQA16" s="723"/>
      <c r="VQB16" s="723"/>
      <c r="VQC16" s="723"/>
      <c r="VQD16" s="723"/>
      <c r="VQE16" s="723"/>
      <c r="VQF16" s="723"/>
      <c r="VQG16" s="723"/>
      <c r="VQH16" s="723"/>
      <c r="VQI16" s="723"/>
      <c r="VQJ16" s="723"/>
      <c r="VQK16" s="723"/>
      <c r="VQL16" s="723"/>
      <c r="VQM16" s="723"/>
      <c r="VQN16" s="723"/>
      <c r="VQO16" s="723"/>
      <c r="VQP16" s="723"/>
      <c r="VQQ16" s="723"/>
      <c r="VQR16" s="723"/>
      <c r="VQS16" s="723"/>
      <c r="VQT16" s="723"/>
      <c r="VQU16" s="723"/>
      <c r="VQV16" s="723"/>
      <c r="VQW16" s="723"/>
      <c r="VQX16" s="723"/>
      <c r="VQY16" s="723"/>
      <c r="VQZ16" s="723"/>
      <c r="VRA16" s="723"/>
      <c r="VRB16" s="723"/>
      <c r="VRC16" s="723"/>
      <c r="VRD16" s="723"/>
      <c r="VRE16" s="723"/>
      <c r="VRF16" s="723"/>
      <c r="VRG16" s="723"/>
      <c r="VRH16" s="723"/>
      <c r="VRI16" s="723"/>
      <c r="VRJ16" s="723"/>
      <c r="VRK16" s="723"/>
      <c r="VRL16" s="723"/>
      <c r="VRM16" s="723"/>
      <c r="VRN16" s="723"/>
      <c r="VRO16" s="723"/>
      <c r="VRP16" s="723"/>
      <c r="VRQ16" s="723"/>
      <c r="VRR16" s="723"/>
      <c r="VRS16" s="723"/>
      <c r="VRT16" s="723"/>
      <c r="VRU16" s="723"/>
      <c r="VRV16" s="723"/>
      <c r="VRW16" s="723"/>
      <c r="VRX16" s="723"/>
      <c r="VRY16" s="723"/>
      <c r="VRZ16" s="723"/>
      <c r="VSA16" s="723"/>
      <c r="VSB16" s="723"/>
      <c r="VSC16" s="723"/>
      <c r="VSD16" s="723"/>
      <c r="VSE16" s="723"/>
      <c r="VSF16" s="723"/>
      <c r="VSG16" s="723"/>
      <c r="VSH16" s="723"/>
      <c r="VSI16" s="723"/>
      <c r="VSJ16" s="723"/>
      <c r="VSK16" s="723"/>
      <c r="VSL16" s="723"/>
      <c r="VSM16" s="723"/>
      <c r="VSN16" s="723"/>
      <c r="VSO16" s="723"/>
      <c r="VSP16" s="723"/>
      <c r="VSQ16" s="723"/>
      <c r="VSR16" s="723"/>
      <c r="VSS16" s="723"/>
      <c r="VST16" s="723"/>
      <c r="VSU16" s="723"/>
      <c r="VSV16" s="723"/>
      <c r="VSW16" s="723"/>
      <c r="VSX16" s="723"/>
      <c r="VSY16" s="723"/>
      <c r="VSZ16" s="723"/>
      <c r="VTA16" s="723"/>
      <c r="VTB16" s="723"/>
      <c r="VTC16" s="723"/>
      <c r="VTD16" s="723"/>
      <c r="VTE16" s="723"/>
      <c r="VTF16" s="723"/>
      <c r="VTG16" s="723"/>
      <c r="VTH16" s="723"/>
      <c r="VTI16" s="723"/>
      <c r="VTJ16" s="723"/>
      <c r="VTK16" s="723"/>
      <c r="VTL16" s="723"/>
      <c r="VTM16" s="723"/>
      <c r="VTN16" s="723"/>
      <c r="VTO16" s="723"/>
      <c r="VTP16" s="723"/>
      <c r="VTQ16" s="723"/>
      <c r="VTR16" s="723"/>
      <c r="VTS16" s="723"/>
      <c r="VTT16" s="723"/>
      <c r="VTU16" s="723"/>
      <c r="VTV16" s="723"/>
      <c r="VTW16" s="723"/>
      <c r="VTX16" s="723"/>
      <c r="VTY16" s="723"/>
      <c r="VTZ16" s="723"/>
      <c r="VUA16" s="723"/>
      <c r="VUB16" s="723"/>
      <c r="VUC16" s="723"/>
      <c r="VUD16" s="723"/>
      <c r="VUE16" s="723"/>
      <c r="VUF16" s="723"/>
      <c r="VUG16" s="723"/>
      <c r="VUH16" s="723"/>
      <c r="VUI16" s="723"/>
      <c r="VUJ16" s="723"/>
      <c r="VUK16" s="723"/>
      <c r="VUL16" s="723"/>
      <c r="VUM16" s="723"/>
      <c r="VUN16" s="723"/>
      <c r="VUO16" s="723"/>
      <c r="VUP16" s="723"/>
      <c r="VUQ16" s="723"/>
      <c r="VUR16" s="723"/>
      <c r="VUS16" s="723"/>
      <c r="VUT16" s="723"/>
      <c r="VUU16" s="723"/>
      <c r="VUV16" s="723"/>
      <c r="VUW16" s="723"/>
      <c r="VUX16" s="723"/>
      <c r="VUY16" s="723"/>
      <c r="VUZ16" s="723"/>
      <c r="VVA16" s="723"/>
      <c r="VVB16" s="723"/>
      <c r="VVC16" s="723"/>
      <c r="VVD16" s="723"/>
      <c r="VVE16" s="723"/>
      <c r="VVF16" s="723"/>
      <c r="VVG16" s="723"/>
      <c r="VVH16" s="723"/>
      <c r="VVI16" s="723"/>
      <c r="VVJ16" s="723"/>
      <c r="VVK16" s="723"/>
      <c r="VVL16" s="723"/>
      <c r="VVM16" s="723"/>
      <c r="VVN16" s="723"/>
      <c r="VVO16" s="723"/>
      <c r="VVP16" s="723"/>
      <c r="VVQ16" s="723"/>
      <c r="VVR16" s="723"/>
      <c r="VVS16" s="723"/>
      <c r="VVT16" s="723"/>
      <c r="VVU16" s="723"/>
      <c r="VVV16" s="723"/>
      <c r="VVW16" s="723"/>
      <c r="VVX16" s="723"/>
      <c r="VVY16" s="723"/>
      <c r="VVZ16" s="723"/>
      <c r="VWA16" s="723"/>
      <c r="VWB16" s="723"/>
      <c r="VWC16" s="723"/>
      <c r="VWD16" s="723"/>
      <c r="VWE16" s="723"/>
      <c r="VWF16" s="723"/>
      <c r="VWG16" s="723"/>
      <c r="VWH16" s="723"/>
      <c r="VWI16" s="723"/>
      <c r="VWJ16" s="723"/>
      <c r="VWK16" s="723"/>
      <c r="VWL16" s="723"/>
      <c r="VWM16" s="723"/>
      <c r="VWN16" s="723"/>
      <c r="VWO16" s="723"/>
      <c r="VWP16" s="723"/>
      <c r="VWQ16" s="723"/>
      <c r="VWR16" s="723"/>
      <c r="VWS16" s="723"/>
      <c r="VWT16" s="723"/>
      <c r="VWU16" s="723"/>
      <c r="VWV16" s="723"/>
      <c r="VWW16" s="723"/>
      <c r="VWX16" s="723"/>
      <c r="VWY16" s="723"/>
      <c r="VWZ16" s="723"/>
      <c r="VXA16" s="723"/>
      <c r="VXB16" s="723"/>
      <c r="VXC16" s="723"/>
      <c r="VXD16" s="723"/>
      <c r="VXE16" s="723"/>
      <c r="VXF16" s="723"/>
      <c r="VXG16" s="723"/>
      <c r="VXH16" s="723"/>
      <c r="VXI16" s="723"/>
      <c r="VXJ16" s="723"/>
      <c r="VXK16" s="723"/>
      <c r="VXL16" s="723"/>
      <c r="VXM16" s="723"/>
      <c r="VXN16" s="723"/>
      <c r="VXO16" s="723"/>
      <c r="VXP16" s="723"/>
      <c r="VXQ16" s="723"/>
      <c r="VXR16" s="723"/>
      <c r="VXS16" s="723"/>
      <c r="VXT16" s="723"/>
      <c r="VXU16" s="723"/>
      <c r="VXV16" s="723"/>
      <c r="VXW16" s="723"/>
      <c r="VXX16" s="723"/>
      <c r="VXY16" s="723"/>
      <c r="VXZ16" s="723"/>
      <c r="VYA16" s="723"/>
      <c r="VYB16" s="723"/>
      <c r="VYC16" s="723"/>
      <c r="VYD16" s="723"/>
      <c r="VYE16" s="723"/>
      <c r="VYF16" s="723"/>
      <c r="VYG16" s="723"/>
      <c r="VYH16" s="723"/>
      <c r="VYI16" s="723"/>
      <c r="VYJ16" s="723"/>
      <c r="VYK16" s="723"/>
      <c r="VYL16" s="723"/>
      <c r="VYM16" s="723"/>
      <c r="VYN16" s="723"/>
      <c r="VYO16" s="723"/>
      <c r="VYP16" s="723"/>
      <c r="VYQ16" s="723"/>
      <c r="VYR16" s="723"/>
      <c r="VYS16" s="723"/>
      <c r="VYT16" s="723"/>
      <c r="VYU16" s="723"/>
      <c r="VYV16" s="723"/>
      <c r="VYW16" s="723"/>
      <c r="VYX16" s="723"/>
      <c r="VYY16" s="723"/>
      <c r="VYZ16" s="723"/>
      <c r="VZA16" s="723"/>
      <c r="VZB16" s="723"/>
      <c r="VZC16" s="723"/>
      <c r="VZD16" s="723"/>
      <c r="VZE16" s="723"/>
      <c r="VZF16" s="723"/>
      <c r="VZG16" s="723"/>
      <c r="VZH16" s="723"/>
      <c r="VZI16" s="723"/>
      <c r="VZJ16" s="723"/>
      <c r="VZK16" s="723"/>
      <c r="VZL16" s="723"/>
      <c r="VZM16" s="723"/>
      <c r="VZN16" s="723"/>
      <c r="VZO16" s="723"/>
      <c r="VZP16" s="723"/>
      <c r="VZQ16" s="723"/>
      <c r="VZR16" s="723"/>
      <c r="VZS16" s="723"/>
      <c r="VZT16" s="723"/>
      <c r="VZU16" s="723"/>
      <c r="VZV16" s="723"/>
      <c r="VZW16" s="723"/>
      <c r="VZX16" s="723"/>
      <c r="VZY16" s="723"/>
      <c r="VZZ16" s="723"/>
      <c r="WAA16" s="723"/>
      <c r="WAB16" s="723"/>
      <c r="WAC16" s="723"/>
      <c r="WAD16" s="723"/>
      <c r="WAE16" s="723"/>
      <c r="WAF16" s="723"/>
      <c r="WAG16" s="723"/>
      <c r="WAH16" s="723"/>
      <c r="WAI16" s="723"/>
      <c r="WAJ16" s="723"/>
      <c r="WAK16" s="723"/>
      <c r="WAL16" s="723"/>
      <c r="WAM16" s="723"/>
      <c r="WAN16" s="723"/>
      <c r="WAO16" s="723"/>
      <c r="WAP16" s="723"/>
      <c r="WAQ16" s="723"/>
      <c r="WAR16" s="723"/>
      <c r="WAS16" s="723"/>
      <c r="WAT16" s="723"/>
      <c r="WAU16" s="723"/>
      <c r="WAV16" s="723"/>
      <c r="WAW16" s="723"/>
      <c r="WAX16" s="723"/>
      <c r="WAY16" s="723"/>
      <c r="WAZ16" s="723"/>
      <c r="WBA16" s="723"/>
      <c r="WBB16" s="723"/>
      <c r="WBC16" s="723"/>
      <c r="WBD16" s="723"/>
      <c r="WBE16" s="723"/>
      <c r="WBF16" s="723"/>
      <c r="WBG16" s="723"/>
      <c r="WBH16" s="723"/>
      <c r="WBI16" s="723"/>
      <c r="WBJ16" s="723"/>
      <c r="WBK16" s="723"/>
      <c r="WBL16" s="723"/>
      <c r="WBM16" s="723"/>
      <c r="WBN16" s="723"/>
      <c r="WBO16" s="723"/>
      <c r="WBP16" s="723"/>
      <c r="WBQ16" s="723"/>
      <c r="WBR16" s="723"/>
      <c r="WBS16" s="723"/>
      <c r="WBT16" s="723"/>
      <c r="WBU16" s="723"/>
      <c r="WBV16" s="723"/>
      <c r="WBW16" s="723"/>
      <c r="WBX16" s="723"/>
      <c r="WBY16" s="723"/>
      <c r="WBZ16" s="723"/>
      <c r="WCA16" s="723"/>
      <c r="WCB16" s="723"/>
      <c r="WCC16" s="723"/>
      <c r="WCD16" s="723"/>
      <c r="WCE16" s="723"/>
      <c r="WCF16" s="723"/>
      <c r="WCG16" s="723"/>
      <c r="WCH16" s="723"/>
      <c r="WCI16" s="723"/>
      <c r="WCJ16" s="723"/>
      <c r="WCK16" s="723"/>
      <c r="WCL16" s="723"/>
      <c r="WCM16" s="723"/>
      <c r="WCN16" s="723"/>
      <c r="WCO16" s="723"/>
      <c r="WCP16" s="723"/>
      <c r="WCQ16" s="723"/>
      <c r="WCR16" s="723"/>
      <c r="WCS16" s="723"/>
      <c r="WCT16" s="723"/>
      <c r="WCU16" s="723"/>
      <c r="WCV16" s="723"/>
      <c r="WCW16" s="723"/>
      <c r="WCX16" s="723"/>
      <c r="WCY16" s="723"/>
      <c r="WCZ16" s="723"/>
      <c r="WDA16" s="723"/>
      <c r="WDB16" s="723"/>
      <c r="WDC16" s="723"/>
      <c r="WDD16" s="723"/>
      <c r="WDE16" s="723"/>
      <c r="WDF16" s="723"/>
      <c r="WDG16" s="723"/>
      <c r="WDH16" s="723"/>
      <c r="WDI16" s="723"/>
      <c r="WDJ16" s="723"/>
      <c r="WDK16" s="723"/>
      <c r="WDL16" s="723"/>
      <c r="WDM16" s="723"/>
      <c r="WDN16" s="723"/>
      <c r="WDO16" s="723"/>
      <c r="WDP16" s="723"/>
      <c r="WDQ16" s="723"/>
      <c r="WDR16" s="723"/>
      <c r="WDS16" s="723"/>
      <c r="WDT16" s="723"/>
      <c r="WDU16" s="723"/>
      <c r="WDV16" s="723"/>
      <c r="WDW16" s="723"/>
      <c r="WDX16" s="723"/>
      <c r="WDY16" s="723"/>
      <c r="WDZ16" s="723"/>
      <c r="WEA16" s="723"/>
      <c r="WEB16" s="723"/>
      <c r="WEC16" s="723"/>
      <c r="WED16" s="723"/>
      <c r="WEE16" s="723"/>
      <c r="WEF16" s="723"/>
      <c r="WEG16" s="723"/>
      <c r="WEH16" s="723"/>
      <c r="WEI16" s="723"/>
      <c r="WEJ16" s="723"/>
      <c r="WEK16" s="723"/>
      <c r="WEL16" s="723"/>
      <c r="WEM16" s="723"/>
      <c r="WEN16" s="723"/>
      <c r="WEO16" s="723"/>
      <c r="WEP16" s="723"/>
      <c r="WEQ16" s="723"/>
      <c r="WER16" s="723"/>
      <c r="WES16" s="723"/>
      <c r="WET16" s="723"/>
      <c r="WEU16" s="723"/>
      <c r="WEV16" s="723"/>
      <c r="WEW16" s="723"/>
      <c r="WEX16" s="723"/>
      <c r="WEY16" s="723"/>
      <c r="WEZ16" s="723"/>
      <c r="WFA16" s="723"/>
      <c r="WFB16" s="723"/>
      <c r="WFC16" s="723"/>
      <c r="WFD16" s="723"/>
      <c r="WFE16" s="723"/>
      <c r="WFF16" s="723"/>
      <c r="WFG16" s="723"/>
      <c r="WFH16" s="723"/>
      <c r="WFI16" s="723"/>
      <c r="WFJ16" s="723"/>
      <c r="WFK16" s="723"/>
      <c r="WFL16" s="723"/>
      <c r="WFM16" s="723"/>
      <c r="WFN16" s="723"/>
      <c r="WFO16" s="723"/>
      <c r="WFP16" s="723"/>
      <c r="WFQ16" s="723"/>
      <c r="WFR16" s="723"/>
      <c r="WFS16" s="723"/>
      <c r="WFT16" s="723"/>
      <c r="WFU16" s="723"/>
      <c r="WFV16" s="723"/>
      <c r="WFW16" s="723"/>
      <c r="WFX16" s="723"/>
      <c r="WFY16" s="723"/>
      <c r="WFZ16" s="723"/>
      <c r="WGA16" s="723"/>
      <c r="WGB16" s="723"/>
      <c r="WGC16" s="723"/>
      <c r="WGD16" s="723"/>
      <c r="WGE16" s="723"/>
      <c r="WGF16" s="723"/>
      <c r="WGG16" s="723"/>
      <c r="WGH16" s="723"/>
      <c r="WGI16" s="723"/>
      <c r="WGJ16" s="723"/>
      <c r="WGK16" s="723"/>
      <c r="WGL16" s="723"/>
      <c r="WGM16" s="723"/>
      <c r="WGN16" s="723"/>
      <c r="WGO16" s="723"/>
      <c r="WGP16" s="723"/>
      <c r="WGQ16" s="723"/>
      <c r="WGR16" s="723"/>
      <c r="WGS16" s="723"/>
      <c r="WGT16" s="723"/>
      <c r="WGU16" s="723"/>
      <c r="WGV16" s="723"/>
      <c r="WGW16" s="723"/>
      <c r="WGX16" s="723"/>
      <c r="WGY16" s="723"/>
      <c r="WGZ16" s="723"/>
      <c r="WHA16" s="723"/>
      <c r="WHB16" s="723"/>
      <c r="WHC16" s="723"/>
      <c r="WHD16" s="723"/>
      <c r="WHE16" s="723"/>
      <c r="WHF16" s="723"/>
      <c r="WHG16" s="723"/>
      <c r="WHH16" s="723"/>
      <c r="WHI16" s="723"/>
      <c r="WHJ16" s="723"/>
      <c r="WHK16" s="723"/>
      <c r="WHL16" s="723"/>
      <c r="WHM16" s="723"/>
      <c r="WHN16" s="723"/>
      <c r="WHO16" s="723"/>
      <c r="WHP16" s="723"/>
      <c r="WHQ16" s="723"/>
      <c r="WHR16" s="723"/>
      <c r="WHS16" s="723"/>
      <c r="WHT16" s="723"/>
      <c r="WHU16" s="723"/>
      <c r="WHV16" s="723"/>
      <c r="WHW16" s="723"/>
      <c r="WHX16" s="723"/>
      <c r="WHY16" s="723"/>
      <c r="WHZ16" s="723"/>
      <c r="WIA16" s="723"/>
      <c r="WIB16" s="723"/>
      <c r="WIC16" s="723"/>
      <c r="WID16" s="723"/>
      <c r="WIE16" s="723"/>
      <c r="WIF16" s="723"/>
      <c r="WIG16" s="723"/>
      <c r="WIH16" s="723"/>
      <c r="WII16" s="723"/>
      <c r="WIJ16" s="723"/>
      <c r="WIK16" s="723"/>
      <c r="WIL16" s="723"/>
      <c r="WIM16" s="723"/>
      <c r="WIN16" s="723"/>
      <c r="WIO16" s="723"/>
      <c r="WIP16" s="723"/>
      <c r="WIQ16" s="723"/>
      <c r="WIR16" s="723"/>
      <c r="WIS16" s="723"/>
      <c r="WIT16" s="723"/>
      <c r="WIU16" s="723"/>
      <c r="WIV16" s="723"/>
      <c r="WIW16" s="723"/>
      <c r="WIX16" s="723"/>
      <c r="WIY16" s="723"/>
      <c r="WIZ16" s="723"/>
      <c r="WJA16" s="723"/>
      <c r="WJB16" s="723"/>
      <c r="WJC16" s="723"/>
      <c r="WJD16" s="723"/>
      <c r="WJE16" s="723"/>
      <c r="WJF16" s="723"/>
      <c r="WJG16" s="723"/>
      <c r="WJH16" s="723"/>
      <c r="WJI16" s="723"/>
      <c r="WJJ16" s="723"/>
      <c r="WJK16" s="723"/>
      <c r="WJL16" s="723"/>
      <c r="WJM16" s="723"/>
      <c r="WJN16" s="723"/>
      <c r="WJO16" s="723"/>
      <c r="WJP16" s="723"/>
      <c r="WJQ16" s="723"/>
      <c r="WJR16" s="723"/>
      <c r="WJS16" s="723"/>
      <c r="WJT16" s="723"/>
      <c r="WJU16" s="723"/>
      <c r="WJV16" s="723"/>
      <c r="WJW16" s="723"/>
      <c r="WJX16" s="723"/>
      <c r="WJY16" s="723"/>
      <c r="WJZ16" s="723"/>
      <c r="WKA16" s="723"/>
      <c r="WKB16" s="723"/>
      <c r="WKC16" s="723"/>
      <c r="WKD16" s="723"/>
      <c r="WKE16" s="723"/>
      <c r="WKF16" s="723"/>
      <c r="WKG16" s="723"/>
      <c r="WKH16" s="723"/>
      <c r="WKI16" s="723"/>
      <c r="WKJ16" s="723"/>
      <c r="WKK16" s="723"/>
      <c r="WKL16" s="723"/>
      <c r="WKM16" s="723"/>
      <c r="WKN16" s="723"/>
      <c r="WKO16" s="723"/>
      <c r="WKP16" s="723"/>
      <c r="WKQ16" s="723"/>
      <c r="WKR16" s="723"/>
      <c r="WKS16" s="723"/>
      <c r="WKT16" s="723"/>
      <c r="WKU16" s="723"/>
      <c r="WKV16" s="723"/>
      <c r="WKW16" s="723"/>
      <c r="WKX16" s="723"/>
      <c r="WKY16" s="723"/>
      <c r="WKZ16" s="723"/>
      <c r="WLA16" s="723"/>
      <c r="WLB16" s="723"/>
      <c r="WLC16" s="723"/>
      <c r="WLD16" s="723"/>
      <c r="WLE16" s="723"/>
      <c r="WLF16" s="723"/>
      <c r="WLG16" s="723"/>
      <c r="WLH16" s="723"/>
      <c r="WLI16" s="723"/>
      <c r="WLJ16" s="723"/>
      <c r="WLK16" s="723"/>
      <c r="WLL16" s="723"/>
      <c r="WLM16" s="723"/>
      <c r="WLN16" s="723"/>
      <c r="WLO16" s="723"/>
      <c r="WLP16" s="723"/>
      <c r="WLQ16" s="723"/>
      <c r="WLR16" s="723"/>
      <c r="WLS16" s="723"/>
      <c r="WLT16" s="723"/>
      <c r="WLU16" s="723"/>
      <c r="WLV16" s="723"/>
      <c r="WLW16" s="723"/>
      <c r="WLX16" s="723"/>
      <c r="WLY16" s="723"/>
      <c r="WLZ16" s="723"/>
      <c r="WMA16" s="723"/>
      <c r="WMB16" s="723"/>
      <c r="WMC16" s="723"/>
      <c r="WMD16" s="723"/>
      <c r="WME16" s="723"/>
      <c r="WMF16" s="723"/>
      <c r="WMG16" s="723"/>
      <c r="WMH16" s="723"/>
      <c r="WMI16" s="723"/>
      <c r="WMJ16" s="723"/>
      <c r="WMK16" s="723"/>
      <c r="WML16" s="723"/>
      <c r="WMM16" s="723"/>
      <c r="WMN16" s="723"/>
      <c r="WMO16" s="723"/>
      <c r="WMP16" s="723"/>
      <c r="WMQ16" s="723"/>
      <c r="WMR16" s="723"/>
      <c r="WMS16" s="723"/>
      <c r="WMT16" s="723"/>
      <c r="WMU16" s="723"/>
      <c r="WMV16" s="723"/>
      <c r="WMW16" s="723"/>
      <c r="WMX16" s="723"/>
      <c r="WMY16" s="723"/>
      <c r="WMZ16" s="723"/>
      <c r="WNA16" s="723"/>
      <c r="WNB16" s="723"/>
      <c r="WNC16" s="723"/>
      <c r="WND16" s="723"/>
      <c r="WNE16" s="723"/>
      <c r="WNF16" s="723"/>
      <c r="WNG16" s="723"/>
      <c r="WNH16" s="723"/>
      <c r="WNI16" s="723"/>
      <c r="WNJ16" s="723"/>
      <c r="WNK16" s="723"/>
      <c r="WNL16" s="723"/>
      <c r="WNM16" s="723"/>
      <c r="WNN16" s="723"/>
      <c r="WNO16" s="723"/>
      <c r="WNP16" s="723"/>
      <c r="WNQ16" s="723"/>
      <c r="WNR16" s="723"/>
      <c r="WNS16" s="723"/>
      <c r="WNT16" s="723"/>
      <c r="WNU16" s="723"/>
      <c r="WNV16" s="723"/>
      <c r="WNW16" s="723"/>
      <c r="WNX16" s="723"/>
      <c r="WNY16" s="723"/>
      <c r="WNZ16" s="723"/>
      <c r="WOA16" s="723"/>
      <c r="WOB16" s="723"/>
      <c r="WOC16" s="723"/>
      <c r="WOD16" s="723"/>
      <c r="WOE16" s="723"/>
      <c r="WOF16" s="723"/>
      <c r="WOG16" s="723"/>
      <c r="WOH16" s="723"/>
      <c r="WOI16" s="723"/>
      <c r="WOJ16" s="723"/>
      <c r="WOK16" s="723"/>
      <c r="WOL16" s="723"/>
      <c r="WOM16" s="723"/>
      <c r="WON16" s="723"/>
      <c r="WOO16" s="723"/>
      <c r="WOP16" s="723"/>
      <c r="WOQ16" s="723"/>
      <c r="WOR16" s="723"/>
      <c r="WOS16" s="723"/>
      <c r="WOT16" s="723"/>
      <c r="WOU16" s="723"/>
      <c r="WOV16" s="723"/>
      <c r="WOW16" s="723"/>
      <c r="WOX16" s="723"/>
      <c r="WOY16" s="723"/>
      <c r="WOZ16" s="723"/>
      <c r="WPA16" s="723"/>
      <c r="WPB16" s="723"/>
      <c r="WPC16" s="723"/>
      <c r="WPD16" s="723"/>
      <c r="WPE16" s="723"/>
      <c r="WPF16" s="723"/>
      <c r="WPG16" s="723"/>
      <c r="WPH16" s="723"/>
      <c r="WPI16" s="723"/>
      <c r="WPJ16" s="723"/>
      <c r="WPK16" s="723"/>
      <c r="WPL16" s="723"/>
      <c r="WPM16" s="723"/>
      <c r="WPN16" s="723"/>
      <c r="WPO16" s="723"/>
      <c r="WPP16" s="723"/>
      <c r="WPQ16" s="723"/>
      <c r="WPR16" s="723"/>
      <c r="WPS16" s="723"/>
      <c r="WPT16" s="723"/>
      <c r="WPU16" s="723"/>
      <c r="WPV16" s="723"/>
      <c r="WPW16" s="723"/>
      <c r="WPX16" s="723"/>
      <c r="WPY16" s="723"/>
      <c r="WPZ16" s="723"/>
      <c r="WQA16" s="723"/>
      <c r="WQB16" s="723"/>
      <c r="WQC16" s="723"/>
      <c r="WQD16" s="723"/>
      <c r="WQE16" s="723"/>
      <c r="WQF16" s="723"/>
      <c r="WQG16" s="723"/>
      <c r="WQH16" s="723"/>
      <c r="WQI16" s="723"/>
      <c r="WQJ16" s="723"/>
      <c r="WQK16" s="723"/>
      <c r="WQL16" s="723"/>
      <c r="WQM16" s="723"/>
      <c r="WQN16" s="723"/>
      <c r="WQO16" s="723"/>
      <c r="WQP16" s="723"/>
      <c r="WQQ16" s="723"/>
      <c r="WQR16" s="723"/>
      <c r="WQS16" s="723"/>
      <c r="WQT16" s="723"/>
      <c r="WQU16" s="723"/>
      <c r="WQV16" s="723"/>
      <c r="WQW16" s="723"/>
      <c r="WQX16" s="723"/>
      <c r="WQY16" s="723"/>
      <c r="WQZ16" s="723"/>
      <c r="WRA16" s="723"/>
      <c r="WRB16" s="723"/>
      <c r="WRC16" s="723"/>
      <c r="WRD16" s="723"/>
      <c r="WRE16" s="723"/>
      <c r="WRF16" s="723"/>
      <c r="WRG16" s="723"/>
      <c r="WRH16" s="723"/>
      <c r="WRI16" s="723"/>
      <c r="WRJ16" s="723"/>
      <c r="WRK16" s="723"/>
      <c r="WRL16" s="723"/>
      <c r="WRM16" s="723"/>
      <c r="WRN16" s="723"/>
      <c r="WRO16" s="723"/>
      <c r="WRP16" s="723"/>
      <c r="WRQ16" s="723"/>
      <c r="WRR16" s="723"/>
      <c r="WRS16" s="723"/>
      <c r="WRT16" s="723"/>
      <c r="WRU16" s="723"/>
      <c r="WRV16" s="723"/>
      <c r="WRW16" s="723"/>
      <c r="WRX16" s="723"/>
      <c r="WRY16" s="723"/>
      <c r="WRZ16" s="723"/>
      <c r="WSA16" s="723"/>
      <c r="WSB16" s="723"/>
      <c r="WSC16" s="723"/>
      <c r="WSD16" s="723"/>
      <c r="WSE16" s="723"/>
      <c r="WSF16" s="723"/>
      <c r="WSG16" s="723"/>
      <c r="WSH16" s="723"/>
      <c r="WSI16" s="723"/>
      <c r="WSJ16" s="723"/>
      <c r="WSK16" s="723"/>
      <c r="WSL16" s="723"/>
      <c r="WSM16" s="723"/>
      <c r="WSN16" s="723"/>
      <c r="WSO16" s="723"/>
      <c r="WSP16" s="723"/>
      <c r="WSQ16" s="723"/>
      <c r="WSR16" s="723"/>
      <c r="WSS16" s="723"/>
      <c r="WST16" s="723"/>
      <c r="WSU16" s="723"/>
      <c r="WSV16" s="723"/>
      <c r="WSW16" s="723"/>
      <c r="WSX16" s="723"/>
      <c r="WSY16" s="723"/>
      <c r="WSZ16" s="723"/>
      <c r="WTA16" s="723"/>
      <c r="WTB16" s="723"/>
      <c r="WTC16" s="723"/>
      <c r="WTD16" s="723"/>
      <c r="WTE16" s="723"/>
      <c r="WTF16" s="723"/>
      <c r="WTG16" s="723"/>
      <c r="WTH16" s="723"/>
      <c r="WTI16" s="723"/>
      <c r="WTJ16" s="723"/>
      <c r="WTK16" s="723"/>
      <c r="WTL16" s="723"/>
      <c r="WTM16" s="723"/>
      <c r="WTN16" s="723"/>
      <c r="WTO16" s="723"/>
      <c r="WTP16" s="723"/>
      <c r="WTQ16" s="723"/>
      <c r="WTR16" s="723"/>
      <c r="WTS16" s="723"/>
      <c r="WTT16" s="723"/>
      <c r="WTU16" s="723"/>
      <c r="WTV16" s="723"/>
      <c r="WTW16" s="723"/>
      <c r="WTX16" s="723"/>
      <c r="WTY16" s="723"/>
      <c r="WTZ16" s="723"/>
      <c r="WUA16" s="723"/>
      <c r="WUB16" s="723"/>
      <c r="WUC16" s="723"/>
      <c r="WUD16" s="723"/>
      <c r="WUE16" s="723"/>
      <c r="WUF16" s="723"/>
      <c r="WUG16" s="723"/>
      <c r="WUH16" s="723"/>
      <c r="WUI16" s="723"/>
      <c r="WUJ16" s="723"/>
      <c r="WUK16" s="723"/>
      <c r="WUL16" s="723"/>
      <c r="WUM16" s="723"/>
      <c r="WUN16" s="723"/>
      <c r="WUO16" s="723"/>
      <c r="WUP16" s="723"/>
      <c r="WUQ16" s="723"/>
      <c r="WUR16" s="723"/>
      <c r="WUS16" s="723"/>
      <c r="WUT16" s="723"/>
      <c r="WUU16" s="723"/>
      <c r="WUV16" s="723"/>
      <c r="WUW16" s="723"/>
      <c r="WUX16" s="723"/>
      <c r="WUY16" s="723"/>
      <c r="WUZ16" s="723"/>
      <c r="WVA16" s="723"/>
      <c r="WVB16" s="723"/>
      <c r="WVC16" s="723"/>
      <c r="WVD16" s="723"/>
      <c r="WVE16" s="723"/>
      <c r="WVF16" s="723"/>
      <c r="WVG16" s="723"/>
      <c r="WVH16" s="723"/>
      <c r="WVI16" s="723"/>
      <c r="WVJ16" s="723"/>
      <c r="WVK16" s="723"/>
      <c r="WVL16" s="723"/>
      <c r="WVM16" s="723"/>
      <c r="WVN16" s="723"/>
      <c r="WVO16" s="723"/>
      <c r="WVP16" s="723"/>
      <c r="WVQ16" s="723"/>
      <c r="WVR16" s="723"/>
      <c r="WVS16" s="723"/>
      <c r="WVT16" s="723"/>
      <c r="WVU16" s="723"/>
      <c r="WVV16" s="723"/>
      <c r="WVW16" s="723"/>
      <c r="WVX16" s="723"/>
      <c r="WVY16" s="723"/>
      <c r="WVZ16" s="723"/>
      <c r="WWA16" s="723"/>
      <c r="WWB16" s="723"/>
      <c r="WWC16" s="723"/>
      <c r="WWD16" s="723"/>
      <c r="WWE16" s="723"/>
      <c r="WWF16" s="723"/>
      <c r="WWG16" s="723"/>
      <c r="WWH16" s="723"/>
      <c r="WWI16" s="723"/>
      <c r="WWJ16" s="723"/>
      <c r="WWK16" s="723"/>
      <c r="WWL16" s="723"/>
      <c r="WWM16" s="723"/>
      <c r="WWN16" s="723"/>
      <c r="WWO16" s="723"/>
      <c r="WWP16" s="723"/>
      <c r="WWQ16" s="723"/>
      <c r="WWR16" s="723"/>
      <c r="WWS16" s="723"/>
      <c r="WWT16" s="723"/>
      <c r="WWU16" s="723"/>
      <c r="WWV16" s="723"/>
      <c r="WWW16" s="723"/>
      <c r="WWX16" s="723"/>
      <c r="WWY16" s="723"/>
      <c r="WWZ16" s="723"/>
      <c r="WXA16" s="723"/>
      <c r="WXB16" s="723"/>
      <c r="WXC16" s="723"/>
      <c r="WXD16" s="723"/>
      <c r="WXE16" s="723"/>
      <c r="WXF16" s="723"/>
      <c r="WXG16" s="723"/>
      <c r="WXH16" s="723"/>
      <c r="WXI16" s="723"/>
      <c r="WXJ16" s="723"/>
      <c r="WXK16" s="723"/>
      <c r="WXL16" s="723"/>
      <c r="WXM16" s="723"/>
      <c r="WXN16" s="723"/>
      <c r="WXO16" s="723"/>
      <c r="WXP16" s="723"/>
      <c r="WXQ16" s="723"/>
      <c r="WXR16" s="723"/>
      <c r="WXS16" s="723"/>
      <c r="WXT16" s="723"/>
      <c r="WXU16" s="723"/>
      <c r="WXV16" s="723"/>
      <c r="WXW16" s="723"/>
      <c r="WXX16" s="723"/>
      <c r="WXY16" s="723"/>
      <c r="WXZ16" s="723"/>
      <c r="WYA16" s="723"/>
      <c r="WYB16" s="723"/>
      <c r="WYC16" s="723"/>
      <c r="WYD16" s="723"/>
      <c r="WYE16" s="723"/>
      <c r="WYF16" s="723"/>
      <c r="WYG16" s="723"/>
      <c r="WYH16" s="723"/>
      <c r="WYI16" s="723"/>
      <c r="WYJ16" s="723"/>
      <c r="WYK16" s="723"/>
      <c r="WYL16" s="723"/>
      <c r="WYM16" s="723"/>
      <c r="WYN16" s="723"/>
      <c r="WYO16" s="723"/>
      <c r="WYP16" s="723"/>
      <c r="WYQ16" s="723"/>
      <c r="WYR16" s="723"/>
      <c r="WYS16" s="723"/>
      <c r="WYT16" s="723"/>
      <c r="WYU16" s="723"/>
      <c r="WYV16" s="723"/>
      <c r="WYW16" s="723"/>
      <c r="WYX16" s="723"/>
      <c r="WYY16" s="723"/>
      <c r="WYZ16" s="723"/>
      <c r="WZA16" s="723"/>
      <c r="WZB16" s="723"/>
      <c r="WZC16" s="723"/>
      <c r="WZD16" s="723"/>
      <c r="WZE16" s="723"/>
      <c r="WZF16" s="723"/>
      <c r="WZG16" s="723"/>
      <c r="WZH16" s="723"/>
      <c r="WZI16" s="723"/>
      <c r="WZJ16" s="723"/>
      <c r="WZK16" s="723"/>
      <c r="WZL16" s="723"/>
      <c r="WZM16" s="723"/>
      <c r="WZN16" s="723"/>
      <c r="WZO16" s="723"/>
      <c r="WZP16" s="723"/>
      <c r="WZQ16" s="723"/>
      <c r="WZR16" s="723"/>
      <c r="WZS16" s="723"/>
      <c r="WZT16" s="723"/>
      <c r="WZU16" s="723"/>
      <c r="WZV16" s="723"/>
      <c r="WZW16" s="723"/>
      <c r="WZX16" s="723"/>
      <c r="WZY16" s="723"/>
      <c r="WZZ16" s="723"/>
      <c r="XAA16" s="723"/>
      <c r="XAB16" s="723"/>
      <c r="XAC16" s="723"/>
      <c r="XAD16" s="723"/>
      <c r="XAE16" s="723"/>
      <c r="XAF16" s="723"/>
      <c r="XAG16" s="723"/>
      <c r="XAH16" s="723"/>
      <c r="XAI16" s="723"/>
      <c r="XAJ16" s="723"/>
      <c r="XAK16" s="723"/>
      <c r="XAL16" s="723"/>
      <c r="XAM16" s="723"/>
      <c r="XAN16" s="723"/>
      <c r="XAO16" s="723"/>
      <c r="XAP16" s="723"/>
      <c r="XAQ16" s="723"/>
      <c r="XAR16" s="723"/>
      <c r="XAS16" s="723"/>
      <c r="XAT16" s="723"/>
      <c r="XAU16" s="723"/>
      <c r="XAV16" s="723"/>
      <c r="XAW16" s="723"/>
      <c r="XAX16" s="723"/>
      <c r="XAY16" s="723"/>
      <c r="XAZ16" s="723"/>
      <c r="XBA16" s="723"/>
      <c r="XBB16" s="723"/>
      <c r="XBC16" s="723"/>
      <c r="XBD16" s="723"/>
      <c r="XBE16" s="723"/>
      <c r="XBF16" s="723"/>
      <c r="XBG16" s="723"/>
      <c r="XBH16" s="723"/>
      <c r="XBI16" s="723"/>
      <c r="XBJ16" s="723"/>
      <c r="XBK16" s="723"/>
      <c r="XBL16" s="723"/>
      <c r="XBM16" s="723"/>
      <c r="XBN16" s="723"/>
      <c r="XBO16" s="723"/>
      <c r="XBP16" s="723"/>
      <c r="XBQ16" s="723"/>
      <c r="XBR16" s="723"/>
      <c r="XBS16" s="723"/>
      <c r="XBT16" s="723"/>
      <c r="XBU16" s="723"/>
      <c r="XBV16" s="723"/>
      <c r="XBW16" s="723"/>
      <c r="XBX16" s="723"/>
      <c r="XBY16" s="723"/>
      <c r="XBZ16" s="723"/>
      <c r="XCA16" s="723"/>
      <c r="XCB16" s="723"/>
      <c r="XCC16" s="723"/>
      <c r="XCD16" s="723"/>
      <c r="XCE16" s="723"/>
      <c r="XCF16" s="723"/>
      <c r="XCG16" s="723"/>
      <c r="XCH16" s="723"/>
      <c r="XCI16" s="723"/>
      <c r="XCJ16" s="723"/>
      <c r="XCK16" s="723"/>
      <c r="XCL16" s="723"/>
      <c r="XCM16" s="723"/>
      <c r="XCN16" s="723"/>
      <c r="XCO16" s="723"/>
      <c r="XCP16" s="723"/>
      <c r="XCQ16" s="723"/>
      <c r="XCR16" s="723"/>
      <c r="XCS16" s="723"/>
      <c r="XCT16" s="723"/>
      <c r="XCU16" s="723"/>
      <c r="XCV16" s="723"/>
      <c r="XCW16" s="723"/>
      <c r="XCX16" s="723"/>
      <c r="XCY16" s="723"/>
      <c r="XCZ16" s="723"/>
      <c r="XDA16" s="723"/>
      <c r="XDB16" s="723"/>
      <c r="XDC16" s="723"/>
      <c r="XDD16" s="723"/>
      <c r="XDE16" s="723"/>
      <c r="XDF16" s="723"/>
      <c r="XDG16" s="723"/>
      <c r="XDH16" s="723"/>
      <c r="XDI16" s="723"/>
      <c r="XDJ16" s="723"/>
      <c r="XDK16" s="723"/>
      <c r="XDL16" s="723"/>
      <c r="XDM16" s="723"/>
      <c r="XDN16" s="723"/>
      <c r="XDO16" s="723"/>
      <c r="XDP16" s="723"/>
      <c r="XDQ16" s="723"/>
      <c r="XDR16" s="723"/>
      <c r="XDS16" s="723"/>
      <c r="XDT16" s="723"/>
      <c r="XDU16" s="723"/>
      <c r="XDV16" s="723"/>
      <c r="XDW16" s="723"/>
      <c r="XDX16" s="723"/>
      <c r="XDY16" s="723"/>
      <c r="XDZ16" s="723"/>
      <c r="XEA16" s="723"/>
      <c r="XEB16" s="723"/>
      <c r="XEC16" s="723"/>
      <c r="XED16" s="723"/>
      <c r="XEE16" s="723"/>
      <c r="XEF16" s="723"/>
      <c r="XEG16" s="723"/>
      <c r="XEH16" s="723"/>
      <c r="XEI16" s="723"/>
      <c r="XEJ16" s="723"/>
      <c r="XEK16" s="723"/>
      <c r="XEL16" s="723"/>
      <c r="XEM16" s="723"/>
      <c r="XEN16" s="723"/>
      <c r="XEO16" s="723"/>
      <c r="XEP16" s="723"/>
      <c r="XEQ16" s="723"/>
      <c r="XER16" s="723"/>
      <c r="XES16" s="723"/>
      <c r="XET16" s="723"/>
      <c r="XEU16" s="723"/>
      <c r="XEV16" s="723"/>
      <c r="XEW16" s="723"/>
      <c r="XEX16" s="723"/>
      <c r="XEY16" s="723"/>
    </row>
    <row r="17" spans="1:16380" x14ac:dyDescent="0.25">
      <c r="B17" s="1192" t="s">
        <v>959</v>
      </c>
      <c r="C17" s="1192">
        <v>1006</v>
      </c>
      <c r="D17" s="976" t="s">
        <v>99</v>
      </c>
      <c r="E17" s="976" t="s">
        <v>100</v>
      </c>
      <c r="F17" s="1024">
        <v>11145000</v>
      </c>
      <c r="G17" s="973">
        <v>228460000</v>
      </c>
      <c r="H17" s="974">
        <v>222905000</v>
      </c>
      <c r="I17" s="974"/>
      <c r="J17" s="1115"/>
      <c r="K17" s="975"/>
      <c r="L17" s="974"/>
      <c r="M17" s="974">
        <f t="shared" ref="M17" si="4">SUM(I17:L17)</f>
        <v>0</v>
      </c>
      <c r="N17" s="991"/>
      <c r="O17" s="1013">
        <v>11145000</v>
      </c>
      <c r="P17" s="974" t="s">
        <v>962</v>
      </c>
      <c r="Q17" s="1147"/>
      <c r="R17" s="974"/>
      <c r="S17" s="976"/>
      <c r="T17" s="687" t="s">
        <v>955</v>
      </c>
      <c r="U17" s="687">
        <v>4258000</v>
      </c>
      <c r="V17" s="687"/>
      <c r="X17" s="686"/>
      <c r="AA17" s="687"/>
      <c r="AB17" s="687"/>
      <c r="AC17" s="687"/>
      <c r="AD17" s="687"/>
      <c r="AE17" s="687"/>
      <c r="AF17" s="687"/>
      <c r="AG17" s="687"/>
      <c r="AH17" s="687"/>
      <c r="AI17" s="687"/>
      <c r="AJ17" s="687"/>
      <c r="AK17" s="687"/>
      <c r="AL17" s="687"/>
      <c r="AM17" s="687"/>
      <c r="AN17" s="687"/>
      <c r="AO17" s="687"/>
      <c r="AP17" s="687"/>
      <c r="AQ17" s="687"/>
      <c r="AR17" s="687"/>
      <c r="AS17" s="687"/>
      <c r="AT17" s="687"/>
      <c r="AU17" s="687"/>
      <c r="AV17" s="687"/>
      <c r="AW17" s="687"/>
      <c r="AX17" s="687"/>
      <c r="AY17" s="687"/>
      <c r="AZ17" s="687"/>
      <c r="BA17" s="687"/>
      <c r="BB17" s="687"/>
      <c r="BC17" s="687"/>
      <c r="BD17" s="687"/>
      <c r="BE17" s="687"/>
      <c r="BF17" s="687"/>
      <c r="BG17" s="687"/>
      <c r="BH17" s="687"/>
      <c r="BI17" s="687"/>
      <c r="BJ17" s="687"/>
      <c r="BK17" s="687"/>
      <c r="BL17" s="687"/>
      <c r="BM17" s="687"/>
      <c r="BN17" s="687"/>
      <c r="BO17" s="687"/>
      <c r="BP17" s="687"/>
      <c r="BQ17" s="687"/>
      <c r="BR17" s="687"/>
      <c r="BS17" s="687"/>
      <c r="BT17" s="687"/>
      <c r="BU17" s="687"/>
      <c r="BV17" s="687"/>
      <c r="BW17" s="687"/>
      <c r="BX17" s="687"/>
      <c r="BY17" s="687"/>
      <c r="BZ17" s="687"/>
      <c r="CA17" s="687"/>
      <c r="CB17" s="687"/>
      <c r="CC17" s="687"/>
      <c r="CD17" s="687"/>
      <c r="CE17" s="687"/>
      <c r="CF17" s="687"/>
      <c r="CG17" s="687"/>
      <c r="CH17" s="687"/>
      <c r="CI17" s="687"/>
      <c r="CJ17" s="687"/>
      <c r="CK17" s="687"/>
      <c r="CL17" s="687"/>
      <c r="CM17" s="687"/>
      <c r="CN17" s="687"/>
      <c r="CO17" s="687"/>
      <c r="CP17" s="687"/>
      <c r="CQ17" s="687"/>
      <c r="CR17" s="687"/>
      <c r="CS17" s="687"/>
      <c r="CT17" s="687"/>
      <c r="CU17" s="687"/>
      <c r="CV17" s="687"/>
      <c r="CW17" s="687"/>
      <c r="CX17" s="687"/>
      <c r="CY17" s="687"/>
      <c r="CZ17" s="687"/>
      <c r="DA17" s="687"/>
      <c r="DB17" s="687"/>
      <c r="DC17" s="687"/>
      <c r="DD17" s="687"/>
      <c r="DE17" s="687"/>
      <c r="DF17" s="687"/>
      <c r="DG17" s="687"/>
      <c r="DH17" s="687"/>
      <c r="DI17" s="687"/>
      <c r="DJ17" s="687"/>
      <c r="DK17" s="687"/>
      <c r="DL17" s="687"/>
      <c r="DM17" s="687"/>
      <c r="DN17" s="687"/>
      <c r="DO17" s="687"/>
      <c r="DP17" s="687"/>
      <c r="DQ17" s="687"/>
      <c r="DR17" s="687"/>
      <c r="DS17" s="687"/>
      <c r="DT17" s="687"/>
      <c r="DU17" s="687"/>
      <c r="DV17" s="687"/>
      <c r="DW17" s="687"/>
      <c r="DX17" s="687"/>
      <c r="DY17" s="687"/>
      <c r="DZ17" s="687"/>
      <c r="EA17" s="687"/>
      <c r="EB17" s="687"/>
      <c r="EC17" s="687"/>
      <c r="ED17" s="687"/>
      <c r="EE17" s="687"/>
      <c r="EF17" s="687"/>
      <c r="EG17" s="687"/>
      <c r="EH17" s="687"/>
      <c r="EI17" s="687"/>
      <c r="EJ17" s="687"/>
      <c r="EK17" s="687"/>
      <c r="EL17" s="687"/>
      <c r="EM17" s="687"/>
      <c r="EN17" s="687"/>
      <c r="EO17" s="687"/>
      <c r="EP17" s="687"/>
      <c r="EQ17" s="687"/>
      <c r="ER17" s="687"/>
      <c r="ES17" s="687"/>
      <c r="ET17" s="687"/>
      <c r="EU17" s="687"/>
      <c r="EV17" s="687"/>
      <c r="EW17" s="687"/>
      <c r="EX17" s="687"/>
      <c r="EY17" s="687"/>
      <c r="EZ17" s="687"/>
      <c r="FA17" s="687"/>
      <c r="FB17" s="687"/>
      <c r="FC17" s="687"/>
      <c r="FD17" s="687"/>
      <c r="FE17" s="687"/>
      <c r="FF17" s="687"/>
      <c r="FG17" s="687"/>
      <c r="FH17" s="687"/>
      <c r="FI17" s="687"/>
      <c r="FJ17" s="687"/>
      <c r="FK17" s="687"/>
      <c r="FL17" s="687"/>
      <c r="FM17" s="687"/>
      <c r="FN17" s="687"/>
      <c r="FO17" s="687"/>
      <c r="FP17" s="687"/>
      <c r="FQ17" s="687"/>
      <c r="FR17" s="687"/>
      <c r="FS17" s="687"/>
      <c r="FT17" s="687"/>
      <c r="FU17" s="687"/>
      <c r="FV17" s="687"/>
      <c r="FW17" s="687"/>
      <c r="FX17" s="687"/>
      <c r="FY17" s="687"/>
      <c r="FZ17" s="687"/>
      <c r="GA17" s="687"/>
      <c r="GB17" s="687"/>
      <c r="GC17" s="687"/>
      <c r="GD17" s="687"/>
      <c r="GE17" s="687"/>
      <c r="GF17" s="687"/>
      <c r="GG17" s="687"/>
      <c r="GH17" s="687"/>
      <c r="GI17" s="687"/>
      <c r="GJ17" s="687"/>
      <c r="GK17" s="687"/>
      <c r="GL17" s="687"/>
      <c r="GM17" s="687"/>
      <c r="GN17" s="687"/>
      <c r="GO17" s="687"/>
      <c r="GP17" s="687"/>
      <c r="GQ17" s="687"/>
      <c r="GR17" s="687"/>
      <c r="GS17" s="687"/>
      <c r="GT17" s="687"/>
      <c r="GU17" s="687"/>
      <c r="GV17" s="687"/>
      <c r="GW17" s="687"/>
      <c r="GX17" s="687"/>
      <c r="GY17" s="687"/>
      <c r="GZ17" s="687"/>
      <c r="HA17" s="687"/>
      <c r="HB17" s="687"/>
      <c r="HC17" s="687"/>
      <c r="HD17" s="687"/>
      <c r="HE17" s="687"/>
      <c r="HF17" s="687"/>
      <c r="HG17" s="687"/>
      <c r="HH17" s="687"/>
      <c r="HI17" s="687"/>
      <c r="HJ17" s="687"/>
      <c r="HK17" s="687"/>
      <c r="HL17" s="687"/>
      <c r="HM17" s="687"/>
      <c r="HN17" s="687"/>
      <c r="HO17" s="687"/>
      <c r="HP17" s="687"/>
      <c r="HQ17" s="687"/>
      <c r="HR17" s="687"/>
      <c r="HS17" s="687"/>
      <c r="HT17" s="687"/>
      <c r="HU17" s="687"/>
      <c r="HV17" s="687"/>
      <c r="HW17" s="687"/>
      <c r="HX17" s="687"/>
      <c r="HY17" s="687"/>
      <c r="HZ17" s="687"/>
      <c r="IA17" s="687"/>
      <c r="IB17" s="687"/>
      <c r="IC17" s="687"/>
      <c r="ID17" s="687"/>
      <c r="IE17" s="687"/>
      <c r="IF17" s="687"/>
      <c r="IG17" s="687"/>
      <c r="IH17" s="687"/>
      <c r="II17" s="687"/>
      <c r="IJ17" s="687"/>
      <c r="IK17" s="687"/>
      <c r="IL17" s="687"/>
      <c r="IM17" s="687"/>
      <c r="IN17" s="687"/>
      <c r="IO17" s="687"/>
      <c r="IP17" s="687"/>
      <c r="IQ17" s="687"/>
      <c r="IR17" s="687"/>
      <c r="IS17" s="687"/>
      <c r="IT17" s="687"/>
      <c r="IU17" s="687"/>
      <c r="IV17" s="687"/>
      <c r="IW17" s="687"/>
      <c r="IX17" s="687"/>
      <c r="IY17" s="687"/>
      <c r="IZ17" s="687"/>
      <c r="JA17" s="687"/>
      <c r="JB17" s="687"/>
      <c r="JC17" s="687"/>
      <c r="JD17" s="687"/>
      <c r="JE17" s="687"/>
      <c r="JF17" s="687"/>
      <c r="JG17" s="687"/>
      <c r="JH17" s="687"/>
      <c r="JI17" s="687"/>
      <c r="JJ17" s="687"/>
      <c r="JK17" s="687"/>
      <c r="JL17" s="687"/>
      <c r="JM17" s="687"/>
      <c r="JN17" s="687"/>
      <c r="JO17" s="687"/>
      <c r="JP17" s="687"/>
      <c r="JQ17" s="687"/>
      <c r="JR17" s="687"/>
      <c r="JS17" s="687"/>
      <c r="JT17" s="687"/>
      <c r="JU17" s="687"/>
      <c r="JV17" s="687"/>
      <c r="JW17" s="687"/>
      <c r="JX17" s="687"/>
      <c r="JY17" s="687"/>
      <c r="JZ17" s="687"/>
      <c r="KA17" s="687"/>
      <c r="KB17" s="687"/>
      <c r="KC17" s="687"/>
      <c r="KD17" s="687"/>
      <c r="KE17" s="687"/>
      <c r="KF17" s="687"/>
      <c r="KG17" s="687"/>
      <c r="KH17" s="687"/>
      <c r="KI17" s="687"/>
      <c r="KJ17" s="687"/>
      <c r="KK17" s="687"/>
      <c r="KL17" s="687"/>
      <c r="KM17" s="687"/>
      <c r="KN17" s="687"/>
      <c r="KO17" s="687"/>
      <c r="KP17" s="687"/>
      <c r="KQ17" s="687"/>
      <c r="KR17" s="687"/>
      <c r="KS17" s="687"/>
      <c r="KT17" s="687"/>
      <c r="KU17" s="687"/>
      <c r="KV17" s="687"/>
      <c r="KW17" s="687"/>
      <c r="KX17" s="687"/>
      <c r="KY17" s="687"/>
      <c r="KZ17" s="687"/>
      <c r="LA17" s="687"/>
      <c r="LB17" s="687"/>
      <c r="LC17" s="687"/>
      <c r="LD17" s="687"/>
      <c r="LE17" s="687"/>
      <c r="LF17" s="687"/>
      <c r="LG17" s="687"/>
      <c r="LH17" s="687"/>
      <c r="LI17" s="687"/>
      <c r="LJ17" s="687"/>
      <c r="LK17" s="687"/>
      <c r="LL17" s="687"/>
      <c r="LM17" s="687"/>
      <c r="LN17" s="687"/>
      <c r="LO17" s="687"/>
      <c r="LP17" s="687"/>
      <c r="LQ17" s="687"/>
      <c r="LR17" s="687"/>
      <c r="LS17" s="687"/>
      <c r="LT17" s="687"/>
      <c r="LU17" s="687"/>
      <c r="LV17" s="687"/>
      <c r="LW17" s="687"/>
      <c r="LX17" s="687"/>
      <c r="LY17" s="687"/>
      <c r="LZ17" s="687"/>
      <c r="MA17" s="687"/>
      <c r="MB17" s="687"/>
      <c r="MC17" s="687"/>
      <c r="MD17" s="687"/>
      <c r="ME17" s="687"/>
      <c r="MF17" s="687"/>
      <c r="MG17" s="687"/>
      <c r="MH17" s="687"/>
      <c r="MI17" s="687"/>
      <c r="MJ17" s="687"/>
      <c r="MK17" s="687"/>
      <c r="ML17" s="687"/>
      <c r="MM17" s="687"/>
      <c r="MN17" s="687"/>
      <c r="MO17" s="687"/>
      <c r="MP17" s="687"/>
      <c r="MQ17" s="687"/>
      <c r="MR17" s="687"/>
      <c r="MS17" s="687"/>
      <c r="MT17" s="687"/>
      <c r="MU17" s="687"/>
      <c r="MV17" s="687"/>
      <c r="MW17" s="687"/>
      <c r="MX17" s="687"/>
      <c r="MY17" s="687"/>
      <c r="MZ17" s="687"/>
      <c r="NA17" s="687"/>
      <c r="NB17" s="687"/>
      <c r="NC17" s="687"/>
      <c r="ND17" s="687"/>
      <c r="NE17" s="687"/>
      <c r="NF17" s="687"/>
      <c r="NG17" s="687"/>
      <c r="NH17" s="687"/>
      <c r="NI17" s="687"/>
      <c r="NJ17" s="687"/>
      <c r="NK17" s="687"/>
      <c r="NL17" s="687"/>
      <c r="NM17" s="687"/>
      <c r="NN17" s="687"/>
      <c r="NO17" s="687"/>
      <c r="NP17" s="687"/>
      <c r="NQ17" s="687"/>
      <c r="NR17" s="687"/>
      <c r="NS17" s="687"/>
      <c r="NT17" s="687"/>
      <c r="NU17" s="687"/>
      <c r="NV17" s="687"/>
      <c r="NW17" s="687"/>
      <c r="NX17" s="687"/>
      <c r="NY17" s="687"/>
      <c r="NZ17" s="687"/>
      <c r="OA17" s="687"/>
      <c r="OB17" s="687"/>
      <c r="OC17" s="687"/>
      <c r="OD17" s="687"/>
      <c r="OE17" s="687"/>
      <c r="OF17" s="687"/>
      <c r="OG17" s="687"/>
      <c r="OH17" s="687"/>
      <c r="OI17" s="687"/>
      <c r="OJ17" s="687"/>
      <c r="OK17" s="687"/>
      <c r="OL17" s="687"/>
      <c r="OM17" s="687"/>
      <c r="ON17" s="687"/>
      <c r="OO17" s="687"/>
      <c r="OP17" s="687"/>
      <c r="OQ17" s="687"/>
      <c r="OR17" s="687"/>
      <c r="OS17" s="687"/>
      <c r="OT17" s="687"/>
      <c r="OU17" s="687"/>
      <c r="OV17" s="687"/>
      <c r="OW17" s="687"/>
      <c r="OX17" s="687"/>
      <c r="OY17" s="687"/>
      <c r="OZ17" s="687"/>
      <c r="PA17" s="687"/>
      <c r="PB17" s="687"/>
      <c r="PC17" s="687"/>
      <c r="PD17" s="687"/>
      <c r="PE17" s="687"/>
      <c r="PF17" s="687"/>
      <c r="PG17" s="687"/>
      <c r="PH17" s="687"/>
      <c r="PI17" s="687"/>
      <c r="PJ17" s="687"/>
      <c r="PK17" s="687"/>
      <c r="PL17" s="687"/>
      <c r="PM17" s="687"/>
      <c r="PN17" s="687"/>
      <c r="PO17" s="687"/>
      <c r="PP17" s="687"/>
      <c r="PQ17" s="687"/>
      <c r="PR17" s="687"/>
      <c r="PS17" s="687"/>
      <c r="PT17" s="687"/>
      <c r="PU17" s="687"/>
      <c r="PV17" s="687"/>
      <c r="PW17" s="687"/>
      <c r="PX17" s="687"/>
      <c r="PY17" s="687"/>
      <c r="PZ17" s="687"/>
      <c r="QA17" s="687"/>
      <c r="QB17" s="687"/>
      <c r="QC17" s="687"/>
      <c r="QD17" s="687"/>
      <c r="QE17" s="687"/>
      <c r="QF17" s="687"/>
      <c r="QG17" s="687"/>
      <c r="QH17" s="687"/>
      <c r="QI17" s="687"/>
      <c r="QJ17" s="687"/>
      <c r="QK17" s="687"/>
      <c r="QL17" s="687"/>
      <c r="QM17" s="687"/>
      <c r="QN17" s="687"/>
      <c r="QO17" s="687"/>
      <c r="QP17" s="687"/>
      <c r="QQ17" s="687"/>
      <c r="QR17" s="687"/>
      <c r="QS17" s="687"/>
      <c r="QT17" s="687"/>
      <c r="QU17" s="687"/>
      <c r="QV17" s="687"/>
      <c r="QW17" s="687"/>
      <c r="QX17" s="687"/>
      <c r="QY17" s="687"/>
      <c r="QZ17" s="687"/>
      <c r="RA17" s="687"/>
      <c r="RB17" s="687"/>
      <c r="RC17" s="687"/>
      <c r="RD17" s="687"/>
      <c r="RE17" s="687"/>
      <c r="RF17" s="687"/>
      <c r="RG17" s="687"/>
      <c r="RH17" s="687"/>
      <c r="RI17" s="687"/>
      <c r="RJ17" s="687"/>
      <c r="RK17" s="687"/>
      <c r="RL17" s="687"/>
      <c r="RM17" s="687"/>
      <c r="RN17" s="687"/>
      <c r="RO17" s="687"/>
      <c r="RP17" s="687"/>
      <c r="RQ17" s="687"/>
      <c r="RR17" s="687"/>
      <c r="RS17" s="687"/>
      <c r="RT17" s="687"/>
      <c r="RU17" s="687"/>
      <c r="RV17" s="687"/>
      <c r="RW17" s="687"/>
      <c r="RX17" s="687"/>
      <c r="RY17" s="687"/>
      <c r="RZ17" s="687"/>
      <c r="SA17" s="687"/>
      <c r="SB17" s="687"/>
      <c r="SC17" s="687"/>
      <c r="SD17" s="687"/>
      <c r="SE17" s="687"/>
      <c r="SF17" s="687"/>
      <c r="SG17" s="687"/>
      <c r="SH17" s="687"/>
      <c r="SI17" s="687"/>
      <c r="SJ17" s="687"/>
      <c r="SK17" s="687"/>
      <c r="SL17" s="687"/>
      <c r="SM17" s="687"/>
      <c r="SN17" s="687"/>
      <c r="SO17" s="687"/>
      <c r="SP17" s="687"/>
      <c r="SQ17" s="687"/>
      <c r="SR17" s="687"/>
      <c r="SS17" s="687"/>
      <c r="ST17" s="687"/>
      <c r="SU17" s="687"/>
      <c r="SV17" s="687"/>
      <c r="SW17" s="687"/>
      <c r="SX17" s="687"/>
      <c r="SY17" s="687"/>
      <c r="SZ17" s="687"/>
      <c r="TA17" s="687"/>
      <c r="TB17" s="687"/>
      <c r="TC17" s="687"/>
      <c r="TD17" s="687"/>
      <c r="TE17" s="687"/>
      <c r="TF17" s="687"/>
      <c r="TG17" s="687"/>
      <c r="TH17" s="687"/>
      <c r="TI17" s="687"/>
      <c r="TJ17" s="687"/>
      <c r="TK17" s="687"/>
      <c r="TL17" s="687"/>
      <c r="TM17" s="687"/>
      <c r="TN17" s="687"/>
      <c r="TO17" s="687"/>
      <c r="TP17" s="687"/>
      <c r="TQ17" s="687"/>
      <c r="TR17" s="687"/>
      <c r="TS17" s="687"/>
      <c r="TT17" s="687"/>
      <c r="TU17" s="687"/>
      <c r="TV17" s="687"/>
      <c r="TW17" s="687"/>
      <c r="TX17" s="687"/>
      <c r="TY17" s="687"/>
      <c r="TZ17" s="687"/>
      <c r="UA17" s="687"/>
      <c r="UB17" s="687"/>
      <c r="UC17" s="687"/>
      <c r="UD17" s="687"/>
      <c r="UE17" s="687"/>
      <c r="UF17" s="687"/>
      <c r="UG17" s="687"/>
      <c r="UH17" s="687"/>
      <c r="UI17" s="687"/>
      <c r="UJ17" s="687"/>
      <c r="UK17" s="687"/>
      <c r="UL17" s="687"/>
      <c r="UM17" s="687"/>
      <c r="UN17" s="687"/>
      <c r="UO17" s="687"/>
      <c r="UP17" s="687"/>
      <c r="UQ17" s="687"/>
      <c r="UR17" s="687"/>
      <c r="US17" s="687"/>
      <c r="UT17" s="687"/>
      <c r="UU17" s="687"/>
      <c r="UV17" s="687"/>
      <c r="UW17" s="687"/>
      <c r="UX17" s="687"/>
      <c r="UY17" s="687"/>
      <c r="UZ17" s="687"/>
      <c r="VA17" s="687"/>
      <c r="VB17" s="687"/>
      <c r="VC17" s="687"/>
      <c r="VD17" s="687"/>
      <c r="VE17" s="687"/>
      <c r="VF17" s="687"/>
      <c r="VG17" s="687"/>
      <c r="VH17" s="687"/>
      <c r="VI17" s="687"/>
      <c r="VJ17" s="687"/>
      <c r="VK17" s="687"/>
      <c r="VL17" s="687"/>
      <c r="VM17" s="687"/>
      <c r="VN17" s="687"/>
      <c r="VO17" s="687"/>
      <c r="VP17" s="687"/>
      <c r="VQ17" s="687"/>
      <c r="VR17" s="687"/>
      <c r="VS17" s="687"/>
      <c r="VT17" s="687"/>
      <c r="VU17" s="687"/>
      <c r="VV17" s="687"/>
      <c r="VW17" s="687"/>
      <c r="VX17" s="687"/>
      <c r="VY17" s="687"/>
      <c r="VZ17" s="687"/>
      <c r="WA17" s="687"/>
      <c r="WB17" s="687"/>
      <c r="WC17" s="687"/>
      <c r="WD17" s="687"/>
      <c r="WE17" s="687"/>
      <c r="WF17" s="687"/>
      <c r="WG17" s="687"/>
      <c r="WH17" s="687"/>
      <c r="WI17" s="687"/>
      <c r="WJ17" s="687"/>
      <c r="WK17" s="687"/>
      <c r="WL17" s="687"/>
      <c r="WM17" s="687"/>
      <c r="WN17" s="687"/>
      <c r="WO17" s="687"/>
      <c r="WP17" s="687"/>
      <c r="WQ17" s="687"/>
      <c r="WR17" s="687"/>
      <c r="WS17" s="687"/>
      <c r="WT17" s="687"/>
      <c r="WU17" s="687"/>
      <c r="WV17" s="687"/>
      <c r="WW17" s="687"/>
      <c r="WX17" s="687"/>
      <c r="WY17" s="687"/>
      <c r="WZ17" s="687"/>
      <c r="XA17" s="687"/>
      <c r="XB17" s="687"/>
      <c r="XC17" s="687"/>
      <c r="XD17" s="687"/>
      <c r="XE17" s="687"/>
      <c r="XF17" s="687"/>
      <c r="XG17" s="687"/>
      <c r="XH17" s="687"/>
      <c r="XI17" s="687"/>
      <c r="XJ17" s="687"/>
      <c r="XK17" s="687"/>
      <c r="XL17" s="687"/>
      <c r="XM17" s="687"/>
      <c r="XN17" s="687"/>
      <c r="XO17" s="687"/>
      <c r="XP17" s="687"/>
      <c r="XQ17" s="687"/>
      <c r="XR17" s="687"/>
      <c r="XS17" s="687"/>
      <c r="XT17" s="687"/>
      <c r="XU17" s="687"/>
      <c r="XV17" s="687"/>
      <c r="XW17" s="687"/>
      <c r="XX17" s="687"/>
      <c r="XY17" s="687"/>
      <c r="XZ17" s="687"/>
      <c r="YA17" s="687"/>
      <c r="YB17" s="687"/>
      <c r="YC17" s="687"/>
      <c r="YD17" s="687"/>
      <c r="YE17" s="687"/>
      <c r="YF17" s="687"/>
      <c r="YG17" s="687"/>
      <c r="YH17" s="687"/>
      <c r="YI17" s="687"/>
      <c r="YJ17" s="687"/>
      <c r="YK17" s="687"/>
      <c r="YL17" s="687"/>
      <c r="YM17" s="687"/>
      <c r="YN17" s="687"/>
      <c r="YO17" s="687"/>
      <c r="YP17" s="687"/>
      <c r="YQ17" s="687"/>
      <c r="YR17" s="687"/>
      <c r="YS17" s="687"/>
      <c r="YT17" s="687"/>
      <c r="YU17" s="687"/>
      <c r="YV17" s="687"/>
      <c r="YW17" s="687"/>
      <c r="YX17" s="687"/>
      <c r="YY17" s="687"/>
      <c r="YZ17" s="687"/>
      <c r="ZA17" s="687"/>
      <c r="ZB17" s="687"/>
      <c r="ZC17" s="687"/>
      <c r="ZD17" s="687"/>
      <c r="ZE17" s="687"/>
      <c r="ZF17" s="687"/>
      <c r="ZG17" s="687"/>
      <c r="ZH17" s="687"/>
      <c r="ZI17" s="687"/>
      <c r="ZJ17" s="687"/>
      <c r="ZK17" s="687"/>
      <c r="ZL17" s="687"/>
      <c r="ZM17" s="687"/>
      <c r="ZN17" s="687"/>
      <c r="ZO17" s="687"/>
      <c r="ZP17" s="687"/>
      <c r="ZQ17" s="687"/>
      <c r="ZR17" s="687"/>
      <c r="ZS17" s="687"/>
      <c r="ZT17" s="687"/>
      <c r="ZU17" s="687"/>
      <c r="ZV17" s="687"/>
      <c r="ZW17" s="687"/>
      <c r="ZX17" s="687"/>
      <c r="ZY17" s="687"/>
      <c r="ZZ17" s="687"/>
      <c r="AAA17" s="687"/>
      <c r="AAB17" s="687"/>
      <c r="AAC17" s="687"/>
      <c r="AAD17" s="687"/>
      <c r="AAE17" s="687"/>
      <c r="AAF17" s="687"/>
      <c r="AAG17" s="687"/>
      <c r="AAH17" s="687"/>
      <c r="AAI17" s="687"/>
      <c r="AAJ17" s="687"/>
      <c r="AAK17" s="687"/>
      <c r="AAL17" s="687"/>
      <c r="AAM17" s="687"/>
      <c r="AAN17" s="687"/>
      <c r="AAO17" s="687"/>
      <c r="AAP17" s="687"/>
      <c r="AAQ17" s="687"/>
      <c r="AAR17" s="687"/>
      <c r="AAS17" s="687"/>
      <c r="AAT17" s="687"/>
      <c r="AAU17" s="687"/>
      <c r="AAV17" s="687"/>
      <c r="AAW17" s="687"/>
      <c r="AAX17" s="687"/>
      <c r="AAY17" s="687"/>
      <c r="AAZ17" s="687"/>
      <c r="ABA17" s="687"/>
      <c r="ABB17" s="687"/>
      <c r="ABC17" s="687"/>
      <c r="ABD17" s="687"/>
      <c r="ABE17" s="687"/>
      <c r="ABF17" s="687"/>
      <c r="ABG17" s="687"/>
      <c r="ABH17" s="687"/>
      <c r="ABI17" s="687"/>
      <c r="ABJ17" s="687"/>
      <c r="ABK17" s="687"/>
      <c r="ABL17" s="687"/>
      <c r="ABM17" s="687"/>
      <c r="ABN17" s="687"/>
      <c r="ABO17" s="687"/>
      <c r="ABP17" s="687"/>
      <c r="ABQ17" s="687"/>
      <c r="ABR17" s="687"/>
      <c r="ABS17" s="687"/>
      <c r="ABT17" s="687"/>
      <c r="ABU17" s="687"/>
      <c r="ABV17" s="687"/>
      <c r="ABW17" s="687"/>
      <c r="ABX17" s="687"/>
      <c r="ABY17" s="687"/>
      <c r="ABZ17" s="687"/>
      <c r="ACA17" s="687"/>
      <c r="ACB17" s="687"/>
      <c r="ACC17" s="687"/>
      <c r="ACD17" s="687"/>
      <c r="ACE17" s="687"/>
      <c r="ACF17" s="687"/>
      <c r="ACG17" s="687"/>
      <c r="ACH17" s="687"/>
      <c r="ACI17" s="687"/>
      <c r="ACJ17" s="687"/>
      <c r="ACK17" s="687"/>
      <c r="ACL17" s="687"/>
      <c r="ACM17" s="687"/>
      <c r="ACN17" s="687"/>
      <c r="ACO17" s="687"/>
      <c r="ACP17" s="687"/>
      <c r="ACQ17" s="687"/>
      <c r="ACR17" s="687"/>
      <c r="ACS17" s="687"/>
      <c r="ACT17" s="687"/>
      <c r="ACU17" s="687"/>
      <c r="ACV17" s="687"/>
      <c r="ACW17" s="687"/>
      <c r="ACX17" s="687"/>
      <c r="ACY17" s="687"/>
      <c r="ACZ17" s="687"/>
      <c r="ADA17" s="687"/>
      <c r="ADB17" s="687"/>
      <c r="ADC17" s="687"/>
      <c r="ADD17" s="687"/>
      <c r="ADE17" s="687"/>
      <c r="ADF17" s="687"/>
      <c r="ADG17" s="687"/>
      <c r="ADH17" s="687"/>
      <c r="ADI17" s="687"/>
      <c r="ADJ17" s="687"/>
      <c r="ADK17" s="687"/>
      <c r="ADL17" s="687"/>
      <c r="ADM17" s="687"/>
      <c r="ADN17" s="687"/>
      <c r="ADO17" s="687"/>
      <c r="ADP17" s="687"/>
      <c r="ADQ17" s="687"/>
      <c r="ADR17" s="687"/>
      <c r="ADS17" s="687"/>
      <c r="ADT17" s="687"/>
      <c r="ADU17" s="687"/>
      <c r="ADV17" s="687"/>
      <c r="ADW17" s="687"/>
      <c r="ADX17" s="687"/>
      <c r="ADY17" s="687"/>
      <c r="ADZ17" s="687"/>
      <c r="AEA17" s="687"/>
      <c r="AEB17" s="687"/>
      <c r="AEC17" s="687"/>
      <c r="AED17" s="687"/>
      <c r="AEE17" s="687"/>
      <c r="AEF17" s="687"/>
      <c r="AEG17" s="687"/>
      <c r="AEH17" s="687"/>
      <c r="AEI17" s="687"/>
      <c r="AEJ17" s="687"/>
      <c r="AEK17" s="687"/>
      <c r="AEL17" s="687"/>
      <c r="AEM17" s="687"/>
      <c r="AEN17" s="687"/>
      <c r="AEO17" s="687"/>
      <c r="AEP17" s="687"/>
      <c r="AEQ17" s="687"/>
      <c r="AER17" s="687"/>
      <c r="AES17" s="687"/>
      <c r="AET17" s="687"/>
      <c r="AEU17" s="687"/>
      <c r="AEV17" s="687"/>
      <c r="AEW17" s="687"/>
      <c r="AEX17" s="687"/>
      <c r="AEY17" s="687"/>
      <c r="AEZ17" s="687"/>
      <c r="AFA17" s="687"/>
      <c r="AFB17" s="687"/>
      <c r="AFC17" s="687"/>
      <c r="AFD17" s="687"/>
      <c r="AFE17" s="687"/>
      <c r="AFF17" s="687"/>
      <c r="AFG17" s="687"/>
      <c r="AFH17" s="687"/>
      <c r="AFI17" s="687"/>
      <c r="AFJ17" s="687"/>
      <c r="AFK17" s="687"/>
      <c r="AFL17" s="687"/>
      <c r="AFM17" s="687"/>
      <c r="AFN17" s="687"/>
      <c r="AFO17" s="687"/>
      <c r="AFP17" s="687"/>
      <c r="AFQ17" s="687"/>
      <c r="AFR17" s="687"/>
      <c r="AFS17" s="687"/>
      <c r="AFT17" s="687"/>
      <c r="AFU17" s="687"/>
      <c r="AFV17" s="687"/>
      <c r="AFW17" s="687"/>
      <c r="AFX17" s="687"/>
      <c r="AFY17" s="687"/>
      <c r="AFZ17" s="687"/>
      <c r="AGA17" s="687"/>
      <c r="AGB17" s="687"/>
      <c r="AGC17" s="687"/>
      <c r="AGD17" s="687"/>
      <c r="AGE17" s="687"/>
      <c r="AGF17" s="687"/>
      <c r="AGG17" s="687"/>
      <c r="AGH17" s="687"/>
      <c r="AGI17" s="687"/>
      <c r="AGJ17" s="687"/>
      <c r="AGK17" s="687"/>
      <c r="AGL17" s="687"/>
      <c r="AGM17" s="687"/>
      <c r="AGN17" s="687"/>
      <c r="AGO17" s="687"/>
      <c r="AGP17" s="687"/>
      <c r="AGQ17" s="687"/>
      <c r="AGR17" s="687"/>
      <c r="AGS17" s="687"/>
      <c r="AGT17" s="687"/>
      <c r="AGU17" s="687"/>
      <c r="AGV17" s="687"/>
      <c r="AGW17" s="687"/>
      <c r="AGX17" s="687"/>
      <c r="AGY17" s="687"/>
      <c r="AGZ17" s="687"/>
      <c r="AHA17" s="687"/>
      <c r="AHB17" s="687"/>
      <c r="AHC17" s="687"/>
      <c r="AHD17" s="687"/>
      <c r="AHE17" s="687"/>
      <c r="AHF17" s="687"/>
      <c r="AHG17" s="687"/>
      <c r="AHH17" s="687"/>
      <c r="AHI17" s="687"/>
      <c r="AHJ17" s="687"/>
      <c r="AHK17" s="687"/>
      <c r="AHL17" s="687"/>
      <c r="AHM17" s="687"/>
      <c r="AHN17" s="687"/>
      <c r="AHO17" s="687"/>
      <c r="AHP17" s="687"/>
      <c r="AHQ17" s="687"/>
      <c r="AHR17" s="687"/>
      <c r="AHS17" s="687"/>
      <c r="AHT17" s="687"/>
      <c r="AHU17" s="687"/>
      <c r="AHV17" s="687"/>
      <c r="AHW17" s="687"/>
      <c r="AHX17" s="687"/>
      <c r="AHY17" s="687"/>
      <c r="AHZ17" s="687"/>
      <c r="AIA17" s="687"/>
      <c r="AIB17" s="687"/>
      <c r="AIC17" s="687"/>
      <c r="AID17" s="687"/>
      <c r="AIE17" s="687"/>
      <c r="AIF17" s="687"/>
      <c r="AIG17" s="687"/>
      <c r="AIH17" s="687"/>
      <c r="AII17" s="687"/>
      <c r="AIJ17" s="687"/>
      <c r="AIK17" s="687"/>
      <c r="AIL17" s="687"/>
      <c r="AIM17" s="687"/>
      <c r="AIN17" s="687"/>
      <c r="AIO17" s="687"/>
      <c r="AIP17" s="687"/>
      <c r="AIQ17" s="687"/>
      <c r="AIR17" s="687"/>
      <c r="AIS17" s="687"/>
      <c r="AIT17" s="687"/>
      <c r="AIU17" s="687"/>
      <c r="AIV17" s="687"/>
      <c r="AIW17" s="687"/>
      <c r="AIX17" s="687"/>
      <c r="AIY17" s="687"/>
      <c r="AIZ17" s="687"/>
      <c r="AJA17" s="687"/>
      <c r="AJB17" s="687"/>
      <c r="AJC17" s="687"/>
      <c r="AJD17" s="687"/>
      <c r="AJE17" s="687"/>
      <c r="AJF17" s="687"/>
      <c r="AJG17" s="687"/>
      <c r="AJH17" s="687"/>
      <c r="AJI17" s="687"/>
      <c r="AJJ17" s="687"/>
      <c r="AJK17" s="687"/>
      <c r="AJL17" s="687"/>
      <c r="AJM17" s="687"/>
      <c r="AJN17" s="687"/>
      <c r="AJO17" s="687"/>
      <c r="AJP17" s="687"/>
      <c r="AJQ17" s="687"/>
      <c r="AJR17" s="687"/>
      <c r="AJS17" s="687"/>
      <c r="AJT17" s="687"/>
      <c r="AJU17" s="687"/>
      <c r="AJV17" s="687"/>
      <c r="AJW17" s="687"/>
      <c r="AJX17" s="687"/>
      <c r="AJY17" s="687"/>
      <c r="AJZ17" s="687"/>
      <c r="AKA17" s="687"/>
      <c r="AKB17" s="687"/>
      <c r="AKC17" s="687"/>
      <c r="AKD17" s="687"/>
      <c r="AKE17" s="687"/>
      <c r="AKF17" s="687"/>
      <c r="AKG17" s="687"/>
      <c r="AKH17" s="687"/>
      <c r="AKI17" s="687"/>
      <c r="AKJ17" s="687"/>
      <c r="AKK17" s="687"/>
      <c r="AKL17" s="687"/>
      <c r="AKM17" s="687"/>
      <c r="AKN17" s="687"/>
      <c r="AKO17" s="687"/>
      <c r="AKP17" s="687"/>
      <c r="AKQ17" s="687"/>
      <c r="AKR17" s="687"/>
      <c r="AKS17" s="687"/>
      <c r="AKT17" s="687"/>
      <c r="AKU17" s="687"/>
      <c r="AKV17" s="687"/>
      <c r="AKW17" s="687"/>
      <c r="AKX17" s="687"/>
      <c r="AKY17" s="687"/>
      <c r="AKZ17" s="687"/>
      <c r="ALA17" s="687"/>
      <c r="ALB17" s="687"/>
      <c r="ALC17" s="687"/>
      <c r="ALD17" s="687"/>
      <c r="ALE17" s="687"/>
      <c r="ALF17" s="687"/>
      <c r="ALG17" s="687"/>
      <c r="ALH17" s="687"/>
      <c r="ALI17" s="687"/>
      <c r="ALJ17" s="687"/>
      <c r="ALK17" s="687"/>
      <c r="ALL17" s="687"/>
      <c r="ALM17" s="687"/>
      <c r="ALN17" s="687"/>
      <c r="ALO17" s="687"/>
      <c r="ALP17" s="687"/>
      <c r="ALQ17" s="687"/>
      <c r="ALR17" s="687"/>
      <c r="ALS17" s="687"/>
      <c r="ALT17" s="687"/>
      <c r="ALU17" s="687"/>
      <c r="ALV17" s="687"/>
      <c r="ALW17" s="687"/>
      <c r="ALX17" s="687"/>
      <c r="ALY17" s="687"/>
      <c r="ALZ17" s="687"/>
      <c r="AMA17" s="687"/>
      <c r="AMB17" s="687"/>
      <c r="AMC17" s="687"/>
      <c r="AMD17" s="687"/>
      <c r="AME17" s="687"/>
      <c r="AMF17" s="687"/>
      <c r="AMG17" s="687"/>
      <c r="AMH17" s="687"/>
      <c r="AMI17" s="687"/>
      <c r="AMJ17" s="687"/>
      <c r="AMK17" s="687"/>
      <c r="AML17" s="687"/>
      <c r="AMM17" s="687"/>
      <c r="AMN17" s="687"/>
      <c r="AMO17" s="687"/>
      <c r="AMP17" s="687"/>
      <c r="AMQ17" s="687"/>
      <c r="AMR17" s="687"/>
      <c r="AMS17" s="687"/>
      <c r="AMT17" s="687"/>
      <c r="AMU17" s="687"/>
      <c r="AMV17" s="687"/>
      <c r="AMW17" s="687"/>
      <c r="AMX17" s="687"/>
      <c r="AMY17" s="687"/>
      <c r="AMZ17" s="687"/>
      <c r="ANA17" s="687"/>
      <c r="ANB17" s="687"/>
      <c r="ANC17" s="687"/>
      <c r="AND17" s="687"/>
      <c r="ANE17" s="687"/>
      <c r="ANF17" s="687"/>
      <c r="ANG17" s="687"/>
      <c r="ANH17" s="687"/>
      <c r="ANI17" s="687"/>
      <c r="ANJ17" s="687"/>
      <c r="ANK17" s="687"/>
      <c r="ANL17" s="687"/>
      <c r="ANM17" s="687"/>
      <c r="ANN17" s="687"/>
      <c r="ANO17" s="687"/>
      <c r="ANP17" s="687"/>
      <c r="ANQ17" s="687"/>
      <c r="ANR17" s="687"/>
      <c r="ANS17" s="687"/>
      <c r="ANT17" s="687"/>
      <c r="ANU17" s="687"/>
      <c r="ANV17" s="687"/>
      <c r="ANW17" s="687"/>
      <c r="ANX17" s="687"/>
      <c r="ANY17" s="687"/>
      <c r="ANZ17" s="687"/>
      <c r="AOA17" s="687"/>
      <c r="AOB17" s="687"/>
      <c r="AOC17" s="687"/>
      <c r="AOD17" s="687"/>
      <c r="AOE17" s="687"/>
      <c r="AOF17" s="687"/>
      <c r="AOG17" s="687"/>
      <c r="AOH17" s="687"/>
      <c r="AOI17" s="687"/>
      <c r="AOJ17" s="687"/>
      <c r="AOK17" s="687"/>
      <c r="AOL17" s="687"/>
      <c r="AOM17" s="687"/>
      <c r="AON17" s="687"/>
      <c r="AOO17" s="687"/>
      <c r="AOP17" s="687"/>
      <c r="AOQ17" s="687"/>
      <c r="AOR17" s="687"/>
      <c r="AOS17" s="687"/>
      <c r="AOT17" s="687"/>
      <c r="AOU17" s="687"/>
      <c r="AOV17" s="687"/>
      <c r="AOW17" s="687"/>
      <c r="AOX17" s="687"/>
      <c r="AOY17" s="687"/>
      <c r="AOZ17" s="687"/>
      <c r="APA17" s="687"/>
      <c r="APB17" s="687"/>
      <c r="APC17" s="687"/>
      <c r="APD17" s="687"/>
      <c r="APE17" s="687"/>
      <c r="APF17" s="687"/>
      <c r="APG17" s="687"/>
      <c r="APH17" s="687"/>
      <c r="API17" s="687"/>
      <c r="APJ17" s="687"/>
      <c r="APK17" s="687"/>
      <c r="APL17" s="687"/>
      <c r="APM17" s="687"/>
      <c r="APN17" s="687"/>
      <c r="APO17" s="687"/>
      <c r="APP17" s="687"/>
      <c r="APQ17" s="687"/>
      <c r="APR17" s="687"/>
      <c r="APS17" s="687"/>
      <c r="APT17" s="687"/>
      <c r="APU17" s="687"/>
      <c r="APV17" s="687"/>
      <c r="APW17" s="687"/>
      <c r="APX17" s="687"/>
      <c r="APY17" s="687"/>
      <c r="APZ17" s="687"/>
      <c r="AQA17" s="687"/>
      <c r="AQB17" s="687"/>
      <c r="AQC17" s="687"/>
      <c r="AQD17" s="687"/>
      <c r="AQE17" s="687"/>
      <c r="AQF17" s="687"/>
      <c r="AQG17" s="687"/>
      <c r="AQH17" s="687"/>
      <c r="AQI17" s="687"/>
      <c r="AQJ17" s="687"/>
      <c r="AQK17" s="687"/>
      <c r="AQL17" s="687"/>
      <c r="AQM17" s="687"/>
      <c r="AQN17" s="687"/>
      <c r="AQO17" s="687"/>
      <c r="AQP17" s="687"/>
      <c r="AQQ17" s="687"/>
      <c r="AQR17" s="687"/>
      <c r="AQS17" s="687"/>
      <c r="AQT17" s="687"/>
      <c r="AQU17" s="687"/>
      <c r="AQV17" s="687"/>
      <c r="AQW17" s="687"/>
      <c r="AQX17" s="687"/>
      <c r="AQY17" s="687"/>
      <c r="AQZ17" s="687"/>
      <c r="ARA17" s="687"/>
      <c r="ARB17" s="687"/>
      <c r="ARC17" s="687"/>
      <c r="ARD17" s="687"/>
      <c r="ARE17" s="687"/>
      <c r="ARF17" s="687"/>
      <c r="ARG17" s="687"/>
      <c r="ARH17" s="687"/>
      <c r="ARI17" s="687"/>
      <c r="ARJ17" s="687"/>
      <c r="ARK17" s="687"/>
      <c r="ARL17" s="687"/>
      <c r="ARM17" s="687"/>
      <c r="ARN17" s="687"/>
      <c r="ARO17" s="687"/>
      <c r="ARP17" s="687"/>
      <c r="ARQ17" s="687"/>
      <c r="ARR17" s="687"/>
      <c r="ARS17" s="687"/>
      <c r="ART17" s="687"/>
      <c r="ARU17" s="687"/>
      <c r="ARV17" s="687"/>
      <c r="ARW17" s="687"/>
      <c r="ARX17" s="687"/>
      <c r="ARY17" s="687"/>
      <c r="ARZ17" s="687"/>
      <c r="ASA17" s="687"/>
      <c r="ASB17" s="687"/>
      <c r="ASC17" s="687"/>
      <c r="ASD17" s="687"/>
      <c r="ASE17" s="687"/>
      <c r="ASF17" s="687"/>
      <c r="ASG17" s="687"/>
      <c r="ASH17" s="687"/>
      <c r="ASI17" s="687"/>
      <c r="ASJ17" s="687"/>
      <c r="ASK17" s="687"/>
      <c r="ASL17" s="687"/>
      <c r="ASM17" s="687"/>
      <c r="ASN17" s="687"/>
      <c r="ASO17" s="687"/>
      <c r="ASP17" s="687"/>
      <c r="ASQ17" s="687"/>
      <c r="ASR17" s="687"/>
      <c r="ASS17" s="687"/>
      <c r="AST17" s="687"/>
      <c r="ASU17" s="687"/>
      <c r="ASV17" s="687"/>
      <c r="ASW17" s="687"/>
      <c r="ASX17" s="687"/>
      <c r="ASY17" s="687"/>
      <c r="ASZ17" s="687"/>
      <c r="ATA17" s="687"/>
      <c r="ATB17" s="687"/>
      <c r="ATC17" s="687"/>
      <c r="ATD17" s="687"/>
      <c r="ATE17" s="687"/>
      <c r="ATF17" s="687"/>
      <c r="ATG17" s="687"/>
      <c r="ATH17" s="687"/>
      <c r="ATI17" s="687"/>
      <c r="ATJ17" s="687"/>
      <c r="ATK17" s="687"/>
      <c r="ATL17" s="687"/>
      <c r="ATM17" s="687"/>
      <c r="ATN17" s="687"/>
      <c r="ATO17" s="687"/>
      <c r="ATP17" s="687"/>
      <c r="ATQ17" s="687"/>
      <c r="ATR17" s="687"/>
      <c r="ATS17" s="687"/>
      <c r="ATT17" s="687"/>
      <c r="ATU17" s="687"/>
      <c r="ATV17" s="687"/>
      <c r="ATW17" s="687"/>
      <c r="ATX17" s="687"/>
      <c r="ATY17" s="687"/>
      <c r="ATZ17" s="687"/>
      <c r="AUA17" s="687"/>
      <c r="AUB17" s="687"/>
      <c r="AUC17" s="687"/>
      <c r="AUD17" s="687"/>
      <c r="AUE17" s="687"/>
      <c r="AUF17" s="687"/>
      <c r="AUG17" s="687"/>
      <c r="AUH17" s="687"/>
      <c r="AUI17" s="687"/>
      <c r="AUJ17" s="687"/>
      <c r="AUK17" s="687"/>
      <c r="AUL17" s="687"/>
      <c r="AUM17" s="687"/>
      <c r="AUN17" s="687"/>
      <c r="AUO17" s="687"/>
      <c r="AUP17" s="687"/>
      <c r="AUQ17" s="687"/>
      <c r="AUR17" s="687"/>
      <c r="AUS17" s="687"/>
      <c r="AUT17" s="687"/>
      <c r="AUU17" s="687"/>
      <c r="AUV17" s="687"/>
      <c r="AUW17" s="687"/>
      <c r="AUX17" s="687"/>
      <c r="AUY17" s="687"/>
      <c r="AUZ17" s="687"/>
      <c r="AVA17" s="687"/>
      <c r="AVB17" s="687"/>
      <c r="AVC17" s="687"/>
      <c r="AVD17" s="687"/>
      <c r="AVE17" s="687"/>
      <c r="AVF17" s="687"/>
      <c r="AVG17" s="687"/>
      <c r="AVH17" s="687"/>
      <c r="AVI17" s="687"/>
      <c r="AVJ17" s="687"/>
      <c r="AVK17" s="687"/>
      <c r="AVL17" s="687"/>
      <c r="AVM17" s="687"/>
      <c r="AVN17" s="687"/>
      <c r="AVO17" s="687"/>
      <c r="AVP17" s="687"/>
      <c r="AVQ17" s="687"/>
      <c r="AVR17" s="687"/>
      <c r="AVS17" s="687"/>
      <c r="AVT17" s="687"/>
      <c r="AVU17" s="687"/>
      <c r="AVV17" s="687"/>
      <c r="AVW17" s="687"/>
      <c r="AVX17" s="687"/>
      <c r="AVY17" s="687"/>
      <c r="AVZ17" s="687"/>
      <c r="AWA17" s="687"/>
      <c r="AWB17" s="687"/>
      <c r="AWC17" s="687"/>
      <c r="AWD17" s="687"/>
      <c r="AWE17" s="687"/>
      <c r="AWF17" s="687"/>
      <c r="AWG17" s="687"/>
      <c r="AWH17" s="687"/>
      <c r="AWI17" s="687"/>
      <c r="AWJ17" s="687"/>
      <c r="AWK17" s="687"/>
      <c r="AWL17" s="687"/>
      <c r="AWM17" s="687"/>
      <c r="AWN17" s="687"/>
      <c r="AWO17" s="687"/>
      <c r="AWP17" s="687"/>
      <c r="AWQ17" s="687"/>
      <c r="AWR17" s="687"/>
      <c r="AWS17" s="687"/>
      <c r="AWT17" s="687"/>
      <c r="AWU17" s="687"/>
      <c r="AWV17" s="687"/>
      <c r="AWW17" s="687"/>
      <c r="AWX17" s="687"/>
      <c r="AWY17" s="687"/>
      <c r="AWZ17" s="687"/>
      <c r="AXA17" s="687"/>
      <c r="AXB17" s="687"/>
      <c r="AXC17" s="687"/>
      <c r="AXD17" s="687"/>
      <c r="AXE17" s="687"/>
      <c r="AXF17" s="687"/>
      <c r="AXG17" s="687"/>
      <c r="AXH17" s="687"/>
      <c r="AXI17" s="687"/>
      <c r="AXJ17" s="687"/>
      <c r="AXK17" s="687"/>
      <c r="AXL17" s="687"/>
      <c r="AXM17" s="687"/>
      <c r="AXN17" s="687"/>
      <c r="AXO17" s="687"/>
      <c r="AXP17" s="687"/>
      <c r="AXQ17" s="687"/>
      <c r="AXR17" s="687"/>
      <c r="AXS17" s="687"/>
      <c r="AXT17" s="687"/>
      <c r="AXU17" s="687"/>
      <c r="AXV17" s="687"/>
      <c r="AXW17" s="687"/>
      <c r="AXX17" s="687"/>
      <c r="AXY17" s="687"/>
      <c r="AXZ17" s="687"/>
      <c r="AYA17" s="687"/>
      <c r="AYB17" s="687"/>
      <c r="AYC17" s="687"/>
      <c r="AYD17" s="687"/>
      <c r="AYE17" s="687"/>
      <c r="AYF17" s="687"/>
      <c r="AYG17" s="687"/>
      <c r="AYH17" s="687"/>
      <c r="AYI17" s="687"/>
      <c r="AYJ17" s="687"/>
      <c r="AYK17" s="687"/>
      <c r="AYL17" s="687"/>
      <c r="AYM17" s="687"/>
      <c r="AYN17" s="687"/>
      <c r="AYO17" s="687"/>
      <c r="AYP17" s="687"/>
      <c r="AYQ17" s="687"/>
      <c r="AYR17" s="687"/>
      <c r="AYS17" s="687"/>
      <c r="AYT17" s="687"/>
      <c r="AYU17" s="687"/>
      <c r="AYV17" s="687"/>
      <c r="AYW17" s="687"/>
      <c r="AYX17" s="687"/>
      <c r="AYY17" s="687"/>
      <c r="AYZ17" s="687"/>
      <c r="AZA17" s="687"/>
      <c r="AZB17" s="687"/>
      <c r="AZC17" s="687"/>
      <c r="AZD17" s="687"/>
      <c r="AZE17" s="687"/>
      <c r="AZF17" s="687"/>
      <c r="AZG17" s="687"/>
      <c r="AZH17" s="687"/>
      <c r="AZI17" s="687"/>
      <c r="AZJ17" s="687"/>
      <c r="AZK17" s="687"/>
      <c r="AZL17" s="687"/>
      <c r="AZM17" s="687"/>
      <c r="AZN17" s="687"/>
      <c r="AZO17" s="687"/>
      <c r="AZP17" s="687"/>
      <c r="AZQ17" s="687"/>
      <c r="AZR17" s="687"/>
      <c r="AZS17" s="687"/>
      <c r="AZT17" s="687"/>
      <c r="AZU17" s="687"/>
      <c r="AZV17" s="687"/>
      <c r="AZW17" s="687"/>
      <c r="AZX17" s="687"/>
      <c r="AZY17" s="687"/>
      <c r="AZZ17" s="687"/>
      <c r="BAA17" s="687"/>
      <c r="BAB17" s="687"/>
      <c r="BAC17" s="687"/>
      <c r="BAD17" s="687"/>
      <c r="BAE17" s="687"/>
      <c r="BAF17" s="687"/>
      <c r="BAG17" s="687"/>
      <c r="BAH17" s="687"/>
      <c r="BAI17" s="687"/>
      <c r="BAJ17" s="687"/>
      <c r="BAK17" s="687"/>
      <c r="BAL17" s="687"/>
      <c r="BAM17" s="687"/>
      <c r="BAN17" s="687"/>
      <c r="BAO17" s="687"/>
      <c r="BAP17" s="687"/>
      <c r="BAQ17" s="687"/>
      <c r="BAR17" s="687"/>
      <c r="BAS17" s="687"/>
      <c r="BAT17" s="687"/>
      <c r="BAU17" s="687"/>
      <c r="BAV17" s="687"/>
      <c r="BAW17" s="687"/>
      <c r="BAX17" s="687"/>
      <c r="BAY17" s="687"/>
      <c r="BAZ17" s="687"/>
      <c r="BBA17" s="687"/>
      <c r="BBB17" s="687"/>
      <c r="BBC17" s="687"/>
      <c r="BBD17" s="687"/>
      <c r="BBE17" s="687"/>
      <c r="BBF17" s="687"/>
      <c r="BBG17" s="687"/>
      <c r="BBH17" s="687"/>
      <c r="BBI17" s="687"/>
      <c r="BBJ17" s="687"/>
      <c r="BBK17" s="687"/>
      <c r="BBL17" s="687"/>
      <c r="BBM17" s="687"/>
      <c r="BBN17" s="687"/>
      <c r="BBO17" s="687"/>
      <c r="BBP17" s="687"/>
      <c r="BBQ17" s="687"/>
      <c r="BBR17" s="687"/>
      <c r="BBS17" s="687"/>
      <c r="BBT17" s="687"/>
      <c r="BBU17" s="687"/>
      <c r="BBV17" s="687"/>
      <c r="BBW17" s="687"/>
      <c r="BBX17" s="687"/>
      <c r="BBY17" s="687"/>
      <c r="BBZ17" s="687"/>
      <c r="BCA17" s="687"/>
      <c r="BCB17" s="687"/>
      <c r="BCC17" s="687"/>
      <c r="BCD17" s="687"/>
      <c r="BCE17" s="687"/>
      <c r="BCF17" s="687"/>
      <c r="BCG17" s="687"/>
      <c r="BCH17" s="687"/>
      <c r="BCI17" s="687"/>
      <c r="BCJ17" s="687"/>
      <c r="BCK17" s="687"/>
      <c r="BCL17" s="687"/>
      <c r="BCM17" s="687"/>
      <c r="BCN17" s="687"/>
      <c r="BCO17" s="687"/>
      <c r="BCP17" s="687"/>
      <c r="BCQ17" s="687"/>
      <c r="BCR17" s="687"/>
      <c r="BCS17" s="687"/>
      <c r="BCT17" s="687"/>
      <c r="BCU17" s="687"/>
      <c r="BCV17" s="687"/>
      <c r="BCW17" s="687"/>
      <c r="BCX17" s="687"/>
      <c r="BCY17" s="687"/>
      <c r="BCZ17" s="687"/>
      <c r="BDA17" s="687"/>
      <c r="BDB17" s="687"/>
      <c r="BDC17" s="687"/>
      <c r="BDD17" s="687"/>
      <c r="BDE17" s="687"/>
      <c r="BDF17" s="687"/>
      <c r="BDG17" s="687"/>
      <c r="BDH17" s="687"/>
      <c r="BDI17" s="687"/>
      <c r="BDJ17" s="687"/>
      <c r="BDK17" s="687"/>
      <c r="BDL17" s="687"/>
      <c r="BDM17" s="687"/>
      <c r="BDN17" s="687"/>
      <c r="BDO17" s="687"/>
      <c r="BDP17" s="687"/>
      <c r="BDQ17" s="687"/>
      <c r="BDR17" s="687"/>
      <c r="BDS17" s="687"/>
      <c r="BDT17" s="687"/>
      <c r="BDU17" s="687"/>
      <c r="BDV17" s="687"/>
      <c r="BDW17" s="687"/>
      <c r="BDX17" s="687"/>
      <c r="BDY17" s="687"/>
      <c r="BDZ17" s="687"/>
      <c r="BEA17" s="687"/>
      <c r="BEB17" s="687"/>
      <c r="BEC17" s="687"/>
      <c r="BED17" s="687"/>
      <c r="BEE17" s="687"/>
      <c r="BEF17" s="687"/>
      <c r="BEG17" s="687"/>
      <c r="BEH17" s="687"/>
      <c r="BEI17" s="687"/>
      <c r="BEJ17" s="687"/>
      <c r="BEK17" s="687"/>
      <c r="BEL17" s="687"/>
      <c r="BEM17" s="687"/>
      <c r="BEN17" s="687"/>
      <c r="BEO17" s="687"/>
      <c r="BEP17" s="687"/>
      <c r="BEQ17" s="687"/>
      <c r="BER17" s="687"/>
      <c r="BES17" s="687"/>
      <c r="BET17" s="687"/>
      <c r="BEU17" s="687"/>
      <c r="BEV17" s="687"/>
      <c r="BEW17" s="687"/>
      <c r="BEX17" s="687"/>
      <c r="BEY17" s="687"/>
      <c r="BEZ17" s="687"/>
      <c r="BFA17" s="687"/>
      <c r="BFB17" s="687"/>
      <c r="BFC17" s="687"/>
      <c r="BFD17" s="687"/>
      <c r="BFE17" s="687"/>
      <c r="BFF17" s="687"/>
      <c r="BFG17" s="687"/>
      <c r="BFH17" s="687"/>
      <c r="BFI17" s="687"/>
      <c r="BFJ17" s="687"/>
      <c r="BFK17" s="687"/>
      <c r="BFL17" s="687"/>
      <c r="BFM17" s="687"/>
      <c r="BFN17" s="687"/>
      <c r="BFO17" s="687"/>
      <c r="BFP17" s="687"/>
      <c r="BFQ17" s="687"/>
      <c r="BFR17" s="687"/>
      <c r="BFS17" s="687"/>
      <c r="BFT17" s="687"/>
      <c r="BFU17" s="687"/>
      <c r="BFV17" s="687"/>
      <c r="BFW17" s="687"/>
      <c r="BFX17" s="687"/>
      <c r="BFY17" s="687"/>
      <c r="BFZ17" s="687"/>
      <c r="BGA17" s="687"/>
      <c r="BGB17" s="687"/>
      <c r="BGC17" s="687"/>
      <c r="BGD17" s="687"/>
      <c r="BGE17" s="687"/>
      <c r="BGF17" s="687"/>
      <c r="BGG17" s="687"/>
      <c r="BGH17" s="687"/>
      <c r="BGI17" s="687"/>
      <c r="BGJ17" s="687"/>
      <c r="BGK17" s="687"/>
      <c r="BGL17" s="687"/>
      <c r="BGM17" s="687"/>
      <c r="BGN17" s="687"/>
      <c r="BGO17" s="687"/>
      <c r="BGP17" s="687"/>
      <c r="BGQ17" s="687"/>
      <c r="BGR17" s="687"/>
      <c r="BGS17" s="687"/>
      <c r="BGT17" s="687"/>
      <c r="BGU17" s="687"/>
      <c r="BGV17" s="687"/>
      <c r="BGW17" s="687"/>
      <c r="BGX17" s="687"/>
      <c r="BGY17" s="687"/>
      <c r="BGZ17" s="687"/>
      <c r="BHA17" s="687"/>
      <c r="BHB17" s="687"/>
      <c r="BHC17" s="687"/>
      <c r="BHD17" s="687"/>
      <c r="BHE17" s="687"/>
      <c r="BHF17" s="687"/>
      <c r="BHG17" s="687"/>
      <c r="BHH17" s="687"/>
      <c r="BHI17" s="687"/>
      <c r="BHJ17" s="687"/>
      <c r="BHK17" s="687"/>
      <c r="BHL17" s="687"/>
      <c r="BHM17" s="687"/>
      <c r="BHN17" s="687"/>
      <c r="BHO17" s="687"/>
      <c r="BHP17" s="687"/>
      <c r="BHQ17" s="687"/>
      <c r="BHR17" s="687"/>
      <c r="BHS17" s="687"/>
      <c r="BHT17" s="687"/>
      <c r="BHU17" s="687"/>
      <c r="BHV17" s="687"/>
      <c r="BHW17" s="687"/>
      <c r="BHX17" s="687"/>
      <c r="BHY17" s="687"/>
      <c r="BHZ17" s="687"/>
      <c r="BIA17" s="687"/>
      <c r="BIB17" s="687"/>
      <c r="BIC17" s="687"/>
      <c r="BID17" s="687"/>
      <c r="BIE17" s="687"/>
      <c r="BIF17" s="687"/>
      <c r="BIG17" s="687"/>
      <c r="BIH17" s="687"/>
      <c r="BII17" s="687"/>
      <c r="BIJ17" s="687"/>
      <c r="BIK17" s="687"/>
      <c r="BIL17" s="687"/>
      <c r="BIM17" s="687"/>
      <c r="BIN17" s="687"/>
      <c r="BIO17" s="687"/>
      <c r="BIP17" s="687"/>
      <c r="BIQ17" s="687"/>
      <c r="BIR17" s="687"/>
      <c r="BIS17" s="687"/>
      <c r="BIT17" s="687"/>
      <c r="BIU17" s="687"/>
      <c r="BIV17" s="687"/>
      <c r="BIW17" s="687"/>
      <c r="BIX17" s="687"/>
      <c r="BIY17" s="687"/>
      <c r="BIZ17" s="687"/>
      <c r="BJA17" s="687"/>
      <c r="BJB17" s="687"/>
      <c r="BJC17" s="687"/>
      <c r="BJD17" s="687"/>
      <c r="BJE17" s="687"/>
      <c r="BJF17" s="687"/>
      <c r="BJG17" s="687"/>
      <c r="BJH17" s="687"/>
      <c r="BJI17" s="687"/>
      <c r="BJJ17" s="687"/>
      <c r="BJK17" s="687"/>
      <c r="BJL17" s="687"/>
      <c r="BJM17" s="687"/>
      <c r="BJN17" s="687"/>
      <c r="BJO17" s="687"/>
      <c r="BJP17" s="687"/>
      <c r="BJQ17" s="687"/>
      <c r="BJR17" s="687"/>
      <c r="BJS17" s="687"/>
      <c r="BJT17" s="687"/>
      <c r="BJU17" s="687"/>
      <c r="BJV17" s="687"/>
      <c r="BJW17" s="687"/>
      <c r="BJX17" s="687"/>
      <c r="BJY17" s="687"/>
      <c r="BJZ17" s="687"/>
      <c r="BKA17" s="687"/>
      <c r="BKB17" s="687"/>
      <c r="BKC17" s="687"/>
      <c r="BKD17" s="687"/>
      <c r="BKE17" s="687"/>
      <c r="BKF17" s="687"/>
      <c r="BKG17" s="687"/>
      <c r="BKH17" s="687"/>
      <c r="BKI17" s="687"/>
      <c r="BKJ17" s="687"/>
      <c r="BKK17" s="687"/>
      <c r="BKL17" s="687"/>
      <c r="BKM17" s="687"/>
      <c r="BKN17" s="687"/>
      <c r="BKO17" s="687"/>
      <c r="BKP17" s="687"/>
      <c r="BKQ17" s="687"/>
      <c r="BKR17" s="687"/>
      <c r="BKS17" s="687"/>
      <c r="BKT17" s="687"/>
      <c r="BKU17" s="687"/>
      <c r="BKV17" s="687"/>
      <c r="BKW17" s="687"/>
      <c r="BKX17" s="687"/>
      <c r="BKY17" s="687"/>
      <c r="BKZ17" s="687"/>
      <c r="BLA17" s="687"/>
      <c r="BLB17" s="687"/>
      <c r="BLC17" s="687"/>
      <c r="BLD17" s="687"/>
      <c r="BLE17" s="687"/>
      <c r="BLF17" s="687"/>
      <c r="BLG17" s="687"/>
      <c r="BLH17" s="687"/>
      <c r="BLI17" s="687"/>
      <c r="BLJ17" s="687"/>
      <c r="BLK17" s="687"/>
      <c r="BLL17" s="687"/>
      <c r="BLM17" s="687"/>
      <c r="BLN17" s="687"/>
      <c r="BLO17" s="687"/>
      <c r="BLP17" s="687"/>
      <c r="BLQ17" s="687"/>
      <c r="BLR17" s="687"/>
      <c r="BLS17" s="687"/>
      <c r="BLT17" s="687"/>
      <c r="BLU17" s="687"/>
      <c r="BLV17" s="687"/>
      <c r="BLW17" s="687"/>
      <c r="BLX17" s="687"/>
      <c r="BLY17" s="687"/>
      <c r="BLZ17" s="687"/>
      <c r="BMA17" s="687"/>
      <c r="BMB17" s="687"/>
      <c r="BMC17" s="687"/>
      <c r="BMD17" s="687"/>
      <c r="BME17" s="687"/>
      <c r="BMF17" s="687"/>
      <c r="BMG17" s="687"/>
      <c r="BMH17" s="687"/>
      <c r="BMI17" s="687"/>
      <c r="BMJ17" s="687"/>
      <c r="BMK17" s="687"/>
      <c r="BML17" s="687"/>
      <c r="BMM17" s="687"/>
      <c r="BMN17" s="687"/>
      <c r="BMO17" s="687"/>
      <c r="BMP17" s="687"/>
      <c r="BMQ17" s="687"/>
      <c r="BMR17" s="687"/>
      <c r="BMS17" s="687"/>
      <c r="BMT17" s="687"/>
      <c r="BMU17" s="687"/>
      <c r="BMV17" s="687"/>
      <c r="BMW17" s="687"/>
      <c r="BMX17" s="687"/>
      <c r="BMY17" s="687"/>
      <c r="BMZ17" s="687"/>
      <c r="BNA17" s="687"/>
      <c r="BNB17" s="687"/>
      <c r="BNC17" s="687"/>
      <c r="BND17" s="687"/>
      <c r="BNE17" s="687"/>
      <c r="BNF17" s="687"/>
      <c r="BNG17" s="687"/>
      <c r="BNH17" s="687"/>
      <c r="BNI17" s="687"/>
      <c r="BNJ17" s="687"/>
      <c r="BNK17" s="687"/>
      <c r="BNL17" s="687"/>
      <c r="BNM17" s="687"/>
      <c r="BNN17" s="687"/>
      <c r="BNO17" s="687"/>
      <c r="BNP17" s="687"/>
      <c r="BNQ17" s="687"/>
      <c r="BNR17" s="687"/>
      <c r="BNS17" s="687"/>
      <c r="BNT17" s="687"/>
      <c r="BNU17" s="687"/>
      <c r="BNV17" s="687"/>
      <c r="BNW17" s="687"/>
      <c r="BNX17" s="687"/>
      <c r="BNY17" s="687"/>
      <c r="BNZ17" s="687"/>
      <c r="BOA17" s="687"/>
      <c r="BOB17" s="687"/>
      <c r="BOC17" s="687"/>
      <c r="BOD17" s="687"/>
      <c r="BOE17" s="687"/>
      <c r="BOF17" s="687"/>
      <c r="BOG17" s="687"/>
      <c r="BOH17" s="687"/>
      <c r="BOI17" s="687"/>
      <c r="BOJ17" s="687"/>
      <c r="BOK17" s="687"/>
      <c r="BOL17" s="687"/>
      <c r="BOM17" s="687"/>
      <c r="BON17" s="687"/>
      <c r="BOO17" s="687"/>
      <c r="BOP17" s="687"/>
      <c r="BOQ17" s="687"/>
      <c r="BOR17" s="687"/>
      <c r="BOS17" s="687"/>
      <c r="BOT17" s="687"/>
      <c r="BOU17" s="687"/>
      <c r="BOV17" s="687"/>
      <c r="BOW17" s="687"/>
      <c r="BOX17" s="687"/>
      <c r="BOY17" s="687"/>
      <c r="BOZ17" s="687"/>
      <c r="BPA17" s="687"/>
      <c r="BPB17" s="687"/>
      <c r="BPC17" s="687"/>
      <c r="BPD17" s="687"/>
      <c r="BPE17" s="687"/>
      <c r="BPF17" s="687"/>
      <c r="BPG17" s="687"/>
      <c r="BPH17" s="687"/>
      <c r="BPI17" s="687"/>
      <c r="BPJ17" s="687"/>
      <c r="BPK17" s="687"/>
      <c r="BPL17" s="687"/>
      <c r="BPM17" s="687"/>
      <c r="BPN17" s="687"/>
      <c r="BPO17" s="687"/>
      <c r="BPP17" s="687"/>
      <c r="BPQ17" s="687"/>
      <c r="BPR17" s="687"/>
      <c r="BPS17" s="687"/>
      <c r="BPT17" s="687"/>
      <c r="BPU17" s="687"/>
      <c r="BPV17" s="687"/>
      <c r="BPW17" s="687"/>
      <c r="BPX17" s="687"/>
      <c r="BPY17" s="687"/>
      <c r="BPZ17" s="687"/>
      <c r="BQA17" s="687"/>
      <c r="BQB17" s="687"/>
      <c r="BQC17" s="687"/>
      <c r="BQD17" s="687"/>
      <c r="BQE17" s="687"/>
      <c r="BQF17" s="687"/>
      <c r="BQG17" s="687"/>
      <c r="BQH17" s="687"/>
      <c r="BQI17" s="687"/>
      <c r="BQJ17" s="687"/>
      <c r="BQK17" s="687"/>
      <c r="BQL17" s="687"/>
      <c r="BQM17" s="687"/>
      <c r="BQN17" s="687"/>
      <c r="BQO17" s="687"/>
      <c r="BQP17" s="687"/>
      <c r="BQQ17" s="687"/>
      <c r="BQR17" s="687"/>
      <c r="BQS17" s="687"/>
      <c r="BQT17" s="687"/>
      <c r="BQU17" s="687"/>
      <c r="BQV17" s="687"/>
      <c r="BQW17" s="687"/>
      <c r="BQX17" s="687"/>
      <c r="BQY17" s="687"/>
      <c r="BQZ17" s="687"/>
      <c r="BRA17" s="687"/>
      <c r="BRB17" s="687"/>
      <c r="BRC17" s="687"/>
      <c r="BRD17" s="687"/>
      <c r="BRE17" s="687"/>
      <c r="BRF17" s="687"/>
      <c r="BRG17" s="687"/>
      <c r="BRH17" s="687"/>
      <c r="BRI17" s="687"/>
      <c r="BRJ17" s="687"/>
      <c r="BRK17" s="687"/>
      <c r="BRL17" s="687"/>
      <c r="BRM17" s="687"/>
      <c r="BRN17" s="687"/>
      <c r="BRO17" s="687"/>
      <c r="BRP17" s="687"/>
      <c r="BRQ17" s="687"/>
      <c r="BRR17" s="687"/>
      <c r="BRS17" s="687"/>
      <c r="BRT17" s="687"/>
      <c r="BRU17" s="687"/>
      <c r="BRV17" s="687"/>
      <c r="BRW17" s="687"/>
      <c r="BRX17" s="687"/>
      <c r="BRY17" s="687"/>
      <c r="BRZ17" s="687"/>
      <c r="BSA17" s="687"/>
      <c r="BSB17" s="687"/>
      <c r="BSC17" s="687"/>
      <c r="BSD17" s="687"/>
      <c r="BSE17" s="687"/>
      <c r="BSF17" s="687"/>
      <c r="BSG17" s="687"/>
      <c r="BSH17" s="687"/>
      <c r="BSI17" s="687"/>
      <c r="BSJ17" s="687"/>
      <c r="BSK17" s="687"/>
      <c r="BSL17" s="687"/>
      <c r="BSM17" s="687"/>
      <c r="BSN17" s="687"/>
      <c r="BSO17" s="687"/>
      <c r="BSP17" s="687"/>
      <c r="BSQ17" s="687"/>
      <c r="BSR17" s="687"/>
      <c r="BSS17" s="687"/>
      <c r="BST17" s="687"/>
      <c r="BSU17" s="687"/>
      <c r="BSV17" s="687"/>
      <c r="BSW17" s="687"/>
      <c r="BSX17" s="687"/>
      <c r="BSY17" s="687"/>
      <c r="BSZ17" s="687"/>
      <c r="BTA17" s="687"/>
      <c r="BTB17" s="687"/>
      <c r="BTC17" s="687"/>
      <c r="BTD17" s="687"/>
      <c r="BTE17" s="687"/>
      <c r="BTF17" s="687"/>
      <c r="BTG17" s="687"/>
      <c r="BTH17" s="687"/>
      <c r="BTI17" s="687"/>
      <c r="BTJ17" s="687"/>
      <c r="BTK17" s="687"/>
      <c r="BTL17" s="687"/>
      <c r="BTM17" s="687"/>
      <c r="BTN17" s="687"/>
      <c r="BTO17" s="687"/>
      <c r="BTP17" s="687"/>
      <c r="BTQ17" s="687"/>
      <c r="BTR17" s="687"/>
      <c r="BTS17" s="687"/>
      <c r="BTT17" s="687"/>
      <c r="BTU17" s="687"/>
      <c r="BTV17" s="687"/>
      <c r="BTW17" s="687"/>
      <c r="BTX17" s="687"/>
      <c r="BTY17" s="687"/>
      <c r="BTZ17" s="687"/>
      <c r="BUA17" s="687"/>
      <c r="BUB17" s="687"/>
      <c r="BUC17" s="687"/>
      <c r="BUD17" s="687"/>
      <c r="BUE17" s="687"/>
      <c r="BUF17" s="687"/>
      <c r="BUG17" s="687"/>
      <c r="BUH17" s="687"/>
      <c r="BUI17" s="687"/>
      <c r="BUJ17" s="687"/>
      <c r="BUK17" s="687"/>
      <c r="BUL17" s="687"/>
      <c r="BUM17" s="687"/>
      <c r="BUN17" s="687"/>
      <c r="BUO17" s="687"/>
      <c r="BUP17" s="687"/>
      <c r="BUQ17" s="687"/>
      <c r="BUR17" s="687"/>
      <c r="BUS17" s="687"/>
      <c r="BUT17" s="687"/>
      <c r="BUU17" s="687"/>
      <c r="BUV17" s="687"/>
      <c r="BUW17" s="687"/>
      <c r="BUX17" s="687"/>
      <c r="BUY17" s="687"/>
      <c r="BUZ17" s="687"/>
      <c r="BVA17" s="687"/>
      <c r="BVB17" s="687"/>
      <c r="BVC17" s="687"/>
      <c r="BVD17" s="687"/>
      <c r="BVE17" s="687"/>
      <c r="BVF17" s="687"/>
      <c r="BVG17" s="687"/>
      <c r="BVH17" s="687"/>
      <c r="BVI17" s="687"/>
      <c r="BVJ17" s="687"/>
      <c r="BVK17" s="687"/>
      <c r="BVL17" s="687"/>
      <c r="BVM17" s="687"/>
      <c r="BVN17" s="687"/>
      <c r="BVO17" s="687"/>
      <c r="BVP17" s="687"/>
      <c r="BVQ17" s="687"/>
      <c r="BVR17" s="687"/>
      <c r="BVS17" s="687"/>
      <c r="BVT17" s="687"/>
      <c r="BVU17" s="687"/>
      <c r="BVV17" s="687"/>
      <c r="BVW17" s="687"/>
      <c r="BVX17" s="687"/>
      <c r="BVY17" s="687"/>
      <c r="BVZ17" s="687"/>
      <c r="BWA17" s="687"/>
      <c r="BWB17" s="687"/>
      <c r="BWC17" s="687"/>
      <c r="BWD17" s="687"/>
      <c r="BWE17" s="687"/>
      <c r="BWF17" s="687"/>
      <c r="BWG17" s="687"/>
      <c r="BWH17" s="687"/>
      <c r="BWI17" s="687"/>
      <c r="BWJ17" s="687"/>
      <c r="BWK17" s="687"/>
      <c r="BWL17" s="687"/>
      <c r="BWM17" s="687"/>
      <c r="BWN17" s="687"/>
      <c r="BWO17" s="687"/>
      <c r="BWP17" s="687"/>
      <c r="BWQ17" s="687"/>
      <c r="BWR17" s="687"/>
      <c r="BWS17" s="687"/>
      <c r="BWT17" s="687"/>
      <c r="BWU17" s="687"/>
      <c r="BWV17" s="687"/>
      <c r="BWW17" s="687"/>
      <c r="BWX17" s="687"/>
      <c r="BWY17" s="687"/>
      <c r="BWZ17" s="687"/>
      <c r="BXA17" s="687"/>
      <c r="BXB17" s="687"/>
      <c r="BXC17" s="687"/>
      <c r="BXD17" s="687"/>
      <c r="BXE17" s="687"/>
      <c r="BXF17" s="687"/>
      <c r="BXG17" s="687"/>
      <c r="BXH17" s="687"/>
      <c r="BXI17" s="687"/>
      <c r="BXJ17" s="687"/>
      <c r="BXK17" s="687"/>
      <c r="BXL17" s="687"/>
      <c r="BXM17" s="687"/>
      <c r="BXN17" s="687"/>
      <c r="BXO17" s="687"/>
      <c r="BXP17" s="687"/>
      <c r="BXQ17" s="687"/>
      <c r="BXR17" s="687"/>
      <c r="BXS17" s="687"/>
      <c r="BXT17" s="687"/>
      <c r="BXU17" s="687"/>
      <c r="BXV17" s="687"/>
      <c r="BXW17" s="687"/>
      <c r="BXX17" s="687"/>
      <c r="BXY17" s="687"/>
      <c r="BXZ17" s="687"/>
      <c r="BYA17" s="687"/>
      <c r="BYB17" s="687"/>
      <c r="BYC17" s="687"/>
      <c r="BYD17" s="687"/>
      <c r="BYE17" s="687"/>
      <c r="BYF17" s="687"/>
      <c r="BYG17" s="687"/>
      <c r="BYH17" s="687"/>
      <c r="BYI17" s="687"/>
      <c r="BYJ17" s="687"/>
      <c r="BYK17" s="687"/>
      <c r="BYL17" s="687"/>
      <c r="BYM17" s="687"/>
      <c r="BYN17" s="687"/>
      <c r="BYO17" s="687"/>
      <c r="BYP17" s="687"/>
      <c r="BYQ17" s="687"/>
      <c r="BYR17" s="687"/>
      <c r="BYS17" s="687"/>
      <c r="BYT17" s="687"/>
      <c r="BYU17" s="687"/>
      <c r="BYV17" s="687"/>
      <c r="BYW17" s="687"/>
      <c r="BYX17" s="687"/>
      <c r="BYY17" s="687"/>
      <c r="BYZ17" s="687"/>
      <c r="BZA17" s="687"/>
      <c r="BZB17" s="687"/>
      <c r="BZC17" s="687"/>
      <c r="BZD17" s="687"/>
      <c r="BZE17" s="687"/>
      <c r="BZF17" s="687"/>
      <c r="BZG17" s="687"/>
      <c r="BZH17" s="687"/>
      <c r="BZI17" s="687"/>
      <c r="BZJ17" s="687"/>
      <c r="BZK17" s="687"/>
      <c r="BZL17" s="687"/>
      <c r="BZM17" s="687"/>
      <c r="BZN17" s="687"/>
      <c r="BZO17" s="687"/>
      <c r="BZP17" s="687"/>
      <c r="BZQ17" s="687"/>
      <c r="BZR17" s="687"/>
      <c r="BZS17" s="687"/>
      <c r="BZT17" s="687"/>
      <c r="BZU17" s="687"/>
      <c r="BZV17" s="687"/>
      <c r="BZW17" s="687"/>
      <c r="BZX17" s="687"/>
      <c r="BZY17" s="687"/>
      <c r="BZZ17" s="687"/>
      <c r="CAA17" s="687"/>
      <c r="CAB17" s="687"/>
      <c r="CAC17" s="687"/>
      <c r="CAD17" s="687"/>
      <c r="CAE17" s="687"/>
      <c r="CAF17" s="687"/>
      <c r="CAG17" s="687"/>
      <c r="CAH17" s="687"/>
      <c r="CAI17" s="687"/>
      <c r="CAJ17" s="687"/>
      <c r="CAK17" s="687"/>
      <c r="CAL17" s="687"/>
      <c r="CAM17" s="687"/>
      <c r="CAN17" s="687"/>
      <c r="CAO17" s="687"/>
      <c r="CAP17" s="687"/>
      <c r="CAQ17" s="687"/>
      <c r="CAR17" s="687"/>
      <c r="CAS17" s="687"/>
      <c r="CAT17" s="687"/>
      <c r="CAU17" s="687"/>
      <c r="CAV17" s="687"/>
      <c r="CAW17" s="687"/>
      <c r="CAX17" s="687"/>
      <c r="CAY17" s="687"/>
      <c r="CAZ17" s="687"/>
      <c r="CBA17" s="687"/>
      <c r="CBB17" s="687"/>
      <c r="CBC17" s="687"/>
      <c r="CBD17" s="687"/>
      <c r="CBE17" s="687"/>
      <c r="CBF17" s="687"/>
      <c r="CBG17" s="687"/>
      <c r="CBH17" s="687"/>
      <c r="CBI17" s="687"/>
      <c r="CBJ17" s="687"/>
      <c r="CBK17" s="687"/>
      <c r="CBL17" s="687"/>
      <c r="CBM17" s="687"/>
      <c r="CBN17" s="687"/>
      <c r="CBO17" s="687"/>
      <c r="CBP17" s="687"/>
      <c r="CBQ17" s="687"/>
      <c r="CBR17" s="687"/>
      <c r="CBS17" s="687"/>
      <c r="CBT17" s="687"/>
      <c r="CBU17" s="687"/>
      <c r="CBV17" s="687"/>
      <c r="CBW17" s="687"/>
      <c r="CBX17" s="687"/>
      <c r="CBY17" s="687"/>
      <c r="CBZ17" s="687"/>
      <c r="CCA17" s="687"/>
      <c r="CCB17" s="687"/>
      <c r="CCC17" s="687"/>
      <c r="CCD17" s="687"/>
      <c r="CCE17" s="687"/>
      <c r="CCF17" s="687"/>
      <c r="CCG17" s="687"/>
      <c r="CCH17" s="687"/>
      <c r="CCI17" s="687"/>
      <c r="CCJ17" s="687"/>
      <c r="CCK17" s="687"/>
      <c r="CCL17" s="687"/>
      <c r="CCM17" s="687"/>
      <c r="CCN17" s="687"/>
      <c r="CCO17" s="687"/>
      <c r="CCP17" s="687"/>
      <c r="CCQ17" s="687"/>
      <c r="CCR17" s="687"/>
      <c r="CCS17" s="687"/>
      <c r="CCT17" s="687"/>
      <c r="CCU17" s="687"/>
      <c r="CCV17" s="687"/>
      <c r="CCW17" s="687"/>
      <c r="CCX17" s="687"/>
      <c r="CCY17" s="687"/>
      <c r="CCZ17" s="687"/>
      <c r="CDA17" s="687"/>
      <c r="CDB17" s="687"/>
      <c r="CDC17" s="687"/>
      <c r="CDD17" s="687"/>
      <c r="CDE17" s="687"/>
      <c r="CDF17" s="687"/>
      <c r="CDG17" s="687"/>
      <c r="CDH17" s="687"/>
      <c r="CDI17" s="687"/>
      <c r="CDJ17" s="687"/>
      <c r="CDK17" s="687"/>
      <c r="CDL17" s="687"/>
      <c r="CDM17" s="687"/>
      <c r="CDN17" s="687"/>
      <c r="CDO17" s="687"/>
      <c r="CDP17" s="687"/>
      <c r="CDQ17" s="687"/>
      <c r="CDR17" s="687"/>
      <c r="CDS17" s="687"/>
      <c r="CDT17" s="687"/>
      <c r="CDU17" s="687"/>
      <c r="CDV17" s="687"/>
      <c r="CDW17" s="687"/>
      <c r="CDX17" s="687"/>
      <c r="CDY17" s="687"/>
      <c r="CDZ17" s="687"/>
      <c r="CEA17" s="687"/>
      <c r="CEB17" s="687"/>
      <c r="CEC17" s="687"/>
      <c r="CED17" s="687"/>
      <c r="CEE17" s="687"/>
      <c r="CEF17" s="687"/>
      <c r="CEG17" s="687"/>
      <c r="CEH17" s="687"/>
      <c r="CEI17" s="687"/>
      <c r="CEJ17" s="687"/>
      <c r="CEK17" s="687"/>
      <c r="CEL17" s="687"/>
      <c r="CEM17" s="687"/>
      <c r="CEN17" s="687"/>
      <c r="CEO17" s="687"/>
      <c r="CEP17" s="687"/>
      <c r="CEQ17" s="687"/>
      <c r="CER17" s="687"/>
      <c r="CES17" s="687"/>
      <c r="CET17" s="687"/>
      <c r="CEU17" s="687"/>
      <c r="CEV17" s="687"/>
      <c r="CEW17" s="687"/>
      <c r="CEX17" s="687"/>
      <c r="CEY17" s="687"/>
      <c r="CEZ17" s="687"/>
      <c r="CFA17" s="687"/>
      <c r="CFB17" s="687"/>
      <c r="CFC17" s="687"/>
      <c r="CFD17" s="687"/>
      <c r="CFE17" s="687"/>
      <c r="CFF17" s="687"/>
      <c r="CFG17" s="687"/>
      <c r="CFH17" s="687"/>
      <c r="CFI17" s="687"/>
      <c r="CFJ17" s="687"/>
      <c r="CFK17" s="687"/>
      <c r="CFL17" s="687"/>
      <c r="CFM17" s="687"/>
      <c r="CFN17" s="687"/>
      <c r="CFO17" s="687"/>
      <c r="CFP17" s="687"/>
      <c r="CFQ17" s="687"/>
      <c r="CFR17" s="687"/>
      <c r="CFS17" s="687"/>
      <c r="CFT17" s="687"/>
      <c r="CFU17" s="687"/>
      <c r="CFV17" s="687"/>
      <c r="CFW17" s="687"/>
      <c r="CFX17" s="687"/>
      <c r="CFY17" s="687"/>
      <c r="CFZ17" s="687"/>
      <c r="CGA17" s="687"/>
      <c r="CGB17" s="687"/>
      <c r="CGC17" s="687"/>
      <c r="CGD17" s="687"/>
      <c r="CGE17" s="687"/>
      <c r="CGF17" s="687"/>
      <c r="CGG17" s="687"/>
      <c r="CGH17" s="687"/>
      <c r="CGI17" s="687"/>
      <c r="CGJ17" s="687"/>
      <c r="CGK17" s="687"/>
      <c r="CGL17" s="687"/>
      <c r="CGM17" s="687"/>
      <c r="CGN17" s="687"/>
      <c r="CGO17" s="687"/>
      <c r="CGP17" s="687"/>
      <c r="CGQ17" s="687"/>
      <c r="CGR17" s="687"/>
      <c r="CGS17" s="687"/>
      <c r="CGT17" s="687"/>
      <c r="CGU17" s="687"/>
      <c r="CGV17" s="687"/>
      <c r="CGW17" s="687"/>
      <c r="CGX17" s="687"/>
      <c r="CGY17" s="687"/>
      <c r="CGZ17" s="687"/>
      <c r="CHA17" s="687"/>
      <c r="CHB17" s="687"/>
      <c r="CHC17" s="687"/>
      <c r="CHD17" s="687"/>
      <c r="CHE17" s="687"/>
      <c r="CHF17" s="687"/>
      <c r="CHG17" s="687"/>
      <c r="CHH17" s="687"/>
      <c r="CHI17" s="687"/>
      <c r="CHJ17" s="687"/>
      <c r="CHK17" s="687"/>
      <c r="CHL17" s="687"/>
      <c r="CHM17" s="687"/>
      <c r="CHN17" s="687"/>
      <c r="CHO17" s="687"/>
      <c r="CHP17" s="687"/>
      <c r="CHQ17" s="687"/>
      <c r="CHR17" s="687"/>
      <c r="CHS17" s="687"/>
      <c r="CHT17" s="687"/>
      <c r="CHU17" s="687"/>
      <c r="CHV17" s="687"/>
      <c r="CHW17" s="687"/>
      <c r="CHX17" s="687"/>
      <c r="CHY17" s="687"/>
      <c r="CHZ17" s="687"/>
      <c r="CIA17" s="687"/>
      <c r="CIB17" s="687"/>
      <c r="CIC17" s="687"/>
      <c r="CID17" s="687"/>
      <c r="CIE17" s="687"/>
      <c r="CIF17" s="687"/>
      <c r="CIG17" s="687"/>
      <c r="CIH17" s="687"/>
      <c r="CII17" s="687"/>
      <c r="CIJ17" s="687"/>
      <c r="CIK17" s="687"/>
      <c r="CIL17" s="687"/>
      <c r="CIM17" s="687"/>
      <c r="CIN17" s="687"/>
      <c r="CIO17" s="687"/>
      <c r="CIP17" s="687"/>
      <c r="CIQ17" s="687"/>
      <c r="CIR17" s="687"/>
      <c r="CIS17" s="687"/>
      <c r="CIT17" s="687"/>
      <c r="CIU17" s="687"/>
      <c r="CIV17" s="687"/>
      <c r="CIW17" s="687"/>
      <c r="CIX17" s="687"/>
      <c r="CIY17" s="687"/>
      <c r="CIZ17" s="687"/>
      <c r="CJA17" s="687"/>
      <c r="CJB17" s="687"/>
      <c r="CJC17" s="687"/>
      <c r="CJD17" s="687"/>
      <c r="CJE17" s="687"/>
      <c r="CJF17" s="687"/>
      <c r="CJG17" s="687"/>
      <c r="CJH17" s="687"/>
      <c r="CJI17" s="687"/>
      <c r="CJJ17" s="687"/>
      <c r="CJK17" s="687"/>
      <c r="CJL17" s="687"/>
      <c r="CJM17" s="687"/>
      <c r="CJN17" s="687"/>
      <c r="CJO17" s="687"/>
      <c r="CJP17" s="687"/>
      <c r="CJQ17" s="687"/>
      <c r="CJR17" s="687"/>
      <c r="CJS17" s="687"/>
      <c r="CJT17" s="687"/>
      <c r="CJU17" s="687"/>
      <c r="CJV17" s="687"/>
      <c r="CJW17" s="687"/>
      <c r="CJX17" s="687"/>
      <c r="CJY17" s="687"/>
      <c r="CJZ17" s="687"/>
      <c r="CKA17" s="687"/>
      <c r="CKB17" s="687"/>
      <c r="CKC17" s="687"/>
      <c r="CKD17" s="687"/>
      <c r="CKE17" s="687"/>
      <c r="CKF17" s="687"/>
      <c r="CKG17" s="687"/>
      <c r="CKH17" s="687"/>
      <c r="CKI17" s="687"/>
      <c r="CKJ17" s="687"/>
      <c r="CKK17" s="687"/>
      <c r="CKL17" s="687"/>
      <c r="CKM17" s="687"/>
      <c r="CKN17" s="687"/>
      <c r="CKO17" s="687"/>
      <c r="CKP17" s="687"/>
      <c r="CKQ17" s="687"/>
      <c r="CKR17" s="687"/>
      <c r="CKS17" s="687"/>
      <c r="CKT17" s="687"/>
      <c r="CKU17" s="687"/>
      <c r="CKV17" s="687"/>
      <c r="CKW17" s="687"/>
      <c r="CKX17" s="687"/>
      <c r="CKY17" s="687"/>
      <c r="CKZ17" s="687"/>
      <c r="CLA17" s="687"/>
      <c r="CLB17" s="687"/>
      <c r="CLC17" s="687"/>
      <c r="CLD17" s="687"/>
      <c r="CLE17" s="687"/>
      <c r="CLF17" s="687"/>
      <c r="CLG17" s="687"/>
      <c r="CLH17" s="687"/>
      <c r="CLI17" s="687"/>
      <c r="CLJ17" s="687"/>
      <c r="CLK17" s="687"/>
      <c r="CLL17" s="687"/>
      <c r="CLM17" s="687"/>
      <c r="CLN17" s="687"/>
      <c r="CLO17" s="687"/>
      <c r="CLP17" s="687"/>
      <c r="CLQ17" s="687"/>
      <c r="CLR17" s="687"/>
      <c r="CLS17" s="687"/>
      <c r="CLT17" s="687"/>
      <c r="CLU17" s="687"/>
      <c r="CLV17" s="687"/>
      <c r="CLW17" s="687"/>
      <c r="CLX17" s="687"/>
      <c r="CLY17" s="687"/>
      <c r="CLZ17" s="687"/>
      <c r="CMA17" s="687"/>
      <c r="CMB17" s="687"/>
      <c r="CMC17" s="687"/>
      <c r="CMD17" s="687"/>
      <c r="CME17" s="687"/>
      <c r="CMF17" s="687"/>
      <c r="CMG17" s="687"/>
      <c r="CMH17" s="687"/>
      <c r="CMI17" s="687"/>
      <c r="CMJ17" s="687"/>
      <c r="CMK17" s="687"/>
      <c r="CML17" s="687"/>
      <c r="CMM17" s="687"/>
      <c r="CMN17" s="687"/>
      <c r="CMO17" s="687"/>
      <c r="CMP17" s="687"/>
      <c r="CMQ17" s="687"/>
      <c r="CMR17" s="687"/>
      <c r="CMS17" s="687"/>
      <c r="CMT17" s="687"/>
      <c r="CMU17" s="687"/>
      <c r="CMV17" s="687"/>
      <c r="CMW17" s="687"/>
      <c r="CMX17" s="687"/>
      <c r="CMY17" s="687"/>
      <c r="CMZ17" s="687"/>
      <c r="CNA17" s="687"/>
      <c r="CNB17" s="687"/>
      <c r="CNC17" s="687"/>
      <c r="CND17" s="687"/>
      <c r="CNE17" s="687"/>
      <c r="CNF17" s="687"/>
      <c r="CNG17" s="687"/>
      <c r="CNH17" s="687"/>
      <c r="CNI17" s="687"/>
      <c r="CNJ17" s="687"/>
      <c r="CNK17" s="687"/>
      <c r="CNL17" s="687"/>
      <c r="CNM17" s="687"/>
      <c r="CNN17" s="687"/>
      <c r="CNO17" s="687"/>
      <c r="CNP17" s="687"/>
      <c r="CNQ17" s="687"/>
      <c r="CNR17" s="687"/>
      <c r="CNS17" s="687"/>
      <c r="CNT17" s="687"/>
      <c r="CNU17" s="687"/>
      <c r="CNV17" s="687"/>
      <c r="CNW17" s="687"/>
      <c r="CNX17" s="687"/>
      <c r="CNY17" s="687"/>
      <c r="CNZ17" s="687"/>
      <c r="COA17" s="687"/>
      <c r="COB17" s="687"/>
      <c r="COC17" s="687"/>
      <c r="COD17" s="687"/>
      <c r="COE17" s="687"/>
      <c r="COF17" s="687"/>
      <c r="COG17" s="687"/>
      <c r="COH17" s="687"/>
      <c r="COI17" s="687"/>
      <c r="COJ17" s="687"/>
      <c r="COK17" s="687"/>
      <c r="COL17" s="687"/>
      <c r="COM17" s="687"/>
      <c r="CON17" s="687"/>
      <c r="COO17" s="687"/>
      <c r="COP17" s="687"/>
      <c r="COQ17" s="687"/>
      <c r="COR17" s="687"/>
      <c r="COS17" s="687"/>
      <c r="COT17" s="687"/>
      <c r="COU17" s="687"/>
      <c r="COV17" s="687"/>
      <c r="COW17" s="687"/>
      <c r="COX17" s="687"/>
      <c r="COY17" s="687"/>
      <c r="COZ17" s="687"/>
      <c r="CPA17" s="687"/>
      <c r="CPB17" s="687"/>
      <c r="CPC17" s="687"/>
      <c r="CPD17" s="687"/>
      <c r="CPE17" s="687"/>
      <c r="CPF17" s="687"/>
      <c r="CPG17" s="687"/>
      <c r="CPH17" s="687"/>
      <c r="CPI17" s="687"/>
      <c r="CPJ17" s="687"/>
      <c r="CPK17" s="687"/>
      <c r="CPL17" s="687"/>
      <c r="CPM17" s="687"/>
      <c r="CPN17" s="687"/>
      <c r="CPO17" s="687"/>
      <c r="CPP17" s="687"/>
      <c r="CPQ17" s="687"/>
      <c r="CPR17" s="687"/>
      <c r="CPS17" s="687"/>
      <c r="CPT17" s="687"/>
      <c r="CPU17" s="687"/>
      <c r="CPV17" s="687"/>
      <c r="CPW17" s="687"/>
      <c r="CPX17" s="687"/>
      <c r="CPY17" s="687"/>
      <c r="CPZ17" s="687"/>
      <c r="CQA17" s="687"/>
      <c r="CQB17" s="687"/>
      <c r="CQC17" s="687"/>
      <c r="CQD17" s="687"/>
      <c r="CQE17" s="687"/>
      <c r="CQF17" s="687"/>
      <c r="CQG17" s="687"/>
      <c r="CQH17" s="687"/>
      <c r="CQI17" s="687"/>
      <c r="CQJ17" s="687"/>
      <c r="CQK17" s="687"/>
      <c r="CQL17" s="687"/>
      <c r="CQM17" s="687"/>
      <c r="CQN17" s="687"/>
      <c r="CQO17" s="687"/>
      <c r="CQP17" s="687"/>
      <c r="CQQ17" s="687"/>
      <c r="CQR17" s="687"/>
      <c r="CQS17" s="687"/>
      <c r="CQT17" s="687"/>
      <c r="CQU17" s="687"/>
      <c r="CQV17" s="687"/>
      <c r="CQW17" s="687"/>
      <c r="CQX17" s="687"/>
      <c r="CQY17" s="687"/>
      <c r="CQZ17" s="687"/>
      <c r="CRA17" s="687"/>
      <c r="CRB17" s="687"/>
      <c r="CRC17" s="687"/>
      <c r="CRD17" s="687"/>
      <c r="CRE17" s="687"/>
      <c r="CRF17" s="687"/>
      <c r="CRG17" s="687"/>
      <c r="CRH17" s="687"/>
      <c r="CRI17" s="687"/>
      <c r="CRJ17" s="687"/>
      <c r="CRK17" s="687"/>
      <c r="CRL17" s="687"/>
      <c r="CRM17" s="687"/>
      <c r="CRN17" s="687"/>
      <c r="CRO17" s="687"/>
      <c r="CRP17" s="687"/>
      <c r="CRQ17" s="687"/>
      <c r="CRR17" s="687"/>
      <c r="CRS17" s="687"/>
      <c r="CRT17" s="687"/>
      <c r="CRU17" s="687"/>
      <c r="CRV17" s="687"/>
      <c r="CRW17" s="687"/>
      <c r="CRX17" s="687"/>
      <c r="CRY17" s="687"/>
      <c r="CRZ17" s="687"/>
      <c r="CSA17" s="687"/>
      <c r="CSB17" s="687"/>
      <c r="CSC17" s="687"/>
      <c r="CSD17" s="687"/>
      <c r="CSE17" s="687"/>
      <c r="CSF17" s="687"/>
      <c r="CSG17" s="687"/>
      <c r="CSH17" s="687"/>
      <c r="CSI17" s="687"/>
      <c r="CSJ17" s="687"/>
      <c r="CSK17" s="687"/>
      <c r="CSL17" s="687"/>
      <c r="CSM17" s="687"/>
      <c r="CSN17" s="687"/>
      <c r="CSO17" s="687"/>
      <c r="CSP17" s="687"/>
      <c r="CSQ17" s="687"/>
      <c r="CSR17" s="687"/>
      <c r="CSS17" s="687"/>
      <c r="CST17" s="687"/>
      <c r="CSU17" s="687"/>
      <c r="CSV17" s="687"/>
      <c r="CSW17" s="687"/>
      <c r="CSX17" s="687"/>
      <c r="CSY17" s="687"/>
      <c r="CSZ17" s="687"/>
      <c r="CTA17" s="687"/>
      <c r="CTB17" s="687"/>
      <c r="CTC17" s="687"/>
      <c r="CTD17" s="687"/>
      <c r="CTE17" s="687"/>
      <c r="CTF17" s="687"/>
      <c r="CTG17" s="687"/>
      <c r="CTH17" s="687"/>
      <c r="CTI17" s="687"/>
      <c r="CTJ17" s="687"/>
      <c r="CTK17" s="687"/>
      <c r="CTL17" s="687"/>
      <c r="CTM17" s="687"/>
      <c r="CTN17" s="687"/>
      <c r="CTO17" s="687"/>
      <c r="CTP17" s="687"/>
      <c r="CTQ17" s="687"/>
      <c r="CTR17" s="687"/>
      <c r="CTS17" s="687"/>
      <c r="CTT17" s="687"/>
      <c r="CTU17" s="687"/>
      <c r="CTV17" s="687"/>
      <c r="CTW17" s="687"/>
      <c r="CTX17" s="687"/>
      <c r="CTY17" s="687"/>
      <c r="CTZ17" s="687"/>
      <c r="CUA17" s="687"/>
      <c r="CUB17" s="687"/>
      <c r="CUC17" s="687"/>
      <c r="CUD17" s="687"/>
      <c r="CUE17" s="687"/>
      <c r="CUF17" s="687"/>
      <c r="CUG17" s="687"/>
      <c r="CUH17" s="687"/>
      <c r="CUI17" s="687"/>
      <c r="CUJ17" s="687"/>
      <c r="CUK17" s="687"/>
      <c r="CUL17" s="687"/>
      <c r="CUM17" s="687"/>
      <c r="CUN17" s="687"/>
      <c r="CUO17" s="687"/>
      <c r="CUP17" s="687"/>
      <c r="CUQ17" s="687"/>
      <c r="CUR17" s="687"/>
      <c r="CUS17" s="687"/>
      <c r="CUT17" s="687"/>
      <c r="CUU17" s="687"/>
      <c r="CUV17" s="687"/>
      <c r="CUW17" s="687"/>
      <c r="CUX17" s="687"/>
      <c r="CUY17" s="687"/>
      <c r="CUZ17" s="687"/>
      <c r="CVA17" s="687"/>
      <c r="CVB17" s="687"/>
      <c r="CVC17" s="687"/>
      <c r="CVD17" s="687"/>
      <c r="CVE17" s="687"/>
      <c r="CVF17" s="687"/>
      <c r="CVG17" s="687"/>
      <c r="CVH17" s="687"/>
      <c r="CVI17" s="687"/>
      <c r="CVJ17" s="687"/>
      <c r="CVK17" s="687"/>
      <c r="CVL17" s="687"/>
      <c r="CVM17" s="687"/>
      <c r="CVN17" s="687"/>
      <c r="CVO17" s="687"/>
      <c r="CVP17" s="687"/>
      <c r="CVQ17" s="687"/>
      <c r="CVR17" s="687"/>
      <c r="CVS17" s="687"/>
      <c r="CVT17" s="687"/>
      <c r="CVU17" s="687"/>
      <c r="CVV17" s="687"/>
      <c r="CVW17" s="687"/>
      <c r="CVX17" s="687"/>
      <c r="CVY17" s="687"/>
      <c r="CVZ17" s="687"/>
      <c r="CWA17" s="687"/>
      <c r="CWB17" s="687"/>
      <c r="CWC17" s="687"/>
      <c r="CWD17" s="687"/>
      <c r="CWE17" s="687"/>
      <c r="CWF17" s="687"/>
      <c r="CWG17" s="687"/>
      <c r="CWH17" s="687"/>
      <c r="CWI17" s="687"/>
      <c r="CWJ17" s="687"/>
      <c r="CWK17" s="687"/>
      <c r="CWL17" s="687"/>
      <c r="CWM17" s="687"/>
      <c r="CWN17" s="687"/>
      <c r="CWO17" s="687"/>
      <c r="CWP17" s="687"/>
      <c r="CWQ17" s="687"/>
      <c r="CWR17" s="687"/>
      <c r="CWS17" s="687"/>
      <c r="CWT17" s="687"/>
      <c r="CWU17" s="687"/>
      <c r="CWV17" s="687"/>
      <c r="CWW17" s="687"/>
      <c r="CWX17" s="687"/>
      <c r="CWY17" s="687"/>
      <c r="CWZ17" s="687"/>
      <c r="CXA17" s="687"/>
      <c r="CXB17" s="687"/>
      <c r="CXC17" s="687"/>
      <c r="CXD17" s="687"/>
      <c r="CXE17" s="687"/>
      <c r="CXF17" s="687"/>
      <c r="CXG17" s="687"/>
      <c r="CXH17" s="687"/>
      <c r="CXI17" s="687"/>
      <c r="CXJ17" s="687"/>
      <c r="CXK17" s="687"/>
      <c r="CXL17" s="687"/>
      <c r="CXM17" s="687"/>
      <c r="CXN17" s="687"/>
      <c r="CXO17" s="687"/>
      <c r="CXP17" s="687"/>
      <c r="CXQ17" s="687"/>
      <c r="CXR17" s="687"/>
      <c r="CXS17" s="687"/>
      <c r="CXT17" s="687"/>
      <c r="CXU17" s="687"/>
      <c r="CXV17" s="687"/>
      <c r="CXW17" s="687"/>
      <c r="CXX17" s="687"/>
      <c r="CXY17" s="687"/>
      <c r="CXZ17" s="687"/>
      <c r="CYA17" s="687"/>
      <c r="CYB17" s="687"/>
      <c r="CYC17" s="687"/>
      <c r="CYD17" s="687"/>
      <c r="CYE17" s="687"/>
      <c r="CYF17" s="687"/>
      <c r="CYG17" s="687"/>
      <c r="CYH17" s="687"/>
      <c r="CYI17" s="687"/>
      <c r="CYJ17" s="687"/>
      <c r="CYK17" s="687"/>
      <c r="CYL17" s="687"/>
      <c r="CYM17" s="687"/>
      <c r="CYN17" s="687"/>
      <c r="CYO17" s="687"/>
      <c r="CYP17" s="687"/>
      <c r="CYQ17" s="687"/>
      <c r="CYR17" s="687"/>
      <c r="CYS17" s="687"/>
      <c r="CYT17" s="687"/>
      <c r="CYU17" s="687"/>
      <c r="CYV17" s="687"/>
      <c r="CYW17" s="687"/>
      <c r="CYX17" s="687"/>
      <c r="CYY17" s="687"/>
      <c r="CYZ17" s="687"/>
      <c r="CZA17" s="687"/>
      <c r="CZB17" s="687"/>
      <c r="CZC17" s="687"/>
      <c r="CZD17" s="687"/>
      <c r="CZE17" s="687"/>
      <c r="CZF17" s="687"/>
      <c r="CZG17" s="687"/>
      <c r="CZH17" s="687"/>
      <c r="CZI17" s="687"/>
      <c r="CZJ17" s="687"/>
      <c r="CZK17" s="687"/>
      <c r="CZL17" s="687"/>
      <c r="CZM17" s="687"/>
      <c r="CZN17" s="687"/>
      <c r="CZO17" s="687"/>
      <c r="CZP17" s="687"/>
      <c r="CZQ17" s="687"/>
      <c r="CZR17" s="687"/>
      <c r="CZS17" s="687"/>
      <c r="CZT17" s="687"/>
      <c r="CZU17" s="687"/>
      <c r="CZV17" s="687"/>
      <c r="CZW17" s="687"/>
      <c r="CZX17" s="687"/>
      <c r="CZY17" s="687"/>
      <c r="CZZ17" s="687"/>
      <c r="DAA17" s="687"/>
      <c r="DAB17" s="687"/>
      <c r="DAC17" s="687"/>
      <c r="DAD17" s="687"/>
      <c r="DAE17" s="687"/>
      <c r="DAF17" s="687"/>
      <c r="DAG17" s="687"/>
      <c r="DAH17" s="687"/>
      <c r="DAI17" s="687"/>
      <c r="DAJ17" s="687"/>
      <c r="DAK17" s="687"/>
      <c r="DAL17" s="687"/>
      <c r="DAM17" s="687"/>
      <c r="DAN17" s="687"/>
      <c r="DAO17" s="687"/>
      <c r="DAP17" s="687"/>
      <c r="DAQ17" s="687"/>
      <c r="DAR17" s="687"/>
      <c r="DAS17" s="687"/>
      <c r="DAT17" s="687"/>
      <c r="DAU17" s="687"/>
      <c r="DAV17" s="687"/>
      <c r="DAW17" s="687"/>
      <c r="DAX17" s="687"/>
      <c r="DAY17" s="687"/>
      <c r="DAZ17" s="687"/>
      <c r="DBA17" s="687"/>
      <c r="DBB17" s="687"/>
      <c r="DBC17" s="687"/>
      <c r="DBD17" s="687"/>
      <c r="DBE17" s="687"/>
      <c r="DBF17" s="687"/>
      <c r="DBG17" s="687"/>
      <c r="DBH17" s="687"/>
      <c r="DBI17" s="687"/>
      <c r="DBJ17" s="687"/>
      <c r="DBK17" s="687"/>
      <c r="DBL17" s="687"/>
      <c r="DBM17" s="687"/>
      <c r="DBN17" s="687"/>
      <c r="DBO17" s="687"/>
      <c r="DBP17" s="687"/>
      <c r="DBQ17" s="687"/>
      <c r="DBR17" s="687"/>
      <c r="DBS17" s="687"/>
      <c r="DBT17" s="687"/>
      <c r="DBU17" s="687"/>
      <c r="DBV17" s="687"/>
      <c r="DBW17" s="687"/>
      <c r="DBX17" s="687"/>
      <c r="DBY17" s="687"/>
      <c r="DBZ17" s="687"/>
      <c r="DCA17" s="687"/>
      <c r="DCB17" s="687"/>
      <c r="DCC17" s="687"/>
      <c r="DCD17" s="687"/>
      <c r="DCE17" s="687"/>
      <c r="DCF17" s="687"/>
      <c r="DCG17" s="687"/>
      <c r="DCH17" s="687"/>
      <c r="DCI17" s="687"/>
      <c r="DCJ17" s="687"/>
      <c r="DCK17" s="687"/>
      <c r="DCL17" s="687"/>
      <c r="DCM17" s="687"/>
      <c r="DCN17" s="687"/>
      <c r="DCO17" s="687"/>
      <c r="DCP17" s="687"/>
      <c r="DCQ17" s="687"/>
      <c r="DCR17" s="687"/>
      <c r="DCS17" s="687"/>
      <c r="DCT17" s="687"/>
      <c r="DCU17" s="687"/>
      <c r="DCV17" s="687"/>
      <c r="DCW17" s="687"/>
      <c r="DCX17" s="687"/>
      <c r="DCY17" s="687"/>
      <c r="DCZ17" s="687"/>
      <c r="DDA17" s="687"/>
      <c r="DDB17" s="687"/>
      <c r="DDC17" s="687"/>
      <c r="DDD17" s="687"/>
      <c r="DDE17" s="687"/>
      <c r="DDF17" s="687"/>
      <c r="DDG17" s="687"/>
      <c r="DDH17" s="687"/>
      <c r="DDI17" s="687"/>
      <c r="DDJ17" s="687"/>
      <c r="DDK17" s="687"/>
      <c r="DDL17" s="687"/>
      <c r="DDM17" s="687"/>
      <c r="DDN17" s="687"/>
      <c r="DDO17" s="687"/>
      <c r="DDP17" s="687"/>
      <c r="DDQ17" s="687"/>
      <c r="DDR17" s="687"/>
      <c r="DDS17" s="687"/>
      <c r="DDT17" s="687"/>
      <c r="DDU17" s="687"/>
      <c r="DDV17" s="687"/>
      <c r="DDW17" s="687"/>
      <c r="DDX17" s="687"/>
      <c r="DDY17" s="687"/>
      <c r="DDZ17" s="687"/>
      <c r="DEA17" s="687"/>
      <c r="DEB17" s="687"/>
      <c r="DEC17" s="687"/>
      <c r="DED17" s="687"/>
      <c r="DEE17" s="687"/>
      <c r="DEF17" s="687"/>
      <c r="DEG17" s="687"/>
      <c r="DEH17" s="687"/>
      <c r="DEI17" s="687"/>
      <c r="DEJ17" s="687"/>
      <c r="DEK17" s="687"/>
      <c r="DEL17" s="687"/>
      <c r="DEM17" s="687"/>
      <c r="DEN17" s="687"/>
      <c r="DEO17" s="687"/>
      <c r="DEP17" s="687"/>
      <c r="DEQ17" s="687"/>
      <c r="DER17" s="687"/>
      <c r="DES17" s="687"/>
      <c r="DET17" s="687"/>
      <c r="DEU17" s="687"/>
      <c r="DEV17" s="687"/>
      <c r="DEW17" s="687"/>
      <c r="DEX17" s="687"/>
      <c r="DEY17" s="687"/>
      <c r="DEZ17" s="687"/>
      <c r="DFA17" s="687"/>
      <c r="DFB17" s="687"/>
      <c r="DFC17" s="687"/>
      <c r="DFD17" s="687"/>
      <c r="DFE17" s="687"/>
      <c r="DFF17" s="687"/>
      <c r="DFG17" s="687"/>
      <c r="DFH17" s="687"/>
      <c r="DFI17" s="687"/>
      <c r="DFJ17" s="687"/>
      <c r="DFK17" s="687"/>
      <c r="DFL17" s="687"/>
      <c r="DFM17" s="687"/>
      <c r="DFN17" s="687"/>
      <c r="DFO17" s="687"/>
      <c r="DFP17" s="687"/>
      <c r="DFQ17" s="687"/>
      <c r="DFR17" s="687"/>
      <c r="DFS17" s="687"/>
      <c r="DFT17" s="687"/>
      <c r="DFU17" s="687"/>
      <c r="DFV17" s="687"/>
      <c r="DFW17" s="687"/>
      <c r="DFX17" s="687"/>
      <c r="DFY17" s="687"/>
      <c r="DFZ17" s="687"/>
      <c r="DGA17" s="687"/>
      <c r="DGB17" s="687"/>
      <c r="DGC17" s="687"/>
      <c r="DGD17" s="687"/>
      <c r="DGE17" s="687"/>
      <c r="DGF17" s="687"/>
      <c r="DGG17" s="687"/>
      <c r="DGH17" s="687"/>
      <c r="DGI17" s="687"/>
      <c r="DGJ17" s="687"/>
      <c r="DGK17" s="687"/>
      <c r="DGL17" s="687"/>
      <c r="DGM17" s="687"/>
      <c r="DGN17" s="687"/>
      <c r="DGO17" s="687"/>
      <c r="DGP17" s="687"/>
      <c r="DGQ17" s="687"/>
      <c r="DGR17" s="687"/>
      <c r="DGS17" s="687"/>
      <c r="DGT17" s="687"/>
      <c r="DGU17" s="687"/>
      <c r="DGV17" s="687"/>
      <c r="DGW17" s="687"/>
      <c r="DGX17" s="687"/>
      <c r="DGY17" s="687"/>
      <c r="DGZ17" s="687"/>
      <c r="DHA17" s="687"/>
      <c r="DHB17" s="687"/>
      <c r="DHC17" s="687"/>
      <c r="DHD17" s="687"/>
      <c r="DHE17" s="687"/>
      <c r="DHF17" s="687"/>
      <c r="DHG17" s="687"/>
      <c r="DHH17" s="687"/>
      <c r="DHI17" s="687"/>
      <c r="DHJ17" s="687"/>
      <c r="DHK17" s="687"/>
      <c r="DHL17" s="687"/>
      <c r="DHM17" s="687"/>
      <c r="DHN17" s="687"/>
      <c r="DHO17" s="687"/>
      <c r="DHP17" s="687"/>
      <c r="DHQ17" s="687"/>
      <c r="DHR17" s="687"/>
      <c r="DHS17" s="687"/>
      <c r="DHT17" s="687"/>
      <c r="DHU17" s="687"/>
      <c r="DHV17" s="687"/>
      <c r="DHW17" s="687"/>
      <c r="DHX17" s="687"/>
      <c r="DHY17" s="687"/>
      <c r="DHZ17" s="687"/>
      <c r="DIA17" s="687"/>
      <c r="DIB17" s="687"/>
      <c r="DIC17" s="687"/>
      <c r="DID17" s="687"/>
      <c r="DIE17" s="687"/>
      <c r="DIF17" s="687"/>
      <c r="DIG17" s="687"/>
      <c r="DIH17" s="687"/>
      <c r="DII17" s="687"/>
      <c r="DIJ17" s="687"/>
      <c r="DIK17" s="687"/>
      <c r="DIL17" s="687"/>
      <c r="DIM17" s="687"/>
      <c r="DIN17" s="687"/>
      <c r="DIO17" s="687"/>
      <c r="DIP17" s="687"/>
      <c r="DIQ17" s="687"/>
      <c r="DIR17" s="687"/>
      <c r="DIS17" s="687"/>
      <c r="DIT17" s="687"/>
      <c r="DIU17" s="687"/>
      <c r="DIV17" s="687"/>
      <c r="DIW17" s="687"/>
      <c r="DIX17" s="687"/>
      <c r="DIY17" s="687"/>
      <c r="DIZ17" s="687"/>
      <c r="DJA17" s="687"/>
      <c r="DJB17" s="687"/>
      <c r="DJC17" s="687"/>
      <c r="DJD17" s="687"/>
      <c r="DJE17" s="687"/>
      <c r="DJF17" s="687"/>
      <c r="DJG17" s="687"/>
      <c r="DJH17" s="687"/>
      <c r="DJI17" s="687"/>
      <c r="DJJ17" s="687"/>
      <c r="DJK17" s="687"/>
      <c r="DJL17" s="687"/>
      <c r="DJM17" s="687"/>
      <c r="DJN17" s="687"/>
      <c r="DJO17" s="687"/>
      <c r="DJP17" s="687"/>
      <c r="DJQ17" s="687"/>
      <c r="DJR17" s="687"/>
      <c r="DJS17" s="687"/>
      <c r="DJT17" s="687"/>
      <c r="DJU17" s="687"/>
      <c r="DJV17" s="687"/>
      <c r="DJW17" s="687"/>
      <c r="DJX17" s="687"/>
      <c r="DJY17" s="687"/>
      <c r="DJZ17" s="687"/>
      <c r="DKA17" s="687"/>
      <c r="DKB17" s="687"/>
      <c r="DKC17" s="687"/>
      <c r="DKD17" s="687"/>
      <c r="DKE17" s="687"/>
      <c r="DKF17" s="687"/>
      <c r="DKG17" s="687"/>
      <c r="DKH17" s="687"/>
      <c r="DKI17" s="687"/>
      <c r="DKJ17" s="687"/>
      <c r="DKK17" s="687"/>
      <c r="DKL17" s="687"/>
      <c r="DKM17" s="687"/>
      <c r="DKN17" s="687"/>
      <c r="DKO17" s="687"/>
      <c r="DKP17" s="687"/>
      <c r="DKQ17" s="687"/>
      <c r="DKR17" s="687"/>
      <c r="DKS17" s="687"/>
      <c r="DKT17" s="687"/>
      <c r="DKU17" s="687"/>
      <c r="DKV17" s="687"/>
      <c r="DKW17" s="687"/>
      <c r="DKX17" s="687"/>
      <c r="DKY17" s="687"/>
      <c r="DKZ17" s="687"/>
      <c r="DLA17" s="687"/>
      <c r="DLB17" s="687"/>
      <c r="DLC17" s="687"/>
      <c r="DLD17" s="687"/>
      <c r="DLE17" s="687"/>
      <c r="DLF17" s="687"/>
      <c r="DLG17" s="687"/>
      <c r="DLH17" s="687"/>
      <c r="DLI17" s="687"/>
      <c r="DLJ17" s="687"/>
      <c r="DLK17" s="687"/>
      <c r="DLL17" s="687"/>
      <c r="DLM17" s="687"/>
      <c r="DLN17" s="687"/>
      <c r="DLO17" s="687"/>
      <c r="DLP17" s="687"/>
      <c r="DLQ17" s="687"/>
      <c r="DLR17" s="687"/>
      <c r="DLS17" s="687"/>
      <c r="DLT17" s="687"/>
      <c r="DLU17" s="687"/>
      <c r="DLV17" s="687"/>
      <c r="DLW17" s="687"/>
      <c r="DLX17" s="687"/>
      <c r="DLY17" s="687"/>
      <c r="DLZ17" s="687"/>
      <c r="DMA17" s="687"/>
      <c r="DMB17" s="687"/>
      <c r="DMC17" s="687"/>
      <c r="DMD17" s="687"/>
      <c r="DME17" s="687"/>
      <c r="DMF17" s="687"/>
      <c r="DMG17" s="687"/>
      <c r="DMH17" s="687"/>
      <c r="DMI17" s="687"/>
      <c r="DMJ17" s="687"/>
      <c r="DMK17" s="687"/>
      <c r="DML17" s="687"/>
      <c r="DMM17" s="687"/>
      <c r="DMN17" s="687"/>
      <c r="DMO17" s="687"/>
      <c r="DMP17" s="687"/>
      <c r="DMQ17" s="687"/>
      <c r="DMR17" s="687"/>
      <c r="DMS17" s="687"/>
      <c r="DMT17" s="687"/>
      <c r="DMU17" s="687"/>
      <c r="DMV17" s="687"/>
      <c r="DMW17" s="687"/>
      <c r="DMX17" s="687"/>
      <c r="DMY17" s="687"/>
      <c r="DMZ17" s="687"/>
      <c r="DNA17" s="687"/>
      <c r="DNB17" s="687"/>
      <c r="DNC17" s="687"/>
      <c r="DND17" s="687"/>
      <c r="DNE17" s="687"/>
      <c r="DNF17" s="687"/>
      <c r="DNG17" s="687"/>
      <c r="DNH17" s="687"/>
      <c r="DNI17" s="687"/>
      <c r="DNJ17" s="687"/>
      <c r="DNK17" s="687"/>
      <c r="DNL17" s="687"/>
      <c r="DNM17" s="687"/>
      <c r="DNN17" s="687"/>
      <c r="DNO17" s="687"/>
      <c r="DNP17" s="687"/>
      <c r="DNQ17" s="687"/>
      <c r="DNR17" s="687"/>
      <c r="DNS17" s="687"/>
      <c r="DNT17" s="687"/>
      <c r="DNU17" s="687"/>
      <c r="DNV17" s="687"/>
      <c r="DNW17" s="687"/>
      <c r="DNX17" s="687"/>
      <c r="DNY17" s="687"/>
      <c r="DNZ17" s="687"/>
      <c r="DOA17" s="687"/>
      <c r="DOB17" s="687"/>
      <c r="DOC17" s="687"/>
      <c r="DOD17" s="687"/>
      <c r="DOE17" s="687"/>
      <c r="DOF17" s="687"/>
      <c r="DOG17" s="687"/>
      <c r="DOH17" s="687"/>
      <c r="DOI17" s="687"/>
      <c r="DOJ17" s="687"/>
      <c r="DOK17" s="687"/>
      <c r="DOL17" s="687"/>
      <c r="DOM17" s="687"/>
      <c r="DON17" s="687"/>
      <c r="DOO17" s="687"/>
      <c r="DOP17" s="687"/>
      <c r="DOQ17" s="687"/>
      <c r="DOR17" s="687"/>
      <c r="DOS17" s="687"/>
      <c r="DOT17" s="687"/>
      <c r="DOU17" s="687"/>
      <c r="DOV17" s="687"/>
      <c r="DOW17" s="687"/>
      <c r="DOX17" s="687"/>
      <c r="DOY17" s="687"/>
      <c r="DOZ17" s="687"/>
      <c r="DPA17" s="687"/>
      <c r="DPB17" s="687"/>
      <c r="DPC17" s="687"/>
      <c r="DPD17" s="687"/>
      <c r="DPE17" s="687"/>
      <c r="DPF17" s="687"/>
      <c r="DPG17" s="687"/>
      <c r="DPH17" s="687"/>
      <c r="DPI17" s="687"/>
      <c r="DPJ17" s="687"/>
      <c r="DPK17" s="687"/>
      <c r="DPL17" s="687"/>
      <c r="DPM17" s="687"/>
      <c r="DPN17" s="687"/>
      <c r="DPO17" s="687"/>
      <c r="DPP17" s="687"/>
      <c r="DPQ17" s="687"/>
      <c r="DPR17" s="687"/>
      <c r="DPS17" s="687"/>
      <c r="DPT17" s="687"/>
      <c r="DPU17" s="687"/>
      <c r="DPV17" s="687"/>
      <c r="DPW17" s="687"/>
      <c r="DPX17" s="687"/>
      <c r="DPY17" s="687"/>
      <c r="DPZ17" s="687"/>
      <c r="DQA17" s="687"/>
      <c r="DQB17" s="687"/>
      <c r="DQC17" s="687"/>
      <c r="DQD17" s="687"/>
      <c r="DQE17" s="687"/>
      <c r="DQF17" s="687"/>
      <c r="DQG17" s="687"/>
      <c r="DQH17" s="687"/>
      <c r="DQI17" s="687"/>
      <c r="DQJ17" s="687"/>
      <c r="DQK17" s="687"/>
      <c r="DQL17" s="687"/>
      <c r="DQM17" s="687"/>
      <c r="DQN17" s="687"/>
      <c r="DQO17" s="687"/>
      <c r="DQP17" s="687"/>
      <c r="DQQ17" s="687"/>
      <c r="DQR17" s="687"/>
      <c r="DQS17" s="687"/>
      <c r="DQT17" s="687"/>
      <c r="DQU17" s="687"/>
      <c r="DQV17" s="687"/>
      <c r="DQW17" s="687"/>
      <c r="DQX17" s="687"/>
      <c r="DQY17" s="687"/>
      <c r="DQZ17" s="687"/>
      <c r="DRA17" s="687"/>
      <c r="DRB17" s="687"/>
      <c r="DRC17" s="687"/>
      <c r="DRD17" s="687"/>
      <c r="DRE17" s="687"/>
      <c r="DRF17" s="687"/>
      <c r="DRG17" s="687"/>
      <c r="DRH17" s="687"/>
      <c r="DRI17" s="687"/>
      <c r="DRJ17" s="687"/>
      <c r="DRK17" s="687"/>
      <c r="DRL17" s="687"/>
      <c r="DRM17" s="687"/>
      <c r="DRN17" s="687"/>
      <c r="DRO17" s="687"/>
      <c r="DRP17" s="687"/>
      <c r="DRQ17" s="687"/>
      <c r="DRR17" s="687"/>
      <c r="DRS17" s="687"/>
      <c r="DRT17" s="687"/>
      <c r="DRU17" s="687"/>
      <c r="DRV17" s="687"/>
      <c r="DRW17" s="687"/>
      <c r="DRX17" s="687"/>
      <c r="DRY17" s="687"/>
      <c r="DRZ17" s="687"/>
      <c r="DSA17" s="687"/>
      <c r="DSB17" s="687"/>
      <c r="DSC17" s="687"/>
      <c r="DSD17" s="687"/>
      <c r="DSE17" s="687"/>
      <c r="DSF17" s="687"/>
      <c r="DSG17" s="687"/>
      <c r="DSH17" s="687"/>
      <c r="DSI17" s="687"/>
      <c r="DSJ17" s="687"/>
      <c r="DSK17" s="687"/>
      <c r="DSL17" s="687"/>
      <c r="DSM17" s="687"/>
      <c r="DSN17" s="687"/>
      <c r="DSO17" s="687"/>
      <c r="DSP17" s="687"/>
      <c r="DSQ17" s="687"/>
      <c r="DSR17" s="687"/>
      <c r="DSS17" s="687"/>
      <c r="DST17" s="687"/>
      <c r="DSU17" s="687"/>
      <c r="DSV17" s="687"/>
      <c r="DSW17" s="687"/>
      <c r="DSX17" s="687"/>
      <c r="DSY17" s="687"/>
      <c r="DSZ17" s="687"/>
      <c r="DTA17" s="687"/>
      <c r="DTB17" s="687"/>
      <c r="DTC17" s="687"/>
      <c r="DTD17" s="687"/>
      <c r="DTE17" s="687"/>
      <c r="DTF17" s="687"/>
      <c r="DTG17" s="687"/>
      <c r="DTH17" s="687"/>
      <c r="DTI17" s="687"/>
      <c r="DTJ17" s="687"/>
      <c r="DTK17" s="687"/>
      <c r="DTL17" s="687"/>
      <c r="DTM17" s="687"/>
      <c r="DTN17" s="687"/>
      <c r="DTO17" s="687"/>
      <c r="DTP17" s="687"/>
      <c r="DTQ17" s="687"/>
      <c r="DTR17" s="687"/>
      <c r="DTS17" s="687"/>
      <c r="DTT17" s="687"/>
      <c r="DTU17" s="687"/>
      <c r="DTV17" s="687"/>
      <c r="DTW17" s="687"/>
      <c r="DTX17" s="687"/>
      <c r="DTY17" s="687"/>
      <c r="DTZ17" s="687"/>
      <c r="DUA17" s="687"/>
      <c r="DUB17" s="687"/>
      <c r="DUC17" s="687"/>
      <c r="DUD17" s="687"/>
      <c r="DUE17" s="687"/>
      <c r="DUF17" s="687"/>
      <c r="DUG17" s="687"/>
      <c r="DUH17" s="687"/>
      <c r="DUI17" s="687"/>
      <c r="DUJ17" s="687"/>
      <c r="DUK17" s="687"/>
      <c r="DUL17" s="687"/>
      <c r="DUM17" s="687"/>
      <c r="DUN17" s="687"/>
      <c r="DUO17" s="687"/>
      <c r="DUP17" s="687"/>
      <c r="DUQ17" s="687"/>
      <c r="DUR17" s="687"/>
      <c r="DUS17" s="687"/>
      <c r="DUT17" s="687"/>
      <c r="DUU17" s="687"/>
      <c r="DUV17" s="687"/>
      <c r="DUW17" s="687"/>
      <c r="DUX17" s="687"/>
      <c r="DUY17" s="687"/>
      <c r="DUZ17" s="687"/>
      <c r="DVA17" s="687"/>
      <c r="DVB17" s="687"/>
      <c r="DVC17" s="687"/>
      <c r="DVD17" s="687"/>
      <c r="DVE17" s="687"/>
      <c r="DVF17" s="687"/>
      <c r="DVG17" s="687"/>
      <c r="DVH17" s="687"/>
      <c r="DVI17" s="687"/>
      <c r="DVJ17" s="687"/>
      <c r="DVK17" s="687"/>
      <c r="DVL17" s="687"/>
      <c r="DVM17" s="687"/>
      <c r="DVN17" s="687"/>
      <c r="DVO17" s="687"/>
      <c r="DVP17" s="687"/>
      <c r="DVQ17" s="687"/>
      <c r="DVR17" s="687"/>
      <c r="DVS17" s="687"/>
      <c r="DVT17" s="687"/>
      <c r="DVU17" s="687"/>
      <c r="DVV17" s="687"/>
      <c r="DVW17" s="687"/>
      <c r="DVX17" s="687"/>
      <c r="DVY17" s="687"/>
      <c r="DVZ17" s="687"/>
      <c r="DWA17" s="687"/>
      <c r="DWB17" s="687"/>
      <c r="DWC17" s="687"/>
      <c r="DWD17" s="687"/>
      <c r="DWE17" s="687"/>
      <c r="DWF17" s="687"/>
      <c r="DWG17" s="687"/>
      <c r="DWH17" s="687"/>
      <c r="DWI17" s="687"/>
      <c r="DWJ17" s="687"/>
      <c r="DWK17" s="687"/>
      <c r="DWL17" s="687"/>
      <c r="DWM17" s="687"/>
      <c r="DWN17" s="687"/>
      <c r="DWO17" s="687"/>
      <c r="DWP17" s="687"/>
      <c r="DWQ17" s="687"/>
      <c r="DWR17" s="687"/>
      <c r="DWS17" s="687"/>
      <c r="DWT17" s="687"/>
      <c r="DWU17" s="687"/>
      <c r="DWV17" s="687"/>
      <c r="DWW17" s="687"/>
      <c r="DWX17" s="687"/>
      <c r="DWY17" s="687"/>
      <c r="DWZ17" s="687"/>
      <c r="DXA17" s="687"/>
      <c r="DXB17" s="687"/>
      <c r="DXC17" s="687"/>
      <c r="DXD17" s="687"/>
      <c r="DXE17" s="687"/>
      <c r="DXF17" s="687"/>
      <c r="DXG17" s="687"/>
      <c r="DXH17" s="687"/>
      <c r="DXI17" s="687"/>
      <c r="DXJ17" s="687"/>
      <c r="DXK17" s="687"/>
      <c r="DXL17" s="687"/>
      <c r="DXM17" s="687"/>
      <c r="DXN17" s="687"/>
      <c r="DXO17" s="687"/>
      <c r="DXP17" s="687"/>
      <c r="DXQ17" s="687"/>
      <c r="DXR17" s="687"/>
      <c r="DXS17" s="687"/>
      <c r="DXT17" s="687"/>
      <c r="DXU17" s="687"/>
      <c r="DXV17" s="687"/>
      <c r="DXW17" s="687"/>
      <c r="DXX17" s="687"/>
      <c r="DXY17" s="687"/>
      <c r="DXZ17" s="687"/>
      <c r="DYA17" s="687"/>
      <c r="DYB17" s="687"/>
      <c r="DYC17" s="687"/>
      <c r="DYD17" s="687"/>
      <c r="DYE17" s="687"/>
      <c r="DYF17" s="687"/>
      <c r="DYG17" s="687"/>
      <c r="DYH17" s="687"/>
      <c r="DYI17" s="687"/>
      <c r="DYJ17" s="687"/>
      <c r="DYK17" s="687"/>
      <c r="DYL17" s="687"/>
      <c r="DYM17" s="687"/>
      <c r="DYN17" s="687"/>
      <c r="DYO17" s="687"/>
      <c r="DYP17" s="687"/>
      <c r="DYQ17" s="687"/>
      <c r="DYR17" s="687"/>
      <c r="DYS17" s="687"/>
      <c r="DYT17" s="687"/>
      <c r="DYU17" s="687"/>
      <c r="DYV17" s="687"/>
      <c r="DYW17" s="687"/>
      <c r="DYX17" s="687"/>
      <c r="DYY17" s="687"/>
      <c r="DYZ17" s="687"/>
      <c r="DZA17" s="687"/>
      <c r="DZB17" s="687"/>
      <c r="DZC17" s="687"/>
      <c r="DZD17" s="687"/>
      <c r="DZE17" s="687"/>
      <c r="DZF17" s="687"/>
      <c r="DZG17" s="687"/>
      <c r="DZH17" s="687"/>
      <c r="DZI17" s="687"/>
      <c r="DZJ17" s="687"/>
      <c r="DZK17" s="687"/>
      <c r="DZL17" s="687"/>
      <c r="DZM17" s="687"/>
      <c r="DZN17" s="687"/>
      <c r="DZO17" s="687"/>
      <c r="DZP17" s="687"/>
      <c r="DZQ17" s="687"/>
      <c r="DZR17" s="687"/>
      <c r="DZS17" s="687"/>
      <c r="DZT17" s="687"/>
      <c r="DZU17" s="687"/>
      <c r="DZV17" s="687"/>
      <c r="DZW17" s="687"/>
      <c r="DZX17" s="687"/>
      <c r="DZY17" s="687"/>
      <c r="DZZ17" s="687"/>
      <c r="EAA17" s="687"/>
      <c r="EAB17" s="687"/>
      <c r="EAC17" s="687"/>
      <c r="EAD17" s="687"/>
      <c r="EAE17" s="687"/>
      <c r="EAF17" s="687"/>
      <c r="EAG17" s="687"/>
      <c r="EAH17" s="687"/>
      <c r="EAI17" s="687"/>
      <c r="EAJ17" s="687"/>
      <c r="EAK17" s="687"/>
      <c r="EAL17" s="687"/>
      <c r="EAM17" s="687"/>
      <c r="EAN17" s="687"/>
      <c r="EAO17" s="687"/>
      <c r="EAP17" s="687"/>
      <c r="EAQ17" s="687"/>
      <c r="EAR17" s="687"/>
      <c r="EAS17" s="687"/>
      <c r="EAT17" s="687"/>
      <c r="EAU17" s="687"/>
      <c r="EAV17" s="687"/>
      <c r="EAW17" s="687"/>
      <c r="EAX17" s="687"/>
      <c r="EAY17" s="687"/>
      <c r="EAZ17" s="687"/>
      <c r="EBA17" s="687"/>
      <c r="EBB17" s="687"/>
      <c r="EBC17" s="687"/>
      <c r="EBD17" s="687"/>
      <c r="EBE17" s="687"/>
      <c r="EBF17" s="687"/>
      <c r="EBG17" s="687"/>
      <c r="EBH17" s="687"/>
      <c r="EBI17" s="687"/>
      <c r="EBJ17" s="687"/>
      <c r="EBK17" s="687"/>
      <c r="EBL17" s="687"/>
      <c r="EBM17" s="687"/>
      <c r="EBN17" s="687"/>
      <c r="EBO17" s="687"/>
      <c r="EBP17" s="687"/>
      <c r="EBQ17" s="687"/>
      <c r="EBR17" s="687"/>
      <c r="EBS17" s="687"/>
      <c r="EBT17" s="687"/>
      <c r="EBU17" s="687"/>
      <c r="EBV17" s="687"/>
      <c r="EBW17" s="687"/>
      <c r="EBX17" s="687"/>
      <c r="EBY17" s="687"/>
      <c r="EBZ17" s="687"/>
      <c r="ECA17" s="687"/>
      <c r="ECB17" s="687"/>
      <c r="ECC17" s="687"/>
      <c r="ECD17" s="687"/>
      <c r="ECE17" s="687"/>
      <c r="ECF17" s="687"/>
      <c r="ECG17" s="687"/>
      <c r="ECH17" s="687"/>
      <c r="ECI17" s="687"/>
      <c r="ECJ17" s="687"/>
      <c r="ECK17" s="687"/>
      <c r="ECL17" s="687"/>
      <c r="ECM17" s="687"/>
      <c r="ECN17" s="687"/>
      <c r="ECO17" s="687"/>
      <c r="ECP17" s="687"/>
      <c r="ECQ17" s="687"/>
      <c r="ECR17" s="687"/>
      <c r="ECS17" s="687"/>
      <c r="ECT17" s="687"/>
      <c r="ECU17" s="687"/>
      <c r="ECV17" s="687"/>
      <c r="ECW17" s="687"/>
      <c r="ECX17" s="687"/>
      <c r="ECY17" s="687"/>
      <c r="ECZ17" s="687"/>
      <c r="EDA17" s="687"/>
      <c r="EDB17" s="687"/>
      <c r="EDC17" s="687"/>
      <c r="EDD17" s="687"/>
      <c r="EDE17" s="687"/>
      <c r="EDF17" s="687"/>
      <c r="EDG17" s="687"/>
      <c r="EDH17" s="687"/>
      <c r="EDI17" s="687"/>
      <c r="EDJ17" s="687"/>
      <c r="EDK17" s="687"/>
      <c r="EDL17" s="687"/>
      <c r="EDM17" s="687"/>
      <c r="EDN17" s="687"/>
      <c r="EDO17" s="687"/>
      <c r="EDP17" s="687"/>
      <c r="EDQ17" s="687"/>
      <c r="EDR17" s="687"/>
      <c r="EDS17" s="687"/>
      <c r="EDT17" s="687"/>
      <c r="EDU17" s="687"/>
      <c r="EDV17" s="687"/>
      <c r="EDW17" s="687"/>
      <c r="EDX17" s="687"/>
      <c r="EDY17" s="687"/>
      <c r="EDZ17" s="687"/>
      <c r="EEA17" s="687"/>
      <c r="EEB17" s="687"/>
      <c r="EEC17" s="687"/>
      <c r="EED17" s="687"/>
      <c r="EEE17" s="687"/>
      <c r="EEF17" s="687"/>
      <c r="EEG17" s="687"/>
      <c r="EEH17" s="687"/>
      <c r="EEI17" s="687"/>
      <c r="EEJ17" s="687"/>
      <c r="EEK17" s="687"/>
      <c r="EEL17" s="687"/>
      <c r="EEM17" s="687"/>
      <c r="EEN17" s="687"/>
      <c r="EEO17" s="687"/>
      <c r="EEP17" s="687"/>
      <c r="EEQ17" s="687"/>
      <c r="EER17" s="687"/>
      <c r="EES17" s="687"/>
      <c r="EET17" s="687"/>
      <c r="EEU17" s="687"/>
      <c r="EEV17" s="687"/>
      <c r="EEW17" s="687"/>
      <c r="EEX17" s="687"/>
      <c r="EEY17" s="687"/>
      <c r="EEZ17" s="687"/>
      <c r="EFA17" s="687"/>
      <c r="EFB17" s="687"/>
      <c r="EFC17" s="687"/>
      <c r="EFD17" s="687"/>
      <c r="EFE17" s="687"/>
      <c r="EFF17" s="687"/>
      <c r="EFG17" s="687"/>
      <c r="EFH17" s="687"/>
      <c r="EFI17" s="687"/>
      <c r="EFJ17" s="687"/>
      <c r="EFK17" s="687"/>
      <c r="EFL17" s="687"/>
      <c r="EFM17" s="687"/>
      <c r="EFN17" s="687"/>
      <c r="EFO17" s="687"/>
      <c r="EFP17" s="687"/>
      <c r="EFQ17" s="687"/>
      <c r="EFR17" s="687"/>
      <c r="EFS17" s="687"/>
      <c r="EFT17" s="687"/>
      <c r="EFU17" s="687"/>
      <c r="EFV17" s="687"/>
      <c r="EFW17" s="687"/>
      <c r="EFX17" s="687"/>
      <c r="EFY17" s="687"/>
      <c r="EFZ17" s="687"/>
      <c r="EGA17" s="687"/>
      <c r="EGB17" s="687"/>
      <c r="EGC17" s="687"/>
      <c r="EGD17" s="687"/>
      <c r="EGE17" s="687"/>
      <c r="EGF17" s="687"/>
      <c r="EGG17" s="687"/>
      <c r="EGH17" s="687"/>
      <c r="EGI17" s="687"/>
      <c r="EGJ17" s="687"/>
      <c r="EGK17" s="687"/>
      <c r="EGL17" s="687"/>
      <c r="EGM17" s="687"/>
      <c r="EGN17" s="687"/>
      <c r="EGO17" s="687"/>
      <c r="EGP17" s="687"/>
      <c r="EGQ17" s="687"/>
      <c r="EGR17" s="687"/>
      <c r="EGS17" s="687"/>
      <c r="EGT17" s="687"/>
      <c r="EGU17" s="687"/>
      <c r="EGV17" s="687"/>
      <c r="EGW17" s="687"/>
      <c r="EGX17" s="687"/>
      <c r="EGY17" s="687"/>
      <c r="EGZ17" s="687"/>
      <c r="EHA17" s="687"/>
      <c r="EHB17" s="687"/>
      <c r="EHC17" s="687"/>
      <c r="EHD17" s="687"/>
      <c r="EHE17" s="687"/>
      <c r="EHF17" s="687"/>
      <c r="EHG17" s="687"/>
      <c r="EHH17" s="687"/>
      <c r="EHI17" s="687"/>
      <c r="EHJ17" s="687"/>
      <c r="EHK17" s="687"/>
      <c r="EHL17" s="687"/>
      <c r="EHM17" s="687"/>
      <c r="EHN17" s="687"/>
      <c r="EHO17" s="687"/>
      <c r="EHP17" s="687"/>
      <c r="EHQ17" s="687"/>
      <c r="EHR17" s="687"/>
      <c r="EHS17" s="687"/>
      <c r="EHT17" s="687"/>
      <c r="EHU17" s="687"/>
      <c r="EHV17" s="687"/>
      <c r="EHW17" s="687"/>
      <c r="EHX17" s="687"/>
      <c r="EHY17" s="687"/>
      <c r="EHZ17" s="687"/>
      <c r="EIA17" s="687"/>
      <c r="EIB17" s="687"/>
      <c r="EIC17" s="687"/>
      <c r="EID17" s="687"/>
      <c r="EIE17" s="687"/>
      <c r="EIF17" s="687"/>
      <c r="EIG17" s="687"/>
      <c r="EIH17" s="687"/>
      <c r="EII17" s="687"/>
      <c r="EIJ17" s="687"/>
      <c r="EIK17" s="687"/>
      <c r="EIL17" s="687"/>
      <c r="EIM17" s="687"/>
      <c r="EIN17" s="687"/>
      <c r="EIO17" s="687"/>
      <c r="EIP17" s="687"/>
      <c r="EIQ17" s="687"/>
      <c r="EIR17" s="687"/>
      <c r="EIS17" s="687"/>
      <c r="EIT17" s="687"/>
      <c r="EIU17" s="687"/>
      <c r="EIV17" s="687"/>
      <c r="EIW17" s="687"/>
      <c r="EIX17" s="687"/>
      <c r="EIY17" s="687"/>
      <c r="EIZ17" s="687"/>
      <c r="EJA17" s="687"/>
      <c r="EJB17" s="687"/>
      <c r="EJC17" s="687"/>
      <c r="EJD17" s="687"/>
      <c r="EJE17" s="687"/>
      <c r="EJF17" s="687"/>
      <c r="EJG17" s="687"/>
      <c r="EJH17" s="687"/>
      <c r="EJI17" s="687"/>
      <c r="EJJ17" s="687"/>
      <c r="EJK17" s="687"/>
      <c r="EJL17" s="687"/>
      <c r="EJM17" s="687"/>
      <c r="EJN17" s="687"/>
      <c r="EJO17" s="687"/>
      <c r="EJP17" s="687"/>
      <c r="EJQ17" s="687"/>
      <c r="EJR17" s="687"/>
      <c r="EJS17" s="687"/>
      <c r="EJT17" s="687"/>
      <c r="EJU17" s="687"/>
      <c r="EJV17" s="687"/>
      <c r="EJW17" s="687"/>
      <c r="EJX17" s="687"/>
      <c r="EJY17" s="687"/>
      <c r="EJZ17" s="687"/>
      <c r="EKA17" s="687"/>
      <c r="EKB17" s="687"/>
      <c r="EKC17" s="687"/>
      <c r="EKD17" s="687"/>
      <c r="EKE17" s="687"/>
      <c r="EKF17" s="687"/>
      <c r="EKG17" s="687"/>
      <c r="EKH17" s="687"/>
      <c r="EKI17" s="687"/>
      <c r="EKJ17" s="687"/>
      <c r="EKK17" s="687"/>
      <c r="EKL17" s="687"/>
      <c r="EKM17" s="687"/>
      <c r="EKN17" s="687"/>
      <c r="EKO17" s="687"/>
      <c r="EKP17" s="687"/>
      <c r="EKQ17" s="687"/>
      <c r="EKR17" s="687"/>
      <c r="EKS17" s="687"/>
      <c r="EKT17" s="687"/>
      <c r="EKU17" s="687"/>
      <c r="EKV17" s="687"/>
      <c r="EKW17" s="687"/>
      <c r="EKX17" s="687"/>
      <c r="EKY17" s="687"/>
      <c r="EKZ17" s="687"/>
      <c r="ELA17" s="687"/>
      <c r="ELB17" s="687"/>
      <c r="ELC17" s="687"/>
      <c r="ELD17" s="687"/>
      <c r="ELE17" s="687"/>
      <c r="ELF17" s="687"/>
      <c r="ELG17" s="687"/>
      <c r="ELH17" s="687"/>
      <c r="ELI17" s="687"/>
      <c r="ELJ17" s="687"/>
      <c r="ELK17" s="687"/>
      <c r="ELL17" s="687"/>
      <c r="ELM17" s="687"/>
      <c r="ELN17" s="687"/>
      <c r="ELO17" s="687"/>
      <c r="ELP17" s="687"/>
      <c r="ELQ17" s="687"/>
      <c r="ELR17" s="687"/>
      <c r="ELS17" s="687"/>
      <c r="ELT17" s="687"/>
      <c r="ELU17" s="687"/>
      <c r="ELV17" s="687"/>
      <c r="ELW17" s="687"/>
      <c r="ELX17" s="687"/>
      <c r="ELY17" s="687"/>
      <c r="ELZ17" s="687"/>
      <c r="EMA17" s="687"/>
      <c r="EMB17" s="687"/>
      <c r="EMC17" s="687"/>
      <c r="EMD17" s="687"/>
      <c r="EME17" s="687"/>
      <c r="EMF17" s="687"/>
      <c r="EMG17" s="687"/>
      <c r="EMH17" s="687"/>
      <c r="EMI17" s="687"/>
      <c r="EMJ17" s="687"/>
      <c r="EMK17" s="687"/>
      <c r="EML17" s="687"/>
      <c r="EMM17" s="687"/>
      <c r="EMN17" s="687"/>
      <c r="EMO17" s="687"/>
      <c r="EMP17" s="687"/>
      <c r="EMQ17" s="687"/>
      <c r="EMR17" s="687"/>
      <c r="EMS17" s="687"/>
      <c r="EMT17" s="687"/>
      <c r="EMU17" s="687"/>
      <c r="EMV17" s="687"/>
      <c r="EMW17" s="687"/>
      <c r="EMX17" s="687"/>
      <c r="EMY17" s="687"/>
      <c r="EMZ17" s="687"/>
      <c r="ENA17" s="687"/>
      <c r="ENB17" s="687"/>
      <c r="ENC17" s="687"/>
      <c r="END17" s="687"/>
      <c r="ENE17" s="687"/>
      <c r="ENF17" s="687"/>
      <c r="ENG17" s="687"/>
      <c r="ENH17" s="687"/>
      <c r="ENI17" s="687"/>
      <c r="ENJ17" s="687"/>
      <c r="ENK17" s="687"/>
      <c r="ENL17" s="687"/>
      <c r="ENM17" s="687"/>
      <c r="ENN17" s="687"/>
      <c r="ENO17" s="687"/>
      <c r="ENP17" s="687"/>
      <c r="ENQ17" s="687"/>
      <c r="ENR17" s="687"/>
      <c r="ENS17" s="687"/>
      <c r="ENT17" s="687"/>
      <c r="ENU17" s="687"/>
      <c r="ENV17" s="687"/>
      <c r="ENW17" s="687"/>
      <c r="ENX17" s="687"/>
      <c r="ENY17" s="687"/>
      <c r="ENZ17" s="687"/>
      <c r="EOA17" s="687"/>
      <c r="EOB17" s="687"/>
      <c r="EOC17" s="687"/>
      <c r="EOD17" s="687"/>
      <c r="EOE17" s="687"/>
      <c r="EOF17" s="687"/>
      <c r="EOG17" s="687"/>
      <c r="EOH17" s="687"/>
      <c r="EOI17" s="687"/>
      <c r="EOJ17" s="687"/>
      <c r="EOK17" s="687"/>
      <c r="EOL17" s="687"/>
      <c r="EOM17" s="687"/>
      <c r="EON17" s="687"/>
      <c r="EOO17" s="687"/>
      <c r="EOP17" s="687"/>
      <c r="EOQ17" s="687"/>
      <c r="EOR17" s="687"/>
      <c r="EOS17" s="687"/>
      <c r="EOT17" s="687"/>
      <c r="EOU17" s="687"/>
      <c r="EOV17" s="687"/>
      <c r="EOW17" s="687"/>
      <c r="EOX17" s="687"/>
      <c r="EOY17" s="687"/>
      <c r="EOZ17" s="687"/>
      <c r="EPA17" s="687"/>
      <c r="EPB17" s="687"/>
      <c r="EPC17" s="687"/>
      <c r="EPD17" s="687"/>
      <c r="EPE17" s="687"/>
      <c r="EPF17" s="687"/>
      <c r="EPG17" s="687"/>
      <c r="EPH17" s="687"/>
      <c r="EPI17" s="687"/>
      <c r="EPJ17" s="687"/>
      <c r="EPK17" s="687"/>
      <c r="EPL17" s="687"/>
      <c r="EPM17" s="687"/>
      <c r="EPN17" s="687"/>
      <c r="EPO17" s="687"/>
      <c r="EPP17" s="687"/>
      <c r="EPQ17" s="687"/>
      <c r="EPR17" s="687"/>
      <c r="EPS17" s="687"/>
      <c r="EPT17" s="687"/>
      <c r="EPU17" s="687"/>
      <c r="EPV17" s="687"/>
      <c r="EPW17" s="687"/>
      <c r="EPX17" s="687"/>
      <c r="EPY17" s="687"/>
      <c r="EPZ17" s="687"/>
      <c r="EQA17" s="687"/>
      <c r="EQB17" s="687"/>
      <c r="EQC17" s="687"/>
      <c r="EQD17" s="687"/>
      <c r="EQE17" s="687"/>
      <c r="EQF17" s="687"/>
      <c r="EQG17" s="687"/>
      <c r="EQH17" s="687"/>
      <c r="EQI17" s="687"/>
      <c r="EQJ17" s="687"/>
      <c r="EQK17" s="687"/>
      <c r="EQL17" s="687"/>
      <c r="EQM17" s="687"/>
      <c r="EQN17" s="687"/>
      <c r="EQO17" s="687"/>
      <c r="EQP17" s="687"/>
      <c r="EQQ17" s="687"/>
      <c r="EQR17" s="687"/>
      <c r="EQS17" s="687"/>
      <c r="EQT17" s="687"/>
      <c r="EQU17" s="687"/>
      <c r="EQV17" s="687"/>
      <c r="EQW17" s="687"/>
      <c r="EQX17" s="687"/>
      <c r="EQY17" s="687"/>
      <c r="EQZ17" s="687"/>
      <c r="ERA17" s="687"/>
      <c r="ERB17" s="687"/>
      <c r="ERC17" s="687"/>
      <c r="ERD17" s="687"/>
      <c r="ERE17" s="687"/>
      <c r="ERF17" s="687"/>
      <c r="ERG17" s="687"/>
      <c r="ERH17" s="687"/>
      <c r="ERI17" s="687"/>
      <c r="ERJ17" s="687"/>
      <c r="ERK17" s="687"/>
      <c r="ERL17" s="687"/>
      <c r="ERM17" s="687"/>
      <c r="ERN17" s="687"/>
      <c r="ERO17" s="687"/>
      <c r="ERP17" s="687"/>
      <c r="ERQ17" s="687"/>
      <c r="ERR17" s="687"/>
      <c r="ERS17" s="687"/>
      <c r="ERT17" s="687"/>
      <c r="ERU17" s="687"/>
      <c r="ERV17" s="687"/>
      <c r="ERW17" s="687"/>
      <c r="ERX17" s="687"/>
      <c r="ERY17" s="687"/>
      <c r="ERZ17" s="687"/>
      <c r="ESA17" s="687"/>
      <c r="ESB17" s="687"/>
      <c r="ESC17" s="687"/>
      <c r="ESD17" s="687"/>
      <c r="ESE17" s="687"/>
      <c r="ESF17" s="687"/>
      <c r="ESG17" s="687"/>
      <c r="ESH17" s="687"/>
      <c r="ESI17" s="687"/>
      <c r="ESJ17" s="687"/>
      <c r="ESK17" s="687"/>
      <c r="ESL17" s="687"/>
      <c r="ESM17" s="687"/>
      <c r="ESN17" s="687"/>
      <c r="ESO17" s="687"/>
      <c r="ESP17" s="687"/>
      <c r="ESQ17" s="687"/>
      <c r="ESR17" s="687"/>
      <c r="ESS17" s="687"/>
      <c r="EST17" s="687"/>
      <c r="ESU17" s="687"/>
      <c r="ESV17" s="687"/>
      <c r="ESW17" s="687"/>
      <c r="ESX17" s="687"/>
      <c r="ESY17" s="687"/>
      <c r="ESZ17" s="687"/>
      <c r="ETA17" s="687"/>
      <c r="ETB17" s="687"/>
      <c r="ETC17" s="687"/>
      <c r="ETD17" s="687"/>
      <c r="ETE17" s="687"/>
      <c r="ETF17" s="687"/>
      <c r="ETG17" s="687"/>
      <c r="ETH17" s="687"/>
      <c r="ETI17" s="687"/>
      <c r="ETJ17" s="687"/>
      <c r="ETK17" s="687"/>
      <c r="ETL17" s="687"/>
      <c r="ETM17" s="687"/>
      <c r="ETN17" s="687"/>
      <c r="ETO17" s="687"/>
      <c r="ETP17" s="687"/>
      <c r="ETQ17" s="687"/>
      <c r="ETR17" s="687"/>
      <c r="ETS17" s="687"/>
      <c r="ETT17" s="687"/>
      <c r="ETU17" s="687"/>
      <c r="ETV17" s="687"/>
      <c r="ETW17" s="687"/>
      <c r="ETX17" s="687"/>
      <c r="ETY17" s="687"/>
      <c r="ETZ17" s="687"/>
      <c r="EUA17" s="687"/>
      <c r="EUB17" s="687"/>
      <c r="EUC17" s="687"/>
      <c r="EUD17" s="687"/>
      <c r="EUE17" s="687"/>
      <c r="EUF17" s="687"/>
      <c r="EUG17" s="687"/>
      <c r="EUH17" s="687"/>
      <c r="EUI17" s="687"/>
      <c r="EUJ17" s="687"/>
      <c r="EUK17" s="687"/>
      <c r="EUL17" s="687"/>
      <c r="EUM17" s="687"/>
      <c r="EUN17" s="687"/>
      <c r="EUO17" s="687"/>
      <c r="EUP17" s="687"/>
      <c r="EUQ17" s="687"/>
      <c r="EUR17" s="687"/>
      <c r="EUS17" s="687"/>
      <c r="EUT17" s="687"/>
      <c r="EUU17" s="687"/>
      <c r="EUV17" s="687"/>
      <c r="EUW17" s="687"/>
      <c r="EUX17" s="687"/>
      <c r="EUY17" s="687"/>
      <c r="EUZ17" s="687"/>
      <c r="EVA17" s="687"/>
      <c r="EVB17" s="687"/>
      <c r="EVC17" s="687"/>
      <c r="EVD17" s="687"/>
      <c r="EVE17" s="687"/>
      <c r="EVF17" s="687"/>
      <c r="EVG17" s="687"/>
      <c r="EVH17" s="687"/>
      <c r="EVI17" s="687"/>
      <c r="EVJ17" s="687"/>
      <c r="EVK17" s="687"/>
      <c r="EVL17" s="687"/>
      <c r="EVM17" s="687"/>
      <c r="EVN17" s="687"/>
      <c r="EVO17" s="687"/>
      <c r="EVP17" s="687"/>
      <c r="EVQ17" s="687"/>
      <c r="EVR17" s="687"/>
      <c r="EVS17" s="687"/>
      <c r="EVT17" s="687"/>
      <c r="EVU17" s="687"/>
      <c r="EVV17" s="687"/>
      <c r="EVW17" s="687"/>
      <c r="EVX17" s="687"/>
      <c r="EVY17" s="687"/>
      <c r="EVZ17" s="687"/>
      <c r="EWA17" s="687"/>
      <c r="EWB17" s="687"/>
      <c r="EWC17" s="687"/>
      <c r="EWD17" s="687"/>
      <c r="EWE17" s="687"/>
      <c r="EWF17" s="687"/>
      <c r="EWG17" s="687"/>
      <c r="EWH17" s="687"/>
      <c r="EWI17" s="687"/>
      <c r="EWJ17" s="687"/>
      <c r="EWK17" s="687"/>
      <c r="EWL17" s="687"/>
      <c r="EWM17" s="687"/>
      <c r="EWN17" s="687"/>
      <c r="EWO17" s="687"/>
      <c r="EWP17" s="687"/>
      <c r="EWQ17" s="687"/>
      <c r="EWR17" s="687"/>
      <c r="EWS17" s="687"/>
      <c r="EWT17" s="687"/>
      <c r="EWU17" s="687"/>
      <c r="EWV17" s="687"/>
      <c r="EWW17" s="687"/>
      <c r="EWX17" s="687"/>
      <c r="EWY17" s="687"/>
      <c r="EWZ17" s="687"/>
      <c r="EXA17" s="687"/>
      <c r="EXB17" s="687"/>
      <c r="EXC17" s="687"/>
      <c r="EXD17" s="687"/>
      <c r="EXE17" s="687"/>
      <c r="EXF17" s="687"/>
      <c r="EXG17" s="687"/>
      <c r="EXH17" s="687"/>
      <c r="EXI17" s="687"/>
      <c r="EXJ17" s="687"/>
      <c r="EXK17" s="687"/>
      <c r="EXL17" s="687"/>
      <c r="EXM17" s="687"/>
      <c r="EXN17" s="687"/>
      <c r="EXO17" s="687"/>
      <c r="EXP17" s="687"/>
      <c r="EXQ17" s="687"/>
      <c r="EXR17" s="687"/>
      <c r="EXS17" s="687"/>
      <c r="EXT17" s="687"/>
      <c r="EXU17" s="687"/>
      <c r="EXV17" s="687"/>
      <c r="EXW17" s="687"/>
      <c r="EXX17" s="687"/>
      <c r="EXY17" s="687"/>
      <c r="EXZ17" s="687"/>
      <c r="EYA17" s="687"/>
      <c r="EYB17" s="687"/>
      <c r="EYC17" s="687"/>
      <c r="EYD17" s="687"/>
      <c r="EYE17" s="687"/>
      <c r="EYF17" s="687"/>
      <c r="EYG17" s="687"/>
      <c r="EYH17" s="687"/>
      <c r="EYI17" s="687"/>
      <c r="EYJ17" s="687"/>
      <c r="EYK17" s="687"/>
      <c r="EYL17" s="687"/>
      <c r="EYM17" s="687"/>
      <c r="EYN17" s="687"/>
      <c r="EYO17" s="687"/>
      <c r="EYP17" s="687"/>
      <c r="EYQ17" s="687"/>
      <c r="EYR17" s="687"/>
      <c r="EYS17" s="687"/>
      <c r="EYT17" s="687"/>
      <c r="EYU17" s="687"/>
      <c r="EYV17" s="687"/>
      <c r="EYW17" s="687"/>
      <c r="EYX17" s="687"/>
      <c r="EYY17" s="687"/>
      <c r="EYZ17" s="687"/>
      <c r="EZA17" s="687"/>
      <c r="EZB17" s="687"/>
      <c r="EZC17" s="687"/>
      <c r="EZD17" s="687"/>
      <c r="EZE17" s="687"/>
      <c r="EZF17" s="687"/>
      <c r="EZG17" s="687"/>
      <c r="EZH17" s="687"/>
      <c r="EZI17" s="687"/>
      <c r="EZJ17" s="687"/>
      <c r="EZK17" s="687"/>
      <c r="EZL17" s="687"/>
      <c r="EZM17" s="687"/>
      <c r="EZN17" s="687"/>
      <c r="EZO17" s="687"/>
      <c r="EZP17" s="687"/>
      <c r="EZQ17" s="687"/>
      <c r="EZR17" s="687"/>
      <c r="EZS17" s="687"/>
      <c r="EZT17" s="687"/>
      <c r="EZU17" s="687"/>
      <c r="EZV17" s="687"/>
      <c r="EZW17" s="687"/>
      <c r="EZX17" s="687"/>
      <c r="EZY17" s="687"/>
      <c r="EZZ17" s="687"/>
      <c r="FAA17" s="687"/>
      <c r="FAB17" s="687"/>
      <c r="FAC17" s="687"/>
      <c r="FAD17" s="687"/>
      <c r="FAE17" s="687"/>
      <c r="FAF17" s="687"/>
      <c r="FAG17" s="687"/>
      <c r="FAH17" s="687"/>
      <c r="FAI17" s="687"/>
      <c r="FAJ17" s="687"/>
      <c r="FAK17" s="687"/>
      <c r="FAL17" s="687"/>
      <c r="FAM17" s="687"/>
      <c r="FAN17" s="687"/>
      <c r="FAO17" s="687"/>
      <c r="FAP17" s="687"/>
      <c r="FAQ17" s="687"/>
      <c r="FAR17" s="687"/>
      <c r="FAS17" s="687"/>
      <c r="FAT17" s="687"/>
      <c r="FAU17" s="687"/>
      <c r="FAV17" s="687"/>
      <c r="FAW17" s="687"/>
      <c r="FAX17" s="687"/>
      <c r="FAY17" s="687"/>
      <c r="FAZ17" s="687"/>
      <c r="FBA17" s="687"/>
      <c r="FBB17" s="687"/>
      <c r="FBC17" s="687"/>
      <c r="FBD17" s="687"/>
      <c r="FBE17" s="687"/>
      <c r="FBF17" s="687"/>
      <c r="FBG17" s="687"/>
      <c r="FBH17" s="687"/>
      <c r="FBI17" s="687"/>
      <c r="FBJ17" s="687"/>
      <c r="FBK17" s="687"/>
      <c r="FBL17" s="687"/>
      <c r="FBM17" s="687"/>
      <c r="FBN17" s="687"/>
      <c r="FBO17" s="687"/>
      <c r="FBP17" s="687"/>
      <c r="FBQ17" s="687"/>
      <c r="FBR17" s="687"/>
      <c r="FBS17" s="687"/>
      <c r="FBT17" s="687"/>
      <c r="FBU17" s="687"/>
      <c r="FBV17" s="687"/>
      <c r="FBW17" s="687"/>
      <c r="FBX17" s="687"/>
      <c r="FBY17" s="687"/>
      <c r="FBZ17" s="687"/>
      <c r="FCA17" s="687"/>
      <c r="FCB17" s="687"/>
      <c r="FCC17" s="687"/>
      <c r="FCD17" s="687"/>
      <c r="FCE17" s="687"/>
      <c r="FCF17" s="687"/>
      <c r="FCG17" s="687"/>
      <c r="FCH17" s="687"/>
      <c r="FCI17" s="687"/>
      <c r="FCJ17" s="687"/>
      <c r="FCK17" s="687"/>
      <c r="FCL17" s="687"/>
      <c r="FCM17" s="687"/>
      <c r="FCN17" s="687"/>
      <c r="FCO17" s="687"/>
      <c r="FCP17" s="687"/>
      <c r="FCQ17" s="687"/>
      <c r="FCR17" s="687"/>
      <c r="FCS17" s="687"/>
      <c r="FCT17" s="687"/>
      <c r="FCU17" s="687"/>
      <c r="FCV17" s="687"/>
      <c r="FCW17" s="687"/>
      <c r="FCX17" s="687"/>
      <c r="FCY17" s="687"/>
      <c r="FCZ17" s="687"/>
      <c r="FDA17" s="687"/>
      <c r="FDB17" s="687"/>
      <c r="FDC17" s="687"/>
      <c r="FDD17" s="687"/>
      <c r="FDE17" s="687"/>
      <c r="FDF17" s="687"/>
      <c r="FDG17" s="687"/>
      <c r="FDH17" s="687"/>
      <c r="FDI17" s="687"/>
      <c r="FDJ17" s="687"/>
      <c r="FDK17" s="687"/>
      <c r="FDL17" s="687"/>
      <c r="FDM17" s="687"/>
      <c r="FDN17" s="687"/>
      <c r="FDO17" s="687"/>
      <c r="FDP17" s="687"/>
      <c r="FDQ17" s="687"/>
      <c r="FDR17" s="687"/>
      <c r="FDS17" s="687"/>
      <c r="FDT17" s="687"/>
      <c r="FDU17" s="687"/>
      <c r="FDV17" s="687"/>
      <c r="FDW17" s="687"/>
      <c r="FDX17" s="687"/>
      <c r="FDY17" s="687"/>
      <c r="FDZ17" s="687"/>
      <c r="FEA17" s="687"/>
      <c r="FEB17" s="687"/>
      <c r="FEC17" s="687"/>
      <c r="FED17" s="687"/>
      <c r="FEE17" s="687"/>
      <c r="FEF17" s="687"/>
      <c r="FEG17" s="687"/>
      <c r="FEH17" s="687"/>
      <c r="FEI17" s="687"/>
      <c r="FEJ17" s="687"/>
      <c r="FEK17" s="687"/>
      <c r="FEL17" s="687"/>
      <c r="FEM17" s="687"/>
      <c r="FEN17" s="687"/>
      <c r="FEO17" s="687"/>
      <c r="FEP17" s="687"/>
      <c r="FEQ17" s="687"/>
      <c r="FER17" s="687"/>
      <c r="FES17" s="687"/>
      <c r="FET17" s="687"/>
      <c r="FEU17" s="687"/>
      <c r="FEV17" s="687"/>
      <c r="FEW17" s="687"/>
      <c r="FEX17" s="687"/>
      <c r="FEY17" s="687"/>
      <c r="FEZ17" s="687"/>
      <c r="FFA17" s="687"/>
      <c r="FFB17" s="687"/>
      <c r="FFC17" s="687"/>
      <c r="FFD17" s="687"/>
      <c r="FFE17" s="687"/>
      <c r="FFF17" s="687"/>
      <c r="FFG17" s="687"/>
      <c r="FFH17" s="687"/>
      <c r="FFI17" s="687"/>
      <c r="FFJ17" s="687"/>
      <c r="FFK17" s="687"/>
      <c r="FFL17" s="687"/>
      <c r="FFM17" s="687"/>
      <c r="FFN17" s="687"/>
      <c r="FFO17" s="687"/>
      <c r="FFP17" s="687"/>
      <c r="FFQ17" s="687"/>
      <c r="FFR17" s="687"/>
      <c r="FFS17" s="687"/>
      <c r="FFT17" s="687"/>
      <c r="FFU17" s="687"/>
      <c r="FFV17" s="687"/>
      <c r="FFW17" s="687"/>
      <c r="FFX17" s="687"/>
      <c r="FFY17" s="687"/>
      <c r="FFZ17" s="687"/>
      <c r="FGA17" s="687"/>
      <c r="FGB17" s="687"/>
      <c r="FGC17" s="687"/>
      <c r="FGD17" s="687"/>
      <c r="FGE17" s="687"/>
      <c r="FGF17" s="687"/>
      <c r="FGG17" s="687"/>
      <c r="FGH17" s="687"/>
      <c r="FGI17" s="687"/>
      <c r="FGJ17" s="687"/>
      <c r="FGK17" s="687"/>
      <c r="FGL17" s="687"/>
      <c r="FGM17" s="687"/>
      <c r="FGN17" s="687"/>
      <c r="FGO17" s="687"/>
      <c r="FGP17" s="687"/>
      <c r="FGQ17" s="687"/>
      <c r="FGR17" s="687"/>
      <c r="FGS17" s="687"/>
      <c r="FGT17" s="687"/>
      <c r="FGU17" s="687"/>
      <c r="FGV17" s="687"/>
      <c r="FGW17" s="687"/>
      <c r="FGX17" s="687"/>
      <c r="FGY17" s="687"/>
      <c r="FGZ17" s="687"/>
      <c r="FHA17" s="687"/>
      <c r="FHB17" s="687"/>
      <c r="FHC17" s="687"/>
      <c r="FHD17" s="687"/>
      <c r="FHE17" s="687"/>
      <c r="FHF17" s="687"/>
      <c r="FHG17" s="687"/>
      <c r="FHH17" s="687"/>
      <c r="FHI17" s="687"/>
      <c r="FHJ17" s="687"/>
      <c r="FHK17" s="687"/>
      <c r="FHL17" s="687"/>
      <c r="FHM17" s="687"/>
      <c r="FHN17" s="687"/>
      <c r="FHO17" s="687"/>
      <c r="FHP17" s="687"/>
      <c r="FHQ17" s="687"/>
      <c r="FHR17" s="687"/>
      <c r="FHS17" s="687"/>
      <c r="FHT17" s="687"/>
      <c r="FHU17" s="687"/>
      <c r="FHV17" s="687"/>
      <c r="FHW17" s="687"/>
      <c r="FHX17" s="687"/>
      <c r="FHY17" s="687"/>
      <c r="FHZ17" s="687"/>
      <c r="FIA17" s="687"/>
      <c r="FIB17" s="687"/>
      <c r="FIC17" s="687"/>
      <c r="FID17" s="687"/>
      <c r="FIE17" s="687"/>
      <c r="FIF17" s="687"/>
      <c r="FIG17" s="687"/>
      <c r="FIH17" s="687"/>
      <c r="FII17" s="687"/>
      <c r="FIJ17" s="687"/>
      <c r="FIK17" s="687"/>
      <c r="FIL17" s="687"/>
      <c r="FIM17" s="687"/>
      <c r="FIN17" s="687"/>
      <c r="FIO17" s="687"/>
      <c r="FIP17" s="687"/>
      <c r="FIQ17" s="687"/>
      <c r="FIR17" s="687"/>
      <c r="FIS17" s="687"/>
      <c r="FIT17" s="687"/>
      <c r="FIU17" s="687"/>
      <c r="FIV17" s="687"/>
      <c r="FIW17" s="687"/>
      <c r="FIX17" s="687"/>
      <c r="FIY17" s="687"/>
      <c r="FIZ17" s="687"/>
      <c r="FJA17" s="687"/>
      <c r="FJB17" s="687"/>
      <c r="FJC17" s="687"/>
      <c r="FJD17" s="687"/>
      <c r="FJE17" s="687"/>
      <c r="FJF17" s="687"/>
      <c r="FJG17" s="687"/>
      <c r="FJH17" s="687"/>
      <c r="FJI17" s="687"/>
      <c r="FJJ17" s="687"/>
      <c r="FJK17" s="687"/>
      <c r="FJL17" s="687"/>
      <c r="FJM17" s="687"/>
      <c r="FJN17" s="687"/>
      <c r="FJO17" s="687"/>
      <c r="FJP17" s="687"/>
      <c r="FJQ17" s="687"/>
      <c r="FJR17" s="687"/>
      <c r="FJS17" s="687"/>
      <c r="FJT17" s="687"/>
      <c r="FJU17" s="687"/>
      <c r="FJV17" s="687"/>
      <c r="FJW17" s="687"/>
      <c r="FJX17" s="687"/>
      <c r="FJY17" s="687"/>
      <c r="FJZ17" s="687"/>
      <c r="FKA17" s="687"/>
      <c r="FKB17" s="687"/>
      <c r="FKC17" s="687"/>
      <c r="FKD17" s="687"/>
      <c r="FKE17" s="687"/>
      <c r="FKF17" s="687"/>
      <c r="FKG17" s="687"/>
      <c r="FKH17" s="687"/>
      <c r="FKI17" s="687"/>
      <c r="FKJ17" s="687"/>
      <c r="FKK17" s="687"/>
      <c r="FKL17" s="687"/>
      <c r="FKM17" s="687"/>
      <c r="FKN17" s="687"/>
      <c r="FKO17" s="687"/>
      <c r="FKP17" s="687"/>
      <c r="FKQ17" s="687"/>
      <c r="FKR17" s="687"/>
      <c r="FKS17" s="687"/>
      <c r="FKT17" s="687"/>
      <c r="FKU17" s="687"/>
      <c r="FKV17" s="687"/>
      <c r="FKW17" s="687"/>
      <c r="FKX17" s="687"/>
      <c r="FKY17" s="687"/>
      <c r="FKZ17" s="687"/>
      <c r="FLA17" s="687"/>
      <c r="FLB17" s="687"/>
      <c r="FLC17" s="687"/>
      <c r="FLD17" s="687"/>
      <c r="FLE17" s="687"/>
      <c r="FLF17" s="687"/>
      <c r="FLG17" s="687"/>
      <c r="FLH17" s="687"/>
      <c r="FLI17" s="687"/>
      <c r="FLJ17" s="687"/>
      <c r="FLK17" s="687"/>
      <c r="FLL17" s="687"/>
      <c r="FLM17" s="687"/>
      <c r="FLN17" s="687"/>
      <c r="FLO17" s="687"/>
      <c r="FLP17" s="687"/>
      <c r="FLQ17" s="687"/>
      <c r="FLR17" s="687"/>
      <c r="FLS17" s="687"/>
      <c r="FLT17" s="687"/>
      <c r="FLU17" s="687"/>
      <c r="FLV17" s="687"/>
      <c r="FLW17" s="687"/>
      <c r="FLX17" s="687"/>
      <c r="FLY17" s="687"/>
      <c r="FLZ17" s="687"/>
      <c r="FMA17" s="687"/>
      <c r="FMB17" s="687"/>
      <c r="FMC17" s="687"/>
      <c r="FMD17" s="687"/>
      <c r="FME17" s="687"/>
      <c r="FMF17" s="687"/>
      <c r="FMG17" s="687"/>
      <c r="FMH17" s="687"/>
      <c r="FMI17" s="687"/>
      <c r="FMJ17" s="687"/>
      <c r="FMK17" s="687"/>
      <c r="FML17" s="687"/>
      <c r="FMM17" s="687"/>
      <c r="FMN17" s="687"/>
      <c r="FMO17" s="687"/>
      <c r="FMP17" s="687"/>
      <c r="FMQ17" s="687"/>
      <c r="FMR17" s="687"/>
      <c r="FMS17" s="687"/>
      <c r="FMT17" s="687"/>
      <c r="FMU17" s="687"/>
      <c r="FMV17" s="687"/>
      <c r="FMW17" s="687"/>
      <c r="FMX17" s="687"/>
      <c r="FMY17" s="687"/>
      <c r="FMZ17" s="687"/>
      <c r="FNA17" s="687"/>
      <c r="FNB17" s="687"/>
      <c r="FNC17" s="687"/>
      <c r="FND17" s="687"/>
      <c r="FNE17" s="687"/>
      <c r="FNF17" s="687"/>
      <c r="FNG17" s="687"/>
      <c r="FNH17" s="687"/>
      <c r="FNI17" s="687"/>
      <c r="FNJ17" s="687"/>
      <c r="FNK17" s="687"/>
      <c r="FNL17" s="687"/>
      <c r="FNM17" s="687"/>
      <c r="FNN17" s="687"/>
      <c r="FNO17" s="687"/>
      <c r="FNP17" s="687"/>
      <c r="FNQ17" s="687"/>
      <c r="FNR17" s="687"/>
      <c r="FNS17" s="687"/>
      <c r="FNT17" s="687"/>
      <c r="FNU17" s="687"/>
      <c r="FNV17" s="687"/>
      <c r="FNW17" s="687"/>
      <c r="FNX17" s="687"/>
      <c r="FNY17" s="687"/>
      <c r="FNZ17" s="687"/>
      <c r="FOA17" s="687"/>
      <c r="FOB17" s="687"/>
      <c r="FOC17" s="687"/>
      <c r="FOD17" s="687"/>
      <c r="FOE17" s="687"/>
      <c r="FOF17" s="687"/>
      <c r="FOG17" s="687"/>
      <c r="FOH17" s="687"/>
      <c r="FOI17" s="687"/>
      <c r="FOJ17" s="687"/>
      <c r="FOK17" s="687"/>
      <c r="FOL17" s="687"/>
      <c r="FOM17" s="687"/>
      <c r="FON17" s="687"/>
      <c r="FOO17" s="687"/>
      <c r="FOP17" s="687"/>
      <c r="FOQ17" s="687"/>
      <c r="FOR17" s="687"/>
      <c r="FOS17" s="687"/>
      <c r="FOT17" s="687"/>
      <c r="FOU17" s="687"/>
      <c r="FOV17" s="687"/>
      <c r="FOW17" s="687"/>
      <c r="FOX17" s="687"/>
      <c r="FOY17" s="687"/>
      <c r="FOZ17" s="687"/>
      <c r="FPA17" s="687"/>
      <c r="FPB17" s="687"/>
      <c r="FPC17" s="687"/>
      <c r="FPD17" s="687"/>
      <c r="FPE17" s="687"/>
      <c r="FPF17" s="687"/>
      <c r="FPG17" s="687"/>
      <c r="FPH17" s="687"/>
      <c r="FPI17" s="687"/>
      <c r="FPJ17" s="687"/>
      <c r="FPK17" s="687"/>
      <c r="FPL17" s="687"/>
      <c r="FPM17" s="687"/>
      <c r="FPN17" s="687"/>
      <c r="FPO17" s="687"/>
      <c r="FPP17" s="687"/>
      <c r="FPQ17" s="687"/>
      <c r="FPR17" s="687"/>
      <c r="FPS17" s="687"/>
      <c r="FPT17" s="687"/>
      <c r="FPU17" s="687"/>
      <c r="FPV17" s="687"/>
      <c r="FPW17" s="687"/>
      <c r="FPX17" s="687"/>
      <c r="FPY17" s="687"/>
      <c r="FPZ17" s="687"/>
      <c r="FQA17" s="687"/>
      <c r="FQB17" s="687"/>
      <c r="FQC17" s="687"/>
      <c r="FQD17" s="687"/>
      <c r="FQE17" s="687"/>
      <c r="FQF17" s="687"/>
      <c r="FQG17" s="687"/>
      <c r="FQH17" s="687"/>
      <c r="FQI17" s="687"/>
      <c r="FQJ17" s="687"/>
      <c r="FQK17" s="687"/>
      <c r="FQL17" s="687"/>
      <c r="FQM17" s="687"/>
      <c r="FQN17" s="687"/>
      <c r="FQO17" s="687"/>
      <c r="FQP17" s="687"/>
      <c r="FQQ17" s="687"/>
      <c r="FQR17" s="687"/>
      <c r="FQS17" s="687"/>
      <c r="FQT17" s="687"/>
      <c r="FQU17" s="687"/>
      <c r="FQV17" s="687"/>
      <c r="FQW17" s="687"/>
      <c r="FQX17" s="687"/>
      <c r="FQY17" s="687"/>
      <c r="FQZ17" s="687"/>
      <c r="FRA17" s="687"/>
      <c r="FRB17" s="687"/>
      <c r="FRC17" s="687"/>
      <c r="FRD17" s="687"/>
      <c r="FRE17" s="687"/>
      <c r="FRF17" s="687"/>
      <c r="FRG17" s="687"/>
      <c r="FRH17" s="687"/>
      <c r="FRI17" s="687"/>
      <c r="FRJ17" s="687"/>
      <c r="FRK17" s="687"/>
      <c r="FRL17" s="687"/>
      <c r="FRM17" s="687"/>
      <c r="FRN17" s="687"/>
      <c r="FRO17" s="687"/>
      <c r="FRP17" s="687"/>
      <c r="FRQ17" s="687"/>
      <c r="FRR17" s="687"/>
      <c r="FRS17" s="687"/>
      <c r="FRT17" s="687"/>
      <c r="FRU17" s="687"/>
      <c r="FRV17" s="687"/>
      <c r="FRW17" s="687"/>
      <c r="FRX17" s="687"/>
      <c r="FRY17" s="687"/>
      <c r="FRZ17" s="687"/>
      <c r="FSA17" s="687"/>
      <c r="FSB17" s="687"/>
      <c r="FSC17" s="687"/>
      <c r="FSD17" s="687"/>
      <c r="FSE17" s="687"/>
      <c r="FSF17" s="687"/>
      <c r="FSG17" s="687"/>
      <c r="FSH17" s="687"/>
      <c r="FSI17" s="687"/>
      <c r="FSJ17" s="687"/>
      <c r="FSK17" s="687"/>
      <c r="FSL17" s="687"/>
      <c r="FSM17" s="687"/>
      <c r="FSN17" s="687"/>
      <c r="FSO17" s="687"/>
      <c r="FSP17" s="687"/>
      <c r="FSQ17" s="687"/>
      <c r="FSR17" s="687"/>
      <c r="FSS17" s="687"/>
      <c r="FST17" s="687"/>
      <c r="FSU17" s="687"/>
      <c r="FSV17" s="687"/>
      <c r="FSW17" s="687"/>
      <c r="FSX17" s="687"/>
      <c r="FSY17" s="687"/>
      <c r="FSZ17" s="687"/>
      <c r="FTA17" s="687"/>
      <c r="FTB17" s="687"/>
      <c r="FTC17" s="687"/>
      <c r="FTD17" s="687"/>
      <c r="FTE17" s="687"/>
      <c r="FTF17" s="687"/>
      <c r="FTG17" s="687"/>
      <c r="FTH17" s="687"/>
      <c r="FTI17" s="687"/>
      <c r="FTJ17" s="687"/>
      <c r="FTK17" s="687"/>
      <c r="FTL17" s="687"/>
      <c r="FTM17" s="687"/>
      <c r="FTN17" s="687"/>
      <c r="FTO17" s="687"/>
      <c r="FTP17" s="687"/>
      <c r="FTQ17" s="687"/>
      <c r="FTR17" s="687"/>
      <c r="FTS17" s="687"/>
      <c r="FTT17" s="687"/>
      <c r="FTU17" s="687"/>
      <c r="FTV17" s="687"/>
      <c r="FTW17" s="687"/>
      <c r="FTX17" s="687"/>
      <c r="FTY17" s="687"/>
      <c r="FTZ17" s="687"/>
      <c r="FUA17" s="687"/>
      <c r="FUB17" s="687"/>
      <c r="FUC17" s="687"/>
      <c r="FUD17" s="687"/>
      <c r="FUE17" s="687"/>
      <c r="FUF17" s="687"/>
      <c r="FUG17" s="687"/>
      <c r="FUH17" s="687"/>
      <c r="FUI17" s="687"/>
      <c r="FUJ17" s="687"/>
      <c r="FUK17" s="687"/>
      <c r="FUL17" s="687"/>
      <c r="FUM17" s="687"/>
      <c r="FUN17" s="687"/>
      <c r="FUO17" s="687"/>
      <c r="FUP17" s="687"/>
      <c r="FUQ17" s="687"/>
      <c r="FUR17" s="687"/>
      <c r="FUS17" s="687"/>
      <c r="FUT17" s="687"/>
      <c r="FUU17" s="687"/>
      <c r="FUV17" s="687"/>
      <c r="FUW17" s="687"/>
      <c r="FUX17" s="687"/>
      <c r="FUY17" s="687"/>
      <c r="FUZ17" s="687"/>
      <c r="FVA17" s="687"/>
      <c r="FVB17" s="687"/>
      <c r="FVC17" s="687"/>
      <c r="FVD17" s="687"/>
      <c r="FVE17" s="687"/>
      <c r="FVF17" s="687"/>
      <c r="FVG17" s="687"/>
      <c r="FVH17" s="687"/>
      <c r="FVI17" s="687"/>
      <c r="FVJ17" s="687"/>
      <c r="FVK17" s="687"/>
      <c r="FVL17" s="687"/>
      <c r="FVM17" s="687"/>
      <c r="FVN17" s="687"/>
      <c r="FVO17" s="687"/>
      <c r="FVP17" s="687"/>
      <c r="FVQ17" s="687"/>
      <c r="FVR17" s="687"/>
      <c r="FVS17" s="687"/>
      <c r="FVT17" s="687"/>
      <c r="FVU17" s="687"/>
      <c r="FVV17" s="687"/>
      <c r="FVW17" s="687"/>
      <c r="FVX17" s="687"/>
      <c r="FVY17" s="687"/>
      <c r="FVZ17" s="687"/>
      <c r="FWA17" s="687"/>
      <c r="FWB17" s="687"/>
      <c r="FWC17" s="687"/>
      <c r="FWD17" s="687"/>
      <c r="FWE17" s="687"/>
      <c r="FWF17" s="687"/>
      <c r="FWG17" s="687"/>
      <c r="FWH17" s="687"/>
      <c r="FWI17" s="687"/>
      <c r="FWJ17" s="687"/>
      <c r="FWK17" s="687"/>
      <c r="FWL17" s="687"/>
      <c r="FWM17" s="687"/>
      <c r="FWN17" s="687"/>
      <c r="FWO17" s="687"/>
      <c r="FWP17" s="687"/>
      <c r="FWQ17" s="687"/>
      <c r="FWR17" s="687"/>
      <c r="FWS17" s="687"/>
      <c r="FWT17" s="687"/>
      <c r="FWU17" s="687"/>
      <c r="FWV17" s="687"/>
      <c r="FWW17" s="687"/>
      <c r="FWX17" s="687"/>
      <c r="FWY17" s="687"/>
      <c r="FWZ17" s="687"/>
      <c r="FXA17" s="687"/>
      <c r="FXB17" s="687"/>
      <c r="FXC17" s="687"/>
      <c r="FXD17" s="687"/>
      <c r="FXE17" s="687"/>
      <c r="FXF17" s="687"/>
      <c r="FXG17" s="687"/>
      <c r="FXH17" s="687"/>
      <c r="FXI17" s="687"/>
      <c r="FXJ17" s="687"/>
      <c r="FXK17" s="687"/>
      <c r="FXL17" s="687"/>
      <c r="FXM17" s="687"/>
      <c r="FXN17" s="687"/>
      <c r="FXO17" s="687"/>
      <c r="FXP17" s="687"/>
      <c r="FXQ17" s="687"/>
      <c r="FXR17" s="687"/>
      <c r="FXS17" s="687"/>
      <c r="FXT17" s="687"/>
      <c r="FXU17" s="687"/>
      <c r="FXV17" s="687"/>
      <c r="FXW17" s="687"/>
      <c r="FXX17" s="687"/>
      <c r="FXY17" s="687"/>
      <c r="FXZ17" s="687"/>
      <c r="FYA17" s="687"/>
      <c r="FYB17" s="687"/>
      <c r="FYC17" s="687"/>
      <c r="FYD17" s="687"/>
      <c r="FYE17" s="687"/>
      <c r="FYF17" s="687"/>
      <c r="FYG17" s="687"/>
      <c r="FYH17" s="687"/>
      <c r="FYI17" s="687"/>
      <c r="FYJ17" s="687"/>
      <c r="FYK17" s="687"/>
      <c r="FYL17" s="687"/>
      <c r="FYM17" s="687"/>
      <c r="FYN17" s="687"/>
      <c r="FYO17" s="687"/>
      <c r="FYP17" s="687"/>
      <c r="FYQ17" s="687"/>
      <c r="FYR17" s="687"/>
      <c r="FYS17" s="687"/>
      <c r="FYT17" s="687"/>
      <c r="FYU17" s="687"/>
      <c r="FYV17" s="687"/>
      <c r="FYW17" s="687"/>
      <c r="FYX17" s="687"/>
      <c r="FYY17" s="687"/>
      <c r="FYZ17" s="687"/>
      <c r="FZA17" s="687"/>
      <c r="FZB17" s="687"/>
      <c r="FZC17" s="687"/>
      <c r="FZD17" s="687"/>
      <c r="FZE17" s="687"/>
      <c r="FZF17" s="687"/>
      <c r="FZG17" s="687"/>
      <c r="FZH17" s="687"/>
      <c r="FZI17" s="687"/>
      <c r="FZJ17" s="687"/>
      <c r="FZK17" s="687"/>
      <c r="FZL17" s="687"/>
      <c r="FZM17" s="687"/>
      <c r="FZN17" s="687"/>
      <c r="FZO17" s="687"/>
      <c r="FZP17" s="687"/>
      <c r="FZQ17" s="687"/>
      <c r="FZR17" s="687"/>
      <c r="FZS17" s="687"/>
      <c r="FZT17" s="687"/>
      <c r="FZU17" s="687"/>
      <c r="FZV17" s="687"/>
      <c r="FZW17" s="687"/>
      <c r="FZX17" s="687"/>
      <c r="FZY17" s="687"/>
      <c r="FZZ17" s="687"/>
      <c r="GAA17" s="687"/>
      <c r="GAB17" s="687"/>
      <c r="GAC17" s="687"/>
      <c r="GAD17" s="687"/>
      <c r="GAE17" s="687"/>
      <c r="GAF17" s="687"/>
      <c r="GAG17" s="687"/>
      <c r="GAH17" s="687"/>
      <c r="GAI17" s="687"/>
      <c r="GAJ17" s="687"/>
      <c r="GAK17" s="687"/>
      <c r="GAL17" s="687"/>
      <c r="GAM17" s="687"/>
      <c r="GAN17" s="687"/>
      <c r="GAO17" s="687"/>
      <c r="GAP17" s="687"/>
      <c r="GAQ17" s="687"/>
      <c r="GAR17" s="687"/>
      <c r="GAS17" s="687"/>
      <c r="GAT17" s="687"/>
      <c r="GAU17" s="687"/>
      <c r="GAV17" s="687"/>
      <c r="GAW17" s="687"/>
      <c r="GAX17" s="687"/>
      <c r="GAY17" s="687"/>
      <c r="GAZ17" s="687"/>
      <c r="GBA17" s="687"/>
      <c r="GBB17" s="687"/>
      <c r="GBC17" s="687"/>
      <c r="GBD17" s="687"/>
      <c r="GBE17" s="687"/>
      <c r="GBF17" s="687"/>
      <c r="GBG17" s="687"/>
      <c r="GBH17" s="687"/>
      <c r="GBI17" s="687"/>
      <c r="GBJ17" s="687"/>
      <c r="GBK17" s="687"/>
      <c r="GBL17" s="687"/>
      <c r="GBM17" s="687"/>
      <c r="GBN17" s="687"/>
      <c r="GBO17" s="687"/>
      <c r="GBP17" s="687"/>
      <c r="GBQ17" s="687"/>
      <c r="GBR17" s="687"/>
      <c r="GBS17" s="687"/>
      <c r="GBT17" s="687"/>
      <c r="GBU17" s="687"/>
      <c r="GBV17" s="687"/>
      <c r="GBW17" s="687"/>
      <c r="GBX17" s="687"/>
      <c r="GBY17" s="687"/>
      <c r="GBZ17" s="687"/>
      <c r="GCA17" s="687"/>
      <c r="GCB17" s="687"/>
      <c r="GCC17" s="687"/>
      <c r="GCD17" s="687"/>
      <c r="GCE17" s="687"/>
      <c r="GCF17" s="687"/>
      <c r="GCG17" s="687"/>
      <c r="GCH17" s="687"/>
      <c r="GCI17" s="687"/>
      <c r="GCJ17" s="687"/>
      <c r="GCK17" s="687"/>
      <c r="GCL17" s="687"/>
      <c r="GCM17" s="687"/>
      <c r="GCN17" s="687"/>
      <c r="GCO17" s="687"/>
      <c r="GCP17" s="687"/>
      <c r="GCQ17" s="687"/>
      <c r="GCR17" s="687"/>
      <c r="GCS17" s="687"/>
      <c r="GCT17" s="687"/>
      <c r="GCU17" s="687"/>
      <c r="GCV17" s="687"/>
      <c r="GCW17" s="687"/>
      <c r="GCX17" s="687"/>
      <c r="GCY17" s="687"/>
      <c r="GCZ17" s="687"/>
      <c r="GDA17" s="687"/>
      <c r="GDB17" s="687"/>
      <c r="GDC17" s="687"/>
      <c r="GDD17" s="687"/>
      <c r="GDE17" s="687"/>
      <c r="GDF17" s="687"/>
      <c r="GDG17" s="687"/>
      <c r="GDH17" s="687"/>
      <c r="GDI17" s="687"/>
      <c r="GDJ17" s="687"/>
      <c r="GDK17" s="687"/>
      <c r="GDL17" s="687"/>
      <c r="GDM17" s="687"/>
      <c r="GDN17" s="687"/>
      <c r="GDO17" s="687"/>
      <c r="GDP17" s="687"/>
      <c r="GDQ17" s="687"/>
      <c r="GDR17" s="687"/>
      <c r="GDS17" s="687"/>
      <c r="GDT17" s="687"/>
      <c r="GDU17" s="687"/>
      <c r="GDV17" s="687"/>
      <c r="GDW17" s="687"/>
      <c r="GDX17" s="687"/>
      <c r="GDY17" s="687"/>
      <c r="GDZ17" s="687"/>
      <c r="GEA17" s="687"/>
      <c r="GEB17" s="687"/>
      <c r="GEC17" s="687"/>
      <c r="GED17" s="687"/>
      <c r="GEE17" s="687"/>
      <c r="GEF17" s="687"/>
      <c r="GEG17" s="687"/>
      <c r="GEH17" s="687"/>
      <c r="GEI17" s="687"/>
      <c r="GEJ17" s="687"/>
      <c r="GEK17" s="687"/>
      <c r="GEL17" s="687"/>
      <c r="GEM17" s="687"/>
      <c r="GEN17" s="687"/>
      <c r="GEO17" s="687"/>
      <c r="GEP17" s="687"/>
      <c r="GEQ17" s="687"/>
      <c r="GER17" s="687"/>
      <c r="GES17" s="687"/>
      <c r="GET17" s="687"/>
      <c r="GEU17" s="687"/>
      <c r="GEV17" s="687"/>
      <c r="GEW17" s="687"/>
      <c r="GEX17" s="687"/>
      <c r="GEY17" s="687"/>
      <c r="GEZ17" s="687"/>
      <c r="GFA17" s="687"/>
      <c r="GFB17" s="687"/>
      <c r="GFC17" s="687"/>
      <c r="GFD17" s="687"/>
      <c r="GFE17" s="687"/>
      <c r="GFF17" s="687"/>
      <c r="GFG17" s="687"/>
      <c r="GFH17" s="687"/>
      <c r="GFI17" s="687"/>
      <c r="GFJ17" s="687"/>
      <c r="GFK17" s="687"/>
      <c r="GFL17" s="687"/>
      <c r="GFM17" s="687"/>
      <c r="GFN17" s="687"/>
      <c r="GFO17" s="687"/>
      <c r="GFP17" s="687"/>
      <c r="GFQ17" s="687"/>
      <c r="GFR17" s="687"/>
      <c r="GFS17" s="687"/>
      <c r="GFT17" s="687"/>
      <c r="GFU17" s="687"/>
      <c r="GFV17" s="687"/>
      <c r="GFW17" s="687"/>
      <c r="GFX17" s="687"/>
      <c r="GFY17" s="687"/>
      <c r="GFZ17" s="687"/>
      <c r="GGA17" s="687"/>
      <c r="GGB17" s="687"/>
      <c r="GGC17" s="687"/>
      <c r="GGD17" s="687"/>
      <c r="GGE17" s="687"/>
      <c r="GGF17" s="687"/>
      <c r="GGG17" s="687"/>
      <c r="GGH17" s="687"/>
      <c r="GGI17" s="687"/>
      <c r="GGJ17" s="687"/>
      <c r="GGK17" s="687"/>
      <c r="GGL17" s="687"/>
      <c r="GGM17" s="687"/>
      <c r="GGN17" s="687"/>
      <c r="GGO17" s="687"/>
      <c r="GGP17" s="687"/>
      <c r="GGQ17" s="687"/>
      <c r="GGR17" s="687"/>
      <c r="GGS17" s="687"/>
      <c r="GGT17" s="687"/>
      <c r="GGU17" s="687"/>
      <c r="GGV17" s="687"/>
      <c r="GGW17" s="687"/>
      <c r="GGX17" s="687"/>
      <c r="GGY17" s="687"/>
      <c r="GGZ17" s="687"/>
      <c r="GHA17" s="687"/>
      <c r="GHB17" s="687"/>
      <c r="GHC17" s="687"/>
      <c r="GHD17" s="687"/>
      <c r="GHE17" s="687"/>
      <c r="GHF17" s="687"/>
      <c r="GHG17" s="687"/>
      <c r="GHH17" s="687"/>
      <c r="GHI17" s="687"/>
      <c r="GHJ17" s="687"/>
      <c r="GHK17" s="687"/>
      <c r="GHL17" s="687"/>
      <c r="GHM17" s="687"/>
      <c r="GHN17" s="687"/>
      <c r="GHO17" s="687"/>
      <c r="GHP17" s="687"/>
      <c r="GHQ17" s="687"/>
      <c r="GHR17" s="687"/>
      <c r="GHS17" s="687"/>
      <c r="GHT17" s="687"/>
      <c r="GHU17" s="687"/>
      <c r="GHV17" s="687"/>
      <c r="GHW17" s="687"/>
      <c r="GHX17" s="687"/>
      <c r="GHY17" s="687"/>
      <c r="GHZ17" s="687"/>
      <c r="GIA17" s="687"/>
      <c r="GIB17" s="687"/>
      <c r="GIC17" s="687"/>
      <c r="GID17" s="687"/>
      <c r="GIE17" s="687"/>
      <c r="GIF17" s="687"/>
      <c r="GIG17" s="687"/>
      <c r="GIH17" s="687"/>
      <c r="GII17" s="687"/>
      <c r="GIJ17" s="687"/>
      <c r="GIK17" s="687"/>
      <c r="GIL17" s="687"/>
      <c r="GIM17" s="687"/>
      <c r="GIN17" s="687"/>
      <c r="GIO17" s="687"/>
      <c r="GIP17" s="687"/>
      <c r="GIQ17" s="687"/>
      <c r="GIR17" s="687"/>
      <c r="GIS17" s="687"/>
      <c r="GIT17" s="687"/>
      <c r="GIU17" s="687"/>
      <c r="GIV17" s="687"/>
      <c r="GIW17" s="687"/>
      <c r="GIX17" s="687"/>
      <c r="GIY17" s="687"/>
      <c r="GIZ17" s="687"/>
      <c r="GJA17" s="687"/>
      <c r="GJB17" s="687"/>
      <c r="GJC17" s="687"/>
      <c r="GJD17" s="687"/>
      <c r="GJE17" s="687"/>
      <c r="GJF17" s="687"/>
      <c r="GJG17" s="687"/>
      <c r="GJH17" s="687"/>
      <c r="GJI17" s="687"/>
      <c r="GJJ17" s="687"/>
      <c r="GJK17" s="687"/>
      <c r="GJL17" s="687"/>
      <c r="GJM17" s="687"/>
      <c r="GJN17" s="687"/>
      <c r="GJO17" s="687"/>
      <c r="GJP17" s="687"/>
      <c r="GJQ17" s="687"/>
      <c r="GJR17" s="687"/>
      <c r="GJS17" s="687"/>
      <c r="GJT17" s="687"/>
      <c r="GJU17" s="687"/>
      <c r="GJV17" s="687"/>
      <c r="GJW17" s="687"/>
      <c r="GJX17" s="687"/>
      <c r="GJY17" s="687"/>
      <c r="GJZ17" s="687"/>
      <c r="GKA17" s="687"/>
      <c r="GKB17" s="687"/>
      <c r="GKC17" s="687"/>
      <c r="GKD17" s="687"/>
      <c r="GKE17" s="687"/>
      <c r="GKF17" s="687"/>
      <c r="GKG17" s="687"/>
      <c r="GKH17" s="687"/>
      <c r="GKI17" s="687"/>
      <c r="GKJ17" s="687"/>
      <c r="GKK17" s="687"/>
      <c r="GKL17" s="687"/>
      <c r="GKM17" s="687"/>
      <c r="GKN17" s="687"/>
      <c r="GKO17" s="687"/>
      <c r="GKP17" s="687"/>
      <c r="GKQ17" s="687"/>
      <c r="GKR17" s="687"/>
      <c r="GKS17" s="687"/>
      <c r="GKT17" s="687"/>
      <c r="GKU17" s="687"/>
      <c r="GKV17" s="687"/>
      <c r="GKW17" s="687"/>
      <c r="GKX17" s="687"/>
      <c r="GKY17" s="687"/>
      <c r="GKZ17" s="687"/>
      <c r="GLA17" s="687"/>
      <c r="GLB17" s="687"/>
      <c r="GLC17" s="687"/>
      <c r="GLD17" s="687"/>
      <c r="GLE17" s="687"/>
      <c r="GLF17" s="687"/>
      <c r="GLG17" s="687"/>
      <c r="GLH17" s="687"/>
      <c r="GLI17" s="687"/>
      <c r="GLJ17" s="687"/>
      <c r="GLK17" s="687"/>
      <c r="GLL17" s="687"/>
      <c r="GLM17" s="687"/>
      <c r="GLN17" s="687"/>
      <c r="GLO17" s="687"/>
      <c r="GLP17" s="687"/>
      <c r="GLQ17" s="687"/>
      <c r="GLR17" s="687"/>
      <c r="GLS17" s="687"/>
      <c r="GLT17" s="687"/>
      <c r="GLU17" s="687"/>
      <c r="GLV17" s="687"/>
      <c r="GLW17" s="687"/>
      <c r="GLX17" s="687"/>
      <c r="GLY17" s="687"/>
      <c r="GLZ17" s="687"/>
      <c r="GMA17" s="687"/>
      <c r="GMB17" s="687"/>
      <c r="GMC17" s="687"/>
      <c r="GMD17" s="687"/>
      <c r="GME17" s="687"/>
      <c r="GMF17" s="687"/>
      <c r="GMG17" s="687"/>
      <c r="GMH17" s="687"/>
      <c r="GMI17" s="687"/>
      <c r="GMJ17" s="687"/>
      <c r="GMK17" s="687"/>
      <c r="GML17" s="687"/>
      <c r="GMM17" s="687"/>
      <c r="GMN17" s="687"/>
      <c r="GMO17" s="687"/>
      <c r="GMP17" s="687"/>
      <c r="GMQ17" s="687"/>
      <c r="GMR17" s="687"/>
      <c r="GMS17" s="687"/>
      <c r="GMT17" s="687"/>
      <c r="GMU17" s="687"/>
      <c r="GMV17" s="687"/>
      <c r="GMW17" s="687"/>
      <c r="GMX17" s="687"/>
      <c r="GMY17" s="687"/>
      <c r="GMZ17" s="687"/>
      <c r="GNA17" s="687"/>
      <c r="GNB17" s="687"/>
      <c r="GNC17" s="687"/>
      <c r="GND17" s="687"/>
      <c r="GNE17" s="687"/>
      <c r="GNF17" s="687"/>
      <c r="GNG17" s="687"/>
      <c r="GNH17" s="687"/>
      <c r="GNI17" s="687"/>
      <c r="GNJ17" s="687"/>
      <c r="GNK17" s="687"/>
      <c r="GNL17" s="687"/>
      <c r="GNM17" s="687"/>
      <c r="GNN17" s="687"/>
      <c r="GNO17" s="687"/>
      <c r="GNP17" s="687"/>
      <c r="GNQ17" s="687"/>
      <c r="GNR17" s="687"/>
      <c r="GNS17" s="687"/>
      <c r="GNT17" s="687"/>
      <c r="GNU17" s="687"/>
      <c r="GNV17" s="687"/>
      <c r="GNW17" s="687"/>
      <c r="GNX17" s="687"/>
      <c r="GNY17" s="687"/>
      <c r="GNZ17" s="687"/>
      <c r="GOA17" s="687"/>
      <c r="GOB17" s="687"/>
      <c r="GOC17" s="687"/>
      <c r="GOD17" s="687"/>
      <c r="GOE17" s="687"/>
      <c r="GOF17" s="687"/>
      <c r="GOG17" s="687"/>
      <c r="GOH17" s="687"/>
      <c r="GOI17" s="687"/>
      <c r="GOJ17" s="687"/>
      <c r="GOK17" s="687"/>
      <c r="GOL17" s="687"/>
      <c r="GOM17" s="687"/>
      <c r="GON17" s="687"/>
      <c r="GOO17" s="687"/>
      <c r="GOP17" s="687"/>
      <c r="GOQ17" s="687"/>
      <c r="GOR17" s="687"/>
      <c r="GOS17" s="687"/>
      <c r="GOT17" s="687"/>
      <c r="GOU17" s="687"/>
      <c r="GOV17" s="687"/>
      <c r="GOW17" s="687"/>
      <c r="GOX17" s="687"/>
      <c r="GOY17" s="687"/>
      <c r="GOZ17" s="687"/>
      <c r="GPA17" s="687"/>
      <c r="GPB17" s="687"/>
      <c r="GPC17" s="687"/>
      <c r="GPD17" s="687"/>
      <c r="GPE17" s="687"/>
      <c r="GPF17" s="687"/>
      <c r="GPG17" s="687"/>
      <c r="GPH17" s="687"/>
      <c r="GPI17" s="687"/>
      <c r="GPJ17" s="687"/>
      <c r="GPK17" s="687"/>
      <c r="GPL17" s="687"/>
      <c r="GPM17" s="687"/>
      <c r="GPN17" s="687"/>
      <c r="GPO17" s="687"/>
      <c r="GPP17" s="687"/>
      <c r="GPQ17" s="687"/>
      <c r="GPR17" s="687"/>
      <c r="GPS17" s="687"/>
      <c r="GPT17" s="687"/>
      <c r="GPU17" s="687"/>
      <c r="GPV17" s="687"/>
      <c r="GPW17" s="687"/>
      <c r="GPX17" s="687"/>
      <c r="GPY17" s="687"/>
      <c r="GPZ17" s="687"/>
      <c r="GQA17" s="687"/>
      <c r="GQB17" s="687"/>
      <c r="GQC17" s="687"/>
      <c r="GQD17" s="687"/>
      <c r="GQE17" s="687"/>
      <c r="GQF17" s="687"/>
      <c r="GQG17" s="687"/>
      <c r="GQH17" s="687"/>
      <c r="GQI17" s="687"/>
      <c r="GQJ17" s="687"/>
      <c r="GQK17" s="687"/>
      <c r="GQL17" s="687"/>
      <c r="GQM17" s="687"/>
      <c r="GQN17" s="687"/>
      <c r="GQO17" s="687"/>
      <c r="GQP17" s="687"/>
      <c r="GQQ17" s="687"/>
      <c r="GQR17" s="687"/>
      <c r="GQS17" s="687"/>
      <c r="GQT17" s="687"/>
      <c r="GQU17" s="687"/>
      <c r="GQV17" s="687"/>
      <c r="GQW17" s="687"/>
      <c r="GQX17" s="687"/>
      <c r="GQY17" s="687"/>
      <c r="GQZ17" s="687"/>
      <c r="GRA17" s="687"/>
      <c r="GRB17" s="687"/>
      <c r="GRC17" s="687"/>
      <c r="GRD17" s="687"/>
      <c r="GRE17" s="687"/>
      <c r="GRF17" s="687"/>
      <c r="GRG17" s="687"/>
      <c r="GRH17" s="687"/>
      <c r="GRI17" s="687"/>
      <c r="GRJ17" s="687"/>
      <c r="GRK17" s="687"/>
      <c r="GRL17" s="687"/>
      <c r="GRM17" s="687"/>
      <c r="GRN17" s="687"/>
      <c r="GRO17" s="687"/>
      <c r="GRP17" s="687"/>
      <c r="GRQ17" s="687"/>
      <c r="GRR17" s="687"/>
      <c r="GRS17" s="687"/>
      <c r="GRT17" s="687"/>
      <c r="GRU17" s="687"/>
      <c r="GRV17" s="687"/>
      <c r="GRW17" s="687"/>
      <c r="GRX17" s="687"/>
      <c r="GRY17" s="687"/>
      <c r="GRZ17" s="687"/>
      <c r="GSA17" s="687"/>
      <c r="GSB17" s="687"/>
      <c r="GSC17" s="687"/>
      <c r="GSD17" s="687"/>
      <c r="GSE17" s="687"/>
      <c r="GSF17" s="687"/>
      <c r="GSG17" s="687"/>
      <c r="GSH17" s="687"/>
      <c r="GSI17" s="687"/>
      <c r="GSJ17" s="687"/>
      <c r="GSK17" s="687"/>
      <c r="GSL17" s="687"/>
      <c r="GSM17" s="687"/>
      <c r="GSN17" s="687"/>
      <c r="GSO17" s="687"/>
      <c r="GSP17" s="687"/>
      <c r="GSQ17" s="687"/>
      <c r="GSR17" s="687"/>
      <c r="GSS17" s="687"/>
      <c r="GST17" s="687"/>
      <c r="GSU17" s="687"/>
      <c r="GSV17" s="687"/>
      <c r="GSW17" s="687"/>
      <c r="GSX17" s="687"/>
      <c r="GSY17" s="687"/>
      <c r="GSZ17" s="687"/>
      <c r="GTA17" s="687"/>
      <c r="GTB17" s="687"/>
      <c r="GTC17" s="687"/>
      <c r="GTD17" s="687"/>
      <c r="GTE17" s="687"/>
      <c r="GTF17" s="687"/>
      <c r="GTG17" s="687"/>
      <c r="GTH17" s="687"/>
      <c r="GTI17" s="687"/>
      <c r="GTJ17" s="687"/>
      <c r="GTK17" s="687"/>
      <c r="GTL17" s="687"/>
      <c r="GTM17" s="687"/>
      <c r="GTN17" s="687"/>
      <c r="GTO17" s="687"/>
      <c r="GTP17" s="687"/>
      <c r="GTQ17" s="687"/>
      <c r="GTR17" s="687"/>
      <c r="GTS17" s="687"/>
      <c r="GTT17" s="687"/>
      <c r="GTU17" s="687"/>
      <c r="GTV17" s="687"/>
      <c r="GTW17" s="687"/>
      <c r="GTX17" s="687"/>
      <c r="GTY17" s="687"/>
      <c r="GTZ17" s="687"/>
      <c r="GUA17" s="687"/>
      <c r="GUB17" s="687"/>
      <c r="GUC17" s="687"/>
      <c r="GUD17" s="687"/>
      <c r="GUE17" s="687"/>
      <c r="GUF17" s="687"/>
      <c r="GUG17" s="687"/>
      <c r="GUH17" s="687"/>
      <c r="GUI17" s="687"/>
      <c r="GUJ17" s="687"/>
      <c r="GUK17" s="687"/>
      <c r="GUL17" s="687"/>
      <c r="GUM17" s="687"/>
      <c r="GUN17" s="687"/>
      <c r="GUO17" s="687"/>
      <c r="GUP17" s="687"/>
      <c r="GUQ17" s="687"/>
      <c r="GUR17" s="687"/>
      <c r="GUS17" s="687"/>
      <c r="GUT17" s="687"/>
      <c r="GUU17" s="687"/>
      <c r="GUV17" s="687"/>
      <c r="GUW17" s="687"/>
      <c r="GUX17" s="687"/>
      <c r="GUY17" s="687"/>
      <c r="GUZ17" s="687"/>
      <c r="GVA17" s="687"/>
      <c r="GVB17" s="687"/>
      <c r="GVC17" s="687"/>
      <c r="GVD17" s="687"/>
      <c r="GVE17" s="687"/>
      <c r="GVF17" s="687"/>
      <c r="GVG17" s="687"/>
      <c r="GVH17" s="687"/>
      <c r="GVI17" s="687"/>
      <c r="GVJ17" s="687"/>
      <c r="GVK17" s="687"/>
      <c r="GVL17" s="687"/>
      <c r="GVM17" s="687"/>
      <c r="GVN17" s="687"/>
      <c r="GVO17" s="687"/>
      <c r="GVP17" s="687"/>
      <c r="GVQ17" s="687"/>
      <c r="GVR17" s="687"/>
      <c r="GVS17" s="687"/>
      <c r="GVT17" s="687"/>
      <c r="GVU17" s="687"/>
      <c r="GVV17" s="687"/>
      <c r="GVW17" s="687"/>
      <c r="GVX17" s="687"/>
      <c r="GVY17" s="687"/>
      <c r="GVZ17" s="687"/>
      <c r="GWA17" s="687"/>
      <c r="GWB17" s="687"/>
      <c r="GWC17" s="687"/>
      <c r="GWD17" s="687"/>
      <c r="GWE17" s="687"/>
      <c r="GWF17" s="687"/>
      <c r="GWG17" s="687"/>
      <c r="GWH17" s="687"/>
      <c r="GWI17" s="687"/>
      <c r="GWJ17" s="687"/>
      <c r="GWK17" s="687"/>
      <c r="GWL17" s="687"/>
      <c r="GWM17" s="687"/>
      <c r="GWN17" s="687"/>
      <c r="GWO17" s="687"/>
      <c r="GWP17" s="687"/>
      <c r="GWQ17" s="687"/>
      <c r="GWR17" s="687"/>
      <c r="GWS17" s="687"/>
      <c r="GWT17" s="687"/>
      <c r="GWU17" s="687"/>
      <c r="GWV17" s="687"/>
      <c r="GWW17" s="687"/>
      <c r="GWX17" s="687"/>
      <c r="GWY17" s="687"/>
      <c r="GWZ17" s="687"/>
      <c r="GXA17" s="687"/>
      <c r="GXB17" s="687"/>
      <c r="GXC17" s="687"/>
      <c r="GXD17" s="687"/>
      <c r="GXE17" s="687"/>
      <c r="GXF17" s="687"/>
      <c r="GXG17" s="687"/>
      <c r="GXH17" s="687"/>
      <c r="GXI17" s="687"/>
      <c r="GXJ17" s="687"/>
      <c r="GXK17" s="687"/>
      <c r="GXL17" s="687"/>
      <c r="GXM17" s="687"/>
      <c r="GXN17" s="687"/>
      <c r="GXO17" s="687"/>
      <c r="GXP17" s="687"/>
      <c r="GXQ17" s="687"/>
      <c r="GXR17" s="687"/>
      <c r="GXS17" s="687"/>
      <c r="GXT17" s="687"/>
      <c r="GXU17" s="687"/>
      <c r="GXV17" s="687"/>
      <c r="GXW17" s="687"/>
      <c r="GXX17" s="687"/>
      <c r="GXY17" s="687"/>
      <c r="GXZ17" s="687"/>
      <c r="GYA17" s="687"/>
      <c r="GYB17" s="687"/>
      <c r="GYC17" s="687"/>
      <c r="GYD17" s="687"/>
      <c r="GYE17" s="687"/>
      <c r="GYF17" s="687"/>
      <c r="GYG17" s="687"/>
      <c r="GYH17" s="687"/>
      <c r="GYI17" s="687"/>
      <c r="GYJ17" s="687"/>
      <c r="GYK17" s="687"/>
      <c r="GYL17" s="687"/>
      <c r="GYM17" s="687"/>
      <c r="GYN17" s="687"/>
      <c r="GYO17" s="687"/>
      <c r="GYP17" s="687"/>
      <c r="GYQ17" s="687"/>
      <c r="GYR17" s="687"/>
      <c r="GYS17" s="687"/>
      <c r="GYT17" s="687"/>
      <c r="GYU17" s="687"/>
      <c r="GYV17" s="687"/>
      <c r="GYW17" s="687"/>
      <c r="GYX17" s="687"/>
      <c r="GYY17" s="687"/>
      <c r="GYZ17" s="687"/>
      <c r="GZA17" s="687"/>
      <c r="GZB17" s="687"/>
      <c r="GZC17" s="687"/>
      <c r="GZD17" s="687"/>
      <c r="GZE17" s="687"/>
      <c r="GZF17" s="687"/>
      <c r="GZG17" s="687"/>
      <c r="GZH17" s="687"/>
      <c r="GZI17" s="687"/>
      <c r="GZJ17" s="687"/>
      <c r="GZK17" s="687"/>
      <c r="GZL17" s="687"/>
      <c r="GZM17" s="687"/>
      <c r="GZN17" s="687"/>
      <c r="GZO17" s="687"/>
      <c r="GZP17" s="687"/>
      <c r="GZQ17" s="687"/>
      <c r="GZR17" s="687"/>
      <c r="GZS17" s="687"/>
      <c r="GZT17" s="687"/>
      <c r="GZU17" s="687"/>
      <c r="GZV17" s="687"/>
      <c r="GZW17" s="687"/>
      <c r="GZX17" s="687"/>
      <c r="GZY17" s="687"/>
      <c r="GZZ17" s="687"/>
      <c r="HAA17" s="687"/>
      <c r="HAB17" s="687"/>
      <c r="HAC17" s="687"/>
      <c r="HAD17" s="687"/>
      <c r="HAE17" s="687"/>
      <c r="HAF17" s="687"/>
      <c r="HAG17" s="687"/>
      <c r="HAH17" s="687"/>
      <c r="HAI17" s="687"/>
      <c r="HAJ17" s="687"/>
      <c r="HAK17" s="687"/>
      <c r="HAL17" s="687"/>
      <c r="HAM17" s="687"/>
      <c r="HAN17" s="687"/>
      <c r="HAO17" s="687"/>
      <c r="HAP17" s="687"/>
      <c r="HAQ17" s="687"/>
      <c r="HAR17" s="687"/>
      <c r="HAS17" s="687"/>
      <c r="HAT17" s="687"/>
      <c r="HAU17" s="687"/>
      <c r="HAV17" s="687"/>
      <c r="HAW17" s="687"/>
      <c r="HAX17" s="687"/>
      <c r="HAY17" s="687"/>
      <c r="HAZ17" s="687"/>
      <c r="HBA17" s="687"/>
      <c r="HBB17" s="687"/>
      <c r="HBC17" s="687"/>
      <c r="HBD17" s="687"/>
      <c r="HBE17" s="687"/>
      <c r="HBF17" s="687"/>
      <c r="HBG17" s="687"/>
      <c r="HBH17" s="687"/>
      <c r="HBI17" s="687"/>
      <c r="HBJ17" s="687"/>
      <c r="HBK17" s="687"/>
      <c r="HBL17" s="687"/>
      <c r="HBM17" s="687"/>
      <c r="HBN17" s="687"/>
      <c r="HBO17" s="687"/>
      <c r="HBP17" s="687"/>
      <c r="HBQ17" s="687"/>
      <c r="HBR17" s="687"/>
      <c r="HBS17" s="687"/>
      <c r="HBT17" s="687"/>
      <c r="HBU17" s="687"/>
      <c r="HBV17" s="687"/>
      <c r="HBW17" s="687"/>
      <c r="HBX17" s="687"/>
      <c r="HBY17" s="687"/>
      <c r="HBZ17" s="687"/>
      <c r="HCA17" s="687"/>
      <c r="HCB17" s="687"/>
      <c r="HCC17" s="687"/>
      <c r="HCD17" s="687"/>
      <c r="HCE17" s="687"/>
      <c r="HCF17" s="687"/>
      <c r="HCG17" s="687"/>
      <c r="HCH17" s="687"/>
      <c r="HCI17" s="687"/>
      <c r="HCJ17" s="687"/>
      <c r="HCK17" s="687"/>
      <c r="HCL17" s="687"/>
      <c r="HCM17" s="687"/>
      <c r="HCN17" s="687"/>
      <c r="HCO17" s="687"/>
      <c r="HCP17" s="687"/>
      <c r="HCQ17" s="687"/>
      <c r="HCR17" s="687"/>
      <c r="HCS17" s="687"/>
      <c r="HCT17" s="687"/>
      <c r="HCU17" s="687"/>
      <c r="HCV17" s="687"/>
      <c r="HCW17" s="687"/>
      <c r="HCX17" s="687"/>
      <c r="HCY17" s="687"/>
      <c r="HCZ17" s="687"/>
      <c r="HDA17" s="687"/>
      <c r="HDB17" s="687"/>
      <c r="HDC17" s="687"/>
      <c r="HDD17" s="687"/>
      <c r="HDE17" s="687"/>
      <c r="HDF17" s="687"/>
      <c r="HDG17" s="687"/>
      <c r="HDH17" s="687"/>
      <c r="HDI17" s="687"/>
      <c r="HDJ17" s="687"/>
      <c r="HDK17" s="687"/>
      <c r="HDL17" s="687"/>
      <c r="HDM17" s="687"/>
      <c r="HDN17" s="687"/>
      <c r="HDO17" s="687"/>
      <c r="HDP17" s="687"/>
      <c r="HDQ17" s="687"/>
      <c r="HDR17" s="687"/>
      <c r="HDS17" s="687"/>
      <c r="HDT17" s="687"/>
      <c r="HDU17" s="687"/>
      <c r="HDV17" s="687"/>
      <c r="HDW17" s="687"/>
      <c r="HDX17" s="687"/>
      <c r="HDY17" s="687"/>
      <c r="HDZ17" s="687"/>
      <c r="HEA17" s="687"/>
      <c r="HEB17" s="687"/>
      <c r="HEC17" s="687"/>
      <c r="HED17" s="687"/>
      <c r="HEE17" s="687"/>
      <c r="HEF17" s="687"/>
      <c r="HEG17" s="687"/>
      <c r="HEH17" s="687"/>
      <c r="HEI17" s="687"/>
      <c r="HEJ17" s="687"/>
      <c r="HEK17" s="687"/>
      <c r="HEL17" s="687"/>
      <c r="HEM17" s="687"/>
      <c r="HEN17" s="687"/>
      <c r="HEO17" s="687"/>
      <c r="HEP17" s="687"/>
      <c r="HEQ17" s="687"/>
      <c r="HER17" s="687"/>
      <c r="HES17" s="687"/>
      <c r="HET17" s="687"/>
      <c r="HEU17" s="687"/>
      <c r="HEV17" s="687"/>
      <c r="HEW17" s="687"/>
      <c r="HEX17" s="687"/>
      <c r="HEY17" s="687"/>
      <c r="HEZ17" s="687"/>
      <c r="HFA17" s="687"/>
      <c r="HFB17" s="687"/>
      <c r="HFC17" s="687"/>
      <c r="HFD17" s="687"/>
      <c r="HFE17" s="687"/>
      <c r="HFF17" s="687"/>
      <c r="HFG17" s="687"/>
      <c r="HFH17" s="687"/>
      <c r="HFI17" s="687"/>
      <c r="HFJ17" s="687"/>
      <c r="HFK17" s="687"/>
      <c r="HFL17" s="687"/>
      <c r="HFM17" s="687"/>
      <c r="HFN17" s="687"/>
      <c r="HFO17" s="687"/>
      <c r="HFP17" s="687"/>
      <c r="HFQ17" s="687"/>
      <c r="HFR17" s="687"/>
      <c r="HFS17" s="687"/>
      <c r="HFT17" s="687"/>
      <c r="HFU17" s="687"/>
      <c r="HFV17" s="687"/>
      <c r="HFW17" s="687"/>
      <c r="HFX17" s="687"/>
      <c r="HFY17" s="687"/>
      <c r="HFZ17" s="687"/>
      <c r="HGA17" s="687"/>
      <c r="HGB17" s="687"/>
      <c r="HGC17" s="687"/>
      <c r="HGD17" s="687"/>
      <c r="HGE17" s="687"/>
      <c r="HGF17" s="687"/>
      <c r="HGG17" s="687"/>
      <c r="HGH17" s="687"/>
      <c r="HGI17" s="687"/>
      <c r="HGJ17" s="687"/>
      <c r="HGK17" s="687"/>
      <c r="HGL17" s="687"/>
      <c r="HGM17" s="687"/>
      <c r="HGN17" s="687"/>
      <c r="HGO17" s="687"/>
      <c r="HGP17" s="687"/>
      <c r="HGQ17" s="687"/>
      <c r="HGR17" s="687"/>
      <c r="HGS17" s="687"/>
      <c r="HGT17" s="687"/>
      <c r="HGU17" s="687"/>
      <c r="HGV17" s="687"/>
      <c r="HGW17" s="687"/>
      <c r="HGX17" s="687"/>
      <c r="HGY17" s="687"/>
      <c r="HGZ17" s="687"/>
      <c r="HHA17" s="687"/>
      <c r="HHB17" s="687"/>
      <c r="HHC17" s="687"/>
      <c r="HHD17" s="687"/>
      <c r="HHE17" s="687"/>
      <c r="HHF17" s="687"/>
      <c r="HHG17" s="687"/>
      <c r="HHH17" s="687"/>
      <c r="HHI17" s="687"/>
      <c r="HHJ17" s="687"/>
      <c r="HHK17" s="687"/>
      <c r="HHL17" s="687"/>
      <c r="HHM17" s="687"/>
      <c r="HHN17" s="687"/>
      <c r="HHO17" s="687"/>
      <c r="HHP17" s="687"/>
      <c r="HHQ17" s="687"/>
      <c r="HHR17" s="687"/>
      <c r="HHS17" s="687"/>
      <c r="HHT17" s="687"/>
      <c r="HHU17" s="687"/>
      <c r="HHV17" s="687"/>
      <c r="HHW17" s="687"/>
      <c r="HHX17" s="687"/>
      <c r="HHY17" s="687"/>
      <c r="HHZ17" s="687"/>
      <c r="HIA17" s="687"/>
      <c r="HIB17" s="687"/>
      <c r="HIC17" s="687"/>
      <c r="HID17" s="687"/>
      <c r="HIE17" s="687"/>
      <c r="HIF17" s="687"/>
      <c r="HIG17" s="687"/>
      <c r="HIH17" s="687"/>
      <c r="HII17" s="687"/>
      <c r="HIJ17" s="687"/>
      <c r="HIK17" s="687"/>
      <c r="HIL17" s="687"/>
      <c r="HIM17" s="687"/>
      <c r="HIN17" s="687"/>
      <c r="HIO17" s="687"/>
      <c r="HIP17" s="687"/>
      <c r="HIQ17" s="687"/>
      <c r="HIR17" s="687"/>
      <c r="HIS17" s="687"/>
      <c r="HIT17" s="687"/>
      <c r="HIU17" s="687"/>
      <c r="HIV17" s="687"/>
      <c r="HIW17" s="687"/>
      <c r="HIX17" s="687"/>
      <c r="HIY17" s="687"/>
      <c r="HIZ17" s="687"/>
      <c r="HJA17" s="687"/>
      <c r="HJB17" s="687"/>
      <c r="HJC17" s="687"/>
      <c r="HJD17" s="687"/>
      <c r="HJE17" s="687"/>
      <c r="HJF17" s="687"/>
      <c r="HJG17" s="687"/>
      <c r="HJH17" s="687"/>
      <c r="HJI17" s="687"/>
      <c r="HJJ17" s="687"/>
      <c r="HJK17" s="687"/>
      <c r="HJL17" s="687"/>
      <c r="HJM17" s="687"/>
      <c r="HJN17" s="687"/>
      <c r="HJO17" s="687"/>
      <c r="HJP17" s="687"/>
      <c r="HJQ17" s="687"/>
      <c r="HJR17" s="687"/>
      <c r="HJS17" s="687"/>
      <c r="HJT17" s="687"/>
      <c r="HJU17" s="687"/>
      <c r="HJV17" s="687"/>
      <c r="HJW17" s="687"/>
      <c r="HJX17" s="687"/>
      <c r="HJY17" s="687"/>
      <c r="HJZ17" s="687"/>
      <c r="HKA17" s="687"/>
      <c r="HKB17" s="687"/>
      <c r="HKC17" s="687"/>
      <c r="HKD17" s="687"/>
      <c r="HKE17" s="687"/>
      <c r="HKF17" s="687"/>
      <c r="HKG17" s="687"/>
      <c r="HKH17" s="687"/>
      <c r="HKI17" s="687"/>
      <c r="HKJ17" s="687"/>
      <c r="HKK17" s="687"/>
      <c r="HKL17" s="687"/>
      <c r="HKM17" s="687"/>
      <c r="HKN17" s="687"/>
      <c r="HKO17" s="687"/>
      <c r="HKP17" s="687"/>
      <c r="HKQ17" s="687"/>
      <c r="HKR17" s="687"/>
      <c r="HKS17" s="687"/>
      <c r="HKT17" s="687"/>
      <c r="HKU17" s="687"/>
      <c r="HKV17" s="687"/>
      <c r="HKW17" s="687"/>
      <c r="HKX17" s="687"/>
      <c r="HKY17" s="687"/>
      <c r="HKZ17" s="687"/>
      <c r="HLA17" s="687"/>
      <c r="HLB17" s="687"/>
      <c r="HLC17" s="687"/>
      <c r="HLD17" s="687"/>
      <c r="HLE17" s="687"/>
      <c r="HLF17" s="687"/>
      <c r="HLG17" s="687"/>
      <c r="HLH17" s="687"/>
      <c r="HLI17" s="687"/>
      <c r="HLJ17" s="687"/>
      <c r="HLK17" s="687"/>
      <c r="HLL17" s="687"/>
      <c r="HLM17" s="687"/>
      <c r="HLN17" s="687"/>
      <c r="HLO17" s="687"/>
      <c r="HLP17" s="687"/>
      <c r="HLQ17" s="687"/>
      <c r="HLR17" s="687"/>
      <c r="HLS17" s="687"/>
      <c r="HLT17" s="687"/>
      <c r="HLU17" s="687"/>
      <c r="HLV17" s="687"/>
      <c r="HLW17" s="687"/>
      <c r="HLX17" s="687"/>
      <c r="HLY17" s="687"/>
      <c r="HLZ17" s="687"/>
      <c r="HMA17" s="687"/>
      <c r="HMB17" s="687"/>
      <c r="HMC17" s="687"/>
      <c r="HMD17" s="687"/>
      <c r="HME17" s="687"/>
      <c r="HMF17" s="687"/>
      <c r="HMG17" s="687"/>
      <c r="HMH17" s="687"/>
      <c r="HMI17" s="687"/>
      <c r="HMJ17" s="687"/>
      <c r="HMK17" s="687"/>
      <c r="HML17" s="687"/>
      <c r="HMM17" s="687"/>
      <c r="HMN17" s="687"/>
      <c r="HMO17" s="687"/>
      <c r="HMP17" s="687"/>
      <c r="HMQ17" s="687"/>
      <c r="HMR17" s="687"/>
      <c r="HMS17" s="687"/>
      <c r="HMT17" s="687"/>
      <c r="HMU17" s="687"/>
      <c r="HMV17" s="687"/>
      <c r="HMW17" s="687"/>
      <c r="HMX17" s="687"/>
      <c r="HMY17" s="687"/>
      <c r="HMZ17" s="687"/>
      <c r="HNA17" s="687"/>
      <c r="HNB17" s="687"/>
      <c r="HNC17" s="687"/>
      <c r="HND17" s="687"/>
      <c r="HNE17" s="687"/>
      <c r="HNF17" s="687"/>
      <c r="HNG17" s="687"/>
      <c r="HNH17" s="687"/>
      <c r="HNI17" s="687"/>
      <c r="HNJ17" s="687"/>
      <c r="HNK17" s="687"/>
      <c r="HNL17" s="687"/>
      <c r="HNM17" s="687"/>
      <c r="HNN17" s="687"/>
      <c r="HNO17" s="687"/>
      <c r="HNP17" s="687"/>
      <c r="HNQ17" s="687"/>
      <c r="HNR17" s="687"/>
      <c r="HNS17" s="687"/>
      <c r="HNT17" s="687"/>
      <c r="HNU17" s="687"/>
      <c r="HNV17" s="687"/>
      <c r="HNW17" s="687"/>
      <c r="HNX17" s="687"/>
      <c r="HNY17" s="687"/>
      <c r="HNZ17" s="687"/>
      <c r="HOA17" s="687"/>
      <c r="HOB17" s="687"/>
      <c r="HOC17" s="687"/>
      <c r="HOD17" s="687"/>
      <c r="HOE17" s="687"/>
      <c r="HOF17" s="687"/>
      <c r="HOG17" s="687"/>
      <c r="HOH17" s="687"/>
      <c r="HOI17" s="687"/>
      <c r="HOJ17" s="687"/>
      <c r="HOK17" s="687"/>
      <c r="HOL17" s="687"/>
      <c r="HOM17" s="687"/>
      <c r="HON17" s="687"/>
      <c r="HOO17" s="687"/>
      <c r="HOP17" s="687"/>
      <c r="HOQ17" s="687"/>
      <c r="HOR17" s="687"/>
      <c r="HOS17" s="687"/>
      <c r="HOT17" s="687"/>
      <c r="HOU17" s="687"/>
      <c r="HOV17" s="687"/>
      <c r="HOW17" s="687"/>
      <c r="HOX17" s="687"/>
      <c r="HOY17" s="687"/>
      <c r="HOZ17" s="687"/>
      <c r="HPA17" s="687"/>
      <c r="HPB17" s="687"/>
      <c r="HPC17" s="687"/>
      <c r="HPD17" s="687"/>
      <c r="HPE17" s="687"/>
      <c r="HPF17" s="687"/>
      <c r="HPG17" s="687"/>
      <c r="HPH17" s="687"/>
      <c r="HPI17" s="687"/>
      <c r="HPJ17" s="687"/>
      <c r="HPK17" s="687"/>
      <c r="HPL17" s="687"/>
      <c r="HPM17" s="687"/>
      <c r="HPN17" s="687"/>
      <c r="HPO17" s="687"/>
      <c r="HPP17" s="687"/>
      <c r="HPQ17" s="687"/>
      <c r="HPR17" s="687"/>
      <c r="HPS17" s="687"/>
      <c r="HPT17" s="687"/>
      <c r="HPU17" s="687"/>
      <c r="HPV17" s="687"/>
      <c r="HPW17" s="687"/>
      <c r="HPX17" s="687"/>
      <c r="HPY17" s="687"/>
      <c r="HPZ17" s="687"/>
      <c r="HQA17" s="687"/>
      <c r="HQB17" s="687"/>
      <c r="HQC17" s="687"/>
      <c r="HQD17" s="687"/>
      <c r="HQE17" s="687"/>
      <c r="HQF17" s="687"/>
      <c r="HQG17" s="687"/>
      <c r="HQH17" s="687"/>
      <c r="HQI17" s="687"/>
      <c r="HQJ17" s="687"/>
      <c r="HQK17" s="687"/>
      <c r="HQL17" s="687"/>
      <c r="HQM17" s="687"/>
      <c r="HQN17" s="687"/>
      <c r="HQO17" s="687"/>
      <c r="HQP17" s="687"/>
      <c r="HQQ17" s="687"/>
      <c r="HQR17" s="687"/>
      <c r="HQS17" s="687"/>
      <c r="HQT17" s="687"/>
      <c r="HQU17" s="687"/>
      <c r="HQV17" s="687"/>
      <c r="HQW17" s="687"/>
      <c r="HQX17" s="687"/>
      <c r="HQY17" s="687"/>
      <c r="HQZ17" s="687"/>
      <c r="HRA17" s="687"/>
      <c r="HRB17" s="687"/>
      <c r="HRC17" s="687"/>
      <c r="HRD17" s="687"/>
      <c r="HRE17" s="687"/>
      <c r="HRF17" s="687"/>
      <c r="HRG17" s="687"/>
      <c r="HRH17" s="687"/>
      <c r="HRI17" s="687"/>
      <c r="HRJ17" s="687"/>
      <c r="HRK17" s="687"/>
      <c r="HRL17" s="687"/>
      <c r="HRM17" s="687"/>
      <c r="HRN17" s="687"/>
      <c r="HRO17" s="687"/>
      <c r="HRP17" s="687"/>
      <c r="HRQ17" s="687"/>
      <c r="HRR17" s="687"/>
      <c r="HRS17" s="687"/>
      <c r="HRT17" s="687"/>
      <c r="HRU17" s="687"/>
      <c r="HRV17" s="687"/>
      <c r="HRW17" s="687"/>
      <c r="HRX17" s="687"/>
      <c r="HRY17" s="687"/>
      <c r="HRZ17" s="687"/>
      <c r="HSA17" s="687"/>
      <c r="HSB17" s="687"/>
      <c r="HSC17" s="687"/>
      <c r="HSD17" s="687"/>
      <c r="HSE17" s="687"/>
      <c r="HSF17" s="687"/>
      <c r="HSG17" s="687"/>
      <c r="HSH17" s="687"/>
      <c r="HSI17" s="687"/>
      <c r="HSJ17" s="687"/>
      <c r="HSK17" s="687"/>
      <c r="HSL17" s="687"/>
      <c r="HSM17" s="687"/>
      <c r="HSN17" s="687"/>
      <c r="HSO17" s="687"/>
      <c r="HSP17" s="687"/>
      <c r="HSQ17" s="687"/>
      <c r="HSR17" s="687"/>
      <c r="HSS17" s="687"/>
      <c r="HST17" s="687"/>
      <c r="HSU17" s="687"/>
      <c r="HSV17" s="687"/>
      <c r="HSW17" s="687"/>
      <c r="HSX17" s="687"/>
      <c r="HSY17" s="687"/>
      <c r="HSZ17" s="687"/>
      <c r="HTA17" s="687"/>
      <c r="HTB17" s="687"/>
      <c r="HTC17" s="687"/>
      <c r="HTD17" s="687"/>
      <c r="HTE17" s="687"/>
      <c r="HTF17" s="687"/>
      <c r="HTG17" s="687"/>
      <c r="HTH17" s="687"/>
      <c r="HTI17" s="687"/>
      <c r="HTJ17" s="687"/>
      <c r="HTK17" s="687"/>
      <c r="HTL17" s="687"/>
      <c r="HTM17" s="687"/>
      <c r="HTN17" s="687"/>
      <c r="HTO17" s="687"/>
      <c r="HTP17" s="687"/>
      <c r="HTQ17" s="687"/>
      <c r="HTR17" s="687"/>
      <c r="HTS17" s="687"/>
      <c r="HTT17" s="687"/>
      <c r="HTU17" s="687"/>
      <c r="HTV17" s="687"/>
      <c r="HTW17" s="687"/>
      <c r="HTX17" s="687"/>
      <c r="HTY17" s="687"/>
      <c r="HTZ17" s="687"/>
      <c r="HUA17" s="687"/>
      <c r="HUB17" s="687"/>
      <c r="HUC17" s="687"/>
      <c r="HUD17" s="687"/>
      <c r="HUE17" s="687"/>
      <c r="HUF17" s="687"/>
      <c r="HUG17" s="687"/>
      <c r="HUH17" s="687"/>
      <c r="HUI17" s="687"/>
      <c r="HUJ17" s="687"/>
      <c r="HUK17" s="687"/>
      <c r="HUL17" s="687"/>
      <c r="HUM17" s="687"/>
      <c r="HUN17" s="687"/>
      <c r="HUO17" s="687"/>
      <c r="HUP17" s="687"/>
      <c r="HUQ17" s="687"/>
      <c r="HUR17" s="687"/>
      <c r="HUS17" s="687"/>
      <c r="HUT17" s="687"/>
      <c r="HUU17" s="687"/>
      <c r="HUV17" s="687"/>
      <c r="HUW17" s="687"/>
      <c r="HUX17" s="687"/>
      <c r="HUY17" s="687"/>
      <c r="HUZ17" s="687"/>
      <c r="HVA17" s="687"/>
      <c r="HVB17" s="687"/>
      <c r="HVC17" s="687"/>
      <c r="HVD17" s="687"/>
      <c r="HVE17" s="687"/>
      <c r="HVF17" s="687"/>
      <c r="HVG17" s="687"/>
      <c r="HVH17" s="687"/>
      <c r="HVI17" s="687"/>
      <c r="HVJ17" s="687"/>
      <c r="HVK17" s="687"/>
      <c r="HVL17" s="687"/>
      <c r="HVM17" s="687"/>
      <c r="HVN17" s="687"/>
      <c r="HVO17" s="687"/>
      <c r="HVP17" s="687"/>
      <c r="HVQ17" s="687"/>
      <c r="HVR17" s="687"/>
      <c r="HVS17" s="687"/>
      <c r="HVT17" s="687"/>
      <c r="HVU17" s="687"/>
      <c r="HVV17" s="687"/>
      <c r="HVW17" s="687"/>
      <c r="HVX17" s="687"/>
      <c r="HVY17" s="687"/>
      <c r="HVZ17" s="687"/>
      <c r="HWA17" s="687"/>
      <c r="HWB17" s="687"/>
      <c r="HWC17" s="687"/>
      <c r="HWD17" s="687"/>
      <c r="HWE17" s="687"/>
      <c r="HWF17" s="687"/>
      <c r="HWG17" s="687"/>
      <c r="HWH17" s="687"/>
      <c r="HWI17" s="687"/>
      <c r="HWJ17" s="687"/>
      <c r="HWK17" s="687"/>
      <c r="HWL17" s="687"/>
      <c r="HWM17" s="687"/>
      <c r="HWN17" s="687"/>
      <c r="HWO17" s="687"/>
      <c r="HWP17" s="687"/>
      <c r="HWQ17" s="687"/>
      <c r="HWR17" s="687"/>
      <c r="HWS17" s="687"/>
      <c r="HWT17" s="687"/>
      <c r="HWU17" s="687"/>
      <c r="HWV17" s="687"/>
      <c r="HWW17" s="687"/>
      <c r="HWX17" s="687"/>
      <c r="HWY17" s="687"/>
      <c r="HWZ17" s="687"/>
      <c r="HXA17" s="687"/>
      <c r="HXB17" s="687"/>
      <c r="HXC17" s="687"/>
      <c r="HXD17" s="687"/>
      <c r="HXE17" s="687"/>
      <c r="HXF17" s="687"/>
      <c r="HXG17" s="687"/>
      <c r="HXH17" s="687"/>
      <c r="HXI17" s="687"/>
      <c r="HXJ17" s="687"/>
      <c r="HXK17" s="687"/>
      <c r="HXL17" s="687"/>
      <c r="HXM17" s="687"/>
      <c r="HXN17" s="687"/>
      <c r="HXO17" s="687"/>
      <c r="HXP17" s="687"/>
      <c r="HXQ17" s="687"/>
      <c r="HXR17" s="687"/>
      <c r="HXS17" s="687"/>
      <c r="HXT17" s="687"/>
      <c r="HXU17" s="687"/>
      <c r="HXV17" s="687"/>
      <c r="HXW17" s="687"/>
      <c r="HXX17" s="687"/>
      <c r="HXY17" s="687"/>
      <c r="HXZ17" s="687"/>
      <c r="HYA17" s="687"/>
      <c r="HYB17" s="687"/>
      <c r="HYC17" s="687"/>
      <c r="HYD17" s="687"/>
      <c r="HYE17" s="687"/>
      <c r="HYF17" s="687"/>
      <c r="HYG17" s="687"/>
      <c r="HYH17" s="687"/>
      <c r="HYI17" s="687"/>
      <c r="HYJ17" s="687"/>
      <c r="HYK17" s="687"/>
      <c r="HYL17" s="687"/>
      <c r="HYM17" s="687"/>
      <c r="HYN17" s="687"/>
      <c r="HYO17" s="687"/>
      <c r="HYP17" s="687"/>
      <c r="HYQ17" s="687"/>
      <c r="HYR17" s="687"/>
      <c r="HYS17" s="687"/>
      <c r="HYT17" s="687"/>
      <c r="HYU17" s="687"/>
      <c r="HYV17" s="687"/>
      <c r="HYW17" s="687"/>
      <c r="HYX17" s="687"/>
      <c r="HYY17" s="687"/>
      <c r="HYZ17" s="687"/>
      <c r="HZA17" s="687"/>
      <c r="HZB17" s="687"/>
      <c r="HZC17" s="687"/>
      <c r="HZD17" s="687"/>
      <c r="HZE17" s="687"/>
      <c r="HZF17" s="687"/>
      <c r="HZG17" s="687"/>
      <c r="HZH17" s="687"/>
      <c r="HZI17" s="687"/>
      <c r="HZJ17" s="687"/>
      <c r="HZK17" s="687"/>
      <c r="HZL17" s="687"/>
      <c r="HZM17" s="687"/>
      <c r="HZN17" s="687"/>
      <c r="HZO17" s="687"/>
      <c r="HZP17" s="687"/>
      <c r="HZQ17" s="687"/>
      <c r="HZR17" s="687"/>
      <c r="HZS17" s="687"/>
      <c r="HZT17" s="687"/>
      <c r="HZU17" s="687"/>
      <c r="HZV17" s="687"/>
      <c r="HZW17" s="687"/>
      <c r="HZX17" s="687"/>
      <c r="HZY17" s="687"/>
      <c r="HZZ17" s="687"/>
      <c r="IAA17" s="687"/>
      <c r="IAB17" s="687"/>
      <c r="IAC17" s="687"/>
      <c r="IAD17" s="687"/>
      <c r="IAE17" s="687"/>
      <c r="IAF17" s="687"/>
      <c r="IAG17" s="687"/>
      <c r="IAH17" s="687"/>
      <c r="IAI17" s="687"/>
      <c r="IAJ17" s="687"/>
      <c r="IAK17" s="687"/>
      <c r="IAL17" s="687"/>
      <c r="IAM17" s="687"/>
      <c r="IAN17" s="687"/>
      <c r="IAO17" s="687"/>
      <c r="IAP17" s="687"/>
      <c r="IAQ17" s="687"/>
      <c r="IAR17" s="687"/>
      <c r="IAS17" s="687"/>
      <c r="IAT17" s="687"/>
      <c r="IAU17" s="687"/>
      <c r="IAV17" s="687"/>
      <c r="IAW17" s="687"/>
      <c r="IAX17" s="687"/>
      <c r="IAY17" s="687"/>
      <c r="IAZ17" s="687"/>
      <c r="IBA17" s="687"/>
      <c r="IBB17" s="687"/>
      <c r="IBC17" s="687"/>
      <c r="IBD17" s="687"/>
      <c r="IBE17" s="687"/>
      <c r="IBF17" s="687"/>
      <c r="IBG17" s="687"/>
      <c r="IBH17" s="687"/>
      <c r="IBI17" s="687"/>
      <c r="IBJ17" s="687"/>
      <c r="IBK17" s="687"/>
      <c r="IBL17" s="687"/>
      <c r="IBM17" s="687"/>
      <c r="IBN17" s="687"/>
      <c r="IBO17" s="687"/>
      <c r="IBP17" s="687"/>
      <c r="IBQ17" s="687"/>
      <c r="IBR17" s="687"/>
      <c r="IBS17" s="687"/>
      <c r="IBT17" s="687"/>
      <c r="IBU17" s="687"/>
      <c r="IBV17" s="687"/>
      <c r="IBW17" s="687"/>
      <c r="IBX17" s="687"/>
      <c r="IBY17" s="687"/>
      <c r="IBZ17" s="687"/>
      <c r="ICA17" s="687"/>
      <c r="ICB17" s="687"/>
      <c r="ICC17" s="687"/>
      <c r="ICD17" s="687"/>
      <c r="ICE17" s="687"/>
      <c r="ICF17" s="687"/>
      <c r="ICG17" s="687"/>
      <c r="ICH17" s="687"/>
      <c r="ICI17" s="687"/>
      <c r="ICJ17" s="687"/>
      <c r="ICK17" s="687"/>
      <c r="ICL17" s="687"/>
      <c r="ICM17" s="687"/>
      <c r="ICN17" s="687"/>
      <c r="ICO17" s="687"/>
      <c r="ICP17" s="687"/>
      <c r="ICQ17" s="687"/>
      <c r="ICR17" s="687"/>
      <c r="ICS17" s="687"/>
      <c r="ICT17" s="687"/>
      <c r="ICU17" s="687"/>
      <c r="ICV17" s="687"/>
      <c r="ICW17" s="687"/>
      <c r="ICX17" s="687"/>
      <c r="ICY17" s="687"/>
      <c r="ICZ17" s="687"/>
      <c r="IDA17" s="687"/>
      <c r="IDB17" s="687"/>
      <c r="IDC17" s="687"/>
      <c r="IDD17" s="687"/>
      <c r="IDE17" s="687"/>
      <c r="IDF17" s="687"/>
      <c r="IDG17" s="687"/>
      <c r="IDH17" s="687"/>
      <c r="IDI17" s="687"/>
      <c r="IDJ17" s="687"/>
      <c r="IDK17" s="687"/>
      <c r="IDL17" s="687"/>
      <c r="IDM17" s="687"/>
      <c r="IDN17" s="687"/>
      <c r="IDO17" s="687"/>
      <c r="IDP17" s="687"/>
      <c r="IDQ17" s="687"/>
      <c r="IDR17" s="687"/>
      <c r="IDS17" s="687"/>
      <c r="IDT17" s="687"/>
      <c r="IDU17" s="687"/>
      <c r="IDV17" s="687"/>
      <c r="IDW17" s="687"/>
      <c r="IDX17" s="687"/>
      <c r="IDY17" s="687"/>
      <c r="IDZ17" s="687"/>
      <c r="IEA17" s="687"/>
      <c r="IEB17" s="687"/>
      <c r="IEC17" s="687"/>
      <c r="IED17" s="687"/>
      <c r="IEE17" s="687"/>
      <c r="IEF17" s="687"/>
      <c r="IEG17" s="687"/>
      <c r="IEH17" s="687"/>
      <c r="IEI17" s="687"/>
      <c r="IEJ17" s="687"/>
      <c r="IEK17" s="687"/>
      <c r="IEL17" s="687"/>
      <c r="IEM17" s="687"/>
      <c r="IEN17" s="687"/>
      <c r="IEO17" s="687"/>
      <c r="IEP17" s="687"/>
      <c r="IEQ17" s="687"/>
      <c r="IER17" s="687"/>
      <c r="IES17" s="687"/>
      <c r="IET17" s="687"/>
      <c r="IEU17" s="687"/>
      <c r="IEV17" s="687"/>
      <c r="IEW17" s="687"/>
      <c r="IEX17" s="687"/>
      <c r="IEY17" s="687"/>
      <c r="IEZ17" s="687"/>
      <c r="IFA17" s="687"/>
      <c r="IFB17" s="687"/>
      <c r="IFC17" s="687"/>
      <c r="IFD17" s="687"/>
      <c r="IFE17" s="687"/>
      <c r="IFF17" s="687"/>
      <c r="IFG17" s="687"/>
      <c r="IFH17" s="687"/>
      <c r="IFI17" s="687"/>
      <c r="IFJ17" s="687"/>
      <c r="IFK17" s="687"/>
      <c r="IFL17" s="687"/>
      <c r="IFM17" s="687"/>
      <c r="IFN17" s="687"/>
      <c r="IFO17" s="687"/>
      <c r="IFP17" s="687"/>
      <c r="IFQ17" s="687"/>
      <c r="IFR17" s="687"/>
      <c r="IFS17" s="687"/>
      <c r="IFT17" s="687"/>
      <c r="IFU17" s="687"/>
      <c r="IFV17" s="687"/>
      <c r="IFW17" s="687"/>
      <c r="IFX17" s="687"/>
      <c r="IFY17" s="687"/>
      <c r="IFZ17" s="687"/>
      <c r="IGA17" s="687"/>
      <c r="IGB17" s="687"/>
      <c r="IGC17" s="687"/>
      <c r="IGD17" s="687"/>
      <c r="IGE17" s="687"/>
      <c r="IGF17" s="687"/>
      <c r="IGG17" s="687"/>
      <c r="IGH17" s="687"/>
      <c r="IGI17" s="687"/>
      <c r="IGJ17" s="687"/>
      <c r="IGK17" s="687"/>
      <c r="IGL17" s="687"/>
      <c r="IGM17" s="687"/>
      <c r="IGN17" s="687"/>
      <c r="IGO17" s="687"/>
      <c r="IGP17" s="687"/>
      <c r="IGQ17" s="687"/>
      <c r="IGR17" s="687"/>
      <c r="IGS17" s="687"/>
      <c r="IGT17" s="687"/>
      <c r="IGU17" s="687"/>
      <c r="IGV17" s="687"/>
      <c r="IGW17" s="687"/>
      <c r="IGX17" s="687"/>
      <c r="IGY17" s="687"/>
      <c r="IGZ17" s="687"/>
      <c r="IHA17" s="687"/>
      <c r="IHB17" s="687"/>
      <c r="IHC17" s="687"/>
      <c r="IHD17" s="687"/>
      <c r="IHE17" s="687"/>
      <c r="IHF17" s="687"/>
      <c r="IHG17" s="687"/>
      <c r="IHH17" s="687"/>
      <c r="IHI17" s="687"/>
      <c r="IHJ17" s="687"/>
      <c r="IHK17" s="687"/>
      <c r="IHL17" s="687"/>
      <c r="IHM17" s="687"/>
      <c r="IHN17" s="687"/>
      <c r="IHO17" s="687"/>
      <c r="IHP17" s="687"/>
      <c r="IHQ17" s="687"/>
      <c r="IHR17" s="687"/>
      <c r="IHS17" s="687"/>
      <c r="IHT17" s="687"/>
      <c r="IHU17" s="687"/>
      <c r="IHV17" s="687"/>
      <c r="IHW17" s="687"/>
      <c r="IHX17" s="687"/>
      <c r="IHY17" s="687"/>
      <c r="IHZ17" s="687"/>
      <c r="IIA17" s="687"/>
      <c r="IIB17" s="687"/>
      <c r="IIC17" s="687"/>
      <c r="IID17" s="687"/>
      <c r="IIE17" s="687"/>
      <c r="IIF17" s="687"/>
      <c r="IIG17" s="687"/>
      <c r="IIH17" s="687"/>
      <c r="III17" s="687"/>
      <c r="IIJ17" s="687"/>
      <c r="IIK17" s="687"/>
      <c r="IIL17" s="687"/>
      <c r="IIM17" s="687"/>
      <c r="IIN17" s="687"/>
      <c r="IIO17" s="687"/>
      <c r="IIP17" s="687"/>
      <c r="IIQ17" s="687"/>
      <c r="IIR17" s="687"/>
      <c r="IIS17" s="687"/>
      <c r="IIT17" s="687"/>
      <c r="IIU17" s="687"/>
      <c r="IIV17" s="687"/>
      <c r="IIW17" s="687"/>
      <c r="IIX17" s="687"/>
      <c r="IIY17" s="687"/>
      <c r="IIZ17" s="687"/>
      <c r="IJA17" s="687"/>
      <c r="IJB17" s="687"/>
      <c r="IJC17" s="687"/>
      <c r="IJD17" s="687"/>
      <c r="IJE17" s="687"/>
      <c r="IJF17" s="687"/>
      <c r="IJG17" s="687"/>
      <c r="IJH17" s="687"/>
      <c r="IJI17" s="687"/>
      <c r="IJJ17" s="687"/>
      <c r="IJK17" s="687"/>
      <c r="IJL17" s="687"/>
      <c r="IJM17" s="687"/>
      <c r="IJN17" s="687"/>
      <c r="IJO17" s="687"/>
      <c r="IJP17" s="687"/>
      <c r="IJQ17" s="687"/>
      <c r="IJR17" s="687"/>
      <c r="IJS17" s="687"/>
      <c r="IJT17" s="687"/>
      <c r="IJU17" s="687"/>
      <c r="IJV17" s="687"/>
      <c r="IJW17" s="687"/>
      <c r="IJX17" s="687"/>
      <c r="IJY17" s="687"/>
      <c r="IJZ17" s="687"/>
      <c r="IKA17" s="687"/>
      <c r="IKB17" s="687"/>
      <c r="IKC17" s="687"/>
      <c r="IKD17" s="687"/>
      <c r="IKE17" s="687"/>
      <c r="IKF17" s="687"/>
      <c r="IKG17" s="687"/>
      <c r="IKH17" s="687"/>
      <c r="IKI17" s="687"/>
      <c r="IKJ17" s="687"/>
      <c r="IKK17" s="687"/>
      <c r="IKL17" s="687"/>
      <c r="IKM17" s="687"/>
      <c r="IKN17" s="687"/>
      <c r="IKO17" s="687"/>
      <c r="IKP17" s="687"/>
      <c r="IKQ17" s="687"/>
      <c r="IKR17" s="687"/>
      <c r="IKS17" s="687"/>
      <c r="IKT17" s="687"/>
      <c r="IKU17" s="687"/>
      <c r="IKV17" s="687"/>
      <c r="IKW17" s="687"/>
      <c r="IKX17" s="687"/>
      <c r="IKY17" s="687"/>
      <c r="IKZ17" s="687"/>
      <c r="ILA17" s="687"/>
      <c r="ILB17" s="687"/>
      <c r="ILC17" s="687"/>
      <c r="ILD17" s="687"/>
      <c r="ILE17" s="687"/>
      <c r="ILF17" s="687"/>
      <c r="ILG17" s="687"/>
      <c r="ILH17" s="687"/>
      <c r="ILI17" s="687"/>
      <c r="ILJ17" s="687"/>
      <c r="ILK17" s="687"/>
      <c r="ILL17" s="687"/>
      <c r="ILM17" s="687"/>
      <c r="ILN17" s="687"/>
      <c r="ILO17" s="687"/>
      <c r="ILP17" s="687"/>
      <c r="ILQ17" s="687"/>
      <c r="ILR17" s="687"/>
      <c r="ILS17" s="687"/>
      <c r="ILT17" s="687"/>
      <c r="ILU17" s="687"/>
      <c r="ILV17" s="687"/>
      <c r="ILW17" s="687"/>
      <c r="ILX17" s="687"/>
      <c r="ILY17" s="687"/>
      <c r="ILZ17" s="687"/>
      <c r="IMA17" s="687"/>
      <c r="IMB17" s="687"/>
      <c r="IMC17" s="687"/>
      <c r="IMD17" s="687"/>
      <c r="IME17" s="687"/>
      <c r="IMF17" s="687"/>
      <c r="IMG17" s="687"/>
      <c r="IMH17" s="687"/>
      <c r="IMI17" s="687"/>
      <c r="IMJ17" s="687"/>
      <c r="IMK17" s="687"/>
      <c r="IML17" s="687"/>
      <c r="IMM17" s="687"/>
      <c r="IMN17" s="687"/>
      <c r="IMO17" s="687"/>
      <c r="IMP17" s="687"/>
      <c r="IMQ17" s="687"/>
      <c r="IMR17" s="687"/>
      <c r="IMS17" s="687"/>
      <c r="IMT17" s="687"/>
      <c r="IMU17" s="687"/>
      <c r="IMV17" s="687"/>
      <c r="IMW17" s="687"/>
      <c r="IMX17" s="687"/>
      <c r="IMY17" s="687"/>
      <c r="IMZ17" s="687"/>
      <c r="INA17" s="687"/>
      <c r="INB17" s="687"/>
      <c r="INC17" s="687"/>
      <c r="IND17" s="687"/>
      <c r="INE17" s="687"/>
      <c r="INF17" s="687"/>
      <c r="ING17" s="687"/>
      <c r="INH17" s="687"/>
      <c r="INI17" s="687"/>
      <c r="INJ17" s="687"/>
      <c r="INK17" s="687"/>
      <c r="INL17" s="687"/>
      <c r="INM17" s="687"/>
      <c r="INN17" s="687"/>
      <c r="INO17" s="687"/>
      <c r="INP17" s="687"/>
      <c r="INQ17" s="687"/>
      <c r="INR17" s="687"/>
      <c r="INS17" s="687"/>
      <c r="INT17" s="687"/>
      <c r="INU17" s="687"/>
      <c r="INV17" s="687"/>
      <c r="INW17" s="687"/>
      <c r="INX17" s="687"/>
      <c r="INY17" s="687"/>
      <c r="INZ17" s="687"/>
      <c r="IOA17" s="687"/>
      <c r="IOB17" s="687"/>
      <c r="IOC17" s="687"/>
      <c r="IOD17" s="687"/>
      <c r="IOE17" s="687"/>
      <c r="IOF17" s="687"/>
      <c r="IOG17" s="687"/>
      <c r="IOH17" s="687"/>
      <c r="IOI17" s="687"/>
      <c r="IOJ17" s="687"/>
      <c r="IOK17" s="687"/>
      <c r="IOL17" s="687"/>
      <c r="IOM17" s="687"/>
      <c r="ION17" s="687"/>
      <c r="IOO17" s="687"/>
      <c r="IOP17" s="687"/>
      <c r="IOQ17" s="687"/>
      <c r="IOR17" s="687"/>
      <c r="IOS17" s="687"/>
      <c r="IOT17" s="687"/>
      <c r="IOU17" s="687"/>
      <c r="IOV17" s="687"/>
      <c r="IOW17" s="687"/>
      <c r="IOX17" s="687"/>
      <c r="IOY17" s="687"/>
      <c r="IOZ17" s="687"/>
      <c r="IPA17" s="687"/>
      <c r="IPB17" s="687"/>
      <c r="IPC17" s="687"/>
      <c r="IPD17" s="687"/>
      <c r="IPE17" s="687"/>
      <c r="IPF17" s="687"/>
      <c r="IPG17" s="687"/>
      <c r="IPH17" s="687"/>
      <c r="IPI17" s="687"/>
      <c r="IPJ17" s="687"/>
      <c r="IPK17" s="687"/>
      <c r="IPL17" s="687"/>
      <c r="IPM17" s="687"/>
      <c r="IPN17" s="687"/>
      <c r="IPO17" s="687"/>
      <c r="IPP17" s="687"/>
      <c r="IPQ17" s="687"/>
      <c r="IPR17" s="687"/>
      <c r="IPS17" s="687"/>
      <c r="IPT17" s="687"/>
      <c r="IPU17" s="687"/>
      <c r="IPV17" s="687"/>
      <c r="IPW17" s="687"/>
      <c r="IPX17" s="687"/>
      <c r="IPY17" s="687"/>
      <c r="IPZ17" s="687"/>
      <c r="IQA17" s="687"/>
      <c r="IQB17" s="687"/>
      <c r="IQC17" s="687"/>
      <c r="IQD17" s="687"/>
      <c r="IQE17" s="687"/>
      <c r="IQF17" s="687"/>
      <c r="IQG17" s="687"/>
      <c r="IQH17" s="687"/>
      <c r="IQI17" s="687"/>
      <c r="IQJ17" s="687"/>
      <c r="IQK17" s="687"/>
      <c r="IQL17" s="687"/>
      <c r="IQM17" s="687"/>
      <c r="IQN17" s="687"/>
      <c r="IQO17" s="687"/>
      <c r="IQP17" s="687"/>
      <c r="IQQ17" s="687"/>
      <c r="IQR17" s="687"/>
      <c r="IQS17" s="687"/>
      <c r="IQT17" s="687"/>
      <c r="IQU17" s="687"/>
      <c r="IQV17" s="687"/>
      <c r="IQW17" s="687"/>
      <c r="IQX17" s="687"/>
      <c r="IQY17" s="687"/>
      <c r="IQZ17" s="687"/>
      <c r="IRA17" s="687"/>
      <c r="IRB17" s="687"/>
      <c r="IRC17" s="687"/>
      <c r="IRD17" s="687"/>
      <c r="IRE17" s="687"/>
      <c r="IRF17" s="687"/>
      <c r="IRG17" s="687"/>
      <c r="IRH17" s="687"/>
      <c r="IRI17" s="687"/>
      <c r="IRJ17" s="687"/>
      <c r="IRK17" s="687"/>
      <c r="IRL17" s="687"/>
      <c r="IRM17" s="687"/>
      <c r="IRN17" s="687"/>
      <c r="IRO17" s="687"/>
      <c r="IRP17" s="687"/>
      <c r="IRQ17" s="687"/>
      <c r="IRR17" s="687"/>
      <c r="IRS17" s="687"/>
      <c r="IRT17" s="687"/>
      <c r="IRU17" s="687"/>
      <c r="IRV17" s="687"/>
      <c r="IRW17" s="687"/>
      <c r="IRX17" s="687"/>
      <c r="IRY17" s="687"/>
      <c r="IRZ17" s="687"/>
      <c r="ISA17" s="687"/>
      <c r="ISB17" s="687"/>
      <c r="ISC17" s="687"/>
      <c r="ISD17" s="687"/>
      <c r="ISE17" s="687"/>
      <c r="ISF17" s="687"/>
      <c r="ISG17" s="687"/>
      <c r="ISH17" s="687"/>
      <c r="ISI17" s="687"/>
      <c r="ISJ17" s="687"/>
      <c r="ISK17" s="687"/>
      <c r="ISL17" s="687"/>
      <c r="ISM17" s="687"/>
      <c r="ISN17" s="687"/>
      <c r="ISO17" s="687"/>
      <c r="ISP17" s="687"/>
      <c r="ISQ17" s="687"/>
      <c r="ISR17" s="687"/>
      <c r="ISS17" s="687"/>
      <c r="IST17" s="687"/>
      <c r="ISU17" s="687"/>
      <c r="ISV17" s="687"/>
      <c r="ISW17" s="687"/>
      <c r="ISX17" s="687"/>
      <c r="ISY17" s="687"/>
      <c r="ISZ17" s="687"/>
      <c r="ITA17" s="687"/>
      <c r="ITB17" s="687"/>
      <c r="ITC17" s="687"/>
      <c r="ITD17" s="687"/>
      <c r="ITE17" s="687"/>
      <c r="ITF17" s="687"/>
      <c r="ITG17" s="687"/>
      <c r="ITH17" s="687"/>
      <c r="ITI17" s="687"/>
      <c r="ITJ17" s="687"/>
      <c r="ITK17" s="687"/>
      <c r="ITL17" s="687"/>
      <c r="ITM17" s="687"/>
      <c r="ITN17" s="687"/>
      <c r="ITO17" s="687"/>
      <c r="ITP17" s="687"/>
      <c r="ITQ17" s="687"/>
      <c r="ITR17" s="687"/>
      <c r="ITS17" s="687"/>
      <c r="ITT17" s="687"/>
      <c r="ITU17" s="687"/>
      <c r="ITV17" s="687"/>
      <c r="ITW17" s="687"/>
      <c r="ITX17" s="687"/>
      <c r="ITY17" s="687"/>
      <c r="ITZ17" s="687"/>
      <c r="IUA17" s="687"/>
      <c r="IUB17" s="687"/>
      <c r="IUC17" s="687"/>
      <c r="IUD17" s="687"/>
      <c r="IUE17" s="687"/>
      <c r="IUF17" s="687"/>
      <c r="IUG17" s="687"/>
      <c r="IUH17" s="687"/>
      <c r="IUI17" s="687"/>
      <c r="IUJ17" s="687"/>
      <c r="IUK17" s="687"/>
      <c r="IUL17" s="687"/>
      <c r="IUM17" s="687"/>
      <c r="IUN17" s="687"/>
      <c r="IUO17" s="687"/>
      <c r="IUP17" s="687"/>
      <c r="IUQ17" s="687"/>
      <c r="IUR17" s="687"/>
      <c r="IUS17" s="687"/>
      <c r="IUT17" s="687"/>
      <c r="IUU17" s="687"/>
      <c r="IUV17" s="687"/>
      <c r="IUW17" s="687"/>
      <c r="IUX17" s="687"/>
      <c r="IUY17" s="687"/>
      <c r="IUZ17" s="687"/>
      <c r="IVA17" s="687"/>
      <c r="IVB17" s="687"/>
      <c r="IVC17" s="687"/>
      <c r="IVD17" s="687"/>
      <c r="IVE17" s="687"/>
      <c r="IVF17" s="687"/>
      <c r="IVG17" s="687"/>
      <c r="IVH17" s="687"/>
      <c r="IVI17" s="687"/>
      <c r="IVJ17" s="687"/>
      <c r="IVK17" s="687"/>
      <c r="IVL17" s="687"/>
      <c r="IVM17" s="687"/>
      <c r="IVN17" s="687"/>
      <c r="IVO17" s="687"/>
      <c r="IVP17" s="687"/>
      <c r="IVQ17" s="687"/>
      <c r="IVR17" s="687"/>
      <c r="IVS17" s="687"/>
      <c r="IVT17" s="687"/>
      <c r="IVU17" s="687"/>
      <c r="IVV17" s="687"/>
      <c r="IVW17" s="687"/>
      <c r="IVX17" s="687"/>
      <c r="IVY17" s="687"/>
      <c r="IVZ17" s="687"/>
      <c r="IWA17" s="687"/>
      <c r="IWB17" s="687"/>
      <c r="IWC17" s="687"/>
      <c r="IWD17" s="687"/>
      <c r="IWE17" s="687"/>
      <c r="IWF17" s="687"/>
      <c r="IWG17" s="687"/>
      <c r="IWH17" s="687"/>
      <c r="IWI17" s="687"/>
      <c r="IWJ17" s="687"/>
      <c r="IWK17" s="687"/>
      <c r="IWL17" s="687"/>
      <c r="IWM17" s="687"/>
      <c r="IWN17" s="687"/>
      <c r="IWO17" s="687"/>
      <c r="IWP17" s="687"/>
      <c r="IWQ17" s="687"/>
      <c r="IWR17" s="687"/>
      <c r="IWS17" s="687"/>
      <c r="IWT17" s="687"/>
      <c r="IWU17" s="687"/>
      <c r="IWV17" s="687"/>
      <c r="IWW17" s="687"/>
      <c r="IWX17" s="687"/>
      <c r="IWY17" s="687"/>
      <c r="IWZ17" s="687"/>
      <c r="IXA17" s="687"/>
      <c r="IXB17" s="687"/>
      <c r="IXC17" s="687"/>
      <c r="IXD17" s="687"/>
      <c r="IXE17" s="687"/>
      <c r="IXF17" s="687"/>
      <c r="IXG17" s="687"/>
      <c r="IXH17" s="687"/>
      <c r="IXI17" s="687"/>
      <c r="IXJ17" s="687"/>
      <c r="IXK17" s="687"/>
      <c r="IXL17" s="687"/>
      <c r="IXM17" s="687"/>
      <c r="IXN17" s="687"/>
      <c r="IXO17" s="687"/>
      <c r="IXP17" s="687"/>
      <c r="IXQ17" s="687"/>
      <c r="IXR17" s="687"/>
      <c r="IXS17" s="687"/>
      <c r="IXT17" s="687"/>
      <c r="IXU17" s="687"/>
      <c r="IXV17" s="687"/>
      <c r="IXW17" s="687"/>
      <c r="IXX17" s="687"/>
      <c r="IXY17" s="687"/>
      <c r="IXZ17" s="687"/>
      <c r="IYA17" s="687"/>
      <c r="IYB17" s="687"/>
      <c r="IYC17" s="687"/>
      <c r="IYD17" s="687"/>
      <c r="IYE17" s="687"/>
      <c r="IYF17" s="687"/>
      <c r="IYG17" s="687"/>
      <c r="IYH17" s="687"/>
      <c r="IYI17" s="687"/>
      <c r="IYJ17" s="687"/>
      <c r="IYK17" s="687"/>
      <c r="IYL17" s="687"/>
      <c r="IYM17" s="687"/>
      <c r="IYN17" s="687"/>
      <c r="IYO17" s="687"/>
      <c r="IYP17" s="687"/>
      <c r="IYQ17" s="687"/>
      <c r="IYR17" s="687"/>
      <c r="IYS17" s="687"/>
      <c r="IYT17" s="687"/>
      <c r="IYU17" s="687"/>
      <c r="IYV17" s="687"/>
      <c r="IYW17" s="687"/>
      <c r="IYX17" s="687"/>
      <c r="IYY17" s="687"/>
      <c r="IYZ17" s="687"/>
      <c r="IZA17" s="687"/>
      <c r="IZB17" s="687"/>
      <c r="IZC17" s="687"/>
      <c r="IZD17" s="687"/>
      <c r="IZE17" s="687"/>
      <c r="IZF17" s="687"/>
      <c r="IZG17" s="687"/>
      <c r="IZH17" s="687"/>
      <c r="IZI17" s="687"/>
      <c r="IZJ17" s="687"/>
      <c r="IZK17" s="687"/>
      <c r="IZL17" s="687"/>
      <c r="IZM17" s="687"/>
      <c r="IZN17" s="687"/>
      <c r="IZO17" s="687"/>
      <c r="IZP17" s="687"/>
      <c r="IZQ17" s="687"/>
      <c r="IZR17" s="687"/>
      <c r="IZS17" s="687"/>
      <c r="IZT17" s="687"/>
      <c r="IZU17" s="687"/>
      <c r="IZV17" s="687"/>
      <c r="IZW17" s="687"/>
      <c r="IZX17" s="687"/>
      <c r="IZY17" s="687"/>
      <c r="IZZ17" s="687"/>
      <c r="JAA17" s="687"/>
      <c r="JAB17" s="687"/>
      <c r="JAC17" s="687"/>
      <c r="JAD17" s="687"/>
      <c r="JAE17" s="687"/>
      <c r="JAF17" s="687"/>
      <c r="JAG17" s="687"/>
      <c r="JAH17" s="687"/>
      <c r="JAI17" s="687"/>
      <c r="JAJ17" s="687"/>
      <c r="JAK17" s="687"/>
      <c r="JAL17" s="687"/>
      <c r="JAM17" s="687"/>
      <c r="JAN17" s="687"/>
      <c r="JAO17" s="687"/>
      <c r="JAP17" s="687"/>
      <c r="JAQ17" s="687"/>
      <c r="JAR17" s="687"/>
      <c r="JAS17" s="687"/>
      <c r="JAT17" s="687"/>
      <c r="JAU17" s="687"/>
      <c r="JAV17" s="687"/>
      <c r="JAW17" s="687"/>
      <c r="JAX17" s="687"/>
      <c r="JAY17" s="687"/>
      <c r="JAZ17" s="687"/>
      <c r="JBA17" s="687"/>
      <c r="JBB17" s="687"/>
      <c r="JBC17" s="687"/>
      <c r="JBD17" s="687"/>
      <c r="JBE17" s="687"/>
      <c r="JBF17" s="687"/>
      <c r="JBG17" s="687"/>
      <c r="JBH17" s="687"/>
      <c r="JBI17" s="687"/>
      <c r="JBJ17" s="687"/>
      <c r="JBK17" s="687"/>
      <c r="JBL17" s="687"/>
      <c r="JBM17" s="687"/>
      <c r="JBN17" s="687"/>
      <c r="JBO17" s="687"/>
      <c r="JBP17" s="687"/>
      <c r="JBQ17" s="687"/>
      <c r="JBR17" s="687"/>
      <c r="JBS17" s="687"/>
      <c r="JBT17" s="687"/>
      <c r="JBU17" s="687"/>
      <c r="JBV17" s="687"/>
      <c r="JBW17" s="687"/>
      <c r="JBX17" s="687"/>
      <c r="JBY17" s="687"/>
      <c r="JBZ17" s="687"/>
      <c r="JCA17" s="687"/>
      <c r="JCB17" s="687"/>
      <c r="JCC17" s="687"/>
      <c r="JCD17" s="687"/>
      <c r="JCE17" s="687"/>
      <c r="JCF17" s="687"/>
      <c r="JCG17" s="687"/>
      <c r="JCH17" s="687"/>
      <c r="JCI17" s="687"/>
      <c r="JCJ17" s="687"/>
      <c r="JCK17" s="687"/>
      <c r="JCL17" s="687"/>
      <c r="JCM17" s="687"/>
      <c r="JCN17" s="687"/>
      <c r="JCO17" s="687"/>
      <c r="JCP17" s="687"/>
      <c r="JCQ17" s="687"/>
      <c r="JCR17" s="687"/>
      <c r="JCS17" s="687"/>
      <c r="JCT17" s="687"/>
      <c r="JCU17" s="687"/>
      <c r="JCV17" s="687"/>
      <c r="JCW17" s="687"/>
      <c r="JCX17" s="687"/>
      <c r="JCY17" s="687"/>
      <c r="JCZ17" s="687"/>
      <c r="JDA17" s="687"/>
      <c r="JDB17" s="687"/>
      <c r="JDC17" s="687"/>
      <c r="JDD17" s="687"/>
      <c r="JDE17" s="687"/>
      <c r="JDF17" s="687"/>
      <c r="JDG17" s="687"/>
      <c r="JDH17" s="687"/>
      <c r="JDI17" s="687"/>
      <c r="JDJ17" s="687"/>
      <c r="JDK17" s="687"/>
      <c r="JDL17" s="687"/>
      <c r="JDM17" s="687"/>
      <c r="JDN17" s="687"/>
      <c r="JDO17" s="687"/>
      <c r="JDP17" s="687"/>
      <c r="JDQ17" s="687"/>
      <c r="JDR17" s="687"/>
      <c r="JDS17" s="687"/>
      <c r="JDT17" s="687"/>
      <c r="JDU17" s="687"/>
      <c r="JDV17" s="687"/>
      <c r="JDW17" s="687"/>
      <c r="JDX17" s="687"/>
      <c r="JDY17" s="687"/>
      <c r="JDZ17" s="687"/>
      <c r="JEA17" s="687"/>
      <c r="JEB17" s="687"/>
      <c r="JEC17" s="687"/>
      <c r="JED17" s="687"/>
      <c r="JEE17" s="687"/>
      <c r="JEF17" s="687"/>
      <c r="JEG17" s="687"/>
      <c r="JEH17" s="687"/>
      <c r="JEI17" s="687"/>
      <c r="JEJ17" s="687"/>
      <c r="JEK17" s="687"/>
      <c r="JEL17" s="687"/>
      <c r="JEM17" s="687"/>
      <c r="JEN17" s="687"/>
      <c r="JEO17" s="687"/>
      <c r="JEP17" s="687"/>
      <c r="JEQ17" s="687"/>
      <c r="JER17" s="687"/>
      <c r="JES17" s="687"/>
      <c r="JET17" s="687"/>
      <c r="JEU17" s="687"/>
      <c r="JEV17" s="687"/>
      <c r="JEW17" s="687"/>
      <c r="JEX17" s="687"/>
      <c r="JEY17" s="687"/>
      <c r="JEZ17" s="687"/>
      <c r="JFA17" s="687"/>
      <c r="JFB17" s="687"/>
      <c r="JFC17" s="687"/>
      <c r="JFD17" s="687"/>
      <c r="JFE17" s="687"/>
      <c r="JFF17" s="687"/>
      <c r="JFG17" s="687"/>
      <c r="JFH17" s="687"/>
      <c r="JFI17" s="687"/>
      <c r="JFJ17" s="687"/>
      <c r="JFK17" s="687"/>
      <c r="JFL17" s="687"/>
      <c r="JFM17" s="687"/>
      <c r="JFN17" s="687"/>
      <c r="JFO17" s="687"/>
      <c r="JFP17" s="687"/>
      <c r="JFQ17" s="687"/>
      <c r="JFR17" s="687"/>
      <c r="JFS17" s="687"/>
      <c r="JFT17" s="687"/>
      <c r="JFU17" s="687"/>
      <c r="JFV17" s="687"/>
      <c r="JFW17" s="687"/>
      <c r="JFX17" s="687"/>
      <c r="JFY17" s="687"/>
      <c r="JFZ17" s="687"/>
      <c r="JGA17" s="687"/>
      <c r="JGB17" s="687"/>
      <c r="JGC17" s="687"/>
      <c r="JGD17" s="687"/>
      <c r="JGE17" s="687"/>
      <c r="JGF17" s="687"/>
      <c r="JGG17" s="687"/>
      <c r="JGH17" s="687"/>
      <c r="JGI17" s="687"/>
      <c r="JGJ17" s="687"/>
      <c r="JGK17" s="687"/>
      <c r="JGL17" s="687"/>
      <c r="JGM17" s="687"/>
      <c r="JGN17" s="687"/>
      <c r="JGO17" s="687"/>
      <c r="JGP17" s="687"/>
      <c r="JGQ17" s="687"/>
      <c r="JGR17" s="687"/>
      <c r="JGS17" s="687"/>
      <c r="JGT17" s="687"/>
      <c r="JGU17" s="687"/>
      <c r="JGV17" s="687"/>
      <c r="JGW17" s="687"/>
      <c r="JGX17" s="687"/>
      <c r="JGY17" s="687"/>
      <c r="JGZ17" s="687"/>
      <c r="JHA17" s="687"/>
      <c r="JHB17" s="687"/>
      <c r="JHC17" s="687"/>
      <c r="JHD17" s="687"/>
      <c r="JHE17" s="687"/>
      <c r="JHF17" s="687"/>
      <c r="JHG17" s="687"/>
      <c r="JHH17" s="687"/>
      <c r="JHI17" s="687"/>
      <c r="JHJ17" s="687"/>
      <c r="JHK17" s="687"/>
      <c r="JHL17" s="687"/>
      <c r="JHM17" s="687"/>
      <c r="JHN17" s="687"/>
      <c r="JHO17" s="687"/>
      <c r="JHP17" s="687"/>
      <c r="JHQ17" s="687"/>
      <c r="JHR17" s="687"/>
      <c r="JHS17" s="687"/>
      <c r="JHT17" s="687"/>
      <c r="JHU17" s="687"/>
      <c r="JHV17" s="687"/>
      <c r="JHW17" s="687"/>
      <c r="JHX17" s="687"/>
      <c r="JHY17" s="687"/>
      <c r="JHZ17" s="687"/>
      <c r="JIA17" s="687"/>
      <c r="JIB17" s="687"/>
      <c r="JIC17" s="687"/>
      <c r="JID17" s="687"/>
      <c r="JIE17" s="687"/>
      <c r="JIF17" s="687"/>
      <c r="JIG17" s="687"/>
      <c r="JIH17" s="687"/>
      <c r="JII17" s="687"/>
      <c r="JIJ17" s="687"/>
      <c r="JIK17" s="687"/>
      <c r="JIL17" s="687"/>
      <c r="JIM17" s="687"/>
      <c r="JIN17" s="687"/>
      <c r="JIO17" s="687"/>
      <c r="JIP17" s="687"/>
      <c r="JIQ17" s="687"/>
      <c r="JIR17" s="687"/>
      <c r="JIS17" s="687"/>
      <c r="JIT17" s="687"/>
      <c r="JIU17" s="687"/>
      <c r="JIV17" s="687"/>
      <c r="JIW17" s="687"/>
      <c r="JIX17" s="687"/>
      <c r="JIY17" s="687"/>
      <c r="JIZ17" s="687"/>
      <c r="JJA17" s="687"/>
      <c r="JJB17" s="687"/>
      <c r="JJC17" s="687"/>
      <c r="JJD17" s="687"/>
      <c r="JJE17" s="687"/>
      <c r="JJF17" s="687"/>
      <c r="JJG17" s="687"/>
      <c r="JJH17" s="687"/>
      <c r="JJI17" s="687"/>
      <c r="JJJ17" s="687"/>
      <c r="JJK17" s="687"/>
      <c r="JJL17" s="687"/>
      <c r="JJM17" s="687"/>
      <c r="JJN17" s="687"/>
      <c r="JJO17" s="687"/>
      <c r="JJP17" s="687"/>
      <c r="JJQ17" s="687"/>
      <c r="JJR17" s="687"/>
      <c r="JJS17" s="687"/>
      <c r="JJT17" s="687"/>
      <c r="JJU17" s="687"/>
      <c r="JJV17" s="687"/>
      <c r="JJW17" s="687"/>
      <c r="JJX17" s="687"/>
      <c r="JJY17" s="687"/>
      <c r="JJZ17" s="687"/>
      <c r="JKA17" s="687"/>
      <c r="JKB17" s="687"/>
      <c r="JKC17" s="687"/>
      <c r="JKD17" s="687"/>
      <c r="JKE17" s="687"/>
      <c r="JKF17" s="687"/>
      <c r="JKG17" s="687"/>
      <c r="JKH17" s="687"/>
      <c r="JKI17" s="687"/>
      <c r="JKJ17" s="687"/>
      <c r="JKK17" s="687"/>
      <c r="JKL17" s="687"/>
      <c r="JKM17" s="687"/>
      <c r="JKN17" s="687"/>
      <c r="JKO17" s="687"/>
      <c r="JKP17" s="687"/>
      <c r="JKQ17" s="687"/>
      <c r="JKR17" s="687"/>
      <c r="JKS17" s="687"/>
      <c r="JKT17" s="687"/>
      <c r="JKU17" s="687"/>
      <c r="JKV17" s="687"/>
      <c r="JKW17" s="687"/>
      <c r="JKX17" s="687"/>
      <c r="JKY17" s="687"/>
      <c r="JKZ17" s="687"/>
      <c r="JLA17" s="687"/>
      <c r="JLB17" s="687"/>
      <c r="JLC17" s="687"/>
      <c r="JLD17" s="687"/>
      <c r="JLE17" s="687"/>
      <c r="JLF17" s="687"/>
      <c r="JLG17" s="687"/>
      <c r="JLH17" s="687"/>
      <c r="JLI17" s="687"/>
      <c r="JLJ17" s="687"/>
      <c r="JLK17" s="687"/>
      <c r="JLL17" s="687"/>
      <c r="JLM17" s="687"/>
      <c r="JLN17" s="687"/>
      <c r="JLO17" s="687"/>
      <c r="JLP17" s="687"/>
      <c r="JLQ17" s="687"/>
      <c r="JLR17" s="687"/>
      <c r="JLS17" s="687"/>
      <c r="JLT17" s="687"/>
      <c r="JLU17" s="687"/>
      <c r="JLV17" s="687"/>
      <c r="JLW17" s="687"/>
      <c r="JLX17" s="687"/>
      <c r="JLY17" s="687"/>
      <c r="JLZ17" s="687"/>
      <c r="JMA17" s="687"/>
      <c r="JMB17" s="687"/>
      <c r="JMC17" s="687"/>
      <c r="JMD17" s="687"/>
      <c r="JME17" s="687"/>
      <c r="JMF17" s="687"/>
      <c r="JMG17" s="687"/>
      <c r="JMH17" s="687"/>
      <c r="JMI17" s="687"/>
      <c r="JMJ17" s="687"/>
      <c r="JMK17" s="687"/>
      <c r="JML17" s="687"/>
      <c r="JMM17" s="687"/>
      <c r="JMN17" s="687"/>
      <c r="JMO17" s="687"/>
      <c r="JMP17" s="687"/>
      <c r="JMQ17" s="687"/>
      <c r="JMR17" s="687"/>
      <c r="JMS17" s="687"/>
      <c r="JMT17" s="687"/>
      <c r="JMU17" s="687"/>
      <c r="JMV17" s="687"/>
      <c r="JMW17" s="687"/>
      <c r="JMX17" s="687"/>
      <c r="JMY17" s="687"/>
      <c r="JMZ17" s="687"/>
      <c r="JNA17" s="687"/>
      <c r="JNB17" s="687"/>
      <c r="JNC17" s="687"/>
      <c r="JND17" s="687"/>
      <c r="JNE17" s="687"/>
      <c r="JNF17" s="687"/>
      <c r="JNG17" s="687"/>
      <c r="JNH17" s="687"/>
      <c r="JNI17" s="687"/>
      <c r="JNJ17" s="687"/>
      <c r="JNK17" s="687"/>
      <c r="JNL17" s="687"/>
      <c r="JNM17" s="687"/>
      <c r="JNN17" s="687"/>
      <c r="JNO17" s="687"/>
      <c r="JNP17" s="687"/>
      <c r="JNQ17" s="687"/>
      <c r="JNR17" s="687"/>
      <c r="JNS17" s="687"/>
      <c r="JNT17" s="687"/>
      <c r="JNU17" s="687"/>
      <c r="JNV17" s="687"/>
      <c r="JNW17" s="687"/>
      <c r="JNX17" s="687"/>
      <c r="JNY17" s="687"/>
      <c r="JNZ17" s="687"/>
      <c r="JOA17" s="687"/>
      <c r="JOB17" s="687"/>
      <c r="JOC17" s="687"/>
      <c r="JOD17" s="687"/>
      <c r="JOE17" s="687"/>
      <c r="JOF17" s="687"/>
      <c r="JOG17" s="687"/>
      <c r="JOH17" s="687"/>
      <c r="JOI17" s="687"/>
      <c r="JOJ17" s="687"/>
      <c r="JOK17" s="687"/>
      <c r="JOL17" s="687"/>
      <c r="JOM17" s="687"/>
      <c r="JON17" s="687"/>
      <c r="JOO17" s="687"/>
      <c r="JOP17" s="687"/>
      <c r="JOQ17" s="687"/>
      <c r="JOR17" s="687"/>
      <c r="JOS17" s="687"/>
      <c r="JOT17" s="687"/>
      <c r="JOU17" s="687"/>
      <c r="JOV17" s="687"/>
      <c r="JOW17" s="687"/>
      <c r="JOX17" s="687"/>
      <c r="JOY17" s="687"/>
      <c r="JOZ17" s="687"/>
      <c r="JPA17" s="687"/>
      <c r="JPB17" s="687"/>
      <c r="JPC17" s="687"/>
      <c r="JPD17" s="687"/>
      <c r="JPE17" s="687"/>
      <c r="JPF17" s="687"/>
      <c r="JPG17" s="687"/>
      <c r="JPH17" s="687"/>
      <c r="JPI17" s="687"/>
      <c r="JPJ17" s="687"/>
      <c r="JPK17" s="687"/>
      <c r="JPL17" s="687"/>
      <c r="JPM17" s="687"/>
      <c r="JPN17" s="687"/>
      <c r="JPO17" s="687"/>
      <c r="JPP17" s="687"/>
      <c r="JPQ17" s="687"/>
      <c r="JPR17" s="687"/>
      <c r="JPS17" s="687"/>
      <c r="JPT17" s="687"/>
      <c r="JPU17" s="687"/>
      <c r="JPV17" s="687"/>
      <c r="JPW17" s="687"/>
      <c r="JPX17" s="687"/>
      <c r="JPY17" s="687"/>
      <c r="JPZ17" s="687"/>
      <c r="JQA17" s="687"/>
      <c r="JQB17" s="687"/>
      <c r="JQC17" s="687"/>
      <c r="JQD17" s="687"/>
      <c r="JQE17" s="687"/>
      <c r="JQF17" s="687"/>
      <c r="JQG17" s="687"/>
      <c r="JQH17" s="687"/>
      <c r="JQI17" s="687"/>
      <c r="JQJ17" s="687"/>
      <c r="JQK17" s="687"/>
      <c r="JQL17" s="687"/>
      <c r="JQM17" s="687"/>
      <c r="JQN17" s="687"/>
      <c r="JQO17" s="687"/>
      <c r="JQP17" s="687"/>
      <c r="JQQ17" s="687"/>
      <c r="JQR17" s="687"/>
      <c r="JQS17" s="687"/>
      <c r="JQT17" s="687"/>
      <c r="JQU17" s="687"/>
      <c r="JQV17" s="687"/>
      <c r="JQW17" s="687"/>
      <c r="JQX17" s="687"/>
      <c r="JQY17" s="687"/>
      <c r="JQZ17" s="687"/>
      <c r="JRA17" s="687"/>
      <c r="JRB17" s="687"/>
      <c r="JRC17" s="687"/>
      <c r="JRD17" s="687"/>
      <c r="JRE17" s="687"/>
      <c r="JRF17" s="687"/>
      <c r="JRG17" s="687"/>
      <c r="JRH17" s="687"/>
      <c r="JRI17" s="687"/>
      <c r="JRJ17" s="687"/>
      <c r="JRK17" s="687"/>
      <c r="JRL17" s="687"/>
      <c r="JRM17" s="687"/>
      <c r="JRN17" s="687"/>
      <c r="JRO17" s="687"/>
      <c r="JRP17" s="687"/>
      <c r="JRQ17" s="687"/>
      <c r="JRR17" s="687"/>
      <c r="JRS17" s="687"/>
      <c r="JRT17" s="687"/>
      <c r="JRU17" s="687"/>
      <c r="JRV17" s="687"/>
      <c r="JRW17" s="687"/>
      <c r="JRX17" s="687"/>
      <c r="JRY17" s="687"/>
      <c r="JRZ17" s="687"/>
      <c r="JSA17" s="687"/>
      <c r="JSB17" s="687"/>
      <c r="JSC17" s="687"/>
      <c r="JSD17" s="687"/>
      <c r="JSE17" s="687"/>
      <c r="JSF17" s="687"/>
      <c r="JSG17" s="687"/>
      <c r="JSH17" s="687"/>
      <c r="JSI17" s="687"/>
      <c r="JSJ17" s="687"/>
      <c r="JSK17" s="687"/>
      <c r="JSL17" s="687"/>
      <c r="JSM17" s="687"/>
      <c r="JSN17" s="687"/>
      <c r="JSO17" s="687"/>
      <c r="JSP17" s="687"/>
      <c r="JSQ17" s="687"/>
      <c r="JSR17" s="687"/>
      <c r="JSS17" s="687"/>
      <c r="JST17" s="687"/>
      <c r="JSU17" s="687"/>
      <c r="JSV17" s="687"/>
      <c r="JSW17" s="687"/>
      <c r="JSX17" s="687"/>
      <c r="JSY17" s="687"/>
      <c r="JSZ17" s="687"/>
      <c r="JTA17" s="687"/>
      <c r="JTB17" s="687"/>
      <c r="JTC17" s="687"/>
      <c r="JTD17" s="687"/>
      <c r="JTE17" s="687"/>
      <c r="JTF17" s="687"/>
      <c r="JTG17" s="687"/>
      <c r="JTH17" s="687"/>
      <c r="JTI17" s="687"/>
      <c r="JTJ17" s="687"/>
      <c r="JTK17" s="687"/>
      <c r="JTL17" s="687"/>
      <c r="JTM17" s="687"/>
      <c r="JTN17" s="687"/>
      <c r="JTO17" s="687"/>
      <c r="JTP17" s="687"/>
      <c r="JTQ17" s="687"/>
      <c r="JTR17" s="687"/>
      <c r="JTS17" s="687"/>
      <c r="JTT17" s="687"/>
      <c r="JTU17" s="687"/>
      <c r="JTV17" s="687"/>
      <c r="JTW17" s="687"/>
      <c r="JTX17" s="687"/>
      <c r="JTY17" s="687"/>
      <c r="JTZ17" s="687"/>
      <c r="JUA17" s="687"/>
      <c r="JUB17" s="687"/>
      <c r="JUC17" s="687"/>
      <c r="JUD17" s="687"/>
      <c r="JUE17" s="687"/>
      <c r="JUF17" s="687"/>
      <c r="JUG17" s="687"/>
      <c r="JUH17" s="687"/>
      <c r="JUI17" s="687"/>
      <c r="JUJ17" s="687"/>
      <c r="JUK17" s="687"/>
      <c r="JUL17" s="687"/>
      <c r="JUM17" s="687"/>
      <c r="JUN17" s="687"/>
      <c r="JUO17" s="687"/>
      <c r="JUP17" s="687"/>
      <c r="JUQ17" s="687"/>
      <c r="JUR17" s="687"/>
      <c r="JUS17" s="687"/>
      <c r="JUT17" s="687"/>
      <c r="JUU17" s="687"/>
      <c r="JUV17" s="687"/>
      <c r="JUW17" s="687"/>
      <c r="JUX17" s="687"/>
      <c r="JUY17" s="687"/>
      <c r="JUZ17" s="687"/>
      <c r="JVA17" s="687"/>
      <c r="JVB17" s="687"/>
      <c r="JVC17" s="687"/>
      <c r="JVD17" s="687"/>
      <c r="JVE17" s="687"/>
      <c r="JVF17" s="687"/>
      <c r="JVG17" s="687"/>
      <c r="JVH17" s="687"/>
      <c r="JVI17" s="687"/>
      <c r="JVJ17" s="687"/>
      <c r="JVK17" s="687"/>
      <c r="JVL17" s="687"/>
      <c r="JVM17" s="687"/>
      <c r="JVN17" s="687"/>
      <c r="JVO17" s="687"/>
      <c r="JVP17" s="687"/>
      <c r="JVQ17" s="687"/>
      <c r="JVR17" s="687"/>
      <c r="JVS17" s="687"/>
      <c r="JVT17" s="687"/>
      <c r="JVU17" s="687"/>
      <c r="JVV17" s="687"/>
      <c r="JVW17" s="687"/>
      <c r="JVX17" s="687"/>
      <c r="JVY17" s="687"/>
      <c r="JVZ17" s="687"/>
      <c r="JWA17" s="687"/>
      <c r="JWB17" s="687"/>
      <c r="JWC17" s="687"/>
      <c r="JWD17" s="687"/>
      <c r="JWE17" s="687"/>
      <c r="JWF17" s="687"/>
      <c r="JWG17" s="687"/>
      <c r="JWH17" s="687"/>
      <c r="JWI17" s="687"/>
      <c r="JWJ17" s="687"/>
      <c r="JWK17" s="687"/>
      <c r="JWL17" s="687"/>
      <c r="JWM17" s="687"/>
      <c r="JWN17" s="687"/>
      <c r="JWO17" s="687"/>
      <c r="JWP17" s="687"/>
      <c r="JWQ17" s="687"/>
      <c r="JWR17" s="687"/>
      <c r="JWS17" s="687"/>
      <c r="JWT17" s="687"/>
      <c r="JWU17" s="687"/>
      <c r="JWV17" s="687"/>
      <c r="JWW17" s="687"/>
      <c r="JWX17" s="687"/>
      <c r="JWY17" s="687"/>
      <c r="JWZ17" s="687"/>
      <c r="JXA17" s="687"/>
      <c r="JXB17" s="687"/>
      <c r="JXC17" s="687"/>
      <c r="JXD17" s="687"/>
      <c r="JXE17" s="687"/>
      <c r="JXF17" s="687"/>
      <c r="JXG17" s="687"/>
      <c r="JXH17" s="687"/>
      <c r="JXI17" s="687"/>
      <c r="JXJ17" s="687"/>
      <c r="JXK17" s="687"/>
      <c r="JXL17" s="687"/>
      <c r="JXM17" s="687"/>
      <c r="JXN17" s="687"/>
      <c r="JXO17" s="687"/>
      <c r="JXP17" s="687"/>
      <c r="JXQ17" s="687"/>
      <c r="JXR17" s="687"/>
      <c r="JXS17" s="687"/>
      <c r="JXT17" s="687"/>
      <c r="JXU17" s="687"/>
      <c r="JXV17" s="687"/>
      <c r="JXW17" s="687"/>
      <c r="JXX17" s="687"/>
      <c r="JXY17" s="687"/>
      <c r="JXZ17" s="687"/>
      <c r="JYA17" s="687"/>
      <c r="JYB17" s="687"/>
      <c r="JYC17" s="687"/>
      <c r="JYD17" s="687"/>
      <c r="JYE17" s="687"/>
      <c r="JYF17" s="687"/>
      <c r="JYG17" s="687"/>
      <c r="JYH17" s="687"/>
      <c r="JYI17" s="687"/>
      <c r="JYJ17" s="687"/>
      <c r="JYK17" s="687"/>
      <c r="JYL17" s="687"/>
      <c r="JYM17" s="687"/>
      <c r="JYN17" s="687"/>
      <c r="JYO17" s="687"/>
      <c r="JYP17" s="687"/>
      <c r="JYQ17" s="687"/>
      <c r="JYR17" s="687"/>
      <c r="JYS17" s="687"/>
      <c r="JYT17" s="687"/>
      <c r="JYU17" s="687"/>
      <c r="JYV17" s="687"/>
      <c r="JYW17" s="687"/>
      <c r="JYX17" s="687"/>
      <c r="JYY17" s="687"/>
      <c r="JYZ17" s="687"/>
      <c r="JZA17" s="687"/>
      <c r="JZB17" s="687"/>
      <c r="JZC17" s="687"/>
      <c r="JZD17" s="687"/>
      <c r="JZE17" s="687"/>
      <c r="JZF17" s="687"/>
      <c r="JZG17" s="687"/>
      <c r="JZH17" s="687"/>
      <c r="JZI17" s="687"/>
      <c r="JZJ17" s="687"/>
      <c r="JZK17" s="687"/>
      <c r="JZL17" s="687"/>
      <c r="JZM17" s="687"/>
      <c r="JZN17" s="687"/>
      <c r="JZO17" s="687"/>
      <c r="JZP17" s="687"/>
      <c r="JZQ17" s="687"/>
      <c r="JZR17" s="687"/>
      <c r="JZS17" s="687"/>
      <c r="JZT17" s="687"/>
      <c r="JZU17" s="687"/>
      <c r="JZV17" s="687"/>
      <c r="JZW17" s="687"/>
      <c r="JZX17" s="687"/>
      <c r="JZY17" s="687"/>
      <c r="JZZ17" s="687"/>
      <c r="KAA17" s="687"/>
      <c r="KAB17" s="687"/>
      <c r="KAC17" s="687"/>
      <c r="KAD17" s="687"/>
      <c r="KAE17" s="687"/>
      <c r="KAF17" s="687"/>
      <c r="KAG17" s="687"/>
      <c r="KAH17" s="687"/>
      <c r="KAI17" s="687"/>
      <c r="KAJ17" s="687"/>
      <c r="KAK17" s="687"/>
      <c r="KAL17" s="687"/>
      <c r="KAM17" s="687"/>
      <c r="KAN17" s="687"/>
      <c r="KAO17" s="687"/>
      <c r="KAP17" s="687"/>
      <c r="KAQ17" s="687"/>
      <c r="KAR17" s="687"/>
      <c r="KAS17" s="687"/>
      <c r="KAT17" s="687"/>
      <c r="KAU17" s="687"/>
      <c r="KAV17" s="687"/>
      <c r="KAW17" s="687"/>
      <c r="KAX17" s="687"/>
      <c r="KAY17" s="687"/>
      <c r="KAZ17" s="687"/>
      <c r="KBA17" s="687"/>
      <c r="KBB17" s="687"/>
      <c r="KBC17" s="687"/>
      <c r="KBD17" s="687"/>
      <c r="KBE17" s="687"/>
      <c r="KBF17" s="687"/>
      <c r="KBG17" s="687"/>
      <c r="KBH17" s="687"/>
      <c r="KBI17" s="687"/>
      <c r="KBJ17" s="687"/>
      <c r="KBK17" s="687"/>
      <c r="KBL17" s="687"/>
      <c r="KBM17" s="687"/>
      <c r="KBN17" s="687"/>
      <c r="KBO17" s="687"/>
      <c r="KBP17" s="687"/>
      <c r="KBQ17" s="687"/>
      <c r="KBR17" s="687"/>
      <c r="KBS17" s="687"/>
      <c r="KBT17" s="687"/>
      <c r="KBU17" s="687"/>
      <c r="KBV17" s="687"/>
      <c r="KBW17" s="687"/>
      <c r="KBX17" s="687"/>
      <c r="KBY17" s="687"/>
      <c r="KBZ17" s="687"/>
      <c r="KCA17" s="687"/>
      <c r="KCB17" s="687"/>
      <c r="KCC17" s="687"/>
      <c r="KCD17" s="687"/>
      <c r="KCE17" s="687"/>
      <c r="KCF17" s="687"/>
      <c r="KCG17" s="687"/>
      <c r="KCH17" s="687"/>
      <c r="KCI17" s="687"/>
      <c r="KCJ17" s="687"/>
      <c r="KCK17" s="687"/>
      <c r="KCL17" s="687"/>
      <c r="KCM17" s="687"/>
      <c r="KCN17" s="687"/>
      <c r="KCO17" s="687"/>
      <c r="KCP17" s="687"/>
      <c r="KCQ17" s="687"/>
      <c r="KCR17" s="687"/>
      <c r="KCS17" s="687"/>
      <c r="KCT17" s="687"/>
      <c r="KCU17" s="687"/>
      <c r="KCV17" s="687"/>
      <c r="KCW17" s="687"/>
      <c r="KCX17" s="687"/>
      <c r="KCY17" s="687"/>
      <c r="KCZ17" s="687"/>
      <c r="KDA17" s="687"/>
      <c r="KDB17" s="687"/>
      <c r="KDC17" s="687"/>
      <c r="KDD17" s="687"/>
      <c r="KDE17" s="687"/>
      <c r="KDF17" s="687"/>
      <c r="KDG17" s="687"/>
      <c r="KDH17" s="687"/>
      <c r="KDI17" s="687"/>
      <c r="KDJ17" s="687"/>
      <c r="KDK17" s="687"/>
      <c r="KDL17" s="687"/>
      <c r="KDM17" s="687"/>
      <c r="KDN17" s="687"/>
      <c r="KDO17" s="687"/>
      <c r="KDP17" s="687"/>
      <c r="KDQ17" s="687"/>
      <c r="KDR17" s="687"/>
      <c r="KDS17" s="687"/>
      <c r="KDT17" s="687"/>
      <c r="KDU17" s="687"/>
      <c r="KDV17" s="687"/>
      <c r="KDW17" s="687"/>
      <c r="KDX17" s="687"/>
      <c r="KDY17" s="687"/>
      <c r="KDZ17" s="687"/>
      <c r="KEA17" s="687"/>
      <c r="KEB17" s="687"/>
      <c r="KEC17" s="687"/>
      <c r="KED17" s="687"/>
      <c r="KEE17" s="687"/>
      <c r="KEF17" s="687"/>
      <c r="KEG17" s="687"/>
      <c r="KEH17" s="687"/>
      <c r="KEI17" s="687"/>
      <c r="KEJ17" s="687"/>
      <c r="KEK17" s="687"/>
      <c r="KEL17" s="687"/>
      <c r="KEM17" s="687"/>
      <c r="KEN17" s="687"/>
      <c r="KEO17" s="687"/>
      <c r="KEP17" s="687"/>
      <c r="KEQ17" s="687"/>
      <c r="KER17" s="687"/>
      <c r="KES17" s="687"/>
      <c r="KET17" s="687"/>
      <c r="KEU17" s="687"/>
      <c r="KEV17" s="687"/>
      <c r="KEW17" s="687"/>
      <c r="KEX17" s="687"/>
      <c r="KEY17" s="687"/>
      <c r="KEZ17" s="687"/>
      <c r="KFA17" s="687"/>
      <c r="KFB17" s="687"/>
      <c r="KFC17" s="687"/>
      <c r="KFD17" s="687"/>
      <c r="KFE17" s="687"/>
      <c r="KFF17" s="687"/>
      <c r="KFG17" s="687"/>
      <c r="KFH17" s="687"/>
      <c r="KFI17" s="687"/>
      <c r="KFJ17" s="687"/>
      <c r="KFK17" s="687"/>
      <c r="KFL17" s="687"/>
      <c r="KFM17" s="687"/>
      <c r="KFN17" s="687"/>
      <c r="KFO17" s="687"/>
      <c r="KFP17" s="687"/>
      <c r="KFQ17" s="687"/>
      <c r="KFR17" s="687"/>
      <c r="KFS17" s="687"/>
      <c r="KFT17" s="687"/>
      <c r="KFU17" s="687"/>
      <c r="KFV17" s="687"/>
      <c r="KFW17" s="687"/>
      <c r="KFX17" s="687"/>
      <c r="KFY17" s="687"/>
      <c r="KFZ17" s="687"/>
      <c r="KGA17" s="687"/>
      <c r="KGB17" s="687"/>
      <c r="KGC17" s="687"/>
      <c r="KGD17" s="687"/>
      <c r="KGE17" s="687"/>
      <c r="KGF17" s="687"/>
      <c r="KGG17" s="687"/>
      <c r="KGH17" s="687"/>
      <c r="KGI17" s="687"/>
      <c r="KGJ17" s="687"/>
      <c r="KGK17" s="687"/>
      <c r="KGL17" s="687"/>
      <c r="KGM17" s="687"/>
      <c r="KGN17" s="687"/>
      <c r="KGO17" s="687"/>
      <c r="KGP17" s="687"/>
      <c r="KGQ17" s="687"/>
      <c r="KGR17" s="687"/>
      <c r="KGS17" s="687"/>
      <c r="KGT17" s="687"/>
      <c r="KGU17" s="687"/>
      <c r="KGV17" s="687"/>
      <c r="KGW17" s="687"/>
      <c r="KGX17" s="687"/>
      <c r="KGY17" s="687"/>
      <c r="KGZ17" s="687"/>
      <c r="KHA17" s="687"/>
      <c r="KHB17" s="687"/>
      <c r="KHC17" s="687"/>
      <c r="KHD17" s="687"/>
      <c r="KHE17" s="687"/>
      <c r="KHF17" s="687"/>
      <c r="KHG17" s="687"/>
      <c r="KHH17" s="687"/>
      <c r="KHI17" s="687"/>
      <c r="KHJ17" s="687"/>
      <c r="KHK17" s="687"/>
      <c r="KHL17" s="687"/>
      <c r="KHM17" s="687"/>
      <c r="KHN17" s="687"/>
      <c r="KHO17" s="687"/>
      <c r="KHP17" s="687"/>
      <c r="KHQ17" s="687"/>
      <c r="KHR17" s="687"/>
      <c r="KHS17" s="687"/>
      <c r="KHT17" s="687"/>
      <c r="KHU17" s="687"/>
      <c r="KHV17" s="687"/>
      <c r="KHW17" s="687"/>
      <c r="KHX17" s="687"/>
      <c r="KHY17" s="687"/>
      <c r="KHZ17" s="687"/>
      <c r="KIA17" s="687"/>
      <c r="KIB17" s="687"/>
      <c r="KIC17" s="687"/>
      <c r="KID17" s="687"/>
      <c r="KIE17" s="687"/>
      <c r="KIF17" s="687"/>
      <c r="KIG17" s="687"/>
      <c r="KIH17" s="687"/>
      <c r="KII17" s="687"/>
      <c r="KIJ17" s="687"/>
      <c r="KIK17" s="687"/>
      <c r="KIL17" s="687"/>
      <c r="KIM17" s="687"/>
      <c r="KIN17" s="687"/>
      <c r="KIO17" s="687"/>
      <c r="KIP17" s="687"/>
      <c r="KIQ17" s="687"/>
      <c r="KIR17" s="687"/>
      <c r="KIS17" s="687"/>
      <c r="KIT17" s="687"/>
      <c r="KIU17" s="687"/>
      <c r="KIV17" s="687"/>
      <c r="KIW17" s="687"/>
      <c r="KIX17" s="687"/>
      <c r="KIY17" s="687"/>
      <c r="KIZ17" s="687"/>
      <c r="KJA17" s="687"/>
      <c r="KJB17" s="687"/>
      <c r="KJC17" s="687"/>
      <c r="KJD17" s="687"/>
      <c r="KJE17" s="687"/>
      <c r="KJF17" s="687"/>
      <c r="KJG17" s="687"/>
      <c r="KJH17" s="687"/>
      <c r="KJI17" s="687"/>
      <c r="KJJ17" s="687"/>
      <c r="KJK17" s="687"/>
      <c r="KJL17" s="687"/>
      <c r="KJM17" s="687"/>
      <c r="KJN17" s="687"/>
      <c r="KJO17" s="687"/>
      <c r="KJP17" s="687"/>
      <c r="KJQ17" s="687"/>
      <c r="KJR17" s="687"/>
      <c r="KJS17" s="687"/>
      <c r="KJT17" s="687"/>
      <c r="KJU17" s="687"/>
      <c r="KJV17" s="687"/>
      <c r="KJW17" s="687"/>
      <c r="KJX17" s="687"/>
      <c r="KJY17" s="687"/>
      <c r="KJZ17" s="687"/>
      <c r="KKA17" s="687"/>
      <c r="KKB17" s="687"/>
      <c r="KKC17" s="687"/>
      <c r="KKD17" s="687"/>
      <c r="KKE17" s="687"/>
      <c r="KKF17" s="687"/>
      <c r="KKG17" s="687"/>
      <c r="KKH17" s="687"/>
      <c r="KKI17" s="687"/>
      <c r="KKJ17" s="687"/>
      <c r="KKK17" s="687"/>
      <c r="KKL17" s="687"/>
      <c r="KKM17" s="687"/>
      <c r="KKN17" s="687"/>
      <c r="KKO17" s="687"/>
      <c r="KKP17" s="687"/>
      <c r="KKQ17" s="687"/>
      <c r="KKR17" s="687"/>
      <c r="KKS17" s="687"/>
      <c r="KKT17" s="687"/>
      <c r="KKU17" s="687"/>
      <c r="KKV17" s="687"/>
      <c r="KKW17" s="687"/>
      <c r="KKX17" s="687"/>
      <c r="KKY17" s="687"/>
      <c r="KKZ17" s="687"/>
      <c r="KLA17" s="687"/>
      <c r="KLB17" s="687"/>
      <c r="KLC17" s="687"/>
      <c r="KLD17" s="687"/>
      <c r="KLE17" s="687"/>
      <c r="KLF17" s="687"/>
      <c r="KLG17" s="687"/>
      <c r="KLH17" s="687"/>
      <c r="KLI17" s="687"/>
      <c r="KLJ17" s="687"/>
      <c r="KLK17" s="687"/>
      <c r="KLL17" s="687"/>
      <c r="KLM17" s="687"/>
      <c r="KLN17" s="687"/>
      <c r="KLO17" s="687"/>
      <c r="KLP17" s="687"/>
      <c r="KLQ17" s="687"/>
      <c r="KLR17" s="687"/>
      <c r="KLS17" s="687"/>
      <c r="KLT17" s="687"/>
      <c r="KLU17" s="687"/>
      <c r="KLV17" s="687"/>
      <c r="KLW17" s="687"/>
      <c r="KLX17" s="687"/>
      <c r="KLY17" s="687"/>
      <c r="KLZ17" s="687"/>
      <c r="KMA17" s="687"/>
      <c r="KMB17" s="687"/>
      <c r="KMC17" s="687"/>
      <c r="KMD17" s="687"/>
      <c r="KME17" s="687"/>
      <c r="KMF17" s="687"/>
      <c r="KMG17" s="687"/>
      <c r="KMH17" s="687"/>
      <c r="KMI17" s="687"/>
      <c r="KMJ17" s="687"/>
      <c r="KMK17" s="687"/>
      <c r="KML17" s="687"/>
      <c r="KMM17" s="687"/>
      <c r="KMN17" s="687"/>
      <c r="KMO17" s="687"/>
      <c r="KMP17" s="687"/>
      <c r="KMQ17" s="687"/>
      <c r="KMR17" s="687"/>
      <c r="KMS17" s="687"/>
      <c r="KMT17" s="687"/>
      <c r="KMU17" s="687"/>
      <c r="KMV17" s="687"/>
      <c r="KMW17" s="687"/>
      <c r="KMX17" s="687"/>
      <c r="KMY17" s="687"/>
      <c r="KMZ17" s="687"/>
      <c r="KNA17" s="687"/>
      <c r="KNB17" s="687"/>
      <c r="KNC17" s="687"/>
      <c r="KND17" s="687"/>
      <c r="KNE17" s="687"/>
      <c r="KNF17" s="687"/>
      <c r="KNG17" s="687"/>
      <c r="KNH17" s="687"/>
      <c r="KNI17" s="687"/>
      <c r="KNJ17" s="687"/>
      <c r="KNK17" s="687"/>
      <c r="KNL17" s="687"/>
      <c r="KNM17" s="687"/>
      <c r="KNN17" s="687"/>
      <c r="KNO17" s="687"/>
      <c r="KNP17" s="687"/>
      <c r="KNQ17" s="687"/>
      <c r="KNR17" s="687"/>
      <c r="KNS17" s="687"/>
      <c r="KNT17" s="687"/>
      <c r="KNU17" s="687"/>
      <c r="KNV17" s="687"/>
      <c r="KNW17" s="687"/>
      <c r="KNX17" s="687"/>
      <c r="KNY17" s="687"/>
      <c r="KNZ17" s="687"/>
      <c r="KOA17" s="687"/>
      <c r="KOB17" s="687"/>
      <c r="KOC17" s="687"/>
      <c r="KOD17" s="687"/>
      <c r="KOE17" s="687"/>
      <c r="KOF17" s="687"/>
      <c r="KOG17" s="687"/>
      <c r="KOH17" s="687"/>
      <c r="KOI17" s="687"/>
      <c r="KOJ17" s="687"/>
      <c r="KOK17" s="687"/>
      <c r="KOL17" s="687"/>
      <c r="KOM17" s="687"/>
      <c r="KON17" s="687"/>
      <c r="KOO17" s="687"/>
      <c r="KOP17" s="687"/>
      <c r="KOQ17" s="687"/>
      <c r="KOR17" s="687"/>
      <c r="KOS17" s="687"/>
      <c r="KOT17" s="687"/>
      <c r="KOU17" s="687"/>
      <c r="KOV17" s="687"/>
      <c r="KOW17" s="687"/>
      <c r="KOX17" s="687"/>
      <c r="KOY17" s="687"/>
      <c r="KOZ17" s="687"/>
      <c r="KPA17" s="687"/>
      <c r="KPB17" s="687"/>
      <c r="KPC17" s="687"/>
      <c r="KPD17" s="687"/>
      <c r="KPE17" s="687"/>
      <c r="KPF17" s="687"/>
      <c r="KPG17" s="687"/>
      <c r="KPH17" s="687"/>
      <c r="KPI17" s="687"/>
      <c r="KPJ17" s="687"/>
      <c r="KPK17" s="687"/>
      <c r="KPL17" s="687"/>
      <c r="KPM17" s="687"/>
      <c r="KPN17" s="687"/>
      <c r="KPO17" s="687"/>
      <c r="KPP17" s="687"/>
      <c r="KPQ17" s="687"/>
      <c r="KPR17" s="687"/>
      <c r="KPS17" s="687"/>
      <c r="KPT17" s="687"/>
      <c r="KPU17" s="687"/>
      <c r="KPV17" s="687"/>
      <c r="KPW17" s="687"/>
      <c r="KPX17" s="687"/>
      <c r="KPY17" s="687"/>
      <c r="KPZ17" s="687"/>
      <c r="KQA17" s="687"/>
      <c r="KQB17" s="687"/>
      <c r="KQC17" s="687"/>
      <c r="KQD17" s="687"/>
      <c r="KQE17" s="687"/>
      <c r="KQF17" s="687"/>
      <c r="KQG17" s="687"/>
      <c r="KQH17" s="687"/>
      <c r="KQI17" s="687"/>
      <c r="KQJ17" s="687"/>
      <c r="KQK17" s="687"/>
      <c r="KQL17" s="687"/>
      <c r="KQM17" s="687"/>
      <c r="KQN17" s="687"/>
      <c r="KQO17" s="687"/>
      <c r="KQP17" s="687"/>
      <c r="KQQ17" s="687"/>
      <c r="KQR17" s="687"/>
      <c r="KQS17" s="687"/>
      <c r="KQT17" s="687"/>
      <c r="KQU17" s="687"/>
      <c r="KQV17" s="687"/>
      <c r="KQW17" s="687"/>
      <c r="KQX17" s="687"/>
      <c r="KQY17" s="687"/>
      <c r="KQZ17" s="687"/>
      <c r="KRA17" s="687"/>
      <c r="KRB17" s="687"/>
      <c r="KRC17" s="687"/>
      <c r="KRD17" s="687"/>
      <c r="KRE17" s="687"/>
      <c r="KRF17" s="687"/>
      <c r="KRG17" s="687"/>
      <c r="KRH17" s="687"/>
      <c r="KRI17" s="687"/>
      <c r="KRJ17" s="687"/>
      <c r="KRK17" s="687"/>
      <c r="KRL17" s="687"/>
      <c r="KRM17" s="687"/>
      <c r="KRN17" s="687"/>
      <c r="KRO17" s="687"/>
      <c r="KRP17" s="687"/>
      <c r="KRQ17" s="687"/>
      <c r="KRR17" s="687"/>
      <c r="KRS17" s="687"/>
      <c r="KRT17" s="687"/>
      <c r="KRU17" s="687"/>
      <c r="KRV17" s="687"/>
      <c r="KRW17" s="687"/>
      <c r="KRX17" s="687"/>
      <c r="KRY17" s="687"/>
      <c r="KRZ17" s="687"/>
      <c r="KSA17" s="687"/>
      <c r="KSB17" s="687"/>
      <c r="KSC17" s="687"/>
      <c r="KSD17" s="687"/>
      <c r="KSE17" s="687"/>
      <c r="KSF17" s="687"/>
      <c r="KSG17" s="687"/>
      <c r="KSH17" s="687"/>
      <c r="KSI17" s="687"/>
      <c r="KSJ17" s="687"/>
      <c r="KSK17" s="687"/>
      <c r="KSL17" s="687"/>
      <c r="KSM17" s="687"/>
      <c r="KSN17" s="687"/>
      <c r="KSO17" s="687"/>
      <c r="KSP17" s="687"/>
      <c r="KSQ17" s="687"/>
      <c r="KSR17" s="687"/>
      <c r="KSS17" s="687"/>
      <c r="KST17" s="687"/>
      <c r="KSU17" s="687"/>
      <c r="KSV17" s="687"/>
      <c r="KSW17" s="687"/>
      <c r="KSX17" s="687"/>
      <c r="KSY17" s="687"/>
      <c r="KSZ17" s="687"/>
      <c r="KTA17" s="687"/>
      <c r="KTB17" s="687"/>
      <c r="KTC17" s="687"/>
      <c r="KTD17" s="687"/>
      <c r="KTE17" s="687"/>
      <c r="KTF17" s="687"/>
      <c r="KTG17" s="687"/>
      <c r="KTH17" s="687"/>
      <c r="KTI17" s="687"/>
      <c r="KTJ17" s="687"/>
      <c r="KTK17" s="687"/>
      <c r="KTL17" s="687"/>
      <c r="KTM17" s="687"/>
      <c r="KTN17" s="687"/>
      <c r="KTO17" s="687"/>
      <c r="KTP17" s="687"/>
      <c r="KTQ17" s="687"/>
      <c r="KTR17" s="687"/>
      <c r="KTS17" s="687"/>
      <c r="KTT17" s="687"/>
      <c r="KTU17" s="687"/>
      <c r="KTV17" s="687"/>
      <c r="KTW17" s="687"/>
      <c r="KTX17" s="687"/>
      <c r="KTY17" s="687"/>
      <c r="KTZ17" s="687"/>
      <c r="KUA17" s="687"/>
      <c r="KUB17" s="687"/>
      <c r="KUC17" s="687"/>
      <c r="KUD17" s="687"/>
      <c r="KUE17" s="687"/>
      <c r="KUF17" s="687"/>
      <c r="KUG17" s="687"/>
      <c r="KUH17" s="687"/>
      <c r="KUI17" s="687"/>
      <c r="KUJ17" s="687"/>
      <c r="KUK17" s="687"/>
      <c r="KUL17" s="687"/>
      <c r="KUM17" s="687"/>
      <c r="KUN17" s="687"/>
      <c r="KUO17" s="687"/>
      <c r="KUP17" s="687"/>
      <c r="KUQ17" s="687"/>
      <c r="KUR17" s="687"/>
      <c r="KUS17" s="687"/>
      <c r="KUT17" s="687"/>
      <c r="KUU17" s="687"/>
      <c r="KUV17" s="687"/>
      <c r="KUW17" s="687"/>
      <c r="KUX17" s="687"/>
      <c r="KUY17" s="687"/>
      <c r="KUZ17" s="687"/>
      <c r="KVA17" s="687"/>
      <c r="KVB17" s="687"/>
      <c r="KVC17" s="687"/>
      <c r="KVD17" s="687"/>
      <c r="KVE17" s="687"/>
      <c r="KVF17" s="687"/>
      <c r="KVG17" s="687"/>
      <c r="KVH17" s="687"/>
      <c r="KVI17" s="687"/>
      <c r="KVJ17" s="687"/>
      <c r="KVK17" s="687"/>
      <c r="KVL17" s="687"/>
      <c r="KVM17" s="687"/>
      <c r="KVN17" s="687"/>
      <c r="KVO17" s="687"/>
      <c r="KVP17" s="687"/>
      <c r="KVQ17" s="687"/>
      <c r="KVR17" s="687"/>
      <c r="KVS17" s="687"/>
      <c r="KVT17" s="687"/>
      <c r="KVU17" s="687"/>
      <c r="KVV17" s="687"/>
      <c r="KVW17" s="687"/>
      <c r="KVX17" s="687"/>
      <c r="KVY17" s="687"/>
      <c r="KVZ17" s="687"/>
      <c r="KWA17" s="687"/>
      <c r="KWB17" s="687"/>
      <c r="KWC17" s="687"/>
      <c r="KWD17" s="687"/>
      <c r="KWE17" s="687"/>
      <c r="KWF17" s="687"/>
      <c r="KWG17" s="687"/>
      <c r="KWH17" s="687"/>
      <c r="KWI17" s="687"/>
      <c r="KWJ17" s="687"/>
      <c r="KWK17" s="687"/>
      <c r="KWL17" s="687"/>
      <c r="KWM17" s="687"/>
      <c r="KWN17" s="687"/>
      <c r="KWO17" s="687"/>
      <c r="KWP17" s="687"/>
      <c r="KWQ17" s="687"/>
      <c r="KWR17" s="687"/>
      <c r="KWS17" s="687"/>
      <c r="KWT17" s="687"/>
      <c r="KWU17" s="687"/>
      <c r="KWV17" s="687"/>
      <c r="KWW17" s="687"/>
      <c r="KWX17" s="687"/>
      <c r="KWY17" s="687"/>
      <c r="KWZ17" s="687"/>
      <c r="KXA17" s="687"/>
      <c r="KXB17" s="687"/>
      <c r="KXC17" s="687"/>
      <c r="KXD17" s="687"/>
      <c r="KXE17" s="687"/>
      <c r="KXF17" s="687"/>
      <c r="KXG17" s="687"/>
      <c r="KXH17" s="687"/>
      <c r="KXI17" s="687"/>
      <c r="KXJ17" s="687"/>
      <c r="KXK17" s="687"/>
      <c r="KXL17" s="687"/>
      <c r="KXM17" s="687"/>
      <c r="KXN17" s="687"/>
      <c r="KXO17" s="687"/>
      <c r="KXP17" s="687"/>
      <c r="KXQ17" s="687"/>
      <c r="KXR17" s="687"/>
      <c r="KXS17" s="687"/>
      <c r="KXT17" s="687"/>
      <c r="KXU17" s="687"/>
      <c r="KXV17" s="687"/>
      <c r="KXW17" s="687"/>
      <c r="KXX17" s="687"/>
      <c r="KXY17" s="687"/>
      <c r="KXZ17" s="687"/>
      <c r="KYA17" s="687"/>
      <c r="KYB17" s="687"/>
      <c r="KYC17" s="687"/>
      <c r="KYD17" s="687"/>
      <c r="KYE17" s="687"/>
      <c r="KYF17" s="687"/>
      <c r="KYG17" s="687"/>
      <c r="KYH17" s="687"/>
      <c r="KYI17" s="687"/>
      <c r="KYJ17" s="687"/>
      <c r="KYK17" s="687"/>
      <c r="KYL17" s="687"/>
      <c r="KYM17" s="687"/>
      <c r="KYN17" s="687"/>
      <c r="KYO17" s="687"/>
      <c r="KYP17" s="687"/>
      <c r="KYQ17" s="687"/>
      <c r="KYR17" s="687"/>
      <c r="KYS17" s="687"/>
      <c r="KYT17" s="687"/>
      <c r="KYU17" s="687"/>
      <c r="KYV17" s="687"/>
      <c r="KYW17" s="687"/>
      <c r="KYX17" s="687"/>
      <c r="KYY17" s="687"/>
      <c r="KYZ17" s="687"/>
      <c r="KZA17" s="687"/>
      <c r="KZB17" s="687"/>
      <c r="KZC17" s="687"/>
      <c r="KZD17" s="687"/>
      <c r="KZE17" s="687"/>
      <c r="KZF17" s="687"/>
      <c r="KZG17" s="687"/>
      <c r="KZH17" s="687"/>
      <c r="KZI17" s="687"/>
      <c r="KZJ17" s="687"/>
      <c r="KZK17" s="687"/>
      <c r="KZL17" s="687"/>
      <c r="KZM17" s="687"/>
      <c r="KZN17" s="687"/>
      <c r="KZO17" s="687"/>
      <c r="KZP17" s="687"/>
      <c r="KZQ17" s="687"/>
      <c r="KZR17" s="687"/>
      <c r="KZS17" s="687"/>
      <c r="KZT17" s="687"/>
      <c r="KZU17" s="687"/>
      <c r="KZV17" s="687"/>
      <c r="KZW17" s="687"/>
      <c r="KZX17" s="687"/>
      <c r="KZY17" s="687"/>
      <c r="KZZ17" s="687"/>
      <c r="LAA17" s="687"/>
      <c r="LAB17" s="687"/>
      <c r="LAC17" s="687"/>
      <c r="LAD17" s="687"/>
      <c r="LAE17" s="687"/>
      <c r="LAF17" s="687"/>
      <c r="LAG17" s="687"/>
      <c r="LAH17" s="687"/>
      <c r="LAI17" s="687"/>
      <c r="LAJ17" s="687"/>
      <c r="LAK17" s="687"/>
      <c r="LAL17" s="687"/>
      <c r="LAM17" s="687"/>
      <c r="LAN17" s="687"/>
      <c r="LAO17" s="687"/>
      <c r="LAP17" s="687"/>
      <c r="LAQ17" s="687"/>
      <c r="LAR17" s="687"/>
      <c r="LAS17" s="687"/>
      <c r="LAT17" s="687"/>
      <c r="LAU17" s="687"/>
      <c r="LAV17" s="687"/>
      <c r="LAW17" s="687"/>
      <c r="LAX17" s="687"/>
      <c r="LAY17" s="687"/>
      <c r="LAZ17" s="687"/>
      <c r="LBA17" s="687"/>
      <c r="LBB17" s="687"/>
      <c r="LBC17" s="687"/>
      <c r="LBD17" s="687"/>
      <c r="LBE17" s="687"/>
      <c r="LBF17" s="687"/>
      <c r="LBG17" s="687"/>
      <c r="LBH17" s="687"/>
      <c r="LBI17" s="687"/>
      <c r="LBJ17" s="687"/>
      <c r="LBK17" s="687"/>
      <c r="LBL17" s="687"/>
      <c r="LBM17" s="687"/>
      <c r="LBN17" s="687"/>
      <c r="LBO17" s="687"/>
      <c r="LBP17" s="687"/>
      <c r="LBQ17" s="687"/>
      <c r="LBR17" s="687"/>
      <c r="LBS17" s="687"/>
      <c r="LBT17" s="687"/>
      <c r="LBU17" s="687"/>
      <c r="LBV17" s="687"/>
      <c r="LBW17" s="687"/>
      <c r="LBX17" s="687"/>
      <c r="LBY17" s="687"/>
      <c r="LBZ17" s="687"/>
      <c r="LCA17" s="687"/>
      <c r="LCB17" s="687"/>
      <c r="LCC17" s="687"/>
      <c r="LCD17" s="687"/>
      <c r="LCE17" s="687"/>
      <c r="LCF17" s="687"/>
      <c r="LCG17" s="687"/>
      <c r="LCH17" s="687"/>
      <c r="LCI17" s="687"/>
      <c r="LCJ17" s="687"/>
      <c r="LCK17" s="687"/>
      <c r="LCL17" s="687"/>
      <c r="LCM17" s="687"/>
      <c r="LCN17" s="687"/>
      <c r="LCO17" s="687"/>
      <c r="LCP17" s="687"/>
      <c r="LCQ17" s="687"/>
      <c r="LCR17" s="687"/>
      <c r="LCS17" s="687"/>
      <c r="LCT17" s="687"/>
      <c r="LCU17" s="687"/>
      <c r="LCV17" s="687"/>
      <c r="LCW17" s="687"/>
      <c r="LCX17" s="687"/>
      <c r="LCY17" s="687"/>
      <c r="LCZ17" s="687"/>
      <c r="LDA17" s="687"/>
      <c r="LDB17" s="687"/>
      <c r="LDC17" s="687"/>
      <c r="LDD17" s="687"/>
      <c r="LDE17" s="687"/>
      <c r="LDF17" s="687"/>
      <c r="LDG17" s="687"/>
      <c r="LDH17" s="687"/>
      <c r="LDI17" s="687"/>
      <c r="LDJ17" s="687"/>
      <c r="LDK17" s="687"/>
      <c r="LDL17" s="687"/>
      <c r="LDM17" s="687"/>
      <c r="LDN17" s="687"/>
      <c r="LDO17" s="687"/>
      <c r="LDP17" s="687"/>
      <c r="LDQ17" s="687"/>
      <c r="LDR17" s="687"/>
      <c r="LDS17" s="687"/>
      <c r="LDT17" s="687"/>
      <c r="LDU17" s="687"/>
      <c r="LDV17" s="687"/>
      <c r="LDW17" s="687"/>
      <c r="LDX17" s="687"/>
      <c r="LDY17" s="687"/>
      <c r="LDZ17" s="687"/>
      <c r="LEA17" s="687"/>
      <c r="LEB17" s="687"/>
      <c r="LEC17" s="687"/>
      <c r="LED17" s="687"/>
      <c r="LEE17" s="687"/>
      <c r="LEF17" s="687"/>
      <c r="LEG17" s="687"/>
      <c r="LEH17" s="687"/>
      <c r="LEI17" s="687"/>
      <c r="LEJ17" s="687"/>
      <c r="LEK17" s="687"/>
      <c r="LEL17" s="687"/>
      <c r="LEM17" s="687"/>
      <c r="LEN17" s="687"/>
      <c r="LEO17" s="687"/>
      <c r="LEP17" s="687"/>
      <c r="LEQ17" s="687"/>
      <c r="LER17" s="687"/>
      <c r="LES17" s="687"/>
      <c r="LET17" s="687"/>
      <c r="LEU17" s="687"/>
      <c r="LEV17" s="687"/>
      <c r="LEW17" s="687"/>
      <c r="LEX17" s="687"/>
      <c r="LEY17" s="687"/>
      <c r="LEZ17" s="687"/>
      <c r="LFA17" s="687"/>
      <c r="LFB17" s="687"/>
      <c r="LFC17" s="687"/>
      <c r="LFD17" s="687"/>
      <c r="LFE17" s="687"/>
      <c r="LFF17" s="687"/>
      <c r="LFG17" s="687"/>
      <c r="LFH17" s="687"/>
      <c r="LFI17" s="687"/>
      <c r="LFJ17" s="687"/>
      <c r="LFK17" s="687"/>
      <c r="LFL17" s="687"/>
      <c r="LFM17" s="687"/>
      <c r="LFN17" s="687"/>
      <c r="LFO17" s="687"/>
      <c r="LFP17" s="687"/>
      <c r="LFQ17" s="687"/>
      <c r="LFR17" s="687"/>
      <c r="LFS17" s="687"/>
      <c r="LFT17" s="687"/>
      <c r="LFU17" s="687"/>
      <c r="LFV17" s="687"/>
      <c r="LFW17" s="687"/>
      <c r="LFX17" s="687"/>
      <c r="LFY17" s="687"/>
      <c r="LFZ17" s="687"/>
      <c r="LGA17" s="687"/>
      <c r="LGB17" s="687"/>
      <c r="LGC17" s="687"/>
      <c r="LGD17" s="687"/>
      <c r="LGE17" s="687"/>
      <c r="LGF17" s="687"/>
      <c r="LGG17" s="687"/>
      <c r="LGH17" s="687"/>
      <c r="LGI17" s="687"/>
      <c r="LGJ17" s="687"/>
      <c r="LGK17" s="687"/>
      <c r="LGL17" s="687"/>
      <c r="LGM17" s="687"/>
      <c r="LGN17" s="687"/>
      <c r="LGO17" s="687"/>
      <c r="LGP17" s="687"/>
      <c r="LGQ17" s="687"/>
      <c r="LGR17" s="687"/>
      <c r="LGS17" s="687"/>
      <c r="LGT17" s="687"/>
      <c r="LGU17" s="687"/>
      <c r="LGV17" s="687"/>
      <c r="LGW17" s="687"/>
      <c r="LGX17" s="687"/>
      <c r="LGY17" s="687"/>
      <c r="LGZ17" s="687"/>
      <c r="LHA17" s="687"/>
      <c r="LHB17" s="687"/>
      <c r="LHC17" s="687"/>
      <c r="LHD17" s="687"/>
      <c r="LHE17" s="687"/>
      <c r="LHF17" s="687"/>
      <c r="LHG17" s="687"/>
      <c r="LHH17" s="687"/>
      <c r="LHI17" s="687"/>
      <c r="LHJ17" s="687"/>
      <c r="LHK17" s="687"/>
      <c r="LHL17" s="687"/>
      <c r="LHM17" s="687"/>
      <c r="LHN17" s="687"/>
      <c r="LHO17" s="687"/>
      <c r="LHP17" s="687"/>
      <c r="LHQ17" s="687"/>
      <c r="LHR17" s="687"/>
      <c r="LHS17" s="687"/>
      <c r="LHT17" s="687"/>
      <c r="LHU17" s="687"/>
      <c r="LHV17" s="687"/>
      <c r="LHW17" s="687"/>
      <c r="LHX17" s="687"/>
      <c r="LHY17" s="687"/>
      <c r="LHZ17" s="687"/>
      <c r="LIA17" s="687"/>
      <c r="LIB17" s="687"/>
      <c r="LIC17" s="687"/>
      <c r="LID17" s="687"/>
      <c r="LIE17" s="687"/>
      <c r="LIF17" s="687"/>
      <c r="LIG17" s="687"/>
      <c r="LIH17" s="687"/>
      <c r="LII17" s="687"/>
      <c r="LIJ17" s="687"/>
      <c r="LIK17" s="687"/>
      <c r="LIL17" s="687"/>
      <c r="LIM17" s="687"/>
      <c r="LIN17" s="687"/>
      <c r="LIO17" s="687"/>
      <c r="LIP17" s="687"/>
      <c r="LIQ17" s="687"/>
      <c r="LIR17" s="687"/>
      <c r="LIS17" s="687"/>
      <c r="LIT17" s="687"/>
      <c r="LIU17" s="687"/>
      <c r="LIV17" s="687"/>
      <c r="LIW17" s="687"/>
      <c r="LIX17" s="687"/>
      <c r="LIY17" s="687"/>
      <c r="LIZ17" s="687"/>
      <c r="LJA17" s="687"/>
      <c r="LJB17" s="687"/>
      <c r="LJC17" s="687"/>
      <c r="LJD17" s="687"/>
      <c r="LJE17" s="687"/>
      <c r="LJF17" s="687"/>
      <c r="LJG17" s="687"/>
      <c r="LJH17" s="687"/>
      <c r="LJI17" s="687"/>
      <c r="LJJ17" s="687"/>
      <c r="LJK17" s="687"/>
      <c r="LJL17" s="687"/>
      <c r="LJM17" s="687"/>
      <c r="LJN17" s="687"/>
      <c r="LJO17" s="687"/>
      <c r="LJP17" s="687"/>
      <c r="LJQ17" s="687"/>
      <c r="LJR17" s="687"/>
      <c r="LJS17" s="687"/>
      <c r="LJT17" s="687"/>
      <c r="LJU17" s="687"/>
      <c r="LJV17" s="687"/>
      <c r="LJW17" s="687"/>
      <c r="LJX17" s="687"/>
      <c r="LJY17" s="687"/>
      <c r="LJZ17" s="687"/>
      <c r="LKA17" s="687"/>
      <c r="LKB17" s="687"/>
      <c r="LKC17" s="687"/>
      <c r="LKD17" s="687"/>
      <c r="LKE17" s="687"/>
      <c r="LKF17" s="687"/>
      <c r="LKG17" s="687"/>
      <c r="LKH17" s="687"/>
      <c r="LKI17" s="687"/>
      <c r="LKJ17" s="687"/>
      <c r="LKK17" s="687"/>
      <c r="LKL17" s="687"/>
      <c r="LKM17" s="687"/>
      <c r="LKN17" s="687"/>
      <c r="LKO17" s="687"/>
      <c r="LKP17" s="687"/>
      <c r="LKQ17" s="687"/>
      <c r="LKR17" s="687"/>
      <c r="LKS17" s="687"/>
      <c r="LKT17" s="687"/>
      <c r="LKU17" s="687"/>
      <c r="LKV17" s="687"/>
      <c r="LKW17" s="687"/>
      <c r="LKX17" s="687"/>
      <c r="LKY17" s="687"/>
      <c r="LKZ17" s="687"/>
      <c r="LLA17" s="687"/>
      <c r="LLB17" s="687"/>
      <c r="LLC17" s="687"/>
      <c r="LLD17" s="687"/>
      <c r="LLE17" s="687"/>
      <c r="LLF17" s="687"/>
      <c r="LLG17" s="687"/>
      <c r="LLH17" s="687"/>
      <c r="LLI17" s="687"/>
      <c r="LLJ17" s="687"/>
      <c r="LLK17" s="687"/>
      <c r="LLL17" s="687"/>
      <c r="LLM17" s="687"/>
      <c r="LLN17" s="687"/>
      <c r="LLO17" s="687"/>
      <c r="LLP17" s="687"/>
      <c r="LLQ17" s="687"/>
      <c r="LLR17" s="687"/>
      <c r="LLS17" s="687"/>
      <c r="LLT17" s="687"/>
      <c r="LLU17" s="687"/>
      <c r="LLV17" s="687"/>
      <c r="LLW17" s="687"/>
      <c r="LLX17" s="687"/>
      <c r="LLY17" s="687"/>
      <c r="LLZ17" s="687"/>
      <c r="LMA17" s="687"/>
      <c r="LMB17" s="687"/>
      <c r="LMC17" s="687"/>
      <c r="LMD17" s="687"/>
      <c r="LME17" s="687"/>
      <c r="LMF17" s="687"/>
      <c r="LMG17" s="687"/>
      <c r="LMH17" s="687"/>
      <c r="LMI17" s="687"/>
      <c r="LMJ17" s="687"/>
      <c r="LMK17" s="687"/>
      <c r="LML17" s="687"/>
      <c r="LMM17" s="687"/>
      <c r="LMN17" s="687"/>
      <c r="LMO17" s="687"/>
      <c r="LMP17" s="687"/>
      <c r="LMQ17" s="687"/>
      <c r="LMR17" s="687"/>
      <c r="LMS17" s="687"/>
      <c r="LMT17" s="687"/>
      <c r="LMU17" s="687"/>
      <c r="LMV17" s="687"/>
      <c r="LMW17" s="687"/>
      <c r="LMX17" s="687"/>
      <c r="LMY17" s="687"/>
      <c r="LMZ17" s="687"/>
      <c r="LNA17" s="687"/>
      <c r="LNB17" s="687"/>
      <c r="LNC17" s="687"/>
      <c r="LND17" s="687"/>
      <c r="LNE17" s="687"/>
      <c r="LNF17" s="687"/>
      <c r="LNG17" s="687"/>
      <c r="LNH17" s="687"/>
      <c r="LNI17" s="687"/>
      <c r="LNJ17" s="687"/>
      <c r="LNK17" s="687"/>
      <c r="LNL17" s="687"/>
      <c r="LNM17" s="687"/>
      <c r="LNN17" s="687"/>
      <c r="LNO17" s="687"/>
      <c r="LNP17" s="687"/>
      <c r="LNQ17" s="687"/>
      <c r="LNR17" s="687"/>
      <c r="LNS17" s="687"/>
      <c r="LNT17" s="687"/>
      <c r="LNU17" s="687"/>
      <c r="LNV17" s="687"/>
      <c r="LNW17" s="687"/>
      <c r="LNX17" s="687"/>
      <c r="LNY17" s="687"/>
      <c r="LNZ17" s="687"/>
      <c r="LOA17" s="687"/>
      <c r="LOB17" s="687"/>
      <c r="LOC17" s="687"/>
      <c r="LOD17" s="687"/>
      <c r="LOE17" s="687"/>
      <c r="LOF17" s="687"/>
      <c r="LOG17" s="687"/>
      <c r="LOH17" s="687"/>
      <c r="LOI17" s="687"/>
      <c r="LOJ17" s="687"/>
      <c r="LOK17" s="687"/>
      <c r="LOL17" s="687"/>
      <c r="LOM17" s="687"/>
      <c r="LON17" s="687"/>
      <c r="LOO17" s="687"/>
      <c r="LOP17" s="687"/>
      <c r="LOQ17" s="687"/>
      <c r="LOR17" s="687"/>
      <c r="LOS17" s="687"/>
      <c r="LOT17" s="687"/>
      <c r="LOU17" s="687"/>
      <c r="LOV17" s="687"/>
      <c r="LOW17" s="687"/>
      <c r="LOX17" s="687"/>
      <c r="LOY17" s="687"/>
      <c r="LOZ17" s="687"/>
      <c r="LPA17" s="687"/>
      <c r="LPB17" s="687"/>
      <c r="LPC17" s="687"/>
      <c r="LPD17" s="687"/>
      <c r="LPE17" s="687"/>
      <c r="LPF17" s="687"/>
      <c r="LPG17" s="687"/>
      <c r="LPH17" s="687"/>
      <c r="LPI17" s="687"/>
      <c r="LPJ17" s="687"/>
      <c r="LPK17" s="687"/>
      <c r="LPL17" s="687"/>
      <c r="LPM17" s="687"/>
      <c r="LPN17" s="687"/>
      <c r="LPO17" s="687"/>
      <c r="LPP17" s="687"/>
      <c r="LPQ17" s="687"/>
      <c r="LPR17" s="687"/>
      <c r="LPS17" s="687"/>
      <c r="LPT17" s="687"/>
      <c r="LPU17" s="687"/>
      <c r="LPV17" s="687"/>
      <c r="LPW17" s="687"/>
      <c r="LPX17" s="687"/>
      <c r="LPY17" s="687"/>
      <c r="LPZ17" s="687"/>
      <c r="LQA17" s="687"/>
      <c r="LQB17" s="687"/>
      <c r="LQC17" s="687"/>
      <c r="LQD17" s="687"/>
      <c r="LQE17" s="687"/>
      <c r="LQF17" s="687"/>
      <c r="LQG17" s="687"/>
      <c r="LQH17" s="687"/>
      <c r="LQI17" s="687"/>
      <c r="LQJ17" s="687"/>
      <c r="LQK17" s="687"/>
      <c r="LQL17" s="687"/>
      <c r="LQM17" s="687"/>
      <c r="LQN17" s="687"/>
      <c r="LQO17" s="687"/>
      <c r="LQP17" s="687"/>
      <c r="LQQ17" s="687"/>
      <c r="LQR17" s="687"/>
      <c r="LQS17" s="687"/>
      <c r="LQT17" s="687"/>
      <c r="LQU17" s="687"/>
      <c r="LQV17" s="687"/>
      <c r="LQW17" s="687"/>
      <c r="LQX17" s="687"/>
      <c r="LQY17" s="687"/>
      <c r="LQZ17" s="687"/>
      <c r="LRA17" s="687"/>
      <c r="LRB17" s="687"/>
      <c r="LRC17" s="687"/>
      <c r="LRD17" s="687"/>
      <c r="LRE17" s="687"/>
      <c r="LRF17" s="687"/>
      <c r="LRG17" s="687"/>
      <c r="LRH17" s="687"/>
      <c r="LRI17" s="687"/>
      <c r="LRJ17" s="687"/>
      <c r="LRK17" s="687"/>
      <c r="LRL17" s="687"/>
      <c r="LRM17" s="687"/>
      <c r="LRN17" s="687"/>
      <c r="LRO17" s="687"/>
      <c r="LRP17" s="687"/>
      <c r="LRQ17" s="687"/>
      <c r="LRR17" s="687"/>
      <c r="LRS17" s="687"/>
      <c r="LRT17" s="687"/>
      <c r="LRU17" s="687"/>
      <c r="LRV17" s="687"/>
      <c r="LRW17" s="687"/>
      <c r="LRX17" s="687"/>
      <c r="LRY17" s="687"/>
      <c r="LRZ17" s="687"/>
      <c r="LSA17" s="687"/>
      <c r="LSB17" s="687"/>
      <c r="LSC17" s="687"/>
      <c r="LSD17" s="687"/>
      <c r="LSE17" s="687"/>
      <c r="LSF17" s="687"/>
      <c r="LSG17" s="687"/>
      <c r="LSH17" s="687"/>
      <c r="LSI17" s="687"/>
      <c r="LSJ17" s="687"/>
      <c r="LSK17" s="687"/>
      <c r="LSL17" s="687"/>
      <c r="LSM17" s="687"/>
      <c r="LSN17" s="687"/>
      <c r="LSO17" s="687"/>
      <c r="LSP17" s="687"/>
      <c r="LSQ17" s="687"/>
      <c r="LSR17" s="687"/>
      <c r="LSS17" s="687"/>
      <c r="LST17" s="687"/>
      <c r="LSU17" s="687"/>
      <c r="LSV17" s="687"/>
      <c r="LSW17" s="687"/>
      <c r="LSX17" s="687"/>
      <c r="LSY17" s="687"/>
      <c r="LSZ17" s="687"/>
      <c r="LTA17" s="687"/>
      <c r="LTB17" s="687"/>
      <c r="LTC17" s="687"/>
      <c r="LTD17" s="687"/>
      <c r="LTE17" s="687"/>
      <c r="LTF17" s="687"/>
      <c r="LTG17" s="687"/>
      <c r="LTH17" s="687"/>
      <c r="LTI17" s="687"/>
      <c r="LTJ17" s="687"/>
      <c r="LTK17" s="687"/>
      <c r="LTL17" s="687"/>
      <c r="LTM17" s="687"/>
      <c r="LTN17" s="687"/>
      <c r="LTO17" s="687"/>
      <c r="LTP17" s="687"/>
      <c r="LTQ17" s="687"/>
      <c r="LTR17" s="687"/>
      <c r="LTS17" s="687"/>
      <c r="LTT17" s="687"/>
      <c r="LTU17" s="687"/>
      <c r="LTV17" s="687"/>
      <c r="LTW17" s="687"/>
      <c r="LTX17" s="687"/>
      <c r="LTY17" s="687"/>
      <c r="LTZ17" s="687"/>
      <c r="LUA17" s="687"/>
      <c r="LUB17" s="687"/>
      <c r="LUC17" s="687"/>
      <c r="LUD17" s="687"/>
      <c r="LUE17" s="687"/>
      <c r="LUF17" s="687"/>
      <c r="LUG17" s="687"/>
      <c r="LUH17" s="687"/>
      <c r="LUI17" s="687"/>
      <c r="LUJ17" s="687"/>
      <c r="LUK17" s="687"/>
      <c r="LUL17" s="687"/>
      <c r="LUM17" s="687"/>
      <c r="LUN17" s="687"/>
      <c r="LUO17" s="687"/>
      <c r="LUP17" s="687"/>
      <c r="LUQ17" s="687"/>
      <c r="LUR17" s="687"/>
      <c r="LUS17" s="687"/>
      <c r="LUT17" s="687"/>
      <c r="LUU17" s="687"/>
      <c r="LUV17" s="687"/>
      <c r="LUW17" s="687"/>
      <c r="LUX17" s="687"/>
      <c r="LUY17" s="687"/>
      <c r="LUZ17" s="687"/>
      <c r="LVA17" s="687"/>
      <c r="LVB17" s="687"/>
      <c r="LVC17" s="687"/>
      <c r="LVD17" s="687"/>
      <c r="LVE17" s="687"/>
      <c r="LVF17" s="687"/>
      <c r="LVG17" s="687"/>
      <c r="LVH17" s="687"/>
      <c r="LVI17" s="687"/>
      <c r="LVJ17" s="687"/>
      <c r="LVK17" s="687"/>
      <c r="LVL17" s="687"/>
      <c r="LVM17" s="687"/>
      <c r="LVN17" s="687"/>
      <c r="LVO17" s="687"/>
      <c r="LVP17" s="687"/>
      <c r="LVQ17" s="687"/>
      <c r="LVR17" s="687"/>
      <c r="LVS17" s="687"/>
      <c r="LVT17" s="687"/>
      <c r="LVU17" s="687"/>
      <c r="LVV17" s="687"/>
      <c r="LVW17" s="687"/>
      <c r="LVX17" s="687"/>
      <c r="LVY17" s="687"/>
      <c r="LVZ17" s="687"/>
      <c r="LWA17" s="687"/>
      <c r="LWB17" s="687"/>
      <c r="LWC17" s="687"/>
      <c r="LWD17" s="687"/>
      <c r="LWE17" s="687"/>
      <c r="LWF17" s="687"/>
      <c r="LWG17" s="687"/>
      <c r="LWH17" s="687"/>
      <c r="LWI17" s="687"/>
      <c r="LWJ17" s="687"/>
      <c r="LWK17" s="687"/>
      <c r="LWL17" s="687"/>
      <c r="LWM17" s="687"/>
      <c r="LWN17" s="687"/>
      <c r="LWO17" s="687"/>
      <c r="LWP17" s="687"/>
      <c r="LWQ17" s="687"/>
      <c r="LWR17" s="687"/>
      <c r="LWS17" s="687"/>
      <c r="LWT17" s="687"/>
      <c r="LWU17" s="687"/>
      <c r="LWV17" s="687"/>
      <c r="LWW17" s="687"/>
      <c r="LWX17" s="687"/>
      <c r="LWY17" s="687"/>
      <c r="LWZ17" s="687"/>
      <c r="LXA17" s="687"/>
      <c r="LXB17" s="687"/>
      <c r="LXC17" s="687"/>
      <c r="LXD17" s="687"/>
      <c r="LXE17" s="687"/>
      <c r="LXF17" s="687"/>
      <c r="LXG17" s="687"/>
      <c r="LXH17" s="687"/>
      <c r="LXI17" s="687"/>
      <c r="LXJ17" s="687"/>
      <c r="LXK17" s="687"/>
      <c r="LXL17" s="687"/>
      <c r="LXM17" s="687"/>
      <c r="LXN17" s="687"/>
      <c r="LXO17" s="687"/>
      <c r="LXP17" s="687"/>
      <c r="LXQ17" s="687"/>
      <c r="LXR17" s="687"/>
      <c r="LXS17" s="687"/>
      <c r="LXT17" s="687"/>
      <c r="LXU17" s="687"/>
      <c r="LXV17" s="687"/>
      <c r="LXW17" s="687"/>
      <c r="LXX17" s="687"/>
      <c r="LXY17" s="687"/>
      <c r="LXZ17" s="687"/>
      <c r="LYA17" s="687"/>
      <c r="LYB17" s="687"/>
      <c r="LYC17" s="687"/>
      <c r="LYD17" s="687"/>
      <c r="LYE17" s="687"/>
      <c r="LYF17" s="687"/>
      <c r="LYG17" s="687"/>
      <c r="LYH17" s="687"/>
      <c r="LYI17" s="687"/>
      <c r="LYJ17" s="687"/>
      <c r="LYK17" s="687"/>
      <c r="LYL17" s="687"/>
      <c r="LYM17" s="687"/>
      <c r="LYN17" s="687"/>
      <c r="LYO17" s="687"/>
      <c r="LYP17" s="687"/>
      <c r="LYQ17" s="687"/>
      <c r="LYR17" s="687"/>
      <c r="LYS17" s="687"/>
      <c r="LYT17" s="687"/>
      <c r="LYU17" s="687"/>
      <c r="LYV17" s="687"/>
      <c r="LYW17" s="687"/>
      <c r="LYX17" s="687"/>
      <c r="LYY17" s="687"/>
      <c r="LYZ17" s="687"/>
      <c r="LZA17" s="687"/>
      <c r="LZB17" s="687"/>
      <c r="LZC17" s="687"/>
      <c r="LZD17" s="687"/>
      <c r="LZE17" s="687"/>
      <c r="LZF17" s="687"/>
      <c r="LZG17" s="687"/>
      <c r="LZH17" s="687"/>
      <c r="LZI17" s="687"/>
      <c r="LZJ17" s="687"/>
      <c r="LZK17" s="687"/>
      <c r="LZL17" s="687"/>
      <c r="LZM17" s="687"/>
      <c r="LZN17" s="687"/>
      <c r="LZO17" s="687"/>
      <c r="LZP17" s="687"/>
      <c r="LZQ17" s="687"/>
      <c r="LZR17" s="687"/>
      <c r="LZS17" s="687"/>
      <c r="LZT17" s="687"/>
      <c r="LZU17" s="687"/>
      <c r="LZV17" s="687"/>
      <c r="LZW17" s="687"/>
      <c r="LZX17" s="687"/>
      <c r="LZY17" s="687"/>
      <c r="LZZ17" s="687"/>
      <c r="MAA17" s="687"/>
      <c r="MAB17" s="687"/>
      <c r="MAC17" s="687"/>
      <c r="MAD17" s="687"/>
      <c r="MAE17" s="687"/>
      <c r="MAF17" s="687"/>
      <c r="MAG17" s="687"/>
      <c r="MAH17" s="687"/>
      <c r="MAI17" s="687"/>
      <c r="MAJ17" s="687"/>
      <c r="MAK17" s="687"/>
      <c r="MAL17" s="687"/>
      <c r="MAM17" s="687"/>
      <c r="MAN17" s="687"/>
      <c r="MAO17" s="687"/>
      <c r="MAP17" s="687"/>
      <c r="MAQ17" s="687"/>
      <c r="MAR17" s="687"/>
      <c r="MAS17" s="687"/>
      <c r="MAT17" s="687"/>
      <c r="MAU17" s="687"/>
      <c r="MAV17" s="687"/>
      <c r="MAW17" s="687"/>
      <c r="MAX17" s="687"/>
      <c r="MAY17" s="687"/>
      <c r="MAZ17" s="687"/>
      <c r="MBA17" s="687"/>
      <c r="MBB17" s="687"/>
      <c r="MBC17" s="687"/>
      <c r="MBD17" s="687"/>
      <c r="MBE17" s="687"/>
      <c r="MBF17" s="687"/>
      <c r="MBG17" s="687"/>
      <c r="MBH17" s="687"/>
      <c r="MBI17" s="687"/>
      <c r="MBJ17" s="687"/>
      <c r="MBK17" s="687"/>
      <c r="MBL17" s="687"/>
      <c r="MBM17" s="687"/>
      <c r="MBN17" s="687"/>
      <c r="MBO17" s="687"/>
      <c r="MBP17" s="687"/>
      <c r="MBQ17" s="687"/>
      <c r="MBR17" s="687"/>
      <c r="MBS17" s="687"/>
      <c r="MBT17" s="687"/>
      <c r="MBU17" s="687"/>
      <c r="MBV17" s="687"/>
      <c r="MBW17" s="687"/>
      <c r="MBX17" s="687"/>
      <c r="MBY17" s="687"/>
      <c r="MBZ17" s="687"/>
      <c r="MCA17" s="687"/>
      <c r="MCB17" s="687"/>
      <c r="MCC17" s="687"/>
      <c r="MCD17" s="687"/>
      <c r="MCE17" s="687"/>
      <c r="MCF17" s="687"/>
      <c r="MCG17" s="687"/>
      <c r="MCH17" s="687"/>
      <c r="MCI17" s="687"/>
      <c r="MCJ17" s="687"/>
      <c r="MCK17" s="687"/>
      <c r="MCL17" s="687"/>
      <c r="MCM17" s="687"/>
      <c r="MCN17" s="687"/>
      <c r="MCO17" s="687"/>
      <c r="MCP17" s="687"/>
      <c r="MCQ17" s="687"/>
      <c r="MCR17" s="687"/>
      <c r="MCS17" s="687"/>
      <c r="MCT17" s="687"/>
      <c r="MCU17" s="687"/>
      <c r="MCV17" s="687"/>
      <c r="MCW17" s="687"/>
      <c r="MCX17" s="687"/>
      <c r="MCY17" s="687"/>
      <c r="MCZ17" s="687"/>
      <c r="MDA17" s="687"/>
      <c r="MDB17" s="687"/>
      <c r="MDC17" s="687"/>
      <c r="MDD17" s="687"/>
      <c r="MDE17" s="687"/>
      <c r="MDF17" s="687"/>
      <c r="MDG17" s="687"/>
      <c r="MDH17" s="687"/>
      <c r="MDI17" s="687"/>
      <c r="MDJ17" s="687"/>
      <c r="MDK17" s="687"/>
      <c r="MDL17" s="687"/>
      <c r="MDM17" s="687"/>
      <c r="MDN17" s="687"/>
      <c r="MDO17" s="687"/>
      <c r="MDP17" s="687"/>
      <c r="MDQ17" s="687"/>
      <c r="MDR17" s="687"/>
      <c r="MDS17" s="687"/>
      <c r="MDT17" s="687"/>
      <c r="MDU17" s="687"/>
      <c r="MDV17" s="687"/>
      <c r="MDW17" s="687"/>
      <c r="MDX17" s="687"/>
      <c r="MDY17" s="687"/>
      <c r="MDZ17" s="687"/>
      <c r="MEA17" s="687"/>
      <c r="MEB17" s="687"/>
      <c r="MEC17" s="687"/>
      <c r="MED17" s="687"/>
      <c r="MEE17" s="687"/>
      <c r="MEF17" s="687"/>
      <c r="MEG17" s="687"/>
      <c r="MEH17" s="687"/>
      <c r="MEI17" s="687"/>
      <c r="MEJ17" s="687"/>
      <c r="MEK17" s="687"/>
      <c r="MEL17" s="687"/>
      <c r="MEM17" s="687"/>
      <c r="MEN17" s="687"/>
      <c r="MEO17" s="687"/>
      <c r="MEP17" s="687"/>
      <c r="MEQ17" s="687"/>
      <c r="MER17" s="687"/>
      <c r="MES17" s="687"/>
      <c r="MET17" s="687"/>
      <c r="MEU17" s="687"/>
      <c r="MEV17" s="687"/>
      <c r="MEW17" s="687"/>
      <c r="MEX17" s="687"/>
      <c r="MEY17" s="687"/>
      <c r="MEZ17" s="687"/>
      <c r="MFA17" s="687"/>
      <c r="MFB17" s="687"/>
      <c r="MFC17" s="687"/>
      <c r="MFD17" s="687"/>
      <c r="MFE17" s="687"/>
      <c r="MFF17" s="687"/>
      <c r="MFG17" s="687"/>
      <c r="MFH17" s="687"/>
      <c r="MFI17" s="687"/>
      <c r="MFJ17" s="687"/>
      <c r="MFK17" s="687"/>
      <c r="MFL17" s="687"/>
      <c r="MFM17" s="687"/>
      <c r="MFN17" s="687"/>
      <c r="MFO17" s="687"/>
      <c r="MFP17" s="687"/>
      <c r="MFQ17" s="687"/>
      <c r="MFR17" s="687"/>
      <c r="MFS17" s="687"/>
      <c r="MFT17" s="687"/>
      <c r="MFU17" s="687"/>
      <c r="MFV17" s="687"/>
      <c r="MFW17" s="687"/>
      <c r="MFX17" s="687"/>
      <c r="MFY17" s="687"/>
      <c r="MFZ17" s="687"/>
      <c r="MGA17" s="687"/>
      <c r="MGB17" s="687"/>
      <c r="MGC17" s="687"/>
      <c r="MGD17" s="687"/>
      <c r="MGE17" s="687"/>
      <c r="MGF17" s="687"/>
      <c r="MGG17" s="687"/>
      <c r="MGH17" s="687"/>
      <c r="MGI17" s="687"/>
      <c r="MGJ17" s="687"/>
      <c r="MGK17" s="687"/>
      <c r="MGL17" s="687"/>
      <c r="MGM17" s="687"/>
      <c r="MGN17" s="687"/>
      <c r="MGO17" s="687"/>
      <c r="MGP17" s="687"/>
      <c r="MGQ17" s="687"/>
      <c r="MGR17" s="687"/>
      <c r="MGS17" s="687"/>
      <c r="MGT17" s="687"/>
      <c r="MGU17" s="687"/>
      <c r="MGV17" s="687"/>
      <c r="MGW17" s="687"/>
      <c r="MGX17" s="687"/>
      <c r="MGY17" s="687"/>
      <c r="MGZ17" s="687"/>
      <c r="MHA17" s="687"/>
      <c r="MHB17" s="687"/>
      <c r="MHC17" s="687"/>
      <c r="MHD17" s="687"/>
      <c r="MHE17" s="687"/>
      <c r="MHF17" s="687"/>
      <c r="MHG17" s="687"/>
      <c r="MHH17" s="687"/>
      <c r="MHI17" s="687"/>
      <c r="MHJ17" s="687"/>
      <c r="MHK17" s="687"/>
      <c r="MHL17" s="687"/>
      <c r="MHM17" s="687"/>
      <c r="MHN17" s="687"/>
      <c r="MHO17" s="687"/>
      <c r="MHP17" s="687"/>
      <c r="MHQ17" s="687"/>
      <c r="MHR17" s="687"/>
      <c r="MHS17" s="687"/>
      <c r="MHT17" s="687"/>
      <c r="MHU17" s="687"/>
      <c r="MHV17" s="687"/>
      <c r="MHW17" s="687"/>
      <c r="MHX17" s="687"/>
      <c r="MHY17" s="687"/>
      <c r="MHZ17" s="687"/>
      <c r="MIA17" s="687"/>
      <c r="MIB17" s="687"/>
      <c r="MIC17" s="687"/>
      <c r="MID17" s="687"/>
      <c r="MIE17" s="687"/>
      <c r="MIF17" s="687"/>
      <c r="MIG17" s="687"/>
      <c r="MIH17" s="687"/>
      <c r="MII17" s="687"/>
      <c r="MIJ17" s="687"/>
      <c r="MIK17" s="687"/>
      <c r="MIL17" s="687"/>
      <c r="MIM17" s="687"/>
      <c r="MIN17" s="687"/>
      <c r="MIO17" s="687"/>
      <c r="MIP17" s="687"/>
      <c r="MIQ17" s="687"/>
      <c r="MIR17" s="687"/>
      <c r="MIS17" s="687"/>
      <c r="MIT17" s="687"/>
      <c r="MIU17" s="687"/>
      <c r="MIV17" s="687"/>
      <c r="MIW17" s="687"/>
      <c r="MIX17" s="687"/>
      <c r="MIY17" s="687"/>
      <c r="MIZ17" s="687"/>
      <c r="MJA17" s="687"/>
      <c r="MJB17" s="687"/>
      <c r="MJC17" s="687"/>
      <c r="MJD17" s="687"/>
      <c r="MJE17" s="687"/>
      <c r="MJF17" s="687"/>
      <c r="MJG17" s="687"/>
      <c r="MJH17" s="687"/>
      <c r="MJI17" s="687"/>
      <c r="MJJ17" s="687"/>
      <c r="MJK17" s="687"/>
      <c r="MJL17" s="687"/>
      <c r="MJM17" s="687"/>
      <c r="MJN17" s="687"/>
      <c r="MJO17" s="687"/>
      <c r="MJP17" s="687"/>
      <c r="MJQ17" s="687"/>
      <c r="MJR17" s="687"/>
      <c r="MJS17" s="687"/>
      <c r="MJT17" s="687"/>
      <c r="MJU17" s="687"/>
      <c r="MJV17" s="687"/>
      <c r="MJW17" s="687"/>
      <c r="MJX17" s="687"/>
      <c r="MJY17" s="687"/>
      <c r="MJZ17" s="687"/>
      <c r="MKA17" s="687"/>
      <c r="MKB17" s="687"/>
      <c r="MKC17" s="687"/>
      <c r="MKD17" s="687"/>
      <c r="MKE17" s="687"/>
      <c r="MKF17" s="687"/>
      <c r="MKG17" s="687"/>
      <c r="MKH17" s="687"/>
      <c r="MKI17" s="687"/>
      <c r="MKJ17" s="687"/>
      <c r="MKK17" s="687"/>
      <c r="MKL17" s="687"/>
      <c r="MKM17" s="687"/>
      <c r="MKN17" s="687"/>
      <c r="MKO17" s="687"/>
      <c r="MKP17" s="687"/>
      <c r="MKQ17" s="687"/>
      <c r="MKR17" s="687"/>
      <c r="MKS17" s="687"/>
      <c r="MKT17" s="687"/>
      <c r="MKU17" s="687"/>
      <c r="MKV17" s="687"/>
      <c r="MKW17" s="687"/>
      <c r="MKX17" s="687"/>
      <c r="MKY17" s="687"/>
      <c r="MKZ17" s="687"/>
      <c r="MLA17" s="687"/>
      <c r="MLB17" s="687"/>
      <c r="MLC17" s="687"/>
      <c r="MLD17" s="687"/>
      <c r="MLE17" s="687"/>
      <c r="MLF17" s="687"/>
      <c r="MLG17" s="687"/>
      <c r="MLH17" s="687"/>
      <c r="MLI17" s="687"/>
      <c r="MLJ17" s="687"/>
      <c r="MLK17" s="687"/>
      <c r="MLL17" s="687"/>
      <c r="MLM17" s="687"/>
      <c r="MLN17" s="687"/>
      <c r="MLO17" s="687"/>
      <c r="MLP17" s="687"/>
      <c r="MLQ17" s="687"/>
      <c r="MLR17" s="687"/>
      <c r="MLS17" s="687"/>
      <c r="MLT17" s="687"/>
      <c r="MLU17" s="687"/>
      <c r="MLV17" s="687"/>
      <c r="MLW17" s="687"/>
      <c r="MLX17" s="687"/>
      <c r="MLY17" s="687"/>
      <c r="MLZ17" s="687"/>
      <c r="MMA17" s="687"/>
      <c r="MMB17" s="687"/>
      <c r="MMC17" s="687"/>
      <c r="MMD17" s="687"/>
      <c r="MME17" s="687"/>
      <c r="MMF17" s="687"/>
      <c r="MMG17" s="687"/>
      <c r="MMH17" s="687"/>
      <c r="MMI17" s="687"/>
      <c r="MMJ17" s="687"/>
      <c r="MMK17" s="687"/>
      <c r="MML17" s="687"/>
      <c r="MMM17" s="687"/>
      <c r="MMN17" s="687"/>
      <c r="MMO17" s="687"/>
      <c r="MMP17" s="687"/>
      <c r="MMQ17" s="687"/>
      <c r="MMR17" s="687"/>
      <c r="MMS17" s="687"/>
      <c r="MMT17" s="687"/>
      <c r="MMU17" s="687"/>
      <c r="MMV17" s="687"/>
      <c r="MMW17" s="687"/>
      <c r="MMX17" s="687"/>
      <c r="MMY17" s="687"/>
      <c r="MMZ17" s="687"/>
      <c r="MNA17" s="687"/>
      <c r="MNB17" s="687"/>
      <c r="MNC17" s="687"/>
      <c r="MND17" s="687"/>
      <c r="MNE17" s="687"/>
      <c r="MNF17" s="687"/>
      <c r="MNG17" s="687"/>
      <c r="MNH17" s="687"/>
      <c r="MNI17" s="687"/>
      <c r="MNJ17" s="687"/>
      <c r="MNK17" s="687"/>
      <c r="MNL17" s="687"/>
      <c r="MNM17" s="687"/>
      <c r="MNN17" s="687"/>
      <c r="MNO17" s="687"/>
      <c r="MNP17" s="687"/>
      <c r="MNQ17" s="687"/>
      <c r="MNR17" s="687"/>
      <c r="MNS17" s="687"/>
      <c r="MNT17" s="687"/>
      <c r="MNU17" s="687"/>
      <c r="MNV17" s="687"/>
      <c r="MNW17" s="687"/>
      <c r="MNX17" s="687"/>
      <c r="MNY17" s="687"/>
      <c r="MNZ17" s="687"/>
      <c r="MOA17" s="687"/>
      <c r="MOB17" s="687"/>
      <c r="MOC17" s="687"/>
      <c r="MOD17" s="687"/>
      <c r="MOE17" s="687"/>
      <c r="MOF17" s="687"/>
      <c r="MOG17" s="687"/>
      <c r="MOH17" s="687"/>
      <c r="MOI17" s="687"/>
      <c r="MOJ17" s="687"/>
      <c r="MOK17" s="687"/>
      <c r="MOL17" s="687"/>
      <c r="MOM17" s="687"/>
      <c r="MON17" s="687"/>
      <c r="MOO17" s="687"/>
      <c r="MOP17" s="687"/>
      <c r="MOQ17" s="687"/>
      <c r="MOR17" s="687"/>
      <c r="MOS17" s="687"/>
      <c r="MOT17" s="687"/>
      <c r="MOU17" s="687"/>
      <c r="MOV17" s="687"/>
      <c r="MOW17" s="687"/>
      <c r="MOX17" s="687"/>
      <c r="MOY17" s="687"/>
      <c r="MOZ17" s="687"/>
      <c r="MPA17" s="687"/>
      <c r="MPB17" s="687"/>
      <c r="MPC17" s="687"/>
      <c r="MPD17" s="687"/>
      <c r="MPE17" s="687"/>
      <c r="MPF17" s="687"/>
      <c r="MPG17" s="687"/>
      <c r="MPH17" s="687"/>
      <c r="MPI17" s="687"/>
      <c r="MPJ17" s="687"/>
      <c r="MPK17" s="687"/>
      <c r="MPL17" s="687"/>
      <c r="MPM17" s="687"/>
      <c r="MPN17" s="687"/>
      <c r="MPO17" s="687"/>
      <c r="MPP17" s="687"/>
      <c r="MPQ17" s="687"/>
      <c r="MPR17" s="687"/>
      <c r="MPS17" s="687"/>
      <c r="MPT17" s="687"/>
      <c r="MPU17" s="687"/>
      <c r="MPV17" s="687"/>
      <c r="MPW17" s="687"/>
      <c r="MPX17" s="687"/>
      <c r="MPY17" s="687"/>
      <c r="MPZ17" s="687"/>
      <c r="MQA17" s="687"/>
      <c r="MQB17" s="687"/>
      <c r="MQC17" s="687"/>
      <c r="MQD17" s="687"/>
      <c r="MQE17" s="687"/>
      <c r="MQF17" s="687"/>
      <c r="MQG17" s="687"/>
      <c r="MQH17" s="687"/>
      <c r="MQI17" s="687"/>
      <c r="MQJ17" s="687"/>
      <c r="MQK17" s="687"/>
      <c r="MQL17" s="687"/>
      <c r="MQM17" s="687"/>
      <c r="MQN17" s="687"/>
      <c r="MQO17" s="687"/>
      <c r="MQP17" s="687"/>
      <c r="MQQ17" s="687"/>
      <c r="MQR17" s="687"/>
      <c r="MQS17" s="687"/>
      <c r="MQT17" s="687"/>
      <c r="MQU17" s="687"/>
      <c r="MQV17" s="687"/>
      <c r="MQW17" s="687"/>
      <c r="MQX17" s="687"/>
      <c r="MQY17" s="687"/>
      <c r="MQZ17" s="687"/>
      <c r="MRA17" s="687"/>
      <c r="MRB17" s="687"/>
      <c r="MRC17" s="687"/>
      <c r="MRD17" s="687"/>
      <c r="MRE17" s="687"/>
      <c r="MRF17" s="687"/>
      <c r="MRG17" s="687"/>
      <c r="MRH17" s="687"/>
      <c r="MRI17" s="687"/>
      <c r="MRJ17" s="687"/>
      <c r="MRK17" s="687"/>
      <c r="MRL17" s="687"/>
      <c r="MRM17" s="687"/>
      <c r="MRN17" s="687"/>
      <c r="MRO17" s="687"/>
      <c r="MRP17" s="687"/>
      <c r="MRQ17" s="687"/>
      <c r="MRR17" s="687"/>
      <c r="MRS17" s="687"/>
      <c r="MRT17" s="687"/>
      <c r="MRU17" s="687"/>
      <c r="MRV17" s="687"/>
      <c r="MRW17" s="687"/>
      <c r="MRX17" s="687"/>
      <c r="MRY17" s="687"/>
      <c r="MRZ17" s="687"/>
      <c r="MSA17" s="687"/>
      <c r="MSB17" s="687"/>
      <c r="MSC17" s="687"/>
      <c r="MSD17" s="687"/>
      <c r="MSE17" s="687"/>
      <c r="MSF17" s="687"/>
      <c r="MSG17" s="687"/>
      <c r="MSH17" s="687"/>
      <c r="MSI17" s="687"/>
      <c r="MSJ17" s="687"/>
      <c r="MSK17" s="687"/>
      <c r="MSL17" s="687"/>
      <c r="MSM17" s="687"/>
      <c r="MSN17" s="687"/>
      <c r="MSO17" s="687"/>
      <c r="MSP17" s="687"/>
      <c r="MSQ17" s="687"/>
      <c r="MSR17" s="687"/>
      <c r="MSS17" s="687"/>
      <c r="MST17" s="687"/>
      <c r="MSU17" s="687"/>
      <c r="MSV17" s="687"/>
      <c r="MSW17" s="687"/>
      <c r="MSX17" s="687"/>
      <c r="MSY17" s="687"/>
      <c r="MSZ17" s="687"/>
      <c r="MTA17" s="687"/>
      <c r="MTB17" s="687"/>
      <c r="MTC17" s="687"/>
      <c r="MTD17" s="687"/>
      <c r="MTE17" s="687"/>
      <c r="MTF17" s="687"/>
      <c r="MTG17" s="687"/>
      <c r="MTH17" s="687"/>
      <c r="MTI17" s="687"/>
      <c r="MTJ17" s="687"/>
      <c r="MTK17" s="687"/>
      <c r="MTL17" s="687"/>
      <c r="MTM17" s="687"/>
      <c r="MTN17" s="687"/>
      <c r="MTO17" s="687"/>
      <c r="MTP17" s="687"/>
      <c r="MTQ17" s="687"/>
      <c r="MTR17" s="687"/>
      <c r="MTS17" s="687"/>
      <c r="MTT17" s="687"/>
      <c r="MTU17" s="687"/>
      <c r="MTV17" s="687"/>
      <c r="MTW17" s="687"/>
      <c r="MTX17" s="687"/>
      <c r="MTY17" s="687"/>
      <c r="MTZ17" s="687"/>
      <c r="MUA17" s="687"/>
      <c r="MUB17" s="687"/>
      <c r="MUC17" s="687"/>
      <c r="MUD17" s="687"/>
      <c r="MUE17" s="687"/>
      <c r="MUF17" s="687"/>
      <c r="MUG17" s="687"/>
      <c r="MUH17" s="687"/>
      <c r="MUI17" s="687"/>
      <c r="MUJ17" s="687"/>
      <c r="MUK17" s="687"/>
      <c r="MUL17" s="687"/>
      <c r="MUM17" s="687"/>
      <c r="MUN17" s="687"/>
      <c r="MUO17" s="687"/>
      <c r="MUP17" s="687"/>
      <c r="MUQ17" s="687"/>
      <c r="MUR17" s="687"/>
      <c r="MUS17" s="687"/>
      <c r="MUT17" s="687"/>
      <c r="MUU17" s="687"/>
      <c r="MUV17" s="687"/>
      <c r="MUW17" s="687"/>
      <c r="MUX17" s="687"/>
      <c r="MUY17" s="687"/>
      <c r="MUZ17" s="687"/>
      <c r="MVA17" s="687"/>
      <c r="MVB17" s="687"/>
      <c r="MVC17" s="687"/>
      <c r="MVD17" s="687"/>
      <c r="MVE17" s="687"/>
      <c r="MVF17" s="687"/>
      <c r="MVG17" s="687"/>
      <c r="MVH17" s="687"/>
      <c r="MVI17" s="687"/>
      <c r="MVJ17" s="687"/>
      <c r="MVK17" s="687"/>
      <c r="MVL17" s="687"/>
      <c r="MVM17" s="687"/>
      <c r="MVN17" s="687"/>
      <c r="MVO17" s="687"/>
      <c r="MVP17" s="687"/>
      <c r="MVQ17" s="687"/>
      <c r="MVR17" s="687"/>
      <c r="MVS17" s="687"/>
      <c r="MVT17" s="687"/>
      <c r="MVU17" s="687"/>
      <c r="MVV17" s="687"/>
      <c r="MVW17" s="687"/>
      <c r="MVX17" s="687"/>
      <c r="MVY17" s="687"/>
      <c r="MVZ17" s="687"/>
      <c r="MWA17" s="687"/>
      <c r="MWB17" s="687"/>
      <c r="MWC17" s="687"/>
      <c r="MWD17" s="687"/>
      <c r="MWE17" s="687"/>
      <c r="MWF17" s="687"/>
      <c r="MWG17" s="687"/>
      <c r="MWH17" s="687"/>
      <c r="MWI17" s="687"/>
      <c r="MWJ17" s="687"/>
      <c r="MWK17" s="687"/>
      <c r="MWL17" s="687"/>
      <c r="MWM17" s="687"/>
      <c r="MWN17" s="687"/>
      <c r="MWO17" s="687"/>
      <c r="MWP17" s="687"/>
      <c r="MWQ17" s="687"/>
      <c r="MWR17" s="687"/>
      <c r="MWS17" s="687"/>
      <c r="MWT17" s="687"/>
      <c r="MWU17" s="687"/>
      <c r="MWV17" s="687"/>
      <c r="MWW17" s="687"/>
      <c r="MWX17" s="687"/>
      <c r="MWY17" s="687"/>
      <c r="MWZ17" s="687"/>
      <c r="MXA17" s="687"/>
      <c r="MXB17" s="687"/>
      <c r="MXC17" s="687"/>
      <c r="MXD17" s="687"/>
      <c r="MXE17" s="687"/>
      <c r="MXF17" s="687"/>
      <c r="MXG17" s="687"/>
      <c r="MXH17" s="687"/>
      <c r="MXI17" s="687"/>
      <c r="MXJ17" s="687"/>
      <c r="MXK17" s="687"/>
      <c r="MXL17" s="687"/>
      <c r="MXM17" s="687"/>
      <c r="MXN17" s="687"/>
      <c r="MXO17" s="687"/>
      <c r="MXP17" s="687"/>
      <c r="MXQ17" s="687"/>
      <c r="MXR17" s="687"/>
      <c r="MXS17" s="687"/>
      <c r="MXT17" s="687"/>
      <c r="MXU17" s="687"/>
      <c r="MXV17" s="687"/>
      <c r="MXW17" s="687"/>
      <c r="MXX17" s="687"/>
      <c r="MXY17" s="687"/>
      <c r="MXZ17" s="687"/>
      <c r="MYA17" s="687"/>
      <c r="MYB17" s="687"/>
      <c r="MYC17" s="687"/>
      <c r="MYD17" s="687"/>
      <c r="MYE17" s="687"/>
      <c r="MYF17" s="687"/>
      <c r="MYG17" s="687"/>
      <c r="MYH17" s="687"/>
      <c r="MYI17" s="687"/>
      <c r="MYJ17" s="687"/>
      <c r="MYK17" s="687"/>
      <c r="MYL17" s="687"/>
      <c r="MYM17" s="687"/>
      <c r="MYN17" s="687"/>
      <c r="MYO17" s="687"/>
      <c r="MYP17" s="687"/>
      <c r="MYQ17" s="687"/>
      <c r="MYR17" s="687"/>
      <c r="MYS17" s="687"/>
      <c r="MYT17" s="687"/>
      <c r="MYU17" s="687"/>
      <c r="MYV17" s="687"/>
      <c r="MYW17" s="687"/>
      <c r="MYX17" s="687"/>
      <c r="MYY17" s="687"/>
      <c r="MYZ17" s="687"/>
      <c r="MZA17" s="687"/>
      <c r="MZB17" s="687"/>
      <c r="MZC17" s="687"/>
      <c r="MZD17" s="687"/>
      <c r="MZE17" s="687"/>
      <c r="MZF17" s="687"/>
      <c r="MZG17" s="687"/>
      <c r="MZH17" s="687"/>
      <c r="MZI17" s="687"/>
      <c r="MZJ17" s="687"/>
      <c r="MZK17" s="687"/>
      <c r="MZL17" s="687"/>
      <c r="MZM17" s="687"/>
      <c r="MZN17" s="687"/>
      <c r="MZO17" s="687"/>
      <c r="MZP17" s="687"/>
      <c r="MZQ17" s="687"/>
      <c r="MZR17" s="687"/>
      <c r="MZS17" s="687"/>
      <c r="MZT17" s="687"/>
      <c r="MZU17" s="687"/>
      <c r="MZV17" s="687"/>
      <c r="MZW17" s="687"/>
      <c r="MZX17" s="687"/>
      <c r="MZY17" s="687"/>
      <c r="MZZ17" s="687"/>
      <c r="NAA17" s="687"/>
      <c r="NAB17" s="687"/>
      <c r="NAC17" s="687"/>
      <c r="NAD17" s="687"/>
      <c r="NAE17" s="687"/>
      <c r="NAF17" s="687"/>
      <c r="NAG17" s="687"/>
      <c r="NAH17" s="687"/>
      <c r="NAI17" s="687"/>
      <c r="NAJ17" s="687"/>
      <c r="NAK17" s="687"/>
      <c r="NAL17" s="687"/>
      <c r="NAM17" s="687"/>
      <c r="NAN17" s="687"/>
      <c r="NAO17" s="687"/>
      <c r="NAP17" s="687"/>
      <c r="NAQ17" s="687"/>
      <c r="NAR17" s="687"/>
      <c r="NAS17" s="687"/>
      <c r="NAT17" s="687"/>
      <c r="NAU17" s="687"/>
      <c r="NAV17" s="687"/>
      <c r="NAW17" s="687"/>
      <c r="NAX17" s="687"/>
      <c r="NAY17" s="687"/>
      <c r="NAZ17" s="687"/>
      <c r="NBA17" s="687"/>
      <c r="NBB17" s="687"/>
      <c r="NBC17" s="687"/>
      <c r="NBD17" s="687"/>
      <c r="NBE17" s="687"/>
      <c r="NBF17" s="687"/>
      <c r="NBG17" s="687"/>
      <c r="NBH17" s="687"/>
      <c r="NBI17" s="687"/>
      <c r="NBJ17" s="687"/>
      <c r="NBK17" s="687"/>
      <c r="NBL17" s="687"/>
      <c r="NBM17" s="687"/>
      <c r="NBN17" s="687"/>
      <c r="NBO17" s="687"/>
      <c r="NBP17" s="687"/>
      <c r="NBQ17" s="687"/>
      <c r="NBR17" s="687"/>
      <c r="NBS17" s="687"/>
      <c r="NBT17" s="687"/>
      <c r="NBU17" s="687"/>
      <c r="NBV17" s="687"/>
      <c r="NBW17" s="687"/>
      <c r="NBX17" s="687"/>
      <c r="NBY17" s="687"/>
      <c r="NBZ17" s="687"/>
      <c r="NCA17" s="687"/>
      <c r="NCB17" s="687"/>
      <c r="NCC17" s="687"/>
      <c r="NCD17" s="687"/>
      <c r="NCE17" s="687"/>
      <c r="NCF17" s="687"/>
      <c r="NCG17" s="687"/>
      <c r="NCH17" s="687"/>
      <c r="NCI17" s="687"/>
      <c r="NCJ17" s="687"/>
      <c r="NCK17" s="687"/>
      <c r="NCL17" s="687"/>
      <c r="NCM17" s="687"/>
      <c r="NCN17" s="687"/>
      <c r="NCO17" s="687"/>
      <c r="NCP17" s="687"/>
      <c r="NCQ17" s="687"/>
      <c r="NCR17" s="687"/>
      <c r="NCS17" s="687"/>
      <c r="NCT17" s="687"/>
      <c r="NCU17" s="687"/>
      <c r="NCV17" s="687"/>
      <c r="NCW17" s="687"/>
      <c r="NCX17" s="687"/>
      <c r="NCY17" s="687"/>
      <c r="NCZ17" s="687"/>
      <c r="NDA17" s="687"/>
      <c r="NDB17" s="687"/>
      <c r="NDC17" s="687"/>
      <c r="NDD17" s="687"/>
      <c r="NDE17" s="687"/>
      <c r="NDF17" s="687"/>
      <c r="NDG17" s="687"/>
      <c r="NDH17" s="687"/>
      <c r="NDI17" s="687"/>
      <c r="NDJ17" s="687"/>
      <c r="NDK17" s="687"/>
      <c r="NDL17" s="687"/>
      <c r="NDM17" s="687"/>
      <c r="NDN17" s="687"/>
      <c r="NDO17" s="687"/>
      <c r="NDP17" s="687"/>
      <c r="NDQ17" s="687"/>
      <c r="NDR17" s="687"/>
      <c r="NDS17" s="687"/>
      <c r="NDT17" s="687"/>
      <c r="NDU17" s="687"/>
      <c r="NDV17" s="687"/>
      <c r="NDW17" s="687"/>
      <c r="NDX17" s="687"/>
      <c r="NDY17" s="687"/>
      <c r="NDZ17" s="687"/>
      <c r="NEA17" s="687"/>
      <c r="NEB17" s="687"/>
      <c r="NEC17" s="687"/>
      <c r="NED17" s="687"/>
      <c r="NEE17" s="687"/>
      <c r="NEF17" s="687"/>
      <c r="NEG17" s="687"/>
      <c r="NEH17" s="687"/>
      <c r="NEI17" s="687"/>
      <c r="NEJ17" s="687"/>
      <c r="NEK17" s="687"/>
      <c r="NEL17" s="687"/>
      <c r="NEM17" s="687"/>
      <c r="NEN17" s="687"/>
      <c r="NEO17" s="687"/>
      <c r="NEP17" s="687"/>
      <c r="NEQ17" s="687"/>
      <c r="NER17" s="687"/>
      <c r="NES17" s="687"/>
      <c r="NET17" s="687"/>
      <c r="NEU17" s="687"/>
      <c r="NEV17" s="687"/>
      <c r="NEW17" s="687"/>
      <c r="NEX17" s="687"/>
      <c r="NEY17" s="687"/>
      <c r="NEZ17" s="687"/>
      <c r="NFA17" s="687"/>
      <c r="NFB17" s="687"/>
      <c r="NFC17" s="687"/>
      <c r="NFD17" s="687"/>
      <c r="NFE17" s="687"/>
      <c r="NFF17" s="687"/>
      <c r="NFG17" s="687"/>
      <c r="NFH17" s="687"/>
      <c r="NFI17" s="687"/>
      <c r="NFJ17" s="687"/>
      <c r="NFK17" s="687"/>
      <c r="NFL17" s="687"/>
      <c r="NFM17" s="687"/>
      <c r="NFN17" s="687"/>
      <c r="NFO17" s="687"/>
      <c r="NFP17" s="687"/>
      <c r="NFQ17" s="687"/>
      <c r="NFR17" s="687"/>
      <c r="NFS17" s="687"/>
      <c r="NFT17" s="687"/>
      <c r="NFU17" s="687"/>
      <c r="NFV17" s="687"/>
      <c r="NFW17" s="687"/>
      <c r="NFX17" s="687"/>
      <c r="NFY17" s="687"/>
      <c r="NFZ17" s="687"/>
      <c r="NGA17" s="687"/>
      <c r="NGB17" s="687"/>
      <c r="NGC17" s="687"/>
      <c r="NGD17" s="687"/>
      <c r="NGE17" s="687"/>
      <c r="NGF17" s="687"/>
      <c r="NGG17" s="687"/>
      <c r="NGH17" s="687"/>
      <c r="NGI17" s="687"/>
      <c r="NGJ17" s="687"/>
      <c r="NGK17" s="687"/>
      <c r="NGL17" s="687"/>
      <c r="NGM17" s="687"/>
      <c r="NGN17" s="687"/>
      <c r="NGO17" s="687"/>
      <c r="NGP17" s="687"/>
      <c r="NGQ17" s="687"/>
      <c r="NGR17" s="687"/>
      <c r="NGS17" s="687"/>
      <c r="NGT17" s="687"/>
      <c r="NGU17" s="687"/>
      <c r="NGV17" s="687"/>
      <c r="NGW17" s="687"/>
      <c r="NGX17" s="687"/>
      <c r="NGY17" s="687"/>
      <c r="NGZ17" s="687"/>
      <c r="NHA17" s="687"/>
      <c r="NHB17" s="687"/>
      <c r="NHC17" s="687"/>
      <c r="NHD17" s="687"/>
      <c r="NHE17" s="687"/>
      <c r="NHF17" s="687"/>
      <c r="NHG17" s="687"/>
      <c r="NHH17" s="687"/>
      <c r="NHI17" s="687"/>
      <c r="NHJ17" s="687"/>
      <c r="NHK17" s="687"/>
      <c r="NHL17" s="687"/>
      <c r="NHM17" s="687"/>
      <c r="NHN17" s="687"/>
      <c r="NHO17" s="687"/>
      <c r="NHP17" s="687"/>
      <c r="NHQ17" s="687"/>
      <c r="NHR17" s="687"/>
      <c r="NHS17" s="687"/>
      <c r="NHT17" s="687"/>
      <c r="NHU17" s="687"/>
      <c r="NHV17" s="687"/>
      <c r="NHW17" s="687"/>
      <c r="NHX17" s="687"/>
      <c r="NHY17" s="687"/>
      <c r="NHZ17" s="687"/>
      <c r="NIA17" s="687"/>
      <c r="NIB17" s="687"/>
      <c r="NIC17" s="687"/>
      <c r="NID17" s="687"/>
      <c r="NIE17" s="687"/>
      <c r="NIF17" s="687"/>
      <c r="NIG17" s="687"/>
      <c r="NIH17" s="687"/>
      <c r="NII17" s="687"/>
      <c r="NIJ17" s="687"/>
      <c r="NIK17" s="687"/>
      <c r="NIL17" s="687"/>
      <c r="NIM17" s="687"/>
      <c r="NIN17" s="687"/>
      <c r="NIO17" s="687"/>
      <c r="NIP17" s="687"/>
      <c r="NIQ17" s="687"/>
      <c r="NIR17" s="687"/>
      <c r="NIS17" s="687"/>
      <c r="NIT17" s="687"/>
      <c r="NIU17" s="687"/>
      <c r="NIV17" s="687"/>
      <c r="NIW17" s="687"/>
      <c r="NIX17" s="687"/>
      <c r="NIY17" s="687"/>
      <c r="NIZ17" s="687"/>
      <c r="NJA17" s="687"/>
      <c r="NJB17" s="687"/>
      <c r="NJC17" s="687"/>
      <c r="NJD17" s="687"/>
      <c r="NJE17" s="687"/>
      <c r="NJF17" s="687"/>
      <c r="NJG17" s="687"/>
      <c r="NJH17" s="687"/>
      <c r="NJI17" s="687"/>
      <c r="NJJ17" s="687"/>
      <c r="NJK17" s="687"/>
      <c r="NJL17" s="687"/>
      <c r="NJM17" s="687"/>
      <c r="NJN17" s="687"/>
      <c r="NJO17" s="687"/>
      <c r="NJP17" s="687"/>
      <c r="NJQ17" s="687"/>
      <c r="NJR17" s="687"/>
      <c r="NJS17" s="687"/>
      <c r="NJT17" s="687"/>
      <c r="NJU17" s="687"/>
      <c r="NJV17" s="687"/>
      <c r="NJW17" s="687"/>
      <c r="NJX17" s="687"/>
      <c r="NJY17" s="687"/>
      <c r="NJZ17" s="687"/>
      <c r="NKA17" s="687"/>
      <c r="NKB17" s="687"/>
      <c r="NKC17" s="687"/>
      <c r="NKD17" s="687"/>
      <c r="NKE17" s="687"/>
      <c r="NKF17" s="687"/>
      <c r="NKG17" s="687"/>
      <c r="NKH17" s="687"/>
      <c r="NKI17" s="687"/>
      <c r="NKJ17" s="687"/>
      <c r="NKK17" s="687"/>
      <c r="NKL17" s="687"/>
      <c r="NKM17" s="687"/>
      <c r="NKN17" s="687"/>
      <c r="NKO17" s="687"/>
      <c r="NKP17" s="687"/>
      <c r="NKQ17" s="687"/>
      <c r="NKR17" s="687"/>
      <c r="NKS17" s="687"/>
      <c r="NKT17" s="687"/>
      <c r="NKU17" s="687"/>
      <c r="NKV17" s="687"/>
      <c r="NKW17" s="687"/>
      <c r="NKX17" s="687"/>
      <c r="NKY17" s="687"/>
      <c r="NKZ17" s="687"/>
      <c r="NLA17" s="687"/>
      <c r="NLB17" s="687"/>
      <c r="NLC17" s="687"/>
      <c r="NLD17" s="687"/>
      <c r="NLE17" s="687"/>
      <c r="NLF17" s="687"/>
      <c r="NLG17" s="687"/>
      <c r="NLH17" s="687"/>
      <c r="NLI17" s="687"/>
      <c r="NLJ17" s="687"/>
      <c r="NLK17" s="687"/>
      <c r="NLL17" s="687"/>
      <c r="NLM17" s="687"/>
      <c r="NLN17" s="687"/>
      <c r="NLO17" s="687"/>
      <c r="NLP17" s="687"/>
      <c r="NLQ17" s="687"/>
      <c r="NLR17" s="687"/>
      <c r="NLS17" s="687"/>
      <c r="NLT17" s="687"/>
      <c r="NLU17" s="687"/>
      <c r="NLV17" s="687"/>
      <c r="NLW17" s="687"/>
      <c r="NLX17" s="687"/>
      <c r="NLY17" s="687"/>
      <c r="NLZ17" s="687"/>
      <c r="NMA17" s="687"/>
      <c r="NMB17" s="687"/>
      <c r="NMC17" s="687"/>
      <c r="NMD17" s="687"/>
      <c r="NME17" s="687"/>
      <c r="NMF17" s="687"/>
      <c r="NMG17" s="687"/>
      <c r="NMH17" s="687"/>
      <c r="NMI17" s="687"/>
      <c r="NMJ17" s="687"/>
      <c r="NMK17" s="687"/>
      <c r="NML17" s="687"/>
      <c r="NMM17" s="687"/>
      <c r="NMN17" s="687"/>
      <c r="NMO17" s="687"/>
      <c r="NMP17" s="687"/>
      <c r="NMQ17" s="687"/>
      <c r="NMR17" s="687"/>
      <c r="NMS17" s="687"/>
      <c r="NMT17" s="687"/>
      <c r="NMU17" s="687"/>
      <c r="NMV17" s="687"/>
      <c r="NMW17" s="687"/>
      <c r="NMX17" s="687"/>
      <c r="NMY17" s="687"/>
      <c r="NMZ17" s="687"/>
      <c r="NNA17" s="687"/>
      <c r="NNB17" s="687"/>
      <c r="NNC17" s="687"/>
      <c r="NND17" s="687"/>
      <c r="NNE17" s="687"/>
      <c r="NNF17" s="687"/>
      <c r="NNG17" s="687"/>
      <c r="NNH17" s="687"/>
      <c r="NNI17" s="687"/>
      <c r="NNJ17" s="687"/>
      <c r="NNK17" s="687"/>
      <c r="NNL17" s="687"/>
      <c r="NNM17" s="687"/>
      <c r="NNN17" s="687"/>
      <c r="NNO17" s="687"/>
      <c r="NNP17" s="687"/>
      <c r="NNQ17" s="687"/>
      <c r="NNR17" s="687"/>
      <c r="NNS17" s="687"/>
      <c r="NNT17" s="687"/>
      <c r="NNU17" s="687"/>
      <c r="NNV17" s="687"/>
      <c r="NNW17" s="687"/>
      <c r="NNX17" s="687"/>
      <c r="NNY17" s="687"/>
      <c r="NNZ17" s="687"/>
      <c r="NOA17" s="687"/>
      <c r="NOB17" s="687"/>
      <c r="NOC17" s="687"/>
      <c r="NOD17" s="687"/>
      <c r="NOE17" s="687"/>
      <c r="NOF17" s="687"/>
      <c r="NOG17" s="687"/>
      <c r="NOH17" s="687"/>
      <c r="NOI17" s="687"/>
      <c r="NOJ17" s="687"/>
      <c r="NOK17" s="687"/>
      <c r="NOL17" s="687"/>
      <c r="NOM17" s="687"/>
      <c r="NON17" s="687"/>
      <c r="NOO17" s="687"/>
      <c r="NOP17" s="687"/>
      <c r="NOQ17" s="687"/>
      <c r="NOR17" s="687"/>
      <c r="NOS17" s="687"/>
      <c r="NOT17" s="687"/>
      <c r="NOU17" s="687"/>
      <c r="NOV17" s="687"/>
      <c r="NOW17" s="687"/>
      <c r="NOX17" s="687"/>
      <c r="NOY17" s="687"/>
      <c r="NOZ17" s="687"/>
      <c r="NPA17" s="687"/>
      <c r="NPB17" s="687"/>
      <c r="NPC17" s="687"/>
      <c r="NPD17" s="687"/>
      <c r="NPE17" s="687"/>
      <c r="NPF17" s="687"/>
      <c r="NPG17" s="687"/>
      <c r="NPH17" s="687"/>
      <c r="NPI17" s="687"/>
      <c r="NPJ17" s="687"/>
      <c r="NPK17" s="687"/>
      <c r="NPL17" s="687"/>
      <c r="NPM17" s="687"/>
      <c r="NPN17" s="687"/>
      <c r="NPO17" s="687"/>
      <c r="NPP17" s="687"/>
      <c r="NPQ17" s="687"/>
      <c r="NPR17" s="687"/>
      <c r="NPS17" s="687"/>
      <c r="NPT17" s="687"/>
      <c r="NPU17" s="687"/>
      <c r="NPV17" s="687"/>
      <c r="NPW17" s="687"/>
      <c r="NPX17" s="687"/>
      <c r="NPY17" s="687"/>
      <c r="NPZ17" s="687"/>
      <c r="NQA17" s="687"/>
      <c r="NQB17" s="687"/>
      <c r="NQC17" s="687"/>
      <c r="NQD17" s="687"/>
      <c r="NQE17" s="687"/>
      <c r="NQF17" s="687"/>
      <c r="NQG17" s="687"/>
      <c r="NQH17" s="687"/>
      <c r="NQI17" s="687"/>
      <c r="NQJ17" s="687"/>
      <c r="NQK17" s="687"/>
      <c r="NQL17" s="687"/>
      <c r="NQM17" s="687"/>
      <c r="NQN17" s="687"/>
      <c r="NQO17" s="687"/>
      <c r="NQP17" s="687"/>
      <c r="NQQ17" s="687"/>
      <c r="NQR17" s="687"/>
      <c r="NQS17" s="687"/>
      <c r="NQT17" s="687"/>
      <c r="NQU17" s="687"/>
      <c r="NQV17" s="687"/>
      <c r="NQW17" s="687"/>
      <c r="NQX17" s="687"/>
      <c r="NQY17" s="687"/>
      <c r="NQZ17" s="687"/>
      <c r="NRA17" s="687"/>
      <c r="NRB17" s="687"/>
      <c r="NRC17" s="687"/>
      <c r="NRD17" s="687"/>
      <c r="NRE17" s="687"/>
      <c r="NRF17" s="687"/>
      <c r="NRG17" s="687"/>
      <c r="NRH17" s="687"/>
      <c r="NRI17" s="687"/>
      <c r="NRJ17" s="687"/>
      <c r="NRK17" s="687"/>
      <c r="NRL17" s="687"/>
      <c r="NRM17" s="687"/>
      <c r="NRN17" s="687"/>
      <c r="NRO17" s="687"/>
      <c r="NRP17" s="687"/>
      <c r="NRQ17" s="687"/>
      <c r="NRR17" s="687"/>
      <c r="NRS17" s="687"/>
      <c r="NRT17" s="687"/>
      <c r="NRU17" s="687"/>
      <c r="NRV17" s="687"/>
      <c r="NRW17" s="687"/>
      <c r="NRX17" s="687"/>
      <c r="NRY17" s="687"/>
      <c r="NRZ17" s="687"/>
      <c r="NSA17" s="687"/>
      <c r="NSB17" s="687"/>
      <c r="NSC17" s="687"/>
      <c r="NSD17" s="687"/>
      <c r="NSE17" s="687"/>
      <c r="NSF17" s="687"/>
      <c r="NSG17" s="687"/>
      <c r="NSH17" s="687"/>
      <c r="NSI17" s="687"/>
      <c r="NSJ17" s="687"/>
      <c r="NSK17" s="687"/>
      <c r="NSL17" s="687"/>
      <c r="NSM17" s="687"/>
      <c r="NSN17" s="687"/>
      <c r="NSO17" s="687"/>
      <c r="NSP17" s="687"/>
      <c r="NSQ17" s="687"/>
      <c r="NSR17" s="687"/>
      <c r="NSS17" s="687"/>
      <c r="NST17" s="687"/>
      <c r="NSU17" s="687"/>
      <c r="NSV17" s="687"/>
      <c r="NSW17" s="687"/>
      <c r="NSX17" s="687"/>
      <c r="NSY17" s="687"/>
      <c r="NSZ17" s="687"/>
      <c r="NTA17" s="687"/>
      <c r="NTB17" s="687"/>
      <c r="NTC17" s="687"/>
      <c r="NTD17" s="687"/>
      <c r="NTE17" s="687"/>
      <c r="NTF17" s="687"/>
      <c r="NTG17" s="687"/>
      <c r="NTH17" s="687"/>
      <c r="NTI17" s="687"/>
      <c r="NTJ17" s="687"/>
      <c r="NTK17" s="687"/>
      <c r="NTL17" s="687"/>
      <c r="NTM17" s="687"/>
      <c r="NTN17" s="687"/>
      <c r="NTO17" s="687"/>
      <c r="NTP17" s="687"/>
      <c r="NTQ17" s="687"/>
      <c r="NTR17" s="687"/>
      <c r="NTS17" s="687"/>
      <c r="NTT17" s="687"/>
      <c r="NTU17" s="687"/>
      <c r="NTV17" s="687"/>
      <c r="NTW17" s="687"/>
      <c r="NTX17" s="687"/>
      <c r="NTY17" s="687"/>
      <c r="NTZ17" s="687"/>
      <c r="NUA17" s="687"/>
      <c r="NUB17" s="687"/>
      <c r="NUC17" s="687"/>
      <c r="NUD17" s="687"/>
      <c r="NUE17" s="687"/>
      <c r="NUF17" s="687"/>
      <c r="NUG17" s="687"/>
      <c r="NUH17" s="687"/>
      <c r="NUI17" s="687"/>
      <c r="NUJ17" s="687"/>
      <c r="NUK17" s="687"/>
      <c r="NUL17" s="687"/>
      <c r="NUM17" s="687"/>
      <c r="NUN17" s="687"/>
      <c r="NUO17" s="687"/>
      <c r="NUP17" s="687"/>
      <c r="NUQ17" s="687"/>
      <c r="NUR17" s="687"/>
      <c r="NUS17" s="687"/>
      <c r="NUT17" s="687"/>
      <c r="NUU17" s="687"/>
      <c r="NUV17" s="687"/>
      <c r="NUW17" s="687"/>
      <c r="NUX17" s="687"/>
      <c r="NUY17" s="687"/>
      <c r="NUZ17" s="687"/>
      <c r="NVA17" s="687"/>
      <c r="NVB17" s="687"/>
      <c r="NVC17" s="687"/>
      <c r="NVD17" s="687"/>
      <c r="NVE17" s="687"/>
      <c r="NVF17" s="687"/>
      <c r="NVG17" s="687"/>
      <c r="NVH17" s="687"/>
      <c r="NVI17" s="687"/>
      <c r="NVJ17" s="687"/>
      <c r="NVK17" s="687"/>
      <c r="NVL17" s="687"/>
      <c r="NVM17" s="687"/>
      <c r="NVN17" s="687"/>
      <c r="NVO17" s="687"/>
      <c r="NVP17" s="687"/>
      <c r="NVQ17" s="687"/>
      <c r="NVR17" s="687"/>
      <c r="NVS17" s="687"/>
      <c r="NVT17" s="687"/>
      <c r="NVU17" s="687"/>
      <c r="NVV17" s="687"/>
      <c r="NVW17" s="687"/>
      <c r="NVX17" s="687"/>
      <c r="NVY17" s="687"/>
      <c r="NVZ17" s="687"/>
      <c r="NWA17" s="687"/>
      <c r="NWB17" s="687"/>
      <c r="NWC17" s="687"/>
      <c r="NWD17" s="687"/>
      <c r="NWE17" s="687"/>
      <c r="NWF17" s="687"/>
      <c r="NWG17" s="687"/>
      <c r="NWH17" s="687"/>
      <c r="NWI17" s="687"/>
      <c r="NWJ17" s="687"/>
      <c r="NWK17" s="687"/>
      <c r="NWL17" s="687"/>
      <c r="NWM17" s="687"/>
      <c r="NWN17" s="687"/>
      <c r="NWO17" s="687"/>
      <c r="NWP17" s="687"/>
      <c r="NWQ17" s="687"/>
      <c r="NWR17" s="687"/>
      <c r="NWS17" s="687"/>
      <c r="NWT17" s="687"/>
      <c r="NWU17" s="687"/>
      <c r="NWV17" s="687"/>
      <c r="NWW17" s="687"/>
      <c r="NWX17" s="687"/>
      <c r="NWY17" s="687"/>
      <c r="NWZ17" s="687"/>
      <c r="NXA17" s="687"/>
      <c r="NXB17" s="687"/>
      <c r="NXC17" s="687"/>
      <c r="NXD17" s="687"/>
      <c r="NXE17" s="687"/>
      <c r="NXF17" s="687"/>
      <c r="NXG17" s="687"/>
      <c r="NXH17" s="687"/>
      <c r="NXI17" s="687"/>
      <c r="NXJ17" s="687"/>
      <c r="NXK17" s="687"/>
      <c r="NXL17" s="687"/>
      <c r="NXM17" s="687"/>
      <c r="NXN17" s="687"/>
      <c r="NXO17" s="687"/>
      <c r="NXP17" s="687"/>
      <c r="NXQ17" s="687"/>
      <c r="NXR17" s="687"/>
      <c r="NXS17" s="687"/>
      <c r="NXT17" s="687"/>
      <c r="NXU17" s="687"/>
      <c r="NXV17" s="687"/>
      <c r="NXW17" s="687"/>
      <c r="NXX17" s="687"/>
      <c r="NXY17" s="687"/>
      <c r="NXZ17" s="687"/>
      <c r="NYA17" s="687"/>
      <c r="NYB17" s="687"/>
      <c r="NYC17" s="687"/>
      <c r="NYD17" s="687"/>
      <c r="NYE17" s="687"/>
      <c r="NYF17" s="687"/>
      <c r="NYG17" s="687"/>
      <c r="NYH17" s="687"/>
      <c r="NYI17" s="687"/>
      <c r="NYJ17" s="687"/>
      <c r="NYK17" s="687"/>
      <c r="NYL17" s="687"/>
      <c r="NYM17" s="687"/>
      <c r="NYN17" s="687"/>
      <c r="NYO17" s="687"/>
      <c r="NYP17" s="687"/>
      <c r="NYQ17" s="687"/>
      <c r="NYR17" s="687"/>
      <c r="NYS17" s="687"/>
      <c r="NYT17" s="687"/>
      <c r="NYU17" s="687"/>
      <c r="NYV17" s="687"/>
      <c r="NYW17" s="687"/>
      <c r="NYX17" s="687"/>
      <c r="NYY17" s="687"/>
      <c r="NYZ17" s="687"/>
      <c r="NZA17" s="687"/>
      <c r="NZB17" s="687"/>
      <c r="NZC17" s="687"/>
      <c r="NZD17" s="687"/>
      <c r="NZE17" s="687"/>
      <c r="NZF17" s="687"/>
      <c r="NZG17" s="687"/>
      <c r="NZH17" s="687"/>
      <c r="NZI17" s="687"/>
      <c r="NZJ17" s="687"/>
      <c r="NZK17" s="687"/>
      <c r="NZL17" s="687"/>
      <c r="NZM17" s="687"/>
      <c r="NZN17" s="687"/>
      <c r="NZO17" s="687"/>
      <c r="NZP17" s="687"/>
      <c r="NZQ17" s="687"/>
      <c r="NZR17" s="687"/>
      <c r="NZS17" s="687"/>
      <c r="NZT17" s="687"/>
      <c r="NZU17" s="687"/>
      <c r="NZV17" s="687"/>
      <c r="NZW17" s="687"/>
      <c r="NZX17" s="687"/>
      <c r="NZY17" s="687"/>
      <c r="NZZ17" s="687"/>
      <c r="OAA17" s="687"/>
      <c r="OAB17" s="687"/>
      <c r="OAC17" s="687"/>
      <c r="OAD17" s="687"/>
      <c r="OAE17" s="687"/>
      <c r="OAF17" s="687"/>
      <c r="OAG17" s="687"/>
      <c r="OAH17" s="687"/>
      <c r="OAI17" s="687"/>
      <c r="OAJ17" s="687"/>
      <c r="OAK17" s="687"/>
      <c r="OAL17" s="687"/>
      <c r="OAM17" s="687"/>
      <c r="OAN17" s="687"/>
      <c r="OAO17" s="687"/>
      <c r="OAP17" s="687"/>
      <c r="OAQ17" s="687"/>
      <c r="OAR17" s="687"/>
      <c r="OAS17" s="687"/>
      <c r="OAT17" s="687"/>
      <c r="OAU17" s="687"/>
      <c r="OAV17" s="687"/>
      <c r="OAW17" s="687"/>
      <c r="OAX17" s="687"/>
      <c r="OAY17" s="687"/>
      <c r="OAZ17" s="687"/>
      <c r="OBA17" s="687"/>
      <c r="OBB17" s="687"/>
      <c r="OBC17" s="687"/>
      <c r="OBD17" s="687"/>
      <c r="OBE17" s="687"/>
      <c r="OBF17" s="687"/>
      <c r="OBG17" s="687"/>
      <c r="OBH17" s="687"/>
      <c r="OBI17" s="687"/>
      <c r="OBJ17" s="687"/>
      <c r="OBK17" s="687"/>
      <c r="OBL17" s="687"/>
      <c r="OBM17" s="687"/>
      <c r="OBN17" s="687"/>
      <c r="OBO17" s="687"/>
      <c r="OBP17" s="687"/>
      <c r="OBQ17" s="687"/>
      <c r="OBR17" s="687"/>
      <c r="OBS17" s="687"/>
      <c r="OBT17" s="687"/>
      <c r="OBU17" s="687"/>
      <c r="OBV17" s="687"/>
      <c r="OBW17" s="687"/>
      <c r="OBX17" s="687"/>
      <c r="OBY17" s="687"/>
      <c r="OBZ17" s="687"/>
      <c r="OCA17" s="687"/>
      <c r="OCB17" s="687"/>
      <c r="OCC17" s="687"/>
      <c r="OCD17" s="687"/>
      <c r="OCE17" s="687"/>
      <c r="OCF17" s="687"/>
      <c r="OCG17" s="687"/>
      <c r="OCH17" s="687"/>
      <c r="OCI17" s="687"/>
      <c r="OCJ17" s="687"/>
      <c r="OCK17" s="687"/>
      <c r="OCL17" s="687"/>
      <c r="OCM17" s="687"/>
      <c r="OCN17" s="687"/>
      <c r="OCO17" s="687"/>
      <c r="OCP17" s="687"/>
      <c r="OCQ17" s="687"/>
      <c r="OCR17" s="687"/>
      <c r="OCS17" s="687"/>
      <c r="OCT17" s="687"/>
      <c r="OCU17" s="687"/>
      <c r="OCV17" s="687"/>
      <c r="OCW17" s="687"/>
      <c r="OCX17" s="687"/>
      <c r="OCY17" s="687"/>
      <c r="OCZ17" s="687"/>
      <c r="ODA17" s="687"/>
      <c r="ODB17" s="687"/>
      <c r="ODC17" s="687"/>
      <c r="ODD17" s="687"/>
      <c r="ODE17" s="687"/>
      <c r="ODF17" s="687"/>
      <c r="ODG17" s="687"/>
      <c r="ODH17" s="687"/>
      <c r="ODI17" s="687"/>
      <c r="ODJ17" s="687"/>
      <c r="ODK17" s="687"/>
      <c r="ODL17" s="687"/>
      <c r="ODM17" s="687"/>
      <c r="ODN17" s="687"/>
      <c r="ODO17" s="687"/>
      <c r="ODP17" s="687"/>
      <c r="ODQ17" s="687"/>
      <c r="ODR17" s="687"/>
      <c r="ODS17" s="687"/>
      <c r="ODT17" s="687"/>
      <c r="ODU17" s="687"/>
      <c r="ODV17" s="687"/>
      <c r="ODW17" s="687"/>
      <c r="ODX17" s="687"/>
      <c r="ODY17" s="687"/>
      <c r="ODZ17" s="687"/>
      <c r="OEA17" s="687"/>
      <c r="OEB17" s="687"/>
      <c r="OEC17" s="687"/>
      <c r="OED17" s="687"/>
      <c r="OEE17" s="687"/>
      <c r="OEF17" s="687"/>
      <c r="OEG17" s="687"/>
      <c r="OEH17" s="687"/>
      <c r="OEI17" s="687"/>
      <c r="OEJ17" s="687"/>
      <c r="OEK17" s="687"/>
      <c r="OEL17" s="687"/>
      <c r="OEM17" s="687"/>
      <c r="OEN17" s="687"/>
      <c r="OEO17" s="687"/>
      <c r="OEP17" s="687"/>
      <c r="OEQ17" s="687"/>
      <c r="OER17" s="687"/>
      <c r="OES17" s="687"/>
      <c r="OET17" s="687"/>
      <c r="OEU17" s="687"/>
      <c r="OEV17" s="687"/>
      <c r="OEW17" s="687"/>
      <c r="OEX17" s="687"/>
      <c r="OEY17" s="687"/>
      <c r="OEZ17" s="687"/>
      <c r="OFA17" s="687"/>
      <c r="OFB17" s="687"/>
      <c r="OFC17" s="687"/>
      <c r="OFD17" s="687"/>
      <c r="OFE17" s="687"/>
      <c r="OFF17" s="687"/>
      <c r="OFG17" s="687"/>
      <c r="OFH17" s="687"/>
      <c r="OFI17" s="687"/>
      <c r="OFJ17" s="687"/>
      <c r="OFK17" s="687"/>
      <c r="OFL17" s="687"/>
      <c r="OFM17" s="687"/>
      <c r="OFN17" s="687"/>
      <c r="OFO17" s="687"/>
      <c r="OFP17" s="687"/>
      <c r="OFQ17" s="687"/>
      <c r="OFR17" s="687"/>
      <c r="OFS17" s="687"/>
      <c r="OFT17" s="687"/>
      <c r="OFU17" s="687"/>
      <c r="OFV17" s="687"/>
      <c r="OFW17" s="687"/>
      <c r="OFX17" s="687"/>
      <c r="OFY17" s="687"/>
      <c r="OFZ17" s="687"/>
      <c r="OGA17" s="687"/>
      <c r="OGB17" s="687"/>
      <c r="OGC17" s="687"/>
      <c r="OGD17" s="687"/>
      <c r="OGE17" s="687"/>
      <c r="OGF17" s="687"/>
      <c r="OGG17" s="687"/>
      <c r="OGH17" s="687"/>
      <c r="OGI17" s="687"/>
      <c r="OGJ17" s="687"/>
      <c r="OGK17" s="687"/>
      <c r="OGL17" s="687"/>
      <c r="OGM17" s="687"/>
      <c r="OGN17" s="687"/>
      <c r="OGO17" s="687"/>
      <c r="OGP17" s="687"/>
      <c r="OGQ17" s="687"/>
      <c r="OGR17" s="687"/>
      <c r="OGS17" s="687"/>
      <c r="OGT17" s="687"/>
      <c r="OGU17" s="687"/>
      <c r="OGV17" s="687"/>
      <c r="OGW17" s="687"/>
      <c r="OGX17" s="687"/>
      <c r="OGY17" s="687"/>
      <c r="OGZ17" s="687"/>
      <c r="OHA17" s="687"/>
      <c r="OHB17" s="687"/>
      <c r="OHC17" s="687"/>
      <c r="OHD17" s="687"/>
      <c r="OHE17" s="687"/>
      <c r="OHF17" s="687"/>
      <c r="OHG17" s="687"/>
      <c r="OHH17" s="687"/>
      <c r="OHI17" s="687"/>
      <c r="OHJ17" s="687"/>
      <c r="OHK17" s="687"/>
      <c r="OHL17" s="687"/>
      <c r="OHM17" s="687"/>
      <c r="OHN17" s="687"/>
      <c r="OHO17" s="687"/>
      <c r="OHP17" s="687"/>
      <c r="OHQ17" s="687"/>
      <c r="OHR17" s="687"/>
      <c r="OHS17" s="687"/>
      <c r="OHT17" s="687"/>
      <c r="OHU17" s="687"/>
      <c r="OHV17" s="687"/>
      <c r="OHW17" s="687"/>
      <c r="OHX17" s="687"/>
      <c r="OHY17" s="687"/>
      <c r="OHZ17" s="687"/>
      <c r="OIA17" s="687"/>
      <c r="OIB17" s="687"/>
      <c r="OIC17" s="687"/>
      <c r="OID17" s="687"/>
      <c r="OIE17" s="687"/>
      <c r="OIF17" s="687"/>
      <c r="OIG17" s="687"/>
      <c r="OIH17" s="687"/>
      <c r="OII17" s="687"/>
      <c r="OIJ17" s="687"/>
      <c r="OIK17" s="687"/>
      <c r="OIL17" s="687"/>
      <c r="OIM17" s="687"/>
      <c r="OIN17" s="687"/>
      <c r="OIO17" s="687"/>
      <c r="OIP17" s="687"/>
      <c r="OIQ17" s="687"/>
      <c r="OIR17" s="687"/>
      <c r="OIS17" s="687"/>
      <c r="OIT17" s="687"/>
      <c r="OIU17" s="687"/>
      <c r="OIV17" s="687"/>
      <c r="OIW17" s="687"/>
      <c r="OIX17" s="687"/>
      <c r="OIY17" s="687"/>
      <c r="OIZ17" s="687"/>
      <c r="OJA17" s="687"/>
      <c r="OJB17" s="687"/>
      <c r="OJC17" s="687"/>
      <c r="OJD17" s="687"/>
      <c r="OJE17" s="687"/>
      <c r="OJF17" s="687"/>
      <c r="OJG17" s="687"/>
      <c r="OJH17" s="687"/>
      <c r="OJI17" s="687"/>
      <c r="OJJ17" s="687"/>
      <c r="OJK17" s="687"/>
      <c r="OJL17" s="687"/>
      <c r="OJM17" s="687"/>
      <c r="OJN17" s="687"/>
      <c r="OJO17" s="687"/>
      <c r="OJP17" s="687"/>
      <c r="OJQ17" s="687"/>
      <c r="OJR17" s="687"/>
      <c r="OJS17" s="687"/>
      <c r="OJT17" s="687"/>
      <c r="OJU17" s="687"/>
      <c r="OJV17" s="687"/>
      <c r="OJW17" s="687"/>
      <c r="OJX17" s="687"/>
      <c r="OJY17" s="687"/>
      <c r="OJZ17" s="687"/>
      <c r="OKA17" s="687"/>
      <c r="OKB17" s="687"/>
      <c r="OKC17" s="687"/>
      <c r="OKD17" s="687"/>
      <c r="OKE17" s="687"/>
      <c r="OKF17" s="687"/>
      <c r="OKG17" s="687"/>
      <c r="OKH17" s="687"/>
      <c r="OKI17" s="687"/>
      <c r="OKJ17" s="687"/>
      <c r="OKK17" s="687"/>
      <c r="OKL17" s="687"/>
      <c r="OKM17" s="687"/>
      <c r="OKN17" s="687"/>
      <c r="OKO17" s="687"/>
      <c r="OKP17" s="687"/>
      <c r="OKQ17" s="687"/>
      <c r="OKR17" s="687"/>
      <c r="OKS17" s="687"/>
      <c r="OKT17" s="687"/>
      <c r="OKU17" s="687"/>
      <c r="OKV17" s="687"/>
      <c r="OKW17" s="687"/>
      <c r="OKX17" s="687"/>
      <c r="OKY17" s="687"/>
      <c r="OKZ17" s="687"/>
      <c r="OLA17" s="687"/>
      <c r="OLB17" s="687"/>
      <c r="OLC17" s="687"/>
      <c r="OLD17" s="687"/>
      <c r="OLE17" s="687"/>
      <c r="OLF17" s="687"/>
      <c r="OLG17" s="687"/>
      <c r="OLH17" s="687"/>
      <c r="OLI17" s="687"/>
      <c r="OLJ17" s="687"/>
      <c r="OLK17" s="687"/>
      <c r="OLL17" s="687"/>
      <c r="OLM17" s="687"/>
      <c r="OLN17" s="687"/>
      <c r="OLO17" s="687"/>
      <c r="OLP17" s="687"/>
      <c r="OLQ17" s="687"/>
      <c r="OLR17" s="687"/>
      <c r="OLS17" s="687"/>
      <c r="OLT17" s="687"/>
      <c r="OLU17" s="687"/>
      <c r="OLV17" s="687"/>
      <c r="OLW17" s="687"/>
      <c r="OLX17" s="687"/>
      <c r="OLY17" s="687"/>
      <c r="OLZ17" s="687"/>
      <c r="OMA17" s="687"/>
      <c r="OMB17" s="687"/>
      <c r="OMC17" s="687"/>
      <c r="OMD17" s="687"/>
      <c r="OME17" s="687"/>
      <c r="OMF17" s="687"/>
      <c r="OMG17" s="687"/>
      <c r="OMH17" s="687"/>
      <c r="OMI17" s="687"/>
      <c r="OMJ17" s="687"/>
      <c r="OMK17" s="687"/>
      <c r="OML17" s="687"/>
      <c r="OMM17" s="687"/>
      <c r="OMN17" s="687"/>
      <c r="OMO17" s="687"/>
      <c r="OMP17" s="687"/>
      <c r="OMQ17" s="687"/>
      <c r="OMR17" s="687"/>
      <c r="OMS17" s="687"/>
      <c r="OMT17" s="687"/>
      <c r="OMU17" s="687"/>
      <c r="OMV17" s="687"/>
      <c r="OMW17" s="687"/>
      <c r="OMX17" s="687"/>
      <c r="OMY17" s="687"/>
      <c r="OMZ17" s="687"/>
      <c r="ONA17" s="687"/>
      <c r="ONB17" s="687"/>
      <c r="ONC17" s="687"/>
      <c r="OND17" s="687"/>
      <c r="ONE17" s="687"/>
      <c r="ONF17" s="687"/>
      <c r="ONG17" s="687"/>
      <c r="ONH17" s="687"/>
      <c r="ONI17" s="687"/>
      <c r="ONJ17" s="687"/>
      <c r="ONK17" s="687"/>
      <c r="ONL17" s="687"/>
      <c r="ONM17" s="687"/>
      <c r="ONN17" s="687"/>
      <c r="ONO17" s="687"/>
      <c r="ONP17" s="687"/>
      <c r="ONQ17" s="687"/>
      <c r="ONR17" s="687"/>
      <c r="ONS17" s="687"/>
      <c r="ONT17" s="687"/>
      <c r="ONU17" s="687"/>
      <c r="ONV17" s="687"/>
      <c r="ONW17" s="687"/>
      <c r="ONX17" s="687"/>
      <c r="ONY17" s="687"/>
      <c r="ONZ17" s="687"/>
      <c r="OOA17" s="687"/>
      <c r="OOB17" s="687"/>
      <c r="OOC17" s="687"/>
      <c r="OOD17" s="687"/>
      <c r="OOE17" s="687"/>
      <c r="OOF17" s="687"/>
      <c r="OOG17" s="687"/>
      <c r="OOH17" s="687"/>
      <c r="OOI17" s="687"/>
      <c r="OOJ17" s="687"/>
      <c r="OOK17" s="687"/>
      <c r="OOL17" s="687"/>
      <c r="OOM17" s="687"/>
      <c r="OON17" s="687"/>
      <c r="OOO17" s="687"/>
      <c r="OOP17" s="687"/>
      <c r="OOQ17" s="687"/>
      <c r="OOR17" s="687"/>
      <c r="OOS17" s="687"/>
      <c r="OOT17" s="687"/>
      <c r="OOU17" s="687"/>
      <c r="OOV17" s="687"/>
      <c r="OOW17" s="687"/>
      <c r="OOX17" s="687"/>
      <c r="OOY17" s="687"/>
      <c r="OOZ17" s="687"/>
      <c r="OPA17" s="687"/>
      <c r="OPB17" s="687"/>
      <c r="OPC17" s="687"/>
      <c r="OPD17" s="687"/>
      <c r="OPE17" s="687"/>
      <c r="OPF17" s="687"/>
      <c r="OPG17" s="687"/>
      <c r="OPH17" s="687"/>
      <c r="OPI17" s="687"/>
      <c r="OPJ17" s="687"/>
      <c r="OPK17" s="687"/>
      <c r="OPL17" s="687"/>
      <c r="OPM17" s="687"/>
      <c r="OPN17" s="687"/>
      <c r="OPO17" s="687"/>
      <c r="OPP17" s="687"/>
      <c r="OPQ17" s="687"/>
      <c r="OPR17" s="687"/>
      <c r="OPS17" s="687"/>
      <c r="OPT17" s="687"/>
      <c r="OPU17" s="687"/>
      <c r="OPV17" s="687"/>
      <c r="OPW17" s="687"/>
      <c r="OPX17" s="687"/>
      <c r="OPY17" s="687"/>
      <c r="OPZ17" s="687"/>
      <c r="OQA17" s="687"/>
      <c r="OQB17" s="687"/>
      <c r="OQC17" s="687"/>
      <c r="OQD17" s="687"/>
      <c r="OQE17" s="687"/>
      <c r="OQF17" s="687"/>
      <c r="OQG17" s="687"/>
      <c r="OQH17" s="687"/>
      <c r="OQI17" s="687"/>
      <c r="OQJ17" s="687"/>
      <c r="OQK17" s="687"/>
      <c r="OQL17" s="687"/>
      <c r="OQM17" s="687"/>
      <c r="OQN17" s="687"/>
      <c r="OQO17" s="687"/>
      <c r="OQP17" s="687"/>
      <c r="OQQ17" s="687"/>
      <c r="OQR17" s="687"/>
      <c r="OQS17" s="687"/>
      <c r="OQT17" s="687"/>
      <c r="OQU17" s="687"/>
      <c r="OQV17" s="687"/>
      <c r="OQW17" s="687"/>
      <c r="OQX17" s="687"/>
      <c r="OQY17" s="687"/>
      <c r="OQZ17" s="687"/>
      <c r="ORA17" s="687"/>
      <c r="ORB17" s="687"/>
      <c r="ORC17" s="687"/>
      <c r="ORD17" s="687"/>
      <c r="ORE17" s="687"/>
      <c r="ORF17" s="687"/>
      <c r="ORG17" s="687"/>
      <c r="ORH17" s="687"/>
      <c r="ORI17" s="687"/>
      <c r="ORJ17" s="687"/>
      <c r="ORK17" s="687"/>
      <c r="ORL17" s="687"/>
      <c r="ORM17" s="687"/>
      <c r="ORN17" s="687"/>
      <c r="ORO17" s="687"/>
      <c r="ORP17" s="687"/>
      <c r="ORQ17" s="687"/>
      <c r="ORR17" s="687"/>
      <c r="ORS17" s="687"/>
      <c r="ORT17" s="687"/>
      <c r="ORU17" s="687"/>
      <c r="ORV17" s="687"/>
      <c r="ORW17" s="687"/>
      <c r="ORX17" s="687"/>
      <c r="ORY17" s="687"/>
      <c r="ORZ17" s="687"/>
      <c r="OSA17" s="687"/>
      <c r="OSB17" s="687"/>
      <c r="OSC17" s="687"/>
      <c r="OSD17" s="687"/>
      <c r="OSE17" s="687"/>
      <c r="OSF17" s="687"/>
      <c r="OSG17" s="687"/>
      <c r="OSH17" s="687"/>
      <c r="OSI17" s="687"/>
      <c r="OSJ17" s="687"/>
      <c r="OSK17" s="687"/>
      <c r="OSL17" s="687"/>
      <c r="OSM17" s="687"/>
      <c r="OSN17" s="687"/>
      <c r="OSO17" s="687"/>
      <c r="OSP17" s="687"/>
      <c r="OSQ17" s="687"/>
      <c r="OSR17" s="687"/>
      <c r="OSS17" s="687"/>
      <c r="OST17" s="687"/>
      <c r="OSU17" s="687"/>
      <c r="OSV17" s="687"/>
      <c r="OSW17" s="687"/>
      <c r="OSX17" s="687"/>
      <c r="OSY17" s="687"/>
      <c r="OSZ17" s="687"/>
      <c r="OTA17" s="687"/>
      <c r="OTB17" s="687"/>
      <c r="OTC17" s="687"/>
      <c r="OTD17" s="687"/>
      <c r="OTE17" s="687"/>
      <c r="OTF17" s="687"/>
      <c r="OTG17" s="687"/>
      <c r="OTH17" s="687"/>
      <c r="OTI17" s="687"/>
      <c r="OTJ17" s="687"/>
      <c r="OTK17" s="687"/>
      <c r="OTL17" s="687"/>
      <c r="OTM17" s="687"/>
      <c r="OTN17" s="687"/>
      <c r="OTO17" s="687"/>
      <c r="OTP17" s="687"/>
      <c r="OTQ17" s="687"/>
      <c r="OTR17" s="687"/>
      <c r="OTS17" s="687"/>
      <c r="OTT17" s="687"/>
      <c r="OTU17" s="687"/>
      <c r="OTV17" s="687"/>
      <c r="OTW17" s="687"/>
      <c r="OTX17" s="687"/>
      <c r="OTY17" s="687"/>
      <c r="OTZ17" s="687"/>
      <c r="OUA17" s="687"/>
      <c r="OUB17" s="687"/>
      <c r="OUC17" s="687"/>
      <c r="OUD17" s="687"/>
      <c r="OUE17" s="687"/>
      <c r="OUF17" s="687"/>
      <c r="OUG17" s="687"/>
      <c r="OUH17" s="687"/>
      <c r="OUI17" s="687"/>
      <c r="OUJ17" s="687"/>
      <c r="OUK17" s="687"/>
      <c r="OUL17" s="687"/>
      <c r="OUM17" s="687"/>
      <c r="OUN17" s="687"/>
      <c r="OUO17" s="687"/>
      <c r="OUP17" s="687"/>
      <c r="OUQ17" s="687"/>
      <c r="OUR17" s="687"/>
      <c r="OUS17" s="687"/>
      <c r="OUT17" s="687"/>
      <c r="OUU17" s="687"/>
      <c r="OUV17" s="687"/>
      <c r="OUW17" s="687"/>
      <c r="OUX17" s="687"/>
      <c r="OUY17" s="687"/>
      <c r="OUZ17" s="687"/>
      <c r="OVA17" s="687"/>
      <c r="OVB17" s="687"/>
      <c r="OVC17" s="687"/>
      <c r="OVD17" s="687"/>
      <c r="OVE17" s="687"/>
      <c r="OVF17" s="687"/>
      <c r="OVG17" s="687"/>
      <c r="OVH17" s="687"/>
      <c r="OVI17" s="687"/>
      <c r="OVJ17" s="687"/>
      <c r="OVK17" s="687"/>
      <c r="OVL17" s="687"/>
      <c r="OVM17" s="687"/>
      <c r="OVN17" s="687"/>
      <c r="OVO17" s="687"/>
      <c r="OVP17" s="687"/>
      <c r="OVQ17" s="687"/>
      <c r="OVR17" s="687"/>
      <c r="OVS17" s="687"/>
      <c r="OVT17" s="687"/>
      <c r="OVU17" s="687"/>
      <c r="OVV17" s="687"/>
      <c r="OVW17" s="687"/>
      <c r="OVX17" s="687"/>
      <c r="OVY17" s="687"/>
      <c r="OVZ17" s="687"/>
      <c r="OWA17" s="687"/>
      <c r="OWB17" s="687"/>
      <c r="OWC17" s="687"/>
      <c r="OWD17" s="687"/>
      <c r="OWE17" s="687"/>
      <c r="OWF17" s="687"/>
      <c r="OWG17" s="687"/>
      <c r="OWH17" s="687"/>
      <c r="OWI17" s="687"/>
      <c r="OWJ17" s="687"/>
      <c r="OWK17" s="687"/>
      <c r="OWL17" s="687"/>
      <c r="OWM17" s="687"/>
      <c r="OWN17" s="687"/>
      <c r="OWO17" s="687"/>
      <c r="OWP17" s="687"/>
      <c r="OWQ17" s="687"/>
      <c r="OWR17" s="687"/>
      <c r="OWS17" s="687"/>
      <c r="OWT17" s="687"/>
      <c r="OWU17" s="687"/>
      <c r="OWV17" s="687"/>
      <c r="OWW17" s="687"/>
      <c r="OWX17" s="687"/>
      <c r="OWY17" s="687"/>
      <c r="OWZ17" s="687"/>
      <c r="OXA17" s="687"/>
      <c r="OXB17" s="687"/>
      <c r="OXC17" s="687"/>
      <c r="OXD17" s="687"/>
      <c r="OXE17" s="687"/>
      <c r="OXF17" s="687"/>
      <c r="OXG17" s="687"/>
      <c r="OXH17" s="687"/>
      <c r="OXI17" s="687"/>
      <c r="OXJ17" s="687"/>
      <c r="OXK17" s="687"/>
      <c r="OXL17" s="687"/>
      <c r="OXM17" s="687"/>
      <c r="OXN17" s="687"/>
      <c r="OXO17" s="687"/>
      <c r="OXP17" s="687"/>
      <c r="OXQ17" s="687"/>
      <c r="OXR17" s="687"/>
      <c r="OXS17" s="687"/>
      <c r="OXT17" s="687"/>
      <c r="OXU17" s="687"/>
      <c r="OXV17" s="687"/>
      <c r="OXW17" s="687"/>
      <c r="OXX17" s="687"/>
      <c r="OXY17" s="687"/>
      <c r="OXZ17" s="687"/>
      <c r="OYA17" s="687"/>
      <c r="OYB17" s="687"/>
      <c r="OYC17" s="687"/>
      <c r="OYD17" s="687"/>
      <c r="OYE17" s="687"/>
      <c r="OYF17" s="687"/>
      <c r="OYG17" s="687"/>
      <c r="OYH17" s="687"/>
      <c r="OYI17" s="687"/>
      <c r="OYJ17" s="687"/>
      <c r="OYK17" s="687"/>
      <c r="OYL17" s="687"/>
      <c r="OYM17" s="687"/>
      <c r="OYN17" s="687"/>
      <c r="OYO17" s="687"/>
      <c r="OYP17" s="687"/>
      <c r="OYQ17" s="687"/>
      <c r="OYR17" s="687"/>
      <c r="OYS17" s="687"/>
      <c r="OYT17" s="687"/>
      <c r="OYU17" s="687"/>
      <c r="OYV17" s="687"/>
      <c r="OYW17" s="687"/>
      <c r="OYX17" s="687"/>
      <c r="OYY17" s="687"/>
      <c r="OYZ17" s="687"/>
      <c r="OZA17" s="687"/>
      <c r="OZB17" s="687"/>
      <c r="OZC17" s="687"/>
      <c r="OZD17" s="687"/>
      <c r="OZE17" s="687"/>
      <c r="OZF17" s="687"/>
      <c r="OZG17" s="687"/>
      <c r="OZH17" s="687"/>
      <c r="OZI17" s="687"/>
      <c r="OZJ17" s="687"/>
      <c r="OZK17" s="687"/>
      <c r="OZL17" s="687"/>
      <c r="OZM17" s="687"/>
      <c r="OZN17" s="687"/>
      <c r="OZO17" s="687"/>
      <c r="OZP17" s="687"/>
      <c r="OZQ17" s="687"/>
      <c r="OZR17" s="687"/>
      <c r="OZS17" s="687"/>
      <c r="OZT17" s="687"/>
      <c r="OZU17" s="687"/>
      <c r="OZV17" s="687"/>
      <c r="OZW17" s="687"/>
      <c r="OZX17" s="687"/>
      <c r="OZY17" s="687"/>
      <c r="OZZ17" s="687"/>
      <c r="PAA17" s="687"/>
      <c r="PAB17" s="687"/>
      <c r="PAC17" s="687"/>
      <c r="PAD17" s="687"/>
      <c r="PAE17" s="687"/>
      <c r="PAF17" s="687"/>
      <c r="PAG17" s="687"/>
      <c r="PAH17" s="687"/>
      <c r="PAI17" s="687"/>
      <c r="PAJ17" s="687"/>
      <c r="PAK17" s="687"/>
      <c r="PAL17" s="687"/>
      <c r="PAM17" s="687"/>
      <c r="PAN17" s="687"/>
      <c r="PAO17" s="687"/>
      <c r="PAP17" s="687"/>
      <c r="PAQ17" s="687"/>
      <c r="PAR17" s="687"/>
      <c r="PAS17" s="687"/>
      <c r="PAT17" s="687"/>
      <c r="PAU17" s="687"/>
      <c r="PAV17" s="687"/>
      <c r="PAW17" s="687"/>
      <c r="PAX17" s="687"/>
      <c r="PAY17" s="687"/>
      <c r="PAZ17" s="687"/>
      <c r="PBA17" s="687"/>
      <c r="PBB17" s="687"/>
      <c r="PBC17" s="687"/>
      <c r="PBD17" s="687"/>
      <c r="PBE17" s="687"/>
      <c r="PBF17" s="687"/>
      <c r="PBG17" s="687"/>
      <c r="PBH17" s="687"/>
      <c r="PBI17" s="687"/>
      <c r="PBJ17" s="687"/>
      <c r="PBK17" s="687"/>
      <c r="PBL17" s="687"/>
      <c r="PBM17" s="687"/>
      <c r="PBN17" s="687"/>
      <c r="PBO17" s="687"/>
      <c r="PBP17" s="687"/>
      <c r="PBQ17" s="687"/>
      <c r="PBR17" s="687"/>
      <c r="PBS17" s="687"/>
      <c r="PBT17" s="687"/>
      <c r="PBU17" s="687"/>
      <c r="PBV17" s="687"/>
      <c r="PBW17" s="687"/>
      <c r="PBX17" s="687"/>
      <c r="PBY17" s="687"/>
      <c r="PBZ17" s="687"/>
      <c r="PCA17" s="687"/>
      <c r="PCB17" s="687"/>
      <c r="PCC17" s="687"/>
      <c r="PCD17" s="687"/>
      <c r="PCE17" s="687"/>
      <c r="PCF17" s="687"/>
      <c r="PCG17" s="687"/>
      <c r="PCH17" s="687"/>
      <c r="PCI17" s="687"/>
      <c r="PCJ17" s="687"/>
      <c r="PCK17" s="687"/>
      <c r="PCL17" s="687"/>
      <c r="PCM17" s="687"/>
      <c r="PCN17" s="687"/>
      <c r="PCO17" s="687"/>
      <c r="PCP17" s="687"/>
      <c r="PCQ17" s="687"/>
      <c r="PCR17" s="687"/>
      <c r="PCS17" s="687"/>
      <c r="PCT17" s="687"/>
      <c r="PCU17" s="687"/>
      <c r="PCV17" s="687"/>
      <c r="PCW17" s="687"/>
      <c r="PCX17" s="687"/>
      <c r="PCY17" s="687"/>
      <c r="PCZ17" s="687"/>
      <c r="PDA17" s="687"/>
      <c r="PDB17" s="687"/>
      <c r="PDC17" s="687"/>
      <c r="PDD17" s="687"/>
      <c r="PDE17" s="687"/>
      <c r="PDF17" s="687"/>
      <c r="PDG17" s="687"/>
      <c r="PDH17" s="687"/>
      <c r="PDI17" s="687"/>
      <c r="PDJ17" s="687"/>
      <c r="PDK17" s="687"/>
      <c r="PDL17" s="687"/>
      <c r="PDM17" s="687"/>
      <c r="PDN17" s="687"/>
      <c r="PDO17" s="687"/>
      <c r="PDP17" s="687"/>
      <c r="PDQ17" s="687"/>
      <c r="PDR17" s="687"/>
      <c r="PDS17" s="687"/>
      <c r="PDT17" s="687"/>
      <c r="PDU17" s="687"/>
      <c r="PDV17" s="687"/>
      <c r="PDW17" s="687"/>
      <c r="PDX17" s="687"/>
      <c r="PDY17" s="687"/>
      <c r="PDZ17" s="687"/>
      <c r="PEA17" s="687"/>
      <c r="PEB17" s="687"/>
      <c r="PEC17" s="687"/>
      <c r="PED17" s="687"/>
      <c r="PEE17" s="687"/>
      <c r="PEF17" s="687"/>
      <c r="PEG17" s="687"/>
      <c r="PEH17" s="687"/>
      <c r="PEI17" s="687"/>
      <c r="PEJ17" s="687"/>
      <c r="PEK17" s="687"/>
      <c r="PEL17" s="687"/>
      <c r="PEM17" s="687"/>
      <c r="PEN17" s="687"/>
      <c r="PEO17" s="687"/>
      <c r="PEP17" s="687"/>
      <c r="PEQ17" s="687"/>
      <c r="PER17" s="687"/>
      <c r="PES17" s="687"/>
      <c r="PET17" s="687"/>
      <c r="PEU17" s="687"/>
      <c r="PEV17" s="687"/>
      <c r="PEW17" s="687"/>
      <c r="PEX17" s="687"/>
      <c r="PEY17" s="687"/>
      <c r="PEZ17" s="687"/>
      <c r="PFA17" s="687"/>
      <c r="PFB17" s="687"/>
      <c r="PFC17" s="687"/>
      <c r="PFD17" s="687"/>
      <c r="PFE17" s="687"/>
      <c r="PFF17" s="687"/>
      <c r="PFG17" s="687"/>
      <c r="PFH17" s="687"/>
      <c r="PFI17" s="687"/>
      <c r="PFJ17" s="687"/>
      <c r="PFK17" s="687"/>
      <c r="PFL17" s="687"/>
      <c r="PFM17" s="687"/>
      <c r="PFN17" s="687"/>
      <c r="PFO17" s="687"/>
      <c r="PFP17" s="687"/>
      <c r="PFQ17" s="687"/>
      <c r="PFR17" s="687"/>
      <c r="PFS17" s="687"/>
      <c r="PFT17" s="687"/>
      <c r="PFU17" s="687"/>
      <c r="PFV17" s="687"/>
      <c r="PFW17" s="687"/>
      <c r="PFX17" s="687"/>
      <c r="PFY17" s="687"/>
      <c r="PFZ17" s="687"/>
      <c r="PGA17" s="687"/>
      <c r="PGB17" s="687"/>
      <c r="PGC17" s="687"/>
      <c r="PGD17" s="687"/>
      <c r="PGE17" s="687"/>
      <c r="PGF17" s="687"/>
      <c r="PGG17" s="687"/>
      <c r="PGH17" s="687"/>
      <c r="PGI17" s="687"/>
      <c r="PGJ17" s="687"/>
      <c r="PGK17" s="687"/>
      <c r="PGL17" s="687"/>
      <c r="PGM17" s="687"/>
      <c r="PGN17" s="687"/>
      <c r="PGO17" s="687"/>
      <c r="PGP17" s="687"/>
      <c r="PGQ17" s="687"/>
      <c r="PGR17" s="687"/>
      <c r="PGS17" s="687"/>
      <c r="PGT17" s="687"/>
      <c r="PGU17" s="687"/>
      <c r="PGV17" s="687"/>
      <c r="PGW17" s="687"/>
      <c r="PGX17" s="687"/>
      <c r="PGY17" s="687"/>
      <c r="PGZ17" s="687"/>
      <c r="PHA17" s="687"/>
      <c r="PHB17" s="687"/>
      <c r="PHC17" s="687"/>
      <c r="PHD17" s="687"/>
      <c r="PHE17" s="687"/>
      <c r="PHF17" s="687"/>
      <c r="PHG17" s="687"/>
      <c r="PHH17" s="687"/>
      <c r="PHI17" s="687"/>
      <c r="PHJ17" s="687"/>
      <c r="PHK17" s="687"/>
      <c r="PHL17" s="687"/>
      <c r="PHM17" s="687"/>
      <c r="PHN17" s="687"/>
      <c r="PHO17" s="687"/>
      <c r="PHP17" s="687"/>
      <c r="PHQ17" s="687"/>
      <c r="PHR17" s="687"/>
      <c r="PHS17" s="687"/>
      <c r="PHT17" s="687"/>
      <c r="PHU17" s="687"/>
      <c r="PHV17" s="687"/>
      <c r="PHW17" s="687"/>
      <c r="PHX17" s="687"/>
      <c r="PHY17" s="687"/>
      <c r="PHZ17" s="687"/>
      <c r="PIA17" s="687"/>
      <c r="PIB17" s="687"/>
      <c r="PIC17" s="687"/>
      <c r="PID17" s="687"/>
      <c r="PIE17" s="687"/>
      <c r="PIF17" s="687"/>
      <c r="PIG17" s="687"/>
      <c r="PIH17" s="687"/>
      <c r="PII17" s="687"/>
      <c r="PIJ17" s="687"/>
      <c r="PIK17" s="687"/>
      <c r="PIL17" s="687"/>
      <c r="PIM17" s="687"/>
      <c r="PIN17" s="687"/>
      <c r="PIO17" s="687"/>
      <c r="PIP17" s="687"/>
      <c r="PIQ17" s="687"/>
      <c r="PIR17" s="687"/>
      <c r="PIS17" s="687"/>
      <c r="PIT17" s="687"/>
      <c r="PIU17" s="687"/>
      <c r="PIV17" s="687"/>
      <c r="PIW17" s="687"/>
      <c r="PIX17" s="687"/>
      <c r="PIY17" s="687"/>
      <c r="PIZ17" s="687"/>
      <c r="PJA17" s="687"/>
      <c r="PJB17" s="687"/>
      <c r="PJC17" s="687"/>
      <c r="PJD17" s="687"/>
      <c r="PJE17" s="687"/>
      <c r="PJF17" s="687"/>
      <c r="PJG17" s="687"/>
      <c r="PJH17" s="687"/>
      <c r="PJI17" s="687"/>
      <c r="PJJ17" s="687"/>
      <c r="PJK17" s="687"/>
      <c r="PJL17" s="687"/>
      <c r="PJM17" s="687"/>
      <c r="PJN17" s="687"/>
      <c r="PJO17" s="687"/>
      <c r="PJP17" s="687"/>
      <c r="PJQ17" s="687"/>
      <c r="PJR17" s="687"/>
      <c r="PJS17" s="687"/>
      <c r="PJT17" s="687"/>
      <c r="PJU17" s="687"/>
      <c r="PJV17" s="687"/>
      <c r="PJW17" s="687"/>
      <c r="PJX17" s="687"/>
      <c r="PJY17" s="687"/>
      <c r="PJZ17" s="687"/>
      <c r="PKA17" s="687"/>
      <c r="PKB17" s="687"/>
      <c r="PKC17" s="687"/>
      <c r="PKD17" s="687"/>
      <c r="PKE17" s="687"/>
      <c r="PKF17" s="687"/>
      <c r="PKG17" s="687"/>
      <c r="PKH17" s="687"/>
      <c r="PKI17" s="687"/>
      <c r="PKJ17" s="687"/>
      <c r="PKK17" s="687"/>
      <c r="PKL17" s="687"/>
      <c r="PKM17" s="687"/>
      <c r="PKN17" s="687"/>
      <c r="PKO17" s="687"/>
      <c r="PKP17" s="687"/>
      <c r="PKQ17" s="687"/>
      <c r="PKR17" s="687"/>
      <c r="PKS17" s="687"/>
      <c r="PKT17" s="687"/>
      <c r="PKU17" s="687"/>
      <c r="PKV17" s="687"/>
      <c r="PKW17" s="687"/>
      <c r="PKX17" s="687"/>
      <c r="PKY17" s="687"/>
      <c r="PKZ17" s="687"/>
      <c r="PLA17" s="687"/>
      <c r="PLB17" s="687"/>
      <c r="PLC17" s="687"/>
      <c r="PLD17" s="687"/>
      <c r="PLE17" s="687"/>
      <c r="PLF17" s="687"/>
      <c r="PLG17" s="687"/>
      <c r="PLH17" s="687"/>
      <c r="PLI17" s="687"/>
      <c r="PLJ17" s="687"/>
      <c r="PLK17" s="687"/>
      <c r="PLL17" s="687"/>
      <c r="PLM17" s="687"/>
      <c r="PLN17" s="687"/>
      <c r="PLO17" s="687"/>
      <c r="PLP17" s="687"/>
      <c r="PLQ17" s="687"/>
      <c r="PLR17" s="687"/>
      <c r="PLS17" s="687"/>
      <c r="PLT17" s="687"/>
      <c r="PLU17" s="687"/>
      <c r="PLV17" s="687"/>
      <c r="PLW17" s="687"/>
      <c r="PLX17" s="687"/>
      <c r="PLY17" s="687"/>
      <c r="PLZ17" s="687"/>
      <c r="PMA17" s="687"/>
      <c r="PMB17" s="687"/>
      <c r="PMC17" s="687"/>
      <c r="PMD17" s="687"/>
      <c r="PME17" s="687"/>
      <c r="PMF17" s="687"/>
      <c r="PMG17" s="687"/>
      <c r="PMH17" s="687"/>
      <c r="PMI17" s="687"/>
      <c r="PMJ17" s="687"/>
      <c r="PMK17" s="687"/>
      <c r="PML17" s="687"/>
      <c r="PMM17" s="687"/>
      <c r="PMN17" s="687"/>
      <c r="PMO17" s="687"/>
      <c r="PMP17" s="687"/>
      <c r="PMQ17" s="687"/>
      <c r="PMR17" s="687"/>
      <c r="PMS17" s="687"/>
      <c r="PMT17" s="687"/>
      <c r="PMU17" s="687"/>
      <c r="PMV17" s="687"/>
      <c r="PMW17" s="687"/>
      <c r="PMX17" s="687"/>
      <c r="PMY17" s="687"/>
      <c r="PMZ17" s="687"/>
      <c r="PNA17" s="687"/>
      <c r="PNB17" s="687"/>
      <c r="PNC17" s="687"/>
      <c r="PND17" s="687"/>
      <c r="PNE17" s="687"/>
      <c r="PNF17" s="687"/>
      <c r="PNG17" s="687"/>
      <c r="PNH17" s="687"/>
      <c r="PNI17" s="687"/>
      <c r="PNJ17" s="687"/>
      <c r="PNK17" s="687"/>
      <c r="PNL17" s="687"/>
      <c r="PNM17" s="687"/>
      <c r="PNN17" s="687"/>
      <c r="PNO17" s="687"/>
      <c r="PNP17" s="687"/>
      <c r="PNQ17" s="687"/>
      <c r="PNR17" s="687"/>
      <c r="PNS17" s="687"/>
      <c r="PNT17" s="687"/>
      <c r="PNU17" s="687"/>
      <c r="PNV17" s="687"/>
      <c r="PNW17" s="687"/>
      <c r="PNX17" s="687"/>
      <c r="PNY17" s="687"/>
      <c r="PNZ17" s="687"/>
      <c r="POA17" s="687"/>
      <c r="POB17" s="687"/>
      <c r="POC17" s="687"/>
      <c r="POD17" s="687"/>
      <c r="POE17" s="687"/>
      <c r="POF17" s="687"/>
      <c r="POG17" s="687"/>
      <c r="POH17" s="687"/>
      <c r="POI17" s="687"/>
      <c r="POJ17" s="687"/>
      <c r="POK17" s="687"/>
      <c r="POL17" s="687"/>
      <c r="POM17" s="687"/>
      <c r="PON17" s="687"/>
      <c r="POO17" s="687"/>
      <c r="POP17" s="687"/>
      <c r="POQ17" s="687"/>
      <c r="POR17" s="687"/>
      <c r="POS17" s="687"/>
      <c r="POT17" s="687"/>
      <c r="POU17" s="687"/>
      <c r="POV17" s="687"/>
      <c r="POW17" s="687"/>
      <c r="POX17" s="687"/>
      <c r="POY17" s="687"/>
      <c r="POZ17" s="687"/>
      <c r="PPA17" s="687"/>
      <c r="PPB17" s="687"/>
      <c r="PPC17" s="687"/>
      <c r="PPD17" s="687"/>
      <c r="PPE17" s="687"/>
      <c r="PPF17" s="687"/>
      <c r="PPG17" s="687"/>
      <c r="PPH17" s="687"/>
      <c r="PPI17" s="687"/>
      <c r="PPJ17" s="687"/>
      <c r="PPK17" s="687"/>
      <c r="PPL17" s="687"/>
      <c r="PPM17" s="687"/>
      <c r="PPN17" s="687"/>
      <c r="PPO17" s="687"/>
      <c r="PPP17" s="687"/>
      <c r="PPQ17" s="687"/>
      <c r="PPR17" s="687"/>
      <c r="PPS17" s="687"/>
      <c r="PPT17" s="687"/>
      <c r="PPU17" s="687"/>
      <c r="PPV17" s="687"/>
      <c r="PPW17" s="687"/>
      <c r="PPX17" s="687"/>
      <c r="PPY17" s="687"/>
      <c r="PPZ17" s="687"/>
      <c r="PQA17" s="687"/>
      <c r="PQB17" s="687"/>
      <c r="PQC17" s="687"/>
      <c r="PQD17" s="687"/>
      <c r="PQE17" s="687"/>
      <c r="PQF17" s="687"/>
      <c r="PQG17" s="687"/>
      <c r="PQH17" s="687"/>
      <c r="PQI17" s="687"/>
      <c r="PQJ17" s="687"/>
      <c r="PQK17" s="687"/>
      <c r="PQL17" s="687"/>
      <c r="PQM17" s="687"/>
      <c r="PQN17" s="687"/>
      <c r="PQO17" s="687"/>
      <c r="PQP17" s="687"/>
      <c r="PQQ17" s="687"/>
      <c r="PQR17" s="687"/>
      <c r="PQS17" s="687"/>
      <c r="PQT17" s="687"/>
      <c r="PQU17" s="687"/>
      <c r="PQV17" s="687"/>
      <c r="PQW17" s="687"/>
      <c r="PQX17" s="687"/>
      <c r="PQY17" s="687"/>
      <c r="PQZ17" s="687"/>
      <c r="PRA17" s="687"/>
      <c r="PRB17" s="687"/>
      <c r="PRC17" s="687"/>
      <c r="PRD17" s="687"/>
      <c r="PRE17" s="687"/>
      <c r="PRF17" s="687"/>
      <c r="PRG17" s="687"/>
      <c r="PRH17" s="687"/>
      <c r="PRI17" s="687"/>
      <c r="PRJ17" s="687"/>
      <c r="PRK17" s="687"/>
      <c r="PRL17" s="687"/>
      <c r="PRM17" s="687"/>
      <c r="PRN17" s="687"/>
      <c r="PRO17" s="687"/>
      <c r="PRP17" s="687"/>
      <c r="PRQ17" s="687"/>
      <c r="PRR17" s="687"/>
      <c r="PRS17" s="687"/>
      <c r="PRT17" s="687"/>
      <c r="PRU17" s="687"/>
      <c r="PRV17" s="687"/>
      <c r="PRW17" s="687"/>
      <c r="PRX17" s="687"/>
      <c r="PRY17" s="687"/>
      <c r="PRZ17" s="687"/>
      <c r="PSA17" s="687"/>
      <c r="PSB17" s="687"/>
      <c r="PSC17" s="687"/>
      <c r="PSD17" s="687"/>
      <c r="PSE17" s="687"/>
      <c r="PSF17" s="687"/>
      <c r="PSG17" s="687"/>
      <c r="PSH17" s="687"/>
      <c r="PSI17" s="687"/>
      <c r="PSJ17" s="687"/>
      <c r="PSK17" s="687"/>
      <c r="PSL17" s="687"/>
      <c r="PSM17" s="687"/>
      <c r="PSN17" s="687"/>
      <c r="PSO17" s="687"/>
      <c r="PSP17" s="687"/>
      <c r="PSQ17" s="687"/>
      <c r="PSR17" s="687"/>
      <c r="PSS17" s="687"/>
      <c r="PST17" s="687"/>
      <c r="PSU17" s="687"/>
      <c r="PSV17" s="687"/>
      <c r="PSW17" s="687"/>
      <c r="PSX17" s="687"/>
      <c r="PSY17" s="687"/>
      <c r="PSZ17" s="687"/>
      <c r="PTA17" s="687"/>
      <c r="PTB17" s="687"/>
      <c r="PTC17" s="687"/>
      <c r="PTD17" s="687"/>
      <c r="PTE17" s="687"/>
      <c r="PTF17" s="687"/>
      <c r="PTG17" s="687"/>
      <c r="PTH17" s="687"/>
      <c r="PTI17" s="687"/>
      <c r="PTJ17" s="687"/>
      <c r="PTK17" s="687"/>
      <c r="PTL17" s="687"/>
      <c r="PTM17" s="687"/>
      <c r="PTN17" s="687"/>
      <c r="PTO17" s="687"/>
      <c r="PTP17" s="687"/>
      <c r="PTQ17" s="687"/>
      <c r="PTR17" s="687"/>
      <c r="PTS17" s="687"/>
      <c r="PTT17" s="687"/>
      <c r="PTU17" s="687"/>
      <c r="PTV17" s="687"/>
      <c r="PTW17" s="687"/>
      <c r="PTX17" s="687"/>
      <c r="PTY17" s="687"/>
      <c r="PTZ17" s="687"/>
      <c r="PUA17" s="687"/>
      <c r="PUB17" s="687"/>
      <c r="PUC17" s="687"/>
      <c r="PUD17" s="687"/>
      <c r="PUE17" s="687"/>
      <c r="PUF17" s="687"/>
      <c r="PUG17" s="687"/>
      <c r="PUH17" s="687"/>
      <c r="PUI17" s="687"/>
      <c r="PUJ17" s="687"/>
      <c r="PUK17" s="687"/>
      <c r="PUL17" s="687"/>
      <c r="PUM17" s="687"/>
      <c r="PUN17" s="687"/>
      <c r="PUO17" s="687"/>
      <c r="PUP17" s="687"/>
      <c r="PUQ17" s="687"/>
      <c r="PUR17" s="687"/>
      <c r="PUS17" s="687"/>
      <c r="PUT17" s="687"/>
      <c r="PUU17" s="687"/>
      <c r="PUV17" s="687"/>
      <c r="PUW17" s="687"/>
      <c r="PUX17" s="687"/>
      <c r="PUY17" s="687"/>
      <c r="PUZ17" s="687"/>
      <c r="PVA17" s="687"/>
      <c r="PVB17" s="687"/>
      <c r="PVC17" s="687"/>
      <c r="PVD17" s="687"/>
      <c r="PVE17" s="687"/>
      <c r="PVF17" s="687"/>
      <c r="PVG17" s="687"/>
      <c r="PVH17" s="687"/>
      <c r="PVI17" s="687"/>
      <c r="PVJ17" s="687"/>
      <c r="PVK17" s="687"/>
      <c r="PVL17" s="687"/>
      <c r="PVM17" s="687"/>
      <c r="PVN17" s="687"/>
      <c r="PVO17" s="687"/>
      <c r="PVP17" s="687"/>
      <c r="PVQ17" s="687"/>
      <c r="PVR17" s="687"/>
      <c r="PVS17" s="687"/>
      <c r="PVT17" s="687"/>
      <c r="PVU17" s="687"/>
      <c r="PVV17" s="687"/>
      <c r="PVW17" s="687"/>
      <c r="PVX17" s="687"/>
      <c r="PVY17" s="687"/>
      <c r="PVZ17" s="687"/>
      <c r="PWA17" s="687"/>
      <c r="PWB17" s="687"/>
      <c r="PWC17" s="687"/>
      <c r="PWD17" s="687"/>
      <c r="PWE17" s="687"/>
      <c r="PWF17" s="687"/>
      <c r="PWG17" s="687"/>
      <c r="PWH17" s="687"/>
      <c r="PWI17" s="687"/>
      <c r="PWJ17" s="687"/>
      <c r="PWK17" s="687"/>
      <c r="PWL17" s="687"/>
      <c r="PWM17" s="687"/>
      <c r="PWN17" s="687"/>
      <c r="PWO17" s="687"/>
      <c r="PWP17" s="687"/>
      <c r="PWQ17" s="687"/>
      <c r="PWR17" s="687"/>
      <c r="PWS17" s="687"/>
      <c r="PWT17" s="687"/>
      <c r="PWU17" s="687"/>
      <c r="PWV17" s="687"/>
      <c r="PWW17" s="687"/>
      <c r="PWX17" s="687"/>
      <c r="PWY17" s="687"/>
      <c r="PWZ17" s="687"/>
      <c r="PXA17" s="687"/>
      <c r="PXB17" s="687"/>
      <c r="PXC17" s="687"/>
      <c r="PXD17" s="687"/>
      <c r="PXE17" s="687"/>
      <c r="PXF17" s="687"/>
      <c r="PXG17" s="687"/>
      <c r="PXH17" s="687"/>
      <c r="PXI17" s="687"/>
      <c r="PXJ17" s="687"/>
      <c r="PXK17" s="687"/>
      <c r="PXL17" s="687"/>
      <c r="PXM17" s="687"/>
      <c r="PXN17" s="687"/>
      <c r="PXO17" s="687"/>
      <c r="PXP17" s="687"/>
      <c r="PXQ17" s="687"/>
      <c r="PXR17" s="687"/>
      <c r="PXS17" s="687"/>
      <c r="PXT17" s="687"/>
      <c r="PXU17" s="687"/>
      <c r="PXV17" s="687"/>
      <c r="PXW17" s="687"/>
      <c r="PXX17" s="687"/>
      <c r="PXY17" s="687"/>
      <c r="PXZ17" s="687"/>
      <c r="PYA17" s="687"/>
      <c r="PYB17" s="687"/>
      <c r="PYC17" s="687"/>
      <c r="PYD17" s="687"/>
      <c r="PYE17" s="687"/>
      <c r="PYF17" s="687"/>
      <c r="PYG17" s="687"/>
      <c r="PYH17" s="687"/>
      <c r="PYI17" s="687"/>
      <c r="PYJ17" s="687"/>
      <c r="PYK17" s="687"/>
      <c r="PYL17" s="687"/>
      <c r="PYM17" s="687"/>
      <c r="PYN17" s="687"/>
      <c r="PYO17" s="687"/>
      <c r="PYP17" s="687"/>
      <c r="PYQ17" s="687"/>
      <c r="PYR17" s="687"/>
      <c r="PYS17" s="687"/>
      <c r="PYT17" s="687"/>
      <c r="PYU17" s="687"/>
      <c r="PYV17" s="687"/>
      <c r="PYW17" s="687"/>
      <c r="PYX17" s="687"/>
      <c r="PYY17" s="687"/>
      <c r="PYZ17" s="687"/>
      <c r="PZA17" s="687"/>
      <c r="PZB17" s="687"/>
      <c r="PZC17" s="687"/>
      <c r="PZD17" s="687"/>
      <c r="PZE17" s="687"/>
      <c r="PZF17" s="687"/>
      <c r="PZG17" s="687"/>
      <c r="PZH17" s="687"/>
      <c r="PZI17" s="687"/>
      <c r="PZJ17" s="687"/>
      <c r="PZK17" s="687"/>
      <c r="PZL17" s="687"/>
      <c r="PZM17" s="687"/>
      <c r="PZN17" s="687"/>
      <c r="PZO17" s="687"/>
      <c r="PZP17" s="687"/>
      <c r="PZQ17" s="687"/>
      <c r="PZR17" s="687"/>
      <c r="PZS17" s="687"/>
      <c r="PZT17" s="687"/>
      <c r="PZU17" s="687"/>
      <c r="PZV17" s="687"/>
      <c r="PZW17" s="687"/>
      <c r="PZX17" s="687"/>
      <c r="PZY17" s="687"/>
      <c r="PZZ17" s="687"/>
      <c r="QAA17" s="687"/>
      <c r="QAB17" s="687"/>
      <c r="QAC17" s="687"/>
      <c r="QAD17" s="687"/>
      <c r="QAE17" s="687"/>
      <c r="QAF17" s="687"/>
      <c r="QAG17" s="687"/>
      <c r="QAH17" s="687"/>
      <c r="QAI17" s="687"/>
      <c r="QAJ17" s="687"/>
      <c r="QAK17" s="687"/>
      <c r="QAL17" s="687"/>
      <c r="QAM17" s="687"/>
      <c r="QAN17" s="687"/>
      <c r="QAO17" s="687"/>
      <c r="QAP17" s="687"/>
      <c r="QAQ17" s="687"/>
      <c r="QAR17" s="687"/>
      <c r="QAS17" s="687"/>
      <c r="QAT17" s="687"/>
      <c r="QAU17" s="687"/>
      <c r="QAV17" s="687"/>
      <c r="QAW17" s="687"/>
      <c r="QAX17" s="687"/>
      <c r="QAY17" s="687"/>
      <c r="QAZ17" s="687"/>
      <c r="QBA17" s="687"/>
      <c r="QBB17" s="687"/>
      <c r="QBC17" s="687"/>
      <c r="QBD17" s="687"/>
      <c r="QBE17" s="687"/>
      <c r="QBF17" s="687"/>
      <c r="QBG17" s="687"/>
      <c r="QBH17" s="687"/>
      <c r="QBI17" s="687"/>
      <c r="QBJ17" s="687"/>
      <c r="QBK17" s="687"/>
      <c r="QBL17" s="687"/>
      <c r="QBM17" s="687"/>
      <c r="QBN17" s="687"/>
      <c r="QBO17" s="687"/>
      <c r="QBP17" s="687"/>
      <c r="QBQ17" s="687"/>
      <c r="QBR17" s="687"/>
      <c r="QBS17" s="687"/>
      <c r="QBT17" s="687"/>
      <c r="QBU17" s="687"/>
      <c r="QBV17" s="687"/>
      <c r="QBW17" s="687"/>
      <c r="QBX17" s="687"/>
      <c r="QBY17" s="687"/>
      <c r="QBZ17" s="687"/>
      <c r="QCA17" s="687"/>
      <c r="QCB17" s="687"/>
      <c r="QCC17" s="687"/>
      <c r="QCD17" s="687"/>
      <c r="QCE17" s="687"/>
      <c r="QCF17" s="687"/>
      <c r="QCG17" s="687"/>
      <c r="QCH17" s="687"/>
      <c r="QCI17" s="687"/>
      <c r="QCJ17" s="687"/>
      <c r="QCK17" s="687"/>
      <c r="QCL17" s="687"/>
      <c r="QCM17" s="687"/>
      <c r="QCN17" s="687"/>
      <c r="QCO17" s="687"/>
      <c r="QCP17" s="687"/>
      <c r="QCQ17" s="687"/>
      <c r="QCR17" s="687"/>
      <c r="QCS17" s="687"/>
      <c r="QCT17" s="687"/>
      <c r="QCU17" s="687"/>
      <c r="QCV17" s="687"/>
      <c r="QCW17" s="687"/>
      <c r="QCX17" s="687"/>
      <c r="QCY17" s="687"/>
      <c r="QCZ17" s="687"/>
      <c r="QDA17" s="687"/>
      <c r="QDB17" s="687"/>
      <c r="QDC17" s="687"/>
      <c r="QDD17" s="687"/>
      <c r="QDE17" s="687"/>
      <c r="QDF17" s="687"/>
      <c r="QDG17" s="687"/>
      <c r="QDH17" s="687"/>
      <c r="QDI17" s="687"/>
      <c r="QDJ17" s="687"/>
      <c r="QDK17" s="687"/>
      <c r="QDL17" s="687"/>
      <c r="QDM17" s="687"/>
      <c r="QDN17" s="687"/>
      <c r="QDO17" s="687"/>
      <c r="QDP17" s="687"/>
      <c r="QDQ17" s="687"/>
      <c r="QDR17" s="687"/>
      <c r="QDS17" s="687"/>
      <c r="QDT17" s="687"/>
      <c r="QDU17" s="687"/>
      <c r="QDV17" s="687"/>
      <c r="QDW17" s="687"/>
      <c r="QDX17" s="687"/>
      <c r="QDY17" s="687"/>
      <c r="QDZ17" s="687"/>
      <c r="QEA17" s="687"/>
      <c r="QEB17" s="687"/>
      <c r="QEC17" s="687"/>
      <c r="QED17" s="687"/>
      <c r="QEE17" s="687"/>
      <c r="QEF17" s="687"/>
      <c r="QEG17" s="687"/>
      <c r="QEH17" s="687"/>
      <c r="QEI17" s="687"/>
      <c r="QEJ17" s="687"/>
      <c r="QEK17" s="687"/>
      <c r="QEL17" s="687"/>
      <c r="QEM17" s="687"/>
      <c r="QEN17" s="687"/>
      <c r="QEO17" s="687"/>
      <c r="QEP17" s="687"/>
      <c r="QEQ17" s="687"/>
      <c r="QER17" s="687"/>
      <c r="QES17" s="687"/>
      <c r="QET17" s="687"/>
      <c r="QEU17" s="687"/>
      <c r="QEV17" s="687"/>
      <c r="QEW17" s="687"/>
      <c r="QEX17" s="687"/>
      <c r="QEY17" s="687"/>
      <c r="QEZ17" s="687"/>
      <c r="QFA17" s="687"/>
      <c r="QFB17" s="687"/>
      <c r="QFC17" s="687"/>
      <c r="QFD17" s="687"/>
      <c r="QFE17" s="687"/>
      <c r="QFF17" s="687"/>
      <c r="QFG17" s="687"/>
      <c r="QFH17" s="687"/>
      <c r="QFI17" s="687"/>
      <c r="QFJ17" s="687"/>
      <c r="QFK17" s="687"/>
      <c r="QFL17" s="687"/>
      <c r="QFM17" s="687"/>
      <c r="QFN17" s="687"/>
      <c r="QFO17" s="687"/>
      <c r="QFP17" s="687"/>
      <c r="QFQ17" s="687"/>
      <c r="QFR17" s="687"/>
      <c r="QFS17" s="687"/>
      <c r="QFT17" s="687"/>
      <c r="QFU17" s="687"/>
      <c r="QFV17" s="687"/>
      <c r="QFW17" s="687"/>
      <c r="QFX17" s="687"/>
      <c r="QFY17" s="687"/>
      <c r="QFZ17" s="687"/>
      <c r="QGA17" s="687"/>
      <c r="QGB17" s="687"/>
      <c r="QGC17" s="687"/>
      <c r="QGD17" s="687"/>
      <c r="QGE17" s="687"/>
      <c r="QGF17" s="687"/>
      <c r="QGG17" s="687"/>
      <c r="QGH17" s="687"/>
      <c r="QGI17" s="687"/>
      <c r="QGJ17" s="687"/>
      <c r="QGK17" s="687"/>
      <c r="QGL17" s="687"/>
      <c r="QGM17" s="687"/>
      <c r="QGN17" s="687"/>
      <c r="QGO17" s="687"/>
      <c r="QGP17" s="687"/>
      <c r="QGQ17" s="687"/>
      <c r="QGR17" s="687"/>
      <c r="QGS17" s="687"/>
      <c r="QGT17" s="687"/>
      <c r="QGU17" s="687"/>
      <c r="QGV17" s="687"/>
      <c r="QGW17" s="687"/>
      <c r="QGX17" s="687"/>
      <c r="QGY17" s="687"/>
      <c r="QGZ17" s="687"/>
      <c r="QHA17" s="687"/>
      <c r="QHB17" s="687"/>
      <c r="QHC17" s="687"/>
      <c r="QHD17" s="687"/>
      <c r="QHE17" s="687"/>
      <c r="QHF17" s="687"/>
      <c r="QHG17" s="687"/>
      <c r="QHH17" s="687"/>
      <c r="QHI17" s="687"/>
      <c r="QHJ17" s="687"/>
      <c r="QHK17" s="687"/>
      <c r="QHL17" s="687"/>
      <c r="QHM17" s="687"/>
      <c r="QHN17" s="687"/>
      <c r="QHO17" s="687"/>
      <c r="QHP17" s="687"/>
      <c r="QHQ17" s="687"/>
      <c r="QHR17" s="687"/>
      <c r="QHS17" s="687"/>
      <c r="QHT17" s="687"/>
      <c r="QHU17" s="687"/>
      <c r="QHV17" s="687"/>
      <c r="QHW17" s="687"/>
      <c r="QHX17" s="687"/>
      <c r="QHY17" s="687"/>
      <c r="QHZ17" s="687"/>
      <c r="QIA17" s="687"/>
      <c r="QIB17" s="687"/>
      <c r="QIC17" s="687"/>
      <c r="QID17" s="687"/>
      <c r="QIE17" s="687"/>
      <c r="QIF17" s="687"/>
      <c r="QIG17" s="687"/>
      <c r="QIH17" s="687"/>
      <c r="QII17" s="687"/>
      <c r="QIJ17" s="687"/>
      <c r="QIK17" s="687"/>
      <c r="QIL17" s="687"/>
      <c r="QIM17" s="687"/>
      <c r="QIN17" s="687"/>
      <c r="QIO17" s="687"/>
      <c r="QIP17" s="687"/>
      <c r="QIQ17" s="687"/>
      <c r="QIR17" s="687"/>
      <c r="QIS17" s="687"/>
      <c r="QIT17" s="687"/>
      <c r="QIU17" s="687"/>
      <c r="QIV17" s="687"/>
      <c r="QIW17" s="687"/>
      <c r="QIX17" s="687"/>
      <c r="QIY17" s="687"/>
      <c r="QIZ17" s="687"/>
      <c r="QJA17" s="687"/>
      <c r="QJB17" s="687"/>
      <c r="QJC17" s="687"/>
      <c r="QJD17" s="687"/>
      <c r="QJE17" s="687"/>
      <c r="QJF17" s="687"/>
      <c r="QJG17" s="687"/>
      <c r="QJH17" s="687"/>
      <c r="QJI17" s="687"/>
      <c r="QJJ17" s="687"/>
      <c r="QJK17" s="687"/>
      <c r="QJL17" s="687"/>
      <c r="QJM17" s="687"/>
      <c r="QJN17" s="687"/>
      <c r="QJO17" s="687"/>
      <c r="QJP17" s="687"/>
      <c r="QJQ17" s="687"/>
      <c r="QJR17" s="687"/>
      <c r="QJS17" s="687"/>
      <c r="QJT17" s="687"/>
      <c r="QJU17" s="687"/>
      <c r="QJV17" s="687"/>
      <c r="QJW17" s="687"/>
      <c r="QJX17" s="687"/>
      <c r="QJY17" s="687"/>
      <c r="QJZ17" s="687"/>
      <c r="QKA17" s="687"/>
      <c r="QKB17" s="687"/>
      <c r="QKC17" s="687"/>
      <c r="QKD17" s="687"/>
      <c r="QKE17" s="687"/>
      <c r="QKF17" s="687"/>
      <c r="QKG17" s="687"/>
      <c r="QKH17" s="687"/>
      <c r="QKI17" s="687"/>
      <c r="QKJ17" s="687"/>
      <c r="QKK17" s="687"/>
      <c r="QKL17" s="687"/>
      <c r="QKM17" s="687"/>
      <c r="QKN17" s="687"/>
      <c r="QKO17" s="687"/>
      <c r="QKP17" s="687"/>
      <c r="QKQ17" s="687"/>
      <c r="QKR17" s="687"/>
      <c r="QKS17" s="687"/>
      <c r="QKT17" s="687"/>
      <c r="QKU17" s="687"/>
      <c r="QKV17" s="687"/>
      <c r="QKW17" s="687"/>
      <c r="QKX17" s="687"/>
      <c r="QKY17" s="687"/>
      <c r="QKZ17" s="687"/>
      <c r="QLA17" s="687"/>
      <c r="QLB17" s="687"/>
      <c r="QLC17" s="687"/>
      <c r="QLD17" s="687"/>
      <c r="QLE17" s="687"/>
      <c r="QLF17" s="687"/>
      <c r="QLG17" s="687"/>
      <c r="QLH17" s="687"/>
      <c r="QLI17" s="687"/>
      <c r="QLJ17" s="687"/>
      <c r="QLK17" s="687"/>
      <c r="QLL17" s="687"/>
      <c r="QLM17" s="687"/>
      <c r="QLN17" s="687"/>
      <c r="QLO17" s="687"/>
      <c r="QLP17" s="687"/>
      <c r="QLQ17" s="687"/>
      <c r="QLR17" s="687"/>
      <c r="QLS17" s="687"/>
      <c r="QLT17" s="687"/>
      <c r="QLU17" s="687"/>
      <c r="QLV17" s="687"/>
      <c r="QLW17" s="687"/>
      <c r="QLX17" s="687"/>
      <c r="QLY17" s="687"/>
      <c r="QLZ17" s="687"/>
      <c r="QMA17" s="687"/>
      <c r="QMB17" s="687"/>
      <c r="QMC17" s="687"/>
      <c r="QMD17" s="687"/>
      <c r="QME17" s="687"/>
      <c r="QMF17" s="687"/>
      <c r="QMG17" s="687"/>
      <c r="QMH17" s="687"/>
      <c r="QMI17" s="687"/>
      <c r="QMJ17" s="687"/>
      <c r="QMK17" s="687"/>
      <c r="QML17" s="687"/>
      <c r="QMM17" s="687"/>
      <c r="QMN17" s="687"/>
      <c r="QMO17" s="687"/>
      <c r="QMP17" s="687"/>
      <c r="QMQ17" s="687"/>
      <c r="QMR17" s="687"/>
      <c r="QMS17" s="687"/>
      <c r="QMT17" s="687"/>
      <c r="QMU17" s="687"/>
      <c r="QMV17" s="687"/>
      <c r="QMW17" s="687"/>
      <c r="QMX17" s="687"/>
      <c r="QMY17" s="687"/>
      <c r="QMZ17" s="687"/>
      <c r="QNA17" s="687"/>
      <c r="QNB17" s="687"/>
      <c r="QNC17" s="687"/>
      <c r="QND17" s="687"/>
      <c r="QNE17" s="687"/>
      <c r="QNF17" s="687"/>
      <c r="QNG17" s="687"/>
      <c r="QNH17" s="687"/>
      <c r="QNI17" s="687"/>
      <c r="QNJ17" s="687"/>
      <c r="QNK17" s="687"/>
      <c r="QNL17" s="687"/>
      <c r="QNM17" s="687"/>
      <c r="QNN17" s="687"/>
      <c r="QNO17" s="687"/>
      <c r="QNP17" s="687"/>
      <c r="QNQ17" s="687"/>
      <c r="QNR17" s="687"/>
      <c r="QNS17" s="687"/>
      <c r="QNT17" s="687"/>
      <c r="QNU17" s="687"/>
      <c r="QNV17" s="687"/>
      <c r="QNW17" s="687"/>
      <c r="QNX17" s="687"/>
      <c r="QNY17" s="687"/>
      <c r="QNZ17" s="687"/>
      <c r="QOA17" s="687"/>
      <c r="QOB17" s="687"/>
      <c r="QOC17" s="687"/>
      <c r="QOD17" s="687"/>
      <c r="QOE17" s="687"/>
      <c r="QOF17" s="687"/>
      <c r="QOG17" s="687"/>
      <c r="QOH17" s="687"/>
      <c r="QOI17" s="687"/>
      <c r="QOJ17" s="687"/>
      <c r="QOK17" s="687"/>
      <c r="QOL17" s="687"/>
      <c r="QOM17" s="687"/>
      <c r="QON17" s="687"/>
      <c r="QOO17" s="687"/>
      <c r="QOP17" s="687"/>
      <c r="QOQ17" s="687"/>
      <c r="QOR17" s="687"/>
      <c r="QOS17" s="687"/>
      <c r="QOT17" s="687"/>
      <c r="QOU17" s="687"/>
      <c r="QOV17" s="687"/>
      <c r="QOW17" s="687"/>
      <c r="QOX17" s="687"/>
      <c r="QOY17" s="687"/>
      <c r="QOZ17" s="687"/>
      <c r="QPA17" s="687"/>
      <c r="QPB17" s="687"/>
      <c r="QPC17" s="687"/>
      <c r="QPD17" s="687"/>
      <c r="QPE17" s="687"/>
      <c r="QPF17" s="687"/>
      <c r="QPG17" s="687"/>
      <c r="QPH17" s="687"/>
      <c r="QPI17" s="687"/>
      <c r="QPJ17" s="687"/>
      <c r="QPK17" s="687"/>
      <c r="QPL17" s="687"/>
      <c r="QPM17" s="687"/>
      <c r="QPN17" s="687"/>
      <c r="QPO17" s="687"/>
      <c r="QPP17" s="687"/>
      <c r="QPQ17" s="687"/>
      <c r="QPR17" s="687"/>
      <c r="QPS17" s="687"/>
      <c r="QPT17" s="687"/>
      <c r="QPU17" s="687"/>
      <c r="QPV17" s="687"/>
      <c r="QPW17" s="687"/>
      <c r="QPX17" s="687"/>
      <c r="QPY17" s="687"/>
      <c r="QPZ17" s="687"/>
      <c r="QQA17" s="687"/>
      <c r="QQB17" s="687"/>
      <c r="QQC17" s="687"/>
      <c r="QQD17" s="687"/>
      <c r="QQE17" s="687"/>
      <c r="QQF17" s="687"/>
      <c r="QQG17" s="687"/>
      <c r="QQH17" s="687"/>
      <c r="QQI17" s="687"/>
      <c r="QQJ17" s="687"/>
      <c r="QQK17" s="687"/>
      <c r="QQL17" s="687"/>
      <c r="QQM17" s="687"/>
      <c r="QQN17" s="687"/>
      <c r="QQO17" s="687"/>
      <c r="QQP17" s="687"/>
      <c r="QQQ17" s="687"/>
      <c r="QQR17" s="687"/>
      <c r="QQS17" s="687"/>
      <c r="QQT17" s="687"/>
      <c r="QQU17" s="687"/>
      <c r="QQV17" s="687"/>
      <c r="QQW17" s="687"/>
      <c r="QQX17" s="687"/>
      <c r="QQY17" s="687"/>
      <c r="QQZ17" s="687"/>
      <c r="QRA17" s="687"/>
      <c r="QRB17" s="687"/>
      <c r="QRC17" s="687"/>
      <c r="QRD17" s="687"/>
      <c r="QRE17" s="687"/>
      <c r="QRF17" s="687"/>
      <c r="QRG17" s="687"/>
      <c r="QRH17" s="687"/>
      <c r="QRI17" s="687"/>
      <c r="QRJ17" s="687"/>
      <c r="QRK17" s="687"/>
      <c r="QRL17" s="687"/>
      <c r="QRM17" s="687"/>
      <c r="QRN17" s="687"/>
      <c r="QRO17" s="687"/>
      <c r="QRP17" s="687"/>
      <c r="QRQ17" s="687"/>
      <c r="QRR17" s="687"/>
      <c r="QRS17" s="687"/>
      <c r="QRT17" s="687"/>
      <c r="QRU17" s="687"/>
      <c r="QRV17" s="687"/>
      <c r="QRW17" s="687"/>
      <c r="QRX17" s="687"/>
      <c r="QRY17" s="687"/>
      <c r="QRZ17" s="687"/>
      <c r="QSA17" s="687"/>
      <c r="QSB17" s="687"/>
      <c r="QSC17" s="687"/>
      <c r="QSD17" s="687"/>
      <c r="QSE17" s="687"/>
      <c r="QSF17" s="687"/>
      <c r="QSG17" s="687"/>
      <c r="QSH17" s="687"/>
      <c r="QSI17" s="687"/>
      <c r="QSJ17" s="687"/>
      <c r="QSK17" s="687"/>
      <c r="QSL17" s="687"/>
      <c r="QSM17" s="687"/>
      <c r="QSN17" s="687"/>
      <c r="QSO17" s="687"/>
      <c r="QSP17" s="687"/>
      <c r="QSQ17" s="687"/>
      <c r="QSR17" s="687"/>
      <c r="QSS17" s="687"/>
      <c r="QST17" s="687"/>
      <c r="QSU17" s="687"/>
      <c r="QSV17" s="687"/>
      <c r="QSW17" s="687"/>
      <c r="QSX17" s="687"/>
      <c r="QSY17" s="687"/>
      <c r="QSZ17" s="687"/>
      <c r="QTA17" s="687"/>
      <c r="QTB17" s="687"/>
      <c r="QTC17" s="687"/>
      <c r="QTD17" s="687"/>
      <c r="QTE17" s="687"/>
      <c r="QTF17" s="687"/>
      <c r="QTG17" s="687"/>
      <c r="QTH17" s="687"/>
      <c r="QTI17" s="687"/>
      <c r="QTJ17" s="687"/>
      <c r="QTK17" s="687"/>
      <c r="QTL17" s="687"/>
      <c r="QTM17" s="687"/>
      <c r="QTN17" s="687"/>
      <c r="QTO17" s="687"/>
      <c r="QTP17" s="687"/>
      <c r="QTQ17" s="687"/>
      <c r="QTR17" s="687"/>
      <c r="QTS17" s="687"/>
      <c r="QTT17" s="687"/>
      <c r="QTU17" s="687"/>
      <c r="QTV17" s="687"/>
      <c r="QTW17" s="687"/>
      <c r="QTX17" s="687"/>
      <c r="QTY17" s="687"/>
      <c r="QTZ17" s="687"/>
      <c r="QUA17" s="687"/>
      <c r="QUB17" s="687"/>
      <c r="QUC17" s="687"/>
      <c r="QUD17" s="687"/>
      <c r="QUE17" s="687"/>
      <c r="QUF17" s="687"/>
      <c r="QUG17" s="687"/>
      <c r="QUH17" s="687"/>
      <c r="QUI17" s="687"/>
      <c r="QUJ17" s="687"/>
      <c r="QUK17" s="687"/>
      <c r="QUL17" s="687"/>
      <c r="QUM17" s="687"/>
      <c r="QUN17" s="687"/>
      <c r="QUO17" s="687"/>
      <c r="QUP17" s="687"/>
      <c r="QUQ17" s="687"/>
      <c r="QUR17" s="687"/>
      <c r="QUS17" s="687"/>
      <c r="QUT17" s="687"/>
      <c r="QUU17" s="687"/>
      <c r="QUV17" s="687"/>
      <c r="QUW17" s="687"/>
      <c r="QUX17" s="687"/>
      <c r="QUY17" s="687"/>
      <c r="QUZ17" s="687"/>
      <c r="QVA17" s="687"/>
      <c r="QVB17" s="687"/>
      <c r="QVC17" s="687"/>
      <c r="QVD17" s="687"/>
      <c r="QVE17" s="687"/>
      <c r="QVF17" s="687"/>
      <c r="QVG17" s="687"/>
      <c r="QVH17" s="687"/>
      <c r="QVI17" s="687"/>
      <c r="QVJ17" s="687"/>
      <c r="QVK17" s="687"/>
      <c r="QVL17" s="687"/>
      <c r="QVM17" s="687"/>
      <c r="QVN17" s="687"/>
      <c r="QVO17" s="687"/>
      <c r="QVP17" s="687"/>
      <c r="QVQ17" s="687"/>
      <c r="QVR17" s="687"/>
      <c r="QVS17" s="687"/>
      <c r="QVT17" s="687"/>
      <c r="QVU17" s="687"/>
      <c r="QVV17" s="687"/>
      <c r="QVW17" s="687"/>
      <c r="QVX17" s="687"/>
      <c r="QVY17" s="687"/>
      <c r="QVZ17" s="687"/>
      <c r="QWA17" s="687"/>
      <c r="QWB17" s="687"/>
      <c r="QWC17" s="687"/>
      <c r="QWD17" s="687"/>
      <c r="QWE17" s="687"/>
      <c r="QWF17" s="687"/>
      <c r="QWG17" s="687"/>
      <c r="QWH17" s="687"/>
      <c r="QWI17" s="687"/>
      <c r="QWJ17" s="687"/>
      <c r="QWK17" s="687"/>
      <c r="QWL17" s="687"/>
      <c r="QWM17" s="687"/>
      <c r="QWN17" s="687"/>
      <c r="QWO17" s="687"/>
      <c r="QWP17" s="687"/>
      <c r="QWQ17" s="687"/>
      <c r="QWR17" s="687"/>
      <c r="QWS17" s="687"/>
      <c r="QWT17" s="687"/>
      <c r="QWU17" s="687"/>
      <c r="QWV17" s="687"/>
      <c r="QWW17" s="687"/>
      <c r="QWX17" s="687"/>
      <c r="QWY17" s="687"/>
      <c r="QWZ17" s="687"/>
      <c r="QXA17" s="687"/>
      <c r="QXB17" s="687"/>
      <c r="QXC17" s="687"/>
      <c r="QXD17" s="687"/>
      <c r="QXE17" s="687"/>
      <c r="QXF17" s="687"/>
      <c r="QXG17" s="687"/>
      <c r="QXH17" s="687"/>
      <c r="QXI17" s="687"/>
      <c r="QXJ17" s="687"/>
      <c r="QXK17" s="687"/>
      <c r="QXL17" s="687"/>
      <c r="QXM17" s="687"/>
      <c r="QXN17" s="687"/>
      <c r="QXO17" s="687"/>
      <c r="QXP17" s="687"/>
      <c r="QXQ17" s="687"/>
      <c r="QXR17" s="687"/>
      <c r="QXS17" s="687"/>
      <c r="QXT17" s="687"/>
      <c r="QXU17" s="687"/>
      <c r="QXV17" s="687"/>
      <c r="QXW17" s="687"/>
      <c r="QXX17" s="687"/>
      <c r="QXY17" s="687"/>
      <c r="QXZ17" s="687"/>
      <c r="QYA17" s="687"/>
      <c r="QYB17" s="687"/>
      <c r="QYC17" s="687"/>
      <c r="QYD17" s="687"/>
      <c r="QYE17" s="687"/>
      <c r="QYF17" s="687"/>
      <c r="QYG17" s="687"/>
      <c r="QYH17" s="687"/>
      <c r="QYI17" s="687"/>
      <c r="QYJ17" s="687"/>
      <c r="QYK17" s="687"/>
      <c r="QYL17" s="687"/>
      <c r="QYM17" s="687"/>
      <c r="QYN17" s="687"/>
      <c r="QYO17" s="687"/>
      <c r="QYP17" s="687"/>
      <c r="QYQ17" s="687"/>
      <c r="QYR17" s="687"/>
      <c r="QYS17" s="687"/>
      <c r="QYT17" s="687"/>
      <c r="QYU17" s="687"/>
      <c r="QYV17" s="687"/>
      <c r="QYW17" s="687"/>
      <c r="QYX17" s="687"/>
      <c r="QYY17" s="687"/>
      <c r="QYZ17" s="687"/>
      <c r="QZA17" s="687"/>
      <c r="QZB17" s="687"/>
      <c r="QZC17" s="687"/>
      <c r="QZD17" s="687"/>
      <c r="QZE17" s="687"/>
      <c r="QZF17" s="687"/>
      <c r="QZG17" s="687"/>
      <c r="QZH17" s="687"/>
      <c r="QZI17" s="687"/>
      <c r="QZJ17" s="687"/>
      <c r="QZK17" s="687"/>
      <c r="QZL17" s="687"/>
      <c r="QZM17" s="687"/>
      <c r="QZN17" s="687"/>
      <c r="QZO17" s="687"/>
      <c r="QZP17" s="687"/>
      <c r="QZQ17" s="687"/>
      <c r="QZR17" s="687"/>
      <c r="QZS17" s="687"/>
      <c r="QZT17" s="687"/>
      <c r="QZU17" s="687"/>
      <c r="QZV17" s="687"/>
      <c r="QZW17" s="687"/>
      <c r="QZX17" s="687"/>
      <c r="QZY17" s="687"/>
      <c r="QZZ17" s="687"/>
      <c r="RAA17" s="687"/>
      <c r="RAB17" s="687"/>
      <c r="RAC17" s="687"/>
      <c r="RAD17" s="687"/>
      <c r="RAE17" s="687"/>
      <c r="RAF17" s="687"/>
      <c r="RAG17" s="687"/>
      <c r="RAH17" s="687"/>
      <c r="RAI17" s="687"/>
      <c r="RAJ17" s="687"/>
      <c r="RAK17" s="687"/>
      <c r="RAL17" s="687"/>
      <c r="RAM17" s="687"/>
      <c r="RAN17" s="687"/>
      <c r="RAO17" s="687"/>
      <c r="RAP17" s="687"/>
      <c r="RAQ17" s="687"/>
      <c r="RAR17" s="687"/>
      <c r="RAS17" s="687"/>
      <c r="RAT17" s="687"/>
      <c r="RAU17" s="687"/>
      <c r="RAV17" s="687"/>
      <c r="RAW17" s="687"/>
      <c r="RAX17" s="687"/>
      <c r="RAY17" s="687"/>
      <c r="RAZ17" s="687"/>
      <c r="RBA17" s="687"/>
      <c r="RBB17" s="687"/>
      <c r="RBC17" s="687"/>
      <c r="RBD17" s="687"/>
      <c r="RBE17" s="687"/>
      <c r="RBF17" s="687"/>
      <c r="RBG17" s="687"/>
      <c r="RBH17" s="687"/>
      <c r="RBI17" s="687"/>
      <c r="RBJ17" s="687"/>
      <c r="RBK17" s="687"/>
      <c r="RBL17" s="687"/>
      <c r="RBM17" s="687"/>
      <c r="RBN17" s="687"/>
      <c r="RBO17" s="687"/>
      <c r="RBP17" s="687"/>
      <c r="RBQ17" s="687"/>
      <c r="RBR17" s="687"/>
      <c r="RBS17" s="687"/>
      <c r="RBT17" s="687"/>
      <c r="RBU17" s="687"/>
      <c r="RBV17" s="687"/>
      <c r="RBW17" s="687"/>
      <c r="RBX17" s="687"/>
      <c r="RBY17" s="687"/>
      <c r="RBZ17" s="687"/>
      <c r="RCA17" s="687"/>
      <c r="RCB17" s="687"/>
      <c r="RCC17" s="687"/>
      <c r="RCD17" s="687"/>
      <c r="RCE17" s="687"/>
      <c r="RCF17" s="687"/>
      <c r="RCG17" s="687"/>
      <c r="RCH17" s="687"/>
      <c r="RCI17" s="687"/>
      <c r="RCJ17" s="687"/>
      <c r="RCK17" s="687"/>
      <c r="RCL17" s="687"/>
      <c r="RCM17" s="687"/>
      <c r="RCN17" s="687"/>
      <c r="RCO17" s="687"/>
      <c r="RCP17" s="687"/>
      <c r="RCQ17" s="687"/>
      <c r="RCR17" s="687"/>
      <c r="RCS17" s="687"/>
      <c r="RCT17" s="687"/>
      <c r="RCU17" s="687"/>
      <c r="RCV17" s="687"/>
      <c r="RCW17" s="687"/>
      <c r="RCX17" s="687"/>
      <c r="RCY17" s="687"/>
      <c r="RCZ17" s="687"/>
      <c r="RDA17" s="687"/>
      <c r="RDB17" s="687"/>
      <c r="RDC17" s="687"/>
      <c r="RDD17" s="687"/>
      <c r="RDE17" s="687"/>
      <c r="RDF17" s="687"/>
      <c r="RDG17" s="687"/>
      <c r="RDH17" s="687"/>
      <c r="RDI17" s="687"/>
      <c r="RDJ17" s="687"/>
      <c r="RDK17" s="687"/>
      <c r="RDL17" s="687"/>
      <c r="RDM17" s="687"/>
      <c r="RDN17" s="687"/>
      <c r="RDO17" s="687"/>
      <c r="RDP17" s="687"/>
      <c r="RDQ17" s="687"/>
      <c r="RDR17" s="687"/>
      <c r="RDS17" s="687"/>
      <c r="RDT17" s="687"/>
      <c r="RDU17" s="687"/>
      <c r="RDV17" s="687"/>
      <c r="RDW17" s="687"/>
      <c r="RDX17" s="687"/>
      <c r="RDY17" s="687"/>
      <c r="RDZ17" s="687"/>
      <c r="REA17" s="687"/>
      <c r="REB17" s="687"/>
      <c r="REC17" s="687"/>
      <c r="RED17" s="687"/>
      <c r="REE17" s="687"/>
      <c r="REF17" s="687"/>
      <c r="REG17" s="687"/>
      <c r="REH17" s="687"/>
      <c r="REI17" s="687"/>
      <c r="REJ17" s="687"/>
      <c r="REK17" s="687"/>
      <c r="REL17" s="687"/>
      <c r="REM17" s="687"/>
      <c r="REN17" s="687"/>
      <c r="REO17" s="687"/>
      <c r="REP17" s="687"/>
      <c r="REQ17" s="687"/>
      <c r="RER17" s="687"/>
      <c r="RES17" s="687"/>
      <c r="RET17" s="687"/>
      <c r="REU17" s="687"/>
      <c r="REV17" s="687"/>
      <c r="REW17" s="687"/>
      <c r="REX17" s="687"/>
      <c r="REY17" s="687"/>
      <c r="REZ17" s="687"/>
      <c r="RFA17" s="687"/>
      <c r="RFB17" s="687"/>
      <c r="RFC17" s="687"/>
      <c r="RFD17" s="687"/>
      <c r="RFE17" s="687"/>
      <c r="RFF17" s="687"/>
      <c r="RFG17" s="687"/>
      <c r="RFH17" s="687"/>
      <c r="RFI17" s="687"/>
      <c r="RFJ17" s="687"/>
      <c r="RFK17" s="687"/>
      <c r="RFL17" s="687"/>
      <c r="RFM17" s="687"/>
      <c r="RFN17" s="687"/>
      <c r="RFO17" s="687"/>
      <c r="RFP17" s="687"/>
      <c r="RFQ17" s="687"/>
      <c r="RFR17" s="687"/>
      <c r="RFS17" s="687"/>
      <c r="RFT17" s="687"/>
      <c r="RFU17" s="687"/>
      <c r="RFV17" s="687"/>
      <c r="RFW17" s="687"/>
      <c r="RFX17" s="687"/>
      <c r="RFY17" s="687"/>
      <c r="RFZ17" s="687"/>
      <c r="RGA17" s="687"/>
      <c r="RGB17" s="687"/>
      <c r="RGC17" s="687"/>
      <c r="RGD17" s="687"/>
      <c r="RGE17" s="687"/>
      <c r="RGF17" s="687"/>
      <c r="RGG17" s="687"/>
      <c r="RGH17" s="687"/>
      <c r="RGI17" s="687"/>
      <c r="RGJ17" s="687"/>
      <c r="RGK17" s="687"/>
      <c r="RGL17" s="687"/>
      <c r="RGM17" s="687"/>
      <c r="RGN17" s="687"/>
      <c r="RGO17" s="687"/>
      <c r="RGP17" s="687"/>
      <c r="RGQ17" s="687"/>
      <c r="RGR17" s="687"/>
      <c r="RGS17" s="687"/>
      <c r="RGT17" s="687"/>
      <c r="RGU17" s="687"/>
      <c r="RGV17" s="687"/>
      <c r="RGW17" s="687"/>
      <c r="RGX17" s="687"/>
      <c r="RGY17" s="687"/>
      <c r="RGZ17" s="687"/>
      <c r="RHA17" s="687"/>
      <c r="RHB17" s="687"/>
      <c r="RHC17" s="687"/>
      <c r="RHD17" s="687"/>
      <c r="RHE17" s="687"/>
      <c r="RHF17" s="687"/>
      <c r="RHG17" s="687"/>
      <c r="RHH17" s="687"/>
      <c r="RHI17" s="687"/>
      <c r="RHJ17" s="687"/>
      <c r="RHK17" s="687"/>
      <c r="RHL17" s="687"/>
      <c r="RHM17" s="687"/>
      <c r="RHN17" s="687"/>
      <c r="RHO17" s="687"/>
      <c r="RHP17" s="687"/>
      <c r="RHQ17" s="687"/>
      <c r="RHR17" s="687"/>
      <c r="RHS17" s="687"/>
      <c r="RHT17" s="687"/>
      <c r="RHU17" s="687"/>
      <c r="RHV17" s="687"/>
      <c r="RHW17" s="687"/>
      <c r="RHX17" s="687"/>
      <c r="RHY17" s="687"/>
      <c r="RHZ17" s="687"/>
      <c r="RIA17" s="687"/>
      <c r="RIB17" s="687"/>
      <c r="RIC17" s="687"/>
      <c r="RID17" s="687"/>
      <c r="RIE17" s="687"/>
      <c r="RIF17" s="687"/>
      <c r="RIG17" s="687"/>
      <c r="RIH17" s="687"/>
      <c r="RII17" s="687"/>
      <c r="RIJ17" s="687"/>
      <c r="RIK17" s="687"/>
      <c r="RIL17" s="687"/>
      <c r="RIM17" s="687"/>
      <c r="RIN17" s="687"/>
      <c r="RIO17" s="687"/>
      <c r="RIP17" s="687"/>
      <c r="RIQ17" s="687"/>
      <c r="RIR17" s="687"/>
      <c r="RIS17" s="687"/>
      <c r="RIT17" s="687"/>
      <c r="RIU17" s="687"/>
      <c r="RIV17" s="687"/>
      <c r="RIW17" s="687"/>
      <c r="RIX17" s="687"/>
      <c r="RIY17" s="687"/>
      <c r="RIZ17" s="687"/>
      <c r="RJA17" s="687"/>
      <c r="RJB17" s="687"/>
      <c r="RJC17" s="687"/>
      <c r="RJD17" s="687"/>
      <c r="RJE17" s="687"/>
      <c r="RJF17" s="687"/>
      <c r="RJG17" s="687"/>
      <c r="RJH17" s="687"/>
      <c r="RJI17" s="687"/>
      <c r="RJJ17" s="687"/>
      <c r="RJK17" s="687"/>
      <c r="RJL17" s="687"/>
      <c r="RJM17" s="687"/>
      <c r="RJN17" s="687"/>
      <c r="RJO17" s="687"/>
      <c r="RJP17" s="687"/>
      <c r="RJQ17" s="687"/>
      <c r="RJR17" s="687"/>
      <c r="RJS17" s="687"/>
      <c r="RJT17" s="687"/>
      <c r="RJU17" s="687"/>
      <c r="RJV17" s="687"/>
      <c r="RJW17" s="687"/>
      <c r="RJX17" s="687"/>
      <c r="RJY17" s="687"/>
      <c r="RJZ17" s="687"/>
      <c r="RKA17" s="687"/>
      <c r="RKB17" s="687"/>
      <c r="RKC17" s="687"/>
      <c r="RKD17" s="687"/>
      <c r="RKE17" s="687"/>
      <c r="RKF17" s="687"/>
      <c r="RKG17" s="687"/>
      <c r="RKH17" s="687"/>
      <c r="RKI17" s="687"/>
      <c r="RKJ17" s="687"/>
      <c r="RKK17" s="687"/>
      <c r="RKL17" s="687"/>
      <c r="RKM17" s="687"/>
      <c r="RKN17" s="687"/>
      <c r="RKO17" s="687"/>
      <c r="RKP17" s="687"/>
      <c r="RKQ17" s="687"/>
      <c r="RKR17" s="687"/>
      <c r="RKS17" s="687"/>
      <c r="RKT17" s="687"/>
      <c r="RKU17" s="687"/>
      <c r="RKV17" s="687"/>
      <c r="RKW17" s="687"/>
      <c r="RKX17" s="687"/>
      <c r="RKY17" s="687"/>
      <c r="RKZ17" s="687"/>
      <c r="RLA17" s="687"/>
      <c r="RLB17" s="687"/>
      <c r="RLC17" s="687"/>
      <c r="RLD17" s="687"/>
      <c r="RLE17" s="687"/>
      <c r="RLF17" s="687"/>
      <c r="RLG17" s="687"/>
      <c r="RLH17" s="687"/>
      <c r="RLI17" s="687"/>
      <c r="RLJ17" s="687"/>
      <c r="RLK17" s="687"/>
      <c r="RLL17" s="687"/>
      <c r="RLM17" s="687"/>
      <c r="RLN17" s="687"/>
      <c r="RLO17" s="687"/>
      <c r="RLP17" s="687"/>
      <c r="RLQ17" s="687"/>
      <c r="RLR17" s="687"/>
      <c r="RLS17" s="687"/>
      <c r="RLT17" s="687"/>
      <c r="RLU17" s="687"/>
      <c r="RLV17" s="687"/>
      <c r="RLW17" s="687"/>
      <c r="RLX17" s="687"/>
      <c r="RLY17" s="687"/>
      <c r="RLZ17" s="687"/>
      <c r="RMA17" s="687"/>
      <c r="RMB17" s="687"/>
      <c r="RMC17" s="687"/>
      <c r="RMD17" s="687"/>
      <c r="RME17" s="687"/>
      <c r="RMF17" s="687"/>
      <c r="RMG17" s="687"/>
      <c r="RMH17" s="687"/>
      <c r="RMI17" s="687"/>
      <c r="RMJ17" s="687"/>
      <c r="RMK17" s="687"/>
      <c r="RML17" s="687"/>
      <c r="RMM17" s="687"/>
      <c r="RMN17" s="687"/>
      <c r="RMO17" s="687"/>
      <c r="RMP17" s="687"/>
      <c r="RMQ17" s="687"/>
      <c r="RMR17" s="687"/>
      <c r="RMS17" s="687"/>
      <c r="RMT17" s="687"/>
      <c r="RMU17" s="687"/>
      <c r="RMV17" s="687"/>
      <c r="RMW17" s="687"/>
      <c r="RMX17" s="687"/>
      <c r="RMY17" s="687"/>
      <c r="RMZ17" s="687"/>
      <c r="RNA17" s="687"/>
      <c r="RNB17" s="687"/>
      <c r="RNC17" s="687"/>
      <c r="RND17" s="687"/>
      <c r="RNE17" s="687"/>
      <c r="RNF17" s="687"/>
      <c r="RNG17" s="687"/>
      <c r="RNH17" s="687"/>
      <c r="RNI17" s="687"/>
      <c r="RNJ17" s="687"/>
      <c r="RNK17" s="687"/>
      <c r="RNL17" s="687"/>
      <c r="RNM17" s="687"/>
      <c r="RNN17" s="687"/>
      <c r="RNO17" s="687"/>
      <c r="RNP17" s="687"/>
      <c r="RNQ17" s="687"/>
      <c r="RNR17" s="687"/>
      <c r="RNS17" s="687"/>
      <c r="RNT17" s="687"/>
      <c r="RNU17" s="687"/>
      <c r="RNV17" s="687"/>
      <c r="RNW17" s="687"/>
      <c r="RNX17" s="687"/>
      <c r="RNY17" s="687"/>
      <c r="RNZ17" s="687"/>
      <c r="ROA17" s="687"/>
      <c r="ROB17" s="687"/>
      <c r="ROC17" s="687"/>
      <c r="ROD17" s="687"/>
      <c r="ROE17" s="687"/>
      <c r="ROF17" s="687"/>
      <c r="ROG17" s="687"/>
      <c r="ROH17" s="687"/>
      <c r="ROI17" s="687"/>
      <c r="ROJ17" s="687"/>
      <c r="ROK17" s="687"/>
      <c r="ROL17" s="687"/>
      <c r="ROM17" s="687"/>
      <c r="RON17" s="687"/>
      <c r="ROO17" s="687"/>
      <c r="ROP17" s="687"/>
      <c r="ROQ17" s="687"/>
      <c r="ROR17" s="687"/>
      <c r="ROS17" s="687"/>
      <c r="ROT17" s="687"/>
      <c r="ROU17" s="687"/>
      <c r="ROV17" s="687"/>
      <c r="ROW17" s="687"/>
      <c r="ROX17" s="687"/>
      <c r="ROY17" s="687"/>
      <c r="ROZ17" s="687"/>
      <c r="RPA17" s="687"/>
      <c r="RPB17" s="687"/>
      <c r="RPC17" s="687"/>
      <c r="RPD17" s="687"/>
      <c r="RPE17" s="687"/>
      <c r="RPF17" s="687"/>
      <c r="RPG17" s="687"/>
      <c r="RPH17" s="687"/>
      <c r="RPI17" s="687"/>
      <c r="RPJ17" s="687"/>
      <c r="RPK17" s="687"/>
      <c r="RPL17" s="687"/>
      <c r="RPM17" s="687"/>
      <c r="RPN17" s="687"/>
      <c r="RPO17" s="687"/>
      <c r="RPP17" s="687"/>
      <c r="RPQ17" s="687"/>
      <c r="RPR17" s="687"/>
      <c r="RPS17" s="687"/>
      <c r="RPT17" s="687"/>
      <c r="RPU17" s="687"/>
      <c r="RPV17" s="687"/>
      <c r="RPW17" s="687"/>
      <c r="RPX17" s="687"/>
      <c r="RPY17" s="687"/>
      <c r="RPZ17" s="687"/>
      <c r="RQA17" s="687"/>
      <c r="RQB17" s="687"/>
      <c r="RQC17" s="687"/>
      <c r="RQD17" s="687"/>
      <c r="RQE17" s="687"/>
      <c r="RQF17" s="687"/>
      <c r="RQG17" s="687"/>
      <c r="RQH17" s="687"/>
      <c r="RQI17" s="687"/>
      <c r="RQJ17" s="687"/>
      <c r="RQK17" s="687"/>
      <c r="RQL17" s="687"/>
      <c r="RQM17" s="687"/>
      <c r="RQN17" s="687"/>
      <c r="RQO17" s="687"/>
      <c r="RQP17" s="687"/>
      <c r="RQQ17" s="687"/>
      <c r="RQR17" s="687"/>
      <c r="RQS17" s="687"/>
      <c r="RQT17" s="687"/>
      <c r="RQU17" s="687"/>
      <c r="RQV17" s="687"/>
      <c r="RQW17" s="687"/>
      <c r="RQX17" s="687"/>
      <c r="RQY17" s="687"/>
      <c r="RQZ17" s="687"/>
      <c r="RRA17" s="687"/>
      <c r="RRB17" s="687"/>
      <c r="RRC17" s="687"/>
      <c r="RRD17" s="687"/>
      <c r="RRE17" s="687"/>
      <c r="RRF17" s="687"/>
      <c r="RRG17" s="687"/>
      <c r="RRH17" s="687"/>
      <c r="RRI17" s="687"/>
      <c r="RRJ17" s="687"/>
      <c r="RRK17" s="687"/>
      <c r="RRL17" s="687"/>
      <c r="RRM17" s="687"/>
      <c r="RRN17" s="687"/>
      <c r="RRO17" s="687"/>
      <c r="RRP17" s="687"/>
      <c r="RRQ17" s="687"/>
      <c r="RRR17" s="687"/>
      <c r="RRS17" s="687"/>
      <c r="RRT17" s="687"/>
      <c r="RRU17" s="687"/>
      <c r="RRV17" s="687"/>
      <c r="RRW17" s="687"/>
      <c r="RRX17" s="687"/>
      <c r="RRY17" s="687"/>
      <c r="RRZ17" s="687"/>
      <c r="RSA17" s="687"/>
      <c r="RSB17" s="687"/>
      <c r="RSC17" s="687"/>
      <c r="RSD17" s="687"/>
      <c r="RSE17" s="687"/>
      <c r="RSF17" s="687"/>
      <c r="RSG17" s="687"/>
      <c r="RSH17" s="687"/>
      <c r="RSI17" s="687"/>
      <c r="RSJ17" s="687"/>
      <c r="RSK17" s="687"/>
      <c r="RSL17" s="687"/>
      <c r="RSM17" s="687"/>
      <c r="RSN17" s="687"/>
      <c r="RSO17" s="687"/>
      <c r="RSP17" s="687"/>
      <c r="RSQ17" s="687"/>
      <c r="RSR17" s="687"/>
      <c r="RSS17" s="687"/>
      <c r="RST17" s="687"/>
      <c r="RSU17" s="687"/>
      <c r="RSV17" s="687"/>
      <c r="RSW17" s="687"/>
      <c r="RSX17" s="687"/>
      <c r="RSY17" s="687"/>
      <c r="RSZ17" s="687"/>
      <c r="RTA17" s="687"/>
      <c r="RTB17" s="687"/>
      <c r="RTC17" s="687"/>
      <c r="RTD17" s="687"/>
      <c r="RTE17" s="687"/>
      <c r="RTF17" s="687"/>
      <c r="RTG17" s="687"/>
      <c r="RTH17" s="687"/>
      <c r="RTI17" s="687"/>
      <c r="RTJ17" s="687"/>
      <c r="RTK17" s="687"/>
      <c r="RTL17" s="687"/>
      <c r="RTM17" s="687"/>
      <c r="RTN17" s="687"/>
      <c r="RTO17" s="687"/>
      <c r="RTP17" s="687"/>
      <c r="RTQ17" s="687"/>
      <c r="RTR17" s="687"/>
      <c r="RTS17" s="687"/>
      <c r="RTT17" s="687"/>
      <c r="RTU17" s="687"/>
      <c r="RTV17" s="687"/>
      <c r="RTW17" s="687"/>
      <c r="RTX17" s="687"/>
      <c r="RTY17" s="687"/>
      <c r="RTZ17" s="687"/>
      <c r="RUA17" s="687"/>
      <c r="RUB17" s="687"/>
      <c r="RUC17" s="687"/>
      <c r="RUD17" s="687"/>
      <c r="RUE17" s="687"/>
      <c r="RUF17" s="687"/>
      <c r="RUG17" s="687"/>
      <c r="RUH17" s="687"/>
      <c r="RUI17" s="687"/>
      <c r="RUJ17" s="687"/>
      <c r="RUK17" s="687"/>
      <c r="RUL17" s="687"/>
      <c r="RUM17" s="687"/>
      <c r="RUN17" s="687"/>
      <c r="RUO17" s="687"/>
      <c r="RUP17" s="687"/>
      <c r="RUQ17" s="687"/>
      <c r="RUR17" s="687"/>
      <c r="RUS17" s="687"/>
      <c r="RUT17" s="687"/>
      <c r="RUU17" s="687"/>
      <c r="RUV17" s="687"/>
      <c r="RUW17" s="687"/>
      <c r="RUX17" s="687"/>
      <c r="RUY17" s="687"/>
      <c r="RUZ17" s="687"/>
      <c r="RVA17" s="687"/>
      <c r="RVB17" s="687"/>
      <c r="RVC17" s="687"/>
      <c r="RVD17" s="687"/>
      <c r="RVE17" s="687"/>
      <c r="RVF17" s="687"/>
      <c r="RVG17" s="687"/>
      <c r="RVH17" s="687"/>
      <c r="RVI17" s="687"/>
      <c r="RVJ17" s="687"/>
      <c r="RVK17" s="687"/>
      <c r="RVL17" s="687"/>
      <c r="RVM17" s="687"/>
      <c r="RVN17" s="687"/>
      <c r="RVO17" s="687"/>
      <c r="RVP17" s="687"/>
      <c r="RVQ17" s="687"/>
      <c r="RVR17" s="687"/>
      <c r="RVS17" s="687"/>
      <c r="RVT17" s="687"/>
      <c r="RVU17" s="687"/>
      <c r="RVV17" s="687"/>
      <c r="RVW17" s="687"/>
      <c r="RVX17" s="687"/>
      <c r="RVY17" s="687"/>
      <c r="RVZ17" s="687"/>
      <c r="RWA17" s="687"/>
      <c r="RWB17" s="687"/>
      <c r="RWC17" s="687"/>
      <c r="RWD17" s="687"/>
      <c r="RWE17" s="687"/>
      <c r="RWF17" s="687"/>
      <c r="RWG17" s="687"/>
      <c r="RWH17" s="687"/>
      <c r="RWI17" s="687"/>
      <c r="RWJ17" s="687"/>
      <c r="RWK17" s="687"/>
      <c r="RWL17" s="687"/>
      <c r="RWM17" s="687"/>
      <c r="RWN17" s="687"/>
      <c r="RWO17" s="687"/>
      <c r="RWP17" s="687"/>
      <c r="RWQ17" s="687"/>
      <c r="RWR17" s="687"/>
      <c r="RWS17" s="687"/>
      <c r="RWT17" s="687"/>
      <c r="RWU17" s="687"/>
      <c r="RWV17" s="687"/>
      <c r="RWW17" s="687"/>
      <c r="RWX17" s="687"/>
      <c r="RWY17" s="687"/>
      <c r="RWZ17" s="687"/>
      <c r="RXA17" s="687"/>
      <c r="RXB17" s="687"/>
      <c r="RXC17" s="687"/>
      <c r="RXD17" s="687"/>
      <c r="RXE17" s="687"/>
      <c r="RXF17" s="687"/>
      <c r="RXG17" s="687"/>
      <c r="RXH17" s="687"/>
      <c r="RXI17" s="687"/>
      <c r="RXJ17" s="687"/>
      <c r="RXK17" s="687"/>
      <c r="RXL17" s="687"/>
      <c r="RXM17" s="687"/>
      <c r="RXN17" s="687"/>
      <c r="RXO17" s="687"/>
      <c r="RXP17" s="687"/>
      <c r="RXQ17" s="687"/>
      <c r="RXR17" s="687"/>
      <c r="RXS17" s="687"/>
      <c r="RXT17" s="687"/>
      <c r="RXU17" s="687"/>
      <c r="RXV17" s="687"/>
      <c r="RXW17" s="687"/>
      <c r="RXX17" s="687"/>
      <c r="RXY17" s="687"/>
      <c r="RXZ17" s="687"/>
      <c r="RYA17" s="687"/>
      <c r="RYB17" s="687"/>
      <c r="RYC17" s="687"/>
      <c r="RYD17" s="687"/>
      <c r="RYE17" s="687"/>
      <c r="RYF17" s="687"/>
      <c r="RYG17" s="687"/>
      <c r="RYH17" s="687"/>
      <c r="RYI17" s="687"/>
      <c r="RYJ17" s="687"/>
      <c r="RYK17" s="687"/>
      <c r="RYL17" s="687"/>
      <c r="RYM17" s="687"/>
      <c r="RYN17" s="687"/>
      <c r="RYO17" s="687"/>
      <c r="RYP17" s="687"/>
      <c r="RYQ17" s="687"/>
      <c r="RYR17" s="687"/>
      <c r="RYS17" s="687"/>
      <c r="RYT17" s="687"/>
      <c r="RYU17" s="687"/>
      <c r="RYV17" s="687"/>
      <c r="RYW17" s="687"/>
      <c r="RYX17" s="687"/>
      <c r="RYY17" s="687"/>
      <c r="RYZ17" s="687"/>
      <c r="RZA17" s="687"/>
      <c r="RZB17" s="687"/>
      <c r="RZC17" s="687"/>
      <c r="RZD17" s="687"/>
      <c r="RZE17" s="687"/>
      <c r="RZF17" s="687"/>
      <c r="RZG17" s="687"/>
      <c r="RZH17" s="687"/>
      <c r="RZI17" s="687"/>
      <c r="RZJ17" s="687"/>
      <c r="RZK17" s="687"/>
      <c r="RZL17" s="687"/>
      <c r="RZM17" s="687"/>
      <c r="RZN17" s="687"/>
      <c r="RZO17" s="687"/>
      <c r="RZP17" s="687"/>
      <c r="RZQ17" s="687"/>
      <c r="RZR17" s="687"/>
      <c r="RZS17" s="687"/>
      <c r="RZT17" s="687"/>
      <c r="RZU17" s="687"/>
      <c r="RZV17" s="687"/>
      <c r="RZW17" s="687"/>
      <c r="RZX17" s="687"/>
      <c r="RZY17" s="687"/>
      <c r="RZZ17" s="687"/>
      <c r="SAA17" s="687"/>
      <c r="SAB17" s="687"/>
      <c r="SAC17" s="687"/>
      <c r="SAD17" s="687"/>
      <c r="SAE17" s="687"/>
      <c r="SAF17" s="687"/>
      <c r="SAG17" s="687"/>
      <c r="SAH17" s="687"/>
      <c r="SAI17" s="687"/>
      <c r="SAJ17" s="687"/>
      <c r="SAK17" s="687"/>
      <c r="SAL17" s="687"/>
      <c r="SAM17" s="687"/>
      <c r="SAN17" s="687"/>
      <c r="SAO17" s="687"/>
      <c r="SAP17" s="687"/>
      <c r="SAQ17" s="687"/>
      <c r="SAR17" s="687"/>
      <c r="SAS17" s="687"/>
      <c r="SAT17" s="687"/>
      <c r="SAU17" s="687"/>
      <c r="SAV17" s="687"/>
      <c r="SAW17" s="687"/>
      <c r="SAX17" s="687"/>
      <c r="SAY17" s="687"/>
      <c r="SAZ17" s="687"/>
      <c r="SBA17" s="687"/>
      <c r="SBB17" s="687"/>
      <c r="SBC17" s="687"/>
      <c r="SBD17" s="687"/>
      <c r="SBE17" s="687"/>
      <c r="SBF17" s="687"/>
      <c r="SBG17" s="687"/>
      <c r="SBH17" s="687"/>
      <c r="SBI17" s="687"/>
      <c r="SBJ17" s="687"/>
      <c r="SBK17" s="687"/>
      <c r="SBL17" s="687"/>
      <c r="SBM17" s="687"/>
      <c r="SBN17" s="687"/>
      <c r="SBO17" s="687"/>
      <c r="SBP17" s="687"/>
      <c r="SBQ17" s="687"/>
      <c r="SBR17" s="687"/>
      <c r="SBS17" s="687"/>
      <c r="SBT17" s="687"/>
      <c r="SBU17" s="687"/>
      <c r="SBV17" s="687"/>
      <c r="SBW17" s="687"/>
      <c r="SBX17" s="687"/>
      <c r="SBY17" s="687"/>
      <c r="SBZ17" s="687"/>
      <c r="SCA17" s="687"/>
      <c r="SCB17" s="687"/>
      <c r="SCC17" s="687"/>
      <c r="SCD17" s="687"/>
      <c r="SCE17" s="687"/>
      <c r="SCF17" s="687"/>
      <c r="SCG17" s="687"/>
      <c r="SCH17" s="687"/>
      <c r="SCI17" s="687"/>
      <c r="SCJ17" s="687"/>
      <c r="SCK17" s="687"/>
      <c r="SCL17" s="687"/>
      <c r="SCM17" s="687"/>
      <c r="SCN17" s="687"/>
      <c r="SCO17" s="687"/>
      <c r="SCP17" s="687"/>
      <c r="SCQ17" s="687"/>
      <c r="SCR17" s="687"/>
      <c r="SCS17" s="687"/>
      <c r="SCT17" s="687"/>
      <c r="SCU17" s="687"/>
      <c r="SCV17" s="687"/>
      <c r="SCW17" s="687"/>
      <c r="SCX17" s="687"/>
      <c r="SCY17" s="687"/>
      <c r="SCZ17" s="687"/>
      <c r="SDA17" s="687"/>
      <c r="SDB17" s="687"/>
      <c r="SDC17" s="687"/>
      <c r="SDD17" s="687"/>
      <c r="SDE17" s="687"/>
      <c r="SDF17" s="687"/>
      <c r="SDG17" s="687"/>
      <c r="SDH17" s="687"/>
      <c r="SDI17" s="687"/>
      <c r="SDJ17" s="687"/>
      <c r="SDK17" s="687"/>
      <c r="SDL17" s="687"/>
      <c r="SDM17" s="687"/>
      <c r="SDN17" s="687"/>
      <c r="SDO17" s="687"/>
      <c r="SDP17" s="687"/>
      <c r="SDQ17" s="687"/>
      <c r="SDR17" s="687"/>
      <c r="SDS17" s="687"/>
      <c r="SDT17" s="687"/>
      <c r="SDU17" s="687"/>
      <c r="SDV17" s="687"/>
      <c r="SDW17" s="687"/>
      <c r="SDX17" s="687"/>
      <c r="SDY17" s="687"/>
      <c r="SDZ17" s="687"/>
      <c r="SEA17" s="687"/>
      <c r="SEB17" s="687"/>
      <c r="SEC17" s="687"/>
      <c r="SED17" s="687"/>
      <c r="SEE17" s="687"/>
      <c r="SEF17" s="687"/>
      <c r="SEG17" s="687"/>
      <c r="SEH17" s="687"/>
      <c r="SEI17" s="687"/>
      <c r="SEJ17" s="687"/>
      <c r="SEK17" s="687"/>
      <c r="SEL17" s="687"/>
      <c r="SEM17" s="687"/>
      <c r="SEN17" s="687"/>
      <c r="SEO17" s="687"/>
      <c r="SEP17" s="687"/>
      <c r="SEQ17" s="687"/>
      <c r="SER17" s="687"/>
      <c r="SES17" s="687"/>
      <c r="SET17" s="687"/>
      <c r="SEU17" s="687"/>
      <c r="SEV17" s="687"/>
      <c r="SEW17" s="687"/>
      <c r="SEX17" s="687"/>
      <c r="SEY17" s="687"/>
      <c r="SEZ17" s="687"/>
      <c r="SFA17" s="687"/>
      <c r="SFB17" s="687"/>
      <c r="SFC17" s="687"/>
      <c r="SFD17" s="687"/>
      <c r="SFE17" s="687"/>
      <c r="SFF17" s="687"/>
      <c r="SFG17" s="687"/>
      <c r="SFH17" s="687"/>
      <c r="SFI17" s="687"/>
      <c r="SFJ17" s="687"/>
      <c r="SFK17" s="687"/>
      <c r="SFL17" s="687"/>
      <c r="SFM17" s="687"/>
      <c r="SFN17" s="687"/>
      <c r="SFO17" s="687"/>
      <c r="SFP17" s="687"/>
      <c r="SFQ17" s="687"/>
      <c r="SFR17" s="687"/>
      <c r="SFS17" s="687"/>
      <c r="SFT17" s="687"/>
      <c r="SFU17" s="687"/>
      <c r="SFV17" s="687"/>
      <c r="SFW17" s="687"/>
      <c r="SFX17" s="687"/>
      <c r="SFY17" s="687"/>
      <c r="SFZ17" s="687"/>
      <c r="SGA17" s="687"/>
      <c r="SGB17" s="687"/>
      <c r="SGC17" s="687"/>
      <c r="SGD17" s="687"/>
      <c r="SGE17" s="687"/>
      <c r="SGF17" s="687"/>
      <c r="SGG17" s="687"/>
      <c r="SGH17" s="687"/>
      <c r="SGI17" s="687"/>
      <c r="SGJ17" s="687"/>
      <c r="SGK17" s="687"/>
      <c r="SGL17" s="687"/>
      <c r="SGM17" s="687"/>
      <c r="SGN17" s="687"/>
      <c r="SGO17" s="687"/>
      <c r="SGP17" s="687"/>
      <c r="SGQ17" s="687"/>
      <c r="SGR17" s="687"/>
      <c r="SGS17" s="687"/>
      <c r="SGT17" s="687"/>
      <c r="SGU17" s="687"/>
      <c r="SGV17" s="687"/>
      <c r="SGW17" s="687"/>
      <c r="SGX17" s="687"/>
      <c r="SGY17" s="687"/>
      <c r="SGZ17" s="687"/>
      <c r="SHA17" s="687"/>
      <c r="SHB17" s="687"/>
      <c r="SHC17" s="687"/>
      <c r="SHD17" s="687"/>
      <c r="SHE17" s="687"/>
      <c r="SHF17" s="687"/>
      <c r="SHG17" s="687"/>
      <c r="SHH17" s="687"/>
      <c r="SHI17" s="687"/>
      <c r="SHJ17" s="687"/>
      <c r="SHK17" s="687"/>
      <c r="SHL17" s="687"/>
      <c r="SHM17" s="687"/>
      <c r="SHN17" s="687"/>
      <c r="SHO17" s="687"/>
      <c r="SHP17" s="687"/>
      <c r="SHQ17" s="687"/>
      <c r="SHR17" s="687"/>
      <c r="SHS17" s="687"/>
      <c r="SHT17" s="687"/>
      <c r="SHU17" s="687"/>
      <c r="SHV17" s="687"/>
      <c r="SHW17" s="687"/>
      <c r="SHX17" s="687"/>
      <c r="SHY17" s="687"/>
      <c r="SHZ17" s="687"/>
      <c r="SIA17" s="687"/>
      <c r="SIB17" s="687"/>
      <c r="SIC17" s="687"/>
      <c r="SID17" s="687"/>
      <c r="SIE17" s="687"/>
      <c r="SIF17" s="687"/>
      <c r="SIG17" s="687"/>
      <c r="SIH17" s="687"/>
      <c r="SII17" s="687"/>
      <c r="SIJ17" s="687"/>
      <c r="SIK17" s="687"/>
      <c r="SIL17" s="687"/>
      <c r="SIM17" s="687"/>
      <c r="SIN17" s="687"/>
      <c r="SIO17" s="687"/>
      <c r="SIP17" s="687"/>
      <c r="SIQ17" s="687"/>
      <c r="SIR17" s="687"/>
      <c r="SIS17" s="687"/>
      <c r="SIT17" s="687"/>
      <c r="SIU17" s="687"/>
      <c r="SIV17" s="687"/>
      <c r="SIW17" s="687"/>
      <c r="SIX17" s="687"/>
      <c r="SIY17" s="687"/>
      <c r="SIZ17" s="687"/>
      <c r="SJA17" s="687"/>
      <c r="SJB17" s="687"/>
      <c r="SJC17" s="687"/>
      <c r="SJD17" s="687"/>
      <c r="SJE17" s="687"/>
      <c r="SJF17" s="687"/>
      <c r="SJG17" s="687"/>
      <c r="SJH17" s="687"/>
      <c r="SJI17" s="687"/>
      <c r="SJJ17" s="687"/>
      <c r="SJK17" s="687"/>
      <c r="SJL17" s="687"/>
      <c r="SJM17" s="687"/>
      <c r="SJN17" s="687"/>
      <c r="SJO17" s="687"/>
      <c r="SJP17" s="687"/>
      <c r="SJQ17" s="687"/>
      <c r="SJR17" s="687"/>
      <c r="SJS17" s="687"/>
      <c r="SJT17" s="687"/>
      <c r="SJU17" s="687"/>
      <c r="SJV17" s="687"/>
      <c r="SJW17" s="687"/>
      <c r="SJX17" s="687"/>
      <c r="SJY17" s="687"/>
      <c r="SJZ17" s="687"/>
      <c r="SKA17" s="687"/>
      <c r="SKB17" s="687"/>
      <c r="SKC17" s="687"/>
      <c r="SKD17" s="687"/>
      <c r="SKE17" s="687"/>
      <c r="SKF17" s="687"/>
      <c r="SKG17" s="687"/>
      <c r="SKH17" s="687"/>
      <c r="SKI17" s="687"/>
      <c r="SKJ17" s="687"/>
      <c r="SKK17" s="687"/>
      <c r="SKL17" s="687"/>
      <c r="SKM17" s="687"/>
      <c r="SKN17" s="687"/>
      <c r="SKO17" s="687"/>
      <c r="SKP17" s="687"/>
      <c r="SKQ17" s="687"/>
      <c r="SKR17" s="687"/>
      <c r="SKS17" s="687"/>
      <c r="SKT17" s="687"/>
      <c r="SKU17" s="687"/>
      <c r="SKV17" s="687"/>
      <c r="SKW17" s="687"/>
      <c r="SKX17" s="687"/>
      <c r="SKY17" s="687"/>
      <c r="SKZ17" s="687"/>
      <c r="SLA17" s="687"/>
      <c r="SLB17" s="687"/>
      <c r="SLC17" s="687"/>
      <c r="SLD17" s="687"/>
      <c r="SLE17" s="687"/>
      <c r="SLF17" s="687"/>
      <c r="SLG17" s="687"/>
      <c r="SLH17" s="687"/>
      <c r="SLI17" s="687"/>
      <c r="SLJ17" s="687"/>
      <c r="SLK17" s="687"/>
      <c r="SLL17" s="687"/>
      <c r="SLM17" s="687"/>
      <c r="SLN17" s="687"/>
      <c r="SLO17" s="687"/>
      <c r="SLP17" s="687"/>
      <c r="SLQ17" s="687"/>
      <c r="SLR17" s="687"/>
      <c r="SLS17" s="687"/>
      <c r="SLT17" s="687"/>
      <c r="SLU17" s="687"/>
      <c r="SLV17" s="687"/>
      <c r="SLW17" s="687"/>
      <c r="SLX17" s="687"/>
      <c r="SLY17" s="687"/>
      <c r="SLZ17" s="687"/>
      <c r="SMA17" s="687"/>
      <c r="SMB17" s="687"/>
      <c r="SMC17" s="687"/>
      <c r="SMD17" s="687"/>
      <c r="SME17" s="687"/>
      <c r="SMF17" s="687"/>
      <c r="SMG17" s="687"/>
      <c r="SMH17" s="687"/>
      <c r="SMI17" s="687"/>
      <c r="SMJ17" s="687"/>
      <c r="SMK17" s="687"/>
      <c r="SML17" s="687"/>
      <c r="SMM17" s="687"/>
      <c r="SMN17" s="687"/>
      <c r="SMO17" s="687"/>
      <c r="SMP17" s="687"/>
      <c r="SMQ17" s="687"/>
      <c r="SMR17" s="687"/>
      <c r="SMS17" s="687"/>
      <c r="SMT17" s="687"/>
      <c r="SMU17" s="687"/>
      <c r="SMV17" s="687"/>
      <c r="SMW17" s="687"/>
      <c r="SMX17" s="687"/>
      <c r="SMY17" s="687"/>
      <c r="SMZ17" s="687"/>
      <c r="SNA17" s="687"/>
      <c r="SNB17" s="687"/>
      <c r="SNC17" s="687"/>
      <c r="SND17" s="687"/>
      <c r="SNE17" s="687"/>
      <c r="SNF17" s="687"/>
      <c r="SNG17" s="687"/>
      <c r="SNH17" s="687"/>
      <c r="SNI17" s="687"/>
      <c r="SNJ17" s="687"/>
      <c r="SNK17" s="687"/>
      <c r="SNL17" s="687"/>
      <c r="SNM17" s="687"/>
      <c r="SNN17" s="687"/>
      <c r="SNO17" s="687"/>
      <c r="SNP17" s="687"/>
      <c r="SNQ17" s="687"/>
      <c r="SNR17" s="687"/>
      <c r="SNS17" s="687"/>
      <c r="SNT17" s="687"/>
      <c r="SNU17" s="687"/>
      <c r="SNV17" s="687"/>
      <c r="SNW17" s="687"/>
      <c r="SNX17" s="687"/>
      <c r="SNY17" s="687"/>
      <c r="SNZ17" s="687"/>
      <c r="SOA17" s="687"/>
      <c r="SOB17" s="687"/>
      <c r="SOC17" s="687"/>
      <c r="SOD17" s="687"/>
      <c r="SOE17" s="687"/>
      <c r="SOF17" s="687"/>
      <c r="SOG17" s="687"/>
      <c r="SOH17" s="687"/>
      <c r="SOI17" s="687"/>
      <c r="SOJ17" s="687"/>
      <c r="SOK17" s="687"/>
      <c r="SOL17" s="687"/>
      <c r="SOM17" s="687"/>
      <c r="SON17" s="687"/>
      <c r="SOO17" s="687"/>
      <c r="SOP17" s="687"/>
      <c r="SOQ17" s="687"/>
      <c r="SOR17" s="687"/>
      <c r="SOS17" s="687"/>
      <c r="SOT17" s="687"/>
      <c r="SOU17" s="687"/>
      <c r="SOV17" s="687"/>
      <c r="SOW17" s="687"/>
      <c r="SOX17" s="687"/>
      <c r="SOY17" s="687"/>
      <c r="SOZ17" s="687"/>
      <c r="SPA17" s="687"/>
      <c r="SPB17" s="687"/>
      <c r="SPC17" s="687"/>
      <c r="SPD17" s="687"/>
      <c r="SPE17" s="687"/>
      <c r="SPF17" s="687"/>
      <c r="SPG17" s="687"/>
      <c r="SPH17" s="687"/>
      <c r="SPI17" s="687"/>
      <c r="SPJ17" s="687"/>
      <c r="SPK17" s="687"/>
      <c r="SPL17" s="687"/>
      <c r="SPM17" s="687"/>
      <c r="SPN17" s="687"/>
      <c r="SPO17" s="687"/>
      <c r="SPP17" s="687"/>
      <c r="SPQ17" s="687"/>
      <c r="SPR17" s="687"/>
      <c r="SPS17" s="687"/>
      <c r="SPT17" s="687"/>
      <c r="SPU17" s="687"/>
      <c r="SPV17" s="687"/>
      <c r="SPW17" s="687"/>
      <c r="SPX17" s="687"/>
      <c r="SPY17" s="687"/>
      <c r="SPZ17" s="687"/>
      <c r="SQA17" s="687"/>
      <c r="SQB17" s="687"/>
      <c r="SQC17" s="687"/>
      <c r="SQD17" s="687"/>
      <c r="SQE17" s="687"/>
      <c r="SQF17" s="687"/>
      <c r="SQG17" s="687"/>
      <c r="SQH17" s="687"/>
      <c r="SQI17" s="687"/>
      <c r="SQJ17" s="687"/>
      <c r="SQK17" s="687"/>
      <c r="SQL17" s="687"/>
      <c r="SQM17" s="687"/>
      <c r="SQN17" s="687"/>
      <c r="SQO17" s="687"/>
      <c r="SQP17" s="687"/>
      <c r="SQQ17" s="687"/>
      <c r="SQR17" s="687"/>
      <c r="SQS17" s="687"/>
      <c r="SQT17" s="687"/>
      <c r="SQU17" s="687"/>
      <c r="SQV17" s="687"/>
      <c r="SQW17" s="687"/>
      <c r="SQX17" s="687"/>
      <c r="SQY17" s="687"/>
      <c r="SQZ17" s="687"/>
      <c r="SRA17" s="687"/>
      <c r="SRB17" s="687"/>
      <c r="SRC17" s="687"/>
      <c r="SRD17" s="687"/>
      <c r="SRE17" s="687"/>
      <c r="SRF17" s="687"/>
      <c r="SRG17" s="687"/>
      <c r="SRH17" s="687"/>
      <c r="SRI17" s="687"/>
      <c r="SRJ17" s="687"/>
      <c r="SRK17" s="687"/>
      <c r="SRL17" s="687"/>
      <c r="SRM17" s="687"/>
      <c r="SRN17" s="687"/>
      <c r="SRO17" s="687"/>
      <c r="SRP17" s="687"/>
      <c r="SRQ17" s="687"/>
      <c r="SRR17" s="687"/>
      <c r="SRS17" s="687"/>
      <c r="SRT17" s="687"/>
      <c r="SRU17" s="687"/>
      <c r="SRV17" s="687"/>
      <c r="SRW17" s="687"/>
      <c r="SRX17" s="687"/>
      <c r="SRY17" s="687"/>
      <c r="SRZ17" s="687"/>
      <c r="SSA17" s="687"/>
      <c r="SSB17" s="687"/>
      <c r="SSC17" s="687"/>
      <c r="SSD17" s="687"/>
      <c r="SSE17" s="687"/>
      <c r="SSF17" s="687"/>
      <c r="SSG17" s="687"/>
      <c r="SSH17" s="687"/>
      <c r="SSI17" s="687"/>
      <c r="SSJ17" s="687"/>
      <c r="SSK17" s="687"/>
      <c r="SSL17" s="687"/>
      <c r="SSM17" s="687"/>
      <c r="SSN17" s="687"/>
      <c r="SSO17" s="687"/>
      <c r="SSP17" s="687"/>
      <c r="SSQ17" s="687"/>
      <c r="SSR17" s="687"/>
      <c r="SSS17" s="687"/>
      <c r="SST17" s="687"/>
      <c r="SSU17" s="687"/>
      <c r="SSV17" s="687"/>
      <c r="SSW17" s="687"/>
      <c r="SSX17" s="687"/>
      <c r="SSY17" s="687"/>
      <c r="SSZ17" s="687"/>
      <c r="STA17" s="687"/>
      <c r="STB17" s="687"/>
      <c r="STC17" s="687"/>
      <c r="STD17" s="687"/>
      <c r="STE17" s="687"/>
      <c r="STF17" s="687"/>
      <c r="STG17" s="687"/>
      <c r="STH17" s="687"/>
      <c r="STI17" s="687"/>
      <c r="STJ17" s="687"/>
      <c r="STK17" s="687"/>
      <c r="STL17" s="687"/>
      <c r="STM17" s="687"/>
      <c r="STN17" s="687"/>
      <c r="STO17" s="687"/>
      <c r="STP17" s="687"/>
      <c r="STQ17" s="687"/>
      <c r="STR17" s="687"/>
      <c r="STS17" s="687"/>
      <c r="STT17" s="687"/>
      <c r="STU17" s="687"/>
      <c r="STV17" s="687"/>
      <c r="STW17" s="687"/>
      <c r="STX17" s="687"/>
      <c r="STY17" s="687"/>
      <c r="STZ17" s="687"/>
      <c r="SUA17" s="687"/>
      <c r="SUB17" s="687"/>
      <c r="SUC17" s="687"/>
      <c r="SUD17" s="687"/>
      <c r="SUE17" s="687"/>
      <c r="SUF17" s="687"/>
      <c r="SUG17" s="687"/>
      <c r="SUH17" s="687"/>
      <c r="SUI17" s="687"/>
      <c r="SUJ17" s="687"/>
      <c r="SUK17" s="687"/>
      <c r="SUL17" s="687"/>
      <c r="SUM17" s="687"/>
      <c r="SUN17" s="687"/>
      <c r="SUO17" s="687"/>
      <c r="SUP17" s="687"/>
      <c r="SUQ17" s="687"/>
      <c r="SUR17" s="687"/>
      <c r="SUS17" s="687"/>
      <c r="SUT17" s="687"/>
      <c r="SUU17" s="687"/>
      <c r="SUV17" s="687"/>
      <c r="SUW17" s="687"/>
      <c r="SUX17" s="687"/>
      <c r="SUY17" s="687"/>
      <c r="SUZ17" s="687"/>
      <c r="SVA17" s="687"/>
      <c r="SVB17" s="687"/>
      <c r="SVC17" s="687"/>
      <c r="SVD17" s="687"/>
      <c r="SVE17" s="687"/>
      <c r="SVF17" s="687"/>
      <c r="SVG17" s="687"/>
      <c r="SVH17" s="687"/>
      <c r="SVI17" s="687"/>
      <c r="SVJ17" s="687"/>
      <c r="SVK17" s="687"/>
      <c r="SVL17" s="687"/>
      <c r="SVM17" s="687"/>
      <c r="SVN17" s="687"/>
      <c r="SVO17" s="687"/>
      <c r="SVP17" s="687"/>
      <c r="SVQ17" s="687"/>
      <c r="SVR17" s="687"/>
      <c r="SVS17" s="687"/>
      <c r="SVT17" s="687"/>
      <c r="SVU17" s="687"/>
      <c r="SVV17" s="687"/>
      <c r="SVW17" s="687"/>
      <c r="SVX17" s="687"/>
      <c r="SVY17" s="687"/>
      <c r="SVZ17" s="687"/>
      <c r="SWA17" s="687"/>
      <c r="SWB17" s="687"/>
      <c r="SWC17" s="687"/>
      <c r="SWD17" s="687"/>
      <c r="SWE17" s="687"/>
      <c r="SWF17" s="687"/>
      <c r="SWG17" s="687"/>
      <c r="SWH17" s="687"/>
      <c r="SWI17" s="687"/>
      <c r="SWJ17" s="687"/>
      <c r="SWK17" s="687"/>
      <c r="SWL17" s="687"/>
      <c r="SWM17" s="687"/>
      <c r="SWN17" s="687"/>
      <c r="SWO17" s="687"/>
      <c r="SWP17" s="687"/>
      <c r="SWQ17" s="687"/>
      <c r="SWR17" s="687"/>
      <c r="SWS17" s="687"/>
      <c r="SWT17" s="687"/>
      <c r="SWU17" s="687"/>
      <c r="SWV17" s="687"/>
      <c r="SWW17" s="687"/>
      <c r="SWX17" s="687"/>
      <c r="SWY17" s="687"/>
      <c r="SWZ17" s="687"/>
      <c r="SXA17" s="687"/>
      <c r="SXB17" s="687"/>
      <c r="SXC17" s="687"/>
      <c r="SXD17" s="687"/>
      <c r="SXE17" s="687"/>
      <c r="SXF17" s="687"/>
      <c r="SXG17" s="687"/>
      <c r="SXH17" s="687"/>
      <c r="SXI17" s="687"/>
      <c r="SXJ17" s="687"/>
      <c r="SXK17" s="687"/>
      <c r="SXL17" s="687"/>
      <c r="SXM17" s="687"/>
      <c r="SXN17" s="687"/>
      <c r="SXO17" s="687"/>
      <c r="SXP17" s="687"/>
      <c r="SXQ17" s="687"/>
      <c r="SXR17" s="687"/>
      <c r="SXS17" s="687"/>
      <c r="SXT17" s="687"/>
      <c r="SXU17" s="687"/>
      <c r="SXV17" s="687"/>
      <c r="SXW17" s="687"/>
      <c r="SXX17" s="687"/>
      <c r="SXY17" s="687"/>
      <c r="SXZ17" s="687"/>
      <c r="SYA17" s="687"/>
      <c r="SYB17" s="687"/>
      <c r="SYC17" s="687"/>
      <c r="SYD17" s="687"/>
      <c r="SYE17" s="687"/>
      <c r="SYF17" s="687"/>
      <c r="SYG17" s="687"/>
      <c r="SYH17" s="687"/>
      <c r="SYI17" s="687"/>
      <c r="SYJ17" s="687"/>
      <c r="SYK17" s="687"/>
      <c r="SYL17" s="687"/>
      <c r="SYM17" s="687"/>
      <c r="SYN17" s="687"/>
      <c r="SYO17" s="687"/>
      <c r="SYP17" s="687"/>
      <c r="SYQ17" s="687"/>
      <c r="SYR17" s="687"/>
      <c r="SYS17" s="687"/>
      <c r="SYT17" s="687"/>
      <c r="SYU17" s="687"/>
      <c r="SYV17" s="687"/>
      <c r="SYW17" s="687"/>
      <c r="SYX17" s="687"/>
      <c r="SYY17" s="687"/>
      <c r="SYZ17" s="687"/>
      <c r="SZA17" s="687"/>
      <c r="SZB17" s="687"/>
      <c r="SZC17" s="687"/>
      <c r="SZD17" s="687"/>
      <c r="SZE17" s="687"/>
      <c r="SZF17" s="687"/>
      <c r="SZG17" s="687"/>
      <c r="SZH17" s="687"/>
      <c r="SZI17" s="687"/>
      <c r="SZJ17" s="687"/>
      <c r="SZK17" s="687"/>
      <c r="SZL17" s="687"/>
      <c r="SZM17" s="687"/>
      <c r="SZN17" s="687"/>
      <c r="SZO17" s="687"/>
      <c r="SZP17" s="687"/>
      <c r="SZQ17" s="687"/>
      <c r="SZR17" s="687"/>
      <c r="SZS17" s="687"/>
      <c r="SZT17" s="687"/>
      <c r="SZU17" s="687"/>
      <c r="SZV17" s="687"/>
      <c r="SZW17" s="687"/>
      <c r="SZX17" s="687"/>
      <c r="SZY17" s="687"/>
      <c r="SZZ17" s="687"/>
      <c r="TAA17" s="687"/>
      <c r="TAB17" s="687"/>
      <c r="TAC17" s="687"/>
      <c r="TAD17" s="687"/>
      <c r="TAE17" s="687"/>
      <c r="TAF17" s="687"/>
      <c r="TAG17" s="687"/>
      <c r="TAH17" s="687"/>
      <c r="TAI17" s="687"/>
      <c r="TAJ17" s="687"/>
      <c r="TAK17" s="687"/>
      <c r="TAL17" s="687"/>
      <c r="TAM17" s="687"/>
      <c r="TAN17" s="687"/>
      <c r="TAO17" s="687"/>
      <c r="TAP17" s="687"/>
      <c r="TAQ17" s="687"/>
      <c r="TAR17" s="687"/>
      <c r="TAS17" s="687"/>
      <c r="TAT17" s="687"/>
      <c r="TAU17" s="687"/>
      <c r="TAV17" s="687"/>
      <c r="TAW17" s="687"/>
      <c r="TAX17" s="687"/>
      <c r="TAY17" s="687"/>
      <c r="TAZ17" s="687"/>
      <c r="TBA17" s="687"/>
      <c r="TBB17" s="687"/>
      <c r="TBC17" s="687"/>
      <c r="TBD17" s="687"/>
      <c r="TBE17" s="687"/>
      <c r="TBF17" s="687"/>
      <c r="TBG17" s="687"/>
      <c r="TBH17" s="687"/>
      <c r="TBI17" s="687"/>
      <c r="TBJ17" s="687"/>
      <c r="TBK17" s="687"/>
      <c r="TBL17" s="687"/>
      <c r="TBM17" s="687"/>
      <c r="TBN17" s="687"/>
      <c r="TBO17" s="687"/>
      <c r="TBP17" s="687"/>
      <c r="TBQ17" s="687"/>
      <c r="TBR17" s="687"/>
      <c r="TBS17" s="687"/>
      <c r="TBT17" s="687"/>
      <c r="TBU17" s="687"/>
      <c r="TBV17" s="687"/>
      <c r="TBW17" s="687"/>
      <c r="TBX17" s="687"/>
      <c r="TBY17" s="687"/>
      <c r="TBZ17" s="687"/>
      <c r="TCA17" s="687"/>
      <c r="TCB17" s="687"/>
      <c r="TCC17" s="687"/>
      <c r="TCD17" s="687"/>
      <c r="TCE17" s="687"/>
      <c r="TCF17" s="687"/>
      <c r="TCG17" s="687"/>
      <c r="TCH17" s="687"/>
      <c r="TCI17" s="687"/>
      <c r="TCJ17" s="687"/>
      <c r="TCK17" s="687"/>
      <c r="TCL17" s="687"/>
      <c r="TCM17" s="687"/>
      <c r="TCN17" s="687"/>
      <c r="TCO17" s="687"/>
      <c r="TCP17" s="687"/>
      <c r="TCQ17" s="687"/>
      <c r="TCR17" s="687"/>
      <c r="TCS17" s="687"/>
      <c r="TCT17" s="687"/>
      <c r="TCU17" s="687"/>
      <c r="TCV17" s="687"/>
      <c r="TCW17" s="687"/>
      <c r="TCX17" s="687"/>
      <c r="TCY17" s="687"/>
      <c r="TCZ17" s="687"/>
      <c r="TDA17" s="687"/>
      <c r="TDB17" s="687"/>
      <c r="TDC17" s="687"/>
      <c r="TDD17" s="687"/>
      <c r="TDE17" s="687"/>
      <c r="TDF17" s="687"/>
      <c r="TDG17" s="687"/>
      <c r="TDH17" s="687"/>
      <c r="TDI17" s="687"/>
      <c r="TDJ17" s="687"/>
      <c r="TDK17" s="687"/>
      <c r="TDL17" s="687"/>
      <c r="TDM17" s="687"/>
      <c r="TDN17" s="687"/>
      <c r="TDO17" s="687"/>
      <c r="TDP17" s="687"/>
      <c r="TDQ17" s="687"/>
      <c r="TDR17" s="687"/>
      <c r="TDS17" s="687"/>
      <c r="TDT17" s="687"/>
      <c r="TDU17" s="687"/>
      <c r="TDV17" s="687"/>
      <c r="TDW17" s="687"/>
      <c r="TDX17" s="687"/>
      <c r="TDY17" s="687"/>
      <c r="TDZ17" s="687"/>
      <c r="TEA17" s="687"/>
      <c r="TEB17" s="687"/>
      <c r="TEC17" s="687"/>
      <c r="TED17" s="687"/>
      <c r="TEE17" s="687"/>
      <c r="TEF17" s="687"/>
      <c r="TEG17" s="687"/>
      <c r="TEH17" s="687"/>
      <c r="TEI17" s="687"/>
      <c r="TEJ17" s="687"/>
      <c r="TEK17" s="687"/>
      <c r="TEL17" s="687"/>
      <c r="TEM17" s="687"/>
      <c r="TEN17" s="687"/>
      <c r="TEO17" s="687"/>
      <c r="TEP17" s="687"/>
      <c r="TEQ17" s="687"/>
      <c r="TER17" s="687"/>
      <c r="TES17" s="687"/>
      <c r="TET17" s="687"/>
      <c r="TEU17" s="687"/>
      <c r="TEV17" s="687"/>
      <c r="TEW17" s="687"/>
      <c r="TEX17" s="687"/>
      <c r="TEY17" s="687"/>
      <c r="TEZ17" s="687"/>
      <c r="TFA17" s="687"/>
      <c r="TFB17" s="687"/>
      <c r="TFC17" s="687"/>
      <c r="TFD17" s="687"/>
      <c r="TFE17" s="687"/>
      <c r="TFF17" s="687"/>
      <c r="TFG17" s="687"/>
      <c r="TFH17" s="687"/>
      <c r="TFI17" s="687"/>
      <c r="TFJ17" s="687"/>
      <c r="TFK17" s="687"/>
      <c r="TFL17" s="687"/>
      <c r="TFM17" s="687"/>
      <c r="TFN17" s="687"/>
      <c r="TFO17" s="687"/>
      <c r="TFP17" s="687"/>
      <c r="TFQ17" s="687"/>
      <c r="TFR17" s="687"/>
      <c r="TFS17" s="687"/>
      <c r="TFT17" s="687"/>
      <c r="TFU17" s="687"/>
      <c r="TFV17" s="687"/>
      <c r="TFW17" s="687"/>
      <c r="TFX17" s="687"/>
      <c r="TFY17" s="687"/>
      <c r="TFZ17" s="687"/>
      <c r="TGA17" s="687"/>
      <c r="TGB17" s="687"/>
      <c r="TGC17" s="687"/>
      <c r="TGD17" s="687"/>
      <c r="TGE17" s="687"/>
      <c r="TGF17" s="687"/>
      <c r="TGG17" s="687"/>
      <c r="TGH17" s="687"/>
      <c r="TGI17" s="687"/>
      <c r="TGJ17" s="687"/>
      <c r="TGK17" s="687"/>
      <c r="TGL17" s="687"/>
      <c r="TGM17" s="687"/>
      <c r="TGN17" s="687"/>
      <c r="TGO17" s="687"/>
      <c r="TGP17" s="687"/>
      <c r="TGQ17" s="687"/>
      <c r="TGR17" s="687"/>
      <c r="TGS17" s="687"/>
      <c r="TGT17" s="687"/>
      <c r="TGU17" s="687"/>
      <c r="TGV17" s="687"/>
      <c r="TGW17" s="687"/>
      <c r="TGX17" s="687"/>
      <c r="TGY17" s="687"/>
      <c r="TGZ17" s="687"/>
      <c r="THA17" s="687"/>
      <c r="THB17" s="687"/>
      <c r="THC17" s="687"/>
      <c r="THD17" s="687"/>
      <c r="THE17" s="687"/>
      <c r="THF17" s="687"/>
      <c r="THG17" s="687"/>
      <c r="THH17" s="687"/>
      <c r="THI17" s="687"/>
      <c r="THJ17" s="687"/>
      <c r="THK17" s="687"/>
      <c r="THL17" s="687"/>
      <c r="THM17" s="687"/>
      <c r="THN17" s="687"/>
      <c r="THO17" s="687"/>
      <c r="THP17" s="687"/>
      <c r="THQ17" s="687"/>
      <c r="THR17" s="687"/>
      <c r="THS17" s="687"/>
      <c r="THT17" s="687"/>
      <c r="THU17" s="687"/>
      <c r="THV17" s="687"/>
      <c r="THW17" s="687"/>
      <c r="THX17" s="687"/>
      <c r="THY17" s="687"/>
      <c r="THZ17" s="687"/>
      <c r="TIA17" s="687"/>
      <c r="TIB17" s="687"/>
      <c r="TIC17" s="687"/>
      <c r="TID17" s="687"/>
      <c r="TIE17" s="687"/>
      <c r="TIF17" s="687"/>
      <c r="TIG17" s="687"/>
      <c r="TIH17" s="687"/>
      <c r="TII17" s="687"/>
      <c r="TIJ17" s="687"/>
      <c r="TIK17" s="687"/>
      <c r="TIL17" s="687"/>
      <c r="TIM17" s="687"/>
      <c r="TIN17" s="687"/>
      <c r="TIO17" s="687"/>
      <c r="TIP17" s="687"/>
      <c r="TIQ17" s="687"/>
      <c r="TIR17" s="687"/>
      <c r="TIS17" s="687"/>
      <c r="TIT17" s="687"/>
      <c r="TIU17" s="687"/>
      <c r="TIV17" s="687"/>
      <c r="TIW17" s="687"/>
      <c r="TIX17" s="687"/>
      <c r="TIY17" s="687"/>
      <c r="TIZ17" s="687"/>
      <c r="TJA17" s="687"/>
      <c r="TJB17" s="687"/>
      <c r="TJC17" s="687"/>
      <c r="TJD17" s="687"/>
      <c r="TJE17" s="687"/>
      <c r="TJF17" s="687"/>
      <c r="TJG17" s="687"/>
      <c r="TJH17" s="687"/>
      <c r="TJI17" s="687"/>
      <c r="TJJ17" s="687"/>
      <c r="TJK17" s="687"/>
      <c r="TJL17" s="687"/>
      <c r="TJM17" s="687"/>
      <c r="TJN17" s="687"/>
      <c r="TJO17" s="687"/>
      <c r="TJP17" s="687"/>
      <c r="TJQ17" s="687"/>
      <c r="TJR17" s="687"/>
      <c r="TJS17" s="687"/>
      <c r="TJT17" s="687"/>
      <c r="TJU17" s="687"/>
      <c r="TJV17" s="687"/>
      <c r="TJW17" s="687"/>
      <c r="TJX17" s="687"/>
      <c r="TJY17" s="687"/>
      <c r="TJZ17" s="687"/>
      <c r="TKA17" s="687"/>
      <c r="TKB17" s="687"/>
      <c r="TKC17" s="687"/>
      <c r="TKD17" s="687"/>
      <c r="TKE17" s="687"/>
      <c r="TKF17" s="687"/>
      <c r="TKG17" s="687"/>
      <c r="TKH17" s="687"/>
      <c r="TKI17" s="687"/>
      <c r="TKJ17" s="687"/>
      <c r="TKK17" s="687"/>
      <c r="TKL17" s="687"/>
      <c r="TKM17" s="687"/>
      <c r="TKN17" s="687"/>
      <c r="TKO17" s="687"/>
      <c r="TKP17" s="687"/>
      <c r="TKQ17" s="687"/>
      <c r="TKR17" s="687"/>
      <c r="TKS17" s="687"/>
      <c r="TKT17" s="687"/>
      <c r="TKU17" s="687"/>
      <c r="TKV17" s="687"/>
      <c r="TKW17" s="687"/>
      <c r="TKX17" s="687"/>
      <c r="TKY17" s="687"/>
      <c r="TKZ17" s="687"/>
      <c r="TLA17" s="687"/>
      <c r="TLB17" s="687"/>
      <c r="TLC17" s="687"/>
      <c r="TLD17" s="687"/>
      <c r="TLE17" s="687"/>
      <c r="TLF17" s="687"/>
      <c r="TLG17" s="687"/>
      <c r="TLH17" s="687"/>
      <c r="TLI17" s="687"/>
      <c r="TLJ17" s="687"/>
      <c r="TLK17" s="687"/>
      <c r="TLL17" s="687"/>
      <c r="TLM17" s="687"/>
      <c r="TLN17" s="687"/>
      <c r="TLO17" s="687"/>
      <c r="TLP17" s="687"/>
      <c r="TLQ17" s="687"/>
      <c r="TLR17" s="687"/>
      <c r="TLS17" s="687"/>
      <c r="TLT17" s="687"/>
      <c r="TLU17" s="687"/>
      <c r="TLV17" s="687"/>
      <c r="TLW17" s="687"/>
      <c r="TLX17" s="687"/>
      <c r="TLY17" s="687"/>
      <c r="TLZ17" s="687"/>
      <c r="TMA17" s="687"/>
      <c r="TMB17" s="687"/>
      <c r="TMC17" s="687"/>
      <c r="TMD17" s="687"/>
      <c r="TME17" s="687"/>
      <c r="TMF17" s="687"/>
      <c r="TMG17" s="687"/>
      <c r="TMH17" s="687"/>
      <c r="TMI17" s="687"/>
      <c r="TMJ17" s="687"/>
      <c r="TMK17" s="687"/>
      <c r="TML17" s="687"/>
      <c r="TMM17" s="687"/>
      <c r="TMN17" s="687"/>
      <c r="TMO17" s="687"/>
      <c r="TMP17" s="687"/>
      <c r="TMQ17" s="687"/>
      <c r="TMR17" s="687"/>
      <c r="TMS17" s="687"/>
      <c r="TMT17" s="687"/>
      <c r="TMU17" s="687"/>
      <c r="TMV17" s="687"/>
      <c r="TMW17" s="687"/>
      <c r="TMX17" s="687"/>
      <c r="TMY17" s="687"/>
      <c r="TMZ17" s="687"/>
      <c r="TNA17" s="687"/>
      <c r="TNB17" s="687"/>
      <c r="TNC17" s="687"/>
      <c r="TND17" s="687"/>
      <c r="TNE17" s="687"/>
      <c r="TNF17" s="687"/>
      <c r="TNG17" s="687"/>
      <c r="TNH17" s="687"/>
      <c r="TNI17" s="687"/>
      <c r="TNJ17" s="687"/>
      <c r="TNK17" s="687"/>
      <c r="TNL17" s="687"/>
      <c r="TNM17" s="687"/>
      <c r="TNN17" s="687"/>
      <c r="TNO17" s="687"/>
      <c r="TNP17" s="687"/>
      <c r="TNQ17" s="687"/>
      <c r="TNR17" s="687"/>
      <c r="TNS17" s="687"/>
      <c r="TNT17" s="687"/>
      <c r="TNU17" s="687"/>
      <c r="TNV17" s="687"/>
      <c r="TNW17" s="687"/>
      <c r="TNX17" s="687"/>
      <c r="TNY17" s="687"/>
      <c r="TNZ17" s="687"/>
      <c r="TOA17" s="687"/>
      <c r="TOB17" s="687"/>
      <c r="TOC17" s="687"/>
      <c r="TOD17" s="687"/>
      <c r="TOE17" s="687"/>
      <c r="TOF17" s="687"/>
      <c r="TOG17" s="687"/>
      <c r="TOH17" s="687"/>
      <c r="TOI17" s="687"/>
      <c r="TOJ17" s="687"/>
      <c r="TOK17" s="687"/>
      <c r="TOL17" s="687"/>
      <c r="TOM17" s="687"/>
      <c r="TON17" s="687"/>
      <c r="TOO17" s="687"/>
      <c r="TOP17" s="687"/>
      <c r="TOQ17" s="687"/>
      <c r="TOR17" s="687"/>
      <c r="TOS17" s="687"/>
      <c r="TOT17" s="687"/>
      <c r="TOU17" s="687"/>
      <c r="TOV17" s="687"/>
      <c r="TOW17" s="687"/>
      <c r="TOX17" s="687"/>
      <c r="TOY17" s="687"/>
      <c r="TOZ17" s="687"/>
      <c r="TPA17" s="687"/>
      <c r="TPB17" s="687"/>
      <c r="TPC17" s="687"/>
      <c r="TPD17" s="687"/>
      <c r="TPE17" s="687"/>
      <c r="TPF17" s="687"/>
      <c r="TPG17" s="687"/>
      <c r="TPH17" s="687"/>
      <c r="TPI17" s="687"/>
      <c r="TPJ17" s="687"/>
      <c r="TPK17" s="687"/>
      <c r="TPL17" s="687"/>
      <c r="TPM17" s="687"/>
      <c r="TPN17" s="687"/>
      <c r="TPO17" s="687"/>
      <c r="TPP17" s="687"/>
      <c r="TPQ17" s="687"/>
      <c r="TPR17" s="687"/>
      <c r="TPS17" s="687"/>
      <c r="TPT17" s="687"/>
      <c r="TPU17" s="687"/>
      <c r="TPV17" s="687"/>
      <c r="TPW17" s="687"/>
      <c r="TPX17" s="687"/>
      <c r="TPY17" s="687"/>
      <c r="TPZ17" s="687"/>
      <c r="TQA17" s="687"/>
      <c r="TQB17" s="687"/>
      <c r="TQC17" s="687"/>
      <c r="TQD17" s="687"/>
      <c r="TQE17" s="687"/>
      <c r="TQF17" s="687"/>
      <c r="TQG17" s="687"/>
      <c r="TQH17" s="687"/>
      <c r="TQI17" s="687"/>
      <c r="TQJ17" s="687"/>
      <c r="TQK17" s="687"/>
      <c r="TQL17" s="687"/>
      <c r="TQM17" s="687"/>
      <c r="TQN17" s="687"/>
      <c r="TQO17" s="687"/>
      <c r="TQP17" s="687"/>
      <c r="TQQ17" s="687"/>
      <c r="TQR17" s="687"/>
      <c r="TQS17" s="687"/>
      <c r="TQT17" s="687"/>
      <c r="TQU17" s="687"/>
      <c r="TQV17" s="687"/>
      <c r="TQW17" s="687"/>
      <c r="TQX17" s="687"/>
      <c r="TQY17" s="687"/>
      <c r="TQZ17" s="687"/>
      <c r="TRA17" s="687"/>
      <c r="TRB17" s="687"/>
      <c r="TRC17" s="687"/>
      <c r="TRD17" s="687"/>
      <c r="TRE17" s="687"/>
      <c r="TRF17" s="687"/>
      <c r="TRG17" s="687"/>
      <c r="TRH17" s="687"/>
      <c r="TRI17" s="687"/>
      <c r="TRJ17" s="687"/>
      <c r="TRK17" s="687"/>
      <c r="TRL17" s="687"/>
      <c r="TRM17" s="687"/>
      <c r="TRN17" s="687"/>
      <c r="TRO17" s="687"/>
      <c r="TRP17" s="687"/>
      <c r="TRQ17" s="687"/>
      <c r="TRR17" s="687"/>
      <c r="TRS17" s="687"/>
      <c r="TRT17" s="687"/>
      <c r="TRU17" s="687"/>
      <c r="TRV17" s="687"/>
      <c r="TRW17" s="687"/>
      <c r="TRX17" s="687"/>
      <c r="TRY17" s="687"/>
      <c r="TRZ17" s="687"/>
      <c r="TSA17" s="687"/>
      <c r="TSB17" s="687"/>
      <c r="TSC17" s="687"/>
      <c r="TSD17" s="687"/>
      <c r="TSE17" s="687"/>
      <c r="TSF17" s="687"/>
      <c r="TSG17" s="687"/>
      <c r="TSH17" s="687"/>
      <c r="TSI17" s="687"/>
      <c r="TSJ17" s="687"/>
      <c r="TSK17" s="687"/>
      <c r="TSL17" s="687"/>
      <c r="TSM17" s="687"/>
      <c r="TSN17" s="687"/>
      <c r="TSO17" s="687"/>
      <c r="TSP17" s="687"/>
      <c r="TSQ17" s="687"/>
      <c r="TSR17" s="687"/>
      <c r="TSS17" s="687"/>
      <c r="TST17" s="687"/>
      <c r="TSU17" s="687"/>
      <c r="TSV17" s="687"/>
      <c r="TSW17" s="687"/>
      <c r="TSX17" s="687"/>
      <c r="TSY17" s="687"/>
      <c r="TSZ17" s="687"/>
      <c r="TTA17" s="687"/>
      <c r="TTB17" s="687"/>
      <c r="TTC17" s="687"/>
      <c r="TTD17" s="687"/>
      <c r="TTE17" s="687"/>
      <c r="TTF17" s="687"/>
      <c r="TTG17" s="687"/>
      <c r="TTH17" s="687"/>
      <c r="TTI17" s="687"/>
      <c r="TTJ17" s="687"/>
      <c r="TTK17" s="687"/>
      <c r="TTL17" s="687"/>
      <c r="TTM17" s="687"/>
      <c r="TTN17" s="687"/>
      <c r="TTO17" s="687"/>
      <c r="TTP17" s="687"/>
      <c r="TTQ17" s="687"/>
      <c r="TTR17" s="687"/>
      <c r="TTS17" s="687"/>
      <c r="TTT17" s="687"/>
      <c r="TTU17" s="687"/>
      <c r="TTV17" s="687"/>
      <c r="TTW17" s="687"/>
      <c r="TTX17" s="687"/>
      <c r="TTY17" s="687"/>
      <c r="TTZ17" s="687"/>
      <c r="TUA17" s="687"/>
      <c r="TUB17" s="687"/>
      <c r="TUC17" s="687"/>
      <c r="TUD17" s="687"/>
      <c r="TUE17" s="687"/>
      <c r="TUF17" s="687"/>
      <c r="TUG17" s="687"/>
      <c r="TUH17" s="687"/>
      <c r="TUI17" s="687"/>
      <c r="TUJ17" s="687"/>
      <c r="TUK17" s="687"/>
      <c r="TUL17" s="687"/>
      <c r="TUM17" s="687"/>
      <c r="TUN17" s="687"/>
      <c r="TUO17" s="687"/>
      <c r="TUP17" s="687"/>
      <c r="TUQ17" s="687"/>
      <c r="TUR17" s="687"/>
      <c r="TUS17" s="687"/>
      <c r="TUT17" s="687"/>
      <c r="TUU17" s="687"/>
      <c r="TUV17" s="687"/>
      <c r="TUW17" s="687"/>
      <c r="TUX17" s="687"/>
      <c r="TUY17" s="687"/>
      <c r="TUZ17" s="687"/>
      <c r="TVA17" s="687"/>
      <c r="TVB17" s="687"/>
      <c r="TVC17" s="687"/>
      <c r="TVD17" s="687"/>
      <c r="TVE17" s="687"/>
      <c r="TVF17" s="687"/>
      <c r="TVG17" s="687"/>
      <c r="TVH17" s="687"/>
      <c r="TVI17" s="687"/>
      <c r="TVJ17" s="687"/>
      <c r="TVK17" s="687"/>
      <c r="TVL17" s="687"/>
      <c r="TVM17" s="687"/>
      <c r="TVN17" s="687"/>
      <c r="TVO17" s="687"/>
      <c r="TVP17" s="687"/>
      <c r="TVQ17" s="687"/>
      <c r="TVR17" s="687"/>
      <c r="TVS17" s="687"/>
      <c r="TVT17" s="687"/>
      <c r="TVU17" s="687"/>
      <c r="TVV17" s="687"/>
      <c r="TVW17" s="687"/>
      <c r="TVX17" s="687"/>
      <c r="TVY17" s="687"/>
      <c r="TVZ17" s="687"/>
      <c r="TWA17" s="687"/>
      <c r="TWB17" s="687"/>
      <c r="TWC17" s="687"/>
      <c r="TWD17" s="687"/>
      <c r="TWE17" s="687"/>
      <c r="TWF17" s="687"/>
      <c r="TWG17" s="687"/>
      <c r="TWH17" s="687"/>
      <c r="TWI17" s="687"/>
      <c r="TWJ17" s="687"/>
      <c r="TWK17" s="687"/>
      <c r="TWL17" s="687"/>
      <c r="TWM17" s="687"/>
      <c r="TWN17" s="687"/>
      <c r="TWO17" s="687"/>
      <c r="TWP17" s="687"/>
      <c r="TWQ17" s="687"/>
      <c r="TWR17" s="687"/>
      <c r="TWS17" s="687"/>
      <c r="TWT17" s="687"/>
      <c r="TWU17" s="687"/>
      <c r="TWV17" s="687"/>
      <c r="TWW17" s="687"/>
      <c r="TWX17" s="687"/>
      <c r="TWY17" s="687"/>
      <c r="TWZ17" s="687"/>
      <c r="TXA17" s="687"/>
      <c r="TXB17" s="687"/>
      <c r="TXC17" s="687"/>
      <c r="TXD17" s="687"/>
      <c r="TXE17" s="687"/>
      <c r="TXF17" s="687"/>
      <c r="TXG17" s="687"/>
      <c r="TXH17" s="687"/>
      <c r="TXI17" s="687"/>
      <c r="TXJ17" s="687"/>
      <c r="TXK17" s="687"/>
      <c r="TXL17" s="687"/>
      <c r="TXM17" s="687"/>
      <c r="TXN17" s="687"/>
      <c r="TXO17" s="687"/>
      <c r="TXP17" s="687"/>
      <c r="TXQ17" s="687"/>
      <c r="TXR17" s="687"/>
      <c r="TXS17" s="687"/>
      <c r="TXT17" s="687"/>
      <c r="TXU17" s="687"/>
      <c r="TXV17" s="687"/>
      <c r="TXW17" s="687"/>
      <c r="TXX17" s="687"/>
      <c r="TXY17" s="687"/>
      <c r="TXZ17" s="687"/>
      <c r="TYA17" s="687"/>
      <c r="TYB17" s="687"/>
      <c r="TYC17" s="687"/>
      <c r="TYD17" s="687"/>
      <c r="TYE17" s="687"/>
      <c r="TYF17" s="687"/>
      <c r="TYG17" s="687"/>
      <c r="TYH17" s="687"/>
      <c r="TYI17" s="687"/>
      <c r="TYJ17" s="687"/>
      <c r="TYK17" s="687"/>
      <c r="TYL17" s="687"/>
      <c r="TYM17" s="687"/>
      <c r="TYN17" s="687"/>
      <c r="TYO17" s="687"/>
      <c r="TYP17" s="687"/>
      <c r="TYQ17" s="687"/>
      <c r="TYR17" s="687"/>
      <c r="TYS17" s="687"/>
      <c r="TYT17" s="687"/>
      <c r="TYU17" s="687"/>
      <c r="TYV17" s="687"/>
      <c r="TYW17" s="687"/>
      <c r="TYX17" s="687"/>
      <c r="TYY17" s="687"/>
      <c r="TYZ17" s="687"/>
      <c r="TZA17" s="687"/>
      <c r="TZB17" s="687"/>
      <c r="TZC17" s="687"/>
      <c r="TZD17" s="687"/>
      <c r="TZE17" s="687"/>
      <c r="TZF17" s="687"/>
      <c r="TZG17" s="687"/>
      <c r="TZH17" s="687"/>
      <c r="TZI17" s="687"/>
      <c r="TZJ17" s="687"/>
      <c r="TZK17" s="687"/>
      <c r="TZL17" s="687"/>
      <c r="TZM17" s="687"/>
      <c r="TZN17" s="687"/>
      <c r="TZO17" s="687"/>
      <c r="TZP17" s="687"/>
      <c r="TZQ17" s="687"/>
      <c r="TZR17" s="687"/>
      <c r="TZS17" s="687"/>
      <c r="TZT17" s="687"/>
      <c r="TZU17" s="687"/>
      <c r="TZV17" s="687"/>
      <c r="TZW17" s="687"/>
      <c r="TZX17" s="687"/>
      <c r="TZY17" s="687"/>
      <c r="TZZ17" s="687"/>
      <c r="UAA17" s="687"/>
      <c r="UAB17" s="687"/>
      <c r="UAC17" s="687"/>
      <c r="UAD17" s="687"/>
      <c r="UAE17" s="687"/>
      <c r="UAF17" s="687"/>
      <c r="UAG17" s="687"/>
      <c r="UAH17" s="687"/>
      <c r="UAI17" s="687"/>
      <c r="UAJ17" s="687"/>
      <c r="UAK17" s="687"/>
      <c r="UAL17" s="687"/>
      <c r="UAM17" s="687"/>
      <c r="UAN17" s="687"/>
      <c r="UAO17" s="687"/>
      <c r="UAP17" s="687"/>
      <c r="UAQ17" s="687"/>
      <c r="UAR17" s="687"/>
      <c r="UAS17" s="687"/>
      <c r="UAT17" s="687"/>
      <c r="UAU17" s="687"/>
      <c r="UAV17" s="687"/>
      <c r="UAW17" s="687"/>
      <c r="UAX17" s="687"/>
      <c r="UAY17" s="687"/>
      <c r="UAZ17" s="687"/>
      <c r="UBA17" s="687"/>
      <c r="UBB17" s="687"/>
      <c r="UBC17" s="687"/>
      <c r="UBD17" s="687"/>
      <c r="UBE17" s="687"/>
      <c r="UBF17" s="687"/>
      <c r="UBG17" s="687"/>
      <c r="UBH17" s="687"/>
      <c r="UBI17" s="687"/>
      <c r="UBJ17" s="687"/>
      <c r="UBK17" s="687"/>
      <c r="UBL17" s="687"/>
      <c r="UBM17" s="687"/>
      <c r="UBN17" s="687"/>
      <c r="UBO17" s="687"/>
      <c r="UBP17" s="687"/>
      <c r="UBQ17" s="687"/>
      <c r="UBR17" s="687"/>
      <c r="UBS17" s="687"/>
      <c r="UBT17" s="687"/>
      <c r="UBU17" s="687"/>
      <c r="UBV17" s="687"/>
      <c r="UBW17" s="687"/>
      <c r="UBX17" s="687"/>
      <c r="UBY17" s="687"/>
      <c r="UBZ17" s="687"/>
      <c r="UCA17" s="687"/>
      <c r="UCB17" s="687"/>
      <c r="UCC17" s="687"/>
      <c r="UCD17" s="687"/>
      <c r="UCE17" s="687"/>
      <c r="UCF17" s="687"/>
      <c r="UCG17" s="687"/>
      <c r="UCH17" s="687"/>
      <c r="UCI17" s="687"/>
      <c r="UCJ17" s="687"/>
      <c r="UCK17" s="687"/>
      <c r="UCL17" s="687"/>
      <c r="UCM17" s="687"/>
      <c r="UCN17" s="687"/>
      <c r="UCO17" s="687"/>
      <c r="UCP17" s="687"/>
      <c r="UCQ17" s="687"/>
      <c r="UCR17" s="687"/>
      <c r="UCS17" s="687"/>
      <c r="UCT17" s="687"/>
      <c r="UCU17" s="687"/>
      <c r="UCV17" s="687"/>
      <c r="UCW17" s="687"/>
      <c r="UCX17" s="687"/>
      <c r="UCY17" s="687"/>
      <c r="UCZ17" s="687"/>
      <c r="UDA17" s="687"/>
      <c r="UDB17" s="687"/>
      <c r="UDC17" s="687"/>
      <c r="UDD17" s="687"/>
      <c r="UDE17" s="687"/>
      <c r="UDF17" s="687"/>
      <c r="UDG17" s="687"/>
      <c r="UDH17" s="687"/>
      <c r="UDI17" s="687"/>
      <c r="UDJ17" s="687"/>
      <c r="UDK17" s="687"/>
      <c r="UDL17" s="687"/>
      <c r="UDM17" s="687"/>
      <c r="UDN17" s="687"/>
      <c r="UDO17" s="687"/>
      <c r="UDP17" s="687"/>
      <c r="UDQ17" s="687"/>
      <c r="UDR17" s="687"/>
      <c r="UDS17" s="687"/>
      <c r="UDT17" s="687"/>
      <c r="UDU17" s="687"/>
      <c r="UDV17" s="687"/>
      <c r="UDW17" s="687"/>
      <c r="UDX17" s="687"/>
      <c r="UDY17" s="687"/>
      <c r="UDZ17" s="687"/>
      <c r="UEA17" s="687"/>
      <c r="UEB17" s="687"/>
      <c r="UEC17" s="687"/>
      <c r="UED17" s="687"/>
      <c r="UEE17" s="687"/>
      <c r="UEF17" s="687"/>
      <c r="UEG17" s="687"/>
      <c r="UEH17" s="687"/>
      <c r="UEI17" s="687"/>
      <c r="UEJ17" s="687"/>
      <c r="UEK17" s="687"/>
      <c r="UEL17" s="687"/>
      <c r="UEM17" s="687"/>
      <c r="UEN17" s="687"/>
      <c r="UEO17" s="687"/>
      <c r="UEP17" s="687"/>
      <c r="UEQ17" s="687"/>
      <c r="UER17" s="687"/>
      <c r="UES17" s="687"/>
      <c r="UET17" s="687"/>
      <c r="UEU17" s="687"/>
      <c r="UEV17" s="687"/>
      <c r="UEW17" s="687"/>
      <c r="UEX17" s="687"/>
      <c r="UEY17" s="687"/>
      <c r="UEZ17" s="687"/>
      <c r="UFA17" s="687"/>
      <c r="UFB17" s="687"/>
      <c r="UFC17" s="687"/>
      <c r="UFD17" s="687"/>
      <c r="UFE17" s="687"/>
      <c r="UFF17" s="687"/>
      <c r="UFG17" s="687"/>
      <c r="UFH17" s="687"/>
      <c r="UFI17" s="687"/>
      <c r="UFJ17" s="687"/>
      <c r="UFK17" s="687"/>
      <c r="UFL17" s="687"/>
      <c r="UFM17" s="687"/>
      <c r="UFN17" s="687"/>
      <c r="UFO17" s="687"/>
      <c r="UFP17" s="687"/>
      <c r="UFQ17" s="687"/>
      <c r="UFR17" s="687"/>
      <c r="UFS17" s="687"/>
      <c r="UFT17" s="687"/>
      <c r="UFU17" s="687"/>
      <c r="UFV17" s="687"/>
      <c r="UFW17" s="687"/>
      <c r="UFX17" s="687"/>
      <c r="UFY17" s="687"/>
      <c r="UFZ17" s="687"/>
      <c r="UGA17" s="687"/>
      <c r="UGB17" s="687"/>
      <c r="UGC17" s="687"/>
      <c r="UGD17" s="687"/>
      <c r="UGE17" s="687"/>
      <c r="UGF17" s="687"/>
      <c r="UGG17" s="687"/>
      <c r="UGH17" s="687"/>
      <c r="UGI17" s="687"/>
      <c r="UGJ17" s="687"/>
      <c r="UGK17" s="687"/>
      <c r="UGL17" s="687"/>
      <c r="UGM17" s="687"/>
      <c r="UGN17" s="687"/>
      <c r="UGO17" s="687"/>
      <c r="UGP17" s="687"/>
      <c r="UGQ17" s="687"/>
      <c r="UGR17" s="687"/>
      <c r="UGS17" s="687"/>
      <c r="UGT17" s="687"/>
      <c r="UGU17" s="687"/>
      <c r="UGV17" s="687"/>
      <c r="UGW17" s="687"/>
      <c r="UGX17" s="687"/>
      <c r="UGY17" s="687"/>
      <c r="UGZ17" s="687"/>
      <c r="UHA17" s="687"/>
      <c r="UHB17" s="687"/>
      <c r="UHC17" s="687"/>
      <c r="UHD17" s="687"/>
      <c r="UHE17" s="687"/>
      <c r="UHF17" s="687"/>
      <c r="UHG17" s="687"/>
      <c r="UHH17" s="687"/>
      <c r="UHI17" s="687"/>
      <c r="UHJ17" s="687"/>
      <c r="UHK17" s="687"/>
      <c r="UHL17" s="687"/>
      <c r="UHM17" s="687"/>
      <c r="UHN17" s="687"/>
      <c r="UHO17" s="687"/>
      <c r="UHP17" s="687"/>
      <c r="UHQ17" s="687"/>
      <c r="UHR17" s="687"/>
      <c r="UHS17" s="687"/>
      <c r="UHT17" s="687"/>
      <c r="UHU17" s="687"/>
      <c r="UHV17" s="687"/>
      <c r="UHW17" s="687"/>
      <c r="UHX17" s="687"/>
      <c r="UHY17" s="687"/>
      <c r="UHZ17" s="687"/>
      <c r="UIA17" s="687"/>
      <c r="UIB17" s="687"/>
      <c r="UIC17" s="687"/>
      <c r="UID17" s="687"/>
      <c r="UIE17" s="687"/>
      <c r="UIF17" s="687"/>
      <c r="UIG17" s="687"/>
      <c r="UIH17" s="687"/>
      <c r="UII17" s="687"/>
      <c r="UIJ17" s="687"/>
      <c r="UIK17" s="687"/>
      <c r="UIL17" s="687"/>
      <c r="UIM17" s="687"/>
      <c r="UIN17" s="687"/>
      <c r="UIO17" s="687"/>
      <c r="UIP17" s="687"/>
      <c r="UIQ17" s="687"/>
      <c r="UIR17" s="687"/>
      <c r="UIS17" s="687"/>
      <c r="UIT17" s="687"/>
      <c r="UIU17" s="687"/>
      <c r="UIV17" s="687"/>
      <c r="UIW17" s="687"/>
      <c r="UIX17" s="687"/>
      <c r="UIY17" s="687"/>
      <c r="UIZ17" s="687"/>
      <c r="UJA17" s="687"/>
      <c r="UJB17" s="687"/>
      <c r="UJC17" s="687"/>
      <c r="UJD17" s="687"/>
      <c r="UJE17" s="687"/>
      <c r="UJF17" s="687"/>
      <c r="UJG17" s="687"/>
      <c r="UJH17" s="687"/>
      <c r="UJI17" s="687"/>
      <c r="UJJ17" s="687"/>
      <c r="UJK17" s="687"/>
      <c r="UJL17" s="687"/>
      <c r="UJM17" s="687"/>
      <c r="UJN17" s="687"/>
      <c r="UJO17" s="687"/>
      <c r="UJP17" s="687"/>
      <c r="UJQ17" s="687"/>
      <c r="UJR17" s="687"/>
      <c r="UJS17" s="687"/>
      <c r="UJT17" s="687"/>
      <c r="UJU17" s="687"/>
      <c r="UJV17" s="687"/>
      <c r="UJW17" s="687"/>
      <c r="UJX17" s="687"/>
      <c r="UJY17" s="687"/>
      <c r="UJZ17" s="687"/>
      <c r="UKA17" s="687"/>
      <c r="UKB17" s="687"/>
      <c r="UKC17" s="687"/>
      <c r="UKD17" s="687"/>
      <c r="UKE17" s="687"/>
      <c r="UKF17" s="687"/>
      <c r="UKG17" s="687"/>
      <c r="UKH17" s="687"/>
      <c r="UKI17" s="687"/>
      <c r="UKJ17" s="687"/>
      <c r="UKK17" s="687"/>
      <c r="UKL17" s="687"/>
      <c r="UKM17" s="687"/>
      <c r="UKN17" s="687"/>
      <c r="UKO17" s="687"/>
      <c r="UKP17" s="687"/>
      <c r="UKQ17" s="687"/>
      <c r="UKR17" s="687"/>
      <c r="UKS17" s="687"/>
      <c r="UKT17" s="687"/>
      <c r="UKU17" s="687"/>
      <c r="UKV17" s="687"/>
      <c r="UKW17" s="687"/>
      <c r="UKX17" s="687"/>
      <c r="UKY17" s="687"/>
      <c r="UKZ17" s="687"/>
      <c r="ULA17" s="687"/>
      <c r="ULB17" s="687"/>
      <c r="ULC17" s="687"/>
      <c r="ULD17" s="687"/>
      <c r="ULE17" s="687"/>
      <c r="ULF17" s="687"/>
      <c r="ULG17" s="687"/>
      <c r="ULH17" s="687"/>
      <c r="ULI17" s="687"/>
      <c r="ULJ17" s="687"/>
      <c r="ULK17" s="687"/>
      <c r="ULL17" s="687"/>
      <c r="ULM17" s="687"/>
      <c r="ULN17" s="687"/>
      <c r="ULO17" s="687"/>
      <c r="ULP17" s="687"/>
      <c r="ULQ17" s="687"/>
      <c r="ULR17" s="687"/>
      <c r="ULS17" s="687"/>
      <c r="ULT17" s="687"/>
      <c r="ULU17" s="687"/>
      <c r="ULV17" s="687"/>
      <c r="ULW17" s="687"/>
      <c r="ULX17" s="687"/>
      <c r="ULY17" s="687"/>
      <c r="ULZ17" s="687"/>
      <c r="UMA17" s="687"/>
      <c r="UMB17" s="687"/>
      <c r="UMC17" s="687"/>
      <c r="UMD17" s="687"/>
      <c r="UME17" s="687"/>
      <c r="UMF17" s="687"/>
      <c r="UMG17" s="687"/>
      <c r="UMH17" s="687"/>
      <c r="UMI17" s="687"/>
      <c r="UMJ17" s="687"/>
      <c r="UMK17" s="687"/>
      <c r="UML17" s="687"/>
      <c r="UMM17" s="687"/>
      <c r="UMN17" s="687"/>
      <c r="UMO17" s="687"/>
      <c r="UMP17" s="687"/>
      <c r="UMQ17" s="687"/>
      <c r="UMR17" s="687"/>
      <c r="UMS17" s="687"/>
      <c r="UMT17" s="687"/>
      <c r="UMU17" s="687"/>
      <c r="UMV17" s="687"/>
      <c r="UMW17" s="687"/>
      <c r="UMX17" s="687"/>
      <c r="UMY17" s="687"/>
      <c r="UMZ17" s="687"/>
      <c r="UNA17" s="687"/>
      <c r="UNB17" s="687"/>
      <c r="UNC17" s="687"/>
      <c r="UND17" s="687"/>
      <c r="UNE17" s="687"/>
      <c r="UNF17" s="687"/>
      <c r="UNG17" s="687"/>
      <c r="UNH17" s="687"/>
      <c r="UNI17" s="687"/>
      <c r="UNJ17" s="687"/>
      <c r="UNK17" s="687"/>
      <c r="UNL17" s="687"/>
      <c r="UNM17" s="687"/>
      <c r="UNN17" s="687"/>
      <c r="UNO17" s="687"/>
      <c r="UNP17" s="687"/>
      <c r="UNQ17" s="687"/>
      <c r="UNR17" s="687"/>
      <c r="UNS17" s="687"/>
      <c r="UNT17" s="687"/>
      <c r="UNU17" s="687"/>
      <c r="UNV17" s="687"/>
      <c r="UNW17" s="687"/>
      <c r="UNX17" s="687"/>
      <c r="UNY17" s="687"/>
      <c r="UNZ17" s="687"/>
      <c r="UOA17" s="687"/>
      <c r="UOB17" s="687"/>
      <c r="UOC17" s="687"/>
      <c r="UOD17" s="687"/>
      <c r="UOE17" s="687"/>
      <c r="UOF17" s="687"/>
      <c r="UOG17" s="687"/>
      <c r="UOH17" s="687"/>
      <c r="UOI17" s="687"/>
      <c r="UOJ17" s="687"/>
      <c r="UOK17" s="687"/>
      <c r="UOL17" s="687"/>
      <c r="UOM17" s="687"/>
      <c r="UON17" s="687"/>
      <c r="UOO17" s="687"/>
      <c r="UOP17" s="687"/>
      <c r="UOQ17" s="687"/>
      <c r="UOR17" s="687"/>
      <c r="UOS17" s="687"/>
      <c r="UOT17" s="687"/>
      <c r="UOU17" s="687"/>
      <c r="UOV17" s="687"/>
      <c r="UOW17" s="687"/>
      <c r="UOX17" s="687"/>
      <c r="UOY17" s="687"/>
      <c r="UOZ17" s="687"/>
      <c r="UPA17" s="687"/>
      <c r="UPB17" s="687"/>
      <c r="UPC17" s="687"/>
      <c r="UPD17" s="687"/>
      <c r="UPE17" s="687"/>
      <c r="UPF17" s="687"/>
      <c r="UPG17" s="687"/>
      <c r="UPH17" s="687"/>
      <c r="UPI17" s="687"/>
      <c r="UPJ17" s="687"/>
      <c r="UPK17" s="687"/>
      <c r="UPL17" s="687"/>
      <c r="UPM17" s="687"/>
      <c r="UPN17" s="687"/>
      <c r="UPO17" s="687"/>
      <c r="UPP17" s="687"/>
      <c r="UPQ17" s="687"/>
      <c r="UPR17" s="687"/>
      <c r="UPS17" s="687"/>
      <c r="UPT17" s="687"/>
      <c r="UPU17" s="687"/>
      <c r="UPV17" s="687"/>
      <c r="UPW17" s="687"/>
      <c r="UPX17" s="687"/>
      <c r="UPY17" s="687"/>
      <c r="UPZ17" s="687"/>
      <c r="UQA17" s="687"/>
      <c r="UQB17" s="687"/>
      <c r="UQC17" s="687"/>
      <c r="UQD17" s="687"/>
      <c r="UQE17" s="687"/>
      <c r="UQF17" s="687"/>
      <c r="UQG17" s="687"/>
      <c r="UQH17" s="687"/>
      <c r="UQI17" s="687"/>
      <c r="UQJ17" s="687"/>
      <c r="UQK17" s="687"/>
      <c r="UQL17" s="687"/>
      <c r="UQM17" s="687"/>
      <c r="UQN17" s="687"/>
      <c r="UQO17" s="687"/>
      <c r="UQP17" s="687"/>
      <c r="UQQ17" s="687"/>
      <c r="UQR17" s="687"/>
      <c r="UQS17" s="687"/>
      <c r="UQT17" s="687"/>
      <c r="UQU17" s="687"/>
      <c r="UQV17" s="687"/>
      <c r="UQW17" s="687"/>
      <c r="UQX17" s="687"/>
      <c r="UQY17" s="687"/>
      <c r="UQZ17" s="687"/>
      <c r="URA17" s="687"/>
      <c r="URB17" s="687"/>
      <c r="URC17" s="687"/>
      <c r="URD17" s="687"/>
      <c r="URE17" s="687"/>
      <c r="URF17" s="687"/>
      <c r="URG17" s="687"/>
      <c r="URH17" s="687"/>
      <c r="URI17" s="687"/>
      <c r="URJ17" s="687"/>
      <c r="URK17" s="687"/>
      <c r="URL17" s="687"/>
      <c r="URM17" s="687"/>
      <c r="URN17" s="687"/>
      <c r="URO17" s="687"/>
      <c r="URP17" s="687"/>
      <c r="URQ17" s="687"/>
      <c r="URR17" s="687"/>
      <c r="URS17" s="687"/>
      <c r="URT17" s="687"/>
      <c r="URU17" s="687"/>
      <c r="URV17" s="687"/>
      <c r="URW17" s="687"/>
      <c r="URX17" s="687"/>
      <c r="URY17" s="687"/>
      <c r="URZ17" s="687"/>
      <c r="USA17" s="687"/>
      <c r="USB17" s="687"/>
      <c r="USC17" s="687"/>
      <c r="USD17" s="687"/>
      <c r="USE17" s="687"/>
      <c r="USF17" s="687"/>
      <c r="USG17" s="687"/>
      <c r="USH17" s="687"/>
      <c r="USI17" s="687"/>
      <c r="USJ17" s="687"/>
      <c r="USK17" s="687"/>
      <c r="USL17" s="687"/>
      <c r="USM17" s="687"/>
      <c r="USN17" s="687"/>
      <c r="USO17" s="687"/>
      <c r="USP17" s="687"/>
      <c r="USQ17" s="687"/>
      <c r="USR17" s="687"/>
      <c r="USS17" s="687"/>
      <c r="UST17" s="687"/>
      <c r="USU17" s="687"/>
      <c r="USV17" s="687"/>
      <c r="USW17" s="687"/>
      <c r="USX17" s="687"/>
      <c r="USY17" s="687"/>
      <c r="USZ17" s="687"/>
      <c r="UTA17" s="687"/>
      <c r="UTB17" s="687"/>
      <c r="UTC17" s="687"/>
      <c r="UTD17" s="687"/>
      <c r="UTE17" s="687"/>
      <c r="UTF17" s="687"/>
      <c r="UTG17" s="687"/>
      <c r="UTH17" s="687"/>
      <c r="UTI17" s="687"/>
      <c r="UTJ17" s="687"/>
      <c r="UTK17" s="687"/>
      <c r="UTL17" s="687"/>
      <c r="UTM17" s="687"/>
      <c r="UTN17" s="687"/>
      <c r="UTO17" s="687"/>
      <c r="UTP17" s="687"/>
      <c r="UTQ17" s="687"/>
      <c r="UTR17" s="687"/>
      <c r="UTS17" s="687"/>
      <c r="UTT17" s="687"/>
      <c r="UTU17" s="687"/>
      <c r="UTV17" s="687"/>
      <c r="UTW17" s="687"/>
      <c r="UTX17" s="687"/>
      <c r="UTY17" s="687"/>
      <c r="UTZ17" s="687"/>
      <c r="UUA17" s="687"/>
      <c r="UUB17" s="687"/>
      <c r="UUC17" s="687"/>
      <c r="UUD17" s="687"/>
      <c r="UUE17" s="687"/>
      <c r="UUF17" s="687"/>
      <c r="UUG17" s="687"/>
      <c r="UUH17" s="687"/>
      <c r="UUI17" s="687"/>
      <c r="UUJ17" s="687"/>
      <c r="UUK17" s="687"/>
      <c r="UUL17" s="687"/>
      <c r="UUM17" s="687"/>
      <c r="UUN17" s="687"/>
      <c r="UUO17" s="687"/>
      <c r="UUP17" s="687"/>
      <c r="UUQ17" s="687"/>
      <c r="UUR17" s="687"/>
      <c r="UUS17" s="687"/>
      <c r="UUT17" s="687"/>
      <c r="UUU17" s="687"/>
      <c r="UUV17" s="687"/>
      <c r="UUW17" s="687"/>
      <c r="UUX17" s="687"/>
      <c r="UUY17" s="687"/>
      <c r="UUZ17" s="687"/>
      <c r="UVA17" s="687"/>
      <c r="UVB17" s="687"/>
      <c r="UVC17" s="687"/>
      <c r="UVD17" s="687"/>
      <c r="UVE17" s="687"/>
      <c r="UVF17" s="687"/>
      <c r="UVG17" s="687"/>
      <c r="UVH17" s="687"/>
      <c r="UVI17" s="687"/>
      <c r="UVJ17" s="687"/>
      <c r="UVK17" s="687"/>
      <c r="UVL17" s="687"/>
      <c r="UVM17" s="687"/>
      <c r="UVN17" s="687"/>
      <c r="UVO17" s="687"/>
      <c r="UVP17" s="687"/>
      <c r="UVQ17" s="687"/>
      <c r="UVR17" s="687"/>
      <c r="UVS17" s="687"/>
      <c r="UVT17" s="687"/>
      <c r="UVU17" s="687"/>
      <c r="UVV17" s="687"/>
      <c r="UVW17" s="687"/>
      <c r="UVX17" s="687"/>
      <c r="UVY17" s="687"/>
      <c r="UVZ17" s="687"/>
      <c r="UWA17" s="687"/>
      <c r="UWB17" s="687"/>
      <c r="UWC17" s="687"/>
      <c r="UWD17" s="687"/>
      <c r="UWE17" s="687"/>
      <c r="UWF17" s="687"/>
      <c r="UWG17" s="687"/>
      <c r="UWH17" s="687"/>
      <c r="UWI17" s="687"/>
      <c r="UWJ17" s="687"/>
      <c r="UWK17" s="687"/>
      <c r="UWL17" s="687"/>
      <c r="UWM17" s="687"/>
      <c r="UWN17" s="687"/>
      <c r="UWO17" s="687"/>
      <c r="UWP17" s="687"/>
      <c r="UWQ17" s="687"/>
      <c r="UWR17" s="687"/>
      <c r="UWS17" s="687"/>
      <c r="UWT17" s="687"/>
      <c r="UWU17" s="687"/>
      <c r="UWV17" s="687"/>
      <c r="UWW17" s="687"/>
      <c r="UWX17" s="687"/>
      <c r="UWY17" s="687"/>
      <c r="UWZ17" s="687"/>
      <c r="UXA17" s="687"/>
      <c r="UXB17" s="687"/>
      <c r="UXC17" s="687"/>
      <c r="UXD17" s="687"/>
      <c r="UXE17" s="687"/>
      <c r="UXF17" s="687"/>
      <c r="UXG17" s="687"/>
      <c r="UXH17" s="687"/>
      <c r="UXI17" s="687"/>
      <c r="UXJ17" s="687"/>
      <c r="UXK17" s="687"/>
      <c r="UXL17" s="687"/>
      <c r="UXM17" s="687"/>
      <c r="UXN17" s="687"/>
      <c r="UXO17" s="687"/>
      <c r="UXP17" s="687"/>
      <c r="UXQ17" s="687"/>
      <c r="UXR17" s="687"/>
      <c r="UXS17" s="687"/>
      <c r="UXT17" s="687"/>
      <c r="UXU17" s="687"/>
      <c r="UXV17" s="687"/>
      <c r="UXW17" s="687"/>
      <c r="UXX17" s="687"/>
      <c r="UXY17" s="687"/>
      <c r="UXZ17" s="687"/>
      <c r="UYA17" s="687"/>
      <c r="UYB17" s="687"/>
      <c r="UYC17" s="687"/>
      <c r="UYD17" s="687"/>
      <c r="UYE17" s="687"/>
      <c r="UYF17" s="687"/>
      <c r="UYG17" s="687"/>
      <c r="UYH17" s="687"/>
      <c r="UYI17" s="687"/>
      <c r="UYJ17" s="687"/>
      <c r="UYK17" s="687"/>
      <c r="UYL17" s="687"/>
      <c r="UYM17" s="687"/>
      <c r="UYN17" s="687"/>
      <c r="UYO17" s="687"/>
      <c r="UYP17" s="687"/>
      <c r="UYQ17" s="687"/>
      <c r="UYR17" s="687"/>
      <c r="UYS17" s="687"/>
      <c r="UYT17" s="687"/>
      <c r="UYU17" s="687"/>
      <c r="UYV17" s="687"/>
      <c r="UYW17" s="687"/>
      <c r="UYX17" s="687"/>
      <c r="UYY17" s="687"/>
      <c r="UYZ17" s="687"/>
      <c r="UZA17" s="687"/>
      <c r="UZB17" s="687"/>
      <c r="UZC17" s="687"/>
      <c r="UZD17" s="687"/>
      <c r="UZE17" s="687"/>
      <c r="UZF17" s="687"/>
      <c r="UZG17" s="687"/>
      <c r="UZH17" s="687"/>
      <c r="UZI17" s="687"/>
      <c r="UZJ17" s="687"/>
      <c r="UZK17" s="687"/>
      <c r="UZL17" s="687"/>
      <c r="UZM17" s="687"/>
      <c r="UZN17" s="687"/>
      <c r="UZO17" s="687"/>
      <c r="UZP17" s="687"/>
      <c r="UZQ17" s="687"/>
      <c r="UZR17" s="687"/>
      <c r="UZS17" s="687"/>
      <c r="UZT17" s="687"/>
      <c r="UZU17" s="687"/>
      <c r="UZV17" s="687"/>
      <c r="UZW17" s="687"/>
      <c r="UZX17" s="687"/>
      <c r="UZY17" s="687"/>
      <c r="UZZ17" s="687"/>
      <c r="VAA17" s="687"/>
      <c r="VAB17" s="687"/>
      <c r="VAC17" s="687"/>
      <c r="VAD17" s="687"/>
      <c r="VAE17" s="687"/>
      <c r="VAF17" s="687"/>
      <c r="VAG17" s="687"/>
      <c r="VAH17" s="687"/>
      <c r="VAI17" s="687"/>
      <c r="VAJ17" s="687"/>
      <c r="VAK17" s="687"/>
      <c r="VAL17" s="687"/>
      <c r="VAM17" s="687"/>
      <c r="VAN17" s="687"/>
      <c r="VAO17" s="687"/>
      <c r="VAP17" s="687"/>
      <c r="VAQ17" s="687"/>
      <c r="VAR17" s="687"/>
      <c r="VAS17" s="687"/>
      <c r="VAT17" s="687"/>
      <c r="VAU17" s="687"/>
      <c r="VAV17" s="687"/>
      <c r="VAW17" s="687"/>
      <c r="VAX17" s="687"/>
      <c r="VAY17" s="687"/>
      <c r="VAZ17" s="687"/>
      <c r="VBA17" s="687"/>
      <c r="VBB17" s="687"/>
      <c r="VBC17" s="687"/>
      <c r="VBD17" s="687"/>
      <c r="VBE17" s="687"/>
      <c r="VBF17" s="687"/>
      <c r="VBG17" s="687"/>
      <c r="VBH17" s="687"/>
      <c r="VBI17" s="687"/>
      <c r="VBJ17" s="687"/>
      <c r="VBK17" s="687"/>
      <c r="VBL17" s="687"/>
      <c r="VBM17" s="687"/>
      <c r="VBN17" s="687"/>
      <c r="VBO17" s="687"/>
      <c r="VBP17" s="687"/>
      <c r="VBQ17" s="687"/>
      <c r="VBR17" s="687"/>
      <c r="VBS17" s="687"/>
      <c r="VBT17" s="687"/>
      <c r="VBU17" s="687"/>
      <c r="VBV17" s="687"/>
      <c r="VBW17" s="687"/>
      <c r="VBX17" s="687"/>
      <c r="VBY17" s="687"/>
      <c r="VBZ17" s="687"/>
      <c r="VCA17" s="687"/>
      <c r="VCB17" s="687"/>
      <c r="VCC17" s="687"/>
      <c r="VCD17" s="687"/>
      <c r="VCE17" s="687"/>
      <c r="VCF17" s="687"/>
      <c r="VCG17" s="687"/>
      <c r="VCH17" s="687"/>
      <c r="VCI17" s="687"/>
      <c r="VCJ17" s="687"/>
      <c r="VCK17" s="687"/>
      <c r="VCL17" s="687"/>
      <c r="VCM17" s="687"/>
      <c r="VCN17" s="687"/>
      <c r="VCO17" s="687"/>
      <c r="VCP17" s="687"/>
      <c r="VCQ17" s="687"/>
      <c r="VCR17" s="687"/>
      <c r="VCS17" s="687"/>
      <c r="VCT17" s="687"/>
      <c r="VCU17" s="687"/>
      <c r="VCV17" s="687"/>
      <c r="VCW17" s="687"/>
      <c r="VCX17" s="687"/>
      <c r="VCY17" s="687"/>
      <c r="VCZ17" s="687"/>
      <c r="VDA17" s="687"/>
      <c r="VDB17" s="687"/>
      <c r="VDC17" s="687"/>
      <c r="VDD17" s="687"/>
      <c r="VDE17" s="687"/>
      <c r="VDF17" s="687"/>
      <c r="VDG17" s="687"/>
      <c r="VDH17" s="687"/>
      <c r="VDI17" s="687"/>
      <c r="VDJ17" s="687"/>
      <c r="VDK17" s="687"/>
      <c r="VDL17" s="687"/>
      <c r="VDM17" s="687"/>
      <c r="VDN17" s="687"/>
      <c r="VDO17" s="687"/>
      <c r="VDP17" s="687"/>
      <c r="VDQ17" s="687"/>
      <c r="VDR17" s="687"/>
      <c r="VDS17" s="687"/>
      <c r="VDT17" s="687"/>
      <c r="VDU17" s="687"/>
      <c r="VDV17" s="687"/>
      <c r="VDW17" s="687"/>
      <c r="VDX17" s="687"/>
      <c r="VDY17" s="687"/>
      <c r="VDZ17" s="687"/>
      <c r="VEA17" s="687"/>
      <c r="VEB17" s="687"/>
      <c r="VEC17" s="687"/>
      <c r="VED17" s="687"/>
      <c r="VEE17" s="687"/>
      <c r="VEF17" s="687"/>
      <c r="VEG17" s="687"/>
      <c r="VEH17" s="687"/>
      <c r="VEI17" s="687"/>
      <c r="VEJ17" s="687"/>
      <c r="VEK17" s="687"/>
      <c r="VEL17" s="687"/>
      <c r="VEM17" s="687"/>
      <c r="VEN17" s="687"/>
      <c r="VEO17" s="687"/>
      <c r="VEP17" s="687"/>
      <c r="VEQ17" s="687"/>
      <c r="VER17" s="687"/>
      <c r="VES17" s="687"/>
      <c r="VET17" s="687"/>
      <c r="VEU17" s="687"/>
      <c r="VEV17" s="687"/>
      <c r="VEW17" s="687"/>
      <c r="VEX17" s="687"/>
      <c r="VEY17" s="687"/>
      <c r="VEZ17" s="687"/>
      <c r="VFA17" s="687"/>
      <c r="VFB17" s="687"/>
      <c r="VFC17" s="687"/>
      <c r="VFD17" s="687"/>
      <c r="VFE17" s="687"/>
      <c r="VFF17" s="687"/>
      <c r="VFG17" s="687"/>
      <c r="VFH17" s="687"/>
      <c r="VFI17" s="687"/>
      <c r="VFJ17" s="687"/>
      <c r="VFK17" s="687"/>
      <c r="VFL17" s="687"/>
      <c r="VFM17" s="687"/>
      <c r="VFN17" s="687"/>
      <c r="VFO17" s="687"/>
      <c r="VFP17" s="687"/>
      <c r="VFQ17" s="687"/>
      <c r="VFR17" s="687"/>
      <c r="VFS17" s="687"/>
      <c r="VFT17" s="687"/>
      <c r="VFU17" s="687"/>
      <c r="VFV17" s="687"/>
      <c r="VFW17" s="687"/>
      <c r="VFX17" s="687"/>
      <c r="VFY17" s="687"/>
      <c r="VFZ17" s="687"/>
      <c r="VGA17" s="687"/>
      <c r="VGB17" s="687"/>
      <c r="VGC17" s="687"/>
      <c r="VGD17" s="687"/>
      <c r="VGE17" s="687"/>
      <c r="VGF17" s="687"/>
      <c r="VGG17" s="687"/>
      <c r="VGH17" s="687"/>
      <c r="VGI17" s="687"/>
      <c r="VGJ17" s="687"/>
      <c r="VGK17" s="687"/>
      <c r="VGL17" s="687"/>
      <c r="VGM17" s="687"/>
      <c r="VGN17" s="687"/>
      <c r="VGO17" s="687"/>
      <c r="VGP17" s="687"/>
      <c r="VGQ17" s="687"/>
      <c r="VGR17" s="687"/>
      <c r="VGS17" s="687"/>
      <c r="VGT17" s="687"/>
      <c r="VGU17" s="687"/>
      <c r="VGV17" s="687"/>
      <c r="VGW17" s="687"/>
      <c r="VGX17" s="687"/>
      <c r="VGY17" s="687"/>
      <c r="VGZ17" s="687"/>
      <c r="VHA17" s="687"/>
      <c r="VHB17" s="687"/>
      <c r="VHC17" s="687"/>
      <c r="VHD17" s="687"/>
      <c r="VHE17" s="687"/>
      <c r="VHF17" s="687"/>
      <c r="VHG17" s="687"/>
      <c r="VHH17" s="687"/>
      <c r="VHI17" s="687"/>
      <c r="VHJ17" s="687"/>
      <c r="VHK17" s="687"/>
      <c r="VHL17" s="687"/>
      <c r="VHM17" s="687"/>
      <c r="VHN17" s="687"/>
      <c r="VHO17" s="687"/>
      <c r="VHP17" s="687"/>
      <c r="VHQ17" s="687"/>
      <c r="VHR17" s="687"/>
      <c r="VHS17" s="687"/>
      <c r="VHT17" s="687"/>
      <c r="VHU17" s="687"/>
      <c r="VHV17" s="687"/>
      <c r="VHW17" s="687"/>
      <c r="VHX17" s="687"/>
      <c r="VHY17" s="687"/>
      <c r="VHZ17" s="687"/>
      <c r="VIA17" s="687"/>
      <c r="VIB17" s="687"/>
      <c r="VIC17" s="687"/>
      <c r="VID17" s="687"/>
      <c r="VIE17" s="687"/>
      <c r="VIF17" s="687"/>
      <c r="VIG17" s="687"/>
      <c r="VIH17" s="687"/>
      <c r="VII17" s="687"/>
      <c r="VIJ17" s="687"/>
      <c r="VIK17" s="687"/>
      <c r="VIL17" s="687"/>
      <c r="VIM17" s="687"/>
      <c r="VIN17" s="687"/>
      <c r="VIO17" s="687"/>
      <c r="VIP17" s="687"/>
      <c r="VIQ17" s="687"/>
      <c r="VIR17" s="687"/>
      <c r="VIS17" s="687"/>
      <c r="VIT17" s="687"/>
      <c r="VIU17" s="687"/>
      <c r="VIV17" s="687"/>
      <c r="VIW17" s="687"/>
      <c r="VIX17" s="687"/>
      <c r="VIY17" s="687"/>
      <c r="VIZ17" s="687"/>
      <c r="VJA17" s="687"/>
      <c r="VJB17" s="687"/>
      <c r="VJC17" s="687"/>
      <c r="VJD17" s="687"/>
      <c r="VJE17" s="687"/>
      <c r="VJF17" s="687"/>
      <c r="VJG17" s="687"/>
      <c r="VJH17" s="687"/>
      <c r="VJI17" s="687"/>
      <c r="VJJ17" s="687"/>
      <c r="VJK17" s="687"/>
      <c r="VJL17" s="687"/>
      <c r="VJM17" s="687"/>
      <c r="VJN17" s="687"/>
      <c r="VJO17" s="687"/>
      <c r="VJP17" s="687"/>
      <c r="VJQ17" s="687"/>
      <c r="VJR17" s="687"/>
      <c r="VJS17" s="687"/>
      <c r="VJT17" s="687"/>
      <c r="VJU17" s="687"/>
      <c r="VJV17" s="687"/>
      <c r="VJW17" s="687"/>
      <c r="VJX17" s="687"/>
      <c r="VJY17" s="687"/>
      <c r="VJZ17" s="687"/>
      <c r="VKA17" s="687"/>
      <c r="VKB17" s="687"/>
      <c r="VKC17" s="687"/>
      <c r="VKD17" s="687"/>
      <c r="VKE17" s="687"/>
      <c r="VKF17" s="687"/>
      <c r="VKG17" s="687"/>
      <c r="VKH17" s="687"/>
      <c r="VKI17" s="687"/>
      <c r="VKJ17" s="687"/>
      <c r="VKK17" s="687"/>
      <c r="VKL17" s="687"/>
      <c r="VKM17" s="687"/>
      <c r="VKN17" s="687"/>
      <c r="VKO17" s="687"/>
      <c r="VKP17" s="687"/>
      <c r="VKQ17" s="687"/>
      <c r="VKR17" s="687"/>
      <c r="VKS17" s="687"/>
      <c r="VKT17" s="687"/>
      <c r="VKU17" s="687"/>
      <c r="VKV17" s="687"/>
      <c r="VKW17" s="687"/>
      <c r="VKX17" s="687"/>
      <c r="VKY17" s="687"/>
      <c r="VKZ17" s="687"/>
      <c r="VLA17" s="687"/>
      <c r="VLB17" s="687"/>
      <c r="VLC17" s="687"/>
      <c r="VLD17" s="687"/>
      <c r="VLE17" s="687"/>
      <c r="VLF17" s="687"/>
      <c r="VLG17" s="687"/>
      <c r="VLH17" s="687"/>
      <c r="VLI17" s="687"/>
      <c r="VLJ17" s="687"/>
      <c r="VLK17" s="687"/>
      <c r="VLL17" s="687"/>
      <c r="VLM17" s="687"/>
      <c r="VLN17" s="687"/>
      <c r="VLO17" s="687"/>
      <c r="VLP17" s="687"/>
      <c r="VLQ17" s="687"/>
      <c r="VLR17" s="687"/>
      <c r="VLS17" s="687"/>
      <c r="VLT17" s="687"/>
      <c r="VLU17" s="687"/>
      <c r="VLV17" s="687"/>
      <c r="VLW17" s="687"/>
      <c r="VLX17" s="687"/>
      <c r="VLY17" s="687"/>
      <c r="VLZ17" s="687"/>
      <c r="VMA17" s="687"/>
      <c r="VMB17" s="687"/>
      <c r="VMC17" s="687"/>
      <c r="VMD17" s="687"/>
      <c r="VME17" s="687"/>
      <c r="VMF17" s="687"/>
      <c r="VMG17" s="687"/>
      <c r="VMH17" s="687"/>
      <c r="VMI17" s="687"/>
      <c r="VMJ17" s="687"/>
      <c r="VMK17" s="687"/>
      <c r="VML17" s="687"/>
      <c r="VMM17" s="687"/>
      <c r="VMN17" s="687"/>
      <c r="VMO17" s="687"/>
      <c r="VMP17" s="687"/>
      <c r="VMQ17" s="687"/>
      <c r="VMR17" s="687"/>
      <c r="VMS17" s="687"/>
      <c r="VMT17" s="687"/>
      <c r="VMU17" s="687"/>
      <c r="VMV17" s="687"/>
      <c r="VMW17" s="687"/>
      <c r="VMX17" s="687"/>
      <c r="VMY17" s="687"/>
      <c r="VMZ17" s="687"/>
      <c r="VNA17" s="687"/>
      <c r="VNB17" s="687"/>
      <c r="VNC17" s="687"/>
      <c r="VND17" s="687"/>
      <c r="VNE17" s="687"/>
      <c r="VNF17" s="687"/>
      <c r="VNG17" s="687"/>
      <c r="VNH17" s="687"/>
      <c r="VNI17" s="687"/>
      <c r="VNJ17" s="687"/>
      <c r="VNK17" s="687"/>
      <c r="VNL17" s="687"/>
      <c r="VNM17" s="687"/>
      <c r="VNN17" s="687"/>
      <c r="VNO17" s="687"/>
      <c r="VNP17" s="687"/>
      <c r="VNQ17" s="687"/>
      <c r="VNR17" s="687"/>
      <c r="VNS17" s="687"/>
      <c r="VNT17" s="687"/>
      <c r="VNU17" s="687"/>
      <c r="VNV17" s="687"/>
      <c r="VNW17" s="687"/>
      <c r="VNX17" s="687"/>
      <c r="VNY17" s="687"/>
      <c r="VNZ17" s="687"/>
      <c r="VOA17" s="687"/>
      <c r="VOB17" s="687"/>
      <c r="VOC17" s="687"/>
      <c r="VOD17" s="687"/>
      <c r="VOE17" s="687"/>
      <c r="VOF17" s="687"/>
      <c r="VOG17" s="687"/>
      <c r="VOH17" s="687"/>
      <c r="VOI17" s="687"/>
      <c r="VOJ17" s="687"/>
      <c r="VOK17" s="687"/>
      <c r="VOL17" s="687"/>
      <c r="VOM17" s="687"/>
      <c r="VON17" s="687"/>
      <c r="VOO17" s="687"/>
      <c r="VOP17" s="687"/>
      <c r="VOQ17" s="687"/>
      <c r="VOR17" s="687"/>
      <c r="VOS17" s="687"/>
      <c r="VOT17" s="687"/>
      <c r="VOU17" s="687"/>
      <c r="VOV17" s="687"/>
      <c r="VOW17" s="687"/>
      <c r="VOX17" s="687"/>
      <c r="VOY17" s="687"/>
      <c r="VOZ17" s="687"/>
      <c r="VPA17" s="687"/>
      <c r="VPB17" s="687"/>
      <c r="VPC17" s="687"/>
      <c r="VPD17" s="687"/>
      <c r="VPE17" s="687"/>
      <c r="VPF17" s="687"/>
      <c r="VPG17" s="687"/>
      <c r="VPH17" s="687"/>
      <c r="VPI17" s="687"/>
      <c r="VPJ17" s="687"/>
      <c r="VPK17" s="687"/>
      <c r="VPL17" s="687"/>
      <c r="VPM17" s="687"/>
      <c r="VPN17" s="687"/>
      <c r="VPO17" s="687"/>
      <c r="VPP17" s="687"/>
      <c r="VPQ17" s="687"/>
      <c r="VPR17" s="687"/>
      <c r="VPS17" s="687"/>
      <c r="VPT17" s="687"/>
      <c r="VPU17" s="687"/>
      <c r="VPV17" s="687"/>
      <c r="VPW17" s="687"/>
      <c r="VPX17" s="687"/>
      <c r="VPY17" s="687"/>
      <c r="VPZ17" s="687"/>
      <c r="VQA17" s="687"/>
      <c r="VQB17" s="687"/>
      <c r="VQC17" s="687"/>
      <c r="VQD17" s="687"/>
      <c r="VQE17" s="687"/>
      <c r="VQF17" s="687"/>
      <c r="VQG17" s="687"/>
      <c r="VQH17" s="687"/>
      <c r="VQI17" s="687"/>
      <c r="VQJ17" s="687"/>
      <c r="VQK17" s="687"/>
      <c r="VQL17" s="687"/>
      <c r="VQM17" s="687"/>
      <c r="VQN17" s="687"/>
      <c r="VQO17" s="687"/>
      <c r="VQP17" s="687"/>
      <c r="VQQ17" s="687"/>
      <c r="VQR17" s="687"/>
      <c r="VQS17" s="687"/>
      <c r="VQT17" s="687"/>
      <c r="VQU17" s="687"/>
      <c r="VQV17" s="687"/>
      <c r="VQW17" s="687"/>
      <c r="VQX17" s="687"/>
      <c r="VQY17" s="687"/>
      <c r="VQZ17" s="687"/>
      <c r="VRA17" s="687"/>
      <c r="VRB17" s="687"/>
      <c r="VRC17" s="687"/>
      <c r="VRD17" s="687"/>
      <c r="VRE17" s="687"/>
      <c r="VRF17" s="687"/>
      <c r="VRG17" s="687"/>
      <c r="VRH17" s="687"/>
      <c r="VRI17" s="687"/>
      <c r="VRJ17" s="687"/>
      <c r="VRK17" s="687"/>
      <c r="VRL17" s="687"/>
      <c r="VRM17" s="687"/>
      <c r="VRN17" s="687"/>
      <c r="VRO17" s="687"/>
      <c r="VRP17" s="687"/>
      <c r="VRQ17" s="687"/>
      <c r="VRR17" s="687"/>
      <c r="VRS17" s="687"/>
      <c r="VRT17" s="687"/>
      <c r="VRU17" s="687"/>
      <c r="VRV17" s="687"/>
      <c r="VRW17" s="687"/>
      <c r="VRX17" s="687"/>
      <c r="VRY17" s="687"/>
      <c r="VRZ17" s="687"/>
      <c r="VSA17" s="687"/>
      <c r="VSB17" s="687"/>
      <c r="VSC17" s="687"/>
      <c r="VSD17" s="687"/>
      <c r="VSE17" s="687"/>
      <c r="VSF17" s="687"/>
      <c r="VSG17" s="687"/>
      <c r="VSH17" s="687"/>
      <c r="VSI17" s="687"/>
      <c r="VSJ17" s="687"/>
      <c r="VSK17" s="687"/>
      <c r="VSL17" s="687"/>
      <c r="VSM17" s="687"/>
      <c r="VSN17" s="687"/>
      <c r="VSO17" s="687"/>
      <c r="VSP17" s="687"/>
      <c r="VSQ17" s="687"/>
      <c r="VSR17" s="687"/>
      <c r="VSS17" s="687"/>
      <c r="VST17" s="687"/>
      <c r="VSU17" s="687"/>
      <c r="VSV17" s="687"/>
      <c r="VSW17" s="687"/>
      <c r="VSX17" s="687"/>
      <c r="VSY17" s="687"/>
      <c r="VSZ17" s="687"/>
      <c r="VTA17" s="687"/>
      <c r="VTB17" s="687"/>
      <c r="VTC17" s="687"/>
      <c r="VTD17" s="687"/>
      <c r="VTE17" s="687"/>
      <c r="VTF17" s="687"/>
      <c r="VTG17" s="687"/>
      <c r="VTH17" s="687"/>
      <c r="VTI17" s="687"/>
      <c r="VTJ17" s="687"/>
      <c r="VTK17" s="687"/>
      <c r="VTL17" s="687"/>
      <c r="VTM17" s="687"/>
      <c r="VTN17" s="687"/>
      <c r="VTO17" s="687"/>
      <c r="VTP17" s="687"/>
      <c r="VTQ17" s="687"/>
      <c r="VTR17" s="687"/>
      <c r="VTS17" s="687"/>
      <c r="VTT17" s="687"/>
      <c r="VTU17" s="687"/>
      <c r="VTV17" s="687"/>
      <c r="VTW17" s="687"/>
      <c r="VTX17" s="687"/>
      <c r="VTY17" s="687"/>
      <c r="VTZ17" s="687"/>
      <c r="VUA17" s="687"/>
      <c r="VUB17" s="687"/>
      <c r="VUC17" s="687"/>
      <c r="VUD17" s="687"/>
      <c r="VUE17" s="687"/>
      <c r="VUF17" s="687"/>
      <c r="VUG17" s="687"/>
      <c r="VUH17" s="687"/>
      <c r="VUI17" s="687"/>
      <c r="VUJ17" s="687"/>
      <c r="VUK17" s="687"/>
      <c r="VUL17" s="687"/>
      <c r="VUM17" s="687"/>
      <c r="VUN17" s="687"/>
      <c r="VUO17" s="687"/>
      <c r="VUP17" s="687"/>
      <c r="VUQ17" s="687"/>
      <c r="VUR17" s="687"/>
      <c r="VUS17" s="687"/>
      <c r="VUT17" s="687"/>
      <c r="VUU17" s="687"/>
      <c r="VUV17" s="687"/>
      <c r="VUW17" s="687"/>
      <c r="VUX17" s="687"/>
      <c r="VUY17" s="687"/>
      <c r="VUZ17" s="687"/>
      <c r="VVA17" s="687"/>
      <c r="VVB17" s="687"/>
      <c r="VVC17" s="687"/>
      <c r="VVD17" s="687"/>
      <c r="VVE17" s="687"/>
      <c r="VVF17" s="687"/>
      <c r="VVG17" s="687"/>
      <c r="VVH17" s="687"/>
      <c r="VVI17" s="687"/>
      <c r="VVJ17" s="687"/>
      <c r="VVK17" s="687"/>
      <c r="VVL17" s="687"/>
      <c r="VVM17" s="687"/>
      <c r="VVN17" s="687"/>
      <c r="VVO17" s="687"/>
      <c r="VVP17" s="687"/>
      <c r="VVQ17" s="687"/>
      <c r="VVR17" s="687"/>
      <c r="VVS17" s="687"/>
      <c r="VVT17" s="687"/>
      <c r="VVU17" s="687"/>
      <c r="VVV17" s="687"/>
      <c r="VVW17" s="687"/>
      <c r="VVX17" s="687"/>
      <c r="VVY17" s="687"/>
      <c r="VVZ17" s="687"/>
      <c r="VWA17" s="687"/>
      <c r="VWB17" s="687"/>
      <c r="VWC17" s="687"/>
      <c r="VWD17" s="687"/>
      <c r="VWE17" s="687"/>
      <c r="VWF17" s="687"/>
      <c r="VWG17" s="687"/>
      <c r="VWH17" s="687"/>
      <c r="VWI17" s="687"/>
      <c r="VWJ17" s="687"/>
      <c r="VWK17" s="687"/>
      <c r="VWL17" s="687"/>
      <c r="VWM17" s="687"/>
      <c r="VWN17" s="687"/>
      <c r="VWO17" s="687"/>
      <c r="VWP17" s="687"/>
      <c r="VWQ17" s="687"/>
      <c r="VWR17" s="687"/>
      <c r="VWS17" s="687"/>
      <c r="VWT17" s="687"/>
      <c r="VWU17" s="687"/>
      <c r="VWV17" s="687"/>
      <c r="VWW17" s="687"/>
      <c r="VWX17" s="687"/>
      <c r="VWY17" s="687"/>
      <c r="VWZ17" s="687"/>
      <c r="VXA17" s="687"/>
      <c r="VXB17" s="687"/>
      <c r="VXC17" s="687"/>
      <c r="VXD17" s="687"/>
      <c r="VXE17" s="687"/>
      <c r="VXF17" s="687"/>
      <c r="VXG17" s="687"/>
      <c r="VXH17" s="687"/>
      <c r="VXI17" s="687"/>
      <c r="VXJ17" s="687"/>
      <c r="VXK17" s="687"/>
      <c r="VXL17" s="687"/>
      <c r="VXM17" s="687"/>
      <c r="VXN17" s="687"/>
      <c r="VXO17" s="687"/>
      <c r="VXP17" s="687"/>
      <c r="VXQ17" s="687"/>
      <c r="VXR17" s="687"/>
      <c r="VXS17" s="687"/>
      <c r="VXT17" s="687"/>
      <c r="VXU17" s="687"/>
      <c r="VXV17" s="687"/>
      <c r="VXW17" s="687"/>
      <c r="VXX17" s="687"/>
      <c r="VXY17" s="687"/>
      <c r="VXZ17" s="687"/>
      <c r="VYA17" s="687"/>
      <c r="VYB17" s="687"/>
      <c r="VYC17" s="687"/>
      <c r="VYD17" s="687"/>
      <c r="VYE17" s="687"/>
      <c r="VYF17" s="687"/>
      <c r="VYG17" s="687"/>
      <c r="VYH17" s="687"/>
      <c r="VYI17" s="687"/>
      <c r="VYJ17" s="687"/>
      <c r="VYK17" s="687"/>
      <c r="VYL17" s="687"/>
      <c r="VYM17" s="687"/>
      <c r="VYN17" s="687"/>
      <c r="VYO17" s="687"/>
      <c r="VYP17" s="687"/>
      <c r="VYQ17" s="687"/>
      <c r="VYR17" s="687"/>
      <c r="VYS17" s="687"/>
      <c r="VYT17" s="687"/>
      <c r="VYU17" s="687"/>
      <c r="VYV17" s="687"/>
      <c r="VYW17" s="687"/>
      <c r="VYX17" s="687"/>
      <c r="VYY17" s="687"/>
      <c r="VYZ17" s="687"/>
      <c r="VZA17" s="687"/>
      <c r="VZB17" s="687"/>
      <c r="VZC17" s="687"/>
      <c r="VZD17" s="687"/>
      <c r="VZE17" s="687"/>
      <c r="VZF17" s="687"/>
      <c r="VZG17" s="687"/>
      <c r="VZH17" s="687"/>
      <c r="VZI17" s="687"/>
      <c r="VZJ17" s="687"/>
      <c r="VZK17" s="687"/>
      <c r="VZL17" s="687"/>
      <c r="VZM17" s="687"/>
      <c r="VZN17" s="687"/>
      <c r="VZO17" s="687"/>
      <c r="VZP17" s="687"/>
      <c r="VZQ17" s="687"/>
      <c r="VZR17" s="687"/>
      <c r="VZS17" s="687"/>
      <c r="VZT17" s="687"/>
      <c r="VZU17" s="687"/>
      <c r="VZV17" s="687"/>
      <c r="VZW17" s="687"/>
      <c r="VZX17" s="687"/>
      <c r="VZY17" s="687"/>
      <c r="VZZ17" s="687"/>
      <c r="WAA17" s="687"/>
      <c r="WAB17" s="687"/>
      <c r="WAC17" s="687"/>
      <c r="WAD17" s="687"/>
      <c r="WAE17" s="687"/>
      <c r="WAF17" s="687"/>
      <c r="WAG17" s="687"/>
      <c r="WAH17" s="687"/>
      <c r="WAI17" s="687"/>
      <c r="WAJ17" s="687"/>
      <c r="WAK17" s="687"/>
      <c r="WAL17" s="687"/>
      <c r="WAM17" s="687"/>
      <c r="WAN17" s="687"/>
      <c r="WAO17" s="687"/>
      <c r="WAP17" s="687"/>
      <c r="WAQ17" s="687"/>
      <c r="WAR17" s="687"/>
      <c r="WAS17" s="687"/>
      <c r="WAT17" s="687"/>
      <c r="WAU17" s="687"/>
      <c r="WAV17" s="687"/>
      <c r="WAW17" s="687"/>
      <c r="WAX17" s="687"/>
      <c r="WAY17" s="687"/>
      <c r="WAZ17" s="687"/>
      <c r="WBA17" s="687"/>
      <c r="WBB17" s="687"/>
      <c r="WBC17" s="687"/>
      <c r="WBD17" s="687"/>
      <c r="WBE17" s="687"/>
      <c r="WBF17" s="687"/>
      <c r="WBG17" s="687"/>
      <c r="WBH17" s="687"/>
      <c r="WBI17" s="687"/>
      <c r="WBJ17" s="687"/>
      <c r="WBK17" s="687"/>
      <c r="WBL17" s="687"/>
      <c r="WBM17" s="687"/>
      <c r="WBN17" s="687"/>
      <c r="WBO17" s="687"/>
      <c r="WBP17" s="687"/>
      <c r="WBQ17" s="687"/>
      <c r="WBR17" s="687"/>
      <c r="WBS17" s="687"/>
      <c r="WBT17" s="687"/>
      <c r="WBU17" s="687"/>
      <c r="WBV17" s="687"/>
      <c r="WBW17" s="687"/>
      <c r="WBX17" s="687"/>
      <c r="WBY17" s="687"/>
      <c r="WBZ17" s="687"/>
      <c r="WCA17" s="687"/>
      <c r="WCB17" s="687"/>
      <c r="WCC17" s="687"/>
      <c r="WCD17" s="687"/>
      <c r="WCE17" s="687"/>
      <c r="WCF17" s="687"/>
      <c r="WCG17" s="687"/>
      <c r="WCH17" s="687"/>
      <c r="WCI17" s="687"/>
      <c r="WCJ17" s="687"/>
      <c r="WCK17" s="687"/>
      <c r="WCL17" s="687"/>
      <c r="WCM17" s="687"/>
      <c r="WCN17" s="687"/>
      <c r="WCO17" s="687"/>
      <c r="WCP17" s="687"/>
      <c r="WCQ17" s="687"/>
      <c r="WCR17" s="687"/>
      <c r="WCS17" s="687"/>
      <c r="WCT17" s="687"/>
      <c r="WCU17" s="687"/>
      <c r="WCV17" s="687"/>
      <c r="WCW17" s="687"/>
      <c r="WCX17" s="687"/>
      <c r="WCY17" s="687"/>
      <c r="WCZ17" s="687"/>
      <c r="WDA17" s="687"/>
      <c r="WDB17" s="687"/>
      <c r="WDC17" s="687"/>
      <c r="WDD17" s="687"/>
      <c r="WDE17" s="687"/>
      <c r="WDF17" s="687"/>
      <c r="WDG17" s="687"/>
      <c r="WDH17" s="687"/>
      <c r="WDI17" s="687"/>
      <c r="WDJ17" s="687"/>
      <c r="WDK17" s="687"/>
      <c r="WDL17" s="687"/>
      <c r="WDM17" s="687"/>
      <c r="WDN17" s="687"/>
      <c r="WDO17" s="687"/>
      <c r="WDP17" s="687"/>
      <c r="WDQ17" s="687"/>
      <c r="WDR17" s="687"/>
      <c r="WDS17" s="687"/>
      <c r="WDT17" s="687"/>
      <c r="WDU17" s="687"/>
      <c r="WDV17" s="687"/>
      <c r="WDW17" s="687"/>
      <c r="WDX17" s="687"/>
      <c r="WDY17" s="687"/>
      <c r="WDZ17" s="687"/>
      <c r="WEA17" s="687"/>
      <c r="WEB17" s="687"/>
      <c r="WEC17" s="687"/>
      <c r="WED17" s="687"/>
      <c r="WEE17" s="687"/>
      <c r="WEF17" s="687"/>
      <c r="WEG17" s="687"/>
      <c r="WEH17" s="687"/>
      <c r="WEI17" s="687"/>
      <c r="WEJ17" s="687"/>
      <c r="WEK17" s="687"/>
      <c r="WEL17" s="687"/>
      <c r="WEM17" s="687"/>
      <c r="WEN17" s="687"/>
      <c r="WEO17" s="687"/>
      <c r="WEP17" s="687"/>
      <c r="WEQ17" s="687"/>
      <c r="WER17" s="687"/>
      <c r="WES17" s="687"/>
      <c r="WET17" s="687"/>
      <c r="WEU17" s="687"/>
      <c r="WEV17" s="687"/>
      <c r="WEW17" s="687"/>
      <c r="WEX17" s="687"/>
      <c r="WEY17" s="687"/>
      <c r="WEZ17" s="687"/>
      <c r="WFA17" s="687"/>
      <c r="WFB17" s="687"/>
      <c r="WFC17" s="687"/>
      <c r="WFD17" s="687"/>
      <c r="WFE17" s="687"/>
      <c r="WFF17" s="687"/>
      <c r="WFG17" s="687"/>
      <c r="WFH17" s="687"/>
      <c r="WFI17" s="687"/>
      <c r="WFJ17" s="687"/>
      <c r="WFK17" s="687"/>
      <c r="WFL17" s="687"/>
      <c r="WFM17" s="687"/>
      <c r="WFN17" s="687"/>
      <c r="WFO17" s="687"/>
      <c r="WFP17" s="687"/>
      <c r="WFQ17" s="687"/>
      <c r="WFR17" s="687"/>
      <c r="WFS17" s="687"/>
      <c r="WFT17" s="687"/>
      <c r="WFU17" s="687"/>
      <c r="WFV17" s="687"/>
      <c r="WFW17" s="687"/>
      <c r="WFX17" s="687"/>
      <c r="WFY17" s="687"/>
      <c r="WFZ17" s="687"/>
      <c r="WGA17" s="687"/>
      <c r="WGB17" s="687"/>
      <c r="WGC17" s="687"/>
      <c r="WGD17" s="687"/>
      <c r="WGE17" s="687"/>
      <c r="WGF17" s="687"/>
      <c r="WGG17" s="687"/>
      <c r="WGH17" s="687"/>
      <c r="WGI17" s="687"/>
      <c r="WGJ17" s="687"/>
      <c r="WGK17" s="687"/>
      <c r="WGL17" s="687"/>
      <c r="WGM17" s="687"/>
      <c r="WGN17" s="687"/>
      <c r="WGO17" s="687"/>
      <c r="WGP17" s="687"/>
      <c r="WGQ17" s="687"/>
      <c r="WGR17" s="687"/>
      <c r="WGS17" s="687"/>
      <c r="WGT17" s="687"/>
      <c r="WGU17" s="687"/>
      <c r="WGV17" s="687"/>
      <c r="WGW17" s="687"/>
      <c r="WGX17" s="687"/>
      <c r="WGY17" s="687"/>
      <c r="WGZ17" s="687"/>
      <c r="WHA17" s="687"/>
      <c r="WHB17" s="687"/>
      <c r="WHC17" s="687"/>
      <c r="WHD17" s="687"/>
      <c r="WHE17" s="687"/>
      <c r="WHF17" s="687"/>
      <c r="WHG17" s="687"/>
      <c r="WHH17" s="687"/>
      <c r="WHI17" s="687"/>
      <c r="WHJ17" s="687"/>
      <c r="WHK17" s="687"/>
      <c r="WHL17" s="687"/>
      <c r="WHM17" s="687"/>
      <c r="WHN17" s="687"/>
      <c r="WHO17" s="687"/>
      <c r="WHP17" s="687"/>
      <c r="WHQ17" s="687"/>
      <c r="WHR17" s="687"/>
      <c r="WHS17" s="687"/>
      <c r="WHT17" s="687"/>
      <c r="WHU17" s="687"/>
      <c r="WHV17" s="687"/>
      <c r="WHW17" s="687"/>
      <c r="WHX17" s="687"/>
      <c r="WHY17" s="687"/>
      <c r="WHZ17" s="687"/>
      <c r="WIA17" s="687"/>
      <c r="WIB17" s="687"/>
      <c r="WIC17" s="687"/>
      <c r="WID17" s="687"/>
      <c r="WIE17" s="687"/>
      <c r="WIF17" s="687"/>
      <c r="WIG17" s="687"/>
      <c r="WIH17" s="687"/>
      <c r="WII17" s="687"/>
      <c r="WIJ17" s="687"/>
      <c r="WIK17" s="687"/>
      <c r="WIL17" s="687"/>
      <c r="WIM17" s="687"/>
      <c r="WIN17" s="687"/>
      <c r="WIO17" s="687"/>
      <c r="WIP17" s="687"/>
      <c r="WIQ17" s="687"/>
      <c r="WIR17" s="687"/>
      <c r="WIS17" s="687"/>
      <c r="WIT17" s="687"/>
      <c r="WIU17" s="687"/>
      <c r="WIV17" s="687"/>
      <c r="WIW17" s="687"/>
      <c r="WIX17" s="687"/>
      <c r="WIY17" s="687"/>
      <c r="WIZ17" s="687"/>
      <c r="WJA17" s="687"/>
      <c r="WJB17" s="687"/>
      <c r="WJC17" s="687"/>
      <c r="WJD17" s="687"/>
      <c r="WJE17" s="687"/>
      <c r="WJF17" s="687"/>
      <c r="WJG17" s="687"/>
      <c r="WJH17" s="687"/>
      <c r="WJI17" s="687"/>
      <c r="WJJ17" s="687"/>
      <c r="WJK17" s="687"/>
      <c r="WJL17" s="687"/>
      <c r="WJM17" s="687"/>
      <c r="WJN17" s="687"/>
      <c r="WJO17" s="687"/>
      <c r="WJP17" s="687"/>
      <c r="WJQ17" s="687"/>
      <c r="WJR17" s="687"/>
      <c r="WJS17" s="687"/>
      <c r="WJT17" s="687"/>
      <c r="WJU17" s="687"/>
      <c r="WJV17" s="687"/>
      <c r="WJW17" s="687"/>
      <c r="WJX17" s="687"/>
      <c r="WJY17" s="687"/>
      <c r="WJZ17" s="687"/>
      <c r="WKA17" s="687"/>
      <c r="WKB17" s="687"/>
      <c r="WKC17" s="687"/>
      <c r="WKD17" s="687"/>
      <c r="WKE17" s="687"/>
      <c r="WKF17" s="687"/>
      <c r="WKG17" s="687"/>
      <c r="WKH17" s="687"/>
      <c r="WKI17" s="687"/>
      <c r="WKJ17" s="687"/>
      <c r="WKK17" s="687"/>
      <c r="WKL17" s="687"/>
      <c r="WKM17" s="687"/>
      <c r="WKN17" s="687"/>
      <c r="WKO17" s="687"/>
      <c r="WKP17" s="687"/>
      <c r="WKQ17" s="687"/>
      <c r="WKR17" s="687"/>
      <c r="WKS17" s="687"/>
      <c r="WKT17" s="687"/>
      <c r="WKU17" s="687"/>
      <c r="WKV17" s="687"/>
      <c r="WKW17" s="687"/>
      <c r="WKX17" s="687"/>
      <c r="WKY17" s="687"/>
      <c r="WKZ17" s="687"/>
      <c r="WLA17" s="687"/>
      <c r="WLB17" s="687"/>
      <c r="WLC17" s="687"/>
      <c r="WLD17" s="687"/>
      <c r="WLE17" s="687"/>
      <c r="WLF17" s="687"/>
      <c r="WLG17" s="687"/>
      <c r="WLH17" s="687"/>
      <c r="WLI17" s="687"/>
      <c r="WLJ17" s="687"/>
      <c r="WLK17" s="687"/>
      <c r="WLL17" s="687"/>
      <c r="WLM17" s="687"/>
      <c r="WLN17" s="687"/>
      <c r="WLO17" s="687"/>
      <c r="WLP17" s="687"/>
      <c r="WLQ17" s="687"/>
      <c r="WLR17" s="687"/>
      <c r="WLS17" s="687"/>
      <c r="WLT17" s="687"/>
      <c r="WLU17" s="687"/>
      <c r="WLV17" s="687"/>
      <c r="WLW17" s="687"/>
      <c r="WLX17" s="687"/>
      <c r="WLY17" s="687"/>
      <c r="WLZ17" s="687"/>
      <c r="WMA17" s="687"/>
      <c r="WMB17" s="687"/>
      <c r="WMC17" s="687"/>
      <c r="WMD17" s="687"/>
      <c r="WME17" s="687"/>
      <c r="WMF17" s="687"/>
      <c r="WMG17" s="687"/>
      <c r="WMH17" s="687"/>
      <c r="WMI17" s="687"/>
      <c r="WMJ17" s="687"/>
      <c r="WMK17" s="687"/>
      <c r="WML17" s="687"/>
      <c r="WMM17" s="687"/>
      <c r="WMN17" s="687"/>
      <c r="WMO17" s="687"/>
      <c r="WMP17" s="687"/>
      <c r="WMQ17" s="687"/>
      <c r="WMR17" s="687"/>
      <c r="WMS17" s="687"/>
      <c r="WMT17" s="687"/>
      <c r="WMU17" s="687"/>
      <c r="WMV17" s="687"/>
      <c r="WMW17" s="687"/>
      <c r="WMX17" s="687"/>
      <c r="WMY17" s="687"/>
      <c r="WMZ17" s="687"/>
      <c r="WNA17" s="687"/>
      <c r="WNB17" s="687"/>
      <c r="WNC17" s="687"/>
      <c r="WND17" s="687"/>
      <c r="WNE17" s="687"/>
      <c r="WNF17" s="687"/>
      <c r="WNG17" s="687"/>
      <c r="WNH17" s="687"/>
      <c r="WNI17" s="687"/>
      <c r="WNJ17" s="687"/>
      <c r="WNK17" s="687"/>
      <c r="WNL17" s="687"/>
      <c r="WNM17" s="687"/>
      <c r="WNN17" s="687"/>
      <c r="WNO17" s="687"/>
      <c r="WNP17" s="687"/>
      <c r="WNQ17" s="687"/>
      <c r="WNR17" s="687"/>
      <c r="WNS17" s="687"/>
      <c r="WNT17" s="687"/>
      <c r="WNU17" s="687"/>
      <c r="WNV17" s="687"/>
      <c r="WNW17" s="687"/>
      <c r="WNX17" s="687"/>
      <c r="WNY17" s="687"/>
      <c r="WNZ17" s="687"/>
      <c r="WOA17" s="687"/>
      <c r="WOB17" s="687"/>
      <c r="WOC17" s="687"/>
      <c r="WOD17" s="687"/>
      <c r="WOE17" s="687"/>
      <c r="WOF17" s="687"/>
      <c r="WOG17" s="687"/>
      <c r="WOH17" s="687"/>
      <c r="WOI17" s="687"/>
      <c r="WOJ17" s="687"/>
      <c r="WOK17" s="687"/>
      <c r="WOL17" s="687"/>
      <c r="WOM17" s="687"/>
      <c r="WON17" s="687"/>
      <c r="WOO17" s="687"/>
      <c r="WOP17" s="687"/>
      <c r="WOQ17" s="687"/>
      <c r="WOR17" s="687"/>
      <c r="WOS17" s="687"/>
      <c r="WOT17" s="687"/>
      <c r="WOU17" s="687"/>
      <c r="WOV17" s="687"/>
      <c r="WOW17" s="687"/>
      <c r="WOX17" s="687"/>
      <c r="WOY17" s="687"/>
      <c r="WOZ17" s="687"/>
      <c r="WPA17" s="687"/>
      <c r="WPB17" s="687"/>
      <c r="WPC17" s="687"/>
      <c r="WPD17" s="687"/>
      <c r="WPE17" s="687"/>
      <c r="WPF17" s="687"/>
      <c r="WPG17" s="687"/>
      <c r="WPH17" s="687"/>
      <c r="WPI17" s="687"/>
      <c r="WPJ17" s="687"/>
      <c r="WPK17" s="687"/>
      <c r="WPL17" s="687"/>
      <c r="WPM17" s="687"/>
      <c r="WPN17" s="687"/>
      <c r="WPO17" s="687"/>
      <c r="WPP17" s="687"/>
      <c r="WPQ17" s="687"/>
      <c r="WPR17" s="687"/>
      <c r="WPS17" s="687"/>
      <c r="WPT17" s="687"/>
      <c r="WPU17" s="687"/>
      <c r="WPV17" s="687"/>
      <c r="WPW17" s="687"/>
      <c r="WPX17" s="687"/>
      <c r="WPY17" s="687"/>
      <c r="WPZ17" s="687"/>
      <c r="WQA17" s="687"/>
      <c r="WQB17" s="687"/>
      <c r="WQC17" s="687"/>
      <c r="WQD17" s="687"/>
      <c r="WQE17" s="687"/>
      <c r="WQF17" s="687"/>
      <c r="WQG17" s="687"/>
      <c r="WQH17" s="687"/>
      <c r="WQI17" s="687"/>
      <c r="WQJ17" s="687"/>
      <c r="WQK17" s="687"/>
      <c r="WQL17" s="687"/>
      <c r="WQM17" s="687"/>
      <c r="WQN17" s="687"/>
      <c r="WQO17" s="687"/>
      <c r="WQP17" s="687"/>
      <c r="WQQ17" s="687"/>
      <c r="WQR17" s="687"/>
      <c r="WQS17" s="687"/>
      <c r="WQT17" s="687"/>
      <c r="WQU17" s="687"/>
      <c r="WQV17" s="687"/>
      <c r="WQW17" s="687"/>
      <c r="WQX17" s="687"/>
      <c r="WQY17" s="687"/>
      <c r="WQZ17" s="687"/>
      <c r="WRA17" s="687"/>
      <c r="WRB17" s="687"/>
      <c r="WRC17" s="687"/>
      <c r="WRD17" s="687"/>
      <c r="WRE17" s="687"/>
      <c r="WRF17" s="687"/>
      <c r="WRG17" s="687"/>
      <c r="WRH17" s="687"/>
      <c r="WRI17" s="687"/>
      <c r="WRJ17" s="687"/>
      <c r="WRK17" s="687"/>
      <c r="WRL17" s="687"/>
      <c r="WRM17" s="687"/>
      <c r="WRN17" s="687"/>
      <c r="WRO17" s="687"/>
      <c r="WRP17" s="687"/>
      <c r="WRQ17" s="687"/>
      <c r="WRR17" s="687"/>
      <c r="WRS17" s="687"/>
      <c r="WRT17" s="687"/>
      <c r="WRU17" s="687"/>
      <c r="WRV17" s="687"/>
      <c r="WRW17" s="687"/>
      <c r="WRX17" s="687"/>
      <c r="WRY17" s="687"/>
      <c r="WRZ17" s="687"/>
      <c r="WSA17" s="687"/>
      <c r="WSB17" s="687"/>
      <c r="WSC17" s="687"/>
      <c r="WSD17" s="687"/>
      <c r="WSE17" s="687"/>
      <c r="WSF17" s="687"/>
      <c r="WSG17" s="687"/>
      <c r="WSH17" s="687"/>
      <c r="WSI17" s="687"/>
      <c r="WSJ17" s="687"/>
      <c r="WSK17" s="687"/>
      <c r="WSL17" s="687"/>
      <c r="WSM17" s="687"/>
      <c r="WSN17" s="687"/>
      <c r="WSO17" s="687"/>
      <c r="WSP17" s="687"/>
      <c r="WSQ17" s="687"/>
      <c r="WSR17" s="687"/>
      <c r="WSS17" s="687"/>
      <c r="WST17" s="687"/>
      <c r="WSU17" s="687"/>
      <c r="WSV17" s="687"/>
      <c r="WSW17" s="687"/>
      <c r="WSX17" s="687"/>
      <c r="WSY17" s="687"/>
      <c r="WSZ17" s="687"/>
      <c r="WTA17" s="687"/>
      <c r="WTB17" s="687"/>
      <c r="WTC17" s="687"/>
      <c r="WTD17" s="687"/>
      <c r="WTE17" s="687"/>
      <c r="WTF17" s="687"/>
      <c r="WTG17" s="687"/>
      <c r="WTH17" s="687"/>
      <c r="WTI17" s="687"/>
      <c r="WTJ17" s="687"/>
      <c r="WTK17" s="687"/>
      <c r="WTL17" s="687"/>
      <c r="WTM17" s="687"/>
      <c r="WTN17" s="687"/>
      <c r="WTO17" s="687"/>
      <c r="WTP17" s="687"/>
      <c r="WTQ17" s="687"/>
      <c r="WTR17" s="687"/>
      <c r="WTS17" s="687"/>
      <c r="WTT17" s="687"/>
      <c r="WTU17" s="687"/>
      <c r="WTV17" s="687"/>
      <c r="WTW17" s="687"/>
      <c r="WTX17" s="687"/>
      <c r="WTY17" s="687"/>
      <c r="WTZ17" s="687"/>
      <c r="WUA17" s="687"/>
      <c r="WUB17" s="687"/>
      <c r="WUC17" s="687"/>
      <c r="WUD17" s="687"/>
      <c r="WUE17" s="687"/>
      <c r="WUF17" s="687"/>
      <c r="WUG17" s="687"/>
      <c r="WUH17" s="687"/>
      <c r="WUI17" s="687"/>
      <c r="WUJ17" s="687"/>
      <c r="WUK17" s="687"/>
      <c r="WUL17" s="687"/>
      <c r="WUM17" s="687"/>
      <c r="WUN17" s="687"/>
      <c r="WUO17" s="687"/>
      <c r="WUP17" s="687"/>
      <c r="WUQ17" s="687"/>
      <c r="WUR17" s="687"/>
      <c r="WUS17" s="687"/>
      <c r="WUT17" s="687"/>
      <c r="WUU17" s="687"/>
      <c r="WUV17" s="687"/>
      <c r="WUW17" s="687"/>
      <c r="WUX17" s="687"/>
      <c r="WUY17" s="687"/>
      <c r="WUZ17" s="687"/>
      <c r="WVA17" s="687"/>
      <c r="WVB17" s="687"/>
      <c r="WVC17" s="687"/>
      <c r="WVD17" s="687"/>
      <c r="WVE17" s="687"/>
      <c r="WVF17" s="687"/>
      <c r="WVG17" s="687"/>
      <c r="WVH17" s="687"/>
      <c r="WVI17" s="687"/>
      <c r="WVJ17" s="687"/>
      <c r="WVK17" s="687"/>
      <c r="WVL17" s="687"/>
      <c r="WVM17" s="687"/>
      <c r="WVN17" s="687"/>
      <c r="WVO17" s="687"/>
      <c r="WVP17" s="687"/>
      <c r="WVQ17" s="687"/>
      <c r="WVR17" s="687"/>
      <c r="WVS17" s="687"/>
      <c r="WVT17" s="687"/>
      <c r="WVU17" s="687"/>
      <c r="WVV17" s="687"/>
      <c r="WVW17" s="687"/>
      <c r="WVX17" s="687"/>
      <c r="WVY17" s="687"/>
      <c r="WVZ17" s="687"/>
      <c r="WWA17" s="687"/>
      <c r="WWB17" s="687"/>
      <c r="WWC17" s="687"/>
      <c r="WWD17" s="687"/>
      <c r="WWE17" s="687"/>
      <c r="WWF17" s="687"/>
      <c r="WWG17" s="687"/>
      <c r="WWH17" s="687"/>
      <c r="WWI17" s="687"/>
      <c r="WWJ17" s="687"/>
      <c r="WWK17" s="687"/>
      <c r="WWL17" s="687"/>
      <c r="WWM17" s="687"/>
      <c r="WWN17" s="687"/>
      <c r="WWO17" s="687"/>
      <c r="WWP17" s="687"/>
      <c r="WWQ17" s="687"/>
      <c r="WWR17" s="687"/>
      <c r="WWS17" s="687"/>
      <c r="WWT17" s="687"/>
      <c r="WWU17" s="687"/>
      <c r="WWV17" s="687"/>
      <c r="WWW17" s="687"/>
      <c r="WWX17" s="687"/>
      <c r="WWY17" s="687"/>
      <c r="WWZ17" s="687"/>
      <c r="WXA17" s="687"/>
      <c r="WXB17" s="687"/>
      <c r="WXC17" s="687"/>
      <c r="WXD17" s="687"/>
      <c r="WXE17" s="687"/>
      <c r="WXF17" s="687"/>
      <c r="WXG17" s="687"/>
      <c r="WXH17" s="687"/>
      <c r="WXI17" s="687"/>
      <c r="WXJ17" s="687"/>
      <c r="WXK17" s="687"/>
      <c r="WXL17" s="687"/>
      <c r="WXM17" s="687"/>
      <c r="WXN17" s="687"/>
      <c r="WXO17" s="687"/>
      <c r="WXP17" s="687"/>
      <c r="WXQ17" s="687"/>
      <c r="WXR17" s="687"/>
      <c r="WXS17" s="687"/>
      <c r="WXT17" s="687"/>
      <c r="WXU17" s="687"/>
      <c r="WXV17" s="687"/>
      <c r="WXW17" s="687"/>
      <c r="WXX17" s="687"/>
      <c r="WXY17" s="687"/>
      <c r="WXZ17" s="687"/>
      <c r="WYA17" s="687"/>
      <c r="WYB17" s="687"/>
      <c r="WYC17" s="687"/>
      <c r="WYD17" s="687"/>
      <c r="WYE17" s="687"/>
      <c r="WYF17" s="687"/>
      <c r="WYG17" s="687"/>
      <c r="WYH17" s="687"/>
      <c r="WYI17" s="687"/>
      <c r="WYJ17" s="687"/>
      <c r="WYK17" s="687"/>
      <c r="WYL17" s="687"/>
      <c r="WYM17" s="687"/>
      <c r="WYN17" s="687"/>
      <c r="WYO17" s="687"/>
      <c r="WYP17" s="687"/>
      <c r="WYQ17" s="687"/>
      <c r="WYR17" s="687"/>
      <c r="WYS17" s="687"/>
      <c r="WYT17" s="687"/>
      <c r="WYU17" s="687"/>
      <c r="WYV17" s="687"/>
      <c r="WYW17" s="687"/>
      <c r="WYX17" s="687"/>
      <c r="WYY17" s="687"/>
      <c r="WYZ17" s="687"/>
      <c r="WZA17" s="687"/>
      <c r="WZB17" s="687"/>
      <c r="WZC17" s="687"/>
      <c r="WZD17" s="687"/>
      <c r="WZE17" s="687"/>
      <c r="WZF17" s="687"/>
      <c r="WZG17" s="687"/>
      <c r="WZH17" s="687"/>
      <c r="WZI17" s="687"/>
      <c r="WZJ17" s="687"/>
      <c r="WZK17" s="687"/>
      <c r="WZL17" s="687"/>
      <c r="WZM17" s="687"/>
      <c r="WZN17" s="687"/>
      <c r="WZO17" s="687"/>
      <c r="WZP17" s="687"/>
      <c r="WZQ17" s="687"/>
      <c r="WZR17" s="687"/>
      <c r="WZS17" s="687"/>
      <c r="WZT17" s="687"/>
      <c r="WZU17" s="687"/>
      <c r="WZV17" s="687"/>
      <c r="WZW17" s="687"/>
      <c r="WZX17" s="687"/>
      <c r="WZY17" s="687"/>
      <c r="WZZ17" s="687"/>
      <c r="XAA17" s="687"/>
      <c r="XAB17" s="687"/>
      <c r="XAC17" s="687"/>
      <c r="XAD17" s="687"/>
      <c r="XAE17" s="687"/>
      <c r="XAF17" s="687"/>
      <c r="XAG17" s="687"/>
      <c r="XAH17" s="687"/>
      <c r="XAI17" s="687"/>
      <c r="XAJ17" s="687"/>
      <c r="XAK17" s="687"/>
      <c r="XAL17" s="687"/>
      <c r="XAM17" s="687"/>
      <c r="XAN17" s="687"/>
      <c r="XAO17" s="687"/>
      <c r="XAP17" s="687"/>
      <c r="XAQ17" s="687"/>
      <c r="XAR17" s="687"/>
      <c r="XAS17" s="687"/>
      <c r="XAT17" s="687"/>
      <c r="XAU17" s="687"/>
      <c r="XAV17" s="687"/>
      <c r="XAW17" s="687"/>
      <c r="XAX17" s="687"/>
      <c r="XAY17" s="687"/>
      <c r="XAZ17" s="687"/>
      <c r="XBA17" s="687"/>
      <c r="XBB17" s="687"/>
      <c r="XBC17" s="687"/>
      <c r="XBD17" s="687"/>
      <c r="XBE17" s="687"/>
      <c r="XBF17" s="687"/>
      <c r="XBG17" s="687"/>
      <c r="XBH17" s="687"/>
      <c r="XBI17" s="687"/>
      <c r="XBJ17" s="687"/>
      <c r="XBK17" s="687"/>
      <c r="XBL17" s="687"/>
      <c r="XBM17" s="687"/>
      <c r="XBN17" s="687"/>
      <c r="XBO17" s="687"/>
      <c r="XBP17" s="687"/>
      <c r="XBQ17" s="687"/>
      <c r="XBR17" s="687"/>
      <c r="XBS17" s="687"/>
      <c r="XBT17" s="687"/>
      <c r="XBU17" s="687"/>
      <c r="XBV17" s="687"/>
      <c r="XBW17" s="687"/>
      <c r="XBX17" s="687"/>
      <c r="XBY17" s="687"/>
      <c r="XBZ17" s="687"/>
      <c r="XCA17" s="687"/>
      <c r="XCB17" s="687"/>
      <c r="XCC17" s="687"/>
      <c r="XCD17" s="687"/>
      <c r="XCE17" s="687"/>
      <c r="XCF17" s="687"/>
      <c r="XCG17" s="687"/>
      <c r="XCH17" s="687"/>
      <c r="XCI17" s="687"/>
      <c r="XCJ17" s="687"/>
      <c r="XCK17" s="687"/>
      <c r="XCL17" s="687"/>
      <c r="XCM17" s="687"/>
      <c r="XCN17" s="687"/>
      <c r="XCO17" s="687"/>
      <c r="XCP17" s="687"/>
      <c r="XCQ17" s="687"/>
      <c r="XCR17" s="687"/>
      <c r="XCS17" s="687"/>
      <c r="XCT17" s="687"/>
      <c r="XCU17" s="687"/>
      <c r="XCV17" s="687"/>
      <c r="XCW17" s="687"/>
      <c r="XCX17" s="687"/>
      <c r="XCY17" s="687"/>
      <c r="XCZ17" s="687"/>
      <c r="XDA17" s="687"/>
      <c r="XDB17" s="687"/>
      <c r="XDC17" s="687"/>
      <c r="XDD17" s="687"/>
      <c r="XDE17" s="687"/>
      <c r="XDF17" s="687"/>
      <c r="XDG17" s="687"/>
      <c r="XDH17" s="687"/>
      <c r="XDI17" s="687"/>
      <c r="XDJ17" s="687"/>
      <c r="XDK17" s="687"/>
      <c r="XDL17" s="687"/>
      <c r="XDM17" s="687"/>
      <c r="XDN17" s="687"/>
      <c r="XDO17" s="687"/>
      <c r="XDP17" s="687"/>
      <c r="XDQ17" s="687"/>
      <c r="XDR17" s="687"/>
      <c r="XDS17" s="687"/>
      <c r="XDT17" s="687"/>
      <c r="XDU17" s="687"/>
      <c r="XDV17" s="687"/>
      <c r="XDW17" s="687"/>
      <c r="XDX17" s="687"/>
      <c r="XDY17" s="687"/>
      <c r="XDZ17" s="687"/>
      <c r="XEA17" s="687"/>
      <c r="XEB17" s="687"/>
      <c r="XEC17" s="687"/>
      <c r="XED17" s="687"/>
      <c r="XEE17" s="687"/>
      <c r="XEF17" s="687"/>
      <c r="XEG17" s="687"/>
      <c r="XEH17" s="687"/>
      <c r="XEI17" s="687"/>
      <c r="XEJ17" s="687"/>
      <c r="XEK17" s="687"/>
      <c r="XEL17" s="687"/>
      <c r="XEM17" s="687"/>
      <c r="XEN17" s="687"/>
      <c r="XEO17" s="687"/>
      <c r="XEP17" s="687"/>
      <c r="XEQ17" s="687"/>
      <c r="XER17" s="687"/>
      <c r="XES17" s="687"/>
      <c r="XET17" s="687"/>
      <c r="XEU17" s="687"/>
      <c r="XEV17" s="687"/>
      <c r="XEW17" s="687"/>
      <c r="XEX17" s="687"/>
      <c r="XEY17" s="687"/>
      <c r="XEZ17" s="687"/>
    </row>
    <row r="18" spans="1:16380" x14ac:dyDescent="0.25">
      <c r="B18" s="1192" t="s">
        <v>959</v>
      </c>
      <c r="C18" s="1192">
        <v>1006</v>
      </c>
      <c r="D18" s="976" t="s">
        <v>947</v>
      </c>
      <c r="E18" s="976"/>
      <c r="F18" s="1024"/>
      <c r="G18" s="973"/>
      <c r="H18" s="974"/>
      <c r="I18" s="974"/>
      <c r="J18" s="974"/>
      <c r="K18" s="975"/>
      <c r="L18" s="974"/>
      <c r="M18" s="974"/>
      <c r="N18" s="991"/>
      <c r="O18" s="1013"/>
      <c r="P18" s="974"/>
      <c r="Q18" s="1147"/>
      <c r="R18" s="974"/>
      <c r="S18" s="976"/>
      <c r="T18" s="1000" t="s">
        <v>948</v>
      </c>
      <c r="U18" s="1000">
        <v>4258000</v>
      </c>
      <c r="V18" s="687"/>
      <c r="X18" s="686"/>
      <c r="Y18" s="686"/>
      <c r="Z18" s="686"/>
    </row>
    <row r="19" spans="1:16380" ht="15.75" x14ac:dyDescent="0.25">
      <c r="A19" s="723"/>
      <c r="B19" s="720" t="s">
        <v>949</v>
      </c>
      <c r="C19" s="720">
        <v>1006</v>
      </c>
      <c r="D19" s="699" t="s">
        <v>984</v>
      </c>
      <c r="E19" s="700"/>
      <c r="F19" s="700"/>
      <c r="G19" s="724"/>
      <c r="H19" s="702"/>
      <c r="I19" s="701"/>
      <c r="J19" s="702"/>
      <c r="K19" s="726"/>
      <c r="L19" s="702"/>
      <c r="M19" s="707">
        <v>216018000</v>
      </c>
      <c r="N19" s="707"/>
      <c r="O19" s="869">
        <v>26501000</v>
      </c>
      <c r="P19" s="742"/>
      <c r="Q19" s="1148"/>
      <c r="R19" s="742"/>
      <c r="S19" s="705"/>
      <c r="T19" s="722"/>
      <c r="U19" s="722"/>
      <c r="V19" s="722"/>
      <c r="W19" s="722"/>
      <c r="X19" s="723"/>
      <c r="Y19" s="723"/>
      <c r="Z19" s="723"/>
      <c r="AA19" s="723"/>
      <c r="AB19" s="723"/>
      <c r="AC19" s="723"/>
      <c r="AD19" s="723"/>
      <c r="AE19" s="723"/>
      <c r="AF19" s="723"/>
      <c r="AG19" s="723"/>
      <c r="AH19" s="723"/>
      <c r="AI19" s="723"/>
      <c r="AJ19" s="723"/>
      <c r="AK19" s="723"/>
      <c r="AL19" s="723"/>
      <c r="AM19" s="723"/>
      <c r="AN19" s="723"/>
      <c r="AO19" s="723"/>
      <c r="AP19" s="723"/>
      <c r="AQ19" s="723"/>
      <c r="AR19" s="723"/>
      <c r="AS19" s="723"/>
      <c r="AT19" s="723"/>
      <c r="AU19" s="723"/>
      <c r="AV19" s="723"/>
      <c r="AW19" s="723"/>
      <c r="AX19" s="723"/>
      <c r="AY19" s="723"/>
      <c r="AZ19" s="723"/>
      <c r="BA19" s="723"/>
      <c r="BB19" s="723"/>
      <c r="BC19" s="723"/>
      <c r="BD19" s="723"/>
      <c r="BE19" s="723"/>
      <c r="BF19" s="723"/>
      <c r="BG19" s="723"/>
      <c r="BH19" s="723"/>
      <c r="BI19" s="723"/>
      <c r="BJ19" s="723"/>
      <c r="BK19" s="723"/>
      <c r="BL19" s="723"/>
      <c r="BM19" s="723"/>
      <c r="BN19" s="723"/>
      <c r="BO19" s="723"/>
      <c r="BP19" s="723"/>
      <c r="BQ19" s="723"/>
      <c r="BR19" s="723"/>
      <c r="BS19" s="723"/>
      <c r="BT19" s="723"/>
      <c r="BU19" s="723"/>
      <c r="BV19" s="723"/>
      <c r="BW19" s="723"/>
      <c r="BX19" s="723"/>
      <c r="BY19" s="723"/>
      <c r="BZ19" s="723"/>
      <c r="CA19" s="723"/>
      <c r="CB19" s="723"/>
      <c r="CC19" s="723"/>
      <c r="CD19" s="723"/>
      <c r="CE19" s="723"/>
      <c r="CF19" s="723"/>
      <c r="CG19" s="723"/>
      <c r="CH19" s="723"/>
      <c r="CI19" s="723"/>
      <c r="CJ19" s="723"/>
      <c r="CK19" s="723"/>
      <c r="CL19" s="723"/>
      <c r="CM19" s="723"/>
      <c r="CN19" s="723"/>
      <c r="CO19" s="723"/>
      <c r="CP19" s="723"/>
      <c r="CQ19" s="723"/>
      <c r="CR19" s="723"/>
      <c r="CS19" s="723"/>
      <c r="CT19" s="723"/>
      <c r="CU19" s="723"/>
      <c r="CV19" s="723"/>
      <c r="CW19" s="723"/>
      <c r="CX19" s="723"/>
      <c r="CY19" s="723"/>
      <c r="CZ19" s="723"/>
      <c r="DA19" s="723"/>
      <c r="DB19" s="723"/>
      <c r="DC19" s="723"/>
      <c r="DD19" s="723"/>
      <c r="DE19" s="723"/>
      <c r="DF19" s="723"/>
      <c r="DG19" s="723"/>
      <c r="DH19" s="723"/>
      <c r="DI19" s="723"/>
      <c r="DJ19" s="723"/>
      <c r="DK19" s="723"/>
      <c r="DL19" s="723"/>
      <c r="DM19" s="723"/>
      <c r="DN19" s="723"/>
      <c r="DO19" s="723"/>
      <c r="DP19" s="723"/>
      <c r="DQ19" s="723"/>
      <c r="DR19" s="723"/>
      <c r="DS19" s="723"/>
      <c r="DT19" s="723"/>
      <c r="DU19" s="723"/>
      <c r="DV19" s="723"/>
      <c r="DW19" s="723"/>
      <c r="DX19" s="723"/>
      <c r="DY19" s="723"/>
      <c r="DZ19" s="723"/>
      <c r="EA19" s="723"/>
      <c r="EB19" s="723"/>
      <c r="EC19" s="723"/>
      <c r="ED19" s="723"/>
      <c r="EE19" s="723"/>
      <c r="EF19" s="723"/>
      <c r="EG19" s="723"/>
      <c r="EH19" s="723"/>
      <c r="EI19" s="723"/>
      <c r="EJ19" s="723"/>
      <c r="EK19" s="723"/>
      <c r="EL19" s="723"/>
      <c r="EM19" s="723"/>
      <c r="EN19" s="723"/>
      <c r="EO19" s="723"/>
      <c r="EP19" s="723"/>
      <c r="EQ19" s="723"/>
      <c r="ER19" s="723"/>
      <c r="ES19" s="723"/>
      <c r="ET19" s="723"/>
      <c r="EU19" s="723"/>
      <c r="EV19" s="723"/>
      <c r="EW19" s="723"/>
      <c r="EX19" s="723"/>
      <c r="EY19" s="723"/>
      <c r="EZ19" s="723"/>
      <c r="FA19" s="723"/>
      <c r="FB19" s="723"/>
      <c r="FC19" s="723"/>
      <c r="FD19" s="723"/>
      <c r="FE19" s="723"/>
      <c r="FF19" s="723"/>
      <c r="FG19" s="723"/>
      <c r="FH19" s="723"/>
      <c r="FI19" s="723"/>
      <c r="FJ19" s="723"/>
      <c r="FK19" s="723"/>
      <c r="FL19" s="723"/>
      <c r="FM19" s="723"/>
      <c r="FN19" s="723"/>
      <c r="FO19" s="723"/>
      <c r="FP19" s="723"/>
      <c r="FQ19" s="723"/>
      <c r="FR19" s="723"/>
      <c r="FS19" s="723"/>
      <c r="FT19" s="723"/>
      <c r="FU19" s="723"/>
      <c r="FV19" s="723"/>
      <c r="FW19" s="723"/>
      <c r="FX19" s="723"/>
      <c r="FY19" s="723"/>
      <c r="FZ19" s="723"/>
      <c r="GA19" s="723"/>
      <c r="GB19" s="723"/>
      <c r="GC19" s="723"/>
      <c r="GD19" s="723"/>
      <c r="GE19" s="723"/>
      <c r="GF19" s="723"/>
      <c r="GG19" s="723"/>
      <c r="GH19" s="723"/>
      <c r="GI19" s="723"/>
      <c r="GJ19" s="723"/>
      <c r="GK19" s="723"/>
      <c r="GL19" s="723"/>
      <c r="GM19" s="723"/>
      <c r="GN19" s="723"/>
      <c r="GO19" s="723"/>
      <c r="GP19" s="723"/>
      <c r="GQ19" s="723"/>
      <c r="GR19" s="723"/>
      <c r="GS19" s="723"/>
      <c r="GT19" s="723"/>
      <c r="GU19" s="723"/>
      <c r="GV19" s="723"/>
      <c r="GW19" s="723"/>
      <c r="GX19" s="723"/>
      <c r="GY19" s="723"/>
      <c r="GZ19" s="723"/>
      <c r="HA19" s="723"/>
      <c r="HB19" s="723"/>
      <c r="HC19" s="723"/>
      <c r="HD19" s="723"/>
      <c r="HE19" s="723"/>
      <c r="HF19" s="723"/>
      <c r="HG19" s="723"/>
      <c r="HH19" s="723"/>
      <c r="HI19" s="723"/>
      <c r="HJ19" s="723"/>
      <c r="HK19" s="723"/>
      <c r="HL19" s="723"/>
      <c r="HM19" s="723"/>
      <c r="HN19" s="723"/>
      <c r="HO19" s="723"/>
      <c r="HP19" s="723"/>
      <c r="HQ19" s="723"/>
      <c r="HR19" s="723"/>
      <c r="HS19" s="723"/>
      <c r="HT19" s="723"/>
      <c r="HU19" s="723"/>
      <c r="HV19" s="723"/>
      <c r="HW19" s="723"/>
      <c r="HX19" s="723"/>
      <c r="HY19" s="723"/>
      <c r="HZ19" s="723"/>
      <c r="IA19" s="723"/>
      <c r="IB19" s="723"/>
      <c r="IC19" s="723"/>
      <c r="ID19" s="723"/>
      <c r="IE19" s="723"/>
      <c r="IF19" s="723"/>
      <c r="IG19" s="723"/>
      <c r="IH19" s="723"/>
      <c r="II19" s="723"/>
      <c r="IJ19" s="723"/>
      <c r="IK19" s="723"/>
      <c r="IL19" s="723"/>
      <c r="IM19" s="723"/>
      <c r="IN19" s="723"/>
      <c r="IO19" s="723"/>
      <c r="IP19" s="723"/>
      <c r="IQ19" s="723"/>
      <c r="IR19" s="723"/>
      <c r="IS19" s="723"/>
      <c r="IT19" s="723"/>
      <c r="IU19" s="723"/>
      <c r="IV19" s="723"/>
      <c r="IW19" s="723"/>
      <c r="IX19" s="723"/>
      <c r="IY19" s="723"/>
      <c r="IZ19" s="723"/>
      <c r="JA19" s="723"/>
      <c r="JB19" s="723"/>
      <c r="JC19" s="723"/>
      <c r="JD19" s="723"/>
      <c r="JE19" s="723"/>
      <c r="JF19" s="723"/>
      <c r="JG19" s="723"/>
      <c r="JH19" s="723"/>
      <c r="JI19" s="723"/>
      <c r="JJ19" s="723"/>
      <c r="JK19" s="723"/>
      <c r="JL19" s="723"/>
      <c r="JM19" s="723"/>
      <c r="JN19" s="723"/>
      <c r="JO19" s="723"/>
      <c r="JP19" s="723"/>
      <c r="JQ19" s="723"/>
      <c r="JR19" s="723"/>
      <c r="JS19" s="723"/>
      <c r="JT19" s="723"/>
      <c r="JU19" s="723"/>
      <c r="JV19" s="723"/>
      <c r="JW19" s="723"/>
      <c r="JX19" s="723"/>
      <c r="JY19" s="723"/>
      <c r="JZ19" s="723"/>
      <c r="KA19" s="723"/>
      <c r="KB19" s="723"/>
      <c r="KC19" s="723"/>
      <c r="KD19" s="723"/>
      <c r="KE19" s="723"/>
      <c r="KF19" s="723"/>
      <c r="KG19" s="723"/>
      <c r="KH19" s="723"/>
      <c r="KI19" s="723"/>
      <c r="KJ19" s="723"/>
      <c r="KK19" s="723"/>
      <c r="KL19" s="723"/>
      <c r="KM19" s="723"/>
      <c r="KN19" s="723"/>
      <c r="KO19" s="723"/>
      <c r="KP19" s="723"/>
      <c r="KQ19" s="723"/>
      <c r="KR19" s="723"/>
      <c r="KS19" s="723"/>
      <c r="KT19" s="723"/>
      <c r="KU19" s="723"/>
      <c r="KV19" s="723"/>
      <c r="KW19" s="723"/>
      <c r="KX19" s="723"/>
      <c r="KY19" s="723"/>
      <c r="KZ19" s="723"/>
      <c r="LA19" s="723"/>
      <c r="LB19" s="723"/>
      <c r="LC19" s="723"/>
      <c r="LD19" s="723"/>
      <c r="LE19" s="723"/>
      <c r="LF19" s="723"/>
      <c r="LG19" s="723"/>
      <c r="LH19" s="723"/>
      <c r="LI19" s="723"/>
      <c r="LJ19" s="723"/>
      <c r="LK19" s="723"/>
      <c r="LL19" s="723"/>
      <c r="LM19" s="723"/>
      <c r="LN19" s="723"/>
      <c r="LO19" s="723"/>
      <c r="LP19" s="723"/>
      <c r="LQ19" s="723"/>
      <c r="LR19" s="723"/>
      <c r="LS19" s="723"/>
      <c r="LT19" s="723"/>
      <c r="LU19" s="723"/>
      <c r="LV19" s="723"/>
      <c r="LW19" s="723"/>
      <c r="LX19" s="723"/>
      <c r="LY19" s="723"/>
      <c r="LZ19" s="723"/>
      <c r="MA19" s="723"/>
      <c r="MB19" s="723"/>
      <c r="MC19" s="723"/>
      <c r="MD19" s="723"/>
      <c r="ME19" s="723"/>
      <c r="MF19" s="723"/>
      <c r="MG19" s="723"/>
      <c r="MH19" s="723"/>
      <c r="MI19" s="723"/>
      <c r="MJ19" s="723"/>
      <c r="MK19" s="723"/>
      <c r="ML19" s="723"/>
      <c r="MM19" s="723"/>
      <c r="MN19" s="723"/>
      <c r="MO19" s="723"/>
      <c r="MP19" s="723"/>
      <c r="MQ19" s="723"/>
      <c r="MR19" s="723"/>
      <c r="MS19" s="723"/>
      <c r="MT19" s="723"/>
      <c r="MU19" s="723"/>
      <c r="MV19" s="723"/>
      <c r="MW19" s="723"/>
      <c r="MX19" s="723"/>
      <c r="MY19" s="723"/>
      <c r="MZ19" s="723"/>
      <c r="NA19" s="723"/>
      <c r="NB19" s="723"/>
      <c r="NC19" s="723"/>
      <c r="ND19" s="723"/>
      <c r="NE19" s="723"/>
      <c r="NF19" s="723"/>
      <c r="NG19" s="723"/>
      <c r="NH19" s="723"/>
      <c r="NI19" s="723"/>
      <c r="NJ19" s="723"/>
      <c r="NK19" s="723"/>
      <c r="NL19" s="723"/>
      <c r="NM19" s="723"/>
      <c r="NN19" s="723"/>
      <c r="NO19" s="723"/>
      <c r="NP19" s="723"/>
      <c r="NQ19" s="723"/>
      <c r="NR19" s="723"/>
      <c r="NS19" s="723"/>
      <c r="NT19" s="723"/>
      <c r="NU19" s="723"/>
      <c r="NV19" s="723"/>
      <c r="NW19" s="723"/>
      <c r="NX19" s="723"/>
      <c r="NY19" s="723"/>
      <c r="NZ19" s="723"/>
      <c r="OA19" s="723"/>
      <c r="OB19" s="723"/>
      <c r="OC19" s="723"/>
      <c r="OD19" s="723"/>
      <c r="OE19" s="723"/>
      <c r="OF19" s="723"/>
      <c r="OG19" s="723"/>
      <c r="OH19" s="723"/>
      <c r="OI19" s="723"/>
      <c r="OJ19" s="723"/>
      <c r="OK19" s="723"/>
      <c r="OL19" s="723"/>
      <c r="OM19" s="723"/>
      <c r="ON19" s="723"/>
      <c r="OO19" s="723"/>
      <c r="OP19" s="723"/>
      <c r="OQ19" s="723"/>
      <c r="OR19" s="723"/>
      <c r="OS19" s="723"/>
      <c r="OT19" s="723"/>
      <c r="OU19" s="723"/>
      <c r="OV19" s="723"/>
      <c r="OW19" s="723"/>
      <c r="OX19" s="723"/>
      <c r="OY19" s="723"/>
      <c r="OZ19" s="723"/>
      <c r="PA19" s="723"/>
      <c r="PB19" s="723"/>
      <c r="PC19" s="723"/>
      <c r="PD19" s="723"/>
      <c r="PE19" s="723"/>
      <c r="PF19" s="723"/>
      <c r="PG19" s="723"/>
      <c r="PH19" s="723"/>
      <c r="PI19" s="723"/>
      <c r="PJ19" s="723"/>
      <c r="PK19" s="723"/>
      <c r="PL19" s="723"/>
      <c r="PM19" s="723"/>
      <c r="PN19" s="723"/>
      <c r="PO19" s="723"/>
      <c r="PP19" s="723"/>
      <c r="PQ19" s="723"/>
      <c r="PR19" s="723"/>
      <c r="PS19" s="723"/>
      <c r="PT19" s="723"/>
      <c r="PU19" s="723"/>
      <c r="PV19" s="723"/>
      <c r="PW19" s="723"/>
      <c r="PX19" s="723"/>
      <c r="PY19" s="723"/>
      <c r="PZ19" s="723"/>
      <c r="QA19" s="723"/>
      <c r="QB19" s="723"/>
      <c r="QC19" s="723"/>
      <c r="QD19" s="723"/>
      <c r="QE19" s="723"/>
      <c r="QF19" s="723"/>
      <c r="QG19" s="723"/>
      <c r="QH19" s="723"/>
      <c r="QI19" s="723"/>
      <c r="QJ19" s="723"/>
      <c r="QK19" s="723"/>
      <c r="QL19" s="723"/>
      <c r="QM19" s="723"/>
      <c r="QN19" s="723"/>
      <c r="QO19" s="723"/>
      <c r="QP19" s="723"/>
      <c r="QQ19" s="723"/>
      <c r="QR19" s="723"/>
      <c r="QS19" s="723"/>
      <c r="QT19" s="723"/>
      <c r="QU19" s="723"/>
      <c r="QV19" s="723"/>
      <c r="QW19" s="723"/>
      <c r="QX19" s="723"/>
      <c r="QY19" s="723"/>
      <c r="QZ19" s="723"/>
      <c r="RA19" s="723"/>
      <c r="RB19" s="723"/>
      <c r="RC19" s="723"/>
      <c r="RD19" s="723"/>
      <c r="RE19" s="723"/>
      <c r="RF19" s="723"/>
      <c r="RG19" s="723"/>
      <c r="RH19" s="723"/>
      <c r="RI19" s="723"/>
      <c r="RJ19" s="723"/>
      <c r="RK19" s="723"/>
      <c r="RL19" s="723"/>
      <c r="RM19" s="723"/>
      <c r="RN19" s="723"/>
      <c r="RO19" s="723"/>
      <c r="RP19" s="723"/>
      <c r="RQ19" s="723"/>
      <c r="RR19" s="723"/>
      <c r="RS19" s="723"/>
      <c r="RT19" s="723"/>
      <c r="RU19" s="723"/>
      <c r="RV19" s="723"/>
      <c r="RW19" s="723"/>
      <c r="RX19" s="723"/>
      <c r="RY19" s="723"/>
      <c r="RZ19" s="723"/>
      <c r="SA19" s="723"/>
      <c r="SB19" s="723"/>
      <c r="SC19" s="723"/>
      <c r="SD19" s="723"/>
      <c r="SE19" s="723"/>
      <c r="SF19" s="723"/>
      <c r="SG19" s="723"/>
      <c r="SH19" s="723"/>
      <c r="SI19" s="723"/>
      <c r="SJ19" s="723"/>
      <c r="SK19" s="723"/>
      <c r="SL19" s="723"/>
      <c r="SM19" s="723"/>
      <c r="SN19" s="723"/>
      <c r="SO19" s="723"/>
      <c r="SP19" s="723"/>
      <c r="SQ19" s="723"/>
      <c r="SR19" s="723"/>
      <c r="SS19" s="723"/>
      <c r="ST19" s="723"/>
      <c r="SU19" s="723"/>
      <c r="SV19" s="723"/>
      <c r="SW19" s="723"/>
      <c r="SX19" s="723"/>
      <c r="SY19" s="723"/>
      <c r="SZ19" s="723"/>
      <c r="TA19" s="723"/>
      <c r="TB19" s="723"/>
      <c r="TC19" s="723"/>
      <c r="TD19" s="723"/>
      <c r="TE19" s="723"/>
      <c r="TF19" s="723"/>
      <c r="TG19" s="723"/>
      <c r="TH19" s="723"/>
      <c r="TI19" s="723"/>
      <c r="TJ19" s="723"/>
      <c r="TK19" s="723"/>
      <c r="TL19" s="723"/>
      <c r="TM19" s="723"/>
      <c r="TN19" s="723"/>
      <c r="TO19" s="723"/>
      <c r="TP19" s="723"/>
      <c r="TQ19" s="723"/>
      <c r="TR19" s="723"/>
      <c r="TS19" s="723"/>
      <c r="TT19" s="723"/>
      <c r="TU19" s="723"/>
      <c r="TV19" s="723"/>
      <c r="TW19" s="723"/>
      <c r="TX19" s="723"/>
      <c r="TY19" s="723"/>
      <c r="TZ19" s="723"/>
      <c r="UA19" s="723"/>
      <c r="UB19" s="723"/>
      <c r="UC19" s="723"/>
      <c r="UD19" s="723"/>
      <c r="UE19" s="723"/>
      <c r="UF19" s="723"/>
      <c r="UG19" s="723"/>
      <c r="UH19" s="723"/>
      <c r="UI19" s="723"/>
      <c r="UJ19" s="723"/>
      <c r="UK19" s="723"/>
      <c r="UL19" s="723"/>
      <c r="UM19" s="723"/>
      <c r="UN19" s="723"/>
      <c r="UO19" s="723"/>
      <c r="UP19" s="723"/>
      <c r="UQ19" s="723"/>
      <c r="UR19" s="723"/>
      <c r="US19" s="723"/>
      <c r="UT19" s="723"/>
      <c r="UU19" s="723"/>
      <c r="UV19" s="723"/>
      <c r="UW19" s="723"/>
      <c r="UX19" s="723"/>
      <c r="UY19" s="723"/>
      <c r="UZ19" s="723"/>
      <c r="VA19" s="723"/>
      <c r="VB19" s="723"/>
      <c r="VC19" s="723"/>
      <c r="VD19" s="723"/>
      <c r="VE19" s="723"/>
      <c r="VF19" s="723"/>
      <c r="VG19" s="723"/>
      <c r="VH19" s="723"/>
      <c r="VI19" s="723"/>
      <c r="VJ19" s="723"/>
      <c r="VK19" s="723"/>
      <c r="VL19" s="723"/>
      <c r="VM19" s="723"/>
      <c r="VN19" s="723"/>
      <c r="VO19" s="723"/>
      <c r="VP19" s="723"/>
      <c r="VQ19" s="723"/>
      <c r="VR19" s="723"/>
      <c r="VS19" s="723"/>
      <c r="VT19" s="723"/>
      <c r="VU19" s="723"/>
      <c r="VV19" s="723"/>
      <c r="VW19" s="723"/>
      <c r="VX19" s="723"/>
      <c r="VY19" s="723"/>
      <c r="VZ19" s="723"/>
      <c r="WA19" s="723"/>
      <c r="WB19" s="723"/>
      <c r="WC19" s="723"/>
      <c r="WD19" s="723"/>
      <c r="WE19" s="723"/>
      <c r="WF19" s="723"/>
      <c r="WG19" s="723"/>
      <c r="WH19" s="723"/>
      <c r="WI19" s="723"/>
      <c r="WJ19" s="723"/>
      <c r="WK19" s="723"/>
      <c r="WL19" s="723"/>
      <c r="WM19" s="723"/>
      <c r="WN19" s="723"/>
      <c r="WO19" s="723"/>
      <c r="WP19" s="723"/>
      <c r="WQ19" s="723"/>
      <c r="WR19" s="723"/>
      <c r="WS19" s="723"/>
      <c r="WT19" s="723"/>
      <c r="WU19" s="723"/>
      <c r="WV19" s="723"/>
      <c r="WW19" s="723"/>
      <c r="WX19" s="723"/>
      <c r="WY19" s="723"/>
      <c r="WZ19" s="723"/>
      <c r="XA19" s="723"/>
      <c r="XB19" s="723"/>
      <c r="XC19" s="723"/>
      <c r="XD19" s="723"/>
      <c r="XE19" s="723"/>
      <c r="XF19" s="723"/>
      <c r="XG19" s="723"/>
      <c r="XH19" s="723"/>
      <c r="XI19" s="723"/>
      <c r="XJ19" s="723"/>
      <c r="XK19" s="723"/>
      <c r="XL19" s="723"/>
      <c r="XM19" s="723"/>
      <c r="XN19" s="723"/>
      <c r="XO19" s="723"/>
      <c r="XP19" s="723"/>
      <c r="XQ19" s="723"/>
      <c r="XR19" s="723"/>
      <c r="XS19" s="723"/>
      <c r="XT19" s="723"/>
      <c r="XU19" s="723"/>
      <c r="XV19" s="723"/>
      <c r="XW19" s="723"/>
      <c r="XX19" s="723"/>
      <c r="XY19" s="723"/>
      <c r="XZ19" s="723"/>
      <c r="YA19" s="723"/>
      <c r="YB19" s="723"/>
      <c r="YC19" s="723"/>
      <c r="YD19" s="723"/>
      <c r="YE19" s="723"/>
      <c r="YF19" s="723"/>
      <c r="YG19" s="723"/>
      <c r="YH19" s="723"/>
      <c r="YI19" s="723"/>
      <c r="YJ19" s="723"/>
      <c r="YK19" s="723"/>
      <c r="YL19" s="723"/>
      <c r="YM19" s="723"/>
      <c r="YN19" s="723"/>
      <c r="YO19" s="723"/>
      <c r="YP19" s="723"/>
      <c r="YQ19" s="723"/>
      <c r="YR19" s="723"/>
      <c r="YS19" s="723"/>
      <c r="YT19" s="723"/>
      <c r="YU19" s="723"/>
      <c r="YV19" s="723"/>
      <c r="YW19" s="723"/>
      <c r="YX19" s="723"/>
      <c r="YY19" s="723"/>
      <c r="YZ19" s="723"/>
      <c r="ZA19" s="723"/>
      <c r="ZB19" s="723"/>
      <c r="ZC19" s="723"/>
      <c r="ZD19" s="723"/>
      <c r="ZE19" s="723"/>
      <c r="ZF19" s="723"/>
      <c r="ZG19" s="723"/>
      <c r="ZH19" s="723"/>
      <c r="ZI19" s="723"/>
      <c r="ZJ19" s="723"/>
      <c r="ZK19" s="723"/>
      <c r="ZL19" s="723"/>
      <c r="ZM19" s="723"/>
      <c r="ZN19" s="723"/>
      <c r="ZO19" s="723"/>
      <c r="ZP19" s="723"/>
      <c r="ZQ19" s="723"/>
      <c r="ZR19" s="723"/>
      <c r="ZS19" s="723"/>
      <c r="ZT19" s="723"/>
      <c r="ZU19" s="723"/>
      <c r="ZV19" s="723"/>
      <c r="ZW19" s="723"/>
      <c r="ZX19" s="723"/>
      <c r="ZY19" s="723"/>
      <c r="ZZ19" s="723"/>
      <c r="AAA19" s="723"/>
      <c r="AAB19" s="723"/>
      <c r="AAC19" s="723"/>
      <c r="AAD19" s="723"/>
      <c r="AAE19" s="723"/>
      <c r="AAF19" s="723"/>
      <c r="AAG19" s="723"/>
      <c r="AAH19" s="723"/>
      <c r="AAI19" s="723"/>
      <c r="AAJ19" s="723"/>
      <c r="AAK19" s="723"/>
      <c r="AAL19" s="723"/>
      <c r="AAM19" s="723"/>
      <c r="AAN19" s="723"/>
      <c r="AAO19" s="723"/>
      <c r="AAP19" s="723"/>
      <c r="AAQ19" s="723"/>
      <c r="AAR19" s="723"/>
      <c r="AAS19" s="723"/>
      <c r="AAT19" s="723"/>
      <c r="AAU19" s="723"/>
      <c r="AAV19" s="723"/>
      <c r="AAW19" s="723"/>
      <c r="AAX19" s="723"/>
      <c r="AAY19" s="723"/>
      <c r="AAZ19" s="723"/>
      <c r="ABA19" s="723"/>
      <c r="ABB19" s="723"/>
      <c r="ABC19" s="723"/>
      <c r="ABD19" s="723"/>
      <c r="ABE19" s="723"/>
      <c r="ABF19" s="723"/>
      <c r="ABG19" s="723"/>
      <c r="ABH19" s="723"/>
      <c r="ABI19" s="723"/>
      <c r="ABJ19" s="723"/>
      <c r="ABK19" s="723"/>
      <c r="ABL19" s="723"/>
      <c r="ABM19" s="723"/>
      <c r="ABN19" s="723"/>
      <c r="ABO19" s="723"/>
      <c r="ABP19" s="723"/>
      <c r="ABQ19" s="723"/>
      <c r="ABR19" s="723"/>
      <c r="ABS19" s="723"/>
      <c r="ABT19" s="723"/>
      <c r="ABU19" s="723"/>
      <c r="ABV19" s="723"/>
      <c r="ABW19" s="723"/>
      <c r="ABX19" s="723"/>
      <c r="ABY19" s="723"/>
      <c r="ABZ19" s="723"/>
      <c r="ACA19" s="723"/>
      <c r="ACB19" s="723"/>
      <c r="ACC19" s="723"/>
      <c r="ACD19" s="723"/>
      <c r="ACE19" s="723"/>
      <c r="ACF19" s="723"/>
      <c r="ACG19" s="723"/>
      <c r="ACH19" s="723"/>
      <c r="ACI19" s="723"/>
      <c r="ACJ19" s="723"/>
      <c r="ACK19" s="723"/>
      <c r="ACL19" s="723"/>
      <c r="ACM19" s="723"/>
      <c r="ACN19" s="723"/>
      <c r="ACO19" s="723"/>
      <c r="ACP19" s="723"/>
      <c r="ACQ19" s="723"/>
      <c r="ACR19" s="723"/>
      <c r="ACS19" s="723"/>
      <c r="ACT19" s="723"/>
      <c r="ACU19" s="723"/>
      <c r="ACV19" s="723"/>
      <c r="ACW19" s="723"/>
      <c r="ACX19" s="723"/>
      <c r="ACY19" s="723"/>
      <c r="ACZ19" s="723"/>
      <c r="ADA19" s="723"/>
      <c r="ADB19" s="723"/>
      <c r="ADC19" s="723"/>
      <c r="ADD19" s="723"/>
      <c r="ADE19" s="723"/>
      <c r="ADF19" s="723"/>
      <c r="ADG19" s="723"/>
      <c r="ADH19" s="723"/>
      <c r="ADI19" s="723"/>
      <c r="ADJ19" s="723"/>
      <c r="ADK19" s="723"/>
      <c r="ADL19" s="723"/>
      <c r="ADM19" s="723"/>
      <c r="ADN19" s="723"/>
      <c r="ADO19" s="723"/>
      <c r="ADP19" s="723"/>
      <c r="ADQ19" s="723"/>
      <c r="ADR19" s="723"/>
      <c r="ADS19" s="723"/>
      <c r="ADT19" s="723"/>
      <c r="ADU19" s="723"/>
      <c r="ADV19" s="723"/>
      <c r="ADW19" s="723"/>
      <c r="ADX19" s="723"/>
      <c r="ADY19" s="723"/>
      <c r="ADZ19" s="723"/>
      <c r="AEA19" s="723"/>
      <c r="AEB19" s="723"/>
      <c r="AEC19" s="723"/>
      <c r="AED19" s="723"/>
      <c r="AEE19" s="723"/>
      <c r="AEF19" s="723"/>
      <c r="AEG19" s="723"/>
      <c r="AEH19" s="723"/>
      <c r="AEI19" s="723"/>
      <c r="AEJ19" s="723"/>
      <c r="AEK19" s="723"/>
      <c r="AEL19" s="723"/>
      <c r="AEM19" s="723"/>
      <c r="AEN19" s="723"/>
      <c r="AEO19" s="723"/>
      <c r="AEP19" s="723"/>
      <c r="AEQ19" s="723"/>
      <c r="AER19" s="723"/>
      <c r="AES19" s="723"/>
      <c r="AET19" s="723"/>
      <c r="AEU19" s="723"/>
      <c r="AEV19" s="723"/>
      <c r="AEW19" s="723"/>
      <c r="AEX19" s="723"/>
      <c r="AEY19" s="723"/>
      <c r="AEZ19" s="723"/>
      <c r="AFA19" s="723"/>
      <c r="AFB19" s="723"/>
      <c r="AFC19" s="723"/>
      <c r="AFD19" s="723"/>
      <c r="AFE19" s="723"/>
      <c r="AFF19" s="723"/>
      <c r="AFG19" s="723"/>
      <c r="AFH19" s="723"/>
      <c r="AFI19" s="723"/>
      <c r="AFJ19" s="723"/>
      <c r="AFK19" s="723"/>
      <c r="AFL19" s="723"/>
      <c r="AFM19" s="723"/>
      <c r="AFN19" s="723"/>
      <c r="AFO19" s="723"/>
      <c r="AFP19" s="723"/>
      <c r="AFQ19" s="723"/>
      <c r="AFR19" s="723"/>
      <c r="AFS19" s="723"/>
      <c r="AFT19" s="723"/>
      <c r="AFU19" s="723"/>
      <c r="AFV19" s="723"/>
      <c r="AFW19" s="723"/>
      <c r="AFX19" s="723"/>
      <c r="AFY19" s="723"/>
      <c r="AFZ19" s="723"/>
      <c r="AGA19" s="723"/>
      <c r="AGB19" s="723"/>
      <c r="AGC19" s="723"/>
      <c r="AGD19" s="723"/>
      <c r="AGE19" s="723"/>
      <c r="AGF19" s="723"/>
      <c r="AGG19" s="723"/>
      <c r="AGH19" s="723"/>
      <c r="AGI19" s="723"/>
      <c r="AGJ19" s="723"/>
      <c r="AGK19" s="723"/>
      <c r="AGL19" s="723"/>
      <c r="AGM19" s="723"/>
      <c r="AGN19" s="723"/>
      <c r="AGO19" s="723"/>
      <c r="AGP19" s="723"/>
      <c r="AGQ19" s="723"/>
      <c r="AGR19" s="723"/>
      <c r="AGS19" s="723"/>
      <c r="AGT19" s="723"/>
      <c r="AGU19" s="723"/>
      <c r="AGV19" s="723"/>
      <c r="AGW19" s="723"/>
      <c r="AGX19" s="723"/>
      <c r="AGY19" s="723"/>
      <c r="AGZ19" s="723"/>
      <c r="AHA19" s="723"/>
      <c r="AHB19" s="723"/>
      <c r="AHC19" s="723"/>
      <c r="AHD19" s="723"/>
      <c r="AHE19" s="723"/>
      <c r="AHF19" s="723"/>
      <c r="AHG19" s="723"/>
      <c r="AHH19" s="723"/>
      <c r="AHI19" s="723"/>
      <c r="AHJ19" s="723"/>
      <c r="AHK19" s="723"/>
      <c r="AHL19" s="723"/>
      <c r="AHM19" s="723"/>
      <c r="AHN19" s="723"/>
      <c r="AHO19" s="723"/>
      <c r="AHP19" s="723"/>
      <c r="AHQ19" s="723"/>
      <c r="AHR19" s="723"/>
      <c r="AHS19" s="723"/>
      <c r="AHT19" s="723"/>
      <c r="AHU19" s="723"/>
      <c r="AHV19" s="723"/>
      <c r="AHW19" s="723"/>
      <c r="AHX19" s="723"/>
      <c r="AHY19" s="723"/>
      <c r="AHZ19" s="723"/>
      <c r="AIA19" s="723"/>
      <c r="AIB19" s="723"/>
      <c r="AIC19" s="723"/>
      <c r="AID19" s="723"/>
      <c r="AIE19" s="723"/>
      <c r="AIF19" s="723"/>
      <c r="AIG19" s="723"/>
      <c r="AIH19" s="723"/>
      <c r="AII19" s="723"/>
      <c r="AIJ19" s="723"/>
      <c r="AIK19" s="723"/>
      <c r="AIL19" s="723"/>
      <c r="AIM19" s="723"/>
      <c r="AIN19" s="723"/>
      <c r="AIO19" s="723"/>
      <c r="AIP19" s="723"/>
      <c r="AIQ19" s="723"/>
      <c r="AIR19" s="723"/>
      <c r="AIS19" s="723"/>
      <c r="AIT19" s="723"/>
      <c r="AIU19" s="723"/>
      <c r="AIV19" s="723"/>
      <c r="AIW19" s="723"/>
      <c r="AIX19" s="723"/>
      <c r="AIY19" s="723"/>
      <c r="AIZ19" s="723"/>
      <c r="AJA19" s="723"/>
      <c r="AJB19" s="723"/>
      <c r="AJC19" s="723"/>
      <c r="AJD19" s="723"/>
      <c r="AJE19" s="723"/>
      <c r="AJF19" s="723"/>
      <c r="AJG19" s="723"/>
      <c r="AJH19" s="723"/>
      <c r="AJI19" s="723"/>
      <c r="AJJ19" s="723"/>
      <c r="AJK19" s="723"/>
      <c r="AJL19" s="723"/>
      <c r="AJM19" s="723"/>
      <c r="AJN19" s="723"/>
      <c r="AJO19" s="723"/>
      <c r="AJP19" s="723"/>
      <c r="AJQ19" s="723"/>
      <c r="AJR19" s="723"/>
      <c r="AJS19" s="723"/>
      <c r="AJT19" s="723"/>
      <c r="AJU19" s="723"/>
      <c r="AJV19" s="723"/>
      <c r="AJW19" s="723"/>
      <c r="AJX19" s="723"/>
      <c r="AJY19" s="723"/>
      <c r="AJZ19" s="723"/>
      <c r="AKA19" s="723"/>
      <c r="AKB19" s="723"/>
      <c r="AKC19" s="723"/>
      <c r="AKD19" s="723"/>
      <c r="AKE19" s="723"/>
      <c r="AKF19" s="723"/>
      <c r="AKG19" s="723"/>
      <c r="AKH19" s="723"/>
      <c r="AKI19" s="723"/>
      <c r="AKJ19" s="723"/>
      <c r="AKK19" s="723"/>
      <c r="AKL19" s="723"/>
      <c r="AKM19" s="723"/>
      <c r="AKN19" s="723"/>
      <c r="AKO19" s="723"/>
      <c r="AKP19" s="723"/>
      <c r="AKQ19" s="723"/>
      <c r="AKR19" s="723"/>
      <c r="AKS19" s="723"/>
      <c r="AKT19" s="723"/>
      <c r="AKU19" s="723"/>
      <c r="AKV19" s="723"/>
      <c r="AKW19" s="723"/>
      <c r="AKX19" s="723"/>
      <c r="AKY19" s="723"/>
      <c r="AKZ19" s="723"/>
      <c r="ALA19" s="723"/>
      <c r="ALB19" s="723"/>
      <c r="ALC19" s="723"/>
      <c r="ALD19" s="723"/>
      <c r="ALE19" s="723"/>
      <c r="ALF19" s="723"/>
      <c r="ALG19" s="723"/>
      <c r="ALH19" s="723"/>
      <c r="ALI19" s="723"/>
      <c r="ALJ19" s="723"/>
      <c r="ALK19" s="723"/>
      <c r="ALL19" s="723"/>
      <c r="ALM19" s="723"/>
      <c r="ALN19" s="723"/>
      <c r="ALO19" s="723"/>
      <c r="ALP19" s="723"/>
      <c r="ALQ19" s="723"/>
      <c r="ALR19" s="723"/>
      <c r="ALS19" s="723"/>
      <c r="ALT19" s="723"/>
      <c r="ALU19" s="723"/>
      <c r="ALV19" s="723"/>
      <c r="ALW19" s="723"/>
      <c r="ALX19" s="723"/>
      <c r="ALY19" s="723"/>
      <c r="ALZ19" s="723"/>
      <c r="AMA19" s="723"/>
      <c r="AMB19" s="723"/>
      <c r="AMC19" s="723"/>
      <c r="AMD19" s="723"/>
      <c r="AME19" s="723"/>
      <c r="AMF19" s="723"/>
      <c r="AMG19" s="723"/>
      <c r="AMH19" s="723"/>
      <c r="AMI19" s="723"/>
      <c r="AMJ19" s="723"/>
      <c r="AMK19" s="723"/>
      <c r="AML19" s="723"/>
      <c r="AMM19" s="723"/>
      <c r="AMN19" s="723"/>
      <c r="AMO19" s="723"/>
      <c r="AMP19" s="723"/>
      <c r="AMQ19" s="723"/>
      <c r="AMR19" s="723"/>
      <c r="AMS19" s="723"/>
      <c r="AMT19" s="723"/>
      <c r="AMU19" s="723"/>
      <c r="AMV19" s="723"/>
      <c r="AMW19" s="723"/>
      <c r="AMX19" s="723"/>
      <c r="AMY19" s="723"/>
      <c r="AMZ19" s="723"/>
      <c r="ANA19" s="723"/>
      <c r="ANB19" s="723"/>
      <c r="ANC19" s="723"/>
      <c r="AND19" s="723"/>
      <c r="ANE19" s="723"/>
      <c r="ANF19" s="723"/>
      <c r="ANG19" s="723"/>
      <c r="ANH19" s="723"/>
      <c r="ANI19" s="723"/>
      <c r="ANJ19" s="723"/>
      <c r="ANK19" s="723"/>
      <c r="ANL19" s="723"/>
      <c r="ANM19" s="723"/>
      <c r="ANN19" s="723"/>
      <c r="ANO19" s="723"/>
      <c r="ANP19" s="723"/>
      <c r="ANQ19" s="723"/>
      <c r="ANR19" s="723"/>
      <c r="ANS19" s="723"/>
      <c r="ANT19" s="723"/>
      <c r="ANU19" s="723"/>
      <c r="ANV19" s="723"/>
      <c r="ANW19" s="723"/>
      <c r="ANX19" s="723"/>
      <c r="ANY19" s="723"/>
      <c r="ANZ19" s="723"/>
      <c r="AOA19" s="723"/>
      <c r="AOB19" s="723"/>
      <c r="AOC19" s="723"/>
      <c r="AOD19" s="723"/>
      <c r="AOE19" s="723"/>
      <c r="AOF19" s="723"/>
      <c r="AOG19" s="723"/>
      <c r="AOH19" s="723"/>
      <c r="AOI19" s="723"/>
      <c r="AOJ19" s="723"/>
      <c r="AOK19" s="723"/>
      <c r="AOL19" s="723"/>
      <c r="AOM19" s="723"/>
      <c r="AON19" s="723"/>
      <c r="AOO19" s="723"/>
      <c r="AOP19" s="723"/>
      <c r="AOQ19" s="723"/>
      <c r="AOR19" s="723"/>
      <c r="AOS19" s="723"/>
      <c r="AOT19" s="723"/>
      <c r="AOU19" s="723"/>
      <c r="AOV19" s="723"/>
      <c r="AOW19" s="723"/>
      <c r="AOX19" s="723"/>
      <c r="AOY19" s="723"/>
      <c r="AOZ19" s="723"/>
      <c r="APA19" s="723"/>
      <c r="APB19" s="723"/>
      <c r="APC19" s="723"/>
      <c r="APD19" s="723"/>
      <c r="APE19" s="723"/>
      <c r="APF19" s="723"/>
      <c r="APG19" s="723"/>
      <c r="APH19" s="723"/>
      <c r="API19" s="723"/>
      <c r="APJ19" s="723"/>
      <c r="APK19" s="723"/>
      <c r="APL19" s="723"/>
      <c r="APM19" s="723"/>
      <c r="APN19" s="723"/>
      <c r="APO19" s="723"/>
      <c r="APP19" s="723"/>
      <c r="APQ19" s="723"/>
      <c r="APR19" s="723"/>
      <c r="APS19" s="723"/>
      <c r="APT19" s="723"/>
      <c r="APU19" s="723"/>
      <c r="APV19" s="723"/>
      <c r="APW19" s="723"/>
      <c r="APX19" s="723"/>
      <c r="APY19" s="723"/>
      <c r="APZ19" s="723"/>
      <c r="AQA19" s="723"/>
      <c r="AQB19" s="723"/>
      <c r="AQC19" s="723"/>
      <c r="AQD19" s="723"/>
      <c r="AQE19" s="723"/>
      <c r="AQF19" s="723"/>
      <c r="AQG19" s="723"/>
      <c r="AQH19" s="723"/>
      <c r="AQI19" s="723"/>
      <c r="AQJ19" s="723"/>
      <c r="AQK19" s="723"/>
      <c r="AQL19" s="723"/>
      <c r="AQM19" s="723"/>
      <c r="AQN19" s="723"/>
      <c r="AQO19" s="723"/>
      <c r="AQP19" s="723"/>
      <c r="AQQ19" s="723"/>
      <c r="AQR19" s="723"/>
      <c r="AQS19" s="723"/>
      <c r="AQT19" s="723"/>
      <c r="AQU19" s="723"/>
      <c r="AQV19" s="723"/>
      <c r="AQW19" s="723"/>
      <c r="AQX19" s="723"/>
      <c r="AQY19" s="723"/>
      <c r="AQZ19" s="723"/>
      <c r="ARA19" s="723"/>
      <c r="ARB19" s="723"/>
      <c r="ARC19" s="723"/>
      <c r="ARD19" s="723"/>
      <c r="ARE19" s="723"/>
      <c r="ARF19" s="723"/>
      <c r="ARG19" s="723"/>
      <c r="ARH19" s="723"/>
      <c r="ARI19" s="723"/>
      <c r="ARJ19" s="723"/>
      <c r="ARK19" s="723"/>
      <c r="ARL19" s="723"/>
      <c r="ARM19" s="723"/>
      <c r="ARN19" s="723"/>
      <c r="ARO19" s="723"/>
      <c r="ARP19" s="723"/>
      <c r="ARQ19" s="723"/>
      <c r="ARR19" s="723"/>
      <c r="ARS19" s="723"/>
      <c r="ART19" s="723"/>
      <c r="ARU19" s="723"/>
      <c r="ARV19" s="723"/>
      <c r="ARW19" s="723"/>
      <c r="ARX19" s="723"/>
      <c r="ARY19" s="723"/>
      <c r="ARZ19" s="723"/>
      <c r="ASA19" s="723"/>
      <c r="ASB19" s="723"/>
      <c r="ASC19" s="723"/>
      <c r="ASD19" s="723"/>
      <c r="ASE19" s="723"/>
      <c r="ASF19" s="723"/>
      <c r="ASG19" s="723"/>
      <c r="ASH19" s="723"/>
      <c r="ASI19" s="723"/>
      <c r="ASJ19" s="723"/>
      <c r="ASK19" s="723"/>
      <c r="ASL19" s="723"/>
      <c r="ASM19" s="723"/>
      <c r="ASN19" s="723"/>
      <c r="ASO19" s="723"/>
      <c r="ASP19" s="723"/>
      <c r="ASQ19" s="723"/>
      <c r="ASR19" s="723"/>
      <c r="ASS19" s="723"/>
      <c r="AST19" s="723"/>
      <c r="ASU19" s="723"/>
      <c r="ASV19" s="723"/>
      <c r="ASW19" s="723"/>
      <c r="ASX19" s="723"/>
      <c r="ASY19" s="723"/>
      <c r="ASZ19" s="723"/>
      <c r="ATA19" s="723"/>
      <c r="ATB19" s="723"/>
      <c r="ATC19" s="723"/>
      <c r="ATD19" s="723"/>
      <c r="ATE19" s="723"/>
      <c r="ATF19" s="723"/>
      <c r="ATG19" s="723"/>
      <c r="ATH19" s="723"/>
      <c r="ATI19" s="723"/>
      <c r="ATJ19" s="723"/>
      <c r="ATK19" s="723"/>
      <c r="ATL19" s="723"/>
      <c r="ATM19" s="723"/>
      <c r="ATN19" s="723"/>
      <c r="ATO19" s="723"/>
      <c r="ATP19" s="723"/>
      <c r="ATQ19" s="723"/>
      <c r="ATR19" s="723"/>
      <c r="ATS19" s="723"/>
      <c r="ATT19" s="723"/>
      <c r="ATU19" s="723"/>
      <c r="ATV19" s="723"/>
      <c r="ATW19" s="723"/>
      <c r="ATX19" s="723"/>
      <c r="ATY19" s="723"/>
      <c r="ATZ19" s="723"/>
      <c r="AUA19" s="723"/>
      <c r="AUB19" s="723"/>
      <c r="AUC19" s="723"/>
      <c r="AUD19" s="723"/>
      <c r="AUE19" s="723"/>
      <c r="AUF19" s="723"/>
      <c r="AUG19" s="723"/>
      <c r="AUH19" s="723"/>
      <c r="AUI19" s="723"/>
      <c r="AUJ19" s="723"/>
      <c r="AUK19" s="723"/>
      <c r="AUL19" s="723"/>
      <c r="AUM19" s="723"/>
      <c r="AUN19" s="723"/>
      <c r="AUO19" s="723"/>
      <c r="AUP19" s="723"/>
      <c r="AUQ19" s="723"/>
      <c r="AUR19" s="723"/>
      <c r="AUS19" s="723"/>
      <c r="AUT19" s="723"/>
      <c r="AUU19" s="723"/>
      <c r="AUV19" s="723"/>
      <c r="AUW19" s="723"/>
      <c r="AUX19" s="723"/>
      <c r="AUY19" s="723"/>
      <c r="AUZ19" s="723"/>
      <c r="AVA19" s="723"/>
      <c r="AVB19" s="723"/>
      <c r="AVC19" s="723"/>
      <c r="AVD19" s="723"/>
      <c r="AVE19" s="723"/>
      <c r="AVF19" s="723"/>
      <c r="AVG19" s="723"/>
      <c r="AVH19" s="723"/>
      <c r="AVI19" s="723"/>
      <c r="AVJ19" s="723"/>
      <c r="AVK19" s="723"/>
      <c r="AVL19" s="723"/>
      <c r="AVM19" s="723"/>
      <c r="AVN19" s="723"/>
      <c r="AVO19" s="723"/>
      <c r="AVP19" s="723"/>
      <c r="AVQ19" s="723"/>
      <c r="AVR19" s="723"/>
      <c r="AVS19" s="723"/>
      <c r="AVT19" s="723"/>
      <c r="AVU19" s="723"/>
      <c r="AVV19" s="723"/>
      <c r="AVW19" s="723"/>
      <c r="AVX19" s="723"/>
      <c r="AVY19" s="723"/>
      <c r="AVZ19" s="723"/>
      <c r="AWA19" s="723"/>
      <c r="AWB19" s="723"/>
      <c r="AWC19" s="723"/>
      <c r="AWD19" s="723"/>
      <c r="AWE19" s="723"/>
      <c r="AWF19" s="723"/>
      <c r="AWG19" s="723"/>
      <c r="AWH19" s="723"/>
      <c r="AWI19" s="723"/>
      <c r="AWJ19" s="723"/>
      <c r="AWK19" s="723"/>
      <c r="AWL19" s="723"/>
      <c r="AWM19" s="723"/>
      <c r="AWN19" s="723"/>
      <c r="AWO19" s="723"/>
      <c r="AWP19" s="723"/>
      <c r="AWQ19" s="723"/>
      <c r="AWR19" s="723"/>
      <c r="AWS19" s="723"/>
      <c r="AWT19" s="723"/>
      <c r="AWU19" s="723"/>
      <c r="AWV19" s="723"/>
      <c r="AWW19" s="723"/>
      <c r="AWX19" s="723"/>
      <c r="AWY19" s="723"/>
      <c r="AWZ19" s="723"/>
      <c r="AXA19" s="723"/>
      <c r="AXB19" s="723"/>
      <c r="AXC19" s="723"/>
      <c r="AXD19" s="723"/>
      <c r="AXE19" s="723"/>
      <c r="AXF19" s="723"/>
      <c r="AXG19" s="723"/>
      <c r="AXH19" s="723"/>
      <c r="AXI19" s="723"/>
      <c r="AXJ19" s="723"/>
      <c r="AXK19" s="723"/>
      <c r="AXL19" s="723"/>
      <c r="AXM19" s="723"/>
      <c r="AXN19" s="723"/>
      <c r="AXO19" s="723"/>
      <c r="AXP19" s="723"/>
      <c r="AXQ19" s="723"/>
      <c r="AXR19" s="723"/>
      <c r="AXS19" s="723"/>
      <c r="AXT19" s="723"/>
      <c r="AXU19" s="723"/>
      <c r="AXV19" s="723"/>
      <c r="AXW19" s="723"/>
      <c r="AXX19" s="723"/>
      <c r="AXY19" s="723"/>
      <c r="AXZ19" s="723"/>
      <c r="AYA19" s="723"/>
      <c r="AYB19" s="723"/>
      <c r="AYC19" s="723"/>
      <c r="AYD19" s="723"/>
      <c r="AYE19" s="723"/>
      <c r="AYF19" s="723"/>
      <c r="AYG19" s="723"/>
      <c r="AYH19" s="723"/>
      <c r="AYI19" s="723"/>
      <c r="AYJ19" s="723"/>
      <c r="AYK19" s="723"/>
      <c r="AYL19" s="723"/>
      <c r="AYM19" s="723"/>
      <c r="AYN19" s="723"/>
      <c r="AYO19" s="723"/>
      <c r="AYP19" s="723"/>
      <c r="AYQ19" s="723"/>
      <c r="AYR19" s="723"/>
      <c r="AYS19" s="723"/>
      <c r="AYT19" s="723"/>
      <c r="AYU19" s="723"/>
      <c r="AYV19" s="723"/>
      <c r="AYW19" s="723"/>
      <c r="AYX19" s="723"/>
      <c r="AYY19" s="723"/>
      <c r="AYZ19" s="723"/>
      <c r="AZA19" s="723"/>
      <c r="AZB19" s="723"/>
      <c r="AZC19" s="723"/>
      <c r="AZD19" s="723"/>
      <c r="AZE19" s="723"/>
      <c r="AZF19" s="723"/>
      <c r="AZG19" s="723"/>
      <c r="AZH19" s="723"/>
      <c r="AZI19" s="723"/>
      <c r="AZJ19" s="723"/>
      <c r="AZK19" s="723"/>
      <c r="AZL19" s="723"/>
      <c r="AZM19" s="723"/>
      <c r="AZN19" s="723"/>
      <c r="AZO19" s="723"/>
      <c r="AZP19" s="723"/>
      <c r="AZQ19" s="723"/>
      <c r="AZR19" s="723"/>
      <c r="AZS19" s="723"/>
      <c r="AZT19" s="723"/>
      <c r="AZU19" s="723"/>
      <c r="AZV19" s="723"/>
      <c r="AZW19" s="723"/>
      <c r="AZX19" s="723"/>
      <c r="AZY19" s="723"/>
      <c r="AZZ19" s="723"/>
      <c r="BAA19" s="723"/>
      <c r="BAB19" s="723"/>
      <c r="BAC19" s="723"/>
      <c r="BAD19" s="723"/>
      <c r="BAE19" s="723"/>
      <c r="BAF19" s="723"/>
      <c r="BAG19" s="723"/>
      <c r="BAH19" s="723"/>
      <c r="BAI19" s="723"/>
      <c r="BAJ19" s="723"/>
      <c r="BAK19" s="723"/>
      <c r="BAL19" s="723"/>
      <c r="BAM19" s="723"/>
      <c r="BAN19" s="723"/>
      <c r="BAO19" s="723"/>
      <c r="BAP19" s="723"/>
      <c r="BAQ19" s="723"/>
      <c r="BAR19" s="723"/>
      <c r="BAS19" s="723"/>
      <c r="BAT19" s="723"/>
      <c r="BAU19" s="723"/>
      <c r="BAV19" s="723"/>
      <c r="BAW19" s="723"/>
      <c r="BAX19" s="723"/>
      <c r="BAY19" s="723"/>
      <c r="BAZ19" s="723"/>
      <c r="BBA19" s="723"/>
      <c r="BBB19" s="723"/>
      <c r="BBC19" s="723"/>
      <c r="BBD19" s="723"/>
      <c r="BBE19" s="723"/>
      <c r="BBF19" s="723"/>
      <c r="BBG19" s="723"/>
      <c r="BBH19" s="723"/>
      <c r="BBI19" s="723"/>
      <c r="BBJ19" s="723"/>
      <c r="BBK19" s="723"/>
      <c r="BBL19" s="723"/>
      <c r="BBM19" s="723"/>
      <c r="BBN19" s="723"/>
      <c r="BBO19" s="723"/>
      <c r="BBP19" s="723"/>
      <c r="BBQ19" s="723"/>
      <c r="BBR19" s="723"/>
      <c r="BBS19" s="723"/>
      <c r="BBT19" s="723"/>
      <c r="BBU19" s="723"/>
      <c r="BBV19" s="723"/>
      <c r="BBW19" s="723"/>
      <c r="BBX19" s="723"/>
      <c r="BBY19" s="723"/>
      <c r="BBZ19" s="723"/>
      <c r="BCA19" s="723"/>
      <c r="BCB19" s="723"/>
      <c r="BCC19" s="723"/>
      <c r="BCD19" s="723"/>
      <c r="BCE19" s="723"/>
      <c r="BCF19" s="723"/>
      <c r="BCG19" s="723"/>
      <c r="BCH19" s="723"/>
      <c r="BCI19" s="723"/>
      <c r="BCJ19" s="723"/>
      <c r="BCK19" s="723"/>
      <c r="BCL19" s="723"/>
      <c r="BCM19" s="723"/>
      <c r="BCN19" s="723"/>
      <c r="BCO19" s="723"/>
      <c r="BCP19" s="723"/>
      <c r="BCQ19" s="723"/>
      <c r="BCR19" s="723"/>
      <c r="BCS19" s="723"/>
      <c r="BCT19" s="723"/>
      <c r="BCU19" s="723"/>
      <c r="BCV19" s="723"/>
      <c r="BCW19" s="723"/>
      <c r="BCX19" s="723"/>
      <c r="BCY19" s="723"/>
      <c r="BCZ19" s="723"/>
      <c r="BDA19" s="723"/>
      <c r="BDB19" s="723"/>
      <c r="BDC19" s="723"/>
      <c r="BDD19" s="723"/>
      <c r="BDE19" s="723"/>
      <c r="BDF19" s="723"/>
      <c r="BDG19" s="723"/>
      <c r="BDH19" s="723"/>
      <c r="BDI19" s="723"/>
      <c r="BDJ19" s="723"/>
      <c r="BDK19" s="723"/>
      <c r="BDL19" s="723"/>
      <c r="BDM19" s="723"/>
      <c r="BDN19" s="723"/>
      <c r="BDO19" s="723"/>
      <c r="BDP19" s="723"/>
      <c r="BDQ19" s="723"/>
      <c r="BDR19" s="723"/>
      <c r="BDS19" s="723"/>
      <c r="BDT19" s="723"/>
      <c r="BDU19" s="723"/>
      <c r="BDV19" s="723"/>
      <c r="BDW19" s="723"/>
      <c r="BDX19" s="723"/>
      <c r="BDY19" s="723"/>
      <c r="BDZ19" s="723"/>
      <c r="BEA19" s="723"/>
      <c r="BEB19" s="723"/>
      <c r="BEC19" s="723"/>
      <c r="BED19" s="723"/>
      <c r="BEE19" s="723"/>
      <c r="BEF19" s="723"/>
      <c r="BEG19" s="723"/>
      <c r="BEH19" s="723"/>
      <c r="BEI19" s="723"/>
      <c r="BEJ19" s="723"/>
      <c r="BEK19" s="723"/>
      <c r="BEL19" s="723"/>
      <c r="BEM19" s="723"/>
      <c r="BEN19" s="723"/>
      <c r="BEO19" s="723"/>
      <c r="BEP19" s="723"/>
      <c r="BEQ19" s="723"/>
      <c r="BER19" s="723"/>
      <c r="BES19" s="723"/>
      <c r="BET19" s="723"/>
      <c r="BEU19" s="723"/>
      <c r="BEV19" s="723"/>
      <c r="BEW19" s="723"/>
      <c r="BEX19" s="723"/>
      <c r="BEY19" s="723"/>
      <c r="BEZ19" s="723"/>
      <c r="BFA19" s="723"/>
      <c r="BFB19" s="723"/>
      <c r="BFC19" s="723"/>
      <c r="BFD19" s="723"/>
      <c r="BFE19" s="723"/>
      <c r="BFF19" s="723"/>
      <c r="BFG19" s="723"/>
      <c r="BFH19" s="723"/>
      <c r="BFI19" s="723"/>
      <c r="BFJ19" s="723"/>
      <c r="BFK19" s="723"/>
      <c r="BFL19" s="723"/>
      <c r="BFM19" s="723"/>
      <c r="BFN19" s="723"/>
      <c r="BFO19" s="723"/>
      <c r="BFP19" s="723"/>
      <c r="BFQ19" s="723"/>
      <c r="BFR19" s="723"/>
      <c r="BFS19" s="723"/>
      <c r="BFT19" s="723"/>
      <c r="BFU19" s="723"/>
      <c r="BFV19" s="723"/>
      <c r="BFW19" s="723"/>
      <c r="BFX19" s="723"/>
      <c r="BFY19" s="723"/>
      <c r="BFZ19" s="723"/>
      <c r="BGA19" s="723"/>
      <c r="BGB19" s="723"/>
      <c r="BGC19" s="723"/>
      <c r="BGD19" s="723"/>
      <c r="BGE19" s="723"/>
      <c r="BGF19" s="723"/>
      <c r="BGG19" s="723"/>
      <c r="BGH19" s="723"/>
      <c r="BGI19" s="723"/>
      <c r="BGJ19" s="723"/>
      <c r="BGK19" s="723"/>
      <c r="BGL19" s="723"/>
      <c r="BGM19" s="723"/>
      <c r="BGN19" s="723"/>
      <c r="BGO19" s="723"/>
      <c r="BGP19" s="723"/>
      <c r="BGQ19" s="723"/>
      <c r="BGR19" s="723"/>
      <c r="BGS19" s="723"/>
      <c r="BGT19" s="723"/>
      <c r="BGU19" s="723"/>
      <c r="BGV19" s="723"/>
      <c r="BGW19" s="723"/>
      <c r="BGX19" s="723"/>
      <c r="BGY19" s="723"/>
      <c r="BGZ19" s="723"/>
      <c r="BHA19" s="723"/>
      <c r="BHB19" s="723"/>
      <c r="BHC19" s="723"/>
      <c r="BHD19" s="723"/>
      <c r="BHE19" s="723"/>
      <c r="BHF19" s="723"/>
      <c r="BHG19" s="723"/>
      <c r="BHH19" s="723"/>
      <c r="BHI19" s="723"/>
      <c r="BHJ19" s="723"/>
      <c r="BHK19" s="723"/>
      <c r="BHL19" s="723"/>
      <c r="BHM19" s="723"/>
      <c r="BHN19" s="723"/>
      <c r="BHO19" s="723"/>
      <c r="BHP19" s="723"/>
      <c r="BHQ19" s="723"/>
      <c r="BHR19" s="723"/>
      <c r="BHS19" s="723"/>
      <c r="BHT19" s="723"/>
      <c r="BHU19" s="723"/>
      <c r="BHV19" s="723"/>
      <c r="BHW19" s="723"/>
      <c r="BHX19" s="723"/>
      <c r="BHY19" s="723"/>
      <c r="BHZ19" s="723"/>
      <c r="BIA19" s="723"/>
      <c r="BIB19" s="723"/>
      <c r="BIC19" s="723"/>
      <c r="BID19" s="723"/>
      <c r="BIE19" s="723"/>
      <c r="BIF19" s="723"/>
      <c r="BIG19" s="723"/>
      <c r="BIH19" s="723"/>
      <c r="BII19" s="723"/>
      <c r="BIJ19" s="723"/>
      <c r="BIK19" s="723"/>
      <c r="BIL19" s="723"/>
      <c r="BIM19" s="723"/>
      <c r="BIN19" s="723"/>
      <c r="BIO19" s="723"/>
      <c r="BIP19" s="723"/>
      <c r="BIQ19" s="723"/>
      <c r="BIR19" s="723"/>
      <c r="BIS19" s="723"/>
      <c r="BIT19" s="723"/>
      <c r="BIU19" s="723"/>
      <c r="BIV19" s="723"/>
      <c r="BIW19" s="723"/>
      <c r="BIX19" s="723"/>
      <c r="BIY19" s="723"/>
      <c r="BIZ19" s="723"/>
      <c r="BJA19" s="723"/>
      <c r="BJB19" s="723"/>
      <c r="BJC19" s="723"/>
      <c r="BJD19" s="723"/>
      <c r="BJE19" s="723"/>
      <c r="BJF19" s="723"/>
      <c r="BJG19" s="723"/>
      <c r="BJH19" s="723"/>
      <c r="BJI19" s="723"/>
      <c r="BJJ19" s="723"/>
      <c r="BJK19" s="723"/>
      <c r="BJL19" s="723"/>
      <c r="BJM19" s="723"/>
      <c r="BJN19" s="723"/>
      <c r="BJO19" s="723"/>
      <c r="BJP19" s="723"/>
      <c r="BJQ19" s="723"/>
      <c r="BJR19" s="723"/>
      <c r="BJS19" s="723"/>
      <c r="BJT19" s="723"/>
      <c r="BJU19" s="723"/>
      <c r="BJV19" s="723"/>
      <c r="BJW19" s="723"/>
      <c r="BJX19" s="723"/>
      <c r="BJY19" s="723"/>
      <c r="BJZ19" s="723"/>
      <c r="BKA19" s="723"/>
      <c r="BKB19" s="723"/>
      <c r="BKC19" s="723"/>
      <c r="BKD19" s="723"/>
      <c r="BKE19" s="723"/>
      <c r="BKF19" s="723"/>
      <c r="BKG19" s="723"/>
      <c r="BKH19" s="723"/>
      <c r="BKI19" s="723"/>
      <c r="BKJ19" s="723"/>
      <c r="BKK19" s="723"/>
      <c r="BKL19" s="723"/>
      <c r="BKM19" s="723"/>
      <c r="BKN19" s="723"/>
      <c r="BKO19" s="723"/>
      <c r="BKP19" s="723"/>
      <c r="BKQ19" s="723"/>
      <c r="BKR19" s="723"/>
      <c r="BKS19" s="723"/>
      <c r="BKT19" s="723"/>
      <c r="BKU19" s="723"/>
      <c r="BKV19" s="723"/>
      <c r="BKW19" s="723"/>
      <c r="BKX19" s="723"/>
      <c r="BKY19" s="723"/>
      <c r="BKZ19" s="723"/>
      <c r="BLA19" s="723"/>
      <c r="BLB19" s="723"/>
      <c r="BLC19" s="723"/>
      <c r="BLD19" s="723"/>
      <c r="BLE19" s="723"/>
      <c r="BLF19" s="723"/>
      <c r="BLG19" s="723"/>
      <c r="BLH19" s="723"/>
      <c r="BLI19" s="723"/>
      <c r="BLJ19" s="723"/>
      <c r="BLK19" s="723"/>
      <c r="BLL19" s="723"/>
      <c r="BLM19" s="723"/>
      <c r="BLN19" s="723"/>
      <c r="BLO19" s="723"/>
      <c r="BLP19" s="723"/>
      <c r="BLQ19" s="723"/>
      <c r="BLR19" s="723"/>
      <c r="BLS19" s="723"/>
      <c r="BLT19" s="723"/>
      <c r="BLU19" s="723"/>
      <c r="BLV19" s="723"/>
      <c r="BLW19" s="723"/>
      <c r="BLX19" s="723"/>
      <c r="BLY19" s="723"/>
      <c r="BLZ19" s="723"/>
      <c r="BMA19" s="723"/>
      <c r="BMB19" s="723"/>
      <c r="BMC19" s="723"/>
      <c r="BMD19" s="723"/>
      <c r="BME19" s="723"/>
      <c r="BMF19" s="723"/>
      <c r="BMG19" s="723"/>
      <c r="BMH19" s="723"/>
      <c r="BMI19" s="723"/>
      <c r="BMJ19" s="723"/>
      <c r="BMK19" s="723"/>
      <c r="BML19" s="723"/>
      <c r="BMM19" s="723"/>
      <c r="BMN19" s="723"/>
      <c r="BMO19" s="723"/>
      <c r="BMP19" s="723"/>
      <c r="BMQ19" s="723"/>
      <c r="BMR19" s="723"/>
      <c r="BMS19" s="723"/>
      <c r="BMT19" s="723"/>
      <c r="BMU19" s="723"/>
      <c r="BMV19" s="723"/>
      <c r="BMW19" s="723"/>
      <c r="BMX19" s="723"/>
      <c r="BMY19" s="723"/>
      <c r="BMZ19" s="723"/>
      <c r="BNA19" s="723"/>
      <c r="BNB19" s="723"/>
      <c r="BNC19" s="723"/>
      <c r="BND19" s="723"/>
      <c r="BNE19" s="723"/>
      <c r="BNF19" s="723"/>
      <c r="BNG19" s="723"/>
      <c r="BNH19" s="723"/>
      <c r="BNI19" s="723"/>
      <c r="BNJ19" s="723"/>
      <c r="BNK19" s="723"/>
      <c r="BNL19" s="723"/>
      <c r="BNM19" s="723"/>
      <c r="BNN19" s="723"/>
      <c r="BNO19" s="723"/>
      <c r="BNP19" s="723"/>
      <c r="BNQ19" s="723"/>
      <c r="BNR19" s="723"/>
      <c r="BNS19" s="723"/>
      <c r="BNT19" s="723"/>
      <c r="BNU19" s="723"/>
      <c r="BNV19" s="723"/>
      <c r="BNW19" s="723"/>
      <c r="BNX19" s="723"/>
      <c r="BNY19" s="723"/>
      <c r="BNZ19" s="723"/>
      <c r="BOA19" s="723"/>
      <c r="BOB19" s="723"/>
      <c r="BOC19" s="723"/>
      <c r="BOD19" s="723"/>
      <c r="BOE19" s="723"/>
      <c r="BOF19" s="723"/>
      <c r="BOG19" s="723"/>
      <c r="BOH19" s="723"/>
      <c r="BOI19" s="723"/>
      <c r="BOJ19" s="723"/>
      <c r="BOK19" s="723"/>
      <c r="BOL19" s="723"/>
      <c r="BOM19" s="723"/>
      <c r="BON19" s="723"/>
      <c r="BOO19" s="723"/>
      <c r="BOP19" s="723"/>
      <c r="BOQ19" s="723"/>
      <c r="BOR19" s="723"/>
      <c r="BOS19" s="723"/>
      <c r="BOT19" s="723"/>
      <c r="BOU19" s="723"/>
      <c r="BOV19" s="723"/>
      <c r="BOW19" s="723"/>
      <c r="BOX19" s="723"/>
      <c r="BOY19" s="723"/>
      <c r="BOZ19" s="723"/>
      <c r="BPA19" s="723"/>
      <c r="BPB19" s="723"/>
      <c r="BPC19" s="723"/>
      <c r="BPD19" s="723"/>
      <c r="BPE19" s="723"/>
      <c r="BPF19" s="723"/>
      <c r="BPG19" s="723"/>
      <c r="BPH19" s="723"/>
      <c r="BPI19" s="723"/>
      <c r="BPJ19" s="723"/>
      <c r="BPK19" s="723"/>
      <c r="BPL19" s="723"/>
      <c r="BPM19" s="723"/>
      <c r="BPN19" s="723"/>
      <c r="BPO19" s="723"/>
      <c r="BPP19" s="723"/>
      <c r="BPQ19" s="723"/>
      <c r="BPR19" s="723"/>
      <c r="BPS19" s="723"/>
      <c r="BPT19" s="723"/>
      <c r="BPU19" s="723"/>
      <c r="BPV19" s="723"/>
      <c r="BPW19" s="723"/>
      <c r="BPX19" s="723"/>
      <c r="BPY19" s="723"/>
      <c r="BPZ19" s="723"/>
      <c r="BQA19" s="723"/>
      <c r="BQB19" s="723"/>
      <c r="BQC19" s="723"/>
      <c r="BQD19" s="723"/>
      <c r="BQE19" s="723"/>
      <c r="BQF19" s="723"/>
      <c r="BQG19" s="723"/>
      <c r="BQH19" s="723"/>
      <c r="BQI19" s="723"/>
      <c r="BQJ19" s="723"/>
      <c r="BQK19" s="723"/>
      <c r="BQL19" s="723"/>
      <c r="BQM19" s="723"/>
      <c r="BQN19" s="723"/>
      <c r="BQO19" s="723"/>
      <c r="BQP19" s="723"/>
      <c r="BQQ19" s="723"/>
      <c r="BQR19" s="723"/>
      <c r="BQS19" s="723"/>
      <c r="BQT19" s="723"/>
      <c r="BQU19" s="723"/>
      <c r="BQV19" s="723"/>
      <c r="BQW19" s="723"/>
      <c r="BQX19" s="723"/>
      <c r="BQY19" s="723"/>
      <c r="BQZ19" s="723"/>
      <c r="BRA19" s="723"/>
      <c r="BRB19" s="723"/>
      <c r="BRC19" s="723"/>
      <c r="BRD19" s="723"/>
      <c r="BRE19" s="723"/>
      <c r="BRF19" s="723"/>
      <c r="BRG19" s="723"/>
      <c r="BRH19" s="723"/>
      <c r="BRI19" s="723"/>
      <c r="BRJ19" s="723"/>
      <c r="BRK19" s="723"/>
      <c r="BRL19" s="723"/>
      <c r="BRM19" s="723"/>
      <c r="BRN19" s="723"/>
      <c r="BRO19" s="723"/>
      <c r="BRP19" s="723"/>
      <c r="BRQ19" s="723"/>
      <c r="BRR19" s="723"/>
      <c r="BRS19" s="723"/>
      <c r="BRT19" s="723"/>
      <c r="BRU19" s="723"/>
      <c r="BRV19" s="723"/>
      <c r="BRW19" s="723"/>
      <c r="BRX19" s="723"/>
      <c r="BRY19" s="723"/>
      <c r="BRZ19" s="723"/>
      <c r="BSA19" s="723"/>
      <c r="BSB19" s="723"/>
      <c r="BSC19" s="723"/>
      <c r="BSD19" s="723"/>
      <c r="BSE19" s="723"/>
      <c r="BSF19" s="723"/>
      <c r="BSG19" s="723"/>
      <c r="BSH19" s="723"/>
      <c r="BSI19" s="723"/>
      <c r="BSJ19" s="723"/>
      <c r="BSK19" s="723"/>
      <c r="BSL19" s="723"/>
      <c r="BSM19" s="723"/>
      <c r="BSN19" s="723"/>
      <c r="BSO19" s="723"/>
      <c r="BSP19" s="723"/>
      <c r="BSQ19" s="723"/>
      <c r="BSR19" s="723"/>
      <c r="BSS19" s="723"/>
      <c r="BST19" s="723"/>
      <c r="BSU19" s="723"/>
      <c r="BSV19" s="723"/>
      <c r="BSW19" s="723"/>
      <c r="BSX19" s="723"/>
      <c r="BSY19" s="723"/>
      <c r="BSZ19" s="723"/>
      <c r="BTA19" s="723"/>
      <c r="BTB19" s="723"/>
      <c r="BTC19" s="723"/>
      <c r="BTD19" s="723"/>
      <c r="BTE19" s="723"/>
      <c r="BTF19" s="723"/>
      <c r="BTG19" s="723"/>
      <c r="BTH19" s="723"/>
      <c r="BTI19" s="723"/>
      <c r="BTJ19" s="723"/>
      <c r="BTK19" s="723"/>
      <c r="BTL19" s="723"/>
      <c r="BTM19" s="723"/>
      <c r="BTN19" s="723"/>
      <c r="BTO19" s="723"/>
      <c r="BTP19" s="723"/>
      <c r="BTQ19" s="723"/>
      <c r="BTR19" s="723"/>
      <c r="BTS19" s="723"/>
      <c r="BTT19" s="723"/>
      <c r="BTU19" s="723"/>
      <c r="BTV19" s="723"/>
      <c r="BTW19" s="723"/>
      <c r="BTX19" s="723"/>
      <c r="BTY19" s="723"/>
      <c r="BTZ19" s="723"/>
      <c r="BUA19" s="723"/>
      <c r="BUB19" s="723"/>
      <c r="BUC19" s="723"/>
      <c r="BUD19" s="723"/>
      <c r="BUE19" s="723"/>
      <c r="BUF19" s="723"/>
      <c r="BUG19" s="723"/>
      <c r="BUH19" s="723"/>
      <c r="BUI19" s="723"/>
      <c r="BUJ19" s="723"/>
      <c r="BUK19" s="723"/>
      <c r="BUL19" s="723"/>
      <c r="BUM19" s="723"/>
      <c r="BUN19" s="723"/>
      <c r="BUO19" s="723"/>
      <c r="BUP19" s="723"/>
      <c r="BUQ19" s="723"/>
      <c r="BUR19" s="723"/>
      <c r="BUS19" s="723"/>
      <c r="BUT19" s="723"/>
      <c r="BUU19" s="723"/>
      <c r="BUV19" s="723"/>
      <c r="BUW19" s="723"/>
      <c r="BUX19" s="723"/>
      <c r="BUY19" s="723"/>
      <c r="BUZ19" s="723"/>
      <c r="BVA19" s="723"/>
      <c r="BVB19" s="723"/>
      <c r="BVC19" s="723"/>
      <c r="BVD19" s="723"/>
      <c r="BVE19" s="723"/>
      <c r="BVF19" s="723"/>
      <c r="BVG19" s="723"/>
      <c r="BVH19" s="723"/>
      <c r="BVI19" s="723"/>
      <c r="BVJ19" s="723"/>
      <c r="BVK19" s="723"/>
      <c r="BVL19" s="723"/>
      <c r="BVM19" s="723"/>
      <c r="BVN19" s="723"/>
      <c r="BVO19" s="723"/>
      <c r="BVP19" s="723"/>
      <c r="BVQ19" s="723"/>
      <c r="BVR19" s="723"/>
      <c r="BVS19" s="723"/>
      <c r="BVT19" s="723"/>
      <c r="BVU19" s="723"/>
      <c r="BVV19" s="723"/>
      <c r="BVW19" s="723"/>
      <c r="BVX19" s="723"/>
      <c r="BVY19" s="723"/>
      <c r="BVZ19" s="723"/>
      <c r="BWA19" s="723"/>
      <c r="BWB19" s="723"/>
      <c r="BWC19" s="723"/>
      <c r="BWD19" s="723"/>
      <c r="BWE19" s="723"/>
      <c r="BWF19" s="723"/>
      <c r="BWG19" s="723"/>
      <c r="BWH19" s="723"/>
      <c r="BWI19" s="723"/>
      <c r="BWJ19" s="723"/>
      <c r="BWK19" s="723"/>
      <c r="BWL19" s="723"/>
      <c r="BWM19" s="723"/>
      <c r="BWN19" s="723"/>
      <c r="BWO19" s="723"/>
      <c r="BWP19" s="723"/>
      <c r="BWQ19" s="723"/>
      <c r="BWR19" s="723"/>
      <c r="BWS19" s="723"/>
      <c r="BWT19" s="723"/>
      <c r="BWU19" s="723"/>
      <c r="BWV19" s="723"/>
      <c r="BWW19" s="723"/>
      <c r="BWX19" s="723"/>
      <c r="BWY19" s="723"/>
      <c r="BWZ19" s="723"/>
      <c r="BXA19" s="723"/>
      <c r="BXB19" s="723"/>
      <c r="BXC19" s="723"/>
      <c r="BXD19" s="723"/>
      <c r="BXE19" s="723"/>
      <c r="BXF19" s="723"/>
      <c r="BXG19" s="723"/>
      <c r="BXH19" s="723"/>
      <c r="BXI19" s="723"/>
      <c r="BXJ19" s="723"/>
      <c r="BXK19" s="723"/>
      <c r="BXL19" s="723"/>
      <c r="BXM19" s="723"/>
      <c r="BXN19" s="723"/>
      <c r="BXO19" s="723"/>
      <c r="BXP19" s="723"/>
      <c r="BXQ19" s="723"/>
      <c r="BXR19" s="723"/>
      <c r="BXS19" s="723"/>
      <c r="BXT19" s="723"/>
      <c r="BXU19" s="723"/>
      <c r="BXV19" s="723"/>
      <c r="BXW19" s="723"/>
      <c r="BXX19" s="723"/>
      <c r="BXY19" s="723"/>
      <c r="BXZ19" s="723"/>
      <c r="BYA19" s="723"/>
      <c r="BYB19" s="723"/>
      <c r="BYC19" s="723"/>
      <c r="BYD19" s="723"/>
      <c r="BYE19" s="723"/>
      <c r="BYF19" s="723"/>
      <c r="BYG19" s="723"/>
      <c r="BYH19" s="723"/>
      <c r="BYI19" s="723"/>
      <c r="BYJ19" s="723"/>
      <c r="BYK19" s="723"/>
      <c r="BYL19" s="723"/>
      <c r="BYM19" s="723"/>
      <c r="BYN19" s="723"/>
      <c r="BYO19" s="723"/>
      <c r="BYP19" s="723"/>
      <c r="BYQ19" s="723"/>
      <c r="BYR19" s="723"/>
      <c r="BYS19" s="723"/>
      <c r="BYT19" s="723"/>
      <c r="BYU19" s="723"/>
      <c r="BYV19" s="723"/>
      <c r="BYW19" s="723"/>
      <c r="BYX19" s="723"/>
      <c r="BYY19" s="723"/>
      <c r="BYZ19" s="723"/>
      <c r="BZA19" s="723"/>
      <c r="BZB19" s="723"/>
      <c r="BZC19" s="723"/>
      <c r="BZD19" s="723"/>
      <c r="BZE19" s="723"/>
      <c r="BZF19" s="723"/>
      <c r="BZG19" s="723"/>
      <c r="BZH19" s="723"/>
      <c r="BZI19" s="723"/>
      <c r="BZJ19" s="723"/>
      <c r="BZK19" s="723"/>
      <c r="BZL19" s="723"/>
      <c r="BZM19" s="723"/>
      <c r="BZN19" s="723"/>
      <c r="BZO19" s="723"/>
      <c r="BZP19" s="723"/>
      <c r="BZQ19" s="723"/>
      <c r="BZR19" s="723"/>
      <c r="BZS19" s="723"/>
      <c r="BZT19" s="723"/>
      <c r="BZU19" s="723"/>
      <c r="BZV19" s="723"/>
      <c r="BZW19" s="723"/>
      <c r="BZX19" s="723"/>
      <c r="BZY19" s="723"/>
      <c r="BZZ19" s="723"/>
      <c r="CAA19" s="723"/>
      <c r="CAB19" s="723"/>
      <c r="CAC19" s="723"/>
      <c r="CAD19" s="723"/>
      <c r="CAE19" s="723"/>
      <c r="CAF19" s="723"/>
      <c r="CAG19" s="723"/>
      <c r="CAH19" s="723"/>
      <c r="CAI19" s="723"/>
      <c r="CAJ19" s="723"/>
      <c r="CAK19" s="723"/>
      <c r="CAL19" s="723"/>
      <c r="CAM19" s="723"/>
      <c r="CAN19" s="723"/>
      <c r="CAO19" s="723"/>
      <c r="CAP19" s="723"/>
      <c r="CAQ19" s="723"/>
      <c r="CAR19" s="723"/>
      <c r="CAS19" s="723"/>
      <c r="CAT19" s="723"/>
      <c r="CAU19" s="723"/>
      <c r="CAV19" s="723"/>
      <c r="CAW19" s="723"/>
      <c r="CAX19" s="723"/>
      <c r="CAY19" s="723"/>
      <c r="CAZ19" s="723"/>
      <c r="CBA19" s="723"/>
      <c r="CBB19" s="723"/>
      <c r="CBC19" s="723"/>
      <c r="CBD19" s="723"/>
      <c r="CBE19" s="723"/>
      <c r="CBF19" s="723"/>
      <c r="CBG19" s="723"/>
      <c r="CBH19" s="723"/>
      <c r="CBI19" s="723"/>
      <c r="CBJ19" s="723"/>
      <c r="CBK19" s="723"/>
      <c r="CBL19" s="723"/>
      <c r="CBM19" s="723"/>
      <c r="CBN19" s="723"/>
      <c r="CBO19" s="723"/>
      <c r="CBP19" s="723"/>
      <c r="CBQ19" s="723"/>
      <c r="CBR19" s="723"/>
      <c r="CBS19" s="723"/>
      <c r="CBT19" s="723"/>
      <c r="CBU19" s="723"/>
      <c r="CBV19" s="723"/>
      <c r="CBW19" s="723"/>
      <c r="CBX19" s="723"/>
      <c r="CBY19" s="723"/>
      <c r="CBZ19" s="723"/>
      <c r="CCA19" s="723"/>
      <c r="CCB19" s="723"/>
      <c r="CCC19" s="723"/>
      <c r="CCD19" s="723"/>
      <c r="CCE19" s="723"/>
      <c r="CCF19" s="723"/>
      <c r="CCG19" s="723"/>
      <c r="CCH19" s="723"/>
      <c r="CCI19" s="723"/>
      <c r="CCJ19" s="723"/>
      <c r="CCK19" s="723"/>
      <c r="CCL19" s="723"/>
      <c r="CCM19" s="723"/>
      <c r="CCN19" s="723"/>
      <c r="CCO19" s="723"/>
      <c r="CCP19" s="723"/>
      <c r="CCQ19" s="723"/>
      <c r="CCR19" s="723"/>
      <c r="CCS19" s="723"/>
      <c r="CCT19" s="723"/>
      <c r="CCU19" s="723"/>
      <c r="CCV19" s="723"/>
      <c r="CCW19" s="723"/>
      <c r="CCX19" s="723"/>
      <c r="CCY19" s="723"/>
      <c r="CCZ19" s="723"/>
      <c r="CDA19" s="723"/>
      <c r="CDB19" s="723"/>
      <c r="CDC19" s="723"/>
      <c r="CDD19" s="723"/>
      <c r="CDE19" s="723"/>
      <c r="CDF19" s="723"/>
      <c r="CDG19" s="723"/>
      <c r="CDH19" s="723"/>
      <c r="CDI19" s="723"/>
      <c r="CDJ19" s="723"/>
      <c r="CDK19" s="723"/>
      <c r="CDL19" s="723"/>
      <c r="CDM19" s="723"/>
      <c r="CDN19" s="723"/>
      <c r="CDO19" s="723"/>
      <c r="CDP19" s="723"/>
      <c r="CDQ19" s="723"/>
      <c r="CDR19" s="723"/>
      <c r="CDS19" s="723"/>
      <c r="CDT19" s="723"/>
      <c r="CDU19" s="723"/>
      <c r="CDV19" s="723"/>
      <c r="CDW19" s="723"/>
      <c r="CDX19" s="723"/>
      <c r="CDY19" s="723"/>
      <c r="CDZ19" s="723"/>
      <c r="CEA19" s="723"/>
      <c r="CEB19" s="723"/>
      <c r="CEC19" s="723"/>
      <c r="CED19" s="723"/>
      <c r="CEE19" s="723"/>
      <c r="CEF19" s="723"/>
      <c r="CEG19" s="723"/>
      <c r="CEH19" s="723"/>
      <c r="CEI19" s="723"/>
      <c r="CEJ19" s="723"/>
      <c r="CEK19" s="723"/>
      <c r="CEL19" s="723"/>
      <c r="CEM19" s="723"/>
      <c r="CEN19" s="723"/>
      <c r="CEO19" s="723"/>
      <c r="CEP19" s="723"/>
      <c r="CEQ19" s="723"/>
      <c r="CER19" s="723"/>
      <c r="CES19" s="723"/>
      <c r="CET19" s="723"/>
      <c r="CEU19" s="723"/>
      <c r="CEV19" s="723"/>
      <c r="CEW19" s="723"/>
      <c r="CEX19" s="723"/>
      <c r="CEY19" s="723"/>
      <c r="CEZ19" s="723"/>
      <c r="CFA19" s="723"/>
      <c r="CFB19" s="723"/>
      <c r="CFC19" s="723"/>
      <c r="CFD19" s="723"/>
      <c r="CFE19" s="723"/>
      <c r="CFF19" s="723"/>
      <c r="CFG19" s="723"/>
      <c r="CFH19" s="723"/>
      <c r="CFI19" s="723"/>
      <c r="CFJ19" s="723"/>
      <c r="CFK19" s="723"/>
      <c r="CFL19" s="723"/>
      <c r="CFM19" s="723"/>
      <c r="CFN19" s="723"/>
      <c r="CFO19" s="723"/>
      <c r="CFP19" s="723"/>
      <c r="CFQ19" s="723"/>
      <c r="CFR19" s="723"/>
      <c r="CFS19" s="723"/>
      <c r="CFT19" s="723"/>
      <c r="CFU19" s="723"/>
      <c r="CFV19" s="723"/>
      <c r="CFW19" s="723"/>
      <c r="CFX19" s="723"/>
      <c r="CFY19" s="723"/>
      <c r="CFZ19" s="723"/>
      <c r="CGA19" s="723"/>
      <c r="CGB19" s="723"/>
      <c r="CGC19" s="723"/>
      <c r="CGD19" s="723"/>
      <c r="CGE19" s="723"/>
      <c r="CGF19" s="723"/>
      <c r="CGG19" s="723"/>
      <c r="CGH19" s="723"/>
      <c r="CGI19" s="723"/>
      <c r="CGJ19" s="723"/>
      <c r="CGK19" s="723"/>
      <c r="CGL19" s="723"/>
      <c r="CGM19" s="723"/>
      <c r="CGN19" s="723"/>
      <c r="CGO19" s="723"/>
      <c r="CGP19" s="723"/>
      <c r="CGQ19" s="723"/>
      <c r="CGR19" s="723"/>
      <c r="CGS19" s="723"/>
      <c r="CGT19" s="723"/>
      <c r="CGU19" s="723"/>
      <c r="CGV19" s="723"/>
      <c r="CGW19" s="723"/>
      <c r="CGX19" s="723"/>
      <c r="CGY19" s="723"/>
      <c r="CGZ19" s="723"/>
      <c r="CHA19" s="723"/>
      <c r="CHB19" s="723"/>
      <c r="CHC19" s="723"/>
      <c r="CHD19" s="723"/>
      <c r="CHE19" s="723"/>
      <c r="CHF19" s="723"/>
      <c r="CHG19" s="723"/>
      <c r="CHH19" s="723"/>
      <c r="CHI19" s="723"/>
      <c r="CHJ19" s="723"/>
      <c r="CHK19" s="723"/>
      <c r="CHL19" s="723"/>
      <c r="CHM19" s="723"/>
      <c r="CHN19" s="723"/>
      <c r="CHO19" s="723"/>
      <c r="CHP19" s="723"/>
      <c r="CHQ19" s="723"/>
      <c r="CHR19" s="723"/>
      <c r="CHS19" s="723"/>
      <c r="CHT19" s="723"/>
      <c r="CHU19" s="723"/>
      <c r="CHV19" s="723"/>
      <c r="CHW19" s="723"/>
      <c r="CHX19" s="723"/>
      <c r="CHY19" s="723"/>
      <c r="CHZ19" s="723"/>
      <c r="CIA19" s="723"/>
      <c r="CIB19" s="723"/>
      <c r="CIC19" s="723"/>
      <c r="CID19" s="723"/>
      <c r="CIE19" s="723"/>
      <c r="CIF19" s="723"/>
      <c r="CIG19" s="723"/>
      <c r="CIH19" s="723"/>
      <c r="CII19" s="723"/>
      <c r="CIJ19" s="723"/>
      <c r="CIK19" s="723"/>
      <c r="CIL19" s="723"/>
      <c r="CIM19" s="723"/>
      <c r="CIN19" s="723"/>
      <c r="CIO19" s="723"/>
      <c r="CIP19" s="723"/>
      <c r="CIQ19" s="723"/>
      <c r="CIR19" s="723"/>
      <c r="CIS19" s="723"/>
      <c r="CIT19" s="723"/>
      <c r="CIU19" s="723"/>
      <c r="CIV19" s="723"/>
      <c r="CIW19" s="723"/>
      <c r="CIX19" s="723"/>
      <c r="CIY19" s="723"/>
      <c r="CIZ19" s="723"/>
      <c r="CJA19" s="723"/>
      <c r="CJB19" s="723"/>
      <c r="CJC19" s="723"/>
      <c r="CJD19" s="723"/>
      <c r="CJE19" s="723"/>
      <c r="CJF19" s="723"/>
      <c r="CJG19" s="723"/>
      <c r="CJH19" s="723"/>
      <c r="CJI19" s="723"/>
      <c r="CJJ19" s="723"/>
      <c r="CJK19" s="723"/>
      <c r="CJL19" s="723"/>
      <c r="CJM19" s="723"/>
      <c r="CJN19" s="723"/>
      <c r="CJO19" s="723"/>
      <c r="CJP19" s="723"/>
      <c r="CJQ19" s="723"/>
      <c r="CJR19" s="723"/>
      <c r="CJS19" s="723"/>
      <c r="CJT19" s="723"/>
      <c r="CJU19" s="723"/>
      <c r="CJV19" s="723"/>
      <c r="CJW19" s="723"/>
      <c r="CJX19" s="723"/>
      <c r="CJY19" s="723"/>
      <c r="CJZ19" s="723"/>
      <c r="CKA19" s="723"/>
      <c r="CKB19" s="723"/>
      <c r="CKC19" s="723"/>
      <c r="CKD19" s="723"/>
      <c r="CKE19" s="723"/>
      <c r="CKF19" s="723"/>
      <c r="CKG19" s="723"/>
      <c r="CKH19" s="723"/>
      <c r="CKI19" s="723"/>
      <c r="CKJ19" s="723"/>
      <c r="CKK19" s="723"/>
      <c r="CKL19" s="723"/>
      <c r="CKM19" s="723"/>
      <c r="CKN19" s="723"/>
      <c r="CKO19" s="723"/>
      <c r="CKP19" s="723"/>
      <c r="CKQ19" s="723"/>
      <c r="CKR19" s="723"/>
      <c r="CKS19" s="723"/>
      <c r="CKT19" s="723"/>
      <c r="CKU19" s="723"/>
      <c r="CKV19" s="723"/>
      <c r="CKW19" s="723"/>
      <c r="CKX19" s="723"/>
      <c r="CKY19" s="723"/>
      <c r="CKZ19" s="723"/>
      <c r="CLA19" s="723"/>
      <c r="CLB19" s="723"/>
      <c r="CLC19" s="723"/>
      <c r="CLD19" s="723"/>
      <c r="CLE19" s="723"/>
      <c r="CLF19" s="723"/>
      <c r="CLG19" s="723"/>
      <c r="CLH19" s="723"/>
      <c r="CLI19" s="723"/>
      <c r="CLJ19" s="723"/>
      <c r="CLK19" s="723"/>
      <c r="CLL19" s="723"/>
      <c r="CLM19" s="723"/>
      <c r="CLN19" s="723"/>
      <c r="CLO19" s="723"/>
      <c r="CLP19" s="723"/>
      <c r="CLQ19" s="723"/>
      <c r="CLR19" s="723"/>
      <c r="CLS19" s="723"/>
      <c r="CLT19" s="723"/>
      <c r="CLU19" s="723"/>
      <c r="CLV19" s="723"/>
      <c r="CLW19" s="723"/>
      <c r="CLX19" s="723"/>
      <c r="CLY19" s="723"/>
      <c r="CLZ19" s="723"/>
      <c r="CMA19" s="723"/>
      <c r="CMB19" s="723"/>
      <c r="CMC19" s="723"/>
      <c r="CMD19" s="723"/>
      <c r="CME19" s="723"/>
      <c r="CMF19" s="723"/>
      <c r="CMG19" s="723"/>
      <c r="CMH19" s="723"/>
      <c r="CMI19" s="723"/>
      <c r="CMJ19" s="723"/>
      <c r="CMK19" s="723"/>
      <c r="CML19" s="723"/>
      <c r="CMM19" s="723"/>
      <c r="CMN19" s="723"/>
      <c r="CMO19" s="723"/>
      <c r="CMP19" s="723"/>
      <c r="CMQ19" s="723"/>
      <c r="CMR19" s="723"/>
      <c r="CMS19" s="723"/>
      <c r="CMT19" s="723"/>
      <c r="CMU19" s="723"/>
      <c r="CMV19" s="723"/>
      <c r="CMW19" s="723"/>
      <c r="CMX19" s="723"/>
      <c r="CMY19" s="723"/>
      <c r="CMZ19" s="723"/>
      <c r="CNA19" s="723"/>
      <c r="CNB19" s="723"/>
      <c r="CNC19" s="723"/>
      <c r="CND19" s="723"/>
      <c r="CNE19" s="723"/>
      <c r="CNF19" s="723"/>
      <c r="CNG19" s="723"/>
      <c r="CNH19" s="723"/>
      <c r="CNI19" s="723"/>
      <c r="CNJ19" s="723"/>
      <c r="CNK19" s="723"/>
      <c r="CNL19" s="723"/>
      <c r="CNM19" s="723"/>
      <c r="CNN19" s="723"/>
      <c r="CNO19" s="723"/>
      <c r="CNP19" s="723"/>
      <c r="CNQ19" s="723"/>
      <c r="CNR19" s="723"/>
      <c r="CNS19" s="723"/>
      <c r="CNT19" s="723"/>
      <c r="CNU19" s="723"/>
      <c r="CNV19" s="723"/>
      <c r="CNW19" s="723"/>
      <c r="CNX19" s="723"/>
      <c r="CNY19" s="723"/>
      <c r="CNZ19" s="723"/>
      <c r="COA19" s="723"/>
      <c r="COB19" s="723"/>
      <c r="COC19" s="723"/>
      <c r="COD19" s="723"/>
      <c r="COE19" s="723"/>
      <c r="COF19" s="723"/>
      <c r="COG19" s="723"/>
      <c r="COH19" s="723"/>
      <c r="COI19" s="723"/>
      <c r="COJ19" s="723"/>
      <c r="COK19" s="723"/>
      <c r="COL19" s="723"/>
      <c r="COM19" s="723"/>
      <c r="CON19" s="723"/>
      <c r="COO19" s="723"/>
      <c r="COP19" s="723"/>
      <c r="COQ19" s="723"/>
      <c r="COR19" s="723"/>
      <c r="COS19" s="723"/>
      <c r="COT19" s="723"/>
      <c r="COU19" s="723"/>
      <c r="COV19" s="723"/>
      <c r="COW19" s="723"/>
      <c r="COX19" s="723"/>
      <c r="COY19" s="723"/>
      <c r="COZ19" s="723"/>
      <c r="CPA19" s="723"/>
      <c r="CPB19" s="723"/>
      <c r="CPC19" s="723"/>
      <c r="CPD19" s="723"/>
      <c r="CPE19" s="723"/>
      <c r="CPF19" s="723"/>
      <c r="CPG19" s="723"/>
      <c r="CPH19" s="723"/>
      <c r="CPI19" s="723"/>
      <c r="CPJ19" s="723"/>
      <c r="CPK19" s="723"/>
      <c r="CPL19" s="723"/>
      <c r="CPM19" s="723"/>
      <c r="CPN19" s="723"/>
      <c r="CPO19" s="723"/>
      <c r="CPP19" s="723"/>
      <c r="CPQ19" s="723"/>
      <c r="CPR19" s="723"/>
      <c r="CPS19" s="723"/>
      <c r="CPT19" s="723"/>
      <c r="CPU19" s="723"/>
      <c r="CPV19" s="723"/>
      <c r="CPW19" s="723"/>
      <c r="CPX19" s="723"/>
      <c r="CPY19" s="723"/>
      <c r="CPZ19" s="723"/>
      <c r="CQA19" s="723"/>
      <c r="CQB19" s="723"/>
      <c r="CQC19" s="723"/>
      <c r="CQD19" s="723"/>
      <c r="CQE19" s="723"/>
      <c r="CQF19" s="723"/>
      <c r="CQG19" s="723"/>
      <c r="CQH19" s="723"/>
      <c r="CQI19" s="723"/>
      <c r="CQJ19" s="723"/>
      <c r="CQK19" s="723"/>
      <c r="CQL19" s="723"/>
      <c r="CQM19" s="723"/>
      <c r="CQN19" s="723"/>
      <c r="CQO19" s="723"/>
      <c r="CQP19" s="723"/>
      <c r="CQQ19" s="723"/>
      <c r="CQR19" s="723"/>
      <c r="CQS19" s="723"/>
      <c r="CQT19" s="723"/>
      <c r="CQU19" s="723"/>
      <c r="CQV19" s="723"/>
      <c r="CQW19" s="723"/>
      <c r="CQX19" s="723"/>
      <c r="CQY19" s="723"/>
      <c r="CQZ19" s="723"/>
      <c r="CRA19" s="723"/>
      <c r="CRB19" s="723"/>
      <c r="CRC19" s="723"/>
      <c r="CRD19" s="723"/>
      <c r="CRE19" s="723"/>
      <c r="CRF19" s="723"/>
      <c r="CRG19" s="723"/>
      <c r="CRH19" s="723"/>
      <c r="CRI19" s="723"/>
      <c r="CRJ19" s="723"/>
      <c r="CRK19" s="723"/>
      <c r="CRL19" s="723"/>
      <c r="CRM19" s="723"/>
      <c r="CRN19" s="723"/>
      <c r="CRO19" s="723"/>
      <c r="CRP19" s="723"/>
      <c r="CRQ19" s="723"/>
      <c r="CRR19" s="723"/>
      <c r="CRS19" s="723"/>
      <c r="CRT19" s="723"/>
      <c r="CRU19" s="723"/>
      <c r="CRV19" s="723"/>
      <c r="CRW19" s="723"/>
      <c r="CRX19" s="723"/>
      <c r="CRY19" s="723"/>
      <c r="CRZ19" s="723"/>
      <c r="CSA19" s="723"/>
      <c r="CSB19" s="723"/>
      <c r="CSC19" s="723"/>
      <c r="CSD19" s="723"/>
      <c r="CSE19" s="723"/>
      <c r="CSF19" s="723"/>
      <c r="CSG19" s="723"/>
      <c r="CSH19" s="723"/>
      <c r="CSI19" s="723"/>
      <c r="CSJ19" s="723"/>
      <c r="CSK19" s="723"/>
      <c r="CSL19" s="723"/>
      <c r="CSM19" s="723"/>
      <c r="CSN19" s="723"/>
      <c r="CSO19" s="723"/>
      <c r="CSP19" s="723"/>
      <c r="CSQ19" s="723"/>
      <c r="CSR19" s="723"/>
      <c r="CSS19" s="723"/>
      <c r="CST19" s="723"/>
      <c r="CSU19" s="723"/>
      <c r="CSV19" s="723"/>
      <c r="CSW19" s="723"/>
      <c r="CSX19" s="723"/>
      <c r="CSY19" s="723"/>
      <c r="CSZ19" s="723"/>
      <c r="CTA19" s="723"/>
      <c r="CTB19" s="723"/>
      <c r="CTC19" s="723"/>
      <c r="CTD19" s="723"/>
      <c r="CTE19" s="723"/>
      <c r="CTF19" s="723"/>
      <c r="CTG19" s="723"/>
      <c r="CTH19" s="723"/>
      <c r="CTI19" s="723"/>
      <c r="CTJ19" s="723"/>
      <c r="CTK19" s="723"/>
      <c r="CTL19" s="723"/>
      <c r="CTM19" s="723"/>
      <c r="CTN19" s="723"/>
      <c r="CTO19" s="723"/>
      <c r="CTP19" s="723"/>
      <c r="CTQ19" s="723"/>
      <c r="CTR19" s="723"/>
      <c r="CTS19" s="723"/>
      <c r="CTT19" s="723"/>
      <c r="CTU19" s="723"/>
      <c r="CTV19" s="723"/>
      <c r="CTW19" s="723"/>
      <c r="CTX19" s="723"/>
      <c r="CTY19" s="723"/>
      <c r="CTZ19" s="723"/>
      <c r="CUA19" s="723"/>
      <c r="CUB19" s="723"/>
      <c r="CUC19" s="723"/>
      <c r="CUD19" s="723"/>
      <c r="CUE19" s="723"/>
      <c r="CUF19" s="723"/>
      <c r="CUG19" s="723"/>
      <c r="CUH19" s="723"/>
      <c r="CUI19" s="723"/>
      <c r="CUJ19" s="723"/>
      <c r="CUK19" s="723"/>
      <c r="CUL19" s="723"/>
      <c r="CUM19" s="723"/>
      <c r="CUN19" s="723"/>
      <c r="CUO19" s="723"/>
      <c r="CUP19" s="723"/>
      <c r="CUQ19" s="723"/>
      <c r="CUR19" s="723"/>
      <c r="CUS19" s="723"/>
      <c r="CUT19" s="723"/>
      <c r="CUU19" s="723"/>
      <c r="CUV19" s="723"/>
      <c r="CUW19" s="723"/>
      <c r="CUX19" s="723"/>
      <c r="CUY19" s="723"/>
      <c r="CUZ19" s="723"/>
      <c r="CVA19" s="723"/>
      <c r="CVB19" s="723"/>
      <c r="CVC19" s="723"/>
      <c r="CVD19" s="723"/>
      <c r="CVE19" s="723"/>
      <c r="CVF19" s="723"/>
      <c r="CVG19" s="723"/>
      <c r="CVH19" s="723"/>
      <c r="CVI19" s="723"/>
      <c r="CVJ19" s="723"/>
      <c r="CVK19" s="723"/>
      <c r="CVL19" s="723"/>
      <c r="CVM19" s="723"/>
      <c r="CVN19" s="723"/>
      <c r="CVO19" s="723"/>
      <c r="CVP19" s="723"/>
      <c r="CVQ19" s="723"/>
      <c r="CVR19" s="723"/>
      <c r="CVS19" s="723"/>
      <c r="CVT19" s="723"/>
      <c r="CVU19" s="723"/>
      <c r="CVV19" s="723"/>
      <c r="CVW19" s="723"/>
      <c r="CVX19" s="723"/>
      <c r="CVY19" s="723"/>
      <c r="CVZ19" s="723"/>
      <c r="CWA19" s="723"/>
      <c r="CWB19" s="723"/>
      <c r="CWC19" s="723"/>
      <c r="CWD19" s="723"/>
      <c r="CWE19" s="723"/>
      <c r="CWF19" s="723"/>
      <c r="CWG19" s="723"/>
      <c r="CWH19" s="723"/>
      <c r="CWI19" s="723"/>
      <c r="CWJ19" s="723"/>
      <c r="CWK19" s="723"/>
      <c r="CWL19" s="723"/>
      <c r="CWM19" s="723"/>
      <c r="CWN19" s="723"/>
      <c r="CWO19" s="723"/>
      <c r="CWP19" s="723"/>
      <c r="CWQ19" s="723"/>
      <c r="CWR19" s="723"/>
      <c r="CWS19" s="723"/>
      <c r="CWT19" s="723"/>
      <c r="CWU19" s="723"/>
      <c r="CWV19" s="723"/>
      <c r="CWW19" s="723"/>
      <c r="CWX19" s="723"/>
      <c r="CWY19" s="723"/>
      <c r="CWZ19" s="723"/>
      <c r="CXA19" s="723"/>
      <c r="CXB19" s="723"/>
      <c r="CXC19" s="723"/>
      <c r="CXD19" s="723"/>
      <c r="CXE19" s="723"/>
      <c r="CXF19" s="723"/>
      <c r="CXG19" s="723"/>
      <c r="CXH19" s="723"/>
      <c r="CXI19" s="723"/>
      <c r="CXJ19" s="723"/>
      <c r="CXK19" s="723"/>
      <c r="CXL19" s="723"/>
      <c r="CXM19" s="723"/>
      <c r="CXN19" s="723"/>
      <c r="CXO19" s="723"/>
      <c r="CXP19" s="723"/>
      <c r="CXQ19" s="723"/>
      <c r="CXR19" s="723"/>
      <c r="CXS19" s="723"/>
      <c r="CXT19" s="723"/>
      <c r="CXU19" s="723"/>
      <c r="CXV19" s="723"/>
      <c r="CXW19" s="723"/>
      <c r="CXX19" s="723"/>
      <c r="CXY19" s="723"/>
      <c r="CXZ19" s="723"/>
      <c r="CYA19" s="723"/>
      <c r="CYB19" s="723"/>
      <c r="CYC19" s="723"/>
      <c r="CYD19" s="723"/>
      <c r="CYE19" s="723"/>
      <c r="CYF19" s="723"/>
      <c r="CYG19" s="723"/>
      <c r="CYH19" s="723"/>
      <c r="CYI19" s="723"/>
      <c r="CYJ19" s="723"/>
      <c r="CYK19" s="723"/>
      <c r="CYL19" s="723"/>
      <c r="CYM19" s="723"/>
      <c r="CYN19" s="723"/>
      <c r="CYO19" s="723"/>
      <c r="CYP19" s="723"/>
      <c r="CYQ19" s="723"/>
      <c r="CYR19" s="723"/>
      <c r="CYS19" s="723"/>
      <c r="CYT19" s="723"/>
      <c r="CYU19" s="723"/>
      <c r="CYV19" s="723"/>
      <c r="CYW19" s="723"/>
      <c r="CYX19" s="723"/>
      <c r="CYY19" s="723"/>
      <c r="CYZ19" s="723"/>
      <c r="CZA19" s="723"/>
      <c r="CZB19" s="723"/>
      <c r="CZC19" s="723"/>
      <c r="CZD19" s="723"/>
      <c r="CZE19" s="723"/>
      <c r="CZF19" s="723"/>
      <c r="CZG19" s="723"/>
      <c r="CZH19" s="723"/>
      <c r="CZI19" s="723"/>
      <c r="CZJ19" s="723"/>
      <c r="CZK19" s="723"/>
      <c r="CZL19" s="723"/>
      <c r="CZM19" s="723"/>
      <c r="CZN19" s="723"/>
      <c r="CZO19" s="723"/>
      <c r="CZP19" s="723"/>
      <c r="CZQ19" s="723"/>
      <c r="CZR19" s="723"/>
      <c r="CZS19" s="723"/>
      <c r="CZT19" s="723"/>
      <c r="CZU19" s="723"/>
      <c r="CZV19" s="723"/>
      <c r="CZW19" s="723"/>
      <c r="CZX19" s="723"/>
      <c r="CZY19" s="723"/>
      <c r="CZZ19" s="723"/>
      <c r="DAA19" s="723"/>
      <c r="DAB19" s="723"/>
      <c r="DAC19" s="723"/>
      <c r="DAD19" s="723"/>
      <c r="DAE19" s="723"/>
      <c r="DAF19" s="723"/>
      <c r="DAG19" s="723"/>
      <c r="DAH19" s="723"/>
      <c r="DAI19" s="723"/>
      <c r="DAJ19" s="723"/>
      <c r="DAK19" s="723"/>
      <c r="DAL19" s="723"/>
      <c r="DAM19" s="723"/>
      <c r="DAN19" s="723"/>
      <c r="DAO19" s="723"/>
      <c r="DAP19" s="723"/>
      <c r="DAQ19" s="723"/>
      <c r="DAR19" s="723"/>
      <c r="DAS19" s="723"/>
      <c r="DAT19" s="723"/>
      <c r="DAU19" s="723"/>
      <c r="DAV19" s="723"/>
      <c r="DAW19" s="723"/>
      <c r="DAX19" s="723"/>
      <c r="DAY19" s="723"/>
      <c r="DAZ19" s="723"/>
      <c r="DBA19" s="723"/>
      <c r="DBB19" s="723"/>
      <c r="DBC19" s="723"/>
      <c r="DBD19" s="723"/>
      <c r="DBE19" s="723"/>
      <c r="DBF19" s="723"/>
      <c r="DBG19" s="723"/>
      <c r="DBH19" s="723"/>
      <c r="DBI19" s="723"/>
      <c r="DBJ19" s="723"/>
      <c r="DBK19" s="723"/>
      <c r="DBL19" s="723"/>
      <c r="DBM19" s="723"/>
      <c r="DBN19" s="723"/>
      <c r="DBO19" s="723"/>
      <c r="DBP19" s="723"/>
      <c r="DBQ19" s="723"/>
      <c r="DBR19" s="723"/>
      <c r="DBS19" s="723"/>
      <c r="DBT19" s="723"/>
      <c r="DBU19" s="723"/>
      <c r="DBV19" s="723"/>
      <c r="DBW19" s="723"/>
      <c r="DBX19" s="723"/>
      <c r="DBY19" s="723"/>
      <c r="DBZ19" s="723"/>
      <c r="DCA19" s="723"/>
      <c r="DCB19" s="723"/>
      <c r="DCC19" s="723"/>
      <c r="DCD19" s="723"/>
      <c r="DCE19" s="723"/>
      <c r="DCF19" s="723"/>
      <c r="DCG19" s="723"/>
      <c r="DCH19" s="723"/>
      <c r="DCI19" s="723"/>
      <c r="DCJ19" s="723"/>
      <c r="DCK19" s="723"/>
      <c r="DCL19" s="723"/>
      <c r="DCM19" s="723"/>
      <c r="DCN19" s="723"/>
      <c r="DCO19" s="723"/>
      <c r="DCP19" s="723"/>
      <c r="DCQ19" s="723"/>
      <c r="DCR19" s="723"/>
      <c r="DCS19" s="723"/>
      <c r="DCT19" s="723"/>
      <c r="DCU19" s="723"/>
      <c r="DCV19" s="723"/>
      <c r="DCW19" s="723"/>
      <c r="DCX19" s="723"/>
      <c r="DCY19" s="723"/>
      <c r="DCZ19" s="723"/>
      <c r="DDA19" s="723"/>
      <c r="DDB19" s="723"/>
      <c r="DDC19" s="723"/>
      <c r="DDD19" s="723"/>
      <c r="DDE19" s="723"/>
      <c r="DDF19" s="723"/>
      <c r="DDG19" s="723"/>
      <c r="DDH19" s="723"/>
      <c r="DDI19" s="723"/>
      <c r="DDJ19" s="723"/>
      <c r="DDK19" s="723"/>
      <c r="DDL19" s="723"/>
      <c r="DDM19" s="723"/>
      <c r="DDN19" s="723"/>
      <c r="DDO19" s="723"/>
      <c r="DDP19" s="723"/>
      <c r="DDQ19" s="723"/>
      <c r="DDR19" s="723"/>
      <c r="DDS19" s="723"/>
      <c r="DDT19" s="723"/>
      <c r="DDU19" s="723"/>
      <c r="DDV19" s="723"/>
      <c r="DDW19" s="723"/>
      <c r="DDX19" s="723"/>
      <c r="DDY19" s="723"/>
      <c r="DDZ19" s="723"/>
      <c r="DEA19" s="723"/>
      <c r="DEB19" s="723"/>
      <c r="DEC19" s="723"/>
      <c r="DED19" s="723"/>
      <c r="DEE19" s="723"/>
      <c r="DEF19" s="723"/>
      <c r="DEG19" s="723"/>
      <c r="DEH19" s="723"/>
      <c r="DEI19" s="723"/>
      <c r="DEJ19" s="723"/>
      <c r="DEK19" s="723"/>
      <c r="DEL19" s="723"/>
      <c r="DEM19" s="723"/>
      <c r="DEN19" s="723"/>
      <c r="DEO19" s="723"/>
      <c r="DEP19" s="723"/>
      <c r="DEQ19" s="723"/>
      <c r="DER19" s="723"/>
      <c r="DES19" s="723"/>
      <c r="DET19" s="723"/>
      <c r="DEU19" s="723"/>
      <c r="DEV19" s="723"/>
      <c r="DEW19" s="723"/>
      <c r="DEX19" s="723"/>
      <c r="DEY19" s="723"/>
      <c r="DEZ19" s="723"/>
      <c r="DFA19" s="723"/>
      <c r="DFB19" s="723"/>
      <c r="DFC19" s="723"/>
      <c r="DFD19" s="723"/>
      <c r="DFE19" s="723"/>
      <c r="DFF19" s="723"/>
      <c r="DFG19" s="723"/>
      <c r="DFH19" s="723"/>
      <c r="DFI19" s="723"/>
      <c r="DFJ19" s="723"/>
      <c r="DFK19" s="723"/>
      <c r="DFL19" s="723"/>
      <c r="DFM19" s="723"/>
      <c r="DFN19" s="723"/>
      <c r="DFO19" s="723"/>
      <c r="DFP19" s="723"/>
      <c r="DFQ19" s="723"/>
      <c r="DFR19" s="723"/>
      <c r="DFS19" s="723"/>
      <c r="DFT19" s="723"/>
      <c r="DFU19" s="723"/>
      <c r="DFV19" s="723"/>
      <c r="DFW19" s="723"/>
      <c r="DFX19" s="723"/>
      <c r="DFY19" s="723"/>
      <c r="DFZ19" s="723"/>
      <c r="DGA19" s="723"/>
      <c r="DGB19" s="723"/>
      <c r="DGC19" s="723"/>
      <c r="DGD19" s="723"/>
      <c r="DGE19" s="723"/>
      <c r="DGF19" s="723"/>
      <c r="DGG19" s="723"/>
      <c r="DGH19" s="723"/>
      <c r="DGI19" s="723"/>
      <c r="DGJ19" s="723"/>
      <c r="DGK19" s="723"/>
      <c r="DGL19" s="723"/>
      <c r="DGM19" s="723"/>
      <c r="DGN19" s="723"/>
      <c r="DGO19" s="723"/>
      <c r="DGP19" s="723"/>
      <c r="DGQ19" s="723"/>
      <c r="DGR19" s="723"/>
      <c r="DGS19" s="723"/>
      <c r="DGT19" s="723"/>
      <c r="DGU19" s="723"/>
      <c r="DGV19" s="723"/>
      <c r="DGW19" s="723"/>
      <c r="DGX19" s="723"/>
      <c r="DGY19" s="723"/>
      <c r="DGZ19" s="723"/>
      <c r="DHA19" s="723"/>
      <c r="DHB19" s="723"/>
      <c r="DHC19" s="723"/>
      <c r="DHD19" s="723"/>
      <c r="DHE19" s="723"/>
      <c r="DHF19" s="723"/>
      <c r="DHG19" s="723"/>
      <c r="DHH19" s="723"/>
      <c r="DHI19" s="723"/>
      <c r="DHJ19" s="723"/>
      <c r="DHK19" s="723"/>
      <c r="DHL19" s="723"/>
      <c r="DHM19" s="723"/>
      <c r="DHN19" s="723"/>
      <c r="DHO19" s="723"/>
      <c r="DHP19" s="723"/>
      <c r="DHQ19" s="723"/>
      <c r="DHR19" s="723"/>
      <c r="DHS19" s="723"/>
      <c r="DHT19" s="723"/>
      <c r="DHU19" s="723"/>
      <c r="DHV19" s="723"/>
      <c r="DHW19" s="723"/>
      <c r="DHX19" s="723"/>
      <c r="DHY19" s="723"/>
      <c r="DHZ19" s="723"/>
      <c r="DIA19" s="723"/>
      <c r="DIB19" s="723"/>
      <c r="DIC19" s="723"/>
      <c r="DID19" s="723"/>
      <c r="DIE19" s="723"/>
      <c r="DIF19" s="723"/>
      <c r="DIG19" s="723"/>
      <c r="DIH19" s="723"/>
      <c r="DII19" s="723"/>
      <c r="DIJ19" s="723"/>
      <c r="DIK19" s="723"/>
      <c r="DIL19" s="723"/>
      <c r="DIM19" s="723"/>
      <c r="DIN19" s="723"/>
      <c r="DIO19" s="723"/>
      <c r="DIP19" s="723"/>
      <c r="DIQ19" s="723"/>
      <c r="DIR19" s="723"/>
      <c r="DIS19" s="723"/>
      <c r="DIT19" s="723"/>
      <c r="DIU19" s="723"/>
      <c r="DIV19" s="723"/>
      <c r="DIW19" s="723"/>
      <c r="DIX19" s="723"/>
      <c r="DIY19" s="723"/>
      <c r="DIZ19" s="723"/>
      <c r="DJA19" s="723"/>
      <c r="DJB19" s="723"/>
      <c r="DJC19" s="723"/>
      <c r="DJD19" s="723"/>
      <c r="DJE19" s="723"/>
      <c r="DJF19" s="723"/>
      <c r="DJG19" s="723"/>
      <c r="DJH19" s="723"/>
      <c r="DJI19" s="723"/>
      <c r="DJJ19" s="723"/>
      <c r="DJK19" s="723"/>
      <c r="DJL19" s="723"/>
      <c r="DJM19" s="723"/>
      <c r="DJN19" s="723"/>
      <c r="DJO19" s="723"/>
      <c r="DJP19" s="723"/>
      <c r="DJQ19" s="723"/>
      <c r="DJR19" s="723"/>
      <c r="DJS19" s="723"/>
      <c r="DJT19" s="723"/>
      <c r="DJU19" s="723"/>
      <c r="DJV19" s="723"/>
      <c r="DJW19" s="723"/>
      <c r="DJX19" s="723"/>
      <c r="DJY19" s="723"/>
      <c r="DJZ19" s="723"/>
      <c r="DKA19" s="723"/>
      <c r="DKB19" s="723"/>
      <c r="DKC19" s="723"/>
      <c r="DKD19" s="723"/>
      <c r="DKE19" s="723"/>
      <c r="DKF19" s="723"/>
      <c r="DKG19" s="723"/>
      <c r="DKH19" s="723"/>
      <c r="DKI19" s="723"/>
      <c r="DKJ19" s="723"/>
      <c r="DKK19" s="723"/>
      <c r="DKL19" s="723"/>
      <c r="DKM19" s="723"/>
      <c r="DKN19" s="723"/>
      <c r="DKO19" s="723"/>
      <c r="DKP19" s="723"/>
      <c r="DKQ19" s="723"/>
      <c r="DKR19" s="723"/>
      <c r="DKS19" s="723"/>
      <c r="DKT19" s="723"/>
      <c r="DKU19" s="723"/>
      <c r="DKV19" s="723"/>
      <c r="DKW19" s="723"/>
      <c r="DKX19" s="723"/>
      <c r="DKY19" s="723"/>
      <c r="DKZ19" s="723"/>
      <c r="DLA19" s="723"/>
      <c r="DLB19" s="723"/>
      <c r="DLC19" s="723"/>
      <c r="DLD19" s="723"/>
      <c r="DLE19" s="723"/>
      <c r="DLF19" s="723"/>
      <c r="DLG19" s="723"/>
      <c r="DLH19" s="723"/>
      <c r="DLI19" s="723"/>
      <c r="DLJ19" s="723"/>
      <c r="DLK19" s="723"/>
      <c r="DLL19" s="723"/>
      <c r="DLM19" s="723"/>
      <c r="DLN19" s="723"/>
      <c r="DLO19" s="723"/>
      <c r="DLP19" s="723"/>
      <c r="DLQ19" s="723"/>
      <c r="DLR19" s="723"/>
      <c r="DLS19" s="723"/>
      <c r="DLT19" s="723"/>
      <c r="DLU19" s="723"/>
      <c r="DLV19" s="723"/>
      <c r="DLW19" s="723"/>
      <c r="DLX19" s="723"/>
      <c r="DLY19" s="723"/>
      <c r="DLZ19" s="723"/>
      <c r="DMA19" s="723"/>
      <c r="DMB19" s="723"/>
      <c r="DMC19" s="723"/>
      <c r="DMD19" s="723"/>
      <c r="DME19" s="723"/>
      <c r="DMF19" s="723"/>
      <c r="DMG19" s="723"/>
      <c r="DMH19" s="723"/>
      <c r="DMI19" s="723"/>
      <c r="DMJ19" s="723"/>
      <c r="DMK19" s="723"/>
      <c r="DML19" s="723"/>
      <c r="DMM19" s="723"/>
      <c r="DMN19" s="723"/>
      <c r="DMO19" s="723"/>
      <c r="DMP19" s="723"/>
      <c r="DMQ19" s="723"/>
      <c r="DMR19" s="723"/>
      <c r="DMS19" s="723"/>
      <c r="DMT19" s="723"/>
      <c r="DMU19" s="723"/>
      <c r="DMV19" s="723"/>
      <c r="DMW19" s="723"/>
      <c r="DMX19" s="723"/>
      <c r="DMY19" s="723"/>
      <c r="DMZ19" s="723"/>
      <c r="DNA19" s="723"/>
      <c r="DNB19" s="723"/>
      <c r="DNC19" s="723"/>
      <c r="DND19" s="723"/>
      <c r="DNE19" s="723"/>
      <c r="DNF19" s="723"/>
      <c r="DNG19" s="723"/>
      <c r="DNH19" s="723"/>
      <c r="DNI19" s="723"/>
      <c r="DNJ19" s="723"/>
      <c r="DNK19" s="723"/>
      <c r="DNL19" s="723"/>
      <c r="DNM19" s="723"/>
      <c r="DNN19" s="723"/>
      <c r="DNO19" s="723"/>
      <c r="DNP19" s="723"/>
      <c r="DNQ19" s="723"/>
      <c r="DNR19" s="723"/>
      <c r="DNS19" s="723"/>
      <c r="DNT19" s="723"/>
      <c r="DNU19" s="723"/>
      <c r="DNV19" s="723"/>
      <c r="DNW19" s="723"/>
      <c r="DNX19" s="723"/>
      <c r="DNY19" s="723"/>
      <c r="DNZ19" s="723"/>
      <c r="DOA19" s="723"/>
      <c r="DOB19" s="723"/>
      <c r="DOC19" s="723"/>
      <c r="DOD19" s="723"/>
      <c r="DOE19" s="723"/>
      <c r="DOF19" s="723"/>
      <c r="DOG19" s="723"/>
      <c r="DOH19" s="723"/>
      <c r="DOI19" s="723"/>
      <c r="DOJ19" s="723"/>
      <c r="DOK19" s="723"/>
      <c r="DOL19" s="723"/>
      <c r="DOM19" s="723"/>
      <c r="DON19" s="723"/>
      <c r="DOO19" s="723"/>
      <c r="DOP19" s="723"/>
      <c r="DOQ19" s="723"/>
      <c r="DOR19" s="723"/>
      <c r="DOS19" s="723"/>
      <c r="DOT19" s="723"/>
      <c r="DOU19" s="723"/>
      <c r="DOV19" s="723"/>
      <c r="DOW19" s="723"/>
      <c r="DOX19" s="723"/>
      <c r="DOY19" s="723"/>
      <c r="DOZ19" s="723"/>
      <c r="DPA19" s="723"/>
      <c r="DPB19" s="723"/>
      <c r="DPC19" s="723"/>
      <c r="DPD19" s="723"/>
      <c r="DPE19" s="723"/>
      <c r="DPF19" s="723"/>
      <c r="DPG19" s="723"/>
      <c r="DPH19" s="723"/>
      <c r="DPI19" s="723"/>
      <c r="DPJ19" s="723"/>
      <c r="DPK19" s="723"/>
      <c r="DPL19" s="723"/>
      <c r="DPM19" s="723"/>
      <c r="DPN19" s="723"/>
      <c r="DPO19" s="723"/>
      <c r="DPP19" s="723"/>
      <c r="DPQ19" s="723"/>
      <c r="DPR19" s="723"/>
      <c r="DPS19" s="723"/>
      <c r="DPT19" s="723"/>
      <c r="DPU19" s="723"/>
      <c r="DPV19" s="723"/>
      <c r="DPW19" s="723"/>
      <c r="DPX19" s="723"/>
      <c r="DPY19" s="723"/>
      <c r="DPZ19" s="723"/>
      <c r="DQA19" s="723"/>
      <c r="DQB19" s="723"/>
      <c r="DQC19" s="723"/>
      <c r="DQD19" s="723"/>
      <c r="DQE19" s="723"/>
      <c r="DQF19" s="723"/>
      <c r="DQG19" s="723"/>
      <c r="DQH19" s="723"/>
      <c r="DQI19" s="723"/>
      <c r="DQJ19" s="723"/>
      <c r="DQK19" s="723"/>
      <c r="DQL19" s="723"/>
      <c r="DQM19" s="723"/>
      <c r="DQN19" s="723"/>
      <c r="DQO19" s="723"/>
      <c r="DQP19" s="723"/>
      <c r="DQQ19" s="723"/>
      <c r="DQR19" s="723"/>
      <c r="DQS19" s="723"/>
      <c r="DQT19" s="723"/>
      <c r="DQU19" s="723"/>
      <c r="DQV19" s="723"/>
      <c r="DQW19" s="723"/>
      <c r="DQX19" s="723"/>
      <c r="DQY19" s="723"/>
      <c r="DQZ19" s="723"/>
      <c r="DRA19" s="723"/>
      <c r="DRB19" s="723"/>
      <c r="DRC19" s="723"/>
      <c r="DRD19" s="723"/>
      <c r="DRE19" s="723"/>
      <c r="DRF19" s="723"/>
      <c r="DRG19" s="723"/>
      <c r="DRH19" s="723"/>
      <c r="DRI19" s="723"/>
      <c r="DRJ19" s="723"/>
      <c r="DRK19" s="723"/>
      <c r="DRL19" s="723"/>
      <c r="DRM19" s="723"/>
      <c r="DRN19" s="723"/>
      <c r="DRO19" s="723"/>
      <c r="DRP19" s="723"/>
      <c r="DRQ19" s="723"/>
      <c r="DRR19" s="723"/>
      <c r="DRS19" s="723"/>
      <c r="DRT19" s="723"/>
      <c r="DRU19" s="723"/>
      <c r="DRV19" s="723"/>
      <c r="DRW19" s="723"/>
      <c r="DRX19" s="723"/>
      <c r="DRY19" s="723"/>
      <c r="DRZ19" s="723"/>
      <c r="DSA19" s="723"/>
      <c r="DSB19" s="723"/>
      <c r="DSC19" s="723"/>
      <c r="DSD19" s="723"/>
      <c r="DSE19" s="723"/>
      <c r="DSF19" s="723"/>
      <c r="DSG19" s="723"/>
      <c r="DSH19" s="723"/>
      <c r="DSI19" s="723"/>
      <c r="DSJ19" s="723"/>
      <c r="DSK19" s="723"/>
      <c r="DSL19" s="723"/>
      <c r="DSM19" s="723"/>
      <c r="DSN19" s="723"/>
      <c r="DSO19" s="723"/>
      <c r="DSP19" s="723"/>
      <c r="DSQ19" s="723"/>
      <c r="DSR19" s="723"/>
      <c r="DSS19" s="723"/>
      <c r="DST19" s="723"/>
      <c r="DSU19" s="723"/>
      <c r="DSV19" s="723"/>
      <c r="DSW19" s="723"/>
      <c r="DSX19" s="723"/>
      <c r="DSY19" s="723"/>
      <c r="DSZ19" s="723"/>
      <c r="DTA19" s="723"/>
      <c r="DTB19" s="723"/>
      <c r="DTC19" s="723"/>
      <c r="DTD19" s="723"/>
      <c r="DTE19" s="723"/>
      <c r="DTF19" s="723"/>
      <c r="DTG19" s="723"/>
      <c r="DTH19" s="723"/>
      <c r="DTI19" s="723"/>
      <c r="DTJ19" s="723"/>
      <c r="DTK19" s="723"/>
      <c r="DTL19" s="723"/>
      <c r="DTM19" s="723"/>
      <c r="DTN19" s="723"/>
      <c r="DTO19" s="723"/>
      <c r="DTP19" s="723"/>
      <c r="DTQ19" s="723"/>
      <c r="DTR19" s="723"/>
      <c r="DTS19" s="723"/>
      <c r="DTT19" s="723"/>
      <c r="DTU19" s="723"/>
      <c r="DTV19" s="723"/>
      <c r="DTW19" s="723"/>
      <c r="DTX19" s="723"/>
      <c r="DTY19" s="723"/>
      <c r="DTZ19" s="723"/>
      <c r="DUA19" s="723"/>
      <c r="DUB19" s="723"/>
      <c r="DUC19" s="723"/>
      <c r="DUD19" s="723"/>
      <c r="DUE19" s="723"/>
      <c r="DUF19" s="723"/>
      <c r="DUG19" s="723"/>
      <c r="DUH19" s="723"/>
      <c r="DUI19" s="723"/>
      <c r="DUJ19" s="723"/>
      <c r="DUK19" s="723"/>
      <c r="DUL19" s="723"/>
      <c r="DUM19" s="723"/>
      <c r="DUN19" s="723"/>
      <c r="DUO19" s="723"/>
      <c r="DUP19" s="723"/>
      <c r="DUQ19" s="723"/>
      <c r="DUR19" s="723"/>
      <c r="DUS19" s="723"/>
      <c r="DUT19" s="723"/>
      <c r="DUU19" s="723"/>
      <c r="DUV19" s="723"/>
      <c r="DUW19" s="723"/>
      <c r="DUX19" s="723"/>
      <c r="DUY19" s="723"/>
      <c r="DUZ19" s="723"/>
      <c r="DVA19" s="723"/>
      <c r="DVB19" s="723"/>
      <c r="DVC19" s="723"/>
      <c r="DVD19" s="723"/>
      <c r="DVE19" s="723"/>
      <c r="DVF19" s="723"/>
      <c r="DVG19" s="723"/>
      <c r="DVH19" s="723"/>
      <c r="DVI19" s="723"/>
      <c r="DVJ19" s="723"/>
      <c r="DVK19" s="723"/>
      <c r="DVL19" s="723"/>
      <c r="DVM19" s="723"/>
      <c r="DVN19" s="723"/>
      <c r="DVO19" s="723"/>
      <c r="DVP19" s="723"/>
      <c r="DVQ19" s="723"/>
      <c r="DVR19" s="723"/>
      <c r="DVS19" s="723"/>
      <c r="DVT19" s="723"/>
      <c r="DVU19" s="723"/>
      <c r="DVV19" s="723"/>
      <c r="DVW19" s="723"/>
      <c r="DVX19" s="723"/>
      <c r="DVY19" s="723"/>
      <c r="DVZ19" s="723"/>
      <c r="DWA19" s="723"/>
      <c r="DWB19" s="723"/>
      <c r="DWC19" s="723"/>
      <c r="DWD19" s="723"/>
      <c r="DWE19" s="723"/>
      <c r="DWF19" s="723"/>
      <c r="DWG19" s="723"/>
      <c r="DWH19" s="723"/>
      <c r="DWI19" s="723"/>
      <c r="DWJ19" s="723"/>
      <c r="DWK19" s="723"/>
      <c r="DWL19" s="723"/>
      <c r="DWM19" s="723"/>
      <c r="DWN19" s="723"/>
      <c r="DWO19" s="723"/>
      <c r="DWP19" s="723"/>
      <c r="DWQ19" s="723"/>
      <c r="DWR19" s="723"/>
      <c r="DWS19" s="723"/>
      <c r="DWT19" s="723"/>
      <c r="DWU19" s="723"/>
      <c r="DWV19" s="723"/>
      <c r="DWW19" s="723"/>
      <c r="DWX19" s="723"/>
      <c r="DWY19" s="723"/>
      <c r="DWZ19" s="723"/>
      <c r="DXA19" s="723"/>
      <c r="DXB19" s="723"/>
      <c r="DXC19" s="723"/>
      <c r="DXD19" s="723"/>
      <c r="DXE19" s="723"/>
      <c r="DXF19" s="723"/>
      <c r="DXG19" s="723"/>
      <c r="DXH19" s="723"/>
      <c r="DXI19" s="723"/>
      <c r="DXJ19" s="723"/>
      <c r="DXK19" s="723"/>
      <c r="DXL19" s="723"/>
      <c r="DXM19" s="723"/>
      <c r="DXN19" s="723"/>
      <c r="DXO19" s="723"/>
      <c r="DXP19" s="723"/>
      <c r="DXQ19" s="723"/>
      <c r="DXR19" s="723"/>
      <c r="DXS19" s="723"/>
      <c r="DXT19" s="723"/>
      <c r="DXU19" s="723"/>
      <c r="DXV19" s="723"/>
      <c r="DXW19" s="723"/>
      <c r="DXX19" s="723"/>
      <c r="DXY19" s="723"/>
      <c r="DXZ19" s="723"/>
      <c r="DYA19" s="723"/>
      <c r="DYB19" s="723"/>
      <c r="DYC19" s="723"/>
      <c r="DYD19" s="723"/>
      <c r="DYE19" s="723"/>
      <c r="DYF19" s="723"/>
      <c r="DYG19" s="723"/>
      <c r="DYH19" s="723"/>
      <c r="DYI19" s="723"/>
      <c r="DYJ19" s="723"/>
      <c r="DYK19" s="723"/>
      <c r="DYL19" s="723"/>
      <c r="DYM19" s="723"/>
      <c r="DYN19" s="723"/>
      <c r="DYO19" s="723"/>
      <c r="DYP19" s="723"/>
      <c r="DYQ19" s="723"/>
      <c r="DYR19" s="723"/>
      <c r="DYS19" s="723"/>
      <c r="DYT19" s="723"/>
      <c r="DYU19" s="723"/>
      <c r="DYV19" s="723"/>
      <c r="DYW19" s="723"/>
      <c r="DYX19" s="723"/>
      <c r="DYY19" s="723"/>
      <c r="DYZ19" s="723"/>
      <c r="DZA19" s="723"/>
      <c r="DZB19" s="723"/>
      <c r="DZC19" s="723"/>
      <c r="DZD19" s="723"/>
      <c r="DZE19" s="723"/>
      <c r="DZF19" s="723"/>
      <c r="DZG19" s="723"/>
      <c r="DZH19" s="723"/>
      <c r="DZI19" s="723"/>
      <c r="DZJ19" s="723"/>
      <c r="DZK19" s="723"/>
      <c r="DZL19" s="723"/>
      <c r="DZM19" s="723"/>
      <c r="DZN19" s="723"/>
      <c r="DZO19" s="723"/>
      <c r="DZP19" s="723"/>
      <c r="DZQ19" s="723"/>
      <c r="DZR19" s="723"/>
      <c r="DZS19" s="723"/>
      <c r="DZT19" s="723"/>
      <c r="DZU19" s="723"/>
      <c r="DZV19" s="723"/>
      <c r="DZW19" s="723"/>
      <c r="DZX19" s="723"/>
      <c r="DZY19" s="723"/>
      <c r="DZZ19" s="723"/>
      <c r="EAA19" s="723"/>
      <c r="EAB19" s="723"/>
      <c r="EAC19" s="723"/>
      <c r="EAD19" s="723"/>
      <c r="EAE19" s="723"/>
      <c r="EAF19" s="723"/>
      <c r="EAG19" s="723"/>
      <c r="EAH19" s="723"/>
      <c r="EAI19" s="723"/>
      <c r="EAJ19" s="723"/>
      <c r="EAK19" s="723"/>
      <c r="EAL19" s="723"/>
      <c r="EAM19" s="723"/>
      <c r="EAN19" s="723"/>
      <c r="EAO19" s="723"/>
      <c r="EAP19" s="723"/>
      <c r="EAQ19" s="723"/>
      <c r="EAR19" s="723"/>
      <c r="EAS19" s="723"/>
      <c r="EAT19" s="723"/>
      <c r="EAU19" s="723"/>
      <c r="EAV19" s="723"/>
      <c r="EAW19" s="723"/>
      <c r="EAX19" s="723"/>
      <c r="EAY19" s="723"/>
      <c r="EAZ19" s="723"/>
      <c r="EBA19" s="723"/>
      <c r="EBB19" s="723"/>
      <c r="EBC19" s="723"/>
      <c r="EBD19" s="723"/>
      <c r="EBE19" s="723"/>
      <c r="EBF19" s="723"/>
      <c r="EBG19" s="723"/>
      <c r="EBH19" s="723"/>
      <c r="EBI19" s="723"/>
      <c r="EBJ19" s="723"/>
      <c r="EBK19" s="723"/>
      <c r="EBL19" s="723"/>
      <c r="EBM19" s="723"/>
      <c r="EBN19" s="723"/>
      <c r="EBO19" s="723"/>
      <c r="EBP19" s="723"/>
      <c r="EBQ19" s="723"/>
      <c r="EBR19" s="723"/>
      <c r="EBS19" s="723"/>
      <c r="EBT19" s="723"/>
      <c r="EBU19" s="723"/>
      <c r="EBV19" s="723"/>
      <c r="EBW19" s="723"/>
      <c r="EBX19" s="723"/>
      <c r="EBY19" s="723"/>
      <c r="EBZ19" s="723"/>
      <c r="ECA19" s="723"/>
      <c r="ECB19" s="723"/>
      <c r="ECC19" s="723"/>
      <c r="ECD19" s="723"/>
      <c r="ECE19" s="723"/>
      <c r="ECF19" s="723"/>
      <c r="ECG19" s="723"/>
      <c r="ECH19" s="723"/>
      <c r="ECI19" s="723"/>
      <c r="ECJ19" s="723"/>
      <c r="ECK19" s="723"/>
      <c r="ECL19" s="723"/>
      <c r="ECM19" s="723"/>
      <c r="ECN19" s="723"/>
      <c r="ECO19" s="723"/>
      <c r="ECP19" s="723"/>
      <c r="ECQ19" s="723"/>
      <c r="ECR19" s="723"/>
      <c r="ECS19" s="723"/>
      <c r="ECT19" s="723"/>
      <c r="ECU19" s="723"/>
      <c r="ECV19" s="723"/>
      <c r="ECW19" s="723"/>
      <c r="ECX19" s="723"/>
      <c r="ECY19" s="723"/>
      <c r="ECZ19" s="723"/>
      <c r="EDA19" s="723"/>
      <c r="EDB19" s="723"/>
      <c r="EDC19" s="723"/>
      <c r="EDD19" s="723"/>
      <c r="EDE19" s="723"/>
      <c r="EDF19" s="723"/>
      <c r="EDG19" s="723"/>
      <c r="EDH19" s="723"/>
      <c r="EDI19" s="723"/>
      <c r="EDJ19" s="723"/>
      <c r="EDK19" s="723"/>
      <c r="EDL19" s="723"/>
      <c r="EDM19" s="723"/>
      <c r="EDN19" s="723"/>
      <c r="EDO19" s="723"/>
      <c r="EDP19" s="723"/>
      <c r="EDQ19" s="723"/>
      <c r="EDR19" s="723"/>
      <c r="EDS19" s="723"/>
      <c r="EDT19" s="723"/>
      <c r="EDU19" s="723"/>
      <c r="EDV19" s="723"/>
      <c r="EDW19" s="723"/>
      <c r="EDX19" s="723"/>
      <c r="EDY19" s="723"/>
      <c r="EDZ19" s="723"/>
      <c r="EEA19" s="723"/>
      <c r="EEB19" s="723"/>
      <c r="EEC19" s="723"/>
      <c r="EED19" s="723"/>
      <c r="EEE19" s="723"/>
      <c r="EEF19" s="723"/>
      <c r="EEG19" s="723"/>
      <c r="EEH19" s="723"/>
      <c r="EEI19" s="723"/>
      <c r="EEJ19" s="723"/>
      <c r="EEK19" s="723"/>
      <c r="EEL19" s="723"/>
      <c r="EEM19" s="723"/>
      <c r="EEN19" s="723"/>
      <c r="EEO19" s="723"/>
      <c r="EEP19" s="723"/>
      <c r="EEQ19" s="723"/>
      <c r="EER19" s="723"/>
      <c r="EES19" s="723"/>
      <c r="EET19" s="723"/>
      <c r="EEU19" s="723"/>
      <c r="EEV19" s="723"/>
      <c r="EEW19" s="723"/>
      <c r="EEX19" s="723"/>
      <c r="EEY19" s="723"/>
      <c r="EEZ19" s="723"/>
      <c r="EFA19" s="723"/>
      <c r="EFB19" s="723"/>
      <c r="EFC19" s="723"/>
      <c r="EFD19" s="723"/>
      <c r="EFE19" s="723"/>
      <c r="EFF19" s="723"/>
      <c r="EFG19" s="723"/>
      <c r="EFH19" s="723"/>
      <c r="EFI19" s="723"/>
      <c r="EFJ19" s="723"/>
      <c r="EFK19" s="723"/>
      <c r="EFL19" s="723"/>
      <c r="EFM19" s="723"/>
      <c r="EFN19" s="723"/>
      <c r="EFO19" s="723"/>
      <c r="EFP19" s="723"/>
      <c r="EFQ19" s="723"/>
      <c r="EFR19" s="723"/>
      <c r="EFS19" s="723"/>
      <c r="EFT19" s="723"/>
      <c r="EFU19" s="723"/>
      <c r="EFV19" s="723"/>
      <c r="EFW19" s="723"/>
      <c r="EFX19" s="723"/>
      <c r="EFY19" s="723"/>
      <c r="EFZ19" s="723"/>
      <c r="EGA19" s="723"/>
      <c r="EGB19" s="723"/>
      <c r="EGC19" s="723"/>
      <c r="EGD19" s="723"/>
      <c r="EGE19" s="723"/>
      <c r="EGF19" s="723"/>
      <c r="EGG19" s="723"/>
      <c r="EGH19" s="723"/>
      <c r="EGI19" s="723"/>
      <c r="EGJ19" s="723"/>
      <c r="EGK19" s="723"/>
      <c r="EGL19" s="723"/>
      <c r="EGM19" s="723"/>
      <c r="EGN19" s="723"/>
      <c r="EGO19" s="723"/>
      <c r="EGP19" s="723"/>
      <c r="EGQ19" s="723"/>
      <c r="EGR19" s="723"/>
      <c r="EGS19" s="723"/>
      <c r="EGT19" s="723"/>
      <c r="EGU19" s="723"/>
      <c r="EGV19" s="723"/>
      <c r="EGW19" s="723"/>
      <c r="EGX19" s="723"/>
      <c r="EGY19" s="723"/>
      <c r="EGZ19" s="723"/>
      <c r="EHA19" s="723"/>
      <c r="EHB19" s="723"/>
      <c r="EHC19" s="723"/>
      <c r="EHD19" s="723"/>
      <c r="EHE19" s="723"/>
      <c r="EHF19" s="723"/>
      <c r="EHG19" s="723"/>
      <c r="EHH19" s="723"/>
      <c r="EHI19" s="723"/>
      <c r="EHJ19" s="723"/>
      <c r="EHK19" s="723"/>
      <c r="EHL19" s="723"/>
      <c r="EHM19" s="723"/>
      <c r="EHN19" s="723"/>
      <c r="EHO19" s="723"/>
      <c r="EHP19" s="723"/>
      <c r="EHQ19" s="723"/>
      <c r="EHR19" s="723"/>
      <c r="EHS19" s="723"/>
      <c r="EHT19" s="723"/>
      <c r="EHU19" s="723"/>
      <c r="EHV19" s="723"/>
      <c r="EHW19" s="723"/>
      <c r="EHX19" s="723"/>
      <c r="EHY19" s="723"/>
      <c r="EHZ19" s="723"/>
      <c r="EIA19" s="723"/>
      <c r="EIB19" s="723"/>
      <c r="EIC19" s="723"/>
      <c r="EID19" s="723"/>
      <c r="EIE19" s="723"/>
      <c r="EIF19" s="723"/>
      <c r="EIG19" s="723"/>
      <c r="EIH19" s="723"/>
      <c r="EII19" s="723"/>
      <c r="EIJ19" s="723"/>
      <c r="EIK19" s="723"/>
      <c r="EIL19" s="723"/>
      <c r="EIM19" s="723"/>
      <c r="EIN19" s="723"/>
      <c r="EIO19" s="723"/>
      <c r="EIP19" s="723"/>
      <c r="EIQ19" s="723"/>
      <c r="EIR19" s="723"/>
      <c r="EIS19" s="723"/>
      <c r="EIT19" s="723"/>
      <c r="EIU19" s="723"/>
      <c r="EIV19" s="723"/>
      <c r="EIW19" s="723"/>
      <c r="EIX19" s="723"/>
      <c r="EIY19" s="723"/>
      <c r="EIZ19" s="723"/>
      <c r="EJA19" s="723"/>
      <c r="EJB19" s="723"/>
      <c r="EJC19" s="723"/>
      <c r="EJD19" s="723"/>
      <c r="EJE19" s="723"/>
      <c r="EJF19" s="723"/>
      <c r="EJG19" s="723"/>
      <c r="EJH19" s="723"/>
      <c r="EJI19" s="723"/>
      <c r="EJJ19" s="723"/>
      <c r="EJK19" s="723"/>
      <c r="EJL19" s="723"/>
      <c r="EJM19" s="723"/>
      <c r="EJN19" s="723"/>
      <c r="EJO19" s="723"/>
      <c r="EJP19" s="723"/>
      <c r="EJQ19" s="723"/>
      <c r="EJR19" s="723"/>
      <c r="EJS19" s="723"/>
      <c r="EJT19" s="723"/>
      <c r="EJU19" s="723"/>
      <c r="EJV19" s="723"/>
      <c r="EJW19" s="723"/>
      <c r="EJX19" s="723"/>
      <c r="EJY19" s="723"/>
      <c r="EJZ19" s="723"/>
      <c r="EKA19" s="723"/>
      <c r="EKB19" s="723"/>
      <c r="EKC19" s="723"/>
      <c r="EKD19" s="723"/>
      <c r="EKE19" s="723"/>
      <c r="EKF19" s="723"/>
      <c r="EKG19" s="723"/>
      <c r="EKH19" s="723"/>
      <c r="EKI19" s="723"/>
      <c r="EKJ19" s="723"/>
      <c r="EKK19" s="723"/>
      <c r="EKL19" s="723"/>
      <c r="EKM19" s="723"/>
      <c r="EKN19" s="723"/>
      <c r="EKO19" s="723"/>
      <c r="EKP19" s="723"/>
      <c r="EKQ19" s="723"/>
      <c r="EKR19" s="723"/>
      <c r="EKS19" s="723"/>
      <c r="EKT19" s="723"/>
      <c r="EKU19" s="723"/>
      <c r="EKV19" s="723"/>
      <c r="EKW19" s="723"/>
      <c r="EKX19" s="723"/>
      <c r="EKY19" s="723"/>
      <c r="EKZ19" s="723"/>
      <c r="ELA19" s="723"/>
      <c r="ELB19" s="723"/>
      <c r="ELC19" s="723"/>
      <c r="ELD19" s="723"/>
      <c r="ELE19" s="723"/>
      <c r="ELF19" s="723"/>
      <c r="ELG19" s="723"/>
      <c r="ELH19" s="723"/>
      <c r="ELI19" s="723"/>
      <c r="ELJ19" s="723"/>
      <c r="ELK19" s="723"/>
      <c r="ELL19" s="723"/>
      <c r="ELM19" s="723"/>
      <c r="ELN19" s="723"/>
      <c r="ELO19" s="723"/>
      <c r="ELP19" s="723"/>
      <c r="ELQ19" s="723"/>
      <c r="ELR19" s="723"/>
      <c r="ELS19" s="723"/>
      <c r="ELT19" s="723"/>
      <c r="ELU19" s="723"/>
      <c r="ELV19" s="723"/>
      <c r="ELW19" s="723"/>
      <c r="ELX19" s="723"/>
      <c r="ELY19" s="723"/>
      <c r="ELZ19" s="723"/>
      <c r="EMA19" s="723"/>
      <c r="EMB19" s="723"/>
      <c r="EMC19" s="723"/>
      <c r="EMD19" s="723"/>
      <c r="EME19" s="723"/>
      <c r="EMF19" s="723"/>
      <c r="EMG19" s="723"/>
      <c r="EMH19" s="723"/>
      <c r="EMI19" s="723"/>
      <c r="EMJ19" s="723"/>
      <c r="EMK19" s="723"/>
      <c r="EML19" s="723"/>
      <c r="EMM19" s="723"/>
      <c r="EMN19" s="723"/>
      <c r="EMO19" s="723"/>
      <c r="EMP19" s="723"/>
      <c r="EMQ19" s="723"/>
      <c r="EMR19" s="723"/>
      <c r="EMS19" s="723"/>
      <c r="EMT19" s="723"/>
      <c r="EMU19" s="723"/>
      <c r="EMV19" s="723"/>
      <c r="EMW19" s="723"/>
      <c r="EMX19" s="723"/>
      <c r="EMY19" s="723"/>
      <c r="EMZ19" s="723"/>
      <c r="ENA19" s="723"/>
      <c r="ENB19" s="723"/>
      <c r="ENC19" s="723"/>
      <c r="END19" s="723"/>
      <c r="ENE19" s="723"/>
      <c r="ENF19" s="723"/>
      <c r="ENG19" s="723"/>
      <c r="ENH19" s="723"/>
      <c r="ENI19" s="723"/>
      <c r="ENJ19" s="723"/>
      <c r="ENK19" s="723"/>
      <c r="ENL19" s="723"/>
      <c r="ENM19" s="723"/>
      <c r="ENN19" s="723"/>
      <c r="ENO19" s="723"/>
      <c r="ENP19" s="723"/>
      <c r="ENQ19" s="723"/>
      <c r="ENR19" s="723"/>
      <c r="ENS19" s="723"/>
      <c r="ENT19" s="723"/>
      <c r="ENU19" s="723"/>
      <c r="ENV19" s="723"/>
      <c r="ENW19" s="723"/>
      <c r="ENX19" s="723"/>
      <c r="ENY19" s="723"/>
      <c r="ENZ19" s="723"/>
      <c r="EOA19" s="723"/>
      <c r="EOB19" s="723"/>
      <c r="EOC19" s="723"/>
      <c r="EOD19" s="723"/>
      <c r="EOE19" s="723"/>
      <c r="EOF19" s="723"/>
      <c r="EOG19" s="723"/>
      <c r="EOH19" s="723"/>
      <c r="EOI19" s="723"/>
      <c r="EOJ19" s="723"/>
      <c r="EOK19" s="723"/>
      <c r="EOL19" s="723"/>
      <c r="EOM19" s="723"/>
      <c r="EON19" s="723"/>
      <c r="EOO19" s="723"/>
      <c r="EOP19" s="723"/>
      <c r="EOQ19" s="723"/>
      <c r="EOR19" s="723"/>
      <c r="EOS19" s="723"/>
      <c r="EOT19" s="723"/>
      <c r="EOU19" s="723"/>
      <c r="EOV19" s="723"/>
      <c r="EOW19" s="723"/>
      <c r="EOX19" s="723"/>
      <c r="EOY19" s="723"/>
      <c r="EOZ19" s="723"/>
      <c r="EPA19" s="723"/>
      <c r="EPB19" s="723"/>
      <c r="EPC19" s="723"/>
      <c r="EPD19" s="723"/>
      <c r="EPE19" s="723"/>
      <c r="EPF19" s="723"/>
      <c r="EPG19" s="723"/>
      <c r="EPH19" s="723"/>
      <c r="EPI19" s="723"/>
      <c r="EPJ19" s="723"/>
      <c r="EPK19" s="723"/>
      <c r="EPL19" s="723"/>
      <c r="EPM19" s="723"/>
      <c r="EPN19" s="723"/>
      <c r="EPO19" s="723"/>
      <c r="EPP19" s="723"/>
      <c r="EPQ19" s="723"/>
      <c r="EPR19" s="723"/>
      <c r="EPS19" s="723"/>
      <c r="EPT19" s="723"/>
      <c r="EPU19" s="723"/>
      <c r="EPV19" s="723"/>
      <c r="EPW19" s="723"/>
      <c r="EPX19" s="723"/>
      <c r="EPY19" s="723"/>
      <c r="EPZ19" s="723"/>
      <c r="EQA19" s="723"/>
      <c r="EQB19" s="723"/>
      <c r="EQC19" s="723"/>
      <c r="EQD19" s="723"/>
      <c r="EQE19" s="723"/>
      <c r="EQF19" s="723"/>
      <c r="EQG19" s="723"/>
      <c r="EQH19" s="723"/>
      <c r="EQI19" s="723"/>
      <c r="EQJ19" s="723"/>
      <c r="EQK19" s="723"/>
      <c r="EQL19" s="723"/>
      <c r="EQM19" s="723"/>
      <c r="EQN19" s="723"/>
      <c r="EQO19" s="723"/>
      <c r="EQP19" s="723"/>
      <c r="EQQ19" s="723"/>
      <c r="EQR19" s="723"/>
      <c r="EQS19" s="723"/>
      <c r="EQT19" s="723"/>
      <c r="EQU19" s="723"/>
      <c r="EQV19" s="723"/>
      <c r="EQW19" s="723"/>
      <c r="EQX19" s="723"/>
      <c r="EQY19" s="723"/>
      <c r="EQZ19" s="723"/>
      <c r="ERA19" s="723"/>
      <c r="ERB19" s="723"/>
      <c r="ERC19" s="723"/>
      <c r="ERD19" s="723"/>
      <c r="ERE19" s="723"/>
      <c r="ERF19" s="723"/>
      <c r="ERG19" s="723"/>
      <c r="ERH19" s="723"/>
      <c r="ERI19" s="723"/>
      <c r="ERJ19" s="723"/>
      <c r="ERK19" s="723"/>
      <c r="ERL19" s="723"/>
      <c r="ERM19" s="723"/>
      <c r="ERN19" s="723"/>
      <c r="ERO19" s="723"/>
      <c r="ERP19" s="723"/>
      <c r="ERQ19" s="723"/>
      <c r="ERR19" s="723"/>
      <c r="ERS19" s="723"/>
      <c r="ERT19" s="723"/>
      <c r="ERU19" s="723"/>
      <c r="ERV19" s="723"/>
      <c r="ERW19" s="723"/>
      <c r="ERX19" s="723"/>
      <c r="ERY19" s="723"/>
      <c r="ERZ19" s="723"/>
      <c r="ESA19" s="723"/>
      <c r="ESB19" s="723"/>
      <c r="ESC19" s="723"/>
      <c r="ESD19" s="723"/>
      <c r="ESE19" s="723"/>
      <c r="ESF19" s="723"/>
      <c r="ESG19" s="723"/>
      <c r="ESH19" s="723"/>
      <c r="ESI19" s="723"/>
      <c r="ESJ19" s="723"/>
      <c r="ESK19" s="723"/>
      <c r="ESL19" s="723"/>
      <c r="ESM19" s="723"/>
      <c r="ESN19" s="723"/>
      <c r="ESO19" s="723"/>
      <c r="ESP19" s="723"/>
      <c r="ESQ19" s="723"/>
      <c r="ESR19" s="723"/>
      <c r="ESS19" s="723"/>
      <c r="EST19" s="723"/>
      <c r="ESU19" s="723"/>
      <c r="ESV19" s="723"/>
      <c r="ESW19" s="723"/>
      <c r="ESX19" s="723"/>
      <c r="ESY19" s="723"/>
      <c r="ESZ19" s="723"/>
      <c r="ETA19" s="723"/>
      <c r="ETB19" s="723"/>
      <c r="ETC19" s="723"/>
      <c r="ETD19" s="723"/>
      <c r="ETE19" s="723"/>
      <c r="ETF19" s="723"/>
      <c r="ETG19" s="723"/>
      <c r="ETH19" s="723"/>
      <c r="ETI19" s="723"/>
      <c r="ETJ19" s="723"/>
      <c r="ETK19" s="723"/>
      <c r="ETL19" s="723"/>
      <c r="ETM19" s="723"/>
      <c r="ETN19" s="723"/>
      <c r="ETO19" s="723"/>
      <c r="ETP19" s="723"/>
      <c r="ETQ19" s="723"/>
      <c r="ETR19" s="723"/>
      <c r="ETS19" s="723"/>
      <c r="ETT19" s="723"/>
      <c r="ETU19" s="723"/>
      <c r="ETV19" s="723"/>
      <c r="ETW19" s="723"/>
      <c r="ETX19" s="723"/>
      <c r="ETY19" s="723"/>
      <c r="ETZ19" s="723"/>
      <c r="EUA19" s="723"/>
      <c r="EUB19" s="723"/>
      <c r="EUC19" s="723"/>
      <c r="EUD19" s="723"/>
      <c r="EUE19" s="723"/>
      <c r="EUF19" s="723"/>
      <c r="EUG19" s="723"/>
      <c r="EUH19" s="723"/>
      <c r="EUI19" s="723"/>
      <c r="EUJ19" s="723"/>
      <c r="EUK19" s="723"/>
      <c r="EUL19" s="723"/>
      <c r="EUM19" s="723"/>
      <c r="EUN19" s="723"/>
      <c r="EUO19" s="723"/>
      <c r="EUP19" s="723"/>
      <c r="EUQ19" s="723"/>
      <c r="EUR19" s="723"/>
      <c r="EUS19" s="723"/>
      <c r="EUT19" s="723"/>
      <c r="EUU19" s="723"/>
      <c r="EUV19" s="723"/>
      <c r="EUW19" s="723"/>
      <c r="EUX19" s="723"/>
      <c r="EUY19" s="723"/>
      <c r="EUZ19" s="723"/>
      <c r="EVA19" s="723"/>
      <c r="EVB19" s="723"/>
      <c r="EVC19" s="723"/>
      <c r="EVD19" s="723"/>
      <c r="EVE19" s="723"/>
      <c r="EVF19" s="723"/>
      <c r="EVG19" s="723"/>
      <c r="EVH19" s="723"/>
      <c r="EVI19" s="723"/>
      <c r="EVJ19" s="723"/>
      <c r="EVK19" s="723"/>
      <c r="EVL19" s="723"/>
      <c r="EVM19" s="723"/>
      <c r="EVN19" s="723"/>
      <c r="EVO19" s="723"/>
      <c r="EVP19" s="723"/>
      <c r="EVQ19" s="723"/>
      <c r="EVR19" s="723"/>
      <c r="EVS19" s="723"/>
      <c r="EVT19" s="723"/>
      <c r="EVU19" s="723"/>
      <c r="EVV19" s="723"/>
      <c r="EVW19" s="723"/>
      <c r="EVX19" s="723"/>
      <c r="EVY19" s="723"/>
      <c r="EVZ19" s="723"/>
      <c r="EWA19" s="723"/>
      <c r="EWB19" s="723"/>
      <c r="EWC19" s="723"/>
      <c r="EWD19" s="723"/>
      <c r="EWE19" s="723"/>
      <c r="EWF19" s="723"/>
      <c r="EWG19" s="723"/>
      <c r="EWH19" s="723"/>
      <c r="EWI19" s="723"/>
      <c r="EWJ19" s="723"/>
      <c r="EWK19" s="723"/>
      <c r="EWL19" s="723"/>
      <c r="EWM19" s="723"/>
      <c r="EWN19" s="723"/>
      <c r="EWO19" s="723"/>
      <c r="EWP19" s="723"/>
      <c r="EWQ19" s="723"/>
      <c r="EWR19" s="723"/>
      <c r="EWS19" s="723"/>
      <c r="EWT19" s="723"/>
      <c r="EWU19" s="723"/>
      <c r="EWV19" s="723"/>
      <c r="EWW19" s="723"/>
      <c r="EWX19" s="723"/>
      <c r="EWY19" s="723"/>
      <c r="EWZ19" s="723"/>
      <c r="EXA19" s="723"/>
      <c r="EXB19" s="723"/>
      <c r="EXC19" s="723"/>
      <c r="EXD19" s="723"/>
      <c r="EXE19" s="723"/>
      <c r="EXF19" s="723"/>
      <c r="EXG19" s="723"/>
      <c r="EXH19" s="723"/>
      <c r="EXI19" s="723"/>
      <c r="EXJ19" s="723"/>
      <c r="EXK19" s="723"/>
      <c r="EXL19" s="723"/>
      <c r="EXM19" s="723"/>
      <c r="EXN19" s="723"/>
      <c r="EXO19" s="723"/>
      <c r="EXP19" s="723"/>
      <c r="EXQ19" s="723"/>
      <c r="EXR19" s="723"/>
      <c r="EXS19" s="723"/>
      <c r="EXT19" s="723"/>
      <c r="EXU19" s="723"/>
      <c r="EXV19" s="723"/>
      <c r="EXW19" s="723"/>
      <c r="EXX19" s="723"/>
      <c r="EXY19" s="723"/>
      <c r="EXZ19" s="723"/>
      <c r="EYA19" s="723"/>
      <c r="EYB19" s="723"/>
      <c r="EYC19" s="723"/>
      <c r="EYD19" s="723"/>
      <c r="EYE19" s="723"/>
      <c r="EYF19" s="723"/>
      <c r="EYG19" s="723"/>
      <c r="EYH19" s="723"/>
      <c r="EYI19" s="723"/>
      <c r="EYJ19" s="723"/>
      <c r="EYK19" s="723"/>
      <c r="EYL19" s="723"/>
      <c r="EYM19" s="723"/>
      <c r="EYN19" s="723"/>
      <c r="EYO19" s="723"/>
      <c r="EYP19" s="723"/>
      <c r="EYQ19" s="723"/>
      <c r="EYR19" s="723"/>
      <c r="EYS19" s="723"/>
      <c r="EYT19" s="723"/>
      <c r="EYU19" s="723"/>
      <c r="EYV19" s="723"/>
      <c r="EYW19" s="723"/>
      <c r="EYX19" s="723"/>
      <c r="EYY19" s="723"/>
      <c r="EYZ19" s="723"/>
      <c r="EZA19" s="723"/>
      <c r="EZB19" s="723"/>
      <c r="EZC19" s="723"/>
      <c r="EZD19" s="723"/>
      <c r="EZE19" s="723"/>
      <c r="EZF19" s="723"/>
      <c r="EZG19" s="723"/>
      <c r="EZH19" s="723"/>
      <c r="EZI19" s="723"/>
      <c r="EZJ19" s="723"/>
      <c r="EZK19" s="723"/>
      <c r="EZL19" s="723"/>
      <c r="EZM19" s="723"/>
      <c r="EZN19" s="723"/>
      <c r="EZO19" s="723"/>
      <c r="EZP19" s="723"/>
      <c r="EZQ19" s="723"/>
      <c r="EZR19" s="723"/>
      <c r="EZS19" s="723"/>
      <c r="EZT19" s="723"/>
      <c r="EZU19" s="723"/>
      <c r="EZV19" s="723"/>
      <c r="EZW19" s="723"/>
      <c r="EZX19" s="723"/>
      <c r="EZY19" s="723"/>
      <c r="EZZ19" s="723"/>
      <c r="FAA19" s="723"/>
      <c r="FAB19" s="723"/>
      <c r="FAC19" s="723"/>
      <c r="FAD19" s="723"/>
      <c r="FAE19" s="723"/>
      <c r="FAF19" s="723"/>
      <c r="FAG19" s="723"/>
      <c r="FAH19" s="723"/>
      <c r="FAI19" s="723"/>
      <c r="FAJ19" s="723"/>
      <c r="FAK19" s="723"/>
      <c r="FAL19" s="723"/>
      <c r="FAM19" s="723"/>
      <c r="FAN19" s="723"/>
      <c r="FAO19" s="723"/>
      <c r="FAP19" s="723"/>
      <c r="FAQ19" s="723"/>
      <c r="FAR19" s="723"/>
      <c r="FAS19" s="723"/>
      <c r="FAT19" s="723"/>
      <c r="FAU19" s="723"/>
      <c r="FAV19" s="723"/>
      <c r="FAW19" s="723"/>
      <c r="FAX19" s="723"/>
      <c r="FAY19" s="723"/>
      <c r="FAZ19" s="723"/>
      <c r="FBA19" s="723"/>
      <c r="FBB19" s="723"/>
      <c r="FBC19" s="723"/>
      <c r="FBD19" s="723"/>
      <c r="FBE19" s="723"/>
      <c r="FBF19" s="723"/>
      <c r="FBG19" s="723"/>
      <c r="FBH19" s="723"/>
      <c r="FBI19" s="723"/>
      <c r="FBJ19" s="723"/>
      <c r="FBK19" s="723"/>
      <c r="FBL19" s="723"/>
      <c r="FBM19" s="723"/>
      <c r="FBN19" s="723"/>
      <c r="FBO19" s="723"/>
      <c r="FBP19" s="723"/>
      <c r="FBQ19" s="723"/>
      <c r="FBR19" s="723"/>
      <c r="FBS19" s="723"/>
      <c r="FBT19" s="723"/>
      <c r="FBU19" s="723"/>
      <c r="FBV19" s="723"/>
      <c r="FBW19" s="723"/>
      <c r="FBX19" s="723"/>
      <c r="FBY19" s="723"/>
      <c r="FBZ19" s="723"/>
      <c r="FCA19" s="723"/>
      <c r="FCB19" s="723"/>
      <c r="FCC19" s="723"/>
      <c r="FCD19" s="723"/>
      <c r="FCE19" s="723"/>
      <c r="FCF19" s="723"/>
      <c r="FCG19" s="723"/>
      <c r="FCH19" s="723"/>
      <c r="FCI19" s="723"/>
      <c r="FCJ19" s="723"/>
      <c r="FCK19" s="723"/>
      <c r="FCL19" s="723"/>
      <c r="FCM19" s="723"/>
      <c r="FCN19" s="723"/>
      <c r="FCO19" s="723"/>
      <c r="FCP19" s="723"/>
      <c r="FCQ19" s="723"/>
      <c r="FCR19" s="723"/>
      <c r="FCS19" s="723"/>
      <c r="FCT19" s="723"/>
      <c r="FCU19" s="723"/>
      <c r="FCV19" s="723"/>
      <c r="FCW19" s="723"/>
      <c r="FCX19" s="723"/>
      <c r="FCY19" s="723"/>
      <c r="FCZ19" s="723"/>
      <c r="FDA19" s="723"/>
      <c r="FDB19" s="723"/>
      <c r="FDC19" s="723"/>
      <c r="FDD19" s="723"/>
      <c r="FDE19" s="723"/>
      <c r="FDF19" s="723"/>
      <c r="FDG19" s="723"/>
      <c r="FDH19" s="723"/>
      <c r="FDI19" s="723"/>
      <c r="FDJ19" s="723"/>
      <c r="FDK19" s="723"/>
      <c r="FDL19" s="723"/>
      <c r="FDM19" s="723"/>
      <c r="FDN19" s="723"/>
      <c r="FDO19" s="723"/>
      <c r="FDP19" s="723"/>
      <c r="FDQ19" s="723"/>
      <c r="FDR19" s="723"/>
      <c r="FDS19" s="723"/>
      <c r="FDT19" s="723"/>
      <c r="FDU19" s="723"/>
      <c r="FDV19" s="723"/>
      <c r="FDW19" s="723"/>
      <c r="FDX19" s="723"/>
      <c r="FDY19" s="723"/>
      <c r="FDZ19" s="723"/>
      <c r="FEA19" s="723"/>
      <c r="FEB19" s="723"/>
      <c r="FEC19" s="723"/>
      <c r="FED19" s="723"/>
      <c r="FEE19" s="723"/>
      <c r="FEF19" s="723"/>
      <c r="FEG19" s="723"/>
      <c r="FEH19" s="723"/>
      <c r="FEI19" s="723"/>
      <c r="FEJ19" s="723"/>
      <c r="FEK19" s="723"/>
      <c r="FEL19" s="723"/>
      <c r="FEM19" s="723"/>
      <c r="FEN19" s="723"/>
      <c r="FEO19" s="723"/>
      <c r="FEP19" s="723"/>
      <c r="FEQ19" s="723"/>
      <c r="FER19" s="723"/>
      <c r="FES19" s="723"/>
      <c r="FET19" s="723"/>
      <c r="FEU19" s="723"/>
      <c r="FEV19" s="723"/>
      <c r="FEW19" s="723"/>
      <c r="FEX19" s="723"/>
      <c r="FEY19" s="723"/>
      <c r="FEZ19" s="723"/>
      <c r="FFA19" s="723"/>
      <c r="FFB19" s="723"/>
      <c r="FFC19" s="723"/>
      <c r="FFD19" s="723"/>
      <c r="FFE19" s="723"/>
      <c r="FFF19" s="723"/>
      <c r="FFG19" s="723"/>
      <c r="FFH19" s="723"/>
      <c r="FFI19" s="723"/>
      <c r="FFJ19" s="723"/>
      <c r="FFK19" s="723"/>
      <c r="FFL19" s="723"/>
      <c r="FFM19" s="723"/>
      <c r="FFN19" s="723"/>
      <c r="FFO19" s="723"/>
      <c r="FFP19" s="723"/>
      <c r="FFQ19" s="723"/>
      <c r="FFR19" s="723"/>
      <c r="FFS19" s="723"/>
      <c r="FFT19" s="723"/>
      <c r="FFU19" s="723"/>
      <c r="FFV19" s="723"/>
      <c r="FFW19" s="723"/>
      <c r="FFX19" s="723"/>
      <c r="FFY19" s="723"/>
      <c r="FFZ19" s="723"/>
      <c r="FGA19" s="723"/>
      <c r="FGB19" s="723"/>
      <c r="FGC19" s="723"/>
      <c r="FGD19" s="723"/>
      <c r="FGE19" s="723"/>
      <c r="FGF19" s="723"/>
      <c r="FGG19" s="723"/>
      <c r="FGH19" s="723"/>
      <c r="FGI19" s="723"/>
      <c r="FGJ19" s="723"/>
      <c r="FGK19" s="723"/>
      <c r="FGL19" s="723"/>
      <c r="FGM19" s="723"/>
      <c r="FGN19" s="723"/>
      <c r="FGO19" s="723"/>
      <c r="FGP19" s="723"/>
      <c r="FGQ19" s="723"/>
      <c r="FGR19" s="723"/>
      <c r="FGS19" s="723"/>
      <c r="FGT19" s="723"/>
      <c r="FGU19" s="723"/>
      <c r="FGV19" s="723"/>
      <c r="FGW19" s="723"/>
      <c r="FGX19" s="723"/>
      <c r="FGY19" s="723"/>
      <c r="FGZ19" s="723"/>
      <c r="FHA19" s="723"/>
      <c r="FHB19" s="723"/>
      <c r="FHC19" s="723"/>
      <c r="FHD19" s="723"/>
      <c r="FHE19" s="723"/>
      <c r="FHF19" s="723"/>
      <c r="FHG19" s="723"/>
      <c r="FHH19" s="723"/>
      <c r="FHI19" s="723"/>
      <c r="FHJ19" s="723"/>
      <c r="FHK19" s="723"/>
      <c r="FHL19" s="723"/>
      <c r="FHM19" s="723"/>
      <c r="FHN19" s="723"/>
      <c r="FHO19" s="723"/>
      <c r="FHP19" s="723"/>
      <c r="FHQ19" s="723"/>
      <c r="FHR19" s="723"/>
      <c r="FHS19" s="723"/>
      <c r="FHT19" s="723"/>
      <c r="FHU19" s="723"/>
      <c r="FHV19" s="723"/>
      <c r="FHW19" s="723"/>
      <c r="FHX19" s="723"/>
      <c r="FHY19" s="723"/>
      <c r="FHZ19" s="723"/>
      <c r="FIA19" s="723"/>
      <c r="FIB19" s="723"/>
      <c r="FIC19" s="723"/>
      <c r="FID19" s="723"/>
      <c r="FIE19" s="723"/>
      <c r="FIF19" s="723"/>
      <c r="FIG19" s="723"/>
      <c r="FIH19" s="723"/>
      <c r="FII19" s="723"/>
      <c r="FIJ19" s="723"/>
      <c r="FIK19" s="723"/>
      <c r="FIL19" s="723"/>
      <c r="FIM19" s="723"/>
      <c r="FIN19" s="723"/>
      <c r="FIO19" s="723"/>
      <c r="FIP19" s="723"/>
      <c r="FIQ19" s="723"/>
      <c r="FIR19" s="723"/>
      <c r="FIS19" s="723"/>
      <c r="FIT19" s="723"/>
      <c r="FIU19" s="723"/>
      <c r="FIV19" s="723"/>
      <c r="FIW19" s="723"/>
      <c r="FIX19" s="723"/>
      <c r="FIY19" s="723"/>
      <c r="FIZ19" s="723"/>
      <c r="FJA19" s="723"/>
      <c r="FJB19" s="723"/>
      <c r="FJC19" s="723"/>
      <c r="FJD19" s="723"/>
      <c r="FJE19" s="723"/>
      <c r="FJF19" s="723"/>
      <c r="FJG19" s="723"/>
      <c r="FJH19" s="723"/>
      <c r="FJI19" s="723"/>
      <c r="FJJ19" s="723"/>
      <c r="FJK19" s="723"/>
      <c r="FJL19" s="723"/>
      <c r="FJM19" s="723"/>
      <c r="FJN19" s="723"/>
      <c r="FJO19" s="723"/>
      <c r="FJP19" s="723"/>
      <c r="FJQ19" s="723"/>
      <c r="FJR19" s="723"/>
      <c r="FJS19" s="723"/>
      <c r="FJT19" s="723"/>
      <c r="FJU19" s="723"/>
      <c r="FJV19" s="723"/>
      <c r="FJW19" s="723"/>
      <c r="FJX19" s="723"/>
      <c r="FJY19" s="723"/>
      <c r="FJZ19" s="723"/>
      <c r="FKA19" s="723"/>
      <c r="FKB19" s="723"/>
      <c r="FKC19" s="723"/>
      <c r="FKD19" s="723"/>
      <c r="FKE19" s="723"/>
      <c r="FKF19" s="723"/>
      <c r="FKG19" s="723"/>
      <c r="FKH19" s="723"/>
      <c r="FKI19" s="723"/>
      <c r="FKJ19" s="723"/>
      <c r="FKK19" s="723"/>
      <c r="FKL19" s="723"/>
      <c r="FKM19" s="723"/>
      <c r="FKN19" s="723"/>
      <c r="FKO19" s="723"/>
      <c r="FKP19" s="723"/>
      <c r="FKQ19" s="723"/>
      <c r="FKR19" s="723"/>
      <c r="FKS19" s="723"/>
      <c r="FKT19" s="723"/>
      <c r="FKU19" s="723"/>
      <c r="FKV19" s="723"/>
      <c r="FKW19" s="723"/>
      <c r="FKX19" s="723"/>
      <c r="FKY19" s="723"/>
      <c r="FKZ19" s="723"/>
      <c r="FLA19" s="723"/>
      <c r="FLB19" s="723"/>
      <c r="FLC19" s="723"/>
      <c r="FLD19" s="723"/>
      <c r="FLE19" s="723"/>
      <c r="FLF19" s="723"/>
      <c r="FLG19" s="723"/>
      <c r="FLH19" s="723"/>
      <c r="FLI19" s="723"/>
      <c r="FLJ19" s="723"/>
      <c r="FLK19" s="723"/>
      <c r="FLL19" s="723"/>
      <c r="FLM19" s="723"/>
      <c r="FLN19" s="723"/>
      <c r="FLO19" s="723"/>
      <c r="FLP19" s="723"/>
      <c r="FLQ19" s="723"/>
      <c r="FLR19" s="723"/>
      <c r="FLS19" s="723"/>
      <c r="FLT19" s="723"/>
      <c r="FLU19" s="723"/>
      <c r="FLV19" s="723"/>
      <c r="FLW19" s="723"/>
      <c r="FLX19" s="723"/>
      <c r="FLY19" s="723"/>
      <c r="FLZ19" s="723"/>
      <c r="FMA19" s="723"/>
      <c r="FMB19" s="723"/>
      <c r="FMC19" s="723"/>
      <c r="FMD19" s="723"/>
      <c r="FME19" s="723"/>
      <c r="FMF19" s="723"/>
      <c r="FMG19" s="723"/>
      <c r="FMH19" s="723"/>
      <c r="FMI19" s="723"/>
      <c r="FMJ19" s="723"/>
      <c r="FMK19" s="723"/>
      <c r="FML19" s="723"/>
      <c r="FMM19" s="723"/>
      <c r="FMN19" s="723"/>
      <c r="FMO19" s="723"/>
      <c r="FMP19" s="723"/>
      <c r="FMQ19" s="723"/>
      <c r="FMR19" s="723"/>
      <c r="FMS19" s="723"/>
      <c r="FMT19" s="723"/>
      <c r="FMU19" s="723"/>
      <c r="FMV19" s="723"/>
      <c r="FMW19" s="723"/>
      <c r="FMX19" s="723"/>
      <c r="FMY19" s="723"/>
      <c r="FMZ19" s="723"/>
      <c r="FNA19" s="723"/>
      <c r="FNB19" s="723"/>
      <c r="FNC19" s="723"/>
      <c r="FND19" s="723"/>
      <c r="FNE19" s="723"/>
      <c r="FNF19" s="723"/>
      <c r="FNG19" s="723"/>
      <c r="FNH19" s="723"/>
      <c r="FNI19" s="723"/>
      <c r="FNJ19" s="723"/>
      <c r="FNK19" s="723"/>
      <c r="FNL19" s="723"/>
      <c r="FNM19" s="723"/>
      <c r="FNN19" s="723"/>
      <c r="FNO19" s="723"/>
      <c r="FNP19" s="723"/>
      <c r="FNQ19" s="723"/>
      <c r="FNR19" s="723"/>
      <c r="FNS19" s="723"/>
      <c r="FNT19" s="723"/>
      <c r="FNU19" s="723"/>
      <c r="FNV19" s="723"/>
      <c r="FNW19" s="723"/>
      <c r="FNX19" s="723"/>
      <c r="FNY19" s="723"/>
      <c r="FNZ19" s="723"/>
      <c r="FOA19" s="723"/>
      <c r="FOB19" s="723"/>
      <c r="FOC19" s="723"/>
      <c r="FOD19" s="723"/>
      <c r="FOE19" s="723"/>
      <c r="FOF19" s="723"/>
      <c r="FOG19" s="723"/>
      <c r="FOH19" s="723"/>
      <c r="FOI19" s="723"/>
      <c r="FOJ19" s="723"/>
      <c r="FOK19" s="723"/>
      <c r="FOL19" s="723"/>
      <c r="FOM19" s="723"/>
      <c r="FON19" s="723"/>
      <c r="FOO19" s="723"/>
      <c r="FOP19" s="723"/>
      <c r="FOQ19" s="723"/>
      <c r="FOR19" s="723"/>
      <c r="FOS19" s="723"/>
      <c r="FOT19" s="723"/>
      <c r="FOU19" s="723"/>
      <c r="FOV19" s="723"/>
      <c r="FOW19" s="723"/>
      <c r="FOX19" s="723"/>
      <c r="FOY19" s="723"/>
      <c r="FOZ19" s="723"/>
      <c r="FPA19" s="723"/>
      <c r="FPB19" s="723"/>
      <c r="FPC19" s="723"/>
      <c r="FPD19" s="723"/>
      <c r="FPE19" s="723"/>
      <c r="FPF19" s="723"/>
      <c r="FPG19" s="723"/>
      <c r="FPH19" s="723"/>
      <c r="FPI19" s="723"/>
      <c r="FPJ19" s="723"/>
      <c r="FPK19" s="723"/>
      <c r="FPL19" s="723"/>
      <c r="FPM19" s="723"/>
      <c r="FPN19" s="723"/>
      <c r="FPO19" s="723"/>
      <c r="FPP19" s="723"/>
      <c r="FPQ19" s="723"/>
      <c r="FPR19" s="723"/>
      <c r="FPS19" s="723"/>
      <c r="FPT19" s="723"/>
      <c r="FPU19" s="723"/>
      <c r="FPV19" s="723"/>
      <c r="FPW19" s="723"/>
      <c r="FPX19" s="723"/>
      <c r="FPY19" s="723"/>
      <c r="FPZ19" s="723"/>
      <c r="FQA19" s="723"/>
      <c r="FQB19" s="723"/>
      <c r="FQC19" s="723"/>
      <c r="FQD19" s="723"/>
      <c r="FQE19" s="723"/>
      <c r="FQF19" s="723"/>
      <c r="FQG19" s="723"/>
      <c r="FQH19" s="723"/>
      <c r="FQI19" s="723"/>
      <c r="FQJ19" s="723"/>
      <c r="FQK19" s="723"/>
      <c r="FQL19" s="723"/>
      <c r="FQM19" s="723"/>
      <c r="FQN19" s="723"/>
      <c r="FQO19" s="723"/>
      <c r="FQP19" s="723"/>
      <c r="FQQ19" s="723"/>
      <c r="FQR19" s="723"/>
      <c r="FQS19" s="723"/>
      <c r="FQT19" s="723"/>
      <c r="FQU19" s="723"/>
      <c r="FQV19" s="723"/>
      <c r="FQW19" s="723"/>
      <c r="FQX19" s="723"/>
      <c r="FQY19" s="723"/>
      <c r="FQZ19" s="723"/>
      <c r="FRA19" s="723"/>
      <c r="FRB19" s="723"/>
      <c r="FRC19" s="723"/>
      <c r="FRD19" s="723"/>
      <c r="FRE19" s="723"/>
      <c r="FRF19" s="723"/>
      <c r="FRG19" s="723"/>
      <c r="FRH19" s="723"/>
      <c r="FRI19" s="723"/>
      <c r="FRJ19" s="723"/>
      <c r="FRK19" s="723"/>
      <c r="FRL19" s="723"/>
      <c r="FRM19" s="723"/>
      <c r="FRN19" s="723"/>
      <c r="FRO19" s="723"/>
      <c r="FRP19" s="723"/>
      <c r="FRQ19" s="723"/>
      <c r="FRR19" s="723"/>
      <c r="FRS19" s="723"/>
      <c r="FRT19" s="723"/>
      <c r="FRU19" s="723"/>
      <c r="FRV19" s="723"/>
      <c r="FRW19" s="723"/>
      <c r="FRX19" s="723"/>
      <c r="FRY19" s="723"/>
      <c r="FRZ19" s="723"/>
      <c r="FSA19" s="723"/>
      <c r="FSB19" s="723"/>
      <c r="FSC19" s="723"/>
      <c r="FSD19" s="723"/>
      <c r="FSE19" s="723"/>
      <c r="FSF19" s="723"/>
      <c r="FSG19" s="723"/>
      <c r="FSH19" s="723"/>
      <c r="FSI19" s="723"/>
      <c r="FSJ19" s="723"/>
      <c r="FSK19" s="723"/>
      <c r="FSL19" s="723"/>
      <c r="FSM19" s="723"/>
      <c r="FSN19" s="723"/>
      <c r="FSO19" s="723"/>
      <c r="FSP19" s="723"/>
      <c r="FSQ19" s="723"/>
      <c r="FSR19" s="723"/>
      <c r="FSS19" s="723"/>
      <c r="FST19" s="723"/>
      <c r="FSU19" s="723"/>
      <c r="FSV19" s="723"/>
      <c r="FSW19" s="723"/>
      <c r="FSX19" s="723"/>
      <c r="FSY19" s="723"/>
      <c r="FSZ19" s="723"/>
      <c r="FTA19" s="723"/>
      <c r="FTB19" s="723"/>
      <c r="FTC19" s="723"/>
      <c r="FTD19" s="723"/>
      <c r="FTE19" s="723"/>
      <c r="FTF19" s="723"/>
      <c r="FTG19" s="723"/>
      <c r="FTH19" s="723"/>
      <c r="FTI19" s="723"/>
      <c r="FTJ19" s="723"/>
      <c r="FTK19" s="723"/>
      <c r="FTL19" s="723"/>
      <c r="FTM19" s="723"/>
      <c r="FTN19" s="723"/>
      <c r="FTO19" s="723"/>
      <c r="FTP19" s="723"/>
      <c r="FTQ19" s="723"/>
      <c r="FTR19" s="723"/>
      <c r="FTS19" s="723"/>
      <c r="FTT19" s="723"/>
      <c r="FTU19" s="723"/>
      <c r="FTV19" s="723"/>
      <c r="FTW19" s="723"/>
      <c r="FTX19" s="723"/>
      <c r="FTY19" s="723"/>
      <c r="FTZ19" s="723"/>
      <c r="FUA19" s="723"/>
      <c r="FUB19" s="723"/>
      <c r="FUC19" s="723"/>
      <c r="FUD19" s="723"/>
      <c r="FUE19" s="723"/>
      <c r="FUF19" s="723"/>
      <c r="FUG19" s="723"/>
      <c r="FUH19" s="723"/>
      <c r="FUI19" s="723"/>
      <c r="FUJ19" s="723"/>
      <c r="FUK19" s="723"/>
      <c r="FUL19" s="723"/>
      <c r="FUM19" s="723"/>
      <c r="FUN19" s="723"/>
      <c r="FUO19" s="723"/>
      <c r="FUP19" s="723"/>
      <c r="FUQ19" s="723"/>
      <c r="FUR19" s="723"/>
      <c r="FUS19" s="723"/>
      <c r="FUT19" s="723"/>
      <c r="FUU19" s="723"/>
      <c r="FUV19" s="723"/>
      <c r="FUW19" s="723"/>
      <c r="FUX19" s="723"/>
      <c r="FUY19" s="723"/>
      <c r="FUZ19" s="723"/>
      <c r="FVA19" s="723"/>
      <c r="FVB19" s="723"/>
      <c r="FVC19" s="723"/>
      <c r="FVD19" s="723"/>
      <c r="FVE19" s="723"/>
      <c r="FVF19" s="723"/>
      <c r="FVG19" s="723"/>
      <c r="FVH19" s="723"/>
      <c r="FVI19" s="723"/>
      <c r="FVJ19" s="723"/>
      <c r="FVK19" s="723"/>
      <c r="FVL19" s="723"/>
      <c r="FVM19" s="723"/>
      <c r="FVN19" s="723"/>
      <c r="FVO19" s="723"/>
      <c r="FVP19" s="723"/>
      <c r="FVQ19" s="723"/>
      <c r="FVR19" s="723"/>
      <c r="FVS19" s="723"/>
      <c r="FVT19" s="723"/>
      <c r="FVU19" s="723"/>
      <c r="FVV19" s="723"/>
      <c r="FVW19" s="723"/>
      <c r="FVX19" s="723"/>
      <c r="FVY19" s="723"/>
      <c r="FVZ19" s="723"/>
      <c r="FWA19" s="723"/>
      <c r="FWB19" s="723"/>
      <c r="FWC19" s="723"/>
      <c r="FWD19" s="723"/>
      <c r="FWE19" s="723"/>
      <c r="FWF19" s="723"/>
      <c r="FWG19" s="723"/>
      <c r="FWH19" s="723"/>
      <c r="FWI19" s="723"/>
      <c r="FWJ19" s="723"/>
      <c r="FWK19" s="723"/>
      <c r="FWL19" s="723"/>
      <c r="FWM19" s="723"/>
      <c r="FWN19" s="723"/>
      <c r="FWO19" s="723"/>
      <c r="FWP19" s="723"/>
      <c r="FWQ19" s="723"/>
      <c r="FWR19" s="723"/>
      <c r="FWS19" s="723"/>
      <c r="FWT19" s="723"/>
      <c r="FWU19" s="723"/>
      <c r="FWV19" s="723"/>
      <c r="FWW19" s="723"/>
      <c r="FWX19" s="723"/>
      <c r="FWY19" s="723"/>
      <c r="FWZ19" s="723"/>
      <c r="FXA19" s="723"/>
      <c r="FXB19" s="723"/>
      <c r="FXC19" s="723"/>
      <c r="FXD19" s="723"/>
      <c r="FXE19" s="723"/>
      <c r="FXF19" s="723"/>
      <c r="FXG19" s="723"/>
      <c r="FXH19" s="723"/>
      <c r="FXI19" s="723"/>
      <c r="FXJ19" s="723"/>
      <c r="FXK19" s="723"/>
      <c r="FXL19" s="723"/>
      <c r="FXM19" s="723"/>
      <c r="FXN19" s="723"/>
      <c r="FXO19" s="723"/>
      <c r="FXP19" s="723"/>
      <c r="FXQ19" s="723"/>
      <c r="FXR19" s="723"/>
      <c r="FXS19" s="723"/>
      <c r="FXT19" s="723"/>
      <c r="FXU19" s="723"/>
      <c r="FXV19" s="723"/>
      <c r="FXW19" s="723"/>
      <c r="FXX19" s="723"/>
      <c r="FXY19" s="723"/>
      <c r="FXZ19" s="723"/>
      <c r="FYA19" s="723"/>
      <c r="FYB19" s="723"/>
      <c r="FYC19" s="723"/>
      <c r="FYD19" s="723"/>
      <c r="FYE19" s="723"/>
      <c r="FYF19" s="723"/>
      <c r="FYG19" s="723"/>
      <c r="FYH19" s="723"/>
      <c r="FYI19" s="723"/>
      <c r="FYJ19" s="723"/>
      <c r="FYK19" s="723"/>
      <c r="FYL19" s="723"/>
      <c r="FYM19" s="723"/>
      <c r="FYN19" s="723"/>
      <c r="FYO19" s="723"/>
      <c r="FYP19" s="723"/>
      <c r="FYQ19" s="723"/>
      <c r="FYR19" s="723"/>
      <c r="FYS19" s="723"/>
      <c r="FYT19" s="723"/>
      <c r="FYU19" s="723"/>
      <c r="FYV19" s="723"/>
      <c r="FYW19" s="723"/>
      <c r="FYX19" s="723"/>
      <c r="FYY19" s="723"/>
      <c r="FYZ19" s="723"/>
      <c r="FZA19" s="723"/>
      <c r="FZB19" s="723"/>
      <c r="FZC19" s="723"/>
      <c r="FZD19" s="723"/>
      <c r="FZE19" s="723"/>
      <c r="FZF19" s="723"/>
      <c r="FZG19" s="723"/>
      <c r="FZH19" s="723"/>
      <c r="FZI19" s="723"/>
      <c r="FZJ19" s="723"/>
      <c r="FZK19" s="723"/>
      <c r="FZL19" s="723"/>
      <c r="FZM19" s="723"/>
      <c r="FZN19" s="723"/>
      <c r="FZO19" s="723"/>
      <c r="FZP19" s="723"/>
      <c r="FZQ19" s="723"/>
      <c r="FZR19" s="723"/>
      <c r="FZS19" s="723"/>
      <c r="FZT19" s="723"/>
      <c r="FZU19" s="723"/>
      <c r="FZV19" s="723"/>
      <c r="FZW19" s="723"/>
      <c r="FZX19" s="723"/>
      <c r="FZY19" s="723"/>
      <c r="FZZ19" s="723"/>
      <c r="GAA19" s="723"/>
      <c r="GAB19" s="723"/>
      <c r="GAC19" s="723"/>
      <c r="GAD19" s="723"/>
      <c r="GAE19" s="723"/>
      <c r="GAF19" s="723"/>
      <c r="GAG19" s="723"/>
      <c r="GAH19" s="723"/>
      <c r="GAI19" s="723"/>
      <c r="GAJ19" s="723"/>
      <c r="GAK19" s="723"/>
      <c r="GAL19" s="723"/>
      <c r="GAM19" s="723"/>
      <c r="GAN19" s="723"/>
      <c r="GAO19" s="723"/>
      <c r="GAP19" s="723"/>
      <c r="GAQ19" s="723"/>
      <c r="GAR19" s="723"/>
      <c r="GAS19" s="723"/>
      <c r="GAT19" s="723"/>
      <c r="GAU19" s="723"/>
      <c r="GAV19" s="723"/>
      <c r="GAW19" s="723"/>
      <c r="GAX19" s="723"/>
      <c r="GAY19" s="723"/>
      <c r="GAZ19" s="723"/>
      <c r="GBA19" s="723"/>
      <c r="GBB19" s="723"/>
      <c r="GBC19" s="723"/>
      <c r="GBD19" s="723"/>
      <c r="GBE19" s="723"/>
      <c r="GBF19" s="723"/>
      <c r="GBG19" s="723"/>
      <c r="GBH19" s="723"/>
      <c r="GBI19" s="723"/>
      <c r="GBJ19" s="723"/>
      <c r="GBK19" s="723"/>
      <c r="GBL19" s="723"/>
      <c r="GBM19" s="723"/>
      <c r="GBN19" s="723"/>
      <c r="GBO19" s="723"/>
      <c r="GBP19" s="723"/>
      <c r="GBQ19" s="723"/>
      <c r="GBR19" s="723"/>
      <c r="GBS19" s="723"/>
      <c r="GBT19" s="723"/>
      <c r="GBU19" s="723"/>
      <c r="GBV19" s="723"/>
      <c r="GBW19" s="723"/>
      <c r="GBX19" s="723"/>
      <c r="GBY19" s="723"/>
      <c r="GBZ19" s="723"/>
      <c r="GCA19" s="723"/>
      <c r="GCB19" s="723"/>
      <c r="GCC19" s="723"/>
      <c r="GCD19" s="723"/>
      <c r="GCE19" s="723"/>
      <c r="GCF19" s="723"/>
      <c r="GCG19" s="723"/>
      <c r="GCH19" s="723"/>
      <c r="GCI19" s="723"/>
      <c r="GCJ19" s="723"/>
      <c r="GCK19" s="723"/>
      <c r="GCL19" s="723"/>
      <c r="GCM19" s="723"/>
      <c r="GCN19" s="723"/>
      <c r="GCO19" s="723"/>
      <c r="GCP19" s="723"/>
      <c r="GCQ19" s="723"/>
      <c r="GCR19" s="723"/>
      <c r="GCS19" s="723"/>
      <c r="GCT19" s="723"/>
      <c r="GCU19" s="723"/>
      <c r="GCV19" s="723"/>
      <c r="GCW19" s="723"/>
      <c r="GCX19" s="723"/>
      <c r="GCY19" s="723"/>
      <c r="GCZ19" s="723"/>
      <c r="GDA19" s="723"/>
      <c r="GDB19" s="723"/>
      <c r="GDC19" s="723"/>
      <c r="GDD19" s="723"/>
      <c r="GDE19" s="723"/>
      <c r="GDF19" s="723"/>
      <c r="GDG19" s="723"/>
      <c r="GDH19" s="723"/>
      <c r="GDI19" s="723"/>
      <c r="GDJ19" s="723"/>
      <c r="GDK19" s="723"/>
      <c r="GDL19" s="723"/>
      <c r="GDM19" s="723"/>
      <c r="GDN19" s="723"/>
      <c r="GDO19" s="723"/>
      <c r="GDP19" s="723"/>
      <c r="GDQ19" s="723"/>
      <c r="GDR19" s="723"/>
      <c r="GDS19" s="723"/>
      <c r="GDT19" s="723"/>
      <c r="GDU19" s="723"/>
      <c r="GDV19" s="723"/>
      <c r="GDW19" s="723"/>
      <c r="GDX19" s="723"/>
      <c r="GDY19" s="723"/>
      <c r="GDZ19" s="723"/>
      <c r="GEA19" s="723"/>
      <c r="GEB19" s="723"/>
      <c r="GEC19" s="723"/>
      <c r="GED19" s="723"/>
      <c r="GEE19" s="723"/>
      <c r="GEF19" s="723"/>
      <c r="GEG19" s="723"/>
      <c r="GEH19" s="723"/>
      <c r="GEI19" s="723"/>
      <c r="GEJ19" s="723"/>
      <c r="GEK19" s="723"/>
      <c r="GEL19" s="723"/>
      <c r="GEM19" s="723"/>
      <c r="GEN19" s="723"/>
      <c r="GEO19" s="723"/>
      <c r="GEP19" s="723"/>
      <c r="GEQ19" s="723"/>
      <c r="GER19" s="723"/>
      <c r="GES19" s="723"/>
      <c r="GET19" s="723"/>
      <c r="GEU19" s="723"/>
      <c r="GEV19" s="723"/>
      <c r="GEW19" s="723"/>
      <c r="GEX19" s="723"/>
      <c r="GEY19" s="723"/>
      <c r="GEZ19" s="723"/>
      <c r="GFA19" s="723"/>
      <c r="GFB19" s="723"/>
      <c r="GFC19" s="723"/>
      <c r="GFD19" s="723"/>
      <c r="GFE19" s="723"/>
      <c r="GFF19" s="723"/>
      <c r="GFG19" s="723"/>
      <c r="GFH19" s="723"/>
      <c r="GFI19" s="723"/>
      <c r="GFJ19" s="723"/>
      <c r="GFK19" s="723"/>
      <c r="GFL19" s="723"/>
      <c r="GFM19" s="723"/>
      <c r="GFN19" s="723"/>
      <c r="GFO19" s="723"/>
      <c r="GFP19" s="723"/>
      <c r="GFQ19" s="723"/>
      <c r="GFR19" s="723"/>
      <c r="GFS19" s="723"/>
      <c r="GFT19" s="723"/>
      <c r="GFU19" s="723"/>
      <c r="GFV19" s="723"/>
      <c r="GFW19" s="723"/>
      <c r="GFX19" s="723"/>
      <c r="GFY19" s="723"/>
      <c r="GFZ19" s="723"/>
      <c r="GGA19" s="723"/>
      <c r="GGB19" s="723"/>
      <c r="GGC19" s="723"/>
      <c r="GGD19" s="723"/>
      <c r="GGE19" s="723"/>
      <c r="GGF19" s="723"/>
      <c r="GGG19" s="723"/>
      <c r="GGH19" s="723"/>
      <c r="GGI19" s="723"/>
      <c r="GGJ19" s="723"/>
      <c r="GGK19" s="723"/>
      <c r="GGL19" s="723"/>
      <c r="GGM19" s="723"/>
      <c r="GGN19" s="723"/>
      <c r="GGO19" s="723"/>
      <c r="GGP19" s="723"/>
      <c r="GGQ19" s="723"/>
      <c r="GGR19" s="723"/>
      <c r="GGS19" s="723"/>
      <c r="GGT19" s="723"/>
      <c r="GGU19" s="723"/>
      <c r="GGV19" s="723"/>
      <c r="GGW19" s="723"/>
      <c r="GGX19" s="723"/>
      <c r="GGY19" s="723"/>
      <c r="GGZ19" s="723"/>
      <c r="GHA19" s="723"/>
      <c r="GHB19" s="723"/>
      <c r="GHC19" s="723"/>
      <c r="GHD19" s="723"/>
      <c r="GHE19" s="723"/>
      <c r="GHF19" s="723"/>
      <c r="GHG19" s="723"/>
      <c r="GHH19" s="723"/>
      <c r="GHI19" s="723"/>
      <c r="GHJ19" s="723"/>
      <c r="GHK19" s="723"/>
      <c r="GHL19" s="723"/>
      <c r="GHM19" s="723"/>
      <c r="GHN19" s="723"/>
      <c r="GHO19" s="723"/>
      <c r="GHP19" s="723"/>
      <c r="GHQ19" s="723"/>
      <c r="GHR19" s="723"/>
      <c r="GHS19" s="723"/>
      <c r="GHT19" s="723"/>
      <c r="GHU19" s="723"/>
      <c r="GHV19" s="723"/>
      <c r="GHW19" s="723"/>
      <c r="GHX19" s="723"/>
      <c r="GHY19" s="723"/>
      <c r="GHZ19" s="723"/>
      <c r="GIA19" s="723"/>
      <c r="GIB19" s="723"/>
      <c r="GIC19" s="723"/>
      <c r="GID19" s="723"/>
      <c r="GIE19" s="723"/>
      <c r="GIF19" s="723"/>
      <c r="GIG19" s="723"/>
      <c r="GIH19" s="723"/>
      <c r="GII19" s="723"/>
      <c r="GIJ19" s="723"/>
      <c r="GIK19" s="723"/>
      <c r="GIL19" s="723"/>
      <c r="GIM19" s="723"/>
      <c r="GIN19" s="723"/>
      <c r="GIO19" s="723"/>
      <c r="GIP19" s="723"/>
      <c r="GIQ19" s="723"/>
      <c r="GIR19" s="723"/>
      <c r="GIS19" s="723"/>
      <c r="GIT19" s="723"/>
      <c r="GIU19" s="723"/>
      <c r="GIV19" s="723"/>
      <c r="GIW19" s="723"/>
      <c r="GIX19" s="723"/>
      <c r="GIY19" s="723"/>
      <c r="GIZ19" s="723"/>
      <c r="GJA19" s="723"/>
      <c r="GJB19" s="723"/>
      <c r="GJC19" s="723"/>
      <c r="GJD19" s="723"/>
      <c r="GJE19" s="723"/>
      <c r="GJF19" s="723"/>
      <c r="GJG19" s="723"/>
      <c r="GJH19" s="723"/>
      <c r="GJI19" s="723"/>
      <c r="GJJ19" s="723"/>
      <c r="GJK19" s="723"/>
      <c r="GJL19" s="723"/>
      <c r="GJM19" s="723"/>
      <c r="GJN19" s="723"/>
      <c r="GJO19" s="723"/>
      <c r="GJP19" s="723"/>
      <c r="GJQ19" s="723"/>
      <c r="GJR19" s="723"/>
      <c r="GJS19" s="723"/>
      <c r="GJT19" s="723"/>
      <c r="GJU19" s="723"/>
      <c r="GJV19" s="723"/>
      <c r="GJW19" s="723"/>
      <c r="GJX19" s="723"/>
      <c r="GJY19" s="723"/>
      <c r="GJZ19" s="723"/>
      <c r="GKA19" s="723"/>
      <c r="GKB19" s="723"/>
      <c r="GKC19" s="723"/>
      <c r="GKD19" s="723"/>
      <c r="GKE19" s="723"/>
      <c r="GKF19" s="723"/>
      <c r="GKG19" s="723"/>
      <c r="GKH19" s="723"/>
      <c r="GKI19" s="723"/>
      <c r="GKJ19" s="723"/>
      <c r="GKK19" s="723"/>
      <c r="GKL19" s="723"/>
      <c r="GKM19" s="723"/>
      <c r="GKN19" s="723"/>
      <c r="GKO19" s="723"/>
      <c r="GKP19" s="723"/>
      <c r="GKQ19" s="723"/>
      <c r="GKR19" s="723"/>
      <c r="GKS19" s="723"/>
      <c r="GKT19" s="723"/>
      <c r="GKU19" s="723"/>
      <c r="GKV19" s="723"/>
      <c r="GKW19" s="723"/>
      <c r="GKX19" s="723"/>
      <c r="GKY19" s="723"/>
      <c r="GKZ19" s="723"/>
      <c r="GLA19" s="723"/>
      <c r="GLB19" s="723"/>
      <c r="GLC19" s="723"/>
      <c r="GLD19" s="723"/>
      <c r="GLE19" s="723"/>
      <c r="GLF19" s="723"/>
      <c r="GLG19" s="723"/>
      <c r="GLH19" s="723"/>
      <c r="GLI19" s="723"/>
      <c r="GLJ19" s="723"/>
      <c r="GLK19" s="723"/>
      <c r="GLL19" s="723"/>
      <c r="GLM19" s="723"/>
      <c r="GLN19" s="723"/>
      <c r="GLO19" s="723"/>
      <c r="GLP19" s="723"/>
      <c r="GLQ19" s="723"/>
      <c r="GLR19" s="723"/>
      <c r="GLS19" s="723"/>
      <c r="GLT19" s="723"/>
      <c r="GLU19" s="723"/>
      <c r="GLV19" s="723"/>
      <c r="GLW19" s="723"/>
      <c r="GLX19" s="723"/>
      <c r="GLY19" s="723"/>
      <c r="GLZ19" s="723"/>
      <c r="GMA19" s="723"/>
      <c r="GMB19" s="723"/>
      <c r="GMC19" s="723"/>
      <c r="GMD19" s="723"/>
      <c r="GME19" s="723"/>
      <c r="GMF19" s="723"/>
      <c r="GMG19" s="723"/>
      <c r="GMH19" s="723"/>
      <c r="GMI19" s="723"/>
      <c r="GMJ19" s="723"/>
      <c r="GMK19" s="723"/>
      <c r="GML19" s="723"/>
      <c r="GMM19" s="723"/>
      <c r="GMN19" s="723"/>
      <c r="GMO19" s="723"/>
      <c r="GMP19" s="723"/>
      <c r="GMQ19" s="723"/>
      <c r="GMR19" s="723"/>
      <c r="GMS19" s="723"/>
      <c r="GMT19" s="723"/>
      <c r="GMU19" s="723"/>
      <c r="GMV19" s="723"/>
      <c r="GMW19" s="723"/>
      <c r="GMX19" s="723"/>
      <c r="GMY19" s="723"/>
      <c r="GMZ19" s="723"/>
      <c r="GNA19" s="723"/>
      <c r="GNB19" s="723"/>
      <c r="GNC19" s="723"/>
      <c r="GND19" s="723"/>
      <c r="GNE19" s="723"/>
      <c r="GNF19" s="723"/>
      <c r="GNG19" s="723"/>
      <c r="GNH19" s="723"/>
      <c r="GNI19" s="723"/>
      <c r="GNJ19" s="723"/>
      <c r="GNK19" s="723"/>
      <c r="GNL19" s="723"/>
      <c r="GNM19" s="723"/>
      <c r="GNN19" s="723"/>
      <c r="GNO19" s="723"/>
      <c r="GNP19" s="723"/>
      <c r="GNQ19" s="723"/>
      <c r="GNR19" s="723"/>
      <c r="GNS19" s="723"/>
      <c r="GNT19" s="723"/>
      <c r="GNU19" s="723"/>
      <c r="GNV19" s="723"/>
      <c r="GNW19" s="723"/>
      <c r="GNX19" s="723"/>
      <c r="GNY19" s="723"/>
      <c r="GNZ19" s="723"/>
      <c r="GOA19" s="723"/>
      <c r="GOB19" s="723"/>
      <c r="GOC19" s="723"/>
      <c r="GOD19" s="723"/>
      <c r="GOE19" s="723"/>
      <c r="GOF19" s="723"/>
      <c r="GOG19" s="723"/>
      <c r="GOH19" s="723"/>
      <c r="GOI19" s="723"/>
      <c r="GOJ19" s="723"/>
      <c r="GOK19" s="723"/>
      <c r="GOL19" s="723"/>
      <c r="GOM19" s="723"/>
      <c r="GON19" s="723"/>
      <c r="GOO19" s="723"/>
      <c r="GOP19" s="723"/>
      <c r="GOQ19" s="723"/>
      <c r="GOR19" s="723"/>
      <c r="GOS19" s="723"/>
      <c r="GOT19" s="723"/>
      <c r="GOU19" s="723"/>
      <c r="GOV19" s="723"/>
      <c r="GOW19" s="723"/>
      <c r="GOX19" s="723"/>
      <c r="GOY19" s="723"/>
      <c r="GOZ19" s="723"/>
      <c r="GPA19" s="723"/>
      <c r="GPB19" s="723"/>
      <c r="GPC19" s="723"/>
      <c r="GPD19" s="723"/>
      <c r="GPE19" s="723"/>
      <c r="GPF19" s="723"/>
      <c r="GPG19" s="723"/>
      <c r="GPH19" s="723"/>
      <c r="GPI19" s="723"/>
      <c r="GPJ19" s="723"/>
      <c r="GPK19" s="723"/>
      <c r="GPL19" s="723"/>
      <c r="GPM19" s="723"/>
      <c r="GPN19" s="723"/>
      <c r="GPO19" s="723"/>
      <c r="GPP19" s="723"/>
      <c r="GPQ19" s="723"/>
      <c r="GPR19" s="723"/>
      <c r="GPS19" s="723"/>
      <c r="GPT19" s="723"/>
      <c r="GPU19" s="723"/>
      <c r="GPV19" s="723"/>
      <c r="GPW19" s="723"/>
      <c r="GPX19" s="723"/>
      <c r="GPY19" s="723"/>
      <c r="GPZ19" s="723"/>
      <c r="GQA19" s="723"/>
      <c r="GQB19" s="723"/>
      <c r="GQC19" s="723"/>
      <c r="GQD19" s="723"/>
      <c r="GQE19" s="723"/>
      <c r="GQF19" s="723"/>
      <c r="GQG19" s="723"/>
      <c r="GQH19" s="723"/>
      <c r="GQI19" s="723"/>
      <c r="GQJ19" s="723"/>
      <c r="GQK19" s="723"/>
      <c r="GQL19" s="723"/>
      <c r="GQM19" s="723"/>
      <c r="GQN19" s="723"/>
      <c r="GQO19" s="723"/>
      <c r="GQP19" s="723"/>
      <c r="GQQ19" s="723"/>
      <c r="GQR19" s="723"/>
      <c r="GQS19" s="723"/>
      <c r="GQT19" s="723"/>
      <c r="GQU19" s="723"/>
      <c r="GQV19" s="723"/>
      <c r="GQW19" s="723"/>
      <c r="GQX19" s="723"/>
      <c r="GQY19" s="723"/>
      <c r="GQZ19" s="723"/>
      <c r="GRA19" s="723"/>
      <c r="GRB19" s="723"/>
      <c r="GRC19" s="723"/>
      <c r="GRD19" s="723"/>
      <c r="GRE19" s="723"/>
      <c r="GRF19" s="723"/>
      <c r="GRG19" s="723"/>
      <c r="GRH19" s="723"/>
      <c r="GRI19" s="723"/>
      <c r="GRJ19" s="723"/>
      <c r="GRK19" s="723"/>
      <c r="GRL19" s="723"/>
      <c r="GRM19" s="723"/>
      <c r="GRN19" s="723"/>
      <c r="GRO19" s="723"/>
      <c r="GRP19" s="723"/>
      <c r="GRQ19" s="723"/>
      <c r="GRR19" s="723"/>
      <c r="GRS19" s="723"/>
      <c r="GRT19" s="723"/>
      <c r="GRU19" s="723"/>
      <c r="GRV19" s="723"/>
      <c r="GRW19" s="723"/>
      <c r="GRX19" s="723"/>
      <c r="GRY19" s="723"/>
      <c r="GRZ19" s="723"/>
      <c r="GSA19" s="723"/>
      <c r="GSB19" s="723"/>
      <c r="GSC19" s="723"/>
      <c r="GSD19" s="723"/>
      <c r="GSE19" s="723"/>
      <c r="GSF19" s="723"/>
      <c r="GSG19" s="723"/>
      <c r="GSH19" s="723"/>
      <c r="GSI19" s="723"/>
      <c r="GSJ19" s="723"/>
      <c r="GSK19" s="723"/>
      <c r="GSL19" s="723"/>
      <c r="GSM19" s="723"/>
      <c r="GSN19" s="723"/>
      <c r="GSO19" s="723"/>
      <c r="GSP19" s="723"/>
      <c r="GSQ19" s="723"/>
      <c r="GSR19" s="723"/>
      <c r="GSS19" s="723"/>
      <c r="GST19" s="723"/>
      <c r="GSU19" s="723"/>
      <c r="GSV19" s="723"/>
      <c r="GSW19" s="723"/>
      <c r="GSX19" s="723"/>
      <c r="GSY19" s="723"/>
      <c r="GSZ19" s="723"/>
      <c r="GTA19" s="723"/>
      <c r="GTB19" s="723"/>
      <c r="GTC19" s="723"/>
      <c r="GTD19" s="723"/>
      <c r="GTE19" s="723"/>
      <c r="GTF19" s="723"/>
      <c r="GTG19" s="723"/>
      <c r="GTH19" s="723"/>
      <c r="GTI19" s="723"/>
      <c r="GTJ19" s="723"/>
      <c r="GTK19" s="723"/>
      <c r="GTL19" s="723"/>
      <c r="GTM19" s="723"/>
      <c r="GTN19" s="723"/>
      <c r="GTO19" s="723"/>
      <c r="GTP19" s="723"/>
      <c r="GTQ19" s="723"/>
      <c r="GTR19" s="723"/>
      <c r="GTS19" s="723"/>
      <c r="GTT19" s="723"/>
      <c r="GTU19" s="723"/>
      <c r="GTV19" s="723"/>
      <c r="GTW19" s="723"/>
      <c r="GTX19" s="723"/>
      <c r="GTY19" s="723"/>
      <c r="GTZ19" s="723"/>
      <c r="GUA19" s="723"/>
      <c r="GUB19" s="723"/>
      <c r="GUC19" s="723"/>
      <c r="GUD19" s="723"/>
      <c r="GUE19" s="723"/>
      <c r="GUF19" s="723"/>
      <c r="GUG19" s="723"/>
      <c r="GUH19" s="723"/>
      <c r="GUI19" s="723"/>
      <c r="GUJ19" s="723"/>
      <c r="GUK19" s="723"/>
      <c r="GUL19" s="723"/>
      <c r="GUM19" s="723"/>
      <c r="GUN19" s="723"/>
      <c r="GUO19" s="723"/>
      <c r="GUP19" s="723"/>
      <c r="GUQ19" s="723"/>
      <c r="GUR19" s="723"/>
      <c r="GUS19" s="723"/>
      <c r="GUT19" s="723"/>
      <c r="GUU19" s="723"/>
      <c r="GUV19" s="723"/>
      <c r="GUW19" s="723"/>
      <c r="GUX19" s="723"/>
      <c r="GUY19" s="723"/>
      <c r="GUZ19" s="723"/>
      <c r="GVA19" s="723"/>
      <c r="GVB19" s="723"/>
      <c r="GVC19" s="723"/>
      <c r="GVD19" s="723"/>
      <c r="GVE19" s="723"/>
      <c r="GVF19" s="723"/>
      <c r="GVG19" s="723"/>
      <c r="GVH19" s="723"/>
      <c r="GVI19" s="723"/>
      <c r="GVJ19" s="723"/>
      <c r="GVK19" s="723"/>
      <c r="GVL19" s="723"/>
      <c r="GVM19" s="723"/>
      <c r="GVN19" s="723"/>
      <c r="GVO19" s="723"/>
      <c r="GVP19" s="723"/>
      <c r="GVQ19" s="723"/>
      <c r="GVR19" s="723"/>
      <c r="GVS19" s="723"/>
      <c r="GVT19" s="723"/>
      <c r="GVU19" s="723"/>
      <c r="GVV19" s="723"/>
      <c r="GVW19" s="723"/>
      <c r="GVX19" s="723"/>
      <c r="GVY19" s="723"/>
      <c r="GVZ19" s="723"/>
      <c r="GWA19" s="723"/>
      <c r="GWB19" s="723"/>
      <c r="GWC19" s="723"/>
      <c r="GWD19" s="723"/>
      <c r="GWE19" s="723"/>
      <c r="GWF19" s="723"/>
      <c r="GWG19" s="723"/>
      <c r="GWH19" s="723"/>
      <c r="GWI19" s="723"/>
      <c r="GWJ19" s="723"/>
      <c r="GWK19" s="723"/>
      <c r="GWL19" s="723"/>
      <c r="GWM19" s="723"/>
      <c r="GWN19" s="723"/>
      <c r="GWO19" s="723"/>
      <c r="GWP19" s="723"/>
      <c r="GWQ19" s="723"/>
      <c r="GWR19" s="723"/>
      <c r="GWS19" s="723"/>
      <c r="GWT19" s="723"/>
      <c r="GWU19" s="723"/>
      <c r="GWV19" s="723"/>
      <c r="GWW19" s="723"/>
      <c r="GWX19" s="723"/>
      <c r="GWY19" s="723"/>
      <c r="GWZ19" s="723"/>
      <c r="GXA19" s="723"/>
      <c r="GXB19" s="723"/>
      <c r="GXC19" s="723"/>
      <c r="GXD19" s="723"/>
      <c r="GXE19" s="723"/>
      <c r="GXF19" s="723"/>
      <c r="GXG19" s="723"/>
      <c r="GXH19" s="723"/>
      <c r="GXI19" s="723"/>
      <c r="GXJ19" s="723"/>
      <c r="GXK19" s="723"/>
      <c r="GXL19" s="723"/>
      <c r="GXM19" s="723"/>
      <c r="GXN19" s="723"/>
      <c r="GXO19" s="723"/>
      <c r="GXP19" s="723"/>
      <c r="GXQ19" s="723"/>
      <c r="GXR19" s="723"/>
      <c r="GXS19" s="723"/>
      <c r="GXT19" s="723"/>
      <c r="GXU19" s="723"/>
      <c r="GXV19" s="723"/>
      <c r="GXW19" s="723"/>
      <c r="GXX19" s="723"/>
      <c r="GXY19" s="723"/>
      <c r="GXZ19" s="723"/>
      <c r="GYA19" s="723"/>
      <c r="GYB19" s="723"/>
      <c r="GYC19" s="723"/>
      <c r="GYD19" s="723"/>
      <c r="GYE19" s="723"/>
      <c r="GYF19" s="723"/>
      <c r="GYG19" s="723"/>
      <c r="GYH19" s="723"/>
      <c r="GYI19" s="723"/>
      <c r="GYJ19" s="723"/>
      <c r="GYK19" s="723"/>
      <c r="GYL19" s="723"/>
      <c r="GYM19" s="723"/>
      <c r="GYN19" s="723"/>
      <c r="GYO19" s="723"/>
      <c r="GYP19" s="723"/>
      <c r="GYQ19" s="723"/>
      <c r="GYR19" s="723"/>
      <c r="GYS19" s="723"/>
      <c r="GYT19" s="723"/>
      <c r="GYU19" s="723"/>
      <c r="GYV19" s="723"/>
      <c r="GYW19" s="723"/>
      <c r="GYX19" s="723"/>
      <c r="GYY19" s="723"/>
      <c r="GYZ19" s="723"/>
      <c r="GZA19" s="723"/>
      <c r="GZB19" s="723"/>
      <c r="GZC19" s="723"/>
      <c r="GZD19" s="723"/>
      <c r="GZE19" s="723"/>
      <c r="GZF19" s="723"/>
      <c r="GZG19" s="723"/>
      <c r="GZH19" s="723"/>
      <c r="GZI19" s="723"/>
      <c r="GZJ19" s="723"/>
      <c r="GZK19" s="723"/>
      <c r="GZL19" s="723"/>
      <c r="GZM19" s="723"/>
      <c r="GZN19" s="723"/>
      <c r="GZO19" s="723"/>
      <c r="GZP19" s="723"/>
      <c r="GZQ19" s="723"/>
      <c r="GZR19" s="723"/>
      <c r="GZS19" s="723"/>
      <c r="GZT19" s="723"/>
      <c r="GZU19" s="723"/>
      <c r="GZV19" s="723"/>
      <c r="GZW19" s="723"/>
      <c r="GZX19" s="723"/>
      <c r="GZY19" s="723"/>
      <c r="GZZ19" s="723"/>
      <c r="HAA19" s="723"/>
      <c r="HAB19" s="723"/>
      <c r="HAC19" s="723"/>
      <c r="HAD19" s="723"/>
      <c r="HAE19" s="723"/>
      <c r="HAF19" s="723"/>
      <c r="HAG19" s="723"/>
      <c r="HAH19" s="723"/>
      <c r="HAI19" s="723"/>
      <c r="HAJ19" s="723"/>
      <c r="HAK19" s="723"/>
      <c r="HAL19" s="723"/>
      <c r="HAM19" s="723"/>
      <c r="HAN19" s="723"/>
      <c r="HAO19" s="723"/>
      <c r="HAP19" s="723"/>
      <c r="HAQ19" s="723"/>
      <c r="HAR19" s="723"/>
      <c r="HAS19" s="723"/>
      <c r="HAT19" s="723"/>
      <c r="HAU19" s="723"/>
      <c r="HAV19" s="723"/>
      <c r="HAW19" s="723"/>
      <c r="HAX19" s="723"/>
      <c r="HAY19" s="723"/>
      <c r="HAZ19" s="723"/>
      <c r="HBA19" s="723"/>
      <c r="HBB19" s="723"/>
      <c r="HBC19" s="723"/>
      <c r="HBD19" s="723"/>
      <c r="HBE19" s="723"/>
      <c r="HBF19" s="723"/>
      <c r="HBG19" s="723"/>
      <c r="HBH19" s="723"/>
      <c r="HBI19" s="723"/>
      <c r="HBJ19" s="723"/>
      <c r="HBK19" s="723"/>
      <c r="HBL19" s="723"/>
      <c r="HBM19" s="723"/>
      <c r="HBN19" s="723"/>
      <c r="HBO19" s="723"/>
      <c r="HBP19" s="723"/>
      <c r="HBQ19" s="723"/>
      <c r="HBR19" s="723"/>
      <c r="HBS19" s="723"/>
      <c r="HBT19" s="723"/>
      <c r="HBU19" s="723"/>
      <c r="HBV19" s="723"/>
      <c r="HBW19" s="723"/>
      <c r="HBX19" s="723"/>
      <c r="HBY19" s="723"/>
      <c r="HBZ19" s="723"/>
      <c r="HCA19" s="723"/>
      <c r="HCB19" s="723"/>
      <c r="HCC19" s="723"/>
      <c r="HCD19" s="723"/>
      <c r="HCE19" s="723"/>
      <c r="HCF19" s="723"/>
      <c r="HCG19" s="723"/>
      <c r="HCH19" s="723"/>
      <c r="HCI19" s="723"/>
      <c r="HCJ19" s="723"/>
      <c r="HCK19" s="723"/>
      <c r="HCL19" s="723"/>
      <c r="HCM19" s="723"/>
      <c r="HCN19" s="723"/>
      <c r="HCO19" s="723"/>
      <c r="HCP19" s="723"/>
      <c r="HCQ19" s="723"/>
      <c r="HCR19" s="723"/>
      <c r="HCS19" s="723"/>
      <c r="HCT19" s="723"/>
      <c r="HCU19" s="723"/>
      <c r="HCV19" s="723"/>
      <c r="HCW19" s="723"/>
      <c r="HCX19" s="723"/>
      <c r="HCY19" s="723"/>
      <c r="HCZ19" s="723"/>
      <c r="HDA19" s="723"/>
      <c r="HDB19" s="723"/>
      <c r="HDC19" s="723"/>
      <c r="HDD19" s="723"/>
      <c r="HDE19" s="723"/>
      <c r="HDF19" s="723"/>
      <c r="HDG19" s="723"/>
      <c r="HDH19" s="723"/>
      <c r="HDI19" s="723"/>
      <c r="HDJ19" s="723"/>
      <c r="HDK19" s="723"/>
      <c r="HDL19" s="723"/>
      <c r="HDM19" s="723"/>
      <c r="HDN19" s="723"/>
      <c r="HDO19" s="723"/>
      <c r="HDP19" s="723"/>
      <c r="HDQ19" s="723"/>
      <c r="HDR19" s="723"/>
      <c r="HDS19" s="723"/>
      <c r="HDT19" s="723"/>
      <c r="HDU19" s="723"/>
      <c r="HDV19" s="723"/>
      <c r="HDW19" s="723"/>
      <c r="HDX19" s="723"/>
      <c r="HDY19" s="723"/>
      <c r="HDZ19" s="723"/>
      <c r="HEA19" s="723"/>
      <c r="HEB19" s="723"/>
      <c r="HEC19" s="723"/>
      <c r="HED19" s="723"/>
      <c r="HEE19" s="723"/>
      <c r="HEF19" s="723"/>
      <c r="HEG19" s="723"/>
      <c r="HEH19" s="723"/>
      <c r="HEI19" s="723"/>
      <c r="HEJ19" s="723"/>
      <c r="HEK19" s="723"/>
      <c r="HEL19" s="723"/>
      <c r="HEM19" s="723"/>
      <c r="HEN19" s="723"/>
      <c r="HEO19" s="723"/>
      <c r="HEP19" s="723"/>
      <c r="HEQ19" s="723"/>
      <c r="HER19" s="723"/>
      <c r="HES19" s="723"/>
      <c r="HET19" s="723"/>
      <c r="HEU19" s="723"/>
      <c r="HEV19" s="723"/>
      <c r="HEW19" s="723"/>
      <c r="HEX19" s="723"/>
      <c r="HEY19" s="723"/>
      <c r="HEZ19" s="723"/>
      <c r="HFA19" s="723"/>
      <c r="HFB19" s="723"/>
      <c r="HFC19" s="723"/>
      <c r="HFD19" s="723"/>
      <c r="HFE19" s="723"/>
      <c r="HFF19" s="723"/>
      <c r="HFG19" s="723"/>
      <c r="HFH19" s="723"/>
      <c r="HFI19" s="723"/>
      <c r="HFJ19" s="723"/>
      <c r="HFK19" s="723"/>
      <c r="HFL19" s="723"/>
      <c r="HFM19" s="723"/>
      <c r="HFN19" s="723"/>
      <c r="HFO19" s="723"/>
      <c r="HFP19" s="723"/>
      <c r="HFQ19" s="723"/>
      <c r="HFR19" s="723"/>
      <c r="HFS19" s="723"/>
      <c r="HFT19" s="723"/>
      <c r="HFU19" s="723"/>
      <c r="HFV19" s="723"/>
      <c r="HFW19" s="723"/>
      <c r="HFX19" s="723"/>
      <c r="HFY19" s="723"/>
      <c r="HFZ19" s="723"/>
      <c r="HGA19" s="723"/>
      <c r="HGB19" s="723"/>
      <c r="HGC19" s="723"/>
      <c r="HGD19" s="723"/>
      <c r="HGE19" s="723"/>
      <c r="HGF19" s="723"/>
      <c r="HGG19" s="723"/>
      <c r="HGH19" s="723"/>
      <c r="HGI19" s="723"/>
      <c r="HGJ19" s="723"/>
      <c r="HGK19" s="723"/>
      <c r="HGL19" s="723"/>
      <c r="HGM19" s="723"/>
      <c r="HGN19" s="723"/>
      <c r="HGO19" s="723"/>
      <c r="HGP19" s="723"/>
      <c r="HGQ19" s="723"/>
      <c r="HGR19" s="723"/>
      <c r="HGS19" s="723"/>
      <c r="HGT19" s="723"/>
      <c r="HGU19" s="723"/>
      <c r="HGV19" s="723"/>
      <c r="HGW19" s="723"/>
      <c r="HGX19" s="723"/>
      <c r="HGY19" s="723"/>
      <c r="HGZ19" s="723"/>
      <c r="HHA19" s="723"/>
      <c r="HHB19" s="723"/>
      <c r="HHC19" s="723"/>
      <c r="HHD19" s="723"/>
      <c r="HHE19" s="723"/>
      <c r="HHF19" s="723"/>
      <c r="HHG19" s="723"/>
      <c r="HHH19" s="723"/>
      <c r="HHI19" s="723"/>
      <c r="HHJ19" s="723"/>
      <c r="HHK19" s="723"/>
      <c r="HHL19" s="723"/>
      <c r="HHM19" s="723"/>
      <c r="HHN19" s="723"/>
      <c r="HHO19" s="723"/>
      <c r="HHP19" s="723"/>
      <c r="HHQ19" s="723"/>
      <c r="HHR19" s="723"/>
      <c r="HHS19" s="723"/>
      <c r="HHT19" s="723"/>
      <c r="HHU19" s="723"/>
      <c r="HHV19" s="723"/>
      <c r="HHW19" s="723"/>
      <c r="HHX19" s="723"/>
      <c r="HHY19" s="723"/>
      <c r="HHZ19" s="723"/>
      <c r="HIA19" s="723"/>
      <c r="HIB19" s="723"/>
      <c r="HIC19" s="723"/>
      <c r="HID19" s="723"/>
      <c r="HIE19" s="723"/>
      <c r="HIF19" s="723"/>
      <c r="HIG19" s="723"/>
      <c r="HIH19" s="723"/>
      <c r="HII19" s="723"/>
      <c r="HIJ19" s="723"/>
      <c r="HIK19" s="723"/>
      <c r="HIL19" s="723"/>
      <c r="HIM19" s="723"/>
      <c r="HIN19" s="723"/>
      <c r="HIO19" s="723"/>
      <c r="HIP19" s="723"/>
      <c r="HIQ19" s="723"/>
      <c r="HIR19" s="723"/>
      <c r="HIS19" s="723"/>
      <c r="HIT19" s="723"/>
      <c r="HIU19" s="723"/>
      <c r="HIV19" s="723"/>
      <c r="HIW19" s="723"/>
      <c r="HIX19" s="723"/>
      <c r="HIY19" s="723"/>
      <c r="HIZ19" s="723"/>
      <c r="HJA19" s="723"/>
      <c r="HJB19" s="723"/>
      <c r="HJC19" s="723"/>
      <c r="HJD19" s="723"/>
      <c r="HJE19" s="723"/>
      <c r="HJF19" s="723"/>
      <c r="HJG19" s="723"/>
      <c r="HJH19" s="723"/>
      <c r="HJI19" s="723"/>
      <c r="HJJ19" s="723"/>
      <c r="HJK19" s="723"/>
      <c r="HJL19" s="723"/>
      <c r="HJM19" s="723"/>
      <c r="HJN19" s="723"/>
      <c r="HJO19" s="723"/>
      <c r="HJP19" s="723"/>
      <c r="HJQ19" s="723"/>
      <c r="HJR19" s="723"/>
      <c r="HJS19" s="723"/>
      <c r="HJT19" s="723"/>
      <c r="HJU19" s="723"/>
      <c r="HJV19" s="723"/>
      <c r="HJW19" s="723"/>
      <c r="HJX19" s="723"/>
      <c r="HJY19" s="723"/>
      <c r="HJZ19" s="723"/>
      <c r="HKA19" s="723"/>
      <c r="HKB19" s="723"/>
      <c r="HKC19" s="723"/>
      <c r="HKD19" s="723"/>
      <c r="HKE19" s="723"/>
      <c r="HKF19" s="723"/>
      <c r="HKG19" s="723"/>
      <c r="HKH19" s="723"/>
      <c r="HKI19" s="723"/>
      <c r="HKJ19" s="723"/>
      <c r="HKK19" s="723"/>
      <c r="HKL19" s="723"/>
      <c r="HKM19" s="723"/>
      <c r="HKN19" s="723"/>
      <c r="HKO19" s="723"/>
      <c r="HKP19" s="723"/>
      <c r="HKQ19" s="723"/>
      <c r="HKR19" s="723"/>
      <c r="HKS19" s="723"/>
      <c r="HKT19" s="723"/>
      <c r="HKU19" s="723"/>
      <c r="HKV19" s="723"/>
      <c r="HKW19" s="723"/>
      <c r="HKX19" s="723"/>
      <c r="HKY19" s="723"/>
      <c r="HKZ19" s="723"/>
      <c r="HLA19" s="723"/>
      <c r="HLB19" s="723"/>
      <c r="HLC19" s="723"/>
      <c r="HLD19" s="723"/>
      <c r="HLE19" s="723"/>
      <c r="HLF19" s="723"/>
      <c r="HLG19" s="723"/>
      <c r="HLH19" s="723"/>
      <c r="HLI19" s="723"/>
      <c r="HLJ19" s="723"/>
      <c r="HLK19" s="723"/>
      <c r="HLL19" s="723"/>
      <c r="HLM19" s="723"/>
      <c r="HLN19" s="723"/>
      <c r="HLO19" s="723"/>
      <c r="HLP19" s="723"/>
      <c r="HLQ19" s="723"/>
      <c r="HLR19" s="723"/>
      <c r="HLS19" s="723"/>
      <c r="HLT19" s="723"/>
      <c r="HLU19" s="723"/>
      <c r="HLV19" s="723"/>
      <c r="HLW19" s="723"/>
      <c r="HLX19" s="723"/>
      <c r="HLY19" s="723"/>
      <c r="HLZ19" s="723"/>
      <c r="HMA19" s="723"/>
      <c r="HMB19" s="723"/>
      <c r="HMC19" s="723"/>
      <c r="HMD19" s="723"/>
      <c r="HME19" s="723"/>
      <c r="HMF19" s="723"/>
      <c r="HMG19" s="723"/>
      <c r="HMH19" s="723"/>
      <c r="HMI19" s="723"/>
      <c r="HMJ19" s="723"/>
      <c r="HMK19" s="723"/>
      <c r="HML19" s="723"/>
      <c r="HMM19" s="723"/>
      <c r="HMN19" s="723"/>
      <c r="HMO19" s="723"/>
      <c r="HMP19" s="723"/>
      <c r="HMQ19" s="723"/>
      <c r="HMR19" s="723"/>
      <c r="HMS19" s="723"/>
      <c r="HMT19" s="723"/>
      <c r="HMU19" s="723"/>
      <c r="HMV19" s="723"/>
      <c r="HMW19" s="723"/>
      <c r="HMX19" s="723"/>
      <c r="HMY19" s="723"/>
      <c r="HMZ19" s="723"/>
      <c r="HNA19" s="723"/>
      <c r="HNB19" s="723"/>
      <c r="HNC19" s="723"/>
      <c r="HND19" s="723"/>
      <c r="HNE19" s="723"/>
      <c r="HNF19" s="723"/>
      <c r="HNG19" s="723"/>
      <c r="HNH19" s="723"/>
      <c r="HNI19" s="723"/>
      <c r="HNJ19" s="723"/>
      <c r="HNK19" s="723"/>
      <c r="HNL19" s="723"/>
      <c r="HNM19" s="723"/>
      <c r="HNN19" s="723"/>
      <c r="HNO19" s="723"/>
      <c r="HNP19" s="723"/>
      <c r="HNQ19" s="723"/>
      <c r="HNR19" s="723"/>
      <c r="HNS19" s="723"/>
      <c r="HNT19" s="723"/>
      <c r="HNU19" s="723"/>
      <c r="HNV19" s="723"/>
      <c r="HNW19" s="723"/>
      <c r="HNX19" s="723"/>
      <c r="HNY19" s="723"/>
      <c r="HNZ19" s="723"/>
      <c r="HOA19" s="723"/>
      <c r="HOB19" s="723"/>
      <c r="HOC19" s="723"/>
      <c r="HOD19" s="723"/>
      <c r="HOE19" s="723"/>
      <c r="HOF19" s="723"/>
      <c r="HOG19" s="723"/>
      <c r="HOH19" s="723"/>
      <c r="HOI19" s="723"/>
      <c r="HOJ19" s="723"/>
      <c r="HOK19" s="723"/>
      <c r="HOL19" s="723"/>
      <c r="HOM19" s="723"/>
      <c r="HON19" s="723"/>
      <c r="HOO19" s="723"/>
      <c r="HOP19" s="723"/>
      <c r="HOQ19" s="723"/>
      <c r="HOR19" s="723"/>
      <c r="HOS19" s="723"/>
      <c r="HOT19" s="723"/>
      <c r="HOU19" s="723"/>
      <c r="HOV19" s="723"/>
      <c r="HOW19" s="723"/>
      <c r="HOX19" s="723"/>
      <c r="HOY19" s="723"/>
      <c r="HOZ19" s="723"/>
      <c r="HPA19" s="723"/>
      <c r="HPB19" s="723"/>
      <c r="HPC19" s="723"/>
      <c r="HPD19" s="723"/>
      <c r="HPE19" s="723"/>
      <c r="HPF19" s="723"/>
      <c r="HPG19" s="723"/>
      <c r="HPH19" s="723"/>
      <c r="HPI19" s="723"/>
      <c r="HPJ19" s="723"/>
      <c r="HPK19" s="723"/>
      <c r="HPL19" s="723"/>
      <c r="HPM19" s="723"/>
      <c r="HPN19" s="723"/>
      <c r="HPO19" s="723"/>
      <c r="HPP19" s="723"/>
      <c r="HPQ19" s="723"/>
      <c r="HPR19" s="723"/>
      <c r="HPS19" s="723"/>
      <c r="HPT19" s="723"/>
      <c r="HPU19" s="723"/>
      <c r="HPV19" s="723"/>
      <c r="HPW19" s="723"/>
      <c r="HPX19" s="723"/>
      <c r="HPY19" s="723"/>
      <c r="HPZ19" s="723"/>
      <c r="HQA19" s="723"/>
      <c r="HQB19" s="723"/>
      <c r="HQC19" s="723"/>
      <c r="HQD19" s="723"/>
      <c r="HQE19" s="723"/>
      <c r="HQF19" s="723"/>
      <c r="HQG19" s="723"/>
      <c r="HQH19" s="723"/>
      <c r="HQI19" s="723"/>
      <c r="HQJ19" s="723"/>
      <c r="HQK19" s="723"/>
      <c r="HQL19" s="723"/>
      <c r="HQM19" s="723"/>
      <c r="HQN19" s="723"/>
      <c r="HQO19" s="723"/>
      <c r="HQP19" s="723"/>
      <c r="HQQ19" s="723"/>
      <c r="HQR19" s="723"/>
      <c r="HQS19" s="723"/>
      <c r="HQT19" s="723"/>
      <c r="HQU19" s="723"/>
      <c r="HQV19" s="723"/>
      <c r="HQW19" s="723"/>
      <c r="HQX19" s="723"/>
      <c r="HQY19" s="723"/>
      <c r="HQZ19" s="723"/>
      <c r="HRA19" s="723"/>
      <c r="HRB19" s="723"/>
      <c r="HRC19" s="723"/>
      <c r="HRD19" s="723"/>
      <c r="HRE19" s="723"/>
      <c r="HRF19" s="723"/>
      <c r="HRG19" s="723"/>
      <c r="HRH19" s="723"/>
      <c r="HRI19" s="723"/>
      <c r="HRJ19" s="723"/>
      <c r="HRK19" s="723"/>
      <c r="HRL19" s="723"/>
      <c r="HRM19" s="723"/>
      <c r="HRN19" s="723"/>
      <c r="HRO19" s="723"/>
      <c r="HRP19" s="723"/>
      <c r="HRQ19" s="723"/>
      <c r="HRR19" s="723"/>
      <c r="HRS19" s="723"/>
      <c r="HRT19" s="723"/>
      <c r="HRU19" s="723"/>
      <c r="HRV19" s="723"/>
      <c r="HRW19" s="723"/>
      <c r="HRX19" s="723"/>
      <c r="HRY19" s="723"/>
      <c r="HRZ19" s="723"/>
      <c r="HSA19" s="723"/>
      <c r="HSB19" s="723"/>
      <c r="HSC19" s="723"/>
      <c r="HSD19" s="723"/>
      <c r="HSE19" s="723"/>
      <c r="HSF19" s="723"/>
      <c r="HSG19" s="723"/>
      <c r="HSH19" s="723"/>
      <c r="HSI19" s="723"/>
      <c r="HSJ19" s="723"/>
      <c r="HSK19" s="723"/>
      <c r="HSL19" s="723"/>
      <c r="HSM19" s="723"/>
      <c r="HSN19" s="723"/>
      <c r="HSO19" s="723"/>
      <c r="HSP19" s="723"/>
      <c r="HSQ19" s="723"/>
      <c r="HSR19" s="723"/>
      <c r="HSS19" s="723"/>
      <c r="HST19" s="723"/>
      <c r="HSU19" s="723"/>
      <c r="HSV19" s="723"/>
      <c r="HSW19" s="723"/>
      <c r="HSX19" s="723"/>
      <c r="HSY19" s="723"/>
      <c r="HSZ19" s="723"/>
      <c r="HTA19" s="723"/>
      <c r="HTB19" s="723"/>
      <c r="HTC19" s="723"/>
      <c r="HTD19" s="723"/>
      <c r="HTE19" s="723"/>
      <c r="HTF19" s="723"/>
      <c r="HTG19" s="723"/>
      <c r="HTH19" s="723"/>
      <c r="HTI19" s="723"/>
      <c r="HTJ19" s="723"/>
      <c r="HTK19" s="723"/>
      <c r="HTL19" s="723"/>
      <c r="HTM19" s="723"/>
      <c r="HTN19" s="723"/>
      <c r="HTO19" s="723"/>
      <c r="HTP19" s="723"/>
      <c r="HTQ19" s="723"/>
      <c r="HTR19" s="723"/>
      <c r="HTS19" s="723"/>
      <c r="HTT19" s="723"/>
      <c r="HTU19" s="723"/>
      <c r="HTV19" s="723"/>
      <c r="HTW19" s="723"/>
      <c r="HTX19" s="723"/>
      <c r="HTY19" s="723"/>
      <c r="HTZ19" s="723"/>
      <c r="HUA19" s="723"/>
      <c r="HUB19" s="723"/>
      <c r="HUC19" s="723"/>
      <c r="HUD19" s="723"/>
      <c r="HUE19" s="723"/>
      <c r="HUF19" s="723"/>
      <c r="HUG19" s="723"/>
      <c r="HUH19" s="723"/>
      <c r="HUI19" s="723"/>
      <c r="HUJ19" s="723"/>
      <c r="HUK19" s="723"/>
      <c r="HUL19" s="723"/>
      <c r="HUM19" s="723"/>
      <c r="HUN19" s="723"/>
      <c r="HUO19" s="723"/>
      <c r="HUP19" s="723"/>
      <c r="HUQ19" s="723"/>
      <c r="HUR19" s="723"/>
      <c r="HUS19" s="723"/>
      <c r="HUT19" s="723"/>
      <c r="HUU19" s="723"/>
      <c r="HUV19" s="723"/>
      <c r="HUW19" s="723"/>
      <c r="HUX19" s="723"/>
      <c r="HUY19" s="723"/>
      <c r="HUZ19" s="723"/>
      <c r="HVA19" s="723"/>
      <c r="HVB19" s="723"/>
      <c r="HVC19" s="723"/>
      <c r="HVD19" s="723"/>
      <c r="HVE19" s="723"/>
      <c r="HVF19" s="723"/>
      <c r="HVG19" s="723"/>
      <c r="HVH19" s="723"/>
      <c r="HVI19" s="723"/>
      <c r="HVJ19" s="723"/>
      <c r="HVK19" s="723"/>
      <c r="HVL19" s="723"/>
      <c r="HVM19" s="723"/>
      <c r="HVN19" s="723"/>
      <c r="HVO19" s="723"/>
      <c r="HVP19" s="723"/>
      <c r="HVQ19" s="723"/>
      <c r="HVR19" s="723"/>
      <c r="HVS19" s="723"/>
      <c r="HVT19" s="723"/>
      <c r="HVU19" s="723"/>
      <c r="HVV19" s="723"/>
      <c r="HVW19" s="723"/>
      <c r="HVX19" s="723"/>
      <c r="HVY19" s="723"/>
      <c r="HVZ19" s="723"/>
      <c r="HWA19" s="723"/>
      <c r="HWB19" s="723"/>
      <c r="HWC19" s="723"/>
      <c r="HWD19" s="723"/>
      <c r="HWE19" s="723"/>
      <c r="HWF19" s="723"/>
      <c r="HWG19" s="723"/>
      <c r="HWH19" s="723"/>
      <c r="HWI19" s="723"/>
      <c r="HWJ19" s="723"/>
      <c r="HWK19" s="723"/>
      <c r="HWL19" s="723"/>
      <c r="HWM19" s="723"/>
      <c r="HWN19" s="723"/>
      <c r="HWO19" s="723"/>
      <c r="HWP19" s="723"/>
      <c r="HWQ19" s="723"/>
      <c r="HWR19" s="723"/>
      <c r="HWS19" s="723"/>
      <c r="HWT19" s="723"/>
      <c r="HWU19" s="723"/>
      <c r="HWV19" s="723"/>
      <c r="HWW19" s="723"/>
      <c r="HWX19" s="723"/>
      <c r="HWY19" s="723"/>
      <c r="HWZ19" s="723"/>
      <c r="HXA19" s="723"/>
      <c r="HXB19" s="723"/>
      <c r="HXC19" s="723"/>
      <c r="HXD19" s="723"/>
      <c r="HXE19" s="723"/>
      <c r="HXF19" s="723"/>
      <c r="HXG19" s="723"/>
      <c r="HXH19" s="723"/>
      <c r="HXI19" s="723"/>
      <c r="HXJ19" s="723"/>
      <c r="HXK19" s="723"/>
      <c r="HXL19" s="723"/>
      <c r="HXM19" s="723"/>
      <c r="HXN19" s="723"/>
      <c r="HXO19" s="723"/>
      <c r="HXP19" s="723"/>
      <c r="HXQ19" s="723"/>
      <c r="HXR19" s="723"/>
      <c r="HXS19" s="723"/>
      <c r="HXT19" s="723"/>
      <c r="HXU19" s="723"/>
      <c r="HXV19" s="723"/>
      <c r="HXW19" s="723"/>
      <c r="HXX19" s="723"/>
      <c r="HXY19" s="723"/>
      <c r="HXZ19" s="723"/>
      <c r="HYA19" s="723"/>
      <c r="HYB19" s="723"/>
      <c r="HYC19" s="723"/>
      <c r="HYD19" s="723"/>
      <c r="HYE19" s="723"/>
      <c r="HYF19" s="723"/>
      <c r="HYG19" s="723"/>
      <c r="HYH19" s="723"/>
      <c r="HYI19" s="723"/>
      <c r="HYJ19" s="723"/>
      <c r="HYK19" s="723"/>
      <c r="HYL19" s="723"/>
      <c r="HYM19" s="723"/>
      <c r="HYN19" s="723"/>
      <c r="HYO19" s="723"/>
      <c r="HYP19" s="723"/>
      <c r="HYQ19" s="723"/>
      <c r="HYR19" s="723"/>
      <c r="HYS19" s="723"/>
      <c r="HYT19" s="723"/>
      <c r="HYU19" s="723"/>
      <c r="HYV19" s="723"/>
      <c r="HYW19" s="723"/>
      <c r="HYX19" s="723"/>
      <c r="HYY19" s="723"/>
      <c r="HYZ19" s="723"/>
      <c r="HZA19" s="723"/>
      <c r="HZB19" s="723"/>
      <c r="HZC19" s="723"/>
      <c r="HZD19" s="723"/>
      <c r="HZE19" s="723"/>
      <c r="HZF19" s="723"/>
      <c r="HZG19" s="723"/>
      <c r="HZH19" s="723"/>
      <c r="HZI19" s="723"/>
      <c r="HZJ19" s="723"/>
      <c r="HZK19" s="723"/>
      <c r="HZL19" s="723"/>
      <c r="HZM19" s="723"/>
      <c r="HZN19" s="723"/>
      <c r="HZO19" s="723"/>
      <c r="HZP19" s="723"/>
      <c r="HZQ19" s="723"/>
      <c r="HZR19" s="723"/>
      <c r="HZS19" s="723"/>
      <c r="HZT19" s="723"/>
      <c r="HZU19" s="723"/>
      <c r="HZV19" s="723"/>
      <c r="HZW19" s="723"/>
      <c r="HZX19" s="723"/>
      <c r="HZY19" s="723"/>
      <c r="HZZ19" s="723"/>
      <c r="IAA19" s="723"/>
      <c r="IAB19" s="723"/>
      <c r="IAC19" s="723"/>
      <c r="IAD19" s="723"/>
      <c r="IAE19" s="723"/>
      <c r="IAF19" s="723"/>
      <c r="IAG19" s="723"/>
      <c r="IAH19" s="723"/>
      <c r="IAI19" s="723"/>
      <c r="IAJ19" s="723"/>
      <c r="IAK19" s="723"/>
      <c r="IAL19" s="723"/>
      <c r="IAM19" s="723"/>
      <c r="IAN19" s="723"/>
      <c r="IAO19" s="723"/>
      <c r="IAP19" s="723"/>
      <c r="IAQ19" s="723"/>
      <c r="IAR19" s="723"/>
      <c r="IAS19" s="723"/>
      <c r="IAT19" s="723"/>
      <c r="IAU19" s="723"/>
      <c r="IAV19" s="723"/>
      <c r="IAW19" s="723"/>
      <c r="IAX19" s="723"/>
      <c r="IAY19" s="723"/>
      <c r="IAZ19" s="723"/>
      <c r="IBA19" s="723"/>
      <c r="IBB19" s="723"/>
      <c r="IBC19" s="723"/>
      <c r="IBD19" s="723"/>
      <c r="IBE19" s="723"/>
      <c r="IBF19" s="723"/>
      <c r="IBG19" s="723"/>
      <c r="IBH19" s="723"/>
      <c r="IBI19" s="723"/>
      <c r="IBJ19" s="723"/>
      <c r="IBK19" s="723"/>
      <c r="IBL19" s="723"/>
      <c r="IBM19" s="723"/>
      <c r="IBN19" s="723"/>
      <c r="IBO19" s="723"/>
      <c r="IBP19" s="723"/>
      <c r="IBQ19" s="723"/>
      <c r="IBR19" s="723"/>
      <c r="IBS19" s="723"/>
      <c r="IBT19" s="723"/>
      <c r="IBU19" s="723"/>
      <c r="IBV19" s="723"/>
      <c r="IBW19" s="723"/>
      <c r="IBX19" s="723"/>
      <c r="IBY19" s="723"/>
      <c r="IBZ19" s="723"/>
      <c r="ICA19" s="723"/>
      <c r="ICB19" s="723"/>
      <c r="ICC19" s="723"/>
      <c r="ICD19" s="723"/>
      <c r="ICE19" s="723"/>
      <c r="ICF19" s="723"/>
      <c r="ICG19" s="723"/>
      <c r="ICH19" s="723"/>
      <c r="ICI19" s="723"/>
      <c r="ICJ19" s="723"/>
      <c r="ICK19" s="723"/>
      <c r="ICL19" s="723"/>
      <c r="ICM19" s="723"/>
      <c r="ICN19" s="723"/>
      <c r="ICO19" s="723"/>
      <c r="ICP19" s="723"/>
      <c r="ICQ19" s="723"/>
      <c r="ICR19" s="723"/>
      <c r="ICS19" s="723"/>
      <c r="ICT19" s="723"/>
      <c r="ICU19" s="723"/>
      <c r="ICV19" s="723"/>
      <c r="ICW19" s="723"/>
      <c r="ICX19" s="723"/>
      <c r="ICY19" s="723"/>
      <c r="ICZ19" s="723"/>
      <c r="IDA19" s="723"/>
      <c r="IDB19" s="723"/>
      <c r="IDC19" s="723"/>
      <c r="IDD19" s="723"/>
      <c r="IDE19" s="723"/>
      <c r="IDF19" s="723"/>
      <c r="IDG19" s="723"/>
      <c r="IDH19" s="723"/>
      <c r="IDI19" s="723"/>
      <c r="IDJ19" s="723"/>
      <c r="IDK19" s="723"/>
      <c r="IDL19" s="723"/>
      <c r="IDM19" s="723"/>
      <c r="IDN19" s="723"/>
      <c r="IDO19" s="723"/>
      <c r="IDP19" s="723"/>
      <c r="IDQ19" s="723"/>
      <c r="IDR19" s="723"/>
      <c r="IDS19" s="723"/>
      <c r="IDT19" s="723"/>
      <c r="IDU19" s="723"/>
      <c r="IDV19" s="723"/>
      <c r="IDW19" s="723"/>
      <c r="IDX19" s="723"/>
      <c r="IDY19" s="723"/>
      <c r="IDZ19" s="723"/>
      <c r="IEA19" s="723"/>
      <c r="IEB19" s="723"/>
      <c r="IEC19" s="723"/>
      <c r="IED19" s="723"/>
      <c r="IEE19" s="723"/>
      <c r="IEF19" s="723"/>
      <c r="IEG19" s="723"/>
      <c r="IEH19" s="723"/>
      <c r="IEI19" s="723"/>
      <c r="IEJ19" s="723"/>
      <c r="IEK19" s="723"/>
      <c r="IEL19" s="723"/>
      <c r="IEM19" s="723"/>
      <c r="IEN19" s="723"/>
      <c r="IEO19" s="723"/>
      <c r="IEP19" s="723"/>
      <c r="IEQ19" s="723"/>
      <c r="IER19" s="723"/>
      <c r="IES19" s="723"/>
      <c r="IET19" s="723"/>
      <c r="IEU19" s="723"/>
      <c r="IEV19" s="723"/>
      <c r="IEW19" s="723"/>
      <c r="IEX19" s="723"/>
      <c r="IEY19" s="723"/>
      <c r="IEZ19" s="723"/>
      <c r="IFA19" s="723"/>
      <c r="IFB19" s="723"/>
      <c r="IFC19" s="723"/>
      <c r="IFD19" s="723"/>
      <c r="IFE19" s="723"/>
      <c r="IFF19" s="723"/>
      <c r="IFG19" s="723"/>
      <c r="IFH19" s="723"/>
      <c r="IFI19" s="723"/>
      <c r="IFJ19" s="723"/>
      <c r="IFK19" s="723"/>
      <c r="IFL19" s="723"/>
      <c r="IFM19" s="723"/>
      <c r="IFN19" s="723"/>
      <c r="IFO19" s="723"/>
      <c r="IFP19" s="723"/>
      <c r="IFQ19" s="723"/>
      <c r="IFR19" s="723"/>
      <c r="IFS19" s="723"/>
      <c r="IFT19" s="723"/>
      <c r="IFU19" s="723"/>
      <c r="IFV19" s="723"/>
      <c r="IFW19" s="723"/>
      <c r="IFX19" s="723"/>
      <c r="IFY19" s="723"/>
      <c r="IFZ19" s="723"/>
      <c r="IGA19" s="723"/>
      <c r="IGB19" s="723"/>
      <c r="IGC19" s="723"/>
      <c r="IGD19" s="723"/>
      <c r="IGE19" s="723"/>
      <c r="IGF19" s="723"/>
      <c r="IGG19" s="723"/>
      <c r="IGH19" s="723"/>
      <c r="IGI19" s="723"/>
      <c r="IGJ19" s="723"/>
      <c r="IGK19" s="723"/>
      <c r="IGL19" s="723"/>
      <c r="IGM19" s="723"/>
      <c r="IGN19" s="723"/>
      <c r="IGO19" s="723"/>
      <c r="IGP19" s="723"/>
      <c r="IGQ19" s="723"/>
      <c r="IGR19" s="723"/>
      <c r="IGS19" s="723"/>
      <c r="IGT19" s="723"/>
      <c r="IGU19" s="723"/>
      <c r="IGV19" s="723"/>
      <c r="IGW19" s="723"/>
      <c r="IGX19" s="723"/>
      <c r="IGY19" s="723"/>
      <c r="IGZ19" s="723"/>
      <c r="IHA19" s="723"/>
      <c r="IHB19" s="723"/>
      <c r="IHC19" s="723"/>
      <c r="IHD19" s="723"/>
      <c r="IHE19" s="723"/>
      <c r="IHF19" s="723"/>
      <c r="IHG19" s="723"/>
      <c r="IHH19" s="723"/>
      <c r="IHI19" s="723"/>
      <c r="IHJ19" s="723"/>
      <c r="IHK19" s="723"/>
      <c r="IHL19" s="723"/>
      <c r="IHM19" s="723"/>
      <c r="IHN19" s="723"/>
      <c r="IHO19" s="723"/>
      <c r="IHP19" s="723"/>
      <c r="IHQ19" s="723"/>
      <c r="IHR19" s="723"/>
      <c r="IHS19" s="723"/>
      <c r="IHT19" s="723"/>
      <c r="IHU19" s="723"/>
      <c r="IHV19" s="723"/>
      <c r="IHW19" s="723"/>
      <c r="IHX19" s="723"/>
      <c r="IHY19" s="723"/>
      <c r="IHZ19" s="723"/>
      <c r="IIA19" s="723"/>
      <c r="IIB19" s="723"/>
      <c r="IIC19" s="723"/>
      <c r="IID19" s="723"/>
      <c r="IIE19" s="723"/>
      <c r="IIF19" s="723"/>
      <c r="IIG19" s="723"/>
      <c r="IIH19" s="723"/>
      <c r="III19" s="723"/>
      <c r="IIJ19" s="723"/>
      <c r="IIK19" s="723"/>
      <c r="IIL19" s="723"/>
      <c r="IIM19" s="723"/>
      <c r="IIN19" s="723"/>
      <c r="IIO19" s="723"/>
      <c r="IIP19" s="723"/>
      <c r="IIQ19" s="723"/>
      <c r="IIR19" s="723"/>
      <c r="IIS19" s="723"/>
      <c r="IIT19" s="723"/>
      <c r="IIU19" s="723"/>
      <c r="IIV19" s="723"/>
      <c r="IIW19" s="723"/>
      <c r="IIX19" s="723"/>
      <c r="IIY19" s="723"/>
      <c r="IIZ19" s="723"/>
      <c r="IJA19" s="723"/>
      <c r="IJB19" s="723"/>
      <c r="IJC19" s="723"/>
      <c r="IJD19" s="723"/>
      <c r="IJE19" s="723"/>
      <c r="IJF19" s="723"/>
      <c r="IJG19" s="723"/>
      <c r="IJH19" s="723"/>
      <c r="IJI19" s="723"/>
      <c r="IJJ19" s="723"/>
      <c r="IJK19" s="723"/>
      <c r="IJL19" s="723"/>
      <c r="IJM19" s="723"/>
      <c r="IJN19" s="723"/>
      <c r="IJO19" s="723"/>
      <c r="IJP19" s="723"/>
      <c r="IJQ19" s="723"/>
      <c r="IJR19" s="723"/>
      <c r="IJS19" s="723"/>
      <c r="IJT19" s="723"/>
      <c r="IJU19" s="723"/>
      <c r="IJV19" s="723"/>
      <c r="IJW19" s="723"/>
      <c r="IJX19" s="723"/>
      <c r="IJY19" s="723"/>
      <c r="IJZ19" s="723"/>
      <c r="IKA19" s="723"/>
      <c r="IKB19" s="723"/>
      <c r="IKC19" s="723"/>
      <c r="IKD19" s="723"/>
      <c r="IKE19" s="723"/>
      <c r="IKF19" s="723"/>
      <c r="IKG19" s="723"/>
      <c r="IKH19" s="723"/>
      <c r="IKI19" s="723"/>
      <c r="IKJ19" s="723"/>
      <c r="IKK19" s="723"/>
      <c r="IKL19" s="723"/>
      <c r="IKM19" s="723"/>
      <c r="IKN19" s="723"/>
      <c r="IKO19" s="723"/>
      <c r="IKP19" s="723"/>
      <c r="IKQ19" s="723"/>
      <c r="IKR19" s="723"/>
      <c r="IKS19" s="723"/>
      <c r="IKT19" s="723"/>
      <c r="IKU19" s="723"/>
      <c r="IKV19" s="723"/>
      <c r="IKW19" s="723"/>
      <c r="IKX19" s="723"/>
      <c r="IKY19" s="723"/>
      <c r="IKZ19" s="723"/>
      <c r="ILA19" s="723"/>
      <c r="ILB19" s="723"/>
      <c r="ILC19" s="723"/>
      <c r="ILD19" s="723"/>
      <c r="ILE19" s="723"/>
      <c r="ILF19" s="723"/>
      <c r="ILG19" s="723"/>
      <c r="ILH19" s="723"/>
      <c r="ILI19" s="723"/>
      <c r="ILJ19" s="723"/>
      <c r="ILK19" s="723"/>
      <c r="ILL19" s="723"/>
      <c r="ILM19" s="723"/>
      <c r="ILN19" s="723"/>
      <c r="ILO19" s="723"/>
      <c r="ILP19" s="723"/>
      <c r="ILQ19" s="723"/>
      <c r="ILR19" s="723"/>
      <c r="ILS19" s="723"/>
      <c r="ILT19" s="723"/>
      <c r="ILU19" s="723"/>
      <c r="ILV19" s="723"/>
      <c r="ILW19" s="723"/>
      <c r="ILX19" s="723"/>
      <c r="ILY19" s="723"/>
      <c r="ILZ19" s="723"/>
      <c r="IMA19" s="723"/>
      <c r="IMB19" s="723"/>
      <c r="IMC19" s="723"/>
      <c r="IMD19" s="723"/>
      <c r="IME19" s="723"/>
      <c r="IMF19" s="723"/>
      <c r="IMG19" s="723"/>
      <c r="IMH19" s="723"/>
      <c r="IMI19" s="723"/>
      <c r="IMJ19" s="723"/>
      <c r="IMK19" s="723"/>
      <c r="IML19" s="723"/>
      <c r="IMM19" s="723"/>
      <c r="IMN19" s="723"/>
      <c r="IMO19" s="723"/>
      <c r="IMP19" s="723"/>
      <c r="IMQ19" s="723"/>
      <c r="IMR19" s="723"/>
      <c r="IMS19" s="723"/>
      <c r="IMT19" s="723"/>
      <c r="IMU19" s="723"/>
      <c r="IMV19" s="723"/>
      <c r="IMW19" s="723"/>
      <c r="IMX19" s="723"/>
      <c r="IMY19" s="723"/>
      <c r="IMZ19" s="723"/>
      <c r="INA19" s="723"/>
      <c r="INB19" s="723"/>
      <c r="INC19" s="723"/>
      <c r="IND19" s="723"/>
      <c r="INE19" s="723"/>
      <c r="INF19" s="723"/>
      <c r="ING19" s="723"/>
      <c r="INH19" s="723"/>
      <c r="INI19" s="723"/>
      <c r="INJ19" s="723"/>
      <c r="INK19" s="723"/>
      <c r="INL19" s="723"/>
      <c r="INM19" s="723"/>
      <c r="INN19" s="723"/>
      <c r="INO19" s="723"/>
      <c r="INP19" s="723"/>
      <c r="INQ19" s="723"/>
      <c r="INR19" s="723"/>
      <c r="INS19" s="723"/>
      <c r="INT19" s="723"/>
      <c r="INU19" s="723"/>
      <c r="INV19" s="723"/>
      <c r="INW19" s="723"/>
      <c r="INX19" s="723"/>
      <c r="INY19" s="723"/>
      <c r="INZ19" s="723"/>
      <c r="IOA19" s="723"/>
      <c r="IOB19" s="723"/>
      <c r="IOC19" s="723"/>
      <c r="IOD19" s="723"/>
      <c r="IOE19" s="723"/>
      <c r="IOF19" s="723"/>
      <c r="IOG19" s="723"/>
      <c r="IOH19" s="723"/>
      <c r="IOI19" s="723"/>
      <c r="IOJ19" s="723"/>
      <c r="IOK19" s="723"/>
      <c r="IOL19" s="723"/>
      <c r="IOM19" s="723"/>
      <c r="ION19" s="723"/>
      <c r="IOO19" s="723"/>
      <c r="IOP19" s="723"/>
      <c r="IOQ19" s="723"/>
      <c r="IOR19" s="723"/>
      <c r="IOS19" s="723"/>
      <c r="IOT19" s="723"/>
      <c r="IOU19" s="723"/>
      <c r="IOV19" s="723"/>
      <c r="IOW19" s="723"/>
      <c r="IOX19" s="723"/>
      <c r="IOY19" s="723"/>
      <c r="IOZ19" s="723"/>
      <c r="IPA19" s="723"/>
      <c r="IPB19" s="723"/>
      <c r="IPC19" s="723"/>
      <c r="IPD19" s="723"/>
      <c r="IPE19" s="723"/>
      <c r="IPF19" s="723"/>
      <c r="IPG19" s="723"/>
      <c r="IPH19" s="723"/>
      <c r="IPI19" s="723"/>
      <c r="IPJ19" s="723"/>
      <c r="IPK19" s="723"/>
      <c r="IPL19" s="723"/>
      <c r="IPM19" s="723"/>
      <c r="IPN19" s="723"/>
      <c r="IPO19" s="723"/>
      <c r="IPP19" s="723"/>
      <c r="IPQ19" s="723"/>
      <c r="IPR19" s="723"/>
      <c r="IPS19" s="723"/>
      <c r="IPT19" s="723"/>
      <c r="IPU19" s="723"/>
      <c r="IPV19" s="723"/>
      <c r="IPW19" s="723"/>
      <c r="IPX19" s="723"/>
      <c r="IPY19" s="723"/>
      <c r="IPZ19" s="723"/>
      <c r="IQA19" s="723"/>
      <c r="IQB19" s="723"/>
      <c r="IQC19" s="723"/>
      <c r="IQD19" s="723"/>
      <c r="IQE19" s="723"/>
      <c r="IQF19" s="723"/>
      <c r="IQG19" s="723"/>
      <c r="IQH19" s="723"/>
      <c r="IQI19" s="723"/>
      <c r="IQJ19" s="723"/>
      <c r="IQK19" s="723"/>
      <c r="IQL19" s="723"/>
      <c r="IQM19" s="723"/>
      <c r="IQN19" s="723"/>
      <c r="IQO19" s="723"/>
      <c r="IQP19" s="723"/>
      <c r="IQQ19" s="723"/>
      <c r="IQR19" s="723"/>
      <c r="IQS19" s="723"/>
      <c r="IQT19" s="723"/>
      <c r="IQU19" s="723"/>
      <c r="IQV19" s="723"/>
      <c r="IQW19" s="723"/>
      <c r="IQX19" s="723"/>
      <c r="IQY19" s="723"/>
      <c r="IQZ19" s="723"/>
      <c r="IRA19" s="723"/>
      <c r="IRB19" s="723"/>
      <c r="IRC19" s="723"/>
      <c r="IRD19" s="723"/>
      <c r="IRE19" s="723"/>
      <c r="IRF19" s="723"/>
      <c r="IRG19" s="723"/>
      <c r="IRH19" s="723"/>
      <c r="IRI19" s="723"/>
      <c r="IRJ19" s="723"/>
      <c r="IRK19" s="723"/>
      <c r="IRL19" s="723"/>
      <c r="IRM19" s="723"/>
      <c r="IRN19" s="723"/>
      <c r="IRO19" s="723"/>
      <c r="IRP19" s="723"/>
      <c r="IRQ19" s="723"/>
      <c r="IRR19" s="723"/>
      <c r="IRS19" s="723"/>
      <c r="IRT19" s="723"/>
      <c r="IRU19" s="723"/>
      <c r="IRV19" s="723"/>
      <c r="IRW19" s="723"/>
      <c r="IRX19" s="723"/>
      <c r="IRY19" s="723"/>
      <c r="IRZ19" s="723"/>
      <c r="ISA19" s="723"/>
      <c r="ISB19" s="723"/>
      <c r="ISC19" s="723"/>
      <c r="ISD19" s="723"/>
      <c r="ISE19" s="723"/>
      <c r="ISF19" s="723"/>
      <c r="ISG19" s="723"/>
      <c r="ISH19" s="723"/>
      <c r="ISI19" s="723"/>
      <c r="ISJ19" s="723"/>
      <c r="ISK19" s="723"/>
      <c r="ISL19" s="723"/>
      <c r="ISM19" s="723"/>
      <c r="ISN19" s="723"/>
      <c r="ISO19" s="723"/>
      <c r="ISP19" s="723"/>
      <c r="ISQ19" s="723"/>
      <c r="ISR19" s="723"/>
      <c r="ISS19" s="723"/>
      <c r="IST19" s="723"/>
      <c r="ISU19" s="723"/>
      <c r="ISV19" s="723"/>
      <c r="ISW19" s="723"/>
      <c r="ISX19" s="723"/>
      <c r="ISY19" s="723"/>
      <c r="ISZ19" s="723"/>
      <c r="ITA19" s="723"/>
      <c r="ITB19" s="723"/>
      <c r="ITC19" s="723"/>
      <c r="ITD19" s="723"/>
      <c r="ITE19" s="723"/>
      <c r="ITF19" s="723"/>
      <c r="ITG19" s="723"/>
      <c r="ITH19" s="723"/>
      <c r="ITI19" s="723"/>
      <c r="ITJ19" s="723"/>
      <c r="ITK19" s="723"/>
      <c r="ITL19" s="723"/>
      <c r="ITM19" s="723"/>
      <c r="ITN19" s="723"/>
      <c r="ITO19" s="723"/>
      <c r="ITP19" s="723"/>
      <c r="ITQ19" s="723"/>
      <c r="ITR19" s="723"/>
      <c r="ITS19" s="723"/>
      <c r="ITT19" s="723"/>
      <c r="ITU19" s="723"/>
      <c r="ITV19" s="723"/>
      <c r="ITW19" s="723"/>
      <c r="ITX19" s="723"/>
      <c r="ITY19" s="723"/>
      <c r="ITZ19" s="723"/>
      <c r="IUA19" s="723"/>
      <c r="IUB19" s="723"/>
      <c r="IUC19" s="723"/>
      <c r="IUD19" s="723"/>
      <c r="IUE19" s="723"/>
      <c r="IUF19" s="723"/>
      <c r="IUG19" s="723"/>
      <c r="IUH19" s="723"/>
      <c r="IUI19" s="723"/>
      <c r="IUJ19" s="723"/>
      <c r="IUK19" s="723"/>
      <c r="IUL19" s="723"/>
      <c r="IUM19" s="723"/>
      <c r="IUN19" s="723"/>
      <c r="IUO19" s="723"/>
      <c r="IUP19" s="723"/>
      <c r="IUQ19" s="723"/>
      <c r="IUR19" s="723"/>
      <c r="IUS19" s="723"/>
      <c r="IUT19" s="723"/>
      <c r="IUU19" s="723"/>
      <c r="IUV19" s="723"/>
      <c r="IUW19" s="723"/>
      <c r="IUX19" s="723"/>
      <c r="IUY19" s="723"/>
      <c r="IUZ19" s="723"/>
      <c r="IVA19" s="723"/>
      <c r="IVB19" s="723"/>
      <c r="IVC19" s="723"/>
      <c r="IVD19" s="723"/>
      <c r="IVE19" s="723"/>
      <c r="IVF19" s="723"/>
      <c r="IVG19" s="723"/>
      <c r="IVH19" s="723"/>
      <c r="IVI19" s="723"/>
      <c r="IVJ19" s="723"/>
      <c r="IVK19" s="723"/>
      <c r="IVL19" s="723"/>
      <c r="IVM19" s="723"/>
      <c r="IVN19" s="723"/>
      <c r="IVO19" s="723"/>
      <c r="IVP19" s="723"/>
      <c r="IVQ19" s="723"/>
      <c r="IVR19" s="723"/>
      <c r="IVS19" s="723"/>
      <c r="IVT19" s="723"/>
      <c r="IVU19" s="723"/>
      <c r="IVV19" s="723"/>
      <c r="IVW19" s="723"/>
      <c r="IVX19" s="723"/>
      <c r="IVY19" s="723"/>
      <c r="IVZ19" s="723"/>
      <c r="IWA19" s="723"/>
      <c r="IWB19" s="723"/>
      <c r="IWC19" s="723"/>
      <c r="IWD19" s="723"/>
      <c r="IWE19" s="723"/>
      <c r="IWF19" s="723"/>
      <c r="IWG19" s="723"/>
      <c r="IWH19" s="723"/>
      <c r="IWI19" s="723"/>
      <c r="IWJ19" s="723"/>
      <c r="IWK19" s="723"/>
      <c r="IWL19" s="723"/>
      <c r="IWM19" s="723"/>
      <c r="IWN19" s="723"/>
      <c r="IWO19" s="723"/>
      <c r="IWP19" s="723"/>
      <c r="IWQ19" s="723"/>
      <c r="IWR19" s="723"/>
      <c r="IWS19" s="723"/>
      <c r="IWT19" s="723"/>
      <c r="IWU19" s="723"/>
      <c r="IWV19" s="723"/>
      <c r="IWW19" s="723"/>
      <c r="IWX19" s="723"/>
      <c r="IWY19" s="723"/>
      <c r="IWZ19" s="723"/>
      <c r="IXA19" s="723"/>
      <c r="IXB19" s="723"/>
      <c r="IXC19" s="723"/>
      <c r="IXD19" s="723"/>
      <c r="IXE19" s="723"/>
      <c r="IXF19" s="723"/>
      <c r="IXG19" s="723"/>
      <c r="IXH19" s="723"/>
      <c r="IXI19" s="723"/>
      <c r="IXJ19" s="723"/>
      <c r="IXK19" s="723"/>
      <c r="IXL19" s="723"/>
      <c r="IXM19" s="723"/>
      <c r="IXN19" s="723"/>
      <c r="IXO19" s="723"/>
      <c r="IXP19" s="723"/>
      <c r="IXQ19" s="723"/>
      <c r="IXR19" s="723"/>
      <c r="IXS19" s="723"/>
      <c r="IXT19" s="723"/>
      <c r="IXU19" s="723"/>
      <c r="IXV19" s="723"/>
      <c r="IXW19" s="723"/>
      <c r="IXX19" s="723"/>
      <c r="IXY19" s="723"/>
      <c r="IXZ19" s="723"/>
      <c r="IYA19" s="723"/>
      <c r="IYB19" s="723"/>
      <c r="IYC19" s="723"/>
      <c r="IYD19" s="723"/>
      <c r="IYE19" s="723"/>
      <c r="IYF19" s="723"/>
      <c r="IYG19" s="723"/>
      <c r="IYH19" s="723"/>
      <c r="IYI19" s="723"/>
      <c r="IYJ19" s="723"/>
      <c r="IYK19" s="723"/>
      <c r="IYL19" s="723"/>
      <c r="IYM19" s="723"/>
      <c r="IYN19" s="723"/>
      <c r="IYO19" s="723"/>
      <c r="IYP19" s="723"/>
      <c r="IYQ19" s="723"/>
      <c r="IYR19" s="723"/>
      <c r="IYS19" s="723"/>
      <c r="IYT19" s="723"/>
      <c r="IYU19" s="723"/>
      <c r="IYV19" s="723"/>
      <c r="IYW19" s="723"/>
      <c r="IYX19" s="723"/>
      <c r="IYY19" s="723"/>
      <c r="IYZ19" s="723"/>
      <c r="IZA19" s="723"/>
      <c r="IZB19" s="723"/>
      <c r="IZC19" s="723"/>
      <c r="IZD19" s="723"/>
      <c r="IZE19" s="723"/>
      <c r="IZF19" s="723"/>
      <c r="IZG19" s="723"/>
      <c r="IZH19" s="723"/>
      <c r="IZI19" s="723"/>
      <c r="IZJ19" s="723"/>
      <c r="IZK19" s="723"/>
      <c r="IZL19" s="723"/>
      <c r="IZM19" s="723"/>
      <c r="IZN19" s="723"/>
      <c r="IZO19" s="723"/>
      <c r="IZP19" s="723"/>
      <c r="IZQ19" s="723"/>
      <c r="IZR19" s="723"/>
      <c r="IZS19" s="723"/>
      <c r="IZT19" s="723"/>
      <c r="IZU19" s="723"/>
      <c r="IZV19" s="723"/>
      <c r="IZW19" s="723"/>
      <c r="IZX19" s="723"/>
      <c r="IZY19" s="723"/>
      <c r="IZZ19" s="723"/>
      <c r="JAA19" s="723"/>
      <c r="JAB19" s="723"/>
      <c r="JAC19" s="723"/>
      <c r="JAD19" s="723"/>
      <c r="JAE19" s="723"/>
      <c r="JAF19" s="723"/>
      <c r="JAG19" s="723"/>
      <c r="JAH19" s="723"/>
      <c r="JAI19" s="723"/>
      <c r="JAJ19" s="723"/>
      <c r="JAK19" s="723"/>
      <c r="JAL19" s="723"/>
      <c r="JAM19" s="723"/>
      <c r="JAN19" s="723"/>
      <c r="JAO19" s="723"/>
      <c r="JAP19" s="723"/>
      <c r="JAQ19" s="723"/>
      <c r="JAR19" s="723"/>
      <c r="JAS19" s="723"/>
      <c r="JAT19" s="723"/>
      <c r="JAU19" s="723"/>
      <c r="JAV19" s="723"/>
      <c r="JAW19" s="723"/>
      <c r="JAX19" s="723"/>
      <c r="JAY19" s="723"/>
      <c r="JAZ19" s="723"/>
      <c r="JBA19" s="723"/>
      <c r="JBB19" s="723"/>
      <c r="JBC19" s="723"/>
      <c r="JBD19" s="723"/>
      <c r="JBE19" s="723"/>
      <c r="JBF19" s="723"/>
      <c r="JBG19" s="723"/>
      <c r="JBH19" s="723"/>
      <c r="JBI19" s="723"/>
      <c r="JBJ19" s="723"/>
      <c r="JBK19" s="723"/>
      <c r="JBL19" s="723"/>
      <c r="JBM19" s="723"/>
      <c r="JBN19" s="723"/>
      <c r="JBO19" s="723"/>
      <c r="JBP19" s="723"/>
      <c r="JBQ19" s="723"/>
      <c r="JBR19" s="723"/>
      <c r="JBS19" s="723"/>
      <c r="JBT19" s="723"/>
      <c r="JBU19" s="723"/>
      <c r="JBV19" s="723"/>
      <c r="JBW19" s="723"/>
      <c r="JBX19" s="723"/>
      <c r="JBY19" s="723"/>
      <c r="JBZ19" s="723"/>
      <c r="JCA19" s="723"/>
      <c r="JCB19" s="723"/>
      <c r="JCC19" s="723"/>
      <c r="JCD19" s="723"/>
      <c r="JCE19" s="723"/>
      <c r="JCF19" s="723"/>
      <c r="JCG19" s="723"/>
      <c r="JCH19" s="723"/>
      <c r="JCI19" s="723"/>
      <c r="JCJ19" s="723"/>
      <c r="JCK19" s="723"/>
      <c r="JCL19" s="723"/>
      <c r="JCM19" s="723"/>
      <c r="JCN19" s="723"/>
      <c r="JCO19" s="723"/>
      <c r="JCP19" s="723"/>
      <c r="JCQ19" s="723"/>
      <c r="JCR19" s="723"/>
      <c r="JCS19" s="723"/>
      <c r="JCT19" s="723"/>
      <c r="JCU19" s="723"/>
      <c r="JCV19" s="723"/>
      <c r="JCW19" s="723"/>
      <c r="JCX19" s="723"/>
      <c r="JCY19" s="723"/>
      <c r="JCZ19" s="723"/>
      <c r="JDA19" s="723"/>
      <c r="JDB19" s="723"/>
      <c r="JDC19" s="723"/>
      <c r="JDD19" s="723"/>
      <c r="JDE19" s="723"/>
      <c r="JDF19" s="723"/>
      <c r="JDG19" s="723"/>
      <c r="JDH19" s="723"/>
      <c r="JDI19" s="723"/>
      <c r="JDJ19" s="723"/>
      <c r="JDK19" s="723"/>
      <c r="JDL19" s="723"/>
      <c r="JDM19" s="723"/>
      <c r="JDN19" s="723"/>
      <c r="JDO19" s="723"/>
      <c r="JDP19" s="723"/>
      <c r="JDQ19" s="723"/>
      <c r="JDR19" s="723"/>
      <c r="JDS19" s="723"/>
      <c r="JDT19" s="723"/>
      <c r="JDU19" s="723"/>
      <c r="JDV19" s="723"/>
      <c r="JDW19" s="723"/>
      <c r="JDX19" s="723"/>
      <c r="JDY19" s="723"/>
      <c r="JDZ19" s="723"/>
      <c r="JEA19" s="723"/>
      <c r="JEB19" s="723"/>
      <c r="JEC19" s="723"/>
      <c r="JED19" s="723"/>
      <c r="JEE19" s="723"/>
      <c r="JEF19" s="723"/>
      <c r="JEG19" s="723"/>
      <c r="JEH19" s="723"/>
      <c r="JEI19" s="723"/>
      <c r="JEJ19" s="723"/>
      <c r="JEK19" s="723"/>
      <c r="JEL19" s="723"/>
      <c r="JEM19" s="723"/>
      <c r="JEN19" s="723"/>
      <c r="JEO19" s="723"/>
      <c r="JEP19" s="723"/>
      <c r="JEQ19" s="723"/>
      <c r="JER19" s="723"/>
      <c r="JES19" s="723"/>
      <c r="JET19" s="723"/>
      <c r="JEU19" s="723"/>
      <c r="JEV19" s="723"/>
      <c r="JEW19" s="723"/>
      <c r="JEX19" s="723"/>
      <c r="JEY19" s="723"/>
      <c r="JEZ19" s="723"/>
      <c r="JFA19" s="723"/>
      <c r="JFB19" s="723"/>
      <c r="JFC19" s="723"/>
      <c r="JFD19" s="723"/>
      <c r="JFE19" s="723"/>
      <c r="JFF19" s="723"/>
      <c r="JFG19" s="723"/>
      <c r="JFH19" s="723"/>
      <c r="JFI19" s="723"/>
      <c r="JFJ19" s="723"/>
      <c r="JFK19" s="723"/>
      <c r="JFL19" s="723"/>
      <c r="JFM19" s="723"/>
      <c r="JFN19" s="723"/>
      <c r="JFO19" s="723"/>
      <c r="JFP19" s="723"/>
      <c r="JFQ19" s="723"/>
      <c r="JFR19" s="723"/>
      <c r="JFS19" s="723"/>
      <c r="JFT19" s="723"/>
      <c r="JFU19" s="723"/>
      <c r="JFV19" s="723"/>
      <c r="JFW19" s="723"/>
      <c r="JFX19" s="723"/>
      <c r="JFY19" s="723"/>
      <c r="JFZ19" s="723"/>
      <c r="JGA19" s="723"/>
      <c r="JGB19" s="723"/>
      <c r="JGC19" s="723"/>
      <c r="JGD19" s="723"/>
      <c r="JGE19" s="723"/>
      <c r="JGF19" s="723"/>
      <c r="JGG19" s="723"/>
      <c r="JGH19" s="723"/>
      <c r="JGI19" s="723"/>
      <c r="JGJ19" s="723"/>
      <c r="JGK19" s="723"/>
      <c r="JGL19" s="723"/>
      <c r="JGM19" s="723"/>
      <c r="JGN19" s="723"/>
      <c r="JGO19" s="723"/>
      <c r="JGP19" s="723"/>
      <c r="JGQ19" s="723"/>
      <c r="JGR19" s="723"/>
      <c r="JGS19" s="723"/>
      <c r="JGT19" s="723"/>
      <c r="JGU19" s="723"/>
      <c r="JGV19" s="723"/>
      <c r="JGW19" s="723"/>
      <c r="JGX19" s="723"/>
      <c r="JGY19" s="723"/>
      <c r="JGZ19" s="723"/>
      <c r="JHA19" s="723"/>
      <c r="JHB19" s="723"/>
      <c r="JHC19" s="723"/>
      <c r="JHD19" s="723"/>
      <c r="JHE19" s="723"/>
      <c r="JHF19" s="723"/>
      <c r="JHG19" s="723"/>
      <c r="JHH19" s="723"/>
      <c r="JHI19" s="723"/>
      <c r="JHJ19" s="723"/>
      <c r="JHK19" s="723"/>
      <c r="JHL19" s="723"/>
      <c r="JHM19" s="723"/>
      <c r="JHN19" s="723"/>
      <c r="JHO19" s="723"/>
      <c r="JHP19" s="723"/>
      <c r="JHQ19" s="723"/>
      <c r="JHR19" s="723"/>
      <c r="JHS19" s="723"/>
      <c r="JHT19" s="723"/>
      <c r="JHU19" s="723"/>
      <c r="JHV19" s="723"/>
      <c r="JHW19" s="723"/>
      <c r="JHX19" s="723"/>
      <c r="JHY19" s="723"/>
      <c r="JHZ19" s="723"/>
      <c r="JIA19" s="723"/>
      <c r="JIB19" s="723"/>
      <c r="JIC19" s="723"/>
      <c r="JID19" s="723"/>
      <c r="JIE19" s="723"/>
      <c r="JIF19" s="723"/>
      <c r="JIG19" s="723"/>
      <c r="JIH19" s="723"/>
      <c r="JII19" s="723"/>
      <c r="JIJ19" s="723"/>
      <c r="JIK19" s="723"/>
      <c r="JIL19" s="723"/>
      <c r="JIM19" s="723"/>
      <c r="JIN19" s="723"/>
      <c r="JIO19" s="723"/>
      <c r="JIP19" s="723"/>
      <c r="JIQ19" s="723"/>
      <c r="JIR19" s="723"/>
      <c r="JIS19" s="723"/>
      <c r="JIT19" s="723"/>
      <c r="JIU19" s="723"/>
      <c r="JIV19" s="723"/>
      <c r="JIW19" s="723"/>
      <c r="JIX19" s="723"/>
      <c r="JIY19" s="723"/>
      <c r="JIZ19" s="723"/>
      <c r="JJA19" s="723"/>
      <c r="JJB19" s="723"/>
      <c r="JJC19" s="723"/>
      <c r="JJD19" s="723"/>
      <c r="JJE19" s="723"/>
      <c r="JJF19" s="723"/>
      <c r="JJG19" s="723"/>
      <c r="JJH19" s="723"/>
      <c r="JJI19" s="723"/>
      <c r="JJJ19" s="723"/>
      <c r="JJK19" s="723"/>
      <c r="JJL19" s="723"/>
      <c r="JJM19" s="723"/>
      <c r="JJN19" s="723"/>
      <c r="JJO19" s="723"/>
      <c r="JJP19" s="723"/>
      <c r="JJQ19" s="723"/>
      <c r="JJR19" s="723"/>
      <c r="JJS19" s="723"/>
      <c r="JJT19" s="723"/>
      <c r="JJU19" s="723"/>
      <c r="JJV19" s="723"/>
      <c r="JJW19" s="723"/>
      <c r="JJX19" s="723"/>
      <c r="JJY19" s="723"/>
      <c r="JJZ19" s="723"/>
      <c r="JKA19" s="723"/>
      <c r="JKB19" s="723"/>
      <c r="JKC19" s="723"/>
      <c r="JKD19" s="723"/>
      <c r="JKE19" s="723"/>
      <c r="JKF19" s="723"/>
      <c r="JKG19" s="723"/>
      <c r="JKH19" s="723"/>
      <c r="JKI19" s="723"/>
      <c r="JKJ19" s="723"/>
      <c r="JKK19" s="723"/>
      <c r="JKL19" s="723"/>
      <c r="JKM19" s="723"/>
      <c r="JKN19" s="723"/>
      <c r="JKO19" s="723"/>
      <c r="JKP19" s="723"/>
      <c r="JKQ19" s="723"/>
      <c r="JKR19" s="723"/>
      <c r="JKS19" s="723"/>
      <c r="JKT19" s="723"/>
      <c r="JKU19" s="723"/>
      <c r="JKV19" s="723"/>
      <c r="JKW19" s="723"/>
      <c r="JKX19" s="723"/>
      <c r="JKY19" s="723"/>
      <c r="JKZ19" s="723"/>
      <c r="JLA19" s="723"/>
      <c r="JLB19" s="723"/>
      <c r="JLC19" s="723"/>
      <c r="JLD19" s="723"/>
      <c r="JLE19" s="723"/>
      <c r="JLF19" s="723"/>
      <c r="JLG19" s="723"/>
      <c r="JLH19" s="723"/>
      <c r="JLI19" s="723"/>
      <c r="JLJ19" s="723"/>
      <c r="JLK19" s="723"/>
      <c r="JLL19" s="723"/>
      <c r="JLM19" s="723"/>
      <c r="JLN19" s="723"/>
      <c r="JLO19" s="723"/>
      <c r="JLP19" s="723"/>
      <c r="JLQ19" s="723"/>
      <c r="JLR19" s="723"/>
      <c r="JLS19" s="723"/>
      <c r="JLT19" s="723"/>
      <c r="JLU19" s="723"/>
      <c r="JLV19" s="723"/>
      <c r="JLW19" s="723"/>
      <c r="JLX19" s="723"/>
      <c r="JLY19" s="723"/>
      <c r="JLZ19" s="723"/>
      <c r="JMA19" s="723"/>
      <c r="JMB19" s="723"/>
      <c r="JMC19" s="723"/>
      <c r="JMD19" s="723"/>
      <c r="JME19" s="723"/>
      <c r="JMF19" s="723"/>
      <c r="JMG19" s="723"/>
      <c r="JMH19" s="723"/>
      <c r="JMI19" s="723"/>
      <c r="JMJ19" s="723"/>
      <c r="JMK19" s="723"/>
      <c r="JML19" s="723"/>
      <c r="JMM19" s="723"/>
      <c r="JMN19" s="723"/>
      <c r="JMO19" s="723"/>
      <c r="JMP19" s="723"/>
      <c r="JMQ19" s="723"/>
      <c r="JMR19" s="723"/>
      <c r="JMS19" s="723"/>
      <c r="JMT19" s="723"/>
      <c r="JMU19" s="723"/>
      <c r="JMV19" s="723"/>
      <c r="JMW19" s="723"/>
      <c r="JMX19" s="723"/>
      <c r="JMY19" s="723"/>
      <c r="JMZ19" s="723"/>
      <c r="JNA19" s="723"/>
      <c r="JNB19" s="723"/>
      <c r="JNC19" s="723"/>
      <c r="JND19" s="723"/>
      <c r="JNE19" s="723"/>
      <c r="JNF19" s="723"/>
      <c r="JNG19" s="723"/>
      <c r="JNH19" s="723"/>
      <c r="JNI19" s="723"/>
      <c r="JNJ19" s="723"/>
      <c r="JNK19" s="723"/>
      <c r="JNL19" s="723"/>
      <c r="JNM19" s="723"/>
      <c r="JNN19" s="723"/>
      <c r="JNO19" s="723"/>
      <c r="JNP19" s="723"/>
      <c r="JNQ19" s="723"/>
      <c r="JNR19" s="723"/>
      <c r="JNS19" s="723"/>
      <c r="JNT19" s="723"/>
      <c r="JNU19" s="723"/>
      <c r="JNV19" s="723"/>
      <c r="JNW19" s="723"/>
      <c r="JNX19" s="723"/>
      <c r="JNY19" s="723"/>
      <c r="JNZ19" s="723"/>
      <c r="JOA19" s="723"/>
      <c r="JOB19" s="723"/>
      <c r="JOC19" s="723"/>
      <c r="JOD19" s="723"/>
      <c r="JOE19" s="723"/>
      <c r="JOF19" s="723"/>
      <c r="JOG19" s="723"/>
      <c r="JOH19" s="723"/>
      <c r="JOI19" s="723"/>
      <c r="JOJ19" s="723"/>
      <c r="JOK19" s="723"/>
      <c r="JOL19" s="723"/>
      <c r="JOM19" s="723"/>
      <c r="JON19" s="723"/>
      <c r="JOO19" s="723"/>
      <c r="JOP19" s="723"/>
      <c r="JOQ19" s="723"/>
      <c r="JOR19" s="723"/>
      <c r="JOS19" s="723"/>
      <c r="JOT19" s="723"/>
      <c r="JOU19" s="723"/>
      <c r="JOV19" s="723"/>
      <c r="JOW19" s="723"/>
      <c r="JOX19" s="723"/>
      <c r="JOY19" s="723"/>
      <c r="JOZ19" s="723"/>
      <c r="JPA19" s="723"/>
      <c r="JPB19" s="723"/>
      <c r="JPC19" s="723"/>
      <c r="JPD19" s="723"/>
      <c r="JPE19" s="723"/>
      <c r="JPF19" s="723"/>
      <c r="JPG19" s="723"/>
      <c r="JPH19" s="723"/>
      <c r="JPI19" s="723"/>
      <c r="JPJ19" s="723"/>
      <c r="JPK19" s="723"/>
      <c r="JPL19" s="723"/>
      <c r="JPM19" s="723"/>
      <c r="JPN19" s="723"/>
      <c r="JPO19" s="723"/>
      <c r="JPP19" s="723"/>
      <c r="JPQ19" s="723"/>
      <c r="JPR19" s="723"/>
      <c r="JPS19" s="723"/>
      <c r="JPT19" s="723"/>
      <c r="JPU19" s="723"/>
      <c r="JPV19" s="723"/>
      <c r="JPW19" s="723"/>
      <c r="JPX19" s="723"/>
      <c r="JPY19" s="723"/>
      <c r="JPZ19" s="723"/>
      <c r="JQA19" s="723"/>
      <c r="JQB19" s="723"/>
      <c r="JQC19" s="723"/>
      <c r="JQD19" s="723"/>
      <c r="JQE19" s="723"/>
      <c r="JQF19" s="723"/>
      <c r="JQG19" s="723"/>
      <c r="JQH19" s="723"/>
      <c r="JQI19" s="723"/>
      <c r="JQJ19" s="723"/>
      <c r="JQK19" s="723"/>
      <c r="JQL19" s="723"/>
      <c r="JQM19" s="723"/>
      <c r="JQN19" s="723"/>
      <c r="JQO19" s="723"/>
      <c r="JQP19" s="723"/>
      <c r="JQQ19" s="723"/>
      <c r="JQR19" s="723"/>
      <c r="JQS19" s="723"/>
      <c r="JQT19" s="723"/>
      <c r="JQU19" s="723"/>
      <c r="JQV19" s="723"/>
      <c r="JQW19" s="723"/>
      <c r="JQX19" s="723"/>
      <c r="JQY19" s="723"/>
      <c r="JQZ19" s="723"/>
      <c r="JRA19" s="723"/>
      <c r="JRB19" s="723"/>
      <c r="JRC19" s="723"/>
      <c r="JRD19" s="723"/>
      <c r="JRE19" s="723"/>
      <c r="JRF19" s="723"/>
      <c r="JRG19" s="723"/>
      <c r="JRH19" s="723"/>
      <c r="JRI19" s="723"/>
      <c r="JRJ19" s="723"/>
      <c r="JRK19" s="723"/>
      <c r="JRL19" s="723"/>
      <c r="JRM19" s="723"/>
      <c r="JRN19" s="723"/>
      <c r="JRO19" s="723"/>
      <c r="JRP19" s="723"/>
      <c r="JRQ19" s="723"/>
      <c r="JRR19" s="723"/>
      <c r="JRS19" s="723"/>
      <c r="JRT19" s="723"/>
      <c r="JRU19" s="723"/>
      <c r="JRV19" s="723"/>
      <c r="JRW19" s="723"/>
      <c r="JRX19" s="723"/>
      <c r="JRY19" s="723"/>
      <c r="JRZ19" s="723"/>
      <c r="JSA19" s="723"/>
      <c r="JSB19" s="723"/>
      <c r="JSC19" s="723"/>
      <c r="JSD19" s="723"/>
      <c r="JSE19" s="723"/>
      <c r="JSF19" s="723"/>
      <c r="JSG19" s="723"/>
      <c r="JSH19" s="723"/>
      <c r="JSI19" s="723"/>
      <c r="JSJ19" s="723"/>
      <c r="JSK19" s="723"/>
      <c r="JSL19" s="723"/>
      <c r="JSM19" s="723"/>
      <c r="JSN19" s="723"/>
      <c r="JSO19" s="723"/>
      <c r="JSP19" s="723"/>
      <c r="JSQ19" s="723"/>
      <c r="JSR19" s="723"/>
      <c r="JSS19" s="723"/>
      <c r="JST19" s="723"/>
      <c r="JSU19" s="723"/>
      <c r="JSV19" s="723"/>
      <c r="JSW19" s="723"/>
      <c r="JSX19" s="723"/>
      <c r="JSY19" s="723"/>
      <c r="JSZ19" s="723"/>
      <c r="JTA19" s="723"/>
      <c r="JTB19" s="723"/>
      <c r="JTC19" s="723"/>
      <c r="JTD19" s="723"/>
      <c r="JTE19" s="723"/>
      <c r="JTF19" s="723"/>
      <c r="JTG19" s="723"/>
      <c r="JTH19" s="723"/>
      <c r="JTI19" s="723"/>
      <c r="JTJ19" s="723"/>
      <c r="JTK19" s="723"/>
      <c r="JTL19" s="723"/>
      <c r="JTM19" s="723"/>
      <c r="JTN19" s="723"/>
      <c r="JTO19" s="723"/>
      <c r="JTP19" s="723"/>
      <c r="JTQ19" s="723"/>
      <c r="JTR19" s="723"/>
      <c r="JTS19" s="723"/>
      <c r="JTT19" s="723"/>
      <c r="JTU19" s="723"/>
      <c r="JTV19" s="723"/>
      <c r="JTW19" s="723"/>
      <c r="JTX19" s="723"/>
      <c r="JTY19" s="723"/>
      <c r="JTZ19" s="723"/>
      <c r="JUA19" s="723"/>
      <c r="JUB19" s="723"/>
      <c r="JUC19" s="723"/>
      <c r="JUD19" s="723"/>
      <c r="JUE19" s="723"/>
      <c r="JUF19" s="723"/>
      <c r="JUG19" s="723"/>
      <c r="JUH19" s="723"/>
      <c r="JUI19" s="723"/>
      <c r="JUJ19" s="723"/>
      <c r="JUK19" s="723"/>
      <c r="JUL19" s="723"/>
      <c r="JUM19" s="723"/>
      <c r="JUN19" s="723"/>
      <c r="JUO19" s="723"/>
      <c r="JUP19" s="723"/>
      <c r="JUQ19" s="723"/>
      <c r="JUR19" s="723"/>
      <c r="JUS19" s="723"/>
      <c r="JUT19" s="723"/>
      <c r="JUU19" s="723"/>
      <c r="JUV19" s="723"/>
      <c r="JUW19" s="723"/>
      <c r="JUX19" s="723"/>
      <c r="JUY19" s="723"/>
      <c r="JUZ19" s="723"/>
      <c r="JVA19" s="723"/>
      <c r="JVB19" s="723"/>
      <c r="JVC19" s="723"/>
      <c r="JVD19" s="723"/>
      <c r="JVE19" s="723"/>
      <c r="JVF19" s="723"/>
      <c r="JVG19" s="723"/>
      <c r="JVH19" s="723"/>
      <c r="JVI19" s="723"/>
      <c r="JVJ19" s="723"/>
      <c r="JVK19" s="723"/>
      <c r="JVL19" s="723"/>
      <c r="JVM19" s="723"/>
      <c r="JVN19" s="723"/>
      <c r="JVO19" s="723"/>
      <c r="JVP19" s="723"/>
      <c r="JVQ19" s="723"/>
      <c r="JVR19" s="723"/>
      <c r="JVS19" s="723"/>
      <c r="JVT19" s="723"/>
      <c r="JVU19" s="723"/>
      <c r="JVV19" s="723"/>
      <c r="JVW19" s="723"/>
      <c r="JVX19" s="723"/>
      <c r="JVY19" s="723"/>
      <c r="JVZ19" s="723"/>
      <c r="JWA19" s="723"/>
      <c r="JWB19" s="723"/>
      <c r="JWC19" s="723"/>
      <c r="JWD19" s="723"/>
      <c r="JWE19" s="723"/>
      <c r="JWF19" s="723"/>
      <c r="JWG19" s="723"/>
      <c r="JWH19" s="723"/>
      <c r="JWI19" s="723"/>
      <c r="JWJ19" s="723"/>
      <c r="JWK19" s="723"/>
      <c r="JWL19" s="723"/>
      <c r="JWM19" s="723"/>
      <c r="JWN19" s="723"/>
      <c r="JWO19" s="723"/>
      <c r="JWP19" s="723"/>
      <c r="JWQ19" s="723"/>
      <c r="JWR19" s="723"/>
      <c r="JWS19" s="723"/>
      <c r="JWT19" s="723"/>
      <c r="JWU19" s="723"/>
      <c r="JWV19" s="723"/>
      <c r="JWW19" s="723"/>
      <c r="JWX19" s="723"/>
      <c r="JWY19" s="723"/>
      <c r="JWZ19" s="723"/>
      <c r="JXA19" s="723"/>
      <c r="JXB19" s="723"/>
      <c r="JXC19" s="723"/>
      <c r="JXD19" s="723"/>
      <c r="JXE19" s="723"/>
      <c r="JXF19" s="723"/>
      <c r="JXG19" s="723"/>
      <c r="JXH19" s="723"/>
      <c r="JXI19" s="723"/>
      <c r="JXJ19" s="723"/>
      <c r="JXK19" s="723"/>
      <c r="JXL19" s="723"/>
      <c r="JXM19" s="723"/>
      <c r="JXN19" s="723"/>
      <c r="JXO19" s="723"/>
      <c r="JXP19" s="723"/>
      <c r="JXQ19" s="723"/>
      <c r="JXR19" s="723"/>
      <c r="JXS19" s="723"/>
      <c r="JXT19" s="723"/>
      <c r="JXU19" s="723"/>
      <c r="JXV19" s="723"/>
      <c r="JXW19" s="723"/>
      <c r="JXX19" s="723"/>
      <c r="JXY19" s="723"/>
      <c r="JXZ19" s="723"/>
      <c r="JYA19" s="723"/>
      <c r="JYB19" s="723"/>
      <c r="JYC19" s="723"/>
      <c r="JYD19" s="723"/>
      <c r="JYE19" s="723"/>
      <c r="JYF19" s="723"/>
      <c r="JYG19" s="723"/>
      <c r="JYH19" s="723"/>
      <c r="JYI19" s="723"/>
      <c r="JYJ19" s="723"/>
      <c r="JYK19" s="723"/>
      <c r="JYL19" s="723"/>
      <c r="JYM19" s="723"/>
      <c r="JYN19" s="723"/>
      <c r="JYO19" s="723"/>
      <c r="JYP19" s="723"/>
      <c r="JYQ19" s="723"/>
      <c r="JYR19" s="723"/>
      <c r="JYS19" s="723"/>
      <c r="JYT19" s="723"/>
      <c r="JYU19" s="723"/>
      <c r="JYV19" s="723"/>
      <c r="JYW19" s="723"/>
      <c r="JYX19" s="723"/>
      <c r="JYY19" s="723"/>
      <c r="JYZ19" s="723"/>
      <c r="JZA19" s="723"/>
      <c r="JZB19" s="723"/>
      <c r="JZC19" s="723"/>
      <c r="JZD19" s="723"/>
      <c r="JZE19" s="723"/>
      <c r="JZF19" s="723"/>
      <c r="JZG19" s="723"/>
      <c r="JZH19" s="723"/>
      <c r="JZI19" s="723"/>
      <c r="JZJ19" s="723"/>
      <c r="JZK19" s="723"/>
      <c r="JZL19" s="723"/>
      <c r="JZM19" s="723"/>
      <c r="JZN19" s="723"/>
      <c r="JZO19" s="723"/>
      <c r="JZP19" s="723"/>
      <c r="JZQ19" s="723"/>
      <c r="JZR19" s="723"/>
      <c r="JZS19" s="723"/>
      <c r="JZT19" s="723"/>
      <c r="JZU19" s="723"/>
      <c r="JZV19" s="723"/>
      <c r="JZW19" s="723"/>
      <c r="JZX19" s="723"/>
      <c r="JZY19" s="723"/>
      <c r="JZZ19" s="723"/>
      <c r="KAA19" s="723"/>
      <c r="KAB19" s="723"/>
      <c r="KAC19" s="723"/>
      <c r="KAD19" s="723"/>
      <c r="KAE19" s="723"/>
      <c r="KAF19" s="723"/>
      <c r="KAG19" s="723"/>
      <c r="KAH19" s="723"/>
      <c r="KAI19" s="723"/>
      <c r="KAJ19" s="723"/>
      <c r="KAK19" s="723"/>
      <c r="KAL19" s="723"/>
      <c r="KAM19" s="723"/>
      <c r="KAN19" s="723"/>
      <c r="KAO19" s="723"/>
      <c r="KAP19" s="723"/>
      <c r="KAQ19" s="723"/>
      <c r="KAR19" s="723"/>
      <c r="KAS19" s="723"/>
      <c r="KAT19" s="723"/>
      <c r="KAU19" s="723"/>
      <c r="KAV19" s="723"/>
      <c r="KAW19" s="723"/>
      <c r="KAX19" s="723"/>
      <c r="KAY19" s="723"/>
      <c r="KAZ19" s="723"/>
      <c r="KBA19" s="723"/>
      <c r="KBB19" s="723"/>
      <c r="KBC19" s="723"/>
      <c r="KBD19" s="723"/>
      <c r="KBE19" s="723"/>
      <c r="KBF19" s="723"/>
      <c r="KBG19" s="723"/>
      <c r="KBH19" s="723"/>
      <c r="KBI19" s="723"/>
      <c r="KBJ19" s="723"/>
      <c r="KBK19" s="723"/>
      <c r="KBL19" s="723"/>
      <c r="KBM19" s="723"/>
      <c r="KBN19" s="723"/>
      <c r="KBO19" s="723"/>
      <c r="KBP19" s="723"/>
      <c r="KBQ19" s="723"/>
      <c r="KBR19" s="723"/>
      <c r="KBS19" s="723"/>
      <c r="KBT19" s="723"/>
      <c r="KBU19" s="723"/>
      <c r="KBV19" s="723"/>
      <c r="KBW19" s="723"/>
      <c r="KBX19" s="723"/>
      <c r="KBY19" s="723"/>
      <c r="KBZ19" s="723"/>
      <c r="KCA19" s="723"/>
      <c r="KCB19" s="723"/>
      <c r="KCC19" s="723"/>
      <c r="KCD19" s="723"/>
      <c r="KCE19" s="723"/>
      <c r="KCF19" s="723"/>
      <c r="KCG19" s="723"/>
      <c r="KCH19" s="723"/>
      <c r="KCI19" s="723"/>
      <c r="KCJ19" s="723"/>
      <c r="KCK19" s="723"/>
      <c r="KCL19" s="723"/>
      <c r="KCM19" s="723"/>
      <c r="KCN19" s="723"/>
      <c r="KCO19" s="723"/>
      <c r="KCP19" s="723"/>
      <c r="KCQ19" s="723"/>
      <c r="KCR19" s="723"/>
      <c r="KCS19" s="723"/>
      <c r="KCT19" s="723"/>
      <c r="KCU19" s="723"/>
      <c r="KCV19" s="723"/>
      <c r="KCW19" s="723"/>
      <c r="KCX19" s="723"/>
      <c r="KCY19" s="723"/>
      <c r="KCZ19" s="723"/>
      <c r="KDA19" s="723"/>
      <c r="KDB19" s="723"/>
      <c r="KDC19" s="723"/>
      <c r="KDD19" s="723"/>
      <c r="KDE19" s="723"/>
      <c r="KDF19" s="723"/>
      <c r="KDG19" s="723"/>
      <c r="KDH19" s="723"/>
      <c r="KDI19" s="723"/>
      <c r="KDJ19" s="723"/>
      <c r="KDK19" s="723"/>
      <c r="KDL19" s="723"/>
      <c r="KDM19" s="723"/>
      <c r="KDN19" s="723"/>
      <c r="KDO19" s="723"/>
      <c r="KDP19" s="723"/>
      <c r="KDQ19" s="723"/>
      <c r="KDR19" s="723"/>
      <c r="KDS19" s="723"/>
      <c r="KDT19" s="723"/>
      <c r="KDU19" s="723"/>
      <c r="KDV19" s="723"/>
      <c r="KDW19" s="723"/>
      <c r="KDX19" s="723"/>
      <c r="KDY19" s="723"/>
      <c r="KDZ19" s="723"/>
      <c r="KEA19" s="723"/>
      <c r="KEB19" s="723"/>
      <c r="KEC19" s="723"/>
      <c r="KED19" s="723"/>
      <c r="KEE19" s="723"/>
      <c r="KEF19" s="723"/>
      <c r="KEG19" s="723"/>
      <c r="KEH19" s="723"/>
      <c r="KEI19" s="723"/>
      <c r="KEJ19" s="723"/>
      <c r="KEK19" s="723"/>
      <c r="KEL19" s="723"/>
      <c r="KEM19" s="723"/>
      <c r="KEN19" s="723"/>
      <c r="KEO19" s="723"/>
      <c r="KEP19" s="723"/>
      <c r="KEQ19" s="723"/>
      <c r="KER19" s="723"/>
      <c r="KES19" s="723"/>
      <c r="KET19" s="723"/>
      <c r="KEU19" s="723"/>
      <c r="KEV19" s="723"/>
      <c r="KEW19" s="723"/>
      <c r="KEX19" s="723"/>
      <c r="KEY19" s="723"/>
      <c r="KEZ19" s="723"/>
      <c r="KFA19" s="723"/>
      <c r="KFB19" s="723"/>
      <c r="KFC19" s="723"/>
      <c r="KFD19" s="723"/>
      <c r="KFE19" s="723"/>
      <c r="KFF19" s="723"/>
      <c r="KFG19" s="723"/>
      <c r="KFH19" s="723"/>
      <c r="KFI19" s="723"/>
      <c r="KFJ19" s="723"/>
      <c r="KFK19" s="723"/>
      <c r="KFL19" s="723"/>
      <c r="KFM19" s="723"/>
      <c r="KFN19" s="723"/>
      <c r="KFO19" s="723"/>
      <c r="KFP19" s="723"/>
      <c r="KFQ19" s="723"/>
      <c r="KFR19" s="723"/>
      <c r="KFS19" s="723"/>
      <c r="KFT19" s="723"/>
      <c r="KFU19" s="723"/>
      <c r="KFV19" s="723"/>
      <c r="KFW19" s="723"/>
      <c r="KFX19" s="723"/>
      <c r="KFY19" s="723"/>
      <c r="KFZ19" s="723"/>
      <c r="KGA19" s="723"/>
      <c r="KGB19" s="723"/>
      <c r="KGC19" s="723"/>
      <c r="KGD19" s="723"/>
      <c r="KGE19" s="723"/>
      <c r="KGF19" s="723"/>
      <c r="KGG19" s="723"/>
      <c r="KGH19" s="723"/>
      <c r="KGI19" s="723"/>
      <c r="KGJ19" s="723"/>
      <c r="KGK19" s="723"/>
      <c r="KGL19" s="723"/>
      <c r="KGM19" s="723"/>
      <c r="KGN19" s="723"/>
      <c r="KGO19" s="723"/>
      <c r="KGP19" s="723"/>
      <c r="KGQ19" s="723"/>
      <c r="KGR19" s="723"/>
      <c r="KGS19" s="723"/>
      <c r="KGT19" s="723"/>
      <c r="KGU19" s="723"/>
      <c r="KGV19" s="723"/>
      <c r="KGW19" s="723"/>
      <c r="KGX19" s="723"/>
      <c r="KGY19" s="723"/>
      <c r="KGZ19" s="723"/>
      <c r="KHA19" s="723"/>
      <c r="KHB19" s="723"/>
      <c r="KHC19" s="723"/>
      <c r="KHD19" s="723"/>
      <c r="KHE19" s="723"/>
      <c r="KHF19" s="723"/>
      <c r="KHG19" s="723"/>
      <c r="KHH19" s="723"/>
      <c r="KHI19" s="723"/>
      <c r="KHJ19" s="723"/>
      <c r="KHK19" s="723"/>
      <c r="KHL19" s="723"/>
      <c r="KHM19" s="723"/>
      <c r="KHN19" s="723"/>
      <c r="KHO19" s="723"/>
      <c r="KHP19" s="723"/>
      <c r="KHQ19" s="723"/>
      <c r="KHR19" s="723"/>
      <c r="KHS19" s="723"/>
      <c r="KHT19" s="723"/>
      <c r="KHU19" s="723"/>
      <c r="KHV19" s="723"/>
      <c r="KHW19" s="723"/>
      <c r="KHX19" s="723"/>
      <c r="KHY19" s="723"/>
      <c r="KHZ19" s="723"/>
      <c r="KIA19" s="723"/>
      <c r="KIB19" s="723"/>
      <c r="KIC19" s="723"/>
      <c r="KID19" s="723"/>
      <c r="KIE19" s="723"/>
      <c r="KIF19" s="723"/>
      <c r="KIG19" s="723"/>
      <c r="KIH19" s="723"/>
      <c r="KII19" s="723"/>
      <c r="KIJ19" s="723"/>
      <c r="KIK19" s="723"/>
      <c r="KIL19" s="723"/>
      <c r="KIM19" s="723"/>
      <c r="KIN19" s="723"/>
      <c r="KIO19" s="723"/>
      <c r="KIP19" s="723"/>
      <c r="KIQ19" s="723"/>
      <c r="KIR19" s="723"/>
      <c r="KIS19" s="723"/>
      <c r="KIT19" s="723"/>
      <c r="KIU19" s="723"/>
      <c r="KIV19" s="723"/>
      <c r="KIW19" s="723"/>
      <c r="KIX19" s="723"/>
      <c r="KIY19" s="723"/>
      <c r="KIZ19" s="723"/>
      <c r="KJA19" s="723"/>
      <c r="KJB19" s="723"/>
      <c r="KJC19" s="723"/>
      <c r="KJD19" s="723"/>
      <c r="KJE19" s="723"/>
      <c r="KJF19" s="723"/>
      <c r="KJG19" s="723"/>
      <c r="KJH19" s="723"/>
      <c r="KJI19" s="723"/>
      <c r="KJJ19" s="723"/>
      <c r="KJK19" s="723"/>
      <c r="KJL19" s="723"/>
      <c r="KJM19" s="723"/>
      <c r="KJN19" s="723"/>
      <c r="KJO19" s="723"/>
      <c r="KJP19" s="723"/>
      <c r="KJQ19" s="723"/>
      <c r="KJR19" s="723"/>
      <c r="KJS19" s="723"/>
      <c r="KJT19" s="723"/>
      <c r="KJU19" s="723"/>
      <c r="KJV19" s="723"/>
      <c r="KJW19" s="723"/>
      <c r="KJX19" s="723"/>
      <c r="KJY19" s="723"/>
      <c r="KJZ19" s="723"/>
      <c r="KKA19" s="723"/>
      <c r="KKB19" s="723"/>
      <c r="KKC19" s="723"/>
      <c r="KKD19" s="723"/>
      <c r="KKE19" s="723"/>
      <c r="KKF19" s="723"/>
      <c r="KKG19" s="723"/>
      <c r="KKH19" s="723"/>
      <c r="KKI19" s="723"/>
      <c r="KKJ19" s="723"/>
      <c r="KKK19" s="723"/>
      <c r="KKL19" s="723"/>
      <c r="KKM19" s="723"/>
      <c r="KKN19" s="723"/>
      <c r="KKO19" s="723"/>
      <c r="KKP19" s="723"/>
      <c r="KKQ19" s="723"/>
      <c r="KKR19" s="723"/>
      <c r="KKS19" s="723"/>
      <c r="KKT19" s="723"/>
      <c r="KKU19" s="723"/>
      <c r="KKV19" s="723"/>
      <c r="KKW19" s="723"/>
      <c r="KKX19" s="723"/>
      <c r="KKY19" s="723"/>
      <c r="KKZ19" s="723"/>
      <c r="KLA19" s="723"/>
      <c r="KLB19" s="723"/>
      <c r="KLC19" s="723"/>
      <c r="KLD19" s="723"/>
      <c r="KLE19" s="723"/>
      <c r="KLF19" s="723"/>
      <c r="KLG19" s="723"/>
      <c r="KLH19" s="723"/>
      <c r="KLI19" s="723"/>
      <c r="KLJ19" s="723"/>
      <c r="KLK19" s="723"/>
      <c r="KLL19" s="723"/>
      <c r="KLM19" s="723"/>
      <c r="KLN19" s="723"/>
      <c r="KLO19" s="723"/>
      <c r="KLP19" s="723"/>
      <c r="KLQ19" s="723"/>
      <c r="KLR19" s="723"/>
      <c r="KLS19" s="723"/>
      <c r="KLT19" s="723"/>
      <c r="KLU19" s="723"/>
      <c r="KLV19" s="723"/>
      <c r="KLW19" s="723"/>
      <c r="KLX19" s="723"/>
      <c r="KLY19" s="723"/>
      <c r="KLZ19" s="723"/>
      <c r="KMA19" s="723"/>
      <c r="KMB19" s="723"/>
      <c r="KMC19" s="723"/>
      <c r="KMD19" s="723"/>
      <c r="KME19" s="723"/>
      <c r="KMF19" s="723"/>
      <c r="KMG19" s="723"/>
      <c r="KMH19" s="723"/>
      <c r="KMI19" s="723"/>
      <c r="KMJ19" s="723"/>
      <c r="KMK19" s="723"/>
      <c r="KML19" s="723"/>
      <c r="KMM19" s="723"/>
      <c r="KMN19" s="723"/>
      <c r="KMO19" s="723"/>
      <c r="KMP19" s="723"/>
      <c r="KMQ19" s="723"/>
      <c r="KMR19" s="723"/>
      <c r="KMS19" s="723"/>
      <c r="KMT19" s="723"/>
      <c r="KMU19" s="723"/>
      <c r="KMV19" s="723"/>
      <c r="KMW19" s="723"/>
      <c r="KMX19" s="723"/>
      <c r="KMY19" s="723"/>
      <c r="KMZ19" s="723"/>
      <c r="KNA19" s="723"/>
      <c r="KNB19" s="723"/>
      <c r="KNC19" s="723"/>
      <c r="KND19" s="723"/>
      <c r="KNE19" s="723"/>
      <c r="KNF19" s="723"/>
      <c r="KNG19" s="723"/>
      <c r="KNH19" s="723"/>
      <c r="KNI19" s="723"/>
      <c r="KNJ19" s="723"/>
      <c r="KNK19" s="723"/>
      <c r="KNL19" s="723"/>
      <c r="KNM19" s="723"/>
      <c r="KNN19" s="723"/>
      <c r="KNO19" s="723"/>
      <c r="KNP19" s="723"/>
      <c r="KNQ19" s="723"/>
      <c r="KNR19" s="723"/>
      <c r="KNS19" s="723"/>
      <c r="KNT19" s="723"/>
      <c r="KNU19" s="723"/>
      <c r="KNV19" s="723"/>
      <c r="KNW19" s="723"/>
      <c r="KNX19" s="723"/>
      <c r="KNY19" s="723"/>
      <c r="KNZ19" s="723"/>
      <c r="KOA19" s="723"/>
      <c r="KOB19" s="723"/>
      <c r="KOC19" s="723"/>
      <c r="KOD19" s="723"/>
      <c r="KOE19" s="723"/>
      <c r="KOF19" s="723"/>
      <c r="KOG19" s="723"/>
      <c r="KOH19" s="723"/>
      <c r="KOI19" s="723"/>
      <c r="KOJ19" s="723"/>
      <c r="KOK19" s="723"/>
      <c r="KOL19" s="723"/>
      <c r="KOM19" s="723"/>
      <c r="KON19" s="723"/>
      <c r="KOO19" s="723"/>
      <c r="KOP19" s="723"/>
      <c r="KOQ19" s="723"/>
      <c r="KOR19" s="723"/>
      <c r="KOS19" s="723"/>
      <c r="KOT19" s="723"/>
      <c r="KOU19" s="723"/>
      <c r="KOV19" s="723"/>
      <c r="KOW19" s="723"/>
      <c r="KOX19" s="723"/>
      <c r="KOY19" s="723"/>
      <c r="KOZ19" s="723"/>
      <c r="KPA19" s="723"/>
      <c r="KPB19" s="723"/>
      <c r="KPC19" s="723"/>
      <c r="KPD19" s="723"/>
      <c r="KPE19" s="723"/>
      <c r="KPF19" s="723"/>
      <c r="KPG19" s="723"/>
      <c r="KPH19" s="723"/>
      <c r="KPI19" s="723"/>
      <c r="KPJ19" s="723"/>
      <c r="KPK19" s="723"/>
      <c r="KPL19" s="723"/>
      <c r="KPM19" s="723"/>
      <c r="KPN19" s="723"/>
      <c r="KPO19" s="723"/>
      <c r="KPP19" s="723"/>
      <c r="KPQ19" s="723"/>
      <c r="KPR19" s="723"/>
      <c r="KPS19" s="723"/>
      <c r="KPT19" s="723"/>
      <c r="KPU19" s="723"/>
      <c r="KPV19" s="723"/>
      <c r="KPW19" s="723"/>
      <c r="KPX19" s="723"/>
      <c r="KPY19" s="723"/>
      <c r="KPZ19" s="723"/>
      <c r="KQA19" s="723"/>
      <c r="KQB19" s="723"/>
      <c r="KQC19" s="723"/>
      <c r="KQD19" s="723"/>
      <c r="KQE19" s="723"/>
      <c r="KQF19" s="723"/>
      <c r="KQG19" s="723"/>
      <c r="KQH19" s="723"/>
      <c r="KQI19" s="723"/>
      <c r="KQJ19" s="723"/>
      <c r="KQK19" s="723"/>
      <c r="KQL19" s="723"/>
      <c r="KQM19" s="723"/>
      <c r="KQN19" s="723"/>
      <c r="KQO19" s="723"/>
      <c r="KQP19" s="723"/>
      <c r="KQQ19" s="723"/>
      <c r="KQR19" s="723"/>
      <c r="KQS19" s="723"/>
      <c r="KQT19" s="723"/>
      <c r="KQU19" s="723"/>
      <c r="KQV19" s="723"/>
      <c r="KQW19" s="723"/>
      <c r="KQX19" s="723"/>
      <c r="KQY19" s="723"/>
      <c r="KQZ19" s="723"/>
      <c r="KRA19" s="723"/>
      <c r="KRB19" s="723"/>
      <c r="KRC19" s="723"/>
      <c r="KRD19" s="723"/>
      <c r="KRE19" s="723"/>
      <c r="KRF19" s="723"/>
      <c r="KRG19" s="723"/>
      <c r="KRH19" s="723"/>
      <c r="KRI19" s="723"/>
      <c r="KRJ19" s="723"/>
      <c r="KRK19" s="723"/>
      <c r="KRL19" s="723"/>
      <c r="KRM19" s="723"/>
      <c r="KRN19" s="723"/>
      <c r="KRO19" s="723"/>
      <c r="KRP19" s="723"/>
      <c r="KRQ19" s="723"/>
      <c r="KRR19" s="723"/>
      <c r="KRS19" s="723"/>
      <c r="KRT19" s="723"/>
      <c r="KRU19" s="723"/>
      <c r="KRV19" s="723"/>
      <c r="KRW19" s="723"/>
      <c r="KRX19" s="723"/>
      <c r="KRY19" s="723"/>
      <c r="KRZ19" s="723"/>
      <c r="KSA19" s="723"/>
      <c r="KSB19" s="723"/>
      <c r="KSC19" s="723"/>
      <c r="KSD19" s="723"/>
      <c r="KSE19" s="723"/>
      <c r="KSF19" s="723"/>
      <c r="KSG19" s="723"/>
      <c r="KSH19" s="723"/>
      <c r="KSI19" s="723"/>
      <c r="KSJ19" s="723"/>
      <c r="KSK19" s="723"/>
      <c r="KSL19" s="723"/>
      <c r="KSM19" s="723"/>
      <c r="KSN19" s="723"/>
      <c r="KSO19" s="723"/>
      <c r="KSP19" s="723"/>
      <c r="KSQ19" s="723"/>
      <c r="KSR19" s="723"/>
      <c r="KSS19" s="723"/>
      <c r="KST19" s="723"/>
      <c r="KSU19" s="723"/>
      <c r="KSV19" s="723"/>
      <c r="KSW19" s="723"/>
      <c r="KSX19" s="723"/>
      <c r="KSY19" s="723"/>
      <c r="KSZ19" s="723"/>
      <c r="KTA19" s="723"/>
      <c r="KTB19" s="723"/>
      <c r="KTC19" s="723"/>
      <c r="KTD19" s="723"/>
      <c r="KTE19" s="723"/>
      <c r="KTF19" s="723"/>
      <c r="KTG19" s="723"/>
      <c r="KTH19" s="723"/>
      <c r="KTI19" s="723"/>
      <c r="KTJ19" s="723"/>
      <c r="KTK19" s="723"/>
      <c r="KTL19" s="723"/>
      <c r="KTM19" s="723"/>
      <c r="KTN19" s="723"/>
      <c r="KTO19" s="723"/>
      <c r="KTP19" s="723"/>
      <c r="KTQ19" s="723"/>
      <c r="KTR19" s="723"/>
      <c r="KTS19" s="723"/>
      <c r="KTT19" s="723"/>
      <c r="KTU19" s="723"/>
      <c r="KTV19" s="723"/>
      <c r="KTW19" s="723"/>
      <c r="KTX19" s="723"/>
      <c r="KTY19" s="723"/>
      <c r="KTZ19" s="723"/>
      <c r="KUA19" s="723"/>
      <c r="KUB19" s="723"/>
      <c r="KUC19" s="723"/>
      <c r="KUD19" s="723"/>
      <c r="KUE19" s="723"/>
      <c r="KUF19" s="723"/>
      <c r="KUG19" s="723"/>
      <c r="KUH19" s="723"/>
      <c r="KUI19" s="723"/>
      <c r="KUJ19" s="723"/>
      <c r="KUK19" s="723"/>
      <c r="KUL19" s="723"/>
      <c r="KUM19" s="723"/>
      <c r="KUN19" s="723"/>
      <c r="KUO19" s="723"/>
      <c r="KUP19" s="723"/>
      <c r="KUQ19" s="723"/>
      <c r="KUR19" s="723"/>
      <c r="KUS19" s="723"/>
      <c r="KUT19" s="723"/>
      <c r="KUU19" s="723"/>
      <c r="KUV19" s="723"/>
      <c r="KUW19" s="723"/>
      <c r="KUX19" s="723"/>
      <c r="KUY19" s="723"/>
      <c r="KUZ19" s="723"/>
      <c r="KVA19" s="723"/>
      <c r="KVB19" s="723"/>
      <c r="KVC19" s="723"/>
      <c r="KVD19" s="723"/>
      <c r="KVE19" s="723"/>
      <c r="KVF19" s="723"/>
      <c r="KVG19" s="723"/>
      <c r="KVH19" s="723"/>
      <c r="KVI19" s="723"/>
      <c r="KVJ19" s="723"/>
      <c r="KVK19" s="723"/>
      <c r="KVL19" s="723"/>
      <c r="KVM19" s="723"/>
      <c r="KVN19" s="723"/>
      <c r="KVO19" s="723"/>
      <c r="KVP19" s="723"/>
      <c r="KVQ19" s="723"/>
      <c r="KVR19" s="723"/>
      <c r="KVS19" s="723"/>
      <c r="KVT19" s="723"/>
      <c r="KVU19" s="723"/>
      <c r="KVV19" s="723"/>
      <c r="KVW19" s="723"/>
      <c r="KVX19" s="723"/>
      <c r="KVY19" s="723"/>
      <c r="KVZ19" s="723"/>
      <c r="KWA19" s="723"/>
      <c r="KWB19" s="723"/>
      <c r="KWC19" s="723"/>
      <c r="KWD19" s="723"/>
      <c r="KWE19" s="723"/>
      <c r="KWF19" s="723"/>
      <c r="KWG19" s="723"/>
      <c r="KWH19" s="723"/>
      <c r="KWI19" s="723"/>
      <c r="KWJ19" s="723"/>
      <c r="KWK19" s="723"/>
      <c r="KWL19" s="723"/>
      <c r="KWM19" s="723"/>
      <c r="KWN19" s="723"/>
      <c r="KWO19" s="723"/>
      <c r="KWP19" s="723"/>
      <c r="KWQ19" s="723"/>
      <c r="KWR19" s="723"/>
      <c r="KWS19" s="723"/>
      <c r="KWT19" s="723"/>
      <c r="KWU19" s="723"/>
      <c r="KWV19" s="723"/>
      <c r="KWW19" s="723"/>
      <c r="KWX19" s="723"/>
      <c r="KWY19" s="723"/>
      <c r="KWZ19" s="723"/>
      <c r="KXA19" s="723"/>
      <c r="KXB19" s="723"/>
      <c r="KXC19" s="723"/>
      <c r="KXD19" s="723"/>
      <c r="KXE19" s="723"/>
      <c r="KXF19" s="723"/>
      <c r="KXG19" s="723"/>
      <c r="KXH19" s="723"/>
      <c r="KXI19" s="723"/>
      <c r="KXJ19" s="723"/>
      <c r="KXK19" s="723"/>
      <c r="KXL19" s="723"/>
      <c r="KXM19" s="723"/>
      <c r="KXN19" s="723"/>
      <c r="KXO19" s="723"/>
      <c r="KXP19" s="723"/>
      <c r="KXQ19" s="723"/>
      <c r="KXR19" s="723"/>
      <c r="KXS19" s="723"/>
      <c r="KXT19" s="723"/>
      <c r="KXU19" s="723"/>
      <c r="KXV19" s="723"/>
      <c r="KXW19" s="723"/>
      <c r="KXX19" s="723"/>
      <c r="KXY19" s="723"/>
      <c r="KXZ19" s="723"/>
      <c r="KYA19" s="723"/>
      <c r="KYB19" s="723"/>
      <c r="KYC19" s="723"/>
      <c r="KYD19" s="723"/>
      <c r="KYE19" s="723"/>
      <c r="KYF19" s="723"/>
      <c r="KYG19" s="723"/>
      <c r="KYH19" s="723"/>
      <c r="KYI19" s="723"/>
      <c r="KYJ19" s="723"/>
      <c r="KYK19" s="723"/>
      <c r="KYL19" s="723"/>
      <c r="KYM19" s="723"/>
      <c r="KYN19" s="723"/>
      <c r="KYO19" s="723"/>
      <c r="KYP19" s="723"/>
      <c r="KYQ19" s="723"/>
      <c r="KYR19" s="723"/>
      <c r="KYS19" s="723"/>
      <c r="KYT19" s="723"/>
      <c r="KYU19" s="723"/>
      <c r="KYV19" s="723"/>
      <c r="KYW19" s="723"/>
      <c r="KYX19" s="723"/>
      <c r="KYY19" s="723"/>
      <c r="KYZ19" s="723"/>
      <c r="KZA19" s="723"/>
      <c r="KZB19" s="723"/>
      <c r="KZC19" s="723"/>
      <c r="KZD19" s="723"/>
      <c r="KZE19" s="723"/>
      <c r="KZF19" s="723"/>
      <c r="KZG19" s="723"/>
      <c r="KZH19" s="723"/>
      <c r="KZI19" s="723"/>
      <c r="KZJ19" s="723"/>
      <c r="KZK19" s="723"/>
      <c r="KZL19" s="723"/>
      <c r="KZM19" s="723"/>
      <c r="KZN19" s="723"/>
      <c r="KZO19" s="723"/>
      <c r="KZP19" s="723"/>
      <c r="KZQ19" s="723"/>
      <c r="KZR19" s="723"/>
      <c r="KZS19" s="723"/>
      <c r="KZT19" s="723"/>
      <c r="KZU19" s="723"/>
      <c r="KZV19" s="723"/>
      <c r="KZW19" s="723"/>
      <c r="KZX19" s="723"/>
      <c r="KZY19" s="723"/>
      <c r="KZZ19" s="723"/>
      <c r="LAA19" s="723"/>
      <c r="LAB19" s="723"/>
      <c r="LAC19" s="723"/>
      <c r="LAD19" s="723"/>
      <c r="LAE19" s="723"/>
      <c r="LAF19" s="723"/>
      <c r="LAG19" s="723"/>
      <c r="LAH19" s="723"/>
      <c r="LAI19" s="723"/>
      <c r="LAJ19" s="723"/>
      <c r="LAK19" s="723"/>
      <c r="LAL19" s="723"/>
      <c r="LAM19" s="723"/>
      <c r="LAN19" s="723"/>
      <c r="LAO19" s="723"/>
      <c r="LAP19" s="723"/>
      <c r="LAQ19" s="723"/>
      <c r="LAR19" s="723"/>
      <c r="LAS19" s="723"/>
      <c r="LAT19" s="723"/>
      <c r="LAU19" s="723"/>
      <c r="LAV19" s="723"/>
      <c r="LAW19" s="723"/>
      <c r="LAX19" s="723"/>
      <c r="LAY19" s="723"/>
      <c r="LAZ19" s="723"/>
      <c r="LBA19" s="723"/>
      <c r="LBB19" s="723"/>
      <c r="LBC19" s="723"/>
      <c r="LBD19" s="723"/>
      <c r="LBE19" s="723"/>
      <c r="LBF19" s="723"/>
      <c r="LBG19" s="723"/>
      <c r="LBH19" s="723"/>
      <c r="LBI19" s="723"/>
      <c r="LBJ19" s="723"/>
      <c r="LBK19" s="723"/>
      <c r="LBL19" s="723"/>
      <c r="LBM19" s="723"/>
      <c r="LBN19" s="723"/>
      <c r="LBO19" s="723"/>
      <c r="LBP19" s="723"/>
      <c r="LBQ19" s="723"/>
      <c r="LBR19" s="723"/>
      <c r="LBS19" s="723"/>
      <c r="LBT19" s="723"/>
      <c r="LBU19" s="723"/>
      <c r="LBV19" s="723"/>
      <c r="LBW19" s="723"/>
      <c r="LBX19" s="723"/>
      <c r="LBY19" s="723"/>
      <c r="LBZ19" s="723"/>
      <c r="LCA19" s="723"/>
      <c r="LCB19" s="723"/>
      <c r="LCC19" s="723"/>
      <c r="LCD19" s="723"/>
      <c r="LCE19" s="723"/>
      <c r="LCF19" s="723"/>
      <c r="LCG19" s="723"/>
      <c r="LCH19" s="723"/>
      <c r="LCI19" s="723"/>
      <c r="LCJ19" s="723"/>
      <c r="LCK19" s="723"/>
      <c r="LCL19" s="723"/>
      <c r="LCM19" s="723"/>
      <c r="LCN19" s="723"/>
      <c r="LCO19" s="723"/>
      <c r="LCP19" s="723"/>
      <c r="LCQ19" s="723"/>
      <c r="LCR19" s="723"/>
      <c r="LCS19" s="723"/>
      <c r="LCT19" s="723"/>
      <c r="LCU19" s="723"/>
      <c r="LCV19" s="723"/>
      <c r="LCW19" s="723"/>
      <c r="LCX19" s="723"/>
      <c r="LCY19" s="723"/>
      <c r="LCZ19" s="723"/>
      <c r="LDA19" s="723"/>
      <c r="LDB19" s="723"/>
      <c r="LDC19" s="723"/>
      <c r="LDD19" s="723"/>
      <c r="LDE19" s="723"/>
      <c r="LDF19" s="723"/>
      <c r="LDG19" s="723"/>
      <c r="LDH19" s="723"/>
      <c r="LDI19" s="723"/>
      <c r="LDJ19" s="723"/>
      <c r="LDK19" s="723"/>
      <c r="LDL19" s="723"/>
      <c r="LDM19" s="723"/>
      <c r="LDN19" s="723"/>
      <c r="LDO19" s="723"/>
      <c r="LDP19" s="723"/>
      <c r="LDQ19" s="723"/>
      <c r="LDR19" s="723"/>
      <c r="LDS19" s="723"/>
      <c r="LDT19" s="723"/>
      <c r="LDU19" s="723"/>
      <c r="LDV19" s="723"/>
      <c r="LDW19" s="723"/>
      <c r="LDX19" s="723"/>
      <c r="LDY19" s="723"/>
      <c r="LDZ19" s="723"/>
      <c r="LEA19" s="723"/>
      <c r="LEB19" s="723"/>
      <c r="LEC19" s="723"/>
      <c r="LED19" s="723"/>
      <c r="LEE19" s="723"/>
      <c r="LEF19" s="723"/>
      <c r="LEG19" s="723"/>
      <c r="LEH19" s="723"/>
      <c r="LEI19" s="723"/>
      <c r="LEJ19" s="723"/>
      <c r="LEK19" s="723"/>
      <c r="LEL19" s="723"/>
      <c r="LEM19" s="723"/>
      <c r="LEN19" s="723"/>
      <c r="LEO19" s="723"/>
      <c r="LEP19" s="723"/>
      <c r="LEQ19" s="723"/>
      <c r="LER19" s="723"/>
      <c r="LES19" s="723"/>
      <c r="LET19" s="723"/>
      <c r="LEU19" s="723"/>
      <c r="LEV19" s="723"/>
      <c r="LEW19" s="723"/>
      <c r="LEX19" s="723"/>
      <c r="LEY19" s="723"/>
      <c r="LEZ19" s="723"/>
      <c r="LFA19" s="723"/>
      <c r="LFB19" s="723"/>
      <c r="LFC19" s="723"/>
      <c r="LFD19" s="723"/>
      <c r="LFE19" s="723"/>
      <c r="LFF19" s="723"/>
      <c r="LFG19" s="723"/>
      <c r="LFH19" s="723"/>
      <c r="LFI19" s="723"/>
      <c r="LFJ19" s="723"/>
      <c r="LFK19" s="723"/>
      <c r="LFL19" s="723"/>
      <c r="LFM19" s="723"/>
      <c r="LFN19" s="723"/>
      <c r="LFO19" s="723"/>
      <c r="LFP19" s="723"/>
      <c r="LFQ19" s="723"/>
      <c r="LFR19" s="723"/>
      <c r="LFS19" s="723"/>
      <c r="LFT19" s="723"/>
      <c r="LFU19" s="723"/>
      <c r="LFV19" s="723"/>
      <c r="LFW19" s="723"/>
      <c r="LFX19" s="723"/>
      <c r="LFY19" s="723"/>
      <c r="LFZ19" s="723"/>
      <c r="LGA19" s="723"/>
      <c r="LGB19" s="723"/>
      <c r="LGC19" s="723"/>
      <c r="LGD19" s="723"/>
      <c r="LGE19" s="723"/>
      <c r="LGF19" s="723"/>
      <c r="LGG19" s="723"/>
      <c r="LGH19" s="723"/>
      <c r="LGI19" s="723"/>
      <c r="LGJ19" s="723"/>
      <c r="LGK19" s="723"/>
      <c r="LGL19" s="723"/>
      <c r="LGM19" s="723"/>
      <c r="LGN19" s="723"/>
      <c r="LGO19" s="723"/>
      <c r="LGP19" s="723"/>
      <c r="LGQ19" s="723"/>
      <c r="LGR19" s="723"/>
      <c r="LGS19" s="723"/>
      <c r="LGT19" s="723"/>
      <c r="LGU19" s="723"/>
      <c r="LGV19" s="723"/>
      <c r="LGW19" s="723"/>
      <c r="LGX19" s="723"/>
      <c r="LGY19" s="723"/>
      <c r="LGZ19" s="723"/>
      <c r="LHA19" s="723"/>
      <c r="LHB19" s="723"/>
      <c r="LHC19" s="723"/>
      <c r="LHD19" s="723"/>
      <c r="LHE19" s="723"/>
      <c r="LHF19" s="723"/>
      <c r="LHG19" s="723"/>
      <c r="LHH19" s="723"/>
      <c r="LHI19" s="723"/>
      <c r="LHJ19" s="723"/>
      <c r="LHK19" s="723"/>
      <c r="LHL19" s="723"/>
      <c r="LHM19" s="723"/>
      <c r="LHN19" s="723"/>
      <c r="LHO19" s="723"/>
      <c r="LHP19" s="723"/>
      <c r="LHQ19" s="723"/>
      <c r="LHR19" s="723"/>
      <c r="LHS19" s="723"/>
      <c r="LHT19" s="723"/>
      <c r="LHU19" s="723"/>
      <c r="LHV19" s="723"/>
      <c r="LHW19" s="723"/>
      <c r="LHX19" s="723"/>
      <c r="LHY19" s="723"/>
      <c r="LHZ19" s="723"/>
      <c r="LIA19" s="723"/>
      <c r="LIB19" s="723"/>
      <c r="LIC19" s="723"/>
      <c r="LID19" s="723"/>
      <c r="LIE19" s="723"/>
      <c r="LIF19" s="723"/>
      <c r="LIG19" s="723"/>
      <c r="LIH19" s="723"/>
      <c r="LII19" s="723"/>
      <c r="LIJ19" s="723"/>
      <c r="LIK19" s="723"/>
      <c r="LIL19" s="723"/>
      <c r="LIM19" s="723"/>
      <c r="LIN19" s="723"/>
      <c r="LIO19" s="723"/>
      <c r="LIP19" s="723"/>
      <c r="LIQ19" s="723"/>
      <c r="LIR19" s="723"/>
      <c r="LIS19" s="723"/>
      <c r="LIT19" s="723"/>
      <c r="LIU19" s="723"/>
      <c r="LIV19" s="723"/>
      <c r="LIW19" s="723"/>
      <c r="LIX19" s="723"/>
      <c r="LIY19" s="723"/>
      <c r="LIZ19" s="723"/>
      <c r="LJA19" s="723"/>
      <c r="LJB19" s="723"/>
      <c r="LJC19" s="723"/>
      <c r="LJD19" s="723"/>
      <c r="LJE19" s="723"/>
      <c r="LJF19" s="723"/>
      <c r="LJG19" s="723"/>
      <c r="LJH19" s="723"/>
      <c r="LJI19" s="723"/>
      <c r="LJJ19" s="723"/>
      <c r="LJK19" s="723"/>
      <c r="LJL19" s="723"/>
      <c r="LJM19" s="723"/>
      <c r="LJN19" s="723"/>
      <c r="LJO19" s="723"/>
      <c r="LJP19" s="723"/>
      <c r="LJQ19" s="723"/>
      <c r="LJR19" s="723"/>
      <c r="LJS19" s="723"/>
      <c r="LJT19" s="723"/>
      <c r="LJU19" s="723"/>
      <c r="LJV19" s="723"/>
      <c r="LJW19" s="723"/>
      <c r="LJX19" s="723"/>
      <c r="LJY19" s="723"/>
      <c r="LJZ19" s="723"/>
      <c r="LKA19" s="723"/>
      <c r="LKB19" s="723"/>
      <c r="LKC19" s="723"/>
      <c r="LKD19" s="723"/>
      <c r="LKE19" s="723"/>
      <c r="LKF19" s="723"/>
      <c r="LKG19" s="723"/>
      <c r="LKH19" s="723"/>
      <c r="LKI19" s="723"/>
      <c r="LKJ19" s="723"/>
      <c r="LKK19" s="723"/>
      <c r="LKL19" s="723"/>
      <c r="LKM19" s="723"/>
      <c r="LKN19" s="723"/>
      <c r="LKO19" s="723"/>
      <c r="LKP19" s="723"/>
      <c r="LKQ19" s="723"/>
      <c r="LKR19" s="723"/>
      <c r="LKS19" s="723"/>
      <c r="LKT19" s="723"/>
      <c r="LKU19" s="723"/>
      <c r="LKV19" s="723"/>
      <c r="LKW19" s="723"/>
      <c r="LKX19" s="723"/>
      <c r="LKY19" s="723"/>
      <c r="LKZ19" s="723"/>
      <c r="LLA19" s="723"/>
      <c r="LLB19" s="723"/>
      <c r="LLC19" s="723"/>
      <c r="LLD19" s="723"/>
      <c r="LLE19" s="723"/>
      <c r="LLF19" s="723"/>
      <c r="LLG19" s="723"/>
      <c r="LLH19" s="723"/>
      <c r="LLI19" s="723"/>
      <c r="LLJ19" s="723"/>
      <c r="LLK19" s="723"/>
      <c r="LLL19" s="723"/>
      <c r="LLM19" s="723"/>
      <c r="LLN19" s="723"/>
      <c r="LLO19" s="723"/>
      <c r="LLP19" s="723"/>
      <c r="LLQ19" s="723"/>
      <c r="LLR19" s="723"/>
      <c r="LLS19" s="723"/>
      <c r="LLT19" s="723"/>
      <c r="LLU19" s="723"/>
      <c r="LLV19" s="723"/>
      <c r="LLW19" s="723"/>
      <c r="LLX19" s="723"/>
      <c r="LLY19" s="723"/>
      <c r="LLZ19" s="723"/>
      <c r="LMA19" s="723"/>
      <c r="LMB19" s="723"/>
      <c r="LMC19" s="723"/>
      <c r="LMD19" s="723"/>
      <c r="LME19" s="723"/>
      <c r="LMF19" s="723"/>
      <c r="LMG19" s="723"/>
      <c r="LMH19" s="723"/>
      <c r="LMI19" s="723"/>
      <c r="LMJ19" s="723"/>
      <c r="LMK19" s="723"/>
      <c r="LML19" s="723"/>
      <c r="LMM19" s="723"/>
      <c r="LMN19" s="723"/>
      <c r="LMO19" s="723"/>
      <c r="LMP19" s="723"/>
      <c r="LMQ19" s="723"/>
      <c r="LMR19" s="723"/>
      <c r="LMS19" s="723"/>
      <c r="LMT19" s="723"/>
      <c r="LMU19" s="723"/>
      <c r="LMV19" s="723"/>
      <c r="LMW19" s="723"/>
      <c r="LMX19" s="723"/>
      <c r="LMY19" s="723"/>
      <c r="LMZ19" s="723"/>
      <c r="LNA19" s="723"/>
      <c r="LNB19" s="723"/>
      <c r="LNC19" s="723"/>
      <c r="LND19" s="723"/>
      <c r="LNE19" s="723"/>
      <c r="LNF19" s="723"/>
      <c r="LNG19" s="723"/>
      <c r="LNH19" s="723"/>
      <c r="LNI19" s="723"/>
      <c r="LNJ19" s="723"/>
      <c r="LNK19" s="723"/>
      <c r="LNL19" s="723"/>
      <c r="LNM19" s="723"/>
      <c r="LNN19" s="723"/>
      <c r="LNO19" s="723"/>
      <c r="LNP19" s="723"/>
      <c r="LNQ19" s="723"/>
      <c r="LNR19" s="723"/>
      <c r="LNS19" s="723"/>
      <c r="LNT19" s="723"/>
      <c r="LNU19" s="723"/>
      <c r="LNV19" s="723"/>
      <c r="LNW19" s="723"/>
      <c r="LNX19" s="723"/>
      <c r="LNY19" s="723"/>
      <c r="LNZ19" s="723"/>
      <c r="LOA19" s="723"/>
      <c r="LOB19" s="723"/>
      <c r="LOC19" s="723"/>
      <c r="LOD19" s="723"/>
      <c r="LOE19" s="723"/>
      <c r="LOF19" s="723"/>
      <c r="LOG19" s="723"/>
      <c r="LOH19" s="723"/>
      <c r="LOI19" s="723"/>
      <c r="LOJ19" s="723"/>
      <c r="LOK19" s="723"/>
      <c r="LOL19" s="723"/>
      <c r="LOM19" s="723"/>
      <c r="LON19" s="723"/>
      <c r="LOO19" s="723"/>
      <c r="LOP19" s="723"/>
      <c r="LOQ19" s="723"/>
      <c r="LOR19" s="723"/>
      <c r="LOS19" s="723"/>
      <c r="LOT19" s="723"/>
      <c r="LOU19" s="723"/>
      <c r="LOV19" s="723"/>
      <c r="LOW19" s="723"/>
      <c r="LOX19" s="723"/>
      <c r="LOY19" s="723"/>
      <c r="LOZ19" s="723"/>
      <c r="LPA19" s="723"/>
      <c r="LPB19" s="723"/>
      <c r="LPC19" s="723"/>
      <c r="LPD19" s="723"/>
      <c r="LPE19" s="723"/>
      <c r="LPF19" s="723"/>
      <c r="LPG19" s="723"/>
      <c r="LPH19" s="723"/>
      <c r="LPI19" s="723"/>
      <c r="LPJ19" s="723"/>
      <c r="LPK19" s="723"/>
      <c r="LPL19" s="723"/>
      <c r="LPM19" s="723"/>
      <c r="LPN19" s="723"/>
      <c r="LPO19" s="723"/>
      <c r="LPP19" s="723"/>
      <c r="LPQ19" s="723"/>
      <c r="LPR19" s="723"/>
      <c r="LPS19" s="723"/>
      <c r="LPT19" s="723"/>
      <c r="LPU19" s="723"/>
      <c r="LPV19" s="723"/>
      <c r="LPW19" s="723"/>
      <c r="LPX19" s="723"/>
      <c r="LPY19" s="723"/>
      <c r="LPZ19" s="723"/>
      <c r="LQA19" s="723"/>
      <c r="LQB19" s="723"/>
      <c r="LQC19" s="723"/>
      <c r="LQD19" s="723"/>
      <c r="LQE19" s="723"/>
      <c r="LQF19" s="723"/>
      <c r="LQG19" s="723"/>
      <c r="LQH19" s="723"/>
      <c r="LQI19" s="723"/>
      <c r="LQJ19" s="723"/>
      <c r="LQK19" s="723"/>
      <c r="LQL19" s="723"/>
      <c r="LQM19" s="723"/>
      <c r="LQN19" s="723"/>
      <c r="LQO19" s="723"/>
      <c r="LQP19" s="723"/>
      <c r="LQQ19" s="723"/>
      <c r="LQR19" s="723"/>
      <c r="LQS19" s="723"/>
      <c r="LQT19" s="723"/>
      <c r="LQU19" s="723"/>
      <c r="LQV19" s="723"/>
      <c r="LQW19" s="723"/>
      <c r="LQX19" s="723"/>
      <c r="LQY19" s="723"/>
      <c r="LQZ19" s="723"/>
      <c r="LRA19" s="723"/>
      <c r="LRB19" s="723"/>
      <c r="LRC19" s="723"/>
      <c r="LRD19" s="723"/>
      <c r="LRE19" s="723"/>
      <c r="LRF19" s="723"/>
      <c r="LRG19" s="723"/>
      <c r="LRH19" s="723"/>
      <c r="LRI19" s="723"/>
      <c r="LRJ19" s="723"/>
      <c r="LRK19" s="723"/>
      <c r="LRL19" s="723"/>
      <c r="LRM19" s="723"/>
      <c r="LRN19" s="723"/>
      <c r="LRO19" s="723"/>
      <c r="LRP19" s="723"/>
      <c r="LRQ19" s="723"/>
      <c r="LRR19" s="723"/>
      <c r="LRS19" s="723"/>
      <c r="LRT19" s="723"/>
      <c r="LRU19" s="723"/>
      <c r="LRV19" s="723"/>
      <c r="LRW19" s="723"/>
      <c r="LRX19" s="723"/>
      <c r="LRY19" s="723"/>
      <c r="LRZ19" s="723"/>
      <c r="LSA19" s="723"/>
      <c r="LSB19" s="723"/>
      <c r="LSC19" s="723"/>
      <c r="LSD19" s="723"/>
      <c r="LSE19" s="723"/>
      <c r="LSF19" s="723"/>
      <c r="LSG19" s="723"/>
      <c r="LSH19" s="723"/>
      <c r="LSI19" s="723"/>
      <c r="LSJ19" s="723"/>
      <c r="LSK19" s="723"/>
      <c r="LSL19" s="723"/>
      <c r="LSM19" s="723"/>
      <c r="LSN19" s="723"/>
      <c r="LSO19" s="723"/>
      <c r="LSP19" s="723"/>
      <c r="LSQ19" s="723"/>
      <c r="LSR19" s="723"/>
      <c r="LSS19" s="723"/>
      <c r="LST19" s="723"/>
      <c r="LSU19" s="723"/>
      <c r="LSV19" s="723"/>
      <c r="LSW19" s="723"/>
      <c r="LSX19" s="723"/>
      <c r="LSY19" s="723"/>
      <c r="LSZ19" s="723"/>
      <c r="LTA19" s="723"/>
      <c r="LTB19" s="723"/>
      <c r="LTC19" s="723"/>
      <c r="LTD19" s="723"/>
      <c r="LTE19" s="723"/>
      <c r="LTF19" s="723"/>
      <c r="LTG19" s="723"/>
      <c r="LTH19" s="723"/>
      <c r="LTI19" s="723"/>
      <c r="LTJ19" s="723"/>
      <c r="LTK19" s="723"/>
      <c r="LTL19" s="723"/>
      <c r="LTM19" s="723"/>
      <c r="LTN19" s="723"/>
      <c r="LTO19" s="723"/>
      <c r="LTP19" s="723"/>
      <c r="LTQ19" s="723"/>
      <c r="LTR19" s="723"/>
      <c r="LTS19" s="723"/>
      <c r="LTT19" s="723"/>
      <c r="LTU19" s="723"/>
      <c r="LTV19" s="723"/>
      <c r="LTW19" s="723"/>
      <c r="LTX19" s="723"/>
      <c r="LTY19" s="723"/>
      <c r="LTZ19" s="723"/>
      <c r="LUA19" s="723"/>
      <c r="LUB19" s="723"/>
      <c r="LUC19" s="723"/>
      <c r="LUD19" s="723"/>
      <c r="LUE19" s="723"/>
      <c r="LUF19" s="723"/>
      <c r="LUG19" s="723"/>
      <c r="LUH19" s="723"/>
      <c r="LUI19" s="723"/>
      <c r="LUJ19" s="723"/>
      <c r="LUK19" s="723"/>
      <c r="LUL19" s="723"/>
      <c r="LUM19" s="723"/>
      <c r="LUN19" s="723"/>
      <c r="LUO19" s="723"/>
      <c r="LUP19" s="723"/>
      <c r="LUQ19" s="723"/>
      <c r="LUR19" s="723"/>
      <c r="LUS19" s="723"/>
      <c r="LUT19" s="723"/>
      <c r="LUU19" s="723"/>
      <c r="LUV19" s="723"/>
      <c r="LUW19" s="723"/>
      <c r="LUX19" s="723"/>
      <c r="LUY19" s="723"/>
      <c r="LUZ19" s="723"/>
      <c r="LVA19" s="723"/>
      <c r="LVB19" s="723"/>
      <c r="LVC19" s="723"/>
      <c r="LVD19" s="723"/>
      <c r="LVE19" s="723"/>
      <c r="LVF19" s="723"/>
      <c r="LVG19" s="723"/>
      <c r="LVH19" s="723"/>
      <c r="LVI19" s="723"/>
      <c r="LVJ19" s="723"/>
      <c r="LVK19" s="723"/>
      <c r="LVL19" s="723"/>
      <c r="LVM19" s="723"/>
      <c r="LVN19" s="723"/>
      <c r="LVO19" s="723"/>
      <c r="LVP19" s="723"/>
      <c r="LVQ19" s="723"/>
      <c r="LVR19" s="723"/>
      <c r="LVS19" s="723"/>
      <c r="LVT19" s="723"/>
      <c r="LVU19" s="723"/>
      <c r="LVV19" s="723"/>
      <c r="LVW19" s="723"/>
      <c r="LVX19" s="723"/>
      <c r="LVY19" s="723"/>
      <c r="LVZ19" s="723"/>
      <c r="LWA19" s="723"/>
      <c r="LWB19" s="723"/>
      <c r="LWC19" s="723"/>
      <c r="LWD19" s="723"/>
      <c r="LWE19" s="723"/>
      <c r="LWF19" s="723"/>
      <c r="LWG19" s="723"/>
      <c r="LWH19" s="723"/>
      <c r="LWI19" s="723"/>
      <c r="LWJ19" s="723"/>
      <c r="LWK19" s="723"/>
      <c r="LWL19" s="723"/>
      <c r="LWM19" s="723"/>
      <c r="LWN19" s="723"/>
      <c r="LWO19" s="723"/>
      <c r="LWP19" s="723"/>
      <c r="LWQ19" s="723"/>
      <c r="LWR19" s="723"/>
      <c r="LWS19" s="723"/>
      <c r="LWT19" s="723"/>
      <c r="LWU19" s="723"/>
      <c r="LWV19" s="723"/>
      <c r="LWW19" s="723"/>
      <c r="LWX19" s="723"/>
      <c r="LWY19" s="723"/>
      <c r="LWZ19" s="723"/>
      <c r="LXA19" s="723"/>
      <c r="LXB19" s="723"/>
      <c r="LXC19" s="723"/>
      <c r="LXD19" s="723"/>
      <c r="LXE19" s="723"/>
      <c r="LXF19" s="723"/>
      <c r="LXG19" s="723"/>
      <c r="LXH19" s="723"/>
      <c r="LXI19" s="723"/>
      <c r="LXJ19" s="723"/>
      <c r="LXK19" s="723"/>
      <c r="LXL19" s="723"/>
      <c r="LXM19" s="723"/>
      <c r="LXN19" s="723"/>
      <c r="LXO19" s="723"/>
      <c r="LXP19" s="723"/>
      <c r="LXQ19" s="723"/>
      <c r="LXR19" s="723"/>
      <c r="LXS19" s="723"/>
      <c r="LXT19" s="723"/>
      <c r="LXU19" s="723"/>
      <c r="LXV19" s="723"/>
      <c r="LXW19" s="723"/>
      <c r="LXX19" s="723"/>
      <c r="LXY19" s="723"/>
      <c r="LXZ19" s="723"/>
      <c r="LYA19" s="723"/>
      <c r="LYB19" s="723"/>
      <c r="LYC19" s="723"/>
      <c r="LYD19" s="723"/>
      <c r="LYE19" s="723"/>
      <c r="LYF19" s="723"/>
      <c r="LYG19" s="723"/>
      <c r="LYH19" s="723"/>
      <c r="LYI19" s="723"/>
      <c r="LYJ19" s="723"/>
      <c r="LYK19" s="723"/>
      <c r="LYL19" s="723"/>
      <c r="LYM19" s="723"/>
      <c r="LYN19" s="723"/>
      <c r="LYO19" s="723"/>
      <c r="LYP19" s="723"/>
      <c r="LYQ19" s="723"/>
      <c r="LYR19" s="723"/>
      <c r="LYS19" s="723"/>
      <c r="LYT19" s="723"/>
      <c r="LYU19" s="723"/>
      <c r="LYV19" s="723"/>
      <c r="LYW19" s="723"/>
      <c r="LYX19" s="723"/>
      <c r="LYY19" s="723"/>
      <c r="LYZ19" s="723"/>
      <c r="LZA19" s="723"/>
      <c r="LZB19" s="723"/>
      <c r="LZC19" s="723"/>
      <c r="LZD19" s="723"/>
      <c r="LZE19" s="723"/>
      <c r="LZF19" s="723"/>
      <c r="LZG19" s="723"/>
      <c r="LZH19" s="723"/>
      <c r="LZI19" s="723"/>
      <c r="LZJ19" s="723"/>
      <c r="LZK19" s="723"/>
      <c r="LZL19" s="723"/>
      <c r="LZM19" s="723"/>
      <c r="LZN19" s="723"/>
      <c r="LZO19" s="723"/>
      <c r="LZP19" s="723"/>
      <c r="LZQ19" s="723"/>
      <c r="LZR19" s="723"/>
      <c r="LZS19" s="723"/>
      <c r="LZT19" s="723"/>
      <c r="LZU19" s="723"/>
      <c r="LZV19" s="723"/>
      <c r="LZW19" s="723"/>
      <c r="LZX19" s="723"/>
      <c r="LZY19" s="723"/>
      <c r="LZZ19" s="723"/>
      <c r="MAA19" s="723"/>
      <c r="MAB19" s="723"/>
      <c r="MAC19" s="723"/>
      <c r="MAD19" s="723"/>
      <c r="MAE19" s="723"/>
      <c r="MAF19" s="723"/>
      <c r="MAG19" s="723"/>
      <c r="MAH19" s="723"/>
      <c r="MAI19" s="723"/>
      <c r="MAJ19" s="723"/>
      <c r="MAK19" s="723"/>
      <c r="MAL19" s="723"/>
      <c r="MAM19" s="723"/>
      <c r="MAN19" s="723"/>
      <c r="MAO19" s="723"/>
      <c r="MAP19" s="723"/>
      <c r="MAQ19" s="723"/>
      <c r="MAR19" s="723"/>
      <c r="MAS19" s="723"/>
      <c r="MAT19" s="723"/>
      <c r="MAU19" s="723"/>
      <c r="MAV19" s="723"/>
      <c r="MAW19" s="723"/>
      <c r="MAX19" s="723"/>
      <c r="MAY19" s="723"/>
      <c r="MAZ19" s="723"/>
      <c r="MBA19" s="723"/>
      <c r="MBB19" s="723"/>
      <c r="MBC19" s="723"/>
      <c r="MBD19" s="723"/>
      <c r="MBE19" s="723"/>
      <c r="MBF19" s="723"/>
      <c r="MBG19" s="723"/>
      <c r="MBH19" s="723"/>
      <c r="MBI19" s="723"/>
      <c r="MBJ19" s="723"/>
      <c r="MBK19" s="723"/>
      <c r="MBL19" s="723"/>
      <c r="MBM19" s="723"/>
      <c r="MBN19" s="723"/>
      <c r="MBO19" s="723"/>
      <c r="MBP19" s="723"/>
      <c r="MBQ19" s="723"/>
      <c r="MBR19" s="723"/>
      <c r="MBS19" s="723"/>
      <c r="MBT19" s="723"/>
      <c r="MBU19" s="723"/>
      <c r="MBV19" s="723"/>
      <c r="MBW19" s="723"/>
      <c r="MBX19" s="723"/>
      <c r="MBY19" s="723"/>
      <c r="MBZ19" s="723"/>
      <c r="MCA19" s="723"/>
      <c r="MCB19" s="723"/>
      <c r="MCC19" s="723"/>
      <c r="MCD19" s="723"/>
      <c r="MCE19" s="723"/>
      <c r="MCF19" s="723"/>
      <c r="MCG19" s="723"/>
      <c r="MCH19" s="723"/>
      <c r="MCI19" s="723"/>
      <c r="MCJ19" s="723"/>
      <c r="MCK19" s="723"/>
      <c r="MCL19" s="723"/>
      <c r="MCM19" s="723"/>
      <c r="MCN19" s="723"/>
      <c r="MCO19" s="723"/>
      <c r="MCP19" s="723"/>
      <c r="MCQ19" s="723"/>
      <c r="MCR19" s="723"/>
      <c r="MCS19" s="723"/>
      <c r="MCT19" s="723"/>
      <c r="MCU19" s="723"/>
      <c r="MCV19" s="723"/>
      <c r="MCW19" s="723"/>
      <c r="MCX19" s="723"/>
      <c r="MCY19" s="723"/>
      <c r="MCZ19" s="723"/>
      <c r="MDA19" s="723"/>
      <c r="MDB19" s="723"/>
      <c r="MDC19" s="723"/>
      <c r="MDD19" s="723"/>
      <c r="MDE19" s="723"/>
      <c r="MDF19" s="723"/>
      <c r="MDG19" s="723"/>
      <c r="MDH19" s="723"/>
      <c r="MDI19" s="723"/>
      <c r="MDJ19" s="723"/>
      <c r="MDK19" s="723"/>
      <c r="MDL19" s="723"/>
      <c r="MDM19" s="723"/>
      <c r="MDN19" s="723"/>
      <c r="MDO19" s="723"/>
      <c r="MDP19" s="723"/>
      <c r="MDQ19" s="723"/>
      <c r="MDR19" s="723"/>
      <c r="MDS19" s="723"/>
      <c r="MDT19" s="723"/>
      <c r="MDU19" s="723"/>
      <c r="MDV19" s="723"/>
      <c r="MDW19" s="723"/>
      <c r="MDX19" s="723"/>
      <c r="MDY19" s="723"/>
      <c r="MDZ19" s="723"/>
      <c r="MEA19" s="723"/>
      <c r="MEB19" s="723"/>
      <c r="MEC19" s="723"/>
      <c r="MED19" s="723"/>
      <c r="MEE19" s="723"/>
      <c r="MEF19" s="723"/>
      <c r="MEG19" s="723"/>
      <c r="MEH19" s="723"/>
      <c r="MEI19" s="723"/>
      <c r="MEJ19" s="723"/>
      <c r="MEK19" s="723"/>
      <c r="MEL19" s="723"/>
      <c r="MEM19" s="723"/>
      <c r="MEN19" s="723"/>
      <c r="MEO19" s="723"/>
      <c r="MEP19" s="723"/>
      <c r="MEQ19" s="723"/>
      <c r="MER19" s="723"/>
      <c r="MES19" s="723"/>
      <c r="MET19" s="723"/>
      <c r="MEU19" s="723"/>
      <c r="MEV19" s="723"/>
      <c r="MEW19" s="723"/>
      <c r="MEX19" s="723"/>
      <c r="MEY19" s="723"/>
      <c r="MEZ19" s="723"/>
      <c r="MFA19" s="723"/>
      <c r="MFB19" s="723"/>
      <c r="MFC19" s="723"/>
      <c r="MFD19" s="723"/>
      <c r="MFE19" s="723"/>
      <c r="MFF19" s="723"/>
      <c r="MFG19" s="723"/>
      <c r="MFH19" s="723"/>
      <c r="MFI19" s="723"/>
      <c r="MFJ19" s="723"/>
      <c r="MFK19" s="723"/>
      <c r="MFL19" s="723"/>
      <c r="MFM19" s="723"/>
      <c r="MFN19" s="723"/>
      <c r="MFO19" s="723"/>
      <c r="MFP19" s="723"/>
      <c r="MFQ19" s="723"/>
      <c r="MFR19" s="723"/>
      <c r="MFS19" s="723"/>
      <c r="MFT19" s="723"/>
      <c r="MFU19" s="723"/>
      <c r="MFV19" s="723"/>
      <c r="MFW19" s="723"/>
      <c r="MFX19" s="723"/>
      <c r="MFY19" s="723"/>
      <c r="MFZ19" s="723"/>
      <c r="MGA19" s="723"/>
      <c r="MGB19" s="723"/>
      <c r="MGC19" s="723"/>
      <c r="MGD19" s="723"/>
      <c r="MGE19" s="723"/>
      <c r="MGF19" s="723"/>
      <c r="MGG19" s="723"/>
      <c r="MGH19" s="723"/>
      <c r="MGI19" s="723"/>
      <c r="MGJ19" s="723"/>
      <c r="MGK19" s="723"/>
      <c r="MGL19" s="723"/>
      <c r="MGM19" s="723"/>
      <c r="MGN19" s="723"/>
      <c r="MGO19" s="723"/>
      <c r="MGP19" s="723"/>
      <c r="MGQ19" s="723"/>
      <c r="MGR19" s="723"/>
      <c r="MGS19" s="723"/>
      <c r="MGT19" s="723"/>
      <c r="MGU19" s="723"/>
      <c r="MGV19" s="723"/>
      <c r="MGW19" s="723"/>
      <c r="MGX19" s="723"/>
      <c r="MGY19" s="723"/>
      <c r="MGZ19" s="723"/>
      <c r="MHA19" s="723"/>
      <c r="MHB19" s="723"/>
      <c r="MHC19" s="723"/>
      <c r="MHD19" s="723"/>
      <c r="MHE19" s="723"/>
      <c r="MHF19" s="723"/>
      <c r="MHG19" s="723"/>
      <c r="MHH19" s="723"/>
      <c r="MHI19" s="723"/>
      <c r="MHJ19" s="723"/>
      <c r="MHK19" s="723"/>
      <c r="MHL19" s="723"/>
      <c r="MHM19" s="723"/>
      <c r="MHN19" s="723"/>
      <c r="MHO19" s="723"/>
      <c r="MHP19" s="723"/>
      <c r="MHQ19" s="723"/>
      <c r="MHR19" s="723"/>
      <c r="MHS19" s="723"/>
      <c r="MHT19" s="723"/>
      <c r="MHU19" s="723"/>
      <c r="MHV19" s="723"/>
      <c r="MHW19" s="723"/>
      <c r="MHX19" s="723"/>
      <c r="MHY19" s="723"/>
      <c r="MHZ19" s="723"/>
      <c r="MIA19" s="723"/>
      <c r="MIB19" s="723"/>
      <c r="MIC19" s="723"/>
      <c r="MID19" s="723"/>
      <c r="MIE19" s="723"/>
      <c r="MIF19" s="723"/>
      <c r="MIG19" s="723"/>
      <c r="MIH19" s="723"/>
      <c r="MII19" s="723"/>
      <c r="MIJ19" s="723"/>
      <c r="MIK19" s="723"/>
      <c r="MIL19" s="723"/>
      <c r="MIM19" s="723"/>
      <c r="MIN19" s="723"/>
      <c r="MIO19" s="723"/>
      <c r="MIP19" s="723"/>
      <c r="MIQ19" s="723"/>
      <c r="MIR19" s="723"/>
      <c r="MIS19" s="723"/>
      <c r="MIT19" s="723"/>
      <c r="MIU19" s="723"/>
      <c r="MIV19" s="723"/>
      <c r="MIW19" s="723"/>
      <c r="MIX19" s="723"/>
      <c r="MIY19" s="723"/>
      <c r="MIZ19" s="723"/>
      <c r="MJA19" s="723"/>
      <c r="MJB19" s="723"/>
      <c r="MJC19" s="723"/>
      <c r="MJD19" s="723"/>
      <c r="MJE19" s="723"/>
      <c r="MJF19" s="723"/>
      <c r="MJG19" s="723"/>
      <c r="MJH19" s="723"/>
      <c r="MJI19" s="723"/>
      <c r="MJJ19" s="723"/>
      <c r="MJK19" s="723"/>
      <c r="MJL19" s="723"/>
      <c r="MJM19" s="723"/>
      <c r="MJN19" s="723"/>
      <c r="MJO19" s="723"/>
      <c r="MJP19" s="723"/>
      <c r="MJQ19" s="723"/>
      <c r="MJR19" s="723"/>
      <c r="MJS19" s="723"/>
      <c r="MJT19" s="723"/>
      <c r="MJU19" s="723"/>
      <c r="MJV19" s="723"/>
      <c r="MJW19" s="723"/>
      <c r="MJX19" s="723"/>
      <c r="MJY19" s="723"/>
      <c r="MJZ19" s="723"/>
      <c r="MKA19" s="723"/>
      <c r="MKB19" s="723"/>
      <c r="MKC19" s="723"/>
      <c r="MKD19" s="723"/>
      <c r="MKE19" s="723"/>
      <c r="MKF19" s="723"/>
      <c r="MKG19" s="723"/>
      <c r="MKH19" s="723"/>
      <c r="MKI19" s="723"/>
      <c r="MKJ19" s="723"/>
      <c r="MKK19" s="723"/>
      <c r="MKL19" s="723"/>
      <c r="MKM19" s="723"/>
      <c r="MKN19" s="723"/>
      <c r="MKO19" s="723"/>
      <c r="MKP19" s="723"/>
      <c r="MKQ19" s="723"/>
      <c r="MKR19" s="723"/>
      <c r="MKS19" s="723"/>
      <c r="MKT19" s="723"/>
      <c r="MKU19" s="723"/>
      <c r="MKV19" s="723"/>
      <c r="MKW19" s="723"/>
      <c r="MKX19" s="723"/>
      <c r="MKY19" s="723"/>
      <c r="MKZ19" s="723"/>
      <c r="MLA19" s="723"/>
      <c r="MLB19" s="723"/>
      <c r="MLC19" s="723"/>
      <c r="MLD19" s="723"/>
      <c r="MLE19" s="723"/>
      <c r="MLF19" s="723"/>
      <c r="MLG19" s="723"/>
      <c r="MLH19" s="723"/>
      <c r="MLI19" s="723"/>
      <c r="MLJ19" s="723"/>
      <c r="MLK19" s="723"/>
      <c r="MLL19" s="723"/>
      <c r="MLM19" s="723"/>
      <c r="MLN19" s="723"/>
      <c r="MLO19" s="723"/>
      <c r="MLP19" s="723"/>
      <c r="MLQ19" s="723"/>
      <c r="MLR19" s="723"/>
      <c r="MLS19" s="723"/>
      <c r="MLT19" s="723"/>
      <c r="MLU19" s="723"/>
      <c r="MLV19" s="723"/>
      <c r="MLW19" s="723"/>
      <c r="MLX19" s="723"/>
      <c r="MLY19" s="723"/>
      <c r="MLZ19" s="723"/>
      <c r="MMA19" s="723"/>
      <c r="MMB19" s="723"/>
      <c r="MMC19" s="723"/>
      <c r="MMD19" s="723"/>
      <c r="MME19" s="723"/>
      <c r="MMF19" s="723"/>
      <c r="MMG19" s="723"/>
      <c r="MMH19" s="723"/>
      <c r="MMI19" s="723"/>
      <c r="MMJ19" s="723"/>
      <c r="MMK19" s="723"/>
      <c r="MML19" s="723"/>
      <c r="MMM19" s="723"/>
      <c r="MMN19" s="723"/>
      <c r="MMO19" s="723"/>
      <c r="MMP19" s="723"/>
      <c r="MMQ19" s="723"/>
      <c r="MMR19" s="723"/>
      <c r="MMS19" s="723"/>
      <c r="MMT19" s="723"/>
      <c r="MMU19" s="723"/>
      <c r="MMV19" s="723"/>
      <c r="MMW19" s="723"/>
      <c r="MMX19" s="723"/>
      <c r="MMY19" s="723"/>
      <c r="MMZ19" s="723"/>
      <c r="MNA19" s="723"/>
      <c r="MNB19" s="723"/>
      <c r="MNC19" s="723"/>
      <c r="MND19" s="723"/>
      <c r="MNE19" s="723"/>
      <c r="MNF19" s="723"/>
      <c r="MNG19" s="723"/>
      <c r="MNH19" s="723"/>
      <c r="MNI19" s="723"/>
      <c r="MNJ19" s="723"/>
      <c r="MNK19" s="723"/>
      <c r="MNL19" s="723"/>
      <c r="MNM19" s="723"/>
      <c r="MNN19" s="723"/>
      <c r="MNO19" s="723"/>
      <c r="MNP19" s="723"/>
      <c r="MNQ19" s="723"/>
      <c r="MNR19" s="723"/>
      <c r="MNS19" s="723"/>
      <c r="MNT19" s="723"/>
      <c r="MNU19" s="723"/>
      <c r="MNV19" s="723"/>
      <c r="MNW19" s="723"/>
      <c r="MNX19" s="723"/>
      <c r="MNY19" s="723"/>
      <c r="MNZ19" s="723"/>
      <c r="MOA19" s="723"/>
      <c r="MOB19" s="723"/>
      <c r="MOC19" s="723"/>
      <c r="MOD19" s="723"/>
      <c r="MOE19" s="723"/>
      <c r="MOF19" s="723"/>
      <c r="MOG19" s="723"/>
      <c r="MOH19" s="723"/>
      <c r="MOI19" s="723"/>
      <c r="MOJ19" s="723"/>
      <c r="MOK19" s="723"/>
      <c r="MOL19" s="723"/>
      <c r="MOM19" s="723"/>
      <c r="MON19" s="723"/>
      <c r="MOO19" s="723"/>
      <c r="MOP19" s="723"/>
      <c r="MOQ19" s="723"/>
      <c r="MOR19" s="723"/>
      <c r="MOS19" s="723"/>
      <c r="MOT19" s="723"/>
      <c r="MOU19" s="723"/>
      <c r="MOV19" s="723"/>
      <c r="MOW19" s="723"/>
      <c r="MOX19" s="723"/>
      <c r="MOY19" s="723"/>
      <c r="MOZ19" s="723"/>
      <c r="MPA19" s="723"/>
      <c r="MPB19" s="723"/>
      <c r="MPC19" s="723"/>
      <c r="MPD19" s="723"/>
      <c r="MPE19" s="723"/>
      <c r="MPF19" s="723"/>
      <c r="MPG19" s="723"/>
      <c r="MPH19" s="723"/>
      <c r="MPI19" s="723"/>
      <c r="MPJ19" s="723"/>
      <c r="MPK19" s="723"/>
      <c r="MPL19" s="723"/>
      <c r="MPM19" s="723"/>
      <c r="MPN19" s="723"/>
      <c r="MPO19" s="723"/>
      <c r="MPP19" s="723"/>
      <c r="MPQ19" s="723"/>
      <c r="MPR19" s="723"/>
      <c r="MPS19" s="723"/>
      <c r="MPT19" s="723"/>
      <c r="MPU19" s="723"/>
      <c r="MPV19" s="723"/>
      <c r="MPW19" s="723"/>
      <c r="MPX19" s="723"/>
      <c r="MPY19" s="723"/>
      <c r="MPZ19" s="723"/>
      <c r="MQA19" s="723"/>
      <c r="MQB19" s="723"/>
      <c r="MQC19" s="723"/>
      <c r="MQD19" s="723"/>
      <c r="MQE19" s="723"/>
      <c r="MQF19" s="723"/>
      <c r="MQG19" s="723"/>
      <c r="MQH19" s="723"/>
      <c r="MQI19" s="723"/>
      <c r="MQJ19" s="723"/>
      <c r="MQK19" s="723"/>
      <c r="MQL19" s="723"/>
      <c r="MQM19" s="723"/>
      <c r="MQN19" s="723"/>
      <c r="MQO19" s="723"/>
      <c r="MQP19" s="723"/>
      <c r="MQQ19" s="723"/>
      <c r="MQR19" s="723"/>
      <c r="MQS19" s="723"/>
      <c r="MQT19" s="723"/>
      <c r="MQU19" s="723"/>
      <c r="MQV19" s="723"/>
      <c r="MQW19" s="723"/>
      <c r="MQX19" s="723"/>
      <c r="MQY19" s="723"/>
      <c r="MQZ19" s="723"/>
      <c r="MRA19" s="723"/>
      <c r="MRB19" s="723"/>
      <c r="MRC19" s="723"/>
      <c r="MRD19" s="723"/>
      <c r="MRE19" s="723"/>
      <c r="MRF19" s="723"/>
      <c r="MRG19" s="723"/>
      <c r="MRH19" s="723"/>
      <c r="MRI19" s="723"/>
      <c r="MRJ19" s="723"/>
      <c r="MRK19" s="723"/>
      <c r="MRL19" s="723"/>
      <c r="MRM19" s="723"/>
      <c r="MRN19" s="723"/>
      <c r="MRO19" s="723"/>
      <c r="MRP19" s="723"/>
      <c r="MRQ19" s="723"/>
      <c r="MRR19" s="723"/>
      <c r="MRS19" s="723"/>
      <c r="MRT19" s="723"/>
      <c r="MRU19" s="723"/>
      <c r="MRV19" s="723"/>
      <c r="MRW19" s="723"/>
      <c r="MRX19" s="723"/>
      <c r="MRY19" s="723"/>
      <c r="MRZ19" s="723"/>
      <c r="MSA19" s="723"/>
      <c r="MSB19" s="723"/>
      <c r="MSC19" s="723"/>
      <c r="MSD19" s="723"/>
      <c r="MSE19" s="723"/>
      <c r="MSF19" s="723"/>
      <c r="MSG19" s="723"/>
      <c r="MSH19" s="723"/>
      <c r="MSI19" s="723"/>
      <c r="MSJ19" s="723"/>
      <c r="MSK19" s="723"/>
      <c r="MSL19" s="723"/>
      <c r="MSM19" s="723"/>
      <c r="MSN19" s="723"/>
      <c r="MSO19" s="723"/>
      <c r="MSP19" s="723"/>
      <c r="MSQ19" s="723"/>
      <c r="MSR19" s="723"/>
      <c r="MSS19" s="723"/>
      <c r="MST19" s="723"/>
      <c r="MSU19" s="723"/>
      <c r="MSV19" s="723"/>
      <c r="MSW19" s="723"/>
      <c r="MSX19" s="723"/>
      <c r="MSY19" s="723"/>
      <c r="MSZ19" s="723"/>
      <c r="MTA19" s="723"/>
      <c r="MTB19" s="723"/>
      <c r="MTC19" s="723"/>
      <c r="MTD19" s="723"/>
      <c r="MTE19" s="723"/>
      <c r="MTF19" s="723"/>
      <c r="MTG19" s="723"/>
      <c r="MTH19" s="723"/>
      <c r="MTI19" s="723"/>
      <c r="MTJ19" s="723"/>
      <c r="MTK19" s="723"/>
      <c r="MTL19" s="723"/>
      <c r="MTM19" s="723"/>
      <c r="MTN19" s="723"/>
      <c r="MTO19" s="723"/>
      <c r="MTP19" s="723"/>
      <c r="MTQ19" s="723"/>
      <c r="MTR19" s="723"/>
      <c r="MTS19" s="723"/>
      <c r="MTT19" s="723"/>
      <c r="MTU19" s="723"/>
      <c r="MTV19" s="723"/>
      <c r="MTW19" s="723"/>
      <c r="MTX19" s="723"/>
      <c r="MTY19" s="723"/>
      <c r="MTZ19" s="723"/>
      <c r="MUA19" s="723"/>
      <c r="MUB19" s="723"/>
      <c r="MUC19" s="723"/>
      <c r="MUD19" s="723"/>
      <c r="MUE19" s="723"/>
      <c r="MUF19" s="723"/>
      <c r="MUG19" s="723"/>
      <c r="MUH19" s="723"/>
      <c r="MUI19" s="723"/>
      <c r="MUJ19" s="723"/>
      <c r="MUK19" s="723"/>
      <c r="MUL19" s="723"/>
      <c r="MUM19" s="723"/>
      <c r="MUN19" s="723"/>
      <c r="MUO19" s="723"/>
      <c r="MUP19" s="723"/>
      <c r="MUQ19" s="723"/>
      <c r="MUR19" s="723"/>
      <c r="MUS19" s="723"/>
      <c r="MUT19" s="723"/>
      <c r="MUU19" s="723"/>
      <c r="MUV19" s="723"/>
      <c r="MUW19" s="723"/>
      <c r="MUX19" s="723"/>
      <c r="MUY19" s="723"/>
      <c r="MUZ19" s="723"/>
      <c r="MVA19" s="723"/>
      <c r="MVB19" s="723"/>
      <c r="MVC19" s="723"/>
      <c r="MVD19" s="723"/>
      <c r="MVE19" s="723"/>
      <c r="MVF19" s="723"/>
      <c r="MVG19" s="723"/>
      <c r="MVH19" s="723"/>
      <c r="MVI19" s="723"/>
      <c r="MVJ19" s="723"/>
      <c r="MVK19" s="723"/>
      <c r="MVL19" s="723"/>
      <c r="MVM19" s="723"/>
      <c r="MVN19" s="723"/>
      <c r="MVO19" s="723"/>
      <c r="MVP19" s="723"/>
      <c r="MVQ19" s="723"/>
      <c r="MVR19" s="723"/>
      <c r="MVS19" s="723"/>
      <c r="MVT19" s="723"/>
      <c r="MVU19" s="723"/>
      <c r="MVV19" s="723"/>
      <c r="MVW19" s="723"/>
      <c r="MVX19" s="723"/>
      <c r="MVY19" s="723"/>
      <c r="MVZ19" s="723"/>
      <c r="MWA19" s="723"/>
      <c r="MWB19" s="723"/>
      <c r="MWC19" s="723"/>
      <c r="MWD19" s="723"/>
      <c r="MWE19" s="723"/>
      <c r="MWF19" s="723"/>
      <c r="MWG19" s="723"/>
      <c r="MWH19" s="723"/>
      <c r="MWI19" s="723"/>
      <c r="MWJ19" s="723"/>
      <c r="MWK19" s="723"/>
      <c r="MWL19" s="723"/>
      <c r="MWM19" s="723"/>
      <c r="MWN19" s="723"/>
      <c r="MWO19" s="723"/>
      <c r="MWP19" s="723"/>
      <c r="MWQ19" s="723"/>
      <c r="MWR19" s="723"/>
      <c r="MWS19" s="723"/>
      <c r="MWT19" s="723"/>
      <c r="MWU19" s="723"/>
      <c r="MWV19" s="723"/>
      <c r="MWW19" s="723"/>
      <c r="MWX19" s="723"/>
      <c r="MWY19" s="723"/>
      <c r="MWZ19" s="723"/>
      <c r="MXA19" s="723"/>
      <c r="MXB19" s="723"/>
      <c r="MXC19" s="723"/>
      <c r="MXD19" s="723"/>
      <c r="MXE19" s="723"/>
      <c r="MXF19" s="723"/>
      <c r="MXG19" s="723"/>
      <c r="MXH19" s="723"/>
      <c r="MXI19" s="723"/>
      <c r="MXJ19" s="723"/>
      <c r="MXK19" s="723"/>
      <c r="MXL19" s="723"/>
      <c r="MXM19" s="723"/>
      <c r="MXN19" s="723"/>
      <c r="MXO19" s="723"/>
      <c r="MXP19" s="723"/>
      <c r="MXQ19" s="723"/>
      <c r="MXR19" s="723"/>
      <c r="MXS19" s="723"/>
      <c r="MXT19" s="723"/>
      <c r="MXU19" s="723"/>
      <c r="MXV19" s="723"/>
      <c r="MXW19" s="723"/>
      <c r="MXX19" s="723"/>
      <c r="MXY19" s="723"/>
      <c r="MXZ19" s="723"/>
      <c r="MYA19" s="723"/>
      <c r="MYB19" s="723"/>
      <c r="MYC19" s="723"/>
      <c r="MYD19" s="723"/>
      <c r="MYE19" s="723"/>
      <c r="MYF19" s="723"/>
      <c r="MYG19" s="723"/>
      <c r="MYH19" s="723"/>
      <c r="MYI19" s="723"/>
      <c r="MYJ19" s="723"/>
      <c r="MYK19" s="723"/>
      <c r="MYL19" s="723"/>
      <c r="MYM19" s="723"/>
      <c r="MYN19" s="723"/>
      <c r="MYO19" s="723"/>
      <c r="MYP19" s="723"/>
      <c r="MYQ19" s="723"/>
      <c r="MYR19" s="723"/>
      <c r="MYS19" s="723"/>
      <c r="MYT19" s="723"/>
      <c r="MYU19" s="723"/>
      <c r="MYV19" s="723"/>
      <c r="MYW19" s="723"/>
      <c r="MYX19" s="723"/>
      <c r="MYY19" s="723"/>
      <c r="MYZ19" s="723"/>
      <c r="MZA19" s="723"/>
      <c r="MZB19" s="723"/>
      <c r="MZC19" s="723"/>
      <c r="MZD19" s="723"/>
      <c r="MZE19" s="723"/>
      <c r="MZF19" s="723"/>
      <c r="MZG19" s="723"/>
      <c r="MZH19" s="723"/>
      <c r="MZI19" s="723"/>
      <c r="MZJ19" s="723"/>
      <c r="MZK19" s="723"/>
      <c r="MZL19" s="723"/>
      <c r="MZM19" s="723"/>
      <c r="MZN19" s="723"/>
      <c r="MZO19" s="723"/>
      <c r="MZP19" s="723"/>
      <c r="MZQ19" s="723"/>
      <c r="MZR19" s="723"/>
      <c r="MZS19" s="723"/>
      <c r="MZT19" s="723"/>
      <c r="MZU19" s="723"/>
      <c r="MZV19" s="723"/>
      <c r="MZW19" s="723"/>
      <c r="MZX19" s="723"/>
      <c r="MZY19" s="723"/>
      <c r="MZZ19" s="723"/>
      <c r="NAA19" s="723"/>
      <c r="NAB19" s="723"/>
      <c r="NAC19" s="723"/>
      <c r="NAD19" s="723"/>
      <c r="NAE19" s="723"/>
      <c r="NAF19" s="723"/>
      <c r="NAG19" s="723"/>
      <c r="NAH19" s="723"/>
      <c r="NAI19" s="723"/>
      <c r="NAJ19" s="723"/>
      <c r="NAK19" s="723"/>
      <c r="NAL19" s="723"/>
      <c r="NAM19" s="723"/>
      <c r="NAN19" s="723"/>
      <c r="NAO19" s="723"/>
      <c r="NAP19" s="723"/>
      <c r="NAQ19" s="723"/>
      <c r="NAR19" s="723"/>
      <c r="NAS19" s="723"/>
      <c r="NAT19" s="723"/>
      <c r="NAU19" s="723"/>
      <c r="NAV19" s="723"/>
      <c r="NAW19" s="723"/>
      <c r="NAX19" s="723"/>
      <c r="NAY19" s="723"/>
      <c r="NAZ19" s="723"/>
      <c r="NBA19" s="723"/>
      <c r="NBB19" s="723"/>
      <c r="NBC19" s="723"/>
      <c r="NBD19" s="723"/>
      <c r="NBE19" s="723"/>
      <c r="NBF19" s="723"/>
      <c r="NBG19" s="723"/>
      <c r="NBH19" s="723"/>
      <c r="NBI19" s="723"/>
      <c r="NBJ19" s="723"/>
      <c r="NBK19" s="723"/>
      <c r="NBL19" s="723"/>
      <c r="NBM19" s="723"/>
      <c r="NBN19" s="723"/>
      <c r="NBO19" s="723"/>
      <c r="NBP19" s="723"/>
      <c r="NBQ19" s="723"/>
      <c r="NBR19" s="723"/>
      <c r="NBS19" s="723"/>
      <c r="NBT19" s="723"/>
      <c r="NBU19" s="723"/>
      <c r="NBV19" s="723"/>
      <c r="NBW19" s="723"/>
      <c r="NBX19" s="723"/>
      <c r="NBY19" s="723"/>
      <c r="NBZ19" s="723"/>
      <c r="NCA19" s="723"/>
      <c r="NCB19" s="723"/>
      <c r="NCC19" s="723"/>
      <c r="NCD19" s="723"/>
      <c r="NCE19" s="723"/>
      <c r="NCF19" s="723"/>
      <c r="NCG19" s="723"/>
      <c r="NCH19" s="723"/>
      <c r="NCI19" s="723"/>
      <c r="NCJ19" s="723"/>
      <c r="NCK19" s="723"/>
      <c r="NCL19" s="723"/>
      <c r="NCM19" s="723"/>
      <c r="NCN19" s="723"/>
      <c r="NCO19" s="723"/>
      <c r="NCP19" s="723"/>
      <c r="NCQ19" s="723"/>
      <c r="NCR19" s="723"/>
      <c r="NCS19" s="723"/>
      <c r="NCT19" s="723"/>
      <c r="NCU19" s="723"/>
      <c r="NCV19" s="723"/>
      <c r="NCW19" s="723"/>
      <c r="NCX19" s="723"/>
      <c r="NCY19" s="723"/>
      <c r="NCZ19" s="723"/>
      <c r="NDA19" s="723"/>
      <c r="NDB19" s="723"/>
      <c r="NDC19" s="723"/>
      <c r="NDD19" s="723"/>
      <c r="NDE19" s="723"/>
      <c r="NDF19" s="723"/>
      <c r="NDG19" s="723"/>
      <c r="NDH19" s="723"/>
      <c r="NDI19" s="723"/>
      <c r="NDJ19" s="723"/>
      <c r="NDK19" s="723"/>
      <c r="NDL19" s="723"/>
      <c r="NDM19" s="723"/>
      <c r="NDN19" s="723"/>
      <c r="NDO19" s="723"/>
      <c r="NDP19" s="723"/>
      <c r="NDQ19" s="723"/>
      <c r="NDR19" s="723"/>
      <c r="NDS19" s="723"/>
      <c r="NDT19" s="723"/>
      <c r="NDU19" s="723"/>
      <c r="NDV19" s="723"/>
      <c r="NDW19" s="723"/>
      <c r="NDX19" s="723"/>
      <c r="NDY19" s="723"/>
      <c r="NDZ19" s="723"/>
      <c r="NEA19" s="723"/>
      <c r="NEB19" s="723"/>
      <c r="NEC19" s="723"/>
      <c r="NED19" s="723"/>
      <c r="NEE19" s="723"/>
      <c r="NEF19" s="723"/>
      <c r="NEG19" s="723"/>
      <c r="NEH19" s="723"/>
      <c r="NEI19" s="723"/>
      <c r="NEJ19" s="723"/>
      <c r="NEK19" s="723"/>
      <c r="NEL19" s="723"/>
      <c r="NEM19" s="723"/>
      <c r="NEN19" s="723"/>
      <c r="NEO19" s="723"/>
      <c r="NEP19" s="723"/>
      <c r="NEQ19" s="723"/>
      <c r="NER19" s="723"/>
      <c r="NES19" s="723"/>
      <c r="NET19" s="723"/>
      <c r="NEU19" s="723"/>
      <c r="NEV19" s="723"/>
      <c r="NEW19" s="723"/>
      <c r="NEX19" s="723"/>
      <c r="NEY19" s="723"/>
      <c r="NEZ19" s="723"/>
      <c r="NFA19" s="723"/>
      <c r="NFB19" s="723"/>
      <c r="NFC19" s="723"/>
      <c r="NFD19" s="723"/>
      <c r="NFE19" s="723"/>
      <c r="NFF19" s="723"/>
      <c r="NFG19" s="723"/>
      <c r="NFH19" s="723"/>
      <c r="NFI19" s="723"/>
      <c r="NFJ19" s="723"/>
      <c r="NFK19" s="723"/>
      <c r="NFL19" s="723"/>
      <c r="NFM19" s="723"/>
      <c r="NFN19" s="723"/>
      <c r="NFO19" s="723"/>
      <c r="NFP19" s="723"/>
      <c r="NFQ19" s="723"/>
      <c r="NFR19" s="723"/>
      <c r="NFS19" s="723"/>
      <c r="NFT19" s="723"/>
      <c r="NFU19" s="723"/>
      <c r="NFV19" s="723"/>
      <c r="NFW19" s="723"/>
      <c r="NFX19" s="723"/>
      <c r="NFY19" s="723"/>
      <c r="NFZ19" s="723"/>
      <c r="NGA19" s="723"/>
      <c r="NGB19" s="723"/>
      <c r="NGC19" s="723"/>
      <c r="NGD19" s="723"/>
      <c r="NGE19" s="723"/>
      <c r="NGF19" s="723"/>
      <c r="NGG19" s="723"/>
      <c r="NGH19" s="723"/>
      <c r="NGI19" s="723"/>
      <c r="NGJ19" s="723"/>
      <c r="NGK19" s="723"/>
      <c r="NGL19" s="723"/>
      <c r="NGM19" s="723"/>
      <c r="NGN19" s="723"/>
      <c r="NGO19" s="723"/>
      <c r="NGP19" s="723"/>
      <c r="NGQ19" s="723"/>
      <c r="NGR19" s="723"/>
      <c r="NGS19" s="723"/>
      <c r="NGT19" s="723"/>
      <c r="NGU19" s="723"/>
      <c r="NGV19" s="723"/>
      <c r="NGW19" s="723"/>
      <c r="NGX19" s="723"/>
      <c r="NGY19" s="723"/>
      <c r="NGZ19" s="723"/>
      <c r="NHA19" s="723"/>
      <c r="NHB19" s="723"/>
      <c r="NHC19" s="723"/>
      <c r="NHD19" s="723"/>
      <c r="NHE19" s="723"/>
      <c r="NHF19" s="723"/>
      <c r="NHG19" s="723"/>
      <c r="NHH19" s="723"/>
      <c r="NHI19" s="723"/>
      <c r="NHJ19" s="723"/>
      <c r="NHK19" s="723"/>
      <c r="NHL19" s="723"/>
      <c r="NHM19" s="723"/>
      <c r="NHN19" s="723"/>
      <c r="NHO19" s="723"/>
      <c r="NHP19" s="723"/>
      <c r="NHQ19" s="723"/>
      <c r="NHR19" s="723"/>
      <c r="NHS19" s="723"/>
      <c r="NHT19" s="723"/>
      <c r="NHU19" s="723"/>
      <c r="NHV19" s="723"/>
      <c r="NHW19" s="723"/>
      <c r="NHX19" s="723"/>
      <c r="NHY19" s="723"/>
      <c r="NHZ19" s="723"/>
      <c r="NIA19" s="723"/>
      <c r="NIB19" s="723"/>
      <c r="NIC19" s="723"/>
      <c r="NID19" s="723"/>
      <c r="NIE19" s="723"/>
      <c r="NIF19" s="723"/>
      <c r="NIG19" s="723"/>
      <c r="NIH19" s="723"/>
      <c r="NII19" s="723"/>
      <c r="NIJ19" s="723"/>
      <c r="NIK19" s="723"/>
      <c r="NIL19" s="723"/>
      <c r="NIM19" s="723"/>
      <c r="NIN19" s="723"/>
      <c r="NIO19" s="723"/>
      <c r="NIP19" s="723"/>
      <c r="NIQ19" s="723"/>
      <c r="NIR19" s="723"/>
      <c r="NIS19" s="723"/>
      <c r="NIT19" s="723"/>
      <c r="NIU19" s="723"/>
      <c r="NIV19" s="723"/>
      <c r="NIW19" s="723"/>
      <c r="NIX19" s="723"/>
      <c r="NIY19" s="723"/>
      <c r="NIZ19" s="723"/>
      <c r="NJA19" s="723"/>
      <c r="NJB19" s="723"/>
      <c r="NJC19" s="723"/>
      <c r="NJD19" s="723"/>
      <c r="NJE19" s="723"/>
      <c r="NJF19" s="723"/>
      <c r="NJG19" s="723"/>
      <c r="NJH19" s="723"/>
      <c r="NJI19" s="723"/>
      <c r="NJJ19" s="723"/>
      <c r="NJK19" s="723"/>
      <c r="NJL19" s="723"/>
      <c r="NJM19" s="723"/>
      <c r="NJN19" s="723"/>
      <c r="NJO19" s="723"/>
      <c r="NJP19" s="723"/>
      <c r="NJQ19" s="723"/>
      <c r="NJR19" s="723"/>
      <c r="NJS19" s="723"/>
      <c r="NJT19" s="723"/>
      <c r="NJU19" s="723"/>
      <c r="NJV19" s="723"/>
      <c r="NJW19" s="723"/>
      <c r="NJX19" s="723"/>
      <c r="NJY19" s="723"/>
      <c r="NJZ19" s="723"/>
      <c r="NKA19" s="723"/>
      <c r="NKB19" s="723"/>
      <c r="NKC19" s="723"/>
      <c r="NKD19" s="723"/>
      <c r="NKE19" s="723"/>
      <c r="NKF19" s="723"/>
      <c r="NKG19" s="723"/>
      <c r="NKH19" s="723"/>
      <c r="NKI19" s="723"/>
      <c r="NKJ19" s="723"/>
      <c r="NKK19" s="723"/>
      <c r="NKL19" s="723"/>
      <c r="NKM19" s="723"/>
      <c r="NKN19" s="723"/>
      <c r="NKO19" s="723"/>
      <c r="NKP19" s="723"/>
      <c r="NKQ19" s="723"/>
      <c r="NKR19" s="723"/>
      <c r="NKS19" s="723"/>
      <c r="NKT19" s="723"/>
      <c r="NKU19" s="723"/>
      <c r="NKV19" s="723"/>
      <c r="NKW19" s="723"/>
      <c r="NKX19" s="723"/>
      <c r="NKY19" s="723"/>
      <c r="NKZ19" s="723"/>
      <c r="NLA19" s="723"/>
      <c r="NLB19" s="723"/>
      <c r="NLC19" s="723"/>
      <c r="NLD19" s="723"/>
      <c r="NLE19" s="723"/>
      <c r="NLF19" s="723"/>
      <c r="NLG19" s="723"/>
      <c r="NLH19" s="723"/>
      <c r="NLI19" s="723"/>
      <c r="NLJ19" s="723"/>
      <c r="NLK19" s="723"/>
      <c r="NLL19" s="723"/>
      <c r="NLM19" s="723"/>
      <c r="NLN19" s="723"/>
      <c r="NLO19" s="723"/>
      <c r="NLP19" s="723"/>
      <c r="NLQ19" s="723"/>
      <c r="NLR19" s="723"/>
      <c r="NLS19" s="723"/>
      <c r="NLT19" s="723"/>
      <c r="NLU19" s="723"/>
      <c r="NLV19" s="723"/>
      <c r="NLW19" s="723"/>
      <c r="NLX19" s="723"/>
      <c r="NLY19" s="723"/>
      <c r="NLZ19" s="723"/>
      <c r="NMA19" s="723"/>
      <c r="NMB19" s="723"/>
      <c r="NMC19" s="723"/>
      <c r="NMD19" s="723"/>
      <c r="NME19" s="723"/>
      <c r="NMF19" s="723"/>
      <c r="NMG19" s="723"/>
      <c r="NMH19" s="723"/>
      <c r="NMI19" s="723"/>
      <c r="NMJ19" s="723"/>
      <c r="NMK19" s="723"/>
      <c r="NML19" s="723"/>
      <c r="NMM19" s="723"/>
      <c r="NMN19" s="723"/>
      <c r="NMO19" s="723"/>
      <c r="NMP19" s="723"/>
      <c r="NMQ19" s="723"/>
      <c r="NMR19" s="723"/>
      <c r="NMS19" s="723"/>
      <c r="NMT19" s="723"/>
      <c r="NMU19" s="723"/>
      <c r="NMV19" s="723"/>
      <c r="NMW19" s="723"/>
      <c r="NMX19" s="723"/>
      <c r="NMY19" s="723"/>
      <c r="NMZ19" s="723"/>
      <c r="NNA19" s="723"/>
      <c r="NNB19" s="723"/>
      <c r="NNC19" s="723"/>
      <c r="NND19" s="723"/>
      <c r="NNE19" s="723"/>
      <c r="NNF19" s="723"/>
      <c r="NNG19" s="723"/>
      <c r="NNH19" s="723"/>
      <c r="NNI19" s="723"/>
      <c r="NNJ19" s="723"/>
      <c r="NNK19" s="723"/>
      <c r="NNL19" s="723"/>
      <c r="NNM19" s="723"/>
      <c r="NNN19" s="723"/>
      <c r="NNO19" s="723"/>
      <c r="NNP19" s="723"/>
      <c r="NNQ19" s="723"/>
      <c r="NNR19" s="723"/>
      <c r="NNS19" s="723"/>
      <c r="NNT19" s="723"/>
      <c r="NNU19" s="723"/>
      <c r="NNV19" s="723"/>
      <c r="NNW19" s="723"/>
      <c r="NNX19" s="723"/>
      <c r="NNY19" s="723"/>
      <c r="NNZ19" s="723"/>
      <c r="NOA19" s="723"/>
      <c r="NOB19" s="723"/>
      <c r="NOC19" s="723"/>
      <c r="NOD19" s="723"/>
      <c r="NOE19" s="723"/>
      <c r="NOF19" s="723"/>
      <c r="NOG19" s="723"/>
      <c r="NOH19" s="723"/>
      <c r="NOI19" s="723"/>
      <c r="NOJ19" s="723"/>
      <c r="NOK19" s="723"/>
      <c r="NOL19" s="723"/>
      <c r="NOM19" s="723"/>
      <c r="NON19" s="723"/>
      <c r="NOO19" s="723"/>
      <c r="NOP19" s="723"/>
      <c r="NOQ19" s="723"/>
      <c r="NOR19" s="723"/>
      <c r="NOS19" s="723"/>
      <c r="NOT19" s="723"/>
      <c r="NOU19" s="723"/>
      <c r="NOV19" s="723"/>
      <c r="NOW19" s="723"/>
      <c r="NOX19" s="723"/>
      <c r="NOY19" s="723"/>
      <c r="NOZ19" s="723"/>
      <c r="NPA19" s="723"/>
      <c r="NPB19" s="723"/>
      <c r="NPC19" s="723"/>
      <c r="NPD19" s="723"/>
      <c r="NPE19" s="723"/>
      <c r="NPF19" s="723"/>
      <c r="NPG19" s="723"/>
      <c r="NPH19" s="723"/>
      <c r="NPI19" s="723"/>
      <c r="NPJ19" s="723"/>
      <c r="NPK19" s="723"/>
      <c r="NPL19" s="723"/>
      <c r="NPM19" s="723"/>
      <c r="NPN19" s="723"/>
      <c r="NPO19" s="723"/>
      <c r="NPP19" s="723"/>
      <c r="NPQ19" s="723"/>
      <c r="NPR19" s="723"/>
      <c r="NPS19" s="723"/>
      <c r="NPT19" s="723"/>
      <c r="NPU19" s="723"/>
      <c r="NPV19" s="723"/>
      <c r="NPW19" s="723"/>
      <c r="NPX19" s="723"/>
      <c r="NPY19" s="723"/>
      <c r="NPZ19" s="723"/>
      <c r="NQA19" s="723"/>
      <c r="NQB19" s="723"/>
      <c r="NQC19" s="723"/>
      <c r="NQD19" s="723"/>
      <c r="NQE19" s="723"/>
      <c r="NQF19" s="723"/>
      <c r="NQG19" s="723"/>
      <c r="NQH19" s="723"/>
      <c r="NQI19" s="723"/>
      <c r="NQJ19" s="723"/>
      <c r="NQK19" s="723"/>
      <c r="NQL19" s="723"/>
      <c r="NQM19" s="723"/>
      <c r="NQN19" s="723"/>
      <c r="NQO19" s="723"/>
      <c r="NQP19" s="723"/>
      <c r="NQQ19" s="723"/>
      <c r="NQR19" s="723"/>
      <c r="NQS19" s="723"/>
      <c r="NQT19" s="723"/>
      <c r="NQU19" s="723"/>
      <c r="NQV19" s="723"/>
      <c r="NQW19" s="723"/>
      <c r="NQX19" s="723"/>
      <c r="NQY19" s="723"/>
      <c r="NQZ19" s="723"/>
      <c r="NRA19" s="723"/>
      <c r="NRB19" s="723"/>
      <c r="NRC19" s="723"/>
      <c r="NRD19" s="723"/>
      <c r="NRE19" s="723"/>
      <c r="NRF19" s="723"/>
      <c r="NRG19" s="723"/>
      <c r="NRH19" s="723"/>
      <c r="NRI19" s="723"/>
      <c r="NRJ19" s="723"/>
      <c r="NRK19" s="723"/>
      <c r="NRL19" s="723"/>
      <c r="NRM19" s="723"/>
      <c r="NRN19" s="723"/>
      <c r="NRO19" s="723"/>
      <c r="NRP19" s="723"/>
      <c r="NRQ19" s="723"/>
      <c r="NRR19" s="723"/>
      <c r="NRS19" s="723"/>
      <c r="NRT19" s="723"/>
      <c r="NRU19" s="723"/>
      <c r="NRV19" s="723"/>
      <c r="NRW19" s="723"/>
      <c r="NRX19" s="723"/>
      <c r="NRY19" s="723"/>
      <c r="NRZ19" s="723"/>
      <c r="NSA19" s="723"/>
      <c r="NSB19" s="723"/>
      <c r="NSC19" s="723"/>
      <c r="NSD19" s="723"/>
      <c r="NSE19" s="723"/>
      <c r="NSF19" s="723"/>
      <c r="NSG19" s="723"/>
      <c r="NSH19" s="723"/>
      <c r="NSI19" s="723"/>
      <c r="NSJ19" s="723"/>
      <c r="NSK19" s="723"/>
      <c r="NSL19" s="723"/>
      <c r="NSM19" s="723"/>
      <c r="NSN19" s="723"/>
      <c r="NSO19" s="723"/>
      <c r="NSP19" s="723"/>
      <c r="NSQ19" s="723"/>
      <c r="NSR19" s="723"/>
      <c r="NSS19" s="723"/>
      <c r="NST19" s="723"/>
      <c r="NSU19" s="723"/>
      <c r="NSV19" s="723"/>
      <c r="NSW19" s="723"/>
      <c r="NSX19" s="723"/>
      <c r="NSY19" s="723"/>
      <c r="NSZ19" s="723"/>
      <c r="NTA19" s="723"/>
      <c r="NTB19" s="723"/>
      <c r="NTC19" s="723"/>
      <c r="NTD19" s="723"/>
      <c r="NTE19" s="723"/>
      <c r="NTF19" s="723"/>
      <c r="NTG19" s="723"/>
      <c r="NTH19" s="723"/>
      <c r="NTI19" s="723"/>
      <c r="NTJ19" s="723"/>
      <c r="NTK19" s="723"/>
      <c r="NTL19" s="723"/>
      <c r="NTM19" s="723"/>
      <c r="NTN19" s="723"/>
      <c r="NTO19" s="723"/>
      <c r="NTP19" s="723"/>
      <c r="NTQ19" s="723"/>
      <c r="NTR19" s="723"/>
      <c r="NTS19" s="723"/>
      <c r="NTT19" s="723"/>
      <c r="NTU19" s="723"/>
      <c r="NTV19" s="723"/>
      <c r="NTW19" s="723"/>
      <c r="NTX19" s="723"/>
      <c r="NTY19" s="723"/>
      <c r="NTZ19" s="723"/>
      <c r="NUA19" s="723"/>
      <c r="NUB19" s="723"/>
      <c r="NUC19" s="723"/>
      <c r="NUD19" s="723"/>
      <c r="NUE19" s="723"/>
      <c r="NUF19" s="723"/>
      <c r="NUG19" s="723"/>
      <c r="NUH19" s="723"/>
      <c r="NUI19" s="723"/>
      <c r="NUJ19" s="723"/>
      <c r="NUK19" s="723"/>
      <c r="NUL19" s="723"/>
      <c r="NUM19" s="723"/>
      <c r="NUN19" s="723"/>
      <c r="NUO19" s="723"/>
      <c r="NUP19" s="723"/>
      <c r="NUQ19" s="723"/>
      <c r="NUR19" s="723"/>
      <c r="NUS19" s="723"/>
      <c r="NUT19" s="723"/>
      <c r="NUU19" s="723"/>
      <c r="NUV19" s="723"/>
      <c r="NUW19" s="723"/>
      <c r="NUX19" s="723"/>
      <c r="NUY19" s="723"/>
      <c r="NUZ19" s="723"/>
      <c r="NVA19" s="723"/>
      <c r="NVB19" s="723"/>
      <c r="NVC19" s="723"/>
      <c r="NVD19" s="723"/>
      <c r="NVE19" s="723"/>
      <c r="NVF19" s="723"/>
      <c r="NVG19" s="723"/>
      <c r="NVH19" s="723"/>
      <c r="NVI19" s="723"/>
      <c r="NVJ19" s="723"/>
      <c r="NVK19" s="723"/>
      <c r="NVL19" s="723"/>
      <c r="NVM19" s="723"/>
      <c r="NVN19" s="723"/>
      <c r="NVO19" s="723"/>
      <c r="NVP19" s="723"/>
      <c r="NVQ19" s="723"/>
      <c r="NVR19" s="723"/>
      <c r="NVS19" s="723"/>
      <c r="NVT19" s="723"/>
      <c r="NVU19" s="723"/>
      <c r="NVV19" s="723"/>
      <c r="NVW19" s="723"/>
      <c r="NVX19" s="723"/>
      <c r="NVY19" s="723"/>
      <c r="NVZ19" s="723"/>
      <c r="NWA19" s="723"/>
      <c r="NWB19" s="723"/>
      <c r="NWC19" s="723"/>
      <c r="NWD19" s="723"/>
      <c r="NWE19" s="723"/>
      <c r="NWF19" s="723"/>
      <c r="NWG19" s="723"/>
      <c r="NWH19" s="723"/>
      <c r="NWI19" s="723"/>
      <c r="NWJ19" s="723"/>
      <c r="NWK19" s="723"/>
      <c r="NWL19" s="723"/>
      <c r="NWM19" s="723"/>
      <c r="NWN19" s="723"/>
      <c r="NWO19" s="723"/>
      <c r="NWP19" s="723"/>
      <c r="NWQ19" s="723"/>
      <c r="NWR19" s="723"/>
      <c r="NWS19" s="723"/>
      <c r="NWT19" s="723"/>
      <c r="NWU19" s="723"/>
      <c r="NWV19" s="723"/>
      <c r="NWW19" s="723"/>
      <c r="NWX19" s="723"/>
      <c r="NWY19" s="723"/>
      <c r="NWZ19" s="723"/>
      <c r="NXA19" s="723"/>
      <c r="NXB19" s="723"/>
      <c r="NXC19" s="723"/>
      <c r="NXD19" s="723"/>
      <c r="NXE19" s="723"/>
      <c r="NXF19" s="723"/>
      <c r="NXG19" s="723"/>
      <c r="NXH19" s="723"/>
      <c r="NXI19" s="723"/>
      <c r="NXJ19" s="723"/>
      <c r="NXK19" s="723"/>
      <c r="NXL19" s="723"/>
      <c r="NXM19" s="723"/>
      <c r="NXN19" s="723"/>
      <c r="NXO19" s="723"/>
      <c r="NXP19" s="723"/>
      <c r="NXQ19" s="723"/>
      <c r="NXR19" s="723"/>
      <c r="NXS19" s="723"/>
      <c r="NXT19" s="723"/>
      <c r="NXU19" s="723"/>
      <c r="NXV19" s="723"/>
      <c r="NXW19" s="723"/>
      <c r="NXX19" s="723"/>
      <c r="NXY19" s="723"/>
      <c r="NXZ19" s="723"/>
      <c r="NYA19" s="723"/>
      <c r="NYB19" s="723"/>
      <c r="NYC19" s="723"/>
      <c r="NYD19" s="723"/>
      <c r="NYE19" s="723"/>
      <c r="NYF19" s="723"/>
      <c r="NYG19" s="723"/>
      <c r="NYH19" s="723"/>
      <c r="NYI19" s="723"/>
      <c r="NYJ19" s="723"/>
      <c r="NYK19" s="723"/>
      <c r="NYL19" s="723"/>
      <c r="NYM19" s="723"/>
      <c r="NYN19" s="723"/>
      <c r="NYO19" s="723"/>
      <c r="NYP19" s="723"/>
      <c r="NYQ19" s="723"/>
      <c r="NYR19" s="723"/>
      <c r="NYS19" s="723"/>
      <c r="NYT19" s="723"/>
      <c r="NYU19" s="723"/>
      <c r="NYV19" s="723"/>
      <c r="NYW19" s="723"/>
      <c r="NYX19" s="723"/>
      <c r="NYY19" s="723"/>
      <c r="NYZ19" s="723"/>
      <c r="NZA19" s="723"/>
      <c r="NZB19" s="723"/>
      <c r="NZC19" s="723"/>
      <c r="NZD19" s="723"/>
      <c r="NZE19" s="723"/>
      <c r="NZF19" s="723"/>
      <c r="NZG19" s="723"/>
      <c r="NZH19" s="723"/>
      <c r="NZI19" s="723"/>
      <c r="NZJ19" s="723"/>
      <c r="NZK19" s="723"/>
      <c r="NZL19" s="723"/>
      <c r="NZM19" s="723"/>
      <c r="NZN19" s="723"/>
      <c r="NZO19" s="723"/>
      <c r="NZP19" s="723"/>
      <c r="NZQ19" s="723"/>
      <c r="NZR19" s="723"/>
      <c r="NZS19" s="723"/>
      <c r="NZT19" s="723"/>
      <c r="NZU19" s="723"/>
      <c r="NZV19" s="723"/>
      <c r="NZW19" s="723"/>
      <c r="NZX19" s="723"/>
      <c r="NZY19" s="723"/>
      <c r="NZZ19" s="723"/>
      <c r="OAA19" s="723"/>
      <c r="OAB19" s="723"/>
      <c r="OAC19" s="723"/>
      <c r="OAD19" s="723"/>
      <c r="OAE19" s="723"/>
      <c r="OAF19" s="723"/>
      <c r="OAG19" s="723"/>
      <c r="OAH19" s="723"/>
      <c r="OAI19" s="723"/>
      <c r="OAJ19" s="723"/>
      <c r="OAK19" s="723"/>
      <c r="OAL19" s="723"/>
      <c r="OAM19" s="723"/>
      <c r="OAN19" s="723"/>
      <c r="OAO19" s="723"/>
      <c r="OAP19" s="723"/>
      <c r="OAQ19" s="723"/>
      <c r="OAR19" s="723"/>
      <c r="OAS19" s="723"/>
      <c r="OAT19" s="723"/>
      <c r="OAU19" s="723"/>
      <c r="OAV19" s="723"/>
      <c r="OAW19" s="723"/>
      <c r="OAX19" s="723"/>
      <c r="OAY19" s="723"/>
      <c r="OAZ19" s="723"/>
      <c r="OBA19" s="723"/>
      <c r="OBB19" s="723"/>
      <c r="OBC19" s="723"/>
      <c r="OBD19" s="723"/>
      <c r="OBE19" s="723"/>
      <c r="OBF19" s="723"/>
      <c r="OBG19" s="723"/>
      <c r="OBH19" s="723"/>
      <c r="OBI19" s="723"/>
      <c r="OBJ19" s="723"/>
      <c r="OBK19" s="723"/>
      <c r="OBL19" s="723"/>
      <c r="OBM19" s="723"/>
      <c r="OBN19" s="723"/>
      <c r="OBO19" s="723"/>
      <c r="OBP19" s="723"/>
      <c r="OBQ19" s="723"/>
      <c r="OBR19" s="723"/>
      <c r="OBS19" s="723"/>
      <c r="OBT19" s="723"/>
      <c r="OBU19" s="723"/>
      <c r="OBV19" s="723"/>
      <c r="OBW19" s="723"/>
      <c r="OBX19" s="723"/>
      <c r="OBY19" s="723"/>
      <c r="OBZ19" s="723"/>
      <c r="OCA19" s="723"/>
      <c r="OCB19" s="723"/>
      <c r="OCC19" s="723"/>
      <c r="OCD19" s="723"/>
      <c r="OCE19" s="723"/>
      <c r="OCF19" s="723"/>
      <c r="OCG19" s="723"/>
      <c r="OCH19" s="723"/>
      <c r="OCI19" s="723"/>
      <c r="OCJ19" s="723"/>
      <c r="OCK19" s="723"/>
      <c r="OCL19" s="723"/>
      <c r="OCM19" s="723"/>
      <c r="OCN19" s="723"/>
      <c r="OCO19" s="723"/>
      <c r="OCP19" s="723"/>
      <c r="OCQ19" s="723"/>
      <c r="OCR19" s="723"/>
      <c r="OCS19" s="723"/>
      <c r="OCT19" s="723"/>
      <c r="OCU19" s="723"/>
      <c r="OCV19" s="723"/>
      <c r="OCW19" s="723"/>
      <c r="OCX19" s="723"/>
      <c r="OCY19" s="723"/>
      <c r="OCZ19" s="723"/>
      <c r="ODA19" s="723"/>
      <c r="ODB19" s="723"/>
      <c r="ODC19" s="723"/>
      <c r="ODD19" s="723"/>
      <c r="ODE19" s="723"/>
      <c r="ODF19" s="723"/>
      <c r="ODG19" s="723"/>
      <c r="ODH19" s="723"/>
      <c r="ODI19" s="723"/>
      <c r="ODJ19" s="723"/>
      <c r="ODK19" s="723"/>
      <c r="ODL19" s="723"/>
      <c r="ODM19" s="723"/>
      <c r="ODN19" s="723"/>
      <c r="ODO19" s="723"/>
      <c r="ODP19" s="723"/>
      <c r="ODQ19" s="723"/>
      <c r="ODR19" s="723"/>
      <c r="ODS19" s="723"/>
      <c r="ODT19" s="723"/>
      <c r="ODU19" s="723"/>
      <c r="ODV19" s="723"/>
      <c r="ODW19" s="723"/>
      <c r="ODX19" s="723"/>
      <c r="ODY19" s="723"/>
      <c r="ODZ19" s="723"/>
      <c r="OEA19" s="723"/>
      <c r="OEB19" s="723"/>
      <c r="OEC19" s="723"/>
      <c r="OED19" s="723"/>
      <c r="OEE19" s="723"/>
      <c r="OEF19" s="723"/>
      <c r="OEG19" s="723"/>
      <c r="OEH19" s="723"/>
      <c r="OEI19" s="723"/>
      <c r="OEJ19" s="723"/>
      <c r="OEK19" s="723"/>
      <c r="OEL19" s="723"/>
      <c r="OEM19" s="723"/>
      <c r="OEN19" s="723"/>
      <c r="OEO19" s="723"/>
      <c r="OEP19" s="723"/>
      <c r="OEQ19" s="723"/>
      <c r="OER19" s="723"/>
      <c r="OES19" s="723"/>
      <c r="OET19" s="723"/>
      <c r="OEU19" s="723"/>
      <c r="OEV19" s="723"/>
      <c r="OEW19" s="723"/>
      <c r="OEX19" s="723"/>
      <c r="OEY19" s="723"/>
      <c r="OEZ19" s="723"/>
      <c r="OFA19" s="723"/>
      <c r="OFB19" s="723"/>
      <c r="OFC19" s="723"/>
      <c r="OFD19" s="723"/>
      <c r="OFE19" s="723"/>
      <c r="OFF19" s="723"/>
      <c r="OFG19" s="723"/>
      <c r="OFH19" s="723"/>
      <c r="OFI19" s="723"/>
      <c r="OFJ19" s="723"/>
      <c r="OFK19" s="723"/>
      <c r="OFL19" s="723"/>
      <c r="OFM19" s="723"/>
      <c r="OFN19" s="723"/>
      <c r="OFO19" s="723"/>
      <c r="OFP19" s="723"/>
      <c r="OFQ19" s="723"/>
      <c r="OFR19" s="723"/>
      <c r="OFS19" s="723"/>
      <c r="OFT19" s="723"/>
      <c r="OFU19" s="723"/>
      <c r="OFV19" s="723"/>
      <c r="OFW19" s="723"/>
      <c r="OFX19" s="723"/>
      <c r="OFY19" s="723"/>
      <c r="OFZ19" s="723"/>
      <c r="OGA19" s="723"/>
      <c r="OGB19" s="723"/>
      <c r="OGC19" s="723"/>
      <c r="OGD19" s="723"/>
      <c r="OGE19" s="723"/>
      <c r="OGF19" s="723"/>
      <c r="OGG19" s="723"/>
      <c r="OGH19" s="723"/>
      <c r="OGI19" s="723"/>
      <c r="OGJ19" s="723"/>
      <c r="OGK19" s="723"/>
      <c r="OGL19" s="723"/>
      <c r="OGM19" s="723"/>
      <c r="OGN19" s="723"/>
      <c r="OGO19" s="723"/>
      <c r="OGP19" s="723"/>
      <c r="OGQ19" s="723"/>
      <c r="OGR19" s="723"/>
      <c r="OGS19" s="723"/>
      <c r="OGT19" s="723"/>
      <c r="OGU19" s="723"/>
      <c r="OGV19" s="723"/>
      <c r="OGW19" s="723"/>
      <c r="OGX19" s="723"/>
      <c r="OGY19" s="723"/>
      <c r="OGZ19" s="723"/>
      <c r="OHA19" s="723"/>
      <c r="OHB19" s="723"/>
      <c r="OHC19" s="723"/>
      <c r="OHD19" s="723"/>
      <c r="OHE19" s="723"/>
      <c r="OHF19" s="723"/>
      <c r="OHG19" s="723"/>
      <c r="OHH19" s="723"/>
      <c r="OHI19" s="723"/>
      <c r="OHJ19" s="723"/>
      <c r="OHK19" s="723"/>
      <c r="OHL19" s="723"/>
      <c r="OHM19" s="723"/>
      <c r="OHN19" s="723"/>
      <c r="OHO19" s="723"/>
      <c r="OHP19" s="723"/>
      <c r="OHQ19" s="723"/>
      <c r="OHR19" s="723"/>
      <c r="OHS19" s="723"/>
      <c r="OHT19" s="723"/>
      <c r="OHU19" s="723"/>
      <c r="OHV19" s="723"/>
      <c r="OHW19" s="723"/>
      <c r="OHX19" s="723"/>
      <c r="OHY19" s="723"/>
      <c r="OHZ19" s="723"/>
      <c r="OIA19" s="723"/>
      <c r="OIB19" s="723"/>
      <c r="OIC19" s="723"/>
      <c r="OID19" s="723"/>
      <c r="OIE19" s="723"/>
      <c r="OIF19" s="723"/>
      <c r="OIG19" s="723"/>
      <c r="OIH19" s="723"/>
      <c r="OII19" s="723"/>
      <c r="OIJ19" s="723"/>
      <c r="OIK19" s="723"/>
      <c r="OIL19" s="723"/>
      <c r="OIM19" s="723"/>
      <c r="OIN19" s="723"/>
      <c r="OIO19" s="723"/>
      <c r="OIP19" s="723"/>
      <c r="OIQ19" s="723"/>
      <c r="OIR19" s="723"/>
      <c r="OIS19" s="723"/>
      <c r="OIT19" s="723"/>
      <c r="OIU19" s="723"/>
      <c r="OIV19" s="723"/>
      <c r="OIW19" s="723"/>
      <c r="OIX19" s="723"/>
      <c r="OIY19" s="723"/>
      <c r="OIZ19" s="723"/>
      <c r="OJA19" s="723"/>
      <c r="OJB19" s="723"/>
      <c r="OJC19" s="723"/>
      <c r="OJD19" s="723"/>
      <c r="OJE19" s="723"/>
      <c r="OJF19" s="723"/>
      <c r="OJG19" s="723"/>
      <c r="OJH19" s="723"/>
      <c r="OJI19" s="723"/>
      <c r="OJJ19" s="723"/>
      <c r="OJK19" s="723"/>
      <c r="OJL19" s="723"/>
      <c r="OJM19" s="723"/>
      <c r="OJN19" s="723"/>
      <c r="OJO19" s="723"/>
      <c r="OJP19" s="723"/>
      <c r="OJQ19" s="723"/>
      <c r="OJR19" s="723"/>
      <c r="OJS19" s="723"/>
      <c r="OJT19" s="723"/>
      <c r="OJU19" s="723"/>
      <c r="OJV19" s="723"/>
      <c r="OJW19" s="723"/>
      <c r="OJX19" s="723"/>
      <c r="OJY19" s="723"/>
      <c r="OJZ19" s="723"/>
      <c r="OKA19" s="723"/>
      <c r="OKB19" s="723"/>
      <c r="OKC19" s="723"/>
      <c r="OKD19" s="723"/>
      <c r="OKE19" s="723"/>
      <c r="OKF19" s="723"/>
      <c r="OKG19" s="723"/>
      <c r="OKH19" s="723"/>
      <c r="OKI19" s="723"/>
      <c r="OKJ19" s="723"/>
      <c r="OKK19" s="723"/>
      <c r="OKL19" s="723"/>
      <c r="OKM19" s="723"/>
      <c r="OKN19" s="723"/>
      <c r="OKO19" s="723"/>
      <c r="OKP19" s="723"/>
      <c r="OKQ19" s="723"/>
      <c r="OKR19" s="723"/>
      <c r="OKS19" s="723"/>
      <c r="OKT19" s="723"/>
      <c r="OKU19" s="723"/>
      <c r="OKV19" s="723"/>
      <c r="OKW19" s="723"/>
      <c r="OKX19" s="723"/>
      <c r="OKY19" s="723"/>
      <c r="OKZ19" s="723"/>
      <c r="OLA19" s="723"/>
      <c r="OLB19" s="723"/>
      <c r="OLC19" s="723"/>
      <c r="OLD19" s="723"/>
      <c r="OLE19" s="723"/>
      <c r="OLF19" s="723"/>
      <c r="OLG19" s="723"/>
      <c r="OLH19" s="723"/>
      <c r="OLI19" s="723"/>
      <c r="OLJ19" s="723"/>
      <c r="OLK19" s="723"/>
      <c r="OLL19" s="723"/>
      <c r="OLM19" s="723"/>
      <c r="OLN19" s="723"/>
      <c r="OLO19" s="723"/>
      <c r="OLP19" s="723"/>
      <c r="OLQ19" s="723"/>
      <c r="OLR19" s="723"/>
      <c r="OLS19" s="723"/>
      <c r="OLT19" s="723"/>
      <c r="OLU19" s="723"/>
      <c r="OLV19" s="723"/>
      <c r="OLW19" s="723"/>
      <c r="OLX19" s="723"/>
      <c r="OLY19" s="723"/>
      <c r="OLZ19" s="723"/>
      <c r="OMA19" s="723"/>
      <c r="OMB19" s="723"/>
      <c r="OMC19" s="723"/>
      <c r="OMD19" s="723"/>
      <c r="OME19" s="723"/>
      <c r="OMF19" s="723"/>
      <c r="OMG19" s="723"/>
      <c r="OMH19" s="723"/>
      <c r="OMI19" s="723"/>
      <c r="OMJ19" s="723"/>
      <c r="OMK19" s="723"/>
      <c r="OML19" s="723"/>
      <c r="OMM19" s="723"/>
      <c r="OMN19" s="723"/>
      <c r="OMO19" s="723"/>
      <c r="OMP19" s="723"/>
      <c r="OMQ19" s="723"/>
      <c r="OMR19" s="723"/>
      <c r="OMS19" s="723"/>
      <c r="OMT19" s="723"/>
      <c r="OMU19" s="723"/>
      <c r="OMV19" s="723"/>
      <c r="OMW19" s="723"/>
      <c r="OMX19" s="723"/>
      <c r="OMY19" s="723"/>
      <c r="OMZ19" s="723"/>
      <c r="ONA19" s="723"/>
      <c r="ONB19" s="723"/>
      <c r="ONC19" s="723"/>
      <c r="OND19" s="723"/>
      <c r="ONE19" s="723"/>
      <c r="ONF19" s="723"/>
      <c r="ONG19" s="723"/>
      <c r="ONH19" s="723"/>
      <c r="ONI19" s="723"/>
      <c r="ONJ19" s="723"/>
      <c r="ONK19" s="723"/>
      <c r="ONL19" s="723"/>
      <c r="ONM19" s="723"/>
      <c r="ONN19" s="723"/>
      <c r="ONO19" s="723"/>
      <c r="ONP19" s="723"/>
      <c r="ONQ19" s="723"/>
      <c r="ONR19" s="723"/>
      <c r="ONS19" s="723"/>
      <c r="ONT19" s="723"/>
      <c r="ONU19" s="723"/>
      <c r="ONV19" s="723"/>
      <c r="ONW19" s="723"/>
      <c r="ONX19" s="723"/>
      <c r="ONY19" s="723"/>
      <c r="ONZ19" s="723"/>
      <c r="OOA19" s="723"/>
      <c r="OOB19" s="723"/>
      <c r="OOC19" s="723"/>
      <c r="OOD19" s="723"/>
      <c r="OOE19" s="723"/>
      <c r="OOF19" s="723"/>
      <c r="OOG19" s="723"/>
      <c r="OOH19" s="723"/>
      <c r="OOI19" s="723"/>
      <c r="OOJ19" s="723"/>
      <c r="OOK19" s="723"/>
      <c r="OOL19" s="723"/>
      <c r="OOM19" s="723"/>
      <c r="OON19" s="723"/>
      <c r="OOO19" s="723"/>
      <c r="OOP19" s="723"/>
      <c r="OOQ19" s="723"/>
      <c r="OOR19" s="723"/>
      <c r="OOS19" s="723"/>
      <c r="OOT19" s="723"/>
      <c r="OOU19" s="723"/>
      <c r="OOV19" s="723"/>
      <c r="OOW19" s="723"/>
      <c r="OOX19" s="723"/>
      <c r="OOY19" s="723"/>
      <c r="OOZ19" s="723"/>
      <c r="OPA19" s="723"/>
      <c r="OPB19" s="723"/>
      <c r="OPC19" s="723"/>
      <c r="OPD19" s="723"/>
      <c r="OPE19" s="723"/>
      <c r="OPF19" s="723"/>
      <c r="OPG19" s="723"/>
      <c r="OPH19" s="723"/>
      <c r="OPI19" s="723"/>
      <c r="OPJ19" s="723"/>
      <c r="OPK19" s="723"/>
      <c r="OPL19" s="723"/>
      <c r="OPM19" s="723"/>
      <c r="OPN19" s="723"/>
      <c r="OPO19" s="723"/>
      <c r="OPP19" s="723"/>
      <c r="OPQ19" s="723"/>
      <c r="OPR19" s="723"/>
      <c r="OPS19" s="723"/>
      <c r="OPT19" s="723"/>
      <c r="OPU19" s="723"/>
      <c r="OPV19" s="723"/>
      <c r="OPW19" s="723"/>
      <c r="OPX19" s="723"/>
      <c r="OPY19" s="723"/>
      <c r="OPZ19" s="723"/>
      <c r="OQA19" s="723"/>
      <c r="OQB19" s="723"/>
      <c r="OQC19" s="723"/>
      <c r="OQD19" s="723"/>
      <c r="OQE19" s="723"/>
      <c r="OQF19" s="723"/>
      <c r="OQG19" s="723"/>
      <c r="OQH19" s="723"/>
      <c r="OQI19" s="723"/>
      <c r="OQJ19" s="723"/>
      <c r="OQK19" s="723"/>
      <c r="OQL19" s="723"/>
      <c r="OQM19" s="723"/>
      <c r="OQN19" s="723"/>
      <c r="OQO19" s="723"/>
      <c r="OQP19" s="723"/>
      <c r="OQQ19" s="723"/>
      <c r="OQR19" s="723"/>
      <c r="OQS19" s="723"/>
      <c r="OQT19" s="723"/>
      <c r="OQU19" s="723"/>
      <c r="OQV19" s="723"/>
      <c r="OQW19" s="723"/>
      <c r="OQX19" s="723"/>
      <c r="OQY19" s="723"/>
      <c r="OQZ19" s="723"/>
      <c r="ORA19" s="723"/>
      <c r="ORB19" s="723"/>
      <c r="ORC19" s="723"/>
      <c r="ORD19" s="723"/>
      <c r="ORE19" s="723"/>
      <c r="ORF19" s="723"/>
      <c r="ORG19" s="723"/>
      <c r="ORH19" s="723"/>
      <c r="ORI19" s="723"/>
      <c r="ORJ19" s="723"/>
      <c r="ORK19" s="723"/>
      <c r="ORL19" s="723"/>
      <c r="ORM19" s="723"/>
      <c r="ORN19" s="723"/>
      <c r="ORO19" s="723"/>
      <c r="ORP19" s="723"/>
      <c r="ORQ19" s="723"/>
      <c r="ORR19" s="723"/>
      <c r="ORS19" s="723"/>
      <c r="ORT19" s="723"/>
      <c r="ORU19" s="723"/>
      <c r="ORV19" s="723"/>
      <c r="ORW19" s="723"/>
      <c r="ORX19" s="723"/>
      <c r="ORY19" s="723"/>
      <c r="ORZ19" s="723"/>
      <c r="OSA19" s="723"/>
      <c r="OSB19" s="723"/>
      <c r="OSC19" s="723"/>
      <c r="OSD19" s="723"/>
      <c r="OSE19" s="723"/>
      <c r="OSF19" s="723"/>
      <c r="OSG19" s="723"/>
      <c r="OSH19" s="723"/>
      <c r="OSI19" s="723"/>
      <c r="OSJ19" s="723"/>
      <c r="OSK19" s="723"/>
      <c r="OSL19" s="723"/>
      <c r="OSM19" s="723"/>
      <c r="OSN19" s="723"/>
      <c r="OSO19" s="723"/>
      <c r="OSP19" s="723"/>
      <c r="OSQ19" s="723"/>
      <c r="OSR19" s="723"/>
      <c r="OSS19" s="723"/>
      <c r="OST19" s="723"/>
      <c r="OSU19" s="723"/>
      <c r="OSV19" s="723"/>
      <c r="OSW19" s="723"/>
      <c r="OSX19" s="723"/>
      <c r="OSY19" s="723"/>
      <c r="OSZ19" s="723"/>
      <c r="OTA19" s="723"/>
      <c r="OTB19" s="723"/>
      <c r="OTC19" s="723"/>
      <c r="OTD19" s="723"/>
      <c r="OTE19" s="723"/>
      <c r="OTF19" s="723"/>
      <c r="OTG19" s="723"/>
      <c r="OTH19" s="723"/>
      <c r="OTI19" s="723"/>
      <c r="OTJ19" s="723"/>
      <c r="OTK19" s="723"/>
      <c r="OTL19" s="723"/>
      <c r="OTM19" s="723"/>
      <c r="OTN19" s="723"/>
      <c r="OTO19" s="723"/>
      <c r="OTP19" s="723"/>
      <c r="OTQ19" s="723"/>
      <c r="OTR19" s="723"/>
      <c r="OTS19" s="723"/>
      <c r="OTT19" s="723"/>
      <c r="OTU19" s="723"/>
      <c r="OTV19" s="723"/>
      <c r="OTW19" s="723"/>
      <c r="OTX19" s="723"/>
      <c r="OTY19" s="723"/>
      <c r="OTZ19" s="723"/>
      <c r="OUA19" s="723"/>
      <c r="OUB19" s="723"/>
      <c r="OUC19" s="723"/>
      <c r="OUD19" s="723"/>
      <c r="OUE19" s="723"/>
      <c r="OUF19" s="723"/>
      <c r="OUG19" s="723"/>
      <c r="OUH19" s="723"/>
      <c r="OUI19" s="723"/>
      <c r="OUJ19" s="723"/>
      <c r="OUK19" s="723"/>
      <c r="OUL19" s="723"/>
      <c r="OUM19" s="723"/>
      <c r="OUN19" s="723"/>
      <c r="OUO19" s="723"/>
      <c r="OUP19" s="723"/>
      <c r="OUQ19" s="723"/>
      <c r="OUR19" s="723"/>
      <c r="OUS19" s="723"/>
      <c r="OUT19" s="723"/>
      <c r="OUU19" s="723"/>
      <c r="OUV19" s="723"/>
      <c r="OUW19" s="723"/>
      <c r="OUX19" s="723"/>
      <c r="OUY19" s="723"/>
      <c r="OUZ19" s="723"/>
      <c r="OVA19" s="723"/>
      <c r="OVB19" s="723"/>
      <c r="OVC19" s="723"/>
      <c r="OVD19" s="723"/>
      <c r="OVE19" s="723"/>
      <c r="OVF19" s="723"/>
      <c r="OVG19" s="723"/>
      <c r="OVH19" s="723"/>
      <c r="OVI19" s="723"/>
      <c r="OVJ19" s="723"/>
      <c r="OVK19" s="723"/>
      <c r="OVL19" s="723"/>
      <c r="OVM19" s="723"/>
      <c r="OVN19" s="723"/>
      <c r="OVO19" s="723"/>
      <c r="OVP19" s="723"/>
      <c r="OVQ19" s="723"/>
      <c r="OVR19" s="723"/>
      <c r="OVS19" s="723"/>
      <c r="OVT19" s="723"/>
      <c r="OVU19" s="723"/>
      <c r="OVV19" s="723"/>
      <c r="OVW19" s="723"/>
      <c r="OVX19" s="723"/>
      <c r="OVY19" s="723"/>
      <c r="OVZ19" s="723"/>
      <c r="OWA19" s="723"/>
      <c r="OWB19" s="723"/>
      <c r="OWC19" s="723"/>
      <c r="OWD19" s="723"/>
      <c r="OWE19" s="723"/>
      <c r="OWF19" s="723"/>
      <c r="OWG19" s="723"/>
      <c r="OWH19" s="723"/>
      <c r="OWI19" s="723"/>
      <c r="OWJ19" s="723"/>
      <c r="OWK19" s="723"/>
      <c r="OWL19" s="723"/>
      <c r="OWM19" s="723"/>
      <c r="OWN19" s="723"/>
      <c r="OWO19" s="723"/>
      <c r="OWP19" s="723"/>
      <c r="OWQ19" s="723"/>
      <c r="OWR19" s="723"/>
      <c r="OWS19" s="723"/>
      <c r="OWT19" s="723"/>
      <c r="OWU19" s="723"/>
      <c r="OWV19" s="723"/>
      <c r="OWW19" s="723"/>
      <c r="OWX19" s="723"/>
      <c r="OWY19" s="723"/>
      <c r="OWZ19" s="723"/>
      <c r="OXA19" s="723"/>
      <c r="OXB19" s="723"/>
      <c r="OXC19" s="723"/>
      <c r="OXD19" s="723"/>
      <c r="OXE19" s="723"/>
      <c r="OXF19" s="723"/>
      <c r="OXG19" s="723"/>
      <c r="OXH19" s="723"/>
      <c r="OXI19" s="723"/>
      <c r="OXJ19" s="723"/>
      <c r="OXK19" s="723"/>
      <c r="OXL19" s="723"/>
      <c r="OXM19" s="723"/>
      <c r="OXN19" s="723"/>
      <c r="OXO19" s="723"/>
      <c r="OXP19" s="723"/>
      <c r="OXQ19" s="723"/>
      <c r="OXR19" s="723"/>
      <c r="OXS19" s="723"/>
      <c r="OXT19" s="723"/>
      <c r="OXU19" s="723"/>
      <c r="OXV19" s="723"/>
      <c r="OXW19" s="723"/>
      <c r="OXX19" s="723"/>
      <c r="OXY19" s="723"/>
      <c r="OXZ19" s="723"/>
      <c r="OYA19" s="723"/>
      <c r="OYB19" s="723"/>
      <c r="OYC19" s="723"/>
      <c r="OYD19" s="723"/>
      <c r="OYE19" s="723"/>
      <c r="OYF19" s="723"/>
      <c r="OYG19" s="723"/>
      <c r="OYH19" s="723"/>
      <c r="OYI19" s="723"/>
      <c r="OYJ19" s="723"/>
      <c r="OYK19" s="723"/>
      <c r="OYL19" s="723"/>
      <c r="OYM19" s="723"/>
      <c r="OYN19" s="723"/>
      <c r="OYO19" s="723"/>
      <c r="OYP19" s="723"/>
      <c r="OYQ19" s="723"/>
      <c r="OYR19" s="723"/>
      <c r="OYS19" s="723"/>
      <c r="OYT19" s="723"/>
      <c r="OYU19" s="723"/>
      <c r="OYV19" s="723"/>
      <c r="OYW19" s="723"/>
      <c r="OYX19" s="723"/>
      <c r="OYY19" s="723"/>
      <c r="OYZ19" s="723"/>
      <c r="OZA19" s="723"/>
      <c r="OZB19" s="723"/>
      <c r="OZC19" s="723"/>
      <c r="OZD19" s="723"/>
      <c r="OZE19" s="723"/>
      <c r="OZF19" s="723"/>
      <c r="OZG19" s="723"/>
      <c r="OZH19" s="723"/>
      <c r="OZI19" s="723"/>
      <c r="OZJ19" s="723"/>
      <c r="OZK19" s="723"/>
      <c r="OZL19" s="723"/>
      <c r="OZM19" s="723"/>
      <c r="OZN19" s="723"/>
      <c r="OZO19" s="723"/>
      <c r="OZP19" s="723"/>
      <c r="OZQ19" s="723"/>
      <c r="OZR19" s="723"/>
      <c r="OZS19" s="723"/>
      <c r="OZT19" s="723"/>
      <c r="OZU19" s="723"/>
      <c r="OZV19" s="723"/>
      <c r="OZW19" s="723"/>
      <c r="OZX19" s="723"/>
      <c r="OZY19" s="723"/>
      <c r="OZZ19" s="723"/>
      <c r="PAA19" s="723"/>
      <c r="PAB19" s="723"/>
      <c r="PAC19" s="723"/>
      <c r="PAD19" s="723"/>
      <c r="PAE19" s="723"/>
      <c r="PAF19" s="723"/>
      <c r="PAG19" s="723"/>
      <c r="PAH19" s="723"/>
      <c r="PAI19" s="723"/>
      <c r="PAJ19" s="723"/>
      <c r="PAK19" s="723"/>
      <c r="PAL19" s="723"/>
      <c r="PAM19" s="723"/>
      <c r="PAN19" s="723"/>
      <c r="PAO19" s="723"/>
      <c r="PAP19" s="723"/>
      <c r="PAQ19" s="723"/>
      <c r="PAR19" s="723"/>
      <c r="PAS19" s="723"/>
      <c r="PAT19" s="723"/>
      <c r="PAU19" s="723"/>
      <c r="PAV19" s="723"/>
      <c r="PAW19" s="723"/>
      <c r="PAX19" s="723"/>
      <c r="PAY19" s="723"/>
      <c r="PAZ19" s="723"/>
      <c r="PBA19" s="723"/>
      <c r="PBB19" s="723"/>
      <c r="PBC19" s="723"/>
      <c r="PBD19" s="723"/>
      <c r="PBE19" s="723"/>
      <c r="PBF19" s="723"/>
      <c r="PBG19" s="723"/>
      <c r="PBH19" s="723"/>
      <c r="PBI19" s="723"/>
      <c r="PBJ19" s="723"/>
      <c r="PBK19" s="723"/>
      <c r="PBL19" s="723"/>
      <c r="PBM19" s="723"/>
      <c r="PBN19" s="723"/>
      <c r="PBO19" s="723"/>
      <c r="PBP19" s="723"/>
      <c r="PBQ19" s="723"/>
      <c r="PBR19" s="723"/>
      <c r="PBS19" s="723"/>
      <c r="PBT19" s="723"/>
      <c r="PBU19" s="723"/>
      <c r="PBV19" s="723"/>
      <c r="PBW19" s="723"/>
      <c r="PBX19" s="723"/>
      <c r="PBY19" s="723"/>
      <c r="PBZ19" s="723"/>
      <c r="PCA19" s="723"/>
      <c r="PCB19" s="723"/>
      <c r="PCC19" s="723"/>
      <c r="PCD19" s="723"/>
      <c r="PCE19" s="723"/>
      <c r="PCF19" s="723"/>
      <c r="PCG19" s="723"/>
      <c r="PCH19" s="723"/>
      <c r="PCI19" s="723"/>
      <c r="PCJ19" s="723"/>
      <c r="PCK19" s="723"/>
      <c r="PCL19" s="723"/>
      <c r="PCM19" s="723"/>
      <c r="PCN19" s="723"/>
      <c r="PCO19" s="723"/>
      <c r="PCP19" s="723"/>
      <c r="PCQ19" s="723"/>
      <c r="PCR19" s="723"/>
      <c r="PCS19" s="723"/>
      <c r="PCT19" s="723"/>
      <c r="PCU19" s="723"/>
      <c r="PCV19" s="723"/>
      <c r="PCW19" s="723"/>
      <c r="PCX19" s="723"/>
      <c r="PCY19" s="723"/>
      <c r="PCZ19" s="723"/>
      <c r="PDA19" s="723"/>
      <c r="PDB19" s="723"/>
      <c r="PDC19" s="723"/>
      <c r="PDD19" s="723"/>
      <c r="PDE19" s="723"/>
      <c r="PDF19" s="723"/>
      <c r="PDG19" s="723"/>
      <c r="PDH19" s="723"/>
      <c r="PDI19" s="723"/>
      <c r="PDJ19" s="723"/>
      <c r="PDK19" s="723"/>
      <c r="PDL19" s="723"/>
      <c r="PDM19" s="723"/>
      <c r="PDN19" s="723"/>
      <c r="PDO19" s="723"/>
      <c r="PDP19" s="723"/>
      <c r="PDQ19" s="723"/>
      <c r="PDR19" s="723"/>
      <c r="PDS19" s="723"/>
      <c r="PDT19" s="723"/>
      <c r="PDU19" s="723"/>
      <c r="PDV19" s="723"/>
      <c r="PDW19" s="723"/>
      <c r="PDX19" s="723"/>
      <c r="PDY19" s="723"/>
      <c r="PDZ19" s="723"/>
      <c r="PEA19" s="723"/>
      <c r="PEB19" s="723"/>
      <c r="PEC19" s="723"/>
      <c r="PED19" s="723"/>
      <c r="PEE19" s="723"/>
      <c r="PEF19" s="723"/>
      <c r="PEG19" s="723"/>
      <c r="PEH19" s="723"/>
      <c r="PEI19" s="723"/>
      <c r="PEJ19" s="723"/>
      <c r="PEK19" s="723"/>
      <c r="PEL19" s="723"/>
      <c r="PEM19" s="723"/>
      <c r="PEN19" s="723"/>
      <c r="PEO19" s="723"/>
      <c r="PEP19" s="723"/>
      <c r="PEQ19" s="723"/>
      <c r="PER19" s="723"/>
      <c r="PES19" s="723"/>
      <c r="PET19" s="723"/>
      <c r="PEU19" s="723"/>
      <c r="PEV19" s="723"/>
      <c r="PEW19" s="723"/>
      <c r="PEX19" s="723"/>
      <c r="PEY19" s="723"/>
      <c r="PEZ19" s="723"/>
      <c r="PFA19" s="723"/>
      <c r="PFB19" s="723"/>
      <c r="PFC19" s="723"/>
      <c r="PFD19" s="723"/>
      <c r="PFE19" s="723"/>
      <c r="PFF19" s="723"/>
      <c r="PFG19" s="723"/>
      <c r="PFH19" s="723"/>
      <c r="PFI19" s="723"/>
      <c r="PFJ19" s="723"/>
      <c r="PFK19" s="723"/>
      <c r="PFL19" s="723"/>
      <c r="PFM19" s="723"/>
      <c r="PFN19" s="723"/>
      <c r="PFO19" s="723"/>
      <c r="PFP19" s="723"/>
      <c r="PFQ19" s="723"/>
      <c r="PFR19" s="723"/>
      <c r="PFS19" s="723"/>
      <c r="PFT19" s="723"/>
      <c r="PFU19" s="723"/>
      <c r="PFV19" s="723"/>
      <c r="PFW19" s="723"/>
      <c r="PFX19" s="723"/>
      <c r="PFY19" s="723"/>
      <c r="PFZ19" s="723"/>
      <c r="PGA19" s="723"/>
      <c r="PGB19" s="723"/>
      <c r="PGC19" s="723"/>
      <c r="PGD19" s="723"/>
      <c r="PGE19" s="723"/>
      <c r="PGF19" s="723"/>
      <c r="PGG19" s="723"/>
      <c r="PGH19" s="723"/>
      <c r="PGI19" s="723"/>
      <c r="PGJ19" s="723"/>
      <c r="PGK19" s="723"/>
      <c r="PGL19" s="723"/>
      <c r="PGM19" s="723"/>
      <c r="PGN19" s="723"/>
      <c r="PGO19" s="723"/>
      <c r="PGP19" s="723"/>
      <c r="PGQ19" s="723"/>
      <c r="PGR19" s="723"/>
      <c r="PGS19" s="723"/>
      <c r="PGT19" s="723"/>
      <c r="PGU19" s="723"/>
      <c r="PGV19" s="723"/>
      <c r="PGW19" s="723"/>
      <c r="PGX19" s="723"/>
      <c r="PGY19" s="723"/>
      <c r="PGZ19" s="723"/>
      <c r="PHA19" s="723"/>
      <c r="PHB19" s="723"/>
      <c r="PHC19" s="723"/>
      <c r="PHD19" s="723"/>
      <c r="PHE19" s="723"/>
      <c r="PHF19" s="723"/>
      <c r="PHG19" s="723"/>
      <c r="PHH19" s="723"/>
      <c r="PHI19" s="723"/>
      <c r="PHJ19" s="723"/>
      <c r="PHK19" s="723"/>
      <c r="PHL19" s="723"/>
      <c r="PHM19" s="723"/>
      <c r="PHN19" s="723"/>
      <c r="PHO19" s="723"/>
      <c r="PHP19" s="723"/>
      <c r="PHQ19" s="723"/>
      <c r="PHR19" s="723"/>
      <c r="PHS19" s="723"/>
      <c r="PHT19" s="723"/>
      <c r="PHU19" s="723"/>
      <c r="PHV19" s="723"/>
      <c r="PHW19" s="723"/>
      <c r="PHX19" s="723"/>
      <c r="PHY19" s="723"/>
      <c r="PHZ19" s="723"/>
      <c r="PIA19" s="723"/>
      <c r="PIB19" s="723"/>
      <c r="PIC19" s="723"/>
      <c r="PID19" s="723"/>
      <c r="PIE19" s="723"/>
      <c r="PIF19" s="723"/>
      <c r="PIG19" s="723"/>
      <c r="PIH19" s="723"/>
      <c r="PII19" s="723"/>
      <c r="PIJ19" s="723"/>
      <c r="PIK19" s="723"/>
      <c r="PIL19" s="723"/>
      <c r="PIM19" s="723"/>
      <c r="PIN19" s="723"/>
      <c r="PIO19" s="723"/>
      <c r="PIP19" s="723"/>
      <c r="PIQ19" s="723"/>
      <c r="PIR19" s="723"/>
      <c r="PIS19" s="723"/>
      <c r="PIT19" s="723"/>
      <c r="PIU19" s="723"/>
      <c r="PIV19" s="723"/>
      <c r="PIW19" s="723"/>
      <c r="PIX19" s="723"/>
      <c r="PIY19" s="723"/>
      <c r="PIZ19" s="723"/>
      <c r="PJA19" s="723"/>
      <c r="PJB19" s="723"/>
      <c r="PJC19" s="723"/>
      <c r="PJD19" s="723"/>
      <c r="PJE19" s="723"/>
      <c r="PJF19" s="723"/>
      <c r="PJG19" s="723"/>
      <c r="PJH19" s="723"/>
      <c r="PJI19" s="723"/>
      <c r="PJJ19" s="723"/>
      <c r="PJK19" s="723"/>
      <c r="PJL19" s="723"/>
      <c r="PJM19" s="723"/>
      <c r="PJN19" s="723"/>
      <c r="PJO19" s="723"/>
      <c r="PJP19" s="723"/>
      <c r="PJQ19" s="723"/>
      <c r="PJR19" s="723"/>
      <c r="PJS19" s="723"/>
      <c r="PJT19" s="723"/>
      <c r="PJU19" s="723"/>
      <c r="PJV19" s="723"/>
      <c r="PJW19" s="723"/>
      <c r="PJX19" s="723"/>
      <c r="PJY19" s="723"/>
      <c r="PJZ19" s="723"/>
      <c r="PKA19" s="723"/>
      <c r="PKB19" s="723"/>
      <c r="PKC19" s="723"/>
      <c r="PKD19" s="723"/>
      <c r="PKE19" s="723"/>
      <c r="PKF19" s="723"/>
      <c r="PKG19" s="723"/>
      <c r="PKH19" s="723"/>
      <c r="PKI19" s="723"/>
      <c r="PKJ19" s="723"/>
      <c r="PKK19" s="723"/>
      <c r="PKL19" s="723"/>
      <c r="PKM19" s="723"/>
      <c r="PKN19" s="723"/>
      <c r="PKO19" s="723"/>
      <c r="PKP19" s="723"/>
      <c r="PKQ19" s="723"/>
      <c r="PKR19" s="723"/>
      <c r="PKS19" s="723"/>
      <c r="PKT19" s="723"/>
      <c r="PKU19" s="723"/>
      <c r="PKV19" s="723"/>
      <c r="PKW19" s="723"/>
      <c r="PKX19" s="723"/>
      <c r="PKY19" s="723"/>
      <c r="PKZ19" s="723"/>
      <c r="PLA19" s="723"/>
      <c r="PLB19" s="723"/>
      <c r="PLC19" s="723"/>
      <c r="PLD19" s="723"/>
      <c r="PLE19" s="723"/>
      <c r="PLF19" s="723"/>
      <c r="PLG19" s="723"/>
      <c r="PLH19" s="723"/>
      <c r="PLI19" s="723"/>
      <c r="PLJ19" s="723"/>
      <c r="PLK19" s="723"/>
      <c r="PLL19" s="723"/>
      <c r="PLM19" s="723"/>
      <c r="PLN19" s="723"/>
      <c r="PLO19" s="723"/>
      <c r="PLP19" s="723"/>
      <c r="PLQ19" s="723"/>
      <c r="PLR19" s="723"/>
      <c r="PLS19" s="723"/>
      <c r="PLT19" s="723"/>
      <c r="PLU19" s="723"/>
      <c r="PLV19" s="723"/>
      <c r="PLW19" s="723"/>
      <c r="PLX19" s="723"/>
      <c r="PLY19" s="723"/>
      <c r="PLZ19" s="723"/>
      <c r="PMA19" s="723"/>
      <c r="PMB19" s="723"/>
      <c r="PMC19" s="723"/>
      <c r="PMD19" s="723"/>
      <c r="PME19" s="723"/>
      <c r="PMF19" s="723"/>
      <c r="PMG19" s="723"/>
      <c r="PMH19" s="723"/>
      <c r="PMI19" s="723"/>
      <c r="PMJ19" s="723"/>
      <c r="PMK19" s="723"/>
      <c r="PML19" s="723"/>
      <c r="PMM19" s="723"/>
      <c r="PMN19" s="723"/>
      <c r="PMO19" s="723"/>
      <c r="PMP19" s="723"/>
      <c r="PMQ19" s="723"/>
      <c r="PMR19" s="723"/>
      <c r="PMS19" s="723"/>
      <c r="PMT19" s="723"/>
      <c r="PMU19" s="723"/>
      <c r="PMV19" s="723"/>
      <c r="PMW19" s="723"/>
      <c r="PMX19" s="723"/>
      <c r="PMY19" s="723"/>
      <c r="PMZ19" s="723"/>
      <c r="PNA19" s="723"/>
      <c r="PNB19" s="723"/>
      <c r="PNC19" s="723"/>
      <c r="PND19" s="723"/>
      <c r="PNE19" s="723"/>
      <c r="PNF19" s="723"/>
      <c r="PNG19" s="723"/>
      <c r="PNH19" s="723"/>
      <c r="PNI19" s="723"/>
      <c r="PNJ19" s="723"/>
      <c r="PNK19" s="723"/>
      <c r="PNL19" s="723"/>
      <c r="PNM19" s="723"/>
      <c r="PNN19" s="723"/>
      <c r="PNO19" s="723"/>
      <c r="PNP19" s="723"/>
      <c r="PNQ19" s="723"/>
      <c r="PNR19" s="723"/>
      <c r="PNS19" s="723"/>
      <c r="PNT19" s="723"/>
      <c r="PNU19" s="723"/>
      <c r="PNV19" s="723"/>
      <c r="PNW19" s="723"/>
      <c r="PNX19" s="723"/>
      <c r="PNY19" s="723"/>
      <c r="PNZ19" s="723"/>
      <c r="POA19" s="723"/>
      <c r="POB19" s="723"/>
      <c r="POC19" s="723"/>
      <c r="POD19" s="723"/>
      <c r="POE19" s="723"/>
      <c r="POF19" s="723"/>
      <c r="POG19" s="723"/>
      <c r="POH19" s="723"/>
      <c r="POI19" s="723"/>
      <c r="POJ19" s="723"/>
      <c r="POK19" s="723"/>
      <c r="POL19" s="723"/>
      <c r="POM19" s="723"/>
      <c r="PON19" s="723"/>
      <c r="POO19" s="723"/>
      <c r="POP19" s="723"/>
      <c r="POQ19" s="723"/>
      <c r="POR19" s="723"/>
      <c r="POS19" s="723"/>
      <c r="POT19" s="723"/>
      <c r="POU19" s="723"/>
      <c r="POV19" s="723"/>
      <c r="POW19" s="723"/>
      <c r="POX19" s="723"/>
      <c r="POY19" s="723"/>
      <c r="POZ19" s="723"/>
      <c r="PPA19" s="723"/>
      <c r="PPB19" s="723"/>
      <c r="PPC19" s="723"/>
      <c r="PPD19" s="723"/>
      <c r="PPE19" s="723"/>
      <c r="PPF19" s="723"/>
      <c r="PPG19" s="723"/>
      <c r="PPH19" s="723"/>
      <c r="PPI19" s="723"/>
      <c r="PPJ19" s="723"/>
      <c r="PPK19" s="723"/>
      <c r="PPL19" s="723"/>
      <c r="PPM19" s="723"/>
      <c r="PPN19" s="723"/>
      <c r="PPO19" s="723"/>
      <c r="PPP19" s="723"/>
      <c r="PPQ19" s="723"/>
      <c r="PPR19" s="723"/>
      <c r="PPS19" s="723"/>
      <c r="PPT19" s="723"/>
      <c r="PPU19" s="723"/>
      <c r="PPV19" s="723"/>
      <c r="PPW19" s="723"/>
      <c r="PPX19" s="723"/>
      <c r="PPY19" s="723"/>
      <c r="PPZ19" s="723"/>
      <c r="PQA19" s="723"/>
      <c r="PQB19" s="723"/>
      <c r="PQC19" s="723"/>
      <c r="PQD19" s="723"/>
      <c r="PQE19" s="723"/>
      <c r="PQF19" s="723"/>
      <c r="PQG19" s="723"/>
      <c r="PQH19" s="723"/>
      <c r="PQI19" s="723"/>
      <c r="PQJ19" s="723"/>
      <c r="PQK19" s="723"/>
      <c r="PQL19" s="723"/>
      <c r="PQM19" s="723"/>
      <c r="PQN19" s="723"/>
      <c r="PQO19" s="723"/>
      <c r="PQP19" s="723"/>
      <c r="PQQ19" s="723"/>
      <c r="PQR19" s="723"/>
      <c r="PQS19" s="723"/>
      <c r="PQT19" s="723"/>
      <c r="PQU19" s="723"/>
      <c r="PQV19" s="723"/>
      <c r="PQW19" s="723"/>
      <c r="PQX19" s="723"/>
      <c r="PQY19" s="723"/>
      <c r="PQZ19" s="723"/>
      <c r="PRA19" s="723"/>
      <c r="PRB19" s="723"/>
      <c r="PRC19" s="723"/>
      <c r="PRD19" s="723"/>
      <c r="PRE19" s="723"/>
      <c r="PRF19" s="723"/>
      <c r="PRG19" s="723"/>
      <c r="PRH19" s="723"/>
      <c r="PRI19" s="723"/>
      <c r="PRJ19" s="723"/>
      <c r="PRK19" s="723"/>
      <c r="PRL19" s="723"/>
      <c r="PRM19" s="723"/>
      <c r="PRN19" s="723"/>
      <c r="PRO19" s="723"/>
      <c r="PRP19" s="723"/>
      <c r="PRQ19" s="723"/>
      <c r="PRR19" s="723"/>
      <c r="PRS19" s="723"/>
      <c r="PRT19" s="723"/>
      <c r="PRU19" s="723"/>
      <c r="PRV19" s="723"/>
      <c r="PRW19" s="723"/>
      <c r="PRX19" s="723"/>
      <c r="PRY19" s="723"/>
      <c r="PRZ19" s="723"/>
      <c r="PSA19" s="723"/>
      <c r="PSB19" s="723"/>
      <c r="PSC19" s="723"/>
      <c r="PSD19" s="723"/>
      <c r="PSE19" s="723"/>
      <c r="PSF19" s="723"/>
      <c r="PSG19" s="723"/>
      <c r="PSH19" s="723"/>
      <c r="PSI19" s="723"/>
      <c r="PSJ19" s="723"/>
      <c r="PSK19" s="723"/>
      <c r="PSL19" s="723"/>
      <c r="PSM19" s="723"/>
      <c r="PSN19" s="723"/>
      <c r="PSO19" s="723"/>
      <c r="PSP19" s="723"/>
      <c r="PSQ19" s="723"/>
      <c r="PSR19" s="723"/>
      <c r="PSS19" s="723"/>
      <c r="PST19" s="723"/>
      <c r="PSU19" s="723"/>
      <c r="PSV19" s="723"/>
      <c r="PSW19" s="723"/>
      <c r="PSX19" s="723"/>
      <c r="PSY19" s="723"/>
      <c r="PSZ19" s="723"/>
      <c r="PTA19" s="723"/>
      <c r="PTB19" s="723"/>
      <c r="PTC19" s="723"/>
      <c r="PTD19" s="723"/>
      <c r="PTE19" s="723"/>
      <c r="PTF19" s="723"/>
      <c r="PTG19" s="723"/>
      <c r="PTH19" s="723"/>
      <c r="PTI19" s="723"/>
      <c r="PTJ19" s="723"/>
      <c r="PTK19" s="723"/>
      <c r="PTL19" s="723"/>
      <c r="PTM19" s="723"/>
      <c r="PTN19" s="723"/>
      <c r="PTO19" s="723"/>
      <c r="PTP19" s="723"/>
      <c r="PTQ19" s="723"/>
      <c r="PTR19" s="723"/>
      <c r="PTS19" s="723"/>
      <c r="PTT19" s="723"/>
      <c r="PTU19" s="723"/>
      <c r="PTV19" s="723"/>
      <c r="PTW19" s="723"/>
      <c r="PTX19" s="723"/>
      <c r="PTY19" s="723"/>
      <c r="PTZ19" s="723"/>
      <c r="PUA19" s="723"/>
      <c r="PUB19" s="723"/>
      <c r="PUC19" s="723"/>
      <c r="PUD19" s="723"/>
      <c r="PUE19" s="723"/>
      <c r="PUF19" s="723"/>
      <c r="PUG19" s="723"/>
      <c r="PUH19" s="723"/>
      <c r="PUI19" s="723"/>
      <c r="PUJ19" s="723"/>
      <c r="PUK19" s="723"/>
      <c r="PUL19" s="723"/>
      <c r="PUM19" s="723"/>
      <c r="PUN19" s="723"/>
      <c r="PUO19" s="723"/>
      <c r="PUP19" s="723"/>
      <c r="PUQ19" s="723"/>
      <c r="PUR19" s="723"/>
      <c r="PUS19" s="723"/>
      <c r="PUT19" s="723"/>
      <c r="PUU19" s="723"/>
      <c r="PUV19" s="723"/>
      <c r="PUW19" s="723"/>
      <c r="PUX19" s="723"/>
      <c r="PUY19" s="723"/>
      <c r="PUZ19" s="723"/>
      <c r="PVA19" s="723"/>
      <c r="PVB19" s="723"/>
      <c r="PVC19" s="723"/>
      <c r="PVD19" s="723"/>
      <c r="PVE19" s="723"/>
      <c r="PVF19" s="723"/>
      <c r="PVG19" s="723"/>
      <c r="PVH19" s="723"/>
      <c r="PVI19" s="723"/>
      <c r="PVJ19" s="723"/>
      <c r="PVK19" s="723"/>
      <c r="PVL19" s="723"/>
      <c r="PVM19" s="723"/>
      <c r="PVN19" s="723"/>
      <c r="PVO19" s="723"/>
      <c r="PVP19" s="723"/>
      <c r="PVQ19" s="723"/>
      <c r="PVR19" s="723"/>
      <c r="PVS19" s="723"/>
      <c r="PVT19" s="723"/>
      <c r="PVU19" s="723"/>
      <c r="PVV19" s="723"/>
      <c r="PVW19" s="723"/>
      <c r="PVX19" s="723"/>
      <c r="PVY19" s="723"/>
      <c r="PVZ19" s="723"/>
      <c r="PWA19" s="723"/>
      <c r="PWB19" s="723"/>
      <c r="PWC19" s="723"/>
      <c r="PWD19" s="723"/>
      <c r="PWE19" s="723"/>
      <c r="PWF19" s="723"/>
      <c r="PWG19" s="723"/>
      <c r="PWH19" s="723"/>
      <c r="PWI19" s="723"/>
      <c r="PWJ19" s="723"/>
      <c r="PWK19" s="723"/>
      <c r="PWL19" s="723"/>
      <c r="PWM19" s="723"/>
      <c r="PWN19" s="723"/>
      <c r="PWO19" s="723"/>
      <c r="PWP19" s="723"/>
      <c r="PWQ19" s="723"/>
      <c r="PWR19" s="723"/>
      <c r="PWS19" s="723"/>
      <c r="PWT19" s="723"/>
      <c r="PWU19" s="723"/>
      <c r="PWV19" s="723"/>
      <c r="PWW19" s="723"/>
      <c r="PWX19" s="723"/>
      <c r="PWY19" s="723"/>
      <c r="PWZ19" s="723"/>
      <c r="PXA19" s="723"/>
      <c r="PXB19" s="723"/>
      <c r="PXC19" s="723"/>
      <c r="PXD19" s="723"/>
      <c r="PXE19" s="723"/>
      <c r="PXF19" s="723"/>
      <c r="PXG19" s="723"/>
      <c r="PXH19" s="723"/>
      <c r="PXI19" s="723"/>
      <c r="PXJ19" s="723"/>
      <c r="PXK19" s="723"/>
      <c r="PXL19" s="723"/>
      <c r="PXM19" s="723"/>
      <c r="PXN19" s="723"/>
      <c r="PXO19" s="723"/>
      <c r="PXP19" s="723"/>
      <c r="PXQ19" s="723"/>
      <c r="PXR19" s="723"/>
      <c r="PXS19" s="723"/>
      <c r="PXT19" s="723"/>
      <c r="PXU19" s="723"/>
      <c r="PXV19" s="723"/>
      <c r="PXW19" s="723"/>
      <c r="PXX19" s="723"/>
      <c r="PXY19" s="723"/>
      <c r="PXZ19" s="723"/>
      <c r="PYA19" s="723"/>
      <c r="PYB19" s="723"/>
      <c r="PYC19" s="723"/>
      <c r="PYD19" s="723"/>
      <c r="PYE19" s="723"/>
      <c r="PYF19" s="723"/>
      <c r="PYG19" s="723"/>
      <c r="PYH19" s="723"/>
      <c r="PYI19" s="723"/>
      <c r="PYJ19" s="723"/>
      <c r="PYK19" s="723"/>
      <c r="PYL19" s="723"/>
      <c r="PYM19" s="723"/>
      <c r="PYN19" s="723"/>
      <c r="PYO19" s="723"/>
      <c r="PYP19" s="723"/>
      <c r="PYQ19" s="723"/>
      <c r="PYR19" s="723"/>
      <c r="PYS19" s="723"/>
      <c r="PYT19" s="723"/>
      <c r="PYU19" s="723"/>
      <c r="PYV19" s="723"/>
      <c r="PYW19" s="723"/>
      <c r="PYX19" s="723"/>
      <c r="PYY19" s="723"/>
      <c r="PYZ19" s="723"/>
      <c r="PZA19" s="723"/>
      <c r="PZB19" s="723"/>
      <c r="PZC19" s="723"/>
      <c r="PZD19" s="723"/>
      <c r="PZE19" s="723"/>
      <c r="PZF19" s="723"/>
      <c r="PZG19" s="723"/>
      <c r="PZH19" s="723"/>
      <c r="PZI19" s="723"/>
      <c r="PZJ19" s="723"/>
      <c r="PZK19" s="723"/>
      <c r="PZL19" s="723"/>
      <c r="PZM19" s="723"/>
      <c r="PZN19" s="723"/>
      <c r="PZO19" s="723"/>
      <c r="PZP19" s="723"/>
      <c r="PZQ19" s="723"/>
      <c r="PZR19" s="723"/>
      <c r="PZS19" s="723"/>
      <c r="PZT19" s="723"/>
      <c r="PZU19" s="723"/>
      <c r="PZV19" s="723"/>
      <c r="PZW19" s="723"/>
      <c r="PZX19" s="723"/>
      <c r="PZY19" s="723"/>
      <c r="PZZ19" s="723"/>
      <c r="QAA19" s="723"/>
      <c r="QAB19" s="723"/>
      <c r="QAC19" s="723"/>
      <c r="QAD19" s="723"/>
      <c r="QAE19" s="723"/>
      <c r="QAF19" s="723"/>
      <c r="QAG19" s="723"/>
      <c r="QAH19" s="723"/>
      <c r="QAI19" s="723"/>
      <c r="QAJ19" s="723"/>
      <c r="QAK19" s="723"/>
      <c r="QAL19" s="723"/>
      <c r="QAM19" s="723"/>
      <c r="QAN19" s="723"/>
      <c r="QAO19" s="723"/>
      <c r="QAP19" s="723"/>
      <c r="QAQ19" s="723"/>
      <c r="QAR19" s="723"/>
      <c r="QAS19" s="723"/>
      <c r="QAT19" s="723"/>
      <c r="QAU19" s="723"/>
      <c r="QAV19" s="723"/>
      <c r="QAW19" s="723"/>
      <c r="QAX19" s="723"/>
      <c r="QAY19" s="723"/>
      <c r="QAZ19" s="723"/>
      <c r="QBA19" s="723"/>
      <c r="QBB19" s="723"/>
      <c r="QBC19" s="723"/>
      <c r="QBD19" s="723"/>
      <c r="QBE19" s="723"/>
      <c r="QBF19" s="723"/>
      <c r="QBG19" s="723"/>
      <c r="QBH19" s="723"/>
      <c r="QBI19" s="723"/>
      <c r="QBJ19" s="723"/>
      <c r="QBK19" s="723"/>
      <c r="QBL19" s="723"/>
      <c r="QBM19" s="723"/>
      <c r="QBN19" s="723"/>
      <c r="QBO19" s="723"/>
      <c r="QBP19" s="723"/>
      <c r="QBQ19" s="723"/>
      <c r="QBR19" s="723"/>
      <c r="QBS19" s="723"/>
      <c r="QBT19" s="723"/>
      <c r="QBU19" s="723"/>
      <c r="QBV19" s="723"/>
      <c r="QBW19" s="723"/>
      <c r="QBX19" s="723"/>
      <c r="QBY19" s="723"/>
      <c r="QBZ19" s="723"/>
      <c r="QCA19" s="723"/>
      <c r="QCB19" s="723"/>
      <c r="QCC19" s="723"/>
      <c r="QCD19" s="723"/>
      <c r="QCE19" s="723"/>
      <c r="QCF19" s="723"/>
      <c r="QCG19" s="723"/>
      <c r="QCH19" s="723"/>
      <c r="QCI19" s="723"/>
      <c r="QCJ19" s="723"/>
      <c r="QCK19" s="723"/>
      <c r="QCL19" s="723"/>
      <c r="QCM19" s="723"/>
      <c r="QCN19" s="723"/>
      <c r="QCO19" s="723"/>
      <c r="QCP19" s="723"/>
      <c r="QCQ19" s="723"/>
      <c r="QCR19" s="723"/>
      <c r="QCS19" s="723"/>
      <c r="QCT19" s="723"/>
      <c r="QCU19" s="723"/>
      <c r="QCV19" s="723"/>
      <c r="QCW19" s="723"/>
      <c r="QCX19" s="723"/>
      <c r="QCY19" s="723"/>
      <c r="QCZ19" s="723"/>
      <c r="QDA19" s="723"/>
      <c r="QDB19" s="723"/>
      <c r="QDC19" s="723"/>
      <c r="QDD19" s="723"/>
      <c r="QDE19" s="723"/>
      <c r="QDF19" s="723"/>
      <c r="QDG19" s="723"/>
      <c r="QDH19" s="723"/>
      <c r="QDI19" s="723"/>
      <c r="QDJ19" s="723"/>
      <c r="QDK19" s="723"/>
      <c r="QDL19" s="723"/>
      <c r="QDM19" s="723"/>
      <c r="QDN19" s="723"/>
      <c r="QDO19" s="723"/>
      <c r="QDP19" s="723"/>
      <c r="QDQ19" s="723"/>
      <c r="QDR19" s="723"/>
      <c r="QDS19" s="723"/>
      <c r="QDT19" s="723"/>
      <c r="QDU19" s="723"/>
      <c r="QDV19" s="723"/>
      <c r="QDW19" s="723"/>
      <c r="QDX19" s="723"/>
      <c r="QDY19" s="723"/>
      <c r="QDZ19" s="723"/>
      <c r="QEA19" s="723"/>
      <c r="QEB19" s="723"/>
      <c r="QEC19" s="723"/>
      <c r="QED19" s="723"/>
      <c r="QEE19" s="723"/>
      <c r="QEF19" s="723"/>
      <c r="QEG19" s="723"/>
      <c r="QEH19" s="723"/>
      <c r="QEI19" s="723"/>
      <c r="QEJ19" s="723"/>
      <c r="QEK19" s="723"/>
      <c r="QEL19" s="723"/>
      <c r="QEM19" s="723"/>
      <c r="QEN19" s="723"/>
      <c r="QEO19" s="723"/>
      <c r="QEP19" s="723"/>
      <c r="QEQ19" s="723"/>
      <c r="QER19" s="723"/>
      <c r="QES19" s="723"/>
      <c r="QET19" s="723"/>
      <c r="QEU19" s="723"/>
      <c r="QEV19" s="723"/>
      <c r="QEW19" s="723"/>
      <c r="QEX19" s="723"/>
      <c r="QEY19" s="723"/>
      <c r="QEZ19" s="723"/>
      <c r="QFA19" s="723"/>
      <c r="QFB19" s="723"/>
      <c r="QFC19" s="723"/>
      <c r="QFD19" s="723"/>
      <c r="QFE19" s="723"/>
      <c r="QFF19" s="723"/>
      <c r="QFG19" s="723"/>
      <c r="QFH19" s="723"/>
      <c r="QFI19" s="723"/>
      <c r="QFJ19" s="723"/>
      <c r="QFK19" s="723"/>
      <c r="QFL19" s="723"/>
      <c r="QFM19" s="723"/>
      <c r="QFN19" s="723"/>
      <c r="QFO19" s="723"/>
      <c r="QFP19" s="723"/>
      <c r="QFQ19" s="723"/>
      <c r="QFR19" s="723"/>
      <c r="QFS19" s="723"/>
      <c r="QFT19" s="723"/>
      <c r="QFU19" s="723"/>
      <c r="QFV19" s="723"/>
      <c r="QFW19" s="723"/>
      <c r="QFX19" s="723"/>
      <c r="QFY19" s="723"/>
      <c r="QFZ19" s="723"/>
      <c r="QGA19" s="723"/>
      <c r="QGB19" s="723"/>
      <c r="QGC19" s="723"/>
      <c r="QGD19" s="723"/>
      <c r="QGE19" s="723"/>
      <c r="QGF19" s="723"/>
      <c r="QGG19" s="723"/>
      <c r="QGH19" s="723"/>
      <c r="QGI19" s="723"/>
      <c r="QGJ19" s="723"/>
      <c r="QGK19" s="723"/>
      <c r="QGL19" s="723"/>
      <c r="QGM19" s="723"/>
      <c r="QGN19" s="723"/>
      <c r="QGO19" s="723"/>
      <c r="QGP19" s="723"/>
      <c r="QGQ19" s="723"/>
      <c r="QGR19" s="723"/>
      <c r="QGS19" s="723"/>
      <c r="QGT19" s="723"/>
      <c r="QGU19" s="723"/>
      <c r="QGV19" s="723"/>
      <c r="QGW19" s="723"/>
      <c r="QGX19" s="723"/>
      <c r="QGY19" s="723"/>
      <c r="QGZ19" s="723"/>
      <c r="QHA19" s="723"/>
      <c r="QHB19" s="723"/>
      <c r="QHC19" s="723"/>
      <c r="QHD19" s="723"/>
      <c r="QHE19" s="723"/>
      <c r="QHF19" s="723"/>
      <c r="QHG19" s="723"/>
      <c r="QHH19" s="723"/>
      <c r="QHI19" s="723"/>
      <c r="QHJ19" s="723"/>
      <c r="QHK19" s="723"/>
      <c r="QHL19" s="723"/>
      <c r="QHM19" s="723"/>
      <c r="QHN19" s="723"/>
      <c r="QHO19" s="723"/>
      <c r="QHP19" s="723"/>
      <c r="QHQ19" s="723"/>
      <c r="QHR19" s="723"/>
      <c r="QHS19" s="723"/>
      <c r="QHT19" s="723"/>
      <c r="QHU19" s="723"/>
      <c r="QHV19" s="723"/>
      <c r="QHW19" s="723"/>
      <c r="QHX19" s="723"/>
      <c r="QHY19" s="723"/>
      <c r="QHZ19" s="723"/>
      <c r="QIA19" s="723"/>
      <c r="QIB19" s="723"/>
      <c r="QIC19" s="723"/>
      <c r="QID19" s="723"/>
      <c r="QIE19" s="723"/>
      <c r="QIF19" s="723"/>
      <c r="QIG19" s="723"/>
      <c r="QIH19" s="723"/>
      <c r="QII19" s="723"/>
      <c r="QIJ19" s="723"/>
      <c r="QIK19" s="723"/>
      <c r="QIL19" s="723"/>
      <c r="QIM19" s="723"/>
      <c r="QIN19" s="723"/>
      <c r="QIO19" s="723"/>
      <c r="QIP19" s="723"/>
      <c r="QIQ19" s="723"/>
      <c r="QIR19" s="723"/>
      <c r="QIS19" s="723"/>
      <c r="QIT19" s="723"/>
      <c r="QIU19" s="723"/>
      <c r="QIV19" s="723"/>
      <c r="QIW19" s="723"/>
      <c r="QIX19" s="723"/>
      <c r="QIY19" s="723"/>
      <c r="QIZ19" s="723"/>
      <c r="QJA19" s="723"/>
      <c r="QJB19" s="723"/>
      <c r="QJC19" s="723"/>
      <c r="QJD19" s="723"/>
      <c r="QJE19" s="723"/>
      <c r="QJF19" s="723"/>
      <c r="QJG19" s="723"/>
      <c r="QJH19" s="723"/>
      <c r="QJI19" s="723"/>
      <c r="QJJ19" s="723"/>
      <c r="QJK19" s="723"/>
      <c r="QJL19" s="723"/>
      <c r="QJM19" s="723"/>
      <c r="QJN19" s="723"/>
      <c r="QJO19" s="723"/>
      <c r="QJP19" s="723"/>
      <c r="QJQ19" s="723"/>
      <c r="QJR19" s="723"/>
      <c r="QJS19" s="723"/>
      <c r="QJT19" s="723"/>
      <c r="QJU19" s="723"/>
      <c r="QJV19" s="723"/>
      <c r="QJW19" s="723"/>
      <c r="QJX19" s="723"/>
      <c r="QJY19" s="723"/>
      <c r="QJZ19" s="723"/>
      <c r="QKA19" s="723"/>
      <c r="QKB19" s="723"/>
      <c r="QKC19" s="723"/>
      <c r="QKD19" s="723"/>
      <c r="QKE19" s="723"/>
      <c r="QKF19" s="723"/>
      <c r="QKG19" s="723"/>
      <c r="QKH19" s="723"/>
      <c r="QKI19" s="723"/>
      <c r="QKJ19" s="723"/>
      <c r="QKK19" s="723"/>
      <c r="QKL19" s="723"/>
      <c r="QKM19" s="723"/>
      <c r="QKN19" s="723"/>
      <c r="QKO19" s="723"/>
      <c r="QKP19" s="723"/>
      <c r="QKQ19" s="723"/>
      <c r="QKR19" s="723"/>
      <c r="QKS19" s="723"/>
      <c r="QKT19" s="723"/>
      <c r="QKU19" s="723"/>
      <c r="QKV19" s="723"/>
      <c r="QKW19" s="723"/>
      <c r="QKX19" s="723"/>
      <c r="QKY19" s="723"/>
      <c r="QKZ19" s="723"/>
      <c r="QLA19" s="723"/>
      <c r="QLB19" s="723"/>
      <c r="QLC19" s="723"/>
      <c r="QLD19" s="723"/>
      <c r="QLE19" s="723"/>
      <c r="QLF19" s="723"/>
      <c r="QLG19" s="723"/>
      <c r="QLH19" s="723"/>
      <c r="QLI19" s="723"/>
      <c r="QLJ19" s="723"/>
      <c r="QLK19" s="723"/>
      <c r="QLL19" s="723"/>
      <c r="QLM19" s="723"/>
      <c r="QLN19" s="723"/>
      <c r="QLO19" s="723"/>
      <c r="QLP19" s="723"/>
      <c r="QLQ19" s="723"/>
      <c r="QLR19" s="723"/>
      <c r="QLS19" s="723"/>
      <c r="QLT19" s="723"/>
      <c r="QLU19" s="723"/>
      <c r="QLV19" s="723"/>
      <c r="QLW19" s="723"/>
      <c r="QLX19" s="723"/>
      <c r="QLY19" s="723"/>
      <c r="QLZ19" s="723"/>
      <c r="QMA19" s="723"/>
      <c r="QMB19" s="723"/>
      <c r="QMC19" s="723"/>
      <c r="QMD19" s="723"/>
      <c r="QME19" s="723"/>
      <c r="QMF19" s="723"/>
      <c r="QMG19" s="723"/>
      <c r="QMH19" s="723"/>
      <c r="QMI19" s="723"/>
      <c r="QMJ19" s="723"/>
      <c r="QMK19" s="723"/>
      <c r="QML19" s="723"/>
      <c r="QMM19" s="723"/>
      <c r="QMN19" s="723"/>
      <c r="QMO19" s="723"/>
      <c r="QMP19" s="723"/>
      <c r="QMQ19" s="723"/>
      <c r="QMR19" s="723"/>
      <c r="QMS19" s="723"/>
      <c r="QMT19" s="723"/>
      <c r="QMU19" s="723"/>
      <c r="QMV19" s="723"/>
      <c r="QMW19" s="723"/>
      <c r="QMX19" s="723"/>
      <c r="QMY19" s="723"/>
      <c r="QMZ19" s="723"/>
      <c r="QNA19" s="723"/>
      <c r="QNB19" s="723"/>
      <c r="QNC19" s="723"/>
      <c r="QND19" s="723"/>
      <c r="QNE19" s="723"/>
      <c r="QNF19" s="723"/>
      <c r="QNG19" s="723"/>
      <c r="QNH19" s="723"/>
      <c r="QNI19" s="723"/>
      <c r="QNJ19" s="723"/>
      <c r="QNK19" s="723"/>
      <c r="QNL19" s="723"/>
      <c r="QNM19" s="723"/>
      <c r="QNN19" s="723"/>
      <c r="QNO19" s="723"/>
      <c r="QNP19" s="723"/>
      <c r="QNQ19" s="723"/>
      <c r="QNR19" s="723"/>
      <c r="QNS19" s="723"/>
      <c r="QNT19" s="723"/>
      <c r="QNU19" s="723"/>
      <c r="QNV19" s="723"/>
      <c r="QNW19" s="723"/>
      <c r="QNX19" s="723"/>
      <c r="QNY19" s="723"/>
      <c r="QNZ19" s="723"/>
      <c r="QOA19" s="723"/>
      <c r="QOB19" s="723"/>
      <c r="QOC19" s="723"/>
      <c r="QOD19" s="723"/>
      <c r="QOE19" s="723"/>
      <c r="QOF19" s="723"/>
      <c r="QOG19" s="723"/>
      <c r="QOH19" s="723"/>
      <c r="QOI19" s="723"/>
      <c r="QOJ19" s="723"/>
      <c r="QOK19" s="723"/>
      <c r="QOL19" s="723"/>
      <c r="QOM19" s="723"/>
      <c r="QON19" s="723"/>
      <c r="QOO19" s="723"/>
      <c r="QOP19" s="723"/>
      <c r="QOQ19" s="723"/>
      <c r="QOR19" s="723"/>
      <c r="QOS19" s="723"/>
      <c r="QOT19" s="723"/>
      <c r="QOU19" s="723"/>
      <c r="QOV19" s="723"/>
      <c r="QOW19" s="723"/>
      <c r="QOX19" s="723"/>
      <c r="QOY19" s="723"/>
      <c r="QOZ19" s="723"/>
      <c r="QPA19" s="723"/>
      <c r="QPB19" s="723"/>
      <c r="QPC19" s="723"/>
      <c r="QPD19" s="723"/>
      <c r="QPE19" s="723"/>
      <c r="QPF19" s="723"/>
      <c r="QPG19" s="723"/>
      <c r="QPH19" s="723"/>
      <c r="QPI19" s="723"/>
      <c r="QPJ19" s="723"/>
      <c r="QPK19" s="723"/>
      <c r="QPL19" s="723"/>
      <c r="QPM19" s="723"/>
      <c r="QPN19" s="723"/>
      <c r="QPO19" s="723"/>
      <c r="QPP19" s="723"/>
      <c r="QPQ19" s="723"/>
      <c r="QPR19" s="723"/>
      <c r="QPS19" s="723"/>
      <c r="QPT19" s="723"/>
      <c r="QPU19" s="723"/>
      <c r="QPV19" s="723"/>
      <c r="QPW19" s="723"/>
      <c r="QPX19" s="723"/>
      <c r="QPY19" s="723"/>
      <c r="QPZ19" s="723"/>
      <c r="QQA19" s="723"/>
      <c r="QQB19" s="723"/>
      <c r="QQC19" s="723"/>
      <c r="QQD19" s="723"/>
      <c r="QQE19" s="723"/>
      <c r="QQF19" s="723"/>
      <c r="QQG19" s="723"/>
      <c r="QQH19" s="723"/>
      <c r="QQI19" s="723"/>
      <c r="QQJ19" s="723"/>
      <c r="QQK19" s="723"/>
      <c r="QQL19" s="723"/>
      <c r="QQM19" s="723"/>
      <c r="QQN19" s="723"/>
      <c r="QQO19" s="723"/>
      <c r="QQP19" s="723"/>
      <c r="QQQ19" s="723"/>
      <c r="QQR19" s="723"/>
      <c r="QQS19" s="723"/>
      <c r="QQT19" s="723"/>
      <c r="QQU19" s="723"/>
      <c r="QQV19" s="723"/>
      <c r="QQW19" s="723"/>
      <c r="QQX19" s="723"/>
      <c r="QQY19" s="723"/>
      <c r="QQZ19" s="723"/>
      <c r="QRA19" s="723"/>
      <c r="QRB19" s="723"/>
      <c r="QRC19" s="723"/>
      <c r="QRD19" s="723"/>
      <c r="QRE19" s="723"/>
      <c r="QRF19" s="723"/>
      <c r="QRG19" s="723"/>
      <c r="QRH19" s="723"/>
      <c r="QRI19" s="723"/>
      <c r="QRJ19" s="723"/>
      <c r="QRK19" s="723"/>
      <c r="QRL19" s="723"/>
      <c r="QRM19" s="723"/>
      <c r="QRN19" s="723"/>
      <c r="QRO19" s="723"/>
      <c r="QRP19" s="723"/>
      <c r="QRQ19" s="723"/>
      <c r="QRR19" s="723"/>
      <c r="QRS19" s="723"/>
      <c r="QRT19" s="723"/>
      <c r="QRU19" s="723"/>
      <c r="QRV19" s="723"/>
      <c r="QRW19" s="723"/>
      <c r="QRX19" s="723"/>
      <c r="QRY19" s="723"/>
      <c r="QRZ19" s="723"/>
      <c r="QSA19" s="723"/>
      <c r="QSB19" s="723"/>
      <c r="QSC19" s="723"/>
      <c r="QSD19" s="723"/>
      <c r="QSE19" s="723"/>
      <c r="QSF19" s="723"/>
      <c r="QSG19" s="723"/>
      <c r="QSH19" s="723"/>
      <c r="QSI19" s="723"/>
      <c r="QSJ19" s="723"/>
      <c r="QSK19" s="723"/>
      <c r="QSL19" s="723"/>
      <c r="QSM19" s="723"/>
      <c r="QSN19" s="723"/>
      <c r="QSO19" s="723"/>
      <c r="QSP19" s="723"/>
      <c r="QSQ19" s="723"/>
      <c r="QSR19" s="723"/>
      <c r="QSS19" s="723"/>
      <c r="QST19" s="723"/>
      <c r="QSU19" s="723"/>
      <c r="QSV19" s="723"/>
      <c r="QSW19" s="723"/>
      <c r="QSX19" s="723"/>
      <c r="QSY19" s="723"/>
      <c r="QSZ19" s="723"/>
      <c r="QTA19" s="723"/>
      <c r="QTB19" s="723"/>
      <c r="QTC19" s="723"/>
      <c r="QTD19" s="723"/>
      <c r="QTE19" s="723"/>
      <c r="QTF19" s="723"/>
      <c r="QTG19" s="723"/>
      <c r="QTH19" s="723"/>
      <c r="QTI19" s="723"/>
      <c r="QTJ19" s="723"/>
      <c r="QTK19" s="723"/>
      <c r="QTL19" s="723"/>
      <c r="QTM19" s="723"/>
      <c r="QTN19" s="723"/>
      <c r="QTO19" s="723"/>
      <c r="QTP19" s="723"/>
      <c r="QTQ19" s="723"/>
      <c r="QTR19" s="723"/>
      <c r="QTS19" s="723"/>
      <c r="QTT19" s="723"/>
      <c r="QTU19" s="723"/>
      <c r="QTV19" s="723"/>
      <c r="QTW19" s="723"/>
      <c r="QTX19" s="723"/>
      <c r="QTY19" s="723"/>
      <c r="QTZ19" s="723"/>
      <c r="QUA19" s="723"/>
      <c r="QUB19" s="723"/>
      <c r="QUC19" s="723"/>
      <c r="QUD19" s="723"/>
      <c r="QUE19" s="723"/>
      <c r="QUF19" s="723"/>
      <c r="QUG19" s="723"/>
      <c r="QUH19" s="723"/>
      <c r="QUI19" s="723"/>
      <c r="QUJ19" s="723"/>
      <c r="QUK19" s="723"/>
      <c r="QUL19" s="723"/>
      <c r="QUM19" s="723"/>
      <c r="QUN19" s="723"/>
      <c r="QUO19" s="723"/>
      <c r="QUP19" s="723"/>
      <c r="QUQ19" s="723"/>
      <c r="QUR19" s="723"/>
      <c r="QUS19" s="723"/>
      <c r="QUT19" s="723"/>
      <c r="QUU19" s="723"/>
      <c r="QUV19" s="723"/>
      <c r="QUW19" s="723"/>
      <c r="QUX19" s="723"/>
      <c r="QUY19" s="723"/>
      <c r="QUZ19" s="723"/>
      <c r="QVA19" s="723"/>
      <c r="QVB19" s="723"/>
      <c r="QVC19" s="723"/>
      <c r="QVD19" s="723"/>
      <c r="QVE19" s="723"/>
      <c r="QVF19" s="723"/>
      <c r="QVG19" s="723"/>
      <c r="QVH19" s="723"/>
      <c r="QVI19" s="723"/>
      <c r="QVJ19" s="723"/>
      <c r="QVK19" s="723"/>
      <c r="QVL19" s="723"/>
      <c r="QVM19" s="723"/>
      <c r="QVN19" s="723"/>
      <c r="QVO19" s="723"/>
      <c r="QVP19" s="723"/>
      <c r="QVQ19" s="723"/>
      <c r="QVR19" s="723"/>
      <c r="QVS19" s="723"/>
      <c r="QVT19" s="723"/>
      <c r="QVU19" s="723"/>
      <c r="QVV19" s="723"/>
      <c r="QVW19" s="723"/>
      <c r="QVX19" s="723"/>
      <c r="QVY19" s="723"/>
      <c r="QVZ19" s="723"/>
      <c r="QWA19" s="723"/>
      <c r="QWB19" s="723"/>
      <c r="QWC19" s="723"/>
      <c r="QWD19" s="723"/>
      <c r="QWE19" s="723"/>
      <c r="QWF19" s="723"/>
      <c r="QWG19" s="723"/>
      <c r="QWH19" s="723"/>
      <c r="QWI19" s="723"/>
      <c r="QWJ19" s="723"/>
      <c r="QWK19" s="723"/>
      <c r="QWL19" s="723"/>
      <c r="QWM19" s="723"/>
      <c r="QWN19" s="723"/>
      <c r="QWO19" s="723"/>
      <c r="QWP19" s="723"/>
      <c r="QWQ19" s="723"/>
      <c r="QWR19" s="723"/>
      <c r="QWS19" s="723"/>
      <c r="QWT19" s="723"/>
      <c r="QWU19" s="723"/>
      <c r="QWV19" s="723"/>
      <c r="QWW19" s="723"/>
      <c r="QWX19" s="723"/>
      <c r="QWY19" s="723"/>
      <c r="QWZ19" s="723"/>
      <c r="QXA19" s="723"/>
      <c r="QXB19" s="723"/>
      <c r="QXC19" s="723"/>
      <c r="QXD19" s="723"/>
      <c r="QXE19" s="723"/>
      <c r="QXF19" s="723"/>
      <c r="QXG19" s="723"/>
      <c r="QXH19" s="723"/>
      <c r="QXI19" s="723"/>
      <c r="QXJ19" s="723"/>
      <c r="QXK19" s="723"/>
      <c r="QXL19" s="723"/>
      <c r="QXM19" s="723"/>
      <c r="QXN19" s="723"/>
      <c r="QXO19" s="723"/>
      <c r="QXP19" s="723"/>
      <c r="QXQ19" s="723"/>
      <c r="QXR19" s="723"/>
      <c r="QXS19" s="723"/>
      <c r="QXT19" s="723"/>
      <c r="QXU19" s="723"/>
      <c r="QXV19" s="723"/>
      <c r="QXW19" s="723"/>
      <c r="QXX19" s="723"/>
      <c r="QXY19" s="723"/>
      <c r="QXZ19" s="723"/>
      <c r="QYA19" s="723"/>
      <c r="QYB19" s="723"/>
      <c r="QYC19" s="723"/>
      <c r="QYD19" s="723"/>
      <c r="QYE19" s="723"/>
      <c r="QYF19" s="723"/>
      <c r="QYG19" s="723"/>
      <c r="QYH19" s="723"/>
      <c r="QYI19" s="723"/>
      <c r="QYJ19" s="723"/>
      <c r="QYK19" s="723"/>
      <c r="QYL19" s="723"/>
      <c r="QYM19" s="723"/>
      <c r="QYN19" s="723"/>
      <c r="QYO19" s="723"/>
      <c r="QYP19" s="723"/>
      <c r="QYQ19" s="723"/>
      <c r="QYR19" s="723"/>
      <c r="QYS19" s="723"/>
      <c r="QYT19" s="723"/>
      <c r="QYU19" s="723"/>
      <c r="QYV19" s="723"/>
      <c r="QYW19" s="723"/>
      <c r="QYX19" s="723"/>
      <c r="QYY19" s="723"/>
      <c r="QYZ19" s="723"/>
      <c r="QZA19" s="723"/>
      <c r="QZB19" s="723"/>
      <c r="QZC19" s="723"/>
      <c r="QZD19" s="723"/>
      <c r="QZE19" s="723"/>
      <c r="QZF19" s="723"/>
      <c r="QZG19" s="723"/>
      <c r="QZH19" s="723"/>
      <c r="QZI19" s="723"/>
      <c r="QZJ19" s="723"/>
      <c r="QZK19" s="723"/>
      <c r="QZL19" s="723"/>
      <c r="QZM19" s="723"/>
      <c r="QZN19" s="723"/>
      <c r="QZO19" s="723"/>
      <c r="QZP19" s="723"/>
      <c r="QZQ19" s="723"/>
      <c r="QZR19" s="723"/>
      <c r="QZS19" s="723"/>
      <c r="QZT19" s="723"/>
      <c r="QZU19" s="723"/>
      <c r="QZV19" s="723"/>
      <c r="QZW19" s="723"/>
      <c r="QZX19" s="723"/>
      <c r="QZY19" s="723"/>
      <c r="QZZ19" s="723"/>
      <c r="RAA19" s="723"/>
      <c r="RAB19" s="723"/>
      <c r="RAC19" s="723"/>
      <c r="RAD19" s="723"/>
      <c r="RAE19" s="723"/>
      <c r="RAF19" s="723"/>
      <c r="RAG19" s="723"/>
      <c r="RAH19" s="723"/>
      <c r="RAI19" s="723"/>
      <c r="RAJ19" s="723"/>
      <c r="RAK19" s="723"/>
      <c r="RAL19" s="723"/>
      <c r="RAM19" s="723"/>
      <c r="RAN19" s="723"/>
      <c r="RAO19" s="723"/>
      <c r="RAP19" s="723"/>
      <c r="RAQ19" s="723"/>
      <c r="RAR19" s="723"/>
      <c r="RAS19" s="723"/>
      <c r="RAT19" s="723"/>
      <c r="RAU19" s="723"/>
      <c r="RAV19" s="723"/>
      <c r="RAW19" s="723"/>
      <c r="RAX19" s="723"/>
      <c r="RAY19" s="723"/>
      <c r="RAZ19" s="723"/>
      <c r="RBA19" s="723"/>
      <c r="RBB19" s="723"/>
      <c r="RBC19" s="723"/>
      <c r="RBD19" s="723"/>
      <c r="RBE19" s="723"/>
      <c r="RBF19" s="723"/>
      <c r="RBG19" s="723"/>
      <c r="RBH19" s="723"/>
      <c r="RBI19" s="723"/>
      <c r="RBJ19" s="723"/>
      <c r="RBK19" s="723"/>
      <c r="RBL19" s="723"/>
      <c r="RBM19" s="723"/>
      <c r="RBN19" s="723"/>
      <c r="RBO19" s="723"/>
      <c r="RBP19" s="723"/>
      <c r="RBQ19" s="723"/>
      <c r="RBR19" s="723"/>
      <c r="RBS19" s="723"/>
      <c r="RBT19" s="723"/>
      <c r="RBU19" s="723"/>
      <c r="RBV19" s="723"/>
      <c r="RBW19" s="723"/>
      <c r="RBX19" s="723"/>
      <c r="RBY19" s="723"/>
      <c r="RBZ19" s="723"/>
      <c r="RCA19" s="723"/>
      <c r="RCB19" s="723"/>
      <c r="RCC19" s="723"/>
      <c r="RCD19" s="723"/>
      <c r="RCE19" s="723"/>
      <c r="RCF19" s="723"/>
      <c r="RCG19" s="723"/>
      <c r="RCH19" s="723"/>
      <c r="RCI19" s="723"/>
      <c r="RCJ19" s="723"/>
      <c r="RCK19" s="723"/>
      <c r="RCL19" s="723"/>
      <c r="RCM19" s="723"/>
      <c r="RCN19" s="723"/>
      <c r="RCO19" s="723"/>
      <c r="RCP19" s="723"/>
      <c r="RCQ19" s="723"/>
      <c r="RCR19" s="723"/>
      <c r="RCS19" s="723"/>
      <c r="RCT19" s="723"/>
      <c r="RCU19" s="723"/>
      <c r="RCV19" s="723"/>
      <c r="RCW19" s="723"/>
      <c r="RCX19" s="723"/>
      <c r="RCY19" s="723"/>
      <c r="RCZ19" s="723"/>
      <c r="RDA19" s="723"/>
      <c r="RDB19" s="723"/>
      <c r="RDC19" s="723"/>
      <c r="RDD19" s="723"/>
      <c r="RDE19" s="723"/>
      <c r="RDF19" s="723"/>
      <c r="RDG19" s="723"/>
      <c r="RDH19" s="723"/>
      <c r="RDI19" s="723"/>
      <c r="RDJ19" s="723"/>
      <c r="RDK19" s="723"/>
      <c r="RDL19" s="723"/>
      <c r="RDM19" s="723"/>
      <c r="RDN19" s="723"/>
      <c r="RDO19" s="723"/>
      <c r="RDP19" s="723"/>
      <c r="RDQ19" s="723"/>
      <c r="RDR19" s="723"/>
      <c r="RDS19" s="723"/>
      <c r="RDT19" s="723"/>
      <c r="RDU19" s="723"/>
      <c r="RDV19" s="723"/>
      <c r="RDW19" s="723"/>
      <c r="RDX19" s="723"/>
      <c r="RDY19" s="723"/>
      <c r="RDZ19" s="723"/>
      <c r="REA19" s="723"/>
      <c r="REB19" s="723"/>
      <c r="REC19" s="723"/>
      <c r="RED19" s="723"/>
      <c r="REE19" s="723"/>
      <c r="REF19" s="723"/>
      <c r="REG19" s="723"/>
      <c r="REH19" s="723"/>
      <c r="REI19" s="723"/>
      <c r="REJ19" s="723"/>
      <c r="REK19" s="723"/>
      <c r="REL19" s="723"/>
      <c r="REM19" s="723"/>
      <c r="REN19" s="723"/>
      <c r="REO19" s="723"/>
      <c r="REP19" s="723"/>
      <c r="REQ19" s="723"/>
      <c r="RER19" s="723"/>
      <c r="RES19" s="723"/>
      <c r="RET19" s="723"/>
      <c r="REU19" s="723"/>
      <c r="REV19" s="723"/>
      <c r="REW19" s="723"/>
      <c r="REX19" s="723"/>
      <c r="REY19" s="723"/>
      <c r="REZ19" s="723"/>
      <c r="RFA19" s="723"/>
      <c r="RFB19" s="723"/>
      <c r="RFC19" s="723"/>
      <c r="RFD19" s="723"/>
      <c r="RFE19" s="723"/>
      <c r="RFF19" s="723"/>
      <c r="RFG19" s="723"/>
      <c r="RFH19" s="723"/>
      <c r="RFI19" s="723"/>
      <c r="RFJ19" s="723"/>
      <c r="RFK19" s="723"/>
      <c r="RFL19" s="723"/>
      <c r="RFM19" s="723"/>
      <c r="RFN19" s="723"/>
      <c r="RFO19" s="723"/>
      <c r="RFP19" s="723"/>
      <c r="RFQ19" s="723"/>
      <c r="RFR19" s="723"/>
      <c r="RFS19" s="723"/>
      <c r="RFT19" s="723"/>
      <c r="RFU19" s="723"/>
      <c r="RFV19" s="723"/>
      <c r="RFW19" s="723"/>
      <c r="RFX19" s="723"/>
      <c r="RFY19" s="723"/>
      <c r="RFZ19" s="723"/>
      <c r="RGA19" s="723"/>
      <c r="RGB19" s="723"/>
      <c r="RGC19" s="723"/>
      <c r="RGD19" s="723"/>
      <c r="RGE19" s="723"/>
      <c r="RGF19" s="723"/>
      <c r="RGG19" s="723"/>
      <c r="RGH19" s="723"/>
      <c r="RGI19" s="723"/>
      <c r="RGJ19" s="723"/>
      <c r="RGK19" s="723"/>
      <c r="RGL19" s="723"/>
      <c r="RGM19" s="723"/>
      <c r="RGN19" s="723"/>
      <c r="RGO19" s="723"/>
      <c r="RGP19" s="723"/>
      <c r="RGQ19" s="723"/>
      <c r="RGR19" s="723"/>
      <c r="RGS19" s="723"/>
      <c r="RGT19" s="723"/>
      <c r="RGU19" s="723"/>
      <c r="RGV19" s="723"/>
      <c r="RGW19" s="723"/>
      <c r="RGX19" s="723"/>
      <c r="RGY19" s="723"/>
      <c r="RGZ19" s="723"/>
      <c r="RHA19" s="723"/>
      <c r="RHB19" s="723"/>
      <c r="RHC19" s="723"/>
      <c r="RHD19" s="723"/>
      <c r="RHE19" s="723"/>
      <c r="RHF19" s="723"/>
      <c r="RHG19" s="723"/>
      <c r="RHH19" s="723"/>
      <c r="RHI19" s="723"/>
      <c r="RHJ19" s="723"/>
      <c r="RHK19" s="723"/>
      <c r="RHL19" s="723"/>
      <c r="RHM19" s="723"/>
      <c r="RHN19" s="723"/>
      <c r="RHO19" s="723"/>
      <c r="RHP19" s="723"/>
      <c r="RHQ19" s="723"/>
      <c r="RHR19" s="723"/>
      <c r="RHS19" s="723"/>
      <c r="RHT19" s="723"/>
      <c r="RHU19" s="723"/>
      <c r="RHV19" s="723"/>
      <c r="RHW19" s="723"/>
      <c r="RHX19" s="723"/>
      <c r="RHY19" s="723"/>
      <c r="RHZ19" s="723"/>
      <c r="RIA19" s="723"/>
      <c r="RIB19" s="723"/>
      <c r="RIC19" s="723"/>
      <c r="RID19" s="723"/>
      <c r="RIE19" s="723"/>
      <c r="RIF19" s="723"/>
      <c r="RIG19" s="723"/>
      <c r="RIH19" s="723"/>
      <c r="RII19" s="723"/>
      <c r="RIJ19" s="723"/>
      <c r="RIK19" s="723"/>
      <c r="RIL19" s="723"/>
      <c r="RIM19" s="723"/>
      <c r="RIN19" s="723"/>
      <c r="RIO19" s="723"/>
      <c r="RIP19" s="723"/>
      <c r="RIQ19" s="723"/>
      <c r="RIR19" s="723"/>
      <c r="RIS19" s="723"/>
      <c r="RIT19" s="723"/>
      <c r="RIU19" s="723"/>
      <c r="RIV19" s="723"/>
      <c r="RIW19" s="723"/>
      <c r="RIX19" s="723"/>
      <c r="RIY19" s="723"/>
      <c r="RIZ19" s="723"/>
      <c r="RJA19" s="723"/>
      <c r="RJB19" s="723"/>
      <c r="RJC19" s="723"/>
      <c r="RJD19" s="723"/>
      <c r="RJE19" s="723"/>
      <c r="RJF19" s="723"/>
      <c r="RJG19" s="723"/>
      <c r="RJH19" s="723"/>
      <c r="RJI19" s="723"/>
      <c r="RJJ19" s="723"/>
      <c r="RJK19" s="723"/>
      <c r="RJL19" s="723"/>
      <c r="RJM19" s="723"/>
      <c r="RJN19" s="723"/>
      <c r="RJO19" s="723"/>
      <c r="RJP19" s="723"/>
      <c r="RJQ19" s="723"/>
      <c r="RJR19" s="723"/>
      <c r="RJS19" s="723"/>
      <c r="RJT19" s="723"/>
      <c r="RJU19" s="723"/>
      <c r="RJV19" s="723"/>
      <c r="RJW19" s="723"/>
      <c r="RJX19" s="723"/>
      <c r="RJY19" s="723"/>
      <c r="RJZ19" s="723"/>
      <c r="RKA19" s="723"/>
      <c r="RKB19" s="723"/>
      <c r="RKC19" s="723"/>
      <c r="RKD19" s="723"/>
      <c r="RKE19" s="723"/>
      <c r="RKF19" s="723"/>
      <c r="RKG19" s="723"/>
      <c r="RKH19" s="723"/>
      <c r="RKI19" s="723"/>
      <c r="RKJ19" s="723"/>
      <c r="RKK19" s="723"/>
      <c r="RKL19" s="723"/>
      <c r="RKM19" s="723"/>
      <c r="RKN19" s="723"/>
      <c r="RKO19" s="723"/>
      <c r="RKP19" s="723"/>
      <c r="RKQ19" s="723"/>
      <c r="RKR19" s="723"/>
      <c r="RKS19" s="723"/>
      <c r="RKT19" s="723"/>
      <c r="RKU19" s="723"/>
      <c r="RKV19" s="723"/>
      <c r="RKW19" s="723"/>
      <c r="RKX19" s="723"/>
      <c r="RKY19" s="723"/>
      <c r="RKZ19" s="723"/>
      <c r="RLA19" s="723"/>
      <c r="RLB19" s="723"/>
      <c r="RLC19" s="723"/>
      <c r="RLD19" s="723"/>
      <c r="RLE19" s="723"/>
      <c r="RLF19" s="723"/>
      <c r="RLG19" s="723"/>
      <c r="RLH19" s="723"/>
      <c r="RLI19" s="723"/>
      <c r="RLJ19" s="723"/>
      <c r="RLK19" s="723"/>
      <c r="RLL19" s="723"/>
      <c r="RLM19" s="723"/>
      <c r="RLN19" s="723"/>
      <c r="RLO19" s="723"/>
      <c r="RLP19" s="723"/>
      <c r="RLQ19" s="723"/>
      <c r="RLR19" s="723"/>
      <c r="RLS19" s="723"/>
      <c r="RLT19" s="723"/>
      <c r="RLU19" s="723"/>
      <c r="RLV19" s="723"/>
      <c r="RLW19" s="723"/>
      <c r="RLX19" s="723"/>
      <c r="RLY19" s="723"/>
      <c r="RLZ19" s="723"/>
      <c r="RMA19" s="723"/>
      <c r="RMB19" s="723"/>
      <c r="RMC19" s="723"/>
      <c r="RMD19" s="723"/>
      <c r="RME19" s="723"/>
      <c r="RMF19" s="723"/>
      <c r="RMG19" s="723"/>
      <c r="RMH19" s="723"/>
      <c r="RMI19" s="723"/>
      <c r="RMJ19" s="723"/>
      <c r="RMK19" s="723"/>
      <c r="RML19" s="723"/>
      <c r="RMM19" s="723"/>
      <c r="RMN19" s="723"/>
      <c r="RMO19" s="723"/>
      <c r="RMP19" s="723"/>
      <c r="RMQ19" s="723"/>
      <c r="RMR19" s="723"/>
      <c r="RMS19" s="723"/>
      <c r="RMT19" s="723"/>
      <c r="RMU19" s="723"/>
      <c r="RMV19" s="723"/>
      <c r="RMW19" s="723"/>
      <c r="RMX19" s="723"/>
      <c r="RMY19" s="723"/>
      <c r="RMZ19" s="723"/>
      <c r="RNA19" s="723"/>
      <c r="RNB19" s="723"/>
      <c r="RNC19" s="723"/>
      <c r="RND19" s="723"/>
      <c r="RNE19" s="723"/>
      <c r="RNF19" s="723"/>
      <c r="RNG19" s="723"/>
      <c r="RNH19" s="723"/>
      <c r="RNI19" s="723"/>
      <c r="RNJ19" s="723"/>
      <c r="RNK19" s="723"/>
      <c r="RNL19" s="723"/>
      <c r="RNM19" s="723"/>
      <c r="RNN19" s="723"/>
      <c r="RNO19" s="723"/>
      <c r="RNP19" s="723"/>
      <c r="RNQ19" s="723"/>
      <c r="RNR19" s="723"/>
      <c r="RNS19" s="723"/>
      <c r="RNT19" s="723"/>
      <c r="RNU19" s="723"/>
      <c r="RNV19" s="723"/>
      <c r="RNW19" s="723"/>
      <c r="RNX19" s="723"/>
      <c r="RNY19" s="723"/>
      <c r="RNZ19" s="723"/>
      <c r="ROA19" s="723"/>
      <c r="ROB19" s="723"/>
      <c r="ROC19" s="723"/>
      <c r="ROD19" s="723"/>
      <c r="ROE19" s="723"/>
      <c r="ROF19" s="723"/>
      <c r="ROG19" s="723"/>
      <c r="ROH19" s="723"/>
      <c r="ROI19" s="723"/>
      <c r="ROJ19" s="723"/>
      <c r="ROK19" s="723"/>
      <c r="ROL19" s="723"/>
      <c r="ROM19" s="723"/>
      <c r="RON19" s="723"/>
      <c r="ROO19" s="723"/>
      <c r="ROP19" s="723"/>
      <c r="ROQ19" s="723"/>
      <c r="ROR19" s="723"/>
      <c r="ROS19" s="723"/>
      <c r="ROT19" s="723"/>
      <c r="ROU19" s="723"/>
      <c r="ROV19" s="723"/>
      <c r="ROW19" s="723"/>
      <c r="ROX19" s="723"/>
      <c r="ROY19" s="723"/>
      <c r="ROZ19" s="723"/>
      <c r="RPA19" s="723"/>
      <c r="RPB19" s="723"/>
      <c r="RPC19" s="723"/>
      <c r="RPD19" s="723"/>
      <c r="RPE19" s="723"/>
      <c r="RPF19" s="723"/>
      <c r="RPG19" s="723"/>
      <c r="RPH19" s="723"/>
      <c r="RPI19" s="723"/>
      <c r="RPJ19" s="723"/>
      <c r="RPK19" s="723"/>
      <c r="RPL19" s="723"/>
      <c r="RPM19" s="723"/>
      <c r="RPN19" s="723"/>
      <c r="RPO19" s="723"/>
      <c r="RPP19" s="723"/>
      <c r="RPQ19" s="723"/>
      <c r="RPR19" s="723"/>
      <c r="RPS19" s="723"/>
      <c r="RPT19" s="723"/>
      <c r="RPU19" s="723"/>
      <c r="RPV19" s="723"/>
      <c r="RPW19" s="723"/>
      <c r="RPX19" s="723"/>
      <c r="RPY19" s="723"/>
      <c r="RPZ19" s="723"/>
      <c r="RQA19" s="723"/>
      <c r="RQB19" s="723"/>
      <c r="RQC19" s="723"/>
      <c r="RQD19" s="723"/>
      <c r="RQE19" s="723"/>
      <c r="RQF19" s="723"/>
      <c r="RQG19" s="723"/>
      <c r="RQH19" s="723"/>
      <c r="RQI19" s="723"/>
      <c r="RQJ19" s="723"/>
      <c r="RQK19" s="723"/>
      <c r="RQL19" s="723"/>
      <c r="RQM19" s="723"/>
      <c r="RQN19" s="723"/>
      <c r="RQO19" s="723"/>
      <c r="RQP19" s="723"/>
      <c r="RQQ19" s="723"/>
      <c r="RQR19" s="723"/>
      <c r="RQS19" s="723"/>
      <c r="RQT19" s="723"/>
      <c r="RQU19" s="723"/>
      <c r="RQV19" s="723"/>
      <c r="RQW19" s="723"/>
      <c r="RQX19" s="723"/>
      <c r="RQY19" s="723"/>
      <c r="RQZ19" s="723"/>
      <c r="RRA19" s="723"/>
      <c r="RRB19" s="723"/>
      <c r="RRC19" s="723"/>
      <c r="RRD19" s="723"/>
      <c r="RRE19" s="723"/>
      <c r="RRF19" s="723"/>
      <c r="RRG19" s="723"/>
      <c r="RRH19" s="723"/>
      <c r="RRI19" s="723"/>
      <c r="RRJ19" s="723"/>
      <c r="RRK19" s="723"/>
      <c r="RRL19" s="723"/>
      <c r="RRM19" s="723"/>
      <c r="RRN19" s="723"/>
      <c r="RRO19" s="723"/>
      <c r="RRP19" s="723"/>
      <c r="RRQ19" s="723"/>
      <c r="RRR19" s="723"/>
      <c r="RRS19" s="723"/>
      <c r="RRT19" s="723"/>
      <c r="RRU19" s="723"/>
      <c r="RRV19" s="723"/>
      <c r="RRW19" s="723"/>
      <c r="RRX19" s="723"/>
      <c r="RRY19" s="723"/>
      <c r="RRZ19" s="723"/>
      <c r="RSA19" s="723"/>
      <c r="RSB19" s="723"/>
      <c r="RSC19" s="723"/>
      <c r="RSD19" s="723"/>
      <c r="RSE19" s="723"/>
      <c r="RSF19" s="723"/>
      <c r="RSG19" s="723"/>
      <c r="RSH19" s="723"/>
      <c r="RSI19" s="723"/>
      <c r="RSJ19" s="723"/>
      <c r="RSK19" s="723"/>
      <c r="RSL19" s="723"/>
      <c r="RSM19" s="723"/>
      <c r="RSN19" s="723"/>
      <c r="RSO19" s="723"/>
      <c r="RSP19" s="723"/>
      <c r="RSQ19" s="723"/>
      <c r="RSR19" s="723"/>
      <c r="RSS19" s="723"/>
      <c r="RST19" s="723"/>
      <c r="RSU19" s="723"/>
      <c r="RSV19" s="723"/>
      <c r="RSW19" s="723"/>
      <c r="RSX19" s="723"/>
      <c r="RSY19" s="723"/>
      <c r="RSZ19" s="723"/>
      <c r="RTA19" s="723"/>
      <c r="RTB19" s="723"/>
      <c r="RTC19" s="723"/>
      <c r="RTD19" s="723"/>
      <c r="RTE19" s="723"/>
      <c r="RTF19" s="723"/>
      <c r="RTG19" s="723"/>
      <c r="RTH19" s="723"/>
      <c r="RTI19" s="723"/>
      <c r="RTJ19" s="723"/>
      <c r="RTK19" s="723"/>
      <c r="RTL19" s="723"/>
      <c r="RTM19" s="723"/>
      <c r="RTN19" s="723"/>
      <c r="RTO19" s="723"/>
      <c r="RTP19" s="723"/>
      <c r="RTQ19" s="723"/>
      <c r="RTR19" s="723"/>
      <c r="RTS19" s="723"/>
      <c r="RTT19" s="723"/>
      <c r="RTU19" s="723"/>
      <c r="RTV19" s="723"/>
      <c r="RTW19" s="723"/>
      <c r="RTX19" s="723"/>
      <c r="RTY19" s="723"/>
      <c r="RTZ19" s="723"/>
      <c r="RUA19" s="723"/>
      <c r="RUB19" s="723"/>
      <c r="RUC19" s="723"/>
      <c r="RUD19" s="723"/>
      <c r="RUE19" s="723"/>
      <c r="RUF19" s="723"/>
      <c r="RUG19" s="723"/>
      <c r="RUH19" s="723"/>
      <c r="RUI19" s="723"/>
      <c r="RUJ19" s="723"/>
      <c r="RUK19" s="723"/>
      <c r="RUL19" s="723"/>
      <c r="RUM19" s="723"/>
      <c r="RUN19" s="723"/>
      <c r="RUO19" s="723"/>
      <c r="RUP19" s="723"/>
      <c r="RUQ19" s="723"/>
      <c r="RUR19" s="723"/>
      <c r="RUS19" s="723"/>
      <c r="RUT19" s="723"/>
      <c r="RUU19" s="723"/>
      <c r="RUV19" s="723"/>
      <c r="RUW19" s="723"/>
      <c r="RUX19" s="723"/>
      <c r="RUY19" s="723"/>
      <c r="RUZ19" s="723"/>
      <c r="RVA19" s="723"/>
      <c r="RVB19" s="723"/>
      <c r="RVC19" s="723"/>
      <c r="RVD19" s="723"/>
      <c r="RVE19" s="723"/>
      <c r="RVF19" s="723"/>
      <c r="RVG19" s="723"/>
      <c r="RVH19" s="723"/>
      <c r="RVI19" s="723"/>
      <c r="RVJ19" s="723"/>
      <c r="RVK19" s="723"/>
      <c r="RVL19" s="723"/>
      <c r="RVM19" s="723"/>
      <c r="RVN19" s="723"/>
      <c r="RVO19" s="723"/>
      <c r="RVP19" s="723"/>
      <c r="RVQ19" s="723"/>
      <c r="RVR19" s="723"/>
      <c r="RVS19" s="723"/>
      <c r="RVT19" s="723"/>
      <c r="RVU19" s="723"/>
      <c r="RVV19" s="723"/>
      <c r="RVW19" s="723"/>
      <c r="RVX19" s="723"/>
      <c r="RVY19" s="723"/>
      <c r="RVZ19" s="723"/>
      <c r="RWA19" s="723"/>
      <c r="RWB19" s="723"/>
      <c r="RWC19" s="723"/>
      <c r="RWD19" s="723"/>
      <c r="RWE19" s="723"/>
      <c r="RWF19" s="723"/>
      <c r="RWG19" s="723"/>
      <c r="RWH19" s="723"/>
      <c r="RWI19" s="723"/>
      <c r="RWJ19" s="723"/>
      <c r="RWK19" s="723"/>
      <c r="RWL19" s="723"/>
      <c r="RWM19" s="723"/>
      <c r="RWN19" s="723"/>
      <c r="RWO19" s="723"/>
      <c r="RWP19" s="723"/>
      <c r="RWQ19" s="723"/>
      <c r="RWR19" s="723"/>
      <c r="RWS19" s="723"/>
      <c r="RWT19" s="723"/>
      <c r="RWU19" s="723"/>
      <c r="RWV19" s="723"/>
      <c r="RWW19" s="723"/>
      <c r="RWX19" s="723"/>
      <c r="RWY19" s="723"/>
      <c r="RWZ19" s="723"/>
      <c r="RXA19" s="723"/>
      <c r="RXB19" s="723"/>
      <c r="RXC19" s="723"/>
      <c r="RXD19" s="723"/>
      <c r="RXE19" s="723"/>
      <c r="RXF19" s="723"/>
      <c r="RXG19" s="723"/>
      <c r="RXH19" s="723"/>
      <c r="RXI19" s="723"/>
      <c r="RXJ19" s="723"/>
      <c r="RXK19" s="723"/>
      <c r="RXL19" s="723"/>
      <c r="RXM19" s="723"/>
      <c r="RXN19" s="723"/>
      <c r="RXO19" s="723"/>
      <c r="RXP19" s="723"/>
      <c r="RXQ19" s="723"/>
      <c r="RXR19" s="723"/>
      <c r="RXS19" s="723"/>
      <c r="RXT19" s="723"/>
      <c r="RXU19" s="723"/>
      <c r="RXV19" s="723"/>
      <c r="RXW19" s="723"/>
      <c r="RXX19" s="723"/>
      <c r="RXY19" s="723"/>
      <c r="RXZ19" s="723"/>
      <c r="RYA19" s="723"/>
      <c r="RYB19" s="723"/>
      <c r="RYC19" s="723"/>
      <c r="RYD19" s="723"/>
      <c r="RYE19" s="723"/>
      <c r="RYF19" s="723"/>
      <c r="RYG19" s="723"/>
      <c r="RYH19" s="723"/>
      <c r="RYI19" s="723"/>
      <c r="RYJ19" s="723"/>
      <c r="RYK19" s="723"/>
      <c r="RYL19" s="723"/>
      <c r="RYM19" s="723"/>
      <c r="RYN19" s="723"/>
      <c r="RYO19" s="723"/>
      <c r="RYP19" s="723"/>
      <c r="RYQ19" s="723"/>
      <c r="RYR19" s="723"/>
      <c r="RYS19" s="723"/>
      <c r="RYT19" s="723"/>
      <c r="RYU19" s="723"/>
      <c r="RYV19" s="723"/>
      <c r="RYW19" s="723"/>
      <c r="RYX19" s="723"/>
      <c r="RYY19" s="723"/>
      <c r="RYZ19" s="723"/>
      <c r="RZA19" s="723"/>
      <c r="RZB19" s="723"/>
      <c r="RZC19" s="723"/>
      <c r="RZD19" s="723"/>
      <c r="RZE19" s="723"/>
      <c r="RZF19" s="723"/>
      <c r="RZG19" s="723"/>
      <c r="RZH19" s="723"/>
      <c r="RZI19" s="723"/>
      <c r="RZJ19" s="723"/>
      <c r="RZK19" s="723"/>
      <c r="RZL19" s="723"/>
      <c r="RZM19" s="723"/>
      <c r="RZN19" s="723"/>
      <c r="RZO19" s="723"/>
      <c r="RZP19" s="723"/>
      <c r="RZQ19" s="723"/>
      <c r="RZR19" s="723"/>
      <c r="RZS19" s="723"/>
      <c r="RZT19" s="723"/>
      <c r="RZU19" s="723"/>
      <c r="RZV19" s="723"/>
      <c r="RZW19" s="723"/>
      <c r="RZX19" s="723"/>
      <c r="RZY19" s="723"/>
      <c r="RZZ19" s="723"/>
      <c r="SAA19" s="723"/>
      <c r="SAB19" s="723"/>
      <c r="SAC19" s="723"/>
      <c r="SAD19" s="723"/>
      <c r="SAE19" s="723"/>
      <c r="SAF19" s="723"/>
      <c r="SAG19" s="723"/>
      <c r="SAH19" s="723"/>
      <c r="SAI19" s="723"/>
      <c r="SAJ19" s="723"/>
      <c r="SAK19" s="723"/>
      <c r="SAL19" s="723"/>
      <c r="SAM19" s="723"/>
      <c r="SAN19" s="723"/>
      <c r="SAO19" s="723"/>
      <c r="SAP19" s="723"/>
      <c r="SAQ19" s="723"/>
      <c r="SAR19" s="723"/>
      <c r="SAS19" s="723"/>
      <c r="SAT19" s="723"/>
      <c r="SAU19" s="723"/>
      <c r="SAV19" s="723"/>
      <c r="SAW19" s="723"/>
      <c r="SAX19" s="723"/>
      <c r="SAY19" s="723"/>
      <c r="SAZ19" s="723"/>
      <c r="SBA19" s="723"/>
      <c r="SBB19" s="723"/>
      <c r="SBC19" s="723"/>
      <c r="SBD19" s="723"/>
      <c r="SBE19" s="723"/>
      <c r="SBF19" s="723"/>
      <c r="SBG19" s="723"/>
      <c r="SBH19" s="723"/>
      <c r="SBI19" s="723"/>
      <c r="SBJ19" s="723"/>
      <c r="SBK19" s="723"/>
      <c r="SBL19" s="723"/>
      <c r="SBM19" s="723"/>
      <c r="SBN19" s="723"/>
      <c r="SBO19" s="723"/>
      <c r="SBP19" s="723"/>
      <c r="SBQ19" s="723"/>
      <c r="SBR19" s="723"/>
      <c r="SBS19" s="723"/>
      <c r="SBT19" s="723"/>
      <c r="SBU19" s="723"/>
      <c r="SBV19" s="723"/>
      <c r="SBW19" s="723"/>
      <c r="SBX19" s="723"/>
      <c r="SBY19" s="723"/>
      <c r="SBZ19" s="723"/>
      <c r="SCA19" s="723"/>
      <c r="SCB19" s="723"/>
      <c r="SCC19" s="723"/>
      <c r="SCD19" s="723"/>
      <c r="SCE19" s="723"/>
      <c r="SCF19" s="723"/>
      <c r="SCG19" s="723"/>
      <c r="SCH19" s="723"/>
      <c r="SCI19" s="723"/>
      <c r="SCJ19" s="723"/>
      <c r="SCK19" s="723"/>
      <c r="SCL19" s="723"/>
      <c r="SCM19" s="723"/>
      <c r="SCN19" s="723"/>
      <c r="SCO19" s="723"/>
      <c r="SCP19" s="723"/>
      <c r="SCQ19" s="723"/>
      <c r="SCR19" s="723"/>
      <c r="SCS19" s="723"/>
      <c r="SCT19" s="723"/>
      <c r="SCU19" s="723"/>
      <c r="SCV19" s="723"/>
      <c r="SCW19" s="723"/>
      <c r="SCX19" s="723"/>
      <c r="SCY19" s="723"/>
      <c r="SCZ19" s="723"/>
      <c r="SDA19" s="723"/>
      <c r="SDB19" s="723"/>
      <c r="SDC19" s="723"/>
      <c r="SDD19" s="723"/>
      <c r="SDE19" s="723"/>
      <c r="SDF19" s="723"/>
      <c r="SDG19" s="723"/>
      <c r="SDH19" s="723"/>
      <c r="SDI19" s="723"/>
      <c r="SDJ19" s="723"/>
      <c r="SDK19" s="723"/>
      <c r="SDL19" s="723"/>
      <c r="SDM19" s="723"/>
      <c r="SDN19" s="723"/>
      <c r="SDO19" s="723"/>
      <c r="SDP19" s="723"/>
      <c r="SDQ19" s="723"/>
      <c r="SDR19" s="723"/>
      <c r="SDS19" s="723"/>
      <c r="SDT19" s="723"/>
      <c r="SDU19" s="723"/>
      <c r="SDV19" s="723"/>
      <c r="SDW19" s="723"/>
      <c r="SDX19" s="723"/>
      <c r="SDY19" s="723"/>
      <c r="SDZ19" s="723"/>
      <c r="SEA19" s="723"/>
      <c r="SEB19" s="723"/>
      <c r="SEC19" s="723"/>
      <c r="SED19" s="723"/>
      <c r="SEE19" s="723"/>
      <c r="SEF19" s="723"/>
      <c r="SEG19" s="723"/>
      <c r="SEH19" s="723"/>
      <c r="SEI19" s="723"/>
      <c r="SEJ19" s="723"/>
      <c r="SEK19" s="723"/>
      <c r="SEL19" s="723"/>
      <c r="SEM19" s="723"/>
      <c r="SEN19" s="723"/>
      <c r="SEO19" s="723"/>
      <c r="SEP19" s="723"/>
      <c r="SEQ19" s="723"/>
      <c r="SER19" s="723"/>
      <c r="SES19" s="723"/>
      <c r="SET19" s="723"/>
      <c r="SEU19" s="723"/>
      <c r="SEV19" s="723"/>
      <c r="SEW19" s="723"/>
      <c r="SEX19" s="723"/>
      <c r="SEY19" s="723"/>
      <c r="SEZ19" s="723"/>
      <c r="SFA19" s="723"/>
      <c r="SFB19" s="723"/>
      <c r="SFC19" s="723"/>
      <c r="SFD19" s="723"/>
      <c r="SFE19" s="723"/>
      <c r="SFF19" s="723"/>
      <c r="SFG19" s="723"/>
      <c r="SFH19" s="723"/>
      <c r="SFI19" s="723"/>
      <c r="SFJ19" s="723"/>
      <c r="SFK19" s="723"/>
      <c r="SFL19" s="723"/>
      <c r="SFM19" s="723"/>
      <c r="SFN19" s="723"/>
      <c r="SFO19" s="723"/>
      <c r="SFP19" s="723"/>
      <c r="SFQ19" s="723"/>
      <c r="SFR19" s="723"/>
      <c r="SFS19" s="723"/>
      <c r="SFT19" s="723"/>
      <c r="SFU19" s="723"/>
      <c r="SFV19" s="723"/>
      <c r="SFW19" s="723"/>
      <c r="SFX19" s="723"/>
      <c r="SFY19" s="723"/>
      <c r="SFZ19" s="723"/>
      <c r="SGA19" s="723"/>
      <c r="SGB19" s="723"/>
      <c r="SGC19" s="723"/>
      <c r="SGD19" s="723"/>
      <c r="SGE19" s="723"/>
      <c r="SGF19" s="723"/>
      <c r="SGG19" s="723"/>
      <c r="SGH19" s="723"/>
      <c r="SGI19" s="723"/>
      <c r="SGJ19" s="723"/>
      <c r="SGK19" s="723"/>
      <c r="SGL19" s="723"/>
      <c r="SGM19" s="723"/>
      <c r="SGN19" s="723"/>
      <c r="SGO19" s="723"/>
      <c r="SGP19" s="723"/>
      <c r="SGQ19" s="723"/>
      <c r="SGR19" s="723"/>
      <c r="SGS19" s="723"/>
      <c r="SGT19" s="723"/>
      <c r="SGU19" s="723"/>
      <c r="SGV19" s="723"/>
      <c r="SGW19" s="723"/>
      <c r="SGX19" s="723"/>
      <c r="SGY19" s="723"/>
      <c r="SGZ19" s="723"/>
      <c r="SHA19" s="723"/>
      <c r="SHB19" s="723"/>
      <c r="SHC19" s="723"/>
      <c r="SHD19" s="723"/>
      <c r="SHE19" s="723"/>
      <c r="SHF19" s="723"/>
      <c r="SHG19" s="723"/>
      <c r="SHH19" s="723"/>
      <c r="SHI19" s="723"/>
      <c r="SHJ19" s="723"/>
      <c r="SHK19" s="723"/>
      <c r="SHL19" s="723"/>
      <c r="SHM19" s="723"/>
      <c r="SHN19" s="723"/>
      <c r="SHO19" s="723"/>
      <c r="SHP19" s="723"/>
      <c r="SHQ19" s="723"/>
      <c r="SHR19" s="723"/>
      <c r="SHS19" s="723"/>
      <c r="SHT19" s="723"/>
      <c r="SHU19" s="723"/>
      <c r="SHV19" s="723"/>
      <c r="SHW19" s="723"/>
      <c r="SHX19" s="723"/>
      <c r="SHY19" s="723"/>
      <c r="SHZ19" s="723"/>
      <c r="SIA19" s="723"/>
      <c r="SIB19" s="723"/>
      <c r="SIC19" s="723"/>
      <c r="SID19" s="723"/>
      <c r="SIE19" s="723"/>
      <c r="SIF19" s="723"/>
      <c r="SIG19" s="723"/>
      <c r="SIH19" s="723"/>
      <c r="SII19" s="723"/>
      <c r="SIJ19" s="723"/>
      <c r="SIK19" s="723"/>
      <c r="SIL19" s="723"/>
      <c r="SIM19" s="723"/>
      <c r="SIN19" s="723"/>
      <c r="SIO19" s="723"/>
      <c r="SIP19" s="723"/>
      <c r="SIQ19" s="723"/>
      <c r="SIR19" s="723"/>
      <c r="SIS19" s="723"/>
      <c r="SIT19" s="723"/>
      <c r="SIU19" s="723"/>
      <c r="SIV19" s="723"/>
      <c r="SIW19" s="723"/>
      <c r="SIX19" s="723"/>
      <c r="SIY19" s="723"/>
      <c r="SIZ19" s="723"/>
      <c r="SJA19" s="723"/>
      <c r="SJB19" s="723"/>
      <c r="SJC19" s="723"/>
      <c r="SJD19" s="723"/>
      <c r="SJE19" s="723"/>
      <c r="SJF19" s="723"/>
      <c r="SJG19" s="723"/>
      <c r="SJH19" s="723"/>
      <c r="SJI19" s="723"/>
      <c r="SJJ19" s="723"/>
      <c r="SJK19" s="723"/>
      <c r="SJL19" s="723"/>
      <c r="SJM19" s="723"/>
      <c r="SJN19" s="723"/>
      <c r="SJO19" s="723"/>
      <c r="SJP19" s="723"/>
      <c r="SJQ19" s="723"/>
      <c r="SJR19" s="723"/>
      <c r="SJS19" s="723"/>
      <c r="SJT19" s="723"/>
      <c r="SJU19" s="723"/>
      <c r="SJV19" s="723"/>
      <c r="SJW19" s="723"/>
      <c r="SJX19" s="723"/>
      <c r="SJY19" s="723"/>
      <c r="SJZ19" s="723"/>
      <c r="SKA19" s="723"/>
      <c r="SKB19" s="723"/>
      <c r="SKC19" s="723"/>
      <c r="SKD19" s="723"/>
      <c r="SKE19" s="723"/>
      <c r="SKF19" s="723"/>
      <c r="SKG19" s="723"/>
      <c r="SKH19" s="723"/>
      <c r="SKI19" s="723"/>
      <c r="SKJ19" s="723"/>
      <c r="SKK19" s="723"/>
      <c r="SKL19" s="723"/>
      <c r="SKM19" s="723"/>
      <c r="SKN19" s="723"/>
      <c r="SKO19" s="723"/>
      <c r="SKP19" s="723"/>
      <c r="SKQ19" s="723"/>
      <c r="SKR19" s="723"/>
      <c r="SKS19" s="723"/>
      <c r="SKT19" s="723"/>
      <c r="SKU19" s="723"/>
      <c r="SKV19" s="723"/>
      <c r="SKW19" s="723"/>
      <c r="SKX19" s="723"/>
      <c r="SKY19" s="723"/>
      <c r="SKZ19" s="723"/>
      <c r="SLA19" s="723"/>
      <c r="SLB19" s="723"/>
      <c r="SLC19" s="723"/>
      <c r="SLD19" s="723"/>
      <c r="SLE19" s="723"/>
      <c r="SLF19" s="723"/>
      <c r="SLG19" s="723"/>
      <c r="SLH19" s="723"/>
      <c r="SLI19" s="723"/>
      <c r="SLJ19" s="723"/>
      <c r="SLK19" s="723"/>
      <c r="SLL19" s="723"/>
      <c r="SLM19" s="723"/>
      <c r="SLN19" s="723"/>
      <c r="SLO19" s="723"/>
      <c r="SLP19" s="723"/>
      <c r="SLQ19" s="723"/>
      <c r="SLR19" s="723"/>
      <c r="SLS19" s="723"/>
      <c r="SLT19" s="723"/>
      <c r="SLU19" s="723"/>
      <c r="SLV19" s="723"/>
      <c r="SLW19" s="723"/>
      <c r="SLX19" s="723"/>
      <c r="SLY19" s="723"/>
      <c r="SLZ19" s="723"/>
      <c r="SMA19" s="723"/>
      <c r="SMB19" s="723"/>
      <c r="SMC19" s="723"/>
      <c r="SMD19" s="723"/>
      <c r="SME19" s="723"/>
      <c r="SMF19" s="723"/>
      <c r="SMG19" s="723"/>
      <c r="SMH19" s="723"/>
      <c r="SMI19" s="723"/>
      <c r="SMJ19" s="723"/>
      <c r="SMK19" s="723"/>
      <c r="SML19" s="723"/>
      <c r="SMM19" s="723"/>
      <c r="SMN19" s="723"/>
      <c r="SMO19" s="723"/>
      <c r="SMP19" s="723"/>
      <c r="SMQ19" s="723"/>
      <c r="SMR19" s="723"/>
      <c r="SMS19" s="723"/>
      <c r="SMT19" s="723"/>
      <c r="SMU19" s="723"/>
      <c r="SMV19" s="723"/>
      <c r="SMW19" s="723"/>
      <c r="SMX19" s="723"/>
      <c r="SMY19" s="723"/>
      <c r="SMZ19" s="723"/>
      <c r="SNA19" s="723"/>
      <c r="SNB19" s="723"/>
      <c r="SNC19" s="723"/>
      <c r="SND19" s="723"/>
      <c r="SNE19" s="723"/>
      <c r="SNF19" s="723"/>
      <c r="SNG19" s="723"/>
      <c r="SNH19" s="723"/>
      <c r="SNI19" s="723"/>
      <c r="SNJ19" s="723"/>
      <c r="SNK19" s="723"/>
      <c r="SNL19" s="723"/>
      <c r="SNM19" s="723"/>
      <c r="SNN19" s="723"/>
      <c r="SNO19" s="723"/>
      <c r="SNP19" s="723"/>
      <c r="SNQ19" s="723"/>
      <c r="SNR19" s="723"/>
      <c r="SNS19" s="723"/>
      <c r="SNT19" s="723"/>
      <c r="SNU19" s="723"/>
      <c r="SNV19" s="723"/>
      <c r="SNW19" s="723"/>
      <c r="SNX19" s="723"/>
      <c r="SNY19" s="723"/>
      <c r="SNZ19" s="723"/>
      <c r="SOA19" s="723"/>
      <c r="SOB19" s="723"/>
      <c r="SOC19" s="723"/>
      <c r="SOD19" s="723"/>
      <c r="SOE19" s="723"/>
      <c r="SOF19" s="723"/>
      <c r="SOG19" s="723"/>
      <c r="SOH19" s="723"/>
      <c r="SOI19" s="723"/>
      <c r="SOJ19" s="723"/>
      <c r="SOK19" s="723"/>
      <c r="SOL19" s="723"/>
      <c r="SOM19" s="723"/>
      <c r="SON19" s="723"/>
      <c r="SOO19" s="723"/>
      <c r="SOP19" s="723"/>
      <c r="SOQ19" s="723"/>
      <c r="SOR19" s="723"/>
      <c r="SOS19" s="723"/>
      <c r="SOT19" s="723"/>
      <c r="SOU19" s="723"/>
      <c r="SOV19" s="723"/>
      <c r="SOW19" s="723"/>
      <c r="SOX19" s="723"/>
      <c r="SOY19" s="723"/>
      <c r="SOZ19" s="723"/>
      <c r="SPA19" s="723"/>
      <c r="SPB19" s="723"/>
      <c r="SPC19" s="723"/>
      <c r="SPD19" s="723"/>
      <c r="SPE19" s="723"/>
      <c r="SPF19" s="723"/>
      <c r="SPG19" s="723"/>
      <c r="SPH19" s="723"/>
      <c r="SPI19" s="723"/>
      <c r="SPJ19" s="723"/>
      <c r="SPK19" s="723"/>
      <c r="SPL19" s="723"/>
      <c r="SPM19" s="723"/>
      <c r="SPN19" s="723"/>
      <c r="SPO19" s="723"/>
      <c r="SPP19" s="723"/>
      <c r="SPQ19" s="723"/>
      <c r="SPR19" s="723"/>
      <c r="SPS19" s="723"/>
      <c r="SPT19" s="723"/>
      <c r="SPU19" s="723"/>
      <c r="SPV19" s="723"/>
      <c r="SPW19" s="723"/>
      <c r="SPX19" s="723"/>
      <c r="SPY19" s="723"/>
      <c r="SPZ19" s="723"/>
      <c r="SQA19" s="723"/>
      <c r="SQB19" s="723"/>
      <c r="SQC19" s="723"/>
      <c r="SQD19" s="723"/>
      <c r="SQE19" s="723"/>
      <c r="SQF19" s="723"/>
      <c r="SQG19" s="723"/>
      <c r="SQH19" s="723"/>
      <c r="SQI19" s="723"/>
      <c r="SQJ19" s="723"/>
      <c r="SQK19" s="723"/>
      <c r="SQL19" s="723"/>
      <c r="SQM19" s="723"/>
      <c r="SQN19" s="723"/>
      <c r="SQO19" s="723"/>
      <c r="SQP19" s="723"/>
      <c r="SQQ19" s="723"/>
      <c r="SQR19" s="723"/>
      <c r="SQS19" s="723"/>
      <c r="SQT19" s="723"/>
      <c r="SQU19" s="723"/>
      <c r="SQV19" s="723"/>
      <c r="SQW19" s="723"/>
      <c r="SQX19" s="723"/>
      <c r="SQY19" s="723"/>
      <c r="SQZ19" s="723"/>
      <c r="SRA19" s="723"/>
      <c r="SRB19" s="723"/>
      <c r="SRC19" s="723"/>
      <c r="SRD19" s="723"/>
      <c r="SRE19" s="723"/>
      <c r="SRF19" s="723"/>
      <c r="SRG19" s="723"/>
      <c r="SRH19" s="723"/>
      <c r="SRI19" s="723"/>
      <c r="SRJ19" s="723"/>
      <c r="SRK19" s="723"/>
      <c r="SRL19" s="723"/>
      <c r="SRM19" s="723"/>
      <c r="SRN19" s="723"/>
      <c r="SRO19" s="723"/>
      <c r="SRP19" s="723"/>
      <c r="SRQ19" s="723"/>
      <c r="SRR19" s="723"/>
      <c r="SRS19" s="723"/>
      <c r="SRT19" s="723"/>
      <c r="SRU19" s="723"/>
      <c r="SRV19" s="723"/>
      <c r="SRW19" s="723"/>
      <c r="SRX19" s="723"/>
      <c r="SRY19" s="723"/>
      <c r="SRZ19" s="723"/>
      <c r="SSA19" s="723"/>
      <c r="SSB19" s="723"/>
      <c r="SSC19" s="723"/>
      <c r="SSD19" s="723"/>
      <c r="SSE19" s="723"/>
      <c r="SSF19" s="723"/>
      <c r="SSG19" s="723"/>
      <c r="SSH19" s="723"/>
      <c r="SSI19" s="723"/>
      <c r="SSJ19" s="723"/>
      <c r="SSK19" s="723"/>
      <c r="SSL19" s="723"/>
      <c r="SSM19" s="723"/>
      <c r="SSN19" s="723"/>
      <c r="SSO19" s="723"/>
      <c r="SSP19" s="723"/>
      <c r="SSQ19" s="723"/>
      <c r="SSR19" s="723"/>
      <c r="SSS19" s="723"/>
      <c r="SST19" s="723"/>
      <c r="SSU19" s="723"/>
      <c r="SSV19" s="723"/>
      <c r="SSW19" s="723"/>
      <c r="SSX19" s="723"/>
      <c r="SSY19" s="723"/>
      <c r="SSZ19" s="723"/>
      <c r="STA19" s="723"/>
      <c r="STB19" s="723"/>
      <c r="STC19" s="723"/>
      <c r="STD19" s="723"/>
      <c r="STE19" s="723"/>
      <c r="STF19" s="723"/>
      <c r="STG19" s="723"/>
      <c r="STH19" s="723"/>
      <c r="STI19" s="723"/>
      <c r="STJ19" s="723"/>
      <c r="STK19" s="723"/>
      <c r="STL19" s="723"/>
      <c r="STM19" s="723"/>
      <c r="STN19" s="723"/>
      <c r="STO19" s="723"/>
      <c r="STP19" s="723"/>
      <c r="STQ19" s="723"/>
      <c r="STR19" s="723"/>
      <c r="STS19" s="723"/>
      <c r="STT19" s="723"/>
      <c r="STU19" s="723"/>
      <c r="STV19" s="723"/>
      <c r="STW19" s="723"/>
      <c r="STX19" s="723"/>
      <c r="STY19" s="723"/>
      <c r="STZ19" s="723"/>
      <c r="SUA19" s="723"/>
      <c r="SUB19" s="723"/>
      <c r="SUC19" s="723"/>
      <c r="SUD19" s="723"/>
      <c r="SUE19" s="723"/>
      <c r="SUF19" s="723"/>
      <c r="SUG19" s="723"/>
      <c r="SUH19" s="723"/>
      <c r="SUI19" s="723"/>
      <c r="SUJ19" s="723"/>
      <c r="SUK19" s="723"/>
      <c r="SUL19" s="723"/>
      <c r="SUM19" s="723"/>
      <c r="SUN19" s="723"/>
      <c r="SUO19" s="723"/>
      <c r="SUP19" s="723"/>
      <c r="SUQ19" s="723"/>
      <c r="SUR19" s="723"/>
      <c r="SUS19" s="723"/>
      <c r="SUT19" s="723"/>
      <c r="SUU19" s="723"/>
      <c r="SUV19" s="723"/>
      <c r="SUW19" s="723"/>
      <c r="SUX19" s="723"/>
      <c r="SUY19" s="723"/>
      <c r="SUZ19" s="723"/>
      <c r="SVA19" s="723"/>
      <c r="SVB19" s="723"/>
      <c r="SVC19" s="723"/>
      <c r="SVD19" s="723"/>
      <c r="SVE19" s="723"/>
      <c r="SVF19" s="723"/>
      <c r="SVG19" s="723"/>
      <c r="SVH19" s="723"/>
      <c r="SVI19" s="723"/>
      <c r="SVJ19" s="723"/>
      <c r="SVK19" s="723"/>
      <c r="SVL19" s="723"/>
      <c r="SVM19" s="723"/>
      <c r="SVN19" s="723"/>
      <c r="SVO19" s="723"/>
      <c r="SVP19" s="723"/>
      <c r="SVQ19" s="723"/>
      <c r="SVR19" s="723"/>
      <c r="SVS19" s="723"/>
      <c r="SVT19" s="723"/>
      <c r="SVU19" s="723"/>
      <c r="SVV19" s="723"/>
      <c r="SVW19" s="723"/>
      <c r="SVX19" s="723"/>
      <c r="SVY19" s="723"/>
      <c r="SVZ19" s="723"/>
      <c r="SWA19" s="723"/>
      <c r="SWB19" s="723"/>
      <c r="SWC19" s="723"/>
      <c r="SWD19" s="723"/>
      <c r="SWE19" s="723"/>
      <c r="SWF19" s="723"/>
      <c r="SWG19" s="723"/>
      <c r="SWH19" s="723"/>
      <c r="SWI19" s="723"/>
      <c r="SWJ19" s="723"/>
      <c r="SWK19" s="723"/>
      <c r="SWL19" s="723"/>
      <c r="SWM19" s="723"/>
      <c r="SWN19" s="723"/>
      <c r="SWO19" s="723"/>
      <c r="SWP19" s="723"/>
      <c r="SWQ19" s="723"/>
      <c r="SWR19" s="723"/>
      <c r="SWS19" s="723"/>
      <c r="SWT19" s="723"/>
      <c r="SWU19" s="723"/>
      <c r="SWV19" s="723"/>
      <c r="SWW19" s="723"/>
      <c r="SWX19" s="723"/>
      <c r="SWY19" s="723"/>
      <c r="SWZ19" s="723"/>
      <c r="SXA19" s="723"/>
      <c r="SXB19" s="723"/>
      <c r="SXC19" s="723"/>
      <c r="SXD19" s="723"/>
      <c r="SXE19" s="723"/>
      <c r="SXF19" s="723"/>
      <c r="SXG19" s="723"/>
      <c r="SXH19" s="723"/>
      <c r="SXI19" s="723"/>
      <c r="SXJ19" s="723"/>
      <c r="SXK19" s="723"/>
      <c r="SXL19" s="723"/>
      <c r="SXM19" s="723"/>
      <c r="SXN19" s="723"/>
      <c r="SXO19" s="723"/>
      <c r="SXP19" s="723"/>
      <c r="SXQ19" s="723"/>
      <c r="SXR19" s="723"/>
      <c r="SXS19" s="723"/>
      <c r="SXT19" s="723"/>
      <c r="SXU19" s="723"/>
      <c r="SXV19" s="723"/>
      <c r="SXW19" s="723"/>
      <c r="SXX19" s="723"/>
      <c r="SXY19" s="723"/>
      <c r="SXZ19" s="723"/>
      <c r="SYA19" s="723"/>
      <c r="SYB19" s="723"/>
      <c r="SYC19" s="723"/>
      <c r="SYD19" s="723"/>
      <c r="SYE19" s="723"/>
      <c r="SYF19" s="723"/>
      <c r="SYG19" s="723"/>
      <c r="SYH19" s="723"/>
      <c r="SYI19" s="723"/>
      <c r="SYJ19" s="723"/>
      <c r="SYK19" s="723"/>
      <c r="SYL19" s="723"/>
      <c r="SYM19" s="723"/>
      <c r="SYN19" s="723"/>
      <c r="SYO19" s="723"/>
      <c r="SYP19" s="723"/>
      <c r="SYQ19" s="723"/>
      <c r="SYR19" s="723"/>
      <c r="SYS19" s="723"/>
      <c r="SYT19" s="723"/>
      <c r="SYU19" s="723"/>
      <c r="SYV19" s="723"/>
      <c r="SYW19" s="723"/>
      <c r="SYX19" s="723"/>
      <c r="SYY19" s="723"/>
      <c r="SYZ19" s="723"/>
      <c r="SZA19" s="723"/>
      <c r="SZB19" s="723"/>
      <c r="SZC19" s="723"/>
      <c r="SZD19" s="723"/>
      <c r="SZE19" s="723"/>
      <c r="SZF19" s="723"/>
      <c r="SZG19" s="723"/>
      <c r="SZH19" s="723"/>
      <c r="SZI19" s="723"/>
      <c r="SZJ19" s="723"/>
      <c r="SZK19" s="723"/>
      <c r="SZL19" s="723"/>
      <c r="SZM19" s="723"/>
      <c r="SZN19" s="723"/>
      <c r="SZO19" s="723"/>
      <c r="SZP19" s="723"/>
      <c r="SZQ19" s="723"/>
      <c r="SZR19" s="723"/>
      <c r="SZS19" s="723"/>
      <c r="SZT19" s="723"/>
      <c r="SZU19" s="723"/>
      <c r="SZV19" s="723"/>
      <c r="SZW19" s="723"/>
      <c r="SZX19" s="723"/>
      <c r="SZY19" s="723"/>
      <c r="SZZ19" s="723"/>
      <c r="TAA19" s="723"/>
      <c r="TAB19" s="723"/>
      <c r="TAC19" s="723"/>
      <c r="TAD19" s="723"/>
      <c r="TAE19" s="723"/>
      <c r="TAF19" s="723"/>
      <c r="TAG19" s="723"/>
      <c r="TAH19" s="723"/>
      <c r="TAI19" s="723"/>
      <c r="TAJ19" s="723"/>
      <c r="TAK19" s="723"/>
      <c r="TAL19" s="723"/>
      <c r="TAM19" s="723"/>
      <c r="TAN19" s="723"/>
      <c r="TAO19" s="723"/>
      <c r="TAP19" s="723"/>
      <c r="TAQ19" s="723"/>
      <c r="TAR19" s="723"/>
      <c r="TAS19" s="723"/>
      <c r="TAT19" s="723"/>
      <c r="TAU19" s="723"/>
      <c r="TAV19" s="723"/>
      <c r="TAW19" s="723"/>
      <c r="TAX19" s="723"/>
      <c r="TAY19" s="723"/>
      <c r="TAZ19" s="723"/>
      <c r="TBA19" s="723"/>
      <c r="TBB19" s="723"/>
      <c r="TBC19" s="723"/>
      <c r="TBD19" s="723"/>
      <c r="TBE19" s="723"/>
      <c r="TBF19" s="723"/>
      <c r="TBG19" s="723"/>
      <c r="TBH19" s="723"/>
      <c r="TBI19" s="723"/>
      <c r="TBJ19" s="723"/>
      <c r="TBK19" s="723"/>
      <c r="TBL19" s="723"/>
      <c r="TBM19" s="723"/>
      <c r="TBN19" s="723"/>
      <c r="TBO19" s="723"/>
      <c r="TBP19" s="723"/>
      <c r="TBQ19" s="723"/>
      <c r="TBR19" s="723"/>
      <c r="TBS19" s="723"/>
      <c r="TBT19" s="723"/>
      <c r="TBU19" s="723"/>
      <c r="TBV19" s="723"/>
      <c r="TBW19" s="723"/>
      <c r="TBX19" s="723"/>
      <c r="TBY19" s="723"/>
      <c r="TBZ19" s="723"/>
      <c r="TCA19" s="723"/>
      <c r="TCB19" s="723"/>
      <c r="TCC19" s="723"/>
      <c r="TCD19" s="723"/>
      <c r="TCE19" s="723"/>
      <c r="TCF19" s="723"/>
      <c r="TCG19" s="723"/>
      <c r="TCH19" s="723"/>
      <c r="TCI19" s="723"/>
      <c r="TCJ19" s="723"/>
      <c r="TCK19" s="723"/>
      <c r="TCL19" s="723"/>
      <c r="TCM19" s="723"/>
      <c r="TCN19" s="723"/>
      <c r="TCO19" s="723"/>
      <c r="TCP19" s="723"/>
      <c r="TCQ19" s="723"/>
      <c r="TCR19" s="723"/>
      <c r="TCS19" s="723"/>
      <c r="TCT19" s="723"/>
      <c r="TCU19" s="723"/>
      <c r="TCV19" s="723"/>
      <c r="TCW19" s="723"/>
      <c r="TCX19" s="723"/>
      <c r="TCY19" s="723"/>
      <c r="TCZ19" s="723"/>
      <c r="TDA19" s="723"/>
      <c r="TDB19" s="723"/>
      <c r="TDC19" s="723"/>
      <c r="TDD19" s="723"/>
      <c r="TDE19" s="723"/>
      <c r="TDF19" s="723"/>
      <c r="TDG19" s="723"/>
      <c r="TDH19" s="723"/>
      <c r="TDI19" s="723"/>
      <c r="TDJ19" s="723"/>
      <c r="TDK19" s="723"/>
      <c r="TDL19" s="723"/>
      <c r="TDM19" s="723"/>
      <c r="TDN19" s="723"/>
      <c r="TDO19" s="723"/>
      <c r="TDP19" s="723"/>
      <c r="TDQ19" s="723"/>
      <c r="TDR19" s="723"/>
      <c r="TDS19" s="723"/>
      <c r="TDT19" s="723"/>
      <c r="TDU19" s="723"/>
      <c r="TDV19" s="723"/>
      <c r="TDW19" s="723"/>
      <c r="TDX19" s="723"/>
      <c r="TDY19" s="723"/>
      <c r="TDZ19" s="723"/>
      <c r="TEA19" s="723"/>
      <c r="TEB19" s="723"/>
      <c r="TEC19" s="723"/>
      <c r="TED19" s="723"/>
      <c r="TEE19" s="723"/>
      <c r="TEF19" s="723"/>
      <c r="TEG19" s="723"/>
      <c r="TEH19" s="723"/>
      <c r="TEI19" s="723"/>
      <c r="TEJ19" s="723"/>
      <c r="TEK19" s="723"/>
      <c r="TEL19" s="723"/>
      <c r="TEM19" s="723"/>
      <c r="TEN19" s="723"/>
      <c r="TEO19" s="723"/>
      <c r="TEP19" s="723"/>
      <c r="TEQ19" s="723"/>
      <c r="TER19" s="723"/>
      <c r="TES19" s="723"/>
      <c r="TET19" s="723"/>
      <c r="TEU19" s="723"/>
      <c r="TEV19" s="723"/>
      <c r="TEW19" s="723"/>
      <c r="TEX19" s="723"/>
      <c r="TEY19" s="723"/>
      <c r="TEZ19" s="723"/>
      <c r="TFA19" s="723"/>
      <c r="TFB19" s="723"/>
      <c r="TFC19" s="723"/>
      <c r="TFD19" s="723"/>
      <c r="TFE19" s="723"/>
      <c r="TFF19" s="723"/>
      <c r="TFG19" s="723"/>
      <c r="TFH19" s="723"/>
      <c r="TFI19" s="723"/>
      <c r="TFJ19" s="723"/>
      <c r="TFK19" s="723"/>
      <c r="TFL19" s="723"/>
      <c r="TFM19" s="723"/>
      <c r="TFN19" s="723"/>
      <c r="TFO19" s="723"/>
      <c r="TFP19" s="723"/>
      <c r="TFQ19" s="723"/>
      <c r="TFR19" s="723"/>
      <c r="TFS19" s="723"/>
      <c r="TFT19" s="723"/>
      <c r="TFU19" s="723"/>
      <c r="TFV19" s="723"/>
      <c r="TFW19" s="723"/>
      <c r="TFX19" s="723"/>
      <c r="TFY19" s="723"/>
      <c r="TFZ19" s="723"/>
      <c r="TGA19" s="723"/>
      <c r="TGB19" s="723"/>
      <c r="TGC19" s="723"/>
      <c r="TGD19" s="723"/>
      <c r="TGE19" s="723"/>
      <c r="TGF19" s="723"/>
      <c r="TGG19" s="723"/>
      <c r="TGH19" s="723"/>
      <c r="TGI19" s="723"/>
      <c r="TGJ19" s="723"/>
      <c r="TGK19" s="723"/>
      <c r="TGL19" s="723"/>
      <c r="TGM19" s="723"/>
      <c r="TGN19" s="723"/>
      <c r="TGO19" s="723"/>
      <c r="TGP19" s="723"/>
      <c r="TGQ19" s="723"/>
      <c r="TGR19" s="723"/>
      <c r="TGS19" s="723"/>
      <c r="TGT19" s="723"/>
      <c r="TGU19" s="723"/>
      <c r="TGV19" s="723"/>
      <c r="TGW19" s="723"/>
      <c r="TGX19" s="723"/>
      <c r="TGY19" s="723"/>
      <c r="TGZ19" s="723"/>
      <c r="THA19" s="723"/>
      <c r="THB19" s="723"/>
      <c r="THC19" s="723"/>
      <c r="THD19" s="723"/>
      <c r="THE19" s="723"/>
      <c r="THF19" s="723"/>
      <c r="THG19" s="723"/>
      <c r="THH19" s="723"/>
      <c r="THI19" s="723"/>
      <c r="THJ19" s="723"/>
      <c r="THK19" s="723"/>
      <c r="THL19" s="723"/>
      <c r="THM19" s="723"/>
      <c r="THN19" s="723"/>
      <c r="THO19" s="723"/>
      <c r="THP19" s="723"/>
      <c r="THQ19" s="723"/>
      <c r="THR19" s="723"/>
      <c r="THS19" s="723"/>
      <c r="THT19" s="723"/>
      <c r="THU19" s="723"/>
      <c r="THV19" s="723"/>
      <c r="THW19" s="723"/>
      <c r="THX19" s="723"/>
      <c r="THY19" s="723"/>
      <c r="THZ19" s="723"/>
      <c r="TIA19" s="723"/>
      <c r="TIB19" s="723"/>
      <c r="TIC19" s="723"/>
      <c r="TID19" s="723"/>
      <c r="TIE19" s="723"/>
      <c r="TIF19" s="723"/>
      <c r="TIG19" s="723"/>
      <c r="TIH19" s="723"/>
      <c r="TII19" s="723"/>
      <c r="TIJ19" s="723"/>
      <c r="TIK19" s="723"/>
      <c r="TIL19" s="723"/>
      <c r="TIM19" s="723"/>
      <c r="TIN19" s="723"/>
      <c r="TIO19" s="723"/>
      <c r="TIP19" s="723"/>
      <c r="TIQ19" s="723"/>
      <c r="TIR19" s="723"/>
      <c r="TIS19" s="723"/>
      <c r="TIT19" s="723"/>
      <c r="TIU19" s="723"/>
      <c r="TIV19" s="723"/>
      <c r="TIW19" s="723"/>
      <c r="TIX19" s="723"/>
      <c r="TIY19" s="723"/>
      <c r="TIZ19" s="723"/>
      <c r="TJA19" s="723"/>
      <c r="TJB19" s="723"/>
      <c r="TJC19" s="723"/>
      <c r="TJD19" s="723"/>
      <c r="TJE19" s="723"/>
      <c r="TJF19" s="723"/>
      <c r="TJG19" s="723"/>
      <c r="TJH19" s="723"/>
      <c r="TJI19" s="723"/>
      <c r="TJJ19" s="723"/>
      <c r="TJK19" s="723"/>
      <c r="TJL19" s="723"/>
      <c r="TJM19" s="723"/>
      <c r="TJN19" s="723"/>
      <c r="TJO19" s="723"/>
      <c r="TJP19" s="723"/>
      <c r="TJQ19" s="723"/>
      <c r="TJR19" s="723"/>
      <c r="TJS19" s="723"/>
      <c r="TJT19" s="723"/>
      <c r="TJU19" s="723"/>
      <c r="TJV19" s="723"/>
      <c r="TJW19" s="723"/>
      <c r="TJX19" s="723"/>
      <c r="TJY19" s="723"/>
      <c r="TJZ19" s="723"/>
      <c r="TKA19" s="723"/>
      <c r="TKB19" s="723"/>
      <c r="TKC19" s="723"/>
      <c r="TKD19" s="723"/>
      <c r="TKE19" s="723"/>
      <c r="TKF19" s="723"/>
      <c r="TKG19" s="723"/>
      <c r="TKH19" s="723"/>
      <c r="TKI19" s="723"/>
      <c r="TKJ19" s="723"/>
      <c r="TKK19" s="723"/>
      <c r="TKL19" s="723"/>
      <c r="TKM19" s="723"/>
      <c r="TKN19" s="723"/>
      <c r="TKO19" s="723"/>
      <c r="TKP19" s="723"/>
      <c r="TKQ19" s="723"/>
      <c r="TKR19" s="723"/>
      <c r="TKS19" s="723"/>
      <c r="TKT19" s="723"/>
      <c r="TKU19" s="723"/>
      <c r="TKV19" s="723"/>
      <c r="TKW19" s="723"/>
      <c r="TKX19" s="723"/>
      <c r="TKY19" s="723"/>
      <c r="TKZ19" s="723"/>
      <c r="TLA19" s="723"/>
      <c r="TLB19" s="723"/>
      <c r="TLC19" s="723"/>
      <c r="TLD19" s="723"/>
      <c r="TLE19" s="723"/>
      <c r="TLF19" s="723"/>
      <c r="TLG19" s="723"/>
      <c r="TLH19" s="723"/>
      <c r="TLI19" s="723"/>
      <c r="TLJ19" s="723"/>
      <c r="TLK19" s="723"/>
      <c r="TLL19" s="723"/>
      <c r="TLM19" s="723"/>
      <c r="TLN19" s="723"/>
      <c r="TLO19" s="723"/>
      <c r="TLP19" s="723"/>
      <c r="TLQ19" s="723"/>
      <c r="TLR19" s="723"/>
      <c r="TLS19" s="723"/>
      <c r="TLT19" s="723"/>
      <c r="TLU19" s="723"/>
      <c r="TLV19" s="723"/>
      <c r="TLW19" s="723"/>
      <c r="TLX19" s="723"/>
      <c r="TLY19" s="723"/>
      <c r="TLZ19" s="723"/>
      <c r="TMA19" s="723"/>
      <c r="TMB19" s="723"/>
      <c r="TMC19" s="723"/>
      <c r="TMD19" s="723"/>
      <c r="TME19" s="723"/>
      <c r="TMF19" s="723"/>
      <c r="TMG19" s="723"/>
      <c r="TMH19" s="723"/>
      <c r="TMI19" s="723"/>
      <c r="TMJ19" s="723"/>
      <c r="TMK19" s="723"/>
      <c r="TML19" s="723"/>
      <c r="TMM19" s="723"/>
      <c r="TMN19" s="723"/>
      <c r="TMO19" s="723"/>
      <c r="TMP19" s="723"/>
      <c r="TMQ19" s="723"/>
      <c r="TMR19" s="723"/>
      <c r="TMS19" s="723"/>
      <c r="TMT19" s="723"/>
      <c r="TMU19" s="723"/>
      <c r="TMV19" s="723"/>
      <c r="TMW19" s="723"/>
      <c r="TMX19" s="723"/>
      <c r="TMY19" s="723"/>
      <c r="TMZ19" s="723"/>
      <c r="TNA19" s="723"/>
      <c r="TNB19" s="723"/>
      <c r="TNC19" s="723"/>
      <c r="TND19" s="723"/>
      <c r="TNE19" s="723"/>
      <c r="TNF19" s="723"/>
      <c r="TNG19" s="723"/>
      <c r="TNH19" s="723"/>
      <c r="TNI19" s="723"/>
      <c r="TNJ19" s="723"/>
      <c r="TNK19" s="723"/>
      <c r="TNL19" s="723"/>
      <c r="TNM19" s="723"/>
      <c r="TNN19" s="723"/>
      <c r="TNO19" s="723"/>
      <c r="TNP19" s="723"/>
      <c r="TNQ19" s="723"/>
      <c r="TNR19" s="723"/>
      <c r="TNS19" s="723"/>
      <c r="TNT19" s="723"/>
      <c r="TNU19" s="723"/>
      <c r="TNV19" s="723"/>
      <c r="TNW19" s="723"/>
      <c r="TNX19" s="723"/>
      <c r="TNY19" s="723"/>
      <c r="TNZ19" s="723"/>
      <c r="TOA19" s="723"/>
      <c r="TOB19" s="723"/>
      <c r="TOC19" s="723"/>
      <c r="TOD19" s="723"/>
      <c r="TOE19" s="723"/>
      <c r="TOF19" s="723"/>
      <c r="TOG19" s="723"/>
      <c r="TOH19" s="723"/>
      <c r="TOI19" s="723"/>
      <c r="TOJ19" s="723"/>
      <c r="TOK19" s="723"/>
      <c r="TOL19" s="723"/>
      <c r="TOM19" s="723"/>
      <c r="TON19" s="723"/>
      <c r="TOO19" s="723"/>
      <c r="TOP19" s="723"/>
      <c r="TOQ19" s="723"/>
      <c r="TOR19" s="723"/>
      <c r="TOS19" s="723"/>
      <c r="TOT19" s="723"/>
      <c r="TOU19" s="723"/>
      <c r="TOV19" s="723"/>
      <c r="TOW19" s="723"/>
      <c r="TOX19" s="723"/>
      <c r="TOY19" s="723"/>
      <c r="TOZ19" s="723"/>
      <c r="TPA19" s="723"/>
      <c r="TPB19" s="723"/>
      <c r="TPC19" s="723"/>
      <c r="TPD19" s="723"/>
      <c r="TPE19" s="723"/>
      <c r="TPF19" s="723"/>
      <c r="TPG19" s="723"/>
      <c r="TPH19" s="723"/>
      <c r="TPI19" s="723"/>
      <c r="TPJ19" s="723"/>
      <c r="TPK19" s="723"/>
      <c r="TPL19" s="723"/>
      <c r="TPM19" s="723"/>
      <c r="TPN19" s="723"/>
      <c r="TPO19" s="723"/>
      <c r="TPP19" s="723"/>
      <c r="TPQ19" s="723"/>
      <c r="TPR19" s="723"/>
      <c r="TPS19" s="723"/>
      <c r="TPT19" s="723"/>
      <c r="TPU19" s="723"/>
      <c r="TPV19" s="723"/>
      <c r="TPW19" s="723"/>
      <c r="TPX19" s="723"/>
      <c r="TPY19" s="723"/>
      <c r="TPZ19" s="723"/>
      <c r="TQA19" s="723"/>
      <c r="TQB19" s="723"/>
      <c r="TQC19" s="723"/>
      <c r="TQD19" s="723"/>
      <c r="TQE19" s="723"/>
      <c r="TQF19" s="723"/>
      <c r="TQG19" s="723"/>
      <c r="TQH19" s="723"/>
      <c r="TQI19" s="723"/>
      <c r="TQJ19" s="723"/>
      <c r="TQK19" s="723"/>
      <c r="TQL19" s="723"/>
      <c r="TQM19" s="723"/>
      <c r="TQN19" s="723"/>
      <c r="TQO19" s="723"/>
      <c r="TQP19" s="723"/>
      <c r="TQQ19" s="723"/>
      <c r="TQR19" s="723"/>
      <c r="TQS19" s="723"/>
      <c r="TQT19" s="723"/>
      <c r="TQU19" s="723"/>
      <c r="TQV19" s="723"/>
      <c r="TQW19" s="723"/>
      <c r="TQX19" s="723"/>
      <c r="TQY19" s="723"/>
      <c r="TQZ19" s="723"/>
      <c r="TRA19" s="723"/>
      <c r="TRB19" s="723"/>
      <c r="TRC19" s="723"/>
      <c r="TRD19" s="723"/>
      <c r="TRE19" s="723"/>
      <c r="TRF19" s="723"/>
      <c r="TRG19" s="723"/>
      <c r="TRH19" s="723"/>
      <c r="TRI19" s="723"/>
      <c r="TRJ19" s="723"/>
      <c r="TRK19" s="723"/>
      <c r="TRL19" s="723"/>
      <c r="TRM19" s="723"/>
      <c r="TRN19" s="723"/>
      <c r="TRO19" s="723"/>
      <c r="TRP19" s="723"/>
      <c r="TRQ19" s="723"/>
      <c r="TRR19" s="723"/>
      <c r="TRS19" s="723"/>
      <c r="TRT19" s="723"/>
      <c r="TRU19" s="723"/>
      <c r="TRV19" s="723"/>
      <c r="TRW19" s="723"/>
      <c r="TRX19" s="723"/>
      <c r="TRY19" s="723"/>
      <c r="TRZ19" s="723"/>
      <c r="TSA19" s="723"/>
      <c r="TSB19" s="723"/>
      <c r="TSC19" s="723"/>
      <c r="TSD19" s="723"/>
      <c r="TSE19" s="723"/>
      <c r="TSF19" s="723"/>
      <c r="TSG19" s="723"/>
      <c r="TSH19" s="723"/>
      <c r="TSI19" s="723"/>
      <c r="TSJ19" s="723"/>
      <c r="TSK19" s="723"/>
      <c r="TSL19" s="723"/>
      <c r="TSM19" s="723"/>
      <c r="TSN19" s="723"/>
      <c r="TSO19" s="723"/>
      <c r="TSP19" s="723"/>
      <c r="TSQ19" s="723"/>
      <c r="TSR19" s="723"/>
      <c r="TSS19" s="723"/>
      <c r="TST19" s="723"/>
      <c r="TSU19" s="723"/>
      <c r="TSV19" s="723"/>
      <c r="TSW19" s="723"/>
      <c r="TSX19" s="723"/>
      <c r="TSY19" s="723"/>
      <c r="TSZ19" s="723"/>
      <c r="TTA19" s="723"/>
      <c r="TTB19" s="723"/>
      <c r="TTC19" s="723"/>
      <c r="TTD19" s="723"/>
      <c r="TTE19" s="723"/>
      <c r="TTF19" s="723"/>
      <c r="TTG19" s="723"/>
      <c r="TTH19" s="723"/>
      <c r="TTI19" s="723"/>
      <c r="TTJ19" s="723"/>
      <c r="TTK19" s="723"/>
      <c r="TTL19" s="723"/>
      <c r="TTM19" s="723"/>
      <c r="TTN19" s="723"/>
      <c r="TTO19" s="723"/>
      <c r="TTP19" s="723"/>
      <c r="TTQ19" s="723"/>
      <c r="TTR19" s="723"/>
      <c r="TTS19" s="723"/>
      <c r="TTT19" s="723"/>
      <c r="TTU19" s="723"/>
      <c r="TTV19" s="723"/>
      <c r="TTW19" s="723"/>
      <c r="TTX19" s="723"/>
      <c r="TTY19" s="723"/>
      <c r="TTZ19" s="723"/>
      <c r="TUA19" s="723"/>
      <c r="TUB19" s="723"/>
      <c r="TUC19" s="723"/>
      <c r="TUD19" s="723"/>
      <c r="TUE19" s="723"/>
      <c r="TUF19" s="723"/>
      <c r="TUG19" s="723"/>
      <c r="TUH19" s="723"/>
      <c r="TUI19" s="723"/>
      <c r="TUJ19" s="723"/>
      <c r="TUK19" s="723"/>
      <c r="TUL19" s="723"/>
      <c r="TUM19" s="723"/>
      <c r="TUN19" s="723"/>
      <c r="TUO19" s="723"/>
      <c r="TUP19" s="723"/>
      <c r="TUQ19" s="723"/>
      <c r="TUR19" s="723"/>
      <c r="TUS19" s="723"/>
      <c r="TUT19" s="723"/>
      <c r="TUU19" s="723"/>
      <c r="TUV19" s="723"/>
      <c r="TUW19" s="723"/>
      <c r="TUX19" s="723"/>
      <c r="TUY19" s="723"/>
      <c r="TUZ19" s="723"/>
      <c r="TVA19" s="723"/>
      <c r="TVB19" s="723"/>
      <c r="TVC19" s="723"/>
      <c r="TVD19" s="723"/>
      <c r="TVE19" s="723"/>
      <c r="TVF19" s="723"/>
      <c r="TVG19" s="723"/>
      <c r="TVH19" s="723"/>
      <c r="TVI19" s="723"/>
      <c r="TVJ19" s="723"/>
      <c r="TVK19" s="723"/>
      <c r="TVL19" s="723"/>
      <c r="TVM19" s="723"/>
      <c r="TVN19" s="723"/>
      <c r="TVO19" s="723"/>
      <c r="TVP19" s="723"/>
      <c r="TVQ19" s="723"/>
      <c r="TVR19" s="723"/>
      <c r="TVS19" s="723"/>
      <c r="TVT19" s="723"/>
      <c r="TVU19" s="723"/>
      <c r="TVV19" s="723"/>
      <c r="TVW19" s="723"/>
      <c r="TVX19" s="723"/>
      <c r="TVY19" s="723"/>
      <c r="TVZ19" s="723"/>
      <c r="TWA19" s="723"/>
      <c r="TWB19" s="723"/>
      <c r="TWC19" s="723"/>
      <c r="TWD19" s="723"/>
      <c r="TWE19" s="723"/>
      <c r="TWF19" s="723"/>
      <c r="TWG19" s="723"/>
      <c r="TWH19" s="723"/>
      <c r="TWI19" s="723"/>
      <c r="TWJ19" s="723"/>
      <c r="TWK19" s="723"/>
      <c r="TWL19" s="723"/>
      <c r="TWM19" s="723"/>
      <c r="TWN19" s="723"/>
      <c r="TWO19" s="723"/>
      <c r="TWP19" s="723"/>
      <c r="TWQ19" s="723"/>
      <c r="TWR19" s="723"/>
      <c r="TWS19" s="723"/>
      <c r="TWT19" s="723"/>
      <c r="TWU19" s="723"/>
      <c r="TWV19" s="723"/>
      <c r="TWW19" s="723"/>
      <c r="TWX19" s="723"/>
      <c r="TWY19" s="723"/>
      <c r="TWZ19" s="723"/>
      <c r="TXA19" s="723"/>
      <c r="TXB19" s="723"/>
      <c r="TXC19" s="723"/>
      <c r="TXD19" s="723"/>
      <c r="TXE19" s="723"/>
      <c r="TXF19" s="723"/>
      <c r="TXG19" s="723"/>
      <c r="TXH19" s="723"/>
      <c r="TXI19" s="723"/>
      <c r="TXJ19" s="723"/>
      <c r="TXK19" s="723"/>
      <c r="TXL19" s="723"/>
      <c r="TXM19" s="723"/>
      <c r="TXN19" s="723"/>
      <c r="TXO19" s="723"/>
      <c r="TXP19" s="723"/>
      <c r="TXQ19" s="723"/>
      <c r="TXR19" s="723"/>
      <c r="TXS19" s="723"/>
      <c r="TXT19" s="723"/>
      <c r="TXU19" s="723"/>
      <c r="TXV19" s="723"/>
      <c r="TXW19" s="723"/>
      <c r="TXX19" s="723"/>
      <c r="TXY19" s="723"/>
      <c r="TXZ19" s="723"/>
      <c r="TYA19" s="723"/>
      <c r="TYB19" s="723"/>
      <c r="TYC19" s="723"/>
      <c r="TYD19" s="723"/>
      <c r="TYE19" s="723"/>
      <c r="TYF19" s="723"/>
      <c r="TYG19" s="723"/>
      <c r="TYH19" s="723"/>
      <c r="TYI19" s="723"/>
      <c r="TYJ19" s="723"/>
      <c r="TYK19" s="723"/>
      <c r="TYL19" s="723"/>
      <c r="TYM19" s="723"/>
      <c r="TYN19" s="723"/>
      <c r="TYO19" s="723"/>
      <c r="TYP19" s="723"/>
      <c r="TYQ19" s="723"/>
      <c r="TYR19" s="723"/>
      <c r="TYS19" s="723"/>
      <c r="TYT19" s="723"/>
      <c r="TYU19" s="723"/>
      <c r="TYV19" s="723"/>
      <c r="TYW19" s="723"/>
      <c r="TYX19" s="723"/>
      <c r="TYY19" s="723"/>
      <c r="TYZ19" s="723"/>
      <c r="TZA19" s="723"/>
      <c r="TZB19" s="723"/>
      <c r="TZC19" s="723"/>
      <c r="TZD19" s="723"/>
      <c r="TZE19" s="723"/>
      <c r="TZF19" s="723"/>
      <c r="TZG19" s="723"/>
      <c r="TZH19" s="723"/>
      <c r="TZI19" s="723"/>
      <c r="TZJ19" s="723"/>
      <c r="TZK19" s="723"/>
      <c r="TZL19" s="723"/>
      <c r="TZM19" s="723"/>
      <c r="TZN19" s="723"/>
      <c r="TZO19" s="723"/>
      <c r="TZP19" s="723"/>
      <c r="TZQ19" s="723"/>
      <c r="TZR19" s="723"/>
      <c r="TZS19" s="723"/>
      <c r="TZT19" s="723"/>
      <c r="TZU19" s="723"/>
      <c r="TZV19" s="723"/>
      <c r="TZW19" s="723"/>
      <c r="TZX19" s="723"/>
      <c r="TZY19" s="723"/>
      <c r="TZZ19" s="723"/>
      <c r="UAA19" s="723"/>
      <c r="UAB19" s="723"/>
      <c r="UAC19" s="723"/>
      <c r="UAD19" s="723"/>
      <c r="UAE19" s="723"/>
      <c r="UAF19" s="723"/>
      <c r="UAG19" s="723"/>
      <c r="UAH19" s="723"/>
      <c r="UAI19" s="723"/>
      <c r="UAJ19" s="723"/>
      <c r="UAK19" s="723"/>
      <c r="UAL19" s="723"/>
      <c r="UAM19" s="723"/>
      <c r="UAN19" s="723"/>
      <c r="UAO19" s="723"/>
      <c r="UAP19" s="723"/>
      <c r="UAQ19" s="723"/>
      <c r="UAR19" s="723"/>
      <c r="UAS19" s="723"/>
      <c r="UAT19" s="723"/>
      <c r="UAU19" s="723"/>
      <c r="UAV19" s="723"/>
      <c r="UAW19" s="723"/>
      <c r="UAX19" s="723"/>
      <c r="UAY19" s="723"/>
      <c r="UAZ19" s="723"/>
      <c r="UBA19" s="723"/>
      <c r="UBB19" s="723"/>
      <c r="UBC19" s="723"/>
      <c r="UBD19" s="723"/>
      <c r="UBE19" s="723"/>
      <c r="UBF19" s="723"/>
      <c r="UBG19" s="723"/>
      <c r="UBH19" s="723"/>
      <c r="UBI19" s="723"/>
      <c r="UBJ19" s="723"/>
      <c r="UBK19" s="723"/>
      <c r="UBL19" s="723"/>
      <c r="UBM19" s="723"/>
      <c r="UBN19" s="723"/>
      <c r="UBO19" s="723"/>
      <c r="UBP19" s="723"/>
      <c r="UBQ19" s="723"/>
      <c r="UBR19" s="723"/>
      <c r="UBS19" s="723"/>
      <c r="UBT19" s="723"/>
      <c r="UBU19" s="723"/>
      <c r="UBV19" s="723"/>
      <c r="UBW19" s="723"/>
      <c r="UBX19" s="723"/>
      <c r="UBY19" s="723"/>
      <c r="UBZ19" s="723"/>
      <c r="UCA19" s="723"/>
      <c r="UCB19" s="723"/>
      <c r="UCC19" s="723"/>
      <c r="UCD19" s="723"/>
      <c r="UCE19" s="723"/>
      <c r="UCF19" s="723"/>
      <c r="UCG19" s="723"/>
      <c r="UCH19" s="723"/>
      <c r="UCI19" s="723"/>
      <c r="UCJ19" s="723"/>
      <c r="UCK19" s="723"/>
      <c r="UCL19" s="723"/>
      <c r="UCM19" s="723"/>
      <c r="UCN19" s="723"/>
      <c r="UCO19" s="723"/>
      <c r="UCP19" s="723"/>
      <c r="UCQ19" s="723"/>
      <c r="UCR19" s="723"/>
      <c r="UCS19" s="723"/>
      <c r="UCT19" s="723"/>
      <c r="UCU19" s="723"/>
      <c r="UCV19" s="723"/>
      <c r="UCW19" s="723"/>
      <c r="UCX19" s="723"/>
      <c r="UCY19" s="723"/>
      <c r="UCZ19" s="723"/>
      <c r="UDA19" s="723"/>
      <c r="UDB19" s="723"/>
      <c r="UDC19" s="723"/>
      <c r="UDD19" s="723"/>
      <c r="UDE19" s="723"/>
      <c r="UDF19" s="723"/>
      <c r="UDG19" s="723"/>
      <c r="UDH19" s="723"/>
      <c r="UDI19" s="723"/>
      <c r="UDJ19" s="723"/>
      <c r="UDK19" s="723"/>
      <c r="UDL19" s="723"/>
      <c r="UDM19" s="723"/>
      <c r="UDN19" s="723"/>
      <c r="UDO19" s="723"/>
      <c r="UDP19" s="723"/>
      <c r="UDQ19" s="723"/>
      <c r="UDR19" s="723"/>
      <c r="UDS19" s="723"/>
      <c r="UDT19" s="723"/>
      <c r="UDU19" s="723"/>
      <c r="UDV19" s="723"/>
      <c r="UDW19" s="723"/>
      <c r="UDX19" s="723"/>
      <c r="UDY19" s="723"/>
      <c r="UDZ19" s="723"/>
      <c r="UEA19" s="723"/>
      <c r="UEB19" s="723"/>
      <c r="UEC19" s="723"/>
      <c r="UED19" s="723"/>
      <c r="UEE19" s="723"/>
      <c r="UEF19" s="723"/>
      <c r="UEG19" s="723"/>
      <c r="UEH19" s="723"/>
      <c r="UEI19" s="723"/>
      <c r="UEJ19" s="723"/>
      <c r="UEK19" s="723"/>
      <c r="UEL19" s="723"/>
      <c r="UEM19" s="723"/>
      <c r="UEN19" s="723"/>
      <c r="UEO19" s="723"/>
      <c r="UEP19" s="723"/>
      <c r="UEQ19" s="723"/>
      <c r="UER19" s="723"/>
      <c r="UES19" s="723"/>
      <c r="UET19" s="723"/>
      <c r="UEU19" s="723"/>
      <c r="UEV19" s="723"/>
      <c r="UEW19" s="723"/>
      <c r="UEX19" s="723"/>
      <c r="UEY19" s="723"/>
      <c r="UEZ19" s="723"/>
      <c r="UFA19" s="723"/>
      <c r="UFB19" s="723"/>
      <c r="UFC19" s="723"/>
      <c r="UFD19" s="723"/>
      <c r="UFE19" s="723"/>
      <c r="UFF19" s="723"/>
      <c r="UFG19" s="723"/>
      <c r="UFH19" s="723"/>
      <c r="UFI19" s="723"/>
      <c r="UFJ19" s="723"/>
      <c r="UFK19" s="723"/>
      <c r="UFL19" s="723"/>
      <c r="UFM19" s="723"/>
      <c r="UFN19" s="723"/>
      <c r="UFO19" s="723"/>
      <c r="UFP19" s="723"/>
      <c r="UFQ19" s="723"/>
      <c r="UFR19" s="723"/>
      <c r="UFS19" s="723"/>
      <c r="UFT19" s="723"/>
      <c r="UFU19" s="723"/>
      <c r="UFV19" s="723"/>
      <c r="UFW19" s="723"/>
      <c r="UFX19" s="723"/>
      <c r="UFY19" s="723"/>
      <c r="UFZ19" s="723"/>
      <c r="UGA19" s="723"/>
      <c r="UGB19" s="723"/>
      <c r="UGC19" s="723"/>
      <c r="UGD19" s="723"/>
      <c r="UGE19" s="723"/>
      <c r="UGF19" s="723"/>
      <c r="UGG19" s="723"/>
      <c r="UGH19" s="723"/>
      <c r="UGI19" s="723"/>
      <c r="UGJ19" s="723"/>
      <c r="UGK19" s="723"/>
      <c r="UGL19" s="723"/>
      <c r="UGM19" s="723"/>
      <c r="UGN19" s="723"/>
      <c r="UGO19" s="723"/>
      <c r="UGP19" s="723"/>
      <c r="UGQ19" s="723"/>
      <c r="UGR19" s="723"/>
      <c r="UGS19" s="723"/>
      <c r="UGT19" s="723"/>
      <c r="UGU19" s="723"/>
      <c r="UGV19" s="723"/>
      <c r="UGW19" s="723"/>
      <c r="UGX19" s="723"/>
      <c r="UGY19" s="723"/>
      <c r="UGZ19" s="723"/>
      <c r="UHA19" s="723"/>
      <c r="UHB19" s="723"/>
      <c r="UHC19" s="723"/>
      <c r="UHD19" s="723"/>
      <c r="UHE19" s="723"/>
      <c r="UHF19" s="723"/>
      <c r="UHG19" s="723"/>
      <c r="UHH19" s="723"/>
      <c r="UHI19" s="723"/>
      <c r="UHJ19" s="723"/>
      <c r="UHK19" s="723"/>
      <c r="UHL19" s="723"/>
      <c r="UHM19" s="723"/>
      <c r="UHN19" s="723"/>
      <c r="UHO19" s="723"/>
      <c r="UHP19" s="723"/>
      <c r="UHQ19" s="723"/>
      <c r="UHR19" s="723"/>
      <c r="UHS19" s="723"/>
      <c r="UHT19" s="723"/>
      <c r="UHU19" s="723"/>
      <c r="UHV19" s="723"/>
      <c r="UHW19" s="723"/>
      <c r="UHX19" s="723"/>
      <c r="UHY19" s="723"/>
      <c r="UHZ19" s="723"/>
      <c r="UIA19" s="723"/>
      <c r="UIB19" s="723"/>
      <c r="UIC19" s="723"/>
      <c r="UID19" s="723"/>
      <c r="UIE19" s="723"/>
      <c r="UIF19" s="723"/>
      <c r="UIG19" s="723"/>
      <c r="UIH19" s="723"/>
      <c r="UII19" s="723"/>
      <c r="UIJ19" s="723"/>
      <c r="UIK19" s="723"/>
      <c r="UIL19" s="723"/>
      <c r="UIM19" s="723"/>
      <c r="UIN19" s="723"/>
      <c r="UIO19" s="723"/>
      <c r="UIP19" s="723"/>
      <c r="UIQ19" s="723"/>
      <c r="UIR19" s="723"/>
      <c r="UIS19" s="723"/>
      <c r="UIT19" s="723"/>
      <c r="UIU19" s="723"/>
      <c r="UIV19" s="723"/>
      <c r="UIW19" s="723"/>
      <c r="UIX19" s="723"/>
      <c r="UIY19" s="723"/>
      <c r="UIZ19" s="723"/>
      <c r="UJA19" s="723"/>
      <c r="UJB19" s="723"/>
      <c r="UJC19" s="723"/>
      <c r="UJD19" s="723"/>
      <c r="UJE19" s="723"/>
      <c r="UJF19" s="723"/>
      <c r="UJG19" s="723"/>
      <c r="UJH19" s="723"/>
      <c r="UJI19" s="723"/>
      <c r="UJJ19" s="723"/>
      <c r="UJK19" s="723"/>
      <c r="UJL19" s="723"/>
      <c r="UJM19" s="723"/>
      <c r="UJN19" s="723"/>
      <c r="UJO19" s="723"/>
      <c r="UJP19" s="723"/>
      <c r="UJQ19" s="723"/>
      <c r="UJR19" s="723"/>
      <c r="UJS19" s="723"/>
      <c r="UJT19" s="723"/>
      <c r="UJU19" s="723"/>
      <c r="UJV19" s="723"/>
      <c r="UJW19" s="723"/>
      <c r="UJX19" s="723"/>
      <c r="UJY19" s="723"/>
      <c r="UJZ19" s="723"/>
      <c r="UKA19" s="723"/>
      <c r="UKB19" s="723"/>
      <c r="UKC19" s="723"/>
      <c r="UKD19" s="723"/>
      <c r="UKE19" s="723"/>
      <c r="UKF19" s="723"/>
      <c r="UKG19" s="723"/>
      <c r="UKH19" s="723"/>
      <c r="UKI19" s="723"/>
      <c r="UKJ19" s="723"/>
      <c r="UKK19" s="723"/>
      <c r="UKL19" s="723"/>
      <c r="UKM19" s="723"/>
      <c r="UKN19" s="723"/>
      <c r="UKO19" s="723"/>
      <c r="UKP19" s="723"/>
      <c r="UKQ19" s="723"/>
      <c r="UKR19" s="723"/>
      <c r="UKS19" s="723"/>
      <c r="UKT19" s="723"/>
      <c r="UKU19" s="723"/>
      <c r="UKV19" s="723"/>
      <c r="UKW19" s="723"/>
      <c r="UKX19" s="723"/>
      <c r="UKY19" s="723"/>
      <c r="UKZ19" s="723"/>
      <c r="ULA19" s="723"/>
      <c r="ULB19" s="723"/>
      <c r="ULC19" s="723"/>
      <c r="ULD19" s="723"/>
      <c r="ULE19" s="723"/>
      <c r="ULF19" s="723"/>
      <c r="ULG19" s="723"/>
      <c r="ULH19" s="723"/>
      <c r="ULI19" s="723"/>
      <c r="ULJ19" s="723"/>
      <c r="ULK19" s="723"/>
      <c r="ULL19" s="723"/>
      <c r="ULM19" s="723"/>
      <c r="ULN19" s="723"/>
      <c r="ULO19" s="723"/>
      <c r="ULP19" s="723"/>
      <c r="ULQ19" s="723"/>
      <c r="ULR19" s="723"/>
      <c r="ULS19" s="723"/>
      <c r="ULT19" s="723"/>
      <c r="ULU19" s="723"/>
      <c r="ULV19" s="723"/>
      <c r="ULW19" s="723"/>
      <c r="ULX19" s="723"/>
      <c r="ULY19" s="723"/>
      <c r="ULZ19" s="723"/>
      <c r="UMA19" s="723"/>
      <c r="UMB19" s="723"/>
      <c r="UMC19" s="723"/>
      <c r="UMD19" s="723"/>
      <c r="UME19" s="723"/>
      <c r="UMF19" s="723"/>
      <c r="UMG19" s="723"/>
      <c r="UMH19" s="723"/>
      <c r="UMI19" s="723"/>
      <c r="UMJ19" s="723"/>
      <c r="UMK19" s="723"/>
      <c r="UML19" s="723"/>
      <c r="UMM19" s="723"/>
      <c r="UMN19" s="723"/>
      <c r="UMO19" s="723"/>
      <c r="UMP19" s="723"/>
      <c r="UMQ19" s="723"/>
      <c r="UMR19" s="723"/>
      <c r="UMS19" s="723"/>
      <c r="UMT19" s="723"/>
      <c r="UMU19" s="723"/>
      <c r="UMV19" s="723"/>
      <c r="UMW19" s="723"/>
      <c r="UMX19" s="723"/>
      <c r="UMY19" s="723"/>
      <c r="UMZ19" s="723"/>
      <c r="UNA19" s="723"/>
      <c r="UNB19" s="723"/>
      <c r="UNC19" s="723"/>
      <c r="UND19" s="723"/>
      <c r="UNE19" s="723"/>
      <c r="UNF19" s="723"/>
      <c r="UNG19" s="723"/>
      <c r="UNH19" s="723"/>
      <c r="UNI19" s="723"/>
      <c r="UNJ19" s="723"/>
      <c r="UNK19" s="723"/>
      <c r="UNL19" s="723"/>
      <c r="UNM19" s="723"/>
      <c r="UNN19" s="723"/>
      <c r="UNO19" s="723"/>
      <c r="UNP19" s="723"/>
      <c r="UNQ19" s="723"/>
      <c r="UNR19" s="723"/>
      <c r="UNS19" s="723"/>
      <c r="UNT19" s="723"/>
      <c r="UNU19" s="723"/>
      <c r="UNV19" s="723"/>
      <c r="UNW19" s="723"/>
      <c r="UNX19" s="723"/>
      <c r="UNY19" s="723"/>
      <c r="UNZ19" s="723"/>
      <c r="UOA19" s="723"/>
      <c r="UOB19" s="723"/>
      <c r="UOC19" s="723"/>
      <c r="UOD19" s="723"/>
      <c r="UOE19" s="723"/>
      <c r="UOF19" s="723"/>
      <c r="UOG19" s="723"/>
      <c r="UOH19" s="723"/>
      <c r="UOI19" s="723"/>
      <c r="UOJ19" s="723"/>
      <c r="UOK19" s="723"/>
      <c r="UOL19" s="723"/>
      <c r="UOM19" s="723"/>
      <c r="UON19" s="723"/>
      <c r="UOO19" s="723"/>
      <c r="UOP19" s="723"/>
      <c r="UOQ19" s="723"/>
      <c r="UOR19" s="723"/>
      <c r="UOS19" s="723"/>
      <c r="UOT19" s="723"/>
      <c r="UOU19" s="723"/>
      <c r="UOV19" s="723"/>
      <c r="UOW19" s="723"/>
      <c r="UOX19" s="723"/>
      <c r="UOY19" s="723"/>
      <c r="UOZ19" s="723"/>
      <c r="UPA19" s="723"/>
      <c r="UPB19" s="723"/>
      <c r="UPC19" s="723"/>
      <c r="UPD19" s="723"/>
      <c r="UPE19" s="723"/>
      <c r="UPF19" s="723"/>
      <c r="UPG19" s="723"/>
      <c r="UPH19" s="723"/>
      <c r="UPI19" s="723"/>
      <c r="UPJ19" s="723"/>
      <c r="UPK19" s="723"/>
      <c r="UPL19" s="723"/>
      <c r="UPM19" s="723"/>
      <c r="UPN19" s="723"/>
      <c r="UPO19" s="723"/>
      <c r="UPP19" s="723"/>
      <c r="UPQ19" s="723"/>
      <c r="UPR19" s="723"/>
      <c r="UPS19" s="723"/>
      <c r="UPT19" s="723"/>
      <c r="UPU19" s="723"/>
      <c r="UPV19" s="723"/>
      <c r="UPW19" s="723"/>
      <c r="UPX19" s="723"/>
      <c r="UPY19" s="723"/>
      <c r="UPZ19" s="723"/>
      <c r="UQA19" s="723"/>
      <c r="UQB19" s="723"/>
      <c r="UQC19" s="723"/>
      <c r="UQD19" s="723"/>
      <c r="UQE19" s="723"/>
      <c r="UQF19" s="723"/>
      <c r="UQG19" s="723"/>
      <c r="UQH19" s="723"/>
      <c r="UQI19" s="723"/>
      <c r="UQJ19" s="723"/>
      <c r="UQK19" s="723"/>
      <c r="UQL19" s="723"/>
      <c r="UQM19" s="723"/>
      <c r="UQN19" s="723"/>
      <c r="UQO19" s="723"/>
      <c r="UQP19" s="723"/>
      <c r="UQQ19" s="723"/>
      <c r="UQR19" s="723"/>
      <c r="UQS19" s="723"/>
      <c r="UQT19" s="723"/>
      <c r="UQU19" s="723"/>
      <c r="UQV19" s="723"/>
      <c r="UQW19" s="723"/>
      <c r="UQX19" s="723"/>
      <c r="UQY19" s="723"/>
      <c r="UQZ19" s="723"/>
      <c r="URA19" s="723"/>
      <c r="URB19" s="723"/>
      <c r="URC19" s="723"/>
      <c r="URD19" s="723"/>
      <c r="URE19" s="723"/>
      <c r="URF19" s="723"/>
      <c r="URG19" s="723"/>
      <c r="URH19" s="723"/>
      <c r="URI19" s="723"/>
      <c r="URJ19" s="723"/>
      <c r="URK19" s="723"/>
      <c r="URL19" s="723"/>
      <c r="URM19" s="723"/>
      <c r="URN19" s="723"/>
      <c r="URO19" s="723"/>
      <c r="URP19" s="723"/>
      <c r="URQ19" s="723"/>
      <c r="URR19" s="723"/>
      <c r="URS19" s="723"/>
      <c r="URT19" s="723"/>
      <c r="URU19" s="723"/>
      <c r="URV19" s="723"/>
      <c r="URW19" s="723"/>
      <c r="URX19" s="723"/>
      <c r="URY19" s="723"/>
      <c r="URZ19" s="723"/>
      <c r="USA19" s="723"/>
      <c r="USB19" s="723"/>
      <c r="USC19" s="723"/>
      <c r="USD19" s="723"/>
      <c r="USE19" s="723"/>
      <c r="USF19" s="723"/>
      <c r="USG19" s="723"/>
      <c r="USH19" s="723"/>
      <c r="USI19" s="723"/>
      <c r="USJ19" s="723"/>
      <c r="USK19" s="723"/>
      <c r="USL19" s="723"/>
      <c r="USM19" s="723"/>
      <c r="USN19" s="723"/>
      <c r="USO19" s="723"/>
      <c r="USP19" s="723"/>
      <c r="USQ19" s="723"/>
      <c r="USR19" s="723"/>
      <c r="USS19" s="723"/>
      <c r="UST19" s="723"/>
      <c r="USU19" s="723"/>
      <c r="USV19" s="723"/>
      <c r="USW19" s="723"/>
      <c r="USX19" s="723"/>
      <c r="USY19" s="723"/>
      <c r="USZ19" s="723"/>
      <c r="UTA19" s="723"/>
      <c r="UTB19" s="723"/>
      <c r="UTC19" s="723"/>
      <c r="UTD19" s="723"/>
      <c r="UTE19" s="723"/>
      <c r="UTF19" s="723"/>
      <c r="UTG19" s="723"/>
      <c r="UTH19" s="723"/>
      <c r="UTI19" s="723"/>
      <c r="UTJ19" s="723"/>
      <c r="UTK19" s="723"/>
      <c r="UTL19" s="723"/>
      <c r="UTM19" s="723"/>
      <c r="UTN19" s="723"/>
      <c r="UTO19" s="723"/>
      <c r="UTP19" s="723"/>
      <c r="UTQ19" s="723"/>
      <c r="UTR19" s="723"/>
      <c r="UTS19" s="723"/>
      <c r="UTT19" s="723"/>
      <c r="UTU19" s="723"/>
      <c r="UTV19" s="723"/>
      <c r="UTW19" s="723"/>
      <c r="UTX19" s="723"/>
      <c r="UTY19" s="723"/>
      <c r="UTZ19" s="723"/>
      <c r="UUA19" s="723"/>
      <c r="UUB19" s="723"/>
      <c r="UUC19" s="723"/>
      <c r="UUD19" s="723"/>
      <c r="UUE19" s="723"/>
      <c r="UUF19" s="723"/>
      <c r="UUG19" s="723"/>
      <c r="UUH19" s="723"/>
      <c r="UUI19" s="723"/>
      <c r="UUJ19" s="723"/>
      <c r="UUK19" s="723"/>
      <c r="UUL19" s="723"/>
      <c r="UUM19" s="723"/>
      <c r="UUN19" s="723"/>
      <c r="UUO19" s="723"/>
      <c r="UUP19" s="723"/>
      <c r="UUQ19" s="723"/>
      <c r="UUR19" s="723"/>
      <c r="UUS19" s="723"/>
      <c r="UUT19" s="723"/>
      <c r="UUU19" s="723"/>
      <c r="UUV19" s="723"/>
      <c r="UUW19" s="723"/>
      <c r="UUX19" s="723"/>
      <c r="UUY19" s="723"/>
      <c r="UUZ19" s="723"/>
      <c r="UVA19" s="723"/>
      <c r="UVB19" s="723"/>
      <c r="UVC19" s="723"/>
      <c r="UVD19" s="723"/>
      <c r="UVE19" s="723"/>
      <c r="UVF19" s="723"/>
      <c r="UVG19" s="723"/>
      <c r="UVH19" s="723"/>
      <c r="UVI19" s="723"/>
      <c r="UVJ19" s="723"/>
      <c r="UVK19" s="723"/>
      <c r="UVL19" s="723"/>
      <c r="UVM19" s="723"/>
      <c r="UVN19" s="723"/>
      <c r="UVO19" s="723"/>
      <c r="UVP19" s="723"/>
      <c r="UVQ19" s="723"/>
      <c r="UVR19" s="723"/>
      <c r="UVS19" s="723"/>
      <c r="UVT19" s="723"/>
      <c r="UVU19" s="723"/>
      <c r="UVV19" s="723"/>
      <c r="UVW19" s="723"/>
      <c r="UVX19" s="723"/>
      <c r="UVY19" s="723"/>
      <c r="UVZ19" s="723"/>
      <c r="UWA19" s="723"/>
      <c r="UWB19" s="723"/>
      <c r="UWC19" s="723"/>
      <c r="UWD19" s="723"/>
      <c r="UWE19" s="723"/>
      <c r="UWF19" s="723"/>
      <c r="UWG19" s="723"/>
      <c r="UWH19" s="723"/>
      <c r="UWI19" s="723"/>
      <c r="UWJ19" s="723"/>
      <c r="UWK19" s="723"/>
      <c r="UWL19" s="723"/>
      <c r="UWM19" s="723"/>
      <c r="UWN19" s="723"/>
      <c r="UWO19" s="723"/>
      <c r="UWP19" s="723"/>
      <c r="UWQ19" s="723"/>
      <c r="UWR19" s="723"/>
      <c r="UWS19" s="723"/>
      <c r="UWT19" s="723"/>
      <c r="UWU19" s="723"/>
      <c r="UWV19" s="723"/>
      <c r="UWW19" s="723"/>
      <c r="UWX19" s="723"/>
      <c r="UWY19" s="723"/>
      <c r="UWZ19" s="723"/>
      <c r="UXA19" s="723"/>
      <c r="UXB19" s="723"/>
      <c r="UXC19" s="723"/>
      <c r="UXD19" s="723"/>
      <c r="UXE19" s="723"/>
      <c r="UXF19" s="723"/>
      <c r="UXG19" s="723"/>
      <c r="UXH19" s="723"/>
      <c r="UXI19" s="723"/>
      <c r="UXJ19" s="723"/>
      <c r="UXK19" s="723"/>
      <c r="UXL19" s="723"/>
      <c r="UXM19" s="723"/>
      <c r="UXN19" s="723"/>
      <c r="UXO19" s="723"/>
      <c r="UXP19" s="723"/>
      <c r="UXQ19" s="723"/>
      <c r="UXR19" s="723"/>
      <c r="UXS19" s="723"/>
      <c r="UXT19" s="723"/>
      <c r="UXU19" s="723"/>
      <c r="UXV19" s="723"/>
      <c r="UXW19" s="723"/>
      <c r="UXX19" s="723"/>
      <c r="UXY19" s="723"/>
      <c r="UXZ19" s="723"/>
      <c r="UYA19" s="723"/>
      <c r="UYB19" s="723"/>
      <c r="UYC19" s="723"/>
      <c r="UYD19" s="723"/>
      <c r="UYE19" s="723"/>
      <c r="UYF19" s="723"/>
      <c r="UYG19" s="723"/>
      <c r="UYH19" s="723"/>
      <c r="UYI19" s="723"/>
      <c r="UYJ19" s="723"/>
      <c r="UYK19" s="723"/>
      <c r="UYL19" s="723"/>
      <c r="UYM19" s="723"/>
      <c r="UYN19" s="723"/>
      <c r="UYO19" s="723"/>
      <c r="UYP19" s="723"/>
      <c r="UYQ19" s="723"/>
      <c r="UYR19" s="723"/>
      <c r="UYS19" s="723"/>
      <c r="UYT19" s="723"/>
      <c r="UYU19" s="723"/>
      <c r="UYV19" s="723"/>
      <c r="UYW19" s="723"/>
      <c r="UYX19" s="723"/>
      <c r="UYY19" s="723"/>
      <c r="UYZ19" s="723"/>
      <c r="UZA19" s="723"/>
      <c r="UZB19" s="723"/>
      <c r="UZC19" s="723"/>
      <c r="UZD19" s="723"/>
      <c r="UZE19" s="723"/>
      <c r="UZF19" s="723"/>
      <c r="UZG19" s="723"/>
      <c r="UZH19" s="723"/>
      <c r="UZI19" s="723"/>
      <c r="UZJ19" s="723"/>
      <c r="UZK19" s="723"/>
      <c r="UZL19" s="723"/>
      <c r="UZM19" s="723"/>
      <c r="UZN19" s="723"/>
      <c r="UZO19" s="723"/>
      <c r="UZP19" s="723"/>
      <c r="UZQ19" s="723"/>
      <c r="UZR19" s="723"/>
      <c r="UZS19" s="723"/>
      <c r="UZT19" s="723"/>
      <c r="UZU19" s="723"/>
      <c r="UZV19" s="723"/>
      <c r="UZW19" s="723"/>
      <c r="UZX19" s="723"/>
      <c r="UZY19" s="723"/>
      <c r="UZZ19" s="723"/>
      <c r="VAA19" s="723"/>
      <c r="VAB19" s="723"/>
      <c r="VAC19" s="723"/>
      <c r="VAD19" s="723"/>
      <c r="VAE19" s="723"/>
      <c r="VAF19" s="723"/>
      <c r="VAG19" s="723"/>
      <c r="VAH19" s="723"/>
      <c r="VAI19" s="723"/>
      <c r="VAJ19" s="723"/>
      <c r="VAK19" s="723"/>
      <c r="VAL19" s="723"/>
      <c r="VAM19" s="723"/>
      <c r="VAN19" s="723"/>
      <c r="VAO19" s="723"/>
      <c r="VAP19" s="723"/>
      <c r="VAQ19" s="723"/>
      <c r="VAR19" s="723"/>
      <c r="VAS19" s="723"/>
      <c r="VAT19" s="723"/>
      <c r="VAU19" s="723"/>
      <c r="VAV19" s="723"/>
      <c r="VAW19" s="723"/>
      <c r="VAX19" s="723"/>
      <c r="VAY19" s="723"/>
      <c r="VAZ19" s="723"/>
      <c r="VBA19" s="723"/>
      <c r="VBB19" s="723"/>
      <c r="VBC19" s="723"/>
      <c r="VBD19" s="723"/>
      <c r="VBE19" s="723"/>
      <c r="VBF19" s="723"/>
      <c r="VBG19" s="723"/>
      <c r="VBH19" s="723"/>
      <c r="VBI19" s="723"/>
      <c r="VBJ19" s="723"/>
      <c r="VBK19" s="723"/>
      <c r="VBL19" s="723"/>
      <c r="VBM19" s="723"/>
      <c r="VBN19" s="723"/>
      <c r="VBO19" s="723"/>
      <c r="VBP19" s="723"/>
      <c r="VBQ19" s="723"/>
      <c r="VBR19" s="723"/>
      <c r="VBS19" s="723"/>
      <c r="VBT19" s="723"/>
      <c r="VBU19" s="723"/>
      <c r="VBV19" s="723"/>
      <c r="VBW19" s="723"/>
      <c r="VBX19" s="723"/>
      <c r="VBY19" s="723"/>
      <c r="VBZ19" s="723"/>
      <c r="VCA19" s="723"/>
      <c r="VCB19" s="723"/>
      <c r="VCC19" s="723"/>
      <c r="VCD19" s="723"/>
      <c r="VCE19" s="723"/>
      <c r="VCF19" s="723"/>
      <c r="VCG19" s="723"/>
      <c r="VCH19" s="723"/>
      <c r="VCI19" s="723"/>
      <c r="VCJ19" s="723"/>
      <c r="VCK19" s="723"/>
      <c r="VCL19" s="723"/>
      <c r="VCM19" s="723"/>
      <c r="VCN19" s="723"/>
      <c r="VCO19" s="723"/>
      <c r="VCP19" s="723"/>
      <c r="VCQ19" s="723"/>
      <c r="VCR19" s="723"/>
      <c r="VCS19" s="723"/>
      <c r="VCT19" s="723"/>
      <c r="VCU19" s="723"/>
      <c r="VCV19" s="723"/>
      <c r="VCW19" s="723"/>
      <c r="VCX19" s="723"/>
      <c r="VCY19" s="723"/>
      <c r="VCZ19" s="723"/>
      <c r="VDA19" s="723"/>
      <c r="VDB19" s="723"/>
      <c r="VDC19" s="723"/>
      <c r="VDD19" s="723"/>
      <c r="VDE19" s="723"/>
      <c r="VDF19" s="723"/>
      <c r="VDG19" s="723"/>
      <c r="VDH19" s="723"/>
      <c r="VDI19" s="723"/>
      <c r="VDJ19" s="723"/>
      <c r="VDK19" s="723"/>
      <c r="VDL19" s="723"/>
      <c r="VDM19" s="723"/>
      <c r="VDN19" s="723"/>
      <c r="VDO19" s="723"/>
      <c r="VDP19" s="723"/>
      <c r="VDQ19" s="723"/>
      <c r="VDR19" s="723"/>
      <c r="VDS19" s="723"/>
      <c r="VDT19" s="723"/>
      <c r="VDU19" s="723"/>
      <c r="VDV19" s="723"/>
      <c r="VDW19" s="723"/>
      <c r="VDX19" s="723"/>
      <c r="VDY19" s="723"/>
      <c r="VDZ19" s="723"/>
      <c r="VEA19" s="723"/>
      <c r="VEB19" s="723"/>
      <c r="VEC19" s="723"/>
      <c r="VED19" s="723"/>
      <c r="VEE19" s="723"/>
      <c r="VEF19" s="723"/>
      <c r="VEG19" s="723"/>
      <c r="VEH19" s="723"/>
      <c r="VEI19" s="723"/>
      <c r="VEJ19" s="723"/>
      <c r="VEK19" s="723"/>
      <c r="VEL19" s="723"/>
      <c r="VEM19" s="723"/>
      <c r="VEN19" s="723"/>
      <c r="VEO19" s="723"/>
      <c r="VEP19" s="723"/>
      <c r="VEQ19" s="723"/>
      <c r="VER19" s="723"/>
      <c r="VES19" s="723"/>
      <c r="VET19" s="723"/>
      <c r="VEU19" s="723"/>
      <c r="VEV19" s="723"/>
      <c r="VEW19" s="723"/>
      <c r="VEX19" s="723"/>
      <c r="VEY19" s="723"/>
      <c r="VEZ19" s="723"/>
      <c r="VFA19" s="723"/>
      <c r="VFB19" s="723"/>
      <c r="VFC19" s="723"/>
      <c r="VFD19" s="723"/>
      <c r="VFE19" s="723"/>
      <c r="VFF19" s="723"/>
      <c r="VFG19" s="723"/>
      <c r="VFH19" s="723"/>
      <c r="VFI19" s="723"/>
      <c r="VFJ19" s="723"/>
      <c r="VFK19" s="723"/>
      <c r="VFL19" s="723"/>
      <c r="VFM19" s="723"/>
      <c r="VFN19" s="723"/>
      <c r="VFO19" s="723"/>
      <c r="VFP19" s="723"/>
      <c r="VFQ19" s="723"/>
      <c r="VFR19" s="723"/>
      <c r="VFS19" s="723"/>
      <c r="VFT19" s="723"/>
      <c r="VFU19" s="723"/>
      <c r="VFV19" s="723"/>
      <c r="VFW19" s="723"/>
      <c r="VFX19" s="723"/>
      <c r="VFY19" s="723"/>
      <c r="VFZ19" s="723"/>
      <c r="VGA19" s="723"/>
      <c r="VGB19" s="723"/>
      <c r="VGC19" s="723"/>
      <c r="VGD19" s="723"/>
      <c r="VGE19" s="723"/>
      <c r="VGF19" s="723"/>
      <c r="VGG19" s="723"/>
      <c r="VGH19" s="723"/>
      <c r="VGI19" s="723"/>
      <c r="VGJ19" s="723"/>
      <c r="VGK19" s="723"/>
      <c r="VGL19" s="723"/>
      <c r="VGM19" s="723"/>
      <c r="VGN19" s="723"/>
      <c r="VGO19" s="723"/>
      <c r="VGP19" s="723"/>
      <c r="VGQ19" s="723"/>
      <c r="VGR19" s="723"/>
      <c r="VGS19" s="723"/>
      <c r="VGT19" s="723"/>
      <c r="VGU19" s="723"/>
      <c r="VGV19" s="723"/>
      <c r="VGW19" s="723"/>
      <c r="VGX19" s="723"/>
      <c r="VGY19" s="723"/>
      <c r="VGZ19" s="723"/>
      <c r="VHA19" s="723"/>
      <c r="VHB19" s="723"/>
      <c r="VHC19" s="723"/>
      <c r="VHD19" s="723"/>
      <c r="VHE19" s="723"/>
      <c r="VHF19" s="723"/>
      <c r="VHG19" s="723"/>
      <c r="VHH19" s="723"/>
      <c r="VHI19" s="723"/>
      <c r="VHJ19" s="723"/>
      <c r="VHK19" s="723"/>
      <c r="VHL19" s="723"/>
      <c r="VHM19" s="723"/>
      <c r="VHN19" s="723"/>
      <c r="VHO19" s="723"/>
      <c r="VHP19" s="723"/>
      <c r="VHQ19" s="723"/>
      <c r="VHR19" s="723"/>
      <c r="VHS19" s="723"/>
      <c r="VHT19" s="723"/>
      <c r="VHU19" s="723"/>
      <c r="VHV19" s="723"/>
      <c r="VHW19" s="723"/>
      <c r="VHX19" s="723"/>
      <c r="VHY19" s="723"/>
      <c r="VHZ19" s="723"/>
      <c r="VIA19" s="723"/>
      <c r="VIB19" s="723"/>
      <c r="VIC19" s="723"/>
      <c r="VID19" s="723"/>
      <c r="VIE19" s="723"/>
      <c r="VIF19" s="723"/>
      <c r="VIG19" s="723"/>
      <c r="VIH19" s="723"/>
      <c r="VII19" s="723"/>
      <c r="VIJ19" s="723"/>
      <c r="VIK19" s="723"/>
      <c r="VIL19" s="723"/>
      <c r="VIM19" s="723"/>
      <c r="VIN19" s="723"/>
      <c r="VIO19" s="723"/>
      <c r="VIP19" s="723"/>
      <c r="VIQ19" s="723"/>
      <c r="VIR19" s="723"/>
      <c r="VIS19" s="723"/>
      <c r="VIT19" s="723"/>
      <c r="VIU19" s="723"/>
      <c r="VIV19" s="723"/>
      <c r="VIW19" s="723"/>
      <c r="VIX19" s="723"/>
      <c r="VIY19" s="723"/>
      <c r="VIZ19" s="723"/>
      <c r="VJA19" s="723"/>
      <c r="VJB19" s="723"/>
      <c r="VJC19" s="723"/>
      <c r="VJD19" s="723"/>
      <c r="VJE19" s="723"/>
      <c r="VJF19" s="723"/>
      <c r="VJG19" s="723"/>
      <c r="VJH19" s="723"/>
      <c r="VJI19" s="723"/>
      <c r="VJJ19" s="723"/>
      <c r="VJK19" s="723"/>
      <c r="VJL19" s="723"/>
      <c r="VJM19" s="723"/>
      <c r="VJN19" s="723"/>
      <c r="VJO19" s="723"/>
      <c r="VJP19" s="723"/>
      <c r="VJQ19" s="723"/>
      <c r="VJR19" s="723"/>
      <c r="VJS19" s="723"/>
      <c r="VJT19" s="723"/>
      <c r="VJU19" s="723"/>
      <c r="VJV19" s="723"/>
      <c r="VJW19" s="723"/>
      <c r="VJX19" s="723"/>
      <c r="VJY19" s="723"/>
      <c r="VJZ19" s="723"/>
      <c r="VKA19" s="723"/>
      <c r="VKB19" s="723"/>
      <c r="VKC19" s="723"/>
      <c r="VKD19" s="723"/>
      <c r="VKE19" s="723"/>
      <c r="VKF19" s="723"/>
      <c r="VKG19" s="723"/>
      <c r="VKH19" s="723"/>
      <c r="VKI19" s="723"/>
      <c r="VKJ19" s="723"/>
      <c r="VKK19" s="723"/>
      <c r="VKL19" s="723"/>
      <c r="VKM19" s="723"/>
      <c r="VKN19" s="723"/>
      <c r="VKO19" s="723"/>
      <c r="VKP19" s="723"/>
      <c r="VKQ19" s="723"/>
      <c r="VKR19" s="723"/>
      <c r="VKS19" s="723"/>
      <c r="VKT19" s="723"/>
      <c r="VKU19" s="723"/>
      <c r="VKV19" s="723"/>
      <c r="VKW19" s="723"/>
      <c r="VKX19" s="723"/>
      <c r="VKY19" s="723"/>
      <c r="VKZ19" s="723"/>
      <c r="VLA19" s="723"/>
      <c r="VLB19" s="723"/>
      <c r="VLC19" s="723"/>
      <c r="VLD19" s="723"/>
      <c r="VLE19" s="723"/>
      <c r="VLF19" s="723"/>
      <c r="VLG19" s="723"/>
      <c r="VLH19" s="723"/>
      <c r="VLI19" s="723"/>
      <c r="VLJ19" s="723"/>
      <c r="VLK19" s="723"/>
      <c r="VLL19" s="723"/>
      <c r="VLM19" s="723"/>
      <c r="VLN19" s="723"/>
      <c r="VLO19" s="723"/>
      <c r="VLP19" s="723"/>
      <c r="VLQ19" s="723"/>
      <c r="VLR19" s="723"/>
      <c r="VLS19" s="723"/>
      <c r="VLT19" s="723"/>
      <c r="VLU19" s="723"/>
      <c r="VLV19" s="723"/>
      <c r="VLW19" s="723"/>
      <c r="VLX19" s="723"/>
      <c r="VLY19" s="723"/>
      <c r="VLZ19" s="723"/>
      <c r="VMA19" s="723"/>
      <c r="VMB19" s="723"/>
      <c r="VMC19" s="723"/>
      <c r="VMD19" s="723"/>
      <c r="VME19" s="723"/>
      <c r="VMF19" s="723"/>
      <c r="VMG19" s="723"/>
      <c r="VMH19" s="723"/>
      <c r="VMI19" s="723"/>
      <c r="VMJ19" s="723"/>
      <c r="VMK19" s="723"/>
      <c r="VML19" s="723"/>
      <c r="VMM19" s="723"/>
      <c r="VMN19" s="723"/>
      <c r="VMO19" s="723"/>
      <c r="VMP19" s="723"/>
      <c r="VMQ19" s="723"/>
      <c r="VMR19" s="723"/>
      <c r="VMS19" s="723"/>
      <c r="VMT19" s="723"/>
      <c r="VMU19" s="723"/>
      <c r="VMV19" s="723"/>
      <c r="VMW19" s="723"/>
      <c r="VMX19" s="723"/>
      <c r="VMY19" s="723"/>
      <c r="VMZ19" s="723"/>
      <c r="VNA19" s="723"/>
      <c r="VNB19" s="723"/>
      <c r="VNC19" s="723"/>
      <c r="VND19" s="723"/>
      <c r="VNE19" s="723"/>
      <c r="VNF19" s="723"/>
      <c r="VNG19" s="723"/>
      <c r="VNH19" s="723"/>
      <c r="VNI19" s="723"/>
      <c r="VNJ19" s="723"/>
      <c r="VNK19" s="723"/>
      <c r="VNL19" s="723"/>
      <c r="VNM19" s="723"/>
      <c r="VNN19" s="723"/>
      <c r="VNO19" s="723"/>
      <c r="VNP19" s="723"/>
      <c r="VNQ19" s="723"/>
      <c r="VNR19" s="723"/>
      <c r="VNS19" s="723"/>
      <c r="VNT19" s="723"/>
      <c r="VNU19" s="723"/>
      <c r="VNV19" s="723"/>
      <c r="VNW19" s="723"/>
      <c r="VNX19" s="723"/>
      <c r="VNY19" s="723"/>
      <c r="VNZ19" s="723"/>
      <c r="VOA19" s="723"/>
      <c r="VOB19" s="723"/>
      <c r="VOC19" s="723"/>
      <c r="VOD19" s="723"/>
      <c r="VOE19" s="723"/>
      <c r="VOF19" s="723"/>
      <c r="VOG19" s="723"/>
      <c r="VOH19" s="723"/>
      <c r="VOI19" s="723"/>
      <c r="VOJ19" s="723"/>
      <c r="VOK19" s="723"/>
      <c r="VOL19" s="723"/>
      <c r="VOM19" s="723"/>
      <c r="VON19" s="723"/>
      <c r="VOO19" s="723"/>
      <c r="VOP19" s="723"/>
      <c r="VOQ19" s="723"/>
      <c r="VOR19" s="723"/>
      <c r="VOS19" s="723"/>
      <c r="VOT19" s="723"/>
      <c r="VOU19" s="723"/>
      <c r="VOV19" s="723"/>
      <c r="VOW19" s="723"/>
      <c r="VOX19" s="723"/>
      <c r="VOY19" s="723"/>
      <c r="VOZ19" s="723"/>
      <c r="VPA19" s="723"/>
      <c r="VPB19" s="723"/>
      <c r="VPC19" s="723"/>
      <c r="VPD19" s="723"/>
      <c r="VPE19" s="723"/>
      <c r="VPF19" s="723"/>
      <c r="VPG19" s="723"/>
      <c r="VPH19" s="723"/>
      <c r="VPI19" s="723"/>
      <c r="VPJ19" s="723"/>
      <c r="VPK19" s="723"/>
      <c r="VPL19" s="723"/>
      <c r="VPM19" s="723"/>
      <c r="VPN19" s="723"/>
      <c r="VPO19" s="723"/>
      <c r="VPP19" s="723"/>
      <c r="VPQ19" s="723"/>
      <c r="VPR19" s="723"/>
      <c r="VPS19" s="723"/>
      <c r="VPT19" s="723"/>
      <c r="VPU19" s="723"/>
      <c r="VPV19" s="723"/>
      <c r="VPW19" s="723"/>
      <c r="VPX19" s="723"/>
      <c r="VPY19" s="723"/>
      <c r="VPZ19" s="723"/>
      <c r="VQA19" s="723"/>
      <c r="VQB19" s="723"/>
      <c r="VQC19" s="723"/>
      <c r="VQD19" s="723"/>
      <c r="VQE19" s="723"/>
      <c r="VQF19" s="723"/>
      <c r="VQG19" s="723"/>
      <c r="VQH19" s="723"/>
      <c r="VQI19" s="723"/>
      <c r="VQJ19" s="723"/>
      <c r="VQK19" s="723"/>
      <c r="VQL19" s="723"/>
      <c r="VQM19" s="723"/>
      <c r="VQN19" s="723"/>
      <c r="VQO19" s="723"/>
      <c r="VQP19" s="723"/>
      <c r="VQQ19" s="723"/>
      <c r="VQR19" s="723"/>
      <c r="VQS19" s="723"/>
      <c r="VQT19" s="723"/>
      <c r="VQU19" s="723"/>
      <c r="VQV19" s="723"/>
      <c r="VQW19" s="723"/>
      <c r="VQX19" s="723"/>
      <c r="VQY19" s="723"/>
      <c r="VQZ19" s="723"/>
      <c r="VRA19" s="723"/>
      <c r="VRB19" s="723"/>
      <c r="VRC19" s="723"/>
      <c r="VRD19" s="723"/>
      <c r="VRE19" s="723"/>
      <c r="VRF19" s="723"/>
      <c r="VRG19" s="723"/>
      <c r="VRH19" s="723"/>
      <c r="VRI19" s="723"/>
      <c r="VRJ19" s="723"/>
      <c r="VRK19" s="723"/>
      <c r="VRL19" s="723"/>
      <c r="VRM19" s="723"/>
      <c r="VRN19" s="723"/>
      <c r="VRO19" s="723"/>
      <c r="VRP19" s="723"/>
      <c r="VRQ19" s="723"/>
      <c r="VRR19" s="723"/>
      <c r="VRS19" s="723"/>
      <c r="VRT19" s="723"/>
      <c r="VRU19" s="723"/>
      <c r="VRV19" s="723"/>
      <c r="VRW19" s="723"/>
      <c r="VRX19" s="723"/>
      <c r="VRY19" s="723"/>
      <c r="VRZ19" s="723"/>
      <c r="VSA19" s="723"/>
      <c r="VSB19" s="723"/>
      <c r="VSC19" s="723"/>
      <c r="VSD19" s="723"/>
      <c r="VSE19" s="723"/>
      <c r="VSF19" s="723"/>
      <c r="VSG19" s="723"/>
      <c r="VSH19" s="723"/>
      <c r="VSI19" s="723"/>
      <c r="VSJ19" s="723"/>
      <c r="VSK19" s="723"/>
      <c r="VSL19" s="723"/>
      <c r="VSM19" s="723"/>
      <c r="VSN19" s="723"/>
      <c r="VSO19" s="723"/>
      <c r="VSP19" s="723"/>
      <c r="VSQ19" s="723"/>
      <c r="VSR19" s="723"/>
      <c r="VSS19" s="723"/>
      <c r="VST19" s="723"/>
      <c r="VSU19" s="723"/>
      <c r="VSV19" s="723"/>
      <c r="VSW19" s="723"/>
      <c r="VSX19" s="723"/>
      <c r="VSY19" s="723"/>
      <c r="VSZ19" s="723"/>
      <c r="VTA19" s="723"/>
      <c r="VTB19" s="723"/>
      <c r="VTC19" s="723"/>
      <c r="VTD19" s="723"/>
      <c r="VTE19" s="723"/>
      <c r="VTF19" s="723"/>
      <c r="VTG19" s="723"/>
      <c r="VTH19" s="723"/>
      <c r="VTI19" s="723"/>
      <c r="VTJ19" s="723"/>
      <c r="VTK19" s="723"/>
      <c r="VTL19" s="723"/>
      <c r="VTM19" s="723"/>
      <c r="VTN19" s="723"/>
      <c r="VTO19" s="723"/>
      <c r="VTP19" s="723"/>
      <c r="VTQ19" s="723"/>
      <c r="VTR19" s="723"/>
      <c r="VTS19" s="723"/>
      <c r="VTT19" s="723"/>
      <c r="VTU19" s="723"/>
      <c r="VTV19" s="723"/>
      <c r="VTW19" s="723"/>
      <c r="VTX19" s="723"/>
      <c r="VTY19" s="723"/>
      <c r="VTZ19" s="723"/>
      <c r="VUA19" s="723"/>
      <c r="VUB19" s="723"/>
      <c r="VUC19" s="723"/>
      <c r="VUD19" s="723"/>
      <c r="VUE19" s="723"/>
      <c r="VUF19" s="723"/>
      <c r="VUG19" s="723"/>
      <c r="VUH19" s="723"/>
      <c r="VUI19" s="723"/>
      <c r="VUJ19" s="723"/>
      <c r="VUK19" s="723"/>
      <c r="VUL19" s="723"/>
      <c r="VUM19" s="723"/>
      <c r="VUN19" s="723"/>
      <c r="VUO19" s="723"/>
      <c r="VUP19" s="723"/>
      <c r="VUQ19" s="723"/>
      <c r="VUR19" s="723"/>
      <c r="VUS19" s="723"/>
      <c r="VUT19" s="723"/>
      <c r="VUU19" s="723"/>
      <c r="VUV19" s="723"/>
      <c r="VUW19" s="723"/>
      <c r="VUX19" s="723"/>
      <c r="VUY19" s="723"/>
      <c r="VUZ19" s="723"/>
      <c r="VVA19" s="723"/>
      <c r="VVB19" s="723"/>
      <c r="VVC19" s="723"/>
      <c r="VVD19" s="723"/>
      <c r="VVE19" s="723"/>
      <c r="VVF19" s="723"/>
      <c r="VVG19" s="723"/>
      <c r="VVH19" s="723"/>
      <c r="VVI19" s="723"/>
      <c r="VVJ19" s="723"/>
      <c r="VVK19" s="723"/>
      <c r="VVL19" s="723"/>
      <c r="VVM19" s="723"/>
      <c r="VVN19" s="723"/>
      <c r="VVO19" s="723"/>
      <c r="VVP19" s="723"/>
      <c r="VVQ19" s="723"/>
      <c r="VVR19" s="723"/>
      <c r="VVS19" s="723"/>
      <c r="VVT19" s="723"/>
      <c r="VVU19" s="723"/>
      <c r="VVV19" s="723"/>
      <c r="VVW19" s="723"/>
      <c r="VVX19" s="723"/>
      <c r="VVY19" s="723"/>
      <c r="VVZ19" s="723"/>
      <c r="VWA19" s="723"/>
      <c r="VWB19" s="723"/>
      <c r="VWC19" s="723"/>
      <c r="VWD19" s="723"/>
      <c r="VWE19" s="723"/>
      <c r="VWF19" s="723"/>
      <c r="VWG19" s="723"/>
      <c r="VWH19" s="723"/>
      <c r="VWI19" s="723"/>
      <c r="VWJ19" s="723"/>
      <c r="VWK19" s="723"/>
      <c r="VWL19" s="723"/>
      <c r="VWM19" s="723"/>
      <c r="VWN19" s="723"/>
      <c r="VWO19" s="723"/>
      <c r="VWP19" s="723"/>
      <c r="VWQ19" s="723"/>
      <c r="VWR19" s="723"/>
      <c r="VWS19" s="723"/>
      <c r="VWT19" s="723"/>
      <c r="VWU19" s="723"/>
      <c r="VWV19" s="723"/>
      <c r="VWW19" s="723"/>
      <c r="VWX19" s="723"/>
      <c r="VWY19" s="723"/>
      <c r="VWZ19" s="723"/>
      <c r="VXA19" s="723"/>
      <c r="VXB19" s="723"/>
      <c r="VXC19" s="723"/>
      <c r="VXD19" s="723"/>
      <c r="VXE19" s="723"/>
      <c r="VXF19" s="723"/>
      <c r="VXG19" s="723"/>
      <c r="VXH19" s="723"/>
      <c r="VXI19" s="723"/>
      <c r="VXJ19" s="723"/>
      <c r="VXK19" s="723"/>
      <c r="VXL19" s="723"/>
      <c r="VXM19" s="723"/>
      <c r="VXN19" s="723"/>
      <c r="VXO19" s="723"/>
      <c r="VXP19" s="723"/>
      <c r="VXQ19" s="723"/>
      <c r="VXR19" s="723"/>
      <c r="VXS19" s="723"/>
      <c r="VXT19" s="723"/>
      <c r="VXU19" s="723"/>
      <c r="VXV19" s="723"/>
      <c r="VXW19" s="723"/>
      <c r="VXX19" s="723"/>
      <c r="VXY19" s="723"/>
      <c r="VXZ19" s="723"/>
      <c r="VYA19" s="723"/>
      <c r="VYB19" s="723"/>
      <c r="VYC19" s="723"/>
      <c r="VYD19" s="723"/>
      <c r="VYE19" s="723"/>
      <c r="VYF19" s="723"/>
      <c r="VYG19" s="723"/>
      <c r="VYH19" s="723"/>
      <c r="VYI19" s="723"/>
      <c r="VYJ19" s="723"/>
      <c r="VYK19" s="723"/>
      <c r="VYL19" s="723"/>
      <c r="VYM19" s="723"/>
      <c r="VYN19" s="723"/>
      <c r="VYO19" s="723"/>
      <c r="VYP19" s="723"/>
      <c r="VYQ19" s="723"/>
      <c r="VYR19" s="723"/>
      <c r="VYS19" s="723"/>
      <c r="VYT19" s="723"/>
      <c r="VYU19" s="723"/>
      <c r="VYV19" s="723"/>
      <c r="VYW19" s="723"/>
      <c r="VYX19" s="723"/>
      <c r="VYY19" s="723"/>
      <c r="VYZ19" s="723"/>
      <c r="VZA19" s="723"/>
      <c r="VZB19" s="723"/>
      <c r="VZC19" s="723"/>
      <c r="VZD19" s="723"/>
      <c r="VZE19" s="723"/>
      <c r="VZF19" s="723"/>
      <c r="VZG19" s="723"/>
      <c r="VZH19" s="723"/>
      <c r="VZI19" s="723"/>
      <c r="VZJ19" s="723"/>
      <c r="VZK19" s="723"/>
      <c r="VZL19" s="723"/>
      <c r="VZM19" s="723"/>
      <c r="VZN19" s="723"/>
      <c r="VZO19" s="723"/>
      <c r="VZP19" s="723"/>
      <c r="VZQ19" s="723"/>
      <c r="VZR19" s="723"/>
      <c r="VZS19" s="723"/>
      <c r="VZT19" s="723"/>
      <c r="VZU19" s="723"/>
      <c r="VZV19" s="723"/>
      <c r="VZW19" s="723"/>
      <c r="VZX19" s="723"/>
      <c r="VZY19" s="723"/>
      <c r="VZZ19" s="723"/>
      <c r="WAA19" s="723"/>
      <c r="WAB19" s="723"/>
      <c r="WAC19" s="723"/>
      <c r="WAD19" s="723"/>
      <c r="WAE19" s="723"/>
      <c r="WAF19" s="723"/>
      <c r="WAG19" s="723"/>
      <c r="WAH19" s="723"/>
      <c r="WAI19" s="723"/>
      <c r="WAJ19" s="723"/>
      <c r="WAK19" s="723"/>
      <c r="WAL19" s="723"/>
      <c r="WAM19" s="723"/>
      <c r="WAN19" s="723"/>
      <c r="WAO19" s="723"/>
      <c r="WAP19" s="723"/>
      <c r="WAQ19" s="723"/>
      <c r="WAR19" s="723"/>
      <c r="WAS19" s="723"/>
      <c r="WAT19" s="723"/>
      <c r="WAU19" s="723"/>
      <c r="WAV19" s="723"/>
      <c r="WAW19" s="723"/>
      <c r="WAX19" s="723"/>
      <c r="WAY19" s="723"/>
      <c r="WAZ19" s="723"/>
      <c r="WBA19" s="723"/>
      <c r="WBB19" s="723"/>
      <c r="WBC19" s="723"/>
      <c r="WBD19" s="723"/>
      <c r="WBE19" s="723"/>
      <c r="WBF19" s="723"/>
      <c r="WBG19" s="723"/>
      <c r="WBH19" s="723"/>
      <c r="WBI19" s="723"/>
      <c r="WBJ19" s="723"/>
      <c r="WBK19" s="723"/>
      <c r="WBL19" s="723"/>
      <c r="WBM19" s="723"/>
      <c r="WBN19" s="723"/>
      <c r="WBO19" s="723"/>
      <c r="WBP19" s="723"/>
      <c r="WBQ19" s="723"/>
      <c r="WBR19" s="723"/>
      <c r="WBS19" s="723"/>
      <c r="WBT19" s="723"/>
      <c r="WBU19" s="723"/>
      <c r="WBV19" s="723"/>
      <c r="WBW19" s="723"/>
      <c r="WBX19" s="723"/>
      <c r="WBY19" s="723"/>
      <c r="WBZ19" s="723"/>
      <c r="WCA19" s="723"/>
      <c r="WCB19" s="723"/>
      <c r="WCC19" s="723"/>
      <c r="WCD19" s="723"/>
      <c r="WCE19" s="723"/>
      <c r="WCF19" s="723"/>
      <c r="WCG19" s="723"/>
      <c r="WCH19" s="723"/>
      <c r="WCI19" s="723"/>
      <c r="WCJ19" s="723"/>
      <c r="WCK19" s="723"/>
      <c r="WCL19" s="723"/>
      <c r="WCM19" s="723"/>
      <c r="WCN19" s="723"/>
      <c r="WCO19" s="723"/>
      <c r="WCP19" s="723"/>
      <c r="WCQ19" s="723"/>
      <c r="WCR19" s="723"/>
      <c r="WCS19" s="723"/>
      <c r="WCT19" s="723"/>
      <c r="WCU19" s="723"/>
      <c r="WCV19" s="723"/>
      <c r="WCW19" s="723"/>
      <c r="WCX19" s="723"/>
      <c r="WCY19" s="723"/>
      <c r="WCZ19" s="723"/>
      <c r="WDA19" s="723"/>
      <c r="WDB19" s="723"/>
      <c r="WDC19" s="723"/>
      <c r="WDD19" s="723"/>
      <c r="WDE19" s="723"/>
      <c r="WDF19" s="723"/>
      <c r="WDG19" s="723"/>
      <c r="WDH19" s="723"/>
      <c r="WDI19" s="723"/>
      <c r="WDJ19" s="723"/>
      <c r="WDK19" s="723"/>
      <c r="WDL19" s="723"/>
      <c r="WDM19" s="723"/>
      <c r="WDN19" s="723"/>
      <c r="WDO19" s="723"/>
      <c r="WDP19" s="723"/>
      <c r="WDQ19" s="723"/>
      <c r="WDR19" s="723"/>
      <c r="WDS19" s="723"/>
      <c r="WDT19" s="723"/>
      <c r="WDU19" s="723"/>
      <c r="WDV19" s="723"/>
      <c r="WDW19" s="723"/>
      <c r="WDX19" s="723"/>
      <c r="WDY19" s="723"/>
      <c r="WDZ19" s="723"/>
      <c r="WEA19" s="723"/>
      <c r="WEB19" s="723"/>
      <c r="WEC19" s="723"/>
      <c r="WED19" s="723"/>
      <c r="WEE19" s="723"/>
      <c r="WEF19" s="723"/>
      <c r="WEG19" s="723"/>
      <c r="WEH19" s="723"/>
      <c r="WEI19" s="723"/>
      <c r="WEJ19" s="723"/>
      <c r="WEK19" s="723"/>
      <c r="WEL19" s="723"/>
      <c r="WEM19" s="723"/>
      <c r="WEN19" s="723"/>
      <c r="WEO19" s="723"/>
      <c r="WEP19" s="723"/>
      <c r="WEQ19" s="723"/>
      <c r="WER19" s="723"/>
      <c r="WES19" s="723"/>
      <c r="WET19" s="723"/>
      <c r="WEU19" s="723"/>
      <c r="WEV19" s="723"/>
      <c r="WEW19" s="723"/>
      <c r="WEX19" s="723"/>
      <c r="WEY19" s="723"/>
      <c r="WEZ19" s="723"/>
      <c r="WFA19" s="723"/>
      <c r="WFB19" s="723"/>
      <c r="WFC19" s="723"/>
      <c r="WFD19" s="723"/>
      <c r="WFE19" s="723"/>
      <c r="WFF19" s="723"/>
      <c r="WFG19" s="723"/>
      <c r="WFH19" s="723"/>
      <c r="WFI19" s="723"/>
      <c r="WFJ19" s="723"/>
      <c r="WFK19" s="723"/>
      <c r="WFL19" s="723"/>
      <c r="WFM19" s="723"/>
      <c r="WFN19" s="723"/>
      <c r="WFO19" s="723"/>
      <c r="WFP19" s="723"/>
      <c r="WFQ19" s="723"/>
      <c r="WFR19" s="723"/>
      <c r="WFS19" s="723"/>
      <c r="WFT19" s="723"/>
      <c r="WFU19" s="723"/>
      <c r="WFV19" s="723"/>
      <c r="WFW19" s="723"/>
      <c r="WFX19" s="723"/>
      <c r="WFY19" s="723"/>
      <c r="WFZ19" s="723"/>
      <c r="WGA19" s="723"/>
      <c r="WGB19" s="723"/>
      <c r="WGC19" s="723"/>
      <c r="WGD19" s="723"/>
      <c r="WGE19" s="723"/>
      <c r="WGF19" s="723"/>
      <c r="WGG19" s="723"/>
      <c r="WGH19" s="723"/>
      <c r="WGI19" s="723"/>
      <c r="WGJ19" s="723"/>
      <c r="WGK19" s="723"/>
      <c r="WGL19" s="723"/>
      <c r="WGM19" s="723"/>
      <c r="WGN19" s="723"/>
      <c r="WGO19" s="723"/>
      <c r="WGP19" s="723"/>
      <c r="WGQ19" s="723"/>
      <c r="WGR19" s="723"/>
      <c r="WGS19" s="723"/>
      <c r="WGT19" s="723"/>
      <c r="WGU19" s="723"/>
      <c r="WGV19" s="723"/>
      <c r="WGW19" s="723"/>
      <c r="WGX19" s="723"/>
      <c r="WGY19" s="723"/>
      <c r="WGZ19" s="723"/>
      <c r="WHA19" s="723"/>
      <c r="WHB19" s="723"/>
      <c r="WHC19" s="723"/>
      <c r="WHD19" s="723"/>
      <c r="WHE19" s="723"/>
      <c r="WHF19" s="723"/>
      <c r="WHG19" s="723"/>
      <c r="WHH19" s="723"/>
      <c r="WHI19" s="723"/>
      <c r="WHJ19" s="723"/>
      <c r="WHK19" s="723"/>
      <c r="WHL19" s="723"/>
      <c r="WHM19" s="723"/>
      <c r="WHN19" s="723"/>
      <c r="WHO19" s="723"/>
      <c r="WHP19" s="723"/>
      <c r="WHQ19" s="723"/>
      <c r="WHR19" s="723"/>
      <c r="WHS19" s="723"/>
      <c r="WHT19" s="723"/>
      <c r="WHU19" s="723"/>
      <c r="WHV19" s="723"/>
      <c r="WHW19" s="723"/>
      <c r="WHX19" s="723"/>
      <c r="WHY19" s="723"/>
      <c r="WHZ19" s="723"/>
      <c r="WIA19" s="723"/>
      <c r="WIB19" s="723"/>
      <c r="WIC19" s="723"/>
      <c r="WID19" s="723"/>
      <c r="WIE19" s="723"/>
      <c r="WIF19" s="723"/>
      <c r="WIG19" s="723"/>
      <c r="WIH19" s="723"/>
      <c r="WII19" s="723"/>
      <c r="WIJ19" s="723"/>
      <c r="WIK19" s="723"/>
      <c r="WIL19" s="723"/>
      <c r="WIM19" s="723"/>
      <c r="WIN19" s="723"/>
      <c r="WIO19" s="723"/>
      <c r="WIP19" s="723"/>
      <c r="WIQ19" s="723"/>
      <c r="WIR19" s="723"/>
      <c r="WIS19" s="723"/>
      <c r="WIT19" s="723"/>
      <c r="WIU19" s="723"/>
      <c r="WIV19" s="723"/>
      <c r="WIW19" s="723"/>
      <c r="WIX19" s="723"/>
      <c r="WIY19" s="723"/>
      <c r="WIZ19" s="723"/>
      <c r="WJA19" s="723"/>
      <c r="WJB19" s="723"/>
      <c r="WJC19" s="723"/>
      <c r="WJD19" s="723"/>
      <c r="WJE19" s="723"/>
      <c r="WJF19" s="723"/>
      <c r="WJG19" s="723"/>
      <c r="WJH19" s="723"/>
      <c r="WJI19" s="723"/>
      <c r="WJJ19" s="723"/>
      <c r="WJK19" s="723"/>
      <c r="WJL19" s="723"/>
      <c r="WJM19" s="723"/>
      <c r="WJN19" s="723"/>
      <c r="WJO19" s="723"/>
      <c r="WJP19" s="723"/>
      <c r="WJQ19" s="723"/>
      <c r="WJR19" s="723"/>
      <c r="WJS19" s="723"/>
      <c r="WJT19" s="723"/>
      <c r="WJU19" s="723"/>
      <c r="WJV19" s="723"/>
      <c r="WJW19" s="723"/>
      <c r="WJX19" s="723"/>
      <c r="WJY19" s="723"/>
      <c r="WJZ19" s="723"/>
      <c r="WKA19" s="723"/>
      <c r="WKB19" s="723"/>
      <c r="WKC19" s="723"/>
      <c r="WKD19" s="723"/>
      <c r="WKE19" s="723"/>
      <c r="WKF19" s="723"/>
      <c r="WKG19" s="723"/>
      <c r="WKH19" s="723"/>
      <c r="WKI19" s="723"/>
      <c r="WKJ19" s="723"/>
      <c r="WKK19" s="723"/>
      <c r="WKL19" s="723"/>
      <c r="WKM19" s="723"/>
      <c r="WKN19" s="723"/>
      <c r="WKO19" s="723"/>
      <c r="WKP19" s="723"/>
      <c r="WKQ19" s="723"/>
      <c r="WKR19" s="723"/>
      <c r="WKS19" s="723"/>
      <c r="WKT19" s="723"/>
      <c r="WKU19" s="723"/>
      <c r="WKV19" s="723"/>
      <c r="WKW19" s="723"/>
      <c r="WKX19" s="723"/>
      <c r="WKY19" s="723"/>
      <c r="WKZ19" s="723"/>
      <c r="WLA19" s="723"/>
      <c r="WLB19" s="723"/>
      <c r="WLC19" s="723"/>
      <c r="WLD19" s="723"/>
      <c r="WLE19" s="723"/>
      <c r="WLF19" s="723"/>
      <c r="WLG19" s="723"/>
      <c r="WLH19" s="723"/>
      <c r="WLI19" s="723"/>
      <c r="WLJ19" s="723"/>
      <c r="WLK19" s="723"/>
      <c r="WLL19" s="723"/>
      <c r="WLM19" s="723"/>
      <c r="WLN19" s="723"/>
      <c r="WLO19" s="723"/>
      <c r="WLP19" s="723"/>
      <c r="WLQ19" s="723"/>
      <c r="WLR19" s="723"/>
      <c r="WLS19" s="723"/>
      <c r="WLT19" s="723"/>
      <c r="WLU19" s="723"/>
      <c r="WLV19" s="723"/>
      <c r="WLW19" s="723"/>
      <c r="WLX19" s="723"/>
      <c r="WLY19" s="723"/>
      <c r="WLZ19" s="723"/>
      <c r="WMA19" s="723"/>
      <c r="WMB19" s="723"/>
      <c r="WMC19" s="723"/>
      <c r="WMD19" s="723"/>
      <c r="WME19" s="723"/>
      <c r="WMF19" s="723"/>
      <c r="WMG19" s="723"/>
      <c r="WMH19" s="723"/>
      <c r="WMI19" s="723"/>
      <c r="WMJ19" s="723"/>
      <c r="WMK19" s="723"/>
      <c r="WML19" s="723"/>
      <c r="WMM19" s="723"/>
      <c r="WMN19" s="723"/>
      <c r="WMO19" s="723"/>
      <c r="WMP19" s="723"/>
      <c r="WMQ19" s="723"/>
      <c r="WMR19" s="723"/>
      <c r="WMS19" s="723"/>
      <c r="WMT19" s="723"/>
      <c r="WMU19" s="723"/>
      <c r="WMV19" s="723"/>
      <c r="WMW19" s="723"/>
      <c r="WMX19" s="723"/>
      <c r="WMY19" s="723"/>
      <c r="WMZ19" s="723"/>
      <c r="WNA19" s="723"/>
      <c r="WNB19" s="723"/>
      <c r="WNC19" s="723"/>
      <c r="WND19" s="723"/>
      <c r="WNE19" s="723"/>
      <c r="WNF19" s="723"/>
      <c r="WNG19" s="723"/>
      <c r="WNH19" s="723"/>
      <c r="WNI19" s="723"/>
      <c r="WNJ19" s="723"/>
      <c r="WNK19" s="723"/>
      <c r="WNL19" s="723"/>
      <c r="WNM19" s="723"/>
      <c r="WNN19" s="723"/>
      <c r="WNO19" s="723"/>
      <c r="WNP19" s="723"/>
      <c r="WNQ19" s="723"/>
      <c r="WNR19" s="723"/>
      <c r="WNS19" s="723"/>
      <c r="WNT19" s="723"/>
      <c r="WNU19" s="723"/>
      <c r="WNV19" s="723"/>
      <c r="WNW19" s="723"/>
      <c r="WNX19" s="723"/>
      <c r="WNY19" s="723"/>
      <c r="WNZ19" s="723"/>
      <c r="WOA19" s="723"/>
      <c r="WOB19" s="723"/>
      <c r="WOC19" s="723"/>
      <c r="WOD19" s="723"/>
      <c r="WOE19" s="723"/>
      <c r="WOF19" s="723"/>
      <c r="WOG19" s="723"/>
      <c r="WOH19" s="723"/>
      <c r="WOI19" s="723"/>
      <c r="WOJ19" s="723"/>
      <c r="WOK19" s="723"/>
      <c r="WOL19" s="723"/>
      <c r="WOM19" s="723"/>
      <c r="WON19" s="723"/>
      <c r="WOO19" s="723"/>
      <c r="WOP19" s="723"/>
      <c r="WOQ19" s="723"/>
      <c r="WOR19" s="723"/>
      <c r="WOS19" s="723"/>
      <c r="WOT19" s="723"/>
      <c r="WOU19" s="723"/>
      <c r="WOV19" s="723"/>
      <c r="WOW19" s="723"/>
      <c r="WOX19" s="723"/>
      <c r="WOY19" s="723"/>
      <c r="WOZ19" s="723"/>
      <c r="WPA19" s="723"/>
      <c r="WPB19" s="723"/>
      <c r="WPC19" s="723"/>
      <c r="WPD19" s="723"/>
      <c r="WPE19" s="723"/>
      <c r="WPF19" s="723"/>
      <c r="WPG19" s="723"/>
      <c r="WPH19" s="723"/>
      <c r="WPI19" s="723"/>
      <c r="WPJ19" s="723"/>
      <c r="WPK19" s="723"/>
      <c r="WPL19" s="723"/>
      <c r="WPM19" s="723"/>
      <c r="WPN19" s="723"/>
      <c r="WPO19" s="723"/>
      <c r="WPP19" s="723"/>
      <c r="WPQ19" s="723"/>
      <c r="WPR19" s="723"/>
      <c r="WPS19" s="723"/>
      <c r="WPT19" s="723"/>
      <c r="WPU19" s="723"/>
      <c r="WPV19" s="723"/>
      <c r="WPW19" s="723"/>
      <c r="WPX19" s="723"/>
      <c r="WPY19" s="723"/>
      <c r="WPZ19" s="723"/>
      <c r="WQA19" s="723"/>
      <c r="WQB19" s="723"/>
      <c r="WQC19" s="723"/>
      <c r="WQD19" s="723"/>
      <c r="WQE19" s="723"/>
      <c r="WQF19" s="723"/>
      <c r="WQG19" s="723"/>
      <c r="WQH19" s="723"/>
      <c r="WQI19" s="723"/>
      <c r="WQJ19" s="723"/>
      <c r="WQK19" s="723"/>
      <c r="WQL19" s="723"/>
      <c r="WQM19" s="723"/>
      <c r="WQN19" s="723"/>
      <c r="WQO19" s="723"/>
      <c r="WQP19" s="723"/>
      <c r="WQQ19" s="723"/>
      <c r="WQR19" s="723"/>
      <c r="WQS19" s="723"/>
      <c r="WQT19" s="723"/>
      <c r="WQU19" s="723"/>
      <c r="WQV19" s="723"/>
      <c r="WQW19" s="723"/>
      <c r="WQX19" s="723"/>
      <c r="WQY19" s="723"/>
      <c r="WQZ19" s="723"/>
      <c r="WRA19" s="723"/>
      <c r="WRB19" s="723"/>
      <c r="WRC19" s="723"/>
      <c r="WRD19" s="723"/>
      <c r="WRE19" s="723"/>
      <c r="WRF19" s="723"/>
      <c r="WRG19" s="723"/>
      <c r="WRH19" s="723"/>
      <c r="WRI19" s="723"/>
      <c r="WRJ19" s="723"/>
      <c r="WRK19" s="723"/>
      <c r="WRL19" s="723"/>
      <c r="WRM19" s="723"/>
      <c r="WRN19" s="723"/>
      <c r="WRO19" s="723"/>
      <c r="WRP19" s="723"/>
      <c r="WRQ19" s="723"/>
      <c r="WRR19" s="723"/>
      <c r="WRS19" s="723"/>
      <c r="WRT19" s="723"/>
      <c r="WRU19" s="723"/>
      <c r="WRV19" s="723"/>
      <c r="WRW19" s="723"/>
      <c r="WRX19" s="723"/>
      <c r="WRY19" s="723"/>
      <c r="WRZ19" s="723"/>
      <c r="WSA19" s="723"/>
      <c r="WSB19" s="723"/>
      <c r="WSC19" s="723"/>
      <c r="WSD19" s="723"/>
      <c r="WSE19" s="723"/>
      <c r="WSF19" s="723"/>
      <c r="WSG19" s="723"/>
      <c r="WSH19" s="723"/>
      <c r="WSI19" s="723"/>
      <c r="WSJ19" s="723"/>
      <c r="WSK19" s="723"/>
      <c r="WSL19" s="723"/>
      <c r="WSM19" s="723"/>
      <c r="WSN19" s="723"/>
      <c r="WSO19" s="723"/>
      <c r="WSP19" s="723"/>
      <c r="WSQ19" s="723"/>
      <c r="WSR19" s="723"/>
      <c r="WSS19" s="723"/>
      <c r="WST19" s="723"/>
      <c r="WSU19" s="723"/>
      <c r="WSV19" s="723"/>
      <c r="WSW19" s="723"/>
      <c r="WSX19" s="723"/>
      <c r="WSY19" s="723"/>
      <c r="WSZ19" s="723"/>
      <c r="WTA19" s="723"/>
      <c r="WTB19" s="723"/>
      <c r="WTC19" s="723"/>
      <c r="WTD19" s="723"/>
      <c r="WTE19" s="723"/>
      <c r="WTF19" s="723"/>
      <c r="WTG19" s="723"/>
      <c r="WTH19" s="723"/>
      <c r="WTI19" s="723"/>
      <c r="WTJ19" s="723"/>
      <c r="WTK19" s="723"/>
      <c r="WTL19" s="723"/>
      <c r="WTM19" s="723"/>
      <c r="WTN19" s="723"/>
      <c r="WTO19" s="723"/>
      <c r="WTP19" s="723"/>
      <c r="WTQ19" s="723"/>
      <c r="WTR19" s="723"/>
      <c r="WTS19" s="723"/>
      <c r="WTT19" s="723"/>
      <c r="WTU19" s="723"/>
      <c r="WTV19" s="723"/>
      <c r="WTW19" s="723"/>
      <c r="WTX19" s="723"/>
      <c r="WTY19" s="723"/>
      <c r="WTZ19" s="723"/>
      <c r="WUA19" s="723"/>
      <c r="WUB19" s="723"/>
      <c r="WUC19" s="723"/>
      <c r="WUD19" s="723"/>
      <c r="WUE19" s="723"/>
      <c r="WUF19" s="723"/>
      <c r="WUG19" s="723"/>
      <c r="WUH19" s="723"/>
      <c r="WUI19" s="723"/>
      <c r="WUJ19" s="723"/>
      <c r="WUK19" s="723"/>
      <c r="WUL19" s="723"/>
      <c r="WUM19" s="723"/>
      <c r="WUN19" s="723"/>
      <c r="WUO19" s="723"/>
      <c r="WUP19" s="723"/>
      <c r="WUQ19" s="723"/>
      <c r="WUR19" s="723"/>
      <c r="WUS19" s="723"/>
      <c r="WUT19" s="723"/>
      <c r="WUU19" s="723"/>
      <c r="WUV19" s="723"/>
      <c r="WUW19" s="723"/>
      <c r="WUX19" s="723"/>
      <c r="WUY19" s="723"/>
      <c r="WUZ19" s="723"/>
      <c r="WVA19" s="723"/>
      <c r="WVB19" s="723"/>
      <c r="WVC19" s="723"/>
      <c r="WVD19" s="723"/>
      <c r="WVE19" s="723"/>
      <c r="WVF19" s="723"/>
      <c r="WVG19" s="723"/>
      <c r="WVH19" s="723"/>
      <c r="WVI19" s="723"/>
      <c r="WVJ19" s="723"/>
      <c r="WVK19" s="723"/>
      <c r="WVL19" s="723"/>
      <c r="WVM19" s="723"/>
      <c r="WVN19" s="723"/>
      <c r="WVO19" s="723"/>
      <c r="WVP19" s="723"/>
      <c r="WVQ19" s="723"/>
      <c r="WVR19" s="723"/>
      <c r="WVS19" s="723"/>
      <c r="WVT19" s="723"/>
      <c r="WVU19" s="723"/>
      <c r="WVV19" s="723"/>
      <c r="WVW19" s="723"/>
      <c r="WVX19" s="723"/>
      <c r="WVY19" s="723"/>
      <c r="WVZ19" s="723"/>
      <c r="WWA19" s="723"/>
      <c r="WWB19" s="723"/>
      <c r="WWC19" s="723"/>
      <c r="WWD19" s="723"/>
      <c r="WWE19" s="723"/>
      <c r="WWF19" s="723"/>
      <c r="WWG19" s="723"/>
      <c r="WWH19" s="723"/>
      <c r="WWI19" s="723"/>
      <c r="WWJ19" s="723"/>
      <c r="WWK19" s="723"/>
      <c r="WWL19" s="723"/>
      <c r="WWM19" s="723"/>
      <c r="WWN19" s="723"/>
      <c r="WWO19" s="723"/>
      <c r="WWP19" s="723"/>
      <c r="WWQ19" s="723"/>
      <c r="WWR19" s="723"/>
      <c r="WWS19" s="723"/>
      <c r="WWT19" s="723"/>
      <c r="WWU19" s="723"/>
      <c r="WWV19" s="723"/>
      <c r="WWW19" s="723"/>
      <c r="WWX19" s="723"/>
      <c r="WWY19" s="723"/>
      <c r="WWZ19" s="723"/>
      <c r="WXA19" s="723"/>
      <c r="WXB19" s="723"/>
      <c r="WXC19" s="723"/>
      <c r="WXD19" s="723"/>
      <c r="WXE19" s="723"/>
      <c r="WXF19" s="723"/>
      <c r="WXG19" s="723"/>
      <c r="WXH19" s="723"/>
      <c r="WXI19" s="723"/>
      <c r="WXJ19" s="723"/>
      <c r="WXK19" s="723"/>
      <c r="WXL19" s="723"/>
      <c r="WXM19" s="723"/>
      <c r="WXN19" s="723"/>
      <c r="WXO19" s="723"/>
      <c r="WXP19" s="723"/>
      <c r="WXQ19" s="723"/>
      <c r="WXR19" s="723"/>
      <c r="WXS19" s="723"/>
      <c r="WXT19" s="723"/>
      <c r="WXU19" s="723"/>
      <c r="WXV19" s="723"/>
      <c r="WXW19" s="723"/>
      <c r="WXX19" s="723"/>
      <c r="WXY19" s="723"/>
      <c r="WXZ19" s="723"/>
      <c r="WYA19" s="723"/>
      <c r="WYB19" s="723"/>
      <c r="WYC19" s="723"/>
      <c r="WYD19" s="723"/>
      <c r="WYE19" s="723"/>
      <c r="WYF19" s="723"/>
      <c r="WYG19" s="723"/>
      <c r="WYH19" s="723"/>
      <c r="WYI19" s="723"/>
      <c r="WYJ19" s="723"/>
      <c r="WYK19" s="723"/>
      <c r="WYL19" s="723"/>
      <c r="WYM19" s="723"/>
      <c r="WYN19" s="723"/>
      <c r="WYO19" s="723"/>
      <c r="WYP19" s="723"/>
      <c r="WYQ19" s="723"/>
      <c r="WYR19" s="723"/>
      <c r="WYS19" s="723"/>
      <c r="WYT19" s="723"/>
      <c r="WYU19" s="723"/>
      <c r="WYV19" s="723"/>
      <c r="WYW19" s="723"/>
      <c r="WYX19" s="723"/>
      <c r="WYY19" s="723"/>
      <c r="WYZ19" s="723"/>
      <c r="WZA19" s="723"/>
      <c r="WZB19" s="723"/>
      <c r="WZC19" s="723"/>
      <c r="WZD19" s="723"/>
      <c r="WZE19" s="723"/>
      <c r="WZF19" s="723"/>
      <c r="WZG19" s="723"/>
      <c r="WZH19" s="723"/>
      <c r="WZI19" s="723"/>
      <c r="WZJ19" s="723"/>
      <c r="WZK19" s="723"/>
      <c r="WZL19" s="723"/>
      <c r="WZM19" s="723"/>
      <c r="WZN19" s="723"/>
      <c r="WZO19" s="723"/>
      <c r="WZP19" s="723"/>
      <c r="WZQ19" s="723"/>
      <c r="WZR19" s="723"/>
      <c r="WZS19" s="723"/>
      <c r="WZT19" s="723"/>
      <c r="WZU19" s="723"/>
      <c r="WZV19" s="723"/>
      <c r="WZW19" s="723"/>
      <c r="WZX19" s="723"/>
      <c r="WZY19" s="723"/>
      <c r="WZZ19" s="723"/>
      <c r="XAA19" s="723"/>
      <c r="XAB19" s="723"/>
      <c r="XAC19" s="723"/>
      <c r="XAD19" s="723"/>
      <c r="XAE19" s="723"/>
      <c r="XAF19" s="723"/>
      <c r="XAG19" s="723"/>
      <c r="XAH19" s="723"/>
      <c r="XAI19" s="723"/>
      <c r="XAJ19" s="723"/>
      <c r="XAK19" s="723"/>
      <c r="XAL19" s="723"/>
      <c r="XAM19" s="723"/>
      <c r="XAN19" s="723"/>
      <c r="XAO19" s="723"/>
      <c r="XAP19" s="723"/>
      <c r="XAQ19" s="723"/>
      <c r="XAR19" s="723"/>
      <c r="XAS19" s="723"/>
      <c r="XAT19" s="723"/>
      <c r="XAU19" s="723"/>
      <c r="XAV19" s="723"/>
      <c r="XAW19" s="723"/>
      <c r="XAX19" s="723"/>
      <c r="XAY19" s="723"/>
      <c r="XAZ19" s="723"/>
      <c r="XBA19" s="723"/>
      <c r="XBB19" s="723"/>
      <c r="XBC19" s="723"/>
      <c r="XBD19" s="723"/>
      <c r="XBE19" s="723"/>
      <c r="XBF19" s="723"/>
      <c r="XBG19" s="723"/>
      <c r="XBH19" s="723"/>
      <c r="XBI19" s="723"/>
      <c r="XBJ19" s="723"/>
      <c r="XBK19" s="723"/>
      <c r="XBL19" s="723"/>
      <c r="XBM19" s="723"/>
      <c r="XBN19" s="723"/>
      <c r="XBO19" s="723"/>
      <c r="XBP19" s="723"/>
      <c r="XBQ19" s="723"/>
      <c r="XBR19" s="723"/>
      <c r="XBS19" s="723"/>
      <c r="XBT19" s="723"/>
      <c r="XBU19" s="723"/>
      <c r="XBV19" s="723"/>
      <c r="XBW19" s="723"/>
      <c r="XBX19" s="723"/>
      <c r="XBY19" s="723"/>
      <c r="XBZ19" s="723"/>
      <c r="XCA19" s="723"/>
      <c r="XCB19" s="723"/>
      <c r="XCC19" s="723"/>
      <c r="XCD19" s="723"/>
      <c r="XCE19" s="723"/>
      <c r="XCF19" s="723"/>
      <c r="XCG19" s="723"/>
      <c r="XCH19" s="723"/>
      <c r="XCI19" s="723"/>
      <c r="XCJ19" s="723"/>
      <c r="XCK19" s="723"/>
      <c r="XCL19" s="723"/>
      <c r="XCM19" s="723"/>
      <c r="XCN19" s="723"/>
      <c r="XCO19" s="723"/>
      <c r="XCP19" s="723"/>
      <c r="XCQ19" s="723"/>
      <c r="XCR19" s="723"/>
      <c r="XCS19" s="723"/>
      <c r="XCT19" s="723"/>
      <c r="XCU19" s="723"/>
      <c r="XCV19" s="723"/>
      <c r="XCW19" s="723"/>
      <c r="XCX19" s="723"/>
      <c r="XCY19" s="723"/>
      <c r="XCZ19" s="723"/>
      <c r="XDA19" s="723"/>
      <c r="XDB19" s="723"/>
      <c r="XDC19" s="723"/>
      <c r="XDD19" s="723"/>
      <c r="XDE19" s="723"/>
      <c r="XDF19" s="723"/>
      <c r="XDG19" s="723"/>
      <c r="XDH19" s="723"/>
      <c r="XDI19" s="723"/>
      <c r="XDJ19" s="723"/>
      <c r="XDK19" s="723"/>
      <c r="XDL19" s="723"/>
      <c r="XDM19" s="723"/>
      <c r="XDN19" s="723"/>
      <c r="XDO19" s="723"/>
      <c r="XDP19" s="723"/>
      <c r="XDQ19" s="723"/>
      <c r="XDR19" s="723"/>
      <c r="XDS19" s="723"/>
      <c r="XDT19" s="723"/>
      <c r="XDU19" s="723"/>
      <c r="XDV19" s="723"/>
      <c r="XDW19" s="723"/>
      <c r="XDX19" s="723"/>
      <c r="XDY19" s="723"/>
      <c r="XDZ19" s="723"/>
      <c r="XEA19" s="723"/>
      <c r="XEB19" s="723"/>
      <c r="XEC19" s="723"/>
      <c r="XED19" s="723"/>
      <c r="XEE19" s="723"/>
      <c r="XEF19" s="723"/>
      <c r="XEG19" s="723"/>
      <c r="XEH19" s="723"/>
      <c r="XEI19" s="723"/>
      <c r="XEJ19" s="723"/>
      <c r="XEK19" s="723"/>
      <c r="XEL19" s="723"/>
      <c r="XEM19" s="723"/>
      <c r="XEN19" s="723"/>
      <c r="XEO19" s="723"/>
      <c r="XEP19" s="723"/>
      <c r="XEQ19" s="723"/>
      <c r="XER19" s="723"/>
      <c r="XES19" s="723"/>
      <c r="XET19" s="723"/>
      <c r="XEU19" s="723"/>
      <c r="XEV19" s="723"/>
      <c r="XEW19" s="723"/>
      <c r="XEX19" s="723"/>
      <c r="XEY19" s="723"/>
      <c r="XEZ19" s="723"/>
    </row>
    <row r="20" spans="1:16380" x14ac:dyDescent="0.25">
      <c r="B20" s="1192" t="s">
        <v>762</v>
      </c>
      <c r="C20" s="1192">
        <v>1014</v>
      </c>
      <c r="D20" s="976" t="s">
        <v>215</v>
      </c>
      <c r="E20" s="976" t="s">
        <v>216</v>
      </c>
      <c r="F20" s="976"/>
      <c r="G20" s="973">
        <v>110176769</v>
      </c>
      <c r="H20" s="974"/>
      <c r="I20" s="974">
        <v>40064280</v>
      </c>
      <c r="J20" s="974">
        <v>40064280</v>
      </c>
      <c r="K20" s="975"/>
      <c r="L20" s="974"/>
      <c r="M20" s="974">
        <v>80128560</v>
      </c>
      <c r="N20" s="991"/>
      <c r="O20" s="1013">
        <v>30048209</v>
      </c>
      <c r="P20" s="974"/>
      <c r="Q20" s="1147"/>
      <c r="R20" s="974"/>
      <c r="S20" s="976"/>
      <c r="T20" s="687" t="s">
        <v>1001</v>
      </c>
      <c r="U20" s="687">
        <v>5950000</v>
      </c>
      <c r="V20" s="687"/>
      <c r="X20" s="686"/>
      <c r="AA20" s="687"/>
      <c r="AB20" s="687"/>
      <c r="AC20" s="687"/>
      <c r="AD20" s="687"/>
      <c r="AE20" s="687"/>
      <c r="AF20" s="687"/>
      <c r="AG20" s="687"/>
      <c r="AH20" s="687"/>
      <c r="AI20" s="687"/>
      <c r="AJ20" s="687"/>
      <c r="AK20" s="687"/>
      <c r="AL20" s="687"/>
      <c r="AM20" s="687"/>
      <c r="AN20" s="687"/>
      <c r="AO20" s="687"/>
      <c r="AP20" s="687"/>
      <c r="AQ20" s="687"/>
      <c r="AR20" s="687"/>
      <c r="AS20" s="687"/>
      <c r="AT20" s="687"/>
      <c r="AU20" s="687"/>
      <c r="AV20" s="687"/>
      <c r="AW20" s="687"/>
      <c r="AX20" s="687"/>
      <c r="AY20" s="687"/>
      <c r="AZ20" s="687"/>
      <c r="BA20" s="687"/>
      <c r="BB20" s="687"/>
      <c r="BC20" s="687"/>
      <c r="BD20" s="687"/>
      <c r="BE20" s="687"/>
      <c r="BF20" s="687"/>
      <c r="BG20" s="687"/>
      <c r="BH20" s="687"/>
      <c r="BI20" s="687"/>
      <c r="BJ20" s="687"/>
      <c r="BK20" s="687"/>
      <c r="BL20" s="687"/>
      <c r="BM20" s="687"/>
      <c r="BN20" s="687"/>
      <c r="BO20" s="687"/>
      <c r="BP20" s="687"/>
      <c r="BQ20" s="687"/>
      <c r="BR20" s="687"/>
      <c r="BS20" s="687"/>
      <c r="BT20" s="687"/>
      <c r="BU20" s="687"/>
      <c r="BV20" s="687"/>
      <c r="BW20" s="687"/>
      <c r="BX20" s="687"/>
      <c r="BY20" s="687"/>
      <c r="BZ20" s="687"/>
      <c r="CA20" s="687"/>
      <c r="CB20" s="687"/>
      <c r="CC20" s="687"/>
      <c r="CD20" s="687"/>
      <c r="CE20" s="687"/>
      <c r="CF20" s="687"/>
      <c r="CG20" s="687"/>
      <c r="CH20" s="687"/>
      <c r="CI20" s="687"/>
      <c r="CJ20" s="687"/>
      <c r="CK20" s="687"/>
      <c r="CL20" s="687"/>
      <c r="CM20" s="687"/>
      <c r="CN20" s="687"/>
      <c r="CO20" s="687"/>
      <c r="CP20" s="687"/>
      <c r="CQ20" s="687"/>
      <c r="CR20" s="687"/>
      <c r="CS20" s="687"/>
      <c r="CT20" s="687"/>
      <c r="CU20" s="687"/>
      <c r="CV20" s="687"/>
      <c r="CW20" s="687"/>
      <c r="CX20" s="687"/>
      <c r="CY20" s="687"/>
      <c r="CZ20" s="687"/>
      <c r="DA20" s="687"/>
      <c r="DB20" s="687"/>
      <c r="DC20" s="687"/>
      <c r="DD20" s="687"/>
      <c r="DE20" s="687"/>
      <c r="DF20" s="687"/>
      <c r="DG20" s="687"/>
      <c r="DH20" s="687"/>
      <c r="DI20" s="687"/>
      <c r="DJ20" s="687"/>
      <c r="DK20" s="687"/>
      <c r="DL20" s="687"/>
      <c r="DM20" s="687"/>
      <c r="DN20" s="687"/>
      <c r="DO20" s="687"/>
      <c r="DP20" s="687"/>
      <c r="DQ20" s="687"/>
      <c r="DR20" s="687"/>
      <c r="DS20" s="687"/>
      <c r="DT20" s="687"/>
      <c r="DU20" s="687"/>
      <c r="DV20" s="687"/>
      <c r="DW20" s="687"/>
      <c r="DX20" s="687"/>
      <c r="DY20" s="687"/>
      <c r="DZ20" s="687"/>
      <c r="EA20" s="687"/>
      <c r="EB20" s="687"/>
      <c r="EC20" s="687"/>
      <c r="ED20" s="687"/>
      <c r="EE20" s="687"/>
      <c r="EF20" s="687"/>
      <c r="EG20" s="687"/>
      <c r="EH20" s="687"/>
      <c r="EI20" s="687"/>
      <c r="EJ20" s="687"/>
      <c r="EK20" s="687"/>
      <c r="EL20" s="687"/>
      <c r="EM20" s="687"/>
      <c r="EN20" s="687"/>
      <c r="EO20" s="687"/>
      <c r="EP20" s="687"/>
      <c r="EQ20" s="687"/>
      <c r="ER20" s="687"/>
      <c r="ES20" s="687"/>
      <c r="ET20" s="687"/>
      <c r="EU20" s="687"/>
      <c r="EV20" s="687"/>
      <c r="EW20" s="687"/>
      <c r="EX20" s="687"/>
      <c r="EY20" s="687"/>
      <c r="EZ20" s="687"/>
      <c r="FA20" s="687"/>
      <c r="FB20" s="687"/>
      <c r="FC20" s="687"/>
      <c r="FD20" s="687"/>
      <c r="FE20" s="687"/>
      <c r="FF20" s="687"/>
      <c r="FG20" s="687"/>
      <c r="FH20" s="687"/>
      <c r="FI20" s="687"/>
      <c r="FJ20" s="687"/>
      <c r="FK20" s="687"/>
      <c r="FL20" s="687"/>
      <c r="FM20" s="687"/>
      <c r="FN20" s="687"/>
      <c r="FO20" s="687"/>
      <c r="FP20" s="687"/>
      <c r="FQ20" s="687"/>
      <c r="FR20" s="687"/>
      <c r="FS20" s="687"/>
      <c r="FT20" s="687"/>
      <c r="FU20" s="687"/>
      <c r="FV20" s="687"/>
      <c r="FW20" s="687"/>
      <c r="FX20" s="687"/>
      <c r="FY20" s="687"/>
      <c r="FZ20" s="687"/>
      <c r="GA20" s="687"/>
      <c r="GB20" s="687"/>
      <c r="GC20" s="687"/>
      <c r="GD20" s="687"/>
      <c r="GE20" s="687"/>
      <c r="GF20" s="687"/>
      <c r="GG20" s="687"/>
      <c r="GH20" s="687"/>
      <c r="GI20" s="687"/>
      <c r="GJ20" s="687"/>
      <c r="GK20" s="687"/>
      <c r="GL20" s="687"/>
      <c r="GM20" s="687"/>
      <c r="GN20" s="687"/>
      <c r="GO20" s="687"/>
      <c r="GP20" s="687"/>
      <c r="GQ20" s="687"/>
      <c r="GR20" s="687"/>
      <c r="GS20" s="687"/>
      <c r="GT20" s="687"/>
      <c r="GU20" s="687"/>
      <c r="GV20" s="687"/>
      <c r="GW20" s="687"/>
      <c r="GX20" s="687"/>
      <c r="GY20" s="687"/>
      <c r="GZ20" s="687"/>
      <c r="HA20" s="687"/>
      <c r="HB20" s="687"/>
      <c r="HC20" s="687"/>
      <c r="HD20" s="687"/>
      <c r="HE20" s="687"/>
      <c r="HF20" s="687"/>
      <c r="HG20" s="687"/>
      <c r="HH20" s="687"/>
      <c r="HI20" s="687"/>
      <c r="HJ20" s="687"/>
      <c r="HK20" s="687"/>
      <c r="HL20" s="687"/>
      <c r="HM20" s="687"/>
      <c r="HN20" s="687"/>
      <c r="HO20" s="687"/>
      <c r="HP20" s="687"/>
      <c r="HQ20" s="687"/>
      <c r="HR20" s="687"/>
      <c r="HS20" s="687"/>
      <c r="HT20" s="687"/>
      <c r="HU20" s="687"/>
      <c r="HV20" s="687"/>
      <c r="HW20" s="687"/>
      <c r="HX20" s="687"/>
      <c r="HY20" s="687"/>
      <c r="HZ20" s="687"/>
      <c r="IA20" s="687"/>
      <c r="IB20" s="687"/>
      <c r="IC20" s="687"/>
      <c r="ID20" s="687"/>
      <c r="IE20" s="687"/>
      <c r="IF20" s="687"/>
      <c r="IG20" s="687"/>
      <c r="IH20" s="687"/>
      <c r="II20" s="687"/>
      <c r="IJ20" s="687"/>
      <c r="IK20" s="687"/>
      <c r="IL20" s="687"/>
      <c r="IM20" s="687"/>
      <c r="IN20" s="687"/>
      <c r="IO20" s="687"/>
      <c r="IP20" s="687"/>
      <c r="IQ20" s="687"/>
      <c r="IR20" s="687"/>
      <c r="IS20" s="687"/>
      <c r="IT20" s="687"/>
      <c r="IU20" s="687"/>
      <c r="IV20" s="687"/>
      <c r="IW20" s="687"/>
      <c r="IX20" s="687"/>
      <c r="IY20" s="687"/>
      <c r="IZ20" s="687"/>
      <c r="JA20" s="687"/>
      <c r="JB20" s="687"/>
      <c r="JC20" s="687"/>
      <c r="JD20" s="687"/>
      <c r="JE20" s="687"/>
      <c r="JF20" s="687"/>
      <c r="JG20" s="687"/>
      <c r="JH20" s="687"/>
      <c r="JI20" s="687"/>
      <c r="JJ20" s="687"/>
      <c r="JK20" s="687"/>
      <c r="JL20" s="687"/>
      <c r="JM20" s="687"/>
      <c r="JN20" s="687"/>
      <c r="JO20" s="687"/>
      <c r="JP20" s="687"/>
      <c r="JQ20" s="687"/>
      <c r="JR20" s="687"/>
      <c r="JS20" s="687"/>
      <c r="JT20" s="687"/>
      <c r="JU20" s="687"/>
      <c r="JV20" s="687"/>
      <c r="JW20" s="687"/>
      <c r="JX20" s="687"/>
      <c r="JY20" s="687"/>
      <c r="JZ20" s="687"/>
      <c r="KA20" s="687"/>
      <c r="KB20" s="687"/>
      <c r="KC20" s="687"/>
      <c r="KD20" s="687"/>
      <c r="KE20" s="687"/>
      <c r="KF20" s="687"/>
      <c r="KG20" s="687"/>
      <c r="KH20" s="687"/>
      <c r="KI20" s="687"/>
      <c r="KJ20" s="687"/>
      <c r="KK20" s="687"/>
      <c r="KL20" s="687"/>
      <c r="KM20" s="687"/>
      <c r="KN20" s="687"/>
      <c r="KO20" s="687"/>
      <c r="KP20" s="687"/>
      <c r="KQ20" s="687"/>
      <c r="KR20" s="687"/>
      <c r="KS20" s="687"/>
      <c r="KT20" s="687"/>
      <c r="KU20" s="687"/>
      <c r="KV20" s="687"/>
      <c r="KW20" s="687"/>
      <c r="KX20" s="687"/>
      <c r="KY20" s="687"/>
      <c r="KZ20" s="687"/>
      <c r="LA20" s="687"/>
      <c r="LB20" s="687"/>
      <c r="LC20" s="687"/>
      <c r="LD20" s="687"/>
      <c r="LE20" s="687"/>
      <c r="LF20" s="687"/>
      <c r="LG20" s="687"/>
      <c r="LH20" s="687"/>
      <c r="LI20" s="687"/>
      <c r="LJ20" s="687"/>
      <c r="LK20" s="687"/>
      <c r="LL20" s="687"/>
      <c r="LM20" s="687"/>
      <c r="LN20" s="687"/>
      <c r="LO20" s="687"/>
      <c r="LP20" s="687"/>
      <c r="LQ20" s="687"/>
      <c r="LR20" s="687"/>
      <c r="LS20" s="687"/>
      <c r="LT20" s="687"/>
      <c r="LU20" s="687"/>
      <c r="LV20" s="687"/>
      <c r="LW20" s="687"/>
      <c r="LX20" s="687"/>
      <c r="LY20" s="687"/>
      <c r="LZ20" s="687"/>
      <c r="MA20" s="687"/>
      <c r="MB20" s="687"/>
      <c r="MC20" s="687"/>
      <c r="MD20" s="687"/>
      <c r="ME20" s="687"/>
      <c r="MF20" s="687"/>
      <c r="MG20" s="687"/>
      <c r="MH20" s="687"/>
      <c r="MI20" s="687"/>
      <c r="MJ20" s="687"/>
      <c r="MK20" s="687"/>
      <c r="ML20" s="687"/>
      <c r="MM20" s="687"/>
      <c r="MN20" s="687"/>
      <c r="MO20" s="687"/>
      <c r="MP20" s="687"/>
      <c r="MQ20" s="687"/>
      <c r="MR20" s="687"/>
      <c r="MS20" s="687"/>
      <c r="MT20" s="687"/>
      <c r="MU20" s="687"/>
      <c r="MV20" s="687"/>
      <c r="MW20" s="687"/>
      <c r="MX20" s="687"/>
      <c r="MY20" s="687"/>
      <c r="MZ20" s="687"/>
      <c r="NA20" s="687"/>
      <c r="NB20" s="687"/>
      <c r="NC20" s="687"/>
      <c r="ND20" s="687"/>
      <c r="NE20" s="687"/>
      <c r="NF20" s="687"/>
      <c r="NG20" s="687"/>
      <c r="NH20" s="687"/>
      <c r="NI20" s="687"/>
      <c r="NJ20" s="687"/>
      <c r="NK20" s="687"/>
      <c r="NL20" s="687"/>
      <c r="NM20" s="687"/>
      <c r="NN20" s="687"/>
      <c r="NO20" s="687"/>
      <c r="NP20" s="687"/>
      <c r="NQ20" s="687"/>
      <c r="NR20" s="687"/>
      <c r="NS20" s="687"/>
      <c r="NT20" s="687"/>
      <c r="NU20" s="687"/>
      <c r="NV20" s="687"/>
      <c r="NW20" s="687"/>
      <c r="NX20" s="687"/>
      <c r="NY20" s="687"/>
      <c r="NZ20" s="687"/>
      <c r="OA20" s="687"/>
      <c r="OB20" s="687"/>
      <c r="OC20" s="687"/>
      <c r="OD20" s="687"/>
      <c r="OE20" s="687"/>
      <c r="OF20" s="687"/>
      <c r="OG20" s="687"/>
      <c r="OH20" s="687"/>
      <c r="OI20" s="687"/>
      <c r="OJ20" s="687"/>
      <c r="OK20" s="687"/>
      <c r="OL20" s="687"/>
      <c r="OM20" s="687"/>
      <c r="ON20" s="687"/>
      <c r="OO20" s="687"/>
      <c r="OP20" s="687"/>
      <c r="OQ20" s="687"/>
      <c r="OR20" s="687"/>
      <c r="OS20" s="687"/>
      <c r="OT20" s="687"/>
      <c r="OU20" s="687"/>
      <c r="OV20" s="687"/>
      <c r="OW20" s="687"/>
      <c r="OX20" s="687"/>
      <c r="OY20" s="687"/>
      <c r="OZ20" s="687"/>
      <c r="PA20" s="687"/>
      <c r="PB20" s="687"/>
      <c r="PC20" s="687"/>
      <c r="PD20" s="687"/>
      <c r="PE20" s="687"/>
      <c r="PF20" s="687"/>
      <c r="PG20" s="687"/>
      <c r="PH20" s="687"/>
      <c r="PI20" s="687"/>
      <c r="PJ20" s="687"/>
      <c r="PK20" s="687"/>
      <c r="PL20" s="687"/>
      <c r="PM20" s="687"/>
      <c r="PN20" s="687"/>
      <c r="PO20" s="687"/>
      <c r="PP20" s="687"/>
      <c r="PQ20" s="687"/>
      <c r="PR20" s="687"/>
      <c r="PS20" s="687"/>
      <c r="PT20" s="687"/>
      <c r="PU20" s="687"/>
      <c r="PV20" s="687"/>
      <c r="PW20" s="687"/>
      <c r="PX20" s="687"/>
      <c r="PY20" s="687"/>
      <c r="PZ20" s="687"/>
      <c r="QA20" s="687"/>
      <c r="QB20" s="687"/>
      <c r="QC20" s="687"/>
      <c r="QD20" s="687"/>
      <c r="QE20" s="687"/>
      <c r="QF20" s="687"/>
      <c r="QG20" s="687"/>
      <c r="QH20" s="687"/>
      <c r="QI20" s="687"/>
      <c r="QJ20" s="687"/>
      <c r="QK20" s="687"/>
      <c r="QL20" s="687"/>
      <c r="QM20" s="687"/>
      <c r="QN20" s="687"/>
      <c r="QO20" s="687"/>
      <c r="QP20" s="687"/>
      <c r="QQ20" s="687"/>
      <c r="QR20" s="687"/>
      <c r="QS20" s="687"/>
      <c r="QT20" s="687"/>
      <c r="QU20" s="687"/>
      <c r="QV20" s="687"/>
      <c r="QW20" s="687"/>
      <c r="QX20" s="687"/>
      <c r="QY20" s="687"/>
      <c r="QZ20" s="687"/>
      <c r="RA20" s="687"/>
      <c r="RB20" s="687"/>
      <c r="RC20" s="687"/>
      <c r="RD20" s="687"/>
      <c r="RE20" s="687"/>
      <c r="RF20" s="687"/>
      <c r="RG20" s="687"/>
      <c r="RH20" s="687"/>
      <c r="RI20" s="687"/>
      <c r="RJ20" s="687"/>
      <c r="RK20" s="687"/>
      <c r="RL20" s="687"/>
      <c r="RM20" s="687"/>
      <c r="RN20" s="687"/>
      <c r="RO20" s="687"/>
      <c r="RP20" s="687"/>
      <c r="RQ20" s="687"/>
      <c r="RR20" s="687"/>
      <c r="RS20" s="687"/>
      <c r="RT20" s="687"/>
      <c r="RU20" s="687"/>
      <c r="RV20" s="687"/>
      <c r="RW20" s="687"/>
      <c r="RX20" s="687"/>
      <c r="RY20" s="687"/>
      <c r="RZ20" s="687"/>
      <c r="SA20" s="687"/>
      <c r="SB20" s="687"/>
      <c r="SC20" s="687"/>
      <c r="SD20" s="687"/>
      <c r="SE20" s="687"/>
      <c r="SF20" s="687"/>
      <c r="SG20" s="687"/>
      <c r="SH20" s="687"/>
      <c r="SI20" s="687"/>
      <c r="SJ20" s="687"/>
      <c r="SK20" s="687"/>
      <c r="SL20" s="687"/>
      <c r="SM20" s="687"/>
      <c r="SN20" s="687"/>
      <c r="SO20" s="687"/>
      <c r="SP20" s="687"/>
      <c r="SQ20" s="687"/>
      <c r="SR20" s="687"/>
      <c r="SS20" s="687"/>
      <c r="ST20" s="687"/>
      <c r="SU20" s="687"/>
      <c r="SV20" s="687"/>
      <c r="SW20" s="687"/>
      <c r="SX20" s="687"/>
      <c r="SY20" s="687"/>
      <c r="SZ20" s="687"/>
      <c r="TA20" s="687"/>
      <c r="TB20" s="687"/>
      <c r="TC20" s="687"/>
      <c r="TD20" s="687"/>
      <c r="TE20" s="687"/>
      <c r="TF20" s="687"/>
      <c r="TG20" s="687"/>
      <c r="TH20" s="687"/>
      <c r="TI20" s="687"/>
      <c r="TJ20" s="687"/>
      <c r="TK20" s="687"/>
      <c r="TL20" s="687"/>
      <c r="TM20" s="687"/>
      <c r="TN20" s="687"/>
      <c r="TO20" s="687"/>
      <c r="TP20" s="687"/>
      <c r="TQ20" s="687"/>
      <c r="TR20" s="687"/>
      <c r="TS20" s="687"/>
      <c r="TT20" s="687"/>
      <c r="TU20" s="687"/>
      <c r="TV20" s="687"/>
      <c r="TW20" s="687"/>
      <c r="TX20" s="687"/>
      <c r="TY20" s="687"/>
      <c r="TZ20" s="687"/>
      <c r="UA20" s="687"/>
      <c r="UB20" s="687"/>
      <c r="UC20" s="687"/>
      <c r="UD20" s="687"/>
      <c r="UE20" s="687"/>
      <c r="UF20" s="687"/>
      <c r="UG20" s="687"/>
      <c r="UH20" s="687"/>
      <c r="UI20" s="687"/>
      <c r="UJ20" s="687"/>
      <c r="UK20" s="687"/>
      <c r="UL20" s="687"/>
      <c r="UM20" s="687"/>
      <c r="UN20" s="687"/>
      <c r="UO20" s="687"/>
      <c r="UP20" s="687"/>
      <c r="UQ20" s="687"/>
      <c r="UR20" s="687"/>
      <c r="US20" s="687"/>
      <c r="UT20" s="687"/>
      <c r="UU20" s="687"/>
      <c r="UV20" s="687"/>
      <c r="UW20" s="687"/>
      <c r="UX20" s="687"/>
      <c r="UY20" s="687"/>
      <c r="UZ20" s="687"/>
      <c r="VA20" s="687"/>
      <c r="VB20" s="687"/>
      <c r="VC20" s="687"/>
      <c r="VD20" s="687"/>
      <c r="VE20" s="687"/>
      <c r="VF20" s="687"/>
      <c r="VG20" s="687"/>
      <c r="VH20" s="687"/>
      <c r="VI20" s="687"/>
      <c r="VJ20" s="687"/>
      <c r="VK20" s="687"/>
      <c r="VL20" s="687"/>
      <c r="VM20" s="687"/>
      <c r="VN20" s="687"/>
      <c r="VO20" s="687"/>
      <c r="VP20" s="687"/>
      <c r="VQ20" s="687"/>
      <c r="VR20" s="687"/>
      <c r="VS20" s="687"/>
      <c r="VT20" s="687"/>
      <c r="VU20" s="687"/>
      <c r="VV20" s="687"/>
      <c r="VW20" s="687"/>
      <c r="VX20" s="687"/>
      <c r="VY20" s="687"/>
      <c r="VZ20" s="687"/>
      <c r="WA20" s="687"/>
      <c r="WB20" s="687"/>
      <c r="WC20" s="687"/>
      <c r="WD20" s="687"/>
      <c r="WE20" s="687"/>
      <c r="WF20" s="687"/>
      <c r="WG20" s="687"/>
      <c r="WH20" s="687"/>
      <c r="WI20" s="687"/>
      <c r="WJ20" s="687"/>
      <c r="WK20" s="687"/>
      <c r="WL20" s="687"/>
      <c r="WM20" s="687"/>
      <c r="WN20" s="687"/>
      <c r="WO20" s="687"/>
      <c r="WP20" s="687"/>
      <c r="WQ20" s="687"/>
      <c r="WR20" s="687"/>
      <c r="WS20" s="687"/>
      <c r="WT20" s="687"/>
      <c r="WU20" s="687"/>
      <c r="WV20" s="687"/>
      <c r="WW20" s="687"/>
      <c r="WX20" s="687"/>
      <c r="WY20" s="687"/>
      <c r="WZ20" s="687"/>
      <c r="XA20" s="687"/>
      <c r="XB20" s="687"/>
      <c r="XC20" s="687"/>
      <c r="XD20" s="687"/>
      <c r="XE20" s="687"/>
      <c r="XF20" s="687"/>
      <c r="XG20" s="687"/>
      <c r="XH20" s="687"/>
      <c r="XI20" s="687"/>
      <c r="XJ20" s="687"/>
      <c r="XK20" s="687"/>
      <c r="XL20" s="687"/>
      <c r="XM20" s="687"/>
      <c r="XN20" s="687"/>
      <c r="XO20" s="687"/>
      <c r="XP20" s="687"/>
      <c r="XQ20" s="687"/>
      <c r="XR20" s="687"/>
      <c r="XS20" s="687"/>
      <c r="XT20" s="687"/>
      <c r="XU20" s="687"/>
      <c r="XV20" s="687"/>
      <c r="XW20" s="687"/>
      <c r="XX20" s="687"/>
      <c r="XY20" s="687"/>
      <c r="XZ20" s="687"/>
      <c r="YA20" s="687"/>
      <c r="YB20" s="687"/>
      <c r="YC20" s="687"/>
      <c r="YD20" s="687"/>
      <c r="YE20" s="687"/>
      <c r="YF20" s="687"/>
      <c r="YG20" s="687"/>
      <c r="YH20" s="687"/>
      <c r="YI20" s="687"/>
      <c r="YJ20" s="687"/>
      <c r="YK20" s="687"/>
      <c r="YL20" s="687"/>
      <c r="YM20" s="687"/>
      <c r="YN20" s="687"/>
      <c r="YO20" s="687"/>
      <c r="YP20" s="687"/>
      <c r="YQ20" s="687"/>
      <c r="YR20" s="687"/>
      <c r="YS20" s="687"/>
      <c r="YT20" s="687"/>
      <c r="YU20" s="687"/>
      <c r="YV20" s="687"/>
      <c r="YW20" s="687"/>
      <c r="YX20" s="687"/>
      <c r="YY20" s="687"/>
      <c r="YZ20" s="687"/>
      <c r="ZA20" s="687"/>
      <c r="ZB20" s="687"/>
      <c r="ZC20" s="687"/>
      <c r="ZD20" s="687"/>
      <c r="ZE20" s="687"/>
      <c r="ZF20" s="687"/>
      <c r="ZG20" s="687"/>
      <c r="ZH20" s="687"/>
      <c r="ZI20" s="687"/>
      <c r="ZJ20" s="687"/>
      <c r="ZK20" s="687"/>
      <c r="ZL20" s="687"/>
      <c r="ZM20" s="687"/>
      <c r="ZN20" s="687"/>
      <c r="ZO20" s="687"/>
      <c r="ZP20" s="687"/>
      <c r="ZQ20" s="687"/>
      <c r="ZR20" s="687"/>
      <c r="ZS20" s="687"/>
      <c r="ZT20" s="687"/>
      <c r="ZU20" s="687"/>
      <c r="ZV20" s="687"/>
      <c r="ZW20" s="687"/>
      <c r="ZX20" s="687"/>
      <c r="ZY20" s="687"/>
      <c r="ZZ20" s="687"/>
      <c r="AAA20" s="687"/>
      <c r="AAB20" s="687"/>
      <c r="AAC20" s="687"/>
      <c r="AAD20" s="687"/>
      <c r="AAE20" s="687"/>
      <c r="AAF20" s="687"/>
      <c r="AAG20" s="687"/>
      <c r="AAH20" s="687"/>
      <c r="AAI20" s="687"/>
      <c r="AAJ20" s="687"/>
      <c r="AAK20" s="687"/>
      <c r="AAL20" s="687"/>
      <c r="AAM20" s="687"/>
      <c r="AAN20" s="687"/>
      <c r="AAO20" s="687"/>
      <c r="AAP20" s="687"/>
      <c r="AAQ20" s="687"/>
      <c r="AAR20" s="687"/>
      <c r="AAS20" s="687"/>
      <c r="AAT20" s="687"/>
      <c r="AAU20" s="687"/>
      <c r="AAV20" s="687"/>
      <c r="AAW20" s="687"/>
      <c r="AAX20" s="687"/>
      <c r="AAY20" s="687"/>
      <c r="AAZ20" s="687"/>
      <c r="ABA20" s="687"/>
      <c r="ABB20" s="687"/>
      <c r="ABC20" s="687"/>
      <c r="ABD20" s="687"/>
      <c r="ABE20" s="687"/>
      <c r="ABF20" s="687"/>
      <c r="ABG20" s="687"/>
      <c r="ABH20" s="687"/>
      <c r="ABI20" s="687"/>
      <c r="ABJ20" s="687"/>
      <c r="ABK20" s="687"/>
      <c r="ABL20" s="687"/>
      <c r="ABM20" s="687"/>
      <c r="ABN20" s="687"/>
      <c r="ABO20" s="687"/>
      <c r="ABP20" s="687"/>
      <c r="ABQ20" s="687"/>
      <c r="ABR20" s="687"/>
      <c r="ABS20" s="687"/>
      <c r="ABT20" s="687"/>
      <c r="ABU20" s="687"/>
      <c r="ABV20" s="687"/>
      <c r="ABW20" s="687"/>
      <c r="ABX20" s="687"/>
      <c r="ABY20" s="687"/>
      <c r="ABZ20" s="687"/>
      <c r="ACA20" s="687"/>
      <c r="ACB20" s="687"/>
      <c r="ACC20" s="687"/>
      <c r="ACD20" s="687"/>
      <c r="ACE20" s="687"/>
      <c r="ACF20" s="687"/>
      <c r="ACG20" s="687"/>
      <c r="ACH20" s="687"/>
      <c r="ACI20" s="687"/>
      <c r="ACJ20" s="687"/>
      <c r="ACK20" s="687"/>
      <c r="ACL20" s="687"/>
      <c r="ACM20" s="687"/>
      <c r="ACN20" s="687"/>
      <c r="ACO20" s="687"/>
      <c r="ACP20" s="687"/>
      <c r="ACQ20" s="687"/>
      <c r="ACR20" s="687"/>
      <c r="ACS20" s="687"/>
      <c r="ACT20" s="687"/>
      <c r="ACU20" s="687"/>
      <c r="ACV20" s="687"/>
      <c r="ACW20" s="687"/>
      <c r="ACX20" s="687"/>
      <c r="ACY20" s="687"/>
      <c r="ACZ20" s="687"/>
      <c r="ADA20" s="687"/>
      <c r="ADB20" s="687"/>
      <c r="ADC20" s="687"/>
      <c r="ADD20" s="687"/>
      <c r="ADE20" s="687"/>
      <c r="ADF20" s="687"/>
      <c r="ADG20" s="687"/>
      <c r="ADH20" s="687"/>
      <c r="ADI20" s="687"/>
      <c r="ADJ20" s="687"/>
      <c r="ADK20" s="687"/>
      <c r="ADL20" s="687"/>
      <c r="ADM20" s="687"/>
      <c r="ADN20" s="687"/>
      <c r="ADO20" s="687"/>
      <c r="ADP20" s="687"/>
      <c r="ADQ20" s="687"/>
      <c r="ADR20" s="687"/>
      <c r="ADS20" s="687"/>
      <c r="ADT20" s="687"/>
      <c r="ADU20" s="687"/>
      <c r="ADV20" s="687"/>
      <c r="ADW20" s="687"/>
      <c r="ADX20" s="687"/>
      <c r="ADY20" s="687"/>
      <c r="ADZ20" s="687"/>
      <c r="AEA20" s="687"/>
      <c r="AEB20" s="687"/>
      <c r="AEC20" s="687"/>
      <c r="AED20" s="687"/>
      <c r="AEE20" s="687"/>
      <c r="AEF20" s="687"/>
      <c r="AEG20" s="687"/>
      <c r="AEH20" s="687"/>
      <c r="AEI20" s="687"/>
      <c r="AEJ20" s="687"/>
      <c r="AEK20" s="687"/>
      <c r="AEL20" s="687"/>
      <c r="AEM20" s="687"/>
      <c r="AEN20" s="687"/>
      <c r="AEO20" s="687"/>
      <c r="AEP20" s="687"/>
      <c r="AEQ20" s="687"/>
      <c r="AER20" s="687"/>
      <c r="AES20" s="687"/>
      <c r="AET20" s="687"/>
      <c r="AEU20" s="687"/>
      <c r="AEV20" s="687"/>
      <c r="AEW20" s="687"/>
      <c r="AEX20" s="687"/>
      <c r="AEY20" s="687"/>
      <c r="AEZ20" s="687"/>
      <c r="AFA20" s="687"/>
      <c r="AFB20" s="687"/>
      <c r="AFC20" s="687"/>
      <c r="AFD20" s="687"/>
      <c r="AFE20" s="687"/>
      <c r="AFF20" s="687"/>
      <c r="AFG20" s="687"/>
      <c r="AFH20" s="687"/>
      <c r="AFI20" s="687"/>
      <c r="AFJ20" s="687"/>
      <c r="AFK20" s="687"/>
      <c r="AFL20" s="687"/>
      <c r="AFM20" s="687"/>
      <c r="AFN20" s="687"/>
      <c r="AFO20" s="687"/>
      <c r="AFP20" s="687"/>
      <c r="AFQ20" s="687"/>
      <c r="AFR20" s="687"/>
      <c r="AFS20" s="687"/>
      <c r="AFT20" s="687"/>
      <c r="AFU20" s="687"/>
      <c r="AFV20" s="687"/>
      <c r="AFW20" s="687"/>
      <c r="AFX20" s="687"/>
      <c r="AFY20" s="687"/>
      <c r="AFZ20" s="687"/>
      <c r="AGA20" s="687"/>
      <c r="AGB20" s="687"/>
      <c r="AGC20" s="687"/>
      <c r="AGD20" s="687"/>
      <c r="AGE20" s="687"/>
      <c r="AGF20" s="687"/>
      <c r="AGG20" s="687"/>
      <c r="AGH20" s="687"/>
      <c r="AGI20" s="687"/>
      <c r="AGJ20" s="687"/>
      <c r="AGK20" s="687"/>
      <c r="AGL20" s="687"/>
      <c r="AGM20" s="687"/>
      <c r="AGN20" s="687"/>
      <c r="AGO20" s="687"/>
      <c r="AGP20" s="687"/>
      <c r="AGQ20" s="687"/>
      <c r="AGR20" s="687"/>
      <c r="AGS20" s="687"/>
      <c r="AGT20" s="687"/>
      <c r="AGU20" s="687"/>
      <c r="AGV20" s="687"/>
      <c r="AGW20" s="687"/>
      <c r="AGX20" s="687"/>
      <c r="AGY20" s="687"/>
      <c r="AGZ20" s="687"/>
      <c r="AHA20" s="687"/>
      <c r="AHB20" s="687"/>
      <c r="AHC20" s="687"/>
      <c r="AHD20" s="687"/>
      <c r="AHE20" s="687"/>
      <c r="AHF20" s="687"/>
      <c r="AHG20" s="687"/>
      <c r="AHH20" s="687"/>
      <c r="AHI20" s="687"/>
      <c r="AHJ20" s="687"/>
      <c r="AHK20" s="687"/>
      <c r="AHL20" s="687"/>
      <c r="AHM20" s="687"/>
      <c r="AHN20" s="687"/>
      <c r="AHO20" s="687"/>
      <c r="AHP20" s="687"/>
      <c r="AHQ20" s="687"/>
      <c r="AHR20" s="687"/>
      <c r="AHS20" s="687"/>
      <c r="AHT20" s="687"/>
      <c r="AHU20" s="687"/>
      <c r="AHV20" s="687"/>
      <c r="AHW20" s="687"/>
      <c r="AHX20" s="687"/>
      <c r="AHY20" s="687"/>
      <c r="AHZ20" s="687"/>
      <c r="AIA20" s="687"/>
      <c r="AIB20" s="687"/>
      <c r="AIC20" s="687"/>
      <c r="AID20" s="687"/>
      <c r="AIE20" s="687"/>
      <c r="AIF20" s="687"/>
      <c r="AIG20" s="687"/>
      <c r="AIH20" s="687"/>
      <c r="AII20" s="687"/>
      <c r="AIJ20" s="687"/>
      <c r="AIK20" s="687"/>
      <c r="AIL20" s="687"/>
      <c r="AIM20" s="687"/>
      <c r="AIN20" s="687"/>
      <c r="AIO20" s="687"/>
      <c r="AIP20" s="687"/>
      <c r="AIQ20" s="687"/>
      <c r="AIR20" s="687"/>
      <c r="AIS20" s="687"/>
      <c r="AIT20" s="687"/>
      <c r="AIU20" s="687"/>
      <c r="AIV20" s="687"/>
      <c r="AIW20" s="687"/>
      <c r="AIX20" s="687"/>
      <c r="AIY20" s="687"/>
      <c r="AIZ20" s="687"/>
      <c r="AJA20" s="687"/>
      <c r="AJB20" s="687"/>
      <c r="AJC20" s="687"/>
      <c r="AJD20" s="687"/>
      <c r="AJE20" s="687"/>
      <c r="AJF20" s="687"/>
      <c r="AJG20" s="687"/>
      <c r="AJH20" s="687"/>
      <c r="AJI20" s="687"/>
      <c r="AJJ20" s="687"/>
      <c r="AJK20" s="687"/>
      <c r="AJL20" s="687"/>
      <c r="AJM20" s="687"/>
      <c r="AJN20" s="687"/>
      <c r="AJO20" s="687"/>
      <c r="AJP20" s="687"/>
      <c r="AJQ20" s="687"/>
      <c r="AJR20" s="687"/>
      <c r="AJS20" s="687"/>
      <c r="AJT20" s="687"/>
      <c r="AJU20" s="687"/>
      <c r="AJV20" s="687"/>
      <c r="AJW20" s="687"/>
      <c r="AJX20" s="687"/>
      <c r="AJY20" s="687"/>
      <c r="AJZ20" s="687"/>
      <c r="AKA20" s="687"/>
      <c r="AKB20" s="687"/>
      <c r="AKC20" s="687"/>
      <c r="AKD20" s="687"/>
      <c r="AKE20" s="687"/>
      <c r="AKF20" s="687"/>
      <c r="AKG20" s="687"/>
      <c r="AKH20" s="687"/>
      <c r="AKI20" s="687"/>
      <c r="AKJ20" s="687"/>
      <c r="AKK20" s="687"/>
      <c r="AKL20" s="687"/>
      <c r="AKM20" s="687"/>
      <c r="AKN20" s="687"/>
      <c r="AKO20" s="687"/>
      <c r="AKP20" s="687"/>
      <c r="AKQ20" s="687"/>
      <c r="AKR20" s="687"/>
      <c r="AKS20" s="687"/>
      <c r="AKT20" s="687"/>
      <c r="AKU20" s="687"/>
      <c r="AKV20" s="687"/>
      <c r="AKW20" s="687"/>
      <c r="AKX20" s="687"/>
      <c r="AKY20" s="687"/>
      <c r="AKZ20" s="687"/>
      <c r="ALA20" s="687"/>
      <c r="ALB20" s="687"/>
      <c r="ALC20" s="687"/>
      <c r="ALD20" s="687"/>
      <c r="ALE20" s="687"/>
      <c r="ALF20" s="687"/>
      <c r="ALG20" s="687"/>
      <c r="ALH20" s="687"/>
      <c r="ALI20" s="687"/>
      <c r="ALJ20" s="687"/>
      <c r="ALK20" s="687"/>
      <c r="ALL20" s="687"/>
      <c r="ALM20" s="687"/>
      <c r="ALN20" s="687"/>
      <c r="ALO20" s="687"/>
      <c r="ALP20" s="687"/>
      <c r="ALQ20" s="687"/>
      <c r="ALR20" s="687"/>
      <c r="ALS20" s="687"/>
      <c r="ALT20" s="687"/>
      <c r="ALU20" s="687"/>
      <c r="ALV20" s="687"/>
      <c r="ALW20" s="687"/>
      <c r="ALX20" s="687"/>
      <c r="ALY20" s="687"/>
      <c r="ALZ20" s="687"/>
      <c r="AMA20" s="687"/>
      <c r="AMB20" s="687"/>
      <c r="AMC20" s="687"/>
      <c r="AMD20" s="687"/>
      <c r="AME20" s="687"/>
      <c r="AMF20" s="687"/>
      <c r="AMG20" s="687"/>
      <c r="AMH20" s="687"/>
      <c r="AMI20" s="687"/>
      <c r="AMJ20" s="687"/>
      <c r="AMK20" s="687"/>
      <c r="AML20" s="687"/>
      <c r="AMM20" s="687"/>
      <c r="AMN20" s="687"/>
      <c r="AMO20" s="687"/>
      <c r="AMP20" s="687"/>
      <c r="AMQ20" s="687"/>
      <c r="AMR20" s="687"/>
      <c r="AMS20" s="687"/>
      <c r="AMT20" s="687"/>
      <c r="AMU20" s="687"/>
      <c r="AMV20" s="687"/>
      <c r="AMW20" s="687"/>
      <c r="AMX20" s="687"/>
      <c r="AMY20" s="687"/>
      <c r="AMZ20" s="687"/>
      <c r="ANA20" s="687"/>
      <c r="ANB20" s="687"/>
      <c r="ANC20" s="687"/>
      <c r="AND20" s="687"/>
      <c r="ANE20" s="687"/>
      <c r="ANF20" s="687"/>
      <c r="ANG20" s="687"/>
      <c r="ANH20" s="687"/>
      <c r="ANI20" s="687"/>
      <c r="ANJ20" s="687"/>
      <c r="ANK20" s="687"/>
      <c r="ANL20" s="687"/>
      <c r="ANM20" s="687"/>
      <c r="ANN20" s="687"/>
      <c r="ANO20" s="687"/>
      <c r="ANP20" s="687"/>
      <c r="ANQ20" s="687"/>
      <c r="ANR20" s="687"/>
      <c r="ANS20" s="687"/>
      <c r="ANT20" s="687"/>
      <c r="ANU20" s="687"/>
      <c r="ANV20" s="687"/>
      <c r="ANW20" s="687"/>
      <c r="ANX20" s="687"/>
      <c r="ANY20" s="687"/>
      <c r="ANZ20" s="687"/>
      <c r="AOA20" s="687"/>
      <c r="AOB20" s="687"/>
      <c r="AOC20" s="687"/>
      <c r="AOD20" s="687"/>
      <c r="AOE20" s="687"/>
      <c r="AOF20" s="687"/>
      <c r="AOG20" s="687"/>
      <c r="AOH20" s="687"/>
      <c r="AOI20" s="687"/>
      <c r="AOJ20" s="687"/>
      <c r="AOK20" s="687"/>
      <c r="AOL20" s="687"/>
      <c r="AOM20" s="687"/>
      <c r="AON20" s="687"/>
      <c r="AOO20" s="687"/>
      <c r="AOP20" s="687"/>
      <c r="AOQ20" s="687"/>
      <c r="AOR20" s="687"/>
      <c r="AOS20" s="687"/>
      <c r="AOT20" s="687"/>
      <c r="AOU20" s="687"/>
      <c r="AOV20" s="687"/>
      <c r="AOW20" s="687"/>
      <c r="AOX20" s="687"/>
      <c r="AOY20" s="687"/>
      <c r="AOZ20" s="687"/>
      <c r="APA20" s="687"/>
      <c r="APB20" s="687"/>
      <c r="APC20" s="687"/>
      <c r="APD20" s="687"/>
      <c r="APE20" s="687"/>
      <c r="APF20" s="687"/>
      <c r="APG20" s="687"/>
      <c r="APH20" s="687"/>
      <c r="API20" s="687"/>
      <c r="APJ20" s="687"/>
      <c r="APK20" s="687"/>
      <c r="APL20" s="687"/>
      <c r="APM20" s="687"/>
      <c r="APN20" s="687"/>
      <c r="APO20" s="687"/>
      <c r="APP20" s="687"/>
      <c r="APQ20" s="687"/>
      <c r="APR20" s="687"/>
      <c r="APS20" s="687"/>
      <c r="APT20" s="687"/>
      <c r="APU20" s="687"/>
      <c r="APV20" s="687"/>
      <c r="APW20" s="687"/>
      <c r="APX20" s="687"/>
      <c r="APY20" s="687"/>
      <c r="APZ20" s="687"/>
      <c r="AQA20" s="687"/>
      <c r="AQB20" s="687"/>
      <c r="AQC20" s="687"/>
      <c r="AQD20" s="687"/>
      <c r="AQE20" s="687"/>
      <c r="AQF20" s="687"/>
      <c r="AQG20" s="687"/>
      <c r="AQH20" s="687"/>
      <c r="AQI20" s="687"/>
      <c r="AQJ20" s="687"/>
      <c r="AQK20" s="687"/>
      <c r="AQL20" s="687"/>
      <c r="AQM20" s="687"/>
      <c r="AQN20" s="687"/>
      <c r="AQO20" s="687"/>
      <c r="AQP20" s="687"/>
      <c r="AQQ20" s="687"/>
      <c r="AQR20" s="687"/>
      <c r="AQS20" s="687"/>
      <c r="AQT20" s="687"/>
      <c r="AQU20" s="687"/>
      <c r="AQV20" s="687"/>
      <c r="AQW20" s="687"/>
      <c r="AQX20" s="687"/>
      <c r="AQY20" s="687"/>
      <c r="AQZ20" s="687"/>
      <c r="ARA20" s="687"/>
      <c r="ARB20" s="687"/>
      <c r="ARC20" s="687"/>
      <c r="ARD20" s="687"/>
      <c r="ARE20" s="687"/>
      <c r="ARF20" s="687"/>
      <c r="ARG20" s="687"/>
      <c r="ARH20" s="687"/>
      <c r="ARI20" s="687"/>
      <c r="ARJ20" s="687"/>
      <c r="ARK20" s="687"/>
      <c r="ARL20" s="687"/>
      <c r="ARM20" s="687"/>
      <c r="ARN20" s="687"/>
      <c r="ARO20" s="687"/>
      <c r="ARP20" s="687"/>
      <c r="ARQ20" s="687"/>
      <c r="ARR20" s="687"/>
      <c r="ARS20" s="687"/>
      <c r="ART20" s="687"/>
      <c r="ARU20" s="687"/>
      <c r="ARV20" s="687"/>
      <c r="ARW20" s="687"/>
      <c r="ARX20" s="687"/>
      <c r="ARY20" s="687"/>
      <c r="ARZ20" s="687"/>
      <c r="ASA20" s="687"/>
      <c r="ASB20" s="687"/>
      <c r="ASC20" s="687"/>
      <c r="ASD20" s="687"/>
      <c r="ASE20" s="687"/>
      <c r="ASF20" s="687"/>
      <c r="ASG20" s="687"/>
      <c r="ASH20" s="687"/>
      <c r="ASI20" s="687"/>
      <c r="ASJ20" s="687"/>
      <c r="ASK20" s="687"/>
      <c r="ASL20" s="687"/>
      <c r="ASM20" s="687"/>
      <c r="ASN20" s="687"/>
      <c r="ASO20" s="687"/>
      <c r="ASP20" s="687"/>
      <c r="ASQ20" s="687"/>
      <c r="ASR20" s="687"/>
      <c r="ASS20" s="687"/>
      <c r="AST20" s="687"/>
      <c r="ASU20" s="687"/>
      <c r="ASV20" s="687"/>
      <c r="ASW20" s="687"/>
      <c r="ASX20" s="687"/>
      <c r="ASY20" s="687"/>
      <c r="ASZ20" s="687"/>
      <c r="ATA20" s="687"/>
      <c r="ATB20" s="687"/>
      <c r="ATC20" s="687"/>
      <c r="ATD20" s="687"/>
      <c r="ATE20" s="687"/>
      <c r="ATF20" s="687"/>
      <c r="ATG20" s="687"/>
      <c r="ATH20" s="687"/>
      <c r="ATI20" s="687"/>
      <c r="ATJ20" s="687"/>
      <c r="ATK20" s="687"/>
      <c r="ATL20" s="687"/>
      <c r="ATM20" s="687"/>
      <c r="ATN20" s="687"/>
      <c r="ATO20" s="687"/>
      <c r="ATP20" s="687"/>
      <c r="ATQ20" s="687"/>
      <c r="ATR20" s="687"/>
      <c r="ATS20" s="687"/>
      <c r="ATT20" s="687"/>
      <c r="ATU20" s="687"/>
      <c r="ATV20" s="687"/>
      <c r="ATW20" s="687"/>
      <c r="ATX20" s="687"/>
      <c r="ATY20" s="687"/>
      <c r="ATZ20" s="687"/>
      <c r="AUA20" s="687"/>
      <c r="AUB20" s="687"/>
      <c r="AUC20" s="687"/>
      <c r="AUD20" s="687"/>
      <c r="AUE20" s="687"/>
      <c r="AUF20" s="687"/>
      <c r="AUG20" s="687"/>
      <c r="AUH20" s="687"/>
      <c r="AUI20" s="687"/>
      <c r="AUJ20" s="687"/>
      <c r="AUK20" s="687"/>
      <c r="AUL20" s="687"/>
      <c r="AUM20" s="687"/>
      <c r="AUN20" s="687"/>
      <c r="AUO20" s="687"/>
      <c r="AUP20" s="687"/>
      <c r="AUQ20" s="687"/>
      <c r="AUR20" s="687"/>
      <c r="AUS20" s="687"/>
      <c r="AUT20" s="687"/>
      <c r="AUU20" s="687"/>
      <c r="AUV20" s="687"/>
      <c r="AUW20" s="687"/>
      <c r="AUX20" s="687"/>
      <c r="AUY20" s="687"/>
      <c r="AUZ20" s="687"/>
      <c r="AVA20" s="687"/>
      <c r="AVB20" s="687"/>
      <c r="AVC20" s="687"/>
      <c r="AVD20" s="687"/>
      <c r="AVE20" s="687"/>
      <c r="AVF20" s="687"/>
      <c r="AVG20" s="687"/>
      <c r="AVH20" s="687"/>
      <c r="AVI20" s="687"/>
      <c r="AVJ20" s="687"/>
      <c r="AVK20" s="687"/>
      <c r="AVL20" s="687"/>
      <c r="AVM20" s="687"/>
      <c r="AVN20" s="687"/>
      <c r="AVO20" s="687"/>
      <c r="AVP20" s="687"/>
      <c r="AVQ20" s="687"/>
      <c r="AVR20" s="687"/>
      <c r="AVS20" s="687"/>
      <c r="AVT20" s="687"/>
      <c r="AVU20" s="687"/>
      <c r="AVV20" s="687"/>
      <c r="AVW20" s="687"/>
      <c r="AVX20" s="687"/>
      <c r="AVY20" s="687"/>
      <c r="AVZ20" s="687"/>
      <c r="AWA20" s="687"/>
      <c r="AWB20" s="687"/>
      <c r="AWC20" s="687"/>
      <c r="AWD20" s="687"/>
      <c r="AWE20" s="687"/>
      <c r="AWF20" s="687"/>
      <c r="AWG20" s="687"/>
      <c r="AWH20" s="687"/>
      <c r="AWI20" s="687"/>
      <c r="AWJ20" s="687"/>
      <c r="AWK20" s="687"/>
      <c r="AWL20" s="687"/>
      <c r="AWM20" s="687"/>
      <c r="AWN20" s="687"/>
      <c r="AWO20" s="687"/>
      <c r="AWP20" s="687"/>
      <c r="AWQ20" s="687"/>
      <c r="AWR20" s="687"/>
      <c r="AWS20" s="687"/>
      <c r="AWT20" s="687"/>
      <c r="AWU20" s="687"/>
      <c r="AWV20" s="687"/>
      <c r="AWW20" s="687"/>
      <c r="AWX20" s="687"/>
      <c r="AWY20" s="687"/>
      <c r="AWZ20" s="687"/>
      <c r="AXA20" s="687"/>
      <c r="AXB20" s="687"/>
      <c r="AXC20" s="687"/>
      <c r="AXD20" s="687"/>
      <c r="AXE20" s="687"/>
      <c r="AXF20" s="687"/>
      <c r="AXG20" s="687"/>
      <c r="AXH20" s="687"/>
      <c r="AXI20" s="687"/>
      <c r="AXJ20" s="687"/>
      <c r="AXK20" s="687"/>
      <c r="AXL20" s="687"/>
      <c r="AXM20" s="687"/>
      <c r="AXN20" s="687"/>
      <c r="AXO20" s="687"/>
      <c r="AXP20" s="687"/>
      <c r="AXQ20" s="687"/>
      <c r="AXR20" s="687"/>
      <c r="AXS20" s="687"/>
      <c r="AXT20" s="687"/>
      <c r="AXU20" s="687"/>
      <c r="AXV20" s="687"/>
      <c r="AXW20" s="687"/>
      <c r="AXX20" s="687"/>
      <c r="AXY20" s="687"/>
      <c r="AXZ20" s="687"/>
      <c r="AYA20" s="687"/>
      <c r="AYB20" s="687"/>
      <c r="AYC20" s="687"/>
      <c r="AYD20" s="687"/>
      <c r="AYE20" s="687"/>
      <c r="AYF20" s="687"/>
      <c r="AYG20" s="687"/>
      <c r="AYH20" s="687"/>
      <c r="AYI20" s="687"/>
      <c r="AYJ20" s="687"/>
      <c r="AYK20" s="687"/>
      <c r="AYL20" s="687"/>
      <c r="AYM20" s="687"/>
      <c r="AYN20" s="687"/>
      <c r="AYO20" s="687"/>
      <c r="AYP20" s="687"/>
      <c r="AYQ20" s="687"/>
      <c r="AYR20" s="687"/>
      <c r="AYS20" s="687"/>
      <c r="AYT20" s="687"/>
      <c r="AYU20" s="687"/>
      <c r="AYV20" s="687"/>
      <c r="AYW20" s="687"/>
      <c r="AYX20" s="687"/>
      <c r="AYY20" s="687"/>
      <c r="AYZ20" s="687"/>
      <c r="AZA20" s="687"/>
      <c r="AZB20" s="687"/>
      <c r="AZC20" s="687"/>
      <c r="AZD20" s="687"/>
      <c r="AZE20" s="687"/>
      <c r="AZF20" s="687"/>
      <c r="AZG20" s="687"/>
      <c r="AZH20" s="687"/>
      <c r="AZI20" s="687"/>
      <c r="AZJ20" s="687"/>
      <c r="AZK20" s="687"/>
      <c r="AZL20" s="687"/>
      <c r="AZM20" s="687"/>
      <c r="AZN20" s="687"/>
      <c r="AZO20" s="687"/>
      <c r="AZP20" s="687"/>
      <c r="AZQ20" s="687"/>
      <c r="AZR20" s="687"/>
      <c r="AZS20" s="687"/>
      <c r="AZT20" s="687"/>
      <c r="AZU20" s="687"/>
      <c r="AZV20" s="687"/>
      <c r="AZW20" s="687"/>
      <c r="AZX20" s="687"/>
      <c r="AZY20" s="687"/>
      <c r="AZZ20" s="687"/>
      <c r="BAA20" s="687"/>
      <c r="BAB20" s="687"/>
      <c r="BAC20" s="687"/>
      <c r="BAD20" s="687"/>
      <c r="BAE20" s="687"/>
      <c r="BAF20" s="687"/>
      <c r="BAG20" s="687"/>
      <c r="BAH20" s="687"/>
      <c r="BAI20" s="687"/>
      <c r="BAJ20" s="687"/>
      <c r="BAK20" s="687"/>
      <c r="BAL20" s="687"/>
      <c r="BAM20" s="687"/>
      <c r="BAN20" s="687"/>
      <c r="BAO20" s="687"/>
      <c r="BAP20" s="687"/>
      <c r="BAQ20" s="687"/>
      <c r="BAR20" s="687"/>
      <c r="BAS20" s="687"/>
      <c r="BAT20" s="687"/>
      <c r="BAU20" s="687"/>
      <c r="BAV20" s="687"/>
      <c r="BAW20" s="687"/>
      <c r="BAX20" s="687"/>
      <c r="BAY20" s="687"/>
      <c r="BAZ20" s="687"/>
      <c r="BBA20" s="687"/>
      <c r="BBB20" s="687"/>
      <c r="BBC20" s="687"/>
      <c r="BBD20" s="687"/>
      <c r="BBE20" s="687"/>
      <c r="BBF20" s="687"/>
      <c r="BBG20" s="687"/>
      <c r="BBH20" s="687"/>
      <c r="BBI20" s="687"/>
      <c r="BBJ20" s="687"/>
      <c r="BBK20" s="687"/>
      <c r="BBL20" s="687"/>
      <c r="BBM20" s="687"/>
      <c r="BBN20" s="687"/>
      <c r="BBO20" s="687"/>
      <c r="BBP20" s="687"/>
      <c r="BBQ20" s="687"/>
      <c r="BBR20" s="687"/>
      <c r="BBS20" s="687"/>
      <c r="BBT20" s="687"/>
      <c r="BBU20" s="687"/>
      <c r="BBV20" s="687"/>
      <c r="BBW20" s="687"/>
      <c r="BBX20" s="687"/>
      <c r="BBY20" s="687"/>
      <c r="BBZ20" s="687"/>
      <c r="BCA20" s="687"/>
      <c r="BCB20" s="687"/>
      <c r="BCC20" s="687"/>
      <c r="BCD20" s="687"/>
      <c r="BCE20" s="687"/>
      <c r="BCF20" s="687"/>
      <c r="BCG20" s="687"/>
      <c r="BCH20" s="687"/>
      <c r="BCI20" s="687"/>
      <c r="BCJ20" s="687"/>
      <c r="BCK20" s="687"/>
      <c r="BCL20" s="687"/>
      <c r="BCM20" s="687"/>
      <c r="BCN20" s="687"/>
      <c r="BCO20" s="687"/>
      <c r="BCP20" s="687"/>
      <c r="BCQ20" s="687"/>
      <c r="BCR20" s="687"/>
      <c r="BCS20" s="687"/>
      <c r="BCT20" s="687"/>
      <c r="BCU20" s="687"/>
      <c r="BCV20" s="687"/>
      <c r="BCW20" s="687"/>
      <c r="BCX20" s="687"/>
      <c r="BCY20" s="687"/>
      <c r="BCZ20" s="687"/>
      <c r="BDA20" s="687"/>
      <c r="BDB20" s="687"/>
      <c r="BDC20" s="687"/>
      <c r="BDD20" s="687"/>
      <c r="BDE20" s="687"/>
      <c r="BDF20" s="687"/>
      <c r="BDG20" s="687"/>
      <c r="BDH20" s="687"/>
      <c r="BDI20" s="687"/>
      <c r="BDJ20" s="687"/>
      <c r="BDK20" s="687"/>
      <c r="BDL20" s="687"/>
      <c r="BDM20" s="687"/>
      <c r="BDN20" s="687"/>
      <c r="BDO20" s="687"/>
      <c r="BDP20" s="687"/>
      <c r="BDQ20" s="687"/>
      <c r="BDR20" s="687"/>
      <c r="BDS20" s="687"/>
      <c r="BDT20" s="687"/>
      <c r="BDU20" s="687"/>
      <c r="BDV20" s="687"/>
      <c r="BDW20" s="687"/>
      <c r="BDX20" s="687"/>
      <c r="BDY20" s="687"/>
      <c r="BDZ20" s="687"/>
      <c r="BEA20" s="687"/>
      <c r="BEB20" s="687"/>
      <c r="BEC20" s="687"/>
      <c r="BED20" s="687"/>
      <c r="BEE20" s="687"/>
      <c r="BEF20" s="687"/>
      <c r="BEG20" s="687"/>
      <c r="BEH20" s="687"/>
      <c r="BEI20" s="687"/>
      <c r="BEJ20" s="687"/>
      <c r="BEK20" s="687"/>
      <c r="BEL20" s="687"/>
      <c r="BEM20" s="687"/>
      <c r="BEN20" s="687"/>
      <c r="BEO20" s="687"/>
      <c r="BEP20" s="687"/>
      <c r="BEQ20" s="687"/>
      <c r="BER20" s="687"/>
      <c r="BES20" s="687"/>
      <c r="BET20" s="687"/>
      <c r="BEU20" s="687"/>
      <c r="BEV20" s="687"/>
      <c r="BEW20" s="687"/>
      <c r="BEX20" s="687"/>
      <c r="BEY20" s="687"/>
      <c r="BEZ20" s="687"/>
      <c r="BFA20" s="687"/>
      <c r="BFB20" s="687"/>
      <c r="BFC20" s="687"/>
      <c r="BFD20" s="687"/>
      <c r="BFE20" s="687"/>
      <c r="BFF20" s="687"/>
      <c r="BFG20" s="687"/>
      <c r="BFH20" s="687"/>
      <c r="BFI20" s="687"/>
      <c r="BFJ20" s="687"/>
      <c r="BFK20" s="687"/>
      <c r="BFL20" s="687"/>
      <c r="BFM20" s="687"/>
      <c r="BFN20" s="687"/>
      <c r="BFO20" s="687"/>
      <c r="BFP20" s="687"/>
      <c r="BFQ20" s="687"/>
      <c r="BFR20" s="687"/>
      <c r="BFS20" s="687"/>
      <c r="BFT20" s="687"/>
      <c r="BFU20" s="687"/>
      <c r="BFV20" s="687"/>
      <c r="BFW20" s="687"/>
      <c r="BFX20" s="687"/>
      <c r="BFY20" s="687"/>
      <c r="BFZ20" s="687"/>
      <c r="BGA20" s="687"/>
      <c r="BGB20" s="687"/>
      <c r="BGC20" s="687"/>
      <c r="BGD20" s="687"/>
      <c r="BGE20" s="687"/>
      <c r="BGF20" s="687"/>
      <c r="BGG20" s="687"/>
      <c r="BGH20" s="687"/>
      <c r="BGI20" s="687"/>
      <c r="BGJ20" s="687"/>
      <c r="BGK20" s="687"/>
      <c r="BGL20" s="687"/>
      <c r="BGM20" s="687"/>
      <c r="BGN20" s="687"/>
      <c r="BGO20" s="687"/>
      <c r="BGP20" s="687"/>
      <c r="BGQ20" s="687"/>
      <c r="BGR20" s="687"/>
      <c r="BGS20" s="687"/>
      <c r="BGT20" s="687"/>
      <c r="BGU20" s="687"/>
      <c r="BGV20" s="687"/>
      <c r="BGW20" s="687"/>
      <c r="BGX20" s="687"/>
      <c r="BGY20" s="687"/>
      <c r="BGZ20" s="687"/>
      <c r="BHA20" s="687"/>
      <c r="BHB20" s="687"/>
      <c r="BHC20" s="687"/>
      <c r="BHD20" s="687"/>
      <c r="BHE20" s="687"/>
      <c r="BHF20" s="687"/>
      <c r="BHG20" s="687"/>
      <c r="BHH20" s="687"/>
      <c r="BHI20" s="687"/>
      <c r="BHJ20" s="687"/>
      <c r="BHK20" s="687"/>
      <c r="BHL20" s="687"/>
      <c r="BHM20" s="687"/>
      <c r="BHN20" s="687"/>
      <c r="BHO20" s="687"/>
      <c r="BHP20" s="687"/>
      <c r="BHQ20" s="687"/>
      <c r="BHR20" s="687"/>
      <c r="BHS20" s="687"/>
      <c r="BHT20" s="687"/>
      <c r="BHU20" s="687"/>
      <c r="BHV20" s="687"/>
      <c r="BHW20" s="687"/>
      <c r="BHX20" s="687"/>
      <c r="BHY20" s="687"/>
      <c r="BHZ20" s="687"/>
      <c r="BIA20" s="687"/>
      <c r="BIB20" s="687"/>
      <c r="BIC20" s="687"/>
      <c r="BID20" s="687"/>
      <c r="BIE20" s="687"/>
      <c r="BIF20" s="687"/>
      <c r="BIG20" s="687"/>
      <c r="BIH20" s="687"/>
      <c r="BII20" s="687"/>
      <c r="BIJ20" s="687"/>
      <c r="BIK20" s="687"/>
      <c r="BIL20" s="687"/>
      <c r="BIM20" s="687"/>
      <c r="BIN20" s="687"/>
      <c r="BIO20" s="687"/>
      <c r="BIP20" s="687"/>
      <c r="BIQ20" s="687"/>
      <c r="BIR20" s="687"/>
      <c r="BIS20" s="687"/>
      <c r="BIT20" s="687"/>
      <c r="BIU20" s="687"/>
      <c r="BIV20" s="687"/>
      <c r="BIW20" s="687"/>
      <c r="BIX20" s="687"/>
      <c r="BIY20" s="687"/>
      <c r="BIZ20" s="687"/>
      <c r="BJA20" s="687"/>
      <c r="BJB20" s="687"/>
      <c r="BJC20" s="687"/>
      <c r="BJD20" s="687"/>
      <c r="BJE20" s="687"/>
      <c r="BJF20" s="687"/>
      <c r="BJG20" s="687"/>
      <c r="BJH20" s="687"/>
      <c r="BJI20" s="687"/>
      <c r="BJJ20" s="687"/>
      <c r="BJK20" s="687"/>
      <c r="BJL20" s="687"/>
      <c r="BJM20" s="687"/>
      <c r="BJN20" s="687"/>
      <c r="BJO20" s="687"/>
      <c r="BJP20" s="687"/>
      <c r="BJQ20" s="687"/>
      <c r="BJR20" s="687"/>
      <c r="BJS20" s="687"/>
      <c r="BJT20" s="687"/>
      <c r="BJU20" s="687"/>
      <c r="BJV20" s="687"/>
      <c r="BJW20" s="687"/>
      <c r="BJX20" s="687"/>
      <c r="BJY20" s="687"/>
      <c r="BJZ20" s="687"/>
      <c r="BKA20" s="687"/>
      <c r="BKB20" s="687"/>
      <c r="BKC20" s="687"/>
      <c r="BKD20" s="687"/>
      <c r="BKE20" s="687"/>
      <c r="BKF20" s="687"/>
      <c r="BKG20" s="687"/>
      <c r="BKH20" s="687"/>
      <c r="BKI20" s="687"/>
      <c r="BKJ20" s="687"/>
      <c r="BKK20" s="687"/>
      <c r="BKL20" s="687"/>
      <c r="BKM20" s="687"/>
      <c r="BKN20" s="687"/>
      <c r="BKO20" s="687"/>
      <c r="BKP20" s="687"/>
      <c r="BKQ20" s="687"/>
      <c r="BKR20" s="687"/>
      <c r="BKS20" s="687"/>
      <c r="BKT20" s="687"/>
      <c r="BKU20" s="687"/>
      <c r="BKV20" s="687"/>
      <c r="BKW20" s="687"/>
      <c r="BKX20" s="687"/>
      <c r="BKY20" s="687"/>
      <c r="BKZ20" s="687"/>
      <c r="BLA20" s="687"/>
      <c r="BLB20" s="687"/>
      <c r="BLC20" s="687"/>
      <c r="BLD20" s="687"/>
      <c r="BLE20" s="687"/>
      <c r="BLF20" s="687"/>
      <c r="BLG20" s="687"/>
      <c r="BLH20" s="687"/>
      <c r="BLI20" s="687"/>
      <c r="BLJ20" s="687"/>
      <c r="BLK20" s="687"/>
      <c r="BLL20" s="687"/>
      <c r="BLM20" s="687"/>
      <c r="BLN20" s="687"/>
      <c r="BLO20" s="687"/>
      <c r="BLP20" s="687"/>
      <c r="BLQ20" s="687"/>
      <c r="BLR20" s="687"/>
      <c r="BLS20" s="687"/>
      <c r="BLT20" s="687"/>
      <c r="BLU20" s="687"/>
      <c r="BLV20" s="687"/>
      <c r="BLW20" s="687"/>
      <c r="BLX20" s="687"/>
      <c r="BLY20" s="687"/>
      <c r="BLZ20" s="687"/>
      <c r="BMA20" s="687"/>
      <c r="BMB20" s="687"/>
      <c r="BMC20" s="687"/>
      <c r="BMD20" s="687"/>
      <c r="BME20" s="687"/>
      <c r="BMF20" s="687"/>
      <c r="BMG20" s="687"/>
      <c r="BMH20" s="687"/>
      <c r="BMI20" s="687"/>
      <c r="BMJ20" s="687"/>
      <c r="BMK20" s="687"/>
      <c r="BML20" s="687"/>
      <c r="BMM20" s="687"/>
      <c r="BMN20" s="687"/>
      <c r="BMO20" s="687"/>
      <c r="BMP20" s="687"/>
      <c r="BMQ20" s="687"/>
      <c r="BMR20" s="687"/>
      <c r="BMS20" s="687"/>
      <c r="BMT20" s="687"/>
      <c r="BMU20" s="687"/>
      <c r="BMV20" s="687"/>
      <c r="BMW20" s="687"/>
      <c r="BMX20" s="687"/>
      <c r="BMY20" s="687"/>
      <c r="BMZ20" s="687"/>
      <c r="BNA20" s="687"/>
      <c r="BNB20" s="687"/>
      <c r="BNC20" s="687"/>
      <c r="BND20" s="687"/>
      <c r="BNE20" s="687"/>
      <c r="BNF20" s="687"/>
      <c r="BNG20" s="687"/>
      <c r="BNH20" s="687"/>
      <c r="BNI20" s="687"/>
      <c r="BNJ20" s="687"/>
      <c r="BNK20" s="687"/>
      <c r="BNL20" s="687"/>
      <c r="BNM20" s="687"/>
      <c r="BNN20" s="687"/>
      <c r="BNO20" s="687"/>
      <c r="BNP20" s="687"/>
      <c r="BNQ20" s="687"/>
      <c r="BNR20" s="687"/>
      <c r="BNS20" s="687"/>
      <c r="BNT20" s="687"/>
      <c r="BNU20" s="687"/>
      <c r="BNV20" s="687"/>
      <c r="BNW20" s="687"/>
      <c r="BNX20" s="687"/>
      <c r="BNY20" s="687"/>
      <c r="BNZ20" s="687"/>
      <c r="BOA20" s="687"/>
      <c r="BOB20" s="687"/>
      <c r="BOC20" s="687"/>
      <c r="BOD20" s="687"/>
      <c r="BOE20" s="687"/>
      <c r="BOF20" s="687"/>
      <c r="BOG20" s="687"/>
      <c r="BOH20" s="687"/>
      <c r="BOI20" s="687"/>
      <c r="BOJ20" s="687"/>
      <c r="BOK20" s="687"/>
      <c r="BOL20" s="687"/>
      <c r="BOM20" s="687"/>
      <c r="BON20" s="687"/>
      <c r="BOO20" s="687"/>
      <c r="BOP20" s="687"/>
      <c r="BOQ20" s="687"/>
      <c r="BOR20" s="687"/>
      <c r="BOS20" s="687"/>
      <c r="BOT20" s="687"/>
      <c r="BOU20" s="687"/>
      <c r="BOV20" s="687"/>
      <c r="BOW20" s="687"/>
      <c r="BOX20" s="687"/>
      <c r="BOY20" s="687"/>
      <c r="BOZ20" s="687"/>
      <c r="BPA20" s="687"/>
      <c r="BPB20" s="687"/>
      <c r="BPC20" s="687"/>
      <c r="BPD20" s="687"/>
      <c r="BPE20" s="687"/>
      <c r="BPF20" s="687"/>
      <c r="BPG20" s="687"/>
      <c r="BPH20" s="687"/>
      <c r="BPI20" s="687"/>
      <c r="BPJ20" s="687"/>
      <c r="BPK20" s="687"/>
      <c r="BPL20" s="687"/>
      <c r="BPM20" s="687"/>
      <c r="BPN20" s="687"/>
      <c r="BPO20" s="687"/>
      <c r="BPP20" s="687"/>
      <c r="BPQ20" s="687"/>
      <c r="BPR20" s="687"/>
      <c r="BPS20" s="687"/>
      <c r="BPT20" s="687"/>
      <c r="BPU20" s="687"/>
      <c r="BPV20" s="687"/>
      <c r="BPW20" s="687"/>
      <c r="BPX20" s="687"/>
      <c r="BPY20" s="687"/>
      <c r="BPZ20" s="687"/>
      <c r="BQA20" s="687"/>
      <c r="BQB20" s="687"/>
      <c r="BQC20" s="687"/>
      <c r="BQD20" s="687"/>
      <c r="BQE20" s="687"/>
      <c r="BQF20" s="687"/>
      <c r="BQG20" s="687"/>
      <c r="BQH20" s="687"/>
      <c r="BQI20" s="687"/>
      <c r="BQJ20" s="687"/>
      <c r="BQK20" s="687"/>
      <c r="BQL20" s="687"/>
      <c r="BQM20" s="687"/>
      <c r="BQN20" s="687"/>
      <c r="BQO20" s="687"/>
      <c r="BQP20" s="687"/>
      <c r="BQQ20" s="687"/>
      <c r="BQR20" s="687"/>
      <c r="BQS20" s="687"/>
      <c r="BQT20" s="687"/>
      <c r="BQU20" s="687"/>
      <c r="BQV20" s="687"/>
      <c r="BQW20" s="687"/>
      <c r="BQX20" s="687"/>
      <c r="BQY20" s="687"/>
      <c r="BQZ20" s="687"/>
      <c r="BRA20" s="687"/>
      <c r="BRB20" s="687"/>
      <c r="BRC20" s="687"/>
      <c r="BRD20" s="687"/>
      <c r="BRE20" s="687"/>
      <c r="BRF20" s="687"/>
      <c r="BRG20" s="687"/>
      <c r="BRH20" s="687"/>
      <c r="BRI20" s="687"/>
      <c r="BRJ20" s="687"/>
      <c r="BRK20" s="687"/>
      <c r="BRL20" s="687"/>
      <c r="BRM20" s="687"/>
      <c r="BRN20" s="687"/>
      <c r="BRO20" s="687"/>
      <c r="BRP20" s="687"/>
      <c r="BRQ20" s="687"/>
      <c r="BRR20" s="687"/>
      <c r="BRS20" s="687"/>
      <c r="BRT20" s="687"/>
      <c r="BRU20" s="687"/>
      <c r="BRV20" s="687"/>
      <c r="BRW20" s="687"/>
      <c r="BRX20" s="687"/>
      <c r="BRY20" s="687"/>
      <c r="BRZ20" s="687"/>
      <c r="BSA20" s="687"/>
      <c r="BSB20" s="687"/>
      <c r="BSC20" s="687"/>
      <c r="BSD20" s="687"/>
      <c r="BSE20" s="687"/>
      <c r="BSF20" s="687"/>
      <c r="BSG20" s="687"/>
      <c r="BSH20" s="687"/>
      <c r="BSI20" s="687"/>
      <c r="BSJ20" s="687"/>
      <c r="BSK20" s="687"/>
      <c r="BSL20" s="687"/>
      <c r="BSM20" s="687"/>
      <c r="BSN20" s="687"/>
      <c r="BSO20" s="687"/>
      <c r="BSP20" s="687"/>
      <c r="BSQ20" s="687"/>
      <c r="BSR20" s="687"/>
      <c r="BSS20" s="687"/>
      <c r="BST20" s="687"/>
      <c r="BSU20" s="687"/>
      <c r="BSV20" s="687"/>
      <c r="BSW20" s="687"/>
      <c r="BSX20" s="687"/>
      <c r="BSY20" s="687"/>
      <c r="BSZ20" s="687"/>
      <c r="BTA20" s="687"/>
      <c r="BTB20" s="687"/>
      <c r="BTC20" s="687"/>
      <c r="BTD20" s="687"/>
      <c r="BTE20" s="687"/>
      <c r="BTF20" s="687"/>
      <c r="BTG20" s="687"/>
      <c r="BTH20" s="687"/>
      <c r="BTI20" s="687"/>
      <c r="BTJ20" s="687"/>
      <c r="BTK20" s="687"/>
      <c r="BTL20" s="687"/>
      <c r="BTM20" s="687"/>
      <c r="BTN20" s="687"/>
      <c r="BTO20" s="687"/>
      <c r="BTP20" s="687"/>
      <c r="BTQ20" s="687"/>
      <c r="BTR20" s="687"/>
      <c r="BTS20" s="687"/>
      <c r="BTT20" s="687"/>
      <c r="BTU20" s="687"/>
      <c r="BTV20" s="687"/>
      <c r="BTW20" s="687"/>
      <c r="BTX20" s="687"/>
      <c r="BTY20" s="687"/>
      <c r="BTZ20" s="687"/>
      <c r="BUA20" s="687"/>
      <c r="BUB20" s="687"/>
      <c r="BUC20" s="687"/>
      <c r="BUD20" s="687"/>
      <c r="BUE20" s="687"/>
      <c r="BUF20" s="687"/>
      <c r="BUG20" s="687"/>
      <c r="BUH20" s="687"/>
      <c r="BUI20" s="687"/>
      <c r="BUJ20" s="687"/>
      <c r="BUK20" s="687"/>
      <c r="BUL20" s="687"/>
      <c r="BUM20" s="687"/>
      <c r="BUN20" s="687"/>
      <c r="BUO20" s="687"/>
      <c r="BUP20" s="687"/>
      <c r="BUQ20" s="687"/>
      <c r="BUR20" s="687"/>
      <c r="BUS20" s="687"/>
      <c r="BUT20" s="687"/>
      <c r="BUU20" s="687"/>
      <c r="BUV20" s="687"/>
      <c r="BUW20" s="687"/>
      <c r="BUX20" s="687"/>
      <c r="BUY20" s="687"/>
      <c r="BUZ20" s="687"/>
      <c r="BVA20" s="687"/>
      <c r="BVB20" s="687"/>
      <c r="BVC20" s="687"/>
      <c r="BVD20" s="687"/>
      <c r="BVE20" s="687"/>
      <c r="BVF20" s="687"/>
      <c r="BVG20" s="687"/>
      <c r="BVH20" s="687"/>
      <c r="BVI20" s="687"/>
      <c r="BVJ20" s="687"/>
      <c r="BVK20" s="687"/>
      <c r="BVL20" s="687"/>
      <c r="BVM20" s="687"/>
      <c r="BVN20" s="687"/>
      <c r="BVO20" s="687"/>
      <c r="BVP20" s="687"/>
      <c r="BVQ20" s="687"/>
      <c r="BVR20" s="687"/>
      <c r="BVS20" s="687"/>
      <c r="BVT20" s="687"/>
      <c r="BVU20" s="687"/>
      <c r="BVV20" s="687"/>
      <c r="BVW20" s="687"/>
      <c r="BVX20" s="687"/>
      <c r="BVY20" s="687"/>
      <c r="BVZ20" s="687"/>
      <c r="BWA20" s="687"/>
      <c r="BWB20" s="687"/>
      <c r="BWC20" s="687"/>
      <c r="BWD20" s="687"/>
      <c r="BWE20" s="687"/>
      <c r="BWF20" s="687"/>
      <c r="BWG20" s="687"/>
      <c r="BWH20" s="687"/>
      <c r="BWI20" s="687"/>
      <c r="BWJ20" s="687"/>
      <c r="BWK20" s="687"/>
      <c r="BWL20" s="687"/>
      <c r="BWM20" s="687"/>
      <c r="BWN20" s="687"/>
      <c r="BWO20" s="687"/>
      <c r="BWP20" s="687"/>
      <c r="BWQ20" s="687"/>
      <c r="BWR20" s="687"/>
      <c r="BWS20" s="687"/>
      <c r="BWT20" s="687"/>
      <c r="BWU20" s="687"/>
      <c r="BWV20" s="687"/>
      <c r="BWW20" s="687"/>
      <c r="BWX20" s="687"/>
      <c r="BWY20" s="687"/>
      <c r="BWZ20" s="687"/>
      <c r="BXA20" s="687"/>
      <c r="BXB20" s="687"/>
      <c r="BXC20" s="687"/>
      <c r="BXD20" s="687"/>
      <c r="BXE20" s="687"/>
      <c r="BXF20" s="687"/>
      <c r="BXG20" s="687"/>
      <c r="BXH20" s="687"/>
      <c r="BXI20" s="687"/>
      <c r="BXJ20" s="687"/>
      <c r="BXK20" s="687"/>
      <c r="BXL20" s="687"/>
      <c r="BXM20" s="687"/>
      <c r="BXN20" s="687"/>
      <c r="BXO20" s="687"/>
      <c r="BXP20" s="687"/>
      <c r="BXQ20" s="687"/>
      <c r="BXR20" s="687"/>
      <c r="BXS20" s="687"/>
      <c r="BXT20" s="687"/>
      <c r="BXU20" s="687"/>
      <c r="BXV20" s="687"/>
      <c r="BXW20" s="687"/>
      <c r="BXX20" s="687"/>
      <c r="BXY20" s="687"/>
      <c r="BXZ20" s="687"/>
      <c r="BYA20" s="687"/>
      <c r="BYB20" s="687"/>
      <c r="BYC20" s="687"/>
      <c r="BYD20" s="687"/>
      <c r="BYE20" s="687"/>
      <c r="BYF20" s="687"/>
      <c r="BYG20" s="687"/>
      <c r="BYH20" s="687"/>
      <c r="BYI20" s="687"/>
      <c r="BYJ20" s="687"/>
      <c r="BYK20" s="687"/>
      <c r="BYL20" s="687"/>
      <c r="BYM20" s="687"/>
      <c r="BYN20" s="687"/>
      <c r="BYO20" s="687"/>
      <c r="BYP20" s="687"/>
      <c r="BYQ20" s="687"/>
      <c r="BYR20" s="687"/>
      <c r="BYS20" s="687"/>
      <c r="BYT20" s="687"/>
      <c r="BYU20" s="687"/>
      <c r="BYV20" s="687"/>
      <c r="BYW20" s="687"/>
      <c r="BYX20" s="687"/>
      <c r="BYY20" s="687"/>
      <c r="BYZ20" s="687"/>
      <c r="BZA20" s="687"/>
      <c r="BZB20" s="687"/>
      <c r="BZC20" s="687"/>
      <c r="BZD20" s="687"/>
      <c r="BZE20" s="687"/>
      <c r="BZF20" s="687"/>
      <c r="BZG20" s="687"/>
      <c r="BZH20" s="687"/>
      <c r="BZI20" s="687"/>
      <c r="BZJ20" s="687"/>
      <c r="BZK20" s="687"/>
      <c r="BZL20" s="687"/>
      <c r="BZM20" s="687"/>
      <c r="BZN20" s="687"/>
      <c r="BZO20" s="687"/>
      <c r="BZP20" s="687"/>
      <c r="BZQ20" s="687"/>
      <c r="BZR20" s="687"/>
      <c r="BZS20" s="687"/>
      <c r="BZT20" s="687"/>
      <c r="BZU20" s="687"/>
      <c r="BZV20" s="687"/>
      <c r="BZW20" s="687"/>
      <c r="BZX20" s="687"/>
      <c r="BZY20" s="687"/>
      <c r="BZZ20" s="687"/>
      <c r="CAA20" s="687"/>
      <c r="CAB20" s="687"/>
      <c r="CAC20" s="687"/>
      <c r="CAD20" s="687"/>
      <c r="CAE20" s="687"/>
      <c r="CAF20" s="687"/>
      <c r="CAG20" s="687"/>
      <c r="CAH20" s="687"/>
      <c r="CAI20" s="687"/>
      <c r="CAJ20" s="687"/>
      <c r="CAK20" s="687"/>
      <c r="CAL20" s="687"/>
      <c r="CAM20" s="687"/>
      <c r="CAN20" s="687"/>
      <c r="CAO20" s="687"/>
      <c r="CAP20" s="687"/>
      <c r="CAQ20" s="687"/>
      <c r="CAR20" s="687"/>
      <c r="CAS20" s="687"/>
      <c r="CAT20" s="687"/>
      <c r="CAU20" s="687"/>
      <c r="CAV20" s="687"/>
      <c r="CAW20" s="687"/>
      <c r="CAX20" s="687"/>
      <c r="CAY20" s="687"/>
      <c r="CAZ20" s="687"/>
      <c r="CBA20" s="687"/>
      <c r="CBB20" s="687"/>
      <c r="CBC20" s="687"/>
      <c r="CBD20" s="687"/>
      <c r="CBE20" s="687"/>
      <c r="CBF20" s="687"/>
      <c r="CBG20" s="687"/>
      <c r="CBH20" s="687"/>
      <c r="CBI20" s="687"/>
      <c r="CBJ20" s="687"/>
      <c r="CBK20" s="687"/>
      <c r="CBL20" s="687"/>
      <c r="CBM20" s="687"/>
      <c r="CBN20" s="687"/>
      <c r="CBO20" s="687"/>
      <c r="CBP20" s="687"/>
      <c r="CBQ20" s="687"/>
      <c r="CBR20" s="687"/>
      <c r="CBS20" s="687"/>
      <c r="CBT20" s="687"/>
      <c r="CBU20" s="687"/>
      <c r="CBV20" s="687"/>
      <c r="CBW20" s="687"/>
      <c r="CBX20" s="687"/>
      <c r="CBY20" s="687"/>
      <c r="CBZ20" s="687"/>
      <c r="CCA20" s="687"/>
      <c r="CCB20" s="687"/>
      <c r="CCC20" s="687"/>
      <c r="CCD20" s="687"/>
      <c r="CCE20" s="687"/>
      <c r="CCF20" s="687"/>
      <c r="CCG20" s="687"/>
      <c r="CCH20" s="687"/>
      <c r="CCI20" s="687"/>
      <c r="CCJ20" s="687"/>
      <c r="CCK20" s="687"/>
      <c r="CCL20" s="687"/>
      <c r="CCM20" s="687"/>
      <c r="CCN20" s="687"/>
      <c r="CCO20" s="687"/>
      <c r="CCP20" s="687"/>
      <c r="CCQ20" s="687"/>
      <c r="CCR20" s="687"/>
      <c r="CCS20" s="687"/>
      <c r="CCT20" s="687"/>
      <c r="CCU20" s="687"/>
      <c r="CCV20" s="687"/>
      <c r="CCW20" s="687"/>
      <c r="CCX20" s="687"/>
      <c r="CCY20" s="687"/>
      <c r="CCZ20" s="687"/>
      <c r="CDA20" s="687"/>
      <c r="CDB20" s="687"/>
      <c r="CDC20" s="687"/>
      <c r="CDD20" s="687"/>
      <c r="CDE20" s="687"/>
      <c r="CDF20" s="687"/>
      <c r="CDG20" s="687"/>
      <c r="CDH20" s="687"/>
      <c r="CDI20" s="687"/>
      <c r="CDJ20" s="687"/>
      <c r="CDK20" s="687"/>
      <c r="CDL20" s="687"/>
      <c r="CDM20" s="687"/>
      <c r="CDN20" s="687"/>
      <c r="CDO20" s="687"/>
      <c r="CDP20" s="687"/>
      <c r="CDQ20" s="687"/>
      <c r="CDR20" s="687"/>
      <c r="CDS20" s="687"/>
      <c r="CDT20" s="687"/>
      <c r="CDU20" s="687"/>
      <c r="CDV20" s="687"/>
      <c r="CDW20" s="687"/>
      <c r="CDX20" s="687"/>
      <c r="CDY20" s="687"/>
      <c r="CDZ20" s="687"/>
      <c r="CEA20" s="687"/>
      <c r="CEB20" s="687"/>
      <c r="CEC20" s="687"/>
      <c r="CED20" s="687"/>
      <c r="CEE20" s="687"/>
      <c r="CEF20" s="687"/>
      <c r="CEG20" s="687"/>
      <c r="CEH20" s="687"/>
      <c r="CEI20" s="687"/>
      <c r="CEJ20" s="687"/>
      <c r="CEK20" s="687"/>
      <c r="CEL20" s="687"/>
      <c r="CEM20" s="687"/>
      <c r="CEN20" s="687"/>
      <c r="CEO20" s="687"/>
      <c r="CEP20" s="687"/>
      <c r="CEQ20" s="687"/>
      <c r="CER20" s="687"/>
      <c r="CES20" s="687"/>
      <c r="CET20" s="687"/>
      <c r="CEU20" s="687"/>
      <c r="CEV20" s="687"/>
      <c r="CEW20" s="687"/>
      <c r="CEX20" s="687"/>
      <c r="CEY20" s="687"/>
      <c r="CEZ20" s="687"/>
      <c r="CFA20" s="687"/>
      <c r="CFB20" s="687"/>
      <c r="CFC20" s="687"/>
      <c r="CFD20" s="687"/>
      <c r="CFE20" s="687"/>
      <c r="CFF20" s="687"/>
      <c r="CFG20" s="687"/>
      <c r="CFH20" s="687"/>
      <c r="CFI20" s="687"/>
      <c r="CFJ20" s="687"/>
      <c r="CFK20" s="687"/>
      <c r="CFL20" s="687"/>
      <c r="CFM20" s="687"/>
      <c r="CFN20" s="687"/>
      <c r="CFO20" s="687"/>
      <c r="CFP20" s="687"/>
      <c r="CFQ20" s="687"/>
      <c r="CFR20" s="687"/>
      <c r="CFS20" s="687"/>
      <c r="CFT20" s="687"/>
      <c r="CFU20" s="687"/>
      <c r="CFV20" s="687"/>
      <c r="CFW20" s="687"/>
      <c r="CFX20" s="687"/>
      <c r="CFY20" s="687"/>
      <c r="CFZ20" s="687"/>
      <c r="CGA20" s="687"/>
      <c r="CGB20" s="687"/>
      <c r="CGC20" s="687"/>
      <c r="CGD20" s="687"/>
      <c r="CGE20" s="687"/>
      <c r="CGF20" s="687"/>
      <c r="CGG20" s="687"/>
      <c r="CGH20" s="687"/>
      <c r="CGI20" s="687"/>
      <c r="CGJ20" s="687"/>
      <c r="CGK20" s="687"/>
      <c r="CGL20" s="687"/>
      <c r="CGM20" s="687"/>
      <c r="CGN20" s="687"/>
      <c r="CGO20" s="687"/>
      <c r="CGP20" s="687"/>
      <c r="CGQ20" s="687"/>
      <c r="CGR20" s="687"/>
      <c r="CGS20" s="687"/>
      <c r="CGT20" s="687"/>
      <c r="CGU20" s="687"/>
      <c r="CGV20" s="687"/>
      <c r="CGW20" s="687"/>
      <c r="CGX20" s="687"/>
      <c r="CGY20" s="687"/>
      <c r="CGZ20" s="687"/>
      <c r="CHA20" s="687"/>
      <c r="CHB20" s="687"/>
      <c r="CHC20" s="687"/>
      <c r="CHD20" s="687"/>
      <c r="CHE20" s="687"/>
      <c r="CHF20" s="687"/>
      <c r="CHG20" s="687"/>
      <c r="CHH20" s="687"/>
      <c r="CHI20" s="687"/>
      <c r="CHJ20" s="687"/>
      <c r="CHK20" s="687"/>
      <c r="CHL20" s="687"/>
      <c r="CHM20" s="687"/>
      <c r="CHN20" s="687"/>
      <c r="CHO20" s="687"/>
      <c r="CHP20" s="687"/>
      <c r="CHQ20" s="687"/>
      <c r="CHR20" s="687"/>
      <c r="CHS20" s="687"/>
      <c r="CHT20" s="687"/>
      <c r="CHU20" s="687"/>
      <c r="CHV20" s="687"/>
      <c r="CHW20" s="687"/>
      <c r="CHX20" s="687"/>
      <c r="CHY20" s="687"/>
      <c r="CHZ20" s="687"/>
      <c r="CIA20" s="687"/>
      <c r="CIB20" s="687"/>
      <c r="CIC20" s="687"/>
      <c r="CID20" s="687"/>
      <c r="CIE20" s="687"/>
      <c r="CIF20" s="687"/>
      <c r="CIG20" s="687"/>
      <c r="CIH20" s="687"/>
      <c r="CII20" s="687"/>
      <c r="CIJ20" s="687"/>
      <c r="CIK20" s="687"/>
      <c r="CIL20" s="687"/>
      <c r="CIM20" s="687"/>
      <c r="CIN20" s="687"/>
      <c r="CIO20" s="687"/>
      <c r="CIP20" s="687"/>
      <c r="CIQ20" s="687"/>
      <c r="CIR20" s="687"/>
      <c r="CIS20" s="687"/>
      <c r="CIT20" s="687"/>
      <c r="CIU20" s="687"/>
      <c r="CIV20" s="687"/>
      <c r="CIW20" s="687"/>
      <c r="CIX20" s="687"/>
      <c r="CIY20" s="687"/>
      <c r="CIZ20" s="687"/>
      <c r="CJA20" s="687"/>
      <c r="CJB20" s="687"/>
      <c r="CJC20" s="687"/>
      <c r="CJD20" s="687"/>
      <c r="CJE20" s="687"/>
      <c r="CJF20" s="687"/>
      <c r="CJG20" s="687"/>
      <c r="CJH20" s="687"/>
      <c r="CJI20" s="687"/>
      <c r="CJJ20" s="687"/>
      <c r="CJK20" s="687"/>
      <c r="CJL20" s="687"/>
      <c r="CJM20" s="687"/>
      <c r="CJN20" s="687"/>
      <c r="CJO20" s="687"/>
      <c r="CJP20" s="687"/>
      <c r="CJQ20" s="687"/>
      <c r="CJR20" s="687"/>
      <c r="CJS20" s="687"/>
      <c r="CJT20" s="687"/>
      <c r="CJU20" s="687"/>
      <c r="CJV20" s="687"/>
      <c r="CJW20" s="687"/>
      <c r="CJX20" s="687"/>
      <c r="CJY20" s="687"/>
      <c r="CJZ20" s="687"/>
      <c r="CKA20" s="687"/>
      <c r="CKB20" s="687"/>
      <c r="CKC20" s="687"/>
      <c r="CKD20" s="687"/>
      <c r="CKE20" s="687"/>
      <c r="CKF20" s="687"/>
      <c r="CKG20" s="687"/>
      <c r="CKH20" s="687"/>
      <c r="CKI20" s="687"/>
      <c r="CKJ20" s="687"/>
      <c r="CKK20" s="687"/>
      <c r="CKL20" s="687"/>
      <c r="CKM20" s="687"/>
      <c r="CKN20" s="687"/>
      <c r="CKO20" s="687"/>
      <c r="CKP20" s="687"/>
      <c r="CKQ20" s="687"/>
      <c r="CKR20" s="687"/>
      <c r="CKS20" s="687"/>
      <c r="CKT20" s="687"/>
      <c r="CKU20" s="687"/>
      <c r="CKV20" s="687"/>
      <c r="CKW20" s="687"/>
      <c r="CKX20" s="687"/>
      <c r="CKY20" s="687"/>
      <c r="CKZ20" s="687"/>
      <c r="CLA20" s="687"/>
      <c r="CLB20" s="687"/>
      <c r="CLC20" s="687"/>
      <c r="CLD20" s="687"/>
      <c r="CLE20" s="687"/>
      <c r="CLF20" s="687"/>
      <c r="CLG20" s="687"/>
      <c r="CLH20" s="687"/>
      <c r="CLI20" s="687"/>
      <c r="CLJ20" s="687"/>
      <c r="CLK20" s="687"/>
      <c r="CLL20" s="687"/>
      <c r="CLM20" s="687"/>
      <c r="CLN20" s="687"/>
      <c r="CLO20" s="687"/>
      <c r="CLP20" s="687"/>
      <c r="CLQ20" s="687"/>
      <c r="CLR20" s="687"/>
      <c r="CLS20" s="687"/>
      <c r="CLT20" s="687"/>
      <c r="CLU20" s="687"/>
      <c r="CLV20" s="687"/>
      <c r="CLW20" s="687"/>
      <c r="CLX20" s="687"/>
      <c r="CLY20" s="687"/>
      <c r="CLZ20" s="687"/>
      <c r="CMA20" s="687"/>
      <c r="CMB20" s="687"/>
      <c r="CMC20" s="687"/>
      <c r="CMD20" s="687"/>
      <c r="CME20" s="687"/>
      <c r="CMF20" s="687"/>
      <c r="CMG20" s="687"/>
      <c r="CMH20" s="687"/>
      <c r="CMI20" s="687"/>
      <c r="CMJ20" s="687"/>
      <c r="CMK20" s="687"/>
      <c r="CML20" s="687"/>
      <c r="CMM20" s="687"/>
      <c r="CMN20" s="687"/>
      <c r="CMO20" s="687"/>
      <c r="CMP20" s="687"/>
      <c r="CMQ20" s="687"/>
      <c r="CMR20" s="687"/>
      <c r="CMS20" s="687"/>
      <c r="CMT20" s="687"/>
      <c r="CMU20" s="687"/>
      <c r="CMV20" s="687"/>
      <c r="CMW20" s="687"/>
      <c r="CMX20" s="687"/>
      <c r="CMY20" s="687"/>
      <c r="CMZ20" s="687"/>
      <c r="CNA20" s="687"/>
      <c r="CNB20" s="687"/>
      <c r="CNC20" s="687"/>
      <c r="CND20" s="687"/>
      <c r="CNE20" s="687"/>
      <c r="CNF20" s="687"/>
      <c r="CNG20" s="687"/>
      <c r="CNH20" s="687"/>
      <c r="CNI20" s="687"/>
      <c r="CNJ20" s="687"/>
      <c r="CNK20" s="687"/>
      <c r="CNL20" s="687"/>
      <c r="CNM20" s="687"/>
      <c r="CNN20" s="687"/>
      <c r="CNO20" s="687"/>
      <c r="CNP20" s="687"/>
      <c r="CNQ20" s="687"/>
      <c r="CNR20" s="687"/>
      <c r="CNS20" s="687"/>
      <c r="CNT20" s="687"/>
      <c r="CNU20" s="687"/>
      <c r="CNV20" s="687"/>
      <c r="CNW20" s="687"/>
      <c r="CNX20" s="687"/>
      <c r="CNY20" s="687"/>
      <c r="CNZ20" s="687"/>
      <c r="COA20" s="687"/>
      <c r="COB20" s="687"/>
      <c r="COC20" s="687"/>
      <c r="COD20" s="687"/>
      <c r="COE20" s="687"/>
      <c r="COF20" s="687"/>
      <c r="COG20" s="687"/>
      <c r="COH20" s="687"/>
      <c r="COI20" s="687"/>
      <c r="COJ20" s="687"/>
      <c r="COK20" s="687"/>
      <c r="COL20" s="687"/>
      <c r="COM20" s="687"/>
      <c r="CON20" s="687"/>
      <c r="COO20" s="687"/>
      <c r="COP20" s="687"/>
      <c r="COQ20" s="687"/>
      <c r="COR20" s="687"/>
      <c r="COS20" s="687"/>
      <c r="COT20" s="687"/>
      <c r="COU20" s="687"/>
      <c r="COV20" s="687"/>
      <c r="COW20" s="687"/>
      <c r="COX20" s="687"/>
      <c r="COY20" s="687"/>
      <c r="COZ20" s="687"/>
      <c r="CPA20" s="687"/>
      <c r="CPB20" s="687"/>
      <c r="CPC20" s="687"/>
      <c r="CPD20" s="687"/>
      <c r="CPE20" s="687"/>
      <c r="CPF20" s="687"/>
      <c r="CPG20" s="687"/>
      <c r="CPH20" s="687"/>
      <c r="CPI20" s="687"/>
      <c r="CPJ20" s="687"/>
      <c r="CPK20" s="687"/>
      <c r="CPL20" s="687"/>
      <c r="CPM20" s="687"/>
      <c r="CPN20" s="687"/>
      <c r="CPO20" s="687"/>
      <c r="CPP20" s="687"/>
      <c r="CPQ20" s="687"/>
      <c r="CPR20" s="687"/>
      <c r="CPS20" s="687"/>
      <c r="CPT20" s="687"/>
      <c r="CPU20" s="687"/>
      <c r="CPV20" s="687"/>
      <c r="CPW20" s="687"/>
      <c r="CPX20" s="687"/>
      <c r="CPY20" s="687"/>
      <c r="CPZ20" s="687"/>
      <c r="CQA20" s="687"/>
      <c r="CQB20" s="687"/>
      <c r="CQC20" s="687"/>
      <c r="CQD20" s="687"/>
      <c r="CQE20" s="687"/>
      <c r="CQF20" s="687"/>
      <c r="CQG20" s="687"/>
      <c r="CQH20" s="687"/>
      <c r="CQI20" s="687"/>
      <c r="CQJ20" s="687"/>
      <c r="CQK20" s="687"/>
      <c r="CQL20" s="687"/>
      <c r="CQM20" s="687"/>
      <c r="CQN20" s="687"/>
      <c r="CQO20" s="687"/>
      <c r="CQP20" s="687"/>
      <c r="CQQ20" s="687"/>
      <c r="CQR20" s="687"/>
      <c r="CQS20" s="687"/>
      <c r="CQT20" s="687"/>
      <c r="CQU20" s="687"/>
      <c r="CQV20" s="687"/>
      <c r="CQW20" s="687"/>
      <c r="CQX20" s="687"/>
      <c r="CQY20" s="687"/>
      <c r="CQZ20" s="687"/>
      <c r="CRA20" s="687"/>
      <c r="CRB20" s="687"/>
      <c r="CRC20" s="687"/>
      <c r="CRD20" s="687"/>
      <c r="CRE20" s="687"/>
      <c r="CRF20" s="687"/>
      <c r="CRG20" s="687"/>
      <c r="CRH20" s="687"/>
      <c r="CRI20" s="687"/>
      <c r="CRJ20" s="687"/>
      <c r="CRK20" s="687"/>
      <c r="CRL20" s="687"/>
      <c r="CRM20" s="687"/>
      <c r="CRN20" s="687"/>
      <c r="CRO20" s="687"/>
      <c r="CRP20" s="687"/>
      <c r="CRQ20" s="687"/>
      <c r="CRR20" s="687"/>
      <c r="CRS20" s="687"/>
      <c r="CRT20" s="687"/>
      <c r="CRU20" s="687"/>
      <c r="CRV20" s="687"/>
      <c r="CRW20" s="687"/>
      <c r="CRX20" s="687"/>
      <c r="CRY20" s="687"/>
      <c r="CRZ20" s="687"/>
      <c r="CSA20" s="687"/>
      <c r="CSB20" s="687"/>
      <c r="CSC20" s="687"/>
      <c r="CSD20" s="687"/>
      <c r="CSE20" s="687"/>
      <c r="CSF20" s="687"/>
      <c r="CSG20" s="687"/>
      <c r="CSH20" s="687"/>
      <c r="CSI20" s="687"/>
      <c r="CSJ20" s="687"/>
      <c r="CSK20" s="687"/>
      <c r="CSL20" s="687"/>
      <c r="CSM20" s="687"/>
      <c r="CSN20" s="687"/>
      <c r="CSO20" s="687"/>
      <c r="CSP20" s="687"/>
      <c r="CSQ20" s="687"/>
      <c r="CSR20" s="687"/>
      <c r="CSS20" s="687"/>
      <c r="CST20" s="687"/>
      <c r="CSU20" s="687"/>
      <c r="CSV20" s="687"/>
      <c r="CSW20" s="687"/>
      <c r="CSX20" s="687"/>
      <c r="CSY20" s="687"/>
      <c r="CSZ20" s="687"/>
      <c r="CTA20" s="687"/>
      <c r="CTB20" s="687"/>
      <c r="CTC20" s="687"/>
      <c r="CTD20" s="687"/>
      <c r="CTE20" s="687"/>
      <c r="CTF20" s="687"/>
      <c r="CTG20" s="687"/>
      <c r="CTH20" s="687"/>
      <c r="CTI20" s="687"/>
      <c r="CTJ20" s="687"/>
      <c r="CTK20" s="687"/>
      <c r="CTL20" s="687"/>
      <c r="CTM20" s="687"/>
      <c r="CTN20" s="687"/>
      <c r="CTO20" s="687"/>
      <c r="CTP20" s="687"/>
      <c r="CTQ20" s="687"/>
      <c r="CTR20" s="687"/>
      <c r="CTS20" s="687"/>
      <c r="CTT20" s="687"/>
      <c r="CTU20" s="687"/>
      <c r="CTV20" s="687"/>
      <c r="CTW20" s="687"/>
      <c r="CTX20" s="687"/>
      <c r="CTY20" s="687"/>
      <c r="CTZ20" s="687"/>
      <c r="CUA20" s="687"/>
      <c r="CUB20" s="687"/>
      <c r="CUC20" s="687"/>
      <c r="CUD20" s="687"/>
      <c r="CUE20" s="687"/>
      <c r="CUF20" s="687"/>
      <c r="CUG20" s="687"/>
      <c r="CUH20" s="687"/>
      <c r="CUI20" s="687"/>
      <c r="CUJ20" s="687"/>
      <c r="CUK20" s="687"/>
      <c r="CUL20" s="687"/>
      <c r="CUM20" s="687"/>
      <c r="CUN20" s="687"/>
      <c r="CUO20" s="687"/>
      <c r="CUP20" s="687"/>
      <c r="CUQ20" s="687"/>
      <c r="CUR20" s="687"/>
      <c r="CUS20" s="687"/>
      <c r="CUT20" s="687"/>
      <c r="CUU20" s="687"/>
      <c r="CUV20" s="687"/>
      <c r="CUW20" s="687"/>
      <c r="CUX20" s="687"/>
      <c r="CUY20" s="687"/>
      <c r="CUZ20" s="687"/>
      <c r="CVA20" s="687"/>
      <c r="CVB20" s="687"/>
      <c r="CVC20" s="687"/>
      <c r="CVD20" s="687"/>
      <c r="CVE20" s="687"/>
      <c r="CVF20" s="687"/>
      <c r="CVG20" s="687"/>
      <c r="CVH20" s="687"/>
      <c r="CVI20" s="687"/>
      <c r="CVJ20" s="687"/>
      <c r="CVK20" s="687"/>
      <c r="CVL20" s="687"/>
      <c r="CVM20" s="687"/>
      <c r="CVN20" s="687"/>
      <c r="CVO20" s="687"/>
      <c r="CVP20" s="687"/>
      <c r="CVQ20" s="687"/>
      <c r="CVR20" s="687"/>
      <c r="CVS20" s="687"/>
      <c r="CVT20" s="687"/>
      <c r="CVU20" s="687"/>
      <c r="CVV20" s="687"/>
      <c r="CVW20" s="687"/>
      <c r="CVX20" s="687"/>
      <c r="CVY20" s="687"/>
      <c r="CVZ20" s="687"/>
      <c r="CWA20" s="687"/>
      <c r="CWB20" s="687"/>
      <c r="CWC20" s="687"/>
      <c r="CWD20" s="687"/>
      <c r="CWE20" s="687"/>
      <c r="CWF20" s="687"/>
      <c r="CWG20" s="687"/>
      <c r="CWH20" s="687"/>
      <c r="CWI20" s="687"/>
      <c r="CWJ20" s="687"/>
      <c r="CWK20" s="687"/>
      <c r="CWL20" s="687"/>
      <c r="CWM20" s="687"/>
      <c r="CWN20" s="687"/>
      <c r="CWO20" s="687"/>
      <c r="CWP20" s="687"/>
      <c r="CWQ20" s="687"/>
      <c r="CWR20" s="687"/>
      <c r="CWS20" s="687"/>
      <c r="CWT20" s="687"/>
      <c r="CWU20" s="687"/>
      <c r="CWV20" s="687"/>
      <c r="CWW20" s="687"/>
      <c r="CWX20" s="687"/>
      <c r="CWY20" s="687"/>
      <c r="CWZ20" s="687"/>
      <c r="CXA20" s="687"/>
      <c r="CXB20" s="687"/>
      <c r="CXC20" s="687"/>
      <c r="CXD20" s="687"/>
      <c r="CXE20" s="687"/>
      <c r="CXF20" s="687"/>
      <c r="CXG20" s="687"/>
      <c r="CXH20" s="687"/>
      <c r="CXI20" s="687"/>
      <c r="CXJ20" s="687"/>
      <c r="CXK20" s="687"/>
      <c r="CXL20" s="687"/>
      <c r="CXM20" s="687"/>
      <c r="CXN20" s="687"/>
      <c r="CXO20" s="687"/>
      <c r="CXP20" s="687"/>
      <c r="CXQ20" s="687"/>
      <c r="CXR20" s="687"/>
      <c r="CXS20" s="687"/>
      <c r="CXT20" s="687"/>
      <c r="CXU20" s="687"/>
      <c r="CXV20" s="687"/>
      <c r="CXW20" s="687"/>
      <c r="CXX20" s="687"/>
      <c r="CXY20" s="687"/>
      <c r="CXZ20" s="687"/>
      <c r="CYA20" s="687"/>
      <c r="CYB20" s="687"/>
      <c r="CYC20" s="687"/>
      <c r="CYD20" s="687"/>
      <c r="CYE20" s="687"/>
      <c r="CYF20" s="687"/>
      <c r="CYG20" s="687"/>
      <c r="CYH20" s="687"/>
      <c r="CYI20" s="687"/>
      <c r="CYJ20" s="687"/>
      <c r="CYK20" s="687"/>
      <c r="CYL20" s="687"/>
      <c r="CYM20" s="687"/>
      <c r="CYN20" s="687"/>
      <c r="CYO20" s="687"/>
      <c r="CYP20" s="687"/>
      <c r="CYQ20" s="687"/>
      <c r="CYR20" s="687"/>
      <c r="CYS20" s="687"/>
      <c r="CYT20" s="687"/>
      <c r="CYU20" s="687"/>
      <c r="CYV20" s="687"/>
      <c r="CYW20" s="687"/>
      <c r="CYX20" s="687"/>
      <c r="CYY20" s="687"/>
      <c r="CYZ20" s="687"/>
      <c r="CZA20" s="687"/>
      <c r="CZB20" s="687"/>
      <c r="CZC20" s="687"/>
      <c r="CZD20" s="687"/>
      <c r="CZE20" s="687"/>
      <c r="CZF20" s="687"/>
      <c r="CZG20" s="687"/>
      <c r="CZH20" s="687"/>
      <c r="CZI20" s="687"/>
      <c r="CZJ20" s="687"/>
      <c r="CZK20" s="687"/>
      <c r="CZL20" s="687"/>
      <c r="CZM20" s="687"/>
      <c r="CZN20" s="687"/>
      <c r="CZO20" s="687"/>
      <c r="CZP20" s="687"/>
      <c r="CZQ20" s="687"/>
      <c r="CZR20" s="687"/>
      <c r="CZS20" s="687"/>
      <c r="CZT20" s="687"/>
      <c r="CZU20" s="687"/>
      <c r="CZV20" s="687"/>
      <c r="CZW20" s="687"/>
      <c r="CZX20" s="687"/>
      <c r="CZY20" s="687"/>
      <c r="CZZ20" s="687"/>
      <c r="DAA20" s="687"/>
      <c r="DAB20" s="687"/>
      <c r="DAC20" s="687"/>
      <c r="DAD20" s="687"/>
      <c r="DAE20" s="687"/>
      <c r="DAF20" s="687"/>
      <c r="DAG20" s="687"/>
      <c r="DAH20" s="687"/>
      <c r="DAI20" s="687"/>
      <c r="DAJ20" s="687"/>
      <c r="DAK20" s="687"/>
      <c r="DAL20" s="687"/>
      <c r="DAM20" s="687"/>
      <c r="DAN20" s="687"/>
      <c r="DAO20" s="687"/>
      <c r="DAP20" s="687"/>
      <c r="DAQ20" s="687"/>
      <c r="DAR20" s="687"/>
      <c r="DAS20" s="687"/>
      <c r="DAT20" s="687"/>
      <c r="DAU20" s="687"/>
      <c r="DAV20" s="687"/>
      <c r="DAW20" s="687"/>
      <c r="DAX20" s="687"/>
      <c r="DAY20" s="687"/>
      <c r="DAZ20" s="687"/>
      <c r="DBA20" s="687"/>
      <c r="DBB20" s="687"/>
      <c r="DBC20" s="687"/>
      <c r="DBD20" s="687"/>
      <c r="DBE20" s="687"/>
      <c r="DBF20" s="687"/>
      <c r="DBG20" s="687"/>
      <c r="DBH20" s="687"/>
      <c r="DBI20" s="687"/>
      <c r="DBJ20" s="687"/>
      <c r="DBK20" s="687"/>
      <c r="DBL20" s="687"/>
      <c r="DBM20" s="687"/>
      <c r="DBN20" s="687"/>
      <c r="DBO20" s="687"/>
      <c r="DBP20" s="687"/>
      <c r="DBQ20" s="687"/>
      <c r="DBR20" s="687"/>
      <c r="DBS20" s="687"/>
      <c r="DBT20" s="687"/>
      <c r="DBU20" s="687"/>
      <c r="DBV20" s="687"/>
      <c r="DBW20" s="687"/>
      <c r="DBX20" s="687"/>
      <c r="DBY20" s="687"/>
      <c r="DBZ20" s="687"/>
      <c r="DCA20" s="687"/>
      <c r="DCB20" s="687"/>
      <c r="DCC20" s="687"/>
      <c r="DCD20" s="687"/>
      <c r="DCE20" s="687"/>
      <c r="DCF20" s="687"/>
      <c r="DCG20" s="687"/>
      <c r="DCH20" s="687"/>
      <c r="DCI20" s="687"/>
      <c r="DCJ20" s="687"/>
      <c r="DCK20" s="687"/>
      <c r="DCL20" s="687"/>
      <c r="DCM20" s="687"/>
      <c r="DCN20" s="687"/>
      <c r="DCO20" s="687"/>
      <c r="DCP20" s="687"/>
      <c r="DCQ20" s="687"/>
      <c r="DCR20" s="687"/>
      <c r="DCS20" s="687"/>
      <c r="DCT20" s="687"/>
      <c r="DCU20" s="687"/>
      <c r="DCV20" s="687"/>
      <c r="DCW20" s="687"/>
      <c r="DCX20" s="687"/>
      <c r="DCY20" s="687"/>
      <c r="DCZ20" s="687"/>
      <c r="DDA20" s="687"/>
      <c r="DDB20" s="687"/>
      <c r="DDC20" s="687"/>
      <c r="DDD20" s="687"/>
      <c r="DDE20" s="687"/>
      <c r="DDF20" s="687"/>
      <c r="DDG20" s="687"/>
      <c r="DDH20" s="687"/>
      <c r="DDI20" s="687"/>
      <c r="DDJ20" s="687"/>
      <c r="DDK20" s="687"/>
      <c r="DDL20" s="687"/>
      <c r="DDM20" s="687"/>
      <c r="DDN20" s="687"/>
      <c r="DDO20" s="687"/>
      <c r="DDP20" s="687"/>
      <c r="DDQ20" s="687"/>
      <c r="DDR20" s="687"/>
      <c r="DDS20" s="687"/>
      <c r="DDT20" s="687"/>
      <c r="DDU20" s="687"/>
      <c r="DDV20" s="687"/>
      <c r="DDW20" s="687"/>
      <c r="DDX20" s="687"/>
      <c r="DDY20" s="687"/>
      <c r="DDZ20" s="687"/>
      <c r="DEA20" s="687"/>
      <c r="DEB20" s="687"/>
      <c r="DEC20" s="687"/>
      <c r="DED20" s="687"/>
      <c r="DEE20" s="687"/>
      <c r="DEF20" s="687"/>
      <c r="DEG20" s="687"/>
      <c r="DEH20" s="687"/>
      <c r="DEI20" s="687"/>
      <c r="DEJ20" s="687"/>
      <c r="DEK20" s="687"/>
      <c r="DEL20" s="687"/>
      <c r="DEM20" s="687"/>
      <c r="DEN20" s="687"/>
      <c r="DEO20" s="687"/>
      <c r="DEP20" s="687"/>
      <c r="DEQ20" s="687"/>
      <c r="DER20" s="687"/>
      <c r="DES20" s="687"/>
      <c r="DET20" s="687"/>
      <c r="DEU20" s="687"/>
      <c r="DEV20" s="687"/>
      <c r="DEW20" s="687"/>
      <c r="DEX20" s="687"/>
      <c r="DEY20" s="687"/>
      <c r="DEZ20" s="687"/>
      <c r="DFA20" s="687"/>
      <c r="DFB20" s="687"/>
      <c r="DFC20" s="687"/>
      <c r="DFD20" s="687"/>
      <c r="DFE20" s="687"/>
      <c r="DFF20" s="687"/>
      <c r="DFG20" s="687"/>
      <c r="DFH20" s="687"/>
      <c r="DFI20" s="687"/>
      <c r="DFJ20" s="687"/>
      <c r="DFK20" s="687"/>
      <c r="DFL20" s="687"/>
      <c r="DFM20" s="687"/>
      <c r="DFN20" s="687"/>
      <c r="DFO20" s="687"/>
      <c r="DFP20" s="687"/>
      <c r="DFQ20" s="687"/>
      <c r="DFR20" s="687"/>
      <c r="DFS20" s="687"/>
      <c r="DFT20" s="687"/>
      <c r="DFU20" s="687"/>
      <c r="DFV20" s="687"/>
      <c r="DFW20" s="687"/>
      <c r="DFX20" s="687"/>
      <c r="DFY20" s="687"/>
      <c r="DFZ20" s="687"/>
      <c r="DGA20" s="687"/>
      <c r="DGB20" s="687"/>
      <c r="DGC20" s="687"/>
      <c r="DGD20" s="687"/>
      <c r="DGE20" s="687"/>
      <c r="DGF20" s="687"/>
      <c r="DGG20" s="687"/>
      <c r="DGH20" s="687"/>
      <c r="DGI20" s="687"/>
      <c r="DGJ20" s="687"/>
      <c r="DGK20" s="687"/>
      <c r="DGL20" s="687"/>
      <c r="DGM20" s="687"/>
      <c r="DGN20" s="687"/>
      <c r="DGO20" s="687"/>
      <c r="DGP20" s="687"/>
      <c r="DGQ20" s="687"/>
      <c r="DGR20" s="687"/>
      <c r="DGS20" s="687"/>
      <c r="DGT20" s="687"/>
      <c r="DGU20" s="687"/>
      <c r="DGV20" s="687"/>
      <c r="DGW20" s="687"/>
      <c r="DGX20" s="687"/>
      <c r="DGY20" s="687"/>
      <c r="DGZ20" s="687"/>
      <c r="DHA20" s="687"/>
      <c r="DHB20" s="687"/>
      <c r="DHC20" s="687"/>
      <c r="DHD20" s="687"/>
      <c r="DHE20" s="687"/>
      <c r="DHF20" s="687"/>
      <c r="DHG20" s="687"/>
      <c r="DHH20" s="687"/>
      <c r="DHI20" s="687"/>
      <c r="DHJ20" s="687"/>
      <c r="DHK20" s="687"/>
      <c r="DHL20" s="687"/>
      <c r="DHM20" s="687"/>
      <c r="DHN20" s="687"/>
      <c r="DHO20" s="687"/>
      <c r="DHP20" s="687"/>
      <c r="DHQ20" s="687"/>
      <c r="DHR20" s="687"/>
      <c r="DHS20" s="687"/>
      <c r="DHT20" s="687"/>
      <c r="DHU20" s="687"/>
      <c r="DHV20" s="687"/>
      <c r="DHW20" s="687"/>
      <c r="DHX20" s="687"/>
      <c r="DHY20" s="687"/>
      <c r="DHZ20" s="687"/>
      <c r="DIA20" s="687"/>
      <c r="DIB20" s="687"/>
      <c r="DIC20" s="687"/>
      <c r="DID20" s="687"/>
      <c r="DIE20" s="687"/>
      <c r="DIF20" s="687"/>
      <c r="DIG20" s="687"/>
      <c r="DIH20" s="687"/>
      <c r="DII20" s="687"/>
      <c r="DIJ20" s="687"/>
      <c r="DIK20" s="687"/>
      <c r="DIL20" s="687"/>
      <c r="DIM20" s="687"/>
      <c r="DIN20" s="687"/>
      <c r="DIO20" s="687"/>
      <c r="DIP20" s="687"/>
      <c r="DIQ20" s="687"/>
      <c r="DIR20" s="687"/>
      <c r="DIS20" s="687"/>
      <c r="DIT20" s="687"/>
      <c r="DIU20" s="687"/>
      <c r="DIV20" s="687"/>
      <c r="DIW20" s="687"/>
      <c r="DIX20" s="687"/>
      <c r="DIY20" s="687"/>
      <c r="DIZ20" s="687"/>
      <c r="DJA20" s="687"/>
      <c r="DJB20" s="687"/>
      <c r="DJC20" s="687"/>
      <c r="DJD20" s="687"/>
      <c r="DJE20" s="687"/>
      <c r="DJF20" s="687"/>
      <c r="DJG20" s="687"/>
      <c r="DJH20" s="687"/>
      <c r="DJI20" s="687"/>
      <c r="DJJ20" s="687"/>
      <c r="DJK20" s="687"/>
      <c r="DJL20" s="687"/>
      <c r="DJM20" s="687"/>
      <c r="DJN20" s="687"/>
      <c r="DJO20" s="687"/>
      <c r="DJP20" s="687"/>
      <c r="DJQ20" s="687"/>
      <c r="DJR20" s="687"/>
      <c r="DJS20" s="687"/>
      <c r="DJT20" s="687"/>
      <c r="DJU20" s="687"/>
      <c r="DJV20" s="687"/>
      <c r="DJW20" s="687"/>
      <c r="DJX20" s="687"/>
      <c r="DJY20" s="687"/>
      <c r="DJZ20" s="687"/>
      <c r="DKA20" s="687"/>
      <c r="DKB20" s="687"/>
      <c r="DKC20" s="687"/>
      <c r="DKD20" s="687"/>
      <c r="DKE20" s="687"/>
      <c r="DKF20" s="687"/>
      <c r="DKG20" s="687"/>
      <c r="DKH20" s="687"/>
      <c r="DKI20" s="687"/>
      <c r="DKJ20" s="687"/>
      <c r="DKK20" s="687"/>
      <c r="DKL20" s="687"/>
      <c r="DKM20" s="687"/>
      <c r="DKN20" s="687"/>
      <c r="DKO20" s="687"/>
      <c r="DKP20" s="687"/>
      <c r="DKQ20" s="687"/>
      <c r="DKR20" s="687"/>
      <c r="DKS20" s="687"/>
      <c r="DKT20" s="687"/>
      <c r="DKU20" s="687"/>
      <c r="DKV20" s="687"/>
      <c r="DKW20" s="687"/>
      <c r="DKX20" s="687"/>
      <c r="DKY20" s="687"/>
      <c r="DKZ20" s="687"/>
      <c r="DLA20" s="687"/>
      <c r="DLB20" s="687"/>
      <c r="DLC20" s="687"/>
      <c r="DLD20" s="687"/>
      <c r="DLE20" s="687"/>
      <c r="DLF20" s="687"/>
      <c r="DLG20" s="687"/>
      <c r="DLH20" s="687"/>
      <c r="DLI20" s="687"/>
      <c r="DLJ20" s="687"/>
      <c r="DLK20" s="687"/>
      <c r="DLL20" s="687"/>
      <c r="DLM20" s="687"/>
      <c r="DLN20" s="687"/>
      <c r="DLO20" s="687"/>
      <c r="DLP20" s="687"/>
      <c r="DLQ20" s="687"/>
      <c r="DLR20" s="687"/>
      <c r="DLS20" s="687"/>
      <c r="DLT20" s="687"/>
      <c r="DLU20" s="687"/>
      <c r="DLV20" s="687"/>
      <c r="DLW20" s="687"/>
      <c r="DLX20" s="687"/>
      <c r="DLY20" s="687"/>
      <c r="DLZ20" s="687"/>
      <c r="DMA20" s="687"/>
      <c r="DMB20" s="687"/>
      <c r="DMC20" s="687"/>
      <c r="DMD20" s="687"/>
      <c r="DME20" s="687"/>
      <c r="DMF20" s="687"/>
      <c r="DMG20" s="687"/>
      <c r="DMH20" s="687"/>
      <c r="DMI20" s="687"/>
      <c r="DMJ20" s="687"/>
      <c r="DMK20" s="687"/>
      <c r="DML20" s="687"/>
      <c r="DMM20" s="687"/>
      <c r="DMN20" s="687"/>
      <c r="DMO20" s="687"/>
      <c r="DMP20" s="687"/>
      <c r="DMQ20" s="687"/>
      <c r="DMR20" s="687"/>
      <c r="DMS20" s="687"/>
      <c r="DMT20" s="687"/>
      <c r="DMU20" s="687"/>
      <c r="DMV20" s="687"/>
      <c r="DMW20" s="687"/>
      <c r="DMX20" s="687"/>
      <c r="DMY20" s="687"/>
      <c r="DMZ20" s="687"/>
      <c r="DNA20" s="687"/>
      <c r="DNB20" s="687"/>
      <c r="DNC20" s="687"/>
      <c r="DND20" s="687"/>
      <c r="DNE20" s="687"/>
      <c r="DNF20" s="687"/>
      <c r="DNG20" s="687"/>
      <c r="DNH20" s="687"/>
      <c r="DNI20" s="687"/>
      <c r="DNJ20" s="687"/>
      <c r="DNK20" s="687"/>
      <c r="DNL20" s="687"/>
      <c r="DNM20" s="687"/>
      <c r="DNN20" s="687"/>
      <c r="DNO20" s="687"/>
      <c r="DNP20" s="687"/>
      <c r="DNQ20" s="687"/>
      <c r="DNR20" s="687"/>
      <c r="DNS20" s="687"/>
      <c r="DNT20" s="687"/>
      <c r="DNU20" s="687"/>
      <c r="DNV20" s="687"/>
      <c r="DNW20" s="687"/>
      <c r="DNX20" s="687"/>
      <c r="DNY20" s="687"/>
      <c r="DNZ20" s="687"/>
      <c r="DOA20" s="687"/>
      <c r="DOB20" s="687"/>
      <c r="DOC20" s="687"/>
      <c r="DOD20" s="687"/>
      <c r="DOE20" s="687"/>
      <c r="DOF20" s="687"/>
      <c r="DOG20" s="687"/>
      <c r="DOH20" s="687"/>
      <c r="DOI20" s="687"/>
      <c r="DOJ20" s="687"/>
      <c r="DOK20" s="687"/>
      <c r="DOL20" s="687"/>
      <c r="DOM20" s="687"/>
      <c r="DON20" s="687"/>
      <c r="DOO20" s="687"/>
      <c r="DOP20" s="687"/>
      <c r="DOQ20" s="687"/>
      <c r="DOR20" s="687"/>
      <c r="DOS20" s="687"/>
      <c r="DOT20" s="687"/>
      <c r="DOU20" s="687"/>
      <c r="DOV20" s="687"/>
      <c r="DOW20" s="687"/>
      <c r="DOX20" s="687"/>
      <c r="DOY20" s="687"/>
      <c r="DOZ20" s="687"/>
      <c r="DPA20" s="687"/>
      <c r="DPB20" s="687"/>
      <c r="DPC20" s="687"/>
      <c r="DPD20" s="687"/>
      <c r="DPE20" s="687"/>
      <c r="DPF20" s="687"/>
      <c r="DPG20" s="687"/>
      <c r="DPH20" s="687"/>
      <c r="DPI20" s="687"/>
      <c r="DPJ20" s="687"/>
      <c r="DPK20" s="687"/>
      <c r="DPL20" s="687"/>
      <c r="DPM20" s="687"/>
      <c r="DPN20" s="687"/>
      <c r="DPO20" s="687"/>
      <c r="DPP20" s="687"/>
      <c r="DPQ20" s="687"/>
      <c r="DPR20" s="687"/>
      <c r="DPS20" s="687"/>
      <c r="DPT20" s="687"/>
      <c r="DPU20" s="687"/>
      <c r="DPV20" s="687"/>
      <c r="DPW20" s="687"/>
      <c r="DPX20" s="687"/>
      <c r="DPY20" s="687"/>
      <c r="DPZ20" s="687"/>
      <c r="DQA20" s="687"/>
      <c r="DQB20" s="687"/>
      <c r="DQC20" s="687"/>
      <c r="DQD20" s="687"/>
      <c r="DQE20" s="687"/>
      <c r="DQF20" s="687"/>
      <c r="DQG20" s="687"/>
      <c r="DQH20" s="687"/>
      <c r="DQI20" s="687"/>
      <c r="DQJ20" s="687"/>
      <c r="DQK20" s="687"/>
      <c r="DQL20" s="687"/>
      <c r="DQM20" s="687"/>
      <c r="DQN20" s="687"/>
      <c r="DQO20" s="687"/>
      <c r="DQP20" s="687"/>
      <c r="DQQ20" s="687"/>
      <c r="DQR20" s="687"/>
      <c r="DQS20" s="687"/>
      <c r="DQT20" s="687"/>
      <c r="DQU20" s="687"/>
      <c r="DQV20" s="687"/>
      <c r="DQW20" s="687"/>
      <c r="DQX20" s="687"/>
      <c r="DQY20" s="687"/>
      <c r="DQZ20" s="687"/>
      <c r="DRA20" s="687"/>
      <c r="DRB20" s="687"/>
      <c r="DRC20" s="687"/>
      <c r="DRD20" s="687"/>
      <c r="DRE20" s="687"/>
      <c r="DRF20" s="687"/>
      <c r="DRG20" s="687"/>
      <c r="DRH20" s="687"/>
      <c r="DRI20" s="687"/>
      <c r="DRJ20" s="687"/>
      <c r="DRK20" s="687"/>
      <c r="DRL20" s="687"/>
      <c r="DRM20" s="687"/>
      <c r="DRN20" s="687"/>
      <c r="DRO20" s="687"/>
      <c r="DRP20" s="687"/>
      <c r="DRQ20" s="687"/>
      <c r="DRR20" s="687"/>
      <c r="DRS20" s="687"/>
      <c r="DRT20" s="687"/>
      <c r="DRU20" s="687"/>
      <c r="DRV20" s="687"/>
      <c r="DRW20" s="687"/>
      <c r="DRX20" s="687"/>
      <c r="DRY20" s="687"/>
      <c r="DRZ20" s="687"/>
      <c r="DSA20" s="687"/>
      <c r="DSB20" s="687"/>
      <c r="DSC20" s="687"/>
      <c r="DSD20" s="687"/>
      <c r="DSE20" s="687"/>
      <c r="DSF20" s="687"/>
      <c r="DSG20" s="687"/>
      <c r="DSH20" s="687"/>
      <c r="DSI20" s="687"/>
      <c r="DSJ20" s="687"/>
      <c r="DSK20" s="687"/>
      <c r="DSL20" s="687"/>
      <c r="DSM20" s="687"/>
      <c r="DSN20" s="687"/>
      <c r="DSO20" s="687"/>
      <c r="DSP20" s="687"/>
      <c r="DSQ20" s="687"/>
      <c r="DSR20" s="687"/>
      <c r="DSS20" s="687"/>
      <c r="DST20" s="687"/>
      <c r="DSU20" s="687"/>
      <c r="DSV20" s="687"/>
      <c r="DSW20" s="687"/>
      <c r="DSX20" s="687"/>
      <c r="DSY20" s="687"/>
      <c r="DSZ20" s="687"/>
      <c r="DTA20" s="687"/>
      <c r="DTB20" s="687"/>
      <c r="DTC20" s="687"/>
      <c r="DTD20" s="687"/>
      <c r="DTE20" s="687"/>
      <c r="DTF20" s="687"/>
      <c r="DTG20" s="687"/>
      <c r="DTH20" s="687"/>
      <c r="DTI20" s="687"/>
      <c r="DTJ20" s="687"/>
      <c r="DTK20" s="687"/>
      <c r="DTL20" s="687"/>
      <c r="DTM20" s="687"/>
      <c r="DTN20" s="687"/>
      <c r="DTO20" s="687"/>
      <c r="DTP20" s="687"/>
      <c r="DTQ20" s="687"/>
      <c r="DTR20" s="687"/>
      <c r="DTS20" s="687"/>
      <c r="DTT20" s="687"/>
      <c r="DTU20" s="687"/>
      <c r="DTV20" s="687"/>
      <c r="DTW20" s="687"/>
      <c r="DTX20" s="687"/>
      <c r="DTY20" s="687"/>
      <c r="DTZ20" s="687"/>
      <c r="DUA20" s="687"/>
      <c r="DUB20" s="687"/>
      <c r="DUC20" s="687"/>
      <c r="DUD20" s="687"/>
      <c r="DUE20" s="687"/>
      <c r="DUF20" s="687"/>
      <c r="DUG20" s="687"/>
      <c r="DUH20" s="687"/>
      <c r="DUI20" s="687"/>
      <c r="DUJ20" s="687"/>
      <c r="DUK20" s="687"/>
      <c r="DUL20" s="687"/>
      <c r="DUM20" s="687"/>
      <c r="DUN20" s="687"/>
      <c r="DUO20" s="687"/>
      <c r="DUP20" s="687"/>
      <c r="DUQ20" s="687"/>
      <c r="DUR20" s="687"/>
      <c r="DUS20" s="687"/>
      <c r="DUT20" s="687"/>
      <c r="DUU20" s="687"/>
      <c r="DUV20" s="687"/>
      <c r="DUW20" s="687"/>
      <c r="DUX20" s="687"/>
      <c r="DUY20" s="687"/>
      <c r="DUZ20" s="687"/>
      <c r="DVA20" s="687"/>
      <c r="DVB20" s="687"/>
      <c r="DVC20" s="687"/>
      <c r="DVD20" s="687"/>
      <c r="DVE20" s="687"/>
      <c r="DVF20" s="687"/>
      <c r="DVG20" s="687"/>
      <c r="DVH20" s="687"/>
      <c r="DVI20" s="687"/>
      <c r="DVJ20" s="687"/>
      <c r="DVK20" s="687"/>
      <c r="DVL20" s="687"/>
      <c r="DVM20" s="687"/>
      <c r="DVN20" s="687"/>
      <c r="DVO20" s="687"/>
      <c r="DVP20" s="687"/>
      <c r="DVQ20" s="687"/>
      <c r="DVR20" s="687"/>
      <c r="DVS20" s="687"/>
      <c r="DVT20" s="687"/>
      <c r="DVU20" s="687"/>
      <c r="DVV20" s="687"/>
      <c r="DVW20" s="687"/>
      <c r="DVX20" s="687"/>
      <c r="DVY20" s="687"/>
      <c r="DVZ20" s="687"/>
      <c r="DWA20" s="687"/>
      <c r="DWB20" s="687"/>
      <c r="DWC20" s="687"/>
      <c r="DWD20" s="687"/>
      <c r="DWE20" s="687"/>
      <c r="DWF20" s="687"/>
      <c r="DWG20" s="687"/>
      <c r="DWH20" s="687"/>
      <c r="DWI20" s="687"/>
      <c r="DWJ20" s="687"/>
      <c r="DWK20" s="687"/>
      <c r="DWL20" s="687"/>
      <c r="DWM20" s="687"/>
      <c r="DWN20" s="687"/>
      <c r="DWO20" s="687"/>
      <c r="DWP20" s="687"/>
      <c r="DWQ20" s="687"/>
      <c r="DWR20" s="687"/>
      <c r="DWS20" s="687"/>
      <c r="DWT20" s="687"/>
      <c r="DWU20" s="687"/>
      <c r="DWV20" s="687"/>
      <c r="DWW20" s="687"/>
      <c r="DWX20" s="687"/>
      <c r="DWY20" s="687"/>
      <c r="DWZ20" s="687"/>
      <c r="DXA20" s="687"/>
      <c r="DXB20" s="687"/>
      <c r="DXC20" s="687"/>
      <c r="DXD20" s="687"/>
      <c r="DXE20" s="687"/>
      <c r="DXF20" s="687"/>
      <c r="DXG20" s="687"/>
      <c r="DXH20" s="687"/>
      <c r="DXI20" s="687"/>
      <c r="DXJ20" s="687"/>
      <c r="DXK20" s="687"/>
      <c r="DXL20" s="687"/>
      <c r="DXM20" s="687"/>
      <c r="DXN20" s="687"/>
      <c r="DXO20" s="687"/>
      <c r="DXP20" s="687"/>
      <c r="DXQ20" s="687"/>
      <c r="DXR20" s="687"/>
      <c r="DXS20" s="687"/>
      <c r="DXT20" s="687"/>
      <c r="DXU20" s="687"/>
      <c r="DXV20" s="687"/>
      <c r="DXW20" s="687"/>
      <c r="DXX20" s="687"/>
      <c r="DXY20" s="687"/>
      <c r="DXZ20" s="687"/>
      <c r="DYA20" s="687"/>
      <c r="DYB20" s="687"/>
      <c r="DYC20" s="687"/>
      <c r="DYD20" s="687"/>
      <c r="DYE20" s="687"/>
      <c r="DYF20" s="687"/>
      <c r="DYG20" s="687"/>
      <c r="DYH20" s="687"/>
      <c r="DYI20" s="687"/>
      <c r="DYJ20" s="687"/>
      <c r="DYK20" s="687"/>
      <c r="DYL20" s="687"/>
      <c r="DYM20" s="687"/>
      <c r="DYN20" s="687"/>
      <c r="DYO20" s="687"/>
      <c r="DYP20" s="687"/>
      <c r="DYQ20" s="687"/>
      <c r="DYR20" s="687"/>
      <c r="DYS20" s="687"/>
      <c r="DYT20" s="687"/>
      <c r="DYU20" s="687"/>
      <c r="DYV20" s="687"/>
      <c r="DYW20" s="687"/>
      <c r="DYX20" s="687"/>
      <c r="DYY20" s="687"/>
      <c r="DYZ20" s="687"/>
      <c r="DZA20" s="687"/>
      <c r="DZB20" s="687"/>
      <c r="DZC20" s="687"/>
      <c r="DZD20" s="687"/>
      <c r="DZE20" s="687"/>
      <c r="DZF20" s="687"/>
      <c r="DZG20" s="687"/>
      <c r="DZH20" s="687"/>
      <c r="DZI20" s="687"/>
      <c r="DZJ20" s="687"/>
      <c r="DZK20" s="687"/>
      <c r="DZL20" s="687"/>
      <c r="DZM20" s="687"/>
      <c r="DZN20" s="687"/>
      <c r="DZO20" s="687"/>
      <c r="DZP20" s="687"/>
      <c r="DZQ20" s="687"/>
      <c r="DZR20" s="687"/>
      <c r="DZS20" s="687"/>
      <c r="DZT20" s="687"/>
      <c r="DZU20" s="687"/>
      <c r="DZV20" s="687"/>
      <c r="DZW20" s="687"/>
      <c r="DZX20" s="687"/>
      <c r="DZY20" s="687"/>
      <c r="DZZ20" s="687"/>
      <c r="EAA20" s="687"/>
      <c r="EAB20" s="687"/>
      <c r="EAC20" s="687"/>
      <c r="EAD20" s="687"/>
      <c r="EAE20" s="687"/>
      <c r="EAF20" s="687"/>
      <c r="EAG20" s="687"/>
      <c r="EAH20" s="687"/>
      <c r="EAI20" s="687"/>
      <c r="EAJ20" s="687"/>
      <c r="EAK20" s="687"/>
      <c r="EAL20" s="687"/>
      <c r="EAM20" s="687"/>
      <c r="EAN20" s="687"/>
      <c r="EAO20" s="687"/>
      <c r="EAP20" s="687"/>
      <c r="EAQ20" s="687"/>
      <c r="EAR20" s="687"/>
      <c r="EAS20" s="687"/>
      <c r="EAT20" s="687"/>
      <c r="EAU20" s="687"/>
      <c r="EAV20" s="687"/>
      <c r="EAW20" s="687"/>
      <c r="EAX20" s="687"/>
      <c r="EAY20" s="687"/>
      <c r="EAZ20" s="687"/>
      <c r="EBA20" s="687"/>
      <c r="EBB20" s="687"/>
      <c r="EBC20" s="687"/>
      <c r="EBD20" s="687"/>
      <c r="EBE20" s="687"/>
      <c r="EBF20" s="687"/>
      <c r="EBG20" s="687"/>
      <c r="EBH20" s="687"/>
      <c r="EBI20" s="687"/>
      <c r="EBJ20" s="687"/>
      <c r="EBK20" s="687"/>
      <c r="EBL20" s="687"/>
      <c r="EBM20" s="687"/>
      <c r="EBN20" s="687"/>
      <c r="EBO20" s="687"/>
      <c r="EBP20" s="687"/>
      <c r="EBQ20" s="687"/>
      <c r="EBR20" s="687"/>
      <c r="EBS20" s="687"/>
      <c r="EBT20" s="687"/>
      <c r="EBU20" s="687"/>
      <c r="EBV20" s="687"/>
      <c r="EBW20" s="687"/>
      <c r="EBX20" s="687"/>
      <c r="EBY20" s="687"/>
      <c r="EBZ20" s="687"/>
      <c r="ECA20" s="687"/>
      <c r="ECB20" s="687"/>
      <c r="ECC20" s="687"/>
      <c r="ECD20" s="687"/>
      <c r="ECE20" s="687"/>
      <c r="ECF20" s="687"/>
      <c r="ECG20" s="687"/>
      <c r="ECH20" s="687"/>
      <c r="ECI20" s="687"/>
      <c r="ECJ20" s="687"/>
      <c r="ECK20" s="687"/>
      <c r="ECL20" s="687"/>
      <c r="ECM20" s="687"/>
      <c r="ECN20" s="687"/>
      <c r="ECO20" s="687"/>
      <c r="ECP20" s="687"/>
      <c r="ECQ20" s="687"/>
      <c r="ECR20" s="687"/>
      <c r="ECS20" s="687"/>
      <c r="ECT20" s="687"/>
      <c r="ECU20" s="687"/>
      <c r="ECV20" s="687"/>
      <c r="ECW20" s="687"/>
      <c r="ECX20" s="687"/>
      <c r="ECY20" s="687"/>
      <c r="ECZ20" s="687"/>
      <c r="EDA20" s="687"/>
      <c r="EDB20" s="687"/>
      <c r="EDC20" s="687"/>
      <c r="EDD20" s="687"/>
      <c r="EDE20" s="687"/>
      <c r="EDF20" s="687"/>
      <c r="EDG20" s="687"/>
      <c r="EDH20" s="687"/>
      <c r="EDI20" s="687"/>
      <c r="EDJ20" s="687"/>
      <c r="EDK20" s="687"/>
      <c r="EDL20" s="687"/>
      <c r="EDM20" s="687"/>
      <c r="EDN20" s="687"/>
      <c r="EDO20" s="687"/>
      <c r="EDP20" s="687"/>
      <c r="EDQ20" s="687"/>
      <c r="EDR20" s="687"/>
      <c r="EDS20" s="687"/>
      <c r="EDT20" s="687"/>
      <c r="EDU20" s="687"/>
      <c r="EDV20" s="687"/>
      <c r="EDW20" s="687"/>
      <c r="EDX20" s="687"/>
      <c r="EDY20" s="687"/>
      <c r="EDZ20" s="687"/>
      <c r="EEA20" s="687"/>
      <c r="EEB20" s="687"/>
      <c r="EEC20" s="687"/>
      <c r="EED20" s="687"/>
      <c r="EEE20" s="687"/>
      <c r="EEF20" s="687"/>
      <c r="EEG20" s="687"/>
      <c r="EEH20" s="687"/>
      <c r="EEI20" s="687"/>
      <c r="EEJ20" s="687"/>
      <c r="EEK20" s="687"/>
      <c r="EEL20" s="687"/>
      <c r="EEM20" s="687"/>
      <c r="EEN20" s="687"/>
      <c r="EEO20" s="687"/>
      <c r="EEP20" s="687"/>
      <c r="EEQ20" s="687"/>
      <c r="EER20" s="687"/>
      <c r="EES20" s="687"/>
      <c r="EET20" s="687"/>
      <c r="EEU20" s="687"/>
      <c r="EEV20" s="687"/>
      <c r="EEW20" s="687"/>
      <c r="EEX20" s="687"/>
      <c r="EEY20" s="687"/>
      <c r="EEZ20" s="687"/>
      <c r="EFA20" s="687"/>
      <c r="EFB20" s="687"/>
      <c r="EFC20" s="687"/>
      <c r="EFD20" s="687"/>
      <c r="EFE20" s="687"/>
      <c r="EFF20" s="687"/>
      <c r="EFG20" s="687"/>
      <c r="EFH20" s="687"/>
      <c r="EFI20" s="687"/>
      <c r="EFJ20" s="687"/>
      <c r="EFK20" s="687"/>
      <c r="EFL20" s="687"/>
      <c r="EFM20" s="687"/>
      <c r="EFN20" s="687"/>
      <c r="EFO20" s="687"/>
      <c r="EFP20" s="687"/>
      <c r="EFQ20" s="687"/>
      <c r="EFR20" s="687"/>
      <c r="EFS20" s="687"/>
      <c r="EFT20" s="687"/>
      <c r="EFU20" s="687"/>
      <c r="EFV20" s="687"/>
      <c r="EFW20" s="687"/>
      <c r="EFX20" s="687"/>
      <c r="EFY20" s="687"/>
      <c r="EFZ20" s="687"/>
      <c r="EGA20" s="687"/>
      <c r="EGB20" s="687"/>
      <c r="EGC20" s="687"/>
      <c r="EGD20" s="687"/>
      <c r="EGE20" s="687"/>
      <c r="EGF20" s="687"/>
      <c r="EGG20" s="687"/>
      <c r="EGH20" s="687"/>
      <c r="EGI20" s="687"/>
      <c r="EGJ20" s="687"/>
      <c r="EGK20" s="687"/>
      <c r="EGL20" s="687"/>
      <c r="EGM20" s="687"/>
      <c r="EGN20" s="687"/>
      <c r="EGO20" s="687"/>
      <c r="EGP20" s="687"/>
      <c r="EGQ20" s="687"/>
      <c r="EGR20" s="687"/>
      <c r="EGS20" s="687"/>
      <c r="EGT20" s="687"/>
      <c r="EGU20" s="687"/>
      <c r="EGV20" s="687"/>
      <c r="EGW20" s="687"/>
      <c r="EGX20" s="687"/>
      <c r="EGY20" s="687"/>
      <c r="EGZ20" s="687"/>
      <c r="EHA20" s="687"/>
      <c r="EHB20" s="687"/>
      <c r="EHC20" s="687"/>
      <c r="EHD20" s="687"/>
      <c r="EHE20" s="687"/>
      <c r="EHF20" s="687"/>
      <c r="EHG20" s="687"/>
      <c r="EHH20" s="687"/>
      <c r="EHI20" s="687"/>
      <c r="EHJ20" s="687"/>
      <c r="EHK20" s="687"/>
      <c r="EHL20" s="687"/>
      <c r="EHM20" s="687"/>
      <c r="EHN20" s="687"/>
      <c r="EHO20" s="687"/>
      <c r="EHP20" s="687"/>
      <c r="EHQ20" s="687"/>
      <c r="EHR20" s="687"/>
      <c r="EHS20" s="687"/>
      <c r="EHT20" s="687"/>
      <c r="EHU20" s="687"/>
      <c r="EHV20" s="687"/>
      <c r="EHW20" s="687"/>
      <c r="EHX20" s="687"/>
      <c r="EHY20" s="687"/>
      <c r="EHZ20" s="687"/>
      <c r="EIA20" s="687"/>
      <c r="EIB20" s="687"/>
      <c r="EIC20" s="687"/>
      <c r="EID20" s="687"/>
      <c r="EIE20" s="687"/>
      <c r="EIF20" s="687"/>
      <c r="EIG20" s="687"/>
      <c r="EIH20" s="687"/>
      <c r="EII20" s="687"/>
      <c r="EIJ20" s="687"/>
      <c r="EIK20" s="687"/>
      <c r="EIL20" s="687"/>
      <c r="EIM20" s="687"/>
      <c r="EIN20" s="687"/>
      <c r="EIO20" s="687"/>
      <c r="EIP20" s="687"/>
      <c r="EIQ20" s="687"/>
      <c r="EIR20" s="687"/>
      <c r="EIS20" s="687"/>
      <c r="EIT20" s="687"/>
      <c r="EIU20" s="687"/>
      <c r="EIV20" s="687"/>
      <c r="EIW20" s="687"/>
      <c r="EIX20" s="687"/>
      <c r="EIY20" s="687"/>
      <c r="EIZ20" s="687"/>
      <c r="EJA20" s="687"/>
      <c r="EJB20" s="687"/>
      <c r="EJC20" s="687"/>
      <c r="EJD20" s="687"/>
      <c r="EJE20" s="687"/>
      <c r="EJF20" s="687"/>
      <c r="EJG20" s="687"/>
      <c r="EJH20" s="687"/>
      <c r="EJI20" s="687"/>
      <c r="EJJ20" s="687"/>
      <c r="EJK20" s="687"/>
      <c r="EJL20" s="687"/>
      <c r="EJM20" s="687"/>
      <c r="EJN20" s="687"/>
      <c r="EJO20" s="687"/>
      <c r="EJP20" s="687"/>
      <c r="EJQ20" s="687"/>
      <c r="EJR20" s="687"/>
      <c r="EJS20" s="687"/>
      <c r="EJT20" s="687"/>
      <c r="EJU20" s="687"/>
      <c r="EJV20" s="687"/>
      <c r="EJW20" s="687"/>
      <c r="EJX20" s="687"/>
      <c r="EJY20" s="687"/>
      <c r="EJZ20" s="687"/>
      <c r="EKA20" s="687"/>
      <c r="EKB20" s="687"/>
      <c r="EKC20" s="687"/>
      <c r="EKD20" s="687"/>
      <c r="EKE20" s="687"/>
      <c r="EKF20" s="687"/>
      <c r="EKG20" s="687"/>
      <c r="EKH20" s="687"/>
      <c r="EKI20" s="687"/>
      <c r="EKJ20" s="687"/>
      <c r="EKK20" s="687"/>
      <c r="EKL20" s="687"/>
      <c r="EKM20" s="687"/>
      <c r="EKN20" s="687"/>
      <c r="EKO20" s="687"/>
      <c r="EKP20" s="687"/>
      <c r="EKQ20" s="687"/>
      <c r="EKR20" s="687"/>
      <c r="EKS20" s="687"/>
      <c r="EKT20" s="687"/>
      <c r="EKU20" s="687"/>
      <c r="EKV20" s="687"/>
      <c r="EKW20" s="687"/>
      <c r="EKX20" s="687"/>
      <c r="EKY20" s="687"/>
      <c r="EKZ20" s="687"/>
      <c r="ELA20" s="687"/>
      <c r="ELB20" s="687"/>
      <c r="ELC20" s="687"/>
      <c r="ELD20" s="687"/>
      <c r="ELE20" s="687"/>
      <c r="ELF20" s="687"/>
      <c r="ELG20" s="687"/>
      <c r="ELH20" s="687"/>
      <c r="ELI20" s="687"/>
      <c r="ELJ20" s="687"/>
      <c r="ELK20" s="687"/>
      <c r="ELL20" s="687"/>
      <c r="ELM20" s="687"/>
      <c r="ELN20" s="687"/>
      <c r="ELO20" s="687"/>
      <c r="ELP20" s="687"/>
      <c r="ELQ20" s="687"/>
      <c r="ELR20" s="687"/>
      <c r="ELS20" s="687"/>
      <c r="ELT20" s="687"/>
      <c r="ELU20" s="687"/>
      <c r="ELV20" s="687"/>
      <c r="ELW20" s="687"/>
      <c r="ELX20" s="687"/>
      <c r="ELY20" s="687"/>
      <c r="ELZ20" s="687"/>
      <c r="EMA20" s="687"/>
      <c r="EMB20" s="687"/>
      <c r="EMC20" s="687"/>
      <c r="EMD20" s="687"/>
      <c r="EME20" s="687"/>
      <c r="EMF20" s="687"/>
      <c r="EMG20" s="687"/>
      <c r="EMH20" s="687"/>
      <c r="EMI20" s="687"/>
      <c r="EMJ20" s="687"/>
      <c r="EMK20" s="687"/>
      <c r="EML20" s="687"/>
      <c r="EMM20" s="687"/>
      <c r="EMN20" s="687"/>
      <c r="EMO20" s="687"/>
      <c r="EMP20" s="687"/>
      <c r="EMQ20" s="687"/>
      <c r="EMR20" s="687"/>
      <c r="EMS20" s="687"/>
      <c r="EMT20" s="687"/>
      <c r="EMU20" s="687"/>
      <c r="EMV20" s="687"/>
      <c r="EMW20" s="687"/>
      <c r="EMX20" s="687"/>
      <c r="EMY20" s="687"/>
      <c r="EMZ20" s="687"/>
      <c r="ENA20" s="687"/>
      <c r="ENB20" s="687"/>
      <c r="ENC20" s="687"/>
      <c r="END20" s="687"/>
      <c r="ENE20" s="687"/>
      <c r="ENF20" s="687"/>
      <c r="ENG20" s="687"/>
      <c r="ENH20" s="687"/>
      <c r="ENI20" s="687"/>
      <c r="ENJ20" s="687"/>
      <c r="ENK20" s="687"/>
      <c r="ENL20" s="687"/>
      <c r="ENM20" s="687"/>
      <c r="ENN20" s="687"/>
      <c r="ENO20" s="687"/>
      <c r="ENP20" s="687"/>
      <c r="ENQ20" s="687"/>
      <c r="ENR20" s="687"/>
      <c r="ENS20" s="687"/>
      <c r="ENT20" s="687"/>
      <c r="ENU20" s="687"/>
      <c r="ENV20" s="687"/>
      <c r="ENW20" s="687"/>
      <c r="ENX20" s="687"/>
      <c r="ENY20" s="687"/>
      <c r="ENZ20" s="687"/>
      <c r="EOA20" s="687"/>
      <c r="EOB20" s="687"/>
      <c r="EOC20" s="687"/>
      <c r="EOD20" s="687"/>
      <c r="EOE20" s="687"/>
      <c r="EOF20" s="687"/>
      <c r="EOG20" s="687"/>
      <c r="EOH20" s="687"/>
      <c r="EOI20" s="687"/>
      <c r="EOJ20" s="687"/>
      <c r="EOK20" s="687"/>
      <c r="EOL20" s="687"/>
      <c r="EOM20" s="687"/>
      <c r="EON20" s="687"/>
      <c r="EOO20" s="687"/>
      <c r="EOP20" s="687"/>
      <c r="EOQ20" s="687"/>
      <c r="EOR20" s="687"/>
      <c r="EOS20" s="687"/>
      <c r="EOT20" s="687"/>
      <c r="EOU20" s="687"/>
      <c r="EOV20" s="687"/>
      <c r="EOW20" s="687"/>
      <c r="EOX20" s="687"/>
      <c r="EOY20" s="687"/>
      <c r="EOZ20" s="687"/>
      <c r="EPA20" s="687"/>
      <c r="EPB20" s="687"/>
      <c r="EPC20" s="687"/>
      <c r="EPD20" s="687"/>
      <c r="EPE20" s="687"/>
      <c r="EPF20" s="687"/>
      <c r="EPG20" s="687"/>
      <c r="EPH20" s="687"/>
      <c r="EPI20" s="687"/>
      <c r="EPJ20" s="687"/>
      <c r="EPK20" s="687"/>
      <c r="EPL20" s="687"/>
      <c r="EPM20" s="687"/>
      <c r="EPN20" s="687"/>
      <c r="EPO20" s="687"/>
      <c r="EPP20" s="687"/>
      <c r="EPQ20" s="687"/>
      <c r="EPR20" s="687"/>
      <c r="EPS20" s="687"/>
      <c r="EPT20" s="687"/>
      <c r="EPU20" s="687"/>
      <c r="EPV20" s="687"/>
      <c r="EPW20" s="687"/>
      <c r="EPX20" s="687"/>
      <c r="EPY20" s="687"/>
      <c r="EPZ20" s="687"/>
      <c r="EQA20" s="687"/>
      <c r="EQB20" s="687"/>
      <c r="EQC20" s="687"/>
      <c r="EQD20" s="687"/>
      <c r="EQE20" s="687"/>
      <c r="EQF20" s="687"/>
      <c r="EQG20" s="687"/>
      <c r="EQH20" s="687"/>
      <c r="EQI20" s="687"/>
      <c r="EQJ20" s="687"/>
      <c r="EQK20" s="687"/>
      <c r="EQL20" s="687"/>
      <c r="EQM20" s="687"/>
      <c r="EQN20" s="687"/>
      <c r="EQO20" s="687"/>
      <c r="EQP20" s="687"/>
      <c r="EQQ20" s="687"/>
      <c r="EQR20" s="687"/>
      <c r="EQS20" s="687"/>
      <c r="EQT20" s="687"/>
      <c r="EQU20" s="687"/>
      <c r="EQV20" s="687"/>
      <c r="EQW20" s="687"/>
      <c r="EQX20" s="687"/>
      <c r="EQY20" s="687"/>
      <c r="EQZ20" s="687"/>
      <c r="ERA20" s="687"/>
      <c r="ERB20" s="687"/>
      <c r="ERC20" s="687"/>
      <c r="ERD20" s="687"/>
      <c r="ERE20" s="687"/>
      <c r="ERF20" s="687"/>
      <c r="ERG20" s="687"/>
      <c r="ERH20" s="687"/>
      <c r="ERI20" s="687"/>
      <c r="ERJ20" s="687"/>
      <c r="ERK20" s="687"/>
      <c r="ERL20" s="687"/>
      <c r="ERM20" s="687"/>
      <c r="ERN20" s="687"/>
      <c r="ERO20" s="687"/>
      <c r="ERP20" s="687"/>
      <c r="ERQ20" s="687"/>
      <c r="ERR20" s="687"/>
      <c r="ERS20" s="687"/>
      <c r="ERT20" s="687"/>
      <c r="ERU20" s="687"/>
      <c r="ERV20" s="687"/>
      <c r="ERW20" s="687"/>
      <c r="ERX20" s="687"/>
      <c r="ERY20" s="687"/>
      <c r="ERZ20" s="687"/>
      <c r="ESA20" s="687"/>
      <c r="ESB20" s="687"/>
      <c r="ESC20" s="687"/>
      <c r="ESD20" s="687"/>
      <c r="ESE20" s="687"/>
      <c r="ESF20" s="687"/>
      <c r="ESG20" s="687"/>
      <c r="ESH20" s="687"/>
      <c r="ESI20" s="687"/>
      <c r="ESJ20" s="687"/>
      <c r="ESK20" s="687"/>
      <c r="ESL20" s="687"/>
      <c r="ESM20" s="687"/>
      <c r="ESN20" s="687"/>
      <c r="ESO20" s="687"/>
      <c r="ESP20" s="687"/>
      <c r="ESQ20" s="687"/>
      <c r="ESR20" s="687"/>
      <c r="ESS20" s="687"/>
      <c r="EST20" s="687"/>
      <c r="ESU20" s="687"/>
      <c r="ESV20" s="687"/>
      <c r="ESW20" s="687"/>
      <c r="ESX20" s="687"/>
      <c r="ESY20" s="687"/>
      <c r="ESZ20" s="687"/>
      <c r="ETA20" s="687"/>
      <c r="ETB20" s="687"/>
      <c r="ETC20" s="687"/>
      <c r="ETD20" s="687"/>
      <c r="ETE20" s="687"/>
      <c r="ETF20" s="687"/>
      <c r="ETG20" s="687"/>
      <c r="ETH20" s="687"/>
      <c r="ETI20" s="687"/>
      <c r="ETJ20" s="687"/>
      <c r="ETK20" s="687"/>
      <c r="ETL20" s="687"/>
      <c r="ETM20" s="687"/>
      <c r="ETN20" s="687"/>
      <c r="ETO20" s="687"/>
      <c r="ETP20" s="687"/>
      <c r="ETQ20" s="687"/>
      <c r="ETR20" s="687"/>
      <c r="ETS20" s="687"/>
      <c r="ETT20" s="687"/>
      <c r="ETU20" s="687"/>
      <c r="ETV20" s="687"/>
      <c r="ETW20" s="687"/>
      <c r="ETX20" s="687"/>
      <c r="ETY20" s="687"/>
      <c r="ETZ20" s="687"/>
      <c r="EUA20" s="687"/>
      <c r="EUB20" s="687"/>
      <c r="EUC20" s="687"/>
      <c r="EUD20" s="687"/>
      <c r="EUE20" s="687"/>
      <c r="EUF20" s="687"/>
      <c r="EUG20" s="687"/>
      <c r="EUH20" s="687"/>
      <c r="EUI20" s="687"/>
      <c r="EUJ20" s="687"/>
      <c r="EUK20" s="687"/>
      <c r="EUL20" s="687"/>
      <c r="EUM20" s="687"/>
      <c r="EUN20" s="687"/>
      <c r="EUO20" s="687"/>
      <c r="EUP20" s="687"/>
      <c r="EUQ20" s="687"/>
      <c r="EUR20" s="687"/>
      <c r="EUS20" s="687"/>
      <c r="EUT20" s="687"/>
      <c r="EUU20" s="687"/>
      <c r="EUV20" s="687"/>
      <c r="EUW20" s="687"/>
      <c r="EUX20" s="687"/>
      <c r="EUY20" s="687"/>
      <c r="EUZ20" s="687"/>
      <c r="EVA20" s="687"/>
      <c r="EVB20" s="687"/>
      <c r="EVC20" s="687"/>
      <c r="EVD20" s="687"/>
      <c r="EVE20" s="687"/>
      <c r="EVF20" s="687"/>
      <c r="EVG20" s="687"/>
      <c r="EVH20" s="687"/>
      <c r="EVI20" s="687"/>
      <c r="EVJ20" s="687"/>
      <c r="EVK20" s="687"/>
      <c r="EVL20" s="687"/>
      <c r="EVM20" s="687"/>
      <c r="EVN20" s="687"/>
      <c r="EVO20" s="687"/>
      <c r="EVP20" s="687"/>
      <c r="EVQ20" s="687"/>
      <c r="EVR20" s="687"/>
      <c r="EVS20" s="687"/>
      <c r="EVT20" s="687"/>
      <c r="EVU20" s="687"/>
      <c r="EVV20" s="687"/>
      <c r="EVW20" s="687"/>
      <c r="EVX20" s="687"/>
      <c r="EVY20" s="687"/>
      <c r="EVZ20" s="687"/>
      <c r="EWA20" s="687"/>
      <c r="EWB20" s="687"/>
      <c r="EWC20" s="687"/>
      <c r="EWD20" s="687"/>
      <c r="EWE20" s="687"/>
      <c r="EWF20" s="687"/>
      <c r="EWG20" s="687"/>
      <c r="EWH20" s="687"/>
      <c r="EWI20" s="687"/>
      <c r="EWJ20" s="687"/>
      <c r="EWK20" s="687"/>
      <c r="EWL20" s="687"/>
      <c r="EWM20" s="687"/>
      <c r="EWN20" s="687"/>
      <c r="EWO20" s="687"/>
      <c r="EWP20" s="687"/>
      <c r="EWQ20" s="687"/>
      <c r="EWR20" s="687"/>
      <c r="EWS20" s="687"/>
      <c r="EWT20" s="687"/>
      <c r="EWU20" s="687"/>
      <c r="EWV20" s="687"/>
      <c r="EWW20" s="687"/>
      <c r="EWX20" s="687"/>
      <c r="EWY20" s="687"/>
      <c r="EWZ20" s="687"/>
      <c r="EXA20" s="687"/>
      <c r="EXB20" s="687"/>
      <c r="EXC20" s="687"/>
      <c r="EXD20" s="687"/>
      <c r="EXE20" s="687"/>
      <c r="EXF20" s="687"/>
      <c r="EXG20" s="687"/>
      <c r="EXH20" s="687"/>
      <c r="EXI20" s="687"/>
      <c r="EXJ20" s="687"/>
      <c r="EXK20" s="687"/>
      <c r="EXL20" s="687"/>
      <c r="EXM20" s="687"/>
      <c r="EXN20" s="687"/>
      <c r="EXO20" s="687"/>
      <c r="EXP20" s="687"/>
      <c r="EXQ20" s="687"/>
      <c r="EXR20" s="687"/>
      <c r="EXS20" s="687"/>
      <c r="EXT20" s="687"/>
      <c r="EXU20" s="687"/>
      <c r="EXV20" s="687"/>
      <c r="EXW20" s="687"/>
      <c r="EXX20" s="687"/>
      <c r="EXY20" s="687"/>
      <c r="EXZ20" s="687"/>
      <c r="EYA20" s="687"/>
      <c r="EYB20" s="687"/>
      <c r="EYC20" s="687"/>
      <c r="EYD20" s="687"/>
      <c r="EYE20" s="687"/>
      <c r="EYF20" s="687"/>
      <c r="EYG20" s="687"/>
      <c r="EYH20" s="687"/>
      <c r="EYI20" s="687"/>
      <c r="EYJ20" s="687"/>
      <c r="EYK20" s="687"/>
      <c r="EYL20" s="687"/>
      <c r="EYM20" s="687"/>
      <c r="EYN20" s="687"/>
      <c r="EYO20" s="687"/>
      <c r="EYP20" s="687"/>
      <c r="EYQ20" s="687"/>
      <c r="EYR20" s="687"/>
      <c r="EYS20" s="687"/>
      <c r="EYT20" s="687"/>
      <c r="EYU20" s="687"/>
      <c r="EYV20" s="687"/>
      <c r="EYW20" s="687"/>
      <c r="EYX20" s="687"/>
      <c r="EYY20" s="687"/>
      <c r="EYZ20" s="687"/>
      <c r="EZA20" s="687"/>
      <c r="EZB20" s="687"/>
      <c r="EZC20" s="687"/>
      <c r="EZD20" s="687"/>
      <c r="EZE20" s="687"/>
      <c r="EZF20" s="687"/>
      <c r="EZG20" s="687"/>
      <c r="EZH20" s="687"/>
      <c r="EZI20" s="687"/>
      <c r="EZJ20" s="687"/>
      <c r="EZK20" s="687"/>
      <c r="EZL20" s="687"/>
      <c r="EZM20" s="687"/>
      <c r="EZN20" s="687"/>
      <c r="EZO20" s="687"/>
      <c r="EZP20" s="687"/>
      <c r="EZQ20" s="687"/>
      <c r="EZR20" s="687"/>
      <c r="EZS20" s="687"/>
      <c r="EZT20" s="687"/>
      <c r="EZU20" s="687"/>
      <c r="EZV20" s="687"/>
      <c r="EZW20" s="687"/>
      <c r="EZX20" s="687"/>
      <c r="EZY20" s="687"/>
      <c r="EZZ20" s="687"/>
      <c r="FAA20" s="687"/>
      <c r="FAB20" s="687"/>
      <c r="FAC20" s="687"/>
      <c r="FAD20" s="687"/>
      <c r="FAE20" s="687"/>
      <c r="FAF20" s="687"/>
      <c r="FAG20" s="687"/>
      <c r="FAH20" s="687"/>
      <c r="FAI20" s="687"/>
      <c r="FAJ20" s="687"/>
      <c r="FAK20" s="687"/>
      <c r="FAL20" s="687"/>
      <c r="FAM20" s="687"/>
      <c r="FAN20" s="687"/>
      <c r="FAO20" s="687"/>
      <c r="FAP20" s="687"/>
      <c r="FAQ20" s="687"/>
      <c r="FAR20" s="687"/>
      <c r="FAS20" s="687"/>
      <c r="FAT20" s="687"/>
      <c r="FAU20" s="687"/>
      <c r="FAV20" s="687"/>
      <c r="FAW20" s="687"/>
      <c r="FAX20" s="687"/>
      <c r="FAY20" s="687"/>
      <c r="FAZ20" s="687"/>
      <c r="FBA20" s="687"/>
      <c r="FBB20" s="687"/>
      <c r="FBC20" s="687"/>
      <c r="FBD20" s="687"/>
      <c r="FBE20" s="687"/>
      <c r="FBF20" s="687"/>
      <c r="FBG20" s="687"/>
      <c r="FBH20" s="687"/>
      <c r="FBI20" s="687"/>
      <c r="FBJ20" s="687"/>
      <c r="FBK20" s="687"/>
      <c r="FBL20" s="687"/>
      <c r="FBM20" s="687"/>
      <c r="FBN20" s="687"/>
      <c r="FBO20" s="687"/>
      <c r="FBP20" s="687"/>
      <c r="FBQ20" s="687"/>
      <c r="FBR20" s="687"/>
      <c r="FBS20" s="687"/>
      <c r="FBT20" s="687"/>
      <c r="FBU20" s="687"/>
      <c r="FBV20" s="687"/>
      <c r="FBW20" s="687"/>
      <c r="FBX20" s="687"/>
      <c r="FBY20" s="687"/>
      <c r="FBZ20" s="687"/>
      <c r="FCA20" s="687"/>
      <c r="FCB20" s="687"/>
      <c r="FCC20" s="687"/>
      <c r="FCD20" s="687"/>
      <c r="FCE20" s="687"/>
      <c r="FCF20" s="687"/>
      <c r="FCG20" s="687"/>
      <c r="FCH20" s="687"/>
      <c r="FCI20" s="687"/>
      <c r="FCJ20" s="687"/>
      <c r="FCK20" s="687"/>
      <c r="FCL20" s="687"/>
      <c r="FCM20" s="687"/>
      <c r="FCN20" s="687"/>
      <c r="FCO20" s="687"/>
      <c r="FCP20" s="687"/>
      <c r="FCQ20" s="687"/>
      <c r="FCR20" s="687"/>
      <c r="FCS20" s="687"/>
      <c r="FCT20" s="687"/>
      <c r="FCU20" s="687"/>
      <c r="FCV20" s="687"/>
      <c r="FCW20" s="687"/>
      <c r="FCX20" s="687"/>
      <c r="FCY20" s="687"/>
      <c r="FCZ20" s="687"/>
      <c r="FDA20" s="687"/>
      <c r="FDB20" s="687"/>
      <c r="FDC20" s="687"/>
      <c r="FDD20" s="687"/>
      <c r="FDE20" s="687"/>
      <c r="FDF20" s="687"/>
      <c r="FDG20" s="687"/>
      <c r="FDH20" s="687"/>
      <c r="FDI20" s="687"/>
      <c r="FDJ20" s="687"/>
      <c r="FDK20" s="687"/>
      <c r="FDL20" s="687"/>
      <c r="FDM20" s="687"/>
      <c r="FDN20" s="687"/>
      <c r="FDO20" s="687"/>
      <c r="FDP20" s="687"/>
      <c r="FDQ20" s="687"/>
      <c r="FDR20" s="687"/>
      <c r="FDS20" s="687"/>
      <c r="FDT20" s="687"/>
      <c r="FDU20" s="687"/>
      <c r="FDV20" s="687"/>
      <c r="FDW20" s="687"/>
      <c r="FDX20" s="687"/>
      <c r="FDY20" s="687"/>
      <c r="FDZ20" s="687"/>
      <c r="FEA20" s="687"/>
      <c r="FEB20" s="687"/>
      <c r="FEC20" s="687"/>
      <c r="FED20" s="687"/>
      <c r="FEE20" s="687"/>
      <c r="FEF20" s="687"/>
      <c r="FEG20" s="687"/>
      <c r="FEH20" s="687"/>
      <c r="FEI20" s="687"/>
      <c r="FEJ20" s="687"/>
      <c r="FEK20" s="687"/>
      <c r="FEL20" s="687"/>
      <c r="FEM20" s="687"/>
      <c r="FEN20" s="687"/>
      <c r="FEO20" s="687"/>
      <c r="FEP20" s="687"/>
      <c r="FEQ20" s="687"/>
      <c r="FER20" s="687"/>
      <c r="FES20" s="687"/>
      <c r="FET20" s="687"/>
      <c r="FEU20" s="687"/>
      <c r="FEV20" s="687"/>
      <c r="FEW20" s="687"/>
      <c r="FEX20" s="687"/>
      <c r="FEY20" s="687"/>
      <c r="FEZ20" s="687"/>
      <c r="FFA20" s="687"/>
      <c r="FFB20" s="687"/>
      <c r="FFC20" s="687"/>
      <c r="FFD20" s="687"/>
      <c r="FFE20" s="687"/>
      <c r="FFF20" s="687"/>
      <c r="FFG20" s="687"/>
      <c r="FFH20" s="687"/>
      <c r="FFI20" s="687"/>
      <c r="FFJ20" s="687"/>
      <c r="FFK20" s="687"/>
      <c r="FFL20" s="687"/>
      <c r="FFM20" s="687"/>
      <c r="FFN20" s="687"/>
      <c r="FFO20" s="687"/>
      <c r="FFP20" s="687"/>
      <c r="FFQ20" s="687"/>
      <c r="FFR20" s="687"/>
      <c r="FFS20" s="687"/>
      <c r="FFT20" s="687"/>
      <c r="FFU20" s="687"/>
      <c r="FFV20" s="687"/>
      <c r="FFW20" s="687"/>
      <c r="FFX20" s="687"/>
      <c r="FFY20" s="687"/>
      <c r="FFZ20" s="687"/>
      <c r="FGA20" s="687"/>
      <c r="FGB20" s="687"/>
      <c r="FGC20" s="687"/>
      <c r="FGD20" s="687"/>
      <c r="FGE20" s="687"/>
      <c r="FGF20" s="687"/>
      <c r="FGG20" s="687"/>
      <c r="FGH20" s="687"/>
      <c r="FGI20" s="687"/>
      <c r="FGJ20" s="687"/>
      <c r="FGK20" s="687"/>
      <c r="FGL20" s="687"/>
      <c r="FGM20" s="687"/>
      <c r="FGN20" s="687"/>
      <c r="FGO20" s="687"/>
      <c r="FGP20" s="687"/>
      <c r="FGQ20" s="687"/>
      <c r="FGR20" s="687"/>
      <c r="FGS20" s="687"/>
      <c r="FGT20" s="687"/>
      <c r="FGU20" s="687"/>
      <c r="FGV20" s="687"/>
      <c r="FGW20" s="687"/>
      <c r="FGX20" s="687"/>
      <c r="FGY20" s="687"/>
      <c r="FGZ20" s="687"/>
      <c r="FHA20" s="687"/>
      <c r="FHB20" s="687"/>
      <c r="FHC20" s="687"/>
      <c r="FHD20" s="687"/>
      <c r="FHE20" s="687"/>
      <c r="FHF20" s="687"/>
      <c r="FHG20" s="687"/>
      <c r="FHH20" s="687"/>
      <c r="FHI20" s="687"/>
      <c r="FHJ20" s="687"/>
      <c r="FHK20" s="687"/>
      <c r="FHL20" s="687"/>
      <c r="FHM20" s="687"/>
      <c r="FHN20" s="687"/>
      <c r="FHO20" s="687"/>
      <c r="FHP20" s="687"/>
      <c r="FHQ20" s="687"/>
      <c r="FHR20" s="687"/>
      <c r="FHS20" s="687"/>
      <c r="FHT20" s="687"/>
      <c r="FHU20" s="687"/>
      <c r="FHV20" s="687"/>
      <c r="FHW20" s="687"/>
      <c r="FHX20" s="687"/>
      <c r="FHY20" s="687"/>
      <c r="FHZ20" s="687"/>
      <c r="FIA20" s="687"/>
      <c r="FIB20" s="687"/>
      <c r="FIC20" s="687"/>
      <c r="FID20" s="687"/>
      <c r="FIE20" s="687"/>
      <c r="FIF20" s="687"/>
      <c r="FIG20" s="687"/>
      <c r="FIH20" s="687"/>
      <c r="FII20" s="687"/>
      <c r="FIJ20" s="687"/>
      <c r="FIK20" s="687"/>
      <c r="FIL20" s="687"/>
      <c r="FIM20" s="687"/>
      <c r="FIN20" s="687"/>
      <c r="FIO20" s="687"/>
      <c r="FIP20" s="687"/>
      <c r="FIQ20" s="687"/>
      <c r="FIR20" s="687"/>
      <c r="FIS20" s="687"/>
      <c r="FIT20" s="687"/>
      <c r="FIU20" s="687"/>
      <c r="FIV20" s="687"/>
      <c r="FIW20" s="687"/>
      <c r="FIX20" s="687"/>
      <c r="FIY20" s="687"/>
      <c r="FIZ20" s="687"/>
      <c r="FJA20" s="687"/>
      <c r="FJB20" s="687"/>
      <c r="FJC20" s="687"/>
      <c r="FJD20" s="687"/>
      <c r="FJE20" s="687"/>
      <c r="FJF20" s="687"/>
      <c r="FJG20" s="687"/>
      <c r="FJH20" s="687"/>
      <c r="FJI20" s="687"/>
      <c r="FJJ20" s="687"/>
      <c r="FJK20" s="687"/>
      <c r="FJL20" s="687"/>
      <c r="FJM20" s="687"/>
      <c r="FJN20" s="687"/>
      <c r="FJO20" s="687"/>
      <c r="FJP20" s="687"/>
      <c r="FJQ20" s="687"/>
      <c r="FJR20" s="687"/>
      <c r="FJS20" s="687"/>
      <c r="FJT20" s="687"/>
      <c r="FJU20" s="687"/>
      <c r="FJV20" s="687"/>
      <c r="FJW20" s="687"/>
      <c r="FJX20" s="687"/>
      <c r="FJY20" s="687"/>
      <c r="FJZ20" s="687"/>
      <c r="FKA20" s="687"/>
      <c r="FKB20" s="687"/>
      <c r="FKC20" s="687"/>
      <c r="FKD20" s="687"/>
      <c r="FKE20" s="687"/>
      <c r="FKF20" s="687"/>
      <c r="FKG20" s="687"/>
      <c r="FKH20" s="687"/>
      <c r="FKI20" s="687"/>
      <c r="FKJ20" s="687"/>
      <c r="FKK20" s="687"/>
      <c r="FKL20" s="687"/>
      <c r="FKM20" s="687"/>
      <c r="FKN20" s="687"/>
      <c r="FKO20" s="687"/>
      <c r="FKP20" s="687"/>
      <c r="FKQ20" s="687"/>
      <c r="FKR20" s="687"/>
      <c r="FKS20" s="687"/>
      <c r="FKT20" s="687"/>
      <c r="FKU20" s="687"/>
      <c r="FKV20" s="687"/>
      <c r="FKW20" s="687"/>
      <c r="FKX20" s="687"/>
      <c r="FKY20" s="687"/>
      <c r="FKZ20" s="687"/>
      <c r="FLA20" s="687"/>
      <c r="FLB20" s="687"/>
      <c r="FLC20" s="687"/>
      <c r="FLD20" s="687"/>
      <c r="FLE20" s="687"/>
      <c r="FLF20" s="687"/>
      <c r="FLG20" s="687"/>
      <c r="FLH20" s="687"/>
      <c r="FLI20" s="687"/>
      <c r="FLJ20" s="687"/>
      <c r="FLK20" s="687"/>
      <c r="FLL20" s="687"/>
      <c r="FLM20" s="687"/>
      <c r="FLN20" s="687"/>
      <c r="FLO20" s="687"/>
      <c r="FLP20" s="687"/>
      <c r="FLQ20" s="687"/>
      <c r="FLR20" s="687"/>
      <c r="FLS20" s="687"/>
      <c r="FLT20" s="687"/>
      <c r="FLU20" s="687"/>
      <c r="FLV20" s="687"/>
      <c r="FLW20" s="687"/>
      <c r="FLX20" s="687"/>
      <c r="FLY20" s="687"/>
      <c r="FLZ20" s="687"/>
      <c r="FMA20" s="687"/>
      <c r="FMB20" s="687"/>
      <c r="FMC20" s="687"/>
      <c r="FMD20" s="687"/>
      <c r="FME20" s="687"/>
      <c r="FMF20" s="687"/>
      <c r="FMG20" s="687"/>
      <c r="FMH20" s="687"/>
      <c r="FMI20" s="687"/>
      <c r="FMJ20" s="687"/>
      <c r="FMK20" s="687"/>
      <c r="FML20" s="687"/>
      <c r="FMM20" s="687"/>
      <c r="FMN20" s="687"/>
      <c r="FMO20" s="687"/>
      <c r="FMP20" s="687"/>
      <c r="FMQ20" s="687"/>
      <c r="FMR20" s="687"/>
      <c r="FMS20" s="687"/>
      <c r="FMT20" s="687"/>
      <c r="FMU20" s="687"/>
      <c r="FMV20" s="687"/>
      <c r="FMW20" s="687"/>
      <c r="FMX20" s="687"/>
      <c r="FMY20" s="687"/>
      <c r="FMZ20" s="687"/>
      <c r="FNA20" s="687"/>
      <c r="FNB20" s="687"/>
      <c r="FNC20" s="687"/>
      <c r="FND20" s="687"/>
      <c r="FNE20" s="687"/>
      <c r="FNF20" s="687"/>
      <c r="FNG20" s="687"/>
      <c r="FNH20" s="687"/>
      <c r="FNI20" s="687"/>
      <c r="FNJ20" s="687"/>
      <c r="FNK20" s="687"/>
      <c r="FNL20" s="687"/>
      <c r="FNM20" s="687"/>
      <c r="FNN20" s="687"/>
      <c r="FNO20" s="687"/>
      <c r="FNP20" s="687"/>
      <c r="FNQ20" s="687"/>
      <c r="FNR20" s="687"/>
      <c r="FNS20" s="687"/>
      <c r="FNT20" s="687"/>
      <c r="FNU20" s="687"/>
      <c r="FNV20" s="687"/>
      <c r="FNW20" s="687"/>
      <c r="FNX20" s="687"/>
      <c r="FNY20" s="687"/>
      <c r="FNZ20" s="687"/>
      <c r="FOA20" s="687"/>
      <c r="FOB20" s="687"/>
      <c r="FOC20" s="687"/>
      <c r="FOD20" s="687"/>
      <c r="FOE20" s="687"/>
      <c r="FOF20" s="687"/>
      <c r="FOG20" s="687"/>
      <c r="FOH20" s="687"/>
      <c r="FOI20" s="687"/>
      <c r="FOJ20" s="687"/>
      <c r="FOK20" s="687"/>
      <c r="FOL20" s="687"/>
      <c r="FOM20" s="687"/>
      <c r="FON20" s="687"/>
      <c r="FOO20" s="687"/>
      <c r="FOP20" s="687"/>
      <c r="FOQ20" s="687"/>
      <c r="FOR20" s="687"/>
      <c r="FOS20" s="687"/>
      <c r="FOT20" s="687"/>
      <c r="FOU20" s="687"/>
      <c r="FOV20" s="687"/>
      <c r="FOW20" s="687"/>
      <c r="FOX20" s="687"/>
      <c r="FOY20" s="687"/>
      <c r="FOZ20" s="687"/>
      <c r="FPA20" s="687"/>
      <c r="FPB20" s="687"/>
      <c r="FPC20" s="687"/>
      <c r="FPD20" s="687"/>
      <c r="FPE20" s="687"/>
      <c r="FPF20" s="687"/>
      <c r="FPG20" s="687"/>
      <c r="FPH20" s="687"/>
      <c r="FPI20" s="687"/>
      <c r="FPJ20" s="687"/>
      <c r="FPK20" s="687"/>
      <c r="FPL20" s="687"/>
      <c r="FPM20" s="687"/>
      <c r="FPN20" s="687"/>
      <c r="FPO20" s="687"/>
      <c r="FPP20" s="687"/>
      <c r="FPQ20" s="687"/>
      <c r="FPR20" s="687"/>
      <c r="FPS20" s="687"/>
      <c r="FPT20" s="687"/>
      <c r="FPU20" s="687"/>
      <c r="FPV20" s="687"/>
      <c r="FPW20" s="687"/>
      <c r="FPX20" s="687"/>
      <c r="FPY20" s="687"/>
      <c r="FPZ20" s="687"/>
      <c r="FQA20" s="687"/>
      <c r="FQB20" s="687"/>
      <c r="FQC20" s="687"/>
      <c r="FQD20" s="687"/>
      <c r="FQE20" s="687"/>
      <c r="FQF20" s="687"/>
      <c r="FQG20" s="687"/>
      <c r="FQH20" s="687"/>
      <c r="FQI20" s="687"/>
      <c r="FQJ20" s="687"/>
      <c r="FQK20" s="687"/>
      <c r="FQL20" s="687"/>
      <c r="FQM20" s="687"/>
      <c r="FQN20" s="687"/>
      <c r="FQO20" s="687"/>
      <c r="FQP20" s="687"/>
      <c r="FQQ20" s="687"/>
      <c r="FQR20" s="687"/>
      <c r="FQS20" s="687"/>
      <c r="FQT20" s="687"/>
      <c r="FQU20" s="687"/>
      <c r="FQV20" s="687"/>
      <c r="FQW20" s="687"/>
      <c r="FQX20" s="687"/>
      <c r="FQY20" s="687"/>
      <c r="FQZ20" s="687"/>
      <c r="FRA20" s="687"/>
      <c r="FRB20" s="687"/>
      <c r="FRC20" s="687"/>
      <c r="FRD20" s="687"/>
      <c r="FRE20" s="687"/>
      <c r="FRF20" s="687"/>
      <c r="FRG20" s="687"/>
      <c r="FRH20" s="687"/>
      <c r="FRI20" s="687"/>
      <c r="FRJ20" s="687"/>
      <c r="FRK20" s="687"/>
      <c r="FRL20" s="687"/>
      <c r="FRM20" s="687"/>
      <c r="FRN20" s="687"/>
      <c r="FRO20" s="687"/>
      <c r="FRP20" s="687"/>
      <c r="FRQ20" s="687"/>
      <c r="FRR20" s="687"/>
      <c r="FRS20" s="687"/>
      <c r="FRT20" s="687"/>
      <c r="FRU20" s="687"/>
      <c r="FRV20" s="687"/>
      <c r="FRW20" s="687"/>
      <c r="FRX20" s="687"/>
      <c r="FRY20" s="687"/>
      <c r="FRZ20" s="687"/>
      <c r="FSA20" s="687"/>
      <c r="FSB20" s="687"/>
      <c r="FSC20" s="687"/>
      <c r="FSD20" s="687"/>
      <c r="FSE20" s="687"/>
      <c r="FSF20" s="687"/>
      <c r="FSG20" s="687"/>
      <c r="FSH20" s="687"/>
      <c r="FSI20" s="687"/>
      <c r="FSJ20" s="687"/>
      <c r="FSK20" s="687"/>
      <c r="FSL20" s="687"/>
      <c r="FSM20" s="687"/>
      <c r="FSN20" s="687"/>
      <c r="FSO20" s="687"/>
      <c r="FSP20" s="687"/>
      <c r="FSQ20" s="687"/>
      <c r="FSR20" s="687"/>
      <c r="FSS20" s="687"/>
      <c r="FST20" s="687"/>
      <c r="FSU20" s="687"/>
      <c r="FSV20" s="687"/>
      <c r="FSW20" s="687"/>
      <c r="FSX20" s="687"/>
      <c r="FSY20" s="687"/>
      <c r="FSZ20" s="687"/>
      <c r="FTA20" s="687"/>
      <c r="FTB20" s="687"/>
      <c r="FTC20" s="687"/>
      <c r="FTD20" s="687"/>
      <c r="FTE20" s="687"/>
      <c r="FTF20" s="687"/>
      <c r="FTG20" s="687"/>
      <c r="FTH20" s="687"/>
      <c r="FTI20" s="687"/>
      <c r="FTJ20" s="687"/>
      <c r="FTK20" s="687"/>
      <c r="FTL20" s="687"/>
      <c r="FTM20" s="687"/>
      <c r="FTN20" s="687"/>
      <c r="FTO20" s="687"/>
      <c r="FTP20" s="687"/>
      <c r="FTQ20" s="687"/>
      <c r="FTR20" s="687"/>
      <c r="FTS20" s="687"/>
      <c r="FTT20" s="687"/>
      <c r="FTU20" s="687"/>
      <c r="FTV20" s="687"/>
      <c r="FTW20" s="687"/>
      <c r="FTX20" s="687"/>
      <c r="FTY20" s="687"/>
      <c r="FTZ20" s="687"/>
      <c r="FUA20" s="687"/>
      <c r="FUB20" s="687"/>
      <c r="FUC20" s="687"/>
      <c r="FUD20" s="687"/>
      <c r="FUE20" s="687"/>
      <c r="FUF20" s="687"/>
      <c r="FUG20" s="687"/>
      <c r="FUH20" s="687"/>
      <c r="FUI20" s="687"/>
      <c r="FUJ20" s="687"/>
      <c r="FUK20" s="687"/>
      <c r="FUL20" s="687"/>
      <c r="FUM20" s="687"/>
      <c r="FUN20" s="687"/>
      <c r="FUO20" s="687"/>
      <c r="FUP20" s="687"/>
      <c r="FUQ20" s="687"/>
      <c r="FUR20" s="687"/>
      <c r="FUS20" s="687"/>
      <c r="FUT20" s="687"/>
      <c r="FUU20" s="687"/>
      <c r="FUV20" s="687"/>
      <c r="FUW20" s="687"/>
      <c r="FUX20" s="687"/>
      <c r="FUY20" s="687"/>
      <c r="FUZ20" s="687"/>
      <c r="FVA20" s="687"/>
      <c r="FVB20" s="687"/>
      <c r="FVC20" s="687"/>
      <c r="FVD20" s="687"/>
      <c r="FVE20" s="687"/>
      <c r="FVF20" s="687"/>
      <c r="FVG20" s="687"/>
      <c r="FVH20" s="687"/>
      <c r="FVI20" s="687"/>
      <c r="FVJ20" s="687"/>
      <c r="FVK20" s="687"/>
      <c r="FVL20" s="687"/>
      <c r="FVM20" s="687"/>
      <c r="FVN20" s="687"/>
      <c r="FVO20" s="687"/>
      <c r="FVP20" s="687"/>
      <c r="FVQ20" s="687"/>
      <c r="FVR20" s="687"/>
      <c r="FVS20" s="687"/>
      <c r="FVT20" s="687"/>
      <c r="FVU20" s="687"/>
      <c r="FVV20" s="687"/>
      <c r="FVW20" s="687"/>
      <c r="FVX20" s="687"/>
      <c r="FVY20" s="687"/>
      <c r="FVZ20" s="687"/>
      <c r="FWA20" s="687"/>
      <c r="FWB20" s="687"/>
      <c r="FWC20" s="687"/>
      <c r="FWD20" s="687"/>
      <c r="FWE20" s="687"/>
      <c r="FWF20" s="687"/>
      <c r="FWG20" s="687"/>
      <c r="FWH20" s="687"/>
      <c r="FWI20" s="687"/>
      <c r="FWJ20" s="687"/>
      <c r="FWK20" s="687"/>
      <c r="FWL20" s="687"/>
      <c r="FWM20" s="687"/>
      <c r="FWN20" s="687"/>
      <c r="FWO20" s="687"/>
      <c r="FWP20" s="687"/>
      <c r="FWQ20" s="687"/>
      <c r="FWR20" s="687"/>
      <c r="FWS20" s="687"/>
      <c r="FWT20" s="687"/>
      <c r="FWU20" s="687"/>
      <c r="FWV20" s="687"/>
      <c r="FWW20" s="687"/>
      <c r="FWX20" s="687"/>
      <c r="FWY20" s="687"/>
      <c r="FWZ20" s="687"/>
      <c r="FXA20" s="687"/>
      <c r="FXB20" s="687"/>
      <c r="FXC20" s="687"/>
      <c r="FXD20" s="687"/>
      <c r="FXE20" s="687"/>
      <c r="FXF20" s="687"/>
      <c r="FXG20" s="687"/>
      <c r="FXH20" s="687"/>
      <c r="FXI20" s="687"/>
      <c r="FXJ20" s="687"/>
      <c r="FXK20" s="687"/>
      <c r="FXL20" s="687"/>
      <c r="FXM20" s="687"/>
      <c r="FXN20" s="687"/>
      <c r="FXO20" s="687"/>
      <c r="FXP20" s="687"/>
      <c r="FXQ20" s="687"/>
      <c r="FXR20" s="687"/>
      <c r="FXS20" s="687"/>
      <c r="FXT20" s="687"/>
      <c r="FXU20" s="687"/>
      <c r="FXV20" s="687"/>
      <c r="FXW20" s="687"/>
      <c r="FXX20" s="687"/>
      <c r="FXY20" s="687"/>
      <c r="FXZ20" s="687"/>
      <c r="FYA20" s="687"/>
      <c r="FYB20" s="687"/>
      <c r="FYC20" s="687"/>
      <c r="FYD20" s="687"/>
      <c r="FYE20" s="687"/>
      <c r="FYF20" s="687"/>
      <c r="FYG20" s="687"/>
      <c r="FYH20" s="687"/>
      <c r="FYI20" s="687"/>
      <c r="FYJ20" s="687"/>
      <c r="FYK20" s="687"/>
      <c r="FYL20" s="687"/>
      <c r="FYM20" s="687"/>
      <c r="FYN20" s="687"/>
      <c r="FYO20" s="687"/>
      <c r="FYP20" s="687"/>
      <c r="FYQ20" s="687"/>
      <c r="FYR20" s="687"/>
      <c r="FYS20" s="687"/>
      <c r="FYT20" s="687"/>
      <c r="FYU20" s="687"/>
      <c r="FYV20" s="687"/>
      <c r="FYW20" s="687"/>
      <c r="FYX20" s="687"/>
      <c r="FYY20" s="687"/>
      <c r="FYZ20" s="687"/>
      <c r="FZA20" s="687"/>
      <c r="FZB20" s="687"/>
      <c r="FZC20" s="687"/>
      <c r="FZD20" s="687"/>
      <c r="FZE20" s="687"/>
      <c r="FZF20" s="687"/>
      <c r="FZG20" s="687"/>
      <c r="FZH20" s="687"/>
      <c r="FZI20" s="687"/>
      <c r="FZJ20" s="687"/>
      <c r="FZK20" s="687"/>
      <c r="FZL20" s="687"/>
      <c r="FZM20" s="687"/>
      <c r="FZN20" s="687"/>
      <c r="FZO20" s="687"/>
      <c r="FZP20" s="687"/>
      <c r="FZQ20" s="687"/>
      <c r="FZR20" s="687"/>
      <c r="FZS20" s="687"/>
      <c r="FZT20" s="687"/>
      <c r="FZU20" s="687"/>
      <c r="FZV20" s="687"/>
      <c r="FZW20" s="687"/>
      <c r="FZX20" s="687"/>
      <c r="FZY20" s="687"/>
      <c r="FZZ20" s="687"/>
      <c r="GAA20" s="687"/>
      <c r="GAB20" s="687"/>
      <c r="GAC20" s="687"/>
      <c r="GAD20" s="687"/>
      <c r="GAE20" s="687"/>
      <c r="GAF20" s="687"/>
      <c r="GAG20" s="687"/>
      <c r="GAH20" s="687"/>
      <c r="GAI20" s="687"/>
      <c r="GAJ20" s="687"/>
      <c r="GAK20" s="687"/>
      <c r="GAL20" s="687"/>
      <c r="GAM20" s="687"/>
      <c r="GAN20" s="687"/>
      <c r="GAO20" s="687"/>
      <c r="GAP20" s="687"/>
      <c r="GAQ20" s="687"/>
      <c r="GAR20" s="687"/>
      <c r="GAS20" s="687"/>
      <c r="GAT20" s="687"/>
      <c r="GAU20" s="687"/>
      <c r="GAV20" s="687"/>
      <c r="GAW20" s="687"/>
      <c r="GAX20" s="687"/>
      <c r="GAY20" s="687"/>
      <c r="GAZ20" s="687"/>
      <c r="GBA20" s="687"/>
      <c r="GBB20" s="687"/>
      <c r="GBC20" s="687"/>
      <c r="GBD20" s="687"/>
      <c r="GBE20" s="687"/>
      <c r="GBF20" s="687"/>
      <c r="GBG20" s="687"/>
      <c r="GBH20" s="687"/>
      <c r="GBI20" s="687"/>
      <c r="GBJ20" s="687"/>
      <c r="GBK20" s="687"/>
      <c r="GBL20" s="687"/>
      <c r="GBM20" s="687"/>
      <c r="GBN20" s="687"/>
      <c r="GBO20" s="687"/>
      <c r="GBP20" s="687"/>
      <c r="GBQ20" s="687"/>
      <c r="GBR20" s="687"/>
      <c r="GBS20" s="687"/>
      <c r="GBT20" s="687"/>
      <c r="GBU20" s="687"/>
      <c r="GBV20" s="687"/>
      <c r="GBW20" s="687"/>
      <c r="GBX20" s="687"/>
      <c r="GBY20" s="687"/>
      <c r="GBZ20" s="687"/>
      <c r="GCA20" s="687"/>
      <c r="GCB20" s="687"/>
      <c r="GCC20" s="687"/>
      <c r="GCD20" s="687"/>
      <c r="GCE20" s="687"/>
      <c r="GCF20" s="687"/>
      <c r="GCG20" s="687"/>
      <c r="GCH20" s="687"/>
      <c r="GCI20" s="687"/>
      <c r="GCJ20" s="687"/>
      <c r="GCK20" s="687"/>
      <c r="GCL20" s="687"/>
      <c r="GCM20" s="687"/>
      <c r="GCN20" s="687"/>
      <c r="GCO20" s="687"/>
      <c r="GCP20" s="687"/>
      <c r="GCQ20" s="687"/>
      <c r="GCR20" s="687"/>
      <c r="GCS20" s="687"/>
      <c r="GCT20" s="687"/>
      <c r="GCU20" s="687"/>
      <c r="GCV20" s="687"/>
      <c r="GCW20" s="687"/>
      <c r="GCX20" s="687"/>
      <c r="GCY20" s="687"/>
      <c r="GCZ20" s="687"/>
      <c r="GDA20" s="687"/>
      <c r="GDB20" s="687"/>
      <c r="GDC20" s="687"/>
      <c r="GDD20" s="687"/>
      <c r="GDE20" s="687"/>
      <c r="GDF20" s="687"/>
      <c r="GDG20" s="687"/>
      <c r="GDH20" s="687"/>
      <c r="GDI20" s="687"/>
      <c r="GDJ20" s="687"/>
      <c r="GDK20" s="687"/>
      <c r="GDL20" s="687"/>
      <c r="GDM20" s="687"/>
      <c r="GDN20" s="687"/>
      <c r="GDO20" s="687"/>
      <c r="GDP20" s="687"/>
      <c r="GDQ20" s="687"/>
      <c r="GDR20" s="687"/>
      <c r="GDS20" s="687"/>
      <c r="GDT20" s="687"/>
      <c r="GDU20" s="687"/>
      <c r="GDV20" s="687"/>
      <c r="GDW20" s="687"/>
      <c r="GDX20" s="687"/>
      <c r="GDY20" s="687"/>
      <c r="GDZ20" s="687"/>
      <c r="GEA20" s="687"/>
      <c r="GEB20" s="687"/>
      <c r="GEC20" s="687"/>
      <c r="GED20" s="687"/>
      <c r="GEE20" s="687"/>
      <c r="GEF20" s="687"/>
      <c r="GEG20" s="687"/>
      <c r="GEH20" s="687"/>
      <c r="GEI20" s="687"/>
      <c r="GEJ20" s="687"/>
      <c r="GEK20" s="687"/>
      <c r="GEL20" s="687"/>
      <c r="GEM20" s="687"/>
      <c r="GEN20" s="687"/>
      <c r="GEO20" s="687"/>
      <c r="GEP20" s="687"/>
      <c r="GEQ20" s="687"/>
      <c r="GER20" s="687"/>
      <c r="GES20" s="687"/>
      <c r="GET20" s="687"/>
      <c r="GEU20" s="687"/>
      <c r="GEV20" s="687"/>
      <c r="GEW20" s="687"/>
      <c r="GEX20" s="687"/>
      <c r="GEY20" s="687"/>
      <c r="GEZ20" s="687"/>
      <c r="GFA20" s="687"/>
      <c r="GFB20" s="687"/>
      <c r="GFC20" s="687"/>
      <c r="GFD20" s="687"/>
      <c r="GFE20" s="687"/>
      <c r="GFF20" s="687"/>
      <c r="GFG20" s="687"/>
      <c r="GFH20" s="687"/>
      <c r="GFI20" s="687"/>
      <c r="GFJ20" s="687"/>
      <c r="GFK20" s="687"/>
      <c r="GFL20" s="687"/>
      <c r="GFM20" s="687"/>
      <c r="GFN20" s="687"/>
      <c r="GFO20" s="687"/>
      <c r="GFP20" s="687"/>
      <c r="GFQ20" s="687"/>
      <c r="GFR20" s="687"/>
      <c r="GFS20" s="687"/>
      <c r="GFT20" s="687"/>
      <c r="GFU20" s="687"/>
      <c r="GFV20" s="687"/>
      <c r="GFW20" s="687"/>
      <c r="GFX20" s="687"/>
      <c r="GFY20" s="687"/>
      <c r="GFZ20" s="687"/>
      <c r="GGA20" s="687"/>
      <c r="GGB20" s="687"/>
      <c r="GGC20" s="687"/>
      <c r="GGD20" s="687"/>
      <c r="GGE20" s="687"/>
      <c r="GGF20" s="687"/>
      <c r="GGG20" s="687"/>
      <c r="GGH20" s="687"/>
      <c r="GGI20" s="687"/>
      <c r="GGJ20" s="687"/>
      <c r="GGK20" s="687"/>
      <c r="GGL20" s="687"/>
      <c r="GGM20" s="687"/>
      <c r="GGN20" s="687"/>
      <c r="GGO20" s="687"/>
      <c r="GGP20" s="687"/>
      <c r="GGQ20" s="687"/>
      <c r="GGR20" s="687"/>
      <c r="GGS20" s="687"/>
      <c r="GGT20" s="687"/>
      <c r="GGU20" s="687"/>
      <c r="GGV20" s="687"/>
      <c r="GGW20" s="687"/>
      <c r="GGX20" s="687"/>
      <c r="GGY20" s="687"/>
      <c r="GGZ20" s="687"/>
      <c r="GHA20" s="687"/>
      <c r="GHB20" s="687"/>
      <c r="GHC20" s="687"/>
      <c r="GHD20" s="687"/>
      <c r="GHE20" s="687"/>
      <c r="GHF20" s="687"/>
      <c r="GHG20" s="687"/>
      <c r="GHH20" s="687"/>
      <c r="GHI20" s="687"/>
      <c r="GHJ20" s="687"/>
      <c r="GHK20" s="687"/>
      <c r="GHL20" s="687"/>
      <c r="GHM20" s="687"/>
      <c r="GHN20" s="687"/>
      <c r="GHO20" s="687"/>
      <c r="GHP20" s="687"/>
      <c r="GHQ20" s="687"/>
      <c r="GHR20" s="687"/>
      <c r="GHS20" s="687"/>
      <c r="GHT20" s="687"/>
      <c r="GHU20" s="687"/>
      <c r="GHV20" s="687"/>
      <c r="GHW20" s="687"/>
      <c r="GHX20" s="687"/>
      <c r="GHY20" s="687"/>
      <c r="GHZ20" s="687"/>
      <c r="GIA20" s="687"/>
      <c r="GIB20" s="687"/>
      <c r="GIC20" s="687"/>
      <c r="GID20" s="687"/>
      <c r="GIE20" s="687"/>
      <c r="GIF20" s="687"/>
      <c r="GIG20" s="687"/>
      <c r="GIH20" s="687"/>
      <c r="GII20" s="687"/>
      <c r="GIJ20" s="687"/>
      <c r="GIK20" s="687"/>
      <c r="GIL20" s="687"/>
      <c r="GIM20" s="687"/>
      <c r="GIN20" s="687"/>
      <c r="GIO20" s="687"/>
      <c r="GIP20" s="687"/>
      <c r="GIQ20" s="687"/>
      <c r="GIR20" s="687"/>
      <c r="GIS20" s="687"/>
      <c r="GIT20" s="687"/>
      <c r="GIU20" s="687"/>
      <c r="GIV20" s="687"/>
      <c r="GIW20" s="687"/>
      <c r="GIX20" s="687"/>
      <c r="GIY20" s="687"/>
      <c r="GIZ20" s="687"/>
      <c r="GJA20" s="687"/>
      <c r="GJB20" s="687"/>
      <c r="GJC20" s="687"/>
      <c r="GJD20" s="687"/>
      <c r="GJE20" s="687"/>
      <c r="GJF20" s="687"/>
      <c r="GJG20" s="687"/>
      <c r="GJH20" s="687"/>
      <c r="GJI20" s="687"/>
      <c r="GJJ20" s="687"/>
      <c r="GJK20" s="687"/>
      <c r="GJL20" s="687"/>
      <c r="GJM20" s="687"/>
      <c r="GJN20" s="687"/>
      <c r="GJO20" s="687"/>
      <c r="GJP20" s="687"/>
      <c r="GJQ20" s="687"/>
      <c r="GJR20" s="687"/>
      <c r="GJS20" s="687"/>
      <c r="GJT20" s="687"/>
      <c r="GJU20" s="687"/>
      <c r="GJV20" s="687"/>
      <c r="GJW20" s="687"/>
      <c r="GJX20" s="687"/>
      <c r="GJY20" s="687"/>
      <c r="GJZ20" s="687"/>
      <c r="GKA20" s="687"/>
      <c r="GKB20" s="687"/>
      <c r="GKC20" s="687"/>
      <c r="GKD20" s="687"/>
      <c r="GKE20" s="687"/>
      <c r="GKF20" s="687"/>
      <c r="GKG20" s="687"/>
      <c r="GKH20" s="687"/>
      <c r="GKI20" s="687"/>
      <c r="GKJ20" s="687"/>
      <c r="GKK20" s="687"/>
      <c r="GKL20" s="687"/>
      <c r="GKM20" s="687"/>
      <c r="GKN20" s="687"/>
      <c r="GKO20" s="687"/>
      <c r="GKP20" s="687"/>
      <c r="GKQ20" s="687"/>
      <c r="GKR20" s="687"/>
      <c r="GKS20" s="687"/>
      <c r="GKT20" s="687"/>
      <c r="GKU20" s="687"/>
      <c r="GKV20" s="687"/>
      <c r="GKW20" s="687"/>
      <c r="GKX20" s="687"/>
      <c r="GKY20" s="687"/>
      <c r="GKZ20" s="687"/>
      <c r="GLA20" s="687"/>
      <c r="GLB20" s="687"/>
      <c r="GLC20" s="687"/>
      <c r="GLD20" s="687"/>
      <c r="GLE20" s="687"/>
      <c r="GLF20" s="687"/>
      <c r="GLG20" s="687"/>
      <c r="GLH20" s="687"/>
      <c r="GLI20" s="687"/>
      <c r="GLJ20" s="687"/>
      <c r="GLK20" s="687"/>
      <c r="GLL20" s="687"/>
      <c r="GLM20" s="687"/>
      <c r="GLN20" s="687"/>
      <c r="GLO20" s="687"/>
      <c r="GLP20" s="687"/>
      <c r="GLQ20" s="687"/>
      <c r="GLR20" s="687"/>
      <c r="GLS20" s="687"/>
      <c r="GLT20" s="687"/>
      <c r="GLU20" s="687"/>
      <c r="GLV20" s="687"/>
      <c r="GLW20" s="687"/>
      <c r="GLX20" s="687"/>
      <c r="GLY20" s="687"/>
      <c r="GLZ20" s="687"/>
      <c r="GMA20" s="687"/>
      <c r="GMB20" s="687"/>
      <c r="GMC20" s="687"/>
      <c r="GMD20" s="687"/>
      <c r="GME20" s="687"/>
      <c r="GMF20" s="687"/>
      <c r="GMG20" s="687"/>
      <c r="GMH20" s="687"/>
      <c r="GMI20" s="687"/>
      <c r="GMJ20" s="687"/>
      <c r="GMK20" s="687"/>
      <c r="GML20" s="687"/>
      <c r="GMM20" s="687"/>
      <c r="GMN20" s="687"/>
      <c r="GMO20" s="687"/>
      <c r="GMP20" s="687"/>
      <c r="GMQ20" s="687"/>
      <c r="GMR20" s="687"/>
      <c r="GMS20" s="687"/>
      <c r="GMT20" s="687"/>
      <c r="GMU20" s="687"/>
      <c r="GMV20" s="687"/>
      <c r="GMW20" s="687"/>
      <c r="GMX20" s="687"/>
      <c r="GMY20" s="687"/>
      <c r="GMZ20" s="687"/>
      <c r="GNA20" s="687"/>
      <c r="GNB20" s="687"/>
      <c r="GNC20" s="687"/>
      <c r="GND20" s="687"/>
      <c r="GNE20" s="687"/>
      <c r="GNF20" s="687"/>
      <c r="GNG20" s="687"/>
      <c r="GNH20" s="687"/>
      <c r="GNI20" s="687"/>
      <c r="GNJ20" s="687"/>
      <c r="GNK20" s="687"/>
      <c r="GNL20" s="687"/>
      <c r="GNM20" s="687"/>
      <c r="GNN20" s="687"/>
      <c r="GNO20" s="687"/>
      <c r="GNP20" s="687"/>
      <c r="GNQ20" s="687"/>
      <c r="GNR20" s="687"/>
      <c r="GNS20" s="687"/>
      <c r="GNT20" s="687"/>
      <c r="GNU20" s="687"/>
      <c r="GNV20" s="687"/>
      <c r="GNW20" s="687"/>
      <c r="GNX20" s="687"/>
      <c r="GNY20" s="687"/>
      <c r="GNZ20" s="687"/>
      <c r="GOA20" s="687"/>
      <c r="GOB20" s="687"/>
      <c r="GOC20" s="687"/>
      <c r="GOD20" s="687"/>
      <c r="GOE20" s="687"/>
      <c r="GOF20" s="687"/>
      <c r="GOG20" s="687"/>
      <c r="GOH20" s="687"/>
      <c r="GOI20" s="687"/>
      <c r="GOJ20" s="687"/>
      <c r="GOK20" s="687"/>
      <c r="GOL20" s="687"/>
      <c r="GOM20" s="687"/>
      <c r="GON20" s="687"/>
      <c r="GOO20" s="687"/>
      <c r="GOP20" s="687"/>
      <c r="GOQ20" s="687"/>
      <c r="GOR20" s="687"/>
      <c r="GOS20" s="687"/>
      <c r="GOT20" s="687"/>
      <c r="GOU20" s="687"/>
      <c r="GOV20" s="687"/>
      <c r="GOW20" s="687"/>
      <c r="GOX20" s="687"/>
      <c r="GOY20" s="687"/>
      <c r="GOZ20" s="687"/>
      <c r="GPA20" s="687"/>
      <c r="GPB20" s="687"/>
      <c r="GPC20" s="687"/>
      <c r="GPD20" s="687"/>
      <c r="GPE20" s="687"/>
      <c r="GPF20" s="687"/>
      <c r="GPG20" s="687"/>
      <c r="GPH20" s="687"/>
      <c r="GPI20" s="687"/>
      <c r="GPJ20" s="687"/>
      <c r="GPK20" s="687"/>
      <c r="GPL20" s="687"/>
      <c r="GPM20" s="687"/>
      <c r="GPN20" s="687"/>
      <c r="GPO20" s="687"/>
      <c r="GPP20" s="687"/>
      <c r="GPQ20" s="687"/>
      <c r="GPR20" s="687"/>
      <c r="GPS20" s="687"/>
      <c r="GPT20" s="687"/>
      <c r="GPU20" s="687"/>
      <c r="GPV20" s="687"/>
      <c r="GPW20" s="687"/>
      <c r="GPX20" s="687"/>
      <c r="GPY20" s="687"/>
      <c r="GPZ20" s="687"/>
      <c r="GQA20" s="687"/>
      <c r="GQB20" s="687"/>
      <c r="GQC20" s="687"/>
      <c r="GQD20" s="687"/>
      <c r="GQE20" s="687"/>
      <c r="GQF20" s="687"/>
      <c r="GQG20" s="687"/>
      <c r="GQH20" s="687"/>
      <c r="GQI20" s="687"/>
      <c r="GQJ20" s="687"/>
      <c r="GQK20" s="687"/>
      <c r="GQL20" s="687"/>
      <c r="GQM20" s="687"/>
      <c r="GQN20" s="687"/>
      <c r="GQO20" s="687"/>
      <c r="GQP20" s="687"/>
      <c r="GQQ20" s="687"/>
      <c r="GQR20" s="687"/>
      <c r="GQS20" s="687"/>
      <c r="GQT20" s="687"/>
      <c r="GQU20" s="687"/>
      <c r="GQV20" s="687"/>
      <c r="GQW20" s="687"/>
      <c r="GQX20" s="687"/>
      <c r="GQY20" s="687"/>
      <c r="GQZ20" s="687"/>
      <c r="GRA20" s="687"/>
      <c r="GRB20" s="687"/>
      <c r="GRC20" s="687"/>
      <c r="GRD20" s="687"/>
      <c r="GRE20" s="687"/>
      <c r="GRF20" s="687"/>
      <c r="GRG20" s="687"/>
      <c r="GRH20" s="687"/>
      <c r="GRI20" s="687"/>
      <c r="GRJ20" s="687"/>
      <c r="GRK20" s="687"/>
      <c r="GRL20" s="687"/>
      <c r="GRM20" s="687"/>
      <c r="GRN20" s="687"/>
      <c r="GRO20" s="687"/>
      <c r="GRP20" s="687"/>
      <c r="GRQ20" s="687"/>
      <c r="GRR20" s="687"/>
      <c r="GRS20" s="687"/>
      <c r="GRT20" s="687"/>
      <c r="GRU20" s="687"/>
      <c r="GRV20" s="687"/>
      <c r="GRW20" s="687"/>
      <c r="GRX20" s="687"/>
      <c r="GRY20" s="687"/>
      <c r="GRZ20" s="687"/>
      <c r="GSA20" s="687"/>
      <c r="GSB20" s="687"/>
      <c r="GSC20" s="687"/>
      <c r="GSD20" s="687"/>
      <c r="GSE20" s="687"/>
      <c r="GSF20" s="687"/>
      <c r="GSG20" s="687"/>
      <c r="GSH20" s="687"/>
      <c r="GSI20" s="687"/>
      <c r="GSJ20" s="687"/>
      <c r="GSK20" s="687"/>
      <c r="GSL20" s="687"/>
      <c r="GSM20" s="687"/>
      <c r="GSN20" s="687"/>
      <c r="GSO20" s="687"/>
      <c r="GSP20" s="687"/>
      <c r="GSQ20" s="687"/>
      <c r="GSR20" s="687"/>
      <c r="GSS20" s="687"/>
      <c r="GST20" s="687"/>
      <c r="GSU20" s="687"/>
      <c r="GSV20" s="687"/>
      <c r="GSW20" s="687"/>
      <c r="GSX20" s="687"/>
      <c r="GSY20" s="687"/>
      <c r="GSZ20" s="687"/>
      <c r="GTA20" s="687"/>
      <c r="GTB20" s="687"/>
      <c r="GTC20" s="687"/>
      <c r="GTD20" s="687"/>
      <c r="GTE20" s="687"/>
      <c r="GTF20" s="687"/>
      <c r="GTG20" s="687"/>
      <c r="GTH20" s="687"/>
      <c r="GTI20" s="687"/>
      <c r="GTJ20" s="687"/>
      <c r="GTK20" s="687"/>
      <c r="GTL20" s="687"/>
      <c r="GTM20" s="687"/>
      <c r="GTN20" s="687"/>
      <c r="GTO20" s="687"/>
      <c r="GTP20" s="687"/>
      <c r="GTQ20" s="687"/>
      <c r="GTR20" s="687"/>
      <c r="GTS20" s="687"/>
      <c r="GTT20" s="687"/>
      <c r="GTU20" s="687"/>
      <c r="GTV20" s="687"/>
      <c r="GTW20" s="687"/>
      <c r="GTX20" s="687"/>
      <c r="GTY20" s="687"/>
      <c r="GTZ20" s="687"/>
      <c r="GUA20" s="687"/>
      <c r="GUB20" s="687"/>
      <c r="GUC20" s="687"/>
      <c r="GUD20" s="687"/>
      <c r="GUE20" s="687"/>
      <c r="GUF20" s="687"/>
      <c r="GUG20" s="687"/>
      <c r="GUH20" s="687"/>
      <c r="GUI20" s="687"/>
      <c r="GUJ20" s="687"/>
      <c r="GUK20" s="687"/>
      <c r="GUL20" s="687"/>
      <c r="GUM20" s="687"/>
      <c r="GUN20" s="687"/>
      <c r="GUO20" s="687"/>
      <c r="GUP20" s="687"/>
      <c r="GUQ20" s="687"/>
      <c r="GUR20" s="687"/>
      <c r="GUS20" s="687"/>
      <c r="GUT20" s="687"/>
      <c r="GUU20" s="687"/>
      <c r="GUV20" s="687"/>
      <c r="GUW20" s="687"/>
      <c r="GUX20" s="687"/>
      <c r="GUY20" s="687"/>
      <c r="GUZ20" s="687"/>
      <c r="GVA20" s="687"/>
      <c r="GVB20" s="687"/>
      <c r="GVC20" s="687"/>
      <c r="GVD20" s="687"/>
      <c r="GVE20" s="687"/>
      <c r="GVF20" s="687"/>
      <c r="GVG20" s="687"/>
      <c r="GVH20" s="687"/>
      <c r="GVI20" s="687"/>
      <c r="GVJ20" s="687"/>
      <c r="GVK20" s="687"/>
      <c r="GVL20" s="687"/>
      <c r="GVM20" s="687"/>
      <c r="GVN20" s="687"/>
      <c r="GVO20" s="687"/>
      <c r="GVP20" s="687"/>
      <c r="GVQ20" s="687"/>
      <c r="GVR20" s="687"/>
      <c r="GVS20" s="687"/>
      <c r="GVT20" s="687"/>
      <c r="GVU20" s="687"/>
      <c r="GVV20" s="687"/>
      <c r="GVW20" s="687"/>
      <c r="GVX20" s="687"/>
      <c r="GVY20" s="687"/>
      <c r="GVZ20" s="687"/>
      <c r="GWA20" s="687"/>
      <c r="GWB20" s="687"/>
      <c r="GWC20" s="687"/>
      <c r="GWD20" s="687"/>
      <c r="GWE20" s="687"/>
      <c r="GWF20" s="687"/>
      <c r="GWG20" s="687"/>
      <c r="GWH20" s="687"/>
      <c r="GWI20" s="687"/>
      <c r="GWJ20" s="687"/>
      <c r="GWK20" s="687"/>
      <c r="GWL20" s="687"/>
      <c r="GWM20" s="687"/>
      <c r="GWN20" s="687"/>
      <c r="GWO20" s="687"/>
      <c r="GWP20" s="687"/>
      <c r="GWQ20" s="687"/>
      <c r="GWR20" s="687"/>
      <c r="GWS20" s="687"/>
      <c r="GWT20" s="687"/>
      <c r="GWU20" s="687"/>
      <c r="GWV20" s="687"/>
      <c r="GWW20" s="687"/>
      <c r="GWX20" s="687"/>
      <c r="GWY20" s="687"/>
      <c r="GWZ20" s="687"/>
      <c r="GXA20" s="687"/>
      <c r="GXB20" s="687"/>
      <c r="GXC20" s="687"/>
      <c r="GXD20" s="687"/>
      <c r="GXE20" s="687"/>
      <c r="GXF20" s="687"/>
      <c r="GXG20" s="687"/>
      <c r="GXH20" s="687"/>
      <c r="GXI20" s="687"/>
      <c r="GXJ20" s="687"/>
      <c r="GXK20" s="687"/>
      <c r="GXL20" s="687"/>
      <c r="GXM20" s="687"/>
      <c r="GXN20" s="687"/>
      <c r="GXO20" s="687"/>
      <c r="GXP20" s="687"/>
      <c r="GXQ20" s="687"/>
      <c r="GXR20" s="687"/>
      <c r="GXS20" s="687"/>
      <c r="GXT20" s="687"/>
      <c r="GXU20" s="687"/>
      <c r="GXV20" s="687"/>
      <c r="GXW20" s="687"/>
      <c r="GXX20" s="687"/>
      <c r="GXY20" s="687"/>
      <c r="GXZ20" s="687"/>
      <c r="GYA20" s="687"/>
      <c r="GYB20" s="687"/>
      <c r="GYC20" s="687"/>
      <c r="GYD20" s="687"/>
      <c r="GYE20" s="687"/>
      <c r="GYF20" s="687"/>
      <c r="GYG20" s="687"/>
      <c r="GYH20" s="687"/>
      <c r="GYI20" s="687"/>
      <c r="GYJ20" s="687"/>
      <c r="GYK20" s="687"/>
      <c r="GYL20" s="687"/>
      <c r="GYM20" s="687"/>
      <c r="GYN20" s="687"/>
      <c r="GYO20" s="687"/>
      <c r="GYP20" s="687"/>
      <c r="GYQ20" s="687"/>
      <c r="GYR20" s="687"/>
      <c r="GYS20" s="687"/>
      <c r="GYT20" s="687"/>
      <c r="GYU20" s="687"/>
      <c r="GYV20" s="687"/>
      <c r="GYW20" s="687"/>
      <c r="GYX20" s="687"/>
      <c r="GYY20" s="687"/>
      <c r="GYZ20" s="687"/>
      <c r="GZA20" s="687"/>
      <c r="GZB20" s="687"/>
      <c r="GZC20" s="687"/>
      <c r="GZD20" s="687"/>
      <c r="GZE20" s="687"/>
      <c r="GZF20" s="687"/>
      <c r="GZG20" s="687"/>
      <c r="GZH20" s="687"/>
      <c r="GZI20" s="687"/>
      <c r="GZJ20" s="687"/>
      <c r="GZK20" s="687"/>
      <c r="GZL20" s="687"/>
      <c r="GZM20" s="687"/>
      <c r="GZN20" s="687"/>
      <c r="GZO20" s="687"/>
      <c r="GZP20" s="687"/>
      <c r="GZQ20" s="687"/>
      <c r="GZR20" s="687"/>
      <c r="GZS20" s="687"/>
      <c r="GZT20" s="687"/>
      <c r="GZU20" s="687"/>
      <c r="GZV20" s="687"/>
      <c r="GZW20" s="687"/>
      <c r="GZX20" s="687"/>
      <c r="GZY20" s="687"/>
      <c r="GZZ20" s="687"/>
      <c r="HAA20" s="687"/>
      <c r="HAB20" s="687"/>
      <c r="HAC20" s="687"/>
      <c r="HAD20" s="687"/>
      <c r="HAE20" s="687"/>
      <c r="HAF20" s="687"/>
      <c r="HAG20" s="687"/>
      <c r="HAH20" s="687"/>
      <c r="HAI20" s="687"/>
      <c r="HAJ20" s="687"/>
      <c r="HAK20" s="687"/>
      <c r="HAL20" s="687"/>
      <c r="HAM20" s="687"/>
      <c r="HAN20" s="687"/>
      <c r="HAO20" s="687"/>
      <c r="HAP20" s="687"/>
      <c r="HAQ20" s="687"/>
      <c r="HAR20" s="687"/>
      <c r="HAS20" s="687"/>
      <c r="HAT20" s="687"/>
      <c r="HAU20" s="687"/>
      <c r="HAV20" s="687"/>
      <c r="HAW20" s="687"/>
      <c r="HAX20" s="687"/>
      <c r="HAY20" s="687"/>
      <c r="HAZ20" s="687"/>
      <c r="HBA20" s="687"/>
      <c r="HBB20" s="687"/>
      <c r="HBC20" s="687"/>
      <c r="HBD20" s="687"/>
      <c r="HBE20" s="687"/>
      <c r="HBF20" s="687"/>
      <c r="HBG20" s="687"/>
      <c r="HBH20" s="687"/>
      <c r="HBI20" s="687"/>
      <c r="HBJ20" s="687"/>
      <c r="HBK20" s="687"/>
      <c r="HBL20" s="687"/>
      <c r="HBM20" s="687"/>
      <c r="HBN20" s="687"/>
      <c r="HBO20" s="687"/>
      <c r="HBP20" s="687"/>
      <c r="HBQ20" s="687"/>
      <c r="HBR20" s="687"/>
      <c r="HBS20" s="687"/>
      <c r="HBT20" s="687"/>
      <c r="HBU20" s="687"/>
      <c r="HBV20" s="687"/>
      <c r="HBW20" s="687"/>
      <c r="HBX20" s="687"/>
      <c r="HBY20" s="687"/>
      <c r="HBZ20" s="687"/>
      <c r="HCA20" s="687"/>
      <c r="HCB20" s="687"/>
      <c r="HCC20" s="687"/>
      <c r="HCD20" s="687"/>
      <c r="HCE20" s="687"/>
      <c r="HCF20" s="687"/>
      <c r="HCG20" s="687"/>
      <c r="HCH20" s="687"/>
      <c r="HCI20" s="687"/>
      <c r="HCJ20" s="687"/>
      <c r="HCK20" s="687"/>
      <c r="HCL20" s="687"/>
      <c r="HCM20" s="687"/>
      <c r="HCN20" s="687"/>
      <c r="HCO20" s="687"/>
      <c r="HCP20" s="687"/>
      <c r="HCQ20" s="687"/>
      <c r="HCR20" s="687"/>
      <c r="HCS20" s="687"/>
      <c r="HCT20" s="687"/>
      <c r="HCU20" s="687"/>
      <c r="HCV20" s="687"/>
      <c r="HCW20" s="687"/>
      <c r="HCX20" s="687"/>
      <c r="HCY20" s="687"/>
      <c r="HCZ20" s="687"/>
      <c r="HDA20" s="687"/>
      <c r="HDB20" s="687"/>
      <c r="HDC20" s="687"/>
      <c r="HDD20" s="687"/>
      <c r="HDE20" s="687"/>
      <c r="HDF20" s="687"/>
      <c r="HDG20" s="687"/>
      <c r="HDH20" s="687"/>
      <c r="HDI20" s="687"/>
      <c r="HDJ20" s="687"/>
      <c r="HDK20" s="687"/>
      <c r="HDL20" s="687"/>
      <c r="HDM20" s="687"/>
      <c r="HDN20" s="687"/>
      <c r="HDO20" s="687"/>
      <c r="HDP20" s="687"/>
      <c r="HDQ20" s="687"/>
      <c r="HDR20" s="687"/>
      <c r="HDS20" s="687"/>
      <c r="HDT20" s="687"/>
      <c r="HDU20" s="687"/>
      <c r="HDV20" s="687"/>
      <c r="HDW20" s="687"/>
      <c r="HDX20" s="687"/>
      <c r="HDY20" s="687"/>
      <c r="HDZ20" s="687"/>
      <c r="HEA20" s="687"/>
      <c r="HEB20" s="687"/>
      <c r="HEC20" s="687"/>
      <c r="HED20" s="687"/>
      <c r="HEE20" s="687"/>
      <c r="HEF20" s="687"/>
      <c r="HEG20" s="687"/>
      <c r="HEH20" s="687"/>
      <c r="HEI20" s="687"/>
      <c r="HEJ20" s="687"/>
      <c r="HEK20" s="687"/>
      <c r="HEL20" s="687"/>
      <c r="HEM20" s="687"/>
      <c r="HEN20" s="687"/>
      <c r="HEO20" s="687"/>
      <c r="HEP20" s="687"/>
      <c r="HEQ20" s="687"/>
      <c r="HER20" s="687"/>
      <c r="HES20" s="687"/>
      <c r="HET20" s="687"/>
      <c r="HEU20" s="687"/>
      <c r="HEV20" s="687"/>
      <c r="HEW20" s="687"/>
      <c r="HEX20" s="687"/>
      <c r="HEY20" s="687"/>
      <c r="HEZ20" s="687"/>
      <c r="HFA20" s="687"/>
      <c r="HFB20" s="687"/>
      <c r="HFC20" s="687"/>
      <c r="HFD20" s="687"/>
      <c r="HFE20" s="687"/>
      <c r="HFF20" s="687"/>
      <c r="HFG20" s="687"/>
      <c r="HFH20" s="687"/>
      <c r="HFI20" s="687"/>
      <c r="HFJ20" s="687"/>
      <c r="HFK20" s="687"/>
      <c r="HFL20" s="687"/>
      <c r="HFM20" s="687"/>
      <c r="HFN20" s="687"/>
      <c r="HFO20" s="687"/>
      <c r="HFP20" s="687"/>
      <c r="HFQ20" s="687"/>
      <c r="HFR20" s="687"/>
      <c r="HFS20" s="687"/>
      <c r="HFT20" s="687"/>
      <c r="HFU20" s="687"/>
      <c r="HFV20" s="687"/>
      <c r="HFW20" s="687"/>
      <c r="HFX20" s="687"/>
      <c r="HFY20" s="687"/>
      <c r="HFZ20" s="687"/>
      <c r="HGA20" s="687"/>
      <c r="HGB20" s="687"/>
      <c r="HGC20" s="687"/>
      <c r="HGD20" s="687"/>
      <c r="HGE20" s="687"/>
      <c r="HGF20" s="687"/>
      <c r="HGG20" s="687"/>
      <c r="HGH20" s="687"/>
      <c r="HGI20" s="687"/>
      <c r="HGJ20" s="687"/>
      <c r="HGK20" s="687"/>
      <c r="HGL20" s="687"/>
      <c r="HGM20" s="687"/>
      <c r="HGN20" s="687"/>
      <c r="HGO20" s="687"/>
      <c r="HGP20" s="687"/>
      <c r="HGQ20" s="687"/>
      <c r="HGR20" s="687"/>
      <c r="HGS20" s="687"/>
      <c r="HGT20" s="687"/>
      <c r="HGU20" s="687"/>
      <c r="HGV20" s="687"/>
      <c r="HGW20" s="687"/>
      <c r="HGX20" s="687"/>
      <c r="HGY20" s="687"/>
      <c r="HGZ20" s="687"/>
      <c r="HHA20" s="687"/>
      <c r="HHB20" s="687"/>
      <c r="HHC20" s="687"/>
      <c r="HHD20" s="687"/>
      <c r="HHE20" s="687"/>
      <c r="HHF20" s="687"/>
      <c r="HHG20" s="687"/>
      <c r="HHH20" s="687"/>
      <c r="HHI20" s="687"/>
      <c r="HHJ20" s="687"/>
      <c r="HHK20" s="687"/>
      <c r="HHL20" s="687"/>
      <c r="HHM20" s="687"/>
      <c r="HHN20" s="687"/>
      <c r="HHO20" s="687"/>
      <c r="HHP20" s="687"/>
      <c r="HHQ20" s="687"/>
      <c r="HHR20" s="687"/>
      <c r="HHS20" s="687"/>
      <c r="HHT20" s="687"/>
      <c r="HHU20" s="687"/>
      <c r="HHV20" s="687"/>
      <c r="HHW20" s="687"/>
      <c r="HHX20" s="687"/>
      <c r="HHY20" s="687"/>
      <c r="HHZ20" s="687"/>
      <c r="HIA20" s="687"/>
      <c r="HIB20" s="687"/>
      <c r="HIC20" s="687"/>
      <c r="HID20" s="687"/>
      <c r="HIE20" s="687"/>
      <c r="HIF20" s="687"/>
      <c r="HIG20" s="687"/>
      <c r="HIH20" s="687"/>
      <c r="HII20" s="687"/>
      <c r="HIJ20" s="687"/>
      <c r="HIK20" s="687"/>
      <c r="HIL20" s="687"/>
      <c r="HIM20" s="687"/>
      <c r="HIN20" s="687"/>
      <c r="HIO20" s="687"/>
      <c r="HIP20" s="687"/>
      <c r="HIQ20" s="687"/>
      <c r="HIR20" s="687"/>
      <c r="HIS20" s="687"/>
      <c r="HIT20" s="687"/>
      <c r="HIU20" s="687"/>
      <c r="HIV20" s="687"/>
      <c r="HIW20" s="687"/>
      <c r="HIX20" s="687"/>
      <c r="HIY20" s="687"/>
      <c r="HIZ20" s="687"/>
      <c r="HJA20" s="687"/>
      <c r="HJB20" s="687"/>
      <c r="HJC20" s="687"/>
      <c r="HJD20" s="687"/>
      <c r="HJE20" s="687"/>
      <c r="HJF20" s="687"/>
      <c r="HJG20" s="687"/>
      <c r="HJH20" s="687"/>
      <c r="HJI20" s="687"/>
      <c r="HJJ20" s="687"/>
      <c r="HJK20" s="687"/>
      <c r="HJL20" s="687"/>
      <c r="HJM20" s="687"/>
      <c r="HJN20" s="687"/>
      <c r="HJO20" s="687"/>
      <c r="HJP20" s="687"/>
      <c r="HJQ20" s="687"/>
      <c r="HJR20" s="687"/>
      <c r="HJS20" s="687"/>
      <c r="HJT20" s="687"/>
      <c r="HJU20" s="687"/>
      <c r="HJV20" s="687"/>
      <c r="HJW20" s="687"/>
      <c r="HJX20" s="687"/>
      <c r="HJY20" s="687"/>
      <c r="HJZ20" s="687"/>
      <c r="HKA20" s="687"/>
      <c r="HKB20" s="687"/>
      <c r="HKC20" s="687"/>
      <c r="HKD20" s="687"/>
      <c r="HKE20" s="687"/>
      <c r="HKF20" s="687"/>
      <c r="HKG20" s="687"/>
      <c r="HKH20" s="687"/>
      <c r="HKI20" s="687"/>
      <c r="HKJ20" s="687"/>
      <c r="HKK20" s="687"/>
      <c r="HKL20" s="687"/>
      <c r="HKM20" s="687"/>
      <c r="HKN20" s="687"/>
      <c r="HKO20" s="687"/>
      <c r="HKP20" s="687"/>
      <c r="HKQ20" s="687"/>
      <c r="HKR20" s="687"/>
      <c r="HKS20" s="687"/>
      <c r="HKT20" s="687"/>
      <c r="HKU20" s="687"/>
      <c r="HKV20" s="687"/>
      <c r="HKW20" s="687"/>
      <c r="HKX20" s="687"/>
      <c r="HKY20" s="687"/>
      <c r="HKZ20" s="687"/>
      <c r="HLA20" s="687"/>
      <c r="HLB20" s="687"/>
      <c r="HLC20" s="687"/>
      <c r="HLD20" s="687"/>
      <c r="HLE20" s="687"/>
      <c r="HLF20" s="687"/>
      <c r="HLG20" s="687"/>
      <c r="HLH20" s="687"/>
      <c r="HLI20" s="687"/>
      <c r="HLJ20" s="687"/>
      <c r="HLK20" s="687"/>
      <c r="HLL20" s="687"/>
      <c r="HLM20" s="687"/>
      <c r="HLN20" s="687"/>
      <c r="HLO20" s="687"/>
      <c r="HLP20" s="687"/>
      <c r="HLQ20" s="687"/>
      <c r="HLR20" s="687"/>
      <c r="HLS20" s="687"/>
      <c r="HLT20" s="687"/>
      <c r="HLU20" s="687"/>
      <c r="HLV20" s="687"/>
      <c r="HLW20" s="687"/>
      <c r="HLX20" s="687"/>
      <c r="HLY20" s="687"/>
      <c r="HLZ20" s="687"/>
      <c r="HMA20" s="687"/>
      <c r="HMB20" s="687"/>
      <c r="HMC20" s="687"/>
      <c r="HMD20" s="687"/>
      <c r="HME20" s="687"/>
      <c r="HMF20" s="687"/>
      <c r="HMG20" s="687"/>
      <c r="HMH20" s="687"/>
      <c r="HMI20" s="687"/>
      <c r="HMJ20" s="687"/>
      <c r="HMK20" s="687"/>
      <c r="HML20" s="687"/>
      <c r="HMM20" s="687"/>
      <c r="HMN20" s="687"/>
      <c r="HMO20" s="687"/>
      <c r="HMP20" s="687"/>
      <c r="HMQ20" s="687"/>
      <c r="HMR20" s="687"/>
      <c r="HMS20" s="687"/>
      <c r="HMT20" s="687"/>
      <c r="HMU20" s="687"/>
      <c r="HMV20" s="687"/>
      <c r="HMW20" s="687"/>
      <c r="HMX20" s="687"/>
      <c r="HMY20" s="687"/>
      <c r="HMZ20" s="687"/>
      <c r="HNA20" s="687"/>
      <c r="HNB20" s="687"/>
      <c r="HNC20" s="687"/>
      <c r="HND20" s="687"/>
      <c r="HNE20" s="687"/>
      <c r="HNF20" s="687"/>
      <c r="HNG20" s="687"/>
      <c r="HNH20" s="687"/>
      <c r="HNI20" s="687"/>
      <c r="HNJ20" s="687"/>
      <c r="HNK20" s="687"/>
      <c r="HNL20" s="687"/>
      <c r="HNM20" s="687"/>
      <c r="HNN20" s="687"/>
      <c r="HNO20" s="687"/>
      <c r="HNP20" s="687"/>
      <c r="HNQ20" s="687"/>
      <c r="HNR20" s="687"/>
      <c r="HNS20" s="687"/>
      <c r="HNT20" s="687"/>
      <c r="HNU20" s="687"/>
      <c r="HNV20" s="687"/>
      <c r="HNW20" s="687"/>
      <c r="HNX20" s="687"/>
      <c r="HNY20" s="687"/>
      <c r="HNZ20" s="687"/>
      <c r="HOA20" s="687"/>
      <c r="HOB20" s="687"/>
      <c r="HOC20" s="687"/>
      <c r="HOD20" s="687"/>
      <c r="HOE20" s="687"/>
      <c r="HOF20" s="687"/>
      <c r="HOG20" s="687"/>
      <c r="HOH20" s="687"/>
      <c r="HOI20" s="687"/>
      <c r="HOJ20" s="687"/>
      <c r="HOK20" s="687"/>
      <c r="HOL20" s="687"/>
      <c r="HOM20" s="687"/>
      <c r="HON20" s="687"/>
      <c r="HOO20" s="687"/>
      <c r="HOP20" s="687"/>
      <c r="HOQ20" s="687"/>
      <c r="HOR20" s="687"/>
      <c r="HOS20" s="687"/>
      <c r="HOT20" s="687"/>
      <c r="HOU20" s="687"/>
      <c r="HOV20" s="687"/>
      <c r="HOW20" s="687"/>
      <c r="HOX20" s="687"/>
      <c r="HOY20" s="687"/>
      <c r="HOZ20" s="687"/>
      <c r="HPA20" s="687"/>
      <c r="HPB20" s="687"/>
      <c r="HPC20" s="687"/>
      <c r="HPD20" s="687"/>
      <c r="HPE20" s="687"/>
      <c r="HPF20" s="687"/>
      <c r="HPG20" s="687"/>
      <c r="HPH20" s="687"/>
      <c r="HPI20" s="687"/>
      <c r="HPJ20" s="687"/>
      <c r="HPK20" s="687"/>
      <c r="HPL20" s="687"/>
      <c r="HPM20" s="687"/>
      <c r="HPN20" s="687"/>
      <c r="HPO20" s="687"/>
      <c r="HPP20" s="687"/>
      <c r="HPQ20" s="687"/>
      <c r="HPR20" s="687"/>
      <c r="HPS20" s="687"/>
      <c r="HPT20" s="687"/>
      <c r="HPU20" s="687"/>
      <c r="HPV20" s="687"/>
      <c r="HPW20" s="687"/>
      <c r="HPX20" s="687"/>
      <c r="HPY20" s="687"/>
      <c r="HPZ20" s="687"/>
      <c r="HQA20" s="687"/>
      <c r="HQB20" s="687"/>
      <c r="HQC20" s="687"/>
      <c r="HQD20" s="687"/>
      <c r="HQE20" s="687"/>
      <c r="HQF20" s="687"/>
      <c r="HQG20" s="687"/>
      <c r="HQH20" s="687"/>
      <c r="HQI20" s="687"/>
      <c r="HQJ20" s="687"/>
      <c r="HQK20" s="687"/>
      <c r="HQL20" s="687"/>
      <c r="HQM20" s="687"/>
      <c r="HQN20" s="687"/>
      <c r="HQO20" s="687"/>
      <c r="HQP20" s="687"/>
      <c r="HQQ20" s="687"/>
      <c r="HQR20" s="687"/>
      <c r="HQS20" s="687"/>
      <c r="HQT20" s="687"/>
      <c r="HQU20" s="687"/>
      <c r="HQV20" s="687"/>
      <c r="HQW20" s="687"/>
      <c r="HQX20" s="687"/>
      <c r="HQY20" s="687"/>
      <c r="HQZ20" s="687"/>
      <c r="HRA20" s="687"/>
      <c r="HRB20" s="687"/>
      <c r="HRC20" s="687"/>
      <c r="HRD20" s="687"/>
      <c r="HRE20" s="687"/>
      <c r="HRF20" s="687"/>
      <c r="HRG20" s="687"/>
      <c r="HRH20" s="687"/>
      <c r="HRI20" s="687"/>
      <c r="HRJ20" s="687"/>
      <c r="HRK20" s="687"/>
      <c r="HRL20" s="687"/>
      <c r="HRM20" s="687"/>
      <c r="HRN20" s="687"/>
      <c r="HRO20" s="687"/>
      <c r="HRP20" s="687"/>
      <c r="HRQ20" s="687"/>
      <c r="HRR20" s="687"/>
      <c r="HRS20" s="687"/>
      <c r="HRT20" s="687"/>
      <c r="HRU20" s="687"/>
      <c r="HRV20" s="687"/>
      <c r="HRW20" s="687"/>
      <c r="HRX20" s="687"/>
      <c r="HRY20" s="687"/>
      <c r="HRZ20" s="687"/>
      <c r="HSA20" s="687"/>
      <c r="HSB20" s="687"/>
      <c r="HSC20" s="687"/>
      <c r="HSD20" s="687"/>
      <c r="HSE20" s="687"/>
      <c r="HSF20" s="687"/>
      <c r="HSG20" s="687"/>
      <c r="HSH20" s="687"/>
      <c r="HSI20" s="687"/>
      <c r="HSJ20" s="687"/>
      <c r="HSK20" s="687"/>
      <c r="HSL20" s="687"/>
      <c r="HSM20" s="687"/>
      <c r="HSN20" s="687"/>
      <c r="HSO20" s="687"/>
      <c r="HSP20" s="687"/>
      <c r="HSQ20" s="687"/>
      <c r="HSR20" s="687"/>
      <c r="HSS20" s="687"/>
      <c r="HST20" s="687"/>
      <c r="HSU20" s="687"/>
      <c r="HSV20" s="687"/>
      <c r="HSW20" s="687"/>
      <c r="HSX20" s="687"/>
      <c r="HSY20" s="687"/>
      <c r="HSZ20" s="687"/>
      <c r="HTA20" s="687"/>
      <c r="HTB20" s="687"/>
      <c r="HTC20" s="687"/>
      <c r="HTD20" s="687"/>
      <c r="HTE20" s="687"/>
      <c r="HTF20" s="687"/>
      <c r="HTG20" s="687"/>
      <c r="HTH20" s="687"/>
      <c r="HTI20" s="687"/>
      <c r="HTJ20" s="687"/>
      <c r="HTK20" s="687"/>
      <c r="HTL20" s="687"/>
      <c r="HTM20" s="687"/>
      <c r="HTN20" s="687"/>
      <c r="HTO20" s="687"/>
      <c r="HTP20" s="687"/>
      <c r="HTQ20" s="687"/>
      <c r="HTR20" s="687"/>
      <c r="HTS20" s="687"/>
      <c r="HTT20" s="687"/>
      <c r="HTU20" s="687"/>
      <c r="HTV20" s="687"/>
      <c r="HTW20" s="687"/>
      <c r="HTX20" s="687"/>
      <c r="HTY20" s="687"/>
      <c r="HTZ20" s="687"/>
      <c r="HUA20" s="687"/>
      <c r="HUB20" s="687"/>
      <c r="HUC20" s="687"/>
      <c r="HUD20" s="687"/>
      <c r="HUE20" s="687"/>
      <c r="HUF20" s="687"/>
      <c r="HUG20" s="687"/>
      <c r="HUH20" s="687"/>
      <c r="HUI20" s="687"/>
      <c r="HUJ20" s="687"/>
      <c r="HUK20" s="687"/>
      <c r="HUL20" s="687"/>
      <c r="HUM20" s="687"/>
      <c r="HUN20" s="687"/>
      <c r="HUO20" s="687"/>
      <c r="HUP20" s="687"/>
      <c r="HUQ20" s="687"/>
      <c r="HUR20" s="687"/>
      <c r="HUS20" s="687"/>
      <c r="HUT20" s="687"/>
      <c r="HUU20" s="687"/>
      <c r="HUV20" s="687"/>
      <c r="HUW20" s="687"/>
      <c r="HUX20" s="687"/>
      <c r="HUY20" s="687"/>
      <c r="HUZ20" s="687"/>
      <c r="HVA20" s="687"/>
      <c r="HVB20" s="687"/>
      <c r="HVC20" s="687"/>
      <c r="HVD20" s="687"/>
      <c r="HVE20" s="687"/>
      <c r="HVF20" s="687"/>
      <c r="HVG20" s="687"/>
      <c r="HVH20" s="687"/>
      <c r="HVI20" s="687"/>
      <c r="HVJ20" s="687"/>
      <c r="HVK20" s="687"/>
      <c r="HVL20" s="687"/>
      <c r="HVM20" s="687"/>
      <c r="HVN20" s="687"/>
      <c r="HVO20" s="687"/>
      <c r="HVP20" s="687"/>
      <c r="HVQ20" s="687"/>
      <c r="HVR20" s="687"/>
      <c r="HVS20" s="687"/>
      <c r="HVT20" s="687"/>
      <c r="HVU20" s="687"/>
      <c r="HVV20" s="687"/>
      <c r="HVW20" s="687"/>
      <c r="HVX20" s="687"/>
      <c r="HVY20" s="687"/>
      <c r="HVZ20" s="687"/>
      <c r="HWA20" s="687"/>
      <c r="HWB20" s="687"/>
      <c r="HWC20" s="687"/>
      <c r="HWD20" s="687"/>
      <c r="HWE20" s="687"/>
      <c r="HWF20" s="687"/>
      <c r="HWG20" s="687"/>
      <c r="HWH20" s="687"/>
      <c r="HWI20" s="687"/>
      <c r="HWJ20" s="687"/>
      <c r="HWK20" s="687"/>
      <c r="HWL20" s="687"/>
      <c r="HWM20" s="687"/>
      <c r="HWN20" s="687"/>
      <c r="HWO20" s="687"/>
      <c r="HWP20" s="687"/>
      <c r="HWQ20" s="687"/>
      <c r="HWR20" s="687"/>
      <c r="HWS20" s="687"/>
      <c r="HWT20" s="687"/>
      <c r="HWU20" s="687"/>
      <c r="HWV20" s="687"/>
      <c r="HWW20" s="687"/>
      <c r="HWX20" s="687"/>
      <c r="HWY20" s="687"/>
      <c r="HWZ20" s="687"/>
      <c r="HXA20" s="687"/>
      <c r="HXB20" s="687"/>
      <c r="HXC20" s="687"/>
      <c r="HXD20" s="687"/>
      <c r="HXE20" s="687"/>
      <c r="HXF20" s="687"/>
      <c r="HXG20" s="687"/>
      <c r="HXH20" s="687"/>
      <c r="HXI20" s="687"/>
      <c r="HXJ20" s="687"/>
      <c r="HXK20" s="687"/>
      <c r="HXL20" s="687"/>
      <c r="HXM20" s="687"/>
      <c r="HXN20" s="687"/>
      <c r="HXO20" s="687"/>
      <c r="HXP20" s="687"/>
      <c r="HXQ20" s="687"/>
      <c r="HXR20" s="687"/>
      <c r="HXS20" s="687"/>
      <c r="HXT20" s="687"/>
      <c r="HXU20" s="687"/>
      <c r="HXV20" s="687"/>
      <c r="HXW20" s="687"/>
      <c r="HXX20" s="687"/>
      <c r="HXY20" s="687"/>
      <c r="HXZ20" s="687"/>
      <c r="HYA20" s="687"/>
      <c r="HYB20" s="687"/>
      <c r="HYC20" s="687"/>
      <c r="HYD20" s="687"/>
      <c r="HYE20" s="687"/>
      <c r="HYF20" s="687"/>
      <c r="HYG20" s="687"/>
      <c r="HYH20" s="687"/>
      <c r="HYI20" s="687"/>
      <c r="HYJ20" s="687"/>
      <c r="HYK20" s="687"/>
      <c r="HYL20" s="687"/>
      <c r="HYM20" s="687"/>
      <c r="HYN20" s="687"/>
      <c r="HYO20" s="687"/>
      <c r="HYP20" s="687"/>
      <c r="HYQ20" s="687"/>
      <c r="HYR20" s="687"/>
      <c r="HYS20" s="687"/>
      <c r="HYT20" s="687"/>
      <c r="HYU20" s="687"/>
      <c r="HYV20" s="687"/>
      <c r="HYW20" s="687"/>
      <c r="HYX20" s="687"/>
      <c r="HYY20" s="687"/>
      <c r="HYZ20" s="687"/>
      <c r="HZA20" s="687"/>
      <c r="HZB20" s="687"/>
      <c r="HZC20" s="687"/>
      <c r="HZD20" s="687"/>
      <c r="HZE20" s="687"/>
      <c r="HZF20" s="687"/>
      <c r="HZG20" s="687"/>
      <c r="HZH20" s="687"/>
      <c r="HZI20" s="687"/>
      <c r="HZJ20" s="687"/>
      <c r="HZK20" s="687"/>
      <c r="HZL20" s="687"/>
      <c r="HZM20" s="687"/>
      <c r="HZN20" s="687"/>
      <c r="HZO20" s="687"/>
      <c r="HZP20" s="687"/>
      <c r="HZQ20" s="687"/>
      <c r="HZR20" s="687"/>
      <c r="HZS20" s="687"/>
      <c r="HZT20" s="687"/>
      <c r="HZU20" s="687"/>
      <c r="HZV20" s="687"/>
      <c r="HZW20" s="687"/>
      <c r="HZX20" s="687"/>
      <c r="HZY20" s="687"/>
      <c r="HZZ20" s="687"/>
      <c r="IAA20" s="687"/>
      <c r="IAB20" s="687"/>
      <c r="IAC20" s="687"/>
      <c r="IAD20" s="687"/>
      <c r="IAE20" s="687"/>
      <c r="IAF20" s="687"/>
      <c r="IAG20" s="687"/>
      <c r="IAH20" s="687"/>
      <c r="IAI20" s="687"/>
      <c r="IAJ20" s="687"/>
      <c r="IAK20" s="687"/>
      <c r="IAL20" s="687"/>
      <c r="IAM20" s="687"/>
      <c r="IAN20" s="687"/>
      <c r="IAO20" s="687"/>
      <c r="IAP20" s="687"/>
      <c r="IAQ20" s="687"/>
      <c r="IAR20" s="687"/>
      <c r="IAS20" s="687"/>
      <c r="IAT20" s="687"/>
      <c r="IAU20" s="687"/>
      <c r="IAV20" s="687"/>
      <c r="IAW20" s="687"/>
      <c r="IAX20" s="687"/>
      <c r="IAY20" s="687"/>
      <c r="IAZ20" s="687"/>
      <c r="IBA20" s="687"/>
      <c r="IBB20" s="687"/>
      <c r="IBC20" s="687"/>
      <c r="IBD20" s="687"/>
      <c r="IBE20" s="687"/>
      <c r="IBF20" s="687"/>
      <c r="IBG20" s="687"/>
      <c r="IBH20" s="687"/>
      <c r="IBI20" s="687"/>
      <c r="IBJ20" s="687"/>
      <c r="IBK20" s="687"/>
      <c r="IBL20" s="687"/>
      <c r="IBM20" s="687"/>
      <c r="IBN20" s="687"/>
      <c r="IBO20" s="687"/>
      <c r="IBP20" s="687"/>
      <c r="IBQ20" s="687"/>
      <c r="IBR20" s="687"/>
      <c r="IBS20" s="687"/>
      <c r="IBT20" s="687"/>
      <c r="IBU20" s="687"/>
      <c r="IBV20" s="687"/>
      <c r="IBW20" s="687"/>
      <c r="IBX20" s="687"/>
      <c r="IBY20" s="687"/>
      <c r="IBZ20" s="687"/>
      <c r="ICA20" s="687"/>
      <c r="ICB20" s="687"/>
      <c r="ICC20" s="687"/>
      <c r="ICD20" s="687"/>
      <c r="ICE20" s="687"/>
      <c r="ICF20" s="687"/>
      <c r="ICG20" s="687"/>
      <c r="ICH20" s="687"/>
      <c r="ICI20" s="687"/>
      <c r="ICJ20" s="687"/>
      <c r="ICK20" s="687"/>
      <c r="ICL20" s="687"/>
      <c r="ICM20" s="687"/>
      <c r="ICN20" s="687"/>
      <c r="ICO20" s="687"/>
      <c r="ICP20" s="687"/>
      <c r="ICQ20" s="687"/>
      <c r="ICR20" s="687"/>
      <c r="ICS20" s="687"/>
      <c r="ICT20" s="687"/>
      <c r="ICU20" s="687"/>
      <c r="ICV20" s="687"/>
      <c r="ICW20" s="687"/>
      <c r="ICX20" s="687"/>
      <c r="ICY20" s="687"/>
      <c r="ICZ20" s="687"/>
      <c r="IDA20" s="687"/>
      <c r="IDB20" s="687"/>
      <c r="IDC20" s="687"/>
      <c r="IDD20" s="687"/>
      <c r="IDE20" s="687"/>
      <c r="IDF20" s="687"/>
      <c r="IDG20" s="687"/>
      <c r="IDH20" s="687"/>
      <c r="IDI20" s="687"/>
      <c r="IDJ20" s="687"/>
      <c r="IDK20" s="687"/>
      <c r="IDL20" s="687"/>
      <c r="IDM20" s="687"/>
      <c r="IDN20" s="687"/>
      <c r="IDO20" s="687"/>
      <c r="IDP20" s="687"/>
      <c r="IDQ20" s="687"/>
      <c r="IDR20" s="687"/>
      <c r="IDS20" s="687"/>
      <c r="IDT20" s="687"/>
      <c r="IDU20" s="687"/>
      <c r="IDV20" s="687"/>
      <c r="IDW20" s="687"/>
      <c r="IDX20" s="687"/>
      <c r="IDY20" s="687"/>
      <c r="IDZ20" s="687"/>
      <c r="IEA20" s="687"/>
      <c r="IEB20" s="687"/>
      <c r="IEC20" s="687"/>
      <c r="IED20" s="687"/>
      <c r="IEE20" s="687"/>
      <c r="IEF20" s="687"/>
      <c r="IEG20" s="687"/>
      <c r="IEH20" s="687"/>
      <c r="IEI20" s="687"/>
      <c r="IEJ20" s="687"/>
      <c r="IEK20" s="687"/>
      <c r="IEL20" s="687"/>
      <c r="IEM20" s="687"/>
      <c r="IEN20" s="687"/>
      <c r="IEO20" s="687"/>
      <c r="IEP20" s="687"/>
      <c r="IEQ20" s="687"/>
      <c r="IER20" s="687"/>
      <c r="IES20" s="687"/>
      <c r="IET20" s="687"/>
      <c r="IEU20" s="687"/>
      <c r="IEV20" s="687"/>
      <c r="IEW20" s="687"/>
      <c r="IEX20" s="687"/>
      <c r="IEY20" s="687"/>
      <c r="IEZ20" s="687"/>
      <c r="IFA20" s="687"/>
      <c r="IFB20" s="687"/>
      <c r="IFC20" s="687"/>
      <c r="IFD20" s="687"/>
      <c r="IFE20" s="687"/>
      <c r="IFF20" s="687"/>
      <c r="IFG20" s="687"/>
      <c r="IFH20" s="687"/>
      <c r="IFI20" s="687"/>
      <c r="IFJ20" s="687"/>
      <c r="IFK20" s="687"/>
      <c r="IFL20" s="687"/>
      <c r="IFM20" s="687"/>
      <c r="IFN20" s="687"/>
      <c r="IFO20" s="687"/>
      <c r="IFP20" s="687"/>
      <c r="IFQ20" s="687"/>
      <c r="IFR20" s="687"/>
      <c r="IFS20" s="687"/>
      <c r="IFT20" s="687"/>
      <c r="IFU20" s="687"/>
      <c r="IFV20" s="687"/>
      <c r="IFW20" s="687"/>
      <c r="IFX20" s="687"/>
      <c r="IFY20" s="687"/>
      <c r="IFZ20" s="687"/>
      <c r="IGA20" s="687"/>
      <c r="IGB20" s="687"/>
      <c r="IGC20" s="687"/>
      <c r="IGD20" s="687"/>
      <c r="IGE20" s="687"/>
      <c r="IGF20" s="687"/>
      <c r="IGG20" s="687"/>
      <c r="IGH20" s="687"/>
      <c r="IGI20" s="687"/>
      <c r="IGJ20" s="687"/>
      <c r="IGK20" s="687"/>
      <c r="IGL20" s="687"/>
      <c r="IGM20" s="687"/>
      <c r="IGN20" s="687"/>
      <c r="IGO20" s="687"/>
      <c r="IGP20" s="687"/>
      <c r="IGQ20" s="687"/>
      <c r="IGR20" s="687"/>
      <c r="IGS20" s="687"/>
      <c r="IGT20" s="687"/>
      <c r="IGU20" s="687"/>
      <c r="IGV20" s="687"/>
      <c r="IGW20" s="687"/>
      <c r="IGX20" s="687"/>
      <c r="IGY20" s="687"/>
      <c r="IGZ20" s="687"/>
      <c r="IHA20" s="687"/>
      <c r="IHB20" s="687"/>
      <c r="IHC20" s="687"/>
      <c r="IHD20" s="687"/>
      <c r="IHE20" s="687"/>
      <c r="IHF20" s="687"/>
      <c r="IHG20" s="687"/>
      <c r="IHH20" s="687"/>
      <c r="IHI20" s="687"/>
      <c r="IHJ20" s="687"/>
      <c r="IHK20" s="687"/>
      <c r="IHL20" s="687"/>
      <c r="IHM20" s="687"/>
      <c r="IHN20" s="687"/>
      <c r="IHO20" s="687"/>
      <c r="IHP20" s="687"/>
      <c r="IHQ20" s="687"/>
      <c r="IHR20" s="687"/>
      <c r="IHS20" s="687"/>
      <c r="IHT20" s="687"/>
      <c r="IHU20" s="687"/>
      <c r="IHV20" s="687"/>
      <c r="IHW20" s="687"/>
      <c r="IHX20" s="687"/>
      <c r="IHY20" s="687"/>
      <c r="IHZ20" s="687"/>
      <c r="IIA20" s="687"/>
      <c r="IIB20" s="687"/>
      <c r="IIC20" s="687"/>
      <c r="IID20" s="687"/>
      <c r="IIE20" s="687"/>
      <c r="IIF20" s="687"/>
      <c r="IIG20" s="687"/>
      <c r="IIH20" s="687"/>
      <c r="III20" s="687"/>
      <c r="IIJ20" s="687"/>
      <c r="IIK20" s="687"/>
      <c r="IIL20" s="687"/>
      <c r="IIM20" s="687"/>
      <c r="IIN20" s="687"/>
      <c r="IIO20" s="687"/>
      <c r="IIP20" s="687"/>
      <c r="IIQ20" s="687"/>
      <c r="IIR20" s="687"/>
      <c r="IIS20" s="687"/>
      <c r="IIT20" s="687"/>
      <c r="IIU20" s="687"/>
      <c r="IIV20" s="687"/>
      <c r="IIW20" s="687"/>
      <c r="IIX20" s="687"/>
      <c r="IIY20" s="687"/>
      <c r="IIZ20" s="687"/>
      <c r="IJA20" s="687"/>
      <c r="IJB20" s="687"/>
      <c r="IJC20" s="687"/>
      <c r="IJD20" s="687"/>
      <c r="IJE20" s="687"/>
      <c r="IJF20" s="687"/>
      <c r="IJG20" s="687"/>
      <c r="IJH20" s="687"/>
      <c r="IJI20" s="687"/>
      <c r="IJJ20" s="687"/>
      <c r="IJK20" s="687"/>
      <c r="IJL20" s="687"/>
      <c r="IJM20" s="687"/>
      <c r="IJN20" s="687"/>
      <c r="IJO20" s="687"/>
      <c r="IJP20" s="687"/>
      <c r="IJQ20" s="687"/>
      <c r="IJR20" s="687"/>
      <c r="IJS20" s="687"/>
      <c r="IJT20" s="687"/>
      <c r="IJU20" s="687"/>
      <c r="IJV20" s="687"/>
      <c r="IJW20" s="687"/>
      <c r="IJX20" s="687"/>
      <c r="IJY20" s="687"/>
      <c r="IJZ20" s="687"/>
      <c r="IKA20" s="687"/>
      <c r="IKB20" s="687"/>
      <c r="IKC20" s="687"/>
      <c r="IKD20" s="687"/>
      <c r="IKE20" s="687"/>
      <c r="IKF20" s="687"/>
      <c r="IKG20" s="687"/>
      <c r="IKH20" s="687"/>
      <c r="IKI20" s="687"/>
      <c r="IKJ20" s="687"/>
      <c r="IKK20" s="687"/>
      <c r="IKL20" s="687"/>
      <c r="IKM20" s="687"/>
      <c r="IKN20" s="687"/>
      <c r="IKO20" s="687"/>
      <c r="IKP20" s="687"/>
      <c r="IKQ20" s="687"/>
      <c r="IKR20" s="687"/>
      <c r="IKS20" s="687"/>
      <c r="IKT20" s="687"/>
      <c r="IKU20" s="687"/>
      <c r="IKV20" s="687"/>
      <c r="IKW20" s="687"/>
      <c r="IKX20" s="687"/>
      <c r="IKY20" s="687"/>
      <c r="IKZ20" s="687"/>
      <c r="ILA20" s="687"/>
      <c r="ILB20" s="687"/>
      <c r="ILC20" s="687"/>
      <c r="ILD20" s="687"/>
      <c r="ILE20" s="687"/>
      <c r="ILF20" s="687"/>
      <c r="ILG20" s="687"/>
      <c r="ILH20" s="687"/>
      <c r="ILI20" s="687"/>
      <c r="ILJ20" s="687"/>
      <c r="ILK20" s="687"/>
      <c r="ILL20" s="687"/>
      <c r="ILM20" s="687"/>
      <c r="ILN20" s="687"/>
      <c r="ILO20" s="687"/>
      <c r="ILP20" s="687"/>
      <c r="ILQ20" s="687"/>
      <c r="ILR20" s="687"/>
      <c r="ILS20" s="687"/>
      <c r="ILT20" s="687"/>
      <c r="ILU20" s="687"/>
      <c r="ILV20" s="687"/>
      <c r="ILW20" s="687"/>
      <c r="ILX20" s="687"/>
      <c r="ILY20" s="687"/>
      <c r="ILZ20" s="687"/>
      <c r="IMA20" s="687"/>
      <c r="IMB20" s="687"/>
      <c r="IMC20" s="687"/>
      <c r="IMD20" s="687"/>
      <c r="IME20" s="687"/>
      <c r="IMF20" s="687"/>
      <c r="IMG20" s="687"/>
      <c r="IMH20" s="687"/>
      <c r="IMI20" s="687"/>
      <c r="IMJ20" s="687"/>
      <c r="IMK20" s="687"/>
      <c r="IML20" s="687"/>
      <c r="IMM20" s="687"/>
      <c r="IMN20" s="687"/>
      <c r="IMO20" s="687"/>
      <c r="IMP20" s="687"/>
      <c r="IMQ20" s="687"/>
      <c r="IMR20" s="687"/>
      <c r="IMS20" s="687"/>
      <c r="IMT20" s="687"/>
      <c r="IMU20" s="687"/>
      <c r="IMV20" s="687"/>
      <c r="IMW20" s="687"/>
      <c r="IMX20" s="687"/>
      <c r="IMY20" s="687"/>
      <c r="IMZ20" s="687"/>
      <c r="INA20" s="687"/>
      <c r="INB20" s="687"/>
      <c r="INC20" s="687"/>
      <c r="IND20" s="687"/>
      <c r="INE20" s="687"/>
      <c r="INF20" s="687"/>
      <c r="ING20" s="687"/>
      <c r="INH20" s="687"/>
      <c r="INI20" s="687"/>
      <c r="INJ20" s="687"/>
      <c r="INK20" s="687"/>
      <c r="INL20" s="687"/>
      <c r="INM20" s="687"/>
      <c r="INN20" s="687"/>
      <c r="INO20" s="687"/>
      <c r="INP20" s="687"/>
      <c r="INQ20" s="687"/>
      <c r="INR20" s="687"/>
      <c r="INS20" s="687"/>
      <c r="INT20" s="687"/>
      <c r="INU20" s="687"/>
      <c r="INV20" s="687"/>
      <c r="INW20" s="687"/>
      <c r="INX20" s="687"/>
      <c r="INY20" s="687"/>
      <c r="INZ20" s="687"/>
      <c r="IOA20" s="687"/>
      <c r="IOB20" s="687"/>
      <c r="IOC20" s="687"/>
      <c r="IOD20" s="687"/>
      <c r="IOE20" s="687"/>
      <c r="IOF20" s="687"/>
      <c r="IOG20" s="687"/>
      <c r="IOH20" s="687"/>
      <c r="IOI20" s="687"/>
      <c r="IOJ20" s="687"/>
      <c r="IOK20" s="687"/>
      <c r="IOL20" s="687"/>
      <c r="IOM20" s="687"/>
      <c r="ION20" s="687"/>
      <c r="IOO20" s="687"/>
      <c r="IOP20" s="687"/>
      <c r="IOQ20" s="687"/>
      <c r="IOR20" s="687"/>
      <c r="IOS20" s="687"/>
      <c r="IOT20" s="687"/>
      <c r="IOU20" s="687"/>
      <c r="IOV20" s="687"/>
      <c r="IOW20" s="687"/>
      <c r="IOX20" s="687"/>
      <c r="IOY20" s="687"/>
      <c r="IOZ20" s="687"/>
      <c r="IPA20" s="687"/>
      <c r="IPB20" s="687"/>
      <c r="IPC20" s="687"/>
      <c r="IPD20" s="687"/>
      <c r="IPE20" s="687"/>
      <c r="IPF20" s="687"/>
      <c r="IPG20" s="687"/>
      <c r="IPH20" s="687"/>
      <c r="IPI20" s="687"/>
      <c r="IPJ20" s="687"/>
      <c r="IPK20" s="687"/>
      <c r="IPL20" s="687"/>
      <c r="IPM20" s="687"/>
      <c r="IPN20" s="687"/>
      <c r="IPO20" s="687"/>
      <c r="IPP20" s="687"/>
      <c r="IPQ20" s="687"/>
      <c r="IPR20" s="687"/>
      <c r="IPS20" s="687"/>
      <c r="IPT20" s="687"/>
      <c r="IPU20" s="687"/>
      <c r="IPV20" s="687"/>
      <c r="IPW20" s="687"/>
      <c r="IPX20" s="687"/>
      <c r="IPY20" s="687"/>
      <c r="IPZ20" s="687"/>
      <c r="IQA20" s="687"/>
      <c r="IQB20" s="687"/>
      <c r="IQC20" s="687"/>
      <c r="IQD20" s="687"/>
      <c r="IQE20" s="687"/>
      <c r="IQF20" s="687"/>
      <c r="IQG20" s="687"/>
      <c r="IQH20" s="687"/>
      <c r="IQI20" s="687"/>
      <c r="IQJ20" s="687"/>
      <c r="IQK20" s="687"/>
      <c r="IQL20" s="687"/>
      <c r="IQM20" s="687"/>
      <c r="IQN20" s="687"/>
      <c r="IQO20" s="687"/>
      <c r="IQP20" s="687"/>
      <c r="IQQ20" s="687"/>
      <c r="IQR20" s="687"/>
      <c r="IQS20" s="687"/>
      <c r="IQT20" s="687"/>
      <c r="IQU20" s="687"/>
      <c r="IQV20" s="687"/>
      <c r="IQW20" s="687"/>
      <c r="IQX20" s="687"/>
      <c r="IQY20" s="687"/>
      <c r="IQZ20" s="687"/>
      <c r="IRA20" s="687"/>
      <c r="IRB20" s="687"/>
      <c r="IRC20" s="687"/>
      <c r="IRD20" s="687"/>
      <c r="IRE20" s="687"/>
      <c r="IRF20" s="687"/>
      <c r="IRG20" s="687"/>
      <c r="IRH20" s="687"/>
      <c r="IRI20" s="687"/>
      <c r="IRJ20" s="687"/>
      <c r="IRK20" s="687"/>
      <c r="IRL20" s="687"/>
      <c r="IRM20" s="687"/>
      <c r="IRN20" s="687"/>
      <c r="IRO20" s="687"/>
      <c r="IRP20" s="687"/>
      <c r="IRQ20" s="687"/>
      <c r="IRR20" s="687"/>
      <c r="IRS20" s="687"/>
      <c r="IRT20" s="687"/>
      <c r="IRU20" s="687"/>
      <c r="IRV20" s="687"/>
      <c r="IRW20" s="687"/>
      <c r="IRX20" s="687"/>
      <c r="IRY20" s="687"/>
      <c r="IRZ20" s="687"/>
      <c r="ISA20" s="687"/>
      <c r="ISB20" s="687"/>
      <c r="ISC20" s="687"/>
      <c r="ISD20" s="687"/>
      <c r="ISE20" s="687"/>
      <c r="ISF20" s="687"/>
      <c r="ISG20" s="687"/>
      <c r="ISH20" s="687"/>
      <c r="ISI20" s="687"/>
      <c r="ISJ20" s="687"/>
      <c r="ISK20" s="687"/>
      <c r="ISL20" s="687"/>
      <c r="ISM20" s="687"/>
      <c r="ISN20" s="687"/>
      <c r="ISO20" s="687"/>
      <c r="ISP20" s="687"/>
      <c r="ISQ20" s="687"/>
      <c r="ISR20" s="687"/>
      <c r="ISS20" s="687"/>
      <c r="IST20" s="687"/>
      <c r="ISU20" s="687"/>
      <c r="ISV20" s="687"/>
      <c r="ISW20" s="687"/>
      <c r="ISX20" s="687"/>
      <c r="ISY20" s="687"/>
      <c r="ISZ20" s="687"/>
      <c r="ITA20" s="687"/>
      <c r="ITB20" s="687"/>
      <c r="ITC20" s="687"/>
      <c r="ITD20" s="687"/>
      <c r="ITE20" s="687"/>
      <c r="ITF20" s="687"/>
      <c r="ITG20" s="687"/>
      <c r="ITH20" s="687"/>
      <c r="ITI20" s="687"/>
      <c r="ITJ20" s="687"/>
      <c r="ITK20" s="687"/>
      <c r="ITL20" s="687"/>
      <c r="ITM20" s="687"/>
      <c r="ITN20" s="687"/>
      <c r="ITO20" s="687"/>
      <c r="ITP20" s="687"/>
      <c r="ITQ20" s="687"/>
      <c r="ITR20" s="687"/>
      <c r="ITS20" s="687"/>
      <c r="ITT20" s="687"/>
      <c r="ITU20" s="687"/>
      <c r="ITV20" s="687"/>
      <c r="ITW20" s="687"/>
      <c r="ITX20" s="687"/>
      <c r="ITY20" s="687"/>
      <c r="ITZ20" s="687"/>
      <c r="IUA20" s="687"/>
      <c r="IUB20" s="687"/>
      <c r="IUC20" s="687"/>
      <c r="IUD20" s="687"/>
      <c r="IUE20" s="687"/>
      <c r="IUF20" s="687"/>
      <c r="IUG20" s="687"/>
      <c r="IUH20" s="687"/>
      <c r="IUI20" s="687"/>
      <c r="IUJ20" s="687"/>
      <c r="IUK20" s="687"/>
      <c r="IUL20" s="687"/>
      <c r="IUM20" s="687"/>
      <c r="IUN20" s="687"/>
      <c r="IUO20" s="687"/>
      <c r="IUP20" s="687"/>
      <c r="IUQ20" s="687"/>
      <c r="IUR20" s="687"/>
      <c r="IUS20" s="687"/>
      <c r="IUT20" s="687"/>
      <c r="IUU20" s="687"/>
      <c r="IUV20" s="687"/>
      <c r="IUW20" s="687"/>
      <c r="IUX20" s="687"/>
      <c r="IUY20" s="687"/>
      <c r="IUZ20" s="687"/>
      <c r="IVA20" s="687"/>
      <c r="IVB20" s="687"/>
      <c r="IVC20" s="687"/>
      <c r="IVD20" s="687"/>
      <c r="IVE20" s="687"/>
      <c r="IVF20" s="687"/>
      <c r="IVG20" s="687"/>
      <c r="IVH20" s="687"/>
      <c r="IVI20" s="687"/>
      <c r="IVJ20" s="687"/>
      <c r="IVK20" s="687"/>
      <c r="IVL20" s="687"/>
      <c r="IVM20" s="687"/>
      <c r="IVN20" s="687"/>
      <c r="IVO20" s="687"/>
      <c r="IVP20" s="687"/>
      <c r="IVQ20" s="687"/>
      <c r="IVR20" s="687"/>
      <c r="IVS20" s="687"/>
      <c r="IVT20" s="687"/>
      <c r="IVU20" s="687"/>
      <c r="IVV20" s="687"/>
      <c r="IVW20" s="687"/>
      <c r="IVX20" s="687"/>
      <c r="IVY20" s="687"/>
      <c r="IVZ20" s="687"/>
      <c r="IWA20" s="687"/>
      <c r="IWB20" s="687"/>
      <c r="IWC20" s="687"/>
      <c r="IWD20" s="687"/>
      <c r="IWE20" s="687"/>
      <c r="IWF20" s="687"/>
      <c r="IWG20" s="687"/>
      <c r="IWH20" s="687"/>
      <c r="IWI20" s="687"/>
      <c r="IWJ20" s="687"/>
      <c r="IWK20" s="687"/>
      <c r="IWL20" s="687"/>
      <c r="IWM20" s="687"/>
      <c r="IWN20" s="687"/>
      <c r="IWO20" s="687"/>
      <c r="IWP20" s="687"/>
      <c r="IWQ20" s="687"/>
      <c r="IWR20" s="687"/>
      <c r="IWS20" s="687"/>
      <c r="IWT20" s="687"/>
      <c r="IWU20" s="687"/>
      <c r="IWV20" s="687"/>
      <c r="IWW20" s="687"/>
      <c r="IWX20" s="687"/>
      <c r="IWY20" s="687"/>
      <c r="IWZ20" s="687"/>
      <c r="IXA20" s="687"/>
      <c r="IXB20" s="687"/>
      <c r="IXC20" s="687"/>
      <c r="IXD20" s="687"/>
      <c r="IXE20" s="687"/>
      <c r="IXF20" s="687"/>
      <c r="IXG20" s="687"/>
      <c r="IXH20" s="687"/>
      <c r="IXI20" s="687"/>
      <c r="IXJ20" s="687"/>
      <c r="IXK20" s="687"/>
      <c r="IXL20" s="687"/>
      <c r="IXM20" s="687"/>
      <c r="IXN20" s="687"/>
      <c r="IXO20" s="687"/>
      <c r="IXP20" s="687"/>
      <c r="IXQ20" s="687"/>
      <c r="IXR20" s="687"/>
      <c r="IXS20" s="687"/>
      <c r="IXT20" s="687"/>
      <c r="IXU20" s="687"/>
      <c r="IXV20" s="687"/>
      <c r="IXW20" s="687"/>
      <c r="IXX20" s="687"/>
      <c r="IXY20" s="687"/>
      <c r="IXZ20" s="687"/>
      <c r="IYA20" s="687"/>
      <c r="IYB20" s="687"/>
      <c r="IYC20" s="687"/>
      <c r="IYD20" s="687"/>
      <c r="IYE20" s="687"/>
      <c r="IYF20" s="687"/>
      <c r="IYG20" s="687"/>
      <c r="IYH20" s="687"/>
      <c r="IYI20" s="687"/>
      <c r="IYJ20" s="687"/>
      <c r="IYK20" s="687"/>
      <c r="IYL20" s="687"/>
      <c r="IYM20" s="687"/>
      <c r="IYN20" s="687"/>
      <c r="IYO20" s="687"/>
      <c r="IYP20" s="687"/>
      <c r="IYQ20" s="687"/>
      <c r="IYR20" s="687"/>
      <c r="IYS20" s="687"/>
      <c r="IYT20" s="687"/>
      <c r="IYU20" s="687"/>
      <c r="IYV20" s="687"/>
      <c r="IYW20" s="687"/>
      <c r="IYX20" s="687"/>
      <c r="IYY20" s="687"/>
      <c r="IYZ20" s="687"/>
      <c r="IZA20" s="687"/>
      <c r="IZB20" s="687"/>
      <c r="IZC20" s="687"/>
      <c r="IZD20" s="687"/>
      <c r="IZE20" s="687"/>
      <c r="IZF20" s="687"/>
      <c r="IZG20" s="687"/>
      <c r="IZH20" s="687"/>
      <c r="IZI20" s="687"/>
      <c r="IZJ20" s="687"/>
      <c r="IZK20" s="687"/>
      <c r="IZL20" s="687"/>
      <c r="IZM20" s="687"/>
      <c r="IZN20" s="687"/>
      <c r="IZO20" s="687"/>
      <c r="IZP20" s="687"/>
      <c r="IZQ20" s="687"/>
      <c r="IZR20" s="687"/>
      <c r="IZS20" s="687"/>
      <c r="IZT20" s="687"/>
      <c r="IZU20" s="687"/>
      <c r="IZV20" s="687"/>
      <c r="IZW20" s="687"/>
      <c r="IZX20" s="687"/>
      <c r="IZY20" s="687"/>
      <c r="IZZ20" s="687"/>
      <c r="JAA20" s="687"/>
      <c r="JAB20" s="687"/>
      <c r="JAC20" s="687"/>
      <c r="JAD20" s="687"/>
      <c r="JAE20" s="687"/>
      <c r="JAF20" s="687"/>
      <c r="JAG20" s="687"/>
      <c r="JAH20" s="687"/>
      <c r="JAI20" s="687"/>
      <c r="JAJ20" s="687"/>
      <c r="JAK20" s="687"/>
      <c r="JAL20" s="687"/>
      <c r="JAM20" s="687"/>
      <c r="JAN20" s="687"/>
      <c r="JAO20" s="687"/>
      <c r="JAP20" s="687"/>
      <c r="JAQ20" s="687"/>
      <c r="JAR20" s="687"/>
      <c r="JAS20" s="687"/>
      <c r="JAT20" s="687"/>
      <c r="JAU20" s="687"/>
      <c r="JAV20" s="687"/>
      <c r="JAW20" s="687"/>
      <c r="JAX20" s="687"/>
      <c r="JAY20" s="687"/>
      <c r="JAZ20" s="687"/>
      <c r="JBA20" s="687"/>
      <c r="JBB20" s="687"/>
      <c r="JBC20" s="687"/>
      <c r="JBD20" s="687"/>
      <c r="JBE20" s="687"/>
      <c r="JBF20" s="687"/>
      <c r="JBG20" s="687"/>
      <c r="JBH20" s="687"/>
      <c r="JBI20" s="687"/>
      <c r="JBJ20" s="687"/>
      <c r="JBK20" s="687"/>
      <c r="JBL20" s="687"/>
      <c r="JBM20" s="687"/>
      <c r="JBN20" s="687"/>
      <c r="JBO20" s="687"/>
      <c r="JBP20" s="687"/>
      <c r="JBQ20" s="687"/>
      <c r="JBR20" s="687"/>
      <c r="JBS20" s="687"/>
      <c r="JBT20" s="687"/>
      <c r="JBU20" s="687"/>
      <c r="JBV20" s="687"/>
      <c r="JBW20" s="687"/>
      <c r="JBX20" s="687"/>
      <c r="JBY20" s="687"/>
      <c r="JBZ20" s="687"/>
      <c r="JCA20" s="687"/>
      <c r="JCB20" s="687"/>
      <c r="JCC20" s="687"/>
      <c r="JCD20" s="687"/>
      <c r="JCE20" s="687"/>
      <c r="JCF20" s="687"/>
      <c r="JCG20" s="687"/>
      <c r="JCH20" s="687"/>
      <c r="JCI20" s="687"/>
      <c r="JCJ20" s="687"/>
      <c r="JCK20" s="687"/>
      <c r="JCL20" s="687"/>
      <c r="JCM20" s="687"/>
      <c r="JCN20" s="687"/>
      <c r="JCO20" s="687"/>
      <c r="JCP20" s="687"/>
      <c r="JCQ20" s="687"/>
      <c r="JCR20" s="687"/>
      <c r="JCS20" s="687"/>
      <c r="JCT20" s="687"/>
      <c r="JCU20" s="687"/>
      <c r="JCV20" s="687"/>
      <c r="JCW20" s="687"/>
      <c r="JCX20" s="687"/>
      <c r="JCY20" s="687"/>
      <c r="JCZ20" s="687"/>
      <c r="JDA20" s="687"/>
      <c r="JDB20" s="687"/>
      <c r="JDC20" s="687"/>
      <c r="JDD20" s="687"/>
      <c r="JDE20" s="687"/>
      <c r="JDF20" s="687"/>
      <c r="JDG20" s="687"/>
      <c r="JDH20" s="687"/>
      <c r="JDI20" s="687"/>
      <c r="JDJ20" s="687"/>
      <c r="JDK20" s="687"/>
      <c r="JDL20" s="687"/>
      <c r="JDM20" s="687"/>
      <c r="JDN20" s="687"/>
      <c r="JDO20" s="687"/>
      <c r="JDP20" s="687"/>
      <c r="JDQ20" s="687"/>
      <c r="JDR20" s="687"/>
      <c r="JDS20" s="687"/>
      <c r="JDT20" s="687"/>
      <c r="JDU20" s="687"/>
      <c r="JDV20" s="687"/>
      <c r="JDW20" s="687"/>
      <c r="JDX20" s="687"/>
      <c r="JDY20" s="687"/>
      <c r="JDZ20" s="687"/>
      <c r="JEA20" s="687"/>
      <c r="JEB20" s="687"/>
      <c r="JEC20" s="687"/>
      <c r="JED20" s="687"/>
      <c r="JEE20" s="687"/>
      <c r="JEF20" s="687"/>
      <c r="JEG20" s="687"/>
      <c r="JEH20" s="687"/>
      <c r="JEI20" s="687"/>
      <c r="JEJ20" s="687"/>
      <c r="JEK20" s="687"/>
      <c r="JEL20" s="687"/>
      <c r="JEM20" s="687"/>
      <c r="JEN20" s="687"/>
      <c r="JEO20" s="687"/>
      <c r="JEP20" s="687"/>
      <c r="JEQ20" s="687"/>
      <c r="JER20" s="687"/>
      <c r="JES20" s="687"/>
      <c r="JET20" s="687"/>
      <c r="JEU20" s="687"/>
      <c r="JEV20" s="687"/>
      <c r="JEW20" s="687"/>
      <c r="JEX20" s="687"/>
      <c r="JEY20" s="687"/>
      <c r="JEZ20" s="687"/>
      <c r="JFA20" s="687"/>
      <c r="JFB20" s="687"/>
      <c r="JFC20" s="687"/>
      <c r="JFD20" s="687"/>
      <c r="JFE20" s="687"/>
      <c r="JFF20" s="687"/>
      <c r="JFG20" s="687"/>
      <c r="JFH20" s="687"/>
      <c r="JFI20" s="687"/>
      <c r="JFJ20" s="687"/>
      <c r="JFK20" s="687"/>
      <c r="JFL20" s="687"/>
      <c r="JFM20" s="687"/>
      <c r="JFN20" s="687"/>
      <c r="JFO20" s="687"/>
      <c r="JFP20" s="687"/>
      <c r="JFQ20" s="687"/>
      <c r="JFR20" s="687"/>
      <c r="JFS20" s="687"/>
      <c r="JFT20" s="687"/>
      <c r="JFU20" s="687"/>
      <c r="JFV20" s="687"/>
      <c r="JFW20" s="687"/>
      <c r="JFX20" s="687"/>
      <c r="JFY20" s="687"/>
      <c r="JFZ20" s="687"/>
      <c r="JGA20" s="687"/>
      <c r="JGB20" s="687"/>
      <c r="JGC20" s="687"/>
      <c r="JGD20" s="687"/>
      <c r="JGE20" s="687"/>
      <c r="JGF20" s="687"/>
      <c r="JGG20" s="687"/>
      <c r="JGH20" s="687"/>
      <c r="JGI20" s="687"/>
      <c r="JGJ20" s="687"/>
      <c r="JGK20" s="687"/>
      <c r="JGL20" s="687"/>
      <c r="JGM20" s="687"/>
      <c r="JGN20" s="687"/>
      <c r="JGO20" s="687"/>
      <c r="JGP20" s="687"/>
      <c r="JGQ20" s="687"/>
      <c r="JGR20" s="687"/>
      <c r="JGS20" s="687"/>
      <c r="JGT20" s="687"/>
      <c r="JGU20" s="687"/>
      <c r="JGV20" s="687"/>
      <c r="JGW20" s="687"/>
      <c r="JGX20" s="687"/>
      <c r="JGY20" s="687"/>
      <c r="JGZ20" s="687"/>
      <c r="JHA20" s="687"/>
      <c r="JHB20" s="687"/>
      <c r="JHC20" s="687"/>
      <c r="JHD20" s="687"/>
      <c r="JHE20" s="687"/>
      <c r="JHF20" s="687"/>
      <c r="JHG20" s="687"/>
      <c r="JHH20" s="687"/>
      <c r="JHI20" s="687"/>
      <c r="JHJ20" s="687"/>
      <c r="JHK20" s="687"/>
      <c r="JHL20" s="687"/>
      <c r="JHM20" s="687"/>
      <c r="JHN20" s="687"/>
      <c r="JHO20" s="687"/>
      <c r="JHP20" s="687"/>
      <c r="JHQ20" s="687"/>
      <c r="JHR20" s="687"/>
      <c r="JHS20" s="687"/>
      <c r="JHT20" s="687"/>
      <c r="JHU20" s="687"/>
      <c r="JHV20" s="687"/>
      <c r="JHW20" s="687"/>
      <c r="JHX20" s="687"/>
      <c r="JHY20" s="687"/>
      <c r="JHZ20" s="687"/>
      <c r="JIA20" s="687"/>
      <c r="JIB20" s="687"/>
      <c r="JIC20" s="687"/>
      <c r="JID20" s="687"/>
      <c r="JIE20" s="687"/>
      <c r="JIF20" s="687"/>
      <c r="JIG20" s="687"/>
      <c r="JIH20" s="687"/>
      <c r="JII20" s="687"/>
      <c r="JIJ20" s="687"/>
      <c r="JIK20" s="687"/>
      <c r="JIL20" s="687"/>
      <c r="JIM20" s="687"/>
      <c r="JIN20" s="687"/>
      <c r="JIO20" s="687"/>
      <c r="JIP20" s="687"/>
      <c r="JIQ20" s="687"/>
      <c r="JIR20" s="687"/>
      <c r="JIS20" s="687"/>
      <c r="JIT20" s="687"/>
      <c r="JIU20" s="687"/>
      <c r="JIV20" s="687"/>
      <c r="JIW20" s="687"/>
      <c r="JIX20" s="687"/>
      <c r="JIY20" s="687"/>
      <c r="JIZ20" s="687"/>
      <c r="JJA20" s="687"/>
      <c r="JJB20" s="687"/>
      <c r="JJC20" s="687"/>
      <c r="JJD20" s="687"/>
      <c r="JJE20" s="687"/>
      <c r="JJF20" s="687"/>
      <c r="JJG20" s="687"/>
      <c r="JJH20" s="687"/>
      <c r="JJI20" s="687"/>
      <c r="JJJ20" s="687"/>
      <c r="JJK20" s="687"/>
      <c r="JJL20" s="687"/>
      <c r="JJM20" s="687"/>
      <c r="JJN20" s="687"/>
      <c r="JJO20" s="687"/>
      <c r="JJP20" s="687"/>
      <c r="JJQ20" s="687"/>
      <c r="JJR20" s="687"/>
      <c r="JJS20" s="687"/>
      <c r="JJT20" s="687"/>
      <c r="JJU20" s="687"/>
      <c r="JJV20" s="687"/>
      <c r="JJW20" s="687"/>
      <c r="JJX20" s="687"/>
      <c r="JJY20" s="687"/>
      <c r="JJZ20" s="687"/>
      <c r="JKA20" s="687"/>
      <c r="JKB20" s="687"/>
      <c r="JKC20" s="687"/>
      <c r="JKD20" s="687"/>
      <c r="JKE20" s="687"/>
      <c r="JKF20" s="687"/>
      <c r="JKG20" s="687"/>
      <c r="JKH20" s="687"/>
      <c r="JKI20" s="687"/>
      <c r="JKJ20" s="687"/>
      <c r="JKK20" s="687"/>
      <c r="JKL20" s="687"/>
      <c r="JKM20" s="687"/>
      <c r="JKN20" s="687"/>
      <c r="JKO20" s="687"/>
      <c r="JKP20" s="687"/>
      <c r="JKQ20" s="687"/>
      <c r="JKR20" s="687"/>
      <c r="JKS20" s="687"/>
      <c r="JKT20" s="687"/>
      <c r="JKU20" s="687"/>
      <c r="JKV20" s="687"/>
      <c r="JKW20" s="687"/>
      <c r="JKX20" s="687"/>
      <c r="JKY20" s="687"/>
      <c r="JKZ20" s="687"/>
      <c r="JLA20" s="687"/>
      <c r="JLB20" s="687"/>
      <c r="JLC20" s="687"/>
      <c r="JLD20" s="687"/>
      <c r="JLE20" s="687"/>
      <c r="JLF20" s="687"/>
      <c r="JLG20" s="687"/>
      <c r="JLH20" s="687"/>
      <c r="JLI20" s="687"/>
      <c r="JLJ20" s="687"/>
      <c r="JLK20" s="687"/>
      <c r="JLL20" s="687"/>
      <c r="JLM20" s="687"/>
      <c r="JLN20" s="687"/>
      <c r="JLO20" s="687"/>
      <c r="JLP20" s="687"/>
      <c r="JLQ20" s="687"/>
      <c r="JLR20" s="687"/>
      <c r="JLS20" s="687"/>
      <c r="JLT20" s="687"/>
      <c r="JLU20" s="687"/>
      <c r="JLV20" s="687"/>
      <c r="JLW20" s="687"/>
      <c r="JLX20" s="687"/>
      <c r="JLY20" s="687"/>
      <c r="JLZ20" s="687"/>
      <c r="JMA20" s="687"/>
      <c r="JMB20" s="687"/>
      <c r="JMC20" s="687"/>
      <c r="JMD20" s="687"/>
      <c r="JME20" s="687"/>
      <c r="JMF20" s="687"/>
      <c r="JMG20" s="687"/>
      <c r="JMH20" s="687"/>
      <c r="JMI20" s="687"/>
      <c r="JMJ20" s="687"/>
      <c r="JMK20" s="687"/>
      <c r="JML20" s="687"/>
      <c r="JMM20" s="687"/>
      <c r="JMN20" s="687"/>
      <c r="JMO20" s="687"/>
      <c r="JMP20" s="687"/>
      <c r="JMQ20" s="687"/>
      <c r="JMR20" s="687"/>
      <c r="JMS20" s="687"/>
      <c r="JMT20" s="687"/>
      <c r="JMU20" s="687"/>
      <c r="JMV20" s="687"/>
      <c r="JMW20" s="687"/>
      <c r="JMX20" s="687"/>
      <c r="JMY20" s="687"/>
      <c r="JMZ20" s="687"/>
      <c r="JNA20" s="687"/>
      <c r="JNB20" s="687"/>
      <c r="JNC20" s="687"/>
      <c r="JND20" s="687"/>
      <c r="JNE20" s="687"/>
      <c r="JNF20" s="687"/>
      <c r="JNG20" s="687"/>
      <c r="JNH20" s="687"/>
      <c r="JNI20" s="687"/>
      <c r="JNJ20" s="687"/>
      <c r="JNK20" s="687"/>
      <c r="JNL20" s="687"/>
      <c r="JNM20" s="687"/>
      <c r="JNN20" s="687"/>
      <c r="JNO20" s="687"/>
      <c r="JNP20" s="687"/>
      <c r="JNQ20" s="687"/>
      <c r="JNR20" s="687"/>
      <c r="JNS20" s="687"/>
      <c r="JNT20" s="687"/>
      <c r="JNU20" s="687"/>
      <c r="JNV20" s="687"/>
      <c r="JNW20" s="687"/>
      <c r="JNX20" s="687"/>
      <c r="JNY20" s="687"/>
      <c r="JNZ20" s="687"/>
      <c r="JOA20" s="687"/>
      <c r="JOB20" s="687"/>
      <c r="JOC20" s="687"/>
      <c r="JOD20" s="687"/>
      <c r="JOE20" s="687"/>
      <c r="JOF20" s="687"/>
      <c r="JOG20" s="687"/>
      <c r="JOH20" s="687"/>
      <c r="JOI20" s="687"/>
      <c r="JOJ20" s="687"/>
      <c r="JOK20" s="687"/>
      <c r="JOL20" s="687"/>
      <c r="JOM20" s="687"/>
      <c r="JON20" s="687"/>
      <c r="JOO20" s="687"/>
      <c r="JOP20" s="687"/>
      <c r="JOQ20" s="687"/>
      <c r="JOR20" s="687"/>
      <c r="JOS20" s="687"/>
      <c r="JOT20" s="687"/>
      <c r="JOU20" s="687"/>
      <c r="JOV20" s="687"/>
      <c r="JOW20" s="687"/>
      <c r="JOX20" s="687"/>
      <c r="JOY20" s="687"/>
      <c r="JOZ20" s="687"/>
      <c r="JPA20" s="687"/>
      <c r="JPB20" s="687"/>
      <c r="JPC20" s="687"/>
      <c r="JPD20" s="687"/>
      <c r="JPE20" s="687"/>
      <c r="JPF20" s="687"/>
      <c r="JPG20" s="687"/>
      <c r="JPH20" s="687"/>
      <c r="JPI20" s="687"/>
      <c r="JPJ20" s="687"/>
      <c r="JPK20" s="687"/>
      <c r="JPL20" s="687"/>
      <c r="JPM20" s="687"/>
      <c r="JPN20" s="687"/>
      <c r="JPO20" s="687"/>
      <c r="JPP20" s="687"/>
      <c r="JPQ20" s="687"/>
      <c r="JPR20" s="687"/>
      <c r="JPS20" s="687"/>
      <c r="JPT20" s="687"/>
      <c r="JPU20" s="687"/>
      <c r="JPV20" s="687"/>
      <c r="JPW20" s="687"/>
      <c r="JPX20" s="687"/>
      <c r="JPY20" s="687"/>
      <c r="JPZ20" s="687"/>
      <c r="JQA20" s="687"/>
      <c r="JQB20" s="687"/>
      <c r="JQC20" s="687"/>
      <c r="JQD20" s="687"/>
      <c r="JQE20" s="687"/>
      <c r="JQF20" s="687"/>
      <c r="JQG20" s="687"/>
      <c r="JQH20" s="687"/>
      <c r="JQI20" s="687"/>
      <c r="JQJ20" s="687"/>
      <c r="JQK20" s="687"/>
      <c r="JQL20" s="687"/>
      <c r="JQM20" s="687"/>
      <c r="JQN20" s="687"/>
      <c r="JQO20" s="687"/>
      <c r="JQP20" s="687"/>
      <c r="JQQ20" s="687"/>
      <c r="JQR20" s="687"/>
      <c r="JQS20" s="687"/>
      <c r="JQT20" s="687"/>
      <c r="JQU20" s="687"/>
      <c r="JQV20" s="687"/>
      <c r="JQW20" s="687"/>
      <c r="JQX20" s="687"/>
      <c r="JQY20" s="687"/>
      <c r="JQZ20" s="687"/>
      <c r="JRA20" s="687"/>
      <c r="JRB20" s="687"/>
      <c r="JRC20" s="687"/>
      <c r="JRD20" s="687"/>
      <c r="JRE20" s="687"/>
      <c r="JRF20" s="687"/>
      <c r="JRG20" s="687"/>
      <c r="JRH20" s="687"/>
      <c r="JRI20" s="687"/>
      <c r="JRJ20" s="687"/>
      <c r="JRK20" s="687"/>
      <c r="JRL20" s="687"/>
      <c r="JRM20" s="687"/>
      <c r="JRN20" s="687"/>
      <c r="JRO20" s="687"/>
      <c r="JRP20" s="687"/>
      <c r="JRQ20" s="687"/>
      <c r="JRR20" s="687"/>
      <c r="JRS20" s="687"/>
      <c r="JRT20" s="687"/>
      <c r="JRU20" s="687"/>
      <c r="JRV20" s="687"/>
      <c r="JRW20" s="687"/>
      <c r="JRX20" s="687"/>
      <c r="JRY20" s="687"/>
      <c r="JRZ20" s="687"/>
      <c r="JSA20" s="687"/>
      <c r="JSB20" s="687"/>
      <c r="JSC20" s="687"/>
      <c r="JSD20" s="687"/>
      <c r="JSE20" s="687"/>
      <c r="JSF20" s="687"/>
      <c r="JSG20" s="687"/>
      <c r="JSH20" s="687"/>
      <c r="JSI20" s="687"/>
      <c r="JSJ20" s="687"/>
      <c r="JSK20" s="687"/>
      <c r="JSL20" s="687"/>
      <c r="JSM20" s="687"/>
      <c r="JSN20" s="687"/>
      <c r="JSO20" s="687"/>
      <c r="JSP20" s="687"/>
      <c r="JSQ20" s="687"/>
      <c r="JSR20" s="687"/>
      <c r="JSS20" s="687"/>
      <c r="JST20" s="687"/>
      <c r="JSU20" s="687"/>
      <c r="JSV20" s="687"/>
      <c r="JSW20" s="687"/>
      <c r="JSX20" s="687"/>
      <c r="JSY20" s="687"/>
      <c r="JSZ20" s="687"/>
      <c r="JTA20" s="687"/>
      <c r="JTB20" s="687"/>
      <c r="JTC20" s="687"/>
      <c r="JTD20" s="687"/>
      <c r="JTE20" s="687"/>
      <c r="JTF20" s="687"/>
      <c r="JTG20" s="687"/>
      <c r="JTH20" s="687"/>
      <c r="JTI20" s="687"/>
      <c r="JTJ20" s="687"/>
      <c r="JTK20" s="687"/>
      <c r="JTL20" s="687"/>
      <c r="JTM20" s="687"/>
      <c r="JTN20" s="687"/>
      <c r="JTO20" s="687"/>
      <c r="JTP20" s="687"/>
      <c r="JTQ20" s="687"/>
      <c r="JTR20" s="687"/>
      <c r="JTS20" s="687"/>
      <c r="JTT20" s="687"/>
      <c r="JTU20" s="687"/>
      <c r="JTV20" s="687"/>
      <c r="JTW20" s="687"/>
      <c r="JTX20" s="687"/>
      <c r="JTY20" s="687"/>
      <c r="JTZ20" s="687"/>
      <c r="JUA20" s="687"/>
      <c r="JUB20" s="687"/>
      <c r="JUC20" s="687"/>
      <c r="JUD20" s="687"/>
      <c r="JUE20" s="687"/>
      <c r="JUF20" s="687"/>
      <c r="JUG20" s="687"/>
      <c r="JUH20" s="687"/>
      <c r="JUI20" s="687"/>
      <c r="JUJ20" s="687"/>
      <c r="JUK20" s="687"/>
      <c r="JUL20" s="687"/>
      <c r="JUM20" s="687"/>
      <c r="JUN20" s="687"/>
      <c r="JUO20" s="687"/>
      <c r="JUP20" s="687"/>
      <c r="JUQ20" s="687"/>
      <c r="JUR20" s="687"/>
      <c r="JUS20" s="687"/>
      <c r="JUT20" s="687"/>
      <c r="JUU20" s="687"/>
      <c r="JUV20" s="687"/>
      <c r="JUW20" s="687"/>
      <c r="JUX20" s="687"/>
      <c r="JUY20" s="687"/>
      <c r="JUZ20" s="687"/>
      <c r="JVA20" s="687"/>
      <c r="JVB20" s="687"/>
      <c r="JVC20" s="687"/>
      <c r="JVD20" s="687"/>
      <c r="JVE20" s="687"/>
      <c r="JVF20" s="687"/>
      <c r="JVG20" s="687"/>
      <c r="JVH20" s="687"/>
      <c r="JVI20" s="687"/>
      <c r="JVJ20" s="687"/>
      <c r="JVK20" s="687"/>
      <c r="JVL20" s="687"/>
      <c r="JVM20" s="687"/>
      <c r="JVN20" s="687"/>
      <c r="JVO20" s="687"/>
      <c r="JVP20" s="687"/>
      <c r="JVQ20" s="687"/>
      <c r="JVR20" s="687"/>
      <c r="JVS20" s="687"/>
      <c r="JVT20" s="687"/>
      <c r="JVU20" s="687"/>
      <c r="JVV20" s="687"/>
      <c r="JVW20" s="687"/>
      <c r="JVX20" s="687"/>
      <c r="JVY20" s="687"/>
      <c r="JVZ20" s="687"/>
      <c r="JWA20" s="687"/>
      <c r="JWB20" s="687"/>
      <c r="JWC20" s="687"/>
      <c r="JWD20" s="687"/>
      <c r="JWE20" s="687"/>
      <c r="JWF20" s="687"/>
      <c r="JWG20" s="687"/>
      <c r="JWH20" s="687"/>
      <c r="JWI20" s="687"/>
      <c r="JWJ20" s="687"/>
      <c r="JWK20" s="687"/>
      <c r="JWL20" s="687"/>
      <c r="JWM20" s="687"/>
      <c r="JWN20" s="687"/>
      <c r="JWO20" s="687"/>
      <c r="JWP20" s="687"/>
      <c r="JWQ20" s="687"/>
      <c r="JWR20" s="687"/>
      <c r="JWS20" s="687"/>
      <c r="JWT20" s="687"/>
      <c r="JWU20" s="687"/>
      <c r="JWV20" s="687"/>
      <c r="JWW20" s="687"/>
      <c r="JWX20" s="687"/>
      <c r="JWY20" s="687"/>
      <c r="JWZ20" s="687"/>
      <c r="JXA20" s="687"/>
      <c r="JXB20" s="687"/>
      <c r="JXC20" s="687"/>
      <c r="JXD20" s="687"/>
      <c r="JXE20" s="687"/>
      <c r="JXF20" s="687"/>
      <c r="JXG20" s="687"/>
      <c r="JXH20" s="687"/>
      <c r="JXI20" s="687"/>
      <c r="JXJ20" s="687"/>
      <c r="JXK20" s="687"/>
      <c r="JXL20" s="687"/>
      <c r="JXM20" s="687"/>
      <c r="JXN20" s="687"/>
      <c r="JXO20" s="687"/>
      <c r="JXP20" s="687"/>
      <c r="JXQ20" s="687"/>
      <c r="JXR20" s="687"/>
      <c r="JXS20" s="687"/>
      <c r="JXT20" s="687"/>
      <c r="JXU20" s="687"/>
      <c r="JXV20" s="687"/>
      <c r="JXW20" s="687"/>
      <c r="JXX20" s="687"/>
      <c r="JXY20" s="687"/>
      <c r="JXZ20" s="687"/>
      <c r="JYA20" s="687"/>
      <c r="JYB20" s="687"/>
      <c r="JYC20" s="687"/>
      <c r="JYD20" s="687"/>
      <c r="JYE20" s="687"/>
      <c r="JYF20" s="687"/>
      <c r="JYG20" s="687"/>
      <c r="JYH20" s="687"/>
      <c r="JYI20" s="687"/>
      <c r="JYJ20" s="687"/>
      <c r="JYK20" s="687"/>
      <c r="JYL20" s="687"/>
      <c r="JYM20" s="687"/>
      <c r="JYN20" s="687"/>
      <c r="JYO20" s="687"/>
      <c r="JYP20" s="687"/>
      <c r="JYQ20" s="687"/>
      <c r="JYR20" s="687"/>
      <c r="JYS20" s="687"/>
      <c r="JYT20" s="687"/>
      <c r="JYU20" s="687"/>
      <c r="JYV20" s="687"/>
      <c r="JYW20" s="687"/>
      <c r="JYX20" s="687"/>
      <c r="JYY20" s="687"/>
      <c r="JYZ20" s="687"/>
      <c r="JZA20" s="687"/>
      <c r="JZB20" s="687"/>
      <c r="JZC20" s="687"/>
      <c r="JZD20" s="687"/>
      <c r="JZE20" s="687"/>
      <c r="JZF20" s="687"/>
      <c r="JZG20" s="687"/>
      <c r="JZH20" s="687"/>
      <c r="JZI20" s="687"/>
      <c r="JZJ20" s="687"/>
      <c r="JZK20" s="687"/>
      <c r="JZL20" s="687"/>
      <c r="JZM20" s="687"/>
      <c r="JZN20" s="687"/>
      <c r="JZO20" s="687"/>
      <c r="JZP20" s="687"/>
      <c r="JZQ20" s="687"/>
      <c r="JZR20" s="687"/>
      <c r="JZS20" s="687"/>
      <c r="JZT20" s="687"/>
      <c r="JZU20" s="687"/>
      <c r="JZV20" s="687"/>
      <c r="JZW20" s="687"/>
      <c r="JZX20" s="687"/>
      <c r="JZY20" s="687"/>
      <c r="JZZ20" s="687"/>
      <c r="KAA20" s="687"/>
      <c r="KAB20" s="687"/>
      <c r="KAC20" s="687"/>
      <c r="KAD20" s="687"/>
      <c r="KAE20" s="687"/>
      <c r="KAF20" s="687"/>
      <c r="KAG20" s="687"/>
      <c r="KAH20" s="687"/>
      <c r="KAI20" s="687"/>
      <c r="KAJ20" s="687"/>
      <c r="KAK20" s="687"/>
      <c r="KAL20" s="687"/>
      <c r="KAM20" s="687"/>
      <c r="KAN20" s="687"/>
      <c r="KAO20" s="687"/>
      <c r="KAP20" s="687"/>
      <c r="KAQ20" s="687"/>
      <c r="KAR20" s="687"/>
      <c r="KAS20" s="687"/>
      <c r="KAT20" s="687"/>
      <c r="KAU20" s="687"/>
      <c r="KAV20" s="687"/>
      <c r="KAW20" s="687"/>
      <c r="KAX20" s="687"/>
      <c r="KAY20" s="687"/>
      <c r="KAZ20" s="687"/>
      <c r="KBA20" s="687"/>
      <c r="KBB20" s="687"/>
      <c r="KBC20" s="687"/>
      <c r="KBD20" s="687"/>
      <c r="KBE20" s="687"/>
      <c r="KBF20" s="687"/>
      <c r="KBG20" s="687"/>
      <c r="KBH20" s="687"/>
      <c r="KBI20" s="687"/>
      <c r="KBJ20" s="687"/>
      <c r="KBK20" s="687"/>
      <c r="KBL20" s="687"/>
      <c r="KBM20" s="687"/>
      <c r="KBN20" s="687"/>
      <c r="KBO20" s="687"/>
      <c r="KBP20" s="687"/>
      <c r="KBQ20" s="687"/>
      <c r="KBR20" s="687"/>
      <c r="KBS20" s="687"/>
      <c r="KBT20" s="687"/>
      <c r="KBU20" s="687"/>
      <c r="KBV20" s="687"/>
      <c r="KBW20" s="687"/>
      <c r="KBX20" s="687"/>
      <c r="KBY20" s="687"/>
      <c r="KBZ20" s="687"/>
      <c r="KCA20" s="687"/>
      <c r="KCB20" s="687"/>
      <c r="KCC20" s="687"/>
      <c r="KCD20" s="687"/>
      <c r="KCE20" s="687"/>
      <c r="KCF20" s="687"/>
      <c r="KCG20" s="687"/>
      <c r="KCH20" s="687"/>
      <c r="KCI20" s="687"/>
      <c r="KCJ20" s="687"/>
      <c r="KCK20" s="687"/>
      <c r="KCL20" s="687"/>
      <c r="KCM20" s="687"/>
      <c r="KCN20" s="687"/>
      <c r="KCO20" s="687"/>
      <c r="KCP20" s="687"/>
      <c r="KCQ20" s="687"/>
      <c r="KCR20" s="687"/>
      <c r="KCS20" s="687"/>
      <c r="KCT20" s="687"/>
      <c r="KCU20" s="687"/>
      <c r="KCV20" s="687"/>
      <c r="KCW20" s="687"/>
      <c r="KCX20" s="687"/>
      <c r="KCY20" s="687"/>
      <c r="KCZ20" s="687"/>
      <c r="KDA20" s="687"/>
      <c r="KDB20" s="687"/>
      <c r="KDC20" s="687"/>
      <c r="KDD20" s="687"/>
      <c r="KDE20" s="687"/>
      <c r="KDF20" s="687"/>
      <c r="KDG20" s="687"/>
      <c r="KDH20" s="687"/>
      <c r="KDI20" s="687"/>
      <c r="KDJ20" s="687"/>
      <c r="KDK20" s="687"/>
      <c r="KDL20" s="687"/>
      <c r="KDM20" s="687"/>
      <c r="KDN20" s="687"/>
      <c r="KDO20" s="687"/>
      <c r="KDP20" s="687"/>
      <c r="KDQ20" s="687"/>
      <c r="KDR20" s="687"/>
      <c r="KDS20" s="687"/>
      <c r="KDT20" s="687"/>
      <c r="KDU20" s="687"/>
      <c r="KDV20" s="687"/>
      <c r="KDW20" s="687"/>
      <c r="KDX20" s="687"/>
      <c r="KDY20" s="687"/>
      <c r="KDZ20" s="687"/>
      <c r="KEA20" s="687"/>
      <c r="KEB20" s="687"/>
      <c r="KEC20" s="687"/>
      <c r="KED20" s="687"/>
      <c r="KEE20" s="687"/>
      <c r="KEF20" s="687"/>
      <c r="KEG20" s="687"/>
      <c r="KEH20" s="687"/>
      <c r="KEI20" s="687"/>
      <c r="KEJ20" s="687"/>
      <c r="KEK20" s="687"/>
      <c r="KEL20" s="687"/>
      <c r="KEM20" s="687"/>
      <c r="KEN20" s="687"/>
      <c r="KEO20" s="687"/>
      <c r="KEP20" s="687"/>
      <c r="KEQ20" s="687"/>
      <c r="KER20" s="687"/>
      <c r="KES20" s="687"/>
      <c r="KET20" s="687"/>
      <c r="KEU20" s="687"/>
      <c r="KEV20" s="687"/>
      <c r="KEW20" s="687"/>
      <c r="KEX20" s="687"/>
      <c r="KEY20" s="687"/>
      <c r="KEZ20" s="687"/>
      <c r="KFA20" s="687"/>
      <c r="KFB20" s="687"/>
      <c r="KFC20" s="687"/>
      <c r="KFD20" s="687"/>
      <c r="KFE20" s="687"/>
      <c r="KFF20" s="687"/>
      <c r="KFG20" s="687"/>
      <c r="KFH20" s="687"/>
      <c r="KFI20" s="687"/>
      <c r="KFJ20" s="687"/>
      <c r="KFK20" s="687"/>
      <c r="KFL20" s="687"/>
      <c r="KFM20" s="687"/>
      <c r="KFN20" s="687"/>
      <c r="KFO20" s="687"/>
      <c r="KFP20" s="687"/>
      <c r="KFQ20" s="687"/>
      <c r="KFR20" s="687"/>
      <c r="KFS20" s="687"/>
      <c r="KFT20" s="687"/>
      <c r="KFU20" s="687"/>
      <c r="KFV20" s="687"/>
      <c r="KFW20" s="687"/>
      <c r="KFX20" s="687"/>
      <c r="KFY20" s="687"/>
      <c r="KFZ20" s="687"/>
      <c r="KGA20" s="687"/>
      <c r="KGB20" s="687"/>
      <c r="KGC20" s="687"/>
      <c r="KGD20" s="687"/>
      <c r="KGE20" s="687"/>
      <c r="KGF20" s="687"/>
      <c r="KGG20" s="687"/>
      <c r="KGH20" s="687"/>
      <c r="KGI20" s="687"/>
      <c r="KGJ20" s="687"/>
      <c r="KGK20" s="687"/>
      <c r="KGL20" s="687"/>
      <c r="KGM20" s="687"/>
      <c r="KGN20" s="687"/>
      <c r="KGO20" s="687"/>
      <c r="KGP20" s="687"/>
      <c r="KGQ20" s="687"/>
      <c r="KGR20" s="687"/>
      <c r="KGS20" s="687"/>
      <c r="KGT20" s="687"/>
      <c r="KGU20" s="687"/>
      <c r="KGV20" s="687"/>
      <c r="KGW20" s="687"/>
      <c r="KGX20" s="687"/>
      <c r="KGY20" s="687"/>
      <c r="KGZ20" s="687"/>
      <c r="KHA20" s="687"/>
      <c r="KHB20" s="687"/>
      <c r="KHC20" s="687"/>
      <c r="KHD20" s="687"/>
      <c r="KHE20" s="687"/>
      <c r="KHF20" s="687"/>
      <c r="KHG20" s="687"/>
      <c r="KHH20" s="687"/>
      <c r="KHI20" s="687"/>
      <c r="KHJ20" s="687"/>
      <c r="KHK20" s="687"/>
      <c r="KHL20" s="687"/>
      <c r="KHM20" s="687"/>
      <c r="KHN20" s="687"/>
      <c r="KHO20" s="687"/>
      <c r="KHP20" s="687"/>
      <c r="KHQ20" s="687"/>
      <c r="KHR20" s="687"/>
      <c r="KHS20" s="687"/>
      <c r="KHT20" s="687"/>
      <c r="KHU20" s="687"/>
      <c r="KHV20" s="687"/>
      <c r="KHW20" s="687"/>
      <c r="KHX20" s="687"/>
      <c r="KHY20" s="687"/>
      <c r="KHZ20" s="687"/>
      <c r="KIA20" s="687"/>
      <c r="KIB20" s="687"/>
      <c r="KIC20" s="687"/>
      <c r="KID20" s="687"/>
      <c r="KIE20" s="687"/>
      <c r="KIF20" s="687"/>
      <c r="KIG20" s="687"/>
      <c r="KIH20" s="687"/>
      <c r="KII20" s="687"/>
      <c r="KIJ20" s="687"/>
      <c r="KIK20" s="687"/>
      <c r="KIL20" s="687"/>
      <c r="KIM20" s="687"/>
      <c r="KIN20" s="687"/>
      <c r="KIO20" s="687"/>
      <c r="KIP20" s="687"/>
      <c r="KIQ20" s="687"/>
      <c r="KIR20" s="687"/>
      <c r="KIS20" s="687"/>
      <c r="KIT20" s="687"/>
      <c r="KIU20" s="687"/>
      <c r="KIV20" s="687"/>
      <c r="KIW20" s="687"/>
      <c r="KIX20" s="687"/>
      <c r="KIY20" s="687"/>
      <c r="KIZ20" s="687"/>
      <c r="KJA20" s="687"/>
      <c r="KJB20" s="687"/>
      <c r="KJC20" s="687"/>
      <c r="KJD20" s="687"/>
      <c r="KJE20" s="687"/>
      <c r="KJF20" s="687"/>
      <c r="KJG20" s="687"/>
      <c r="KJH20" s="687"/>
      <c r="KJI20" s="687"/>
      <c r="KJJ20" s="687"/>
      <c r="KJK20" s="687"/>
      <c r="KJL20" s="687"/>
      <c r="KJM20" s="687"/>
      <c r="KJN20" s="687"/>
      <c r="KJO20" s="687"/>
      <c r="KJP20" s="687"/>
      <c r="KJQ20" s="687"/>
      <c r="KJR20" s="687"/>
      <c r="KJS20" s="687"/>
      <c r="KJT20" s="687"/>
      <c r="KJU20" s="687"/>
      <c r="KJV20" s="687"/>
      <c r="KJW20" s="687"/>
      <c r="KJX20" s="687"/>
      <c r="KJY20" s="687"/>
      <c r="KJZ20" s="687"/>
      <c r="KKA20" s="687"/>
      <c r="KKB20" s="687"/>
      <c r="KKC20" s="687"/>
      <c r="KKD20" s="687"/>
      <c r="KKE20" s="687"/>
      <c r="KKF20" s="687"/>
      <c r="KKG20" s="687"/>
      <c r="KKH20" s="687"/>
      <c r="KKI20" s="687"/>
      <c r="KKJ20" s="687"/>
      <c r="KKK20" s="687"/>
      <c r="KKL20" s="687"/>
      <c r="KKM20" s="687"/>
      <c r="KKN20" s="687"/>
      <c r="KKO20" s="687"/>
      <c r="KKP20" s="687"/>
      <c r="KKQ20" s="687"/>
      <c r="KKR20" s="687"/>
      <c r="KKS20" s="687"/>
      <c r="KKT20" s="687"/>
      <c r="KKU20" s="687"/>
      <c r="KKV20" s="687"/>
      <c r="KKW20" s="687"/>
      <c r="KKX20" s="687"/>
      <c r="KKY20" s="687"/>
      <c r="KKZ20" s="687"/>
      <c r="KLA20" s="687"/>
      <c r="KLB20" s="687"/>
      <c r="KLC20" s="687"/>
      <c r="KLD20" s="687"/>
      <c r="KLE20" s="687"/>
      <c r="KLF20" s="687"/>
      <c r="KLG20" s="687"/>
      <c r="KLH20" s="687"/>
      <c r="KLI20" s="687"/>
      <c r="KLJ20" s="687"/>
      <c r="KLK20" s="687"/>
      <c r="KLL20" s="687"/>
      <c r="KLM20" s="687"/>
      <c r="KLN20" s="687"/>
      <c r="KLO20" s="687"/>
      <c r="KLP20" s="687"/>
      <c r="KLQ20" s="687"/>
      <c r="KLR20" s="687"/>
      <c r="KLS20" s="687"/>
      <c r="KLT20" s="687"/>
      <c r="KLU20" s="687"/>
      <c r="KLV20" s="687"/>
      <c r="KLW20" s="687"/>
      <c r="KLX20" s="687"/>
      <c r="KLY20" s="687"/>
      <c r="KLZ20" s="687"/>
      <c r="KMA20" s="687"/>
      <c r="KMB20" s="687"/>
      <c r="KMC20" s="687"/>
      <c r="KMD20" s="687"/>
      <c r="KME20" s="687"/>
      <c r="KMF20" s="687"/>
      <c r="KMG20" s="687"/>
      <c r="KMH20" s="687"/>
      <c r="KMI20" s="687"/>
      <c r="KMJ20" s="687"/>
      <c r="KMK20" s="687"/>
      <c r="KML20" s="687"/>
      <c r="KMM20" s="687"/>
      <c r="KMN20" s="687"/>
      <c r="KMO20" s="687"/>
      <c r="KMP20" s="687"/>
      <c r="KMQ20" s="687"/>
      <c r="KMR20" s="687"/>
      <c r="KMS20" s="687"/>
      <c r="KMT20" s="687"/>
      <c r="KMU20" s="687"/>
      <c r="KMV20" s="687"/>
      <c r="KMW20" s="687"/>
      <c r="KMX20" s="687"/>
      <c r="KMY20" s="687"/>
      <c r="KMZ20" s="687"/>
      <c r="KNA20" s="687"/>
      <c r="KNB20" s="687"/>
      <c r="KNC20" s="687"/>
      <c r="KND20" s="687"/>
      <c r="KNE20" s="687"/>
      <c r="KNF20" s="687"/>
      <c r="KNG20" s="687"/>
      <c r="KNH20" s="687"/>
      <c r="KNI20" s="687"/>
      <c r="KNJ20" s="687"/>
      <c r="KNK20" s="687"/>
      <c r="KNL20" s="687"/>
      <c r="KNM20" s="687"/>
      <c r="KNN20" s="687"/>
      <c r="KNO20" s="687"/>
      <c r="KNP20" s="687"/>
      <c r="KNQ20" s="687"/>
      <c r="KNR20" s="687"/>
      <c r="KNS20" s="687"/>
      <c r="KNT20" s="687"/>
      <c r="KNU20" s="687"/>
      <c r="KNV20" s="687"/>
      <c r="KNW20" s="687"/>
      <c r="KNX20" s="687"/>
      <c r="KNY20" s="687"/>
      <c r="KNZ20" s="687"/>
      <c r="KOA20" s="687"/>
      <c r="KOB20" s="687"/>
      <c r="KOC20" s="687"/>
      <c r="KOD20" s="687"/>
      <c r="KOE20" s="687"/>
      <c r="KOF20" s="687"/>
      <c r="KOG20" s="687"/>
      <c r="KOH20" s="687"/>
      <c r="KOI20" s="687"/>
      <c r="KOJ20" s="687"/>
      <c r="KOK20" s="687"/>
      <c r="KOL20" s="687"/>
      <c r="KOM20" s="687"/>
      <c r="KON20" s="687"/>
      <c r="KOO20" s="687"/>
      <c r="KOP20" s="687"/>
      <c r="KOQ20" s="687"/>
      <c r="KOR20" s="687"/>
      <c r="KOS20" s="687"/>
      <c r="KOT20" s="687"/>
      <c r="KOU20" s="687"/>
      <c r="KOV20" s="687"/>
      <c r="KOW20" s="687"/>
      <c r="KOX20" s="687"/>
      <c r="KOY20" s="687"/>
      <c r="KOZ20" s="687"/>
      <c r="KPA20" s="687"/>
      <c r="KPB20" s="687"/>
      <c r="KPC20" s="687"/>
      <c r="KPD20" s="687"/>
      <c r="KPE20" s="687"/>
      <c r="KPF20" s="687"/>
      <c r="KPG20" s="687"/>
      <c r="KPH20" s="687"/>
      <c r="KPI20" s="687"/>
      <c r="KPJ20" s="687"/>
      <c r="KPK20" s="687"/>
      <c r="KPL20" s="687"/>
      <c r="KPM20" s="687"/>
      <c r="KPN20" s="687"/>
      <c r="KPO20" s="687"/>
      <c r="KPP20" s="687"/>
      <c r="KPQ20" s="687"/>
      <c r="KPR20" s="687"/>
      <c r="KPS20" s="687"/>
      <c r="KPT20" s="687"/>
      <c r="KPU20" s="687"/>
      <c r="KPV20" s="687"/>
      <c r="KPW20" s="687"/>
      <c r="KPX20" s="687"/>
      <c r="KPY20" s="687"/>
      <c r="KPZ20" s="687"/>
      <c r="KQA20" s="687"/>
      <c r="KQB20" s="687"/>
      <c r="KQC20" s="687"/>
      <c r="KQD20" s="687"/>
      <c r="KQE20" s="687"/>
      <c r="KQF20" s="687"/>
      <c r="KQG20" s="687"/>
      <c r="KQH20" s="687"/>
      <c r="KQI20" s="687"/>
      <c r="KQJ20" s="687"/>
      <c r="KQK20" s="687"/>
      <c r="KQL20" s="687"/>
      <c r="KQM20" s="687"/>
      <c r="KQN20" s="687"/>
      <c r="KQO20" s="687"/>
      <c r="KQP20" s="687"/>
      <c r="KQQ20" s="687"/>
      <c r="KQR20" s="687"/>
      <c r="KQS20" s="687"/>
      <c r="KQT20" s="687"/>
      <c r="KQU20" s="687"/>
      <c r="KQV20" s="687"/>
      <c r="KQW20" s="687"/>
      <c r="KQX20" s="687"/>
      <c r="KQY20" s="687"/>
      <c r="KQZ20" s="687"/>
      <c r="KRA20" s="687"/>
      <c r="KRB20" s="687"/>
      <c r="KRC20" s="687"/>
      <c r="KRD20" s="687"/>
      <c r="KRE20" s="687"/>
      <c r="KRF20" s="687"/>
      <c r="KRG20" s="687"/>
      <c r="KRH20" s="687"/>
      <c r="KRI20" s="687"/>
      <c r="KRJ20" s="687"/>
      <c r="KRK20" s="687"/>
      <c r="KRL20" s="687"/>
      <c r="KRM20" s="687"/>
      <c r="KRN20" s="687"/>
      <c r="KRO20" s="687"/>
      <c r="KRP20" s="687"/>
      <c r="KRQ20" s="687"/>
      <c r="KRR20" s="687"/>
      <c r="KRS20" s="687"/>
      <c r="KRT20" s="687"/>
      <c r="KRU20" s="687"/>
      <c r="KRV20" s="687"/>
      <c r="KRW20" s="687"/>
      <c r="KRX20" s="687"/>
      <c r="KRY20" s="687"/>
      <c r="KRZ20" s="687"/>
      <c r="KSA20" s="687"/>
      <c r="KSB20" s="687"/>
      <c r="KSC20" s="687"/>
      <c r="KSD20" s="687"/>
      <c r="KSE20" s="687"/>
      <c r="KSF20" s="687"/>
      <c r="KSG20" s="687"/>
      <c r="KSH20" s="687"/>
      <c r="KSI20" s="687"/>
      <c r="KSJ20" s="687"/>
      <c r="KSK20" s="687"/>
      <c r="KSL20" s="687"/>
      <c r="KSM20" s="687"/>
      <c r="KSN20" s="687"/>
      <c r="KSO20" s="687"/>
      <c r="KSP20" s="687"/>
      <c r="KSQ20" s="687"/>
      <c r="KSR20" s="687"/>
      <c r="KSS20" s="687"/>
      <c r="KST20" s="687"/>
      <c r="KSU20" s="687"/>
      <c r="KSV20" s="687"/>
      <c r="KSW20" s="687"/>
      <c r="KSX20" s="687"/>
      <c r="KSY20" s="687"/>
      <c r="KSZ20" s="687"/>
      <c r="KTA20" s="687"/>
      <c r="KTB20" s="687"/>
      <c r="KTC20" s="687"/>
      <c r="KTD20" s="687"/>
      <c r="KTE20" s="687"/>
      <c r="KTF20" s="687"/>
      <c r="KTG20" s="687"/>
      <c r="KTH20" s="687"/>
      <c r="KTI20" s="687"/>
      <c r="KTJ20" s="687"/>
      <c r="KTK20" s="687"/>
      <c r="KTL20" s="687"/>
      <c r="KTM20" s="687"/>
      <c r="KTN20" s="687"/>
      <c r="KTO20" s="687"/>
      <c r="KTP20" s="687"/>
      <c r="KTQ20" s="687"/>
      <c r="KTR20" s="687"/>
      <c r="KTS20" s="687"/>
      <c r="KTT20" s="687"/>
      <c r="KTU20" s="687"/>
      <c r="KTV20" s="687"/>
      <c r="KTW20" s="687"/>
      <c r="KTX20" s="687"/>
      <c r="KTY20" s="687"/>
      <c r="KTZ20" s="687"/>
      <c r="KUA20" s="687"/>
      <c r="KUB20" s="687"/>
      <c r="KUC20" s="687"/>
      <c r="KUD20" s="687"/>
      <c r="KUE20" s="687"/>
      <c r="KUF20" s="687"/>
      <c r="KUG20" s="687"/>
      <c r="KUH20" s="687"/>
      <c r="KUI20" s="687"/>
      <c r="KUJ20" s="687"/>
      <c r="KUK20" s="687"/>
      <c r="KUL20" s="687"/>
      <c r="KUM20" s="687"/>
      <c r="KUN20" s="687"/>
      <c r="KUO20" s="687"/>
      <c r="KUP20" s="687"/>
      <c r="KUQ20" s="687"/>
      <c r="KUR20" s="687"/>
      <c r="KUS20" s="687"/>
      <c r="KUT20" s="687"/>
      <c r="KUU20" s="687"/>
      <c r="KUV20" s="687"/>
      <c r="KUW20" s="687"/>
      <c r="KUX20" s="687"/>
      <c r="KUY20" s="687"/>
      <c r="KUZ20" s="687"/>
      <c r="KVA20" s="687"/>
      <c r="KVB20" s="687"/>
      <c r="KVC20" s="687"/>
      <c r="KVD20" s="687"/>
      <c r="KVE20" s="687"/>
      <c r="KVF20" s="687"/>
      <c r="KVG20" s="687"/>
      <c r="KVH20" s="687"/>
      <c r="KVI20" s="687"/>
      <c r="KVJ20" s="687"/>
      <c r="KVK20" s="687"/>
      <c r="KVL20" s="687"/>
      <c r="KVM20" s="687"/>
      <c r="KVN20" s="687"/>
      <c r="KVO20" s="687"/>
      <c r="KVP20" s="687"/>
      <c r="KVQ20" s="687"/>
      <c r="KVR20" s="687"/>
      <c r="KVS20" s="687"/>
      <c r="KVT20" s="687"/>
      <c r="KVU20" s="687"/>
      <c r="KVV20" s="687"/>
      <c r="KVW20" s="687"/>
      <c r="KVX20" s="687"/>
      <c r="KVY20" s="687"/>
      <c r="KVZ20" s="687"/>
      <c r="KWA20" s="687"/>
      <c r="KWB20" s="687"/>
      <c r="KWC20" s="687"/>
      <c r="KWD20" s="687"/>
      <c r="KWE20" s="687"/>
      <c r="KWF20" s="687"/>
      <c r="KWG20" s="687"/>
      <c r="KWH20" s="687"/>
      <c r="KWI20" s="687"/>
      <c r="KWJ20" s="687"/>
      <c r="KWK20" s="687"/>
      <c r="KWL20" s="687"/>
      <c r="KWM20" s="687"/>
      <c r="KWN20" s="687"/>
      <c r="KWO20" s="687"/>
      <c r="KWP20" s="687"/>
      <c r="KWQ20" s="687"/>
      <c r="KWR20" s="687"/>
      <c r="KWS20" s="687"/>
      <c r="KWT20" s="687"/>
      <c r="KWU20" s="687"/>
      <c r="KWV20" s="687"/>
      <c r="KWW20" s="687"/>
      <c r="KWX20" s="687"/>
      <c r="KWY20" s="687"/>
      <c r="KWZ20" s="687"/>
      <c r="KXA20" s="687"/>
      <c r="KXB20" s="687"/>
      <c r="KXC20" s="687"/>
      <c r="KXD20" s="687"/>
      <c r="KXE20" s="687"/>
      <c r="KXF20" s="687"/>
      <c r="KXG20" s="687"/>
      <c r="KXH20" s="687"/>
      <c r="KXI20" s="687"/>
      <c r="KXJ20" s="687"/>
      <c r="KXK20" s="687"/>
      <c r="KXL20" s="687"/>
      <c r="KXM20" s="687"/>
      <c r="KXN20" s="687"/>
      <c r="KXO20" s="687"/>
      <c r="KXP20" s="687"/>
      <c r="KXQ20" s="687"/>
      <c r="KXR20" s="687"/>
      <c r="KXS20" s="687"/>
      <c r="KXT20" s="687"/>
      <c r="KXU20" s="687"/>
      <c r="KXV20" s="687"/>
      <c r="KXW20" s="687"/>
      <c r="KXX20" s="687"/>
      <c r="KXY20" s="687"/>
      <c r="KXZ20" s="687"/>
      <c r="KYA20" s="687"/>
      <c r="KYB20" s="687"/>
      <c r="KYC20" s="687"/>
      <c r="KYD20" s="687"/>
      <c r="KYE20" s="687"/>
      <c r="KYF20" s="687"/>
      <c r="KYG20" s="687"/>
      <c r="KYH20" s="687"/>
      <c r="KYI20" s="687"/>
      <c r="KYJ20" s="687"/>
      <c r="KYK20" s="687"/>
      <c r="KYL20" s="687"/>
      <c r="KYM20" s="687"/>
      <c r="KYN20" s="687"/>
      <c r="KYO20" s="687"/>
      <c r="KYP20" s="687"/>
      <c r="KYQ20" s="687"/>
      <c r="KYR20" s="687"/>
      <c r="KYS20" s="687"/>
      <c r="KYT20" s="687"/>
      <c r="KYU20" s="687"/>
      <c r="KYV20" s="687"/>
      <c r="KYW20" s="687"/>
      <c r="KYX20" s="687"/>
      <c r="KYY20" s="687"/>
      <c r="KYZ20" s="687"/>
      <c r="KZA20" s="687"/>
      <c r="KZB20" s="687"/>
      <c r="KZC20" s="687"/>
      <c r="KZD20" s="687"/>
      <c r="KZE20" s="687"/>
      <c r="KZF20" s="687"/>
      <c r="KZG20" s="687"/>
      <c r="KZH20" s="687"/>
      <c r="KZI20" s="687"/>
      <c r="KZJ20" s="687"/>
      <c r="KZK20" s="687"/>
      <c r="KZL20" s="687"/>
      <c r="KZM20" s="687"/>
      <c r="KZN20" s="687"/>
      <c r="KZO20" s="687"/>
      <c r="KZP20" s="687"/>
      <c r="KZQ20" s="687"/>
      <c r="KZR20" s="687"/>
      <c r="KZS20" s="687"/>
      <c r="KZT20" s="687"/>
      <c r="KZU20" s="687"/>
      <c r="KZV20" s="687"/>
      <c r="KZW20" s="687"/>
      <c r="KZX20" s="687"/>
      <c r="KZY20" s="687"/>
      <c r="KZZ20" s="687"/>
      <c r="LAA20" s="687"/>
      <c r="LAB20" s="687"/>
      <c r="LAC20" s="687"/>
      <c r="LAD20" s="687"/>
      <c r="LAE20" s="687"/>
      <c r="LAF20" s="687"/>
      <c r="LAG20" s="687"/>
      <c r="LAH20" s="687"/>
      <c r="LAI20" s="687"/>
      <c r="LAJ20" s="687"/>
      <c r="LAK20" s="687"/>
      <c r="LAL20" s="687"/>
      <c r="LAM20" s="687"/>
      <c r="LAN20" s="687"/>
      <c r="LAO20" s="687"/>
      <c r="LAP20" s="687"/>
      <c r="LAQ20" s="687"/>
      <c r="LAR20" s="687"/>
      <c r="LAS20" s="687"/>
      <c r="LAT20" s="687"/>
      <c r="LAU20" s="687"/>
      <c r="LAV20" s="687"/>
      <c r="LAW20" s="687"/>
      <c r="LAX20" s="687"/>
      <c r="LAY20" s="687"/>
      <c r="LAZ20" s="687"/>
      <c r="LBA20" s="687"/>
      <c r="LBB20" s="687"/>
      <c r="LBC20" s="687"/>
      <c r="LBD20" s="687"/>
      <c r="LBE20" s="687"/>
      <c r="LBF20" s="687"/>
      <c r="LBG20" s="687"/>
      <c r="LBH20" s="687"/>
      <c r="LBI20" s="687"/>
      <c r="LBJ20" s="687"/>
      <c r="LBK20" s="687"/>
      <c r="LBL20" s="687"/>
      <c r="LBM20" s="687"/>
      <c r="LBN20" s="687"/>
      <c r="LBO20" s="687"/>
      <c r="LBP20" s="687"/>
      <c r="LBQ20" s="687"/>
      <c r="LBR20" s="687"/>
      <c r="LBS20" s="687"/>
      <c r="LBT20" s="687"/>
      <c r="LBU20" s="687"/>
      <c r="LBV20" s="687"/>
      <c r="LBW20" s="687"/>
      <c r="LBX20" s="687"/>
      <c r="LBY20" s="687"/>
      <c r="LBZ20" s="687"/>
      <c r="LCA20" s="687"/>
      <c r="LCB20" s="687"/>
      <c r="LCC20" s="687"/>
      <c r="LCD20" s="687"/>
      <c r="LCE20" s="687"/>
      <c r="LCF20" s="687"/>
      <c r="LCG20" s="687"/>
      <c r="LCH20" s="687"/>
      <c r="LCI20" s="687"/>
      <c r="LCJ20" s="687"/>
      <c r="LCK20" s="687"/>
      <c r="LCL20" s="687"/>
      <c r="LCM20" s="687"/>
      <c r="LCN20" s="687"/>
      <c r="LCO20" s="687"/>
      <c r="LCP20" s="687"/>
      <c r="LCQ20" s="687"/>
      <c r="LCR20" s="687"/>
      <c r="LCS20" s="687"/>
      <c r="LCT20" s="687"/>
      <c r="LCU20" s="687"/>
      <c r="LCV20" s="687"/>
      <c r="LCW20" s="687"/>
      <c r="LCX20" s="687"/>
      <c r="LCY20" s="687"/>
      <c r="LCZ20" s="687"/>
      <c r="LDA20" s="687"/>
      <c r="LDB20" s="687"/>
      <c r="LDC20" s="687"/>
      <c r="LDD20" s="687"/>
      <c r="LDE20" s="687"/>
      <c r="LDF20" s="687"/>
      <c r="LDG20" s="687"/>
      <c r="LDH20" s="687"/>
      <c r="LDI20" s="687"/>
      <c r="LDJ20" s="687"/>
      <c r="LDK20" s="687"/>
      <c r="LDL20" s="687"/>
      <c r="LDM20" s="687"/>
      <c r="LDN20" s="687"/>
      <c r="LDO20" s="687"/>
      <c r="LDP20" s="687"/>
      <c r="LDQ20" s="687"/>
      <c r="LDR20" s="687"/>
      <c r="LDS20" s="687"/>
      <c r="LDT20" s="687"/>
      <c r="LDU20" s="687"/>
      <c r="LDV20" s="687"/>
      <c r="LDW20" s="687"/>
      <c r="LDX20" s="687"/>
      <c r="LDY20" s="687"/>
      <c r="LDZ20" s="687"/>
      <c r="LEA20" s="687"/>
      <c r="LEB20" s="687"/>
      <c r="LEC20" s="687"/>
      <c r="LED20" s="687"/>
      <c r="LEE20" s="687"/>
      <c r="LEF20" s="687"/>
      <c r="LEG20" s="687"/>
      <c r="LEH20" s="687"/>
      <c r="LEI20" s="687"/>
      <c r="LEJ20" s="687"/>
      <c r="LEK20" s="687"/>
      <c r="LEL20" s="687"/>
      <c r="LEM20" s="687"/>
      <c r="LEN20" s="687"/>
      <c r="LEO20" s="687"/>
      <c r="LEP20" s="687"/>
      <c r="LEQ20" s="687"/>
      <c r="LER20" s="687"/>
      <c r="LES20" s="687"/>
      <c r="LET20" s="687"/>
      <c r="LEU20" s="687"/>
      <c r="LEV20" s="687"/>
      <c r="LEW20" s="687"/>
      <c r="LEX20" s="687"/>
      <c r="LEY20" s="687"/>
      <c r="LEZ20" s="687"/>
      <c r="LFA20" s="687"/>
      <c r="LFB20" s="687"/>
      <c r="LFC20" s="687"/>
      <c r="LFD20" s="687"/>
      <c r="LFE20" s="687"/>
      <c r="LFF20" s="687"/>
      <c r="LFG20" s="687"/>
      <c r="LFH20" s="687"/>
      <c r="LFI20" s="687"/>
      <c r="LFJ20" s="687"/>
      <c r="LFK20" s="687"/>
      <c r="LFL20" s="687"/>
      <c r="LFM20" s="687"/>
      <c r="LFN20" s="687"/>
      <c r="LFO20" s="687"/>
      <c r="LFP20" s="687"/>
      <c r="LFQ20" s="687"/>
      <c r="LFR20" s="687"/>
      <c r="LFS20" s="687"/>
      <c r="LFT20" s="687"/>
      <c r="LFU20" s="687"/>
      <c r="LFV20" s="687"/>
      <c r="LFW20" s="687"/>
      <c r="LFX20" s="687"/>
      <c r="LFY20" s="687"/>
      <c r="LFZ20" s="687"/>
      <c r="LGA20" s="687"/>
      <c r="LGB20" s="687"/>
      <c r="LGC20" s="687"/>
      <c r="LGD20" s="687"/>
      <c r="LGE20" s="687"/>
      <c r="LGF20" s="687"/>
      <c r="LGG20" s="687"/>
      <c r="LGH20" s="687"/>
      <c r="LGI20" s="687"/>
      <c r="LGJ20" s="687"/>
      <c r="LGK20" s="687"/>
      <c r="LGL20" s="687"/>
      <c r="LGM20" s="687"/>
      <c r="LGN20" s="687"/>
      <c r="LGO20" s="687"/>
      <c r="LGP20" s="687"/>
      <c r="LGQ20" s="687"/>
      <c r="LGR20" s="687"/>
      <c r="LGS20" s="687"/>
      <c r="LGT20" s="687"/>
      <c r="LGU20" s="687"/>
      <c r="LGV20" s="687"/>
      <c r="LGW20" s="687"/>
      <c r="LGX20" s="687"/>
      <c r="LGY20" s="687"/>
      <c r="LGZ20" s="687"/>
      <c r="LHA20" s="687"/>
      <c r="LHB20" s="687"/>
      <c r="LHC20" s="687"/>
      <c r="LHD20" s="687"/>
      <c r="LHE20" s="687"/>
      <c r="LHF20" s="687"/>
      <c r="LHG20" s="687"/>
      <c r="LHH20" s="687"/>
      <c r="LHI20" s="687"/>
      <c r="LHJ20" s="687"/>
      <c r="LHK20" s="687"/>
      <c r="LHL20" s="687"/>
      <c r="LHM20" s="687"/>
      <c r="LHN20" s="687"/>
      <c r="LHO20" s="687"/>
      <c r="LHP20" s="687"/>
      <c r="LHQ20" s="687"/>
      <c r="LHR20" s="687"/>
      <c r="LHS20" s="687"/>
      <c r="LHT20" s="687"/>
      <c r="LHU20" s="687"/>
      <c r="LHV20" s="687"/>
      <c r="LHW20" s="687"/>
      <c r="LHX20" s="687"/>
      <c r="LHY20" s="687"/>
      <c r="LHZ20" s="687"/>
      <c r="LIA20" s="687"/>
      <c r="LIB20" s="687"/>
      <c r="LIC20" s="687"/>
      <c r="LID20" s="687"/>
      <c r="LIE20" s="687"/>
      <c r="LIF20" s="687"/>
      <c r="LIG20" s="687"/>
      <c r="LIH20" s="687"/>
      <c r="LII20" s="687"/>
      <c r="LIJ20" s="687"/>
      <c r="LIK20" s="687"/>
      <c r="LIL20" s="687"/>
      <c r="LIM20" s="687"/>
      <c r="LIN20" s="687"/>
      <c r="LIO20" s="687"/>
      <c r="LIP20" s="687"/>
      <c r="LIQ20" s="687"/>
      <c r="LIR20" s="687"/>
      <c r="LIS20" s="687"/>
      <c r="LIT20" s="687"/>
      <c r="LIU20" s="687"/>
      <c r="LIV20" s="687"/>
      <c r="LIW20" s="687"/>
      <c r="LIX20" s="687"/>
      <c r="LIY20" s="687"/>
      <c r="LIZ20" s="687"/>
      <c r="LJA20" s="687"/>
      <c r="LJB20" s="687"/>
      <c r="LJC20" s="687"/>
      <c r="LJD20" s="687"/>
      <c r="LJE20" s="687"/>
      <c r="LJF20" s="687"/>
      <c r="LJG20" s="687"/>
      <c r="LJH20" s="687"/>
      <c r="LJI20" s="687"/>
      <c r="LJJ20" s="687"/>
      <c r="LJK20" s="687"/>
      <c r="LJL20" s="687"/>
      <c r="LJM20" s="687"/>
      <c r="LJN20" s="687"/>
      <c r="LJO20" s="687"/>
      <c r="LJP20" s="687"/>
      <c r="LJQ20" s="687"/>
      <c r="LJR20" s="687"/>
      <c r="LJS20" s="687"/>
      <c r="LJT20" s="687"/>
      <c r="LJU20" s="687"/>
      <c r="LJV20" s="687"/>
      <c r="LJW20" s="687"/>
      <c r="LJX20" s="687"/>
      <c r="LJY20" s="687"/>
      <c r="LJZ20" s="687"/>
      <c r="LKA20" s="687"/>
      <c r="LKB20" s="687"/>
      <c r="LKC20" s="687"/>
      <c r="LKD20" s="687"/>
      <c r="LKE20" s="687"/>
      <c r="LKF20" s="687"/>
      <c r="LKG20" s="687"/>
      <c r="LKH20" s="687"/>
      <c r="LKI20" s="687"/>
      <c r="LKJ20" s="687"/>
      <c r="LKK20" s="687"/>
      <c r="LKL20" s="687"/>
      <c r="LKM20" s="687"/>
      <c r="LKN20" s="687"/>
      <c r="LKO20" s="687"/>
      <c r="LKP20" s="687"/>
      <c r="LKQ20" s="687"/>
      <c r="LKR20" s="687"/>
      <c r="LKS20" s="687"/>
      <c r="LKT20" s="687"/>
      <c r="LKU20" s="687"/>
      <c r="LKV20" s="687"/>
      <c r="LKW20" s="687"/>
      <c r="LKX20" s="687"/>
      <c r="LKY20" s="687"/>
      <c r="LKZ20" s="687"/>
      <c r="LLA20" s="687"/>
      <c r="LLB20" s="687"/>
      <c r="LLC20" s="687"/>
      <c r="LLD20" s="687"/>
      <c r="LLE20" s="687"/>
      <c r="LLF20" s="687"/>
      <c r="LLG20" s="687"/>
      <c r="LLH20" s="687"/>
      <c r="LLI20" s="687"/>
      <c r="LLJ20" s="687"/>
      <c r="LLK20" s="687"/>
      <c r="LLL20" s="687"/>
      <c r="LLM20" s="687"/>
      <c r="LLN20" s="687"/>
      <c r="LLO20" s="687"/>
      <c r="LLP20" s="687"/>
      <c r="LLQ20" s="687"/>
      <c r="LLR20" s="687"/>
      <c r="LLS20" s="687"/>
      <c r="LLT20" s="687"/>
      <c r="LLU20" s="687"/>
      <c r="LLV20" s="687"/>
      <c r="LLW20" s="687"/>
      <c r="LLX20" s="687"/>
      <c r="LLY20" s="687"/>
      <c r="LLZ20" s="687"/>
      <c r="LMA20" s="687"/>
      <c r="LMB20" s="687"/>
      <c r="LMC20" s="687"/>
      <c r="LMD20" s="687"/>
      <c r="LME20" s="687"/>
      <c r="LMF20" s="687"/>
      <c r="LMG20" s="687"/>
      <c r="LMH20" s="687"/>
      <c r="LMI20" s="687"/>
      <c r="LMJ20" s="687"/>
      <c r="LMK20" s="687"/>
      <c r="LML20" s="687"/>
      <c r="LMM20" s="687"/>
      <c r="LMN20" s="687"/>
      <c r="LMO20" s="687"/>
      <c r="LMP20" s="687"/>
      <c r="LMQ20" s="687"/>
      <c r="LMR20" s="687"/>
      <c r="LMS20" s="687"/>
      <c r="LMT20" s="687"/>
      <c r="LMU20" s="687"/>
      <c r="LMV20" s="687"/>
      <c r="LMW20" s="687"/>
      <c r="LMX20" s="687"/>
      <c r="LMY20" s="687"/>
      <c r="LMZ20" s="687"/>
      <c r="LNA20" s="687"/>
      <c r="LNB20" s="687"/>
      <c r="LNC20" s="687"/>
      <c r="LND20" s="687"/>
      <c r="LNE20" s="687"/>
      <c r="LNF20" s="687"/>
      <c r="LNG20" s="687"/>
      <c r="LNH20" s="687"/>
      <c r="LNI20" s="687"/>
      <c r="LNJ20" s="687"/>
      <c r="LNK20" s="687"/>
      <c r="LNL20" s="687"/>
      <c r="LNM20" s="687"/>
      <c r="LNN20" s="687"/>
      <c r="LNO20" s="687"/>
      <c r="LNP20" s="687"/>
      <c r="LNQ20" s="687"/>
      <c r="LNR20" s="687"/>
      <c r="LNS20" s="687"/>
      <c r="LNT20" s="687"/>
      <c r="LNU20" s="687"/>
      <c r="LNV20" s="687"/>
      <c r="LNW20" s="687"/>
      <c r="LNX20" s="687"/>
      <c r="LNY20" s="687"/>
      <c r="LNZ20" s="687"/>
      <c r="LOA20" s="687"/>
      <c r="LOB20" s="687"/>
      <c r="LOC20" s="687"/>
      <c r="LOD20" s="687"/>
      <c r="LOE20" s="687"/>
      <c r="LOF20" s="687"/>
      <c r="LOG20" s="687"/>
      <c r="LOH20" s="687"/>
      <c r="LOI20" s="687"/>
      <c r="LOJ20" s="687"/>
      <c r="LOK20" s="687"/>
      <c r="LOL20" s="687"/>
      <c r="LOM20" s="687"/>
      <c r="LON20" s="687"/>
      <c r="LOO20" s="687"/>
      <c r="LOP20" s="687"/>
      <c r="LOQ20" s="687"/>
      <c r="LOR20" s="687"/>
      <c r="LOS20" s="687"/>
      <c r="LOT20" s="687"/>
      <c r="LOU20" s="687"/>
      <c r="LOV20" s="687"/>
      <c r="LOW20" s="687"/>
      <c r="LOX20" s="687"/>
      <c r="LOY20" s="687"/>
      <c r="LOZ20" s="687"/>
      <c r="LPA20" s="687"/>
      <c r="LPB20" s="687"/>
      <c r="LPC20" s="687"/>
      <c r="LPD20" s="687"/>
      <c r="LPE20" s="687"/>
      <c r="LPF20" s="687"/>
      <c r="LPG20" s="687"/>
      <c r="LPH20" s="687"/>
      <c r="LPI20" s="687"/>
      <c r="LPJ20" s="687"/>
      <c r="LPK20" s="687"/>
      <c r="LPL20" s="687"/>
      <c r="LPM20" s="687"/>
      <c r="LPN20" s="687"/>
      <c r="LPO20" s="687"/>
      <c r="LPP20" s="687"/>
      <c r="LPQ20" s="687"/>
      <c r="LPR20" s="687"/>
      <c r="LPS20" s="687"/>
      <c r="LPT20" s="687"/>
      <c r="LPU20" s="687"/>
      <c r="LPV20" s="687"/>
      <c r="LPW20" s="687"/>
      <c r="LPX20" s="687"/>
      <c r="LPY20" s="687"/>
      <c r="LPZ20" s="687"/>
      <c r="LQA20" s="687"/>
      <c r="LQB20" s="687"/>
      <c r="LQC20" s="687"/>
      <c r="LQD20" s="687"/>
      <c r="LQE20" s="687"/>
      <c r="LQF20" s="687"/>
      <c r="LQG20" s="687"/>
      <c r="LQH20" s="687"/>
      <c r="LQI20" s="687"/>
      <c r="LQJ20" s="687"/>
      <c r="LQK20" s="687"/>
      <c r="LQL20" s="687"/>
      <c r="LQM20" s="687"/>
      <c r="LQN20" s="687"/>
      <c r="LQO20" s="687"/>
      <c r="LQP20" s="687"/>
      <c r="LQQ20" s="687"/>
      <c r="LQR20" s="687"/>
      <c r="LQS20" s="687"/>
      <c r="LQT20" s="687"/>
      <c r="LQU20" s="687"/>
      <c r="LQV20" s="687"/>
      <c r="LQW20" s="687"/>
      <c r="LQX20" s="687"/>
      <c r="LQY20" s="687"/>
      <c r="LQZ20" s="687"/>
      <c r="LRA20" s="687"/>
      <c r="LRB20" s="687"/>
      <c r="LRC20" s="687"/>
      <c r="LRD20" s="687"/>
      <c r="LRE20" s="687"/>
      <c r="LRF20" s="687"/>
      <c r="LRG20" s="687"/>
      <c r="LRH20" s="687"/>
      <c r="LRI20" s="687"/>
      <c r="LRJ20" s="687"/>
      <c r="LRK20" s="687"/>
      <c r="LRL20" s="687"/>
      <c r="LRM20" s="687"/>
      <c r="LRN20" s="687"/>
      <c r="LRO20" s="687"/>
      <c r="LRP20" s="687"/>
      <c r="LRQ20" s="687"/>
      <c r="LRR20" s="687"/>
      <c r="LRS20" s="687"/>
      <c r="LRT20" s="687"/>
      <c r="LRU20" s="687"/>
      <c r="LRV20" s="687"/>
      <c r="LRW20" s="687"/>
      <c r="LRX20" s="687"/>
      <c r="LRY20" s="687"/>
      <c r="LRZ20" s="687"/>
      <c r="LSA20" s="687"/>
      <c r="LSB20" s="687"/>
      <c r="LSC20" s="687"/>
      <c r="LSD20" s="687"/>
      <c r="LSE20" s="687"/>
      <c r="LSF20" s="687"/>
      <c r="LSG20" s="687"/>
      <c r="LSH20" s="687"/>
      <c r="LSI20" s="687"/>
      <c r="LSJ20" s="687"/>
      <c r="LSK20" s="687"/>
      <c r="LSL20" s="687"/>
      <c r="LSM20" s="687"/>
      <c r="LSN20" s="687"/>
      <c r="LSO20" s="687"/>
      <c r="LSP20" s="687"/>
      <c r="LSQ20" s="687"/>
      <c r="LSR20" s="687"/>
      <c r="LSS20" s="687"/>
      <c r="LST20" s="687"/>
      <c r="LSU20" s="687"/>
      <c r="LSV20" s="687"/>
      <c r="LSW20" s="687"/>
      <c r="LSX20" s="687"/>
      <c r="LSY20" s="687"/>
      <c r="LSZ20" s="687"/>
      <c r="LTA20" s="687"/>
      <c r="LTB20" s="687"/>
      <c r="LTC20" s="687"/>
      <c r="LTD20" s="687"/>
      <c r="LTE20" s="687"/>
      <c r="LTF20" s="687"/>
      <c r="LTG20" s="687"/>
      <c r="LTH20" s="687"/>
      <c r="LTI20" s="687"/>
      <c r="LTJ20" s="687"/>
      <c r="LTK20" s="687"/>
      <c r="LTL20" s="687"/>
      <c r="LTM20" s="687"/>
      <c r="LTN20" s="687"/>
      <c r="LTO20" s="687"/>
      <c r="LTP20" s="687"/>
      <c r="LTQ20" s="687"/>
      <c r="LTR20" s="687"/>
      <c r="LTS20" s="687"/>
      <c r="LTT20" s="687"/>
      <c r="LTU20" s="687"/>
      <c r="LTV20" s="687"/>
      <c r="LTW20" s="687"/>
      <c r="LTX20" s="687"/>
      <c r="LTY20" s="687"/>
      <c r="LTZ20" s="687"/>
      <c r="LUA20" s="687"/>
      <c r="LUB20" s="687"/>
      <c r="LUC20" s="687"/>
      <c r="LUD20" s="687"/>
      <c r="LUE20" s="687"/>
      <c r="LUF20" s="687"/>
      <c r="LUG20" s="687"/>
      <c r="LUH20" s="687"/>
      <c r="LUI20" s="687"/>
      <c r="LUJ20" s="687"/>
      <c r="LUK20" s="687"/>
      <c r="LUL20" s="687"/>
      <c r="LUM20" s="687"/>
      <c r="LUN20" s="687"/>
      <c r="LUO20" s="687"/>
      <c r="LUP20" s="687"/>
      <c r="LUQ20" s="687"/>
      <c r="LUR20" s="687"/>
      <c r="LUS20" s="687"/>
      <c r="LUT20" s="687"/>
      <c r="LUU20" s="687"/>
      <c r="LUV20" s="687"/>
      <c r="LUW20" s="687"/>
      <c r="LUX20" s="687"/>
      <c r="LUY20" s="687"/>
      <c r="LUZ20" s="687"/>
      <c r="LVA20" s="687"/>
      <c r="LVB20" s="687"/>
      <c r="LVC20" s="687"/>
      <c r="LVD20" s="687"/>
      <c r="LVE20" s="687"/>
      <c r="LVF20" s="687"/>
      <c r="LVG20" s="687"/>
      <c r="LVH20" s="687"/>
      <c r="LVI20" s="687"/>
      <c r="LVJ20" s="687"/>
      <c r="LVK20" s="687"/>
      <c r="LVL20" s="687"/>
      <c r="LVM20" s="687"/>
      <c r="LVN20" s="687"/>
      <c r="LVO20" s="687"/>
      <c r="LVP20" s="687"/>
      <c r="LVQ20" s="687"/>
      <c r="LVR20" s="687"/>
      <c r="LVS20" s="687"/>
      <c r="LVT20" s="687"/>
      <c r="LVU20" s="687"/>
      <c r="LVV20" s="687"/>
      <c r="LVW20" s="687"/>
      <c r="LVX20" s="687"/>
      <c r="LVY20" s="687"/>
      <c r="LVZ20" s="687"/>
      <c r="LWA20" s="687"/>
      <c r="LWB20" s="687"/>
      <c r="LWC20" s="687"/>
      <c r="LWD20" s="687"/>
      <c r="LWE20" s="687"/>
      <c r="LWF20" s="687"/>
      <c r="LWG20" s="687"/>
      <c r="LWH20" s="687"/>
      <c r="LWI20" s="687"/>
      <c r="LWJ20" s="687"/>
      <c r="LWK20" s="687"/>
      <c r="LWL20" s="687"/>
      <c r="LWM20" s="687"/>
      <c r="LWN20" s="687"/>
      <c r="LWO20" s="687"/>
      <c r="LWP20" s="687"/>
      <c r="LWQ20" s="687"/>
      <c r="LWR20" s="687"/>
      <c r="LWS20" s="687"/>
      <c r="LWT20" s="687"/>
      <c r="LWU20" s="687"/>
      <c r="LWV20" s="687"/>
      <c r="LWW20" s="687"/>
      <c r="LWX20" s="687"/>
      <c r="LWY20" s="687"/>
      <c r="LWZ20" s="687"/>
      <c r="LXA20" s="687"/>
      <c r="LXB20" s="687"/>
      <c r="LXC20" s="687"/>
      <c r="LXD20" s="687"/>
      <c r="LXE20" s="687"/>
      <c r="LXF20" s="687"/>
      <c r="LXG20" s="687"/>
      <c r="LXH20" s="687"/>
      <c r="LXI20" s="687"/>
      <c r="LXJ20" s="687"/>
      <c r="LXK20" s="687"/>
      <c r="LXL20" s="687"/>
      <c r="LXM20" s="687"/>
      <c r="LXN20" s="687"/>
      <c r="LXO20" s="687"/>
      <c r="LXP20" s="687"/>
      <c r="LXQ20" s="687"/>
      <c r="LXR20" s="687"/>
      <c r="LXS20" s="687"/>
      <c r="LXT20" s="687"/>
      <c r="LXU20" s="687"/>
      <c r="LXV20" s="687"/>
      <c r="LXW20" s="687"/>
      <c r="LXX20" s="687"/>
      <c r="LXY20" s="687"/>
      <c r="LXZ20" s="687"/>
      <c r="LYA20" s="687"/>
      <c r="LYB20" s="687"/>
      <c r="LYC20" s="687"/>
      <c r="LYD20" s="687"/>
      <c r="LYE20" s="687"/>
      <c r="LYF20" s="687"/>
      <c r="LYG20" s="687"/>
      <c r="LYH20" s="687"/>
      <c r="LYI20" s="687"/>
      <c r="LYJ20" s="687"/>
      <c r="LYK20" s="687"/>
      <c r="LYL20" s="687"/>
      <c r="LYM20" s="687"/>
      <c r="LYN20" s="687"/>
      <c r="LYO20" s="687"/>
      <c r="LYP20" s="687"/>
      <c r="LYQ20" s="687"/>
      <c r="LYR20" s="687"/>
      <c r="LYS20" s="687"/>
      <c r="LYT20" s="687"/>
      <c r="LYU20" s="687"/>
      <c r="LYV20" s="687"/>
      <c r="LYW20" s="687"/>
      <c r="LYX20" s="687"/>
      <c r="LYY20" s="687"/>
      <c r="LYZ20" s="687"/>
      <c r="LZA20" s="687"/>
      <c r="LZB20" s="687"/>
      <c r="LZC20" s="687"/>
      <c r="LZD20" s="687"/>
      <c r="LZE20" s="687"/>
      <c r="LZF20" s="687"/>
      <c r="LZG20" s="687"/>
      <c r="LZH20" s="687"/>
      <c r="LZI20" s="687"/>
      <c r="LZJ20" s="687"/>
      <c r="LZK20" s="687"/>
      <c r="LZL20" s="687"/>
      <c r="LZM20" s="687"/>
      <c r="LZN20" s="687"/>
      <c r="LZO20" s="687"/>
      <c r="LZP20" s="687"/>
      <c r="LZQ20" s="687"/>
      <c r="LZR20" s="687"/>
      <c r="LZS20" s="687"/>
      <c r="LZT20" s="687"/>
      <c r="LZU20" s="687"/>
      <c r="LZV20" s="687"/>
      <c r="LZW20" s="687"/>
      <c r="LZX20" s="687"/>
      <c r="LZY20" s="687"/>
      <c r="LZZ20" s="687"/>
      <c r="MAA20" s="687"/>
      <c r="MAB20" s="687"/>
      <c r="MAC20" s="687"/>
      <c r="MAD20" s="687"/>
      <c r="MAE20" s="687"/>
      <c r="MAF20" s="687"/>
      <c r="MAG20" s="687"/>
      <c r="MAH20" s="687"/>
      <c r="MAI20" s="687"/>
      <c r="MAJ20" s="687"/>
      <c r="MAK20" s="687"/>
      <c r="MAL20" s="687"/>
      <c r="MAM20" s="687"/>
      <c r="MAN20" s="687"/>
      <c r="MAO20" s="687"/>
      <c r="MAP20" s="687"/>
      <c r="MAQ20" s="687"/>
      <c r="MAR20" s="687"/>
      <c r="MAS20" s="687"/>
      <c r="MAT20" s="687"/>
      <c r="MAU20" s="687"/>
      <c r="MAV20" s="687"/>
      <c r="MAW20" s="687"/>
      <c r="MAX20" s="687"/>
      <c r="MAY20" s="687"/>
      <c r="MAZ20" s="687"/>
      <c r="MBA20" s="687"/>
      <c r="MBB20" s="687"/>
      <c r="MBC20" s="687"/>
      <c r="MBD20" s="687"/>
      <c r="MBE20" s="687"/>
      <c r="MBF20" s="687"/>
      <c r="MBG20" s="687"/>
      <c r="MBH20" s="687"/>
      <c r="MBI20" s="687"/>
      <c r="MBJ20" s="687"/>
      <c r="MBK20" s="687"/>
      <c r="MBL20" s="687"/>
      <c r="MBM20" s="687"/>
      <c r="MBN20" s="687"/>
      <c r="MBO20" s="687"/>
      <c r="MBP20" s="687"/>
      <c r="MBQ20" s="687"/>
      <c r="MBR20" s="687"/>
      <c r="MBS20" s="687"/>
      <c r="MBT20" s="687"/>
      <c r="MBU20" s="687"/>
      <c r="MBV20" s="687"/>
      <c r="MBW20" s="687"/>
      <c r="MBX20" s="687"/>
      <c r="MBY20" s="687"/>
      <c r="MBZ20" s="687"/>
      <c r="MCA20" s="687"/>
      <c r="MCB20" s="687"/>
      <c r="MCC20" s="687"/>
      <c r="MCD20" s="687"/>
      <c r="MCE20" s="687"/>
      <c r="MCF20" s="687"/>
      <c r="MCG20" s="687"/>
      <c r="MCH20" s="687"/>
      <c r="MCI20" s="687"/>
      <c r="MCJ20" s="687"/>
      <c r="MCK20" s="687"/>
      <c r="MCL20" s="687"/>
      <c r="MCM20" s="687"/>
      <c r="MCN20" s="687"/>
      <c r="MCO20" s="687"/>
      <c r="MCP20" s="687"/>
      <c r="MCQ20" s="687"/>
      <c r="MCR20" s="687"/>
      <c r="MCS20" s="687"/>
      <c r="MCT20" s="687"/>
      <c r="MCU20" s="687"/>
      <c r="MCV20" s="687"/>
      <c r="MCW20" s="687"/>
      <c r="MCX20" s="687"/>
      <c r="MCY20" s="687"/>
      <c r="MCZ20" s="687"/>
      <c r="MDA20" s="687"/>
      <c r="MDB20" s="687"/>
      <c r="MDC20" s="687"/>
      <c r="MDD20" s="687"/>
      <c r="MDE20" s="687"/>
      <c r="MDF20" s="687"/>
      <c r="MDG20" s="687"/>
      <c r="MDH20" s="687"/>
      <c r="MDI20" s="687"/>
      <c r="MDJ20" s="687"/>
      <c r="MDK20" s="687"/>
      <c r="MDL20" s="687"/>
      <c r="MDM20" s="687"/>
      <c r="MDN20" s="687"/>
      <c r="MDO20" s="687"/>
      <c r="MDP20" s="687"/>
      <c r="MDQ20" s="687"/>
      <c r="MDR20" s="687"/>
      <c r="MDS20" s="687"/>
      <c r="MDT20" s="687"/>
      <c r="MDU20" s="687"/>
      <c r="MDV20" s="687"/>
      <c r="MDW20" s="687"/>
      <c r="MDX20" s="687"/>
      <c r="MDY20" s="687"/>
      <c r="MDZ20" s="687"/>
      <c r="MEA20" s="687"/>
      <c r="MEB20" s="687"/>
      <c r="MEC20" s="687"/>
      <c r="MED20" s="687"/>
      <c r="MEE20" s="687"/>
      <c r="MEF20" s="687"/>
      <c r="MEG20" s="687"/>
      <c r="MEH20" s="687"/>
      <c r="MEI20" s="687"/>
      <c r="MEJ20" s="687"/>
      <c r="MEK20" s="687"/>
      <c r="MEL20" s="687"/>
      <c r="MEM20" s="687"/>
      <c r="MEN20" s="687"/>
      <c r="MEO20" s="687"/>
      <c r="MEP20" s="687"/>
      <c r="MEQ20" s="687"/>
      <c r="MER20" s="687"/>
      <c r="MES20" s="687"/>
      <c r="MET20" s="687"/>
      <c r="MEU20" s="687"/>
      <c r="MEV20" s="687"/>
      <c r="MEW20" s="687"/>
      <c r="MEX20" s="687"/>
      <c r="MEY20" s="687"/>
      <c r="MEZ20" s="687"/>
      <c r="MFA20" s="687"/>
      <c r="MFB20" s="687"/>
      <c r="MFC20" s="687"/>
      <c r="MFD20" s="687"/>
      <c r="MFE20" s="687"/>
      <c r="MFF20" s="687"/>
      <c r="MFG20" s="687"/>
      <c r="MFH20" s="687"/>
      <c r="MFI20" s="687"/>
      <c r="MFJ20" s="687"/>
      <c r="MFK20" s="687"/>
      <c r="MFL20" s="687"/>
      <c r="MFM20" s="687"/>
      <c r="MFN20" s="687"/>
      <c r="MFO20" s="687"/>
      <c r="MFP20" s="687"/>
      <c r="MFQ20" s="687"/>
      <c r="MFR20" s="687"/>
      <c r="MFS20" s="687"/>
      <c r="MFT20" s="687"/>
      <c r="MFU20" s="687"/>
      <c r="MFV20" s="687"/>
      <c r="MFW20" s="687"/>
      <c r="MFX20" s="687"/>
      <c r="MFY20" s="687"/>
      <c r="MFZ20" s="687"/>
      <c r="MGA20" s="687"/>
      <c r="MGB20" s="687"/>
      <c r="MGC20" s="687"/>
      <c r="MGD20" s="687"/>
      <c r="MGE20" s="687"/>
      <c r="MGF20" s="687"/>
      <c r="MGG20" s="687"/>
      <c r="MGH20" s="687"/>
      <c r="MGI20" s="687"/>
      <c r="MGJ20" s="687"/>
      <c r="MGK20" s="687"/>
      <c r="MGL20" s="687"/>
      <c r="MGM20" s="687"/>
      <c r="MGN20" s="687"/>
      <c r="MGO20" s="687"/>
      <c r="MGP20" s="687"/>
      <c r="MGQ20" s="687"/>
      <c r="MGR20" s="687"/>
      <c r="MGS20" s="687"/>
      <c r="MGT20" s="687"/>
      <c r="MGU20" s="687"/>
      <c r="MGV20" s="687"/>
      <c r="MGW20" s="687"/>
      <c r="MGX20" s="687"/>
      <c r="MGY20" s="687"/>
      <c r="MGZ20" s="687"/>
      <c r="MHA20" s="687"/>
      <c r="MHB20" s="687"/>
      <c r="MHC20" s="687"/>
      <c r="MHD20" s="687"/>
      <c r="MHE20" s="687"/>
      <c r="MHF20" s="687"/>
      <c r="MHG20" s="687"/>
      <c r="MHH20" s="687"/>
      <c r="MHI20" s="687"/>
      <c r="MHJ20" s="687"/>
      <c r="MHK20" s="687"/>
      <c r="MHL20" s="687"/>
      <c r="MHM20" s="687"/>
      <c r="MHN20" s="687"/>
      <c r="MHO20" s="687"/>
      <c r="MHP20" s="687"/>
      <c r="MHQ20" s="687"/>
      <c r="MHR20" s="687"/>
      <c r="MHS20" s="687"/>
      <c r="MHT20" s="687"/>
      <c r="MHU20" s="687"/>
      <c r="MHV20" s="687"/>
      <c r="MHW20" s="687"/>
      <c r="MHX20" s="687"/>
      <c r="MHY20" s="687"/>
      <c r="MHZ20" s="687"/>
      <c r="MIA20" s="687"/>
      <c r="MIB20" s="687"/>
      <c r="MIC20" s="687"/>
      <c r="MID20" s="687"/>
      <c r="MIE20" s="687"/>
      <c r="MIF20" s="687"/>
      <c r="MIG20" s="687"/>
      <c r="MIH20" s="687"/>
      <c r="MII20" s="687"/>
      <c r="MIJ20" s="687"/>
      <c r="MIK20" s="687"/>
      <c r="MIL20" s="687"/>
      <c r="MIM20" s="687"/>
      <c r="MIN20" s="687"/>
      <c r="MIO20" s="687"/>
      <c r="MIP20" s="687"/>
      <c r="MIQ20" s="687"/>
      <c r="MIR20" s="687"/>
      <c r="MIS20" s="687"/>
      <c r="MIT20" s="687"/>
      <c r="MIU20" s="687"/>
      <c r="MIV20" s="687"/>
      <c r="MIW20" s="687"/>
      <c r="MIX20" s="687"/>
      <c r="MIY20" s="687"/>
      <c r="MIZ20" s="687"/>
      <c r="MJA20" s="687"/>
      <c r="MJB20" s="687"/>
      <c r="MJC20" s="687"/>
      <c r="MJD20" s="687"/>
      <c r="MJE20" s="687"/>
      <c r="MJF20" s="687"/>
      <c r="MJG20" s="687"/>
      <c r="MJH20" s="687"/>
      <c r="MJI20" s="687"/>
      <c r="MJJ20" s="687"/>
      <c r="MJK20" s="687"/>
      <c r="MJL20" s="687"/>
      <c r="MJM20" s="687"/>
      <c r="MJN20" s="687"/>
      <c r="MJO20" s="687"/>
      <c r="MJP20" s="687"/>
      <c r="MJQ20" s="687"/>
      <c r="MJR20" s="687"/>
      <c r="MJS20" s="687"/>
      <c r="MJT20" s="687"/>
      <c r="MJU20" s="687"/>
      <c r="MJV20" s="687"/>
      <c r="MJW20" s="687"/>
      <c r="MJX20" s="687"/>
      <c r="MJY20" s="687"/>
      <c r="MJZ20" s="687"/>
      <c r="MKA20" s="687"/>
      <c r="MKB20" s="687"/>
      <c r="MKC20" s="687"/>
      <c r="MKD20" s="687"/>
      <c r="MKE20" s="687"/>
      <c r="MKF20" s="687"/>
      <c r="MKG20" s="687"/>
      <c r="MKH20" s="687"/>
      <c r="MKI20" s="687"/>
      <c r="MKJ20" s="687"/>
      <c r="MKK20" s="687"/>
      <c r="MKL20" s="687"/>
      <c r="MKM20" s="687"/>
      <c r="MKN20" s="687"/>
      <c r="MKO20" s="687"/>
      <c r="MKP20" s="687"/>
      <c r="MKQ20" s="687"/>
      <c r="MKR20" s="687"/>
      <c r="MKS20" s="687"/>
      <c r="MKT20" s="687"/>
      <c r="MKU20" s="687"/>
      <c r="MKV20" s="687"/>
      <c r="MKW20" s="687"/>
      <c r="MKX20" s="687"/>
      <c r="MKY20" s="687"/>
      <c r="MKZ20" s="687"/>
      <c r="MLA20" s="687"/>
      <c r="MLB20" s="687"/>
      <c r="MLC20" s="687"/>
      <c r="MLD20" s="687"/>
      <c r="MLE20" s="687"/>
      <c r="MLF20" s="687"/>
      <c r="MLG20" s="687"/>
      <c r="MLH20" s="687"/>
      <c r="MLI20" s="687"/>
      <c r="MLJ20" s="687"/>
      <c r="MLK20" s="687"/>
      <c r="MLL20" s="687"/>
      <c r="MLM20" s="687"/>
      <c r="MLN20" s="687"/>
      <c r="MLO20" s="687"/>
      <c r="MLP20" s="687"/>
      <c r="MLQ20" s="687"/>
      <c r="MLR20" s="687"/>
      <c r="MLS20" s="687"/>
      <c r="MLT20" s="687"/>
      <c r="MLU20" s="687"/>
      <c r="MLV20" s="687"/>
      <c r="MLW20" s="687"/>
      <c r="MLX20" s="687"/>
      <c r="MLY20" s="687"/>
      <c r="MLZ20" s="687"/>
      <c r="MMA20" s="687"/>
      <c r="MMB20" s="687"/>
      <c r="MMC20" s="687"/>
      <c r="MMD20" s="687"/>
      <c r="MME20" s="687"/>
      <c r="MMF20" s="687"/>
      <c r="MMG20" s="687"/>
      <c r="MMH20" s="687"/>
      <c r="MMI20" s="687"/>
      <c r="MMJ20" s="687"/>
      <c r="MMK20" s="687"/>
      <c r="MML20" s="687"/>
      <c r="MMM20" s="687"/>
      <c r="MMN20" s="687"/>
      <c r="MMO20" s="687"/>
      <c r="MMP20" s="687"/>
      <c r="MMQ20" s="687"/>
      <c r="MMR20" s="687"/>
      <c r="MMS20" s="687"/>
      <c r="MMT20" s="687"/>
      <c r="MMU20" s="687"/>
      <c r="MMV20" s="687"/>
      <c r="MMW20" s="687"/>
      <c r="MMX20" s="687"/>
      <c r="MMY20" s="687"/>
      <c r="MMZ20" s="687"/>
      <c r="MNA20" s="687"/>
      <c r="MNB20" s="687"/>
      <c r="MNC20" s="687"/>
      <c r="MND20" s="687"/>
      <c r="MNE20" s="687"/>
      <c r="MNF20" s="687"/>
      <c r="MNG20" s="687"/>
      <c r="MNH20" s="687"/>
      <c r="MNI20" s="687"/>
      <c r="MNJ20" s="687"/>
      <c r="MNK20" s="687"/>
      <c r="MNL20" s="687"/>
      <c r="MNM20" s="687"/>
      <c r="MNN20" s="687"/>
      <c r="MNO20" s="687"/>
      <c r="MNP20" s="687"/>
      <c r="MNQ20" s="687"/>
      <c r="MNR20" s="687"/>
      <c r="MNS20" s="687"/>
      <c r="MNT20" s="687"/>
      <c r="MNU20" s="687"/>
      <c r="MNV20" s="687"/>
      <c r="MNW20" s="687"/>
      <c r="MNX20" s="687"/>
      <c r="MNY20" s="687"/>
      <c r="MNZ20" s="687"/>
      <c r="MOA20" s="687"/>
      <c r="MOB20" s="687"/>
      <c r="MOC20" s="687"/>
      <c r="MOD20" s="687"/>
      <c r="MOE20" s="687"/>
      <c r="MOF20" s="687"/>
      <c r="MOG20" s="687"/>
      <c r="MOH20" s="687"/>
      <c r="MOI20" s="687"/>
      <c r="MOJ20" s="687"/>
      <c r="MOK20" s="687"/>
      <c r="MOL20" s="687"/>
      <c r="MOM20" s="687"/>
      <c r="MON20" s="687"/>
      <c r="MOO20" s="687"/>
      <c r="MOP20" s="687"/>
      <c r="MOQ20" s="687"/>
      <c r="MOR20" s="687"/>
      <c r="MOS20" s="687"/>
      <c r="MOT20" s="687"/>
      <c r="MOU20" s="687"/>
      <c r="MOV20" s="687"/>
      <c r="MOW20" s="687"/>
      <c r="MOX20" s="687"/>
      <c r="MOY20" s="687"/>
      <c r="MOZ20" s="687"/>
      <c r="MPA20" s="687"/>
      <c r="MPB20" s="687"/>
      <c r="MPC20" s="687"/>
      <c r="MPD20" s="687"/>
      <c r="MPE20" s="687"/>
      <c r="MPF20" s="687"/>
      <c r="MPG20" s="687"/>
      <c r="MPH20" s="687"/>
      <c r="MPI20" s="687"/>
      <c r="MPJ20" s="687"/>
      <c r="MPK20" s="687"/>
      <c r="MPL20" s="687"/>
      <c r="MPM20" s="687"/>
      <c r="MPN20" s="687"/>
      <c r="MPO20" s="687"/>
      <c r="MPP20" s="687"/>
      <c r="MPQ20" s="687"/>
      <c r="MPR20" s="687"/>
      <c r="MPS20" s="687"/>
      <c r="MPT20" s="687"/>
      <c r="MPU20" s="687"/>
      <c r="MPV20" s="687"/>
      <c r="MPW20" s="687"/>
      <c r="MPX20" s="687"/>
      <c r="MPY20" s="687"/>
      <c r="MPZ20" s="687"/>
      <c r="MQA20" s="687"/>
      <c r="MQB20" s="687"/>
      <c r="MQC20" s="687"/>
      <c r="MQD20" s="687"/>
      <c r="MQE20" s="687"/>
      <c r="MQF20" s="687"/>
      <c r="MQG20" s="687"/>
      <c r="MQH20" s="687"/>
      <c r="MQI20" s="687"/>
      <c r="MQJ20" s="687"/>
      <c r="MQK20" s="687"/>
      <c r="MQL20" s="687"/>
      <c r="MQM20" s="687"/>
      <c r="MQN20" s="687"/>
      <c r="MQO20" s="687"/>
      <c r="MQP20" s="687"/>
      <c r="MQQ20" s="687"/>
      <c r="MQR20" s="687"/>
      <c r="MQS20" s="687"/>
      <c r="MQT20" s="687"/>
      <c r="MQU20" s="687"/>
      <c r="MQV20" s="687"/>
      <c r="MQW20" s="687"/>
      <c r="MQX20" s="687"/>
      <c r="MQY20" s="687"/>
      <c r="MQZ20" s="687"/>
      <c r="MRA20" s="687"/>
      <c r="MRB20" s="687"/>
      <c r="MRC20" s="687"/>
      <c r="MRD20" s="687"/>
      <c r="MRE20" s="687"/>
      <c r="MRF20" s="687"/>
      <c r="MRG20" s="687"/>
      <c r="MRH20" s="687"/>
      <c r="MRI20" s="687"/>
      <c r="MRJ20" s="687"/>
      <c r="MRK20" s="687"/>
      <c r="MRL20" s="687"/>
      <c r="MRM20" s="687"/>
      <c r="MRN20" s="687"/>
      <c r="MRO20" s="687"/>
      <c r="MRP20" s="687"/>
      <c r="MRQ20" s="687"/>
      <c r="MRR20" s="687"/>
      <c r="MRS20" s="687"/>
      <c r="MRT20" s="687"/>
      <c r="MRU20" s="687"/>
      <c r="MRV20" s="687"/>
      <c r="MRW20" s="687"/>
      <c r="MRX20" s="687"/>
      <c r="MRY20" s="687"/>
      <c r="MRZ20" s="687"/>
      <c r="MSA20" s="687"/>
      <c r="MSB20" s="687"/>
      <c r="MSC20" s="687"/>
      <c r="MSD20" s="687"/>
      <c r="MSE20" s="687"/>
      <c r="MSF20" s="687"/>
      <c r="MSG20" s="687"/>
      <c r="MSH20" s="687"/>
      <c r="MSI20" s="687"/>
      <c r="MSJ20" s="687"/>
      <c r="MSK20" s="687"/>
      <c r="MSL20" s="687"/>
      <c r="MSM20" s="687"/>
      <c r="MSN20" s="687"/>
      <c r="MSO20" s="687"/>
      <c r="MSP20" s="687"/>
      <c r="MSQ20" s="687"/>
      <c r="MSR20" s="687"/>
      <c r="MSS20" s="687"/>
      <c r="MST20" s="687"/>
      <c r="MSU20" s="687"/>
      <c r="MSV20" s="687"/>
      <c r="MSW20" s="687"/>
      <c r="MSX20" s="687"/>
      <c r="MSY20" s="687"/>
      <c r="MSZ20" s="687"/>
      <c r="MTA20" s="687"/>
      <c r="MTB20" s="687"/>
      <c r="MTC20" s="687"/>
      <c r="MTD20" s="687"/>
      <c r="MTE20" s="687"/>
      <c r="MTF20" s="687"/>
      <c r="MTG20" s="687"/>
      <c r="MTH20" s="687"/>
      <c r="MTI20" s="687"/>
      <c r="MTJ20" s="687"/>
      <c r="MTK20" s="687"/>
      <c r="MTL20" s="687"/>
      <c r="MTM20" s="687"/>
      <c r="MTN20" s="687"/>
      <c r="MTO20" s="687"/>
      <c r="MTP20" s="687"/>
      <c r="MTQ20" s="687"/>
      <c r="MTR20" s="687"/>
      <c r="MTS20" s="687"/>
      <c r="MTT20" s="687"/>
      <c r="MTU20" s="687"/>
      <c r="MTV20" s="687"/>
      <c r="MTW20" s="687"/>
      <c r="MTX20" s="687"/>
      <c r="MTY20" s="687"/>
      <c r="MTZ20" s="687"/>
      <c r="MUA20" s="687"/>
      <c r="MUB20" s="687"/>
      <c r="MUC20" s="687"/>
      <c r="MUD20" s="687"/>
      <c r="MUE20" s="687"/>
      <c r="MUF20" s="687"/>
      <c r="MUG20" s="687"/>
      <c r="MUH20" s="687"/>
      <c r="MUI20" s="687"/>
      <c r="MUJ20" s="687"/>
      <c r="MUK20" s="687"/>
      <c r="MUL20" s="687"/>
      <c r="MUM20" s="687"/>
      <c r="MUN20" s="687"/>
      <c r="MUO20" s="687"/>
      <c r="MUP20" s="687"/>
      <c r="MUQ20" s="687"/>
      <c r="MUR20" s="687"/>
      <c r="MUS20" s="687"/>
      <c r="MUT20" s="687"/>
      <c r="MUU20" s="687"/>
      <c r="MUV20" s="687"/>
      <c r="MUW20" s="687"/>
      <c r="MUX20" s="687"/>
      <c r="MUY20" s="687"/>
      <c r="MUZ20" s="687"/>
      <c r="MVA20" s="687"/>
      <c r="MVB20" s="687"/>
      <c r="MVC20" s="687"/>
      <c r="MVD20" s="687"/>
      <c r="MVE20" s="687"/>
      <c r="MVF20" s="687"/>
      <c r="MVG20" s="687"/>
      <c r="MVH20" s="687"/>
      <c r="MVI20" s="687"/>
      <c r="MVJ20" s="687"/>
      <c r="MVK20" s="687"/>
      <c r="MVL20" s="687"/>
      <c r="MVM20" s="687"/>
      <c r="MVN20" s="687"/>
      <c r="MVO20" s="687"/>
      <c r="MVP20" s="687"/>
      <c r="MVQ20" s="687"/>
      <c r="MVR20" s="687"/>
      <c r="MVS20" s="687"/>
      <c r="MVT20" s="687"/>
      <c r="MVU20" s="687"/>
      <c r="MVV20" s="687"/>
      <c r="MVW20" s="687"/>
      <c r="MVX20" s="687"/>
      <c r="MVY20" s="687"/>
      <c r="MVZ20" s="687"/>
      <c r="MWA20" s="687"/>
      <c r="MWB20" s="687"/>
      <c r="MWC20" s="687"/>
      <c r="MWD20" s="687"/>
      <c r="MWE20" s="687"/>
      <c r="MWF20" s="687"/>
      <c r="MWG20" s="687"/>
      <c r="MWH20" s="687"/>
      <c r="MWI20" s="687"/>
      <c r="MWJ20" s="687"/>
      <c r="MWK20" s="687"/>
      <c r="MWL20" s="687"/>
      <c r="MWM20" s="687"/>
      <c r="MWN20" s="687"/>
      <c r="MWO20" s="687"/>
      <c r="MWP20" s="687"/>
      <c r="MWQ20" s="687"/>
      <c r="MWR20" s="687"/>
      <c r="MWS20" s="687"/>
      <c r="MWT20" s="687"/>
      <c r="MWU20" s="687"/>
      <c r="MWV20" s="687"/>
      <c r="MWW20" s="687"/>
      <c r="MWX20" s="687"/>
      <c r="MWY20" s="687"/>
      <c r="MWZ20" s="687"/>
      <c r="MXA20" s="687"/>
      <c r="MXB20" s="687"/>
      <c r="MXC20" s="687"/>
      <c r="MXD20" s="687"/>
      <c r="MXE20" s="687"/>
      <c r="MXF20" s="687"/>
      <c r="MXG20" s="687"/>
      <c r="MXH20" s="687"/>
      <c r="MXI20" s="687"/>
      <c r="MXJ20" s="687"/>
      <c r="MXK20" s="687"/>
      <c r="MXL20" s="687"/>
      <c r="MXM20" s="687"/>
      <c r="MXN20" s="687"/>
      <c r="MXO20" s="687"/>
      <c r="MXP20" s="687"/>
      <c r="MXQ20" s="687"/>
      <c r="MXR20" s="687"/>
      <c r="MXS20" s="687"/>
      <c r="MXT20" s="687"/>
      <c r="MXU20" s="687"/>
      <c r="MXV20" s="687"/>
      <c r="MXW20" s="687"/>
      <c r="MXX20" s="687"/>
      <c r="MXY20" s="687"/>
      <c r="MXZ20" s="687"/>
      <c r="MYA20" s="687"/>
      <c r="MYB20" s="687"/>
      <c r="MYC20" s="687"/>
      <c r="MYD20" s="687"/>
      <c r="MYE20" s="687"/>
      <c r="MYF20" s="687"/>
      <c r="MYG20" s="687"/>
      <c r="MYH20" s="687"/>
      <c r="MYI20" s="687"/>
      <c r="MYJ20" s="687"/>
      <c r="MYK20" s="687"/>
      <c r="MYL20" s="687"/>
      <c r="MYM20" s="687"/>
      <c r="MYN20" s="687"/>
      <c r="MYO20" s="687"/>
      <c r="MYP20" s="687"/>
      <c r="MYQ20" s="687"/>
      <c r="MYR20" s="687"/>
      <c r="MYS20" s="687"/>
      <c r="MYT20" s="687"/>
      <c r="MYU20" s="687"/>
      <c r="MYV20" s="687"/>
      <c r="MYW20" s="687"/>
      <c r="MYX20" s="687"/>
      <c r="MYY20" s="687"/>
      <c r="MYZ20" s="687"/>
      <c r="MZA20" s="687"/>
      <c r="MZB20" s="687"/>
      <c r="MZC20" s="687"/>
      <c r="MZD20" s="687"/>
      <c r="MZE20" s="687"/>
      <c r="MZF20" s="687"/>
      <c r="MZG20" s="687"/>
      <c r="MZH20" s="687"/>
      <c r="MZI20" s="687"/>
      <c r="MZJ20" s="687"/>
      <c r="MZK20" s="687"/>
      <c r="MZL20" s="687"/>
      <c r="MZM20" s="687"/>
      <c r="MZN20" s="687"/>
      <c r="MZO20" s="687"/>
      <c r="MZP20" s="687"/>
      <c r="MZQ20" s="687"/>
      <c r="MZR20" s="687"/>
      <c r="MZS20" s="687"/>
      <c r="MZT20" s="687"/>
      <c r="MZU20" s="687"/>
      <c r="MZV20" s="687"/>
      <c r="MZW20" s="687"/>
      <c r="MZX20" s="687"/>
      <c r="MZY20" s="687"/>
      <c r="MZZ20" s="687"/>
      <c r="NAA20" s="687"/>
      <c r="NAB20" s="687"/>
      <c r="NAC20" s="687"/>
      <c r="NAD20" s="687"/>
      <c r="NAE20" s="687"/>
      <c r="NAF20" s="687"/>
      <c r="NAG20" s="687"/>
      <c r="NAH20" s="687"/>
      <c r="NAI20" s="687"/>
      <c r="NAJ20" s="687"/>
      <c r="NAK20" s="687"/>
      <c r="NAL20" s="687"/>
      <c r="NAM20" s="687"/>
      <c r="NAN20" s="687"/>
      <c r="NAO20" s="687"/>
      <c r="NAP20" s="687"/>
      <c r="NAQ20" s="687"/>
      <c r="NAR20" s="687"/>
      <c r="NAS20" s="687"/>
      <c r="NAT20" s="687"/>
      <c r="NAU20" s="687"/>
      <c r="NAV20" s="687"/>
      <c r="NAW20" s="687"/>
      <c r="NAX20" s="687"/>
      <c r="NAY20" s="687"/>
      <c r="NAZ20" s="687"/>
      <c r="NBA20" s="687"/>
      <c r="NBB20" s="687"/>
      <c r="NBC20" s="687"/>
      <c r="NBD20" s="687"/>
      <c r="NBE20" s="687"/>
      <c r="NBF20" s="687"/>
      <c r="NBG20" s="687"/>
      <c r="NBH20" s="687"/>
      <c r="NBI20" s="687"/>
      <c r="NBJ20" s="687"/>
      <c r="NBK20" s="687"/>
      <c r="NBL20" s="687"/>
      <c r="NBM20" s="687"/>
      <c r="NBN20" s="687"/>
      <c r="NBO20" s="687"/>
      <c r="NBP20" s="687"/>
      <c r="NBQ20" s="687"/>
      <c r="NBR20" s="687"/>
      <c r="NBS20" s="687"/>
      <c r="NBT20" s="687"/>
      <c r="NBU20" s="687"/>
      <c r="NBV20" s="687"/>
      <c r="NBW20" s="687"/>
      <c r="NBX20" s="687"/>
      <c r="NBY20" s="687"/>
      <c r="NBZ20" s="687"/>
      <c r="NCA20" s="687"/>
      <c r="NCB20" s="687"/>
      <c r="NCC20" s="687"/>
      <c r="NCD20" s="687"/>
      <c r="NCE20" s="687"/>
      <c r="NCF20" s="687"/>
      <c r="NCG20" s="687"/>
      <c r="NCH20" s="687"/>
      <c r="NCI20" s="687"/>
      <c r="NCJ20" s="687"/>
      <c r="NCK20" s="687"/>
      <c r="NCL20" s="687"/>
      <c r="NCM20" s="687"/>
      <c r="NCN20" s="687"/>
      <c r="NCO20" s="687"/>
      <c r="NCP20" s="687"/>
      <c r="NCQ20" s="687"/>
      <c r="NCR20" s="687"/>
      <c r="NCS20" s="687"/>
      <c r="NCT20" s="687"/>
      <c r="NCU20" s="687"/>
      <c r="NCV20" s="687"/>
      <c r="NCW20" s="687"/>
      <c r="NCX20" s="687"/>
      <c r="NCY20" s="687"/>
      <c r="NCZ20" s="687"/>
      <c r="NDA20" s="687"/>
      <c r="NDB20" s="687"/>
      <c r="NDC20" s="687"/>
      <c r="NDD20" s="687"/>
      <c r="NDE20" s="687"/>
      <c r="NDF20" s="687"/>
      <c r="NDG20" s="687"/>
      <c r="NDH20" s="687"/>
      <c r="NDI20" s="687"/>
      <c r="NDJ20" s="687"/>
      <c r="NDK20" s="687"/>
      <c r="NDL20" s="687"/>
      <c r="NDM20" s="687"/>
      <c r="NDN20" s="687"/>
      <c r="NDO20" s="687"/>
      <c r="NDP20" s="687"/>
      <c r="NDQ20" s="687"/>
      <c r="NDR20" s="687"/>
      <c r="NDS20" s="687"/>
      <c r="NDT20" s="687"/>
      <c r="NDU20" s="687"/>
      <c r="NDV20" s="687"/>
      <c r="NDW20" s="687"/>
      <c r="NDX20" s="687"/>
      <c r="NDY20" s="687"/>
      <c r="NDZ20" s="687"/>
      <c r="NEA20" s="687"/>
      <c r="NEB20" s="687"/>
      <c r="NEC20" s="687"/>
      <c r="NED20" s="687"/>
      <c r="NEE20" s="687"/>
      <c r="NEF20" s="687"/>
      <c r="NEG20" s="687"/>
      <c r="NEH20" s="687"/>
      <c r="NEI20" s="687"/>
      <c r="NEJ20" s="687"/>
      <c r="NEK20" s="687"/>
      <c r="NEL20" s="687"/>
      <c r="NEM20" s="687"/>
      <c r="NEN20" s="687"/>
      <c r="NEO20" s="687"/>
      <c r="NEP20" s="687"/>
      <c r="NEQ20" s="687"/>
      <c r="NER20" s="687"/>
      <c r="NES20" s="687"/>
      <c r="NET20" s="687"/>
      <c r="NEU20" s="687"/>
      <c r="NEV20" s="687"/>
      <c r="NEW20" s="687"/>
      <c r="NEX20" s="687"/>
      <c r="NEY20" s="687"/>
      <c r="NEZ20" s="687"/>
      <c r="NFA20" s="687"/>
      <c r="NFB20" s="687"/>
      <c r="NFC20" s="687"/>
      <c r="NFD20" s="687"/>
      <c r="NFE20" s="687"/>
      <c r="NFF20" s="687"/>
      <c r="NFG20" s="687"/>
      <c r="NFH20" s="687"/>
      <c r="NFI20" s="687"/>
      <c r="NFJ20" s="687"/>
      <c r="NFK20" s="687"/>
      <c r="NFL20" s="687"/>
      <c r="NFM20" s="687"/>
      <c r="NFN20" s="687"/>
      <c r="NFO20" s="687"/>
      <c r="NFP20" s="687"/>
      <c r="NFQ20" s="687"/>
      <c r="NFR20" s="687"/>
      <c r="NFS20" s="687"/>
      <c r="NFT20" s="687"/>
      <c r="NFU20" s="687"/>
      <c r="NFV20" s="687"/>
      <c r="NFW20" s="687"/>
      <c r="NFX20" s="687"/>
      <c r="NFY20" s="687"/>
      <c r="NFZ20" s="687"/>
      <c r="NGA20" s="687"/>
      <c r="NGB20" s="687"/>
      <c r="NGC20" s="687"/>
      <c r="NGD20" s="687"/>
      <c r="NGE20" s="687"/>
      <c r="NGF20" s="687"/>
      <c r="NGG20" s="687"/>
      <c r="NGH20" s="687"/>
      <c r="NGI20" s="687"/>
      <c r="NGJ20" s="687"/>
      <c r="NGK20" s="687"/>
      <c r="NGL20" s="687"/>
      <c r="NGM20" s="687"/>
      <c r="NGN20" s="687"/>
      <c r="NGO20" s="687"/>
      <c r="NGP20" s="687"/>
      <c r="NGQ20" s="687"/>
      <c r="NGR20" s="687"/>
      <c r="NGS20" s="687"/>
      <c r="NGT20" s="687"/>
      <c r="NGU20" s="687"/>
      <c r="NGV20" s="687"/>
      <c r="NGW20" s="687"/>
      <c r="NGX20" s="687"/>
      <c r="NGY20" s="687"/>
      <c r="NGZ20" s="687"/>
      <c r="NHA20" s="687"/>
      <c r="NHB20" s="687"/>
      <c r="NHC20" s="687"/>
      <c r="NHD20" s="687"/>
      <c r="NHE20" s="687"/>
      <c r="NHF20" s="687"/>
      <c r="NHG20" s="687"/>
      <c r="NHH20" s="687"/>
      <c r="NHI20" s="687"/>
      <c r="NHJ20" s="687"/>
      <c r="NHK20" s="687"/>
      <c r="NHL20" s="687"/>
      <c r="NHM20" s="687"/>
      <c r="NHN20" s="687"/>
      <c r="NHO20" s="687"/>
      <c r="NHP20" s="687"/>
      <c r="NHQ20" s="687"/>
      <c r="NHR20" s="687"/>
      <c r="NHS20" s="687"/>
      <c r="NHT20" s="687"/>
      <c r="NHU20" s="687"/>
      <c r="NHV20" s="687"/>
      <c r="NHW20" s="687"/>
      <c r="NHX20" s="687"/>
      <c r="NHY20" s="687"/>
      <c r="NHZ20" s="687"/>
      <c r="NIA20" s="687"/>
      <c r="NIB20" s="687"/>
      <c r="NIC20" s="687"/>
      <c r="NID20" s="687"/>
      <c r="NIE20" s="687"/>
      <c r="NIF20" s="687"/>
      <c r="NIG20" s="687"/>
      <c r="NIH20" s="687"/>
      <c r="NII20" s="687"/>
      <c r="NIJ20" s="687"/>
      <c r="NIK20" s="687"/>
      <c r="NIL20" s="687"/>
      <c r="NIM20" s="687"/>
      <c r="NIN20" s="687"/>
      <c r="NIO20" s="687"/>
      <c r="NIP20" s="687"/>
      <c r="NIQ20" s="687"/>
      <c r="NIR20" s="687"/>
      <c r="NIS20" s="687"/>
      <c r="NIT20" s="687"/>
      <c r="NIU20" s="687"/>
      <c r="NIV20" s="687"/>
      <c r="NIW20" s="687"/>
      <c r="NIX20" s="687"/>
      <c r="NIY20" s="687"/>
      <c r="NIZ20" s="687"/>
      <c r="NJA20" s="687"/>
      <c r="NJB20" s="687"/>
      <c r="NJC20" s="687"/>
      <c r="NJD20" s="687"/>
      <c r="NJE20" s="687"/>
      <c r="NJF20" s="687"/>
      <c r="NJG20" s="687"/>
      <c r="NJH20" s="687"/>
      <c r="NJI20" s="687"/>
      <c r="NJJ20" s="687"/>
      <c r="NJK20" s="687"/>
      <c r="NJL20" s="687"/>
      <c r="NJM20" s="687"/>
      <c r="NJN20" s="687"/>
      <c r="NJO20" s="687"/>
      <c r="NJP20" s="687"/>
      <c r="NJQ20" s="687"/>
      <c r="NJR20" s="687"/>
      <c r="NJS20" s="687"/>
      <c r="NJT20" s="687"/>
      <c r="NJU20" s="687"/>
      <c r="NJV20" s="687"/>
      <c r="NJW20" s="687"/>
      <c r="NJX20" s="687"/>
      <c r="NJY20" s="687"/>
      <c r="NJZ20" s="687"/>
      <c r="NKA20" s="687"/>
      <c r="NKB20" s="687"/>
      <c r="NKC20" s="687"/>
      <c r="NKD20" s="687"/>
      <c r="NKE20" s="687"/>
      <c r="NKF20" s="687"/>
      <c r="NKG20" s="687"/>
      <c r="NKH20" s="687"/>
      <c r="NKI20" s="687"/>
      <c r="NKJ20" s="687"/>
      <c r="NKK20" s="687"/>
      <c r="NKL20" s="687"/>
      <c r="NKM20" s="687"/>
      <c r="NKN20" s="687"/>
      <c r="NKO20" s="687"/>
      <c r="NKP20" s="687"/>
      <c r="NKQ20" s="687"/>
      <c r="NKR20" s="687"/>
      <c r="NKS20" s="687"/>
      <c r="NKT20" s="687"/>
      <c r="NKU20" s="687"/>
      <c r="NKV20" s="687"/>
      <c r="NKW20" s="687"/>
      <c r="NKX20" s="687"/>
      <c r="NKY20" s="687"/>
      <c r="NKZ20" s="687"/>
      <c r="NLA20" s="687"/>
      <c r="NLB20" s="687"/>
      <c r="NLC20" s="687"/>
      <c r="NLD20" s="687"/>
      <c r="NLE20" s="687"/>
      <c r="NLF20" s="687"/>
      <c r="NLG20" s="687"/>
      <c r="NLH20" s="687"/>
      <c r="NLI20" s="687"/>
      <c r="NLJ20" s="687"/>
      <c r="NLK20" s="687"/>
      <c r="NLL20" s="687"/>
      <c r="NLM20" s="687"/>
      <c r="NLN20" s="687"/>
      <c r="NLO20" s="687"/>
      <c r="NLP20" s="687"/>
      <c r="NLQ20" s="687"/>
      <c r="NLR20" s="687"/>
      <c r="NLS20" s="687"/>
      <c r="NLT20" s="687"/>
      <c r="NLU20" s="687"/>
      <c r="NLV20" s="687"/>
      <c r="NLW20" s="687"/>
      <c r="NLX20" s="687"/>
      <c r="NLY20" s="687"/>
      <c r="NLZ20" s="687"/>
      <c r="NMA20" s="687"/>
      <c r="NMB20" s="687"/>
      <c r="NMC20" s="687"/>
      <c r="NMD20" s="687"/>
      <c r="NME20" s="687"/>
      <c r="NMF20" s="687"/>
      <c r="NMG20" s="687"/>
      <c r="NMH20" s="687"/>
      <c r="NMI20" s="687"/>
      <c r="NMJ20" s="687"/>
      <c r="NMK20" s="687"/>
      <c r="NML20" s="687"/>
      <c r="NMM20" s="687"/>
      <c r="NMN20" s="687"/>
      <c r="NMO20" s="687"/>
      <c r="NMP20" s="687"/>
      <c r="NMQ20" s="687"/>
      <c r="NMR20" s="687"/>
      <c r="NMS20" s="687"/>
      <c r="NMT20" s="687"/>
      <c r="NMU20" s="687"/>
      <c r="NMV20" s="687"/>
      <c r="NMW20" s="687"/>
      <c r="NMX20" s="687"/>
      <c r="NMY20" s="687"/>
      <c r="NMZ20" s="687"/>
      <c r="NNA20" s="687"/>
      <c r="NNB20" s="687"/>
      <c r="NNC20" s="687"/>
      <c r="NND20" s="687"/>
      <c r="NNE20" s="687"/>
      <c r="NNF20" s="687"/>
      <c r="NNG20" s="687"/>
      <c r="NNH20" s="687"/>
      <c r="NNI20" s="687"/>
      <c r="NNJ20" s="687"/>
      <c r="NNK20" s="687"/>
      <c r="NNL20" s="687"/>
      <c r="NNM20" s="687"/>
      <c r="NNN20" s="687"/>
      <c r="NNO20" s="687"/>
      <c r="NNP20" s="687"/>
      <c r="NNQ20" s="687"/>
      <c r="NNR20" s="687"/>
      <c r="NNS20" s="687"/>
      <c r="NNT20" s="687"/>
      <c r="NNU20" s="687"/>
      <c r="NNV20" s="687"/>
      <c r="NNW20" s="687"/>
      <c r="NNX20" s="687"/>
      <c r="NNY20" s="687"/>
      <c r="NNZ20" s="687"/>
      <c r="NOA20" s="687"/>
      <c r="NOB20" s="687"/>
      <c r="NOC20" s="687"/>
      <c r="NOD20" s="687"/>
      <c r="NOE20" s="687"/>
      <c r="NOF20" s="687"/>
      <c r="NOG20" s="687"/>
      <c r="NOH20" s="687"/>
      <c r="NOI20" s="687"/>
      <c r="NOJ20" s="687"/>
      <c r="NOK20" s="687"/>
      <c r="NOL20" s="687"/>
      <c r="NOM20" s="687"/>
      <c r="NON20" s="687"/>
      <c r="NOO20" s="687"/>
      <c r="NOP20" s="687"/>
      <c r="NOQ20" s="687"/>
      <c r="NOR20" s="687"/>
      <c r="NOS20" s="687"/>
      <c r="NOT20" s="687"/>
      <c r="NOU20" s="687"/>
      <c r="NOV20" s="687"/>
      <c r="NOW20" s="687"/>
      <c r="NOX20" s="687"/>
      <c r="NOY20" s="687"/>
      <c r="NOZ20" s="687"/>
      <c r="NPA20" s="687"/>
      <c r="NPB20" s="687"/>
      <c r="NPC20" s="687"/>
      <c r="NPD20" s="687"/>
      <c r="NPE20" s="687"/>
      <c r="NPF20" s="687"/>
      <c r="NPG20" s="687"/>
      <c r="NPH20" s="687"/>
      <c r="NPI20" s="687"/>
      <c r="NPJ20" s="687"/>
      <c r="NPK20" s="687"/>
      <c r="NPL20" s="687"/>
      <c r="NPM20" s="687"/>
      <c r="NPN20" s="687"/>
      <c r="NPO20" s="687"/>
      <c r="NPP20" s="687"/>
      <c r="NPQ20" s="687"/>
      <c r="NPR20" s="687"/>
      <c r="NPS20" s="687"/>
      <c r="NPT20" s="687"/>
      <c r="NPU20" s="687"/>
      <c r="NPV20" s="687"/>
      <c r="NPW20" s="687"/>
      <c r="NPX20" s="687"/>
      <c r="NPY20" s="687"/>
      <c r="NPZ20" s="687"/>
      <c r="NQA20" s="687"/>
      <c r="NQB20" s="687"/>
      <c r="NQC20" s="687"/>
      <c r="NQD20" s="687"/>
      <c r="NQE20" s="687"/>
      <c r="NQF20" s="687"/>
      <c r="NQG20" s="687"/>
      <c r="NQH20" s="687"/>
      <c r="NQI20" s="687"/>
      <c r="NQJ20" s="687"/>
      <c r="NQK20" s="687"/>
      <c r="NQL20" s="687"/>
      <c r="NQM20" s="687"/>
      <c r="NQN20" s="687"/>
      <c r="NQO20" s="687"/>
      <c r="NQP20" s="687"/>
      <c r="NQQ20" s="687"/>
      <c r="NQR20" s="687"/>
      <c r="NQS20" s="687"/>
      <c r="NQT20" s="687"/>
      <c r="NQU20" s="687"/>
      <c r="NQV20" s="687"/>
      <c r="NQW20" s="687"/>
      <c r="NQX20" s="687"/>
      <c r="NQY20" s="687"/>
      <c r="NQZ20" s="687"/>
      <c r="NRA20" s="687"/>
      <c r="NRB20" s="687"/>
      <c r="NRC20" s="687"/>
      <c r="NRD20" s="687"/>
      <c r="NRE20" s="687"/>
      <c r="NRF20" s="687"/>
      <c r="NRG20" s="687"/>
      <c r="NRH20" s="687"/>
      <c r="NRI20" s="687"/>
      <c r="NRJ20" s="687"/>
      <c r="NRK20" s="687"/>
      <c r="NRL20" s="687"/>
      <c r="NRM20" s="687"/>
      <c r="NRN20" s="687"/>
      <c r="NRO20" s="687"/>
      <c r="NRP20" s="687"/>
      <c r="NRQ20" s="687"/>
      <c r="NRR20" s="687"/>
      <c r="NRS20" s="687"/>
      <c r="NRT20" s="687"/>
      <c r="NRU20" s="687"/>
      <c r="NRV20" s="687"/>
      <c r="NRW20" s="687"/>
      <c r="NRX20" s="687"/>
      <c r="NRY20" s="687"/>
      <c r="NRZ20" s="687"/>
      <c r="NSA20" s="687"/>
      <c r="NSB20" s="687"/>
      <c r="NSC20" s="687"/>
      <c r="NSD20" s="687"/>
      <c r="NSE20" s="687"/>
      <c r="NSF20" s="687"/>
      <c r="NSG20" s="687"/>
      <c r="NSH20" s="687"/>
      <c r="NSI20" s="687"/>
      <c r="NSJ20" s="687"/>
      <c r="NSK20" s="687"/>
      <c r="NSL20" s="687"/>
      <c r="NSM20" s="687"/>
      <c r="NSN20" s="687"/>
      <c r="NSO20" s="687"/>
      <c r="NSP20" s="687"/>
      <c r="NSQ20" s="687"/>
      <c r="NSR20" s="687"/>
      <c r="NSS20" s="687"/>
      <c r="NST20" s="687"/>
      <c r="NSU20" s="687"/>
      <c r="NSV20" s="687"/>
      <c r="NSW20" s="687"/>
      <c r="NSX20" s="687"/>
      <c r="NSY20" s="687"/>
      <c r="NSZ20" s="687"/>
      <c r="NTA20" s="687"/>
      <c r="NTB20" s="687"/>
      <c r="NTC20" s="687"/>
      <c r="NTD20" s="687"/>
      <c r="NTE20" s="687"/>
      <c r="NTF20" s="687"/>
      <c r="NTG20" s="687"/>
      <c r="NTH20" s="687"/>
      <c r="NTI20" s="687"/>
      <c r="NTJ20" s="687"/>
      <c r="NTK20" s="687"/>
      <c r="NTL20" s="687"/>
      <c r="NTM20" s="687"/>
      <c r="NTN20" s="687"/>
      <c r="NTO20" s="687"/>
      <c r="NTP20" s="687"/>
      <c r="NTQ20" s="687"/>
      <c r="NTR20" s="687"/>
      <c r="NTS20" s="687"/>
      <c r="NTT20" s="687"/>
      <c r="NTU20" s="687"/>
      <c r="NTV20" s="687"/>
      <c r="NTW20" s="687"/>
      <c r="NTX20" s="687"/>
      <c r="NTY20" s="687"/>
      <c r="NTZ20" s="687"/>
      <c r="NUA20" s="687"/>
      <c r="NUB20" s="687"/>
      <c r="NUC20" s="687"/>
      <c r="NUD20" s="687"/>
      <c r="NUE20" s="687"/>
      <c r="NUF20" s="687"/>
      <c r="NUG20" s="687"/>
      <c r="NUH20" s="687"/>
      <c r="NUI20" s="687"/>
      <c r="NUJ20" s="687"/>
      <c r="NUK20" s="687"/>
      <c r="NUL20" s="687"/>
      <c r="NUM20" s="687"/>
      <c r="NUN20" s="687"/>
      <c r="NUO20" s="687"/>
      <c r="NUP20" s="687"/>
      <c r="NUQ20" s="687"/>
      <c r="NUR20" s="687"/>
      <c r="NUS20" s="687"/>
      <c r="NUT20" s="687"/>
      <c r="NUU20" s="687"/>
      <c r="NUV20" s="687"/>
      <c r="NUW20" s="687"/>
      <c r="NUX20" s="687"/>
      <c r="NUY20" s="687"/>
      <c r="NUZ20" s="687"/>
      <c r="NVA20" s="687"/>
      <c r="NVB20" s="687"/>
      <c r="NVC20" s="687"/>
      <c r="NVD20" s="687"/>
      <c r="NVE20" s="687"/>
      <c r="NVF20" s="687"/>
      <c r="NVG20" s="687"/>
      <c r="NVH20" s="687"/>
      <c r="NVI20" s="687"/>
      <c r="NVJ20" s="687"/>
      <c r="NVK20" s="687"/>
      <c r="NVL20" s="687"/>
      <c r="NVM20" s="687"/>
      <c r="NVN20" s="687"/>
      <c r="NVO20" s="687"/>
      <c r="NVP20" s="687"/>
      <c r="NVQ20" s="687"/>
      <c r="NVR20" s="687"/>
      <c r="NVS20" s="687"/>
      <c r="NVT20" s="687"/>
      <c r="NVU20" s="687"/>
      <c r="NVV20" s="687"/>
      <c r="NVW20" s="687"/>
      <c r="NVX20" s="687"/>
      <c r="NVY20" s="687"/>
      <c r="NVZ20" s="687"/>
      <c r="NWA20" s="687"/>
      <c r="NWB20" s="687"/>
      <c r="NWC20" s="687"/>
      <c r="NWD20" s="687"/>
      <c r="NWE20" s="687"/>
      <c r="NWF20" s="687"/>
      <c r="NWG20" s="687"/>
      <c r="NWH20" s="687"/>
      <c r="NWI20" s="687"/>
      <c r="NWJ20" s="687"/>
      <c r="NWK20" s="687"/>
      <c r="NWL20" s="687"/>
      <c r="NWM20" s="687"/>
      <c r="NWN20" s="687"/>
      <c r="NWO20" s="687"/>
      <c r="NWP20" s="687"/>
      <c r="NWQ20" s="687"/>
      <c r="NWR20" s="687"/>
      <c r="NWS20" s="687"/>
      <c r="NWT20" s="687"/>
      <c r="NWU20" s="687"/>
      <c r="NWV20" s="687"/>
      <c r="NWW20" s="687"/>
      <c r="NWX20" s="687"/>
      <c r="NWY20" s="687"/>
      <c r="NWZ20" s="687"/>
      <c r="NXA20" s="687"/>
      <c r="NXB20" s="687"/>
      <c r="NXC20" s="687"/>
      <c r="NXD20" s="687"/>
      <c r="NXE20" s="687"/>
      <c r="NXF20" s="687"/>
      <c r="NXG20" s="687"/>
      <c r="NXH20" s="687"/>
      <c r="NXI20" s="687"/>
      <c r="NXJ20" s="687"/>
      <c r="NXK20" s="687"/>
      <c r="NXL20" s="687"/>
      <c r="NXM20" s="687"/>
      <c r="NXN20" s="687"/>
      <c r="NXO20" s="687"/>
      <c r="NXP20" s="687"/>
      <c r="NXQ20" s="687"/>
      <c r="NXR20" s="687"/>
      <c r="NXS20" s="687"/>
      <c r="NXT20" s="687"/>
      <c r="NXU20" s="687"/>
      <c r="NXV20" s="687"/>
      <c r="NXW20" s="687"/>
      <c r="NXX20" s="687"/>
      <c r="NXY20" s="687"/>
      <c r="NXZ20" s="687"/>
      <c r="NYA20" s="687"/>
      <c r="NYB20" s="687"/>
      <c r="NYC20" s="687"/>
      <c r="NYD20" s="687"/>
      <c r="NYE20" s="687"/>
      <c r="NYF20" s="687"/>
      <c r="NYG20" s="687"/>
      <c r="NYH20" s="687"/>
      <c r="NYI20" s="687"/>
      <c r="NYJ20" s="687"/>
      <c r="NYK20" s="687"/>
      <c r="NYL20" s="687"/>
      <c r="NYM20" s="687"/>
      <c r="NYN20" s="687"/>
      <c r="NYO20" s="687"/>
      <c r="NYP20" s="687"/>
      <c r="NYQ20" s="687"/>
      <c r="NYR20" s="687"/>
      <c r="NYS20" s="687"/>
      <c r="NYT20" s="687"/>
      <c r="NYU20" s="687"/>
      <c r="NYV20" s="687"/>
      <c r="NYW20" s="687"/>
      <c r="NYX20" s="687"/>
      <c r="NYY20" s="687"/>
      <c r="NYZ20" s="687"/>
      <c r="NZA20" s="687"/>
      <c r="NZB20" s="687"/>
      <c r="NZC20" s="687"/>
      <c r="NZD20" s="687"/>
      <c r="NZE20" s="687"/>
      <c r="NZF20" s="687"/>
      <c r="NZG20" s="687"/>
      <c r="NZH20" s="687"/>
      <c r="NZI20" s="687"/>
      <c r="NZJ20" s="687"/>
      <c r="NZK20" s="687"/>
      <c r="NZL20" s="687"/>
      <c r="NZM20" s="687"/>
      <c r="NZN20" s="687"/>
      <c r="NZO20" s="687"/>
      <c r="NZP20" s="687"/>
      <c r="NZQ20" s="687"/>
      <c r="NZR20" s="687"/>
      <c r="NZS20" s="687"/>
      <c r="NZT20" s="687"/>
      <c r="NZU20" s="687"/>
      <c r="NZV20" s="687"/>
      <c r="NZW20" s="687"/>
      <c r="NZX20" s="687"/>
      <c r="NZY20" s="687"/>
      <c r="NZZ20" s="687"/>
      <c r="OAA20" s="687"/>
      <c r="OAB20" s="687"/>
      <c r="OAC20" s="687"/>
      <c r="OAD20" s="687"/>
      <c r="OAE20" s="687"/>
      <c r="OAF20" s="687"/>
      <c r="OAG20" s="687"/>
      <c r="OAH20" s="687"/>
      <c r="OAI20" s="687"/>
      <c r="OAJ20" s="687"/>
      <c r="OAK20" s="687"/>
      <c r="OAL20" s="687"/>
      <c r="OAM20" s="687"/>
      <c r="OAN20" s="687"/>
      <c r="OAO20" s="687"/>
      <c r="OAP20" s="687"/>
      <c r="OAQ20" s="687"/>
      <c r="OAR20" s="687"/>
      <c r="OAS20" s="687"/>
      <c r="OAT20" s="687"/>
      <c r="OAU20" s="687"/>
      <c r="OAV20" s="687"/>
      <c r="OAW20" s="687"/>
      <c r="OAX20" s="687"/>
      <c r="OAY20" s="687"/>
      <c r="OAZ20" s="687"/>
      <c r="OBA20" s="687"/>
      <c r="OBB20" s="687"/>
      <c r="OBC20" s="687"/>
      <c r="OBD20" s="687"/>
      <c r="OBE20" s="687"/>
      <c r="OBF20" s="687"/>
      <c r="OBG20" s="687"/>
      <c r="OBH20" s="687"/>
      <c r="OBI20" s="687"/>
      <c r="OBJ20" s="687"/>
      <c r="OBK20" s="687"/>
      <c r="OBL20" s="687"/>
      <c r="OBM20" s="687"/>
      <c r="OBN20" s="687"/>
      <c r="OBO20" s="687"/>
      <c r="OBP20" s="687"/>
      <c r="OBQ20" s="687"/>
      <c r="OBR20" s="687"/>
      <c r="OBS20" s="687"/>
      <c r="OBT20" s="687"/>
      <c r="OBU20" s="687"/>
      <c r="OBV20" s="687"/>
      <c r="OBW20" s="687"/>
      <c r="OBX20" s="687"/>
      <c r="OBY20" s="687"/>
      <c r="OBZ20" s="687"/>
      <c r="OCA20" s="687"/>
      <c r="OCB20" s="687"/>
      <c r="OCC20" s="687"/>
      <c r="OCD20" s="687"/>
      <c r="OCE20" s="687"/>
      <c r="OCF20" s="687"/>
      <c r="OCG20" s="687"/>
      <c r="OCH20" s="687"/>
      <c r="OCI20" s="687"/>
      <c r="OCJ20" s="687"/>
      <c r="OCK20" s="687"/>
      <c r="OCL20" s="687"/>
      <c r="OCM20" s="687"/>
      <c r="OCN20" s="687"/>
      <c r="OCO20" s="687"/>
      <c r="OCP20" s="687"/>
      <c r="OCQ20" s="687"/>
      <c r="OCR20" s="687"/>
      <c r="OCS20" s="687"/>
      <c r="OCT20" s="687"/>
      <c r="OCU20" s="687"/>
      <c r="OCV20" s="687"/>
      <c r="OCW20" s="687"/>
      <c r="OCX20" s="687"/>
      <c r="OCY20" s="687"/>
      <c r="OCZ20" s="687"/>
      <c r="ODA20" s="687"/>
      <c r="ODB20" s="687"/>
      <c r="ODC20" s="687"/>
      <c r="ODD20" s="687"/>
      <c r="ODE20" s="687"/>
      <c r="ODF20" s="687"/>
      <c r="ODG20" s="687"/>
      <c r="ODH20" s="687"/>
      <c r="ODI20" s="687"/>
      <c r="ODJ20" s="687"/>
      <c r="ODK20" s="687"/>
      <c r="ODL20" s="687"/>
      <c r="ODM20" s="687"/>
      <c r="ODN20" s="687"/>
      <c r="ODO20" s="687"/>
      <c r="ODP20" s="687"/>
      <c r="ODQ20" s="687"/>
      <c r="ODR20" s="687"/>
      <c r="ODS20" s="687"/>
      <c r="ODT20" s="687"/>
      <c r="ODU20" s="687"/>
      <c r="ODV20" s="687"/>
      <c r="ODW20" s="687"/>
      <c r="ODX20" s="687"/>
      <c r="ODY20" s="687"/>
      <c r="ODZ20" s="687"/>
      <c r="OEA20" s="687"/>
      <c r="OEB20" s="687"/>
      <c r="OEC20" s="687"/>
      <c r="OED20" s="687"/>
      <c r="OEE20" s="687"/>
      <c r="OEF20" s="687"/>
      <c r="OEG20" s="687"/>
      <c r="OEH20" s="687"/>
      <c r="OEI20" s="687"/>
      <c r="OEJ20" s="687"/>
      <c r="OEK20" s="687"/>
      <c r="OEL20" s="687"/>
      <c r="OEM20" s="687"/>
      <c r="OEN20" s="687"/>
      <c r="OEO20" s="687"/>
      <c r="OEP20" s="687"/>
      <c r="OEQ20" s="687"/>
      <c r="OER20" s="687"/>
      <c r="OES20" s="687"/>
      <c r="OET20" s="687"/>
      <c r="OEU20" s="687"/>
      <c r="OEV20" s="687"/>
      <c r="OEW20" s="687"/>
      <c r="OEX20" s="687"/>
      <c r="OEY20" s="687"/>
      <c r="OEZ20" s="687"/>
      <c r="OFA20" s="687"/>
      <c r="OFB20" s="687"/>
      <c r="OFC20" s="687"/>
      <c r="OFD20" s="687"/>
      <c r="OFE20" s="687"/>
      <c r="OFF20" s="687"/>
      <c r="OFG20" s="687"/>
      <c r="OFH20" s="687"/>
      <c r="OFI20" s="687"/>
      <c r="OFJ20" s="687"/>
      <c r="OFK20" s="687"/>
      <c r="OFL20" s="687"/>
      <c r="OFM20" s="687"/>
      <c r="OFN20" s="687"/>
      <c r="OFO20" s="687"/>
      <c r="OFP20" s="687"/>
      <c r="OFQ20" s="687"/>
      <c r="OFR20" s="687"/>
      <c r="OFS20" s="687"/>
      <c r="OFT20" s="687"/>
      <c r="OFU20" s="687"/>
      <c r="OFV20" s="687"/>
      <c r="OFW20" s="687"/>
      <c r="OFX20" s="687"/>
      <c r="OFY20" s="687"/>
      <c r="OFZ20" s="687"/>
      <c r="OGA20" s="687"/>
      <c r="OGB20" s="687"/>
      <c r="OGC20" s="687"/>
      <c r="OGD20" s="687"/>
      <c r="OGE20" s="687"/>
      <c r="OGF20" s="687"/>
      <c r="OGG20" s="687"/>
      <c r="OGH20" s="687"/>
      <c r="OGI20" s="687"/>
      <c r="OGJ20" s="687"/>
      <c r="OGK20" s="687"/>
      <c r="OGL20" s="687"/>
      <c r="OGM20" s="687"/>
      <c r="OGN20" s="687"/>
      <c r="OGO20" s="687"/>
      <c r="OGP20" s="687"/>
      <c r="OGQ20" s="687"/>
      <c r="OGR20" s="687"/>
      <c r="OGS20" s="687"/>
      <c r="OGT20" s="687"/>
      <c r="OGU20" s="687"/>
      <c r="OGV20" s="687"/>
      <c r="OGW20" s="687"/>
      <c r="OGX20" s="687"/>
      <c r="OGY20" s="687"/>
      <c r="OGZ20" s="687"/>
      <c r="OHA20" s="687"/>
      <c r="OHB20" s="687"/>
      <c r="OHC20" s="687"/>
      <c r="OHD20" s="687"/>
      <c r="OHE20" s="687"/>
      <c r="OHF20" s="687"/>
      <c r="OHG20" s="687"/>
      <c r="OHH20" s="687"/>
      <c r="OHI20" s="687"/>
      <c r="OHJ20" s="687"/>
      <c r="OHK20" s="687"/>
      <c r="OHL20" s="687"/>
      <c r="OHM20" s="687"/>
      <c r="OHN20" s="687"/>
      <c r="OHO20" s="687"/>
      <c r="OHP20" s="687"/>
      <c r="OHQ20" s="687"/>
      <c r="OHR20" s="687"/>
      <c r="OHS20" s="687"/>
      <c r="OHT20" s="687"/>
      <c r="OHU20" s="687"/>
      <c r="OHV20" s="687"/>
      <c r="OHW20" s="687"/>
      <c r="OHX20" s="687"/>
      <c r="OHY20" s="687"/>
      <c r="OHZ20" s="687"/>
      <c r="OIA20" s="687"/>
      <c r="OIB20" s="687"/>
      <c r="OIC20" s="687"/>
      <c r="OID20" s="687"/>
      <c r="OIE20" s="687"/>
      <c r="OIF20" s="687"/>
      <c r="OIG20" s="687"/>
      <c r="OIH20" s="687"/>
      <c r="OII20" s="687"/>
      <c r="OIJ20" s="687"/>
      <c r="OIK20" s="687"/>
      <c r="OIL20" s="687"/>
      <c r="OIM20" s="687"/>
      <c r="OIN20" s="687"/>
      <c r="OIO20" s="687"/>
      <c r="OIP20" s="687"/>
      <c r="OIQ20" s="687"/>
      <c r="OIR20" s="687"/>
      <c r="OIS20" s="687"/>
      <c r="OIT20" s="687"/>
      <c r="OIU20" s="687"/>
      <c r="OIV20" s="687"/>
      <c r="OIW20" s="687"/>
      <c r="OIX20" s="687"/>
      <c r="OIY20" s="687"/>
      <c r="OIZ20" s="687"/>
      <c r="OJA20" s="687"/>
      <c r="OJB20" s="687"/>
      <c r="OJC20" s="687"/>
      <c r="OJD20" s="687"/>
      <c r="OJE20" s="687"/>
      <c r="OJF20" s="687"/>
      <c r="OJG20" s="687"/>
      <c r="OJH20" s="687"/>
      <c r="OJI20" s="687"/>
      <c r="OJJ20" s="687"/>
      <c r="OJK20" s="687"/>
      <c r="OJL20" s="687"/>
      <c r="OJM20" s="687"/>
      <c r="OJN20" s="687"/>
      <c r="OJO20" s="687"/>
      <c r="OJP20" s="687"/>
      <c r="OJQ20" s="687"/>
      <c r="OJR20" s="687"/>
      <c r="OJS20" s="687"/>
      <c r="OJT20" s="687"/>
      <c r="OJU20" s="687"/>
      <c r="OJV20" s="687"/>
      <c r="OJW20" s="687"/>
      <c r="OJX20" s="687"/>
      <c r="OJY20" s="687"/>
      <c r="OJZ20" s="687"/>
      <c r="OKA20" s="687"/>
      <c r="OKB20" s="687"/>
      <c r="OKC20" s="687"/>
      <c r="OKD20" s="687"/>
      <c r="OKE20" s="687"/>
      <c r="OKF20" s="687"/>
      <c r="OKG20" s="687"/>
      <c r="OKH20" s="687"/>
      <c r="OKI20" s="687"/>
      <c r="OKJ20" s="687"/>
      <c r="OKK20" s="687"/>
      <c r="OKL20" s="687"/>
      <c r="OKM20" s="687"/>
      <c r="OKN20" s="687"/>
      <c r="OKO20" s="687"/>
      <c r="OKP20" s="687"/>
      <c r="OKQ20" s="687"/>
      <c r="OKR20" s="687"/>
      <c r="OKS20" s="687"/>
      <c r="OKT20" s="687"/>
      <c r="OKU20" s="687"/>
      <c r="OKV20" s="687"/>
      <c r="OKW20" s="687"/>
      <c r="OKX20" s="687"/>
      <c r="OKY20" s="687"/>
      <c r="OKZ20" s="687"/>
      <c r="OLA20" s="687"/>
      <c r="OLB20" s="687"/>
      <c r="OLC20" s="687"/>
      <c r="OLD20" s="687"/>
      <c r="OLE20" s="687"/>
      <c r="OLF20" s="687"/>
      <c r="OLG20" s="687"/>
      <c r="OLH20" s="687"/>
      <c r="OLI20" s="687"/>
      <c r="OLJ20" s="687"/>
      <c r="OLK20" s="687"/>
      <c r="OLL20" s="687"/>
      <c r="OLM20" s="687"/>
      <c r="OLN20" s="687"/>
      <c r="OLO20" s="687"/>
      <c r="OLP20" s="687"/>
      <c r="OLQ20" s="687"/>
      <c r="OLR20" s="687"/>
      <c r="OLS20" s="687"/>
      <c r="OLT20" s="687"/>
      <c r="OLU20" s="687"/>
      <c r="OLV20" s="687"/>
      <c r="OLW20" s="687"/>
      <c r="OLX20" s="687"/>
      <c r="OLY20" s="687"/>
      <c r="OLZ20" s="687"/>
      <c r="OMA20" s="687"/>
      <c r="OMB20" s="687"/>
      <c r="OMC20" s="687"/>
      <c r="OMD20" s="687"/>
      <c r="OME20" s="687"/>
      <c r="OMF20" s="687"/>
      <c r="OMG20" s="687"/>
      <c r="OMH20" s="687"/>
      <c r="OMI20" s="687"/>
      <c r="OMJ20" s="687"/>
      <c r="OMK20" s="687"/>
      <c r="OML20" s="687"/>
      <c r="OMM20" s="687"/>
      <c r="OMN20" s="687"/>
      <c r="OMO20" s="687"/>
      <c r="OMP20" s="687"/>
      <c r="OMQ20" s="687"/>
      <c r="OMR20" s="687"/>
      <c r="OMS20" s="687"/>
      <c r="OMT20" s="687"/>
      <c r="OMU20" s="687"/>
      <c r="OMV20" s="687"/>
      <c r="OMW20" s="687"/>
      <c r="OMX20" s="687"/>
      <c r="OMY20" s="687"/>
      <c r="OMZ20" s="687"/>
      <c r="ONA20" s="687"/>
      <c r="ONB20" s="687"/>
      <c r="ONC20" s="687"/>
      <c r="OND20" s="687"/>
      <c r="ONE20" s="687"/>
      <c r="ONF20" s="687"/>
      <c r="ONG20" s="687"/>
      <c r="ONH20" s="687"/>
      <c r="ONI20" s="687"/>
      <c r="ONJ20" s="687"/>
      <c r="ONK20" s="687"/>
      <c r="ONL20" s="687"/>
      <c r="ONM20" s="687"/>
      <c r="ONN20" s="687"/>
      <c r="ONO20" s="687"/>
      <c r="ONP20" s="687"/>
      <c r="ONQ20" s="687"/>
      <c r="ONR20" s="687"/>
      <c r="ONS20" s="687"/>
      <c r="ONT20" s="687"/>
      <c r="ONU20" s="687"/>
      <c r="ONV20" s="687"/>
      <c r="ONW20" s="687"/>
      <c r="ONX20" s="687"/>
      <c r="ONY20" s="687"/>
      <c r="ONZ20" s="687"/>
      <c r="OOA20" s="687"/>
      <c r="OOB20" s="687"/>
      <c r="OOC20" s="687"/>
      <c r="OOD20" s="687"/>
      <c r="OOE20" s="687"/>
      <c r="OOF20" s="687"/>
      <c r="OOG20" s="687"/>
      <c r="OOH20" s="687"/>
      <c r="OOI20" s="687"/>
      <c r="OOJ20" s="687"/>
      <c r="OOK20" s="687"/>
      <c r="OOL20" s="687"/>
      <c r="OOM20" s="687"/>
      <c r="OON20" s="687"/>
      <c r="OOO20" s="687"/>
      <c r="OOP20" s="687"/>
      <c r="OOQ20" s="687"/>
      <c r="OOR20" s="687"/>
      <c r="OOS20" s="687"/>
      <c r="OOT20" s="687"/>
      <c r="OOU20" s="687"/>
      <c r="OOV20" s="687"/>
      <c r="OOW20" s="687"/>
      <c r="OOX20" s="687"/>
      <c r="OOY20" s="687"/>
      <c r="OOZ20" s="687"/>
      <c r="OPA20" s="687"/>
      <c r="OPB20" s="687"/>
      <c r="OPC20" s="687"/>
      <c r="OPD20" s="687"/>
      <c r="OPE20" s="687"/>
      <c r="OPF20" s="687"/>
      <c r="OPG20" s="687"/>
      <c r="OPH20" s="687"/>
      <c r="OPI20" s="687"/>
      <c r="OPJ20" s="687"/>
      <c r="OPK20" s="687"/>
      <c r="OPL20" s="687"/>
      <c r="OPM20" s="687"/>
      <c r="OPN20" s="687"/>
      <c r="OPO20" s="687"/>
      <c r="OPP20" s="687"/>
      <c r="OPQ20" s="687"/>
      <c r="OPR20" s="687"/>
      <c r="OPS20" s="687"/>
      <c r="OPT20" s="687"/>
      <c r="OPU20" s="687"/>
      <c r="OPV20" s="687"/>
      <c r="OPW20" s="687"/>
      <c r="OPX20" s="687"/>
      <c r="OPY20" s="687"/>
      <c r="OPZ20" s="687"/>
      <c r="OQA20" s="687"/>
      <c r="OQB20" s="687"/>
      <c r="OQC20" s="687"/>
      <c r="OQD20" s="687"/>
      <c r="OQE20" s="687"/>
      <c r="OQF20" s="687"/>
      <c r="OQG20" s="687"/>
      <c r="OQH20" s="687"/>
      <c r="OQI20" s="687"/>
      <c r="OQJ20" s="687"/>
      <c r="OQK20" s="687"/>
      <c r="OQL20" s="687"/>
      <c r="OQM20" s="687"/>
      <c r="OQN20" s="687"/>
      <c r="OQO20" s="687"/>
      <c r="OQP20" s="687"/>
      <c r="OQQ20" s="687"/>
      <c r="OQR20" s="687"/>
      <c r="OQS20" s="687"/>
      <c r="OQT20" s="687"/>
      <c r="OQU20" s="687"/>
      <c r="OQV20" s="687"/>
      <c r="OQW20" s="687"/>
      <c r="OQX20" s="687"/>
      <c r="OQY20" s="687"/>
      <c r="OQZ20" s="687"/>
      <c r="ORA20" s="687"/>
      <c r="ORB20" s="687"/>
      <c r="ORC20" s="687"/>
      <c r="ORD20" s="687"/>
      <c r="ORE20" s="687"/>
      <c r="ORF20" s="687"/>
      <c r="ORG20" s="687"/>
      <c r="ORH20" s="687"/>
      <c r="ORI20" s="687"/>
      <c r="ORJ20" s="687"/>
      <c r="ORK20" s="687"/>
      <c r="ORL20" s="687"/>
      <c r="ORM20" s="687"/>
      <c r="ORN20" s="687"/>
      <c r="ORO20" s="687"/>
      <c r="ORP20" s="687"/>
      <c r="ORQ20" s="687"/>
      <c r="ORR20" s="687"/>
      <c r="ORS20" s="687"/>
      <c r="ORT20" s="687"/>
      <c r="ORU20" s="687"/>
      <c r="ORV20" s="687"/>
      <c r="ORW20" s="687"/>
      <c r="ORX20" s="687"/>
      <c r="ORY20" s="687"/>
      <c r="ORZ20" s="687"/>
      <c r="OSA20" s="687"/>
      <c r="OSB20" s="687"/>
      <c r="OSC20" s="687"/>
      <c r="OSD20" s="687"/>
      <c r="OSE20" s="687"/>
      <c r="OSF20" s="687"/>
      <c r="OSG20" s="687"/>
      <c r="OSH20" s="687"/>
      <c r="OSI20" s="687"/>
      <c r="OSJ20" s="687"/>
      <c r="OSK20" s="687"/>
      <c r="OSL20" s="687"/>
      <c r="OSM20" s="687"/>
      <c r="OSN20" s="687"/>
      <c r="OSO20" s="687"/>
      <c r="OSP20" s="687"/>
      <c r="OSQ20" s="687"/>
      <c r="OSR20" s="687"/>
      <c r="OSS20" s="687"/>
      <c r="OST20" s="687"/>
      <c r="OSU20" s="687"/>
      <c r="OSV20" s="687"/>
      <c r="OSW20" s="687"/>
      <c r="OSX20" s="687"/>
      <c r="OSY20" s="687"/>
      <c r="OSZ20" s="687"/>
      <c r="OTA20" s="687"/>
      <c r="OTB20" s="687"/>
      <c r="OTC20" s="687"/>
      <c r="OTD20" s="687"/>
      <c r="OTE20" s="687"/>
      <c r="OTF20" s="687"/>
      <c r="OTG20" s="687"/>
      <c r="OTH20" s="687"/>
      <c r="OTI20" s="687"/>
      <c r="OTJ20" s="687"/>
      <c r="OTK20" s="687"/>
      <c r="OTL20" s="687"/>
      <c r="OTM20" s="687"/>
      <c r="OTN20" s="687"/>
      <c r="OTO20" s="687"/>
      <c r="OTP20" s="687"/>
      <c r="OTQ20" s="687"/>
      <c r="OTR20" s="687"/>
      <c r="OTS20" s="687"/>
      <c r="OTT20" s="687"/>
      <c r="OTU20" s="687"/>
      <c r="OTV20" s="687"/>
      <c r="OTW20" s="687"/>
      <c r="OTX20" s="687"/>
      <c r="OTY20" s="687"/>
      <c r="OTZ20" s="687"/>
      <c r="OUA20" s="687"/>
      <c r="OUB20" s="687"/>
      <c r="OUC20" s="687"/>
      <c r="OUD20" s="687"/>
      <c r="OUE20" s="687"/>
      <c r="OUF20" s="687"/>
      <c r="OUG20" s="687"/>
      <c r="OUH20" s="687"/>
      <c r="OUI20" s="687"/>
      <c r="OUJ20" s="687"/>
      <c r="OUK20" s="687"/>
      <c r="OUL20" s="687"/>
      <c r="OUM20" s="687"/>
      <c r="OUN20" s="687"/>
      <c r="OUO20" s="687"/>
      <c r="OUP20" s="687"/>
      <c r="OUQ20" s="687"/>
      <c r="OUR20" s="687"/>
      <c r="OUS20" s="687"/>
      <c r="OUT20" s="687"/>
      <c r="OUU20" s="687"/>
      <c r="OUV20" s="687"/>
      <c r="OUW20" s="687"/>
      <c r="OUX20" s="687"/>
      <c r="OUY20" s="687"/>
      <c r="OUZ20" s="687"/>
      <c r="OVA20" s="687"/>
      <c r="OVB20" s="687"/>
      <c r="OVC20" s="687"/>
      <c r="OVD20" s="687"/>
      <c r="OVE20" s="687"/>
      <c r="OVF20" s="687"/>
      <c r="OVG20" s="687"/>
      <c r="OVH20" s="687"/>
      <c r="OVI20" s="687"/>
      <c r="OVJ20" s="687"/>
      <c r="OVK20" s="687"/>
      <c r="OVL20" s="687"/>
      <c r="OVM20" s="687"/>
      <c r="OVN20" s="687"/>
      <c r="OVO20" s="687"/>
      <c r="OVP20" s="687"/>
      <c r="OVQ20" s="687"/>
      <c r="OVR20" s="687"/>
      <c r="OVS20" s="687"/>
      <c r="OVT20" s="687"/>
      <c r="OVU20" s="687"/>
      <c r="OVV20" s="687"/>
      <c r="OVW20" s="687"/>
      <c r="OVX20" s="687"/>
      <c r="OVY20" s="687"/>
      <c r="OVZ20" s="687"/>
      <c r="OWA20" s="687"/>
      <c r="OWB20" s="687"/>
      <c r="OWC20" s="687"/>
      <c r="OWD20" s="687"/>
      <c r="OWE20" s="687"/>
      <c r="OWF20" s="687"/>
      <c r="OWG20" s="687"/>
      <c r="OWH20" s="687"/>
      <c r="OWI20" s="687"/>
      <c r="OWJ20" s="687"/>
      <c r="OWK20" s="687"/>
      <c r="OWL20" s="687"/>
      <c r="OWM20" s="687"/>
      <c r="OWN20" s="687"/>
      <c r="OWO20" s="687"/>
      <c r="OWP20" s="687"/>
      <c r="OWQ20" s="687"/>
      <c r="OWR20" s="687"/>
      <c r="OWS20" s="687"/>
      <c r="OWT20" s="687"/>
      <c r="OWU20" s="687"/>
      <c r="OWV20" s="687"/>
      <c r="OWW20" s="687"/>
      <c r="OWX20" s="687"/>
      <c r="OWY20" s="687"/>
      <c r="OWZ20" s="687"/>
      <c r="OXA20" s="687"/>
      <c r="OXB20" s="687"/>
      <c r="OXC20" s="687"/>
      <c r="OXD20" s="687"/>
      <c r="OXE20" s="687"/>
      <c r="OXF20" s="687"/>
      <c r="OXG20" s="687"/>
      <c r="OXH20" s="687"/>
      <c r="OXI20" s="687"/>
      <c r="OXJ20" s="687"/>
      <c r="OXK20" s="687"/>
      <c r="OXL20" s="687"/>
      <c r="OXM20" s="687"/>
      <c r="OXN20" s="687"/>
      <c r="OXO20" s="687"/>
      <c r="OXP20" s="687"/>
      <c r="OXQ20" s="687"/>
      <c r="OXR20" s="687"/>
      <c r="OXS20" s="687"/>
      <c r="OXT20" s="687"/>
      <c r="OXU20" s="687"/>
      <c r="OXV20" s="687"/>
      <c r="OXW20" s="687"/>
      <c r="OXX20" s="687"/>
      <c r="OXY20" s="687"/>
      <c r="OXZ20" s="687"/>
      <c r="OYA20" s="687"/>
      <c r="OYB20" s="687"/>
      <c r="OYC20" s="687"/>
      <c r="OYD20" s="687"/>
      <c r="OYE20" s="687"/>
      <c r="OYF20" s="687"/>
      <c r="OYG20" s="687"/>
      <c r="OYH20" s="687"/>
      <c r="OYI20" s="687"/>
      <c r="OYJ20" s="687"/>
      <c r="OYK20" s="687"/>
      <c r="OYL20" s="687"/>
      <c r="OYM20" s="687"/>
      <c r="OYN20" s="687"/>
      <c r="OYO20" s="687"/>
      <c r="OYP20" s="687"/>
      <c r="OYQ20" s="687"/>
      <c r="OYR20" s="687"/>
      <c r="OYS20" s="687"/>
      <c r="OYT20" s="687"/>
      <c r="OYU20" s="687"/>
      <c r="OYV20" s="687"/>
      <c r="OYW20" s="687"/>
      <c r="OYX20" s="687"/>
      <c r="OYY20" s="687"/>
      <c r="OYZ20" s="687"/>
      <c r="OZA20" s="687"/>
      <c r="OZB20" s="687"/>
      <c r="OZC20" s="687"/>
      <c r="OZD20" s="687"/>
      <c r="OZE20" s="687"/>
      <c r="OZF20" s="687"/>
      <c r="OZG20" s="687"/>
      <c r="OZH20" s="687"/>
      <c r="OZI20" s="687"/>
      <c r="OZJ20" s="687"/>
      <c r="OZK20" s="687"/>
      <c r="OZL20" s="687"/>
      <c r="OZM20" s="687"/>
      <c r="OZN20" s="687"/>
      <c r="OZO20" s="687"/>
      <c r="OZP20" s="687"/>
      <c r="OZQ20" s="687"/>
      <c r="OZR20" s="687"/>
      <c r="OZS20" s="687"/>
      <c r="OZT20" s="687"/>
      <c r="OZU20" s="687"/>
      <c r="OZV20" s="687"/>
      <c r="OZW20" s="687"/>
      <c r="OZX20" s="687"/>
      <c r="OZY20" s="687"/>
      <c r="OZZ20" s="687"/>
      <c r="PAA20" s="687"/>
      <c r="PAB20" s="687"/>
      <c r="PAC20" s="687"/>
      <c r="PAD20" s="687"/>
      <c r="PAE20" s="687"/>
      <c r="PAF20" s="687"/>
      <c r="PAG20" s="687"/>
      <c r="PAH20" s="687"/>
      <c r="PAI20" s="687"/>
      <c r="PAJ20" s="687"/>
      <c r="PAK20" s="687"/>
      <c r="PAL20" s="687"/>
      <c r="PAM20" s="687"/>
      <c r="PAN20" s="687"/>
      <c r="PAO20" s="687"/>
      <c r="PAP20" s="687"/>
      <c r="PAQ20" s="687"/>
      <c r="PAR20" s="687"/>
      <c r="PAS20" s="687"/>
      <c r="PAT20" s="687"/>
      <c r="PAU20" s="687"/>
      <c r="PAV20" s="687"/>
      <c r="PAW20" s="687"/>
      <c r="PAX20" s="687"/>
      <c r="PAY20" s="687"/>
      <c r="PAZ20" s="687"/>
      <c r="PBA20" s="687"/>
      <c r="PBB20" s="687"/>
      <c r="PBC20" s="687"/>
      <c r="PBD20" s="687"/>
      <c r="PBE20" s="687"/>
      <c r="PBF20" s="687"/>
      <c r="PBG20" s="687"/>
      <c r="PBH20" s="687"/>
      <c r="PBI20" s="687"/>
      <c r="PBJ20" s="687"/>
      <c r="PBK20" s="687"/>
      <c r="PBL20" s="687"/>
      <c r="PBM20" s="687"/>
      <c r="PBN20" s="687"/>
      <c r="PBO20" s="687"/>
      <c r="PBP20" s="687"/>
      <c r="PBQ20" s="687"/>
      <c r="PBR20" s="687"/>
      <c r="PBS20" s="687"/>
      <c r="PBT20" s="687"/>
      <c r="PBU20" s="687"/>
      <c r="PBV20" s="687"/>
      <c r="PBW20" s="687"/>
      <c r="PBX20" s="687"/>
      <c r="PBY20" s="687"/>
      <c r="PBZ20" s="687"/>
      <c r="PCA20" s="687"/>
      <c r="PCB20" s="687"/>
      <c r="PCC20" s="687"/>
      <c r="PCD20" s="687"/>
      <c r="PCE20" s="687"/>
      <c r="PCF20" s="687"/>
      <c r="PCG20" s="687"/>
      <c r="PCH20" s="687"/>
      <c r="PCI20" s="687"/>
      <c r="PCJ20" s="687"/>
      <c r="PCK20" s="687"/>
      <c r="PCL20" s="687"/>
      <c r="PCM20" s="687"/>
      <c r="PCN20" s="687"/>
      <c r="PCO20" s="687"/>
      <c r="PCP20" s="687"/>
      <c r="PCQ20" s="687"/>
      <c r="PCR20" s="687"/>
      <c r="PCS20" s="687"/>
      <c r="PCT20" s="687"/>
      <c r="PCU20" s="687"/>
      <c r="PCV20" s="687"/>
      <c r="PCW20" s="687"/>
      <c r="PCX20" s="687"/>
      <c r="PCY20" s="687"/>
      <c r="PCZ20" s="687"/>
      <c r="PDA20" s="687"/>
      <c r="PDB20" s="687"/>
      <c r="PDC20" s="687"/>
      <c r="PDD20" s="687"/>
      <c r="PDE20" s="687"/>
      <c r="PDF20" s="687"/>
      <c r="PDG20" s="687"/>
      <c r="PDH20" s="687"/>
      <c r="PDI20" s="687"/>
      <c r="PDJ20" s="687"/>
      <c r="PDK20" s="687"/>
      <c r="PDL20" s="687"/>
      <c r="PDM20" s="687"/>
      <c r="PDN20" s="687"/>
      <c r="PDO20" s="687"/>
      <c r="PDP20" s="687"/>
      <c r="PDQ20" s="687"/>
      <c r="PDR20" s="687"/>
      <c r="PDS20" s="687"/>
      <c r="PDT20" s="687"/>
      <c r="PDU20" s="687"/>
      <c r="PDV20" s="687"/>
      <c r="PDW20" s="687"/>
      <c r="PDX20" s="687"/>
      <c r="PDY20" s="687"/>
      <c r="PDZ20" s="687"/>
      <c r="PEA20" s="687"/>
      <c r="PEB20" s="687"/>
      <c r="PEC20" s="687"/>
      <c r="PED20" s="687"/>
      <c r="PEE20" s="687"/>
      <c r="PEF20" s="687"/>
      <c r="PEG20" s="687"/>
      <c r="PEH20" s="687"/>
      <c r="PEI20" s="687"/>
      <c r="PEJ20" s="687"/>
      <c r="PEK20" s="687"/>
      <c r="PEL20" s="687"/>
      <c r="PEM20" s="687"/>
      <c r="PEN20" s="687"/>
      <c r="PEO20" s="687"/>
      <c r="PEP20" s="687"/>
      <c r="PEQ20" s="687"/>
      <c r="PER20" s="687"/>
      <c r="PES20" s="687"/>
      <c r="PET20" s="687"/>
      <c r="PEU20" s="687"/>
      <c r="PEV20" s="687"/>
      <c r="PEW20" s="687"/>
      <c r="PEX20" s="687"/>
      <c r="PEY20" s="687"/>
      <c r="PEZ20" s="687"/>
      <c r="PFA20" s="687"/>
      <c r="PFB20" s="687"/>
      <c r="PFC20" s="687"/>
      <c r="PFD20" s="687"/>
      <c r="PFE20" s="687"/>
      <c r="PFF20" s="687"/>
      <c r="PFG20" s="687"/>
      <c r="PFH20" s="687"/>
      <c r="PFI20" s="687"/>
      <c r="PFJ20" s="687"/>
      <c r="PFK20" s="687"/>
      <c r="PFL20" s="687"/>
      <c r="PFM20" s="687"/>
      <c r="PFN20" s="687"/>
      <c r="PFO20" s="687"/>
      <c r="PFP20" s="687"/>
      <c r="PFQ20" s="687"/>
      <c r="PFR20" s="687"/>
      <c r="PFS20" s="687"/>
      <c r="PFT20" s="687"/>
      <c r="PFU20" s="687"/>
      <c r="PFV20" s="687"/>
      <c r="PFW20" s="687"/>
      <c r="PFX20" s="687"/>
      <c r="PFY20" s="687"/>
      <c r="PFZ20" s="687"/>
      <c r="PGA20" s="687"/>
      <c r="PGB20" s="687"/>
      <c r="PGC20" s="687"/>
      <c r="PGD20" s="687"/>
      <c r="PGE20" s="687"/>
      <c r="PGF20" s="687"/>
      <c r="PGG20" s="687"/>
      <c r="PGH20" s="687"/>
      <c r="PGI20" s="687"/>
      <c r="PGJ20" s="687"/>
      <c r="PGK20" s="687"/>
      <c r="PGL20" s="687"/>
      <c r="PGM20" s="687"/>
      <c r="PGN20" s="687"/>
      <c r="PGO20" s="687"/>
      <c r="PGP20" s="687"/>
      <c r="PGQ20" s="687"/>
      <c r="PGR20" s="687"/>
      <c r="PGS20" s="687"/>
      <c r="PGT20" s="687"/>
      <c r="PGU20" s="687"/>
      <c r="PGV20" s="687"/>
      <c r="PGW20" s="687"/>
      <c r="PGX20" s="687"/>
      <c r="PGY20" s="687"/>
      <c r="PGZ20" s="687"/>
      <c r="PHA20" s="687"/>
      <c r="PHB20" s="687"/>
      <c r="PHC20" s="687"/>
      <c r="PHD20" s="687"/>
      <c r="PHE20" s="687"/>
      <c r="PHF20" s="687"/>
      <c r="PHG20" s="687"/>
      <c r="PHH20" s="687"/>
      <c r="PHI20" s="687"/>
      <c r="PHJ20" s="687"/>
      <c r="PHK20" s="687"/>
      <c r="PHL20" s="687"/>
      <c r="PHM20" s="687"/>
      <c r="PHN20" s="687"/>
      <c r="PHO20" s="687"/>
      <c r="PHP20" s="687"/>
      <c r="PHQ20" s="687"/>
      <c r="PHR20" s="687"/>
      <c r="PHS20" s="687"/>
      <c r="PHT20" s="687"/>
      <c r="PHU20" s="687"/>
      <c r="PHV20" s="687"/>
      <c r="PHW20" s="687"/>
      <c r="PHX20" s="687"/>
      <c r="PHY20" s="687"/>
      <c r="PHZ20" s="687"/>
      <c r="PIA20" s="687"/>
      <c r="PIB20" s="687"/>
      <c r="PIC20" s="687"/>
      <c r="PID20" s="687"/>
      <c r="PIE20" s="687"/>
      <c r="PIF20" s="687"/>
      <c r="PIG20" s="687"/>
      <c r="PIH20" s="687"/>
      <c r="PII20" s="687"/>
      <c r="PIJ20" s="687"/>
      <c r="PIK20" s="687"/>
      <c r="PIL20" s="687"/>
      <c r="PIM20" s="687"/>
      <c r="PIN20" s="687"/>
      <c r="PIO20" s="687"/>
      <c r="PIP20" s="687"/>
      <c r="PIQ20" s="687"/>
      <c r="PIR20" s="687"/>
      <c r="PIS20" s="687"/>
      <c r="PIT20" s="687"/>
      <c r="PIU20" s="687"/>
      <c r="PIV20" s="687"/>
      <c r="PIW20" s="687"/>
      <c r="PIX20" s="687"/>
      <c r="PIY20" s="687"/>
      <c r="PIZ20" s="687"/>
      <c r="PJA20" s="687"/>
      <c r="PJB20" s="687"/>
      <c r="PJC20" s="687"/>
      <c r="PJD20" s="687"/>
      <c r="PJE20" s="687"/>
      <c r="PJF20" s="687"/>
      <c r="PJG20" s="687"/>
      <c r="PJH20" s="687"/>
      <c r="PJI20" s="687"/>
      <c r="PJJ20" s="687"/>
      <c r="PJK20" s="687"/>
      <c r="PJL20" s="687"/>
      <c r="PJM20" s="687"/>
      <c r="PJN20" s="687"/>
      <c r="PJO20" s="687"/>
      <c r="PJP20" s="687"/>
      <c r="PJQ20" s="687"/>
      <c r="PJR20" s="687"/>
      <c r="PJS20" s="687"/>
      <c r="PJT20" s="687"/>
      <c r="PJU20" s="687"/>
      <c r="PJV20" s="687"/>
      <c r="PJW20" s="687"/>
      <c r="PJX20" s="687"/>
      <c r="PJY20" s="687"/>
      <c r="PJZ20" s="687"/>
      <c r="PKA20" s="687"/>
      <c r="PKB20" s="687"/>
      <c r="PKC20" s="687"/>
      <c r="PKD20" s="687"/>
      <c r="PKE20" s="687"/>
      <c r="PKF20" s="687"/>
      <c r="PKG20" s="687"/>
      <c r="PKH20" s="687"/>
      <c r="PKI20" s="687"/>
      <c r="PKJ20" s="687"/>
      <c r="PKK20" s="687"/>
      <c r="PKL20" s="687"/>
      <c r="PKM20" s="687"/>
      <c r="PKN20" s="687"/>
      <c r="PKO20" s="687"/>
      <c r="PKP20" s="687"/>
      <c r="PKQ20" s="687"/>
      <c r="PKR20" s="687"/>
      <c r="PKS20" s="687"/>
      <c r="PKT20" s="687"/>
      <c r="PKU20" s="687"/>
      <c r="PKV20" s="687"/>
      <c r="PKW20" s="687"/>
      <c r="PKX20" s="687"/>
      <c r="PKY20" s="687"/>
      <c r="PKZ20" s="687"/>
      <c r="PLA20" s="687"/>
      <c r="PLB20" s="687"/>
      <c r="PLC20" s="687"/>
      <c r="PLD20" s="687"/>
      <c r="PLE20" s="687"/>
      <c r="PLF20" s="687"/>
      <c r="PLG20" s="687"/>
      <c r="PLH20" s="687"/>
      <c r="PLI20" s="687"/>
      <c r="PLJ20" s="687"/>
      <c r="PLK20" s="687"/>
      <c r="PLL20" s="687"/>
      <c r="PLM20" s="687"/>
      <c r="PLN20" s="687"/>
      <c r="PLO20" s="687"/>
      <c r="PLP20" s="687"/>
      <c r="PLQ20" s="687"/>
      <c r="PLR20" s="687"/>
      <c r="PLS20" s="687"/>
      <c r="PLT20" s="687"/>
      <c r="PLU20" s="687"/>
      <c r="PLV20" s="687"/>
      <c r="PLW20" s="687"/>
      <c r="PLX20" s="687"/>
      <c r="PLY20" s="687"/>
      <c r="PLZ20" s="687"/>
      <c r="PMA20" s="687"/>
      <c r="PMB20" s="687"/>
      <c r="PMC20" s="687"/>
      <c r="PMD20" s="687"/>
      <c r="PME20" s="687"/>
      <c r="PMF20" s="687"/>
      <c r="PMG20" s="687"/>
      <c r="PMH20" s="687"/>
      <c r="PMI20" s="687"/>
      <c r="PMJ20" s="687"/>
      <c r="PMK20" s="687"/>
      <c r="PML20" s="687"/>
      <c r="PMM20" s="687"/>
      <c r="PMN20" s="687"/>
      <c r="PMO20" s="687"/>
      <c r="PMP20" s="687"/>
      <c r="PMQ20" s="687"/>
      <c r="PMR20" s="687"/>
      <c r="PMS20" s="687"/>
      <c r="PMT20" s="687"/>
      <c r="PMU20" s="687"/>
      <c r="PMV20" s="687"/>
      <c r="PMW20" s="687"/>
      <c r="PMX20" s="687"/>
      <c r="PMY20" s="687"/>
      <c r="PMZ20" s="687"/>
      <c r="PNA20" s="687"/>
      <c r="PNB20" s="687"/>
      <c r="PNC20" s="687"/>
      <c r="PND20" s="687"/>
      <c r="PNE20" s="687"/>
      <c r="PNF20" s="687"/>
      <c r="PNG20" s="687"/>
      <c r="PNH20" s="687"/>
      <c r="PNI20" s="687"/>
      <c r="PNJ20" s="687"/>
      <c r="PNK20" s="687"/>
      <c r="PNL20" s="687"/>
      <c r="PNM20" s="687"/>
      <c r="PNN20" s="687"/>
      <c r="PNO20" s="687"/>
      <c r="PNP20" s="687"/>
      <c r="PNQ20" s="687"/>
      <c r="PNR20" s="687"/>
      <c r="PNS20" s="687"/>
      <c r="PNT20" s="687"/>
      <c r="PNU20" s="687"/>
      <c r="PNV20" s="687"/>
      <c r="PNW20" s="687"/>
      <c r="PNX20" s="687"/>
      <c r="PNY20" s="687"/>
      <c r="PNZ20" s="687"/>
      <c r="POA20" s="687"/>
      <c r="POB20" s="687"/>
      <c r="POC20" s="687"/>
      <c r="POD20" s="687"/>
      <c r="POE20" s="687"/>
      <c r="POF20" s="687"/>
      <c r="POG20" s="687"/>
      <c r="POH20" s="687"/>
      <c r="POI20" s="687"/>
      <c r="POJ20" s="687"/>
      <c r="POK20" s="687"/>
      <c r="POL20" s="687"/>
      <c r="POM20" s="687"/>
      <c r="PON20" s="687"/>
      <c r="POO20" s="687"/>
      <c r="POP20" s="687"/>
      <c r="POQ20" s="687"/>
      <c r="POR20" s="687"/>
      <c r="POS20" s="687"/>
      <c r="POT20" s="687"/>
      <c r="POU20" s="687"/>
      <c r="POV20" s="687"/>
      <c r="POW20" s="687"/>
      <c r="POX20" s="687"/>
      <c r="POY20" s="687"/>
      <c r="POZ20" s="687"/>
      <c r="PPA20" s="687"/>
      <c r="PPB20" s="687"/>
      <c r="PPC20" s="687"/>
      <c r="PPD20" s="687"/>
      <c r="PPE20" s="687"/>
      <c r="PPF20" s="687"/>
      <c r="PPG20" s="687"/>
      <c r="PPH20" s="687"/>
      <c r="PPI20" s="687"/>
      <c r="PPJ20" s="687"/>
      <c r="PPK20" s="687"/>
      <c r="PPL20" s="687"/>
      <c r="PPM20" s="687"/>
      <c r="PPN20" s="687"/>
      <c r="PPO20" s="687"/>
      <c r="PPP20" s="687"/>
      <c r="PPQ20" s="687"/>
      <c r="PPR20" s="687"/>
      <c r="PPS20" s="687"/>
      <c r="PPT20" s="687"/>
      <c r="PPU20" s="687"/>
      <c r="PPV20" s="687"/>
      <c r="PPW20" s="687"/>
      <c r="PPX20" s="687"/>
      <c r="PPY20" s="687"/>
      <c r="PPZ20" s="687"/>
      <c r="PQA20" s="687"/>
      <c r="PQB20" s="687"/>
      <c r="PQC20" s="687"/>
      <c r="PQD20" s="687"/>
      <c r="PQE20" s="687"/>
      <c r="PQF20" s="687"/>
      <c r="PQG20" s="687"/>
      <c r="PQH20" s="687"/>
      <c r="PQI20" s="687"/>
      <c r="PQJ20" s="687"/>
      <c r="PQK20" s="687"/>
      <c r="PQL20" s="687"/>
      <c r="PQM20" s="687"/>
      <c r="PQN20" s="687"/>
      <c r="PQO20" s="687"/>
      <c r="PQP20" s="687"/>
      <c r="PQQ20" s="687"/>
      <c r="PQR20" s="687"/>
      <c r="PQS20" s="687"/>
      <c r="PQT20" s="687"/>
      <c r="PQU20" s="687"/>
      <c r="PQV20" s="687"/>
      <c r="PQW20" s="687"/>
      <c r="PQX20" s="687"/>
      <c r="PQY20" s="687"/>
      <c r="PQZ20" s="687"/>
      <c r="PRA20" s="687"/>
      <c r="PRB20" s="687"/>
      <c r="PRC20" s="687"/>
      <c r="PRD20" s="687"/>
      <c r="PRE20" s="687"/>
      <c r="PRF20" s="687"/>
      <c r="PRG20" s="687"/>
      <c r="PRH20" s="687"/>
      <c r="PRI20" s="687"/>
      <c r="PRJ20" s="687"/>
      <c r="PRK20" s="687"/>
      <c r="PRL20" s="687"/>
      <c r="PRM20" s="687"/>
      <c r="PRN20" s="687"/>
      <c r="PRO20" s="687"/>
      <c r="PRP20" s="687"/>
      <c r="PRQ20" s="687"/>
      <c r="PRR20" s="687"/>
      <c r="PRS20" s="687"/>
      <c r="PRT20" s="687"/>
      <c r="PRU20" s="687"/>
      <c r="PRV20" s="687"/>
      <c r="PRW20" s="687"/>
      <c r="PRX20" s="687"/>
      <c r="PRY20" s="687"/>
      <c r="PRZ20" s="687"/>
      <c r="PSA20" s="687"/>
      <c r="PSB20" s="687"/>
      <c r="PSC20" s="687"/>
      <c r="PSD20" s="687"/>
      <c r="PSE20" s="687"/>
      <c r="PSF20" s="687"/>
      <c r="PSG20" s="687"/>
      <c r="PSH20" s="687"/>
      <c r="PSI20" s="687"/>
      <c r="PSJ20" s="687"/>
      <c r="PSK20" s="687"/>
      <c r="PSL20" s="687"/>
      <c r="PSM20" s="687"/>
      <c r="PSN20" s="687"/>
      <c r="PSO20" s="687"/>
      <c r="PSP20" s="687"/>
      <c r="PSQ20" s="687"/>
      <c r="PSR20" s="687"/>
      <c r="PSS20" s="687"/>
      <c r="PST20" s="687"/>
      <c r="PSU20" s="687"/>
      <c r="PSV20" s="687"/>
      <c r="PSW20" s="687"/>
      <c r="PSX20" s="687"/>
      <c r="PSY20" s="687"/>
      <c r="PSZ20" s="687"/>
      <c r="PTA20" s="687"/>
      <c r="PTB20" s="687"/>
      <c r="PTC20" s="687"/>
      <c r="PTD20" s="687"/>
      <c r="PTE20" s="687"/>
      <c r="PTF20" s="687"/>
      <c r="PTG20" s="687"/>
      <c r="PTH20" s="687"/>
      <c r="PTI20" s="687"/>
      <c r="PTJ20" s="687"/>
      <c r="PTK20" s="687"/>
      <c r="PTL20" s="687"/>
      <c r="PTM20" s="687"/>
      <c r="PTN20" s="687"/>
      <c r="PTO20" s="687"/>
      <c r="PTP20" s="687"/>
      <c r="PTQ20" s="687"/>
      <c r="PTR20" s="687"/>
      <c r="PTS20" s="687"/>
      <c r="PTT20" s="687"/>
      <c r="PTU20" s="687"/>
      <c r="PTV20" s="687"/>
      <c r="PTW20" s="687"/>
      <c r="PTX20" s="687"/>
      <c r="PTY20" s="687"/>
      <c r="PTZ20" s="687"/>
      <c r="PUA20" s="687"/>
      <c r="PUB20" s="687"/>
      <c r="PUC20" s="687"/>
      <c r="PUD20" s="687"/>
      <c r="PUE20" s="687"/>
      <c r="PUF20" s="687"/>
      <c r="PUG20" s="687"/>
      <c r="PUH20" s="687"/>
      <c r="PUI20" s="687"/>
      <c r="PUJ20" s="687"/>
      <c r="PUK20" s="687"/>
      <c r="PUL20" s="687"/>
      <c r="PUM20" s="687"/>
      <c r="PUN20" s="687"/>
      <c r="PUO20" s="687"/>
      <c r="PUP20" s="687"/>
      <c r="PUQ20" s="687"/>
      <c r="PUR20" s="687"/>
      <c r="PUS20" s="687"/>
      <c r="PUT20" s="687"/>
      <c r="PUU20" s="687"/>
      <c r="PUV20" s="687"/>
      <c r="PUW20" s="687"/>
      <c r="PUX20" s="687"/>
      <c r="PUY20" s="687"/>
      <c r="PUZ20" s="687"/>
      <c r="PVA20" s="687"/>
      <c r="PVB20" s="687"/>
      <c r="PVC20" s="687"/>
      <c r="PVD20" s="687"/>
      <c r="PVE20" s="687"/>
      <c r="PVF20" s="687"/>
      <c r="PVG20" s="687"/>
      <c r="PVH20" s="687"/>
      <c r="PVI20" s="687"/>
      <c r="PVJ20" s="687"/>
      <c r="PVK20" s="687"/>
      <c r="PVL20" s="687"/>
      <c r="PVM20" s="687"/>
      <c r="PVN20" s="687"/>
      <c r="PVO20" s="687"/>
      <c r="PVP20" s="687"/>
      <c r="PVQ20" s="687"/>
      <c r="PVR20" s="687"/>
      <c r="PVS20" s="687"/>
      <c r="PVT20" s="687"/>
      <c r="PVU20" s="687"/>
      <c r="PVV20" s="687"/>
      <c r="PVW20" s="687"/>
      <c r="PVX20" s="687"/>
      <c r="PVY20" s="687"/>
      <c r="PVZ20" s="687"/>
      <c r="PWA20" s="687"/>
      <c r="PWB20" s="687"/>
      <c r="PWC20" s="687"/>
      <c r="PWD20" s="687"/>
      <c r="PWE20" s="687"/>
      <c r="PWF20" s="687"/>
      <c r="PWG20" s="687"/>
      <c r="PWH20" s="687"/>
      <c r="PWI20" s="687"/>
      <c r="PWJ20" s="687"/>
      <c r="PWK20" s="687"/>
      <c r="PWL20" s="687"/>
      <c r="PWM20" s="687"/>
      <c r="PWN20" s="687"/>
      <c r="PWO20" s="687"/>
      <c r="PWP20" s="687"/>
      <c r="PWQ20" s="687"/>
      <c r="PWR20" s="687"/>
      <c r="PWS20" s="687"/>
      <c r="PWT20" s="687"/>
      <c r="PWU20" s="687"/>
      <c r="PWV20" s="687"/>
      <c r="PWW20" s="687"/>
      <c r="PWX20" s="687"/>
      <c r="PWY20" s="687"/>
      <c r="PWZ20" s="687"/>
      <c r="PXA20" s="687"/>
      <c r="PXB20" s="687"/>
      <c r="PXC20" s="687"/>
      <c r="PXD20" s="687"/>
      <c r="PXE20" s="687"/>
      <c r="PXF20" s="687"/>
      <c r="PXG20" s="687"/>
      <c r="PXH20" s="687"/>
      <c r="PXI20" s="687"/>
      <c r="PXJ20" s="687"/>
      <c r="PXK20" s="687"/>
      <c r="PXL20" s="687"/>
      <c r="PXM20" s="687"/>
      <c r="PXN20" s="687"/>
      <c r="PXO20" s="687"/>
      <c r="PXP20" s="687"/>
      <c r="PXQ20" s="687"/>
      <c r="PXR20" s="687"/>
      <c r="PXS20" s="687"/>
      <c r="PXT20" s="687"/>
      <c r="PXU20" s="687"/>
      <c r="PXV20" s="687"/>
      <c r="PXW20" s="687"/>
      <c r="PXX20" s="687"/>
      <c r="PXY20" s="687"/>
      <c r="PXZ20" s="687"/>
      <c r="PYA20" s="687"/>
      <c r="PYB20" s="687"/>
      <c r="PYC20" s="687"/>
      <c r="PYD20" s="687"/>
      <c r="PYE20" s="687"/>
      <c r="PYF20" s="687"/>
      <c r="PYG20" s="687"/>
      <c r="PYH20" s="687"/>
      <c r="PYI20" s="687"/>
      <c r="PYJ20" s="687"/>
      <c r="PYK20" s="687"/>
      <c r="PYL20" s="687"/>
      <c r="PYM20" s="687"/>
      <c r="PYN20" s="687"/>
      <c r="PYO20" s="687"/>
      <c r="PYP20" s="687"/>
      <c r="PYQ20" s="687"/>
      <c r="PYR20" s="687"/>
      <c r="PYS20" s="687"/>
      <c r="PYT20" s="687"/>
      <c r="PYU20" s="687"/>
      <c r="PYV20" s="687"/>
      <c r="PYW20" s="687"/>
      <c r="PYX20" s="687"/>
      <c r="PYY20" s="687"/>
      <c r="PYZ20" s="687"/>
      <c r="PZA20" s="687"/>
      <c r="PZB20" s="687"/>
      <c r="PZC20" s="687"/>
      <c r="PZD20" s="687"/>
      <c r="PZE20" s="687"/>
      <c r="PZF20" s="687"/>
      <c r="PZG20" s="687"/>
      <c r="PZH20" s="687"/>
      <c r="PZI20" s="687"/>
      <c r="PZJ20" s="687"/>
      <c r="PZK20" s="687"/>
      <c r="PZL20" s="687"/>
      <c r="PZM20" s="687"/>
      <c r="PZN20" s="687"/>
      <c r="PZO20" s="687"/>
      <c r="PZP20" s="687"/>
      <c r="PZQ20" s="687"/>
      <c r="PZR20" s="687"/>
      <c r="PZS20" s="687"/>
      <c r="PZT20" s="687"/>
      <c r="PZU20" s="687"/>
      <c r="PZV20" s="687"/>
      <c r="PZW20" s="687"/>
      <c r="PZX20" s="687"/>
      <c r="PZY20" s="687"/>
      <c r="PZZ20" s="687"/>
      <c r="QAA20" s="687"/>
      <c r="QAB20" s="687"/>
      <c r="QAC20" s="687"/>
      <c r="QAD20" s="687"/>
      <c r="QAE20" s="687"/>
      <c r="QAF20" s="687"/>
      <c r="QAG20" s="687"/>
      <c r="QAH20" s="687"/>
      <c r="QAI20" s="687"/>
      <c r="QAJ20" s="687"/>
      <c r="QAK20" s="687"/>
      <c r="QAL20" s="687"/>
      <c r="QAM20" s="687"/>
      <c r="QAN20" s="687"/>
      <c r="QAO20" s="687"/>
      <c r="QAP20" s="687"/>
      <c r="QAQ20" s="687"/>
      <c r="QAR20" s="687"/>
      <c r="QAS20" s="687"/>
      <c r="QAT20" s="687"/>
      <c r="QAU20" s="687"/>
      <c r="QAV20" s="687"/>
      <c r="QAW20" s="687"/>
      <c r="QAX20" s="687"/>
      <c r="QAY20" s="687"/>
      <c r="QAZ20" s="687"/>
      <c r="QBA20" s="687"/>
      <c r="QBB20" s="687"/>
      <c r="QBC20" s="687"/>
      <c r="QBD20" s="687"/>
      <c r="QBE20" s="687"/>
      <c r="QBF20" s="687"/>
      <c r="QBG20" s="687"/>
      <c r="QBH20" s="687"/>
      <c r="QBI20" s="687"/>
      <c r="QBJ20" s="687"/>
      <c r="QBK20" s="687"/>
      <c r="QBL20" s="687"/>
      <c r="QBM20" s="687"/>
      <c r="QBN20" s="687"/>
      <c r="QBO20" s="687"/>
      <c r="QBP20" s="687"/>
      <c r="QBQ20" s="687"/>
      <c r="QBR20" s="687"/>
      <c r="QBS20" s="687"/>
      <c r="QBT20" s="687"/>
      <c r="QBU20" s="687"/>
      <c r="QBV20" s="687"/>
      <c r="QBW20" s="687"/>
      <c r="QBX20" s="687"/>
      <c r="QBY20" s="687"/>
      <c r="QBZ20" s="687"/>
      <c r="QCA20" s="687"/>
      <c r="QCB20" s="687"/>
      <c r="QCC20" s="687"/>
      <c r="QCD20" s="687"/>
      <c r="QCE20" s="687"/>
      <c r="QCF20" s="687"/>
      <c r="QCG20" s="687"/>
      <c r="QCH20" s="687"/>
      <c r="QCI20" s="687"/>
      <c r="QCJ20" s="687"/>
      <c r="QCK20" s="687"/>
      <c r="QCL20" s="687"/>
      <c r="QCM20" s="687"/>
      <c r="QCN20" s="687"/>
      <c r="QCO20" s="687"/>
      <c r="QCP20" s="687"/>
      <c r="QCQ20" s="687"/>
      <c r="QCR20" s="687"/>
      <c r="QCS20" s="687"/>
      <c r="QCT20" s="687"/>
      <c r="QCU20" s="687"/>
      <c r="QCV20" s="687"/>
      <c r="QCW20" s="687"/>
      <c r="QCX20" s="687"/>
      <c r="QCY20" s="687"/>
      <c r="QCZ20" s="687"/>
      <c r="QDA20" s="687"/>
      <c r="QDB20" s="687"/>
      <c r="QDC20" s="687"/>
      <c r="QDD20" s="687"/>
      <c r="QDE20" s="687"/>
      <c r="QDF20" s="687"/>
      <c r="QDG20" s="687"/>
      <c r="QDH20" s="687"/>
      <c r="QDI20" s="687"/>
      <c r="QDJ20" s="687"/>
      <c r="QDK20" s="687"/>
      <c r="QDL20" s="687"/>
      <c r="QDM20" s="687"/>
      <c r="QDN20" s="687"/>
      <c r="QDO20" s="687"/>
      <c r="QDP20" s="687"/>
      <c r="QDQ20" s="687"/>
      <c r="QDR20" s="687"/>
      <c r="QDS20" s="687"/>
      <c r="QDT20" s="687"/>
      <c r="QDU20" s="687"/>
      <c r="QDV20" s="687"/>
      <c r="QDW20" s="687"/>
      <c r="QDX20" s="687"/>
      <c r="QDY20" s="687"/>
      <c r="QDZ20" s="687"/>
      <c r="QEA20" s="687"/>
      <c r="QEB20" s="687"/>
      <c r="QEC20" s="687"/>
      <c r="QED20" s="687"/>
      <c r="QEE20" s="687"/>
      <c r="QEF20" s="687"/>
      <c r="QEG20" s="687"/>
      <c r="QEH20" s="687"/>
      <c r="QEI20" s="687"/>
      <c r="QEJ20" s="687"/>
      <c r="QEK20" s="687"/>
      <c r="QEL20" s="687"/>
      <c r="QEM20" s="687"/>
      <c r="QEN20" s="687"/>
      <c r="QEO20" s="687"/>
      <c r="QEP20" s="687"/>
      <c r="QEQ20" s="687"/>
      <c r="QER20" s="687"/>
      <c r="QES20" s="687"/>
      <c r="QET20" s="687"/>
      <c r="QEU20" s="687"/>
      <c r="QEV20" s="687"/>
      <c r="QEW20" s="687"/>
      <c r="QEX20" s="687"/>
      <c r="QEY20" s="687"/>
      <c r="QEZ20" s="687"/>
      <c r="QFA20" s="687"/>
      <c r="QFB20" s="687"/>
      <c r="QFC20" s="687"/>
      <c r="QFD20" s="687"/>
      <c r="QFE20" s="687"/>
      <c r="QFF20" s="687"/>
      <c r="QFG20" s="687"/>
      <c r="QFH20" s="687"/>
      <c r="QFI20" s="687"/>
      <c r="QFJ20" s="687"/>
      <c r="QFK20" s="687"/>
      <c r="QFL20" s="687"/>
      <c r="QFM20" s="687"/>
      <c r="QFN20" s="687"/>
      <c r="QFO20" s="687"/>
      <c r="QFP20" s="687"/>
      <c r="QFQ20" s="687"/>
      <c r="QFR20" s="687"/>
      <c r="QFS20" s="687"/>
      <c r="QFT20" s="687"/>
      <c r="QFU20" s="687"/>
      <c r="QFV20" s="687"/>
      <c r="QFW20" s="687"/>
      <c r="QFX20" s="687"/>
      <c r="QFY20" s="687"/>
      <c r="QFZ20" s="687"/>
      <c r="QGA20" s="687"/>
      <c r="QGB20" s="687"/>
      <c r="QGC20" s="687"/>
      <c r="QGD20" s="687"/>
      <c r="QGE20" s="687"/>
      <c r="QGF20" s="687"/>
      <c r="QGG20" s="687"/>
      <c r="QGH20" s="687"/>
      <c r="QGI20" s="687"/>
      <c r="QGJ20" s="687"/>
      <c r="QGK20" s="687"/>
      <c r="QGL20" s="687"/>
      <c r="QGM20" s="687"/>
      <c r="QGN20" s="687"/>
      <c r="QGO20" s="687"/>
      <c r="QGP20" s="687"/>
      <c r="QGQ20" s="687"/>
      <c r="QGR20" s="687"/>
      <c r="QGS20" s="687"/>
      <c r="QGT20" s="687"/>
      <c r="QGU20" s="687"/>
      <c r="QGV20" s="687"/>
      <c r="QGW20" s="687"/>
      <c r="QGX20" s="687"/>
      <c r="QGY20" s="687"/>
      <c r="QGZ20" s="687"/>
      <c r="QHA20" s="687"/>
      <c r="QHB20" s="687"/>
      <c r="QHC20" s="687"/>
      <c r="QHD20" s="687"/>
      <c r="QHE20" s="687"/>
      <c r="QHF20" s="687"/>
      <c r="QHG20" s="687"/>
      <c r="QHH20" s="687"/>
      <c r="QHI20" s="687"/>
      <c r="QHJ20" s="687"/>
      <c r="QHK20" s="687"/>
      <c r="QHL20" s="687"/>
      <c r="QHM20" s="687"/>
      <c r="QHN20" s="687"/>
      <c r="QHO20" s="687"/>
      <c r="QHP20" s="687"/>
      <c r="QHQ20" s="687"/>
      <c r="QHR20" s="687"/>
      <c r="QHS20" s="687"/>
      <c r="QHT20" s="687"/>
      <c r="QHU20" s="687"/>
      <c r="QHV20" s="687"/>
      <c r="QHW20" s="687"/>
      <c r="QHX20" s="687"/>
      <c r="QHY20" s="687"/>
      <c r="QHZ20" s="687"/>
      <c r="QIA20" s="687"/>
      <c r="QIB20" s="687"/>
      <c r="QIC20" s="687"/>
      <c r="QID20" s="687"/>
      <c r="QIE20" s="687"/>
      <c r="QIF20" s="687"/>
      <c r="QIG20" s="687"/>
      <c r="QIH20" s="687"/>
      <c r="QII20" s="687"/>
      <c r="QIJ20" s="687"/>
      <c r="QIK20" s="687"/>
      <c r="QIL20" s="687"/>
      <c r="QIM20" s="687"/>
      <c r="QIN20" s="687"/>
      <c r="QIO20" s="687"/>
      <c r="QIP20" s="687"/>
      <c r="QIQ20" s="687"/>
      <c r="QIR20" s="687"/>
      <c r="QIS20" s="687"/>
      <c r="QIT20" s="687"/>
      <c r="QIU20" s="687"/>
      <c r="QIV20" s="687"/>
      <c r="QIW20" s="687"/>
      <c r="QIX20" s="687"/>
      <c r="QIY20" s="687"/>
      <c r="QIZ20" s="687"/>
      <c r="QJA20" s="687"/>
      <c r="QJB20" s="687"/>
      <c r="QJC20" s="687"/>
      <c r="QJD20" s="687"/>
      <c r="QJE20" s="687"/>
      <c r="QJF20" s="687"/>
      <c r="QJG20" s="687"/>
      <c r="QJH20" s="687"/>
      <c r="QJI20" s="687"/>
      <c r="QJJ20" s="687"/>
      <c r="QJK20" s="687"/>
      <c r="QJL20" s="687"/>
      <c r="QJM20" s="687"/>
      <c r="QJN20" s="687"/>
      <c r="QJO20" s="687"/>
      <c r="QJP20" s="687"/>
      <c r="QJQ20" s="687"/>
      <c r="QJR20" s="687"/>
      <c r="QJS20" s="687"/>
      <c r="QJT20" s="687"/>
      <c r="QJU20" s="687"/>
      <c r="QJV20" s="687"/>
      <c r="QJW20" s="687"/>
      <c r="QJX20" s="687"/>
      <c r="QJY20" s="687"/>
      <c r="QJZ20" s="687"/>
      <c r="QKA20" s="687"/>
      <c r="QKB20" s="687"/>
      <c r="QKC20" s="687"/>
      <c r="QKD20" s="687"/>
      <c r="QKE20" s="687"/>
      <c r="QKF20" s="687"/>
      <c r="QKG20" s="687"/>
      <c r="QKH20" s="687"/>
      <c r="QKI20" s="687"/>
      <c r="QKJ20" s="687"/>
      <c r="QKK20" s="687"/>
      <c r="QKL20" s="687"/>
      <c r="QKM20" s="687"/>
      <c r="QKN20" s="687"/>
      <c r="QKO20" s="687"/>
      <c r="QKP20" s="687"/>
      <c r="QKQ20" s="687"/>
      <c r="QKR20" s="687"/>
      <c r="QKS20" s="687"/>
      <c r="QKT20" s="687"/>
      <c r="QKU20" s="687"/>
      <c r="QKV20" s="687"/>
      <c r="QKW20" s="687"/>
      <c r="QKX20" s="687"/>
      <c r="QKY20" s="687"/>
      <c r="QKZ20" s="687"/>
      <c r="QLA20" s="687"/>
      <c r="QLB20" s="687"/>
      <c r="QLC20" s="687"/>
      <c r="QLD20" s="687"/>
      <c r="QLE20" s="687"/>
      <c r="QLF20" s="687"/>
      <c r="QLG20" s="687"/>
      <c r="QLH20" s="687"/>
      <c r="QLI20" s="687"/>
      <c r="QLJ20" s="687"/>
      <c r="QLK20" s="687"/>
      <c r="QLL20" s="687"/>
      <c r="QLM20" s="687"/>
      <c r="QLN20" s="687"/>
      <c r="QLO20" s="687"/>
      <c r="QLP20" s="687"/>
      <c r="QLQ20" s="687"/>
      <c r="QLR20" s="687"/>
      <c r="QLS20" s="687"/>
      <c r="QLT20" s="687"/>
      <c r="QLU20" s="687"/>
      <c r="QLV20" s="687"/>
      <c r="QLW20" s="687"/>
      <c r="QLX20" s="687"/>
      <c r="QLY20" s="687"/>
      <c r="QLZ20" s="687"/>
      <c r="QMA20" s="687"/>
      <c r="QMB20" s="687"/>
      <c r="QMC20" s="687"/>
      <c r="QMD20" s="687"/>
      <c r="QME20" s="687"/>
      <c r="QMF20" s="687"/>
      <c r="QMG20" s="687"/>
      <c r="QMH20" s="687"/>
      <c r="QMI20" s="687"/>
      <c r="QMJ20" s="687"/>
      <c r="QMK20" s="687"/>
      <c r="QML20" s="687"/>
      <c r="QMM20" s="687"/>
      <c r="QMN20" s="687"/>
      <c r="QMO20" s="687"/>
      <c r="QMP20" s="687"/>
      <c r="QMQ20" s="687"/>
      <c r="QMR20" s="687"/>
      <c r="QMS20" s="687"/>
      <c r="QMT20" s="687"/>
      <c r="QMU20" s="687"/>
      <c r="QMV20" s="687"/>
      <c r="QMW20" s="687"/>
      <c r="QMX20" s="687"/>
      <c r="QMY20" s="687"/>
      <c r="QMZ20" s="687"/>
      <c r="QNA20" s="687"/>
      <c r="QNB20" s="687"/>
      <c r="QNC20" s="687"/>
      <c r="QND20" s="687"/>
      <c r="QNE20" s="687"/>
      <c r="QNF20" s="687"/>
      <c r="QNG20" s="687"/>
      <c r="QNH20" s="687"/>
      <c r="QNI20" s="687"/>
      <c r="QNJ20" s="687"/>
      <c r="QNK20" s="687"/>
      <c r="QNL20" s="687"/>
      <c r="QNM20" s="687"/>
      <c r="QNN20" s="687"/>
      <c r="QNO20" s="687"/>
      <c r="QNP20" s="687"/>
      <c r="QNQ20" s="687"/>
      <c r="QNR20" s="687"/>
      <c r="QNS20" s="687"/>
      <c r="QNT20" s="687"/>
      <c r="QNU20" s="687"/>
      <c r="QNV20" s="687"/>
      <c r="QNW20" s="687"/>
      <c r="QNX20" s="687"/>
      <c r="QNY20" s="687"/>
      <c r="QNZ20" s="687"/>
      <c r="QOA20" s="687"/>
      <c r="QOB20" s="687"/>
      <c r="QOC20" s="687"/>
      <c r="QOD20" s="687"/>
      <c r="QOE20" s="687"/>
      <c r="QOF20" s="687"/>
      <c r="QOG20" s="687"/>
      <c r="QOH20" s="687"/>
      <c r="QOI20" s="687"/>
      <c r="QOJ20" s="687"/>
      <c r="QOK20" s="687"/>
      <c r="QOL20" s="687"/>
      <c r="QOM20" s="687"/>
      <c r="QON20" s="687"/>
      <c r="QOO20" s="687"/>
      <c r="QOP20" s="687"/>
      <c r="QOQ20" s="687"/>
      <c r="QOR20" s="687"/>
      <c r="QOS20" s="687"/>
      <c r="QOT20" s="687"/>
      <c r="QOU20" s="687"/>
      <c r="QOV20" s="687"/>
      <c r="QOW20" s="687"/>
      <c r="QOX20" s="687"/>
      <c r="QOY20" s="687"/>
      <c r="QOZ20" s="687"/>
      <c r="QPA20" s="687"/>
      <c r="QPB20" s="687"/>
      <c r="QPC20" s="687"/>
      <c r="QPD20" s="687"/>
      <c r="QPE20" s="687"/>
      <c r="QPF20" s="687"/>
      <c r="QPG20" s="687"/>
      <c r="QPH20" s="687"/>
      <c r="QPI20" s="687"/>
      <c r="QPJ20" s="687"/>
      <c r="QPK20" s="687"/>
      <c r="QPL20" s="687"/>
      <c r="QPM20" s="687"/>
      <c r="QPN20" s="687"/>
      <c r="QPO20" s="687"/>
      <c r="QPP20" s="687"/>
      <c r="QPQ20" s="687"/>
      <c r="QPR20" s="687"/>
      <c r="QPS20" s="687"/>
      <c r="QPT20" s="687"/>
      <c r="QPU20" s="687"/>
      <c r="QPV20" s="687"/>
      <c r="QPW20" s="687"/>
      <c r="QPX20" s="687"/>
      <c r="QPY20" s="687"/>
      <c r="QPZ20" s="687"/>
      <c r="QQA20" s="687"/>
      <c r="QQB20" s="687"/>
      <c r="QQC20" s="687"/>
      <c r="QQD20" s="687"/>
      <c r="QQE20" s="687"/>
      <c r="QQF20" s="687"/>
      <c r="QQG20" s="687"/>
      <c r="QQH20" s="687"/>
      <c r="QQI20" s="687"/>
      <c r="QQJ20" s="687"/>
      <c r="QQK20" s="687"/>
      <c r="QQL20" s="687"/>
      <c r="QQM20" s="687"/>
      <c r="QQN20" s="687"/>
      <c r="QQO20" s="687"/>
      <c r="QQP20" s="687"/>
      <c r="QQQ20" s="687"/>
      <c r="QQR20" s="687"/>
      <c r="QQS20" s="687"/>
      <c r="QQT20" s="687"/>
      <c r="QQU20" s="687"/>
      <c r="QQV20" s="687"/>
      <c r="QQW20" s="687"/>
      <c r="QQX20" s="687"/>
      <c r="QQY20" s="687"/>
      <c r="QQZ20" s="687"/>
      <c r="QRA20" s="687"/>
      <c r="QRB20" s="687"/>
      <c r="QRC20" s="687"/>
      <c r="QRD20" s="687"/>
      <c r="QRE20" s="687"/>
      <c r="QRF20" s="687"/>
      <c r="QRG20" s="687"/>
      <c r="QRH20" s="687"/>
      <c r="QRI20" s="687"/>
      <c r="QRJ20" s="687"/>
      <c r="QRK20" s="687"/>
      <c r="QRL20" s="687"/>
      <c r="QRM20" s="687"/>
      <c r="QRN20" s="687"/>
      <c r="QRO20" s="687"/>
      <c r="QRP20" s="687"/>
      <c r="QRQ20" s="687"/>
      <c r="QRR20" s="687"/>
      <c r="QRS20" s="687"/>
      <c r="QRT20" s="687"/>
      <c r="QRU20" s="687"/>
      <c r="QRV20" s="687"/>
      <c r="QRW20" s="687"/>
      <c r="QRX20" s="687"/>
      <c r="QRY20" s="687"/>
      <c r="QRZ20" s="687"/>
      <c r="QSA20" s="687"/>
      <c r="QSB20" s="687"/>
      <c r="QSC20" s="687"/>
      <c r="QSD20" s="687"/>
      <c r="QSE20" s="687"/>
      <c r="QSF20" s="687"/>
      <c r="QSG20" s="687"/>
      <c r="QSH20" s="687"/>
      <c r="QSI20" s="687"/>
      <c r="QSJ20" s="687"/>
      <c r="QSK20" s="687"/>
      <c r="QSL20" s="687"/>
      <c r="QSM20" s="687"/>
      <c r="QSN20" s="687"/>
      <c r="QSO20" s="687"/>
      <c r="QSP20" s="687"/>
      <c r="QSQ20" s="687"/>
      <c r="QSR20" s="687"/>
      <c r="QSS20" s="687"/>
      <c r="QST20" s="687"/>
      <c r="QSU20" s="687"/>
      <c r="QSV20" s="687"/>
      <c r="QSW20" s="687"/>
      <c r="QSX20" s="687"/>
      <c r="QSY20" s="687"/>
      <c r="QSZ20" s="687"/>
      <c r="QTA20" s="687"/>
      <c r="QTB20" s="687"/>
      <c r="QTC20" s="687"/>
      <c r="QTD20" s="687"/>
      <c r="QTE20" s="687"/>
      <c r="QTF20" s="687"/>
      <c r="QTG20" s="687"/>
      <c r="QTH20" s="687"/>
      <c r="QTI20" s="687"/>
      <c r="QTJ20" s="687"/>
      <c r="QTK20" s="687"/>
      <c r="QTL20" s="687"/>
      <c r="QTM20" s="687"/>
      <c r="QTN20" s="687"/>
      <c r="QTO20" s="687"/>
      <c r="QTP20" s="687"/>
      <c r="QTQ20" s="687"/>
      <c r="QTR20" s="687"/>
      <c r="QTS20" s="687"/>
      <c r="QTT20" s="687"/>
      <c r="QTU20" s="687"/>
      <c r="QTV20" s="687"/>
      <c r="QTW20" s="687"/>
      <c r="QTX20" s="687"/>
      <c r="QTY20" s="687"/>
      <c r="QTZ20" s="687"/>
      <c r="QUA20" s="687"/>
      <c r="QUB20" s="687"/>
      <c r="QUC20" s="687"/>
      <c r="QUD20" s="687"/>
      <c r="QUE20" s="687"/>
      <c r="QUF20" s="687"/>
      <c r="QUG20" s="687"/>
      <c r="QUH20" s="687"/>
      <c r="QUI20" s="687"/>
      <c r="QUJ20" s="687"/>
      <c r="QUK20" s="687"/>
      <c r="QUL20" s="687"/>
      <c r="QUM20" s="687"/>
      <c r="QUN20" s="687"/>
      <c r="QUO20" s="687"/>
      <c r="QUP20" s="687"/>
      <c r="QUQ20" s="687"/>
      <c r="QUR20" s="687"/>
      <c r="QUS20" s="687"/>
      <c r="QUT20" s="687"/>
      <c r="QUU20" s="687"/>
      <c r="QUV20" s="687"/>
      <c r="QUW20" s="687"/>
      <c r="QUX20" s="687"/>
      <c r="QUY20" s="687"/>
      <c r="QUZ20" s="687"/>
      <c r="QVA20" s="687"/>
      <c r="QVB20" s="687"/>
      <c r="QVC20" s="687"/>
      <c r="QVD20" s="687"/>
      <c r="QVE20" s="687"/>
      <c r="QVF20" s="687"/>
      <c r="QVG20" s="687"/>
      <c r="QVH20" s="687"/>
      <c r="QVI20" s="687"/>
      <c r="QVJ20" s="687"/>
      <c r="QVK20" s="687"/>
      <c r="QVL20" s="687"/>
      <c r="QVM20" s="687"/>
      <c r="QVN20" s="687"/>
      <c r="QVO20" s="687"/>
      <c r="QVP20" s="687"/>
      <c r="QVQ20" s="687"/>
      <c r="QVR20" s="687"/>
      <c r="QVS20" s="687"/>
      <c r="QVT20" s="687"/>
      <c r="QVU20" s="687"/>
      <c r="QVV20" s="687"/>
      <c r="QVW20" s="687"/>
      <c r="QVX20" s="687"/>
      <c r="QVY20" s="687"/>
      <c r="QVZ20" s="687"/>
      <c r="QWA20" s="687"/>
      <c r="QWB20" s="687"/>
      <c r="QWC20" s="687"/>
      <c r="QWD20" s="687"/>
      <c r="QWE20" s="687"/>
      <c r="QWF20" s="687"/>
      <c r="QWG20" s="687"/>
      <c r="QWH20" s="687"/>
      <c r="QWI20" s="687"/>
      <c r="QWJ20" s="687"/>
      <c r="QWK20" s="687"/>
      <c r="QWL20" s="687"/>
      <c r="QWM20" s="687"/>
      <c r="QWN20" s="687"/>
      <c r="QWO20" s="687"/>
      <c r="QWP20" s="687"/>
      <c r="QWQ20" s="687"/>
      <c r="QWR20" s="687"/>
      <c r="QWS20" s="687"/>
      <c r="QWT20" s="687"/>
      <c r="QWU20" s="687"/>
      <c r="QWV20" s="687"/>
      <c r="QWW20" s="687"/>
      <c r="QWX20" s="687"/>
      <c r="QWY20" s="687"/>
      <c r="QWZ20" s="687"/>
      <c r="QXA20" s="687"/>
      <c r="QXB20" s="687"/>
      <c r="QXC20" s="687"/>
      <c r="QXD20" s="687"/>
      <c r="QXE20" s="687"/>
      <c r="QXF20" s="687"/>
      <c r="QXG20" s="687"/>
      <c r="QXH20" s="687"/>
      <c r="QXI20" s="687"/>
      <c r="QXJ20" s="687"/>
      <c r="QXK20" s="687"/>
      <c r="QXL20" s="687"/>
      <c r="QXM20" s="687"/>
      <c r="QXN20" s="687"/>
      <c r="QXO20" s="687"/>
      <c r="QXP20" s="687"/>
      <c r="QXQ20" s="687"/>
      <c r="QXR20" s="687"/>
      <c r="QXS20" s="687"/>
      <c r="QXT20" s="687"/>
      <c r="QXU20" s="687"/>
      <c r="QXV20" s="687"/>
      <c r="QXW20" s="687"/>
      <c r="QXX20" s="687"/>
      <c r="QXY20" s="687"/>
      <c r="QXZ20" s="687"/>
      <c r="QYA20" s="687"/>
      <c r="QYB20" s="687"/>
      <c r="QYC20" s="687"/>
      <c r="QYD20" s="687"/>
      <c r="QYE20" s="687"/>
      <c r="QYF20" s="687"/>
      <c r="QYG20" s="687"/>
      <c r="QYH20" s="687"/>
      <c r="QYI20" s="687"/>
      <c r="QYJ20" s="687"/>
      <c r="QYK20" s="687"/>
      <c r="QYL20" s="687"/>
      <c r="QYM20" s="687"/>
      <c r="QYN20" s="687"/>
      <c r="QYO20" s="687"/>
      <c r="QYP20" s="687"/>
      <c r="QYQ20" s="687"/>
      <c r="QYR20" s="687"/>
      <c r="QYS20" s="687"/>
      <c r="QYT20" s="687"/>
      <c r="QYU20" s="687"/>
      <c r="QYV20" s="687"/>
      <c r="QYW20" s="687"/>
      <c r="QYX20" s="687"/>
      <c r="QYY20" s="687"/>
      <c r="QYZ20" s="687"/>
      <c r="QZA20" s="687"/>
      <c r="QZB20" s="687"/>
      <c r="QZC20" s="687"/>
      <c r="QZD20" s="687"/>
      <c r="QZE20" s="687"/>
      <c r="QZF20" s="687"/>
      <c r="QZG20" s="687"/>
      <c r="QZH20" s="687"/>
      <c r="QZI20" s="687"/>
      <c r="QZJ20" s="687"/>
      <c r="QZK20" s="687"/>
      <c r="QZL20" s="687"/>
      <c r="QZM20" s="687"/>
      <c r="QZN20" s="687"/>
      <c r="QZO20" s="687"/>
      <c r="QZP20" s="687"/>
      <c r="QZQ20" s="687"/>
      <c r="QZR20" s="687"/>
      <c r="QZS20" s="687"/>
      <c r="QZT20" s="687"/>
      <c r="QZU20" s="687"/>
      <c r="QZV20" s="687"/>
      <c r="QZW20" s="687"/>
      <c r="QZX20" s="687"/>
      <c r="QZY20" s="687"/>
      <c r="QZZ20" s="687"/>
      <c r="RAA20" s="687"/>
      <c r="RAB20" s="687"/>
      <c r="RAC20" s="687"/>
      <c r="RAD20" s="687"/>
      <c r="RAE20" s="687"/>
      <c r="RAF20" s="687"/>
      <c r="RAG20" s="687"/>
      <c r="RAH20" s="687"/>
      <c r="RAI20" s="687"/>
      <c r="RAJ20" s="687"/>
      <c r="RAK20" s="687"/>
      <c r="RAL20" s="687"/>
      <c r="RAM20" s="687"/>
      <c r="RAN20" s="687"/>
      <c r="RAO20" s="687"/>
      <c r="RAP20" s="687"/>
      <c r="RAQ20" s="687"/>
      <c r="RAR20" s="687"/>
      <c r="RAS20" s="687"/>
      <c r="RAT20" s="687"/>
      <c r="RAU20" s="687"/>
      <c r="RAV20" s="687"/>
      <c r="RAW20" s="687"/>
      <c r="RAX20" s="687"/>
      <c r="RAY20" s="687"/>
      <c r="RAZ20" s="687"/>
      <c r="RBA20" s="687"/>
      <c r="RBB20" s="687"/>
      <c r="RBC20" s="687"/>
      <c r="RBD20" s="687"/>
      <c r="RBE20" s="687"/>
      <c r="RBF20" s="687"/>
      <c r="RBG20" s="687"/>
      <c r="RBH20" s="687"/>
      <c r="RBI20" s="687"/>
      <c r="RBJ20" s="687"/>
      <c r="RBK20" s="687"/>
      <c r="RBL20" s="687"/>
      <c r="RBM20" s="687"/>
      <c r="RBN20" s="687"/>
      <c r="RBO20" s="687"/>
      <c r="RBP20" s="687"/>
      <c r="RBQ20" s="687"/>
      <c r="RBR20" s="687"/>
      <c r="RBS20" s="687"/>
      <c r="RBT20" s="687"/>
      <c r="RBU20" s="687"/>
      <c r="RBV20" s="687"/>
      <c r="RBW20" s="687"/>
      <c r="RBX20" s="687"/>
      <c r="RBY20" s="687"/>
      <c r="RBZ20" s="687"/>
      <c r="RCA20" s="687"/>
      <c r="RCB20" s="687"/>
      <c r="RCC20" s="687"/>
      <c r="RCD20" s="687"/>
      <c r="RCE20" s="687"/>
      <c r="RCF20" s="687"/>
      <c r="RCG20" s="687"/>
      <c r="RCH20" s="687"/>
      <c r="RCI20" s="687"/>
      <c r="RCJ20" s="687"/>
      <c r="RCK20" s="687"/>
      <c r="RCL20" s="687"/>
      <c r="RCM20" s="687"/>
      <c r="RCN20" s="687"/>
      <c r="RCO20" s="687"/>
      <c r="RCP20" s="687"/>
      <c r="RCQ20" s="687"/>
      <c r="RCR20" s="687"/>
      <c r="RCS20" s="687"/>
      <c r="RCT20" s="687"/>
      <c r="RCU20" s="687"/>
      <c r="RCV20" s="687"/>
      <c r="RCW20" s="687"/>
      <c r="RCX20" s="687"/>
      <c r="RCY20" s="687"/>
      <c r="RCZ20" s="687"/>
      <c r="RDA20" s="687"/>
      <c r="RDB20" s="687"/>
      <c r="RDC20" s="687"/>
      <c r="RDD20" s="687"/>
      <c r="RDE20" s="687"/>
      <c r="RDF20" s="687"/>
      <c r="RDG20" s="687"/>
      <c r="RDH20" s="687"/>
      <c r="RDI20" s="687"/>
      <c r="RDJ20" s="687"/>
      <c r="RDK20" s="687"/>
      <c r="RDL20" s="687"/>
      <c r="RDM20" s="687"/>
      <c r="RDN20" s="687"/>
      <c r="RDO20" s="687"/>
      <c r="RDP20" s="687"/>
      <c r="RDQ20" s="687"/>
      <c r="RDR20" s="687"/>
      <c r="RDS20" s="687"/>
      <c r="RDT20" s="687"/>
      <c r="RDU20" s="687"/>
      <c r="RDV20" s="687"/>
      <c r="RDW20" s="687"/>
      <c r="RDX20" s="687"/>
      <c r="RDY20" s="687"/>
      <c r="RDZ20" s="687"/>
      <c r="REA20" s="687"/>
      <c r="REB20" s="687"/>
      <c r="REC20" s="687"/>
      <c r="RED20" s="687"/>
      <c r="REE20" s="687"/>
      <c r="REF20" s="687"/>
      <c r="REG20" s="687"/>
      <c r="REH20" s="687"/>
      <c r="REI20" s="687"/>
      <c r="REJ20" s="687"/>
      <c r="REK20" s="687"/>
      <c r="REL20" s="687"/>
      <c r="REM20" s="687"/>
      <c r="REN20" s="687"/>
      <c r="REO20" s="687"/>
      <c r="REP20" s="687"/>
      <c r="REQ20" s="687"/>
      <c r="RER20" s="687"/>
      <c r="RES20" s="687"/>
      <c r="RET20" s="687"/>
      <c r="REU20" s="687"/>
      <c r="REV20" s="687"/>
      <c r="REW20" s="687"/>
      <c r="REX20" s="687"/>
      <c r="REY20" s="687"/>
      <c r="REZ20" s="687"/>
      <c r="RFA20" s="687"/>
      <c r="RFB20" s="687"/>
      <c r="RFC20" s="687"/>
      <c r="RFD20" s="687"/>
      <c r="RFE20" s="687"/>
      <c r="RFF20" s="687"/>
      <c r="RFG20" s="687"/>
      <c r="RFH20" s="687"/>
      <c r="RFI20" s="687"/>
      <c r="RFJ20" s="687"/>
      <c r="RFK20" s="687"/>
      <c r="RFL20" s="687"/>
      <c r="RFM20" s="687"/>
      <c r="RFN20" s="687"/>
      <c r="RFO20" s="687"/>
      <c r="RFP20" s="687"/>
      <c r="RFQ20" s="687"/>
      <c r="RFR20" s="687"/>
      <c r="RFS20" s="687"/>
      <c r="RFT20" s="687"/>
      <c r="RFU20" s="687"/>
      <c r="RFV20" s="687"/>
      <c r="RFW20" s="687"/>
      <c r="RFX20" s="687"/>
      <c r="RFY20" s="687"/>
      <c r="RFZ20" s="687"/>
      <c r="RGA20" s="687"/>
      <c r="RGB20" s="687"/>
      <c r="RGC20" s="687"/>
      <c r="RGD20" s="687"/>
      <c r="RGE20" s="687"/>
      <c r="RGF20" s="687"/>
      <c r="RGG20" s="687"/>
      <c r="RGH20" s="687"/>
      <c r="RGI20" s="687"/>
      <c r="RGJ20" s="687"/>
      <c r="RGK20" s="687"/>
      <c r="RGL20" s="687"/>
      <c r="RGM20" s="687"/>
      <c r="RGN20" s="687"/>
      <c r="RGO20" s="687"/>
      <c r="RGP20" s="687"/>
      <c r="RGQ20" s="687"/>
      <c r="RGR20" s="687"/>
      <c r="RGS20" s="687"/>
      <c r="RGT20" s="687"/>
      <c r="RGU20" s="687"/>
      <c r="RGV20" s="687"/>
      <c r="RGW20" s="687"/>
      <c r="RGX20" s="687"/>
      <c r="RGY20" s="687"/>
      <c r="RGZ20" s="687"/>
      <c r="RHA20" s="687"/>
      <c r="RHB20" s="687"/>
      <c r="RHC20" s="687"/>
      <c r="RHD20" s="687"/>
      <c r="RHE20" s="687"/>
      <c r="RHF20" s="687"/>
      <c r="RHG20" s="687"/>
      <c r="RHH20" s="687"/>
      <c r="RHI20" s="687"/>
      <c r="RHJ20" s="687"/>
      <c r="RHK20" s="687"/>
      <c r="RHL20" s="687"/>
      <c r="RHM20" s="687"/>
      <c r="RHN20" s="687"/>
      <c r="RHO20" s="687"/>
      <c r="RHP20" s="687"/>
      <c r="RHQ20" s="687"/>
      <c r="RHR20" s="687"/>
      <c r="RHS20" s="687"/>
      <c r="RHT20" s="687"/>
      <c r="RHU20" s="687"/>
      <c r="RHV20" s="687"/>
      <c r="RHW20" s="687"/>
      <c r="RHX20" s="687"/>
      <c r="RHY20" s="687"/>
      <c r="RHZ20" s="687"/>
      <c r="RIA20" s="687"/>
      <c r="RIB20" s="687"/>
      <c r="RIC20" s="687"/>
      <c r="RID20" s="687"/>
      <c r="RIE20" s="687"/>
      <c r="RIF20" s="687"/>
      <c r="RIG20" s="687"/>
      <c r="RIH20" s="687"/>
      <c r="RII20" s="687"/>
      <c r="RIJ20" s="687"/>
      <c r="RIK20" s="687"/>
      <c r="RIL20" s="687"/>
      <c r="RIM20" s="687"/>
      <c r="RIN20" s="687"/>
      <c r="RIO20" s="687"/>
      <c r="RIP20" s="687"/>
      <c r="RIQ20" s="687"/>
      <c r="RIR20" s="687"/>
      <c r="RIS20" s="687"/>
      <c r="RIT20" s="687"/>
      <c r="RIU20" s="687"/>
      <c r="RIV20" s="687"/>
      <c r="RIW20" s="687"/>
      <c r="RIX20" s="687"/>
      <c r="RIY20" s="687"/>
      <c r="RIZ20" s="687"/>
      <c r="RJA20" s="687"/>
      <c r="RJB20" s="687"/>
      <c r="RJC20" s="687"/>
      <c r="RJD20" s="687"/>
      <c r="RJE20" s="687"/>
      <c r="RJF20" s="687"/>
      <c r="RJG20" s="687"/>
      <c r="RJH20" s="687"/>
      <c r="RJI20" s="687"/>
      <c r="RJJ20" s="687"/>
      <c r="RJK20" s="687"/>
      <c r="RJL20" s="687"/>
      <c r="RJM20" s="687"/>
      <c r="RJN20" s="687"/>
      <c r="RJO20" s="687"/>
      <c r="RJP20" s="687"/>
      <c r="RJQ20" s="687"/>
      <c r="RJR20" s="687"/>
      <c r="RJS20" s="687"/>
      <c r="RJT20" s="687"/>
      <c r="RJU20" s="687"/>
      <c r="RJV20" s="687"/>
      <c r="RJW20" s="687"/>
      <c r="RJX20" s="687"/>
      <c r="RJY20" s="687"/>
      <c r="RJZ20" s="687"/>
      <c r="RKA20" s="687"/>
      <c r="RKB20" s="687"/>
      <c r="RKC20" s="687"/>
      <c r="RKD20" s="687"/>
      <c r="RKE20" s="687"/>
      <c r="RKF20" s="687"/>
      <c r="RKG20" s="687"/>
      <c r="RKH20" s="687"/>
      <c r="RKI20" s="687"/>
      <c r="RKJ20" s="687"/>
      <c r="RKK20" s="687"/>
      <c r="RKL20" s="687"/>
      <c r="RKM20" s="687"/>
      <c r="RKN20" s="687"/>
      <c r="RKO20" s="687"/>
      <c r="RKP20" s="687"/>
      <c r="RKQ20" s="687"/>
      <c r="RKR20" s="687"/>
      <c r="RKS20" s="687"/>
      <c r="RKT20" s="687"/>
      <c r="RKU20" s="687"/>
      <c r="RKV20" s="687"/>
      <c r="RKW20" s="687"/>
      <c r="RKX20" s="687"/>
      <c r="RKY20" s="687"/>
      <c r="RKZ20" s="687"/>
      <c r="RLA20" s="687"/>
      <c r="RLB20" s="687"/>
      <c r="RLC20" s="687"/>
      <c r="RLD20" s="687"/>
      <c r="RLE20" s="687"/>
      <c r="RLF20" s="687"/>
      <c r="RLG20" s="687"/>
      <c r="RLH20" s="687"/>
      <c r="RLI20" s="687"/>
      <c r="RLJ20" s="687"/>
      <c r="RLK20" s="687"/>
      <c r="RLL20" s="687"/>
      <c r="RLM20" s="687"/>
      <c r="RLN20" s="687"/>
      <c r="RLO20" s="687"/>
      <c r="RLP20" s="687"/>
      <c r="RLQ20" s="687"/>
      <c r="RLR20" s="687"/>
      <c r="RLS20" s="687"/>
      <c r="RLT20" s="687"/>
      <c r="RLU20" s="687"/>
      <c r="RLV20" s="687"/>
      <c r="RLW20" s="687"/>
      <c r="RLX20" s="687"/>
      <c r="RLY20" s="687"/>
      <c r="RLZ20" s="687"/>
      <c r="RMA20" s="687"/>
      <c r="RMB20" s="687"/>
      <c r="RMC20" s="687"/>
      <c r="RMD20" s="687"/>
      <c r="RME20" s="687"/>
      <c r="RMF20" s="687"/>
      <c r="RMG20" s="687"/>
      <c r="RMH20" s="687"/>
      <c r="RMI20" s="687"/>
      <c r="RMJ20" s="687"/>
      <c r="RMK20" s="687"/>
      <c r="RML20" s="687"/>
      <c r="RMM20" s="687"/>
      <c r="RMN20" s="687"/>
      <c r="RMO20" s="687"/>
      <c r="RMP20" s="687"/>
      <c r="RMQ20" s="687"/>
      <c r="RMR20" s="687"/>
      <c r="RMS20" s="687"/>
      <c r="RMT20" s="687"/>
      <c r="RMU20" s="687"/>
      <c r="RMV20" s="687"/>
      <c r="RMW20" s="687"/>
      <c r="RMX20" s="687"/>
      <c r="RMY20" s="687"/>
      <c r="RMZ20" s="687"/>
      <c r="RNA20" s="687"/>
      <c r="RNB20" s="687"/>
      <c r="RNC20" s="687"/>
      <c r="RND20" s="687"/>
      <c r="RNE20" s="687"/>
      <c r="RNF20" s="687"/>
      <c r="RNG20" s="687"/>
      <c r="RNH20" s="687"/>
      <c r="RNI20" s="687"/>
      <c r="RNJ20" s="687"/>
      <c r="RNK20" s="687"/>
      <c r="RNL20" s="687"/>
      <c r="RNM20" s="687"/>
      <c r="RNN20" s="687"/>
      <c r="RNO20" s="687"/>
      <c r="RNP20" s="687"/>
      <c r="RNQ20" s="687"/>
      <c r="RNR20" s="687"/>
      <c r="RNS20" s="687"/>
      <c r="RNT20" s="687"/>
      <c r="RNU20" s="687"/>
      <c r="RNV20" s="687"/>
      <c r="RNW20" s="687"/>
      <c r="RNX20" s="687"/>
      <c r="RNY20" s="687"/>
      <c r="RNZ20" s="687"/>
      <c r="ROA20" s="687"/>
      <c r="ROB20" s="687"/>
      <c r="ROC20" s="687"/>
      <c r="ROD20" s="687"/>
      <c r="ROE20" s="687"/>
      <c r="ROF20" s="687"/>
      <c r="ROG20" s="687"/>
      <c r="ROH20" s="687"/>
      <c r="ROI20" s="687"/>
      <c r="ROJ20" s="687"/>
      <c r="ROK20" s="687"/>
      <c r="ROL20" s="687"/>
      <c r="ROM20" s="687"/>
      <c r="RON20" s="687"/>
      <c r="ROO20" s="687"/>
      <c r="ROP20" s="687"/>
      <c r="ROQ20" s="687"/>
      <c r="ROR20" s="687"/>
      <c r="ROS20" s="687"/>
      <c r="ROT20" s="687"/>
      <c r="ROU20" s="687"/>
      <c r="ROV20" s="687"/>
      <c r="ROW20" s="687"/>
      <c r="ROX20" s="687"/>
      <c r="ROY20" s="687"/>
      <c r="ROZ20" s="687"/>
      <c r="RPA20" s="687"/>
      <c r="RPB20" s="687"/>
      <c r="RPC20" s="687"/>
      <c r="RPD20" s="687"/>
      <c r="RPE20" s="687"/>
      <c r="RPF20" s="687"/>
      <c r="RPG20" s="687"/>
      <c r="RPH20" s="687"/>
      <c r="RPI20" s="687"/>
      <c r="RPJ20" s="687"/>
      <c r="RPK20" s="687"/>
      <c r="RPL20" s="687"/>
      <c r="RPM20" s="687"/>
      <c r="RPN20" s="687"/>
      <c r="RPO20" s="687"/>
      <c r="RPP20" s="687"/>
      <c r="RPQ20" s="687"/>
      <c r="RPR20" s="687"/>
      <c r="RPS20" s="687"/>
      <c r="RPT20" s="687"/>
      <c r="RPU20" s="687"/>
      <c r="RPV20" s="687"/>
      <c r="RPW20" s="687"/>
      <c r="RPX20" s="687"/>
      <c r="RPY20" s="687"/>
      <c r="RPZ20" s="687"/>
      <c r="RQA20" s="687"/>
      <c r="RQB20" s="687"/>
      <c r="RQC20" s="687"/>
      <c r="RQD20" s="687"/>
      <c r="RQE20" s="687"/>
      <c r="RQF20" s="687"/>
      <c r="RQG20" s="687"/>
      <c r="RQH20" s="687"/>
      <c r="RQI20" s="687"/>
      <c r="RQJ20" s="687"/>
      <c r="RQK20" s="687"/>
      <c r="RQL20" s="687"/>
      <c r="RQM20" s="687"/>
      <c r="RQN20" s="687"/>
      <c r="RQO20" s="687"/>
      <c r="RQP20" s="687"/>
      <c r="RQQ20" s="687"/>
      <c r="RQR20" s="687"/>
      <c r="RQS20" s="687"/>
      <c r="RQT20" s="687"/>
      <c r="RQU20" s="687"/>
      <c r="RQV20" s="687"/>
      <c r="RQW20" s="687"/>
      <c r="RQX20" s="687"/>
      <c r="RQY20" s="687"/>
      <c r="RQZ20" s="687"/>
      <c r="RRA20" s="687"/>
      <c r="RRB20" s="687"/>
      <c r="RRC20" s="687"/>
      <c r="RRD20" s="687"/>
      <c r="RRE20" s="687"/>
      <c r="RRF20" s="687"/>
      <c r="RRG20" s="687"/>
      <c r="RRH20" s="687"/>
      <c r="RRI20" s="687"/>
      <c r="RRJ20" s="687"/>
      <c r="RRK20" s="687"/>
      <c r="RRL20" s="687"/>
      <c r="RRM20" s="687"/>
      <c r="RRN20" s="687"/>
      <c r="RRO20" s="687"/>
      <c r="RRP20" s="687"/>
      <c r="RRQ20" s="687"/>
      <c r="RRR20" s="687"/>
      <c r="RRS20" s="687"/>
      <c r="RRT20" s="687"/>
      <c r="RRU20" s="687"/>
      <c r="RRV20" s="687"/>
      <c r="RRW20" s="687"/>
      <c r="RRX20" s="687"/>
      <c r="RRY20" s="687"/>
      <c r="RRZ20" s="687"/>
      <c r="RSA20" s="687"/>
      <c r="RSB20" s="687"/>
      <c r="RSC20" s="687"/>
      <c r="RSD20" s="687"/>
      <c r="RSE20" s="687"/>
      <c r="RSF20" s="687"/>
      <c r="RSG20" s="687"/>
      <c r="RSH20" s="687"/>
      <c r="RSI20" s="687"/>
      <c r="RSJ20" s="687"/>
      <c r="RSK20" s="687"/>
      <c r="RSL20" s="687"/>
      <c r="RSM20" s="687"/>
      <c r="RSN20" s="687"/>
      <c r="RSO20" s="687"/>
      <c r="RSP20" s="687"/>
      <c r="RSQ20" s="687"/>
      <c r="RSR20" s="687"/>
      <c r="RSS20" s="687"/>
      <c r="RST20" s="687"/>
      <c r="RSU20" s="687"/>
      <c r="RSV20" s="687"/>
      <c r="RSW20" s="687"/>
      <c r="RSX20" s="687"/>
      <c r="RSY20" s="687"/>
      <c r="RSZ20" s="687"/>
      <c r="RTA20" s="687"/>
      <c r="RTB20" s="687"/>
      <c r="RTC20" s="687"/>
      <c r="RTD20" s="687"/>
      <c r="RTE20" s="687"/>
      <c r="RTF20" s="687"/>
      <c r="RTG20" s="687"/>
      <c r="RTH20" s="687"/>
      <c r="RTI20" s="687"/>
      <c r="RTJ20" s="687"/>
      <c r="RTK20" s="687"/>
      <c r="RTL20" s="687"/>
      <c r="RTM20" s="687"/>
      <c r="RTN20" s="687"/>
      <c r="RTO20" s="687"/>
      <c r="RTP20" s="687"/>
      <c r="RTQ20" s="687"/>
      <c r="RTR20" s="687"/>
      <c r="RTS20" s="687"/>
      <c r="RTT20" s="687"/>
      <c r="RTU20" s="687"/>
      <c r="RTV20" s="687"/>
      <c r="RTW20" s="687"/>
      <c r="RTX20" s="687"/>
      <c r="RTY20" s="687"/>
      <c r="RTZ20" s="687"/>
      <c r="RUA20" s="687"/>
      <c r="RUB20" s="687"/>
      <c r="RUC20" s="687"/>
      <c r="RUD20" s="687"/>
      <c r="RUE20" s="687"/>
      <c r="RUF20" s="687"/>
      <c r="RUG20" s="687"/>
      <c r="RUH20" s="687"/>
      <c r="RUI20" s="687"/>
      <c r="RUJ20" s="687"/>
      <c r="RUK20" s="687"/>
      <c r="RUL20" s="687"/>
      <c r="RUM20" s="687"/>
      <c r="RUN20" s="687"/>
      <c r="RUO20" s="687"/>
      <c r="RUP20" s="687"/>
      <c r="RUQ20" s="687"/>
      <c r="RUR20" s="687"/>
      <c r="RUS20" s="687"/>
      <c r="RUT20" s="687"/>
      <c r="RUU20" s="687"/>
      <c r="RUV20" s="687"/>
      <c r="RUW20" s="687"/>
      <c r="RUX20" s="687"/>
      <c r="RUY20" s="687"/>
      <c r="RUZ20" s="687"/>
      <c r="RVA20" s="687"/>
      <c r="RVB20" s="687"/>
      <c r="RVC20" s="687"/>
      <c r="RVD20" s="687"/>
      <c r="RVE20" s="687"/>
      <c r="RVF20" s="687"/>
      <c r="RVG20" s="687"/>
      <c r="RVH20" s="687"/>
      <c r="RVI20" s="687"/>
      <c r="RVJ20" s="687"/>
      <c r="RVK20" s="687"/>
      <c r="RVL20" s="687"/>
      <c r="RVM20" s="687"/>
      <c r="RVN20" s="687"/>
      <c r="RVO20" s="687"/>
      <c r="RVP20" s="687"/>
      <c r="RVQ20" s="687"/>
      <c r="RVR20" s="687"/>
      <c r="RVS20" s="687"/>
      <c r="RVT20" s="687"/>
      <c r="RVU20" s="687"/>
      <c r="RVV20" s="687"/>
      <c r="RVW20" s="687"/>
      <c r="RVX20" s="687"/>
      <c r="RVY20" s="687"/>
      <c r="RVZ20" s="687"/>
      <c r="RWA20" s="687"/>
      <c r="RWB20" s="687"/>
      <c r="RWC20" s="687"/>
      <c r="RWD20" s="687"/>
      <c r="RWE20" s="687"/>
      <c r="RWF20" s="687"/>
      <c r="RWG20" s="687"/>
      <c r="RWH20" s="687"/>
      <c r="RWI20" s="687"/>
      <c r="RWJ20" s="687"/>
      <c r="RWK20" s="687"/>
      <c r="RWL20" s="687"/>
      <c r="RWM20" s="687"/>
      <c r="RWN20" s="687"/>
      <c r="RWO20" s="687"/>
      <c r="RWP20" s="687"/>
      <c r="RWQ20" s="687"/>
      <c r="RWR20" s="687"/>
      <c r="RWS20" s="687"/>
      <c r="RWT20" s="687"/>
      <c r="RWU20" s="687"/>
      <c r="RWV20" s="687"/>
      <c r="RWW20" s="687"/>
      <c r="RWX20" s="687"/>
      <c r="RWY20" s="687"/>
      <c r="RWZ20" s="687"/>
      <c r="RXA20" s="687"/>
      <c r="RXB20" s="687"/>
      <c r="RXC20" s="687"/>
      <c r="RXD20" s="687"/>
      <c r="RXE20" s="687"/>
      <c r="RXF20" s="687"/>
      <c r="RXG20" s="687"/>
      <c r="RXH20" s="687"/>
      <c r="RXI20" s="687"/>
      <c r="RXJ20" s="687"/>
      <c r="RXK20" s="687"/>
      <c r="RXL20" s="687"/>
      <c r="RXM20" s="687"/>
      <c r="RXN20" s="687"/>
      <c r="RXO20" s="687"/>
      <c r="RXP20" s="687"/>
      <c r="RXQ20" s="687"/>
      <c r="RXR20" s="687"/>
      <c r="RXS20" s="687"/>
      <c r="RXT20" s="687"/>
      <c r="RXU20" s="687"/>
      <c r="RXV20" s="687"/>
      <c r="RXW20" s="687"/>
      <c r="RXX20" s="687"/>
      <c r="RXY20" s="687"/>
      <c r="RXZ20" s="687"/>
      <c r="RYA20" s="687"/>
      <c r="RYB20" s="687"/>
      <c r="RYC20" s="687"/>
      <c r="RYD20" s="687"/>
      <c r="RYE20" s="687"/>
      <c r="RYF20" s="687"/>
      <c r="RYG20" s="687"/>
      <c r="RYH20" s="687"/>
      <c r="RYI20" s="687"/>
      <c r="RYJ20" s="687"/>
      <c r="RYK20" s="687"/>
      <c r="RYL20" s="687"/>
      <c r="RYM20" s="687"/>
      <c r="RYN20" s="687"/>
      <c r="RYO20" s="687"/>
      <c r="RYP20" s="687"/>
      <c r="RYQ20" s="687"/>
      <c r="RYR20" s="687"/>
      <c r="RYS20" s="687"/>
      <c r="RYT20" s="687"/>
      <c r="RYU20" s="687"/>
      <c r="RYV20" s="687"/>
      <c r="RYW20" s="687"/>
      <c r="RYX20" s="687"/>
      <c r="RYY20" s="687"/>
      <c r="RYZ20" s="687"/>
      <c r="RZA20" s="687"/>
      <c r="RZB20" s="687"/>
      <c r="RZC20" s="687"/>
      <c r="RZD20" s="687"/>
      <c r="RZE20" s="687"/>
      <c r="RZF20" s="687"/>
      <c r="RZG20" s="687"/>
      <c r="RZH20" s="687"/>
      <c r="RZI20" s="687"/>
      <c r="RZJ20" s="687"/>
      <c r="RZK20" s="687"/>
      <c r="RZL20" s="687"/>
      <c r="RZM20" s="687"/>
      <c r="RZN20" s="687"/>
      <c r="RZO20" s="687"/>
      <c r="RZP20" s="687"/>
      <c r="RZQ20" s="687"/>
      <c r="RZR20" s="687"/>
      <c r="RZS20" s="687"/>
      <c r="RZT20" s="687"/>
      <c r="RZU20" s="687"/>
      <c r="RZV20" s="687"/>
      <c r="RZW20" s="687"/>
      <c r="RZX20" s="687"/>
      <c r="RZY20" s="687"/>
      <c r="RZZ20" s="687"/>
      <c r="SAA20" s="687"/>
      <c r="SAB20" s="687"/>
      <c r="SAC20" s="687"/>
      <c r="SAD20" s="687"/>
      <c r="SAE20" s="687"/>
      <c r="SAF20" s="687"/>
      <c r="SAG20" s="687"/>
      <c r="SAH20" s="687"/>
      <c r="SAI20" s="687"/>
      <c r="SAJ20" s="687"/>
      <c r="SAK20" s="687"/>
      <c r="SAL20" s="687"/>
      <c r="SAM20" s="687"/>
      <c r="SAN20" s="687"/>
      <c r="SAO20" s="687"/>
      <c r="SAP20" s="687"/>
      <c r="SAQ20" s="687"/>
      <c r="SAR20" s="687"/>
      <c r="SAS20" s="687"/>
      <c r="SAT20" s="687"/>
      <c r="SAU20" s="687"/>
      <c r="SAV20" s="687"/>
      <c r="SAW20" s="687"/>
      <c r="SAX20" s="687"/>
      <c r="SAY20" s="687"/>
      <c r="SAZ20" s="687"/>
      <c r="SBA20" s="687"/>
      <c r="SBB20" s="687"/>
      <c r="SBC20" s="687"/>
      <c r="SBD20" s="687"/>
      <c r="SBE20" s="687"/>
      <c r="SBF20" s="687"/>
      <c r="SBG20" s="687"/>
      <c r="SBH20" s="687"/>
      <c r="SBI20" s="687"/>
      <c r="SBJ20" s="687"/>
      <c r="SBK20" s="687"/>
      <c r="SBL20" s="687"/>
      <c r="SBM20" s="687"/>
      <c r="SBN20" s="687"/>
      <c r="SBO20" s="687"/>
      <c r="SBP20" s="687"/>
      <c r="SBQ20" s="687"/>
      <c r="SBR20" s="687"/>
      <c r="SBS20" s="687"/>
      <c r="SBT20" s="687"/>
      <c r="SBU20" s="687"/>
      <c r="SBV20" s="687"/>
      <c r="SBW20" s="687"/>
      <c r="SBX20" s="687"/>
      <c r="SBY20" s="687"/>
      <c r="SBZ20" s="687"/>
      <c r="SCA20" s="687"/>
      <c r="SCB20" s="687"/>
      <c r="SCC20" s="687"/>
      <c r="SCD20" s="687"/>
      <c r="SCE20" s="687"/>
      <c r="SCF20" s="687"/>
      <c r="SCG20" s="687"/>
      <c r="SCH20" s="687"/>
      <c r="SCI20" s="687"/>
      <c r="SCJ20" s="687"/>
      <c r="SCK20" s="687"/>
      <c r="SCL20" s="687"/>
      <c r="SCM20" s="687"/>
      <c r="SCN20" s="687"/>
      <c r="SCO20" s="687"/>
      <c r="SCP20" s="687"/>
      <c r="SCQ20" s="687"/>
      <c r="SCR20" s="687"/>
      <c r="SCS20" s="687"/>
      <c r="SCT20" s="687"/>
      <c r="SCU20" s="687"/>
      <c r="SCV20" s="687"/>
      <c r="SCW20" s="687"/>
      <c r="SCX20" s="687"/>
      <c r="SCY20" s="687"/>
      <c r="SCZ20" s="687"/>
      <c r="SDA20" s="687"/>
      <c r="SDB20" s="687"/>
      <c r="SDC20" s="687"/>
      <c r="SDD20" s="687"/>
      <c r="SDE20" s="687"/>
      <c r="SDF20" s="687"/>
      <c r="SDG20" s="687"/>
      <c r="SDH20" s="687"/>
      <c r="SDI20" s="687"/>
      <c r="SDJ20" s="687"/>
      <c r="SDK20" s="687"/>
      <c r="SDL20" s="687"/>
      <c r="SDM20" s="687"/>
      <c r="SDN20" s="687"/>
      <c r="SDO20" s="687"/>
      <c r="SDP20" s="687"/>
      <c r="SDQ20" s="687"/>
      <c r="SDR20" s="687"/>
      <c r="SDS20" s="687"/>
      <c r="SDT20" s="687"/>
      <c r="SDU20" s="687"/>
      <c r="SDV20" s="687"/>
      <c r="SDW20" s="687"/>
      <c r="SDX20" s="687"/>
      <c r="SDY20" s="687"/>
      <c r="SDZ20" s="687"/>
      <c r="SEA20" s="687"/>
      <c r="SEB20" s="687"/>
      <c r="SEC20" s="687"/>
      <c r="SED20" s="687"/>
      <c r="SEE20" s="687"/>
      <c r="SEF20" s="687"/>
      <c r="SEG20" s="687"/>
      <c r="SEH20" s="687"/>
      <c r="SEI20" s="687"/>
      <c r="SEJ20" s="687"/>
      <c r="SEK20" s="687"/>
      <c r="SEL20" s="687"/>
      <c r="SEM20" s="687"/>
      <c r="SEN20" s="687"/>
      <c r="SEO20" s="687"/>
      <c r="SEP20" s="687"/>
      <c r="SEQ20" s="687"/>
      <c r="SER20" s="687"/>
      <c r="SES20" s="687"/>
      <c r="SET20" s="687"/>
      <c r="SEU20" s="687"/>
      <c r="SEV20" s="687"/>
      <c r="SEW20" s="687"/>
      <c r="SEX20" s="687"/>
      <c r="SEY20" s="687"/>
      <c r="SEZ20" s="687"/>
      <c r="SFA20" s="687"/>
      <c r="SFB20" s="687"/>
      <c r="SFC20" s="687"/>
      <c r="SFD20" s="687"/>
      <c r="SFE20" s="687"/>
      <c r="SFF20" s="687"/>
      <c r="SFG20" s="687"/>
      <c r="SFH20" s="687"/>
      <c r="SFI20" s="687"/>
      <c r="SFJ20" s="687"/>
      <c r="SFK20" s="687"/>
      <c r="SFL20" s="687"/>
      <c r="SFM20" s="687"/>
      <c r="SFN20" s="687"/>
      <c r="SFO20" s="687"/>
      <c r="SFP20" s="687"/>
      <c r="SFQ20" s="687"/>
      <c r="SFR20" s="687"/>
      <c r="SFS20" s="687"/>
      <c r="SFT20" s="687"/>
      <c r="SFU20" s="687"/>
      <c r="SFV20" s="687"/>
      <c r="SFW20" s="687"/>
      <c r="SFX20" s="687"/>
      <c r="SFY20" s="687"/>
      <c r="SFZ20" s="687"/>
      <c r="SGA20" s="687"/>
      <c r="SGB20" s="687"/>
      <c r="SGC20" s="687"/>
      <c r="SGD20" s="687"/>
      <c r="SGE20" s="687"/>
      <c r="SGF20" s="687"/>
      <c r="SGG20" s="687"/>
      <c r="SGH20" s="687"/>
      <c r="SGI20" s="687"/>
      <c r="SGJ20" s="687"/>
      <c r="SGK20" s="687"/>
      <c r="SGL20" s="687"/>
      <c r="SGM20" s="687"/>
      <c r="SGN20" s="687"/>
      <c r="SGO20" s="687"/>
      <c r="SGP20" s="687"/>
      <c r="SGQ20" s="687"/>
      <c r="SGR20" s="687"/>
      <c r="SGS20" s="687"/>
      <c r="SGT20" s="687"/>
      <c r="SGU20" s="687"/>
      <c r="SGV20" s="687"/>
      <c r="SGW20" s="687"/>
      <c r="SGX20" s="687"/>
      <c r="SGY20" s="687"/>
      <c r="SGZ20" s="687"/>
      <c r="SHA20" s="687"/>
      <c r="SHB20" s="687"/>
      <c r="SHC20" s="687"/>
      <c r="SHD20" s="687"/>
      <c r="SHE20" s="687"/>
      <c r="SHF20" s="687"/>
      <c r="SHG20" s="687"/>
      <c r="SHH20" s="687"/>
      <c r="SHI20" s="687"/>
      <c r="SHJ20" s="687"/>
      <c r="SHK20" s="687"/>
      <c r="SHL20" s="687"/>
      <c r="SHM20" s="687"/>
      <c r="SHN20" s="687"/>
      <c r="SHO20" s="687"/>
      <c r="SHP20" s="687"/>
      <c r="SHQ20" s="687"/>
      <c r="SHR20" s="687"/>
      <c r="SHS20" s="687"/>
      <c r="SHT20" s="687"/>
      <c r="SHU20" s="687"/>
      <c r="SHV20" s="687"/>
      <c r="SHW20" s="687"/>
      <c r="SHX20" s="687"/>
      <c r="SHY20" s="687"/>
      <c r="SHZ20" s="687"/>
      <c r="SIA20" s="687"/>
      <c r="SIB20" s="687"/>
      <c r="SIC20" s="687"/>
      <c r="SID20" s="687"/>
      <c r="SIE20" s="687"/>
      <c r="SIF20" s="687"/>
      <c r="SIG20" s="687"/>
      <c r="SIH20" s="687"/>
      <c r="SII20" s="687"/>
      <c r="SIJ20" s="687"/>
      <c r="SIK20" s="687"/>
      <c r="SIL20" s="687"/>
      <c r="SIM20" s="687"/>
      <c r="SIN20" s="687"/>
      <c r="SIO20" s="687"/>
      <c r="SIP20" s="687"/>
      <c r="SIQ20" s="687"/>
      <c r="SIR20" s="687"/>
      <c r="SIS20" s="687"/>
      <c r="SIT20" s="687"/>
      <c r="SIU20" s="687"/>
      <c r="SIV20" s="687"/>
      <c r="SIW20" s="687"/>
      <c r="SIX20" s="687"/>
      <c r="SIY20" s="687"/>
      <c r="SIZ20" s="687"/>
      <c r="SJA20" s="687"/>
      <c r="SJB20" s="687"/>
      <c r="SJC20" s="687"/>
      <c r="SJD20" s="687"/>
      <c r="SJE20" s="687"/>
      <c r="SJF20" s="687"/>
      <c r="SJG20" s="687"/>
      <c r="SJH20" s="687"/>
      <c r="SJI20" s="687"/>
      <c r="SJJ20" s="687"/>
      <c r="SJK20" s="687"/>
      <c r="SJL20" s="687"/>
      <c r="SJM20" s="687"/>
      <c r="SJN20" s="687"/>
      <c r="SJO20" s="687"/>
      <c r="SJP20" s="687"/>
      <c r="SJQ20" s="687"/>
      <c r="SJR20" s="687"/>
      <c r="SJS20" s="687"/>
      <c r="SJT20" s="687"/>
      <c r="SJU20" s="687"/>
      <c r="SJV20" s="687"/>
      <c r="SJW20" s="687"/>
      <c r="SJX20" s="687"/>
      <c r="SJY20" s="687"/>
      <c r="SJZ20" s="687"/>
      <c r="SKA20" s="687"/>
      <c r="SKB20" s="687"/>
      <c r="SKC20" s="687"/>
      <c r="SKD20" s="687"/>
      <c r="SKE20" s="687"/>
      <c r="SKF20" s="687"/>
      <c r="SKG20" s="687"/>
      <c r="SKH20" s="687"/>
      <c r="SKI20" s="687"/>
      <c r="SKJ20" s="687"/>
      <c r="SKK20" s="687"/>
      <c r="SKL20" s="687"/>
      <c r="SKM20" s="687"/>
      <c r="SKN20" s="687"/>
      <c r="SKO20" s="687"/>
      <c r="SKP20" s="687"/>
      <c r="SKQ20" s="687"/>
      <c r="SKR20" s="687"/>
      <c r="SKS20" s="687"/>
      <c r="SKT20" s="687"/>
      <c r="SKU20" s="687"/>
      <c r="SKV20" s="687"/>
      <c r="SKW20" s="687"/>
      <c r="SKX20" s="687"/>
      <c r="SKY20" s="687"/>
      <c r="SKZ20" s="687"/>
      <c r="SLA20" s="687"/>
      <c r="SLB20" s="687"/>
      <c r="SLC20" s="687"/>
      <c r="SLD20" s="687"/>
      <c r="SLE20" s="687"/>
      <c r="SLF20" s="687"/>
      <c r="SLG20" s="687"/>
      <c r="SLH20" s="687"/>
      <c r="SLI20" s="687"/>
      <c r="SLJ20" s="687"/>
      <c r="SLK20" s="687"/>
      <c r="SLL20" s="687"/>
      <c r="SLM20" s="687"/>
      <c r="SLN20" s="687"/>
      <c r="SLO20" s="687"/>
      <c r="SLP20" s="687"/>
      <c r="SLQ20" s="687"/>
      <c r="SLR20" s="687"/>
      <c r="SLS20" s="687"/>
      <c r="SLT20" s="687"/>
      <c r="SLU20" s="687"/>
      <c r="SLV20" s="687"/>
      <c r="SLW20" s="687"/>
      <c r="SLX20" s="687"/>
      <c r="SLY20" s="687"/>
      <c r="SLZ20" s="687"/>
      <c r="SMA20" s="687"/>
      <c r="SMB20" s="687"/>
      <c r="SMC20" s="687"/>
      <c r="SMD20" s="687"/>
      <c r="SME20" s="687"/>
      <c r="SMF20" s="687"/>
      <c r="SMG20" s="687"/>
      <c r="SMH20" s="687"/>
      <c r="SMI20" s="687"/>
      <c r="SMJ20" s="687"/>
      <c r="SMK20" s="687"/>
      <c r="SML20" s="687"/>
      <c r="SMM20" s="687"/>
      <c r="SMN20" s="687"/>
      <c r="SMO20" s="687"/>
      <c r="SMP20" s="687"/>
      <c r="SMQ20" s="687"/>
      <c r="SMR20" s="687"/>
      <c r="SMS20" s="687"/>
      <c r="SMT20" s="687"/>
      <c r="SMU20" s="687"/>
      <c r="SMV20" s="687"/>
      <c r="SMW20" s="687"/>
      <c r="SMX20" s="687"/>
      <c r="SMY20" s="687"/>
      <c r="SMZ20" s="687"/>
      <c r="SNA20" s="687"/>
      <c r="SNB20" s="687"/>
      <c r="SNC20" s="687"/>
      <c r="SND20" s="687"/>
      <c r="SNE20" s="687"/>
      <c r="SNF20" s="687"/>
      <c r="SNG20" s="687"/>
      <c r="SNH20" s="687"/>
      <c r="SNI20" s="687"/>
      <c r="SNJ20" s="687"/>
      <c r="SNK20" s="687"/>
      <c r="SNL20" s="687"/>
      <c r="SNM20" s="687"/>
      <c r="SNN20" s="687"/>
      <c r="SNO20" s="687"/>
      <c r="SNP20" s="687"/>
      <c r="SNQ20" s="687"/>
      <c r="SNR20" s="687"/>
      <c r="SNS20" s="687"/>
      <c r="SNT20" s="687"/>
      <c r="SNU20" s="687"/>
      <c r="SNV20" s="687"/>
      <c r="SNW20" s="687"/>
      <c r="SNX20" s="687"/>
      <c r="SNY20" s="687"/>
      <c r="SNZ20" s="687"/>
      <c r="SOA20" s="687"/>
      <c r="SOB20" s="687"/>
      <c r="SOC20" s="687"/>
      <c r="SOD20" s="687"/>
      <c r="SOE20" s="687"/>
      <c r="SOF20" s="687"/>
      <c r="SOG20" s="687"/>
      <c r="SOH20" s="687"/>
      <c r="SOI20" s="687"/>
      <c r="SOJ20" s="687"/>
      <c r="SOK20" s="687"/>
      <c r="SOL20" s="687"/>
      <c r="SOM20" s="687"/>
      <c r="SON20" s="687"/>
      <c r="SOO20" s="687"/>
      <c r="SOP20" s="687"/>
      <c r="SOQ20" s="687"/>
      <c r="SOR20" s="687"/>
      <c r="SOS20" s="687"/>
      <c r="SOT20" s="687"/>
      <c r="SOU20" s="687"/>
      <c r="SOV20" s="687"/>
      <c r="SOW20" s="687"/>
      <c r="SOX20" s="687"/>
      <c r="SOY20" s="687"/>
      <c r="SOZ20" s="687"/>
      <c r="SPA20" s="687"/>
      <c r="SPB20" s="687"/>
      <c r="SPC20" s="687"/>
      <c r="SPD20" s="687"/>
      <c r="SPE20" s="687"/>
      <c r="SPF20" s="687"/>
      <c r="SPG20" s="687"/>
      <c r="SPH20" s="687"/>
      <c r="SPI20" s="687"/>
      <c r="SPJ20" s="687"/>
      <c r="SPK20" s="687"/>
      <c r="SPL20" s="687"/>
      <c r="SPM20" s="687"/>
      <c r="SPN20" s="687"/>
      <c r="SPO20" s="687"/>
      <c r="SPP20" s="687"/>
      <c r="SPQ20" s="687"/>
      <c r="SPR20" s="687"/>
      <c r="SPS20" s="687"/>
      <c r="SPT20" s="687"/>
      <c r="SPU20" s="687"/>
      <c r="SPV20" s="687"/>
      <c r="SPW20" s="687"/>
      <c r="SPX20" s="687"/>
      <c r="SPY20" s="687"/>
      <c r="SPZ20" s="687"/>
      <c r="SQA20" s="687"/>
      <c r="SQB20" s="687"/>
      <c r="SQC20" s="687"/>
      <c r="SQD20" s="687"/>
      <c r="SQE20" s="687"/>
      <c r="SQF20" s="687"/>
      <c r="SQG20" s="687"/>
      <c r="SQH20" s="687"/>
      <c r="SQI20" s="687"/>
      <c r="SQJ20" s="687"/>
      <c r="SQK20" s="687"/>
      <c r="SQL20" s="687"/>
      <c r="SQM20" s="687"/>
      <c r="SQN20" s="687"/>
      <c r="SQO20" s="687"/>
      <c r="SQP20" s="687"/>
      <c r="SQQ20" s="687"/>
      <c r="SQR20" s="687"/>
      <c r="SQS20" s="687"/>
      <c r="SQT20" s="687"/>
      <c r="SQU20" s="687"/>
      <c r="SQV20" s="687"/>
      <c r="SQW20" s="687"/>
      <c r="SQX20" s="687"/>
      <c r="SQY20" s="687"/>
      <c r="SQZ20" s="687"/>
      <c r="SRA20" s="687"/>
      <c r="SRB20" s="687"/>
      <c r="SRC20" s="687"/>
      <c r="SRD20" s="687"/>
      <c r="SRE20" s="687"/>
      <c r="SRF20" s="687"/>
      <c r="SRG20" s="687"/>
      <c r="SRH20" s="687"/>
      <c r="SRI20" s="687"/>
      <c r="SRJ20" s="687"/>
      <c r="SRK20" s="687"/>
      <c r="SRL20" s="687"/>
      <c r="SRM20" s="687"/>
      <c r="SRN20" s="687"/>
      <c r="SRO20" s="687"/>
      <c r="SRP20" s="687"/>
      <c r="SRQ20" s="687"/>
      <c r="SRR20" s="687"/>
      <c r="SRS20" s="687"/>
      <c r="SRT20" s="687"/>
      <c r="SRU20" s="687"/>
      <c r="SRV20" s="687"/>
      <c r="SRW20" s="687"/>
      <c r="SRX20" s="687"/>
      <c r="SRY20" s="687"/>
      <c r="SRZ20" s="687"/>
      <c r="SSA20" s="687"/>
      <c r="SSB20" s="687"/>
      <c r="SSC20" s="687"/>
      <c r="SSD20" s="687"/>
      <c r="SSE20" s="687"/>
      <c r="SSF20" s="687"/>
      <c r="SSG20" s="687"/>
      <c r="SSH20" s="687"/>
      <c r="SSI20" s="687"/>
      <c r="SSJ20" s="687"/>
      <c r="SSK20" s="687"/>
      <c r="SSL20" s="687"/>
      <c r="SSM20" s="687"/>
      <c r="SSN20" s="687"/>
      <c r="SSO20" s="687"/>
      <c r="SSP20" s="687"/>
      <c r="SSQ20" s="687"/>
      <c r="SSR20" s="687"/>
      <c r="SSS20" s="687"/>
      <c r="SST20" s="687"/>
      <c r="SSU20" s="687"/>
      <c r="SSV20" s="687"/>
      <c r="SSW20" s="687"/>
      <c r="SSX20" s="687"/>
      <c r="SSY20" s="687"/>
      <c r="SSZ20" s="687"/>
      <c r="STA20" s="687"/>
      <c r="STB20" s="687"/>
      <c r="STC20" s="687"/>
      <c r="STD20" s="687"/>
      <c r="STE20" s="687"/>
      <c r="STF20" s="687"/>
      <c r="STG20" s="687"/>
      <c r="STH20" s="687"/>
      <c r="STI20" s="687"/>
      <c r="STJ20" s="687"/>
      <c r="STK20" s="687"/>
      <c r="STL20" s="687"/>
      <c r="STM20" s="687"/>
      <c r="STN20" s="687"/>
      <c r="STO20" s="687"/>
      <c r="STP20" s="687"/>
      <c r="STQ20" s="687"/>
      <c r="STR20" s="687"/>
      <c r="STS20" s="687"/>
      <c r="STT20" s="687"/>
      <c r="STU20" s="687"/>
      <c r="STV20" s="687"/>
      <c r="STW20" s="687"/>
      <c r="STX20" s="687"/>
      <c r="STY20" s="687"/>
      <c r="STZ20" s="687"/>
      <c r="SUA20" s="687"/>
      <c r="SUB20" s="687"/>
      <c r="SUC20" s="687"/>
      <c r="SUD20" s="687"/>
      <c r="SUE20" s="687"/>
      <c r="SUF20" s="687"/>
      <c r="SUG20" s="687"/>
      <c r="SUH20" s="687"/>
      <c r="SUI20" s="687"/>
      <c r="SUJ20" s="687"/>
      <c r="SUK20" s="687"/>
      <c r="SUL20" s="687"/>
      <c r="SUM20" s="687"/>
      <c r="SUN20" s="687"/>
      <c r="SUO20" s="687"/>
      <c r="SUP20" s="687"/>
      <c r="SUQ20" s="687"/>
      <c r="SUR20" s="687"/>
      <c r="SUS20" s="687"/>
      <c r="SUT20" s="687"/>
      <c r="SUU20" s="687"/>
      <c r="SUV20" s="687"/>
      <c r="SUW20" s="687"/>
      <c r="SUX20" s="687"/>
      <c r="SUY20" s="687"/>
      <c r="SUZ20" s="687"/>
      <c r="SVA20" s="687"/>
      <c r="SVB20" s="687"/>
      <c r="SVC20" s="687"/>
      <c r="SVD20" s="687"/>
      <c r="SVE20" s="687"/>
      <c r="SVF20" s="687"/>
      <c r="SVG20" s="687"/>
      <c r="SVH20" s="687"/>
      <c r="SVI20" s="687"/>
      <c r="SVJ20" s="687"/>
      <c r="SVK20" s="687"/>
      <c r="SVL20" s="687"/>
      <c r="SVM20" s="687"/>
      <c r="SVN20" s="687"/>
      <c r="SVO20" s="687"/>
      <c r="SVP20" s="687"/>
      <c r="SVQ20" s="687"/>
      <c r="SVR20" s="687"/>
      <c r="SVS20" s="687"/>
      <c r="SVT20" s="687"/>
      <c r="SVU20" s="687"/>
      <c r="SVV20" s="687"/>
      <c r="SVW20" s="687"/>
      <c r="SVX20" s="687"/>
      <c r="SVY20" s="687"/>
      <c r="SVZ20" s="687"/>
      <c r="SWA20" s="687"/>
      <c r="SWB20" s="687"/>
      <c r="SWC20" s="687"/>
      <c r="SWD20" s="687"/>
      <c r="SWE20" s="687"/>
      <c r="SWF20" s="687"/>
      <c r="SWG20" s="687"/>
      <c r="SWH20" s="687"/>
      <c r="SWI20" s="687"/>
      <c r="SWJ20" s="687"/>
      <c r="SWK20" s="687"/>
      <c r="SWL20" s="687"/>
      <c r="SWM20" s="687"/>
      <c r="SWN20" s="687"/>
      <c r="SWO20" s="687"/>
      <c r="SWP20" s="687"/>
      <c r="SWQ20" s="687"/>
      <c r="SWR20" s="687"/>
      <c r="SWS20" s="687"/>
      <c r="SWT20" s="687"/>
      <c r="SWU20" s="687"/>
      <c r="SWV20" s="687"/>
      <c r="SWW20" s="687"/>
      <c r="SWX20" s="687"/>
      <c r="SWY20" s="687"/>
      <c r="SWZ20" s="687"/>
      <c r="SXA20" s="687"/>
      <c r="SXB20" s="687"/>
      <c r="SXC20" s="687"/>
      <c r="SXD20" s="687"/>
      <c r="SXE20" s="687"/>
      <c r="SXF20" s="687"/>
      <c r="SXG20" s="687"/>
      <c r="SXH20" s="687"/>
      <c r="SXI20" s="687"/>
      <c r="SXJ20" s="687"/>
      <c r="SXK20" s="687"/>
      <c r="SXL20" s="687"/>
      <c r="SXM20" s="687"/>
      <c r="SXN20" s="687"/>
      <c r="SXO20" s="687"/>
      <c r="SXP20" s="687"/>
      <c r="SXQ20" s="687"/>
      <c r="SXR20" s="687"/>
      <c r="SXS20" s="687"/>
      <c r="SXT20" s="687"/>
      <c r="SXU20" s="687"/>
      <c r="SXV20" s="687"/>
      <c r="SXW20" s="687"/>
      <c r="SXX20" s="687"/>
      <c r="SXY20" s="687"/>
      <c r="SXZ20" s="687"/>
      <c r="SYA20" s="687"/>
      <c r="SYB20" s="687"/>
      <c r="SYC20" s="687"/>
      <c r="SYD20" s="687"/>
      <c r="SYE20" s="687"/>
      <c r="SYF20" s="687"/>
      <c r="SYG20" s="687"/>
      <c r="SYH20" s="687"/>
      <c r="SYI20" s="687"/>
      <c r="SYJ20" s="687"/>
      <c r="SYK20" s="687"/>
      <c r="SYL20" s="687"/>
      <c r="SYM20" s="687"/>
      <c r="SYN20" s="687"/>
      <c r="SYO20" s="687"/>
      <c r="SYP20" s="687"/>
      <c r="SYQ20" s="687"/>
      <c r="SYR20" s="687"/>
      <c r="SYS20" s="687"/>
      <c r="SYT20" s="687"/>
      <c r="SYU20" s="687"/>
      <c r="SYV20" s="687"/>
      <c r="SYW20" s="687"/>
      <c r="SYX20" s="687"/>
      <c r="SYY20" s="687"/>
      <c r="SYZ20" s="687"/>
      <c r="SZA20" s="687"/>
      <c r="SZB20" s="687"/>
      <c r="SZC20" s="687"/>
      <c r="SZD20" s="687"/>
      <c r="SZE20" s="687"/>
      <c r="SZF20" s="687"/>
      <c r="SZG20" s="687"/>
      <c r="SZH20" s="687"/>
      <c r="SZI20" s="687"/>
      <c r="SZJ20" s="687"/>
      <c r="SZK20" s="687"/>
      <c r="SZL20" s="687"/>
      <c r="SZM20" s="687"/>
      <c r="SZN20" s="687"/>
      <c r="SZO20" s="687"/>
      <c r="SZP20" s="687"/>
      <c r="SZQ20" s="687"/>
      <c r="SZR20" s="687"/>
      <c r="SZS20" s="687"/>
      <c r="SZT20" s="687"/>
      <c r="SZU20" s="687"/>
      <c r="SZV20" s="687"/>
      <c r="SZW20" s="687"/>
      <c r="SZX20" s="687"/>
      <c r="SZY20" s="687"/>
      <c r="SZZ20" s="687"/>
      <c r="TAA20" s="687"/>
      <c r="TAB20" s="687"/>
      <c r="TAC20" s="687"/>
      <c r="TAD20" s="687"/>
      <c r="TAE20" s="687"/>
      <c r="TAF20" s="687"/>
      <c r="TAG20" s="687"/>
      <c r="TAH20" s="687"/>
      <c r="TAI20" s="687"/>
      <c r="TAJ20" s="687"/>
      <c r="TAK20" s="687"/>
      <c r="TAL20" s="687"/>
      <c r="TAM20" s="687"/>
      <c r="TAN20" s="687"/>
      <c r="TAO20" s="687"/>
      <c r="TAP20" s="687"/>
      <c r="TAQ20" s="687"/>
      <c r="TAR20" s="687"/>
      <c r="TAS20" s="687"/>
      <c r="TAT20" s="687"/>
      <c r="TAU20" s="687"/>
      <c r="TAV20" s="687"/>
      <c r="TAW20" s="687"/>
      <c r="TAX20" s="687"/>
      <c r="TAY20" s="687"/>
      <c r="TAZ20" s="687"/>
      <c r="TBA20" s="687"/>
      <c r="TBB20" s="687"/>
      <c r="TBC20" s="687"/>
      <c r="TBD20" s="687"/>
      <c r="TBE20" s="687"/>
      <c r="TBF20" s="687"/>
      <c r="TBG20" s="687"/>
      <c r="TBH20" s="687"/>
      <c r="TBI20" s="687"/>
      <c r="TBJ20" s="687"/>
      <c r="TBK20" s="687"/>
      <c r="TBL20" s="687"/>
      <c r="TBM20" s="687"/>
      <c r="TBN20" s="687"/>
      <c r="TBO20" s="687"/>
      <c r="TBP20" s="687"/>
      <c r="TBQ20" s="687"/>
      <c r="TBR20" s="687"/>
      <c r="TBS20" s="687"/>
      <c r="TBT20" s="687"/>
      <c r="TBU20" s="687"/>
      <c r="TBV20" s="687"/>
      <c r="TBW20" s="687"/>
      <c r="TBX20" s="687"/>
      <c r="TBY20" s="687"/>
      <c r="TBZ20" s="687"/>
      <c r="TCA20" s="687"/>
      <c r="TCB20" s="687"/>
      <c r="TCC20" s="687"/>
      <c r="TCD20" s="687"/>
      <c r="TCE20" s="687"/>
      <c r="TCF20" s="687"/>
      <c r="TCG20" s="687"/>
      <c r="TCH20" s="687"/>
      <c r="TCI20" s="687"/>
      <c r="TCJ20" s="687"/>
      <c r="TCK20" s="687"/>
      <c r="TCL20" s="687"/>
      <c r="TCM20" s="687"/>
      <c r="TCN20" s="687"/>
      <c r="TCO20" s="687"/>
      <c r="TCP20" s="687"/>
      <c r="TCQ20" s="687"/>
      <c r="TCR20" s="687"/>
      <c r="TCS20" s="687"/>
      <c r="TCT20" s="687"/>
      <c r="TCU20" s="687"/>
      <c r="TCV20" s="687"/>
      <c r="TCW20" s="687"/>
      <c r="TCX20" s="687"/>
      <c r="TCY20" s="687"/>
      <c r="TCZ20" s="687"/>
      <c r="TDA20" s="687"/>
      <c r="TDB20" s="687"/>
      <c r="TDC20" s="687"/>
      <c r="TDD20" s="687"/>
      <c r="TDE20" s="687"/>
      <c r="TDF20" s="687"/>
      <c r="TDG20" s="687"/>
      <c r="TDH20" s="687"/>
      <c r="TDI20" s="687"/>
      <c r="TDJ20" s="687"/>
      <c r="TDK20" s="687"/>
      <c r="TDL20" s="687"/>
      <c r="TDM20" s="687"/>
      <c r="TDN20" s="687"/>
      <c r="TDO20" s="687"/>
      <c r="TDP20" s="687"/>
      <c r="TDQ20" s="687"/>
      <c r="TDR20" s="687"/>
      <c r="TDS20" s="687"/>
      <c r="TDT20" s="687"/>
      <c r="TDU20" s="687"/>
      <c r="TDV20" s="687"/>
      <c r="TDW20" s="687"/>
      <c r="TDX20" s="687"/>
      <c r="TDY20" s="687"/>
      <c r="TDZ20" s="687"/>
      <c r="TEA20" s="687"/>
      <c r="TEB20" s="687"/>
      <c r="TEC20" s="687"/>
      <c r="TED20" s="687"/>
      <c r="TEE20" s="687"/>
      <c r="TEF20" s="687"/>
      <c r="TEG20" s="687"/>
      <c r="TEH20" s="687"/>
      <c r="TEI20" s="687"/>
      <c r="TEJ20" s="687"/>
      <c r="TEK20" s="687"/>
      <c r="TEL20" s="687"/>
      <c r="TEM20" s="687"/>
      <c r="TEN20" s="687"/>
      <c r="TEO20" s="687"/>
      <c r="TEP20" s="687"/>
      <c r="TEQ20" s="687"/>
      <c r="TER20" s="687"/>
      <c r="TES20" s="687"/>
      <c r="TET20" s="687"/>
      <c r="TEU20" s="687"/>
      <c r="TEV20" s="687"/>
      <c r="TEW20" s="687"/>
      <c r="TEX20" s="687"/>
      <c r="TEY20" s="687"/>
      <c r="TEZ20" s="687"/>
      <c r="TFA20" s="687"/>
      <c r="TFB20" s="687"/>
      <c r="TFC20" s="687"/>
      <c r="TFD20" s="687"/>
      <c r="TFE20" s="687"/>
      <c r="TFF20" s="687"/>
      <c r="TFG20" s="687"/>
      <c r="TFH20" s="687"/>
      <c r="TFI20" s="687"/>
      <c r="TFJ20" s="687"/>
      <c r="TFK20" s="687"/>
      <c r="TFL20" s="687"/>
      <c r="TFM20" s="687"/>
      <c r="TFN20" s="687"/>
      <c r="TFO20" s="687"/>
      <c r="TFP20" s="687"/>
      <c r="TFQ20" s="687"/>
      <c r="TFR20" s="687"/>
      <c r="TFS20" s="687"/>
      <c r="TFT20" s="687"/>
      <c r="TFU20" s="687"/>
      <c r="TFV20" s="687"/>
      <c r="TFW20" s="687"/>
      <c r="TFX20" s="687"/>
      <c r="TFY20" s="687"/>
      <c r="TFZ20" s="687"/>
      <c r="TGA20" s="687"/>
      <c r="TGB20" s="687"/>
      <c r="TGC20" s="687"/>
      <c r="TGD20" s="687"/>
      <c r="TGE20" s="687"/>
      <c r="TGF20" s="687"/>
      <c r="TGG20" s="687"/>
      <c r="TGH20" s="687"/>
      <c r="TGI20" s="687"/>
      <c r="TGJ20" s="687"/>
      <c r="TGK20" s="687"/>
      <c r="TGL20" s="687"/>
      <c r="TGM20" s="687"/>
      <c r="TGN20" s="687"/>
      <c r="TGO20" s="687"/>
      <c r="TGP20" s="687"/>
      <c r="TGQ20" s="687"/>
      <c r="TGR20" s="687"/>
      <c r="TGS20" s="687"/>
      <c r="TGT20" s="687"/>
      <c r="TGU20" s="687"/>
      <c r="TGV20" s="687"/>
      <c r="TGW20" s="687"/>
      <c r="TGX20" s="687"/>
      <c r="TGY20" s="687"/>
      <c r="TGZ20" s="687"/>
      <c r="THA20" s="687"/>
      <c r="THB20" s="687"/>
      <c r="THC20" s="687"/>
      <c r="THD20" s="687"/>
      <c r="THE20" s="687"/>
      <c r="THF20" s="687"/>
      <c r="THG20" s="687"/>
      <c r="THH20" s="687"/>
      <c r="THI20" s="687"/>
      <c r="THJ20" s="687"/>
      <c r="THK20" s="687"/>
      <c r="THL20" s="687"/>
      <c r="THM20" s="687"/>
      <c r="THN20" s="687"/>
      <c r="THO20" s="687"/>
      <c r="THP20" s="687"/>
      <c r="THQ20" s="687"/>
      <c r="THR20" s="687"/>
      <c r="THS20" s="687"/>
      <c r="THT20" s="687"/>
      <c r="THU20" s="687"/>
      <c r="THV20" s="687"/>
      <c r="THW20" s="687"/>
      <c r="THX20" s="687"/>
      <c r="THY20" s="687"/>
      <c r="THZ20" s="687"/>
      <c r="TIA20" s="687"/>
      <c r="TIB20" s="687"/>
      <c r="TIC20" s="687"/>
      <c r="TID20" s="687"/>
      <c r="TIE20" s="687"/>
      <c r="TIF20" s="687"/>
      <c r="TIG20" s="687"/>
      <c r="TIH20" s="687"/>
      <c r="TII20" s="687"/>
      <c r="TIJ20" s="687"/>
      <c r="TIK20" s="687"/>
      <c r="TIL20" s="687"/>
      <c r="TIM20" s="687"/>
      <c r="TIN20" s="687"/>
      <c r="TIO20" s="687"/>
      <c r="TIP20" s="687"/>
      <c r="TIQ20" s="687"/>
      <c r="TIR20" s="687"/>
      <c r="TIS20" s="687"/>
      <c r="TIT20" s="687"/>
      <c r="TIU20" s="687"/>
      <c r="TIV20" s="687"/>
      <c r="TIW20" s="687"/>
      <c r="TIX20" s="687"/>
      <c r="TIY20" s="687"/>
      <c r="TIZ20" s="687"/>
      <c r="TJA20" s="687"/>
      <c r="TJB20" s="687"/>
      <c r="TJC20" s="687"/>
      <c r="TJD20" s="687"/>
      <c r="TJE20" s="687"/>
      <c r="TJF20" s="687"/>
      <c r="TJG20" s="687"/>
      <c r="TJH20" s="687"/>
      <c r="TJI20" s="687"/>
      <c r="TJJ20" s="687"/>
      <c r="TJK20" s="687"/>
      <c r="TJL20" s="687"/>
      <c r="TJM20" s="687"/>
      <c r="TJN20" s="687"/>
      <c r="TJO20" s="687"/>
      <c r="TJP20" s="687"/>
      <c r="TJQ20" s="687"/>
      <c r="TJR20" s="687"/>
      <c r="TJS20" s="687"/>
      <c r="TJT20" s="687"/>
      <c r="TJU20" s="687"/>
      <c r="TJV20" s="687"/>
      <c r="TJW20" s="687"/>
      <c r="TJX20" s="687"/>
      <c r="TJY20" s="687"/>
      <c r="TJZ20" s="687"/>
      <c r="TKA20" s="687"/>
      <c r="TKB20" s="687"/>
      <c r="TKC20" s="687"/>
      <c r="TKD20" s="687"/>
      <c r="TKE20" s="687"/>
      <c r="TKF20" s="687"/>
      <c r="TKG20" s="687"/>
      <c r="TKH20" s="687"/>
      <c r="TKI20" s="687"/>
      <c r="TKJ20" s="687"/>
      <c r="TKK20" s="687"/>
      <c r="TKL20" s="687"/>
      <c r="TKM20" s="687"/>
      <c r="TKN20" s="687"/>
      <c r="TKO20" s="687"/>
      <c r="TKP20" s="687"/>
      <c r="TKQ20" s="687"/>
      <c r="TKR20" s="687"/>
      <c r="TKS20" s="687"/>
      <c r="TKT20" s="687"/>
      <c r="TKU20" s="687"/>
      <c r="TKV20" s="687"/>
      <c r="TKW20" s="687"/>
      <c r="TKX20" s="687"/>
      <c r="TKY20" s="687"/>
      <c r="TKZ20" s="687"/>
      <c r="TLA20" s="687"/>
      <c r="TLB20" s="687"/>
      <c r="TLC20" s="687"/>
      <c r="TLD20" s="687"/>
      <c r="TLE20" s="687"/>
      <c r="TLF20" s="687"/>
      <c r="TLG20" s="687"/>
      <c r="TLH20" s="687"/>
      <c r="TLI20" s="687"/>
      <c r="TLJ20" s="687"/>
      <c r="TLK20" s="687"/>
      <c r="TLL20" s="687"/>
      <c r="TLM20" s="687"/>
      <c r="TLN20" s="687"/>
      <c r="TLO20" s="687"/>
      <c r="TLP20" s="687"/>
      <c r="TLQ20" s="687"/>
      <c r="TLR20" s="687"/>
      <c r="TLS20" s="687"/>
      <c r="TLT20" s="687"/>
      <c r="TLU20" s="687"/>
      <c r="TLV20" s="687"/>
      <c r="TLW20" s="687"/>
      <c r="TLX20" s="687"/>
      <c r="TLY20" s="687"/>
      <c r="TLZ20" s="687"/>
      <c r="TMA20" s="687"/>
      <c r="TMB20" s="687"/>
      <c r="TMC20" s="687"/>
      <c r="TMD20" s="687"/>
      <c r="TME20" s="687"/>
      <c r="TMF20" s="687"/>
      <c r="TMG20" s="687"/>
      <c r="TMH20" s="687"/>
      <c r="TMI20" s="687"/>
      <c r="TMJ20" s="687"/>
      <c r="TMK20" s="687"/>
      <c r="TML20" s="687"/>
      <c r="TMM20" s="687"/>
      <c r="TMN20" s="687"/>
      <c r="TMO20" s="687"/>
      <c r="TMP20" s="687"/>
      <c r="TMQ20" s="687"/>
      <c r="TMR20" s="687"/>
      <c r="TMS20" s="687"/>
      <c r="TMT20" s="687"/>
      <c r="TMU20" s="687"/>
      <c r="TMV20" s="687"/>
      <c r="TMW20" s="687"/>
      <c r="TMX20" s="687"/>
      <c r="TMY20" s="687"/>
      <c r="TMZ20" s="687"/>
      <c r="TNA20" s="687"/>
      <c r="TNB20" s="687"/>
      <c r="TNC20" s="687"/>
      <c r="TND20" s="687"/>
      <c r="TNE20" s="687"/>
      <c r="TNF20" s="687"/>
      <c r="TNG20" s="687"/>
      <c r="TNH20" s="687"/>
      <c r="TNI20" s="687"/>
      <c r="TNJ20" s="687"/>
      <c r="TNK20" s="687"/>
      <c r="TNL20" s="687"/>
      <c r="TNM20" s="687"/>
      <c r="TNN20" s="687"/>
      <c r="TNO20" s="687"/>
      <c r="TNP20" s="687"/>
      <c r="TNQ20" s="687"/>
      <c r="TNR20" s="687"/>
      <c r="TNS20" s="687"/>
      <c r="TNT20" s="687"/>
      <c r="TNU20" s="687"/>
      <c r="TNV20" s="687"/>
      <c r="TNW20" s="687"/>
      <c r="TNX20" s="687"/>
      <c r="TNY20" s="687"/>
      <c r="TNZ20" s="687"/>
      <c r="TOA20" s="687"/>
      <c r="TOB20" s="687"/>
      <c r="TOC20" s="687"/>
      <c r="TOD20" s="687"/>
      <c r="TOE20" s="687"/>
      <c r="TOF20" s="687"/>
      <c r="TOG20" s="687"/>
      <c r="TOH20" s="687"/>
      <c r="TOI20" s="687"/>
      <c r="TOJ20" s="687"/>
      <c r="TOK20" s="687"/>
      <c r="TOL20" s="687"/>
      <c r="TOM20" s="687"/>
      <c r="TON20" s="687"/>
      <c r="TOO20" s="687"/>
      <c r="TOP20" s="687"/>
      <c r="TOQ20" s="687"/>
      <c r="TOR20" s="687"/>
      <c r="TOS20" s="687"/>
      <c r="TOT20" s="687"/>
      <c r="TOU20" s="687"/>
      <c r="TOV20" s="687"/>
      <c r="TOW20" s="687"/>
      <c r="TOX20" s="687"/>
      <c r="TOY20" s="687"/>
      <c r="TOZ20" s="687"/>
      <c r="TPA20" s="687"/>
      <c r="TPB20" s="687"/>
      <c r="TPC20" s="687"/>
      <c r="TPD20" s="687"/>
      <c r="TPE20" s="687"/>
      <c r="TPF20" s="687"/>
      <c r="TPG20" s="687"/>
      <c r="TPH20" s="687"/>
      <c r="TPI20" s="687"/>
      <c r="TPJ20" s="687"/>
      <c r="TPK20" s="687"/>
      <c r="TPL20" s="687"/>
      <c r="TPM20" s="687"/>
      <c r="TPN20" s="687"/>
      <c r="TPO20" s="687"/>
      <c r="TPP20" s="687"/>
      <c r="TPQ20" s="687"/>
      <c r="TPR20" s="687"/>
      <c r="TPS20" s="687"/>
      <c r="TPT20" s="687"/>
      <c r="TPU20" s="687"/>
      <c r="TPV20" s="687"/>
      <c r="TPW20" s="687"/>
      <c r="TPX20" s="687"/>
      <c r="TPY20" s="687"/>
      <c r="TPZ20" s="687"/>
      <c r="TQA20" s="687"/>
      <c r="TQB20" s="687"/>
      <c r="TQC20" s="687"/>
      <c r="TQD20" s="687"/>
      <c r="TQE20" s="687"/>
      <c r="TQF20" s="687"/>
      <c r="TQG20" s="687"/>
      <c r="TQH20" s="687"/>
      <c r="TQI20" s="687"/>
      <c r="TQJ20" s="687"/>
      <c r="TQK20" s="687"/>
      <c r="TQL20" s="687"/>
      <c r="TQM20" s="687"/>
      <c r="TQN20" s="687"/>
      <c r="TQO20" s="687"/>
      <c r="TQP20" s="687"/>
      <c r="TQQ20" s="687"/>
      <c r="TQR20" s="687"/>
      <c r="TQS20" s="687"/>
      <c r="TQT20" s="687"/>
      <c r="TQU20" s="687"/>
      <c r="TQV20" s="687"/>
      <c r="TQW20" s="687"/>
      <c r="TQX20" s="687"/>
      <c r="TQY20" s="687"/>
      <c r="TQZ20" s="687"/>
      <c r="TRA20" s="687"/>
      <c r="TRB20" s="687"/>
      <c r="TRC20" s="687"/>
      <c r="TRD20" s="687"/>
      <c r="TRE20" s="687"/>
      <c r="TRF20" s="687"/>
      <c r="TRG20" s="687"/>
      <c r="TRH20" s="687"/>
      <c r="TRI20" s="687"/>
      <c r="TRJ20" s="687"/>
      <c r="TRK20" s="687"/>
      <c r="TRL20" s="687"/>
      <c r="TRM20" s="687"/>
      <c r="TRN20" s="687"/>
      <c r="TRO20" s="687"/>
      <c r="TRP20" s="687"/>
      <c r="TRQ20" s="687"/>
      <c r="TRR20" s="687"/>
      <c r="TRS20" s="687"/>
      <c r="TRT20" s="687"/>
      <c r="TRU20" s="687"/>
      <c r="TRV20" s="687"/>
      <c r="TRW20" s="687"/>
      <c r="TRX20" s="687"/>
      <c r="TRY20" s="687"/>
      <c r="TRZ20" s="687"/>
      <c r="TSA20" s="687"/>
      <c r="TSB20" s="687"/>
      <c r="TSC20" s="687"/>
      <c r="TSD20" s="687"/>
      <c r="TSE20" s="687"/>
      <c r="TSF20" s="687"/>
      <c r="TSG20" s="687"/>
      <c r="TSH20" s="687"/>
      <c r="TSI20" s="687"/>
      <c r="TSJ20" s="687"/>
      <c r="TSK20" s="687"/>
      <c r="TSL20" s="687"/>
      <c r="TSM20" s="687"/>
      <c r="TSN20" s="687"/>
      <c r="TSO20" s="687"/>
      <c r="TSP20" s="687"/>
      <c r="TSQ20" s="687"/>
      <c r="TSR20" s="687"/>
      <c r="TSS20" s="687"/>
      <c r="TST20" s="687"/>
      <c r="TSU20" s="687"/>
      <c r="TSV20" s="687"/>
      <c r="TSW20" s="687"/>
      <c r="TSX20" s="687"/>
      <c r="TSY20" s="687"/>
      <c r="TSZ20" s="687"/>
      <c r="TTA20" s="687"/>
      <c r="TTB20" s="687"/>
      <c r="TTC20" s="687"/>
      <c r="TTD20" s="687"/>
      <c r="TTE20" s="687"/>
      <c r="TTF20" s="687"/>
      <c r="TTG20" s="687"/>
      <c r="TTH20" s="687"/>
      <c r="TTI20" s="687"/>
      <c r="TTJ20" s="687"/>
      <c r="TTK20" s="687"/>
      <c r="TTL20" s="687"/>
      <c r="TTM20" s="687"/>
      <c r="TTN20" s="687"/>
      <c r="TTO20" s="687"/>
      <c r="TTP20" s="687"/>
      <c r="TTQ20" s="687"/>
      <c r="TTR20" s="687"/>
      <c r="TTS20" s="687"/>
      <c r="TTT20" s="687"/>
      <c r="TTU20" s="687"/>
      <c r="TTV20" s="687"/>
      <c r="TTW20" s="687"/>
      <c r="TTX20" s="687"/>
      <c r="TTY20" s="687"/>
      <c r="TTZ20" s="687"/>
      <c r="TUA20" s="687"/>
      <c r="TUB20" s="687"/>
      <c r="TUC20" s="687"/>
      <c r="TUD20" s="687"/>
      <c r="TUE20" s="687"/>
      <c r="TUF20" s="687"/>
      <c r="TUG20" s="687"/>
      <c r="TUH20" s="687"/>
      <c r="TUI20" s="687"/>
      <c r="TUJ20" s="687"/>
      <c r="TUK20" s="687"/>
      <c r="TUL20" s="687"/>
      <c r="TUM20" s="687"/>
      <c r="TUN20" s="687"/>
      <c r="TUO20" s="687"/>
      <c r="TUP20" s="687"/>
      <c r="TUQ20" s="687"/>
      <c r="TUR20" s="687"/>
      <c r="TUS20" s="687"/>
      <c r="TUT20" s="687"/>
      <c r="TUU20" s="687"/>
      <c r="TUV20" s="687"/>
      <c r="TUW20" s="687"/>
      <c r="TUX20" s="687"/>
      <c r="TUY20" s="687"/>
      <c r="TUZ20" s="687"/>
      <c r="TVA20" s="687"/>
      <c r="TVB20" s="687"/>
      <c r="TVC20" s="687"/>
      <c r="TVD20" s="687"/>
      <c r="TVE20" s="687"/>
      <c r="TVF20" s="687"/>
      <c r="TVG20" s="687"/>
      <c r="TVH20" s="687"/>
      <c r="TVI20" s="687"/>
      <c r="TVJ20" s="687"/>
      <c r="TVK20" s="687"/>
      <c r="TVL20" s="687"/>
      <c r="TVM20" s="687"/>
      <c r="TVN20" s="687"/>
      <c r="TVO20" s="687"/>
      <c r="TVP20" s="687"/>
      <c r="TVQ20" s="687"/>
      <c r="TVR20" s="687"/>
      <c r="TVS20" s="687"/>
      <c r="TVT20" s="687"/>
      <c r="TVU20" s="687"/>
      <c r="TVV20" s="687"/>
      <c r="TVW20" s="687"/>
      <c r="TVX20" s="687"/>
      <c r="TVY20" s="687"/>
      <c r="TVZ20" s="687"/>
      <c r="TWA20" s="687"/>
      <c r="TWB20" s="687"/>
      <c r="TWC20" s="687"/>
      <c r="TWD20" s="687"/>
      <c r="TWE20" s="687"/>
      <c r="TWF20" s="687"/>
      <c r="TWG20" s="687"/>
      <c r="TWH20" s="687"/>
      <c r="TWI20" s="687"/>
      <c r="TWJ20" s="687"/>
      <c r="TWK20" s="687"/>
      <c r="TWL20" s="687"/>
      <c r="TWM20" s="687"/>
      <c r="TWN20" s="687"/>
      <c r="TWO20" s="687"/>
      <c r="TWP20" s="687"/>
      <c r="TWQ20" s="687"/>
      <c r="TWR20" s="687"/>
      <c r="TWS20" s="687"/>
      <c r="TWT20" s="687"/>
      <c r="TWU20" s="687"/>
      <c r="TWV20" s="687"/>
      <c r="TWW20" s="687"/>
      <c r="TWX20" s="687"/>
      <c r="TWY20" s="687"/>
      <c r="TWZ20" s="687"/>
      <c r="TXA20" s="687"/>
      <c r="TXB20" s="687"/>
      <c r="TXC20" s="687"/>
      <c r="TXD20" s="687"/>
      <c r="TXE20" s="687"/>
      <c r="TXF20" s="687"/>
      <c r="TXG20" s="687"/>
      <c r="TXH20" s="687"/>
      <c r="TXI20" s="687"/>
      <c r="TXJ20" s="687"/>
      <c r="TXK20" s="687"/>
      <c r="TXL20" s="687"/>
      <c r="TXM20" s="687"/>
      <c r="TXN20" s="687"/>
      <c r="TXO20" s="687"/>
      <c r="TXP20" s="687"/>
      <c r="TXQ20" s="687"/>
      <c r="TXR20" s="687"/>
      <c r="TXS20" s="687"/>
      <c r="TXT20" s="687"/>
      <c r="TXU20" s="687"/>
      <c r="TXV20" s="687"/>
      <c r="TXW20" s="687"/>
      <c r="TXX20" s="687"/>
      <c r="TXY20" s="687"/>
      <c r="TXZ20" s="687"/>
      <c r="TYA20" s="687"/>
      <c r="TYB20" s="687"/>
      <c r="TYC20" s="687"/>
      <c r="TYD20" s="687"/>
      <c r="TYE20" s="687"/>
      <c r="TYF20" s="687"/>
      <c r="TYG20" s="687"/>
      <c r="TYH20" s="687"/>
      <c r="TYI20" s="687"/>
      <c r="TYJ20" s="687"/>
      <c r="TYK20" s="687"/>
      <c r="TYL20" s="687"/>
      <c r="TYM20" s="687"/>
      <c r="TYN20" s="687"/>
      <c r="TYO20" s="687"/>
      <c r="TYP20" s="687"/>
      <c r="TYQ20" s="687"/>
      <c r="TYR20" s="687"/>
      <c r="TYS20" s="687"/>
      <c r="TYT20" s="687"/>
      <c r="TYU20" s="687"/>
      <c r="TYV20" s="687"/>
      <c r="TYW20" s="687"/>
      <c r="TYX20" s="687"/>
      <c r="TYY20" s="687"/>
      <c r="TYZ20" s="687"/>
      <c r="TZA20" s="687"/>
      <c r="TZB20" s="687"/>
      <c r="TZC20" s="687"/>
      <c r="TZD20" s="687"/>
      <c r="TZE20" s="687"/>
      <c r="TZF20" s="687"/>
      <c r="TZG20" s="687"/>
      <c r="TZH20" s="687"/>
      <c r="TZI20" s="687"/>
      <c r="TZJ20" s="687"/>
      <c r="TZK20" s="687"/>
      <c r="TZL20" s="687"/>
      <c r="TZM20" s="687"/>
      <c r="TZN20" s="687"/>
      <c r="TZO20" s="687"/>
      <c r="TZP20" s="687"/>
      <c r="TZQ20" s="687"/>
      <c r="TZR20" s="687"/>
      <c r="TZS20" s="687"/>
      <c r="TZT20" s="687"/>
      <c r="TZU20" s="687"/>
      <c r="TZV20" s="687"/>
      <c r="TZW20" s="687"/>
      <c r="TZX20" s="687"/>
      <c r="TZY20" s="687"/>
      <c r="TZZ20" s="687"/>
      <c r="UAA20" s="687"/>
      <c r="UAB20" s="687"/>
      <c r="UAC20" s="687"/>
      <c r="UAD20" s="687"/>
      <c r="UAE20" s="687"/>
      <c r="UAF20" s="687"/>
      <c r="UAG20" s="687"/>
      <c r="UAH20" s="687"/>
      <c r="UAI20" s="687"/>
      <c r="UAJ20" s="687"/>
      <c r="UAK20" s="687"/>
      <c r="UAL20" s="687"/>
      <c r="UAM20" s="687"/>
      <c r="UAN20" s="687"/>
      <c r="UAO20" s="687"/>
      <c r="UAP20" s="687"/>
      <c r="UAQ20" s="687"/>
      <c r="UAR20" s="687"/>
      <c r="UAS20" s="687"/>
      <c r="UAT20" s="687"/>
      <c r="UAU20" s="687"/>
      <c r="UAV20" s="687"/>
      <c r="UAW20" s="687"/>
      <c r="UAX20" s="687"/>
      <c r="UAY20" s="687"/>
      <c r="UAZ20" s="687"/>
      <c r="UBA20" s="687"/>
      <c r="UBB20" s="687"/>
      <c r="UBC20" s="687"/>
      <c r="UBD20" s="687"/>
      <c r="UBE20" s="687"/>
      <c r="UBF20" s="687"/>
      <c r="UBG20" s="687"/>
      <c r="UBH20" s="687"/>
      <c r="UBI20" s="687"/>
      <c r="UBJ20" s="687"/>
      <c r="UBK20" s="687"/>
      <c r="UBL20" s="687"/>
      <c r="UBM20" s="687"/>
      <c r="UBN20" s="687"/>
      <c r="UBO20" s="687"/>
      <c r="UBP20" s="687"/>
      <c r="UBQ20" s="687"/>
      <c r="UBR20" s="687"/>
      <c r="UBS20" s="687"/>
      <c r="UBT20" s="687"/>
      <c r="UBU20" s="687"/>
      <c r="UBV20" s="687"/>
      <c r="UBW20" s="687"/>
      <c r="UBX20" s="687"/>
      <c r="UBY20" s="687"/>
      <c r="UBZ20" s="687"/>
      <c r="UCA20" s="687"/>
      <c r="UCB20" s="687"/>
      <c r="UCC20" s="687"/>
      <c r="UCD20" s="687"/>
      <c r="UCE20" s="687"/>
      <c r="UCF20" s="687"/>
      <c r="UCG20" s="687"/>
      <c r="UCH20" s="687"/>
      <c r="UCI20" s="687"/>
      <c r="UCJ20" s="687"/>
      <c r="UCK20" s="687"/>
      <c r="UCL20" s="687"/>
      <c r="UCM20" s="687"/>
      <c r="UCN20" s="687"/>
      <c r="UCO20" s="687"/>
      <c r="UCP20" s="687"/>
      <c r="UCQ20" s="687"/>
      <c r="UCR20" s="687"/>
      <c r="UCS20" s="687"/>
      <c r="UCT20" s="687"/>
      <c r="UCU20" s="687"/>
      <c r="UCV20" s="687"/>
      <c r="UCW20" s="687"/>
      <c r="UCX20" s="687"/>
      <c r="UCY20" s="687"/>
      <c r="UCZ20" s="687"/>
      <c r="UDA20" s="687"/>
      <c r="UDB20" s="687"/>
      <c r="UDC20" s="687"/>
      <c r="UDD20" s="687"/>
      <c r="UDE20" s="687"/>
      <c r="UDF20" s="687"/>
      <c r="UDG20" s="687"/>
      <c r="UDH20" s="687"/>
      <c r="UDI20" s="687"/>
      <c r="UDJ20" s="687"/>
      <c r="UDK20" s="687"/>
      <c r="UDL20" s="687"/>
      <c r="UDM20" s="687"/>
      <c r="UDN20" s="687"/>
      <c r="UDO20" s="687"/>
      <c r="UDP20" s="687"/>
      <c r="UDQ20" s="687"/>
      <c r="UDR20" s="687"/>
      <c r="UDS20" s="687"/>
      <c r="UDT20" s="687"/>
      <c r="UDU20" s="687"/>
      <c r="UDV20" s="687"/>
      <c r="UDW20" s="687"/>
      <c r="UDX20" s="687"/>
      <c r="UDY20" s="687"/>
      <c r="UDZ20" s="687"/>
      <c r="UEA20" s="687"/>
      <c r="UEB20" s="687"/>
      <c r="UEC20" s="687"/>
      <c r="UED20" s="687"/>
      <c r="UEE20" s="687"/>
      <c r="UEF20" s="687"/>
      <c r="UEG20" s="687"/>
      <c r="UEH20" s="687"/>
      <c r="UEI20" s="687"/>
      <c r="UEJ20" s="687"/>
      <c r="UEK20" s="687"/>
      <c r="UEL20" s="687"/>
      <c r="UEM20" s="687"/>
      <c r="UEN20" s="687"/>
      <c r="UEO20" s="687"/>
      <c r="UEP20" s="687"/>
      <c r="UEQ20" s="687"/>
      <c r="UER20" s="687"/>
      <c r="UES20" s="687"/>
      <c r="UET20" s="687"/>
      <c r="UEU20" s="687"/>
      <c r="UEV20" s="687"/>
      <c r="UEW20" s="687"/>
      <c r="UEX20" s="687"/>
      <c r="UEY20" s="687"/>
      <c r="UEZ20" s="687"/>
      <c r="UFA20" s="687"/>
      <c r="UFB20" s="687"/>
      <c r="UFC20" s="687"/>
      <c r="UFD20" s="687"/>
      <c r="UFE20" s="687"/>
      <c r="UFF20" s="687"/>
      <c r="UFG20" s="687"/>
      <c r="UFH20" s="687"/>
      <c r="UFI20" s="687"/>
      <c r="UFJ20" s="687"/>
      <c r="UFK20" s="687"/>
      <c r="UFL20" s="687"/>
      <c r="UFM20" s="687"/>
      <c r="UFN20" s="687"/>
      <c r="UFO20" s="687"/>
      <c r="UFP20" s="687"/>
      <c r="UFQ20" s="687"/>
      <c r="UFR20" s="687"/>
      <c r="UFS20" s="687"/>
      <c r="UFT20" s="687"/>
      <c r="UFU20" s="687"/>
      <c r="UFV20" s="687"/>
      <c r="UFW20" s="687"/>
      <c r="UFX20" s="687"/>
      <c r="UFY20" s="687"/>
      <c r="UFZ20" s="687"/>
      <c r="UGA20" s="687"/>
      <c r="UGB20" s="687"/>
      <c r="UGC20" s="687"/>
      <c r="UGD20" s="687"/>
      <c r="UGE20" s="687"/>
      <c r="UGF20" s="687"/>
      <c r="UGG20" s="687"/>
      <c r="UGH20" s="687"/>
      <c r="UGI20" s="687"/>
      <c r="UGJ20" s="687"/>
      <c r="UGK20" s="687"/>
      <c r="UGL20" s="687"/>
      <c r="UGM20" s="687"/>
      <c r="UGN20" s="687"/>
      <c r="UGO20" s="687"/>
      <c r="UGP20" s="687"/>
      <c r="UGQ20" s="687"/>
      <c r="UGR20" s="687"/>
      <c r="UGS20" s="687"/>
      <c r="UGT20" s="687"/>
      <c r="UGU20" s="687"/>
      <c r="UGV20" s="687"/>
      <c r="UGW20" s="687"/>
      <c r="UGX20" s="687"/>
      <c r="UGY20" s="687"/>
      <c r="UGZ20" s="687"/>
      <c r="UHA20" s="687"/>
      <c r="UHB20" s="687"/>
      <c r="UHC20" s="687"/>
      <c r="UHD20" s="687"/>
      <c r="UHE20" s="687"/>
      <c r="UHF20" s="687"/>
      <c r="UHG20" s="687"/>
      <c r="UHH20" s="687"/>
      <c r="UHI20" s="687"/>
      <c r="UHJ20" s="687"/>
      <c r="UHK20" s="687"/>
      <c r="UHL20" s="687"/>
      <c r="UHM20" s="687"/>
      <c r="UHN20" s="687"/>
      <c r="UHO20" s="687"/>
      <c r="UHP20" s="687"/>
      <c r="UHQ20" s="687"/>
      <c r="UHR20" s="687"/>
      <c r="UHS20" s="687"/>
      <c r="UHT20" s="687"/>
      <c r="UHU20" s="687"/>
      <c r="UHV20" s="687"/>
      <c r="UHW20" s="687"/>
      <c r="UHX20" s="687"/>
      <c r="UHY20" s="687"/>
      <c r="UHZ20" s="687"/>
      <c r="UIA20" s="687"/>
      <c r="UIB20" s="687"/>
      <c r="UIC20" s="687"/>
      <c r="UID20" s="687"/>
      <c r="UIE20" s="687"/>
      <c r="UIF20" s="687"/>
      <c r="UIG20" s="687"/>
      <c r="UIH20" s="687"/>
      <c r="UII20" s="687"/>
      <c r="UIJ20" s="687"/>
      <c r="UIK20" s="687"/>
      <c r="UIL20" s="687"/>
      <c r="UIM20" s="687"/>
      <c r="UIN20" s="687"/>
      <c r="UIO20" s="687"/>
      <c r="UIP20" s="687"/>
      <c r="UIQ20" s="687"/>
      <c r="UIR20" s="687"/>
      <c r="UIS20" s="687"/>
      <c r="UIT20" s="687"/>
      <c r="UIU20" s="687"/>
      <c r="UIV20" s="687"/>
      <c r="UIW20" s="687"/>
      <c r="UIX20" s="687"/>
      <c r="UIY20" s="687"/>
      <c r="UIZ20" s="687"/>
      <c r="UJA20" s="687"/>
      <c r="UJB20" s="687"/>
      <c r="UJC20" s="687"/>
      <c r="UJD20" s="687"/>
      <c r="UJE20" s="687"/>
      <c r="UJF20" s="687"/>
      <c r="UJG20" s="687"/>
      <c r="UJH20" s="687"/>
      <c r="UJI20" s="687"/>
      <c r="UJJ20" s="687"/>
      <c r="UJK20" s="687"/>
      <c r="UJL20" s="687"/>
      <c r="UJM20" s="687"/>
      <c r="UJN20" s="687"/>
      <c r="UJO20" s="687"/>
      <c r="UJP20" s="687"/>
      <c r="UJQ20" s="687"/>
      <c r="UJR20" s="687"/>
      <c r="UJS20" s="687"/>
      <c r="UJT20" s="687"/>
      <c r="UJU20" s="687"/>
      <c r="UJV20" s="687"/>
      <c r="UJW20" s="687"/>
      <c r="UJX20" s="687"/>
      <c r="UJY20" s="687"/>
      <c r="UJZ20" s="687"/>
      <c r="UKA20" s="687"/>
      <c r="UKB20" s="687"/>
      <c r="UKC20" s="687"/>
      <c r="UKD20" s="687"/>
      <c r="UKE20" s="687"/>
      <c r="UKF20" s="687"/>
      <c r="UKG20" s="687"/>
      <c r="UKH20" s="687"/>
      <c r="UKI20" s="687"/>
      <c r="UKJ20" s="687"/>
      <c r="UKK20" s="687"/>
      <c r="UKL20" s="687"/>
      <c r="UKM20" s="687"/>
      <c r="UKN20" s="687"/>
      <c r="UKO20" s="687"/>
      <c r="UKP20" s="687"/>
      <c r="UKQ20" s="687"/>
      <c r="UKR20" s="687"/>
      <c r="UKS20" s="687"/>
      <c r="UKT20" s="687"/>
      <c r="UKU20" s="687"/>
      <c r="UKV20" s="687"/>
      <c r="UKW20" s="687"/>
      <c r="UKX20" s="687"/>
      <c r="UKY20" s="687"/>
      <c r="UKZ20" s="687"/>
      <c r="ULA20" s="687"/>
      <c r="ULB20" s="687"/>
      <c r="ULC20" s="687"/>
      <c r="ULD20" s="687"/>
      <c r="ULE20" s="687"/>
      <c r="ULF20" s="687"/>
      <c r="ULG20" s="687"/>
      <c r="ULH20" s="687"/>
      <c r="ULI20" s="687"/>
      <c r="ULJ20" s="687"/>
      <c r="ULK20" s="687"/>
      <c r="ULL20" s="687"/>
      <c r="ULM20" s="687"/>
      <c r="ULN20" s="687"/>
      <c r="ULO20" s="687"/>
      <c r="ULP20" s="687"/>
      <c r="ULQ20" s="687"/>
      <c r="ULR20" s="687"/>
      <c r="ULS20" s="687"/>
      <c r="ULT20" s="687"/>
      <c r="ULU20" s="687"/>
      <c r="ULV20" s="687"/>
      <c r="ULW20" s="687"/>
      <c r="ULX20" s="687"/>
      <c r="ULY20" s="687"/>
      <c r="ULZ20" s="687"/>
      <c r="UMA20" s="687"/>
      <c r="UMB20" s="687"/>
      <c r="UMC20" s="687"/>
      <c r="UMD20" s="687"/>
      <c r="UME20" s="687"/>
      <c r="UMF20" s="687"/>
      <c r="UMG20" s="687"/>
      <c r="UMH20" s="687"/>
      <c r="UMI20" s="687"/>
      <c r="UMJ20" s="687"/>
      <c r="UMK20" s="687"/>
      <c r="UML20" s="687"/>
      <c r="UMM20" s="687"/>
      <c r="UMN20" s="687"/>
      <c r="UMO20" s="687"/>
      <c r="UMP20" s="687"/>
      <c r="UMQ20" s="687"/>
      <c r="UMR20" s="687"/>
      <c r="UMS20" s="687"/>
      <c r="UMT20" s="687"/>
      <c r="UMU20" s="687"/>
      <c r="UMV20" s="687"/>
      <c r="UMW20" s="687"/>
      <c r="UMX20" s="687"/>
      <c r="UMY20" s="687"/>
      <c r="UMZ20" s="687"/>
      <c r="UNA20" s="687"/>
      <c r="UNB20" s="687"/>
      <c r="UNC20" s="687"/>
      <c r="UND20" s="687"/>
      <c r="UNE20" s="687"/>
      <c r="UNF20" s="687"/>
      <c r="UNG20" s="687"/>
      <c r="UNH20" s="687"/>
      <c r="UNI20" s="687"/>
      <c r="UNJ20" s="687"/>
      <c r="UNK20" s="687"/>
      <c r="UNL20" s="687"/>
      <c r="UNM20" s="687"/>
      <c r="UNN20" s="687"/>
      <c r="UNO20" s="687"/>
      <c r="UNP20" s="687"/>
      <c r="UNQ20" s="687"/>
      <c r="UNR20" s="687"/>
      <c r="UNS20" s="687"/>
      <c r="UNT20" s="687"/>
      <c r="UNU20" s="687"/>
      <c r="UNV20" s="687"/>
      <c r="UNW20" s="687"/>
      <c r="UNX20" s="687"/>
      <c r="UNY20" s="687"/>
      <c r="UNZ20" s="687"/>
      <c r="UOA20" s="687"/>
      <c r="UOB20" s="687"/>
      <c r="UOC20" s="687"/>
      <c r="UOD20" s="687"/>
      <c r="UOE20" s="687"/>
      <c r="UOF20" s="687"/>
      <c r="UOG20" s="687"/>
      <c r="UOH20" s="687"/>
      <c r="UOI20" s="687"/>
      <c r="UOJ20" s="687"/>
      <c r="UOK20" s="687"/>
      <c r="UOL20" s="687"/>
      <c r="UOM20" s="687"/>
      <c r="UON20" s="687"/>
      <c r="UOO20" s="687"/>
      <c r="UOP20" s="687"/>
      <c r="UOQ20" s="687"/>
      <c r="UOR20" s="687"/>
      <c r="UOS20" s="687"/>
      <c r="UOT20" s="687"/>
      <c r="UOU20" s="687"/>
      <c r="UOV20" s="687"/>
      <c r="UOW20" s="687"/>
      <c r="UOX20" s="687"/>
      <c r="UOY20" s="687"/>
      <c r="UOZ20" s="687"/>
      <c r="UPA20" s="687"/>
      <c r="UPB20" s="687"/>
      <c r="UPC20" s="687"/>
      <c r="UPD20" s="687"/>
      <c r="UPE20" s="687"/>
      <c r="UPF20" s="687"/>
      <c r="UPG20" s="687"/>
      <c r="UPH20" s="687"/>
      <c r="UPI20" s="687"/>
      <c r="UPJ20" s="687"/>
      <c r="UPK20" s="687"/>
      <c r="UPL20" s="687"/>
      <c r="UPM20" s="687"/>
      <c r="UPN20" s="687"/>
      <c r="UPO20" s="687"/>
      <c r="UPP20" s="687"/>
      <c r="UPQ20" s="687"/>
      <c r="UPR20" s="687"/>
      <c r="UPS20" s="687"/>
      <c r="UPT20" s="687"/>
      <c r="UPU20" s="687"/>
      <c r="UPV20" s="687"/>
      <c r="UPW20" s="687"/>
      <c r="UPX20" s="687"/>
      <c r="UPY20" s="687"/>
      <c r="UPZ20" s="687"/>
      <c r="UQA20" s="687"/>
      <c r="UQB20" s="687"/>
      <c r="UQC20" s="687"/>
      <c r="UQD20" s="687"/>
      <c r="UQE20" s="687"/>
      <c r="UQF20" s="687"/>
      <c r="UQG20" s="687"/>
      <c r="UQH20" s="687"/>
      <c r="UQI20" s="687"/>
      <c r="UQJ20" s="687"/>
      <c r="UQK20" s="687"/>
      <c r="UQL20" s="687"/>
      <c r="UQM20" s="687"/>
      <c r="UQN20" s="687"/>
      <c r="UQO20" s="687"/>
      <c r="UQP20" s="687"/>
      <c r="UQQ20" s="687"/>
      <c r="UQR20" s="687"/>
      <c r="UQS20" s="687"/>
      <c r="UQT20" s="687"/>
      <c r="UQU20" s="687"/>
      <c r="UQV20" s="687"/>
      <c r="UQW20" s="687"/>
      <c r="UQX20" s="687"/>
      <c r="UQY20" s="687"/>
      <c r="UQZ20" s="687"/>
      <c r="URA20" s="687"/>
      <c r="URB20" s="687"/>
      <c r="URC20" s="687"/>
      <c r="URD20" s="687"/>
      <c r="URE20" s="687"/>
      <c r="URF20" s="687"/>
      <c r="URG20" s="687"/>
      <c r="URH20" s="687"/>
      <c r="URI20" s="687"/>
      <c r="URJ20" s="687"/>
      <c r="URK20" s="687"/>
      <c r="URL20" s="687"/>
      <c r="URM20" s="687"/>
      <c r="URN20" s="687"/>
      <c r="URO20" s="687"/>
      <c r="URP20" s="687"/>
      <c r="URQ20" s="687"/>
      <c r="URR20" s="687"/>
      <c r="URS20" s="687"/>
      <c r="URT20" s="687"/>
      <c r="URU20" s="687"/>
      <c r="URV20" s="687"/>
      <c r="URW20" s="687"/>
      <c r="URX20" s="687"/>
      <c r="URY20" s="687"/>
      <c r="URZ20" s="687"/>
      <c r="USA20" s="687"/>
      <c r="USB20" s="687"/>
      <c r="USC20" s="687"/>
      <c r="USD20" s="687"/>
      <c r="USE20" s="687"/>
      <c r="USF20" s="687"/>
      <c r="USG20" s="687"/>
      <c r="USH20" s="687"/>
      <c r="USI20" s="687"/>
      <c r="USJ20" s="687"/>
      <c r="USK20" s="687"/>
      <c r="USL20" s="687"/>
      <c r="USM20" s="687"/>
      <c r="USN20" s="687"/>
      <c r="USO20" s="687"/>
      <c r="USP20" s="687"/>
      <c r="USQ20" s="687"/>
      <c r="USR20" s="687"/>
      <c r="USS20" s="687"/>
      <c r="UST20" s="687"/>
      <c r="USU20" s="687"/>
      <c r="USV20" s="687"/>
      <c r="USW20" s="687"/>
      <c r="USX20" s="687"/>
      <c r="USY20" s="687"/>
      <c r="USZ20" s="687"/>
      <c r="UTA20" s="687"/>
      <c r="UTB20" s="687"/>
      <c r="UTC20" s="687"/>
      <c r="UTD20" s="687"/>
      <c r="UTE20" s="687"/>
      <c r="UTF20" s="687"/>
      <c r="UTG20" s="687"/>
      <c r="UTH20" s="687"/>
      <c r="UTI20" s="687"/>
      <c r="UTJ20" s="687"/>
      <c r="UTK20" s="687"/>
      <c r="UTL20" s="687"/>
      <c r="UTM20" s="687"/>
      <c r="UTN20" s="687"/>
      <c r="UTO20" s="687"/>
      <c r="UTP20" s="687"/>
      <c r="UTQ20" s="687"/>
      <c r="UTR20" s="687"/>
      <c r="UTS20" s="687"/>
      <c r="UTT20" s="687"/>
      <c r="UTU20" s="687"/>
      <c r="UTV20" s="687"/>
      <c r="UTW20" s="687"/>
      <c r="UTX20" s="687"/>
      <c r="UTY20" s="687"/>
      <c r="UTZ20" s="687"/>
      <c r="UUA20" s="687"/>
      <c r="UUB20" s="687"/>
      <c r="UUC20" s="687"/>
      <c r="UUD20" s="687"/>
      <c r="UUE20" s="687"/>
      <c r="UUF20" s="687"/>
      <c r="UUG20" s="687"/>
      <c r="UUH20" s="687"/>
      <c r="UUI20" s="687"/>
      <c r="UUJ20" s="687"/>
      <c r="UUK20" s="687"/>
      <c r="UUL20" s="687"/>
      <c r="UUM20" s="687"/>
      <c r="UUN20" s="687"/>
      <c r="UUO20" s="687"/>
      <c r="UUP20" s="687"/>
      <c r="UUQ20" s="687"/>
      <c r="UUR20" s="687"/>
      <c r="UUS20" s="687"/>
      <c r="UUT20" s="687"/>
      <c r="UUU20" s="687"/>
      <c r="UUV20" s="687"/>
      <c r="UUW20" s="687"/>
      <c r="UUX20" s="687"/>
      <c r="UUY20" s="687"/>
      <c r="UUZ20" s="687"/>
      <c r="UVA20" s="687"/>
      <c r="UVB20" s="687"/>
      <c r="UVC20" s="687"/>
      <c r="UVD20" s="687"/>
      <c r="UVE20" s="687"/>
      <c r="UVF20" s="687"/>
      <c r="UVG20" s="687"/>
      <c r="UVH20" s="687"/>
      <c r="UVI20" s="687"/>
      <c r="UVJ20" s="687"/>
      <c r="UVK20" s="687"/>
      <c r="UVL20" s="687"/>
      <c r="UVM20" s="687"/>
      <c r="UVN20" s="687"/>
      <c r="UVO20" s="687"/>
      <c r="UVP20" s="687"/>
      <c r="UVQ20" s="687"/>
      <c r="UVR20" s="687"/>
      <c r="UVS20" s="687"/>
      <c r="UVT20" s="687"/>
      <c r="UVU20" s="687"/>
      <c r="UVV20" s="687"/>
      <c r="UVW20" s="687"/>
      <c r="UVX20" s="687"/>
      <c r="UVY20" s="687"/>
      <c r="UVZ20" s="687"/>
      <c r="UWA20" s="687"/>
      <c r="UWB20" s="687"/>
      <c r="UWC20" s="687"/>
      <c r="UWD20" s="687"/>
      <c r="UWE20" s="687"/>
      <c r="UWF20" s="687"/>
      <c r="UWG20" s="687"/>
      <c r="UWH20" s="687"/>
      <c r="UWI20" s="687"/>
      <c r="UWJ20" s="687"/>
      <c r="UWK20" s="687"/>
      <c r="UWL20" s="687"/>
      <c r="UWM20" s="687"/>
      <c r="UWN20" s="687"/>
      <c r="UWO20" s="687"/>
      <c r="UWP20" s="687"/>
      <c r="UWQ20" s="687"/>
      <c r="UWR20" s="687"/>
      <c r="UWS20" s="687"/>
      <c r="UWT20" s="687"/>
      <c r="UWU20" s="687"/>
      <c r="UWV20" s="687"/>
      <c r="UWW20" s="687"/>
      <c r="UWX20" s="687"/>
      <c r="UWY20" s="687"/>
      <c r="UWZ20" s="687"/>
      <c r="UXA20" s="687"/>
      <c r="UXB20" s="687"/>
      <c r="UXC20" s="687"/>
      <c r="UXD20" s="687"/>
      <c r="UXE20" s="687"/>
      <c r="UXF20" s="687"/>
      <c r="UXG20" s="687"/>
      <c r="UXH20" s="687"/>
      <c r="UXI20" s="687"/>
      <c r="UXJ20" s="687"/>
      <c r="UXK20" s="687"/>
      <c r="UXL20" s="687"/>
      <c r="UXM20" s="687"/>
      <c r="UXN20" s="687"/>
      <c r="UXO20" s="687"/>
      <c r="UXP20" s="687"/>
      <c r="UXQ20" s="687"/>
      <c r="UXR20" s="687"/>
      <c r="UXS20" s="687"/>
      <c r="UXT20" s="687"/>
      <c r="UXU20" s="687"/>
      <c r="UXV20" s="687"/>
      <c r="UXW20" s="687"/>
      <c r="UXX20" s="687"/>
      <c r="UXY20" s="687"/>
      <c r="UXZ20" s="687"/>
      <c r="UYA20" s="687"/>
      <c r="UYB20" s="687"/>
      <c r="UYC20" s="687"/>
      <c r="UYD20" s="687"/>
      <c r="UYE20" s="687"/>
      <c r="UYF20" s="687"/>
      <c r="UYG20" s="687"/>
      <c r="UYH20" s="687"/>
      <c r="UYI20" s="687"/>
      <c r="UYJ20" s="687"/>
      <c r="UYK20" s="687"/>
      <c r="UYL20" s="687"/>
      <c r="UYM20" s="687"/>
      <c r="UYN20" s="687"/>
      <c r="UYO20" s="687"/>
      <c r="UYP20" s="687"/>
      <c r="UYQ20" s="687"/>
      <c r="UYR20" s="687"/>
      <c r="UYS20" s="687"/>
      <c r="UYT20" s="687"/>
      <c r="UYU20" s="687"/>
      <c r="UYV20" s="687"/>
      <c r="UYW20" s="687"/>
      <c r="UYX20" s="687"/>
      <c r="UYY20" s="687"/>
      <c r="UYZ20" s="687"/>
      <c r="UZA20" s="687"/>
      <c r="UZB20" s="687"/>
      <c r="UZC20" s="687"/>
      <c r="UZD20" s="687"/>
      <c r="UZE20" s="687"/>
      <c r="UZF20" s="687"/>
      <c r="UZG20" s="687"/>
      <c r="UZH20" s="687"/>
      <c r="UZI20" s="687"/>
      <c r="UZJ20" s="687"/>
      <c r="UZK20" s="687"/>
      <c r="UZL20" s="687"/>
      <c r="UZM20" s="687"/>
      <c r="UZN20" s="687"/>
      <c r="UZO20" s="687"/>
      <c r="UZP20" s="687"/>
      <c r="UZQ20" s="687"/>
      <c r="UZR20" s="687"/>
      <c r="UZS20" s="687"/>
      <c r="UZT20" s="687"/>
      <c r="UZU20" s="687"/>
      <c r="UZV20" s="687"/>
      <c r="UZW20" s="687"/>
      <c r="UZX20" s="687"/>
      <c r="UZY20" s="687"/>
      <c r="UZZ20" s="687"/>
      <c r="VAA20" s="687"/>
      <c r="VAB20" s="687"/>
      <c r="VAC20" s="687"/>
      <c r="VAD20" s="687"/>
      <c r="VAE20" s="687"/>
      <c r="VAF20" s="687"/>
      <c r="VAG20" s="687"/>
      <c r="VAH20" s="687"/>
      <c r="VAI20" s="687"/>
      <c r="VAJ20" s="687"/>
      <c r="VAK20" s="687"/>
      <c r="VAL20" s="687"/>
      <c r="VAM20" s="687"/>
      <c r="VAN20" s="687"/>
      <c r="VAO20" s="687"/>
      <c r="VAP20" s="687"/>
      <c r="VAQ20" s="687"/>
      <c r="VAR20" s="687"/>
      <c r="VAS20" s="687"/>
      <c r="VAT20" s="687"/>
      <c r="VAU20" s="687"/>
      <c r="VAV20" s="687"/>
      <c r="VAW20" s="687"/>
      <c r="VAX20" s="687"/>
      <c r="VAY20" s="687"/>
      <c r="VAZ20" s="687"/>
      <c r="VBA20" s="687"/>
      <c r="VBB20" s="687"/>
      <c r="VBC20" s="687"/>
      <c r="VBD20" s="687"/>
      <c r="VBE20" s="687"/>
      <c r="VBF20" s="687"/>
      <c r="VBG20" s="687"/>
      <c r="VBH20" s="687"/>
      <c r="VBI20" s="687"/>
      <c r="VBJ20" s="687"/>
      <c r="VBK20" s="687"/>
      <c r="VBL20" s="687"/>
      <c r="VBM20" s="687"/>
      <c r="VBN20" s="687"/>
      <c r="VBO20" s="687"/>
      <c r="VBP20" s="687"/>
      <c r="VBQ20" s="687"/>
      <c r="VBR20" s="687"/>
      <c r="VBS20" s="687"/>
      <c r="VBT20" s="687"/>
      <c r="VBU20" s="687"/>
      <c r="VBV20" s="687"/>
      <c r="VBW20" s="687"/>
      <c r="VBX20" s="687"/>
      <c r="VBY20" s="687"/>
      <c r="VBZ20" s="687"/>
      <c r="VCA20" s="687"/>
      <c r="VCB20" s="687"/>
      <c r="VCC20" s="687"/>
      <c r="VCD20" s="687"/>
      <c r="VCE20" s="687"/>
      <c r="VCF20" s="687"/>
      <c r="VCG20" s="687"/>
      <c r="VCH20" s="687"/>
      <c r="VCI20" s="687"/>
      <c r="VCJ20" s="687"/>
      <c r="VCK20" s="687"/>
      <c r="VCL20" s="687"/>
      <c r="VCM20" s="687"/>
      <c r="VCN20" s="687"/>
      <c r="VCO20" s="687"/>
      <c r="VCP20" s="687"/>
      <c r="VCQ20" s="687"/>
      <c r="VCR20" s="687"/>
      <c r="VCS20" s="687"/>
      <c r="VCT20" s="687"/>
      <c r="VCU20" s="687"/>
      <c r="VCV20" s="687"/>
      <c r="VCW20" s="687"/>
      <c r="VCX20" s="687"/>
      <c r="VCY20" s="687"/>
      <c r="VCZ20" s="687"/>
      <c r="VDA20" s="687"/>
      <c r="VDB20" s="687"/>
      <c r="VDC20" s="687"/>
      <c r="VDD20" s="687"/>
      <c r="VDE20" s="687"/>
      <c r="VDF20" s="687"/>
      <c r="VDG20" s="687"/>
      <c r="VDH20" s="687"/>
      <c r="VDI20" s="687"/>
      <c r="VDJ20" s="687"/>
      <c r="VDK20" s="687"/>
      <c r="VDL20" s="687"/>
      <c r="VDM20" s="687"/>
      <c r="VDN20" s="687"/>
      <c r="VDO20" s="687"/>
      <c r="VDP20" s="687"/>
      <c r="VDQ20" s="687"/>
      <c r="VDR20" s="687"/>
      <c r="VDS20" s="687"/>
      <c r="VDT20" s="687"/>
      <c r="VDU20" s="687"/>
      <c r="VDV20" s="687"/>
      <c r="VDW20" s="687"/>
      <c r="VDX20" s="687"/>
      <c r="VDY20" s="687"/>
      <c r="VDZ20" s="687"/>
      <c r="VEA20" s="687"/>
      <c r="VEB20" s="687"/>
      <c r="VEC20" s="687"/>
      <c r="VED20" s="687"/>
      <c r="VEE20" s="687"/>
      <c r="VEF20" s="687"/>
      <c r="VEG20" s="687"/>
      <c r="VEH20" s="687"/>
      <c r="VEI20" s="687"/>
      <c r="VEJ20" s="687"/>
      <c r="VEK20" s="687"/>
      <c r="VEL20" s="687"/>
      <c r="VEM20" s="687"/>
      <c r="VEN20" s="687"/>
      <c r="VEO20" s="687"/>
      <c r="VEP20" s="687"/>
      <c r="VEQ20" s="687"/>
      <c r="VER20" s="687"/>
      <c r="VES20" s="687"/>
      <c r="VET20" s="687"/>
      <c r="VEU20" s="687"/>
      <c r="VEV20" s="687"/>
      <c r="VEW20" s="687"/>
      <c r="VEX20" s="687"/>
      <c r="VEY20" s="687"/>
      <c r="VEZ20" s="687"/>
      <c r="VFA20" s="687"/>
      <c r="VFB20" s="687"/>
      <c r="VFC20" s="687"/>
      <c r="VFD20" s="687"/>
      <c r="VFE20" s="687"/>
      <c r="VFF20" s="687"/>
      <c r="VFG20" s="687"/>
      <c r="VFH20" s="687"/>
      <c r="VFI20" s="687"/>
      <c r="VFJ20" s="687"/>
      <c r="VFK20" s="687"/>
      <c r="VFL20" s="687"/>
      <c r="VFM20" s="687"/>
      <c r="VFN20" s="687"/>
      <c r="VFO20" s="687"/>
      <c r="VFP20" s="687"/>
      <c r="VFQ20" s="687"/>
      <c r="VFR20" s="687"/>
      <c r="VFS20" s="687"/>
      <c r="VFT20" s="687"/>
      <c r="VFU20" s="687"/>
      <c r="VFV20" s="687"/>
      <c r="VFW20" s="687"/>
      <c r="VFX20" s="687"/>
      <c r="VFY20" s="687"/>
      <c r="VFZ20" s="687"/>
      <c r="VGA20" s="687"/>
      <c r="VGB20" s="687"/>
      <c r="VGC20" s="687"/>
      <c r="VGD20" s="687"/>
      <c r="VGE20" s="687"/>
      <c r="VGF20" s="687"/>
      <c r="VGG20" s="687"/>
      <c r="VGH20" s="687"/>
      <c r="VGI20" s="687"/>
      <c r="VGJ20" s="687"/>
      <c r="VGK20" s="687"/>
      <c r="VGL20" s="687"/>
      <c r="VGM20" s="687"/>
      <c r="VGN20" s="687"/>
      <c r="VGO20" s="687"/>
      <c r="VGP20" s="687"/>
      <c r="VGQ20" s="687"/>
      <c r="VGR20" s="687"/>
      <c r="VGS20" s="687"/>
      <c r="VGT20" s="687"/>
      <c r="VGU20" s="687"/>
      <c r="VGV20" s="687"/>
      <c r="VGW20" s="687"/>
      <c r="VGX20" s="687"/>
      <c r="VGY20" s="687"/>
      <c r="VGZ20" s="687"/>
      <c r="VHA20" s="687"/>
      <c r="VHB20" s="687"/>
      <c r="VHC20" s="687"/>
      <c r="VHD20" s="687"/>
      <c r="VHE20" s="687"/>
      <c r="VHF20" s="687"/>
      <c r="VHG20" s="687"/>
      <c r="VHH20" s="687"/>
      <c r="VHI20" s="687"/>
      <c r="VHJ20" s="687"/>
      <c r="VHK20" s="687"/>
      <c r="VHL20" s="687"/>
      <c r="VHM20" s="687"/>
      <c r="VHN20" s="687"/>
      <c r="VHO20" s="687"/>
      <c r="VHP20" s="687"/>
      <c r="VHQ20" s="687"/>
      <c r="VHR20" s="687"/>
      <c r="VHS20" s="687"/>
      <c r="VHT20" s="687"/>
      <c r="VHU20" s="687"/>
      <c r="VHV20" s="687"/>
      <c r="VHW20" s="687"/>
      <c r="VHX20" s="687"/>
      <c r="VHY20" s="687"/>
      <c r="VHZ20" s="687"/>
      <c r="VIA20" s="687"/>
      <c r="VIB20" s="687"/>
      <c r="VIC20" s="687"/>
      <c r="VID20" s="687"/>
      <c r="VIE20" s="687"/>
      <c r="VIF20" s="687"/>
      <c r="VIG20" s="687"/>
      <c r="VIH20" s="687"/>
      <c r="VII20" s="687"/>
      <c r="VIJ20" s="687"/>
      <c r="VIK20" s="687"/>
      <c r="VIL20" s="687"/>
      <c r="VIM20" s="687"/>
      <c r="VIN20" s="687"/>
      <c r="VIO20" s="687"/>
      <c r="VIP20" s="687"/>
      <c r="VIQ20" s="687"/>
      <c r="VIR20" s="687"/>
      <c r="VIS20" s="687"/>
      <c r="VIT20" s="687"/>
      <c r="VIU20" s="687"/>
      <c r="VIV20" s="687"/>
      <c r="VIW20" s="687"/>
      <c r="VIX20" s="687"/>
      <c r="VIY20" s="687"/>
      <c r="VIZ20" s="687"/>
      <c r="VJA20" s="687"/>
      <c r="VJB20" s="687"/>
      <c r="VJC20" s="687"/>
      <c r="VJD20" s="687"/>
      <c r="VJE20" s="687"/>
      <c r="VJF20" s="687"/>
      <c r="VJG20" s="687"/>
      <c r="VJH20" s="687"/>
      <c r="VJI20" s="687"/>
      <c r="VJJ20" s="687"/>
      <c r="VJK20" s="687"/>
      <c r="VJL20" s="687"/>
      <c r="VJM20" s="687"/>
      <c r="VJN20" s="687"/>
      <c r="VJO20" s="687"/>
      <c r="VJP20" s="687"/>
      <c r="VJQ20" s="687"/>
      <c r="VJR20" s="687"/>
      <c r="VJS20" s="687"/>
      <c r="VJT20" s="687"/>
      <c r="VJU20" s="687"/>
      <c r="VJV20" s="687"/>
      <c r="VJW20" s="687"/>
      <c r="VJX20" s="687"/>
      <c r="VJY20" s="687"/>
      <c r="VJZ20" s="687"/>
      <c r="VKA20" s="687"/>
      <c r="VKB20" s="687"/>
      <c r="VKC20" s="687"/>
      <c r="VKD20" s="687"/>
      <c r="VKE20" s="687"/>
      <c r="VKF20" s="687"/>
      <c r="VKG20" s="687"/>
      <c r="VKH20" s="687"/>
      <c r="VKI20" s="687"/>
      <c r="VKJ20" s="687"/>
      <c r="VKK20" s="687"/>
      <c r="VKL20" s="687"/>
      <c r="VKM20" s="687"/>
      <c r="VKN20" s="687"/>
      <c r="VKO20" s="687"/>
      <c r="VKP20" s="687"/>
      <c r="VKQ20" s="687"/>
      <c r="VKR20" s="687"/>
      <c r="VKS20" s="687"/>
      <c r="VKT20" s="687"/>
      <c r="VKU20" s="687"/>
      <c r="VKV20" s="687"/>
      <c r="VKW20" s="687"/>
      <c r="VKX20" s="687"/>
      <c r="VKY20" s="687"/>
      <c r="VKZ20" s="687"/>
      <c r="VLA20" s="687"/>
      <c r="VLB20" s="687"/>
      <c r="VLC20" s="687"/>
      <c r="VLD20" s="687"/>
      <c r="VLE20" s="687"/>
      <c r="VLF20" s="687"/>
      <c r="VLG20" s="687"/>
      <c r="VLH20" s="687"/>
      <c r="VLI20" s="687"/>
      <c r="VLJ20" s="687"/>
      <c r="VLK20" s="687"/>
      <c r="VLL20" s="687"/>
      <c r="VLM20" s="687"/>
      <c r="VLN20" s="687"/>
      <c r="VLO20" s="687"/>
      <c r="VLP20" s="687"/>
      <c r="VLQ20" s="687"/>
      <c r="VLR20" s="687"/>
      <c r="VLS20" s="687"/>
      <c r="VLT20" s="687"/>
      <c r="VLU20" s="687"/>
      <c r="VLV20" s="687"/>
      <c r="VLW20" s="687"/>
      <c r="VLX20" s="687"/>
      <c r="VLY20" s="687"/>
      <c r="VLZ20" s="687"/>
      <c r="VMA20" s="687"/>
      <c r="VMB20" s="687"/>
      <c r="VMC20" s="687"/>
      <c r="VMD20" s="687"/>
      <c r="VME20" s="687"/>
      <c r="VMF20" s="687"/>
      <c r="VMG20" s="687"/>
      <c r="VMH20" s="687"/>
      <c r="VMI20" s="687"/>
      <c r="VMJ20" s="687"/>
      <c r="VMK20" s="687"/>
      <c r="VML20" s="687"/>
      <c r="VMM20" s="687"/>
      <c r="VMN20" s="687"/>
      <c r="VMO20" s="687"/>
      <c r="VMP20" s="687"/>
      <c r="VMQ20" s="687"/>
      <c r="VMR20" s="687"/>
      <c r="VMS20" s="687"/>
      <c r="VMT20" s="687"/>
      <c r="VMU20" s="687"/>
      <c r="VMV20" s="687"/>
      <c r="VMW20" s="687"/>
      <c r="VMX20" s="687"/>
      <c r="VMY20" s="687"/>
      <c r="VMZ20" s="687"/>
      <c r="VNA20" s="687"/>
      <c r="VNB20" s="687"/>
      <c r="VNC20" s="687"/>
      <c r="VND20" s="687"/>
      <c r="VNE20" s="687"/>
      <c r="VNF20" s="687"/>
      <c r="VNG20" s="687"/>
      <c r="VNH20" s="687"/>
      <c r="VNI20" s="687"/>
      <c r="VNJ20" s="687"/>
      <c r="VNK20" s="687"/>
      <c r="VNL20" s="687"/>
      <c r="VNM20" s="687"/>
      <c r="VNN20" s="687"/>
      <c r="VNO20" s="687"/>
      <c r="VNP20" s="687"/>
      <c r="VNQ20" s="687"/>
      <c r="VNR20" s="687"/>
      <c r="VNS20" s="687"/>
      <c r="VNT20" s="687"/>
      <c r="VNU20" s="687"/>
      <c r="VNV20" s="687"/>
      <c r="VNW20" s="687"/>
      <c r="VNX20" s="687"/>
      <c r="VNY20" s="687"/>
      <c r="VNZ20" s="687"/>
      <c r="VOA20" s="687"/>
      <c r="VOB20" s="687"/>
      <c r="VOC20" s="687"/>
      <c r="VOD20" s="687"/>
      <c r="VOE20" s="687"/>
      <c r="VOF20" s="687"/>
      <c r="VOG20" s="687"/>
      <c r="VOH20" s="687"/>
      <c r="VOI20" s="687"/>
      <c r="VOJ20" s="687"/>
      <c r="VOK20" s="687"/>
      <c r="VOL20" s="687"/>
      <c r="VOM20" s="687"/>
      <c r="VON20" s="687"/>
      <c r="VOO20" s="687"/>
      <c r="VOP20" s="687"/>
      <c r="VOQ20" s="687"/>
      <c r="VOR20" s="687"/>
      <c r="VOS20" s="687"/>
      <c r="VOT20" s="687"/>
      <c r="VOU20" s="687"/>
      <c r="VOV20" s="687"/>
      <c r="VOW20" s="687"/>
      <c r="VOX20" s="687"/>
      <c r="VOY20" s="687"/>
      <c r="VOZ20" s="687"/>
      <c r="VPA20" s="687"/>
      <c r="VPB20" s="687"/>
      <c r="VPC20" s="687"/>
      <c r="VPD20" s="687"/>
      <c r="VPE20" s="687"/>
      <c r="VPF20" s="687"/>
      <c r="VPG20" s="687"/>
      <c r="VPH20" s="687"/>
      <c r="VPI20" s="687"/>
      <c r="VPJ20" s="687"/>
      <c r="VPK20" s="687"/>
      <c r="VPL20" s="687"/>
      <c r="VPM20" s="687"/>
      <c r="VPN20" s="687"/>
      <c r="VPO20" s="687"/>
      <c r="VPP20" s="687"/>
      <c r="VPQ20" s="687"/>
      <c r="VPR20" s="687"/>
      <c r="VPS20" s="687"/>
      <c r="VPT20" s="687"/>
      <c r="VPU20" s="687"/>
      <c r="VPV20" s="687"/>
      <c r="VPW20" s="687"/>
      <c r="VPX20" s="687"/>
      <c r="VPY20" s="687"/>
      <c r="VPZ20" s="687"/>
      <c r="VQA20" s="687"/>
      <c r="VQB20" s="687"/>
      <c r="VQC20" s="687"/>
      <c r="VQD20" s="687"/>
      <c r="VQE20" s="687"/>
      <c r="VQF20" s="687"/>
      <c r="VQG20" s="687"/>
      <c r="VQH20" s="687"/>
      <c r="VQI20" s="687"/>
      <c r="VQJ20" s="687"/>
      <c r="VQK20" s="687"/>
      <c r="VQL20" s="687"/>
      <c r="VQM20" s="687"/>
      <c r="VQN20" s="687"/>
      <c r="VQO20" s="687"/>
      <c r="VQP20" s="687"/>
      <c r="VQQ20" s="687"/>
      <c r="VQR20" s="687"/>
      <c r="VQS20" s="687"/>
      <c r="VQT20" s="687"/>
      <c r="VQU20" s="687"/>
      <c r="VQV20" s="687"/>
      <c r="VQW20" s="687"/>
      <c r="VQX20" s="687"/>
      <c r="VQY20" s="687"/>
      <c r="VQZ20" s="687"/>
      <c r="VRA20" s="687"/>
      <c r="VRB20" s="687"/>
      <c r="VRC20" s="687"/>
      <c r="VRD20" s="687"/>
      <c r="VRE20" s="687"/>
      <c r="VRF20" s="687"/>
      <c r="VRG20" s="687"/>
      <c r="VRH20" s="687"/>
      <c r="VRI20" s="687"/>
      <c r="VRJ20" s="687"/>
      <c r="VRK20" s="687"/>
      <c r="VRL20" s="687"/>
      <c r="VRM20" s="687"/>
      <c r="VRN20" s="687"/>
      <c r="VRO20" s="687"/>
      <c r="VRP20" s="687"/>
      <c r="VRQ20" s="687"/>
      <c r="VRR20" s="687"/>
      <c r="VRS20" s="687"/>
      <c r="VRT20" s="687"/>
      <c r="VRU20" s="687"/>
      <c r="VRV20" s="687"/>
      <c r="VRW20" s="687"/>
      <c r="VRX20" s="687"/>
      <c r="VRY20" s="687"/>
      <c r="VRZ20" s="687"/>
      <c r="VSA20" s="687"/>
      <c r="VSB20" s="687"/>
      <c r="VSC20" s="687"/>
      <c r="VSD20" s="687"/>
      <c r="VSE20" s="687"/>
      <c r="VSF20" s="687"/>
      <c r="VSG20" s="687"/>
      <c r="VSH20" s="687"/>
      <c r="VSI20" s="687"/>
      <c r="VSJ20" s="687"/>
      <c r="VSK20" s="687"/>
      <c r="VSL20" s="687"/>
      <c r="VSM20" s="687"/>
      <c r="VSN20" s="687"/>
      <c r="VSO20" s="687"/>
      <c r="VSP20" s="687"/>
      <c r="VSQ20" s="687"/>
      <c r="VSR20" s="687"/>
      <c r="VSS20" s="687"/>
      <c r="VST20" s="687"/>
      <c r="VSU20" s="687"/>
      <c r="VSV20" s="687"/>
      <c r="VSW20" s="687"/>
      <c r="VSX20" s="687"/>
      <c r="VSY20" s="687"/>
      <c r="VSZ20" s="687"/>
      <c r="VTA20" s="687"/>
      <c r="VTB20" s="687"/>
      <c r="VTC20" s="687"/>
      <c r="VTD20" s="687"/>
      <c r="VTE20" s="687"/>
      <c r="VTF20" s="687"/>
      <c r="VTG20" s="687"/>
      <c r="VTH20" s="687"/>
      <c r="VTI20" s="687"/>
      <c r="VTJ20" s="687"/>
      <c r="VTK20" s="687"/>
      <c r="VTL20" s="687"/>
      <c r="VTM20" s="687"/>
      <c r="VTN20" s="687"/>
      <c r="VTO20" s="687"/>
      <c r="VTP20" s="687"/>
      <c r="VTQ20" s="687"/>
      <c r="VTR20" s="687"/>
      <c r="VTS20" s="687"/>
      <c r="VTT20" s="687"/>
      <c r="VTU20" s="687"/>
      <c r="VTV20" s="687"/>
      <c r="VTW20" s="687"/>
      <c r="VTX20" s="687"/>
      <c r="VTY20" s="687"/>
      <c r="VTZ20" s="687"/>
      <c r="VUA20" s="687"/>
      <c r="VUB20" s="687"/>
      <c r="VUC20" s="687"/>
      <c r="VUD20" s="687"/>
      <c r="VUE20" s="687"/>
      <c r="VUF20" s="687"/>
      <c r="VUG20" s="687"/>
      <c r="VUH20" s="687"/>
      <c r="VUI20" s="687"/>
      <c r="VUJ20" s="687"/>
      <c r="VUK20" s="687"/>
      <c r="VUL20" s="687"/>
      <c r="VUM20" s="687"/>
      <c r="VUN20" s="687"/>
      <c r="VUO20" s="687"/>
      <c r="VUP20" s="687"/>
      <c r="VUQ20" s="687"/>
      <c r="VUR20" s="687"/>
      <c r="VUS20" s="687"/>
      <c r="VUT20" s="687"/>
      <c r="VUU20" s="687"/>
      <c r="VUV20" s="687"/>
      <c r="VUW20" s="687"/>
      <c r="VUX20" s="687"/>
      <c r="VUY20" s="687"/>
      <c r="VUZ20" s="687"/>
      <c r="VVA20" s="687"/>
      <c r="VVB20" s="687"/>
      <c r="VVC20" s="687"/>
      <c r="VVD20" s="687"/>
      <c r="VVE20" s="687"/>
      <c r="VVF20" s="687"/>
      <c r="VVG20" s="687"/>
      <c r="VVH20" s="687"/>
      <c r="VVI20" s="687"/>
      <c r="VVJ20" s="687"/>
      <c r="VVK20" s="687"/>
      <c r="VVL20" s="687"/>
      <c r="VVM20" s="687"/>
      <c r="VVN20" s="687"/>
      <c r="VVO20" s="687"/>
      <c r="VVP20" s="687"/>
      <c r="VVQ20" s="687"/>
      <c r="VVR20" s="687"/>
      <c r="VVS20" s="687"/>
      <c r="VVT20" s="687"/>
      <c r="VVU20" s="687"/>
      <c r="VVV20" s="687"/>
      <c r="VVW20" s="687"/>
      <c r="VVX20" s="687"/>
      <c r="VVY20" s="687"/>
      <c r="VVZ20" s="687"/>
      <c r="VWA20" s="687"/>
      <c r="VWB20" s="687"/>
      <c r="VWC20" s="687"/>
      <c r="VWD20" s="687"/>
      <c r="VWE20" s="687"/>
      <c r="VWF20" s="687"/>
      <c r="VWG20" s="687"/>
      <c r="VWH20" s="687"/>
      <c r="VWI20" s="687"/>
      <c r="VWJ20" s="687"/>
      <c r="VWK20" s="687"/>
      <c r="VWL20" s="687"/>
      <c r="VWM20" s="687"/>
      <c r="VWN20" s="687"/>
      <c r="VWO20" s="687"/>
      <c r="VWP20" s="687"/>
      <c r="VWQ20" s="687"/>
      <c r="VWR20" s="687"/>
      <c r="VWS20" s="687"/>
      <c r="VWT20" s="687"/>
      <c r="VWU20" s="687"/>
      <c r="VWV20" s="687"/>
      <c r="VWW20" s="687"/>
      <c r="VWX20" s="687"/>
      <c r="VWY20" s="687"/>
      <c r="VWZ20" s="687"/>
      <c r="VXA20" s="687"/>
      <c r="VXB20" s="687"/>
      <c r="VXC20" s="687"/>
      <c r="VXD20" s="687"/>
      <c r="VXE20" s="687"/>
      <c r="VXF20" s="687"/>
      <c r="VXG20" s="687"/>
      <c r="VXH20" s="687"/>
      <c r="VXI20" s="687"/>
      <c r="VXJ20" s="687"/>
      <c r="VXK20" s="687"/>
      <c r="VXL20" s="687"/>
      <c r="VXM20" s="687"/>
      <c r="VXN20" s="687"/>
      <c r="VXO20" s="687"/>
      <c r="VXP20" s="687"/>
      <c r="VXQ20" s="687"/>
      <c r="VXR20" s="687"/>
      <c r="VXS20" s="687"/>
      <c r="VXT20" s="687"/>
      <c r="VXU20" s="687"/>
      <c r="VXV20" s="687"/>
      <c r="VXW20" s="687"/>
      <c r="VXX20" s="687"/>
      <c r="VXY20" s="687"/>
      <c r="VXZ20" s="687"/>
      <c r="VYA20" s="687"/>
      <c r="VYB20" s="687"/>
      <c r="VYC20" s="687"/>
      <c r="VYD20" s="687"/>
      <c r="VYE20" s="687"/>
      <c r="VYF20" s="687"/>
      <c r="VYG20" s="687"/>
      <c r="VYH20" s="687"/>
      <c r="VYI20" s="687"/>
      <c r="VYJ20" s="687"/>
      <c r="VYK20" s="687"/>
      <c r="VYL20" s="687"/>
      <c r="VYM20" s="687"/>
      <c r="VYN20" s="687"/>
      <c r="VYO20" s="687"/>
      <c r="VYP20" s="687"/>
      <c r="VYQ20" s="687"/>
      <c r="VYR20" s="687"/>
      <c r="VYS20" s="687"/>
      <c r="VYT20" s="687"/>
      <c r="VYU20" s="687"/>
      <c r="VYV20" s="687"/>
      <c r="VYW20" s="687"/>
      <c r="VYX20" s="687"/>
      <c r="VYY20" s="687"/>
      <c r="VYZ20" s="687"/>
      <c r="VZA20" s="687"/>
      <c r="VZB20" s="687"/>
      <c r="VZC20" s="687"/>
      <c r="VZD20" s="687"/>
      <c r="VZE20" s="687"/>
      <c r="VZF20" s="687"/>
      <c r="VZG20" s="687"/>
      <c r="VZH20" s="687"/>
      <c r="VZI20" s="687"/>
      <c r="VZJ20" s="687"/>
      <c r="VZK20" s="687"/>
      <c r="VZL20" s="687"/>
      <c r="VZM20" s="687"/>
      <c r="VZN20" s="687"/>
      <c r="VZO20" s="687"/>
      <c r="VZP20" s="687"/>
      <c r="VZQ20" s="687"/>
      <c r="VZR20" s="687"/>
      <c r="VZS20" s="687"/>
      <c r="VZT20" s="687"/>
      <c r="VZU20" s="687"/>
      <c r="VZV20" s="687"/>
      <c r="VZW20" s="687"/>
      <c r="VZX20" s="687"/>
      <c r="VZY20" s="687"/>
      <c r="VZZ20" s="687"/>
      <c r="WAA20" s="687"/>
      <c r="WAB20" s="687"/>
      <c r="WAC20" s="687"/>
      <c r="WAD20" s="687"/>
      <c r="WAE20" s="687"/>
      <c r="WAF20" s="687"/>
      <c r="WAG20" s="687"/>
      <c r="WAH20" s="687"/>
      <c r="WAI20" s="687"/>
      <c r="WAJ20" s="687"/>
      <c r="WAK20" s="687"/>
      <c r="WAL20" s="687"/>
      <c r="WAM20" s="687"/>
      <c r="WAN20" s="687"/>
      <c r="WAO20" s="687"/>
      <c r="WAP20" s="687"/>
      <c r="WAQ20" s="687"/>
      <c r="WAR20" s="687"/>
      <c r="WAS20" s="687"/>
      <c r="WAT20" s="687"/>
      <c r="WAU20" s="687"/>
      <c r="WAV20" s="687"/>
      <c r="WAW20" s="687"/>
      <c r="WAX20" s="687"/>
      <c r="WAY20" s="687"/>
      <c r="WAZ20" s="687"/>
      <c r="WBA20" s="687"/>
      <c r="WBB20" s="687"/>
      <c r="WBC20" s="687"/>
      <c r="WBD20" s="687"/>
      <c r="WBE20" s="687"/>
      <c r="WBF20" s="687"/>
      <c r="WBG20" s="687"/>
      <c r="WBH20" s="687"/>
      <c r="WBI20" s="687"/>
      <c r="WBJ20" s="687"/>
      <c r="WBK20" s="687"/>
      <c r="WBL20" s="687"/>
      <c r="WBM20" s="687"/>
      <c r="WBN20" s="687"/>
      <c r="WBO20" s="687"/>
      <c r="WBP20" s="687"/>
      <c r="WBQ20" s="687"/>
      <c r="WBR20" s="687"/>
      <c r="WBS20" s="687"/>
      <c r="WBT20" s="687"/>
      <c r="WBU20" s="687"/>
      <c r="WBV20" s="687"/>
      <c r="WBW20" s="687"/>
      <c r="WBX20" s="687"/>
      <c r="WBY20" s="687"/>
      <c r="WBZ20" s="687"/>
      <c r="WCA20" s="687"/>
      <c r="WCB20" s="687"/>
      <c r="WCC20" s="687"/>
      <c r="WCD20" s="687"/>
      <c r="WCE20" s="687"/>
      <c r="WCF20" s="687"/>
      <c r="WCG20" s="687"/>
      <c r="WCH20" s="687"/>
      <c r="WCI20" s="687"/>
      <c r="WCJ20" s="687"/>
      <c r="WCK20" s="687"/>
      <c r="WCL20" s="687"/>
      <c r="WCM20" s="687"/>
      <c r="WCN20" s="687"/>
      <c r="WCO20" s="687"/>
      <c r="WCP20" s="687"/>
      <c r="WCQ20" s="687"/>
      <c r="WCR20" s="687"/>
      <c r="WCS20" s="687"/>
      <c r="WCT20" s="687"/>
      <c r="WCU20" s="687"/>
      <c r="WCV20" s="687"/>
      <c r="WCW20" s="687"/>
      <c r="WCX20" s="687"/>
      <c r="WCY20" s="687"/>
      <c r="WCZ20" s="687"/>
      <c r="WDA20" s="687"/>
      <c r="WDB20" s="687"/>
      <c r="WDC20" s="687"/>
      <c r="WDD20" s="687"/>
      <c r="WDE20" s="687"/>
      <c r="WDF20" s="687"/>
      <c r="WDG20" s="687"/>
      <c r="WDH20" s="687"/>
      <c r="WDI20" s="687"/>
      <c r="WDJ20" s="687"/>
      <c r="WDK20" s="687"/>
      <c r="WDL20" s="687"/>
      <c r="WDM20" s="687"/>
      <c r="WDN20" s="687"/>
      <c r="WDO20" s="687"/>
      <c r="WDP20" s="687"/>
      <c r="WDQ20" s="687"/>
      <c r="WDR20" s="687"/>
      <c r="WDS20" s="687"/>
      <c r="WDT20" s="687"/>
      <c r="WDU20" s="687"/>
      <c r="WDV20" s="687"/>
      <c r="WDW20" s="687"/>
      <c r="WDX20" s="687"/>
      <c r="WDY20" s="687"/>
      <c r="WDZ20" s="687"/>
      <c r="WEA20" s="687"/>
      <c r="WEB20" s="687"/>
      <c r="WEC20" s="687"/>
      <c r="WED20" s="687"/>
      <c r="WEE20" s="687"/>
      <c r="WEF20" s="687"/>
      <c r="WEG20" s="687"/>
      <c r="WEH20" s="687"/>
      <c r="WEI20" s="687"/>
      <c r="WEJ20" s="687"/>
      <c r="WEK20" s="687"/>
      <c r="WEL20" s="687"/>
      <c r="WEM20" s="687"/>
      <c r="WEN20" s="687"/>
      <c r="WEO20" s="687"/>
      <c r="WEP20" s="687"/>
      <c r="WEQ20" s="687"/>
      <c r="WER20" s="687"/>
      <c r="WES20" s="687"/>
      <c r="WET20" s="687"/>
      <c r="WEU20" s="687"/>
      <c r="WEV20" s="687"/>
      <c r="WEW20" s="687"/>
      <c r="WEX20" s="687"/>
      <c r="WEY20" s="687"/>
      <c r="WEZ20" s="687"/>
      <c r="WFA20" s="687"/>
      <c r="WFB20" s="687"/>
      <c r="WFC20" s="687"/>
      <c r="WFD20" s="687"/>
      <c r="WFE20" s="687"/>
      <c r="WFF20" s="687"/>
      <c r="WFG20" s="687"/>
      <c r="WFH20" s="687"/>
      <c r="WFI20" s="687"/>
      <c r="WFJ20" s="687"/>
      <c r="WFK20" s="687"/>
      <c r="WFL20" s="687"/>
      <c r="WFM20" s="687"/>
      <c r="WFN20" s="687"/>
      <c r="WFO20" s="687"/>
      <c r="WFP20" s="687"/>
      <c r="WFQ20" s="687"/>
      <c r="WFR20" s="687"/>
      <c r="WFS20" s="687"/>
      <c r="WFT20" s="687"/>
      <c r="WFU20" s="687"/>
      <c r="WFV20" s="687"/>
      <c r="WFW20" s="687"/>
      <c r="WFX20" s="687"/>
      <c r="WFY20" s="687"/>
      <c r="WFZ20" s="687"/>
      <c r="WGA20" s="687"/>
      <c r="WGB20" s="687"/>
      <c r="WGC20" s="687"/>
      <c r="WGD20" s="687"/>
      <c r="WGE20" s="687"/>
      <c r="WGF20" s="687"/>
      <c r="WGG20" s="687"/>
      <c r="WGH20" s="687"/>
      <c r="WGI20" s="687"/>
      <c r="WGJ20" s="687"/>
      <c r="WGK20" s="687"/>
      <c r="WGL20" s="687"/>
      <c r="WGM20" s="687"/>
      <c r="WGN20" s="687"/>
      <c r="WGO20" s="687"/>
      <c r="WGP20" s="687"/>
      <c r="WGQ20" s="687"/>
      <c r="WGR20" s="687"/>
      <c r="WGS20" s="687"/>
      <c r="WGT20" s="687"/>
      <c r="WGU20" s="687"/>
      <c r="WGV20" s="687"/>
      <c r="WGW20" s="687"/>
      <c r="WGX20" s="687"/>
      <c r="WGY20" s="687"/>
      <c r="WGZ20" s="687"/>
      <c r="WHA20" s="687"/>
      <c r="WHB20" s="687"/>
      <c r="WHC20" s="687"/>
      <c r="WHD20" s="687"/>
      <c r="WHE20" s="687"/>
      <c r="WHF20" s="687"/>
      <c r="WHG20" s="687"/>
      <c r="WHH20" s="687"/>
      <c r="WHI20" s="687"/>
      <c r="WHJ20" s="687"/>
      <c r="WHK20" s="687"/>
      <c r="WHL20" s="687"/>
      <c r="WHM20" s="687"/>
      <c r="WHN20" s="687"/>
      <c r="WHO20" s="687"/>
      <c r="WHP20" s="687"/>
      <c r="WHQ20" s="687"/>
      <c r="WHR20" s="687"/>
      <c r="WHS20" s="687"/>
      <c r="WHT20" s="687"/>
      <c r="WHU20" s="687"/>
      <c r="WHV20" s="687"/>
      <c r="WHW20" s="687"/>
      <c r="WHX20" s="687"/>
      <c r="WHY20" s="687"/>
      <c r="WHZ20" s="687"/>
      <c r="WIA20" s="687"/>
      <c r="WIB20" s="687"/>
      <c r="WIC20" s="687"/>
      <c r="WID20" s="687"/>
      <c r="WIE20" s="687"/>
      <c r="WIF20" s="687"/>
      <c r="WIG20" s="687"/>
      <c r="WIH20" s="687"/>
      <c r="WII20" s="687"/>
      <c r="WIJ20" s="687"/>
      <c r="WIK20" s="687"/>
      <c r="WIL20" s="687"/>
      <c r="WIM20" s="687"/>
      <c r="WIN20" s="687"/>
      <c r="WIO20" s="687"/>
      <c r="WIP20" s="687"/>
      <c r="WIQ20" s="687"/>
      <c r="WIR20" s="687"/>
      <c r="WIS20" s="687"/>
      <c r="WIT20" s="687"/>
      <c r="WIU20" s="687"/>
      <c r="WIV20" s="687"/>
      <c r="WIW20" s="687"/>
      <c r="WIX20" s="687"/>
      <c r="WIY20" s="687"/>
      <c r="WIZ20" s="687"/>
      <c r="WJA20" s="687"/>
      <c r="WJB20" s="687"/>
      <c r="WJC20" s="687"/>
      <c r="WJD20" s="687"/>
      <c r="WJE20" s="687"/>
      <c r="WJF20" s="687"/>
      <c r="WJG20" s="687"/>
      <c r="WJH20" s="687"/>
      <c r="WJI20" s="687"/>
      <c r="WJJ20" s="687"/>
      <c r="WJK20" s="687"/>
      <c r="WJL20" s="687"/>
      <c r="WJM20" s="687"/>
      <c r="WJN20" s="687"/>
      <c r="WJO20" s="687"/>
      <c r="WJP20" s="687"/>
      <c r="WJQ20" s="687"/>
      <c r="WJR20" s="687"/>
      <c r="WJS20" s="687"/>
      <c r="WJT20" s="687"/>
      <c r="WJU20" s="687"/>
      <c r="WJV20" s="687"/>
      <c r="WJW20" s="687"/>
      <c r="WJX20" s="687"/>
      <c r="WJY20" s="687"/>
      <c r="WJZ20" s="687"/>
      <c r="WKA20" s="687"/>
      <c r="WKB20" s="687"/>
      <c r="WKC20" s="687"/>
      <c r="WKD20" s="687"/>
      <c r="WKE20" s="687"/>
      <c r="WKF20" s="687"/>
      <c r="WKG20" s="687"/>
      <c r="WKH20" s="687"/>
      <c r="WKI20" s="687"/>
      <c r="WKJ20" s="687"/>
      <c r="WKK20" s="687"/>
      <c r="WKL20" s="687"/>
      <c r="WKM20" s="687"/>
      <c r="WKN20" s="687"/>
      <c r="WKO20" s="687"/>
      <c r="WKP20" s="687"/>
      <c r="WKQ20" s="687"/>
      <c r="WKR20" s="687"/>
      <c r="WKS20" s="687"/>
      <c r="WKT20" s="687"/>
      <c r="WKU20" s="687"/>
      <c r="WKV20" s="687"/>
      <c r="WKW20" s="687"/>
      <c r="WKX20" s="687"/>
      <c r="WKY20" s="687"/>
      <c r="WKZ20" s="687"/>
      <c r="WLA20" s="687"/>
      <c r="WLB20" s="687"/>
      <c r="WLC20" s="687"/>
      <c r="WLD20" s="687"/>
      <c r="WLE20" s="687"/>
      <c r="WLF20" s="687"/>
      <c r="WLG20" s="687"/>
      <c r="WLH20" s="687"/>
      <c r="WLI20" s="687"/>
      <c r="WLJ20" s="687"/>
      <c r="WLK20" s="687"/>
      <c r="WLL20" s="687"/>
      <c r="WLM20" s="687"/>
      <c r="WLN20" s="687"/>
      <c r="WLO20" s="687"/>
      <c r="WLP20" s="687"/>
      <c r="WLQ20" s="687"/>
      <c r="WLR20" s="687"/>
      <c r="WLS20" s="687"/>
      <c r="WLT20" s="687"/>
      <c r="WLU20" s="687"/>
      <c r="WLV20" s="687"/>
      <c r="WLW20" s="687"/>
      <c r="WLX20" s="687"/>
      <c r="WLY20" s="687"/>
      <c r="WLZ20" s="687"/>
      <c r="WMA20" s="687"/>
      <c r="WMB20" s="687"/>
      <c r="WMC20" s="687"/>
      <c r="WMD20" s="687"/>
      <c r="WME20" s="687"/>
      <c r="WMF20" s="687"/>
      <c r="WMG20" s="687"/>
      <c r="WMH20" s="687"/>
      <c r="WMI20" s="687"/>
      <c r="WMJ20" s="687"/>
      <c r="WMK20" s="687"/>
      <c r="WML20" s="687"/>
      <c r="WMM20" s="687"/>
      <c r="WMN20" s="687"/>
      <c r="WMO20" s="687"/>
      <c r="WMP20" s="687"/>
      <c r="WMQ20" s="687"/>
      <c r="WMR20" s="687"/>
      <c r="WMS20" s="687"/>
      <c r="WMT20" s="687"/>
      <c r="WMU20" s="687"/>
      <c r="WMV20" s="687"/>
      <c r="WMW20" s="687"/>
      <c r="WMX20" s="687"/>
      <c r="WMY20" s="687"/>
      <c r="WMZ20" s="687"/>
      <c r="WNA20" s="687"/>
      <c r="WNB20" s="687"/>
      <c r="WNC20" s="687"/>
      <c r="WND20" s="687"/>
      <c r="WNE20" s="687"/>
      <c r="WNF20" s="687"/>
      <c r="WNG20" s="687"/>
      <c r="WNH20" s="687"/>
      <c r="WNI20" s="687"/>
      <c r="WNJ20" s="687"/>
      <c r="WNK20" s="687"/>
      <c r="WNL20" s="687"/>
      <c r="WNM20" s="687"/>
      <c r="WNN20" s="687"/>
      <c r="WNO20" s="687"/>
      <c r="WNP20" s="687"/>
      <c r="WNQ20" s="687"/>
      <c r="WNR20" s="687"/>
      <c r="WNS20" s="687"/>
      <c r="WNT20" s="687"/>
      <c r="WNU20" s="687"/>
      <c r="WNV20" s="687"/>
      <c r="WNW20" s="687"/>
      <c r="WNX20" s="687"/>
      <c r="WNY20" s="687"/>
      <c r="WNZ20" s="687"/>
      <c r="WOA20" s="687"/>
      <c r="WOB20" s="687"/>
      <c r="WOC20" s="687"/>
      <c r="WOD20" s="687"/>
      <c r="WOE20" s="687"/>
      <c r="WOF20" s="687"/>
      <c r="WOG20" s="687"/>
      <c r="WOH20" s="687"/>
      <c r="WOI20" s="687"/>
      <c r="WOJ20" s="687"/>
      <c r="WOK20" s="687"/>
      <c r="WOL20" s="687"/>
      <c r="WOM20" s="687"/>
      <c r="WON20" s="687"/>
      <c r="WOO20" s="687"/>
      <c r="WOP20" s="687"/>
      <c r="WOQ20" s="687"/>
      <c r="WOR20" s="687"/>
      <c r="WOS20" s="687"/>
      <c r="WOT20" s="687"/>
      <c r="WOU20" s="687"/>
      <c r="WOV20" s="687"/>
      <c r="WOW20" s="687"/>
      <c r="WOX20" s="687"/>
      <c r="WOY20" s="687"/>
      <c r="WOZ20" s="687"/>
      <c r="WPA20" s="687"/>
      <c r="WPB20" s="687"/>
      <c r="WPC20" s="687"/>
      <c r="WPD20" s="687"/>
      <c r="WPE20" s="687"/>
      <c r="WPF20" s="687"/>
      <c r="WPG20" s="687"/>
      <c r="WPH20" s="687"/>
      <c r="WPI20" s="687"/>
      <c r="WPJ20" s="687"/>
      <c r="WPK20" s="687"/>
      <c r="WPL20" s="687"/>
      <c r="WPM20" s="687"/>
      <c r="WPN20" s="687"/>
      <c r="WPO20" s="687"/>
      <c r="WPP20" s="687"/>
      <c r="WPQ20" s="687"/>
      <c r="WPR20" s="687"/>
      <c r="WPS20" s="687"/>
      <c r="WPT20" s="687"/>
      <c r="WPU20" s="687"/>
      <c r="WPV20" s="687"/>
      <c r="WPW20" s="687"/>
      <c r="WPX20" s="687"/>
      <c r="WPY20" s="687"/>
      <c r="WPZ20" s="687"/>
      <c r="WQA20" s="687"/>
      <c r="WQB20" s="687"/>
      <c r="WQC20" s="687"/>
      <c r="WQD20" s="687"/>
      <c r="WQE20" s="687"/>
      <c r="WQF20" s="687"/>
      <c r="WQG20" s="687"/>
      <c r="WQH20" s="687"/>
      <c r="WQI20" s="687"/>
      <c r="WQJ20" s="687"/>
      <c r="WQK20" s="687"/>
      <c r="WQL20" s="687"/>
      <c r="WQM20" s="687"/>
      <c r="WQN20" s="687"/>
      <c r="WQO20" s="687"/>
      <c r="WQP20" s="687"/>
      <c r="WQQ20" s="687"/>
      <c r="WQR20" s="687"/>
      <c r="WQS20" s="687"/>
      <c r="WQT20" s="687"/>
      <c r="WQU20" s="687"/>
      <c r="WQV20" s="687"/>
      <c r="WQW20" s="687"/>
      <c r="WQX20" s="687"/>
      <c r="WQY20" s="687"/>
      <c r="WQZ20" s="687"/>
      <c r="WRA20" s="687"/>
      <c r="WRB20" s="687"/>
      <c r="WRC20" s="687"/>
      <c r="WRD20" s="687"/>
      <c r="WRE20" s="687"/>
      <c r="WRF20" s="687"/>
      <c r="WRG20" s="687"/>
      <c r="WRH20" s="687"/>
      <c r="WRI20" s="687"/>
      <c r="WRJ20" s="687"/>
      <c r="WRK20" s="687"/>
      <c r="WRL20" s="687"/>
      <c r="WRM20" s="687"/>
      <c r="WRN20" s="687"/>
      <c r="WRO20" s="687"/>
      <c r="WRP20" s="687"/>
      <c r="WRQ20" s="687"/>
      <c r="WRR20" s="687"/>
      <c r="WRS20" s="687"/>
      <c r="WRT20" s="687"/>
      <c r="WRU20" s="687"/>
      <c r="WRV20" s="687"/>
      <c r="WRW20" s="687"/>
      <c r="WRX20" s="687"/>
      <c r="WRY20" s="687"/>
      <c r="WRZ20" s="687"/>
      <c r="WSA20" s="687"/>
      <c r="WSB20" s="687"/>
      <c r="WSC20" s="687"/>
      <c r="WSD20" s="687"/>
      <c r="WSE20" s="687"/>
      <c r="WSF20" s="687"/>
      <c r="WSG20" s="687"/>
      <c r="WSH20" s="687"/>
      <c r="WSI20" s="687"/>
      <c r="WSJ20" s="687"/>
      <c r="WSK20" s="687"/>
      <c r="WSL20" s="687"/>
      <c r="WSM20" s="687"/>
      <c r="WSN20" s="687"/>
      <c r="WSO20" s="687"/>
      <c r="WSP20" s="687"/>
      <c r="WSQ20" s="687"/>
      <c r="WSR20" s="687"/>
      <c r="WSS20" s="687"/>
      <c r="WST20" s="687"/>
      <c r="WSU20" s="687"/>
      <c r="WSV20" s="687"/>
      <c r="WSW20" s="687"/>
      <c r="WSX20" s="687"/>
      <c r="WSY20" s="687"/>
      <c r="WSZ20" s="687"/>
      <c r="WTA20" s="687"/>
      <c r="WTB20" s="687"/>
      <c r="WTC20" s="687"/>
      <c r="WTD20" s="687"/>
      <c r="WTE20" s="687"/>
      <c r="WTF20" s="687"/>
      <c r="WTG20" s="687"/>
      <c r="WTH20" s="687"/>
      <c r="WTI20" s="687"/>
      <c r="WTJ20" s="687"/>
      <c r="WTK20" s="687"/>
      <c r="WTL20" s="687"/>
      <c r="WTM20" s="687"/>
      <c r="WTN20" s="687"/>
      <c r="WTO20" s="687"/>
      <c r="WTP20" s="687"/>
      <c r="WTQ20" s="687"/>
      <c r="WTR20" s="687"/>
      <c r="WTS20" s="687"/>
      <c r="WTT20" s="687"/>
      <c r="WTU20" s="687"/>
      <c r="WTV20" s="687"/>
      <c r="WTW20" s="687"/>
      <c r="WTX20" s="687"/>
      <c r="WTY20" s="687"/>
      <c r="WTZ20" s="687"/>
      <c r="WUA20" s="687"/>
      <c r="WUB20" s="687"/>
      <c r="WUC20" s="687"/>
      <c r="WUD20" s="687"/>
      <c r="WUE20" s="687"/>
      <c r="WUF20" s="687"/>
      <c r="WUG20" s="687"/>
      <c r="WUH20" s="687"/>
      <c r="WUI20" s="687"/>
      <c r="WUJ20" s="687"/>
      <c r="WUK20" s="687"/>
      <c r="WUL20" s="687"/>
      <c r="WUM20" s="687"/>
      <c r="WUN20" s="687"/>
      <c r="WUO20" s="687"/>
      <c r="WUP20" s="687"/>
      <c r="WUQ20" s="687"/>
      <c r="WUR20" s="687"/>
      <c r="WUS20" s="687"/>
      <c r="WUT20" s="687"/>
      <c r="WUU20" s="687"/>
      <c r="WUV20" s="687"/>
      <c r="WUW20" s="687"/>
      <c r="WUX20" s="687"/>
      <c r="WUY20" s="687"/>
      <c r="WUZ20" s="687"/>
      <c r="WVA20" s="687"/>
      <c r="WVB20" s="687"/>
      <c r="WVC20" s="687"/>
      <c r="WVD20" s="687"/>
      <c r="WVE20" s="687"/>
      <c r="WVF20" s="687"/>
      <c r="WVG20" s="687"/>
      <c r="WVH20" s="687"/>
      <c r="WVI20" s="687"/>
      <c r="WVJ20" s="687"/>
      <c r="WVK20" s="687"/>
      <c r="WVL20" s="687"/>
      <c r="WVM20" s="687"/>
      <c r="WVN20" s="687"/>
      <c r="WVO20" s="687"/>
      <c r="WVP20" s="687"/>
      <c r="WVQ20" s="687"/>
      <c r="WVR20" s="687"/>
      <c r="WVS20" s="687"/>
      <c r="WVT20" s="687"/>
      <c r="WVU20" s="687"/>
      <c r="WVV20" s="687"/>
      <c r="WVW20" s="687"/>
      <c r="WVX20" s="687"/>
      <c r="WVY20" s="687"/>
      <c r="WVZ20" s="687"/>
      <c r="WWA20" s="687"/>
      <c r="WWB20" s="687"/>
      <c r="WWC20" s="687"/>
      <c r="WWD20" s="687"/>
      <c r="WWE20" s="687"/>
      <c r="WWF20" s="687"/>
      <c r="WWG20" s="687"/>
      <c r="WWH20" s="687"/>
      <c r="WWI20" s="687"/>
      <c r="WWJ20" s="687"/>
      <c r="WWK20" s="687"/>
      <c r="WWL20" s="687"/>
      <c r="WWM20" s="687"/>
      <c r="WWN20" s="687"/>
      <c r="WWO20" s="687"/>
      <c r="WWP20" s="687"/>
      <c r="WWQ20" s="687"/>
      <c r="WWR20" s="687"/>
      <c r="WWS20" s="687"/>
      <c r="WWT20" s="687"/>
      <c r="WWU20" s="687"/>
      <c r="WWV20" s="687"/>
      <c r="WWW20" s="687"/>
      <c r="WWX20" s="687"/>
      <c r="WWY20" s="687"/>
      <c r="WWZ20" s="687"/>
      <c r="WXA20" s="687"/>
      <c r="WXB20" s="687"/>
      <c r="WXC20" s="687"/>
      <c r="WXD20" s="687"/>
      <c r="WXE20" s="687"/>
      <c r="WXF20" s="687"/>
      <c r="WXG20" s="687"/>
      <c r="WXH20" s="687"/>
      <c r="WXI20" s="687"/>
      <c r="WXJ20" s="687"/>
      <c r="WXK20" s="687"/>
      <c r="WXL20" s="687"/>
      <c r="WXM20" s="687"/>
      <c r="WXN20" s="687"/>
      <c r="WXO20" s="687"/>
      <c r="WXP20" s="687"/>
      <c r="WXQ20" s="687"/>
      <c r="WXR20" s="687"/>
      <c r="WXS20" s="687"/>
      <c r="WXT20" s="687"/>
      <c r="WXU20" s="687"/>
      <c r="WXV20" s="687"/>
      <c r="WXW20" s="687"/>
      <c r="WXX20" s="687"/>
      <c r="WXY20" s="687"/>
      <c r="WXZ20" s="687"/>
      <c r="WYA20" s="687"/>
      <c r="WYB20" s="687"/>
      <c r="WYC20" s="687"/>
      <c r="WYD20" s="687"/>
      <c r="WYE20" s="687"/>
      <c r="WYF20" s="687"/>
      <c r="WYG20" s="687"/>
      <c r="WYH20" s="687"/>
      <c r="WYI20" s="687"/>
      <c r="WYJ20" s="687"/>
      <c r="WYK20" s="687"/>
      <c r="WYL20" s="687"/>
      <c r="WYM20" s="687"/>
      <c r="WYN20" s="687"/>
      <c r="WYO20" s="687"/>
      <c r="WYP20" s="687"/>
      <c r="WYQ20" s="687"/>
      <c r="WYR20" s="687"/>
      <c r="WYS20" s="687"/>
      <c r="WYT20" s="687"/>
      <c r="WYU20" s="687"/>
      <c r="WYV20" s="687"/>
      <c r="WYW20" s="687"/>
      <c r="WYX20" s="687"/>
      <c r="WYY20" s="687"/>
      <c r="WYZ20" s="687"/>
      <c r="WZA20" s="687"/>
      <c r="WZB20" s="687"/>
      <c r="WZC20" s="687"/>
      <c r="WZD20" s="687"/>
      <c r="WZE20" s="687"/>
      <c r="WZF20" s="687"/>
      <c r="WZG20" s="687"/>
      <c r="WZH20" s="687"/>
      <c r="WZI20" s="687"/>
      <c r="WZJ20" s="687"/>
      <c r="WZK20" s="687"/>
      <c r="WZL20" s="687"/>
      <c r="WZM20" s="687"/>
      <c r="WZN20" s="687"/>
      <c r="WZO20" s="687"/>
      <c r="WZP20" s="687"/>
      <c r="WZQ20" s="687"/>
      <c r="WZR20" s="687"/>
      <c r="WZS20" s="687"/>
      <c r="WZT20" s="687"/>
      <c r="WZU20" s="687"/>
      <c r="WZV20" s="687"/>
      <c r="WZW20" s="687"/>
      <c r="WZX20" s="687"/>
      <c r="WZY20" s="687"/>
      <c r="WZZ20" s="687"/>
      <c r="XAA20" s="687"/>
      <c r="XAB20" s="687"/>
      <c r="XAC20" s="687"/>
      <c r="XAD20" s="687"/>
      <c r="XAE20" s="687"/>
      <c r="XAF20" s="687"/>
      <c r="XAG20" s="687"/>
      <c r="XAH20" s="687"/>
      <c r="XAI20" s="687"/>
      <c r="XAJ20" s="687"/>
      <c r="XAK20" s="687"/>
      <c r="XAL20" s="687"/>
      <c r="XAM20" s="687"/>
      <c r="XAN20" s="687"/>
      <c r="XAO20" s="687"/>
      <c r="XAP20" s="687"/>
      <c r="XAQ20" s="687"/>
      <c r="XAR20" s="687"/>
      <c r="XAS20" s="687"/>
      <c r="XAT20" s="687"/>
      <c r="XAU20" s="687"/>
      <c r="XAV20" s="687"/>
      <c r="XAW20" s="687"/>
      <c r="XAX20" s="687"/>
      <c r="XAY20" s="687"/>
      <c r="XAZ20" s="687"/>
      <c r="XBA20" s="687"/>
      <c r="XBB20" s="687"/>
      <c r="XBC20" s="687"/>
      <c r="XBD20" s="687"/>
      <c r="XBE20" s="687"/>
      <c r="XBF20" s="687"/>
      <c r="XBG20" s="687"/>
      <c r="XBH20" s="687"/>
      <c r="XBI20" s="687"/>
      <c r="XBJ20" s="687"/>
      <c r="XBK20" s="687"/>
      <c r="XBL20" s="687"/>
      <c r="XBM20" s="687"/>
      <c r="XBN20" s="687"/>
      <c r="XBO20" s="687"/>
      <c r="XBP20" s="687"/>
      <c r="XBQ20" s="687"/>
      <c r="XBR20" s="687"/>
      <c r="XBS20" s="687"/>
      <c r="XBT20" s="687"/>
      <c r="XBU20" s="687"/>
      <c r="XBV20" s="687"/>
      <c r="XBW20" s="687"/>
      <c r="XBX20" s="687"/>
      <c r="XBY20" s="687"/>
      <c r="XBZ20" s="687"/>
      <c r="XCA20" s="687"/>
      <c r="XCB20" s="687"/>
      <c r="XCC20" s="687"/>
      <c r="XCD20" s="687"/>
      <c r="XCE20" s="687"/>
      <c r="XCF20" s="687"/>
      <c r="XCG20" s="687"/>
      <c r="XCH20" s="687"/>
      <c r="XCI20" s="687"/>
      <c r="XCJ20" s="687"/>
      <c r="XCK20" s="687"/>
      <c r="XCL20" s="687"/>
      <c r="XCM20" s="687"/>
      <c r="XCN20" s="687"/>
      <c r="XCO20" s="687"/>
      <c r="XCP20" s="687"/>
      <c r="XCQ20" s="687"/>
      <c r="XCR20" s="687"/>
      <c r="XCS20" s="687"/>
      <c r="XCT20" s="687"/>
      <c r="XCU20" s="687"/>
      <c r="XCV20" s="687"/>
      <c r="XCW20" s="687"/>
      <c r="XCX20" s="687"/>
      <c r="XCY20" s="687"/>
      <c r="XCZ20" s="687"/>
      <c r="XDA20" s="687"/>
      <c r="XDB20" s="687"/>
      <c r="XDC20" s="687"/>
      <c r="XDD20" s="687"/>
      <c r="XDE20" s="687"/>
      <c r="XDF20" s="687"/>
      <c r="XDG20" s="687"/>
      <c r="XDH20" s="687"/>
      <c r="XDI20" s="687"/>
      <c r="XDJ20" s="687"/>
      <c r="XDK20" s="687"/>
      <c r="XDL20" s="687"/>
      <c r="XDM20" s="687"/>
      <c r="XDN20" s="687"/>
      <c r="XDO20" s="687"/>
      <c r="XDP20" s="687"/>
      <c r="XDQ20" s="687"/>
      <c r="XDR20" s="687"/>
      <c r="XDS20" s="687"/>
      <c r="XDT20" s="687"/>
      <c r="XDU20" s="687"/>
      <c r="XDV20" s="687"/>
      <c r="XDW20" s="687"/>
      <c r="XDX20" s="687"/>
      <c r="XDY20" s="687"/>
      <c r="XDZ20" s="687"/>
      <c r="XEA20" s="687"/>
      <c r="XEB20" s="687"/>
      <c r="XEC20" s="687"/>
      <c r="XED20" s="687"/>
      <c r="XEE20" s="687"/>
      <c r="XEF20" s="687"/>
      <c r="XEG20" s="687"/>
      <c r="XEH20" s="687"/>
      <c r="XEI20" s="687"/>
      <c r="XEJ20" s="687"/>
      <c r="XEK20" s="687"/>
      <c r="XEL20" s="687"/>
      <c r="XEM20" s="687"/>
      <c r="XEN20" s="687"/>
      <c r="XEO20" s="687"/>
      <c r="XEP20" s="687"/>
      <c r="XEQ20" s="687"/>
      <c r="XER20" s="687"/>
      <c r="XES20" s="687"/>
      <c r="XET20" s="687"/>
      <c r="XEU20" s="687"/>
      <c r="XEV20" s="687"/>
      <c r="XEW20" s="687"/>
      <c r="XEX20" s="687"/>
      <c r="XEY20" s="687"/>
      <c r="XEZ20" s="687"/>
    </row>
    <row r="21" spans="1:16380" x14ac:dyDescent="0.25">
      <c r="B21" s="1192" t="s">
        <v>762</v>
      </c>
      <c r="C21" s="1192">
        <v>1014</v>
      </c>
      <c r="D21" s="976" t="s">
        <v>99</v>
      </c>
      <c r="E21" s="976" t="s">
        <v>100</v>
      </c>
      <c r="F21" s="976"/>
      <c r="G21" s="973">
        <v>230040000</v>
      </c>
      <c r="H21" s="974">
        <v>230330000</v>
      </c>
      <c r="I21" s="974">
        <v>69012000</v>
      </c>
      <c r="J21" s="974">
        <v>149801500</v>
      </c>
      <c r="K21" s="975"/>
      <c r="L21" s="974"/>
      <c r="M21" s="974">
        <v>218813500</v>
      </c>
      <c r="N21" s="991"/>
      <c r="O21" s="1013">
        <v>11516500</v>
      </c>
      <c r="P21" s="974"/>
      <c r="Q21" s="1147"/>
      <c r="R21" s="974"/>
      <c r="S21" s="976"/>
      <c r="T21" s="687" t="s">
        <v>1003</v>
      </c>
      <c r="U21" s="687">
        <v>300000</v>
      </c>
      <c r="V21" s="687"/>
      <c r="X21" s="686"/>
      <c r="AA21" s="687"/>
      <c r="AB21" s="687"/>
      <c r="AC21" s="687"/>
      <c r="AD21" s="687"/>
      <c r="AE21" s="687"/>
      <c r="AF21" s="687"/>
      <c r="AG21" s="687"/>
      <c r="AH21" s="687"/>
      <c r="AI21" s="687"/>
      <c r="AJ21" s="687"/>
      <c r="AK21" s="687"/>
      <c r="AL21" s="687"/>
      <c r="AM21" s="687"/>
      <c r="AN21" s="687"/>
      <c r="AO21" s="687"/>
      <c r="AP21" s="687"/>
      <c r="AQ21" s="687"/>
      <c r="AR21" s="687"/>
      <c r="AS21" s="687"/>
      <c r="AT21" s="687"/>
      <c r="AU21" s="687"/>
      <c r="AV21" s="687"/>
      <c r="AW21" s="687"/>
      <c r="AX21" s="687"/>
      <c r="AY21" s="687"/>
      <c r="AZ21" s="687"/>
      <c r="BA21" s="687"/>
      <c r="BB21" s="687"/>
      <c r="BC21" s="687"/>
      <c r="BD21" s="687"/>
      <c r="BE21" s="687"/>
      <c r="BF21" s="687"/>
      <c r="BG21" s="687"/>
      <c r="BH21" s="687"/>
      <c r="BI21" s="687"/>
      <c r="BJ21" s="687"/>
      <c r="BK21" s="687"/>
      <c r="BL21" s="687"/>
      <c r="BM21" s="687"/>
      <c r="BN21" s="687"/>
      <c r="BO21" s="687"/>
      <c r="BP21" s="687"/>
      <c r="BQ21" s="687"/>
      <c r="BR21" s="687"/>
      <c r="BS21" s="687"/>
      <c r="BT21" s="687"/>
      <c r="BU21" s="687"/>
      <c r="BV21" s="687"/>
      <c r="BW21" s="687"/>
      <c r="BX21" s="687"/>
      <c r="BY21" s="687"/>
      <c r="BZ21" s="687"/>
      <c r="CA21" s="687"/>
      <c r="CB21" s="687"/>
      <c r="CC21" s="687"/>
      <c r="CD21" s="687"/>
      <c r="CE21" s="687"/>
      <c r="CF21" s="687"/>
      <c r="CG21" s="687"/>
      <c r="CH21" s="687"/>
      <c r="CI21" s="687"/>
      <c r="CJ21" s="687"/>
      <c r="CK21" s="687"/>
      <c r="CL21" s="687"/>
      <c r="CM21" s="687"/>
      <c r="CN21" s="687"/>
      <c r="CO21" s="687"/>
      <c r="CP21" s="687"/>
      <c r="CQ21" s="687"/>
      <c r="CR21" s="687"/>
      <c r="CS21" s="687"/>
      <c r="CT21" s="687"/>
      <c r="CU21" s="687"/>
      <c r="CV21" s="687"/>
      <c r="CW21" s="687"/>
      <c r="CX21" s="687"/>
      <c r="CY21" s="687"/>
      <c r="CZ21" s="687"/>
      <c r="DA21" s="687"/>
      <c r="DB21" s="687"/>
      <c r="DC21" s="687"/>
      <c r="DD21" s="687"/>
      <c r="DE21" s="687"/>
      <c r="DF21" s="687"/>
      <c r="DG21" s="687"/>
      <c r="DH21" s="687"/>
      <c r="DI21" s="687"/>
      <c r="DJ21" s="687"/>
      <c r="DK21" s="687"/>
      <c r="DL21" s="687"/>
      <c r="DM21" s="687"/>
      <c r="DN21" s="687"/>
      <c r="DO21" s="687"/>
      <c r="DP21" s="687"/>
      <c r="DQ21" s="687"/>
      <c r="DR21" s="687"/>
      <c r="DS21" s="687"/>
      <c r="DT21" s="687"/>
      <c r="DU21" s="687"/>
      <c r="DV21" s="687"/>
      <c r="DW21" s="687"/>
      <c r="DX21" s="687"/>
      <c r="DY21" s="687"/>
      <c r="DZ21" s="687"/>
      <c r="EA21" s="687"/>
      <c r="EB21" s="687"/>
      <c r="EC21" s="687"/>
      <c r="ED21" s="687"/>
      <c r="EE21" s="687"/>
      <c r="EF21" s="687"/>
      <c r="EG21" s="687"/>
      <c r="EH21" s="687"/>
      <c r="EI21" s="687"/>
      <c r="EJ21" s="687"/>
      <c r="EK21" s="687"/>
      <c r="EL21" s="687"/>
      <c r="EM21" s="687"/>
      <c r="EN21" s="687"/>
      <c r="EO21" s="687"/>
      <c r="EP21" s="687"/>
      <c r="EQ21" s="687"/>
      <c r="ER21" s="687"/>
      <c r="ES21" s="687"/>
      <c r="ET21" s="687"/>
      <c r="EU21" s="687"/>
      <c r="EV21" s="687"/>
      <c r="EW21" s="687"/>
      <c r="EX21" s="687"/>
      <c r="EY21" s="687"/>
      <c r="EZ21" s="687"/>
      <c r="FA21" s="687"/>
      <c r="FB21" s="687"/>
      <c r="FC21" s="687"/>
      <c r="FD21" s="687"/>
      <c r="FE21" s="687"/>
      <c r="FF21" s="687"/>
      <c r="FG21" s="687"/>
      <c r="FH21" s="687"/>
      <c r="FI21" s="687"/>
      <c r="FJ21" s="687"/>
      <c r="FK21" s="687"/>
      <c r="FL21" s="687"/>
      <c r="FM21" s="687"/>
      <c r="FN21" s="687"/>
      <c r="FO21" s="687"/>
      <c r="FP21" s="687"/>
      <c r="FQ21" s="687"/>
      <c r="FR21" s="687"/>
      <c r="FS21" s="687"/>
      <c r="FT21" s="687"/>
      <c r="FU21" s="687"/>
      <c r="FV21" s="687"/>
      <c r="FW21" s="687"/>
      <c r="FX21" s="687"/>
      <c r="FY21" s="687"/>
      <c r="FZ21" s="687"/>
      <c r="GA21" s="687"/>
      <c r="GB21" s="687"/>
      <c r="GC21" s="687"/>
      <c r="GD21" s="687"/>
      <c r="GE21" s="687"/>
      <c r="GF21" s="687"/>
      <c r="GG21" s="687"/>
      <c r="GH21" s="687"/>
      <c r="GI21" s="687"/>
      <c r="GJ21" s="687"/>
      <c r="GK21" s="687"/>
      <c r="GL21" s="687"/>
      <c r="GM21" s="687"/>
      <c r="GN21" s="687"/>
      <c r="GO21" s="687"/>
      <c r="GP21" s="687"/>
      <c r="GQ21" s="687"/>
      <c r="GR21" s="687"/>
      <c r="GS21" s="687"/>
      <c r="GT21" s="687"/>
      <c r="GU21" s="687"/>
      <c r="GV21" s="687"/>
      <c r="GW21" s="687"/>
      <c r="GX21" s="687"/>
      <c r="GY21" s="687"/>
      <c r="GZ21" s="687"/>
      <c r="HA21" s="687"/>
      <c r="HB21" s="687"/>
      <c r="HC21" s="687"/>
      <c r="HD21" s="687"/>
      <c r="HE21" s="687"/>
      <c r="HF21" s="687"/>
      <c r="HG21" s="687"/>
      <c r="HH21" s="687"/>
      <c r="HI21" s="687"/>
      <c r="HJ21" s="687"/>
      <c r="HK21" s="687"/>
      <c r="HL21" s="687"/>
      <c r="HM21" s="687"/>
      <c r="HN21" s="687"/>
      <c r="HO21" s="687"/>
      <c r="HP21" s="687"/>
      <c r="HQ21" s="687"/>
      <c r="HR21" s="687"/>
      <c r="HS21" s="687"/>
      <c r="HT21" s="687"/>
      <c r="HU21" s="687"/>
      <c r="HV21" s="687"/>
      <c r="HW21" s="687"/>
      <c r="HX21" s="687"/>
      <c r="HY21" s="687"/>
      <c r="HZ21" s="687"/>
      <c r="IA21" s="687"/>
      <c r="IB21" s="687"/>
      <c r="IC21" s="687"/>
      <c r="ID21" s="687"/>
      <c r="IE21" s="687"/>
      <c r="IF21" s="687"/>
      <c r="IG21" s="687"/>
      <c r="IH21" s="687"/>
      <c r="II21" s="687"/>
      <c r="IJ21" s="687"/>
      <c r="IK21" s="687"/>
      <c r="IL21" s="687"/>
      <c r="IM21" s="687"/>
      <c r="IN21" s="687"/>
      <c r="IO21" s="687"/>
      <c r="IP21" s="687"/>
      <c r="IQ21" s="687"/>
      <c r="IR21" s="687"/>
      <c r="IS21" s="687"/>
      <c r="IT21" s="687"/>
      <c r="IU21" s="687"/>
      <c r="IV21" s="687"/>
      <c r="IW21" s="687"/>
      <c r="IX21" s="687"/>
      <c r="IY21" s="687"/>
      <c r="IZ21" s="687"/>
      <c r="JA21" s="687"/>
      <c r="JB21" s="687"/>
      <c r="JC21" s="687"/>
      <c r="JD21" s="687"/>
      <c r="JE21" s="687"/>
      <c r="JF21" s="687"/>
      <c r="JG21" s="687"/>
      <c r="JH21" s="687"/>
      <c r="JI21" s="687"/>
      <c r="JJ21" s="687"/>
      <c r="JK21" s="687"/>
      <c r="JL21" s="687"/>
      <c r="JM21" s="687"/>
      <c r="JN21" s="687"/>
      <c r="JO21" s="687"/>
      <c r="JP21" s="687"/>
      <c r="JQ21" s="687"/>
      <c r="JR21" s="687"/>
      <c r="JS21" s="687"/>
      <c r="JT21" s="687"/>
      <c r="JU21" s="687"/>
      <c r="JV21" s="687"/>
      <c r="JW21" s="687"/>
      <c r="JX21" s="687"/>
      <c r="JY21" s="687"/>
      <c r="JZ21" s="687"/>
      <c r="KA21" s="687"/>
      <c r="KB21" s="687"/>
      <c r="KC21" s="687"/>
      <c r="KD21" s="687"/>
      <c r="KE21" s="687"/>
      <c r="KF21" s="687"/>
      <c r="KG21" s="687"/>
      <c r="KH21" s="687"/>
      <c r="KI21" s="687"/>
      <c r="KJ21" s="687"/>
      <c r="KK21" s="687"/>
      <c r="KL21" s="687"/>
      <c r="KM21" s="687"/>
      <c r="KN21" s="687"/>
      <c r="KO21" s="687"/>
      <c r="KP21" s="687"/>
      <c r="KQ21" s="687"/>
      <c r="KR21" s="687"/>
      <c r="KS21" s="687"/>
      <c r="KT21" s="687"/>
      <c r="KU21" s="687"/>
      <c r="KV21" s="687"/>
      <c r="KW21" s="687"/>
      <c r="KX21" s="687"/>
      <c r="KY21" s="687"/>
      <c r="KZ21" s="687"/>
      <c r="LA21" s="687"/>
      <c r="LB21" s="687"/>
      <c r="LC21" s="687"/>
      <c r="LD21" s="687"/>
      <c r="LE21" s="687"/>
      <c r="LF21" s="687"/>
      <c r="LG21" s="687"/>
      <c r="LH21" s="687"/>
      <c r="LI21" s="687"/>
      <c r="LJ21" s="687"/>
      <c r="LK21" s="687"/>
      <c r="LL21" s="687"/>
      <c r="LM21" s="687"/>
      <c r="LN21" s="687"/>
      <c r="LO21" s="687"/>
      <c r="LP21" s="687"/>
      <c r="LQ21" s="687"/>
      <c r="LR21" s="687"/>
      <c r="LS21" s="687"/>
      <c r="LT21" s="687"/>
      <c r="LU21" s="687"/>
      <c r="LV21" s="687"/>
      <c r="LW21" s="687"/>
      <c r="LX21" s="687"/>
      <c r="LY21" s="687"/>
      <c r="LZ21" s="687"/>
      <c r="MA21" s="687"/>
      <c r="MB21" s="687"/>
      <c r="MC21" s="687"/>
      <c r="MD21" s="687"/>
      <c r="ME21" s="687"/>
      <c r="MF21" s="687"/>
      <c r="MG21" s="687"/>
      <c r="MH21" s="687"/>
      <c r="MI21" s="687"/>
      <c r="MJ21" s="687"/>
      <c r="MK21" s="687"/>
      <c r="ML21" s="687"/>
      <c r="MM21" s="687"/>
      <c r="MN21" s="687"/>
      <c r="MO21" s="687"/>
      <c r="MP21" s="687"/>
      <c r="MQ21" s="687"/>
      <c r="MR21" s="687"/>
      <c r="MS21" s="687"/>
      <c r="MT21" s="687"/>
      <c r="MU21" s="687"/>
      <c r="MV21" s="687"/>
      <c r="MW21" s="687"/>
      <c r="MX21" s="687"/>
      <c r="MY21" s="687"/>
      <c r="MZ21" s="687"/>
      <c r="NA21" s="687"/>
      <c r="NB21" s="687"/>
      <c r="NC21" s="687"/>
      <c r="ND21" s="687"/>
      <c r="NE21" s="687"/>
      <c r="NF21" s="687"/>
      <c r="NG21" s="687"/>
      <c r="NH21" s="687"/>
      <c r="NI21" s="687"/>
      <c r="NJ21" s="687"/>
      <c r="NK21" s="687"/>
      <c r="NL21" s="687"/>
      <c r="NM21" s="687"/>
      <c r="NN21" s="687"/>
      <c r="NO21" s="687"/>
      <c r="NP21" s="687"/>
      <c r="NQ21" s="687"/>
      <c r="NR21" s="687"/>
      <c r="NS21" s="687"/>
      <c r="NT21" s="687"/>
      <c r="NU21" s="687"/>
      <c r="NV21" s="687"/>
      <c r="NW21" s="687"/>
      <c r="NX21" s="687"/>
      <c r="NY21" s="687"/>
      <c r="NZ21" s="687"/>
      <c r="OA21" s="687"/>
      <c r="OB21" s="687"/>
      <c r="OC21" s="687"/>
      <c r="OD21" s="687"/>
      <c r="OE21" s="687"/>
      <c r="OF21" s="687"/>
      <c r="OG21" s="687"/>
      <c r="OH21" s="687"/>
      <c r="OI21" s="687"/>
      <c r="OJ21" s="687"/>
      <c r="OK21" s="687"/>
      <c r="OL21" s="687"/>
      <c r="OM21" s="687"/>
      <c r="ON21" s="687"/>
      <c r="OO21" s="687"/>
      <c r="OP21" s="687"/>
      <c r="OQ21" s="687"/>
      <c r="OR21" s="687"/>
      <c r="OS21" s="687"/>
      <c r="OT21" s="687"/>
      <c r="OU21" s="687"/>
      <c r="OV21" s="687"/>
      <c r="OW21" s="687"/>
      <c r="OX21" s="687"/>
      <c r="OY21" s="687"/>
      <c r="OZ21" s="687"/>
      <c r="PA21" s="687"/>
      <c r="PB21" s="687"/>
      <c r="PC21" s="687"/>
      <c r="PD21" s="687"/>
      <c r="PE21" s="687"/>
      <c r="PF21" s="687"/>
      <c r="PG21" s="687"/>
      <c r="PH21" s="687"/>
      <c r="PI21" s="687"/>
      <c r="PJ21" s="687"/>
      <c r="PK21" s="687"/>
      <c r="PL21" s="687"/>
      <c r="PM21" s="687"/>
      <c r="PN21" s="687"/>
      <c r="PO21" s="687"/>
      <c r="PP21" s="687"/>
      <c r="PQ21" s="687"/>
      <c r="PR21" s="687"/>
      <c r="PS21" s="687"/>
      <c r="PT21" s="687"/>
      <c r="PU21" s="687"/>
      <c r="PV21" s="687"/>
      <c r="PW21" s="687"/>
      <c r="PX21" s="687"/>
      <c r="PY21" s="687"/>
      <c r="PZ21" s="687"/>
      <c r="QA21" s="687"/>
      <c r="QB21" s="687"/>
      <c r="QC21" s="687"/>
      <c r="QD21" s="687"/>
      <c r="QE21" s="687"/>
      <c r="QF21" s="687"/>
      <c r="QG21" s="687"/>
      <c r="QH21" s="687"/>
      <c r="QI21" s="687"/>
      <c r="QJ21" s="687"/>
      <c r="QK21" s="687"/>
      <c r="QL21" s="687"/>
      <c r="QM21" s="687"/>
      <c r="QN21" s="687"/>
      <c r="QO21" s="687"/>
      <c r="QP21" s="687"/>
      <c r="QQ21" s="687"/>
      <c r="QR21" s="687"/>
      <c r="QS21" s="687"/>
      <c r="QT21" s="687"/>
      <c r="QU21" s="687"/>
      <c r="QV21" s="687"/>
      <c r="QW21" s="687"/>
      <c r="QX21" s="687"/>
      <c r="QY21" s="687"/>
      <c r="QZ21" s="687"/>
      <c r="RA21" s="687"/>
      <c r="RB21" s="687"/>
      <c r="RC21" s="687"/>
      <c r="RD21" s="687"/>
      <c r="RE21" s="687"/>
      <c r="RF21" s="687"/>
      <c r="RG21" s="687"/>
      <c r="RH21" s="687"/>
      <c r="RI21" s="687"/>
      <c r="RJ21" s="687"/>
      <c r="RK21" s="687"/>
      <c r="RL21" s="687"/>
      <c r="RM21" s="687"/>
      <c r="RN21" s="687"/>
      <c r="RO21" s="687"/>
      <c r="RP21" s="687"/>
      <c r="RQ21" s="687"/>
      <c r="RR21" s="687"/>
      <c r="RS21" s="687"/>
      <c r="RT21" s="687"/>
      <c r="RU21" s="687"/>
      <c r="RV21" s="687"/>
      <c r="RW21" s="687"/>
      <c r="RX21" s="687"/>
      <c r="RY21" s="687"/>
      <c r="RZ21" s="687"/>
      <c r="SA21" s="687"/>
      <c r="SB21" s="687"/>
      <c r="SC21" s="687"/>
      <c r="SD21" s="687"/>
      <c r="SE21" s="687"/>
      <c r="SF21" s="687"/>
      <c r="SG21" s="687"/>
      <c r="SH21" s="687"/>
      <c r="SI21" s="687"/>
      <c r="SJ21" s="687"/>
      <c r="SK21" s="687"/>
      <c r="SL21" s="687"/>
      <c r="SM21" s="687"/>
      <c r="SN21" s="687"/>
      <c r="SO21" s="687"/>
      <c r="SP21" s="687"/>
      <c r="SQ21" s="687"/>
      <c r="SR21" s="687"/>
      <c r="SS21" s="687"/>
      <c r="ST21" s="687"/>
      <c r="SU21" s="687"/>
      <c r="SV21" s="687"/>
      <c r="SW21" s="687"/>
      <c r="SX21" s="687"/>
      <c r="SY21" s="687"/>
      <c r="SZ21" s="687"/>
      <c r="TA21" s="687"/>
      <c r="TB21" s="687"/>
      <c r="TC21" s="687"/>
      <c r="TD21" s="687"/>
      <c r="TE21" s="687"/>
      <c r="TF21" s="687"/>
      <c r="TG21" s="687"/>
      <c r="TH21" s="687"/>
      <c r="TI21" s="687"/>
      <c r="TJ21" s="687"/>
      <c r="TK21" s="687"/>
      <c r="TL21" s="687"/>
      <c r="TM21" s="687"/>
      <c r="TN21" s="687"/>
      <c r="TO21" s="687"/>
      <c r="TP21" s="687"/>
      <c r="TQ21" s="687"/>
      <c r="TR21" s="687"/>
      <c r="TS21" s="687"/>
      <c r="TT21" s="687"/>
      <c r="TU21" s="687"/>
      <c r="TV21" s="687"/>
      <c r="TW21" s="687"/>
      <c r="TX21" s="687"/>
      <c r="TY21" s="687"/>
      <c r="TZ21" s="687"/>
      <c r="UA21" s="687"/>
      <c r="UB21" s="687"/>
      <c r="UC21" s="687"/>
      <c r="UD21" s="687"/>
      <c r="UE21" s="687"/>
      <c r="UF21" s="687"/>
      <c r="UG21" s="687"/>
      <c r="UH21" s="687"/>
      <c r="UI21" s="687"/>
      <c r="UJ21" s="687"/>
      <c r="UK21" s="687"/>
      <c r="UL21" s="687"/>
      <c r="UM21" s="687"/>
      <c r="UN21" s="687"/>
      <c r="UO21" s="687"/>
      <c r="UP21" s="687"/>
      <c r="UQ21" s="687"/>
      <c r="UR21" s="687"/>
      <c r="US21" s="687"/>
      <c r="UT21" s="687"/>
      <c r="UU21" s="687"/>
      <c r="UV21" s="687"/>
      <c r="UW21" s="687"/>
      <c r="UX21" s="687"/>
      <c r="UY21" s="687"/>
      <c r="UZ21" s="687"/>
      <c r="VA21" s="687"/>
      <c r="VB21" s="687"/>
      <c r="VC21" s="687"/>
      <c r="VD21" s="687"/>
      <c r="VE21" s="687"/>
      <c r="VF21" s="687"/>
      <c r="VG21" s="687"/>
      <c r="VH21" s="687"/>
      <c r="VI21" s="687"/>
      <c r="VJ21" s="687"/>
      <c r="VK21" s="687"/>
      <c r="VL21" s="687"/>
      <c r="VM21" s="687"/>
      <c r="VN21" s="687"/>
      <c r="VO21" s="687"/>
      <c r="VP21" s="687"/>
      <c r="VQ21" s="687"/>
      <c r="VR21" s="687"/>
      <c r="VS21" s="687"/>
      <c r="VT21" s="687"/>
      <c r="VU21" s="687"/>
      <c r="VV21" s="687"/>
      <c r="VW21" s="687"/>
      <c r="VX21" s="687"/>
      <c r="VY21" s="687"/>
      <c r="VZ21" s="687"/>
      <c r="WA21" s="687"/>
      <c r="WB21" s="687"/>
      <c r="WC21" s="687"/>
      <c r="WD21" s="687"/>
      <c r="WE21" s="687"/>
      <c r="WF21" s="687"/>
      <c r="WG21" s="687"/>
      <c r="WH21" s="687"/>
      <c r="WI21" s="687"/>
      <c r="WJ21" s="687"/>
      <c r="WK21" s="687"/>
      <c r="WL21" s="687"/>
      <c r="WM21" s="687"/>
      <c r="WN21" s="687"/>
      <c r="WO21" s="687"/>
      <c r="WP21" s="687"/>
      <c r="WQ21" s="687"/>
      <c r="WR21" s="687"/>
      <c r="WS21" s="687"/>
      <c r="WT21" s="687"/>
      <c r="WU21" s="687"/>
      <c r="WV21" s="687"/>
      <c r="WW21" s="687"/>
      <c r="WX21" s="687"/>
      <c r="WY21" s="687"/>
      <c r="WZ21" s="687"/>
      <c r="XA21" s="687"/>
      <c r="XB21" s="687"/>
      <c r="XC21" s="687"/>
      <c r="XD21" s="687"/>
      <c r="XE21" s="687"/>
      <c r="XF21" s="687"/>
      <c r="XG21" s="687"/>
      <c r="XH21" s="687"/>
      <c r="XI21" s="687"/>
      <c r="XJ21" s="687"/>
      <c r="XK21" s="687"/>
      <c r="XL21" s="687"/>
      <c r="XM21" s="687"/>
      <c r="XN21" s="687"/>
      <c r="XO21" s="687"/>
      <c r="XP21" s="687"/>
      <c r="XQ21" s="687"/>
      <c r="XR21" s="687"/>
      <c r="XS21" s="687"/>
      <c r="XT21" s="687"/>
      <c r="XU21" s="687"/>
      <c r="XV21" s="687"/>
      <c r="XW21" s="687"/>
      <c r="XX21" s="687"/>
      <c r="XY21" s="687"/>
      <c r="XZ21" s="687"/>
      <c r="YA21" s="687"/>
      <c r="YB21" s="687"/>
      <c r="YC21" s="687"/>
      <c r="YD21" s="687"/>
      <c r="YE21" s="687"/>
      <c r="YF21" s="687"/>
      <c r="YG21" s="687"/>
      <c r="YH21" s="687"/>
      <c r="YI21" s="687"/>
      <c r="YJ21" s="687"/>
      <c r="YK21" s="687"/>
      <c r="YL21" s="687"/>
      <c r="YM21" s="687"/>
      <c r="YN21" s="687"/>
      <c r="YO21" s="687"/>
      <c r="YP21" s="687"/>
      <c r="YQ21" s="687"/>
      <c r="YR21" s="687"/>
      <c r="YS21" s="687"/>
      <c r="YT21" s="687"/>
      <c r="YU21" s="687"/>
      <c r="YV21" s="687"/>
      <c r="YW21" s="687"/>
      <c r="YX21" s="687"/>
      <c r="YY21" s="687"/>
      <c r="YZ21" s="687"/>
      <c r="ZA21" s="687"/>
      <c r="ZB21" s="687"/>
      <c r="ZC21" s="687"/>
      <c r="ZD21" s="687"/>
      <c r="ZE21" s="687"/>
      <c r="ZF21" s="687"/>
      <c r="ZG21" s="687"/>
      <c r="ZH21" s="687"/>
      <c r="ZI21" s="687"/>
      <c r="ZJ21" s="687"/>
      <c r="ZK21" s="687"/>
      <c r="ZL21" s="687"/>
      <c r="ZM21" s="687"/>
      <c r="ZN21" s="687"/>
      <c r="ZO21" s="687"/>
      <c r="ZP21" s="687"/>
      <c r="ZQ21" s="687"/>
      <c r="ZR21" s="687"/>
      <c r="ZS21" s="687"/>
      <c r="ZT21" s="687"/>
      <c r="ZU21" s="687"/>
      <c r="ZV21" s="687"/>
      <c r="ZW21" s="687"/>
      <c r="ZX21" s="687"/>
      <c r="ZY21" s="687"/>
      <c r="ZZ21" s="687"/>
      <c r="AAA21" s="687"/>
      <c r="AAB21" s="687"/>
      <c r="AAC21" s="687"/>
      <c r="AAD21" s="687"/>
      <c r="AAE21" s="687"/>
      <c r="AAF21" s="687"/>
      <c r="AAG21" s="687"/>
      <c r="AAH21" s="687"/>
      <c r="AAI21" s="687"/>
      <c r="AAJ21" s="687"/>
      <c r="AAK21" s="687"/>
      <c r="AAL21" s="687"/>
      <c r="AAM21" s="687"/>
      <c r="AAN21" s="687"/>
      <c r="AAO21" s="687"/>
      <c r="AAP21" s="687"/>
      <c r="AAQ21" s="687"/>
      <c r="AAR21" s="687"/>
      <c r="AAS21" s="687"/>
      <c r="AAT21" s="687"/>
      <c r="AAU21" s="687"/>
      <c r="AAV21" s="687"/>
      <c r="AAW21" s="687"/>
      <c r="AAX21" s="687"/>
      <c r="AAY21" s="687"/>
      <c r="AAZ21" s="687"/>
      <c r="ABA21" s="687"/>
      <c r="ABB21" s="687"/>
      <c r="ABC21" s="687"/>
      <c r="ABD21" s="687"/>
      <c r="ABE21" s="687"/>
      <c r="ABF21" s="687"/>
      <c r="ABG21" s="687"/>
      <c r="ABH21" s="687"/>
      <c r="ABI21" s="687"/>
      <c r="ABJ21" s="687"/>
      <c r="ABK21" s="687"/>
      <c r="ABL21" s="687"/>
      <c r="ABM21" s="687"/>
      <c r="ABN21" s="687"/>
      <c r="ABO21" s="687"/>
      <c r="ABP21" s="687"/>
      <c r="ABQ21" s="687"/>
      <c r="ABR21" s="687"/>
      <c r="ABS21" s="687"/>
      <c r="ABT21" s="687"/>
      <c r="ABU21" s="687"/>
      <c r="ABV21" s="687"/>
      <c r="ABW21" s="687"/>
      <c r="ABX21" s="687"/>
      <c r="ABY21" s="687"/>
      <c r="ABZ21" s="687"/>
      <c r="ACA21" s="687"/>
      <c r="ACB21" s="687"/>
      <c r="ACC21" s="687"/>
      <c r="ACD21" s="687"/>
      <c r="ACE21" s="687"/>
      <c r="ACF21" s="687"/>
      <c r="ACG21" s="687"/>
      <c r="ACH21" s="687"/>
      <c r="ACI21" s="687"/>
      <c r="ACJ21" s="687"/>
      <c r="ACK21" s="687"/>
      <c r="ACL21" s="687"/>
      <c r="ACM21" s="687"/>
      <c r="ACN21" s="687"/>
      <c r="ACO21" s="687"/>
      <c r="ACP21" s="687"/>
      <c r="ACQ21" s="687"/>
      <c r="ACR21" s="687"/>
      <c r="ACS21" s="687"/>
      <c r="ACT21" s="687"/>
      <c r="ACU21" s="687"/>
      <c r="ACV21" s="687"/>
      <c r="ACW21" s="687"/>
      <c r="ACX21" s="687"/>
      <c r="ACY21" s="687"/>
      <c r="ACZ21" s="687"/>
      <c r="ADA21" s="687"/>
      <c r="ADB21" s="687"/>
      <c r="ADC21" s="687"/>
      <c r="ADD21" s="687"/>
      <c r="ADE21" s="687"/>
      <c r="ADF21" s="687"/>
      <c r="ADG21" s="687"/>
      <c r="ADH21" s="687"/>
      <c r="ADI21" s="687"/>
      <c r="ADJ21" s="687"/>
      <c r="ADK21" s="687"/>
      <c r="ADL21" s="687"/>
      <c r="ADM21" s="687"/>
      <c r="ADN21" s="687"/>
      <c r="ADO21" s="687"/>
      <c r="ADP21" s="687"/>
      <c r="ADQ21" s="687"/>
      <c r="ADR21" s="687"/>
      <c r="ADS21" s="687"/>
      <c r="ADT21" s="687"/>
      <c r="ADU21" s="687"/>
      <c r="ADV21" s="687"/>
      <c r="ADW21" s="687"/>
      <c r="ADX21" s="687"/>
      <c r="ADY21" s="687"/>
      <c r="ADZ21" s="687"/>
      <c r="AEA21" s="687"/>
      <c r="AEB21" s="687"/>
      <c r="AEC21" s="687"/>
      <c r="AED21" s="687"/>
      <c r="AEE21" s="687"/>
      <c r="AEF21" s="687"/>
      <c r="AEG21" s="687"/>
      <c r="AEH21" s="687"/>
      <c r="AEI21" s="687"/>
      <c r="AEJ21" s="687"/>
      <c r="AEK21" s="687"/>
      <c r="AEL21" s="687"/>
      <c r="AEM21" s="687"/>
      <c r="AEN21" s="687"/>
      <c r="AEO21" s="687"/>
      <c r="AEP21" s="687"/>
      <c r="AEQ21" s="687"/>
      <c r="AER21" s="687"/>
      <c r="AES21" s="687"/>
      <c r="AET21" s="687"/>
      <c r="AEU21" s="687"/>
      <c r="AEV21" s="687"/>
      <c r="AEW21" s="687"/>
      <c r="AEX21" s="687"/>
      <c r="AEY21" s="687"/>
      <c r="AEZ21" s="687"/>
      <c r="AFA21" s="687"/>
      <c r="AFB21" s="687"/>
      <c r="AFC21" s="687"/>
      <c r="AFD21" s="687"/>
      <c r="AFE21" s="687"/>
      <c r="AFF21" s="687"/>
      <c r="AFG21" s="687"/>
      <c r="AFH21" s="687"/>
      <c r="AFI21" s="687"/>
      <c r="AFJ21" s="687"/>
      <c r="AFK21" s="687"/>
      <c r="AFL21" s="687"/>
      <c r="AFM21" s="687"/>
      <c r="AFN21" s="687"/>
      <c r="AFO21" s="687"/>
      <c r="AFP21" s="687"/>
      <c r="AFQ21" s="687"/>
      <c r="AFR21" s="687"/>
      <c r="AFS21" s="687"/>
      <c r="AFT21" s="687"/>
      <c r="AFU21" s="687"/>
      <c r="AFV21" s="687"/>
      <c r="AFW21" s="687"/>
      <c r="AFX21" s="687"/>
      <c r="AFY21" s="687"/>
      <c r="AFZ21" s="687"/>
      <c r="AGA21" s="687"/>
      <c r="AGB21" s="687"/>
      <c r="AGC21" s="687"/>
      <c r="AGD21" s="687"/>
      <c r="AGE21" s="687"/>
      <c r="AGF21" s="687"/>
      <c r="AGG21" s="687"/>
      <c r="AGH21" s="687"/>
      <c r="AGI21" s="687"/>
      <c r="AGJ21" s="687"/>
      <c r="AGK21" s="687"/>
      <c r="AGL21" s="687"/>
      <c r="AGM21" s="687"/>
      <c r="AGN21" s="687"/>
      <c r="AGO21" s="687"/>
      <c r="AGP21" s="687"/>
      <c r="AGQ21" s="687"/>
      <c r="AGR21" s="687"/>
      <c r="AGS21" s="687"/>
      <c r="AGT21" s="687"/>
      <c r="AGU21" s="687"/>
      <c r="AGV21" s="687"/>
      <c r="AGW21" s="687"/>
      <c r="AGX21" s="687"/>
      <c r="AGY21" s="687"/>
      <c r="AGZ21" s="687"/>
      <c r="AHA21" s="687"/>
      <c r="AHB21" s="687"/>
      <c r="AHC21" s="687"/>
      <c r="AHD21" s="687"/>
      <c r="AHE21" s="687"/>
      <c r="AHF21" s="687"/>
      <c r="AHG21" s="687"/>
      <c r="AHH21" s="687"/>
      <c r="AHI21" s="687"/>
      <c r="AHJ21" s="687"/>
      <c r="AHK21" s="687"/>
      <c r="AHL21" s="687"/>
      <c r="AHM21" s="687"/>
      <c r="AHN21" s="687"/>
      <c r="AHO21" s="687"/>
      <c r="AHP21" s="687"/>
      <c r="AHQ21" s="687"/>
      <c r="AHR21" s="687"/>
      <c r="AHS21" s="687"/>
      <c r="AHT21" s="687"/>
      <c r="AHU21" s="687"/>
      <c r="AHV21" s="687"/>
      <c r="AHW21" s="687"/>
      <c r="AHX21" s="687"/>
      <c r="AHY21" s="687"/>
      <c r="AHZ21" s="687"/>
      <c r="AIA21" s="687"/>
      <c r="AIB21" s="687"/>
      <c r="AIC21" s="687"/>
      <c r="AID21" s="687"/>
      <c r="AIE21" s="687"/>
      <c r="AIF21" s="687"/>
      <c r="AIG21" s="687"/>
      <c r="AIH21" s="687"/>
      <c r="AII21" s="687"/>
      <c r="AIJ21" s="687"/>
      <c r="AIK21" s="687"/>
      <c r="AIL21" s="687"/>
      <c r="AIM21" s="687"/>
      <c r="AIN21" s="687"/>
      <c r="AIO21" s="687"/>
      <c r="AIP21" s="687"/>
      <c r="AIQ21" s="687"/>
      <c r="AIR21" s="687"/>
      <c r="AIS21" s="687"/>
      <c r="AIT21" s="687"/>
      <c r="AIU21" s="687"/>
      <c r="AIV21" s="687"/>
      <c r="AIW21" s="687"/>
      <c r="AIX21" s="687"/>
      <c r="AIY21" s="687"/>
      <c r="AIZ21" s="687"/>
      <c r="AJA21" s="687"/>
      <c r="AJB21" s="687"/>
      <c r="AJC21" s="687"/>
      <c r="AJD21" s="687"/>
      <c r="AJE21" s="687"/>
      <c r="AJF21" s="687"/>
      <c r="AJG21" s="687"/>
      <c r="AJH21" s="687"/>
      <c r="AJI21" s="687"/>
      <c r="AJJ21" s="687"/>
      <c r="AJK21" s="687"/>
      <c r="AJL21" s="687"/>
      <c r="AJM21" s="687"/>
      <c r="AJN21" s="687"/>
      <c r="AJO21" s="687"/>
      <c r="AJP21" s="687"/>
      <c r="AJQ21" s="687"/>
      <c r="AJR21" s="687"/>
      <c r="AJS21" s="687"/>
      <c r="AJT21" s="687"/>
      <c r="AJU21" s="687"/>
      <c r="AJV21" s="687"/>
      <c r="AJW21" s="687"/>
      <c r="AJX21" s="687"/>
      <c r="AJY21" s="687"/>
      <c r="AJZ21" s="687"/>
      <c r="AKA21" s="687"/>
      <c r="AKB21" s="687"/>
      <c r="AKC21" s="687"/>
      <c r="AKD21" s="687"/>
      <c r="AKE21" s="687"/>
      <c r="AKF21" s="687"/>
      <c r="AKG21" s="687"/>
      <c r="AKH21" s="687"/>
      <c r="AKI21" s="687"/>
      <c r="AKJ21" s="687"/>
      <c r="AKK21" s="687"/>
      <c r="AKL21" s="687"/>
      <c r="AKM21" s="687"/>
      <c r="AKN21" s="687"/>
      <c r="AKO21" s="687"/>
      <c r="AKP21" s="687"/>
      <c r="AKQ21" s="687"/>
      <c r="AKR21" s="687"/>
      <c r="AKS21" s="687"/>
      <c r="AKT21" s="687"/>
      <c r="AKU21" s="687"/>
      <c r="AKV21" s="687"/>
      <c r="AKW21" s="687"/>
      <c r="AKX21" s="687"/>
      <c r="AKY21" s="687"/>
      <c r="AKZ21" s="687"/>
      <c r="ALA21" s="687"/>
      <c r="ALB21" s="687"/>
      <c r="ALC21" s="687"/>
      <c r="ALD21" s="687"/>
      <c r="ALE21" s="687"/>
      <c r="ALF21" s="687"/>
      <c r="ALG21" s="687"/>
      <c r="ALH21" s="687"/>
      <c r="ALI21" s="687"/>
      <c r="ALJ21" s="687"/>
      <c r="ALK21" s="687"/>
      <c r="ALL21" s="687"/>
      <c r="ALM21" s="687"/>
      <c r="ALN21" s="687"/>
      <c r="ALO21" s="687"/>
      <c r="ALP21" s="687"/>
      <c r="ALQ21" s="687"/>
      <c r="ALR21" s="687"/>
      <c r="ALS21" s="687"/>
      <c r="ALT21" s="687"/>
      <c r="ALU21" s="687"/>
      <c r="ALV21" s="687"/>
      <c r="ALW21" s="687"/>
      <c r="ALX21" s="687"/>
      <c r="ALY21" s="687"/>
      <c r="ALZ21" s="687"/>
      <c r="AMA21" s="687"/>
      <c r="AMB21" s="687"/>
      <c r="AMC21" s="687"/>
      <c r="AMD21" s="687"/>
      <c r="AME21" s="687"/>
      <c r="AMF21" s="687"/>
      <c r="AMG21" s="687"/>
      <c r="AMH21" s="687"/>
      <c r="AMI21" s="687"/>
      <c r="AMJ21" s="687"/>
      <c r="AMK21" s="687"/>
      <c r="AML21" s="687"/>
      <c r="AMM21" s="687"/>
      <c r="AMN21" s="687"/>
      <c r="AMO21" s="687"/>
      <c r="AMP21" s="687"/>
      <c r="AMQ21" s="687"/>
      <c r="AMR21" s="687"/>
      <c r="AMS21" s="687"/>
      <c r="AMT21" s="687"/>
      <c r="AMU21" s="687"/>
      <c r="AMV21" s="687"/>
      <c r="AMW21" s="687"/>
      <c r="AMX21" s="687"/>
      <c r="AMY21" s="687"/>
      <c r="AMZ21" s="687"/>
      <c r="ANA21" s="687"/>
      <c r="ANB21" s="687"/>
      <c r="ANC21" s="687"/>
      <c r="AND21" s="687"/>
      <c r="ANE21" s="687"/>
      <c r="ANF21" s="687"/>
      <c r="ANG21" s="687"/>
      <c r="ANH21" s="687"/>
      <c r="ANI21" s="687"/>
      <c r="ANJ21" s="687"/>
      <c r="ANK21" s="687"/>
      <c r="ANL21" s="687"/>
      <c r="ANM21" s="687"/>
      <c r="ANN21" s="687"/>
      <c r="ANO21" s="687"/>
      <c r="ANP21" s="687"/>
      <c r="ANQ21" s="687"/>
      <c r="ANR21" s="687"/>
      <c r="ANS21" s="687"/>
      <c r="ANT21" s="687"/>
      <c r="ANU21" s="687"/>
      <c r="ANV21" s="687"/>
      <c r="ANW21" s="687"/>
      <c r="ANX21" s="687"/>
      <c r="ANY21" s="687"/>
      <c r="ANZ21" s="687"/>
      <c r="AOA21" s="687"/>
      <c r="AOB21" s="687"/>
      <c r="AOC21" s="687"/>
      <c r="AOD21" s="687"/>
      <c r="AOE21" s="687"/>
      <c r="AOF21" s="687"/>
      <c r="AOG21" s="687"/>
      <c r="AOH21" s="687"/>
      <c r="AOI21" s="687"/>
      <c r="AOJ21" s="687"/>
      <c r="AOK21" s="687"/>
      <c r="AOL21" s="687"/>
      <c r="AOM21" s="687"/>
      <c r="AON21" s="687"/>
      <c r="AOO21" s="687"/>
      <c r="AOP21" s="687"/>
      <c r="AOQ21" s="687"/>
      <c r="AOR21" s="687"/>
      <c r="AOS21" s="687"/>
      <c r="AOT21" s="687"/>
      <c r="AOU21" s="687"/>
      <c r="AOV21" s="687"/>
      <c r="AOW21" s="687"/>
      <c r="AOX21" s="687"/>
      <c r="AOY21" s="687"/>
      <c r="AOZ21" s="687"/>
      <c r="APA21" s="687"/>
      <c r="APB21" s="687"/>
      <c r="APC21" s="687"/>
      <c r="APD21" s="687"/>
      <c r="APE21" s="687"/>
      <c r="APF21" s="687"/>
      <c r="APG21" s="687"/>
      <c r="APH21" s="687"/>
      <c r="API21" s="687"/>
      <c r="APJ21" s="687"/>
      <c r="APK21" s="687"/>
      <c r="APL21" s="687"/>
      <c r="APM21" s="687"/>
      <c r="APN21" s="687"/>
      <c r="APO21" s="687"/>
      <c r="APP21" s="687"/>
      <c r="APQ21" s="687"/>
      <c r="APR21" s="687"/>
      <c r="APS21" s="687"/>
      <c r="APT21" s="687"/>
      <c r="APU21" s="687"/>
      <c r="APV21" s="687"/>
      <c r="APW21" s="687"/>
      <c r="APX21" s="687"/>
      <c r="APY21" s="687"/>
      <c r="APZ21" s="687"/>
      <c r="AQA21" s="687"/>
      <c r="AQB21" s="687"/>
      <c r="AQC21" s="687"/>
      <c r="AQD21" s="687"/>
      <c r="AQE21" s="687"/>
      <c r="AQF21" s="687"/>
      <c r="AQG21" s="687"/>
      <c r="AQH21" s="687"/>
      <c r="AQI21" s="687"/>
      <c r="AQJ21" s="687"/>
      <c r="AQK21" s="687"/>
      <c r="AQL21" s="687"/>
      <c r="AQM21" s="687"/>
      <c r="AQN21" s="687"/>
      <c r="AQO21" s="687"/>
      <c r="AQP21" s="687"/>
      <c r="AQQ21" s="687"/>
      <c r="AQR21" s="687"/>
      <c r="AQS21" s="687"/>
      <c r="AQT21" s="687"/>
      <c r="AQU21" s="687"/>
      <c r="AQV21" s="687"/>
      <c r="AQW21" s="687"/>
      <c r="AQX21" s="687"/>
      <c r="AQY21" s="687"/>
      <c r="AQZ21" s="687"/>
      <c r="ARA21" s="687"/>
      <c r="ARB21" s="687"/>
      <c r="ARC21" s="687"/>
      <c r="ARD21" s="687"/>
      <c r="ARE21" s="687"/>
      <c r="ARF21" s="687"/>
      <c r="ARG21" s="687"/>
      <c r="ARH21" s="687"/>
      <c r="ARI21" s="687"/>
      <c r="ARJ21" s="687"/>
      <c r="ARK21" s="687"/>
      <c r="ARL21" s="687"/>
      <c r="ARM21" s="687"/>
      <c r="ARN21" s="687"/>
      <c r="ARO21" s="687"/>
      <c r="ARP21" s="687"/>
      <c r="ARQ21" s="687"/>
      <c r="ARR21" s="687"/>
      <c r="ARS21" s="687"/>
      <c r="ART21" s="687"/>
      <c r="ARU21" s="687"/>
      <c r="ARV21" s="687"/>
      <c r="ARW21" s="687"/>
      <c r="ARX21" s="687"/>
      <c r="ARY21" s="687"/>
      <c r="ARZ21" s="687"/>
      <c r="ASA21" s="687"/>
      <c r="ASB21" s="687"/>
      <c r="ASC21" s="687"/>
      <c r="ASD21" s="687"/>
      <c r="ASE21" s="687"/>
      <c r="ASF21" s="687"/>
      <c r="ASG21" s="687"/>
      <c r="ASH21" s="687"/>
      <c r="ASI21" s="687"/>
      <c r="ASJ21" s="687"/>
      <c r="ASK21" s="687"/>
      <c r="ASL21" s="687"/>
      <c r="ASM21" s="687"/>
      <c r="ASN21" s="687"/>
      <c r="ASO21" s="687"/>
      <c r="ASP21" s="687"/>
      <c r="ASQ21" s="687"/>
      <c r="ASR21" s="687"/>
      <c r="ASS21" s="687"/>
      <c r="AST21" s="687"/>
      <c r="ASU21" s="687"/>
      <c r="ASV21" s="687"/>
      <c r="ASW21" s="687"/>
      <c r="ASX21" s="687"/>
      <c r="ASY21" s="687"/>
      <c r="ASZ21" s="687"/>
      <c r="ATA21" s="687"/>
      <c r="ATB21" s="687"/>
      <c r="ATC21" s="687"/>
      <c r="ATD21" s="687"/>
      <c r="ATE21" s="687"/>
      <c r="ATF21" s="687"/>
      <c r="ATG21" s="687"/>
      <c r="ATH21" s="687"/>
      <c r="ATI21" s="687"/>
      <c r="ATJ21" s="687"/>
      <c r="ATK21" s="687"/>
      <c r="ATL21" s="687"/>
      <c r="ATM21" s="687"/>
      <c r="ATN21" s="687"/>
      <c r="ATO21" s="687"/>
      <c r="ATP21" s="687"/>
      <c r="ATQ21" s="687"/>
      <c r="ATR21" s="687"/>
      <c r="ATS21" s="687"/>
      <c r="ATT21" s="687"/>
      <c r="ATU21" s="687"/>
      <c r="ATV21" s="687"/>
      <c r="ATW21" s="687"/>
      <c r="ATX21" s="687"/>
      <c r="ATY21" s="687"/>
      <c r="ATZ21" s="687"/>
      <c r="AUA21" s="687"/>
      <c r="AUB21" s="687"/>
      <c r="AUC21" s="687"/>
      <c r="AUD21" s="687"/>
      <c r="AUE21" s="687"/>
      <c r="AUF21" s="687"/>
      <c r="AUG21" s="687"/>
      <c r="AUH21" s="687"/>
      <c r="AUI21" s="687"/>
      <c r="AUJ21" s="687"/>
      <c r="AUK21" s="687"/>
      <c r="AUL21" s="687"/>
      <c r="AUM21" s="687"/>
      <c r="AUN21" s="687"/>
      <c r="AUO21" s="687"/>
      <c r="AUP21" s="687"/>
      <c r="AUQ21" s="687"/>
      <c r="AUR21" s="687"/>
      <c r="AUS21" s="687"/>
      <c r="AUT21" s="687"/>
      <c r="AUU21" s="687"/>
      <c r="AUV21" s="687"/>
      <c r="AUW21" s="687"/>
      <c r="AUX21" s="687"/>
      <c r="AUY21" s="687"/>
      <c r="AUZ21" s="687"/>
      <c r="AVA21" s="687"/>
      <c r="AVB21" s="687"/>
      <c r="AVC21" s="687"/>
      <c r="AVD21" s="687"/>
      <c r="AVE21" s="687"/>
      <c r="AVF21" s="687"/>
      <c r="AVG21" s="687"/>
      <c r="AVH21" s="687"/>
      <c r="AVI21" s="687"/>
      <c r="AVJ21" s="687"/>
      <c r="AVK21" s="687"/>
      <c r="AVL21" s="687"/>
      <c r="AVM21" s="687"/>
      <c r="AVN21" s="687"/>
      <c r="AVO21" s="687"/>
      <c r="AVP21" s="687"/>
      <c r="AVQ21" s="687"/>
      <c r="AVR21" s="687"/>
      <c r="AVS21" s="687"/>
      <c r="AVT21" s="687"/>
      <c r="AVU21" s="687"/>
      <c r="AVV21" s="687"/>
      <c r="AVW21" s="687"/>
      <c r="AVX21" s="687"/>
      <c r="AVY21" s="687"/>
      <c r="AVZ21" s="687"/>
      <c r="AWA21" s="687"/>
      <c r="AWB21" s="687"/>
      <c r="AWC21" s="687"/>
      <c r="AWD21" s="687"/>
      <c r="AWE21" s="687"/>
      <c r="AWF21" s="687"/>
      <c r="AWG21" s="687"/>
      <c r="AWH21" s="687"/>
      <c r="AWI21" s="687"/>
      <c r="AWJ21" s="687"/>
      <c r="AWK21" s="687"/>
      <c r="AWL21" s="687"/>
      <c r="AWM21" s="687"/>
      <c r="AWN21" s="687"/>
      <c r="AWO21" s="687"/>
      <c r="AWP21" s="687"/>
      <c r="AWQ21" s="687"/>
      <c r="AWR21" s="687"/>
      <c r="AWS21" s="687"/>
      <c r="AWT21" s="687"/>
      <c r="AWU21" s="687"/>
      <c r="AWV21" s="687"/>
      <c r="AWW21" s="687"/>
      <c r="AWX21" s="687"/>
      <c r="AWY21" s="687"/>
      <c r="AWZ21" s="687"/>
      <c r="AXA21" s="687"/>
      <c r="AXB21" s="687"/>
      <c r="AXC21" s="687"/>
      <c r="AXD21" s="687"/>
      <c r="AXE21" s="687"/>
      <c r="AXF21" s="687"/>
      <c r="AXG21" s="687"/>
      <c r="AXH21" s="687"/>
      <c r="AXI21" s="687"/>
      <c r="AXJ21" s="687"/>
      <c r="AXK21" s="687"/>
      <c r="AXL21" s="687"/>
      <c r="AXM21" s="687"/>
      <c r="AXN21" s="687"/>
      <c r="AXO21" s="687"/>
      <c r="AXP21" s="687"/>
      <c r="AXQ21" s="687"/>
      <c r="AXR21" s="687"/>
      <c r="AXS21" s="687"/>
      <c r="AXT21" s="687"/>
      <c r="AXU21" s="687"/>
      <c r="AXV21" s="687"/>
      <c r="AXW21" s="687"/>
      <c r="AXX21" s="687"/>
      <c r="AXY21" s="687"/>
      <c r="AXZ21" s="687"/>
      <c r="AYA21" s="687"/>
      <c r="AYB21" s="687"/>
      <c r="AYC21" s="687"/>
      <c r="AYD21" s="687"/>
      <c r="AYE21" s="687"/>
      <c r="AYF21" s="687"/>
      <c r="AYG21" s="687"/>
      <c r="AYH21" s="687"/>
      <c r="AYI21" s="687"/>
      <c r="AYJ21" s="687"/>
      <c r="AYK21" s="687"/>
      <c r="AYL21" s="687"/>
      <c r="AYM21" s="687"/>
      <c r="AYN21" s="687"/>
      <c r="AYO21" s="687"/>
      <c r="AYP21" s="687"/>
      <c r="AYQ21" s="687"/>
      <c r="AYR21" s="687"/>
      <c r="AYS21" s="687"/>
      <c r="AYT21" s="687"/>
      <c r="AYU21" s="687"/>
      <c r="AYV21" s="687"/>
      <c r="AYW21" s="687"/>
      <c r="AYX21" s="687"/>
      <c r="AYY21" s="687"/>
      <c r="AYZ21" s="687"/>
      <c r="AZA21" s="687"/>
      <c r="AZB21" s="687"/>
      <c r="AZC21" s="687"/>
      <c r="AZD21" s="687"/>
      <c r="AZE21" s="687"/>
      <c r="AZF21" s="687"/>
      <c r="AZG21" s="687"/>
      <c r="AZH21" s="687"/>
      <c r="AZI21" s="687"/>
      <c r="AZJ21" s="687"/>
      <c r="AZK21" s="687"/>
      <c r="AZL21" s="687"/>
      <c r="AZM21" s="687"/>
      <c r="AZN21" s="687"/>
      <c r="AZO21" s="687"/>
      <c r="AZP21" s="687"/>
      <c r="AZQ21" s="687"/>
      <c r="AZR21" s="687"/>
      <c r="AZS21" s="687"/>
      <c r="AZT21" s="687"/>
      <c r="AZU21" s="687"/>
      <c r="AZV21" s="687"/>
      <c r="AZW21" s="687"/>
      <c r="AZX21" s="687"/>
      <c r="AZY21" s="687"/>
      <c r="AZZ21" s="687"/>
      <c r="BAA21" s="687"/>
      <c r="BAB21" s="687"/>
      <c r="BAC21" s="687"/>
      <c r="BAD21" s="687"/>
      <c r="BAE21" s="687"/>
      <c r="BAF21" s="687"/>
      <c r="BAG21" s="687"/>
      <c r="BAH21" s="687"/>
      <c r="BAI21" s="687"/>
      <c r="BAJ21" s="687"/>
      <c r="BAK21" s="687"/>
      <c r="BAL21" s="687"/>
      <c r="BAM21" s="687"/>
      <c r="BAN21" s="687"/>
      <c r="BAO21" s="687"/>
      <c r="BAP21" s="687"/>
      <c r="BAQ21" s="687"/>
      <c r="BAR21" s="687"/>
      <c r="BAS21" s="687"/>
      <c r="BAT21" s="687"/>
      <c r="BAU21" s="687"/>
      <c r="BAV21" s="687"/>
      <c r="BAW21" s="687"/>
      <c r="BAX21" s="687"/>
      <c r="BAY21" s="687"/>
      <c r="BAZ21" s="687"/>
      <c r="BBA21" s="687"/>
      <c r="BBB21" s="687"/>
      <c r="BBC21" s="687"/>
      <c r="BBD21" s="687"/>
      <c r="BBE21" s="687"/>
      <c r="BBF21" s="687"/>
      <c r="BBG21" s="687"/>
      <c r="BBH21" s="687"/>
      <c r="BBI21" s="687"/>
      <c r="BBJ21" s="687"/>
      <c r="BBK21" s="687"/>
      <c r="BBL21" s="687"/>
      <c r="BBM21" s="687"/>
      <c r="BBN21" s="687"/>
      <c r="BBO21" s="687"/>
      <c r="BBP21" s="687"/>
      <c r="BBQ21" s="687"/>
      <c r="BBR21" s="687"/>
      <c r="BBS21" s="687"/>
      <c r="BBT21" s="687"/>
      <c r="BBU21" s="687"/>
      <c r="BBV21" s="687"/>
      <c r="BBW21" s="687"/>
      <c r="BBX21" s="687"/>
      <c r="BBY21" s="687"/>
      <c r="BBZ21" s="687"/>
      <c r="BCA21" s="687"/>
      <c r="BCB21" s="687"/>
      <c r="BCC21" s="687"/>
      <c r="BCD21" s="687"/>
      <c r="BCE21" s="687"/>
      <c r="BCF21" s="687"/>
      <c r="BCG21" s="687"/>
      <c r="BCH21" s="687"/>
      <c r="BCI21" s="687"/>
      <c r="BCJ21" s="687"/>
      <c r="BCK21" s="687"/>
      <c r="BCL21" s="687"/>
      <c r="BCM21" s="687"/>
      <c r="BCN21" s="687"/>
      <c r="BCO21" s="687"/>
      <c r="BCP21" s="687"/>
      <c r="BCQ21" s="687"/>
      <c r="BCR21" s="687"/>
      <c r="BCS21" s="687"/>
      <c r="BCT21" s="687"/>
      <c r="BCU21" s="687"/>
      <c r="BCV21" s="687"/>
      <c r="BCW21" s="687"/>
      <c r="BCX21" s="687"/>
      <c r="BCY21" s="687"/>
      <c r="BCZ21" s="687"/>
      <c r="BDA21" s="687"/>
      <c r="BDB21" s="687"/>
      <c r="BDC21" s="687"/>
      <c r="BDD21" s="687"/>
      <c r="BDE21" s="687"/>
      <c r="BDF21" s="687"/>
      <c r="BDG21" s="687"/>
      <c r="BDH21" s="687"/>
      <c r="BDI21" s="687"/>
      <c r="BDJ21" s="687"/>
      <c r="BDK21" s="687"/>
      <c r="BDL21" s="687"/>
      <c r="BDM21" s="687"/>
      <c r="BDN21" s="687"/>
      <c r="BDO21" s="687"/>
      <c r="BDP21" s="687"/>
      <c r="BDQ21" s="687"/>
      <c r="BDR21" s="687"/>
      <c r="BDS21" s="687"/>
      <c r="BDT21" s="687"/>
      <c r="BDU21" s="687"/>
      <c r="BDV21" s="687"/>
      <c r="BDW21" s="687"/>
      <c r="BDX21" s="687"/>
      <c r="BDY21" s="687"/>
      <c r="BDZ21" s="687"/>
      <c r="BEA21" s="687"/>
      <c r="BEB21" s="687"/>
      <c r="BEC21" s="687"/>
      <c r="BED21" s="687"/>
      <c r="BEE21" s="687"/>
      <c r="BEF21" s="687"/>
      <c r="BEG21" s="687"/>
      <c r="BEH21" s="687"/>
      <c r="BEI21" s="687"/>
      <c r="BEJ21" s="687"/>
      <c r="BEK21" s="687"/>
      <c r="BEL21" s="687"/>
      <c r="BEM21" s="687"/>
      <c r="BEN21" s="687"/>
      <c r="BEO21" s="687"/>
      <c r="BEP21" s="687"/>
      <c r="BEQ21" s="687"/>
      <c r="BER21" s="687"/>
      <c r="BES21" s="687"/>
      <c r="BET21" s="687"/>
      <c r="BEU21" s="687"/>
      <c r="BEV21" s="687"/>
      <c r="BEW21" s="687"/>
      <c r="BEX21" s="687"/>
      <c r="BEY21" s="687"/>
      <c r="BEZ21" s="687"/>
      <c r="BFA21" s="687"/>
      <c r="BFB21" s="687"/>
      <c r="BFC21" s="687"/>
      <c r="BFD21" s="687"/>
      <c r="BFE21" s="687"/>
      <c r="BFF21" s="687"/>
      <c r="BFG21" s="687"/>
      <c r="BFH21" s="687"/>
      <c r="BFI21" s="687"/>
      <c r="BFJ21" s="687"/>
      <c r="BFK21" s="687"/>
      <c r="BFL21" s="687"/>
      <c r="BFM21" s="687"/>
      <c r="BFN21" s="687"/>
      <c r="BFO21" s="687"/>
      <c r="BFP21" s="687"/>
      <c r="BFQ21" s="687"/>
      <c r="BFR21" s="687"/>
      <c r="BFS21" s="687"/>
      <c r="BFT21" s="687"/>
      <c r="BFU21" s="687"/>
      <c r="BFV21" s="687"/>
      <c r="BFW21" s="687"/>
      <c r="BFX21" s="687"/>
      <c r="BFY21" s="687"/>
      <c r="BFZ21" s="687"/>
      <c r="BGA21" s="687"/>
      <c r="BGB21" s="687"/>
      <c r="BGC21" s="687"/>
      <c r="BGD21" s="687"/>
      <c r="BGE21" s="687"/>
      <c r="BGF21" s="687"/>
      <c r="BGG21" s="687"/>
      <c r="BGH21" s="687"/>
      <c r="BGI21" s="687"/>
      <c r="BGJ21" s="687"/>
      <c r="BGK21" s="687"/>
      <c r="BGL21" s="687"/>
      <c r="BGM21" s="687"/>
      <c r="BGN21" s="687"/>
      <c r="BGO21" s="687"/>
      <c r="BGP21" s="687"/>
      <c r="BGQ21" s="687"/>
      <c r="BGR21" s="687"/>
      <c r="BGS21" s="687"/>
      <c r="BGT21" s="687"/>
      <c r="BGU21" s="687"/>
      <c r="BGV21" s="687"/>
      <c r="BGW21" s="687"/>
      <c r="BGX21" s="687"/>
      <c r="BGY21" s="687"/>
      <c r="BGZ21" s="687"/>
      <c r="BHA21" s="687"/>
      <c r="BHB21" s="687"/>
      <c r="BHC21" s="687"/>
      <c r="BHD21" s="687"/>
      <c r="BHE21" s="687"/>
      <c r="BHF21" s="687"/>
      <c r="BHG21" s="687"/>
      <c r="BHH21" s="687"/>
      <c r="BHI21" s="687"/>
      <c r="BHJ21" s="687"/>
      <c r="BHK21" s="687"/>
      <c r="BHL21" s="687"/>
      <c r="BHM21" s="687"/>
      <c r="BHN21" s="687"/>
      <c r="BHO21" s="687"/>
      <c r="BHP21" s="687"/>
      <c r="BHQ21" s="687"/>
      <c r="BHR21" s="687"/>
      <c r="BHS21" s="687"/>
      <c r="BHT21" s="687"/>
      <c r="BHU21" s="687"/>
      <c r="BHV21" s="687"/>
      <c r="BHW21" s="687"/>
      <c r="BHX21" s="687"/>
      <c r="BHY21" s="687"/>
      <c r="BHZ21" s="687"/>
      <c r="BIA21" s="687"/>
      <c r="BIB21" s="687"/>
      <c r="BIC21" s="687"/>
      <c r="BID21" s="687"/>
      <c r="BIE21" s="687"/>
      <c r="BIF21" s="687"/>
      <c r="BIG21" s="687"/>
      <c r="BIH21" s="687"/>
      <c r="BII21" s="687"/>
      <c r="BIJ21" s="687"/>
      <c r="BIK21" s="687"/>
      <c r="BIL21" s="687"/>
      <c r="BIM21" s="687"/>
      <c r="BIN21" s="687"/>
      <c r="BIO21" s="687"/>
      <c r="BIP21" s="687"/>
      <c r="BIQ21" s="687"/>
      <c r="BIR21" s="687"/>
      <c r="BIS21" s="687"/>
      <c r="BIT21" s="687"/>
      <c r="BIU21" s="687"/>
      <c r="BIV21" s="687"/>
      <c r="BIW21" s="687"/>
      <c r="BIX21" s="687"/>
      <c r="BIY21" s="687"/>
      <c r="BIZ21" s="687"/>
      <c r="BJA21" s="687"/>
      <c r="BJB21" s="687"/>
      <c r="BJC21" s="687"/>
      <c r="BJD21" s="687"/>
      <c r="BJE21" s="687"/>
      <c r="BJF21" s="687"/>
      <c r="BJG21" s="687"/>
      <c r="BJH21" s="687"/>
      <c r="BJI21" s="687"/>
      <c r="BJJ21" s="687"/>
      <c r="BJK21" s="687"/>
      <c r="BJL21" s="687"/>
      <c r="BJM21" s="687"/>
      <c r="BJN21" s="687"/>
      <c r="BJO21" s="687"/>
      <c r="BJP21" s="687"/>
      <c r="BJQ21" s="687"/>
      <c r="BJR21" s="687"/>
      <c r="BJS21" s="687"/>
      <c r="BJT21" s="687"/>
      <c r="BJU21" s="687"/>
      <c r="BJV21" s="687"/>
      <c r="BJW21" s="687"/>
      <c r="BJX21" s="687"/>
      <c r="BJY21" s="687"/>
      <c r="BJZ21" s="687"/>
      <c r="BKA21" s="687"/>
      <c r="BKB21" s="687"/>
      <c r="BKC21" s="687"/>
      <c r="BKD21" s="687"/>
      <c r="BKE21" s="687"/>
      <c r="BKF21" s="687"/>
      <c r="BKG21" s="687"/>
      <c r="BKH21" s="687"/>
      <c r="BKI21" s="687"/>
      <c r="BKJ21" s="687"/>
      <c r="BKK21" s="687"/>
      <c r="BKL21" s="687"/>
      <c r="BKM21" s="687"/>
      <c r="BKN21" s="687"/>
      <c r="BKO21" s="687"/>
      <c r="BKP21" s="687"/>
      <c r="BKQ21" s="687"/>
      <c r="BKR21" s="687"/>
      <c r="BKS21" s="687"/>
      <c r="BKT21" s="687"/>
      <c r="BKU21" s="687"/>
      <c r="BKV21" s="687"/>
      <c r="BKW21" s="687"/>
      <c r="BKX21" s="687"/>
      <c r="BKY21" s="687"/>
      <c r="BKZ21" s="687"/>
      <c r="BLA21" s="687"/>
      <c r="BLB21" s="687"/>
      <c r="BLC21" s="687"/>
      <c r="BLD21" s="687"/>
      <c r="BLE21" s="687"/>
      <c r="BLF21" s="687"/>
      <c r="BLG21" s="687"/>
      <c r="BLH21" s="687"/>
      <c r="BLI21" s="687"/>
      <c r="BLJ21" s="687"/>
      <c r="BLK21" s="687"/>
      <c r="BLL21" s="687"/>
      <c r="BLM21" s="687"/>
      <c r="BLN21" s="687"/>
      <c r="BLO21" s="687"/>
      <c r="BLP21" s="687"/>
      <c r="BLQ21" s="687"/>
      <c r="BLR21" s="687"/>
      <c r="BLS21" s="687"/>
      <c r="BLT21" s="687"/>
      <c r="BLU21" s="687"/>
      <c r="BLV21" s="687"/>
      <c r="BLW21" s="687"/>
      <c r="BLX21" s="687"/>
      <c r="BLY21" s="687"/>
      <c r="BLZ21" s="687"/>
      <c r="BMA21" s="687"/>
      <c r="BMB21" s="687"/>
      <c r="BMC21" s="687"/>
      <c r="BMD21" s="687"/>
      <c r="BME21" s="687"/>
      <c r="BMF21" s="687"/>
      <c r="BMG21" s="687"/>
      <c r="BMH21" s="687"/>
      <c r="BMI21" s="687"/>
      <c r="BMJ21" s="687"/>
      <c r="BMK21" s="687"/>
      <c r="BML21" s="687"/>
      <c r="BMM21" s="687"/>
      <c r="BMN21" s="687"/>
      <c r="BMO21" s="687"/>
      <c r="BMP21" s="687"/>
      <c r="BMQ21" s="687"/>
      <c r="BMR21" s="687"/>
      <c r="BMS21" s="687"/>
      <c r="BMT21" s="687"/>
      <c r="BMU21" s="687"/>
      <c r="BMV21" s="687"/>
      <c r="BMW21" s="687"/>
      <c r="BMX21" s="687"/>
      <c r="BMY21" s="687"/>
      <c r="BMZ21" s="687"/>
      <c r="BNA21" s="687"/>
      <c r="BNB21" s="687"/>
      <c r="BNC21" s="687"/>
      <c r="BND21" s="687"/>
      <c r="BNE21" s="687"/>
      <c r="BNF21" s="687"/>
      <c r="BNG21" s="687"/>
      <c r="BNH21" s="687"/>
      <c r="BNI21" s="687"/>
      <c r="BNJ21" s="687"/>
      <c r="BNK21" s="687"/>
      <c r="BNL21" s="687"/>
      <c r="BNM21" s="687"/>
      <c r="BNN21" s="687"/>
      <c r="BNO21" s="687"/>
      <c r="BNP21" s="687"/>
      <c r="BNQ21" s="687"/>
      <c r="BNR21" s="687"/>
      <c r="BNS21" s="687"/>
      <c r="BNT21" s="687"/>
      <c r="BNU21" s="687"/>
      <c r="BNV21" s="687"/>
      <c r="BNW21" s="687"/>
      <c r="BNX21" s="687"/>
      <c r="BNY21" s="687"/>
      <c r="BNZ21" s="687"/>
      <c r="BOA21" s="687"/>
      <c r="BOB21" s="687"/>
      <c r="BOC21" s="687"/>
      <c r="BOD21" s="687"/>
      <c r="BOE21" s="687"/>
      <c r="BOF21" s="687"/>
      <c r="BOG21" s="687"/>
      <c r="BOH21" s="687"/>
      <c r="BOI21" s="687"/>
      <c r="BOJ21" s="687"/>
      <c r="BOK21" s="687"/>
      <c r="BOL21" s="687"/>
      <c r="BOM21" s="687"/>
      <c r="BON21" s="687"/>
      <c r="BOO21" s="687"/>
      <c r="BOP21" s="687"/>
      <c r="BOQ21" s="687"/>
      <c r="BOR21" s="687"/>
      <c r="BOS21" s="687"/>
      <c r="BOT21" s="687"/>
      <c r="BOU21" s="687"/>
      <c r="BOV21" s="687"/>
      <c r="BOW21" s="687"/>
      <c r="BOX21" s="687"/>
      <c r="BOY21" s="687"/>
      <c r="BOZ21" s="687"/>
      <c r="BPA21" s="687"/>
      <c r="BPB21" s="687"/>
      <c r="BPC21" s="687"/>
      <c r="BPD21" s="687"/>
      <c r="BPE21" s="687"/>
      <c r="BPF21" s="687"/>
      <c r="BPG21" s="687"/>
      <c r="BPH21" s="687"/>
      <c r="BPI21" s="687"/>
      <c r="BPJ21" s="687"/>
      <c r="BPK21" s="687"/>
      <c r="BPL21" s="687"/>
      <c r="BPM21" s="687"/>
      <c r="BPN21" s="687"/>
      <c r="BPO21" s="687"/>
      <c r="BPP21" s="687"/>
      <c r="BPQ21" s="687"/>
      <c r="BPR21" s="687"/>
      <c r="BPS21" s="687"/>
      <c r="BPT21" s="687"/>
      <c r="BPU21" s="687"/>
      <c r="BPV21" s="687"/>
      <c r="BPW21" s="687"/>
      <c r="BPX21" s="687"/>
      <c r="BPY21" s="687"/>
      <c r="BPZ21" s="687"/>
      <c r="BQA21" s="687"/>
      <c r="BQB21" s="687"/>
      <c r="BQC21" s="687"/>
      <c r="BQD21" s="687"/>
      <c r="BQE21" s="687"/>
      <c r="BQF21" s="687"/>
      <c r="BQG21" s="687"/>
      <c r="BQH21" s="687"/>
      <c r="BQI21" s="687"/>
      <c r="BQJ21" s="687"/>
      <c r="BQK21" s="687"/>
      <c r="BQL21" s="687"/>
      <c r="BQM21" s="687"/>
      <c r="BQN21" s="687"/>
      <c r="BQO21" s="687"/>
      <c r="BQP21" s="687"/>
      <c r="BQQ21" s="687"/>
      <c r="BQR21" s="687"/>
      <c r="BQS21" s="687"/>
      <c r="BQT21" s="687"/>
      <c r="BQU21" s="687"/>
      <c r="BQV21" s="687"/>
      <c r="BQW21" s="687"/>
      <c r="BQX21" s="687"/>
      <c r="BQY21" s="687"/>
      <c r="BQZ21" s="687"/>
      <c r="BRA21" s="687"/>
      <c r="BRB21" s="687"/>
      <c r="BRC21" s="687"/>
      <c r="BRD21" s="687"/>
      <c r="BRE21" s="687"/>
      <c r="BRF21" s="687"/>
      <c r="BRG21" s="687"/>
      <c r="BRH21" s="687"/>
      <c r="BRI21" s="687"/>
      <c r="BRJ21" s="687"/>
      <c r="BRK21" s="687"/>
      <c r="BRL21" s="687"/>
      <c r="BRM21" s="687"/>
      <c r="BRN21" s="687"/>
      <c r="BRO21" s="687"/>
      <c r="BRP21" s="687"/>
      <c r="BRQ21" s="687"/>
      <c r="BRR21" s="687"/>
      <c r="BRS21" s="687"/>
      <c r="BRT21" s="687"/>
      <c r="BRU21" s="687"/>
      <c r="BRV21" s="687"/>
      <c r="BRW21" s="687"/>
      <c r="BRX21" s="687"/>
      <c r="BRY21" s="687"/>
      <c r="BRZ21" s="687"/>
      <c r="BSA21" s="687"/>
      <c r="BSB21" s="687"/>
      <c r="BSC21" s="687"/>
      <c r="BSD21" s="687"/>
      <c r="BSE21" s="687"/>
      <c r="BSF21" s="687"/>
      <c r="BSG21" s="687"/>
      <c r="BSH21" s="687"/>
      <c r="BSI21" s="687"/>
      <c r="BSJ21" s="687"/>
      <c r="BSK21" s="687"/>
      <c r="BSL21" s="687"/>
      <c r="BSM21" s="687"/>
      <c r="BSN21" s="687"/>
      <c r="BSO21" s="687"/>
      <c r="BSP21" s="687"/>
      <c r="BSQ21" s="687"/>
      <c r="BSR21" s="687"/>
      <c r="BSS21" s="687"/>
      <c r="BST21" s="687"/>
      <c r="BSU21" s="687"/>
      <c r="BSV21" s="687"/>
      <c r="BSW21" s="687"/>
      <c r="BSX21" s="687"/>
      <c r="BSY21" s="687"/>
      <c r="BSZ21" s="687"/>
      <c r="BTA21" s="687"/>
      <c r="BTB21" s="687"/>
      <c r="BTC21" s="687"/>
      <c r="BTD21" s="687"/>
      <c r="BTE21" s="687"/>
      <c r="BTF21" s="687"/>
      <c r="BTG21" s="687"/>
      <c r="BTH21" s="687"/>
      <c r="BTI21" s="687"/>
      <c r="BTJ21" s="687"/>
      <c r="BTK21" s="687"/>
      <c r="BTL21" s="687"/>
      <c r="BTM21" s="687"/>
      <c r="BTN21" s="687"/>
      <c r="BTO21" s="687"/>
      <c r="BTP21" s="687"/>
      <c r="BTQ21" s="687"/>
      <c r="BTR21" s="687"/>
      <c r="BTS21" s="687"/>
      <c r="BTT21" s="687"/>
      <c r="BTU21" s="687"/>
      <c r="BTV21" s="687"/>
      <c r="BTW21" s="687"/>
      <c r="BTX21" s="687"/>
      <c r="BTY21" s="687"/>
      <c r="BTZ21" s="687"/>
      <c r="BUA21" s="687"/>
      <c r="BUB21" s="687"/>
      <c r="BUC21" s="687"/>
      <c r="BUD21" s="687"/>
      <c r="BUE21" s="687"/>
      <c r="BUF21" s="687"/>
      <c r="BUG21" s="687"/>
      <c r="BUH21" s="687"/>
      <c r="BUI21" s="687"/>
      <c r="BUJ21" s="687"/>
      <c r="BUK21" s="687"/>
      <c r="BUL21" s="687"/>
      <c r="BUM21" s="687"/>
      <c r="BUN21" s="687"/>
      <c r="BUO21" s="687"/>
      <c r="BUP21" s="687"/>
      <c r="BUQ21" s="687"/>
      <c r="BUR21" s="687"/>
      <c r="BUS21" s="687"/>
      <c r="BUT21" s="687"/>
      <c r="BUU21" s="687"/>
      <c r="BUV21" s="687"/>
      <c r="BUW21" s="687"/>
      <c r="BUX21" s="687"/>
      <c r="BUY21" s="687"/>
      <c r="BUZ21" s="687"/>
      <c r="BVA21" s="687"/>
      <c r="BVB21" s="687"/>
      <c r="BVC21" s="687"/>
      <c r="BVD21" s="687"/>
      <c r="BVE21" s="687"/>
      <c r="BVF21" s="687"/>
      <c r="BVG21" s="687"/>
      <c r="BVH21" s="687"/>
      <c r="BVI21" s="687"/>
      <c r="BVJ21" s="687"/>
      <c r="BVK21" s="687"/>
      <c r="BVL21" s="687"/>
      <c r="BVM21" s="687"/>
      <c r="BVN21" s="687"/>
      <c r="BVO21" s="687"/>
      <c r="BVP21" s="687"/>
      <c r="BVQ21" s="687"/>
      <c r="BVR21" s="687"/>
      <c r="BVS21" s="687"/>
      <c r="BVT21" s="687"/>
      <c r="BVU21" s="687"/>
      <c r="BVV21" s="687"/>
      <c r="BVW21" s="687"/>
      <c r="BVX21" s="687"/>
      <c r="BVY21" s="687"/>
      <c r="BVZ21" s="687"/>
      <c r="BWA21" s="687"/>
      <c r="BWB21" s="687"/>
      <c r="BWC21" s="687"/>
      <c r="BWD21" s="687"/>
      <c r="BWE21" s="687"/>
      <c r="BWF21" s="687"/>
      <c r="BWG21" s="687"/>
      <c r="BWH21" s="687"/>
      <c r="BWI21" s="687"/>
      <c r="BWJ21" s="687"/>
      <c r="BWK21" s="687"/>
      <c r="BWL21" s="687"/>
      <c r="BWM21" s="687"/>
      <c r="BWN21" s="687"/>
      <c r="BWO21" s="687"/>
      <c r="BWP21" s="687"/>
      <c r="BWQ21" s="687"/>
      <c r="BWR21" s="687"/>
      <c r="BWS21" s="687"/>
      <c r="BWT21" s="687"/>
      <c r="BWU21" s="687"/>
      <c r="BWV21" s="687"/>
      <c r="BWW21" s="687"/>
      <c r="BWX21" s="687"/>
      <c r="BWY21" s="687"/>
      <c r="BWZ21" s="687"/>
      <c r="BXA21" s="687"/>
      <c r="BXB21" s="687"/>
      <c r="BXC21" s="687"/>
      <c r="BXD21" s="687"/>
      <c r="BXE21" s="687"/>
      <c r="BXF21" s="687"/>
      <c r="BXG21" s="687"/>
      <c r="BXH21" s="687"/>
      <c r="BXI21" s="687"/>
      <c r="BXJ21" s="687"/>
      <c r="BXK21" s="687"/>
      <c r="BXL21" s="687"/>
      <c r="BXM21" s="687"/>
      <c r="BXN21" s="687"/>
      <c r="BXO21" s="687"/>
      <c r="BXP21" s="687"/>
      <c r="BXQ21" s="687"/>
      <c r="BXR21" s="687"/>
      <c r="BXS21" s="687"/>
      <c r="BXT21" s="687"/>
      <c r="BXU21" s="687"/>
      <c r="BXV21" s="687"/>
      <c r="BXW21" s="687"/>
      <c r="BXX21" s="687"/>
      <c r="BXY21" s="687"/>
      <c r="BXZ21" s="687"/>
      <c r="BYA21" s="687"/>
      <c r="BYB21" s="687"/>
      <c r="BYC21" s="687"/>
      <c r="BYD21" s="687"/>
      <c r="BYE21" s="687"/>
      <c r="BYF21" s="687"/>
      <c r="BYG21" s="687"/>
      <c r="BYH21" s="687"/>
      <c r="BYI21" s="687"/>
      <c r="BYJ21" s="687"/>
      <c r="BYK21" s="687"/>
      <c r="BYL21" s="687"/>
      <c r="BYM21" s="687"/>
      <c r="BYN21" s="687"/>
      <c r="BYO21" s="687"/>
      <c r="BYP21" s="687"/>
      <c r="BYQ21" s="687"/>
      <c r="BYR21" s="687"/>
      <c r="BYS21" s="687"/>
      <c r="BYT21" s="687"/>
      <c r="BYU21" s="687"/>
      <c r="BYV21" s="687"/>
      <c r="BYW21" s="687"/>
      <c r="BYX21" s="687"/>
      <c r="BYY21" s="687"/>
      <c r="BYZ21" s="687"/>
      <c r="BZA21" s="687"/>
      <c r="BZB21" s="687"/>
      <c r="BZC21" s="687"/>
      <c r="BZD21" s="687"/>
      <c r="BZE21" s="687"/>
      <c r="BZF21" s="687"/>
      <c r="BZG21" s="687"/>
      <c r="BZH21" s="687"/>
      <c r="BZI21" s="687"/>
      <c r="BZJ21" s="687"/>
      <c r="BZK21" s="687"/>
      <c r="BZL21" s="687"/>
      <c r="BZM21" s="687"/>
      <c r="BZN21" s="687"/>
      <c r="BZO21" s="687"/>
      <c r="BZP21" s="687"/>
      <c r="BZQ21" s="687"/>
      <c r="BZR21" s="687"/>
      <c r="BZS21" s="687"/>
      <c r="BZT21" s="687"/>
      <c r="BZU21" s="687"/>
      <c r="BZV21" s="687"/>
      <c r="BZW21" s="687"/>
      <c r="BZX21" s="687"/>
      <c r="BZY21" s="687"/>
      <c r="BZZ21" s="687"/>
      <c r="CAA21" s="687"/>
      <c r="CAB21" s="687"/>
      <c r="CAC21" s="687"/>
      <c r="CAD21" s="687"/>
      <c r="CAE21" s="687"/>
      <c r="CAF21" s="687"/>
      <c r="CAG21" s="687"/>
      <c r="CAH21" s="687"/>
      <c r="CAI21" s="687"/>
      <c r="CAJ21" s="687"/>
      <c r="CAK21" s="687"/>
      <c r="CAL21" s="687"/>
      <c r="CAM21" s="687"/>
      <c r="CAN21" s="687"/>
      <c r="CAO21" s="687"/>
      <c r="CAP21" s="687"/>
      <c r="CAQ21" s="687"/>
      <c r="CAR21" s="687"/>
      <c r="CAS21" s="687"/>
      <c r="CAT21" s="687"/>
      <c r="CAU21" s="687"/>
      <c r="CAV21" s="687"/>
      <c r="CAW21" s="687"/>
      <c r="CAX21" s="687"/>
      <c r="CAY21" s="687"/>
      <c r="CAZ21" s="687"/>
      <c r="CBA21" s="687"/>
      <c r="CBB21" s="687"/>
      <c r="CBC21" s="687"/>
      <c r="CBD21" s="687"/>
      <c r="CBE21" s="687"/>
      <c r="CBF21" s="687"/>
      <c r="CBG21" s="687"/>
      <c r="CBH21" s="687"/>
      <c r="CBI21" s="687"/>
      <c r="CBJ21" s="687"/>
      <c r="CBK21" s="687"/>
      <c r="CBL21" s="687"/>
      <c r="CBM21" s="687"/>
      <c r="CBN21" s="687"/>
      <c r="CBO21" s="687"/>
      <c r="CBP21" s="687"/>
      <c r="CBQ21" s="687"/>
      <c r="CBR21" s="687"/>
      <c r="CBS21" s="687"/>
      <c r="CBT21" s="687"/>
      <c r="CBU21" s="687"/>
      <c r="CBV21" s="687"/>
      <c r="CBW21" s="687"/>
      <c r="CBX21" s="687"/>
      <c r="CBY21" s="687"/>
      <c r="CBZ21" s="687"/>
      <c r="CCA21" s="687"/>
      <c r="CCB21" s="687"/>
      <c r="CCC21" s="687"/>
      <c r="CCD21" s="687"/>
      <c r="CCE21" s="687"/>
      <c r="CCF21" s="687"/>
      <c r="CCG21" s="687"/>
      <c r="CCH21" s="687"/>
      <c r="CCI21" s="687"/>
      <c r="CCJ21" s="687"/>
      <c r="CCK21" s="687"/>
      <c r="CCL21" s="687"/>
      <c r="CCM21" s="687"/>
      <c r="CCN21" s="687"/>
      <c r="CCO21" s="687"/>
      <c r="CCP21" s="687"/>
      <c r="CCQ21" s="687"/>
      <c r="CCR21" s="687"/>
      <c r="CCS21" s="687"/>
      <c r="CCT21" s="687"/>
      <c r="CCU21" s="687"/>
      <c r="CCV21" s="687"/>
      <c r="CCW21" s="687"/>
      <c r="CCX21" s="687"/>
      <c r="CCY21" s="687"/>
      <c r="CCZ21" s="687"/>
      <c r="CDA21" s="687"/>
      <c r="CDB21" s="687"/>
      <c r="CDC21" s="687"/>
      <c r="CDD21" s="687"/>
      <c r="CDE21" s="687"/>
      <c r="CDF21" s="687"/>
      <c r="CDG21" s="687"/>
      <c r="CDH21" s="687"/>
      <c r="CDI21" s="687"/>
      <c r="CDJ21" s="687"/>
      <c r="CDK21" s="687"/>
      <c r="CDL21" s="687"/>
      <c r="CDM21" s="687"/>
      <c r="CDN21" s="687"/>
      <c r="CDO21" s="687"/>
      <c r="CDP21" s="687"/>
      <c r="CDQ21" s="687"/>
      <c r="CDR21" s="687"/>
      <c r="CDS21" s="687"/>
      <c r="CDT21" s="687"/>
      <c r="CDU21" s="687"/>
      <c r="CDV21" s="687"/>
      <c r="CDW21" s="687"/>
      <c r="CDX21" s="687"/>
      <c r="CDY21" s="687"/>
      <c r="CDZ21" s="687"/>
      <c r="CEA21" s="687"/>
      <c r="CEB21" s="687"/>
      <c r="CEC21" s="687"/>
      <c r="CED21" s="687"/>
      <c r="CEE21" s="687"/>
      <c r="CEF21" s="687"/>
      <c r="CEG21" s="687"/>
      <c r="CEH21" s="687"/>
      <c r="CEI21" s="687"/>
      <c r="CEJ21" s="687"/>
      <c r="CEK21" s="687"/>
      <c r="CEL21" s="687"/>
      <c r="CEM21" s="687"/>
      <c r="CEN21" s="687"/>
      <c r="CEO21" s="687"/>
      <c r="CEP21" s="687"/>
      <c r="CEQ21" s="687"/>
      <c r="CER21" s="687"/>
      <c r="CES21" s="687"/>
      <c r="CET21" s="687"/>
      <c r="CEU21" s="687"/>
      <c r="CEV21" s="687"/>
      <c r="CEW21" s="687"/>
      <c r="CEX21" s="687"/>
      <c r="CEY21" s="687"/>
      <c r="CEZ21" s="687"/>
      <c r="CFA21" s="687"/>
      <c r="CFB21" s="687"/>
      <c r="CFC21" s="687"/>
      <c r="CFD21" s="687"/>
      <c r="CFE21" s="687"/>
      <c r="CFF21" s="687"/>
      <c r="CFG21" s="687"/>
      <c r="CFH21" s="687"/>
      <c r="CFI21" s="687"/>
      <c r="CFJ21" s="687"/>
      <c r="CFK21" s="687"/>
      <c r="CFL21" s="687"/>
      <c r="CFM21" s="687"/>
      <c r="CFN21" s="687"/>
      <c r="CFO21" s="687"/>
      <c r="CFP21" s="687"/>
      <c r="CFQ21" s="687"/>
      <c r="CFR21" s="687"/>
      <c r="CFS21" s="687"/>
      <c r="CFT21" s="687"/>
      <c r="CFU21" s="687"/>
      <c r="CFV21" s="687"/>
      <c r="CFW21" s="687"/>
      <c r="CFX21" s="687"/>
      <c r="CFY21" s="687"/>
      <c r="CFZ21" s="687"/>
      <c r="CGA21" s="687"/>
      <c r="CGB21" s="687"/>
      <c r="CGC21" s="687"/>
      <c r="CGD21" s="687"/>
      <c r="CGE21" s="687"/>
      <c r="CGF21" s="687"/>
      <c r="CGG21" s="687"/>
      <c r="CGH21" s="687"/>
      <c r="CGI21" s="687"/>
      <c r="CGJ21" s="687"/>
      <c r="CGK21" s="687"/>
      <c r="CGL21" s="687"/>
      <c r="CGM21" s="687"/>
      <c r="CGN21" s="687"/>
      <c r="CGO21" s="687"/>
      <c r="CGP21" s="687"/>
      <c r="CGQ21" s="687"/>
      <c r="CGR21" s="687"/>
      <c r="CGS21" s="687"/>
      <c r="CGT21" s="687"/>
      <c r="CGU21" s="687"/>
      <c r="CGV21" s="687"/>
      <c r="CGW21" s="687"/>
      <c r="CGX21" s="687"/>
      <c r="CGY21" s="687"/>
      <c r="CGZ21" s="687"/>
      <c r="CHA21" s="687"/>
      <c r="CHB21" s="687"/>
      <c r="CHC21" s="687"/>
      <c r="CHD21" s="687"/>
      <c r="CHE21" s="687"/>
      <c r="CHF21" s="687"/>
      <c r="CHG21" s="687"/>
      <c r="CHH21" s="687"/>
      <c r="CHI21" s="687"/>
      <c r="CHJ21" s="687"/>
      <c r="CHK21" s="687"/>
      <c r="CHL21" s="687"/>
      <c r="CHM21" s="687"/>
      <c r="CHN21" s="687"/>
      <c r="CHO21" s="687"/>
      <c r="CHP21" s="687"/>
      <c r="CHQ21" s="687"/>
      <c r="CHR21" s="687"/>
      <c r="CHS21" s="687"/>
      <c r="CHT21" s="687"/>
      <c r="CHU21" s="687"/>
      <c r="CHV21" s="687"/>
      <c r="CHW21" s="687"/>
      <c r="CHX21" s="687"/>
      <c r="CHY21" s="687"/>
      <c r="CHZ21" s="687"/>
      <c r="CIA21" s="687"/>
      <c r="CIB21" s="687"/>
      <c r="CIC21" s="687"/>
      <c r="CID21" s="687"/>
      <c r="CIE21" s="687"/>
      <c r="CIF21" s="687"/>
      <c r="CIG21" s="687"/>
      <c r="CIH21" s="687"/>
      <c r="CII21" s="687"/>
      <c r="CIJ21" s="687"/>
      <c r="CIK21" s="687"/>
      <c r="CIL21" s="687"/>
      <c r="CIM21" s="687"/>
      <c r="CIN21" s="687"/>
      <c r="CIO21" s="687"/>
      <c r="CIP21" s="687"/>
      <c r="CIQ21" s="687"/>
      <c r="CIR21" s="687"/>
      <c r="CIS21" s="687"/>
      <c r="CIT21" s="687"/>
      <c r="CIU21" s="687"/>
      <c r="CIV21" s="687"/>
      <c r="CIW21" s="687"/>
      <c r="CIX21" s="687"/>
      <c r="CIY21" s="687"/>
      <c r="CIZ21" s="687"/>
      <c r="CJA21" s="687"/>
      <c r="CJB21" s="687"/>
      <c r="CJC21" s="687"/>
      <c r="CJD21" s="687"/>
      <c r="CJE21" s="687"/>
      <c r="CJF21" s="687"/>
      <c r="CJG21" s="687"/>
      <c r="CJH21" s="687"/>
      <c r="CJI21" s="687"/>
      <c r="CJJ21" s="687"/>
      <c r="CJK21" s="687"/>
      <c r="CJL21" s="687"/>
      <c r="CJM21" s="687"/>
      <c r="CJN21" s="687"/>
      <c r="CJO21" s="687"/>
      <c r="CJP21" s="687"/>
      <c r="CJQ21" s="687"/>
      <c r="CJR21" s="687"/>
      <c r="CJS21" s="687"/>
      <c r="CJT21" s="687"/>
      <c r="CJU21" s="687"/>
      <c r="CJV21" s="687"/>
      <c r="CJW21" s="687"/>
      <c r="CJX21" s="687"/>
      <c r="CJY21" s="687"/>
      <c r="CJZ21" s="687"/>
      <c r="CKA21" s="687"/>
      <c r="CKB21" s="687"/>
      <c r="CKC21" s="687"/>
      <c r="CKD21" s="687"/>
      <c r="CKE21" s="687"/>
      <c r="CKF21" s="687"/>
      <c r="CKG21" s="687"/>
      <c r="CKH21" s="687"/>
      <c r="CKI21" s="687"/>
      <c r="CKJ21" s="687"/>
      <c r="CKK21" s="687"/>
      <c r="CKL21" s="687"/>
      <c r="CKM21" s="687"/>
      <c r="CKN21" s="687"/>
      <c r="CKO21" s="687"/>
      <c r="CKP21" s="687"/>
      <c r="CKQ21" s="687"/>
      <c r="CKR21" s="687"/>
      <c r="CKS21" s="687"/>
      <c r="CKT21" s="687"/>
      <c r="CKU21" s="687"/>
      <c r="CKV21" s="687"/>
      <c r="CKW21" s="687"/>
      <c r="CKX21" s="687"/>
      <c r="CKY21" s="687"/>
      <c r="CKZ21" s="687"/>
      <c r="CLA21" s="687"/>
      <c r="CLB21" s="687"/>
      <c r="CLC21" s="687"/>
      <c r="CLD21" s="687"/>
      <c r="CLE21" s="687"/>
      <c r="CLF21" s="687"/>
      <c r="CLG21" s="687"/>
      <c r="CLH21" s="687"/>
      <c r="CLI21" s="687"/>
      <c r="CLJ21" s="687"/>
      <c r="CLK21" s="687"/>
      <c r="CLL21" s="687"/>
      <c r="CLM21" s="687"/>
      <c r="CLN21" s="687"/>
      <c r="CLO21" s="687"/>
      <c r="CLP21" s="687"/>
      <c r="CLQ21" s="687"/>
      <c r="CLR21" s="687"/>
      <c r="CLS21" s="687"/>
      <c r="CLT21" s="687"/>
      <c r="CLU21" s="687"/>
      <c r="CLV21" s="687"/>
      <c r="CLW21" s="687"/>
      <c r="CLX21" s="687"/>
      <c r="CLY21" s="687"/>
      <c r="CLZ21" s="687"/>
      <c r="CMA21" s="687"/>
      <c r="CMB21" s="687"/>
      <c r="CMC21" s="687"/>
      <c r="CMD21" s="687"/>
      <c r="CME21" s="687"/>
      <c r="CMF21" s="687"/>
      <c r="CMG21" s="687"/>
      <c r="CMH21" s="687"/>
      <c r="CMI21" s="687"/>
      <c r="CMJ21" s="687"/>
      <c r="CMK21" s="687"/>
      <c r="CML21" s="687"/>
      <c r="CMM21" s="687"/>
      <c r="CMN21" s="687"/>
      <c r="CMO21" s="687"/>
      <c r="CMP21" s="687"/>
      <c r="CMQ21" s="687"/>
      <c r="CMR21" s="687"/>
      <c r="CMS21" s="687"/>
      <c r="CMT21" s="687"/>
      <c r="CMU21" s="687"/>
      <c r="CMV21" s="687"/>
      <c r="CMW21" s="687"/>
      <c r="CMX21" s="687"/>
      <c r="CMY21" s="687"/>
      <c r="CMZ21" s="687"/>
      <c r="CNA21" s="687"/>
      <c r="CNB21" s="687"/>
      <c r="CNC21" s="687"/>
      <c r="CND21" s="687"/>
      <c r="CNE21" s="687"/>
      <c r="CNF21" s="687"/>
      <c r="CNG21" s="687"/>
      <c r="CNH21" s="687"/>
      <c r="CNI21" s="687"/>
      <c r="CNJ21" s="687"/>
      <c r="CNK21" s="687"/>
      <c r="CNL21" s="687"/>
      <c r="CNM21" s="687"/>
      <c r="CNN21" s="687"/>
      <c r="CNO21" s="687"/>
      <c r="CNP21" s="687"/>
      <c r="CNQ21" s="687"/>
      <c r="CNR21" s="687"/>
      <c r="CNS21" s="687"/>
      <c r="CNT21" s="687"/>
      <c r="CNU21" s="687"/>
      <c r="CNV21" s="687"/>
      <c r="CNW21" s="687"/>
      <c r="CNX21" s="687"/>
      <c r="CNY21" s="687"/>
      <c r="CNZ21" s="687"/>
      <c r="COA21" s="687"/>
      <c r="COB21" s="687"/>
      <c r="COC21" s="687"/>
      <c r="COD21" s="687"/>
      <c r="COE21" s="687"/>
      <c r="COF21" s="687"/>
      <c r="COG21" s="687"/>
      <c r="COH21" s="687"/>
      <c r="COI21" s="687"/>
      <c r="COJ21" s="687"/>
      <c r="COK21" s="687"/>
      <c r="COL21" s="687"/>
      <c r="COM21" s="687"/>
      <c r="CON21" s="687"/>
      <c r="COO21" s="687"/>
      <c r="COP21" s="687"/>
      <c r="COQ21" s="687"/>
      <c r="COR21" s="687"/>
      <c r="COS21" s="687"/>
      <c r="COT21" s="687"/>
      <c r="COU21" s="687"/>
      <c r="COV21" s="687"/>
      <c r="COW21" s="687"/>
      <c r="COX21" s="687"/>
      <c r="COY21" s="687"/>
      <c r="COZ21" s="687"/>
      <c r="CPA21" s="687"/>
      <c r="CPB21" s="687"/>
      <c r="CPC21" s="687"/>
      <c r="CPD21" s="687"/>
      <c r="CPE21" s="687"/>
      <c r="CPF21" s="687"/>
      <c r="CPG21" s="687"/>
      <c r="CPH21" s="687"/>
      <c r="CPI21" s="687"/>
      <c r="CPJ21" s="687"/>
      <c r="CPK21" s="687"/>
      <c r="CPL21" s="687"/>
      <c r="CPM21" s="687"/>
      <c r="CPN21" s="687"/>
      <c r="CPO21" s="687"/>
      <c r="CPP21" s="687"/>
      <c r="CPQ21" s="687"/>
      <c r="CPR21" s="687"/>
      <c r="CPS21" s="687"/>
      <c r="CPT21" s="687"/>
      <c r="CPU21" s="687"/>
      <c r="CPV21" s="687"/>
      <c r="CPW21" s="687"/>
      <c r="CPX21" s="687"/>
      <c r="CPY21" s="687"/>
      <c r="CPZ21" s="687"/>
      <c r="CQA21" s="687"/>
      <c r="CQB21" s="687"/>
      <c r="CQC21" s="687"/>
      <c r="CQD21" s="687"/>
      <c r="CQE21" s="687"/>
      <c r="CQF21" s="687"/>
      <c r="CQG21" s="687"/>
      <c r="CQH21" s="687"/>
      <c r="CQI21" s="687"/>
      <c r="CQJ21" s="687"/>
      <c r="CQK21" s="687"/>
      <c r="CQL21" s="687"/>
      <c r="CQM21" s="687"/>
      <c r="CQN21" s="687"/>
      <c r="CQO21" s="687"/>
      <c r="CQP21" s="687"/>
      <c r="CQQ21" s="687"/>
      <c r="CQR21" s="687"/>
      <c r="CQS21" s="687"/>
      <c r="CQT21" s="687"/>
      <c r="CQU21" s="687"/>
      <c r="CQV21" s="687"/>
      <c r="CQW21" s="687"/>
      <c r="CQX21" s="687"/>
      <c r="CQY21" s="687"/>
      <c r="CQZ21" s="687"/>
      <c r="CRA21" s="687"/>
      <c r="CRB21" s="687"/>
      <c r="CRC21" s="687"/>
      <c r="CRD21" s="687"/>
      <c r="CRE21" s="687"/>
      <c r="CRF21" s="687"/>
      <c r="CRG21" s="687"/>
      <c r="CRH21" s="687"/>
      <c r="CRI21" s="687"/>
      <c r="CRJ21" s="687"/>
      <c r="CRK21" s="687"/>
      <c r="CRL21" s="687"/>
      <c r="CRM21" s="687"/>
      <c r="CRN21" s="687"/>
      <c r="CRO21" s="687"/>
      <c r="CRP21" s="687"/>
      <c r="CRQ21" s="687"/>
      <c r="CRR21" s="687"/>
      <c r="CRS21" s="687"/>
      <c r="CRT21" s="687"/>
      <c r="CRU21" s="687"/>
      <c r="CRV21" s="687"/>
      <c r="CRW21" s="687"/>
      <c r="CRX21" s="687"/>
      <c r="CRY21" s="687"/>
      <c r="CRZ21" s="687"/>
      <c r="CSA21" s="687"/>
      <c r="CSB21" s="687"/>
      <c r="CSC21" s="687"/>
      <c r="CSD21" s="687"/>
      <c r="CSE21" s="687"/>
      <c r="CSF21" s="687"/>
      <c r="CSG21" s="687"/>
      <c r="CSH21" s="687"/>
      <c r="CSI21" s="687"/>
      <c r="CSJ21" s="687"/>
      <c r="CSK21" s="687"/>
      <c r="CSL21" s="687"/>
      <c r="CSM21" s="687"/>
      <c r="CSN21" s="687"/>
      <c r="CSO21" s="687"/>
      <c r="CSP21" s="687"/>
      <c r="CSQ21" s="687"/>
      <c r="CSR21" s="687"/>
      <c r="CSS21" s="687"/>
      <c r="CST21" s="687"/>
      <c r="CSU21" s="687"/>
      <c r="CSV21" s="687"/>
      <c r="CSW21" s="687"/>
      <c r="CSX21" s="687"/>
      <c r="CSY21" s="687"/>
      <c r="CSZ21" s="687"/>
      <c r="CTA21" s="687"/>
      <c r="CTB21" s="687"/>
      <c r="CTC21" s="687"/>
      <c r="CTD21" s="687"/>
      <c r="CTE21" s="687"/>
      <c r="CTF21" s="687"/>
      <c r="CTG21" s="687"/>
      <c r="CTH21" s="687"/>
      <c r="CTI21" s="687"/>
      <c r="CTJ21" s="687"/>
      <c r="CTK21" s="687"/>
      <c r="CTL21" s="687"/>
      <c r="CTM21" s="687"/>
      <c r="CTN21" s="687"/>
      <c r="CTO21" s="687"/>
      <c r="CTP21" s="687"/>
      <c r="CTQ21" s="687"/>
      <c r="CTR21" s="687"/>
      <c r="CTS21" s="687"/>
      <c r="CTT21" s="687"/>
      <c r="CTU21" s="687"/>
      <c r="CTV21" s="687"/>
      <c r="CTW21" s="687"/>
      <c r="CTX21" s="687"/>
      <c r="CTY21" s="687"/>
      <c r="CTZ21" s="687"/>
      <c r="CUA21" s="687"/>
      <c r="CUB21" s="687"/>
      <c r="CUC21" s="687"/>
      <c r="CUD21" s="687"/>
      <c r="CUE21" s="687"/>
      <c r="CUF21" s="687"/>
      <c r="CUG21" s="687"/>
      <c r="CUH21" s="687"/>
      <c r="CUI21" s="687"/>
      <c r="CUJ21" s="687"/>
      <c r="CUK21" s="687"/>
      <c r="CUL21" s="687"/>
      <c r="CUM21" s="687"/>
      <c r="CUN21" s="687"/>
      <c r="CUO21" s="687"/>
      <c r="CUP21" s="687"/>
      <c r="CUQ21" s="687"/>
      <c r="CUR21" s="687"/>
      <c r="CUS21" s="687"/>
      <c r="CUT21" s="687"/>
      <c r="CUU21" s="687"/>
      <c r="CUV21" s="687"/>
      <c r="CUW21" s="687"/>
      <c r="CUX21" s="687"/>
      <c r="CUY21" s="687"/>
      <c r="CUZ21" s="687"/>
      <c r="CVA21" s="687"/>
      <c r="CVB21" s="687"/>
      <c r="CVC21" s="687"/>
      <c r="CVD21" s="687"/>
      <c r="CVE21" s="687"/>
      <c r="CVF21" s="687"/>
      <c r="CVG21" s="687"/>
      <c r="CVH21" s="687"/>
      <c r="CVI21" s="687"/>
      <c r="CVJ21" s="687"/>
      <c r="CVK21" s="687"/>
      <c r="CVL21" s="687"/>
      <c r="CVM21" s="687"/>
      <c r="CVN21" s="687"/>
      <c r="CVO21" s="687"/>
      <c r="CVP21" s="687"/>
      <c r="CVQ21" s="687"/>
      <c r="CVR21" s="687"/>
      <c r="CVS21" s="687"/>
      <c r="CVT21" s="687"/>
      <c r="CVU21" s="687"/>
      <c r="CVV21" s="687"/>
      <c r="CVW21" s="687"/>
      <c r="CVX21" s="687"/>
      <c r="CVY21" s="687"/>
      <c r="CVZ21" s="687"/>
      <c r="CWA21" s="687"/>
      <c r="CWB21" s="687"/>
      <c r="CWC21" s="687"/>
      <c r="CWD21" s="687"/>
      <c r="CWE21" s="687"/>
      <c r="CWF21" s="687"/>
      <c r="CWG21" s="687"/>
      <c r="CWH21" s="687"/>
      <c r="CWI21" s="687"/>
      <c r="CWJ21" s="687"/>
      <c r="CWK21" s="687"/>
      <c r="CWL21" s="687"/>
      <c r="CWM21" s="687"/>
      <c r="CWN21" s="687"/>
      <c r="CWO21" s="687"/>
      <c r="CWP21" s="687"/>
      <c r="CWQ21" s="687"/>
      <c r="CWR21" s="687"/>
      <c r="CWS21" s="687"/>
      <c r="CWT21" s="687"/>
      <c r="CWU21" s="687"/>
      <c r="CWV21" s="687"/>
      <c r="CWW21" s="687"/>
      <c r="CWX21" s="687"/>
      <c r="CWY21" s="687"/>
      <c r="CWZ21" s="687"/>
      <c r="CXA21" s="687"/>
      <c r="CXB21" s="687"/>
      <c r="CXC21" s="687"/>
      <c r="CXD21" s="687"/>
      <c r="CXE21" s="687"/>
      <c r="CXF21" s="687"/>
      <c r="CXG21" s="687"/>
      <c r="CXH21" s="687"/>
      <c r="CXI21" s="687"/>
      <c r="CXJ21" s="687"/>
      <c r="CXK21" s="687"/>
      <c r="CXL21" s="687"/>
      <c r="CXM21" s="687"/>
      <c r="CXN21" s="687"/>
      <c r="CXO21" s="687"/>
      <c r="CXP21" s="687"/>
      <c r="CXQ21" s="687"/>
      <c r="CXR21" s="687"/>
      <c r="CXS21" s="687"/>
      <c r="CXT21" s="687"/>
      <c r="CXU21" s="687"/>
      <c r="CXV21" s="687"/>
      <c r="CXW21" s="687"/>
      <c r="CXX21" s="687"/>
      <c r="CXY21" s="687"/>
      <c r="CXZ21" s="687"/>
      <c r="CYA21" s="687"/>
      <c r="CYB21" s="687"/>
      <c r="CYC21" s="687"/>
      <c r="CYD21" s="687"/>
      <c r="CYE21" s="687"/>
      <c r="CYF21" s="687"/>
      <c r="CYG21" s="687"/>
      <c r="CYH21" s="687"/>
      <c r="CYI21" s="687"/>
      <c r="CYJ21" s="687"/>
      <c r="CYK21" s="687"/>
      <c r="CYL21" s="687"/>
      <c r="CYM21" s="687"/>
      <c r="CYN21" s="687"/>
      <c r="CYO21" s="687"/>
      <c r="CYP21" s="687"/>
      <c r="CYQ21" s="687"/>
      <c r="CYR21" s="687"/>
      <c r="CYS21" s="687"/>
      <c r="CYT21" s="687"/>
      <c r="CYU21" s="687"/>
      <c r="CYV21" s="687"/>
      <c r="CYW21" s="687"/>
      <c r="CYX21" s="687"/>
      <c r="CYY21" s="687"/>
      <c r="CYZ21" s="687"/>
      <c r="CZA21" s="687"/>
      <c r="CZB21" s="687"/>
      <c r="CZC21" s="687"/>
      <c r="CZD21" s="687"/>
      <c r="CZE21" s="687"/>
      <c r="CZF21" s="687"/>
      <c r="CZG21" s="687"/>
      <c r="CZH21" s="687"/>
      <c r="CZI21" s="687"/>
      <c r="CZJ21" s="687"/>
      <c r="CZK21" s="687"/>
      <c r="CZL21" s="687"/>
      <c r="CZM21" s="687"/>
      <c r="CZN21" s="687"/>
      <c r="CZO21" s="687"/>
      <c r="CZP21" s="687"/>
      <c r="CZQ21" s="687"/>
      <c r="CZR21" s="687"/>
      <c r="CZS21" s="687"/>
      <c r="CZT21" s="687"/>
      <c r="CZU21" s="687"/>
      <c r="CZV21" s="687"/>
      <c r="CZW21" s="687"/>
      <c r="CZX21" s="687"/>
      <c r="CZY21" s="687"/>
      <c r="CZZ21" s="687"/>
      <c r="DAA21" s="687"/>
      <c r="DAB21" s="687"/>
      <c r="DAC21" s="687"/>
      <c r="DAD21" s="687"/>
      <c r="DAE21" s="687"/>
      <c r="DAF21" s="687"/>
      <c r="DAG21" s="687"/>
      <c r="DAH21" s="687"/>
      <c r="DAI21" s="687"/>
      <c r="DAJ21" s="687"/>
      <c r="DAK21" s="687"/>
      <c r="DAL21" s="687"/>
      <c r="DAM21" s="687"/>
      <c r="DAN21" s="687"/>
      <c r="DAO21" s="687"/>
      <c r="DAP21" s="687"/>
      <c r="DAQ21" s="687"/>
      <c r="DAR21" s="687"/>
      <c r="DAS21" s="687"/>
      <c r="DAT21" s="687"/>
      <c r="DAU21" s="687"/>
      <c r="DAV21" s="687"/>
      <c r="DAW21" s="687"/>
      <c r="DAX21" s="687"/>
      <c r="DAY21" s="687"/>
      <c r="DAZ21" s="687"/>
      <c r="DBA21" s="687"/>
      <c r="DBB21" s="687"/>
      <c r="DBC21" s="687"/>
      <c r="DBD21" s="687"/>
      <c r="DBE21" s="687"/>
      <c r="DBF21" s="687"/>
      <c r="DBG21" s="687"/>
      <c r="DBH21" s="687"/>
      <c r="DBI21" s="687"/>
      <c r="DBJ21" s="687"/>
      <c r="DBK21" s="687"/>
      <c r="DBL21" s="687"/>
      <c r="DBM21" s="687"/>
      <c r="DBN21" s="687"/>
      <c r="DBO21" s="687"/>
      <c r="DBP21" s="687"/>
      <c r="DBQ21" s="687"/>
      <c r="DBR21" s="687"/>
      <c r="DBS21" s="687"/>
      <c r="DBT21" s="687"/>
      <c r="DBU21" s="687"/>
      <c r="DBV21" s="687"/>
      <c r="DBW21" s="687"/>
      <c r="DBX21" s="687"/>
      <c r="DBY21" s="687"/>
      <c r="DBZ21" s="687"/>
      <c r="DCA21" s="687"/>
      <c r="DCB21" s="687"/>
      <c r="DCC21" s="687"/>
      <c r="DCD21" s="687"/>
      <c r="DCE21" s="687"/>
      <c r="DCF21" s="687"/>
      <c r="DCG21" s="687"/>
      <c r="DCH21" s="687"/>
      <c r="DCI21" s="687"/>
      <c r="DCJ21" s="687"/>
      <c r="DCK21" s="687"/>
      <c r="DCL21" s="687"/>
      <c r="DCM21" s="687"/>
      <c r="DCN21" s="687"/>
      <c r="DCO21" s="687"/>
      <c r="DCP21" s="687"/>
      <c r="DCQ21" s="687"/>
      <c r="DCR21" s="687"/>
      <c r="DCS21" s="687"/>
      <c r="DCT21" s="687"/>
      <c r="DCU21" s="687"/>
      <c r="DCV21" s="687"/>
      <c r="DCW21" s="687"/>
      <c r="DCX21" s="687"/>
      <c r="DCY21" s="687"/>
      <c r="DCZ21" s="687"/>
      <c r="DDA21" s="687"/>
      <c r="DDB21" s="687"/>
      <c r="DDC21" s="687"/>
      <c r="DDD21" s="687"/>
      <c r="DDE21" s="687"/>
      <c r="DDF21" s="687"/>
      <c r="DDG21" s="687"/>
      <c r="DDH21" s="687"/>
      <c r="DDI21" s="687"/>
      <c r="DDJ21" s="687"/>
      <c r="DDK21" s="687"/>
      <c r="DDL21" s="687"/>
      <c r="DDM21" s="687"/>
      <c r="DDN21" s="687"/>
      <c r="DDO21" s="687"/>
      <c r="DDP21" s="687"/>
      <c r="DDQ21" s="687"/>
      <c r="DDR21" s="687"/>
      <c r="DDS21" s="687"/>
      <c r="DDT21" s="687"/>
      <c r="DDU21" s="687"/>
      <c r="DDV21" s="687"/>
      <c r="DDW21" s="687"/>
      <c r="DDX21" s="687"/>
      <c r="DDY21" s="687"/>
      <c r="DDZ21" s="687"/>
      <c r="DEA21" s="687"/>
      <c r="DEB21" s="687"/>
      <c r="DEC21" s="687"/>
      <c r="DED21" s="687"/>
      <c r="DEE21" s="687"/>
      <c r="DEF21" s="687"/>
      <c r="DEG21" s="687"/>
      <c r="DEH21" s="687"/>
      <c r="DEI21" s="687"/>
      <c r="DEJ21" s="687"/>
      <c r="DEK21" s="687"/>
      <c r="DEL21" s="687"/>
      <c r="DEM21" s="687"/>
      <c r="DEN21" s="687"/>
      <c r="DEO21" s="687"/>
      <c r="DEP21" s="687"/>
      <c r="DEQ21" s="687"/>
      <c r="DER21" s="687"/>
      <c r="DES21" s="687"/>
      <c r="DET21" s="687"/>
      <c r="DEU21" s="687"/>
      <c r="DEV21" s="687"/>
      <c r="DEW21" s="687"/>
      <c r="DEX21" s="687"/>
      <c r="DEY21" s="687"/>
      <c r="DEZ21" s="687"/>
      <c r="DFA21" s="687"/>
      <c r="DFB21" s="687"/>
      <c r="DFC21" s="687"/>
      <c r="DFD21" s="687"/>
      <c r="DFE21" s="687"/>
      <c r="DFF21" s="687"/>
      <c r="DFG21" s="687"/>
      <c r="DFH21" s="687"/>
      <c r="DFI21" s="687"/>
      <c r="DFJ21" s="687"/>
      <c r="DFK21" s="687"/>
      <c r="DFL21" s="687"/>
      <c r="DFM21" s="687"/>
      <c r="DFN21" s="687"/>
      <c r="DFO21" s="687"/>
      <c r="DFP21" s="687"/>
      <c r="DFQ21" s="687"/>
      <c r="DFR21" s="687"/>
      <c r="DFS21" s="687"/>
      <c r="DFT21" s="687"/>
      <c r="DFU21" s="687"/>
      <c r="DFV21" s="687"/>
      <c r="DFW21" s="687"/>
      <c r="DFX21" s="687"/>
      <c r="DFY21" s="687"/>
      <c r="DFZ21" s="687"/>
      <c r="DGA21" s="687"/>
      <c r="DGB21" s="687"/>
      <c r="DGC21" s="687"/>
      <c r="DGD21" s="687"/>
      <c r="DGE21" s="687"/>
      <c r="DGF21" s="687"/>
      <c r="DGG21" s="687"/>
      <c r="DGH21" s="687"/>
      <c r="DGI21" s="687"/>
      <c r="DGJ21" s="687"/>
      <c r="DGK21" s="687"/>
      <c r="DGL21" s="687"/>
      <c r="DGM21" s="687"/>
      <c r="DGN21" s="687"/>
      <c r="DGO21" s="687"/>
      <c r="DGP21" s="687"/>
      <c r="DGQ21" s="687"/>
      <c r="DGR21" s="687"/>
      <c r="DGS21" s="687"/>
      <c r="DGT21" s="687"/>
      <c r="DGU21" s="687"/>
      <c r="DGV21" s="687"/>
      <c r="DGW21" s="687"/>
      <c r="DGX21" s="687"/>
      <c r="DGY21" s="687"/>
      <c r="DGZ21" s="687"/>
      <c r="DHA21" s="687"/>
      <c r="DHB21" s="687"/>
      <c r="DHC21" s="687"/>
      <c r="DHD21" s="687"/>
      <c r="DHE21" s="687"/>
      <c r="DHF21" s="687"/>
      <c r="DHG21" s="687"/>
      <c r="DHH21" s="687"/>
      <c r="DHI21" s="687"/>
      <c r="DHJ21" s="687"/>
      <c r="DHK21" s="687"/>
      <c r="DHL21" s="687"/>
      <c r="DHM21" s="687"/>
      <c r="DHN21" s="687"/>
      <c r="DHO21" s="687"/>
      <c r="DHP21" s="687"/>
      <c r="DHQ21" s="687"/>
      <c r="DHR21" s="687"/>
      <c r="DHS21" s="687"/>
      <c r="DHT21" s="687"/>
      <c r="DHU21" s="687"/>
      <c r="DHV21" s="687"/>
      <c r="DHW21" s="687"/>
      <c r="DHX21" s="687"/>
      <c r="DHY21" s="687"/>
      <c r="DHZ21" s="687"/>
      <c r="DIA21" s="687"/>
      <c r="DIB21" s="687"/>
      <c r="DIC21" s="687"/>
      <c r="DID21" s="687"/>
      <c r="DIE21" s="687"/>
      <c r="DIF21" s="687"/>
      <c r="DIG21" s="687"/>
      <c r="DIH21" s="687"/>
      <c r="DII21" s="687"/>
      <c r="DIJ21" s="687"/>
      <c r="DIK21" s="687"/>
      <c r="DIL21" s="687"/>
      <c r="DIM21" s="687"/>
      <c r="DIN21" s="687"/>
      <c r="DIO21" s="687"/>
      <c r="DIP21" s="687"/>
      <c r="DIQ21" s="687"/>
      <c r="DIR21" s="687"/>
      <c r="DIS21" s="687"/>
      <c r="DIT21" s="687"/>
      <c r="DIU21" s="687"/>
      <c r="DIV21" s="687"/>
      <c r="DIW21" s="687"/>
      <c r="DIX21" s="687"/>
      <c r="DIY21" s="687"/>
      <c r="DIZ21" s="687"/>
      <c r="DJA21" s="687"/>
      <c r="DJB21" s="687"/>
      <c r="DJC21" s="687"/>
      <c r="DJD21" s="687"/>
      <c r="DJE21" s="687"/>
      <c r="DJF21" s="687"/>
      <c r="DJG21" s="687"/>
      <c r="DJH21" s="687"/>
      <c r="DJI21" s="687"/>
      <c r="DJJ21" s="687"/>
      <c r="DJK21" s="687"/>
      <c r="DJL21" s="687"/>
      <c r="DJM21" s="687"/>
      <c r="DJN21" s="687"/>
      <c r="DJO21" s="687"/>
      <c r="DJP21" s="687"/>
      <c r="DJQ21" s="687"/>
      <c r="DJR21" s="687"/>
      <c r="DJS21" s="687"/>
      <c r="DJT21" s="687"/>
      <c r="DJU21" s="687"/>
      <c r="DJV21" s="687"/>
      <c r="DJW21" s="687"/>
      <c r="DJX21" s="687"/>
      <c r="DJY21" s="687"/>
      <c r="DJZ21" s="687"/>
      <c r="DKA21" s="687"/>
      <c r="DKB21" s="687"/>
      <c r="DKC21" s="687"/>
      <c r="DKD21" s="687"/>
      <c r="DKE21" s="687"/>
      <c r="DKF21" s="687"/>
      <c r="DKG21" s="687"/>
      <c r="DKH21" s="687"/>
      <c r="DKI21" s="687"/>
      <c r="DKJ21" s="687"/>
      <c r="DKK21" s="687"/>
      <c r="DKL21" s="687"/>
      <c r="DKM21" s="687"/>
      <c r="DKN21" s="687"/>
      <c r="DKO21" s="687"/>
      <c r="DKP21" s="687"/>
      <c r="DKQ21" s="687"/>
      <c r="DKR21" s="687"/>
      <c r="DKS21" s="687"/>
      <c r="DKT21" s="687"/>
      <c r="DKU21" s="687"/>
      <c r="DKV21" s="687"/>
      <c r="DKW21" s="687"/>
      <c r="DKX21" s="687"/>
      <c r="DKY21" s="687"/>
      <c r="DKZ21" s="687"/>
      <c r="DLA21" s="687"/>
      <c r="DLB21" s="687"/>
      <c r="DLC21" s="687"/>
      <c r="DLD21" s="687"/>
      <c r="DLE21" s="687"/>
      <c r="DLF21" s="687"/>
      <c r="DLG21" s="687"/>
      <c r="DLH21" s="687"/>
      <c r="DLI21" s="687"/>
      <c r="DLJ21" s="687"/>
      <c r="DLK21" s="687"/>
      <c r="DLL21" s="687"/>
      <c r="DLM21" s="687"/>
      <c r="DLN21" s="687"/>
      <c r="DLO21" s="687"/>
      <c r="DLP21" s="687"/>
      <c r="DLQ21" s="687"/>
      <c r="DLR21" s="687"/>
      <c r="DLS21" s="687"/>
      <c r="DLT21" s="687"/>
      <c r="DLU21" s="687"/>
      <c r="DLV21" s="687"/>
      <c r="DLW21" s="687"/>
      <c r="DLX21" s="687"/>
      <c r="DLY21" s="687"/>
      <c r="DLZ21" s="687"/>
      <c r="DMA21" s="687"/>
      <c r="DMB21" s="687"/>
      <c r="DMC21" s="687"/>
      <c r="DMD21" s="687"/>
      <c r="DME21" s="687"/>
      <c r="DMF21" s="687"/>
      <c r="DMG21" s="687"/>
      <c r="DMH21" s="687"/>
      <c r="DMI21" s="687"/>
      <c r="DMJ21" s="687"/>
      <c r="DMK21" s="687"/>
      <c r="DML21" s="687"/>
      <c r="DMM21" s="687"/>
      <c r="DMN21" s="687"/>
      <c r="DMO21" s="687"/>
      <c r="DMP21" s="687"/>
      <c r="DMQ21" s="687"/>
      <c r="DMR21" s="687"/>
      <c r="DMS21" s="687"/>
      <c r="DMT21" s="687"/>
      <c r="DMU21" s="687"/>
      <c r="DMV21" s="687"/>
      <c r="DMW21" s="687"/>
      <c r="DMX21" s="687"/>
      <c r="DMY21" s="687"/>
      <c r="DMZ21" s="687"/>
      <c r="DNA21" s="687"/>
      <c r="DNB21" s="687"/>
      <c r="DNC21" s="687"/>
      <c r="DND21" s="687"/>
      <c r="DNE21" s="687"/>
      <c r="DNF21" s="687"/>
      <c r="DNG21" s="687"/>
      <c r="DNH21" s="687"/>
      <c r="DNI21" s="687"/>
      <c r="DNJ21" s="687"/>
      <c r="DNK21" s="687"/>
      <c r="DNL21" s="687"/>
      <c r="DNM21" s="687"/>
      <c r="DNN21" s="687"/>
      <c r="DNO21" s="687"/>
      <c r="DNP21" s="687"/>
      <c r="DNQ21" s="687"/>
      <c r="DNR21" s="687"/>
      <c r="DNS21" s="687"/>
      <c r="DNT21" s="687"/>
      <c r="DNU21" s="687"/>
      <c r="DNV21" s="687"/>
      <c r="DNW21" s="687"/>
      <c r="DNX21" s="687"/>
      <c r="DNY21" s="687"/>
      <c r="DNZ21" s="687"/>
      <c r="DOA21" s="687"/>
      <c r="DOB21" s="687"/>
      <c r="DOC21" s="687"/>
      <c r="DOD21" s="687"/>
      <c r="DOE21" s="687"/>
      <c r="DOF21" s="687"/>
      <c r="DOG21" s="687"/>
      <c r="DOH21" s="687"/>
      <c r="DOI21" s="687"/>
      <c r="DOJ21" s="687"/>
      <c r="DOK21" s="687"/>
      <c r="DOL21" s="687"/>
      <c r="DOM21" s="687"/>
      <c r="DON21" s="687"/>
      <c r="DOO21" s="687"/>
      <c r="DOP21" s="687"/>
      <c r="DOQ21" s="687"/>
      <c r="DOR21" s="687"/>
      <c r="DOS21" s="687"/>
      <c r="DOT21" s="687"/>
      <c r="DOU21" s="687"/>
      <c r="DOV21" s="687"/>
      <c r="DOW21" s="687"/>
      <c r="DOX21" s="687"/>
      <c r="DOY21" s="687"/>
      <c r="DOZ21" s="687"/>
      <c r="DPA21" s="687"/>
      <c r="DPB21" s="687"/>
      <c r="DPC21" s="687"/>
      <c r="DPD21" s="687"/>
      <c r="DPE21" s="687"/>
      <c r="DPF21" s="687"/>
      <c r="DPG21" s="687"/>
      <c r="DPH21" s="687"/>
      <c r="DPI21" s="687"/>
      <c r="DPJ21" s="687"/>
      <c r="DPK21" s="687"/>
      <c r="DPL21" s="687"/>
      <c r="DPM21" s="687"/>
      <c r="DPN21" s="687"/>
      <c r="DPO21" s="687"/>
      <c r="DPP21" s="687"/>
      <c r="DPQ21" s="687"/>
      <c r="DPR21" s="687"/>
      <c r="DPS21" s="687"/>
      <c r="DPT21" s="687"/>
      <c r="DPU21" s="687"/>
      <c r="DPV21" s="687"/>
      <c r="DPW21" s="687"/>
      <c r="DPX21" s="687"/>
      <c r="DPY21" s="687"/>
      <c r="DPZ21" s="687"/>
      <c r="DQA21" s="687"/>
      <c r="DQB21" s="687"/>
      <c r="DQC21" s="687"/>
      <c r="DQD21" s="687"/>
      <c r="DQE21" s="687"/>
      <c r="DQF21" s="687"/>
      <c r="DQG21" s="687"/>
      <c r="DQH21" s="687"/>
      <c r="DQI21" s="687"/>
      <c r="DQJ21" s="687"/>
      <c r="DQK21" s="687"/>
      <c r="DQL21" s="687"/>
      <c r="DQM21" s="687"/>
      <c r="DQN21" s="687"/>
      <c r="DQO21" s="687"/>
      <c r="DQP21" s="687"/>
      <c r="DQQ21" s="687"/>
      <c r="DQR21" s="687"/>
      <c r="DQS21" s="687"/>
      <c r="DQT21" s="687"/>
      <c r="DQU21" s="687"/>
      <c r="DQV21" s="687"/>
      <c r="DQW21" s="687"/>
      <c r="DQX21" s="687"/>
      <c r="DQY21" s="687"/>
      <c r="DQZ21" s="687"/>
      <c r="DRA21" s="687"/>
      <c r="DRB21" s="687"/>
      <c r="DRC21" s="687"/>
      <c r="DRD21" s="687"/>
      <c r="DRE21" s="687"/>
      <c r="DRF21" s="687"/>
      <c r="DRG21" s="687"/>
      <c r="DRH21" s="687"/>
      <c r="DRI21" s="687"/>
      <c r="DRJ21" s="687"/>
      <c r="DRK21" s="687"/>
      <c r="DRL21" s="687"/>
      <c r="DRM21" s="687"/>
      <c r="DRN21" s="687"/>
      <c r="DRO21" s="687"/>
      <c r="DRP21" s="687"/>
      <c r="DRQ21" s="687"/>
      <c r="DRR21" s="687"/>
      <c r="DRS21" s="687"/>
      <c r="DRT21" s="687"/>
      <c r="DRU21" s="687"/>
      <c r="DRV21" s="687"/>
      <c r="DRW21" s="687"/>
      <c r="DRX21" s="687"/>
      <c r="DRY21" s="687"/>
      <c r="DRZ21" s="687"/>
      <c r="DSA21" s="687"/>
      <c r="DSB21" s="687"/>
      <c r="DSC21" s="687"/>
      <c r="DSD21" s="687"/>
      <c r="DSE21" s="687"/>
      <c r="DSF21" s="687"/>
      <c r="DSG21" s="687"/>
      <c r="DSH21" s="687"/>
      <c r="DSI21" s="687"/>
      <c r="DSJ21" s="687"/>
      <c r="DSK21" s="687"/>
      <c r="DSL21" s="687"/>
      <c r="DSM21" s="687"/>
      <c r="DSN21" s="687"/>
      <c r="DSO21" s="687"/>
      <c r="DSP21" s="687"/>
      <c r="DSQ21" s="687"/>
      <c r="DSR21" s="687"/>
      <c r="DSS21" s="687"/>
      <c r="DST21" s="687"/>
      <c r="DSU21" s="687"/>
      <c r="DSV21" s="687"/>
      <c r="DSW21" s="687"/>
      <c r="DSX21" s="687"/>
      <c r="DSY21" s="687"/>
      <c r="DSZ21" s="687"/>
      <c r="DTA21" s="687"/>
      <c r="DTB21" s="687"/>
      <c r="DTC21" s="687"/>
      <c r="DTD21" s="687"/>
      <c r="DTE21" s="687"/>
      <c r="DTF21" s="687"/>
      <c r="DTG21" s="687"/>
      <c r="DTH21" s="687"/>
      <c r="DTI21" s="687"/>
      <c r="DTJ21" s="687"/>
      <c r="DTK21" s="687"/>
      <c r="DTL21" s="687"/>
      <c r="DTM21" s="687"/>
      <c r="DTN21" s="687"/>
      <c r="DTO21" s="687"/>
      <c r="DTP21" s="687"/>
      <c r="DTQ21" s="687"/>
      <c r="DTR21" s="687"/>
      <c r="DTS21" s="687"/>
      <c r="DTT21" s="687"/>
      <c r="DTU21" s="687"/>
      <c r="DTV21" s="687"/>
      <c r="DTW21" s="687"/>
      <c r="DTX21" s="687"/>
      <c r="DTY21" s="687"/>
      <c r="DTZ21" s="687"/>
      <c r="DUA21" s="687"/>
      <c r="DUB21" s="687"/>
      <c r="DUC21" s="687"/>
      <c r="DUD21" s="687"/>
      <c r="DUE21" s="687"/>
      <c r="DUF21" s="687"/>
      <c r="DUG21" s="687"/>
      <c r="DUH21" s="687"/>
      <c r="DUI21" s="687"/>
      <c r="DUJ21" s="687"/>
      <c r="DUK21" s="687"/>
      <c r="DUL21" s="687"/>
      <c r="DUM21" s="687"/>
      <c r="DUN21" s="687"/>
      <c r="DUO21" s="687"/>
      <c r="DUP21" s="687"/>
      <c r="DUQ21" s="687"/>
      <c r="DUR21" s="687"/>
      <c r="DUS21" s="687"/>
      <c r="DUT21" s="687"/>
      <c r="DUU21" s="687"/>
      <c r="DUV21" s="687"/>
      <c r="DUW21" s="687"/>
      <c r="DUX21" s="687"/>
      <c r="DUY21" s="687"/>
      <c r="DUZ21" s="687"/>
      <c r="DVA21" s="687"/>
      <c r="DVB21" s="687"/>
      <c r="DVC21" s="687"/>
      <c r="DVD21" s="687"/>
      <c r="DVE21" s="687"/>
      <c r="DVF21" s="687"/>
      <c r="DVG21" s="687"/>
      <c r="DVH21" s="687"/>
      <c r="DVI21" s="687"/>
      <c r="DVJ21" s="687"/>
      <c r="DVK21" s="687"/>
      <c r="DVL21" s="687"/>
      <c r="DVM21" s="687"/>
      <c r="DVN21" s="687"/>
      <c r="DVO21" s="687"/>
      <c r="DVP21" s="687"/>
      <c r="DVQ21" s="687"/>
      <c r="DVR21" s="687"/>
      <c r="DVS21" s="687"/>
      <c r="DVT21" s="687"/>
      <c r="DVU21" s="687"/>
      <c r="DVV21" s="687"/>
      <c r="DVW21" s="687"/>
      <c r="DVX21" s="687"/>
      <c r="DVY21" s="687"/>
      <c r="DVZ21" s="687"/>
      <c r="DWA21" s="687"/>
      <c r="DWB21" s="687"/>
      <c r="DWC21" s="687"/>
      <c r="DWD21" s="687"/>
      <c r="DWE21" s="687"/>
      <c r="DWF21" s="687"/>
      <c r="DWG21" s="687"/>
      <c r="DWH21" s="687"/>
      <c r="DWI21" s="687"/>
      <c r="DWJ21" s="687"/>
      <c r="DWK21" s="687"/>
      <c r="DWL21" s="687"/>
      <c r="DWM21" s="687"/>
      <c r="DWN21" s="687"/>
      <c r="DWO21" s="687"/>
      <c r="DWP21" s="687"/>
      <c r="DWQ21" s="687"/>
      <c r="DWR21" s="687"/>
      <c r="DWS21" s="687"/>
      <c r="DWT21" s="687"/>
      <c r="DWU21" s="687"/>
      <c r="DWV21" s="687"/>
      <c r="DWW21" s="687"/>
      <c r="DWX21" s="687"/>
      <c r="DWY21" s="687"/>
      <c r="DWZ21" s="687"/>
      <c r="DXA21" s="687"/>
      <c r="DXB21" s="687"/>
      <c r="DXC21" s="687"/>
      <c r="DXD21" s="687"/>
      <c r="DXE21" s="687"/>
      <c r="DXF21" s="687"/>
      <c r="DXG21" s="687"/>
      <c r="DXH21" s="687"/>
      <c r="DXI21" s="687"/>
      <c r="DXJ21" s="687"/>
      <c r="DXK21" s="687"/>
      <c r="DXL21" s="687"/>
      <c r="DXM21" s="687"/>
      <c r="DXN21" s="687"/>
      <c r="DXO21" s="687"/>
      <c r="DXP21" s="687"/>
      <c r="DXQ21" s="687"/>
      <c r="DXR21" s="687"/>
      <c r="DXS21" s="687"/>
      <c r="DXT21" s="687"/>
      <c r="DXU21" s="687"/>
      <c r="DXV21" s="687"/>
      <c r="DXW21" s="687"/>
      <c r="DXX21" s="687"/>
      <c r="DXY21" s="687"/>
      <c r="DXZ21" s="687"/>
      <c r="DYA21" s="687"/>
      <c r="DYB21" s="687"/>
      <c r="DYC21" s="687"/>
      <c r="DYD21" s="687"/>
      <c r="DYE21" s="687"/>
      <c r="DYF21" s="687"/>
      <c r="DYG21" s="687"/>
      <c r="DYH21" s="687"/>
      <c r="DYI21" s="687"/>
      <c r="DYJ21" s="687"/>
      <c r="DYK21" s="687"/>
      <c r="DYL21" s="687"/>
      <c r="DYM21" s="687"/>
      <c r="DYN21" s="687"/>
      <c r="DYO21" s="687"/>
      <c r="DYP21" s="687"/>
      <c r="DYQ21" s="687"/>
      <c r="DYR21" s="687"/>
      <c r="DYS21" s="687"/>
      <c r="DYT21" s="687"/>
      <c r="DYU21" s="687"/>
      <c r="DYV21" s="687"/>
      <c r="DYW21" s="687"/>
      <c r="DYX21" s="687"/>
      <c r="DYY21" s="687"/>
      <c r="DYZ21" s="687"/>
      <c r="DZA21" s="687"/>
      <c r="DZB21" s="687"/>
      <c r="DZC21" s="687"/>
      <c r="DZD21" s="687"/>
      <c r="DZE21" s="687"/>
      <c r="DZF21" s="687"/>
      <c r="DZG21" s="687"/>
      <c r="DZH21" s="687"/>
      <c r="DZI21" s="687"/>
      <c r="DZJ21" s="687"/>
      <c r="DZK21" s="687"/>
      <c r="DZL21" s="687"/>
      <c r="DZM21" s="687"/>
      <c r="DZN21" s="687"/>
      <c r="DZO21" s="687"/>
      <c r="DZP21" s="687"/>
      <c r="DZQ21" s="687"/>
      <c r="DZR21" s="687"/>
      <c r="DZS21" s="687"/>
      <c r="DZT21" s="687"/>
      <c r="DZU21" s="687"/>
      <c r="DZV21" s="687"/>
      <c r="DZW21" s="687"/>
      <c r="DZX21" s="687"/>
      <c r="DZY21" s="687"/>
      <c r="DZZ21" s="687"/>
      <c r="EAA21" s="687"/>
      <c r="EAB21" s="687"/>
      <c r="EAC21" s="687"/>
      <c r="EAD21" s="687"/>
      <c r="EAE21" s="687"/>
      <c r="EAF21" s="687"/>
      <c r="EAG21" s="687"/>
      <c r="EAH21" s="687"/>
      <c r="EAI21" s="687"/>
      <c r="EAJ21" s="687"/>
      <c r="EAK21" s="687"/>
      <c r="EAL21" s="687"/>
      <c r="EAM21" s="687"/>
      <c r="EAN21" s="687"/>
      <c r="EAO21" s="687"/>
      <c r="EAP21" s="687"/>
      <c r="EAQ21" s="687"/>
      <c r="EAR21" s="687"/>
      <c r="EAS21" s="687"/>
      <c r="EAT21" s="687"/>
      <c r="EAU21" s="687"/>
      <c r="EAV21" s="687"/>
      <c r="EAW21" s="687"/>
      <c r="EAX21" s="687"/>
      <c r="EAY21" s="687"/>
      <c r="EAZ21" s="687"/>
      <c r="EBA21" s="687"/>
      <c r="EBB21" s="687"/>
      <c r="EBC21" s="687"/>
      <c r="EBD21" s="687"/>
      <c r="EBE21" s="687"/>
      <c r="EBF21" s="687"/>
      <c r="EBG21" s="687"/>
      <c r="EBH21" s="687"/>
      <c r="EBI21" s="687"/>
      <c r="EBJ21" s="687"/>
      <c r="EBK21" s="687"/>
      <c r="EBL21" s="687"/>
      <c r="EBM21" s="687"/>
      <c r="EBN21" s="687"/>
      <c r="EBO21" s="687"/>
      <c r="EBP21" s="687"/>
      <c r="EBQ21" s="687"/>
      <c r="EBR21" s="687"/>
      <c r="EBS21" s="687"/>
      <c r="EBT21" s="687"/>
      <c r="EBU21" s="687"/>
      <c r="EBV21" s="687"/>
      <c r="EBW21" s="687"/>
      <c r="EBX21" s="687"/>
      <c r="EBY21" s="687"/>
      <c r="EBZ21" s="687"/>
      <c r="ECA21" s="687"/>
      <c r="ECB21" s="687"/>
      <c r="ECC21" s="687"/>
      <c r="ECD21" s="687"/>
      <c r="ECE21" s="687"/>
      <c r="ECF21" s="687"/>
      <c r="ECG21" s="687"/>
      <c r="ECH21" s="687"/>
      <c r="ECI21" s="687"/>
      <c r="ECJ21" s="687"/>
      <c r="ECK21" s="687"/>
      <c r="ECL21" s="687"/>
      <c r="ECM21" s="687"/>
      <c r="ECN21" s="687"/>
      <c r="ECO21" s="687"/>
      <c r="ECP21" s="687"/>
      <c r="ECQ21" s="687"/>
      <c r="ECR21" s="687"/>
      <c r="ECS21" s="687"/>
      <c r="ECT21" s="687"/>
      <c r="ECU21" s="687"/>
      <c r="ECV21" s="687"/>
      <c r="ECW21" s="687"/>
      <c r="ECX21" s="687"/>
      <c r="ECY21" s="687"/>
      <c r="ECZ21" s="687"/>
      <c r="EDA21" s="687"/>
      <c r="EDB21" s="687"/>
      <c r="EDC21" s="687"/>
      <c r="EDD21" s="687"/>
      <c r="EDE21" s="687"/>
      <c r="EDF21" s="687"/>
      <c r="EDG21" s="687"/>
      <c r="EDH21" s="687"/>
      <c r="EDI21" s="687"/>
      <c r="EDJ21" s="687"/>
      <c r="EDK21" s="687"/>
      <c r="EDL21" s="687"/>
      <c r="EDM21" s="687"/>
      <c r="EDN21" s="687"/>
      <c r="EDO21" s="687"/>
      <c r="EDP21" s="687"/>
      <c r="EDQ21" s="687"/>
      <c r="EDR21" s="687"/>
      <c r="EDS21" s="687"/>
      <c r="EDT21" s="687"/>
      <c r="EDU21" s="687"/>
      <c r="EDV21" s="687"/>
      <c r="EDW21" s="687"/>
      <c r="EDX21" s="687"/>
      <c r="EDY21" s="687"/>
      <c r="EDZ21" s="687"/>
      <c r="EEA21" s="687"/>
      <c r="EEB21" s="687"/>
      <c r="EEC21" s="687"/>
      <c r="EED21" s="687"/>
      <c r="EEE21" s="687"/>
      <c r="EEF21" s="687"/>
      <c r="EEG21" s="687"/>
      <c r="EEH21" s="687"/>
      <c r="EEI21" s="687"/>
      <c r="EEJ21" s="687"/>
      <c r="EEK21" s="687"/>
      <c r="EEL21" s="687"/>
      <c r="EEM21" s="687"/>
      <c r="EEN21" s="687"/>
      <c r="EEO21" s="687"/>
      <c r="EEP21" s="687"/>
      <c r="EEQ21" s="687"/>
      <c r="EER21" s="687"/>
      <c r="EES21" s="687"/>
      <c r="EET21" s="687"/>
      <c r="EEU21" s="687"/>
      <c r="EEV21" s="687"/>
      <c r="EEW21" s="687"/>
      <c r="EEX21" s="687"/>
      <c r="EEY21" s="687"/>
      <c r="EEZ21" s="687"/>
      <c r="EFA21" s="687"/>
      <c r="EFB21" s="687"/>
      <c r="EFC21" s="687"/>
      <c r="EFD21" s="687"/>
      <c r="EFE21" s="687"/>
      <c r="EFF21" s="687"/>
      <c r="EFG21" s="687"/>
      <c r="EFH21" s="687"/>
      <c r="EFI21" s="687"/>
      <c r="EFJ21" s="687"/>
      <c r="EFK21" s="687"/>
      <c r="EFL21" s="687"/>
      <c r="EFM21" s="687"/>
      <c r="EFN21" s="687"/>
      <c r="EFO21" s="687"/>
      <c r="EFP21" s="687"/>
      <c r="EFQ21" s="687"/>
      <c r="EFR21" s="687"/>
      <c r="EFS21" s="687"/>
      <c r="EFT21" s="687"/>
      <c r="EFU21" s="687"/>
      <c r="EFV21" s="687"/>
      <c r="EFW21" s="687"/>
      <c r="EFX21" s="687"/>
      <c r="EFY21" s="687"/>
      <c r="EFZ21" s="687"/>
      <c r="EGA21" s="687"/>
      <c r="EGB21" s="687"/>
      <c r="EGC21" s="687"/>
      <c r="EGD21" s="687"/>
      <c r="EGE21" s="687"/>
      <c r="EGF21" s="687"/>
      <c r="EGG21" s="687"/>
      <c r="EGH21" s="687"/>
      <c r="EGI21" s="687"/>
      <c r="EGJ21" s="687"/>
      <c r="EGK21" s="687"/>
      <c r="EGL21" s="687"/>
      <c r="EGM21" s="687"/>
      <c r="EGN21" s="687"/>
      <c r="EGO21" s="687"/>
      <c r="EGP21" s="687"/>
      <c r="EGQ21" s="687"/>
      <c r="EGR21" s="687"/>
      <c r="EGS21" s="687"/>
      <c r="EGT21" s="687"/>
      <c r="EGU21" s="687"/>
      <c r="EGV21" s="687"/>
      <c r="EGW21" s="687"/>
      <c r="EGX21" s="687"/>
      <c r="EGY21" s="687"/>
      <c r="EGZ21" s="687"/>
      <c r="EHA21" s="687"/>
      <c r="EHB21" s="687"/>
      <c r="EHC21" s="687"/>
      <c r="EHD21" s="687"/>
      <c r="EHE21" s="687"/>
      <c r="EHF21" s="687"/>
      <c r="EHG21" s="687"/>
      <c r="EHH21" s="687"/>
      <c r="EHI21" s="687"/>
      <c r="EHJ21" s="687"/>
      <c r="EHK21" s="687"/>
      <c r="EHL21" s="687"/>
      <c r="EHM21" s="687"/>
      <c r="EHN21" s="687"/>
      <c r="EHO21" s="687"/>
      <c r="EHP21" s="687"/>
      <c r="EHQ21" s="687"/>
      <c r="EHR21" s="687"/>
      <c r="EHS21" s="687"/>
      <c r="EHT21" s="687"/>
      <c r="EHU21" s="687"/>
      <c r="EHV21" s="687"/>
      <c r="EHW21" s="687"/>
      <c r="EHX21" s="687"/>
      <c r="EHY21" s="687"/>
      <c r="EHZ21" s="687"/>
      <c r="EIA21" s="687"/>
      <c r="EIB21" s="687"/>
      <c r="EIC21" s="687"/>
      <c r="EID21" s="687"/>
      <c r="EIE21" s="687"/>
      <c r="EIF21" s="687"/>
      <c r="EIG21" s="687"/>
      <c r="EIH21" s="687"/>
      <c r="EII21" s="687"/>
      <c r="EIJ21" s="687"/>
      <c r="EIK21" s="687"/>
      <c r="EIL21" s="687"/>
      <c r="EIM21" s="687"/>
      <c r="EIN21" s="687"/>
      <c r="EIO21" s="687"/>
      <c r="EIP21" s="687"/>
      <c r="EIQ21" s="687"/>
      <c r="EIR21" s="687"/>
      <c r="EIS21" s="687"/>
      <c r="EIT21" s="687"/>
      <c r="EIU21" s="687"/>
      <c r="EIV21" s="687"/>
      <c r="EIW21" s="687"/>
      <c r="EIX21" s="687"/>
      <c r="EIY21" s="687"/>
      <c r="EIZ21" s="687"/>
      <c r="EJA21" s="687"/>
      <c r="EJB21" s="687"/>
      <c r="EJC21" s="687"/>
      <c r="EJD21" s="687"/>
      <c r="EJE21" s="687"/>
      <c r="EJF21" s="687"/>
      <c r="EJG21" s="687"/>
      <c r="EJH21" s="687"/>
      <c r="EJI21" s="687"/>
      <c r="EJJ21" s="687"/>
      <c r="EJK21" s="687"/>
      <c r="EJL21" s="687"/>
      <c r="EJM21" s="687"/>
      <c r="EJN21" s="687"/>
      <c r="EJO21" s="687"/>
      <c r="EJP21" s="687"/>
      <c r="EJQ21" s="687"/>
      <c r="EJR21" s="687"/>
      <c r="EJS21" s="687"/>
      <c r="EJT21" s="687"/>
      <c r="EJU21" s="687"/>
      <c r="EJV21" s="687"/>
      <c r="EJW21" s="687"/>
      <c r="EJX21" s="687"/>
      <c r="EJY21" s="687"/>
      <c r="EJZ21" s="687"/>
      <c r="EKA21" s="687"/>
      <c r="EKB21" s="687"/>
      <c r="EKC21" s="687"/>
      <c r="EKD21" s="687"/>
      <c r="EKE21" s="687"/>
      <c r="EKF21" s="687"/>
      <c r="EKG21" s="687"/>
      <c r="EKH21" s="687"/>
      <c r="EKI21" s="687"/>
      <c r="EKJ21" s="687"/>
      <c r="EKK21" s="687"/>
      <c r="EKL21" s="687"/>
      <c r="EKM21" s="687"/>
      <c r="EKN21" s="687"/>
      <c r="EKO21" s="687"/>
      <c r="EKP21" s="687"/>
      <c r="EKQ21" s="687"/>
      <c r="EKR21" s="687"/>
      <c r="EKS21" s="687"/>
      <c r="EKT21" s="687"/>
      <c r="EKU21" s="687"/>
      <c r="EKV21" s="687"/>
      <c r="EKW21" s="687"/>
      <c r="EKX21" s="687"/>
      <c r="EKY21" s="687"/>
      <c r="EKZ21" s="687"/>
      <c r="ELA21" s="687"/>
      <c r="ELB21" s="687"/>
      <c r="ELC21" s="687"/>
      <c r="ELD21" s="687"/>
      <c r="ELE21" s="687"/>
      <c r="ELF21" s="687"/>
      <c r="ELG21" s="687"/>
      <c r="ELH21" s="687"/>
      <c r="ELI21" s="687"/>
      <c r="ELJ21" s="687"/>
      <c r="ELK21" s="687"/>
      <c r="ELL21" s="687"/>
      <c r="ELM21" s="687"/>
      <c r="ELN21" s="687"/>
      <c r="ELO21" s="687"/>
      <c r="ELP21" s="687"/>
      <c r="ELQ21" s="687"/>
      <c r="ELR21" s="687"/>
      <c r="ELS21" s="687"/>
      <c r="ELT21" s="687"/>
      <c r="ELU21" s="687"/>
      <c r="ELV21" s="687"/>
      <c r="ELW21" s="687"/>
      <c r="ELX21" s="687"/>
      <c r="ELY21" s="687"/>
      <c r="ELZ21" s="687"/>
      <c r="EMA21" s="687"/>
      <c r="EMB21" s="687"/>
      <c r="EMC21" s="687"/>
      <c r="EMD21" s="687"/>
      <c r="EME21" s="687"/>
      <c r="EMF21" s="687"/>
      <c r="EMG21" s="687"/>
      <c r="EMH21" s="687"/>
      <c r="EMI21" s="687"/>
      <c r="EMJ21" s="687"/>
      <c r="EMK21" s="687"/>
      <c r="EML21" s="687"/>
      <c r="EMM21" s="687"/>
      <c r="EMN21" s="687"/>
      <c r="EMO21" s="687"/>
      <c r="EMP21" s="687"/>
      <c r="EMQ21" s="687"/>
      <c r="EMR21" s="687"/>
      <c r="EMS21" s="687"/>
      <c r="EMT21" s="687"/>
      <c r="EMU21" s="687"/>
      <c r="EMV21" s="687"/>
      <c r="EMW21" s="687"/>
      <c r="EMX21" s="687"/>
      <c r="EMY21" s="687"/>
      <c r="EMZ21" s="687"/>
      <c r="ENA21" s="687"/>
      <c r="ENB21" s="687"/>
      <c r="ENC21" s="687"/>
      <c r="END21" s="687"/>
      <c r="ENE21" s="687"/>
      <c r="ENF21" s="687"/>
      <c r="ENG21" s="687"/>
      <c r="ENH21" s="687"/>
      <c r="ENI21" s="687"/>
      <c r="ENJ21" s="687"/>
      <c r="ENK21" s="687"/>
      <c r="ENL21" s="687"/>
      <c r="ENM21" s="687"/>
      <c r="ENN21" s="687"/>
      <c r="ENO21" s="687"/>
      <c r="ENP21" s="687"/>
      <c r="ENQ21" s="687"/>
      <c r="ENR21" s="687"/>
      <c r="ENS21" s="687"/>
      <c r="ENT21" s="687"/>
      <c r="ENU21" s="687"/>
      <c r="ENV21" s="687"/>
      <c r="ENW21" s="687"/>
      <c r="ENX21" s="687"/>
      <c r="ENY21" s="687"/>
      <c r="ENZ21" s="687"/>
      <c r="EOA21" s="687"/>
      <c r="EOB21" s="687"/>
      <c r="EOC21" s="687"/>
      <c r="EOD21" s="687"/>
      <c r="EOE21" s="687"/>
      <c r="EOF21" s="687"/>
      <c r="EOG21" s="687"/>
      <c r="EOH21" s="687"/>
      <c r="EOI21" s="687"/>
      <c r="EOJ21" s="687"/>
      <c r="EOK21" s="687"/>
      <c r="EOL21" s="687"/>
      <c r="EOM21" s="687"/>
      <c r="EON21" s="687"/>
      <c r="EOO21" s="687"/>
      <c r="EOP21" s="687"/>
      <c r="EOQ21" s="687"/>
      <c r="EOR21" s="687"/>
      <c r="EOS21" s="687"/>
      <c r="EOT21" s="687"/>
      <c r="EOU21" s="687"/>
      <c r="EOV21" s="687"/>
      <c r="EOW21" s="687"/>
      <c r="EOX21" s="687"/>
      <c r="EOY21" s="687"/>
      <c r="EOZ21" s="687"/>
      <c r="EPA21" s="687"/>
      <c r="EPB21" s="687"/>
      <c r="EPC21" s="687"/>
      <c r="EPD21" s="687"/>
      <c r="EPE21" s="687"/>
      <c r="EPF21" s="687"/>
      <c r="EPG21" s="687"/>
      <c r="EPH21" s="687"/>
      <c r="EPI21" s="687"/>
      <c r="EPJ21" s="687"/>
      <c r="EPK21" s="687"/>
      <c r="EPL21" s="687"/>
      <c r="EPM21" s="687"/>
      <c r="EPN21" s="687"/>
      <c r="EPO21" s="687"/>
      <c r="EPP21" s="687"/>
      <c r="EPQ21" s="687"/>
      <c r="EPR21" s="687"/>
      <c r="EPS21" s="687"/>
      <c r="EPT21" s="687"/>
      <c r="EPU21" s="687"/>
      <c r="EPV21" s="687"/>
      <c r="EPW21" s="687"/>
      <c r="EPX21" s="687"/>
      <c r="EPY21" s="687"/>
      <c r="EPZ21" s="687"/>
      <c r="EQA21" s="687"/>
      <c r="EQB21" s="687"/>
      <c r="EQC21" s="687"/>
      <c r="EQD21" s="687"/>
      <c r="EQE21" s="687"/>
      <c r="EQF21" s="687"/>
      <c r="EQG21" s="687"/>
      <c r="EQH21" s="687"/>
      <c r="EQI21" s="687"/>
      <c r="EQJ21" s="687"/>
      <c r="EQK21" s="687"/>
      <c r="EQL21" s="687"/>
      <c r="EQM21" s="687"/>
      <c r="EQN21" s="687"/>
      <c r="EQO21" s="687"/>
      <c r="EQP21" s="687"/>
      <c r="EQQ21" s="687"/>
      <c r="EQR21" s="687"/>
      <c r="EQS21" s="687"/>
      <c r="EQT21" s="687"/>
      <c r="EQU21" s="687"/>
      <c r="EQV21" s="687"/>
      <c r="EQW21" s="687"/>
      <c r="EQX21" s="687"/>
      <c r="EQY21" s="687"/>
      <c r="EQZ21" s="687"/>
      <c r="ERA21" s="687"/>
      <c r="ERB21" s="687"/>
      <c r="ERC21" s="687"/>
      <c r="ERD21" s="687"/>
      <c r="ERE21" s="687"/>
      <c r="ERF21" s="687"/>
      <c r="ERG21" s="687"/>
      <c r="ERH21" s="687"/>
      <c r="ERI21" s="687"/>
      <c r="ERJ21" s="687"/>
      <c r="ERK21" s="687"/>
      <c r="ERL21" s="687"/>
      <c r="ERM21" s="687"/>
      <c r="ERN21" s="687"/>
      <c r="ERO21" s="687"/>
      <c r="ERP21" s="687"/>
      <c r="ERQ21" s="687"/>
      <c r="ERR21" s="687"/>
      <c r="ERS21" s="687"/>
      <c r="ERT21" s="687"/>
      <c r="ERU21" s="687"/>
      <c r="ERV21" s="687"/>
      <c r="ERW21" s="687"/>
      <c r="ERX21" s="687"/>
      <c r="ERY21" s="687"/>
      <c r="ERZ21" s="687"/>
      <c r="ESA21" s="687"/>
      <c r="ESB21" s="687"/>
      <c r="ESC21" s="687"/>
      <c r="ESD21" s="687"/>
      <c r="ESE21" s="687"/>
      <c r="ESF21" s="687"/>
      <c r="ESG21" s="687"/>
      <c r="ESH21" s="687"/>
      <c r="ESI21" s="687"/>
      <c r="ESJ21" s="687"/>
      <c r="ESK21" s="687"/>
      <c r="ESL21" s="687"/>
      <c r="ESM21" s="687"/>
      <c r="ESN21" s="687"/>
      <c r="ESO21" s="687"/>
      <c r="ESP21" s="687"/>
      <c r="ESQ21" s="687"/>
      <c r="ESR21" s="687"/>
      <c r="ESS21" s="687"/>
      <c r="EST21" s="687"/>
      <c r="ESU21" s="687"/>
      <c r="ESV21" s="687"/>
      <c r="ESW21" s="687"/>
      <c r="ESX21" s="687"/>
      <c r="ESY21" s="687"/>
      <c r="ESZ21" s="687"/>
      <c r="ETA21" s="687"/>
      <c r="ETB21" s="687"/>
      <c r="ETC21" s="687"/>
      <c r="ETD21" s="687"/>
      <c r="ETE21" s="687"/>
      <c r="ETF21" s="687"/>
      <c r="ETG21" s="687"/>
      <c r="ETH21" s="687"/>
      <c r="ETI21" s="687"/>
      <c r="ETJ21" s="687"/>
      <c r="ETK21" s="687"/>
      <c r="ETL21" s="687"/>
      <c r="ETM21" s="687"/>
      <c r="ETN21" s="687"/>
      <c r="ETO21" s="687"/>
      <c r="ETP21" s="687"/>
      <c r="ETQ21" s="687"/>
      <c r="ETR21" s="687"/>
      <c r="ETS21" s="687"/>
      <c r="ETT21" s="687"/>
      <c r="ETU21" s="687"/>
      <c r="ETV21" s="687"/>
      <c r="ETW21" s="687"/>
      <c r="ETX21" s="687"/>
      <c r="ETY21" s="687"/>
      <c r="ETZ21" s="687"/>
      <c r="EUA21" s="687"/>
      <c r="EUB21" s="687"/>
      <c r="EUC21" s="687"/>
      <c r="EUD21" s="687"/>
      <c r="EUE21" s="687"/>
      <c r="EUF21" s="687"/>
      <c r="EUG21" s="687"/>
      <c r="EUH21" s="687"/>
      <c r="EUI21" s="687"/>
      <c r="EUJ21" s="687"/>
      <c r="EUK21" s="687"/>
      <c r="EUL21" s="687"/>
      <c r="EUM21" s="687"/>
      <c r="EUN21" s="687"/>
      <c r="EUO21" s="687"/>
      <c r="EUP21" s="687"/>
      <c r="EUQ21" s="687"/>
      <c r="EUR21" s="687"/>
      <c r="EUS21" s="687"/>
      <c r="EUT21" s="687"/>
      <c r="EUU21" s="687"/>
      <c r="EUV21" s="687"/>
      <c r="EUW21" s="687"/>
      <c r="EUX21" s="687"/>
      <c r="EUY21" s="687"/>
      <c r="EUZ21" s="687"/>
      <c r="EVA21" s="687"/>
      <c r="EVB21" s="687"/>
      <c r="EVC21" s="687"/>
      <c r="EVD21" s="687"/>
      <c r="EVE21" s="687"/>
      <c r="EVF21" s="687"/>
      <c r="EVG21" s="687"/>
      <c r="EVH21" s="687"/>
      <c r="EVI21" s="687"/>
      <c r="EVJ21" s="687"/>
      <c r="EVK21" s="687"/>
      <c r="EVL21" s="687"/>
      <c r="EVM21" s="687"/>
      <c r="EVN21" s="687"/>
      <c r="EVO21" s="687"/>
      <c r="EVP21" s="687"/>
      <c r="EVQ21" s="687"/>
      <c r="EVR21" s="687"/>
      <c r="EVS21" s="687"/>
      <c r="EVT21" s="687"/>
      <c r="EVU21" s="687"/>
      <c r="EVV21" s="687"/>
      <c r="EVW21" s="687"/>
      <c r="EVX21" s="687"/>
      <c r="EVY21" s="687"/>
      <c r="EVZ21" s="687"/>
      <c r="EWA21" s="687"/>
      <c r="EWB21" s="687"/>
      <c r="EWC21" s="687"/>
      <c r="EWD21" s="687"/>
      <c r="EWE21" s="687"/>
      <c r="EWF21" s="687"/>
      <c r="EWG21" s="687"/>
      <c r="EWH21" s="687"/>
      <c r="EWI21" s="687"/>
      <c r="EWJ21" s="687"/>
      <c r="EWK21" s="687"/>
      <c r="EWL21" s="687"/>
      <c r="EWM21" s="687"/>
      <c r="EWN21" s="687"/>
      <c r="EWO21" s="687"/>
      <c r="EWP21" s="687"/>
      <c r="EWQ21" s="687"/>
      <c r="EWR21" s="687"/>
      <c r="EWS21" s="687"/>
      <c r="EWT21" s="687"/>
      <c r="EWU21" s="687"/>
      <c r="EWV21" s="687"/>
      <c r="EWW21" s="687"/>
      <c r="EWX21" s="687"/>
      <c r="EWY21" s="687"/>
      <c r="EWZ21" s="687"/>
      <c r="EXA21" s="687"/>
      <c r="EXB21" s="687"/>
      <c r="EXC21" s="687"/>
      <c r="EXD21" s="687"/>
      <c r="EXE21" s="687"/>
      <c r="EXF21" s="687"/>
      <c r="EXG21" s="687"/>
      <c r="EXH21" s="687"/>
      <c r="EXI21" s="687"/>
      <c r="EXJ21" s="687"/>
      <c r="EXK21" s="687"/>
      <c r="EXL21" s="687"/>
      <c r="EXM21" s="687"/>
      <c r="EXN21" s="687"/>
      <c r="EXO21" s="687"/>
      <c r="EXP21" s="687"/>
      <c r="EXQ21" s="687"/>
      <c r="EXR21" s="687"/>
      <c r="EXS21" s="687"/>
      <c r="EXT21" s="687"/>
      <c r="EXU21" s="687"/>
      <c r="EXV21" s="687"/>
      <c r="EXW21" s="687"/>
      <c r="EXX21" s="687"/>
      <c r="EXY21" s="687"/>
      <c r="EXZ21" s="687"/>
      <c r="EYA21" s="687"/>
      <c r="EYB21" s="687"/>
      <c r="EYC21" s="687"/>
      <c r="EYD21" s="687"/>
      <c r="EYE21" s="687"/>
      <c r="EYF21" s="687"/>
      <c r="EYG21" s="687"/>
      <c r="EYH21" s="687"/>
      <c r="EYI21" s="687"/>
      <c r="EYJ21" s="687"/>
      <c r="EYK21" s="687"/>
      <c r="EYL21" s="687"/>
      <c r="EYM21" s="687"/>
      <c r="EYN21" s="687"/>
      <c r="EYO21" s="687"/>
      <c r="EYP21" s="687"/>
      <c r="EYQ21" s="687"/>
      <c r="EYR21" s="687"/>
      <c r="EYS21" s="687"/>
      <c r="EYT21" s="687"/>
      <c r="EYU21" s="687"/>
      <c r="EYV21" s="687"/>
      <c r="EYW21" s="687"/>
      <c r="EYX21" s="687"/>
      <c r="EYY21" s="687"/>
      <c r="EYZ21" s="687"/>
      <c r="EZA21" s="687"/>
      <c r="EZB21" s="687"/>
      <c r="EZC21" s="687"/>
      <c r="EZD21" s="687"/>
      <c r="EZE21" s="687"/>
      <c r="EZF21" s="687"/>
      <c r="EZG21" s="687"/>
      <c r="EZH21" s="687"/>
      <c r="EZI21" s="687"/>
      <c r="EZJ21" s="687"/>
      <c r="EZK21" s="687"/>
      <c r="EZL21" s="687"/>
      <c r="EZM21" s="687"/>
      <c r="EZN21" s="687"/>
      <c r="EZO21" s="687"/>
      <c r="EZP21" s="687"/>
      <c r="EZQ21" s="687"/>
      <c r="EZR21" s="687"/>
      <c r="EZS21" s="687"/>
      <c r="EZT21" s="687"/>
      <c r="EZU21" s="687"/>
      <c r="EZV21" s="687"/>
      <c r="EZW21" s="687"/>
      <c r="EZX21" s="687"/>
      <c r="EZY21" s="687"/>
      <c r="EZZ21" s="687"/>
      <c r="FAA21" s="687"/>
      <c r="FAB21" s="687"/>
      <c r="FAC21" s="687"/>
      <c r="FAD21" s="687"/>
      <c r="FAE21" s="687"/>
      <c r="FAF21" s="687"/>
      <c r="FAG21" s="687"/>
      <c r="FAH21" s="687"/>
      <c r="FAI21" s="687"/>
      <c r="FAJ21" s="687"/>
      <c r="FAK21" s="687"/>
      <c r="FAL21" s="687"/>
      <c r="FAM21" s="687"/>
      <c r="FAN21" s="687"/>
      <c r="FAO21" s="687"/>
      <c r="FAP21" s="687"/>
      <c r="FAQ21" s="687"/>
      <c r="FAR21" s="687"/>
      <c r="FAS21" s="687"/>
      <c r="FAT21" s="687"/>
      <c r="FAU21" s="687"/>
      <c r="FAV21" s="687"/>
      <c r="FAW21" s="687"/>
      <c r="FAX21" s="687"/>
      <c r="FAY21" s="687"/>
      <c r="FAZ21" s="687"/>
      <c r="FBA21" s="687"/>
      <c r="FBB21" s="687"/>
      <c r="FBC21" s="687"/>
      <c r="FBD21" s="687"/>
      <c r="FBE21" s="687"/>
      <c r="FBF21" s="687"/>
      <c r="FBG21" s="687"/>
      <c r="FBH21" s="687"/>
      <c r="FBI21" s="687"/>
      <c r="FBJ21" s="687"/>
      <c r="FBK21" s="687"/>
      <c r="FBL21" s="687"/>
      <c r="FBM21" s="687"/>
      <c r="FBN21" s="687"/>
      <c r="FBO21" s="687"/>
      <c r="FBP21" s="687"/>
      <c r="FBQ21" s="687"/>
      <c r="FBR21" s="687"/>
      <c r="FBS21" s="687"/>
      <c r="FBT21" s="687"/>
      <c r="FBU21" s="687"/>
      <c r="FBV21" s="687"/>
      <c r="FBW21" s="687"/>
      <c r="FBX21" s="687"/>
      <c r="FBY21" s="687"/>
      <c r="FBZ21" s="687"/>
      <c r="FCA21" s="687"/>
      <c r="FCB21" s="687"/>
      <c r="FCC21" s="687"/>
      <c r="FCD21" s="687"/>
      <c r="FCE21" s="687"/>
      <c r="FCF21" s="687"/>
      <c r="FCG21" s="687"/>
      <c r="FCH21" s="687"/>
      <c r="FCI21" s="687"/>
      <c r="FCJ21" s="687"/>
      <c r="FCK21" s="687"/>
      <c r="FCL21" s="687"/>
      <c r="FCM21" s="687"/>
      <c r="FCN21" s="687"/>
      <c r="FCO21" s="687"/>
      <c r="FCP21" s="687"/>
      <c r="FCQ21" s="687"/>
      <c r="FCR21" s="687"/>
      <c r="FCS21" s="687"/>
      <c r="FCT21" s="687"/>
      <c r="FCU21" s="687"/>
      <c r="FCV21" s="687"/>
      <c r="FCW21" s="687"/>
      <c r="FCX21" s="687"/>
      <c r="FCY21" s="687"/>
      <c r="FCZ21" s="687"/>
      <c r="FDA21" s="687"/>
      <c r="FDB21" s="687"/>
      <c r="FDC21" s="687"/>
      <c r="FDD21" s="687"/>
      <c r="FDE21" s="687"/>
      <c r="FDF21" s="687"/>
      <c r="FDG21" s="687"/>
      <c r="FDH21" s="687"/>
      <c r="FDI21" s="687"/>
      <c r="FDJ21" s="687"/>
      <c r="FDK21" s="687"/>
      <c r="FDL21" s="687"/>
      <c r="FDM21" s="687"/>
      <c r="FDN21" s="687"/>
      <c r="FDO21" s="687"/>
      <c r="FDP21" s="687"/>
      <c r="FDQ21" s="687"/>
      <c r="FDR21" s="687"/>
      <c r="FDS21" s="687"/>
      <c r="FDT21" s="687"/>
      <c r="FDU21" s="687"/>
      <c r="FDV21" s="687"/>
      <c r="FDW21" s="687"/>
      <c r="FDX21" s="687"/>
      <c r="FDY21" s="687"/>
      <c r="FDZ21" s="687"/>
      <c r="FEA21" s="687"/>
      <c r="FEB21" s="687"/>
      <c r="FEC21" s="687"/>
      <c r="FED21" s="687"/>
      <c r="FEE21" s="687"/>
      <c r="FEF21" s="687"/>
      <c r="FEG21" s="687"/>
      <c r="FEH21" s="687"/>
      <c r="FEI21" s="687"/>
      <c r="FEJ21" s="687"/>
      <c r="FEK21" s="687"/>
      <c r="FEL21" s="687"/>
      <c r="FEM21" s="687"/>
      <c r="FEN21" s="687"/>
      <c r="FEO21" s="687"/>
      <c r="FEP21" s="687"/>
      <c r="FEQ21" s="687"/>
      <c r="FER21" s="687"/>
      <c r="FES21" s="687"/>
      <c r="FET21" s="687"/>
      <c r="FEU21" s="687"/>
      <c r="FEV21" s="687"/>
      <c r="FEW21" s="687"/>
      <c r="FEX21" s="687"/>
      <c r="FEY21" s="687"/>
      <c r="FEZ21" s="687"/>
      <c r="FFA21" s="687"/>
      <c r="FFB21" s="687"/>
      <c r="FFC21" s="687"/>
      <c r="FFD21" s="687"/>
      <c r="FFE21" s="687"/>
      <c r="FFF21" s="687"/>
      <c r="FFG21" s="687"/>
      <c r="FFH21" s="687"/>
      <c r="FFI21" s="687"/>
      <c r="FFJ21" s="687"/>
      <c r="FFK21" s="687"/>
      <c r="FFL21" s="687"/>
      <c r="FFM21" s="687"/>
      <c r="FFN21" s="687"/>
      <c r="FFO21" s="687"/>
      <c r="FFP21" s="687"/>
      <c r="FFQ21" s="687"/>
      <c r="FFR21" s="687"/>
      <c r="FFS21" s="687"/>
      <c r="FFT21" s="687"/>
      <c r="FFU21" s="687"/>
      <c r="FFV21" s="687"/>
      <c r="FFW21" s="687"/>
      <c r="FFX21" s="687"/>
      <c r="FFY21" s="687"/>
      <c r="FFZ21" s="687"/>
      <c r="FGA21" s="687"/>
      <c r="FGB21" s="687"/>
      <c r="FGC21" s="687"/>
      <c r="FGD21" s="687"/>
      <c r="FGE21" s="687"/>
      <c r="FGF21" s="687"/>
      <c r="FGG21" s="687"/>
      <c r="FGH21" s="687"/>
      <c r="FGI21" s="687"/>
      <c r="FGJ21" s="687"/>
      <c r="FGK21" s="687"/>
      <c r="FGL21" s="687"/>
      <c r="FGM21" s="687"/>
      <c r="FGN21" s="687"/>
      <c r="FGO21" s="687"/>
      <c r="FGP21" s="687"/>
      <c r="FGQ21" s="687"/>
      <c r="FGR21" s="687"/>
      <c r="FGS21" s="687"/>
      <c r="FGT21" s="687"/>
      <c r="FGU21" s="687"/>
      <c r="FGV21" s="687"/>
      <c r="FGW21" s="687"/>
      <c r="FGX21" s="687"/>
      <c r="FGY21" s="687"/>
      <c r="FGZ21" s="687"/>
      <c r="FHA21" s="687"/>
      <c r="FHB21" s="687"/>
      <c r="FHC21" s="687"/>
      <c r="FHD21" s="687"/>
      <c r="FHE21" s="687"/>
      <c r="FHF21" s="687"/>
      <c r="FHG21" s="687"/>
      <c r="FHH21" s="687"/>
      <c r="FHI21" s="687"/>
      <c r="FHJ21" s="687"/>
      <c r="FHK21" s="687"/>
      <c r="FHL21" s="687"/>
      <c r="FHM21" s="687"/>
      <c r="FHN21" s="687"/>
      <c r="FHO21" s="687"/>
      <c r="FHP21" s="687"/>
      <c r="FHQ21" s="687"/>
      <c r="FHR21" s="687"/>
      <c r="FHS21" s="687"/>
      <c r="FHT21" s="687"/>
      <c r="FHU21" s="687"/>
      <c r="FHV21" s="687"/>
      <c r="FHW21" s="687"/>
      <c r="FHX21" s="687"/>
      <c r="FHY21" s="687"/>
      <c r="FHZ21" s="687"/>
      <c r="FIA21" s="687"/>
      <c r="FIB21" s="687"/>
      <c r="FIC21" s="687"/>
      <c r="FID21" s="687"/>
      <c r="FIE21" s="687"/>
      <c r="FIF21" s="687"/>
      <c r="FIG21" s="687"/>
      <c r="FIH21" s="687"/>
      <c r="FII21" s="687"/>
      <c r="FIJ21" s="687"/>
      <c r="FIK21" s="687"/>
      <c r="FIL21" s="687"/>
      <c r="FIM21" s="687"/>
      <c r="FIN21" s="687"/>
      <c r="FIO21" s="687"/>
      <c r="FIP21" s="687"/>
      <c r="FIQ21" s="687"/>
      <c r="FIR21" s="687"/>
      <c r="FIS21" s="687"/>
      <c r="FIT21" s="687"/>
      <c r="FIU21" s="687"/>
      <c r="FIV21" s="687"/>
      <c r="FIW21" s="687"/>
      <c r="FIX21" s="687"/>
      <c r="FIY21" s="687"/>
      <c r="FIZ21" s="687"/>
      <c r="FJA21" s="687"/>
      <c r="FJB21" s="687"/>
      <c r="FJC21" s="687"/>
      <c r="FJD21" s="687"/>
      <c r="FJE21" s="687"/>
      <c r="FJF21" s="687"/>
      <c r="FJG21" s="687"/>
      <c r="FJH21" s="687"/>
      <c r="FJI21" s="687"/>
      <c r="FJJ21" s="687"/>
      <c r="FJK21" s="687"/>
      <c r="FJL21" s="687"/>
      <c r="FJM21" s="687"/>
      <c r="FJN21" s="687"/>
      <c r="FJO21" s="687"/>
      <c r="FJP21" s="687"/>
      <c r="FJQ21" s="687"/>
      <c r="FJR21" s="687"/>
      <c r="FJS21" s="687"/>
      <c r="FJT21" s="687"/>
      <c r="FJU21" s="687"/>
      <c r="FJV21" s="687"/>
      <c r="FJW21" s="687"/>
      <c r="FJX21" s="687"/>
      <c r="FJY21" s="687"/>
      <c r="FJZ21" s="687"/>
      <c r="FKA21" s="687"/>
      <c r="FKB21" s="687"/>
      <c r="FKC21" s="687"/>
      <c r="FKD21" s="687"/>
      <c r="FKE21" s="687"/>
      <c r="FKF21" s="687"/>
      <c r="FKG21" s="687"/>
      <c r="FKH21" s="687"/>
      <c r="FKI21" s="687"/>
      <c r="FKJ21" s="687"/>
      <c r="FKK21" s="687"/>
      <c r="FKL21" s="687"/>
      <c r="FKM21" s="687"/>
      <c r="FKN21" s="687"/>
      <c r="FKO21" s="687"/>
      <c r="FKP21" s="687"/>
      <c r="FKQ21" s="687"/>
      <c r="FKR21" s="687"/>
      <c r="FKS21" s="687"/>
      <c r="FKT21" s="687"/>
      <c r="FKU21" s="687"/>
      <c r="FKV21" s="687"/>
      <c r="FKW21" s="687"/>
      <c r="FKX21" s="687"/>
      <c r="FKY21" s="687"/>
      <c r="FKZ21" s="687"/>
      <c r="FLA21" s="687"/>
      <c r="FLB21" s="687"/>
      <c r="FLC21" s="687"/>
      <c r="FLD21" s="687"/>
      <c r="FLE21" s="687"/>
      <c r="FLF21" s="687"/>
      <c r="FLG21" s="687"/>
      <c r="FLH21" s="687"/>
      <c r="FLI21" s="687"/>
      <c r="FLJ21" s="687"/>
      <c r="FLK21" s="687"/>
      <c r="FLL21" s="687"/>
      <c r="FLM21" s="687"/>
      <c r="FLN21" s="687"/>
      <c r="FLO21" s="687"/>
      <c r="FLP21" s="687"/>
      <c r="FLQ21" s="687"/>
      <c r="FLR21" s="687"/>
      <c r="FLS21" s="687"/>
      <c r="FLT21" s="687"/>
      <c r="FLU21" s="687"/>
      <c r="FLV21" s="687"/>
      <c r="FLW21" s="687"/>
      <c r="FLX21" s="687"/>
      <c r="FLY21" s="687"/>
      <c r="FLZ21" s="687"/>
      <c r="FMA21" s="687"/>
      <c r="FMB21" s="687"/>
      <c r="FMC21" s="687"/>
      <c r="FMD21" s="687"/>
      <c r="FME21" s="687"/>
      <c r="FMF21" s="687"/>
      <c r="FMG21" s="687"/>
      <c r="FMH21" s="687"/>
      <c r="FMI21" s="687"/>
      <c r="FMJ21" s="687"/>
      <c r="FMK21" s="687"/>
      <c r="FML21" s="687"/>
      <c r="FMM21" s="687"/>
      <c r="FMN21" s="687"/>
      <c r="FMO21" s="687"/>
      <c r="FMP21" s="687"/>
      <c r="FMQ21" s="687"/>
      <c r="FMR21" s="687"/>
      <c r="FMS21" s="687"/>
      <c r="FMT21" s="687"/>
      <c r="FMU21" s="687"/>
      <c r="FMV21" s="687"/>
      <c r="FMW21" s="687"/>
      <c r="FMX21" s="687"/>
      <c r="FMY21" s="687"/>
      <c r="FMZ21" s="687"/>
      <c r="FNA21" s="687"/>
      <c r="FNB21" s="687"/>
      <c r="FNC21" s="687"/>
      <c r="FND21" s="687"/>
      <c r="FNE21" s="687"/>
      <c r="FNF21" s="687"/>
      <c r="FNG21" s="687"/>
      <c r="FNH21" s="687"/>
      <c r="FNI21" s="687"/>
      <c r="FNJ21" s="687"/>
      <c r="FNK21" s="687"/>
      <c r="FNL21" s="687"/>
      <c r="FNM21" s="687"/>
      <c r="FNN21" s="687"/>
      <c r="FNO21" s="687"/>
      <c r="FNP21" s="687"/>
      <c r="FNQ21" s="687"/>
      <c r="FNR21" s="687"/>
      <c r="FNS21" s="687"/>
      <c r="FNT21" s="687"/>
      <c r="FNU21" s="687"/>
      <c r="FNV21" s="687"/>
      <c r="FNW21" s="687"/>
      <c r="FNX21" s="687"/>
      <c r="FNY21" s="687"/>
      <c r="FNZ21" s="687"/>
      <c r="FOA21" s="687"/>
      <c r="FOB21" s="687"/>
      <c r="FOC21" s="687"/>
      <c r="FOD21" s="687"/>
      <c r="FOE21" s="687"/>
      <c r="FOF21" s="687"/>
      <c r="FOG21" s="687"/>
      <c r="FOH21" s="687"/>
      <c r="FOI21" s="687"/>
      <c r="FOJ21" s="687"/>
      <c r="FOK21" s="687"/>
      <c r="FOL21" s="687"/>
      <c r="FOM21" s="687"/>
      <c r="FON21" s="687"/>
      <c r="FOO21" s="687"/>
      <c r="FOP21" s="687"/>
      <c r="FOQ21" s="687"/>
      <c r="FOR21" s="687"/>
      <c r="FOS21" s="687"/>
      <c r="FOT21" s="687"/>
      <c r="FOU21" s="687"/>
      <c r="FOV21" s="687"/>
      <c r="FOW21" s="687"/>
      <c r="FOX21" s="687"/>
      <c r="FOY21" s="687"/>
      <c r="FOZ21" s="687"/>
      <c r="FPA21" s="687"/>
      <c r="FPB21" s="687"/>
      <c r="FPC21" s="687"/>
      <c r="FPD21" s="687"/>
      <c r="FPE21" s="687"/>
      <c r="FPF21" s="687"/>
      <c r="FPG21" s="687"/>
      <c r="FPH21" s="687"/>
      <c r="FPI21" s="687"/>
      <c r="FPJ21" s="687"/>
      <c r="FPK21" s="687"/>
      <c r="FPL21" s="687"/>
      <c r="FPM21" s="687"/>
      <c r="FPN21" s="687"/>
      <c r="FPO21" s="687"/>
      <c r="FPP21" s="687"/>
      <c r="FPQ21" s="687"/>
      <c r="FPR21" s="687"/>
      <c r="FPS21" s="687"/>
      <c r="FPT21" s="687"/>
      <c r="FPU21" s="687"/>
      <c r="FPV21" s="687"/>
      <c r="FPW21" s="687"/>
      <c r="FPX21" s="687"/>
      <c r="FPY21" s="687"/>
      <c r="FPZ21" s="687"/>
      <c r="FQA21" s="687"/>
      <c r="FQB21" s="687"/>
      <c r="FQC21" s="687"/>
      <c r="FQD21" s="687"/>
      <c r="FQE21" s="687"/>
      <c r="FQF21" s="687"/>
      <c r="FQG21" s="687"/>
      <c r="FQH21" s="687"/>
      <c r="FQI21" s="687"/>
      <c r="FQJ21" s="687"/>
      <c r="FQK21" s="687"/>
      <c r="FQL21" s="687"/>
      <c r="FQM21" s="687"/>
      <c r="FQN21" s="687"/>
      <c r="FQO21" s="687"/>
      <c r="FQP21" s="687"/>
      <c r="FQQ21" s="687"/>
      <c r="FQR21" s="687"/>
      <c r="FQS21" s="687"/>
      <c r="FQT21" s="687"/>
      <c r="FQU21" s="687"/>
      <c r="FQV21" s="687"/>
      <c r="FQW21" s="687"/>
      <c r="FQX21" s="687"/>
      <c r="FQY21" s="687"/>
      <c r="FQZ21" s="687"/>
      <c r="FRA21" s="687"/>
      <c r="FRB21" s="687"/>
      <c r="FRC21" s="687"/>
      <c r="FRD21" s="687"/>
      <c r="FRE21" s="687"/>
      <c r="FRF21" s="687"/>
      <c r="FRG21" s="687"/>
      <c r="FRH21" s="687"/>
      <c r="FRI21" s="687"/>
      <c r="FRJ21" s="687"/>
      <c r="FRK21" s="687"/>
      <c r="FRL21" s="687"/>
      <c r="FRM21" s="687"/>
      <c r="FRN21" s="687"/>
      <c r="FRO21" s="687"/>
      <c r="FRP21" s="687"/>
      <c r="FRQ21" s="687"/>
      <c r="FRR21" s="687"/>
      <c r="FRS21" s="687"/>
      <c r="FRT21" s="687"/>
      <c r="FRU21" s="687"/>
      <c r="FRV21" s="687"/>
      <c r="FRW21" s="687"/>
      <c r="FRX21" s="687"/>
      <c r="FRY21" s="687"/>
      <c r="FRZ21" s="687"/>
      <c r="FSA21" s="687"/>
      <c r="FSB21" s="687"/>
      <c r="FSC21" s="687"/>
      <c r="FSD21" s="687"/>
      <c r="FSE21" s="687"/>
      <c r="FSF21" s="687"/>
      <c r="FSG21" s="687"/>
      <c r="FSH21" s="687"/>
      <c r="FSI21" s="687"/>
      <c r="FSJ21" s="687"/>
      <c r="FSK21" s="687"/>
      <c r="FSL21" s="687"/>
      <c r="FSM21" s="687"/>
      <c r="FSN21" s="687"/>
      <c r="FSO21" s="687"/>
      <c r="FSP21" s="687"/>
      <c r="FSQ21" s="687"/>
      <c r="FSR21" s="687"/>
      <c r="FSS21" s="687"/>
      <c r="FST21" s="687"/>
      <c r="FSU21" s="687"/>
      <c r="FSV21" s="687"/>
      <c r="FSW21" s="687"/>
      <c r="FSX21" s="687"/>
      <c r="FSY21" s="687"/>
      <c r="FSZ21" s="687"/>
      <c r="FTA21" s="687"/>
      <c r="FTB21" s="687"/>
      <c r="FTC21" s="687"/>
      <c r="FTD21" s="687"/>
      <c r="FTE21" s="687"/>
      <c r="FTF21" s="687"/>
      <c r="FTG21" s="687"/>
      <c r="FTH21" s="687"/>
      <c r="FTI21" s="687"/>
      <c r="FTJ21" s="687"/>
      <c r="FTK21" s="687"/>
      <c r="FTL21" s="687"/>
      <c r="FTM21" s="687"/>
      <c r="FTN21" s="687"/>
      <c r="FTO21" s="687"/>
      <c r="FTP21" s="687"/>
      <c r="FTQ21" s="687"/>
      <c r="FTR21" s="687"/>
      <c r="FTS21" s="687"/>
      <c r="FTT21" s="687"/>
      <c r="FTU21" s="687"/>
      <c r="FTV21" s="687"/>
      <c r="FTW21" s="687"/>
      <c r="FTX21" s="687"/>
      <c r="FTY21" s="687"/>
      <c r="FTZ21" s="687"/>
      <c r="FUA21" s="687"/>
      <c r="FUB21" s="687"/>
      <c r="FUC21" s="687"/>
      <c r="FUD21" s="687"/>
      <c r="FUE21" s="687"/>
      <c r="FUF21" s="687"/>
      <c r="FUG21" s="687"/>
      <c r="FUH21" s="687"/>
      <c r="FUI21" s="687"/>
      <c r="FUJ21" s="687"/>
      <c r="FUK21" s="687"/>
      <c r="FUL21" s="687"/>
      <c r="FUM21" s="687"/>
      <c r="FUN21" s="687"/>
      <c r="FUO21" s="687"/>
      <c r="FUP21" s="687"/>
      <c r="FUQ21" s="687"/>
      <c r="FUR21" s="687"/>
      <c r="FUS21" s="687"/>
      <c r="FUT21" s="687"/>
      <c r="FUU21" s="687"/>
      <c r="FUV21" s="687"/>
      <c r="FUW21" s="687"/>
      <c r="FUX21" s="687"/>
      <c r="FUY21" s="687"/>
      <c r="FUZ21" s="687"/>
      <c r="FVA21" s="687"/>
      <c r="FVB21" s="687"/>
      <c r="FVC21" s="687"/>
      <c r="FVD21" s="687"/>
      <c r="FVE21" s="687"/>
      <c r="FVF21" s="687"/>
      <c r="FVG21" s="687"/>
      <c r="FVH21" s="687"/>
      <c r="FVI21" s="687"/>
      <c r="FVJ21" s="687"/>
      <c r="FVK21" s="687"/>
      <c r="FVL21" s="687"/>
      <c r="FVM21" s="687"/>
      <c r="FVN21" s="687"/>
      <c r="FVO21" s="687"/>
      <c r="FVP21" s="687"/>
      <c r="FVQ21" s="687"/>
      <c r="FVR21" s="687"/>
      <c r="FVS21" s="687"/>
      <c r="FVT21" s="687"/>
      <c r="FVU21" s="687"/>
      <c r="FVV21" s="687"/>
      <c r="FVW21" s="687"/>
      <c r="FVX21" s="687"/>
      <c r="FVY21" s="687"/>
      <c r="FVZ21" s="687"/>
      <c r="FWA21" s="687"/>
      <c r="FWB21" s="687"/>
      <c r="FWC21" s="687"/>
      <c r="FWD21" s="687"/>
      <c r="FWE21" s="687"/>
      <c r="FWF21" s="687"/>
      <c r="FWG21" s="687"/>
      <c r="FWH21" s="687"/>
      <c r="FWI21" s="687"/>
      <c r="FWJ21" s="687"/>
      <c r="FWK21" s="687"/>
      <c r="FWL21" s="687"/>
      <c r="FWM21" s="687"/>
      <c r="FWN21" s="687"/>
      <c r="FWO21" s="687"/>
      <c r="FWP21" s="687"/>
      <c r="FWQ21" s="687"/>
      <c r="FWR21" s="687"/>
      <c r="FWS21" s="687"/>
      <c r="FWT21" s="687"/>
      <c r="FWU21" s="687"/>
      <c r="FWV21" s="687"/>
      <c r="FWW21" s="687"/>
      <c r="FWX21" s="687"/>
      <c r="FWY21" s="687"/>
      <c r="FWZ21" s="687"/>
      <c r="FXA21" s="687"/>
      <c r="FXB21" s="687"/>
      <c r="FXC21" s="687"/>
      <c r="FXD21" s="687"/>
      <c r="FXE21" s="687"/>
      <c r="FXF21" s="687"/>
      <c r="FXG21" s="687"/>
      <c r="FXH21" s="687"/>
      <c r="FXI21" s="687"/>
      <c r="FXJ21" s="687"/>
      <c r="FXK21" s="687"/>
      <c r="FXL21" s="687"/>
      <c r="FXM21" s="687"/>
      <c r="FXN21" s="687"/>
      <c r="FXO21" s="687"/>
      <c r="FXP21" s="687"/>
      <c r="FXQ21" s="687"/>
      <c r="FXR21" s="687"/>
      <c r="FXS21" s="687"/>
      <c r="FXT21" s="687"/>
      <c r="FXU21" s="687"/>
      <c r="FXV21" s="687"/>
      <c r="FXW21" s="687"/>
      <c r="FXX21" s="687"/>
      <c r="FXY21" s="687"/>
      <c r="FXZ21" s="687"/>
      <c r="FYA21" s="687"/>
      <c r="FYB21" s="687"/>
      <c r="FYC21" s="687"/>
      <c r="FYD21" s="687"/>
      <c r="FYE21" s="687"/>
      <c r="FYF21" s="687"/>
      <c r="FYG21" s="687"/>
      <c r="FYH21" s="687"/>
      <c r="FYI21" s="687"/>
      <c r="FYJ21" s="687"/>
      <c r="FYK21" s="687"/>
      <c r="FYL21" s="687"/>
      <c r="FYM21" s="687"/>
      <c r="FYN21" s="687"/>
      <c r="FYO21" s="687"/>
      <c r="FYP21" s="687"/>
      <c r="FYQ21" s="687"/>
      <c r="FYR21" s="687"/>
      <c r="FYS21" s="687"/>
      <c r="FYT21" s="687"/>
      <c r="FYU21" s="687"/>
      <c r="FYV21" s="687"/>
      <c r="FYW21" s="687"/>
      <c r="FYX21" s="687"/>
      <c r="FYY21" s="687"/>
      <c r="FYZ21" s="687"/>
      <c r="FZA21" s="687"/>
      <c r="FZB21" s="687"/>
      <c r="FZC21" s="687"/>
      <c r="FZD21" s="687"/>
      <c r="FZE21" s="687"/>
      <c r="FZF21" s="687"/>
      <c r="FZG21" s="687"/>
      <c r="FZH21" s="687"/>
      <c r="FZI21" s="687"/>
      <c r="FZJ21" s="687"/>
      <c r="FZK21" s="687"/>
      <c r="FZL21" s="687"/>
      <c r="FZM21" s="687"/>
      <c r="FZN21" s="687"/>
      <c r="FZO21" s="687"/>
      <c r="FZP21" s="687"/>
      <c r="FZQ21" s="687"/>
      <c r="FZR21" s="687"/>
      <c r="FZS21" s="687"/>
      <c r="FZT21" s="687"/>
      <c r="FZU21" s="687"/>
      <c r="FZV21" s="687"/>
      <c r="FZW21" s="687"/>
      <c r="FZX21" s="687"/>
      <c r="FZY21" s="687"/>
      <c r="FZZ21" s="687"/>
      <c r="GAA21" s="687"/>
      <c r="GAB21" s="687"/>
      <c r="GAC21" s="687"/>
      <c r="GAD21" s="687"/>
      <c r="GAE21" s="687"/>
      <c r="GAF21" s="687"/>
      <c r="GAG21" s="687"/>
      <c r="GAH21" s="687"/>
      <c r="GAI21" s="687"/>
      <c r="GAJ21" s="687"/>
      <c r="GAK21" s="687"/>
      <c r="GAL21" s="687"/>
      <c r="GAM21" s="687"/>
      <c r="GAN21" s="687"/>
      <c r="GAO21" s="687"/>
      <c r="GAP21" s="687"/>
      <c r="GAQ21" s="687"/>
      <c r="GAR21" s="687"/>
      <c r="GAS21" s="687"/>
      <c r="GAT21" s="687"/>
      <c r="GAU21" s="687"/>
      <c r="GAV21" s="687"/>
      <c r="GAW21" s="687"/>
      <c r="GAX21" s="687"/>
      <c r="GAY21" s="687"/>
      <c r="GAZ21" s="687"/>
      <c r="GBA21" s="687"/>
      <c r="GBB21" s="687"/>
      <c r="GBC21" s="687"/>
      <c r="GBD21" s="687"/>
      <c r="GBE21" s="687"/>
      <c r="GBF21" s="687"/>
      <c r="GBG21" s="687"/>
      <c r="GBH21" s="687"/>
      <c r="GBI21" s="687"/>
      <c r="GBJ21" s="687"/>
      <c r="GBK21" s="687"/>
      <c r="GBL21" s="687"/>
      <c r="GBM21" s="687"/>
      <c r="GBN21" s="687"/>
      <c r="GBO21" s="687"/>
      <c r="GBP21" s="687"/>
      <c r="GBQ21" s="687"/>
      <c r="GBR21" s="687"/>
      <c r="GBS21" s="687"/>
      <c r="GBT21" s="687"/>
      <c r="GBU21" s="687"/>
      <c r="GBV21" s="687"/>
      <c r="GBW21" s="687"/>
      <c r="GBX21" s="687"/>
      <c r="GBY21" s="687"/>
      <c r="GBZ21" s="687"/>
      <c r="GCA21" s="687"/>
      <c r="GCB21" s="687"/>
      <c r="GCC21" s="687"/>
      <c r="GCD21" s="687"/>
      <c r="GCE21" s="687"/>
      <c r="GCF21" s="687"/>
      <c r="GCG21" s="687"/>
      <c r="GCH21" s="687"/>
      <c r="GCI21" s="687"/>
      <c r="GCJ21" s="687"/>
      <c r="GCK21" s="687"/>
      <c r="GCL21" s="687"/>
      <c r="GCM21" s="687"/>
      <c r="GCN21" s="687"/>
      <c r="GCO21" s="687"/>
      <c r="GCP21" s="687"/>
      <c r="GCQ21" s="687"/>
      <c r="GCR21" s="687"/>
      <c r="GCS21" s="687"/>
      <c r="GCT21" s="687"/>
      <c r="GCU21" s="687"/>
      <c r="GCV21" s="687"/>
      <c r="GCW21" s="687"/>
      <c r="GCX21" s="687"/>
      <c r="GCY21" s="687"/>
      <c r="GCZ21" s="687"/>
      <c r="GDA21" s="687"/>
      <c r="GDB21" s="687"/>
      <c r="GDC21" s="687"/>
      <c r="GDD21" s="687"/>
      <c r="GDE21" s="687"/>
      <c r="GDF21" s="687"/>
      <c r="GDG21" s="687"/>
      <c r="GDH21" s="687"/>
      <c r="GDI21" s="687"/>
      <c r="GDJ21" s="687"/>
      <c r="GDK21" s="687"/>
      <c r="GDL21" s="687"/>
      <c r="GDM21" s="687"/>
      <c r="GDN21" s="687"/>
      <c r="GDO21" s="687"/>
      <c r="GDP21" s="687"/>
      <c r="GDQ21" s="687"/>
      <c r="GDR21" s="687"/>
      <c r="GDS21" s="687"/>
      <c r="GDT21" s="687"/>
      <c r="GDU21" s="687"/>
      <c r="GDV21" s="687"/>
      <c r="GDW21" s="687"/>
      <c r="GDX21" s="687"/>
      <c r="GDY21" s="687"/>
      <c r="GDZ21" s="687"/>
      <c r="GEA21" s="687"/>
      <c r="GEB21" s="687"/>
      <c r="GEC21" s="687"/>
      <c r="GED21" s="687"/>
      <c r="GEE21" s="687"/>
      <c r="GEF21" s="687"/>
      <c r="GEG21" s="687"/>
      <c r="GEH21" s="687"/>
      <c r="GEI21" s="687"/>
      <c r="GEJ21" s="687"/>
      <c r="GEK21" s="687"/>
      <c r="GEL21" s="687"/>
      <c r="GEM21" s="687"/>
      <c r="GEN21" s="687"/>
      <c r="GEO21" s="687"/>
      <c r="GEP21" s="687"/>
      <c r="GEQ21" s="687"/>
      <c r="GER21" s="687"/>
      <c r="GES21" s="687"/>
      <c r="GET21" s="687"/>
      <c r="GEU21" s="687"/>
      <c r="GEV21" s="687"/>
      <c r="GEW21" s="687"/>
      <c r="GEX21" s="687"/>
      <c r="GEY21" s="687"/>
      <c r="GEZ21" s="687"/>
      <c r="GFA21" s="687"/>
      <c r="GFB21" s="687"/>
      <c r="GFC21" s="687"/>
      <c r="GFD21" s="687"/>
      <c r="GFE21" s="687"/>
      <c r="GFF21" s="687"/>
      <c r="GFG21" s="687"/>
      <c r="GFH21" s="687"/>
      <c r="GFI21" s="687"/>
      <c r="GFJ21" s="687"/>
      <c r="GFK21" s="687"/>
      <c r="GFL21" s="687"/>
      <c r="GFM21" s="687"/>
      <c r="GFN21" s="687"/>
      <c r="GFO21" s="687"/>
      <c r="GFP21" s="687"/>
      <c r="GFQ21" s="687"/>
      <c r="GFR21" s="687"/>
      <c r="GFS21" s="687"/>
      <c r="GFT21" s="687"/>
      <c r="GFU21" s="687"/>
      <c r="GFV21" s="687"/>
      <c r="GFW21" s="687"/>
      <c r="GFX21" s="687"/>
      <c r="GFY21" s="687"/>
      <c r="GFZ21" s="687"/>
      <c r="GGA21" s="687"/>
      <c r="GGB21" s="687"/>
      <c r="GGC21" s="687"/>
      <c r="GGD21" s="687"/>
      <c r="GGE21" s="687"/>
      <c r="GGF21" s="687"/>
      <c r="GGG21" s="687"/>
      <c r="GGH21" s="687"/>
      <c r="GGI21" s="687"/>
      <c r="GGJ21" s="687"/>
      <c r="GGK21" s="687"/>
      <c r="GGL21" s="687"/>
      <c r="GGM21" s="687"/>
      <c r="GGN21" s="687"/>
      <c r="GGO21" s="687"/>
      <c r="GGP21" s="687"/>
      <c r="GGQ21" s="687"/>
      <c r="GGR21" s="687"/>
      <c r="GGS21" s="687"/>
      <c r="GGT21" s="687"/>
      <c r="GGU21" s="687"/>
      <c r="GGV21" s="687"/>
      <c r="GGW21" s="687"/>
      <c r="GGX21" s="687"/>
      <c r="GGY21" s="687"/>
      <c r="GGZ21" s="687"/>
      <c r="GHA21" s="687"/>
      <c r="GHB21" s="687"/>
      <c r="GHC21" s="687"/>
      <c r="GHD21" s="687"/>
      <c r="GHE21" s="687"/>
      <c r="GHF21" s="687"/>
      <c r="GHG21" s="687"/>
      <c r="GHH21" s="687"/>
      <c r="GHI21" s="687"/>
      <c r="GHJ21" s="687"/>
      <c r="GHK21" s="687"/>
      <c r="GHL21" s="687"/>
      <c r="GHM21" s="687"/>
      <c r="GHN21" s="687"/>
      <c r="GHO21" s="687"/>
      <c r="GHP21" s="687"/>
      <c r="GHQ21" s="687"/>
      <c r="GHR21" s="687"/>
      <c r="GHS21" s="687"/>
      <c r="GHT21" s="687"/>
      <c r="GHU21" s="687"/>
      <c r="GHV21" s="687"/>
      <c r="GHW21" s="687"/>
      <c r="GHX21" s="687"/>
      <c r="GHY21" s="687"/>
      <c r="GHZ21" s="687"/>
      <c r="GIA21" s="687"/>
      <c r="GIB21" s="687"/>
      <c r="GIC21" s="687"/>
      <c r="GID21" s="687"/>
      <c r="GIE21" s="687"/>
      <c r="GIF21" s="687"/>
      <c r="GIG21" s="687"/>
      <c r="GIH21" s="687"/>
      <c r="GII21" s="687"/>
      <c r="GIJ21" s="687"/>
      <c r="GIK21" s="687"/>
      <c r="GIL21" s="687"/>
      <c r="GIM21" s="687"/>
      <c r="GIN21" s="687"/>
      <c r="GIO21" s="687"/>
      <c r="GIP21" s="687"/>
      <c r="GIQ21" s="687"/>
      <c r="GIR21" s="687"/>
      <c r="GIS21" s="687"/>
      <c r="GIT21" s="687"/>
      <c r="GIU21" s="687"/>
      <c r="GIV21" s="687"/>
      <c r="GIW21" s="687"/>
      <c r="GIX21" s="687"/>
      <c r="GIY21" s="687"/>
      <c r="GIZ21" s="687"/>
      <c r="GJA21" s="687"/>
      <c r="GJB21" s="687"/>
      <c r="GJC21" s="687"/>
      <c r="GJD21" s="687"/>
      <c r="GJE21" s="687"/>
      <c r="GJF21" s="687"/>
      <c r="GJG21" s="687"/>
      <c r="GJH21" s="687"/>
      <c r="GJI21" s="687"/>
      <c r="GJJ21" s="687"/>
      <c r="GJK21" s="687"/>
      <c r="GJL21" s="687"/>
      <c r="GJM21" s="687"/>
      <c r="GJN21" s="687"/>
      <c r="GJO21" s="687"/>
      <c r="GJP21" s="687"/>
      <c r="GJQ21" s="687"/>
      <c r="GJR21" s="687"/>
      <c r="GJS21" s="687"/>
      <c r="GJT21" s="687"/>
      <c r="GJU21" s="687"/>
      <c r="GJV21" s="687"/>
      <c r="GJW21" s="687"/>
      <c r="GJX21" s="687"/>
      <c r="GJY21" s="687"/>
      <c r="GJZ21" s="687"/>
      <c r="GKA21" s="687"/>
      <c r="GKB21" s="687"/>
      <c r="GKC21" s="687"/>
      <c r="GKD21" s="687"/>
      <c r="GKE21" s="687"/>
      <c r="GKF21" s="687"/>
      <c r="GKG21" s="687"/>
      <c r="GKH21" s="687"/>
      <c r="GKI21" s="687"/>
      <c r="GKJ21" s="687"/>
      <c r="GKK21" s="687"/>
      <c r="GKL21" s="687"/>
      <c r="GKM21" s="687"/>
      <c r="GKN21" s="687"/>
      <c r="GKO21" s="687"/>
      <c r="GKP21" s="687"/>
      <c r="GKQ21" s="687"/>
      <c r="GKR21" s="687"/>
      <c r="GKS21" s="687"/>
      <c r="GKT21" s="687"/>
      <c r="GKU21" s="687"/>
      <c r="GKV21" s="687"/>
      <c r="GKW21" s="687"/>
      <c r="GKX21" s="687"/>
      <c r="GKY21" s="687"/>
      <c r="GKZ21" s="687"/>
      <c r="GLA21" s="687"/>
      <c r="GLB21" s="687"/>
      <c r="GLC21" s="687"/>
      <c r="GLD21" s="687"/>
      <c r="GLE21" s="687"/>
      <c r="GLF21" s="687"/>
      <c r="GLG21" s="687"/>
      <c r="GLH21" s="687"/>
      <c r="GLI21" s="687"/>
      <c r="GLJ21" s="687"/>
      <c r="GLK21" s="687"/>
      <c r="GLL21" s="687"/>
      <c r="GLM21" s="687"/>
      <c r="GLN21" s="687"/>
      <c r="GLO21" s="687"/>
      <c r="GLP21" s="687"/>
      <c r="GLQ21" s="687"/>
      <c r="GLR21" s="687"/>
      <c r="GLS21" s="687"/>
      <c r="GLT21" s="687"/>
      <c r="GLU21" s="687"/>
      <c r="GLV21" s="687"/>
      <c r="GLW21" s="687"/>
      <c r="GLX21" s="687"/>
      <c r="GLY21" s="687"/>
      <c r="GLZ21" s="687"/>
      <c r="GMA21" s="687"/>
      <c r="GMB21" s="687"/>
      <c r="GMC21" s="687"/>
      <c r="GMD21" s="687"/>
      <c r="GME21" s="687"/>
      <c r="GMF21" s="687"/>
      <c r="GMG21" s="687"/>
      <c r="GMH21" s="687"/>
      <c r="GMI21" s="687"/>
      <c r="GMJ21" s="687"/>
      <c r="GMK21" s="687"/>
      <c r="GML21" s="687"/>
      <c r="GMM21" s="687"/>
      <c r="GMN21" s="687"/>
      <c r="GMO21" s="687"/>
      <c r="GMP21" s="687"/>
      <c r="GMQ21" s="687"/>
      <c r="GMR21" s="687"/>
      <c r="GMS21" s="687"/>
      <c r="GMT21" s="687"/>
      <c r="GMU21" s="687"/>
      <c r="GMV21" s="687"/>
      <c r="GMW21" s="687"/>
      <c r="GMX21" s="687"/>
      <c r="GMY21" s="687"/>
      <c r="GMZ21" s="687"/>
      <c r="GNA21" s="687"/>
      <c r="GNB21" s="687"/>
      <c r="GNC21" s="687"/>
      <c r="GND21" s="687"/>
      <c r="GNE21" s="687"/>
      <c r="GNF21" s="687"/>
      <c r="GNG21" s="687"/>
      <c r="GNH21" s="687"/>
      <c r="GNI21" s="687"/>
      <c r="GNJ21" s="687"/>
      <c r="GNK21" s="687"/>
      <c r="GNL21" s="687"/>
      <c r="GNM21" s="687"/>
      <c r="GNN21" s="687"/>
      <c r="GNO21" s="687"/>
      <c r="GNP21" s="687"/>
      <c r="GNQ21" s="687"/>
      <c r="GNR21" s="687"/>
      <c r="GNS21" s="687"/>
      <c r="GNT21" s="687"/>
      <c r="GNU21" s="687"/>
      <c r="GNV21" s="687"/>
      <c r="GNW21" s="687"/>
      <c r="GNX21" s="687"/>
      <c r="GNY21" s="687"/>
      <c r="GNZ21" s="687"/>
      <c r="GOA21" s="687"/>
      <c r="GOB21" s="687"/>
      <c r="GOC21" s="687"/>
      <c r="GOD21" s="687"/>
      <c r="GOE21" s="687"/>
      <c r="GOF21" s="687"/>
      <c r="GOG21" s="687"/>
      <c r="GOH21" s="687"/>
      <c r="GOI21" s="687"/>
      <c r="GOJ21" s="687"/>
      <c r="GOK21" s="687"/>
      <c r="GOL21" s="687"/>
      <c r="GOM21" s="687"/>
      <c r="GON21" s="687"/>
      <c r="GOO21" s="687"/>
      <c r="GOP21" s="687"/>
      <c r="GOQ21" s="687"/>
      <c r="GOR21" s="687"/>
      <c r="GOS21" s="687"/>
      <c r="GOT21" s="687"/>
      <c r="GOU21" s="687"/>
      <c r="GOV21" s="687"/>
      <c r="GOW21" s="687"/>
      <c r="GOX21" s="687"/>
      <c r="GOY21" s="687"/>
      <c r="GOZ21" s="687"/>
      <c r="GPA21" s="687"/>
      <c r="GPB21" s="687"/>
      <c r="GPC21" s="687"/>
      <c r="GPD21" s="687"/>
      <c r="GPE21" s="687"/>
      <c r="GPF21" s="687"/>
      <c r="GPG21" s="687"/>
      <c r="GPH21" s="687"/>
      <c r="GPI21" s="687"/>
      <c r="GPJ21" s="687"/>
      <c r="GPK21" s="687"/>
      <c r="GPL21" s="687"/>
      <c r="GPM21" s="687"/>
      <c r="GPN21" s="687"/>
      <c r="GPO21" s="687"/>
      <c r="GPP21" s="687"/>
      <c r="GPQ21" s="687"/>
      <c r="GPR21" s="687"/>
      <c r="GPS21" s="687"/>
      <c r="GPT21" s="687"/>
      <c r="GPU21" s="687"/>
      <c r="GPV21" s="687"/>
      <c r="GPW21" s="687"/>
      <c r="GPX21" s="687"/>
      <c r="GPY21" s="687"/>
      <c r="GPZ21" s="687"/>
      <c r="GQA21" s="687"/>
      <c r="GQB21" s="687"/>
      <c r="GQC21" s="687"/>
      <c r="GQD21" s="687"/>
      <c r="GQE21" s="687"/>
      <c r="GQF21" s="687"/>
      <c r="GQG21" s="687"/>
      <c r="GQH21" s="687"/>
      <c r="GQI21" s="687"/>
      <c r="GQJ21" s="687"/>
      <c r="GQK21" s="687"/>
      <c r="GQL21" s="687"/>
      <c r="GQM21" s="687"/>
      <c r="GQN21" s="687"/>
      <c r="GQO21" s="687"/>
      <c r="GQP21" s="687"/>
      <c r="GQQ21" s="687"/>
      <c r="GQR21" s="687"/>
      <c r="GQS21" s="687"/>
      <c r="GQT21" s="687"/>
      <c r="GQU21" s="687"/>
      <c r="GQV21" s="687"/>
      <c r="GQW21" s="687"/>
      <c r="GQX21" s="687"/>
      <c r="GQY21" s="687"/>
      <c r="GQZ21" s="687"/>
      <c r="GRA21" s="687"/>
      <c r="GRB21" s="687"/>
      <c r="GRC21" s="687"/>
      <c r="GRD21" s="687"/>
      <c r="GRE21" s="687"/>
      <c r="GRF21" s="687"/>
      <c r="GRG21" s="687"/>
      <c r="GRH21" s="687"/>
      <c r="GRI21" s="687"/>
      <c r="GRJ21" s="687"/>
      <c r="GRK21" s="687"/>
      <c r="GRL21" s="687"/>
      <c r="GRM21" s="687"/>
      <c r="GRN21" s="687"/>
      <c r="GRO21" s="687"/>
      <c r="GRP21" s="687"/>
      <c r="GRQ21" s="687"/>
      <c r="GRR21" s="687"/>
      <c r="GRS21" s="687"/>
      <c r="GRT21" s="687"/>
      <c r="GRU21" s="687"/>
      <c r="GRV21" s="687"/>
      <c r="GRW21" s="687"/>
      <c r="GRX21" s="687"/>
      <c r="GRY21" s="687"/>
      <c r="GRZ21" s="687"/>
      <c r="GSA21" s="687"/>
      <c r="GSB21" s="687"/>
      <c r="GSC21" s="687"/>
      <c r="GSD21" s="687"/>
      <c r="GSE21" s="687"/>
      <c r="GSF21" s="687"/>
      <c r="GSG21" s="687"/>
      <c r="GSH21" s="687"/>
      <c r="GSI21" s="687"/>
      <c r="GSJ21" s="687"/>
      <c r="GSK21" s="687"/>
      <c r="GSL21" s="687"/>
      <c r="GSM21" s="687"/>
      <c r="GSN21" s="687"/>
      <c r="GSO21" s="687"/>
      <c r="GSP21" s="687"/>
      <c r="GSQ21" s="687"/>
      <c r="GSR21" s="687"/>
      <c r="GSS21" s="687"/>
      <c r="GST21" s="687"/>
      <c r="GSU21" s="687"/>
      <c r="GSV21" s="687"/>
      <c r="GSW21" s="687"/>
      <c r="GSX21" s="687"/>
      <c r="GSY21" s="687"/>
      <c r="GSZ21" s="687"/>
      <c r="GTA21" s="687"/>
      <c r="GTB21" s="687"/>
      <c r="GTC21" s="687"/>
      <c r="GTD21" s="687"/>
      <c r="GTE21" s="687"/>
      <c r="GTF21" s="687"/>
      <c r="GTG21" s="687"/>
      <c r="GTH21" s="687"/>
      <c r="GTI21" s="687"/>
      <c r="GTJ21" s="687"/>
      <c r="GTK21" s="687"/>
      <c r="GTL21" s="687"/>
      <c r="GTM21" s="687"/>
      <c r="GTN21" s="687"/>
      <c r="GTO21" s="687"/>
      <c r="GTP21" s="687"/>
      <c r="GTQ21" s="687"/>
      <c r="GTR21" s="687"/>
      <c r="GTS21" s="687"/>
      <c r="GTT21" s="687"/>
      <c r="GTU21" s="687"/>
      <c r="GTV21" s="687"/>
      <c r="GTW21" s="687"/>
      <c r="GTX21" s="687"/>
      <c r="GTY21" s="687"/>
      <c r="GTZ21" s="687"/>
      <c r="GUA21" s="687"/>
      <c r="GUB21" s="687"/>
      <c r="GUC21" s="687"/>
      <c r="GUD21" s="687"/>
      <c r="GUE21" s="687"/>
      <c r="GUF21" s="687"/>
      <c r="GUG21" s="687"/>
      <c r="GUH21" s="687"/>
      <c r="GUI21" s="687"/>
      <c r="GUJ21" s="687"/>
      <c r="GUK21" s="687"/>
      <c r="GUL21" s="687"/>
      <c r="GUM21" s="687"/>
      <c r="GUN21" s="687"/>
      <c r="GUO21" s="687"/>
      <c r="GUP21" s="687"/>
      <c r="GUQ21" s="687"/>
      <c r="GUR21" s="687"/>
      <c r="GUS21" s="687"/>
      <c r="GUT21" s="687"/>
      <c r="GUU21" s="687"/>
      <c r="GUV21" s="687"/>
      <c r="GUW21" s="687"/>
      <c r="GUX21" s="687"/>
      <c r="GUY21" s="687"/>
      <c r="GUZ21" s="687"/>
      <c r="GVA21" s="687"/>
      <c r="GVB21" s="687"/>
      <c r="GVC21" s="687"/>
      <c r="GVD21" s="687"/>
      <c r="GVE21" s="687"/>
      <c r="GVF21" s="687"/>
      <c r="GVG21" s="687"/>
      <c r="GVH21" s="687"/>
      <c r="GVI21" s="687"/>
      <c r="GVJ21" s="687"/>
      <c r="GVK21" s="687"/>
      <c r="GVL21" s="687"/>
      <c r="GVM21" s="687"/>
      <c r="GVN21" s="687"/>
      <c r="GVO21" s="687"/>
      <c r="GVP21" s="687"/>
      <c r="GVQ21" s="687"/>
      <c r="GVR21" s="687"/>
      <c r="GVS21" s="687"/>
      <c r="GVT21" s="687"/>
      <c r="GVU21" s="687"/>
      <c r="GVV21" s="687"/>
      <c r="GVW21" s="687"/>
      <c r="GVX21" s="687"/>
      <c r="GVY21" s="687"/>
      <c r="GVZ21" s="687"/>
      <c r="GWA21" s="687"/>
      <c r="GWB21" s="687"/>
      <c r="GWC21" s="687"/>
      <c r="GWD21" s="687"/>
      <c r="GWE21" s="687"/>
      <c r="GWF21" s="687"/>
      <c r="GWG21" s="687"/>
      <c r="GWH21" s="687"/>
      <c r="GWI21" s="687"/>
      <c r="GWJ21" s="687"/>
      <c r="GWK21" s="687"/>
      <c r="GWL21" s="687"/>
      <c r="GWM21" s="687"/>
      <c r="GWN21" s="687"/>
      <c r="GWO21" s="687"/>
      <c r="GWP21" s="687"/>
      <c r="GWQ21" s="687"/>
      <c r="GWR21" s="687"/>
      <c r="GWS21" s="687"/>
      <c r="GWT21" s="687"/>
      <c r="GWU21" s="687"/>
      <c r="GWV21" s="687"/>
      <c r="GWW21" s="687"/>
      <c r="GWX21" s="687"/>
      <c r="GWY21" s="687"/>
      <c r="GWZ21" s="687"/>
      <c r="GXA21" s="687"/>
      <c r="GXB21" s="687"/>
      <c r="GXC21" s="687"/>
      <c r="GXD21" s="687"/>
      <c r="GXE21" s="687"/>
      <c r="GXF21" s="687"/>
      <c r="GXG21" s="687"/>
      <c r="GXH21" s="687"/>
      <c r="GXI21" s="687"/>
      <c r="GXJ21" s="687"/>
      <c r="GXK21" s="687"/>
      <c r="GXL21" s="687"/>
      <c r="GXM21" s="687"/>
      <c r="GXN21" s="687"/>
      <c r="GXO21" s="687"/>
      <c r="GXP21" s="687"/>
      <c r="GXQ21" s="687"/>
      <c r="GXR21" s="687"/>
      <c r="GXS21" s="687"/>
      <c r="GXT21" s="687"/>
      <c r="GXU21" s="687"/>
      <c r="GXV21" s="687"/>
      <c r="GXW21" s="687"/>
      <c r="GXX21" s="687"/>
      <c r="GXY21" s="687"/>
      <c r="GXZ21" s="687"/>
      <c r="GYA21" s="687"/>
      <c r="GYB21" s="687"/>
      <c r="GYC21" s="687"/>
      <c r="GYD21" s="687"/>
      <c r="GYE21" s="687"/>
      <c r="GYF21" s="687"/>
      <c r="GYG21" s="687"/>
      <c r="GYH21" s="687"/>
      <c r="GYI21" s="687"/>
      <c r="GYJ21" s="687"/>
      <c r="GYK21" s="687"/>
      <c r="GYL21" s="687"/>
      <c r="GYM21" s="687"/>
      <c r="GYN21" s="687"/>
      <c r="GYO21" s="687"/>
      <c r="GYP21" s="687"/>
      <c r="GYQ21" s="687"/>
      <c r="GYR21" s="687"/>
      <c r="GYS21" s="687"/>
      <c r="GYT21" s="687"/>
      <c r="GYU21" s="687"/>
      <c r="GYV21" s="687"/>
      <c r="GYW21" s="687"/>
      <c r="GYX21" s="687"/>
      <c r="GYY21" s="687"/>
      <c r="GYZ21" s="687"/>
      <c r="GZA21" s="687"/>
      <c r="GZB21" s="687"/>
      <c r="GZC21" s="687"/>
      <c r="GZD21" s="687"/>
      <c r="GZE21" s="687"/>
      <c r="GZF21" s="687"/>
      <c r="GZG21" s="687"/>
      <c r="GZH21" s="687"/>
      <c r="GZI21" s="687"/>
      <c r="GZJ21" s="687"/>
      <c r="GZK21" s="687"/>
      <c r="GZL21" s="687"/>
      <c r="GZM21" s="687"/>
      <c r="GZN21" s="687"/>
      <c r="GZO21" s="687"/>
      <c r="GZP21" s="687"/>
      <c r="GZQ21" s="687"/>
      <c r="GZR21" s="687"/>
      <c r="GZS21" s="687"/>
      <c r="GZT21" s="687"/>
      <c r="GZU21" s="687"/>
      <c r="GZV21" s="687"/>
      <c r="GZW21" s="687"/>
      <c r="GZX21" s="687"/>
      <c r="GZY21" s="687"/>
      <c r="GZZ21" s="687"/>
      <c r="HAA21" s="687"/>
      <c r="HAB21" s="687"/>
      <c r="HAC21" s="687"/>
      <c r="HAD21" s="687"/>
      <c r="HAE21" s="687"/>
      <c r="HAF21" s="687"/>
      <c r="HAG21" s="687"/>
      <c r="HAH21" s="687"/>
      <c r="HAI21" s="687"/>
      <c r="HAJ21" s="687"/>
      <c r="HAK21" s="687"/>
      <c r="HAL21" s="687"/>
      <c r="HAM21" s="687"/>
      <c r="HAN21" s="687"/>
      <c r="HAO21" s="687"/>
      <c r="HAP21" s="687"/>
      <c r="HAQ21" s="687"/>
      <c r="HAR21" s="687"/>
      <c r="HAS21" s="687"/>
      <c r="HAT21" s="687"/>
      <c r="HAU21" s="687"/>
      <c r="HAV21" s="687"/>
      <c r="HAW21" s="687"/>
      <c r="HAX21" s="687"/>
      <c r="HAY21" s="687"/>
      <c r="HAZ21" s="687"/>
      <c r="HBA21" s="687"/>
      <c r="HBB21" s="687"/>
      <c r="HBC21" s="687"/>
      <c r="HBD21" s="687"/>
      <c r="HBE21" s="687"/>
      <c r="HBF21" s="687"/>
      <c r="HBG21" s="687"/>
      <c r="HBH21" s="687"/>
      <c r="HBI21" s="687"/>
      <c r="HBJ21" s="687"/>
      <c r="HBK21" s="687"/>
      <c r="HBL21" s="687"/>
      <c r="HBM21" s="687"/>
      <c r="HBN21" s="687"/>
      <c r="HBO21" s="687"/>
      <c r="HBP21" s="687"/>
      <c r="HBQ21" s="687"/>
      <c r="HBR21" s="687"/>
      <c r="HBS21" s="687"/>
      <c r="HBT21" s="687"/>
      <c r="HBU21" s="687"/>
      <c r="HBV21" s="687"/>
      <c r="HBW21" s="687"/>
      <c r="HBX21" s="687"/>
      <c r="HBY21" s="687"/>
      <c r="HBZ21" s="687"/>
      <c r="HCA21" s="687"/>
      <c r="HCB21" s="687"/>
      <c r="HCC21" s="687"/>
      <c r="HCD21" s="687"/>
      <c r="HCE21" s="687"/>
      <c r="HCF21" s="687"/>
      <c r="HCG21" s="687"/>
      <c r="HCH21" s="687"/>
      <c r="HCI21" s="687"/>
      <c r="HCJ21" s="687"/>
      <c r="HCK21" s="687"/>
      <c r="HCL21" s="687"/>
      <c r="HCM21" s="687"/>
      <c r="HCN21" s="687"/>
      <c r="HCO21" s="687"/>
      <c r="HCP21" s="687"/>
      <c r="HCQ21" s="687"/>
      <c r="HCR21" s="687"/>
      <c r="HCS21" s="687"/>
      <c r="HCT21" s="687"/>
      <c r="HCU21" s="687"/>
      <c r="HCV21" s="687"/>
      <c r="HCW21" s="687"/>
      <c r="HCX21" s="687"/>
      <c r="HCY21" s="687"/>
      <c r="HCZ21" s="687"/>
      <c r="HDA21" s="687"/>
      <c r="HDB21" s="687"/>
      <c r="HDC21" s="687"/>
      <c r="HDD21" s="687"/>
      <c r="HDE21" s="687"/>
      <c r="HDF21" s="687"/>
      <c r="HDG21" s="687"/>
      <c r="HDH21" s="687"/>
      <c r="HDI21" s="687"/>
      <c r="HDJ21" s="687"/>
      <c r="HDK21" s="687"/>
      <c r="HDL21" s="687"/>
      <c r="HDM21" s="687"/>
      <c r="HDN21" s="687"/>
      <c r="HDO21" s="687"/>
      <c r="HDP21" s="687"/>
      <c r="HDQ21" s="687"/>
      <c r="HDR21" s="687"/>
      <c r="HDS21" s="687"/>
      <c r="HDT21" s="687"/>
      <c r="HDU21" s="687"/>
      <c r="HDV21" s="687"/>
      <c r="HDW21" s="687"/>
      <c r="HDX21" s="687"/>
      <c r="HDY21" s="687"/>
      <c r="HDZ21" s="687"/>
      <c r="HEA21" s="687"/>
      <c r="HEB21" s="687"/>
      <c r="HEC21" s="687"/>
      <c r="HED21" s="687"/>
      <c r="HEE21" s="687"/>
      <c r="HEF21" s="687"/>
      <c r="HEG21" s="687"/>
      <c r="HEH21" s="687"/>
      <c r="HEI21" s="687"/>
      <c r="HEJ21" s="687"/>
      <c r="HEK21" s="687"/>
      <c r="HEL21" s="687"/>
      <c r="HEM21" s="687"/>
      <c r="HEN21" s="687"/>
      <c r="HEO21" s="687"/>
      <c r="HEP21" s="687"/>
      <c r="HEQ21" s="687"/>
      <c r="HER21" s="687"/>
      <c r="HES21" s="687"/>
      <c r="HET21" s="687"/>
      <c r="HEU21" s="687"/>
      <c r="HEV21" s="687"/>
      <c r="HEW21" s="687"/>
      <c r="HEX21" s="687"/>
      <c r="HEY21" s="687"/>
      <c r="HEZ21" s="687"/>
      <c r="HFA21" s="687"/>
      <c r="HFB21" s="687"/>
      <c r="HFC21" s="687"/>
      <c r="HFD21" s="687"/>
      <c r="HFE21" s="687"/>
      <c r="HFF21" s="687"/>
      <c r="HFG21" s="687"/>
      <c r="HFH21" s="687"/>
      <c r="HFI21" s="687"/>
      <c r="HFJ21" s="687"/>
      <c r="HFK21" s="687"/>
      <c r="HFL21" s="687"/>
      <c r="HFM21" s="687"/>
      <c r="HFN21" s="687"/>
      <c r="HFO21" s="687"/>
      <c r="HFP21" s="687"/>
      <c r="HFQ21" s="687"/>
      <c r="HFR21" s="687"/>
      <c r="HFS21" s="687"/>
      <c r="HFT21" s="687"/>
      <c r="HFU21" s="687"/>
      <c r="HFV21" s="687"/>
      <c r="HFW21" s="687"/>
      <c r="HFX21" s="687"/>
      <c r="HFY21" s="687"/>
      <c r="HFZ21" s="687"/>
      <c r="HGA21" s="687"/>
      <c r="HGB21" s="687"/>
      <c r="HGC21" s="687"/>
      <c r="HGD21" s="687"/>
      <c r="HGE21" s="687"/>
      <c r="HGF21" s="687"/>
      <c r="HGG21" s="687"/>
      <c r="HGH21" s="687"/>
      <c r="HGI21" s="687"/>
      <c r="HGJ21" s="687"/>
      <c r="HGK21" s="687"/>
      <c r="HGL21" s="687"/>
      <c r="HGM21" s="687"/>
      <c r="HGN21" s="687"/>
      <c r="HGO21" s="687"/>
      <c r="HGP21" s="687"/>
      <c r="HGQ21" s="687"/>
      <c r="HGR21" s="687"/>
      <c r="HGS21" s="687"/>
      <c r="HGT21" s="687"/>
      <c r="HGU21" s="687"/>
      <c r="HGV21" s="687"/>
      <c r="HGW21" s="687"/>
      <c r="HGX21" s="687"/>
      <c r="HGY21" s="687"/>
      <c r="HGZ21" s="687"/>
      <c r="HHA21" s="687"/>
      <c r="HHB21" s="687"/>
      <c r="HHC21" s="687"/>
      <c r="HHD21" s="687"/>
      <c r="HHE21" s="687"/>
      <c r="HHF21" s="687"/>
      <c r="HHG21" s="687"/>
      <c r="HHH21" s="687"/>
      <c r="HHI21" s="687"/>
      <c r="HHJ21" s="687"/>
      <c r="HHK21" s="687"/>
      <c r="HHL21" s="687"/>
      <c r="HHM21" s="687"/>
      <c r="HHN21" s="687"/>
      <c r="HHO21" s="687"/>
      <c r="HHP21" s="687"/>
      <c r="HHQ21" s="687"/>
      <c r="HHR21" s="687"/>
      <c r="HHS21" s="687"/>
      <c r="HHT21" s="687"/>
      <c r="HHU21" s="687"/>
      <c r="HHV21" s="687"/>
      <c r="HHW21" s="687"/>
      <c r="HHX21" s="687"/>
      <c r="HHY21" s="687"/>
      <c r="HHZ21" s="687"/>
      <c r="HIA21" s="687"/>
      <c r="HIB21" s="687"/>
      <c r="HIC21" s="687"/>
      <c r="HID21" s="687"/>
      <c r="HIE21" s="687"/>
      <c r="HIF21" s="687"/>
      <c r="HIG21" s="687"/>
      <c r="HIH21" s="687"/>
      <c r="HII21" s="687"/>
      <c r="HIJ21" s="687"/>
      <c r="HIK21" s="687"/>
      <c r="HIL21" s="687"/>
      <c r="HIM21" s="687"/>
      <c r="HIN21" s="687"/>
      <c r="HIO21" s="687"/>
      <c r="HIP21" s="687"/>
      <c r="HIQ21" s="687"/>
      <c r="HIR21" s="687"/>
      <c r="HIS21" s="687"/>
      <c r="HIT21" s="687"/>
      <c r="HIU21" s="687"/>
      <c r="HIV21" s="687"/>
      <c r="HIW21" s="687"/>
      <c r="HIX21" s="687"/>
      <c r="HIY21" s="687"/>
      <c r="HIZ21" s="687"/>
      <c r="HJA21" s="687"/>
      <c r="HJB21" s="687"/>
      <c r="HJC21" s="687"/>
      <c r="HJD21" s="687"/>
      <c r="HJE21" s="687"/>
      <c r="HJF21" s="687"/>
      <c r="HJG21" s="687"/>
      <c r="HJH21" s="687"/>
      <c r="HJI21" s="687"/>
      <c r="HJJ21" s="687"/>
      <c r="HJK21" s="687"/>
      <c r="HJL21" s="687"/>
      <c r="HJM21" s="687"/>
      <c r="HJN21" s="687"/>
      <c r="HJO21" s="687"/>
      <c r="HJP21" s="687"/>
      <c r="HJQ21" s="687"/>
      <c r="HJR21" s="687"/>
      <c r="HJS21" s="687"/>
      <c r="HJT21" s="687"/>
      <c r="HJU21" s="687"/>
      <c r="HJV21" s="687"/>
      <c r="HJW21" s="687"/>
      <c r="HJX21" s="687"/>
      <c r="HJY21" s="687"/>
      <c r="HJZ21" s="687"/>
      <c r="HKA21" s="687"/>
      <c r="HKB21" s="687"/>
      <c r="HKC21" s="687"/>
      <c r="HKD21" s="687"/>
      <c r="HKE21" s="687"/>
      <c r="HKF21" s="687"/>
      <c r="HKG21" s="687"/>
      <c r="HKH21" s="687"/>
      <c r="HKI21" s="687"/>
      <c r="HKJ21" s="687"/>
      <c r="HKK21" s="687"/>
      <c r="HKL21" s="687"/>
      <c r="HKM21" s="687"/>
      <c r="HKN21" s="687"/>
      <c r="HKO21" s="687"/>
      <c r="HKP21" s="687"/>
      <c r="HKQ21" s="687"/>
      <c r="HKR21" s="687"/>
      <c r="HKS21" s="687"/>
      <c r="HKT21" s="687"/>
      <c r="HKU21" s="687"/>
      <c r="HKV21" s="687"/>
      <c r="HKW21" s="687"/>
      <c r="HKX21" s="687"/>
      <c r="HKY21" s="687"/>
      <c r="HKZ21" s="687"/>
      <c r="HLA21" s="687"/>
      <c r="HLB21" s="687"/>
      <c r="HLC21" s="687"/>
      <c r="HLD21" s="687"/>
      <c r="HLE21" s="687"/>
      <c r="HLF21" s="687"/>
      <c r="HLG21" s="687"/>
      <c r="HLH21" s="687"/>
      <c r="HLI21" s="687"/>
      <c r="HLJ21" s="687"/>
      <c r="HLK21" s="687"/>
      <c r="HLL21" s="687"/>
      <c r="HLM21" s="687"/>
      <c r="HLN21" s="687"/>
      <c r="HLO21" s="687"/>
      <c r="HLP21" s="687"/>
      <c r="HLQ21" s="687"/>
      <c r="HLR21" s="687"/>
      <c r="HLS21" s="687"/>
      <c r="HLT21" s="687"/>
      <c r="HLU21" s="687"/>
      <c r="HLV21" s="687"/>
      <c r="HLW21" s="687"/>
      <c r="HLX21" s="687"/>
      <c r="HLY21" s="687"/>
      <c r="HLZ21" s="687"/>
      <c r="HMA21" s="687"/>
      <c r="HMB21" s="687"/>
      <c r="HMC21" s="687"/>
      <c r="HMD21" s="687"/>
      <c r="HME21" s="687"/>
      <c r="HMF21" s="687"/>
      <c r="HMG21" s="687"/>
      <c r="HMH21" s="687"/>
      <c r="HMI21" s="687"/>
      <c r="HMJ21" s="687"/>
      <c r="HMK21" s="687"/>
      <c r="HML21" s="687"/>
      <c r="HMM21" s="687"/>
      <c r="HMN21" s="687"/>
      <c r="HMO21" s="687"/>
      <c r="HMP21" s="687"/>
      <c r="HMQ21" s="687"/>
      <c r="HMR21" s="687"/>
      <c r="HMS21" s="687"/>
      <c r="HMT21" s="687"/>
      <c r="HMU21" s="687"/>
      <c r="HMV21" s="687"/>
      <c r="HMW21" s="687"/>
      <c r="HMX21" s="687"/>
      <c r="HMY21" s="687"/>
      <c r="HMZ21" s="687"/>
      <c r="HNA21" s="687"/>
      <c r="HNB21" s="687"/>
      <c r="HNC21" s="687"/>
      <c r="HND21" s="687"/>
      <c r="HNE21" s="687"/>
      <c r="HNF21" s="687"/>
      <c r="HNG21" s="687"/>
      <c r="HNH21" s="687"/>
      <c r="HNI21" s="687"/>
      <c r="HNJ21" s="687"/>
      <c r="HNK21" s="687"/>
      <c r="HNL21" s="687"/>
      <c r="HNM21" s="687"/>
      <c r="HNN21" s="687"/>
      <c r="HNO21" s="687"/>
      <c r="HNP21" s="687"/>
      <c r="HNQ21" s="687"/>
      <c r="HNR21" s="687"/>
      <c r="HNS21" s="687"/>
      <c r="HNT21" s="687"/>
      <c r="HNU21" s="687"/>
      <c r="HNV21" s="687"/>
      <c r="HNW21" s="687"/>
      <c r="HNX21" s="687"/>
      <c r="HNY21" s="687"/>
      <c r="HNZ21" s="687"/>
      <c r="HOA21" s="687"/>
      <c r="HOB21" s="687"/>
      <c r="HOC21" s="687"/>
      <c r="HOD21" s="687"/>
      <c r="HOE21" s="687"/>
      <c r="HOF21" s="687"/>
      <c r="HOG21" s="687"/>
      <c r="HOH21" s="687"/>
      <c r="HOI21" s="687"/>
      <c r="HOJ21" s="687"/>
      <c r="HOK21" s="687"/>
      <c r="HOL21" s="687"/>
      <c r="HOM21" s="687"/>
      <c r="HON21" s="687"/>
      <c r="HOO21" s="687"/>
      <c r="HOP21" s="687"/>
      <c r="HOQ21" s="687"/>
      <c r="HOR21" s="687"/>
      <c r="HOS21" s="687"/>
      <c r="HOT21" s="687"/>
      <c r="HOU21" s="687"/>
      <c r="HOV21" s="687"/>
      <c r="HOW21" s="687"/>
      <c r="HOX21" s="687"/>
      <c r="HOY21" s="687"/>
      <c r="HOZ21" s="687"/>
      <c r="HPA21" s="687"/>
      <c r="HPB21" s="687"/>
      <c r="HPC21" s="687"/>
      <c r="HPD21" s="687"/>
      <c r="HPE21" s="687"/>
      <c r="HPF21" s="687"/>
      <c r="HPG21" s="687"/>
      <c r="HPH21" s="687"/>
      <c r="HPI21" s="687"/>
      <c r="HPJ21" s="687"/>
      <c r="HPK21" s="687"/>
      <c r="HPL21" s="687"/>
      <c r="HPM21" s="687"/>
      <c r="HPN21" s="687"/>
      <c r="HPO21" s="687"/>
      <c r="HPP21" s="687"/>
      <c r="HPQ21" s="687"/>
      <c r="HPR21" s="687"/>
      <c r="HPS21" s="687"/>
      <c r="HPT21" s="687"/>
      <c r="HPU21" s="687"/>
      <c r="HPV21" s="687"/>
      <c r="HPW21" s="687"/>
      <c r="HPX21" s="687"/>
      <c r="HPY21" s="687"/>
      <c r="HPZ21" s="687"/>
      <c r="HQA21" s="687"/>
      <c r="HQB21" s="687"/>
      <c r="HQC21" s="687"/>
      <c r="HQD21" s="687"/>
      <c r="HQE21" s="687"/>
      <c r="HQF21" s="687"/>
      <c r="HQG21" s="687"/>
      <c r="HQH21" s="687"/>
      <c r="HQI21" s="687"/>
      <c r="HQJ21" s="687"/>
      <c r="HQK21" s="687"/>
      <c r="HQL21" s="687"/>
      <c r="HQM21" s="687"/>
      <c r="HQN21" s="687"/>
      <c r="HQO21" s="687"/>
      <c r="HQP21" s="687"/>
      <c r="HQQ21" s="687"/>
      <c r="HQR21" s="687"/>
      <c r="HQS21" s="687"/>
      <c r="HQT21" s="687"/>
      <c r="HQU21" s="687"/>
      <c r="HQV21" s="687"/>
      <c r="HQW21" s="687"/>
      <c r="HQX21" s="687"/>
      <c r="HQY21" s="687"/>
      <c r="HQZ21" s="687"/>
      <c r="HRA21" s="687"/>
      <c r="HRB21" s="687"/>
      <c r="HRC21" s="687"/>
      <c r="HRD21" s="687"/>
      <c r="HRE21" s="687"/>
      <c r="HRF21" s="687"/>
      <c r="HRG21" s="687"/>
      <c r="HRH21" s="687"/>
      <c r="HRI21" s="687"/>
      <c r="HRJ21" s="687"/>
      <c r="HRK21" s="687"/>
      <c r="HRL21" s="687"/>
      <c r="HRM21" s="687"/>
      <c r="HRN21" s="687"/>
      <c r="HRO21" s="687"/>
      <c r="HRP21" s="687"/>
      <c r="HRQ21" s="687"/>
      <c r="HRR21" s="687"/>
      <c r="HRS21" s="687"/>
      <c r="HRT21" s="687"/>
      <c r="HRU21" s="687"/>
      <c r="HRV21" s="687"/>
      <c r="HRW21" s="687"/>
      <c r="HRX21" s="687"/>
      <c r="HRY21" s="687"/>
      <c r="HRZ21" s="687"/>
      <c r="HSA21" s="687"/>
      <c r="HSB21" s="687"/>
      <c r="HSC21" s="687"/>
      <c r="HSD21" s="687"/>
      <c r="HSE21" s="687"/>
      <c r="HSF21" s="687"/>
      <c r="HSG21" s="687"/>
      <c r="HSH21" s="687"/>
      <c r="HSI21" s="687"/>
      <c r="HSJ21" s="687"/>
      <c r="HSK21" s="687"/>
      <c r="HSL21" s="687"/>
      <c r="HSM21" s="687"/>
      <c r="HSN21" s="687"/>
      <c r="HSO21" s="687"/>
      <c r="HSP21" s="687"/>
      <c r="HSQ21" s="687"/>
      <c r="HSR21" s="687"/>
      <c r="HSS21" s="687"/>
      <c r="HST21" s="687"/>
      <c r="HSU21" s="687"/>
      <c r="HSV21" s="687"/>
      <c r="HSW21" s="687"/>
      <c r="HSX21" s="687"/>
      <c r="HSY21" s="687"/>
      <c r="HSZ21" s="687"/>
      <c r="HTA21" s="687"/>
      <c r="HTB21" s="687"/>
      <c r="HTC21" s="687"/>
      <c r="HTD21" s="687"/>
      <c r="HTE21" s="687"/>
      <c r="HTF21" s="687"/>
      <c r="HTG21" s="687"/>
      <c r="HTH21" s="687"/>
      <c r="HTI21" s="687"/>
      <c r="HTJ21" s="687"/>
      <c r="HTK21" s="687"/>
      <c r="HTL21" s="687"/>
      <c r="HTM21" s="687"/>
      <c r="HTN21" s="687"/>
      <c r="HTO21" s="687"/>
      <c r="HTP21" s="687"/>
      <c r="HTQ21" s="687"/>
      <c r="HTR21" s="687"/>
      <c r="HTS21" s="687"/>
      <c r="HTT21" s="687"/>
      <c r="HTU21" s="687"/>
      <c r="HTV21" s="687"/>
      <c r="HTW21" s="687"/>
      <c r="HTX21" s="687"/>
      <c r="HTY21" s="687"/>
      <c r="HTZ21" s="687"/>
      <c r="HUA21" s="687"/>
      <c r="HUB21" s="687"/>
      <c r="HUC21" s="687"/>
      <c r="HUD21" s="687"/>
      <c r="HUE21" s="687"/>
      <c r="HUF21" s="687"/>
      <c r="HUG21" s="687"/>
      <c r="HUH21" s="687"/>
      <c r="HUI21" s="687"/>
      <c r="HUJ21" s="687"/>
      <c r="HUK21" s="687"/>
      <c r="HUL21" s="687"/>
      <c r="HUM21" s="687"/>
      <c r="HUN21" s="687"/>
      <c r="HUO21" s="687"/>
      <c r="HUP21" s="687"/>
      <c r="HUQ21" s="687"/>
      <c r="HUR21" s="687"/>
      <c r="HUS21" s="687"/>
      <c r="HUT21" s="687"/>
      <c r="HUU21" s="687"/>
      <c r="HUV21" s="687"/>
      <c r="HUW21" s="687"/>
      <c r="HUX21" s="687"/>
      <c r="HUY21" s="687"/>
      <c r="HUZ21" s="687"/>
      <c r="HVA21" s="687"/>
      <c r="HVB21" s="687"/>
      <c r="HVC21" s="687"/>
      <c r="HVD21" s="687"/>
      <c r="HVE21" s="687"/>
      <c r="HVF21" s="687"/>
      <c r="HVG21" s="687"/>
      <c r="HVH21" s="687"/>
      <c r="HVI21" s="687"/>
      <c r="HVJ21" s="687"/>
      <c r="HVK21" s="687"/>
      <c r="HVL21" s="687"/>
      <c r="HVM21" s="687"/>
      <c r="HVN21" s="687"/>
      <c r="HVO21" s="687"/>
      <c r="HVP21" s="687"/>
      <c r="HVQ21" s="687"/>
      <c r="HVR21" s="687"/>
      <c r="HVS21" s="687"/>
      <c r="HVT21" s="687"/>
      <c r="HVU21" s="687"/>
      <c r="HVV21" s="687"/>
      <c r="HVW21" s="687"/>
      <c r="HVX21" s="687"/>
      <c r="HVY21" s="687"/>
      <c r="HVZ21" s="687"/>
      <c r="HWA21" s="687"/>
      <c r="HWB21" s="687"/>
      <c r="HWC21" s="687"/>
      <c r="HWD21" s="687"/>
      <c r="HWE21" s="687"/>
      <c r="HWF21" s="687"/>
      <c r="HWG21" s="687"/>
      <c r="HWH21" s="687"/>
      <c r="HWI21" s="687"/>
      <c r="HWJ21" s="687"/>
      <c r="HWK21" s="687"/>
      <c r="HWL21" s="687"/>
      <c r="HWM21" s="687"/>
      <c r="HWN21" s="687"/>
      <c r="HWO21" s="687"/>
      <c r="HWP21" s="687"/>
      <c r="HWQ21" s="687"/>
      <c r="HWR21" s="687"/>
      <c r="HWS21" s="687"/>
      <c r="HWT21" s="687"/>
      <c r="HWU21" s="687"/>
      <c r="HWV21" s="687"/>
      <c r="HWW21" s="687"/>
      <c r="HWX21" s="687"/>
      <c r="HWY21" s="687"/>
      <c r="HWZ21" s="687"/>
      <c r="HXA21" s="687"/>
      <c r="HXB21" s="687"/>
      <c r="HXC21" s="687"/>
      <c r="HXD21" s="687"/>
      <c r="HXE21" s="687"/>
      <c r="HXF21" s="687"/>
      <c r="HXG21" s="687"/>
      <c r="HXH21" s="687"/>
      <c r="HXI21" s="687"/>
      <c r="HXJ21" s="687"/>
      <c r="HXK21" s="687"/>
      <c r="HXL21" s="687"/>
      <c r="HXM21" s="687"/>
      <c r="HXN21" s="687"/>
      <c r="HXO21" s="687"/>
      <c r="HXP21" s="687"/>
      <c r="HXQ21" s="687"/>
      <c r="HXR21" s="687"/>
      <c r="HXS21" s="687"/>
      <c r="HXT21" s="687"/>
      <c r="HXU21" s="687"/>
      <c r="HXV21" s="687"/>
      <c r="HXW21" s="687"/>
      <c r="HXX21" s="687"/>
      <c r="HXY21" s="687"/>
      <c r="HXZ21" s="687"/>
      <c r="HYA21" s="687"/>
      <c r="HYB21" s="687"/>
      <c r="HYC21" s="687"/>
      <c r="HYD21" s="687"/>
      <c r="HYE21" s="687"/>
      <c r="HYF21" s="687"/>
      <c r="HYG21" s="687"/>
      <c r="HYH21" s="687"/>
      <c r="HYI21" s="687"/>
      <c r="HYJ21" s="687"/>
      <c r="HYK21" s="687"/>
      <c r="HYL21" s="687"/>
      <c r="HYM21" s="687"/>
      <c r="HYN21" s="687"/>
      <c r="HYO21" s="687"/>
      <c r="HYP21" s="687"/>
      <c r="HYQ21" s="687"/>
      <c r="HYR21" s="687"/>
      <c r="HYS21" s="687"/>
      <c r="HYT21" s="687"/>
      <c r="HYU21" s="687"/>
      <c r="HYV21" s="687"/>
      <c r="HYW21" s="687"/>
      <c r="HYX21" s="687"/>
      <c r="HYY21" s="687"/>
      <c r="HYZ21" s="687"/>
      <c r="HZA21" s="687"/>
      <c r="HZB21" s="687"/>
      <c r="HZC21" s="687"/>
      <c r="HZD21" s="687"/>
      <c r="HZE21" s="687"/>
      <c r="HZF21" s="687"/>
      <c r="HZG21" s="687"/>
      <c r="HZH21" s="687"/>
      <c r="HZI21" s="687"/>
      <c r="HZJ21" s="687"/>
      <c r="HZK21" s="687"/>
      <c r="HZL21" s="687"/>
      <c r="HZM21" s="687"/>
      <c r="HZN21" s="687"/>
      <c r="HZO21" s="687"/>
      <c r="HZP21" s="687"/>
      <c r="HZQ21" s="687"/>
      <c r="HZR21" s="687"/>
      <c r="HZS21" s="687"/>
      <c r="HZT21" s="687"/>
      <c r="HZU21" s="687"/>
      <c r="HZV21" s="687"/>
      <c r="HZW21" s="687"/>
      <c r="HZX21" s="687"/>
      <c r="HZY21" s="687"/>
      <c r="HZZ21" s="687"/>
      <c r="IAA21" s="687"/>
      <c r="IAB21" s="687"/>
      <c r="IAC21" s="687"/>
      <c r="IAD21" s="687"/>
      <c r="IAE21" s="687"/>
      <c r="IAF21" s="687"/>
      <c r="IAG21" s="687"/>
      <c r="IAH21" s="687"/>
      <c r="IAI21" s="687"/>
      <c r="IAJ21" s="687"/>
      <c r="IAK21" s="687"/>
      <c r="IAL21" s="687"/>
      <c r="IAM21" s="687"/>
      <c r="IAN21" s="687"/>
      <c r="IAO21" s="687"/>
      <c r="IAP21" s="687"/>
      <c r="IAQ21" s="687"/>
      <c r="IAR21" s="687"/>
      <c r="IAS21" s="687"/>
      <c r="IAT21" s="687"/>
      <c r="IAU21" s="687"/>
      <c r="IAV21" s="687"/>
      <c r="IAW21" s="687"/>
      <c r="IAX21" s="687"/>
      <c r="IAY21" s="687"/>
      <c r="IAZ21" s="687"/>
      <c r="IBA21" s="687"/>
      <c r="IBB21" s="687"/>
      <c r="IBC21" s="687"/>
      <c r="IBD21" s="687"/>
      <c r="IBE21" s="687"/>
      <c r="IBF21" s="687"/>
      <c r="IBG21" s="687"/>
      <c r="IBH21" s="687"/>
      <c r="IBI21" s="687"/>
      <c r="IBJ21" s="687"/>
      <c r="IBK21" s="687"/>
      <c r="IBL21" s="687"/>
      <c r="IBM21" s="687"/>
      <c r="IBN21" s="687"/>
      <c r="IBO21" s="687"/>
      <c r="IBP21" s="687"/>
      <c r="IBQ21" s="687"/>
      <c r="IBR21" s="687"/>
      <c r="IBS21" s="687"/>
      <c r="IBT21" s="687"/>
      <c r="IBU21" s="687"/>
      <c r="IBV21" s="687"/>
      <c r="IBW21" s="687"/>
      <c r="IBX21" s="687"/>
      <c r="IBY21" s="687"/>
      <c r="IBZ21" s="687"/>
      <c r="ICA21" s="687"/>
      <c r="ICB21" s="687"/>
      <c r="ICC21" s="687"/>
      <c r="ICD21" s="687"/>
      <c r="ICE21" s="687"/>
      <c r="ICF21" s="687"/>
      <c r="ICG21" s="687"/>
      <c r="ICH21" s="687"/>
      <c r="ICI21" s="687"/>
      <c r="ICJ21" s="687"/>
      <c r="ICK21" s="687"/>
      <c r="ICL21" s="687"/>
      <c r="ICM21" s="687"/>
      <c r="ICN21" s="687"/>
      <c r="ICO21" s="687"/>
      <c r="ICP21" s="687"/>
      <c r="ICQ21" s="687"/>
      <c r="ICR21" s="687"/>
      <c r="ICS21" s="687"/>
      <c r="ICT21" s="687"/>
      <c r="ICU21" s="687"/>
      <c r="ICV21" s="687"/>
      <c r="ICW21" s="687"/>
      <c r="ICX21" s="687"/>
      <c r="ICY21" s="687"/>
      <c r="ICZ21" s="687"/>
      <c r="IDA21" s="687"/>
      <c r="IDB21" s="687"/>
      <c r="IDC21" s="687"/>
      <c r="IDD21" s="687"/>
      <c r="IDE21" s="687"/>
      <c r="IDF21" s="687"/>
      <c r="IDG21" s="687"/>
      <c r="IDH21" s="687"/>
      <c r="IDI21" s="687"/>
      <c r="IDJ21" s="687"/>
      <c r="IDK21" s="687"/>
      <c r="IDL21" s="687"/>
      <c r="IDM21" s="687"/>
      <c r="IDN21" s="687"/>
      <c r="IDO21" s="687"/>
      <c r="IDP21" s="687"/>
      <c r="IDQ21" s="687"/>
      <c r="IDR21" s="687"/>
      <c r="IDS21" s="687"/>
      <c r="IDT21" s="687"/>
      <c r="IDU21" s="687"/>
      <c r="IDV21" s="687"/>
      <c r="IDW21" s="687"/>
      <c r="IDX21" s="687"/>
      <c r="IDY21" s="687"/>
      <c r="IDZ21" s="687"/>
      <c r="IEA21" s="687"/>
      <c r="IEB21" s="687"/>
      <c r="IEC21" s="687"/>
      <c r="IED21" s="687"/>
      <c r="IEE21" s="687"/>
      <c r="IEF21" s="687"/>
      <c r="IEG21" s="687"/>
      <c r="IEH21" s="687"/>
      <c r="IEI21" s="687"/>
      <c r="IEJ21" s="687"/>
      <c r="IEK21" s="687"/>
      <c r="IEL21" s="687"/>
      <c r="IEM21" s="687"/>
      <c r="IEN21" s="687"/>
      <c r="IEO21" s="687"/>
      <c r="IEP21" s="687"/>
      <c r="IEQ21" s="687"/>
      <c r="IER21" s="687"/>
      <c r="IES21" s="687"/>
      <c r="IET21" s="687"/>
      <c r="IEU21" s="687"/>
      <c r="IEV21" s="687"/>
      <c r="IEW21" s="687"/>
      <c r="IEX21" s="687"/>
      <c r="IEY21" s="687"/>
      <c r="IEZ21" s="687"/>
      <c r="IFA21" s="687"/>
      <c r="IFB21" s="687"/>
      <c r="IFC21" s="687"/>
      <c r="IFD21" s="687"/>
      <c r="IFE21" s="687"/>
      <c r="IFF21" s="687"/>
      <c r="IFG21" s="687"/>
      <c r="IFH21" s="687"/>
      <c r="IFI21" s="687"/>
      <c r="IFJ21" s="687"/>
      <c r="IFK21" s="687"/>
      <c r="IFL21" s="687"/>
      <c r="IFM21" s="687"/>
      <c r="IFN21" s="687"/>
      <c r="IFO21" s="687"/>
      <c r="IFP21" s="687"/>
      <c r="IFQ21" s="687"/>
      <c r="IFR21" s="687"/>
      <c r="IFS21" s="687"/>
      <c r="IFT21" s="687"/>
      <c r="IFU21" s="687"/>
      <c r="IFV21" s="687"/>
      <c r="IFW21" s="687"/>
      <c r="IFX21" s="687"/>
      <c r="IFY21" s="687"/>
      <c r="IFZ21" s="687"/>
      <c r="IGA21" s="687"/>
      <c r="IGB21" s="687"/>
      <c r="IGC21" s="687"/>
      <c r="IGD21" s="687"/>
      <c r="IGE21" s="687"/>
      <c r="IGF21" s="687"/>
      <c r="IGG21" s="687"/>
      <c r="IGH21" s="687"/>
      <c r="IGI21" s="687"/>
      <c r="IGJ21" s="687"/>
      <c r="IGK21" s="687"/>
      <c r="IGL21" s="687"/>
      <c r="IGM21" s="687"/>
      <c r="IGN21" s="687"/>
      <c r="IGO21" s="687"/>
      <c r="IGP21" s="687"/>
      <c r="IGQ21" s="687"/>
      <c r="IGR21" s="687"/>
      <c r="IGS21" s="687"/>
      <c r="IGT21" s="687"/>
      <c r="IGU21" s="687"/>
      <c r="IGV21" s="687"/>
      <c r="IGW21" s="687"/>
      <c r="IGX21" s="687"/>
      <c r="IGY21" s="687"/>
      <c r="IGZ21" s="687"/>
      <c r="IHA21" s="687"/>
      <c r="IHB21" s="687"/>
      <c r="IHC21" s="687"/>
      <c r="IHD21" s="687"/>
      <c r="IHE21" s="687"/>
      <c r="IHF21" s="687"/>
      <c r="IHG21" s="687"/>
      <c r="IHH21" s="687"/>
      <c r="IHI21" s="687"/>
      <c r="IHJ21" s="687"/>
      <c r="IHK21" s="687"/>
      <c r="IHL21" s="687"/>
      <c r="IHM21" s="687"/>
      <c r="IHN21" s="687"/>
      <c r="IHO21" s="687"/>
      <c r="IHP21" s="687"/>
      <c r="IHQ21" s="687"/>
      <c r="IHR21" s="687"/>
      <c r="IHS21" s="687"/>
      <c r="IHT21" s="687"/>
      <c r="IHU21" s="687"/>
      <c r="IHV21" s="687"/>
      <c r="IHW21" s="687"/>
      <c r="IHX21" s="687"/>
      <c r="IHY21" s="687"/>
      <c r="IHZ21" s="687"/>
      <c r="IIA21" s="687"/>
      <c r="IIB21" s="687"/>
      <c r="IIC21" s="687"/>
      <c r="IID21" s="687"/>
      <c r="IIE21" s="687"/>
      <c r="IIF21" s="687"/>
      <c r="IIG21" s="687"/>
      <c r="IIH21" s="687"/>
      <c r="III21" s="687"/>
      <c r="IIJ21" s="687"/>
      <c r="IIK21" s="687"/>
      <c r="IIL21" s="687"/>
      <c r="IIM21" s="687"/>
      <c r="IIN21" s="687"/>
      <c r="IIO21" s="687"/>
      <c r="IIP21" s="687"/>
      <c r="IIQ21" s="687"/>
      <c r="IIR21" s="687"/>
      <c r="IIS21" s="687"/>
      <c r="IIT21" s="687"/>
      <c r="IIU21" s="687"/>
      <c r="IIV21" s="687"/>
      <c r="IIW21" s="687"/>
      <c r="IIX21" s="687"/>
      <c r="IIY21" s="687"/>
      <c r="IIZ21" s="687"/>
      <c r="IJA21" s="687"/>
      <c r="IJB21" s="687"/>
      <c r="IJC21" s="687"/>
      <c r="IJD21" s="687"/>
      <c r="IJE21" s="687"/>
      <c r="IJF21" s="687"/>
      <c r="IJG21" s="687"/>
      <c r="IJH21" s="687"/>
      <c r="IJI21" s="687"/>
      <c r="IJJ21" s="687"/>
      <c r="IJK21" s="687"/>
      <c r="IJL21" s="687"/>
      <c r="IJM21" s="687"/>
      <c r="IJN21" s="687"/>
      <c r="IJO21" s="687"/>
      <c r="IJP21" s="687"/>
      <c r="IJQ21" s="687"/>
      <c r="IJR21" s="687"/>
      <c r="IJS21" s="687"/>
      <c r="IJT21" s="687"/>
      <c r="IJU21" s="687"/>
      <c r="IJV21" s="687"/>
      <c r="IJW21" s="687"/>
      <c r="IJX21" s="687"/>
      <c r="IJY21" s="687"/>
      <c r="IJZ21" s="687"/>
      <c r="IKA21" s="687"/>
      <c r="IKB21" s="687"/>
      <c r="IKC21" s="687"/>
      <c r="IKD21" s="687"/>
      <c r="IKE21" s="687"/>
      <c r="IKF21" s="687"/>
      <c r="IKG21" s="687"/>
      <c r="IKH21" s="687"/>
      <c r="IKI21" s="687"/>
      <c r="IKJ21" s="687"/>
      <c r="IKK21" s="687"/>
      <c r="IKL21" s="687"/>
      <c r="IKM21" s="687"/>
      <c r="IKN21" s="687"/>
      <c r="IKO21" s="687"/>
      <c r="IKP21" s="687"/>
      <c r="IKQ21" s="687"/>
      <c r="IKR21" s="687"/>
      <c r="IKS21" s="687"/>
      <c r="IKT21" s="687"/>
      <c r="IKU21" s="687"/>
      <c r="IKV21" s="687"/>
      <c r="IKW21" s="687"/>
      <c r="IKX21" s="687"/>
      <c r="IKY21" s="687"/>
      <c r="IKZ21" s="687"/>
      <c r="ILA21" s="687"/>
      <c r="ILB21" s="687"/>
      <c r="ILC21" s="687"/>
      <c r="ILD21" s="687"/>
      <c r="ILE21" s="687"/>
      <c r="ILF21" s="687"/>
      <c r="ILG21" s="687"/>
      <c r="ILH21" s="687"/>
      <c r="ILI21" s="687"/>
      <c r="ILJ21" s="687"/>
      <c r="ILK21" s="687"/>
      <c r="ILL21" s="687"/>
      <c r="ILM21" s="687"/>
      <c r="ILN21" s="687"/>
      <c r="ILO21" s="687"/>
      <c r="ILP21" s="687"/>
      <c r="ILQ21" s="687"/>
      <c r="ILR21" s="687"/>
      <c r="ILS21" s="687"/>
      <c r="ILT21" s="687"/>
      <c r="ILU21" s="687"/>
      <c r="ILV21" s="687"/>
      <c r="ILW21" s="687"/>
      <c r="ILX21" s="687"/>
      <c r="ILY21" s="687"/>
      <c r="ILZ21" s="687"/>
      <c r="IMA21" s="687"/>
      <c r="IMB21" s="687"/>
      <c r="IMC21" s="687"/>
      <c r="IMD21" s="687"/>
      <c r="IME21" s="687"/>
      <c r="IMF21" s="687"/>
      <c r="IMG21" s="687"/>
      <c r="IMH21" s="687"/>
      <c r="IMI21" s="687"/>
      <c r="IMJ21" s="687"/>
      <c r="IMK21" s="687"/>
      <c r="IML21" s="687"/>
      <c r="IMM21" s="687"/>
      <c r="IMN21" s="687"/>
      <c r="IMO21" s="687"/>
      <c r="IMP21" s="687"/>
      <c r="IMQ21" s="687"/>
      <c r="IMR21" s="687"/>
      <c r="IMS21" s="687"/>
      <c r="IMT21" s="687"/>
      <c r="IMU21" s="687"/>
      <c r="IMV21" s="687"/>
      <c r="IMW21" s="687"/>
      <c r="IMX21" s="687"/>
      <c r="IMY21" s="687"/>
      <c r="IMZ21" s="687"/>
      <c r="INA21" s="687"/>
      <c r="INB21" s="687"/>
      <c r="INC21" s="687"/>
      <c r="IND21" s="687"/>
      <c r="INE21" s="687"/>
      <c r="INF21" s="687"/>
      <c r="ING21" s="687"/>
      <c r="INH21" s="687"/>
      <c r="INI21" s="687"/>
      <c r="INJ21" s="687"/>
      <c r="INK21" s="687"/>
      <c r="INL21" s="687"/>
      <c r="INM21" s="687"/>
      <c r="INN21" s="687"/>
      <c r="INO21" s="687"/>
      <c r="INP21" s="687"/>
      <c r="INQ21" s="687"/>
      <c r="INR21" s="687"/>
      <c r="INS21" s="687"/>
      <c r="INT21" s="687"/>
      <c r="INU21" s="687"/>
      <c r="INV21" s="687"/>
      <c r="INW21" s="687"/>
      <c r="INX21" s="687"/>
      <c r="INY21" s="687"/>
      <c r="INZ21" s="687"/>
      <c r="IOA21" s="687"/>
      <c r="IOB21" s="687"/>
      <c r="IOC21" s="687"/>
      <c r="IOD21" s="687"/>
      <c r="IOE21" s="687"/>
      <c r="IOF21" s="687"/>
      <c r="IOG21" s="687"/>
      <c r="IOH21" s="687"/>
      <c r="IOI21" s="687"/>
      <c r="IOJ21" s="687"/>
      <c r="IOK21" s="687"/>
      <c r="IOL21" s="687"/>
      <c r="IOM21" s="687"/>
      <c r="ION21" s="687"/>
      <c r="IOO21" s="687"/>
      <c r="IOP21" s="687"/>
      <c r="IOQ21" s="687"/>
      <c r="IOR21" s="687"/>
      <c r="IOS21" s="687"/>
      <c r="IOT21" s="687"/>
      <c r="IOU21" s="687"/>
      <c r="IOV21" s="687"/>
      <c r="IOW21" s="687"/>
      <c r="IOX21" s="687"/>
      <c r="IOY21" s="687"/>
      <c r="IOZ21" s="687"/>
      <c r="IPA21" s="687"/>
      <c r="IPB21" s="687"/>
      <c r="IPC21" s="687"/>
      <c r="IPD21" s="687"/>
      <c r="IPE21" s="687"/>
      <c r="IPF21" s="687"/>
      <c r="IPG21" s="687"/>
      <c r="IPH21" s="687"/>
      <c r="IPI21" s="687"/>
      <c r="IPJ21" s="687"/>
      <c r="IPK21" s="687"/>
      <c r="IPL21" s="687"/>
      <c r="IPM21" s="687"/>
      <c r="IPN21" s="687"/>
      <c r="IPO21" s="687"/>
      <c r="IPP21" s="687"/>
      <c r="IPQ21" s="687"/>
      <c r="IPR21" s="687"/>
      <c r="IPS21" s="687"/>
      <c r="IPT21" s="687"/>
      <c r="IPU21" s="687"/>
      <c r="IPV21" s="687"/>
      <c r="IPW21" s="687"/>
      <c r="IPX21" s="687"/>
      <c r="IPY21" s="687"/>
      <c r="IPZ21" s="687"/>
      <c r="IQA21" s="687"/>
      <c r="IQB21" s="687"/>
      <c r="IQC21" s="687"/>
      <c r="IQD21" s="687"/>
      <c r="IQE21" s="687"/>
      <c r="IQF21" s="687"/>
      <c r="IQG21" s="687"/>
      <c r="IQH21" s="687"/>
      <c r="IQI21" s="687"/>
      <c r="IQJ21" s="687"/>
      <c r="IQK21" s="687"/>
      <c r="IQL21" s="687"/>
      <c r="IQM21" s="687"/>
      <c r="IQN21" s="687"/>
      <c r="IQO21" s="687"/>
      <c r="IQP21" s="687"/>
      <c r="IQQ21" s="687"/>
      <c r="IQR21" s="687"/>
      <c r="IQS21" s="687"/>
      <c r="IQT21" s="687"/>
      <c r="IQU21" s="687"/>
      <c r="IQV21" s="687"/>
      <c r="IQW21" s="687"/>
      <c r="IQX21" s="687"/>
      <c r="IQY21" s="687"/>
      <c r="IQZ21" s="687"/>
      <c r="IRA21" s="687"/>
      <c r="IRB21" s="687"/>
      <c r="IRC21" s="687"/>
      <c r="IRD21" s="687"/>
      <c r="IRE21" s="687"/>
      <c r="IRF21" s="687"/>
      <c r="IRG21" s="687"/>
      <c r="IRH21" s="687"/>
      <c r="IRI21" s="687"/>
      <c r="IRJ21" s="687"/>
      <c r="IRK21" s="687"/>
      <c r="IRL21" s="687"/>
      <c r="IRM21" s="687"/>
      <c r="IRN21" s="687"/>
      <c r="IRO21" s="687"/>
      <c r="IRP21" s="687"/>
      <c r="IRQ21" s="687"/>
      <c r="IRR21" s="687"/>
      <c r="IRS21" s="687"/>
      <c r="IRT21" s="687"/>
      <c r="IRU21" s="687"/>
      <c r="IRV21" s="687"/>
      <c r="IRW21" s="687"/>
      <c r="IRX21" s="687"/>
      <c r="IRY21" s="687"/>
      <c r="IRZ21" s="687"/>
      <c r="ISA21" s="687"/>
      <c r="ISB21" s="687"/>
      <c r="ISC21" s="687"/>
      <c r="ISD21" s="687"/>
      <c r="ISE21" s="687"/>
      <c r="ISF21" s="687"/>
      <c r="ISG21" s="687"/>
      <c r="ISH21" s="687"/>
      <c r="ISI21" s="687"/>
      <c r="ISJ21" s="687"/>
      <c r="ISK21" s="687"/>
      <c r="ISL21" s="687"/>
      <c r="ISM21" s="687"/>
      <c r="ISN21" s="687"/>
      <c r="ISO21" s="687"/>
      <c r="ISP21" s="687"/>
      <c r="ISQ21" s="687"/>
      <c r="ISR21" s="687"/>
      <c r="ISS21" s="687"/>
      <c r="IST21" s="687"/>
      <c r="ISU21" s="687"/>
      <c r="ISV21" s="687"/>
      <c r="ISW21" s="687"/>
      <c r="ISX21" s="687"/>
      <c r="ISY21" s="687"/>
      <c r="ISZ21" s="687"/>
      <c r="ITA21" s="687"/>
      <c r="ITB21" s="687"/>
      <c r="ITC21" s="687"/>
      <c r="ITD21" s="687"/>
      <c r="ITE21" s="687"/>
      <c r="ITF21" s="687"/>
      <c r="ITG21" s="687"/>
      <c r="ITH21" s="687"/>
      <c r="ITI21" s="687"/>
      <c r="ITJ21" s="687"/>
      <c r="ITK21" s="687"/>
      <c r="ITL21" s="687"/>
      <c r="ITM21" s="687"/>
      <c r="ITN21" s="687"/>
      <c r="ITO21" s="687"/>
      <c r="ITP21" s="687"/>
      <c r="ITQ21" s="687"/>
      <c r="ITR21" s="687"/>
      <c r="ITS21" s="687"/>
      <c r="ITT21" s="687"/>
      <c r="ITU21" s="687"/>
      <c r="ITV21" s="687"/>
      <c r="ITW21" s="687"/>
      <c r="ITX21" s="687"/>
      <c r="ITY21" s="687"/>
      <c r="ITZ21" s="687"/>
      <c r="IUA21" s="687"/>
      <c r="IUB21" s="687"/>
      <c r="IUC21" s="687"/>
      <c r="IUD21" s="687"/>
      <c r="IUE21" s="687"/>
      <c r="IUF21" s="687"/>
      <c r="IUG21" s="687"/>
      <c r="IUH21" s="687"/>
      <c r="IUI21" s="687"/>
      <c r="IUJ21" s="687"/>
      <c r="IUK21" s="687"/>
      <c r="IUL21" s="687"/>
      <c r="IUM21" s="687"/>
      <c r="IUN21" s="687"/>
      <c r="IUO21" s="687"/>
      <c r="IUP21" s="687"/>
      <c r="IUQ21" s="687"/>
      <c r="IUR21" s="687"/>
      <c r="IUS21" s="687"/>
      <c r="IUT21" s="687"/>
      <c r="IUU21" s="687"/>
      <c r="IUV21" s="687"/>
      <c r="IUW21" s="687"/>
      <c r="IUX21" s="687"/>
      <c r="IUY21" s="687"/>
      <c r="IUZ21" s="687"/>
      <c r="IVA21" s="687"/>
      <c r="IVB21" s="687"/>
      <c r="IVC21" s="687"/>
      <c r="IVD21" s="687"/>
      <c r="IVE21" s="687"/>
      <c r="IVF21" s="687"/>
      <c r="IVG21" s="687"/>
      <c r="IVH21" s="687"/>
      <c r="IVI21" s="687"/>
      <c r="IVJ21" s="687"/>
      <c r="IVK21" s="687"/>
      <c r="IVL21" s="687"/>
      <c r="IVM21" s="687"/>
      <c r="IVN21" s="687"/>
      <c r="IVO21" s="687"/>
      <c r="IVP21" s="687"/>
      <c r="IVQ21" s="687"/>
      <c r="IVR21" s="687"/>
      <c r="IVS21" s="687"/>
      <c r="IVT21" s="687"/>
      <c r="IVU21" s="687"/>
      <c r="IVV21" s="687"/>
      <c r="IVW21" s="687"/>
      <c r="IVX21" s="687"/>
      <c r="IVY21" s="687"/>
      <c r="IVZ21" s="687"/>
      <c r="IWA21" s="687"/>
      <c r="IWB21" s="687"/>
      <c r="IWC21" s="687"/>
      <c r="IWD21" s="687"/>
      <c r="IWE21" s="687"/>
      <c r="IWF21" s="687"/>
      <c r="IWG21" s="687"/>
      <c r="IWH21" s="687"/>
      <c r="IWI21" s="687"/>
      <c r="IWJ21" s="687"/>
      <c r="IWK21" s="687"/>
      <c r="IWL21" s="687"/>
      <c r="IWM21" s="687"/>
      <c r="IWN21" s="687"/>
      <c r="IWO21" s="687"/>
      <c r="IWP21" s="687"/>
      <c r="IWQ21" s="687"/>
      <c r="IWR21" s="687"/>
      <c r="IWS21" s="687"/>
      <c r="IWT21" s="687"/>
      <c r="IWU21" s="687"/>
      <c r="IWV21" s="687"/>
      <c r="IWW21" s="687"/>
      <c r="IWX21" s="687"/>
      <c r="IWY21" s="687"/>
      <c r="IWZ21" s="687"/>
      <c r="IXA21" s="687"/>
      <c r="IXB21" s="687"/>
      <c r="IXC21" s="687"/>
      <c r="IXD21" s="687"/>
      <c r="IXE21" s="687"/>
      <c r="IXF21" s="687"/>
      <c r="IXG21" s="687"/>
      <c r="IXH21" s="687"/>
      <c r="IXI21" s="687"/>
      <c r="IXJ21" s="687"/>
      <c r="IXK21" s="687"/>
      <c r="IXL21" s="687"/>
      <c r="IXM21" s="687"/>
      <c r="IXN21" s="687"/>
      <c r="IXO21" s="687"/>
      <c r="IXP21" s="687"/>
      <c r="IXQ21" s="687"/>
      <c r="IXR21" s="687"/>
      <c r="IXS21" s="687"/>
      <c r="IXT21" s="687"/>
      <c r="IXU21" s="687"/>
      <c r="IXV21" s="687"/>
      <c r="IXW21" s="687"/>
      <c r="IXX21" s="687"/>
      <c r="IXY21" s="687"/>
      <c r="IXZ21" s="687"/>
      <c r="IYA21" s="687"/>
      <c r="IYB21" s="687"/>
      <c r="IYC21" s="687"/>
      <c r="IYD21" s="687"/>
      <c r="IYE21" s="687"/>
      <c r="IYF21" s="687"/>
      <c r="IYG21" s="687"/>
      <c r="IYH21" s="687"/>
      <c r="IYI21" s="687"/>
      <c r="IYJ21" s="687"/>
      <c r="IYK21" s="687"/>
      <c r="IYL21" s="687"/>
      <c r="IYM21" s="687"/>
      <c r="IYN21" s="687"/>
      <c r="IYO21" s="687"/>
      <c r="IYP21" s="687"/>
      <c r="IYQ21" s="687"/>
      <c r="IYR21" s="687"/>
      <c r="IYS21" s="687"/>
      <c r="IYT21" s="687"/>
      <c r="IYU21" s="687"/>
      <c r="IYV21" s="687"/>
      <c r="IYW21" s="687"/>
      <c r="IYX21" s="687"/>
      <c r="IYY21" s="687"/>
      <c r="IYZ21" s="687"/>
      <c r="IZA21" s="687"/>
      <c r="IZB21" s="687"/>
      <c r="IZC21" s="687"/>
      <c r="IZD21" s="687"/>
      <c r="IZE21" s="687"/>
      <c r="IZF21" s="687"/>
      <c r="IZG21" s="687"/>
      <c r="IZH21" s="687"/>
      <c r="IZI21" s="687"/>
      <c r="IZJ21" s="687"/>
      <c r="IZK21" s="687"/>
      <c r="IZL21" s="687"/>
      <c r="IZM21" s="687"/>
      <c r="IZN21" s="687"/>
      <c r="IZO21" s="687"/>
      <c r="IZP21" s="687"/>
      <c r="IZQ21" s="687"/>
      <c r="IZR21" s="687"/>
      <c r="IZS21" s="687"/>
      <c r="IZT21" s="687"/>
      <c r="IZU21" s="687"/>
      <c r="IZV21" s="687"/>
      <c r="IZW21" s="687"/>
      <c r="IZX21" s="687"/>
      <c r="IZY21" s="687"/>
      <c r="IZZ21" s="687"/>
      <c r="JAA21" s="687"/>
      <c r="JAB21" s="687"/>
      <c r="JAC21" s="687"/>
      <c r="JAD21" s="687"/>
      <c r="JAE21" s="687"/>
      <c r="JAF21" s="687"/>
      <c r="JAG21" s="687"/>
      <c r="JAH21" s="687"/>
      <c r="JAI21" s="687"/>
      <c r="JAJ21" s="687"/>
      <c r="JAK21" s="687"/>
      <c r="JAL21" s="687"/>
      <c r="JAM21" s="687"/>
      <c r="JAN21" s="687"/>
      <c r="JAO21" s="687"/>
      <c r="JAP21" s="687"/>
      <c r="JAQ21" s="687"/>
      <c r="JAR21" s="687"/>
      <c r="JAS21" s="687"/>
      <c r="JAT21" s="687"/>
      <c r="JAU21" s="687"/>
      <c r="JAV21" s="687"/>
      <c r="JAW21" s="687"/>
      <c r="JAX21" s="687"/>
      <c r="JAY21" s="687"/>
      <c r="JAZ21" s="687"/>
      <c r="JBA21" s="687"/>
      <c r="JBB21" s="687"/>
      <c r="JBC21" s="687"/>
      <c r="JBD21" s="687"/>
      <c r="JBE21" s="687"/>
      <c r="JBF21" s="687"/>
      <c r="JBG21" s="687"/>
      <c r="JBH21" s="687"/>
      <c r="JBI21" s="687"/>
      <c r="JBJ21" s="687"/>
      <c r="JBK21" s="687"/>
      <c r="JBL21" s="687"/>
      <c r="JBM21" s="687"/>
      <c r="JBN21" s="687"/>
      <c r="JBO21" s="687"/>
      <c r="JBP21" s="687"/>
      <c r="JBQ21" s="687"/>
      <c r="JBR21" s="687"/>
      <c r="JBS21" s="687"/>
      <c r="JBT21" s="687"/>
      <c r="JBU21" s="687"/>
      <c r="JBV21" s="687"/>
      <c r="JBW21" s="687"/>
      <c r="JBX21" s="687"/>
      <c r="JBY21" s="687"/>
      <c r="JBZ21" s="687"/>
      <c r="JCA21" s="687"/>
      <c r="JCB21" s="687"/>
      <c r="JCC21" s="687"/>
      <c r="JCD21" s="687"/>
      <c r="JCE21" s="687"/>
      <c r="JCF21" s="687"/>
      <c r="JCG21" s="687"/>
      <c r="JCH21" s="687"/>
      <c r="JCI21" s="687"/>
      <c r="JCJ21" s="687"/>
      <c r="JCK21" s="687"/>
      <c r="JCL21" s="687"/>
      <c r="JCM21" s="687"/>
      <c r="JCN21" s="687"/>
      <c r="JCO21" s="687"/>
      <c r="JCP21" s="687"/>
      <c r="JCQ21" s="687"/>
      <c r="JCR21" s="687"/>
      <c r="JCS21" s="687"/>
      <c r="JCT21" s="687"/>
      <c r="JCU21" s="687"/>
      <c r="JCV21" s="687"/>
      <c r="JCW21" s="687"/>
      <c r="JCX21" s="687"/>
      <c r="JCY21" s="687"/>
      <c r="JCZ21" s="687"/>
      <c r="JDA21" s="687"/>
      <c r="JDB21" s="687"/>
      <c r="JDC21" s="687"/>
      <c r="JDD21" s="687"/>
      <c r="JDE21" s="687"/>
      <c r="JDF21" s="687"/>
      <c r="JDG21" s="687"/>
      <c r="JDH21" s="687"/>
      <c r="JDI21" s="687"/>
      <c r="JDJ21" s="687"/>
      <c r="JDK21" s="687"/>
      <c r="JDL21" s="687"/>
      <c r="JDM21" s="687"/>
      <c r="JDN21" s="687"/>
      <c r="JDO21" s="687"/>
      <c r="JDP21" s="687"/>
      <c r="JDQ21" s="687"/>
      <c r="JDR21" s="687"/>
      <c r="JDS21" s="687"/>
      <c r="JDT21" s="687"/>
      <c r="JDU21" s="687"/>
      <c r="JDV21" s="687"/>
      <c r="JDW21" s="687"/>
      <c r="JDX21" s="687"/>
      <c r="JDY21" s="687"/>
      <c r="JDZ21" s="687"/>
      <c r="JEA21" s="687"/>
      <c r="JEB21" s="687"/>
      <c r="JEC21" s="687"/>
      <c r="JED21" s="687"/>
      <c r="JEE21" s="687"/>
      <c r="JEF21" s="687"/>
      <c r="JEG21" s="687"/>
      <c r="JEH21" s="687"/>
      <c r="JEI21" s="687"/>
      <c r="JEJ21" s="687"/>
      <c r="JEK21" s="687"/>
      <c r="JEL21" s="687"/>
      <c r="JEM21" s="687"/>
      <c r="JEN21" s="687"/>
      <c r="JEO21" s="687"/>
      <c r="JEP21" s="687"/>
      <c r="JEQ21" s="687"/>
      <c r="JER21" s="687"/>
      <c r="JES21" s="687"/>
      <c r="JET21" s="687"/>
      <c r="JEU21" s="687"/>
      <c r="JEV21" s="687"/>
      <c r="JEW21" s="687"/>
      <c r="JEX21" s="687"/>
      <c r="JEY21" s="687"/>
      <c r="JEZ21" s="687"/>
      <c r="JFA21" s="687"/>
      <c r="JFB21" s="687"/>
      <c r="JFC21" s="687"/>
      <c r="JFD21" s="687"/>
      <c r="JFE21" s="687"/>
      <c r="JFF21" s="687"/>
      <c r="JFG21" s="687"/>
      <c r="JFH21" s="687"/>
      <c r="JFI21" s="687"/>
      <c r="JFJ21" s="687"/>
      <c r="JFK21" s="687"/>
      <c r="JFL21" s="687"/>
      <c r="JFM21" s="687"/>
      <c r="JFN21" s="687"/>
      <c r="JFO21" s="687"/>
      <c r="JFP21" s="687"/>
      <c r="JFQ21" s="687"/>
      <c r="JFR21" s="687"/>
      <c r="JFS21" s="687"/>
      <c r="JFT21" s="687"/>
      <c r="JFU21" s="687"/>
      <c r="JFV21" s="687"/>
      <c r="JFW21" s="687"/>
      <c r="JFX21" s="687"/>
      <c r="JFY21" s="687"/>
      <c r="JFZ21" s="687"/>
      <c r="JGA21" s="687"/>
      <c r="JGB21" s="687"/>
      <c r="JGC21" s="687"/>
      <c r="JGD21" s="687"/>
      <c r="JGE21" s="687"/>
      <c r="JGF21" s="687"/>
      <c r="JGG21" s="687"/>
      <c r="JGH21" s="687"/>
      <c r="JGI21" s="687"/>
      <c r="JGJ21" s="687"/>
      <c r="JGK21" s="687"/>
      <c r="JGL21" s="687"/>
      <c r="JGM21" s="687"/>
      <c r="JGN21" s="687"/>
      <c r="JGO21" s="687"/>
      <c r="JGP21" s="687"/>
      <c r="JGQ21" s="687"/>
      <c r="JGR21" s="687"/>
      <c r="JGS21" s="687"/>
      <c r="JGT21" s="687"/>
      <c r="JGU21" s="687"/>
      <c r="JGV21" s="687"/>
      <c r="JGW21" s="687"/>
      <c r="JGX21" s="687"/>
      <c r="JGY21" s="687"/>
      <c r="JGZ21" s="687"/>
      <c r="JHA21" s="687"/>
      <c r="JHB21" s="687"/>
      <c r="JHC21" s="687"/>
      <c r="JHD21" s="687"/>
      <c r="JHE21" s="687"/>
      <c r="JHF21" s="687"/>
      <c r="JHG21" s="687"/>
      <c r="JHH21" s="687"/>
      <c r="JHI21" s="687"/>
      <c r="JHJ21" s="687"/>
      <c r="JHK21" s="687"/>
      <c r="JHL21" s="687"/>
      <c r="JHM21" s="687"/>
      <c r="JHN21" s="687"/>
      <c r="JHO21" s="687"/>
      <c r="JHP21" s="687"/>
      <c r="JHQ21" s="687"/>
      <c r="JHR21" s="687"/>
      <c r="JHS21" s="687"/>
      <c r="JHT21" s="687"/>
      <c r="JHU21" s="687"/>
      <c r="JHV21" s="687"/>
      <c r="JHW21" s="687"/>
      <c r="JHX21" s="687"/>
      <c r="JHY21" s="687"/>
      <c r="JHZ21" s="687"/>
      <c r="JIA21" s="687"/>
      <c r="JIB21" s="687"/>
      <c r="JIC21" s="687"/>
      <c r="JID21" s="687"/>
      <c r="JIE21" s="687"/>
      <c r="JIF21" s="687"/>
      <c r="JIG21" s="687"/>
      <c r="JIH21" s="687"/>
      <c r="JII21" s="687"/>
      <c r="JIJ21" s="687"/>
      <c r="JIK21" s="687"/>
      <c r="JIL21" s="687"/>
      <c r="JIM21" s="687"/>
      <c r="JIN21" s="687"/>
      <c r="JIO21" s="687"/>
      <c r="JIP21" s="687"/>
      <c r="JIQ21" s="687"/>
      <c r="JIR21" s="687"/>
      <c r="JIS21" s="687"/>
      <c r="JIT21" s="687"/>
      <c r="JIU21" s="687"/>
      <c r="JIV21" s="687"/>
      <c r="JIW21" s="687"/>
      <c r="JIX21" s="687"/>
      <c r="JIY21" s="687"/>
      <c r="JIZ21" s="687"/>
      <c r="JJA21" s="687"/>
      <c r="JJB21" s="687"/>
      <c r="JJC21" s="687"/>
      <c r="JJD21" s="687"/>
      <c r="JJE21" s="687"/>
      <c r="JJF21" s="687"/>
      <c r="JJG21" s="687"/>
      <c r="JJH21" s="687"/>
      <c r="JJI21" s="687"/>
      <c r="JJJ21" s="687"/>
      <c r="JJK21" s="687"/>
      <c r="JJL21" s="687"/>
      <c r="JJM21" s="687"/>
      <c r="JJN21" s="687"/>
      <c r="JJO21" s="687"/>
      <c r="JJP21" s="687"/>
      <c r="JJQ21" s="687"/>
      <c r="JJR21" s="687"/>
      <c r="JJS21" s="687"/>
      <c r="JJT21" s="687"/>
      <c r="JJU21" s="687"/>
      <c r="JJV21" s="687"/>
      <c r="JJW21" s="687"/>
      <c r="JJX21" s="687"/>
      <c r="JJY21" s="687"/>
      <c r="JJZ21" s="687"/>
      <c r="JKA21" s="687"/>
      <c r="JKB21" s="687"/>
      <c r="JKC21" s="687"/>
      <c r="JKD21" s="687"/>
      <c r="JKE21" s="687"/>
      <c r="JKF21" s="687"/>
      <c r="JKG21" s="687"/>
      <c r="JKH21" s="687"/>
      <c r="JKI21" s="687"/>
      <c r="JKJ21" s="687"/>
      <c r="JKK21" s="687"/>
      <c r="JKL21" s="687"/>
      <c r="JKM21" s="687"/>
      <c r="JKN21" s="687"/>
      <c r="JKO21" s="687"/>
      <c r="JKP21" s="687"/>
      <c r="JKQ21" s="687"/>
      <c r="JKR21" s="687"/>
      <c r="JKS21" s="687"/>
      <c r="JKT21" s="687"/>
      <c r="JKU21" s="687"/>
      <c r="JKV21" s="687"/>
      <c r="JKW21" s="687"/>
      <c r="JKX21" s="687"/>
      <c r="JKY21" s="687"/>
      <c r="JKZ21" s="687"/>
      <c r="JLA21" s="687"/>
      <c r="JLB21" s="687"/>
      <c r="JLC21" s="687"/>
      <c r="JLD21" s="687"/>
      <c r="JLE21" s="687"/>
      <c r="JLF21" s="687"/>
      <c r="JLG21" s="687"/>
      <c r="JLH21" s="687"/>
      <c r="JLI21" s="687"/>
      <c r="JLJ21" s="687"/>
      <c r="JLK21" s="687"/>
      <c r="JLL21" s="687"/>
      <c r="JLM21" s="687"/>
      <c r="JLN21" s="687"/>
      <c r="JLO21" s="687"/>
      <c r="JLP21" s="687"/>
      <c r="JLQ21" s="687"/>
      <c r="JLR21" s="687"/>
      <c r="JLS21" s="687"/>
      <c r="JLT21" s="687"/>
      <c r="JLU21" s="687"/>
      <c r="JLV21" s="687"/>
      <c r="JLW21" s="687"/>
      <c r="JLX21" s="687"/>
      <c r="JLY21" s="687"/>
      <c r="JLZ21" s="687"/>
      <c r="JMA21" s="687"/>
      <c r="JMB21" s="687"/>
      <c r="JMC21" s="687"/>
      <c r="JMD21" s="687"/>
      <c r="JME21" s="687"/>
      <c r="JMF21" s="687"/>
      <c r="JMG21" s="687"/>
      <c r="JMH21" s="687"/>
      <c r="JMI21" s="687"/>
      <c r="JMJ21" s="687"/>
      <c r="JMK21" s="687"/>
      <c r="JML21" s="687"/>
      <c r="JMM21" s="687"/>
      <c r="JMN21" s="687"/>
      <c r="JMO21" s="687"/>
      <c r="JMP21" s="687"/>
      <c r="JMQ21" s="687"/>
      <c r="JMR21" s="687"/>
      <c r="JMS21" s="687"/>
      <c r="JMT21" s="687"/>
      <c r="JMU21" s="687"/>
      <c r="JMV21" s="687"/>
      <c r="JMW21" s="687"/>
      <c r="JMX21" s="687"/>
      <c r="JMY21" s="687"/>
      <c r="JMZ21" s="687"/>
      <c r="JNA21" s="687"/>
      <c r="JNB21" s="687"/>
      <c r="JNC21" s="687"/>
      <c r="JND21" s="687"/>
      <c r="JNE21" s="687"/>
      <c r="JNF21" s="687"/>
      <c r="JNG21" s="687"/>
      <c r="JNH21" s="687"/>
      <c r="JNI21" s="687"/>
      <c r="JNJ21" s="687"/>
      <c r="JNK21" s="687"/>
      <c r="JNL21" s="687"/>
      <c r="JNM21" s="687"/>
      <c r="JNN21" s="687"/>
      <c r="JNO21" s="687"/>
      <c r="JNP21" s="687"/>
      <c r="JNQ21" s="687"/>
      <c r="JNR21" s="687"/>
      <c r="JNS21" s="687"/>
      <c r="JNT21" s="687"/>
      <c r="JNU21" s="687"/>
      <c r="JNV21" s="687"/>
      <c r="JNW21" s="687"/>
      <c r="JNX21" s="687"/>
      <c r="JNY21" s="687"/>
      <c r="JNZ21" s="687"/>
      <c r="JOA21" s="687"/>
      <c r="JOB21" s="687"/>
      <c r="JOC21" s="687"/>
      <c r="JOD21" s="687"/>
      <c r="JOE21" s="687"/>
      <c r="JOF21" s="687"/>
      <c r="JOG21" s="687"/>
      <c r="JOH21" s="687"/>
      <c r="JOI21" s="687"/>
      <c r="JOJ21" s="687"/>
      <c r="JOK21" s="687"/>
      <c r="JOL21" s="687"/>
      <c r="JOM21" s="687"/>
      <c r="JON21" s="687"/>
      <c r="JOO21" s="687"/>
      <c r="JOP21" s="687"/>
      <c r="JOQ21" s="687"/>
      <c r="JOR21" s="687"/>
      <c r="JOS21" s="687"/>
      <c r="JOT21" s="687"/>
      <c r="JOU21" s="687"/>
      <c r="JOV21" s="687"/>
      <c r="JOW21" s="687"/>
      <c r="JOX21" s="687"/>
      <c r="JOY21" s="687"/>
      <c r="JOZ21" s="687"/>
      <c r="JPA21" s="687"/>
      <c r="JPB21" s="687"/>
      <c r="JPC21" s="687"/>
      <c r="JPD21" s="687"/>
      <c r="JPE21" s="687"/>
      <c r="JPF21" s="687"/>
      <c r="JPG21" s="687"/>
      <c r="JPH21" s="687"/>
      <c r="JPI21" s="687"/>
      <c r="JPJ21" s="687"/>
      <c r="JPK21" s="687"/>
      <c r="JPL21" s="687"/>
      <c r="JPM21" s="687"/>
      <c r="JPN21" s="687"/>
      <c r="JPO21" s="687"/>
      <c r="JPP21" s="687"/>
      <c r="JPQ21" s="687"/>
      <c r="JPR21" s="687"/>
      <c r="JPS21" s="687"/>
      <c r="JPT21" s="687"/>
      <c r="JPU21" s="687"/>
      <c r="JPV21" s="687"/>
      <c r="JPW21" s="687"/>
      <c r="JPX21" s="687"/>
      <c r="JPY21" s="687"/>
      <c r="JPZ21" s="687"/>
      <c r="JQA21" s="687"/>
      <c r="JQB21" s="687"/>
      <c r="JQC21" s="687"/>
      <c r="JQD21" s="687"/>
      <c r="JQE21" s="687"/>
      <c r="JQF21" s="687"/>
      <c r="JQG21" s="687"/>
      <c r="JQH21" s="687"/>
      <c r="JQI21" s="687"/>
      <c r="JQJ21" s="687"/>
      <c r="JQK21" s="687"/>
      <c r="JQL21" s="687"/>
      <c r="JQM21" s="687"/>
      <c r="JQN21" s="687"/>
      <c r="JQO21" s="687"/>
      <c r="JQP21" s="687"/>
      <c r="JQQ21" s="687"/>
      <c r="JQR21" s="687"/>
      <c r="JQS21" s="687"/>
      <c r="JQT21" s="687"/>
      <c r="JQU21" s="687"/>
      <c r="JQV21" s="687"/>
      <c r="JQW21" s="687"/>
      <c r="JQX21" s="687"/>
      <c r="JQY21" s="687"/>
      <c r="JQZ21" s="687"/>
      <c r="JRA21" s="687"/>
      <c r="JRB21" s="687"/>
      <c r="JRC21" s="687"/>
      <c r="JRD21" s="687"/>
      <c r="JRE21" s="687"/>
      <c r="JRF21" s="687"/>
      <c r="JRG21" s="687"/>
      <c r="JRH21" s="687"/>
      <c r="JRI21" s="687"/>
      <c r="JRJ21" s="687"/>
      <c r="JRK21" s="687"/>
      <c r="JRL21" s="687"/>
      <c r="JRM21" s="687"/>
      <c r="JRN21" s="687"/>
      <c r="JRO21" s="687"/>
      <c r="JRP21" s="687"/>
      <c r="JRQ21" s="687"/>
      <c r="JRR21" s="687"/>
      <c r="JRS21" s="687"/>
      <c r="JRT21" s="687"/>
      <c r="JRU21" s="687"/>
      <c r="JRV21" s="687"/>
      <c r="JRW21" s="687"/>
      <c r="JRX21" s="687"/>
      <c r="JRY21" s="687"/>
      <c r="JRZ21" s="687"/>
      <c r="JSA21" s="687"/>
      <c r="JSB21" s="687"/>
      <c r="JSC21" s="687"/>
      <c r="JSD21" s="687"/>
      <c r="JSE21" s="687"/>
      <c r="JSF21" s="687"/>
      <c r="JSG21" s="687"/>
      <c r="JSH21" s="687"/>
      <c r="JSI21" s="687"/>
      <c r="JSJ21" s="687"/>
      <c r="JSK21" s="687"/>
      <c r="JSL21" s="687"/>
      <c r="JSM21" s="687"/>
      <c r="JSN21" s="687"/>
      <c r="JSO21" s="687"/>
      <c r="JSP21" s="687"/>
      <c r="JSQ21" s="687"/>
      <c r="JSR21" s="687"/>
      <c r="JSS21" s="687"/>
      <c r="JST21" s="687"/>
      <c r="JSU21" s="687"/>
      <c r="JSV21" s="687"/>
      <c r="JSW21" s="687"/>
      <c r="JSX21" s="687"/>
      <c r="JSY21" s="687"/>
      <c r="JSZ21" s="687"/>
      <c r="JTA21" s="687"/>
      <c r="JTB21" s="687"/>
      <c r="JTC21" s="687"/>
      <c r="JTD21" s="687"/>
      <c r="JTE21" s="687"/>
      <c r="JTF21" s="687"/>
      <c r="JTG21" s="687"/>
      <c r="JTH21" s="687"/>
      <c r="JTI21" s="687"/>
      <c r="JTJ21" s="687"/>
      <c r="JTK21" s="687"/>
      <c r="JTL21" s="687"/>
      <c r="JTM21" s="687"/>
      <c r="JTN21" s="687"/>
      <c r="JTO21" s="687"/>
      <c r="JTP21" s="687"/>
      <c r="JTQ21" s="687"/>
      <c r="JTR21" s="687"/>
      <c r="JTS21" s="687"/>
      <c r="JTT21" s="687"/>
      <c r="JTU21" s="687"/>
      <c r="JTV21" s="687"/>
      <c r="JTW21" s="687"/>
      <c r="JTX21" s="687"/>
      <c r="JTY21" s="687"/>
      <c r="JTZ21" s="687"/>
      <c r="JUA21" s="687"/>
      <c r="JUB21" s="687"/>
      <c r="JUC21" s="687"/>
      <c r="JUD21" s="687"/>
      <c r="JUE21" s="687"/>
      <c r="JUF21" s="687"/>
      <c r="JUG21" s="687"/>
      <c r="JUH21" s="687"/>
      <c r="JUI21" s="687"/>
      <c r="JUJ21" s="687"/>
      <c r="JUK21" s="687"/>
      <c r="JUL21" s="687"/>
      <c r="JUM21" s="687"/>
      <c r="JUN21" s="687"/>
      <c r="JUO21" s="687"/>
      <c r="JUP21" s="687"/>
      <c r="JUQ21" s="687"/>
      <c r="JUR21" s="687"/>
      <c r="JUS21" s="687"/>
      <c r="JUT21" s="687"/>
      <c r="JUU21" s="687"/>
      <c r="JUV21" s="687"/>
      <c r="JUW21" s="687"/>
      <c r="JUX21" s="687"/>
      <c r="JUY21" s="687"/>
      <c r="JUZ21" s="687"/>
      <c r="JVA21" s="687"/>
      <c r="JVB21" s="687"/>
      <c r="JVC21" s="687"/>
      <c r="JVD21" s="687"/>
      <c r="JVE21" s="687"/>
      <c r="JVF21" s="687"/>
      <c r="JVG21" s="687"/>
      <c r="JVH21" s="687"/>
      <c r="JVI21" s="687"/>
      <c r="JVJ21" s="687"/>
      <c r="JVK21" s="687"/>
      <c r="JVL21" s="687"/>
      <c r="JVM21" s="687"/>
      <c r="JVN21" s="687"/>
      <c r="JVO21" s="687"/>
      <c r="JVP21" s="687"/>
      <c r="JVQ21" s="687"/>
      <c r="JVR21" s="687"/>
      <c r="JVS21" s="687"/>
      <c r="JVT21" s="687"/>
      <c r="JVU21" s="687"/>
      <c r="JVV21" s="687"/>
      <c r="JVW21" s="687"/>
      <c r="JVX21" s="687"/>
      <c r="JVY21" s="687"/>
      <c r="JVZ21" s="687"/>
      <c r="JWA21" s="687"/>
      <c r="JWB21" s="687"/>
      <c r="JWC21" s="687"/>
      <c r="JWD21" s="687"/>
      <c r="JWE21" s="687"/>
      <c r="JWF21" s="687"/>
      <c r="JWG21" s="687"/>
      <c r="JWH21" s="687"/>
      <c r="JWI21" s="687"/>
      <c r="JWJ21" s="687"/>
      <c r="JWK21" s="687"/>
      <c r="JWL21" s="687"/>
      <c r="JWM21" s="687"/>
      <c r="JWN21" s="687"/>
      <c r="JWO21" s="687"/>
      <c r="JWP21" s="687"/>
      <c r="JWQ21" s="687"/>
      <c r="JWR21" s="687"/>
      <c r="JWS21" s="687"/>
      <c r="JWT21" s="687"/>
      <c r="JWU21" s="687"/>
      <c r="JWV21" s="687"/>
      <c r="JWW21" s="687"/>
      <c r="JWX21" s="687"/>
      <c r="JWY21" s="687"/>
      <c r="JWZ21" s="687"/>
      <c r="JXA21" s="687"/>
      <c r="JXB21" s="687"/>
      <c r="JXC21" s="687"/>
      <c r="JXD21" s="687"/>
      <c r="JXE21" s="687"/>
      <c r="JXF21" s="687"/>
      <c r="JXG21" s="687"/>
      <c r="JXH21" s="687"/>
      <c r="JXI21" s="687"/>
      <c r="JXJ21" s="687"/>
      <c r="JXK21" s="687"/>
      <c r="JXL21" s="687"/>
      <c r="JXM21" s="687"/>
      <c r="JXN21" s="687"/>
      <c r="JXO21" s="687"/>
      <c r="JXP21" s="687"/>
      <c r="JXQ21" s="687"/>
      <c r="JXR21" s="687"/>
      <c r="JXS21" s="687"/>
      <c r="JXT21" s="687"/>
      <c r="JXU21" s="687"/>
      <c r="JXV21" s="687"/>
      <c r="JXW21" s="687"/>
      <c r="JXX21" s="687"/>
      <c r="JXY21" s="687"/>
      <c r="JXZ21" s="687"/>
      <c r="JYA21" s="687"/>
      <c r="JYB21" s="687"/>
      <c r="JYC21" s="687"/>
      <c r="JYD21" s="687"/>
      <c r="JYE21" s="687"/>
      <c r="JYF21" s="687"/>
      <c r="JYG21" s="687"/>
      <c r="JYH21" s="687"/>
      <c r="JYI21" s="687"/>
      <c r="JYJ21" s="687"/>
      <c r="JYK21" s="687"/>
      <c r="JYL21" s="687"/>
      <c r="JYM21" s="687"/>
      <c r="JYN21" s="687"/>
      <c r="JYO21" s="687"/>
      <c r="JYP21" s="687"/>
      <c r="JYQ21" s="687"/>
      <c r="JYR21" s="687"/>
      <c r="JYS21" s="687"/>
      <c r="JYT21" s="687"/>
      <c r="JYU21" s="687"/>
      <c r="JYV21" s="687"/>
      <c r="JYW21" s="687"/>
      <c r="JYX21" s="687"/>
      <c r="JYY21" s="687"/>
      <c r="JYZ21" s="687"/>
      <c r="JZA21" s="687"/>
      <c r="JZB21" s="687"/>
      <c r="JZC21" s="687"/>
      <c r="JZD21" s="687"/>
      <c r="JZE21" s="687"/>
      <c r="JZF21" s="687"/>
      <c r="JZG21" s="687"/>
      <c r="JZH21" s="687"/>
      <c r="JZI21" s="687"/>
      <c r="JZJ21" s="687"/>
      <c r="JZK21" s="687"/>
      <c r="JZL21" s="687"/>
      <c r="JZM21" s="687"/>
      <c r="JZN21" s="687"/>
      <c r="JZO21" s="687"/>
      <c r="JZP21" s="687"/>
      <c r="JZQ21" s="687"/>
      <c r="JZR21" s="687"/>
      <c r="JZS21" s="687"/>
      <c r="JZT21" s="687"/>
      <c r="JZU21" s="687"/>
      <c r="JZV21" s="687"/>
      <c r="JZW21" s="687"/>
      <c r="JZX21" s="687"/>
      <c r="JZY21" s="687"/>
      <c r="JZZ21" s="687"/>
      <c r="KAA21" s="687"/>
      <c r="KAB21" s="687"/>
      <c r="KAC21" s="687"/>
      <c r="KAD21" s="687"/>
      <c r="KAE21" s="687"/>
      <c r="KAF21" s="687"/>
      <c r="KAG21" s="687"/>
      <c r="KAH21" s="687"/>
      <c r="KAI21" s="687"/>
      <c r="KAJ21" s="687"/>
      <c r="KAK21" s="687"/>
      <c r="KAL21" s="687"/>
      <c r="KAM21" s="687"/>
      <c r="KAN21" s="687"/>
      <c r="KAO21" s="687"/>
      <c r="KAP21" s="687"/>
      <c r="KAQ21" s="687"/>
      <c r="KAR21" s="687"/>
      <c r="KAS21" s="687"/>
      <c r="KAT21" s="687"/>
      <c r="KAU21" s="687"/>
      <c r="KAV21" s="687"/>
      <c r="KAW21" s="687"/>
      <c r="KAX21" s="687"/>
      <c r="KAY21" s="687"/>
      <c r="KAZ21" s="687"/>
      <c r="KBA21" s="687"/>
      <c r="KBB21" s="687"/>
      <c r="KBC21" s="687"/>
      <c r="KBD21" s="687"/>
      <c r="KBE21" s="687"/>
      <c r="KBF21" s="687"/>
      <c r="KBG21" s="687"/>
      <c r="KBH21" s="687"/>
      <c r="KBI21" s="687"/>
      <c r="KBJ21" s="687"/>
      <c r="KBK21" s="687"/>
      <c r="KBL21" s="687"/>
      <c r="KBM21" s="687"/>
      <c r="KBN21" s="687"/>
      <c r="KBO21" s="687"/>
      <c r="KBP21" s="687"/>
      <c r="KBQ21" s="687"/>
      <c r="KBR21" s="687"/>
      <c r="KBS21" s="687"/>
      <c r="KBT21" s="687"/>
      <c r="KBU21" s="687"/>
      <c r="KBV21" s="687"/>
      <c r="KBW21" s="687"/>
      <c r="KBX21" s="687"/>
      <c r="KBY21" s="687"/>
      <c r="KBZ21" s="687"/>
      <c r="KCA21" s="687"/>
      <c r="KCB21" s="687"/>
      <c r="KCC21" s="687"/>
      <c r="KCD21" s="687"/>
      <c r="KCE21" s="687"/>
      <c r="KCF21" s="687"/>
      <c r="KCG21" s="687"/>
      <c r="KCH21" s="687"/>
      <c r="KCI21" s="687"/>
      <c r="KCJ21" s="687"/>
      <c r="KCK21" s="687"/>
      <c r="KCL21" s="687"/>
      <c r="KCM21" s="687"/>
      <c r="KCN21" s="687"/>
      <c r="KCO21" s="687"/>
      <c r="KCP21" s="687"/>
      <c r="KCQ21" s="687"/>
      <c r="KCR21" s="687"/>
      <c r="KCS21" s="687"/>
      <c r="KCT21" s="687"/>
      <c r="KCU21" s="687"/>
      <c r="KCV21" s="687"/>
      <c r="KCW21" s="687"/>
      <c r="KCX21" s="687"/>
      <c r="KCY21" s="687"/>
      <c r="KCZ21" s="687"/>
      <c r="KDA21" s="687"/>
      <c r="KDB21" s="687"/>
      <c r="KDC21" s="687"/>
      <c r="KDD21" s="687"/>
      <c r="KDE21" s="687"/>
      <c r="KDF21" s="687"/>
      <c r="KDG21" s="687"/>
      <c r="KDH21" s="687"/>
      <c r="KDI21" s="687"/>
      <c r="KDJ21" s="687"/>
      <c r="KDK21" s="687"/>
      <c r="KDL21" s="687"/>
      <c r="KDM21" s="687"/>
      <c r="KDN21" s="687"/>
      <c r="KDO21" s="687"/>
      <c r="KDP21" s="687"/>
      <c r="KDQ21" s="687"/>
      <c r="KDR21" s="687"/>
      <c r="KDS21" s="687"/>
      <c r="KDT21" s="687"/>
      <c r="KDU21" s="687"/>
      <c r="KDV21" s="687"/>
      <c r="KDW21" s="687"/>
      <c r="KDX21" s="687"/>
      <c r="KDY21" s="687"/>
      <c r="KDZ21" s="687"/>
      <c r="KEA21" s="687"/>
      <c r="KEB21" s="687"/>
      <c r="KEC21" s="687"/>
      <c r="KED21" s="687"/>
      <c r="KEE21" s="687"/>
      <c r="KEF21" s="687"/>
      <c r="KEG21" s="687"/>
      <c r="KEH21" s="687"/>
      <c r="KEI21" s="687"/>
      <c r="KEJ21" s="687"/>
      <c r="KEK21" s="687"/>
      <c r="KEL21" s="687"/>
      <c r="KEM21" s="687"/>
      <c r="KEN21" s="687"/>
      <c r="KEO21" s="687"/>
      <c r="KEP21" s="687"/>
      <c r="KEQ21" s="687"/>
      <c r="KER21" s="687"/>
      <c r="KES21" s="687"/>
      <c r="KET21" s="687"/>
      <c r="KEU21" s="687"/>
      <c r="KEV21" s="687"/>
      <c r="KEW21" s="687"/>
      <c r="KEX21" s="687"/>
      <c r="KEY21" s="687"/>
      <c r="KEZ21" s="687"/>
      <c r="KFA21" s="687"/>
      <c r="KFB21" s="687"/>
      <c r="KFC21" s="687"/>
      <c r="KFD21" s="687"/>
      <c r="KFE21" s="687"/>
      <c r="KFF21" s="687"/>
      <c r="KFG21" s="687"/>
      <c r="KFH21" s="687"/>
      <c r="KFI21" s="687"/>
      <c r="KFJ21" s="687"/>
      <c r="KFK21" s="687"/>
      <c r="KFL21" s="687"/>
      <c r="KFM21" s="687"/>
      <c r="KFN21" s="687"/>
      <c r="KFO21" s="687"/>
      <c r="KFP21" s="687"/>
      <c r="KFQ21" s="687"/>
      <c r="KFR21" s="687"/>
      <c r="KFS21" s="687"/>
      <c r="KFT21" s="687"/>
      <c r="KFU21" s="687"/>
      <c r="KFV21" s="687"/>
      <c r="KFW21" s="687"/>
      <c r="KFX21" s="687"/>
      <c r="KFY21" s="687"/>
      <c r="KFZ21" s="687"/>
      <c r="KGA21" s="687"/>
      <c r="KGB21" s="687"/>
      <c r="KGC21" s="687"/>
      <c r="KGD21" s="687"/>
      <c r="KGE21" s="687"/>
      <c r="KGF21" s="687"/>
      <c r="KGG21" s="687"/>
      <c r="KGH21" s="687"/>
      <c r="KGI21" s="687"/>
      <c r="KGJ21" s="687"/>
      <c r="KGK21" s="687"/>
      <c r="KGL21" s="687"/>
      <c r="KGM21" s="687"/>
      <c r="KGN21" s="687"/>
      <c r="KGO21" s="687"/>
      <c r="KGP21" s="687"/>
      <c r="KGQ21" s="687"/>
      <c r="KGR21" s="687"/>
      <c r="KGS21" s="687"/>
      <c r="KGT21" s="687"/>
      <c r="KGU21" s="687"/>
      <c r="KGV21" s="687"/>
      <c r="KGW21" s="687"/>
      <c r="KGX21" s="687"/>
      <c r="KGY21" s="687"/>
      <c r="KGZ21" s="687"/>
      <c r="KHA21" s="687"/>
      <c r="KHB21" s="687"/>
      <c r="KHC21" s="687"/>
      <c r="KHD21" s="687"/>
      <c r="KHE21" s="687"/>
      <c r="KHF21" s="687"/>
      <c r="KHG21" s="687"/>
      <c r="KHH21" s="687"/>
      <c r="KHI21" s="687"/>
      <c r="KHJ21" s="687"/>
      <c r="KHK21" s="687"/>
      <c r="KHL21" s="687"/>
      <c r="KHM21" s="687"/>
      <c r="KHN21" s="687"/>
      <c r="KHO21" s="687"/>
      <c r="KHP21" s="687"/>
      <c r="KHQ21" s="687"/>
      <c r="KHR21" s="687"/>
      <c r="KHS21" s="687"/>
      <c r="KHT21" s="687"/>
      <c r="KHU21" s="687"/>
      <c r="KHV21" s="687"/>
      <c r="KHW21" s="687"/>
      <c r="KHX21" s="687"/>
      <c r="KHY21" s="687"/>
      <c r="KHZ21" s="687"/>
      <c r="KIA21" s="687"/>
      <c r="KIB21" s="687"/>
      <c r="KIC21" s="687"/>
      <c r="KID21" s="687"/>
      <c r="KIE21" s="687"/>
      <c r="KIF21" s="687"/>
      <c r="KIG21" s="687"/>
      <c r="KIH21" s="687"/>
      <c r="KII21" s="687"/>
      <c r="KIJ21" s="687"/>
      <c r="KIK21" s="687"/>
      <c r="KIL21" s="687"/>
      <c r="KIM21" s="687"/>
      <c r="KIN21" s="687"/>
      <c r="KIO21" s="687"/>
      <c r="KIP21" s="687"/>
      <c r="KIQ21" s="687"/>
      <c r="KIR21" s="687"/>
      <c r="KIS21" s="687"/>
      <c r="KIT21" s="687"/>
      <c r="KIU21" s="687"/>
      <c r="KIV21" s="687"/>
      <c r="KIW21" s="687"/>
      <c r="KIX21" s="687"/>
      <c r="KIY21" s="687"/>
      <c r="KIZ21" s="687"/>
      <c r="KJA21" s="687"/>
      <c r="KJB21" s="687"/>
      <c r="KJC21" s="687"/>
      <c r="KJD21" s="687"/>
      <c r="KJE21" s="687"/>
      <c r="KJF21" s="687"/>
      <c r="KJG21" s="687"/>
      <c r="KJH21" s="687"/>
      <c r="KJI21" s="687"/>
      <c r="KJJ21" s="687"/>
      <c r="KJK21" s="687"/>
      <c r="KJL21" s="687"/>
      <c r="KJM21" s="687"/>
      <c r="KJN21" s="687"/>
      <c r="KJO21" s="687"/>
      <c r="KJP21" s="687"/>
      <c r="KJQ21" s="687"/>
      <c r="KJR21" s="687"/>
      <c r="KJS21" s="687"/>
      <c r="KJT21" s="687"/>
      <c r="KJU21" s="687"/>
      <c r="KJV21" s="687"/>
      <c r="KJW21" s="687"/>
      <c r="KJX21" s="687"/>
      <c r="KJY21" s="687"/>
      <c r="KJZ21" s="687"/>
      <c r="KKA21" s="687"/>
      <c r="KKB21" s="687"/>
      <c r="KKC21" s="687"/>
      <c r="KKD21" s="687"/>
      <c r="KKE21" s="687"/>
      <c r="KKF21" s="687"/>
      <c r="KKG21" s="687"/>
      <c r="KKH21" s="687"/>
      <c r="KKI21" s="687"/>
      <c r="KKJ21" s="687"/>
      <c r="KKK21" s="687"/>
      <c r="KKL21" s="687"/>
      <c r="KKM21" s="687"/>
      <c r="KKN21" s="687"/>
      <c r="KKO21" s="687"/>
      <c r="KKP21" s="687"/>
      <c r="KKQ21" s="687"/>
      <c r="KKR21" s="687"/>
      <c r="KKS21" s="687"/>
      <c r="KKT21" s="687"/>
      <c r="KKU21" s="687"/>
      <c r="KKV21" s="687"/>
      <c r="KKW21" s="687"/>
      <c r="KKX21" s="687"/>
      <c r="KKY21" s="687"/>
      <c r="KKZ21" s="687"/>
      <c r="KLA21" s="687"/>
      <c r="KLB21" s="687"/>
      <c r="KLC21" s="687"/>
      <c r="KLD21" s="687"/>
      <c r="KLE21" s="687"/>
      <c r="KLF21" s="687"/>
      <c r="KLG21" s="687"/>
      <c r="KLH21" s="687"/>
      <c r="KLI21" s="687"/>
      <c r="KLJ21" s="687"/>
      <c r="KLK21" s="687"/>
      <c r="KLL21" s="687"/>
      <c r="KLM21" s="687"/>
      <c r="KLN21" s="687"/>
      <c r="KLO21" s="687"/>
      <c r="KLP21" s="687"/>
      <c r="KLQ21" s="687"/>
      <c r="KLR21" s="687"/>
      <c r="KLS21" s="687"/>
      <c r="KLT21" s="687"/>
      <c r="KLU21" s="687"/>
      <c r="KLV21" s="687"/>
      <c r="KLW21" s="687"/>
      <c r="KLX21" s="687"/>
      <c r="KLY21" s="687"/>
      <c r="KLZ21" s="687"/>
      <c r="KMA21" s="687"/>
      <c r="KMB21" s="687"/>
      <c r="KMC21" s="687"/>
      <c r="KMD21" s="687"/>
      <c r="KME21" s="687"/>
      <c r="KMF21" s="687"/>
      <c r="KMG21" s="687"/>
      <c r="KMH21" s="687"/>
      <c r="KMI21" s="687"/>
      <c r="KMJ21" s="687"/>
      <c r="KMK21" s="687"/>
      <c r="KML21" s="687"/>
      <c r="KMM21" s="687"/>
      <c r="KMN21" s="687"/>
      <c r="KMO21" s="687"/>
      <c r="KMP21" s="687"/>
      <c r="KMQ21" s="687"/>
      <c r="KMR21" s="687"/>
      <c r="KMS21" s="687"/>
      <c r="KMT21" s="687"/>
      <c r="KMU21" s="687"/>
      <c r="KMV21" s="687"/>
      <c r="KMW21" s="687"/>
      <c r="KMX21" s="687"/>
      <c r="KMY21" s="687"/>
      <c r="KMZ21" s="687"/>
      <c r="KNA21" s="687"/>
      <c r="KNB21" s="687"/>
      <c r="KNC21" s="687"/>
      <c r="KND21" s="687"/>
      <c r="KNE21" s="687"/>
      <c r="KNF21" s="687"/>
      <c r="KNG21" s="687"/>
      <c r="KNH21" s="687"/>
      <c r="KNI21" s="687"/>
      <c r="KNJ21" s="687"/>
      <c r="KNK21" s="687"/>
      <c r="KNL21" s="687"/>
      <c r="KNM21" s="687"/>
      <c r="KNN21" s="687"/>
      <c r="KNO21" s="687"/>
      <c r="KNP21" s="687"/>
      <c r="KNQ21" s="687"/>
      <c r="KNR21" s="687"/>
      <c r="KNS21" s="687"/>
      <c r="KNT21" s="687"/>
      <c r="KNU21" s="687"/>
      <c r="KNV21" s="687"/>
      <c r="KNW21" s="687"/>
      <c r="KNX21" s="687"/>
      <c r="KNY21" s="687"/>
      <c r="KNZ21" s="687"/>
      <c r="KOA21" s="687"/>
      <c r="KOB21" s="687"/>
      <c r="KOC21" s="687"/>
      <c r="KOD21" s="687"/>
      <c r="KOE21" s="687"/>
      <c r="KOF21" s="687"/>
      <c r="KOG21" s="687"/>
      <c r="KOH21" s="687"/>
      <c r="KOI21" s="687"/>
      <c r="KOJ21" s="687"/>
      <c r="KOK21" s="687"/>
      <c r="KOL21" s="687"/>
      <c r="KOM21" s="687"/>
      <c r="KON21" s="687"/>
      <c r="KOO21" s="687"/>
      <c r="KOP21" s="687"/>
      <c r="KOQ21" s="687"/>
      <c r="KOR21" s="687"/>
      <c r="KOS21" s="687"/>
      <c r="KOT21" s="687"/>
      <c r="KOU21" s="687"/>
      <c r="KOV21" s="687"/>
      <c r="KOW21" s="687"/>
      <c r="KOX21" s="687"/>
      <c r="KOY21" s="687"/>
      <c r="KOZ21" s="687"/>
      <c r="KPA21" s="687"/>
      <c r="KPB21" s="687"/>
      <c r="KPC21" s="687"/>
      <c r="KPD21" s="687"/>
      <c r="KPE21" s="687"/>
      <c r="KPF21" s="687"/>
      <c r="KPG21" s="687"/>
      <c r="KPH21" s="687"/>
      <c r="KPI21" s="687"/>
      <c r="KPJ21" s="687"/>
      <c r="KPK21" s="687"/>
      <c r="KPL21" s="687"/>
      <c r="KPM21" s="687"/>
      <c r="KPN21" s="687"/>
      <c r="KPO21" s="687"/>
      <c r="KPP21" s="687"/>
      <c r="KPQ21" s="687"/>
      <c r="KPR21" s="687"/>
      <c r="KPS21" s="687"/>
      <c r="KPT21" s="687"/>
      <c r="KPU21" s="687"/>
      <c r="KPV21" s="687"/>
      <c r="KPW21" s="687"/>
      <c r="KPX21" s="687"/>
      <c r="KPY21" s="687"/>
      <c r="KPZ21" s="687"/>
      <c r="KQA21" s="687"/>
      <c r="KQB21" s="687"/>
      <c r="KQC21" s="687"/>
      <c r="KQD21" s="687"/>
      <c r="KQE21" s="687"/>
      <c r="KQF21" s="687"/>
      <c r="KQG21" s="687"/>
      <c r="KQH21" s="687"/>
      <c r="KQI21" s="687"/>
      <c r="KQJ21" s="687"/>
      <c r="KQK21" s="687"/>
      <c r="KQL21" s="687"/>
      <c r="KQM21" s="687"/>
      <c r="KQN21" s="687"/>
      <c r="KQO21" s="687"/>
      <c r="KQP21" s="687"/>
      <c r="KQQ21" s="687"/>
      <c r="KQR21" s="687"/>
      <c r="KQS21" s="687"/>
      <c r="KQT21" s="687"/>
      <c r="KQU21" s="687"/>
      <c r="KQV21" s="687"/>
      <c r="KQW21" s="687"/>
      <c r="KQX21" s="687"/>
      <c r="KQY21" s="687"/>
      <c r="KQZ21" s="687"/>
      <c r="KRA21" s="687"/>
      <c r="KRB21" s="687"/>
      <c r="KRC21" s="687"/>
      <c r="KRD21" s="687"/>
      <c r="KRE21" s="687"/>
      <c r="KRF21" s="687"/>
      <c r="KRG21" s="687"/>
      <c r="KRH21" s="687"/>
      <c r="KRI21" s="687"/>
      <c r="KRJ21" s="687"/>
      <c r="KRK21" s="687"/>
      <c r="KRL21" s="687"/>
      <c r="KRM21" s="687"/>
      <c r="KRN21" s="687"/>
      <c r="KRO21" s="687"/>
      <c r="KRP21" s="687"/>
      <c r="KRQ21" s="687"/>
      <c r="KRR21" s="687"/>
      <c r="KRS21" s="687"/>
      <c r="KRT21" s="687"/>
      <c r="KRU21" s="687"/>
      <c r="KRV21" s="687"/>
      <c r="KRW21" s="687"/>
      <c r="KRX21" s="687"/>
      <c r="KRY21" s="687"/>
      <c r="KRZ21" s="687"/>
      <c r="KSA21" s="687"/>
      <c r="KSB21" s="687"/>
      <c r="KSC21" s="687"/>
      <c r="KSD21" s="687"/>
      <c r="KSE21" s="687"/>
      <c r="KSF21" s="687"/>
      <c r="KSG21" s="687"/>
      <c r="KSH21" s="687"/>
      <c r="KSI21" s="687"/>
      <c r="KSJ21" s="687"/>
      <c r="KSK21" s="687"/>
      <c r="KSL21" s="687"/>
      <c r="KSM21" s="687"/>
      <c r="KSN21" s="687"/>
      <c r="KSO21" s="687"/>
      <c r="KSP21" s="687"/>
      <c r="KSQ21" s="687"/>
      <c r="KSR21" s="687"/>
      <c r="KSS21" s="687"/>
      <c r="KST21" s="687"/>
      <c r="KSU21" s="687"/>
      <c r="KSV21" s="687"/>
      <c r="KSW21" s="687"/>
      <c r="KSX21" s="687"/>
      <c r="KSY21" s="687"/>
      <c r="KSZ21" s="687"/>
      <c r="KTA21" s="687"/>
      <c r="KTB21" s="687"/>
      <c r="KTC21" s="687"/>
      <c r="KTD21" s="687"/>
      <c r="KTE21" s="687"/>
      <c r="KTF21" s="687"/>
      <c r="KTG21" s="687"/>
      <c r="KTH21" s="687"/>
      <c r="KTI21" s="687"/>
      <c r="KTJ21" s="687"/>
      <c r="KTK21" s="687"/>
      <c r="KTL21" s="687"/>
      <c r="KTM21" s="687"/>
      <c r="KTN21" s="687"/>
      <c r="KTO21" s="687"/>
      <c r="KTP21" s="687"/>
      <c r="KTQ21" s="687"/>
      <c r="KTR21" s="687"/>
      <c r="KTS21" s="687"/>
      <c r="KTT21" s="687"/>
      <c r="KTU21" s="687"/>
      <c r="KTV21" s="687"/>
      <c r="KTW21" s="687"/>
      <c r="KTX21" s="687"/>
      <c r="KTY21" s="687"/>
      <c r="KTZ21" s="687"/>
      <c r="KUA21" s="687"/>
      <c r="KUB21" s="687"/>
      <c r="KUC21" s="687"/>
      <c r="KUD21" s="687"/>
      <c r="KUE21" s="687"/>
      <c r="KUF21" s="687"/>
      <c r="KUG21" s="687"/>
      <c r="KUH21" s="687"/>
      <c r="KUI21" s="687"/>
      <c r="KUJ21" s="687"/>
      <c r="KUK21" s="687"/>
      <c r="KUL21" s="687"/>
      <c r="KUM21" s="687"/>
      <c r="KUN21" s="687"/>
      <c r="KUO21" s="687"/>
      <c r="KUP21" s="687"/>
      <c r="KUQ21" s="687"/>
      <c r="KUR21" s="687"/>
      <c r="KUS21" s="687"/>
      <c r="KUT21" s="687"/>
      <c r="KUU21" s="687"/>
      <c r="KUV21" s="687"/>
      <c r="KUW21" s="687"/>
      <c r="KUX21" s="687"/>
      <c r="KUY21" s="687"/>
      <c r="KUZ21" s="687"/>
      <c r="KVA21" s="687"/>
      <c r="KVB21" s="687"/>
      <c r="KVC21" s="687"/>
      <c r="KVD21" s="687"/>
      <c r="KVE21" s="687"/>
      <c r="KVF21" s="687"/>
      <c r="KVG21" s="687"/>
      <c r="KVH21" s="687"/>
      <c r="KVI21" s="687"/>
      <c r="KVJ21" s="687"/>
      <c r="KVK21" s="687"/>
      <c r="KVL21" s="687"/>
      <c r="KVM21" s="687"/>
      <c r="KVN21" s="687"/>
      <c r="KVO21" s="687"/>
      <c r="KVP21" s="687"/>
      <c r="KVQ21" s="687"/>
      <c r="KVR21" s="687"/>
      <c r="KVS21" s="687"/>
      <c r="KVT21" s="687"/>
      <c r="KVU21" s="687"/>
      <c r="KVV21" s="687"/>
      <c r="KVW21" s="687"/>
      <c r="KVX21" s="687"/>
      <c r="KVY21" s="687"/>
      <c r="KVZ21" s="687"/>
      <c r="KWA21" s="687"/>
      <c r="KWB21" s="687"/>
      <c r="KWC21" s="687"/>
      <c r="KWD21" s="687"/>
      <c r="KWE21" s="687"/>
      <c r="KWF21" s="687"/>
      <c r="KWG21" s="687"/>
      <c r="KWH21" s="687"/>
      <c r="KWI21" s="687"/>
      <c r="KWJ21" s="687"/>
      <c r="KWK21" s="687"/>
      <c r="KWL21" s="687"/>
      <c r="KWM21" s="687"/>
      <c r="KWN21" s="687"/>
      <c r="KWO21" s="687"/>
      <c r="KWP21" s="687"/>
      <c r="KWQ21" s="687"/>
      <c r="KWR21" s="687"/>
      <c r="KWS21" s="687"/>
      <c r="KWT21" s="687"/>
      <c r="KWU21" s="687"/>
      <c r="KWV21" s="687"/>
      <c r="KWW21" s="687"/>
      <c r="KWX21" s="687"/>
      <c r="KWY21" s="687"/>
      <c r="KWZ21" s="687"/>
      <c r="KXA21" s="687"/>
      <c r="KXB21" s="687"/>
      <c r="KXC21" s="687"/>
      <c r="KXD21" s="687"/>
      <c r="KXE21" s="687"/>
      <c r="KXF21" s="687"/>
      <c r="KXG21" s="687"/>
      <c r="KXH21" s="687"/>
      <c r="KXI21" s="687"/>
      <c r="KXJ21" s="687"/>
      <c r="KXK21" s="687"/>
      <c r="KXL21" s="687"/>
      <c r="KXM21" s="687"/>
      <c r="KXN21" s="687"/>
      <c r="KXO21" s="687"/>
      <c r="KXP21" s="687"/>
      <c r="KXQ21" s="687"/>
      <c r="KXR21" s="687"/>
      <c r="KXS21" s="687"/>
      <c r="KXT21" s="687"/>
      <c r="KXU21" s="687"/>
      <c r="KXV21" s="687"/>
      <c r="KXW21" s="687"/>
      <c r="KXX21" s="687"/>
      <c r="KXY21" s="687"/>
      <c r="KXZ21" s="687"/>
      <c r="KYA21" s="687"/>
      <c r="KYB21" s="687"/>
      <c r="KYC21" s="687"/>
      <c r="KYD21" s="687"/>
      <c r="KYE21" s="687"/>
      <c r="KYF21" s="687"/>
      <c r="KYG21" s="687"/>
      <c r="KYH21" s="687"/>
      <c r="KYI21" s="687"/>
      <c r="KYJ21" s="687"/>
      <c r="KYK21" s="687"/>
      <c r="KYL21" s="687"/>
      <c r="KYM21" s="687"/>
      <c r="KYN21" s="687"/>
      <c r="KYO21" s="687"/>
      <c r="KYP21" s="687"/>
      <c r="KYQ21" s="687"/>
      <c r="KYR21" s="687"/>
      <c r="KYS21" s="687"/>
      <c r="KYT21" s="687"/>
      <c r="KYU21" s="687"/>
      <c r="KYV21" s="687"/>
      <c r="KYW21" s="687"/>
      <c r="KYX21" s="687"/>
      <c r="KYY21" s="687"/>
      <c r="KYZ21" s="687"/>
      <c r="KZA21" s="687"/>
      <c r="KZB21" s="687"/>
      <c r="KZC21" s="687"/>
      <c r="KZD21" s="687"/>
      <c r="KZE21" s="687"/>
      <c r="KZF21" s="687"/>
      <c r="KZG21" s="687"/>
      <c r="KZH21" s="687"/>
      <c r="KZI21" s="687"/>
      <c r="KZJ21" s="687"/>
      <c r="KZK21" s="687"/>
      <c r="KZL21" s="687"/>
      <c r="KZM21" s="687"/>
      <c r="KZN21" s="687"/>
      <c r="KZO21" s="687"/>
      <c r="KZP21" s="687"/>
      <c r="KZQ21" s="687"/>
      <c r="KZR21" s="687"/>
      <c r="KZS21" s="687"/>
      <c r="KZT21" s="687"/>
      <c r="KZU21" s="687"/>
      <c r="KZV21" s="687"/>
      <c r="KZW21" s="687"/>
      <c r="KZX21" s="687"/>
      <c r="KZY21" s="687"/>
      <c r="KZZ21" s="687"/>
      <c r="LAA21" s="687"/>
      <c r="LAB21" s="687"/>
      <c r="LAC21" s="687"/>
      <c r="LAD21" s="687"/>
      <c r="LAE21" s="687"/>
      <c r="LAF21" s="687"/>
      <c r="LAG21" s="687"/>
      <c r="LAH21" s="687"/>
      <c r="LAI21" s="687"/>
      <c r="LAJ21" s="687"/>
      <c r="LAK21" s="687"/>
      <c r="LAL21" s="687"/>
      <c r="LAM21" s="687"/>
      <c r="LAN21" s="687"/>
      <c r="LAO21" s="687"/>
      <c r="LAP21" s="687"/>
      <c r="LAQ21" s="687"/>
      <c r="LAR21" s="687"/>
      <c r="LAS21" s="687"/>
      <c r="LAT21" s="687"/>
      <c r="LAU21" s="687"/>
      <c r="LAV21" s="687"/>
      <c r="LAW21" s="687"/>
      <c r="LAX21" s="687"/>
      <c r="LAY21" s="687"/>
      <c r="LAZ21" s="687"/>
      <c r="LBA21" s="687"/>
      <c r="LBB21" s="687"/>
      <c r="LBC21" s="687"/>
      <c r="LBD21" s="687"/>
      <c r="LBE21" s="687"/>
      <c r="LBF21" s="687"/>
      <c r="LBG21" s="687"/>
      <c r="LBH21" s="687"/>
      <c r="LBI21" s="687"/>
      <c r="LBJ21" s="687"/>
      <c r="LBK21" s="687"/>
      <c r="LBL21" s="687"/>
      <c r="LBM21" s="687"/>
      <c r="LBN21" s="687"/>
      <c r="LBO21" s="687"/>
      <c r="LBP21" s="687"/>
      <c r="LBQ21" s="687"/>
      <c r="LBR21" s="687"/>
      <c r="LBS21" s="687"/>
      <c r="LBT21" s="687"/>
      <c r="LBU21" s="687"/>
      <c r="LBV21" s="687"/>
      <c r="LBW21" s="687"/>
      <c r="LBX21" s="687"/>
      <c r="LBY21" s="687"/>
      <c r="LBZ21" s="687"/>
      <c r="LCA21" s="687"/>
      <c r="LCB21" s="687"/>
      <c r="LCC21" s="687"/>
      <c r="LCD21" s="687"/>
      <c r="LCE21" s="687"/>
      <c r="LCF21" s="687"/>
      <c r="LCG21" s="687"/>
      <c r="LCH21" s="687"/>
      <c r="LCI21" s="687"/>
      <c r="LCJ21" s="687"/>
      <c r="LCK21" s="687"/>
      <c r="LCL21" s="687"/>
      <c r="LCM21" s="687"/>
      <c r="LCN21" s="687"/>
      <c r="LCO21" s="687"/>
      <c r="LCP21" s="687"/>
      <c r="LCQ21" s="687"/>
      <c r="LCR21" s="687"/>
      <c r="LCS21" s="687"/>
      <c r="LCT21" s="687"/>
      <c r="LCU21" s="687"/>
      <c r="LCV21" s="687"/>
      <c r="LCW21" s="687"/>
      <c r="LCX21" s="687"/>
      <c r="LCY21" s="687"/>
      <c r="LCZ21" s="687"/>
      <c r="LDA21" s="687"/>
      <c r="LDB21" s="687"/>
      <c r="LDC21" s="687"/>
      <c r="LDD21" s="687"/>
      <c r="LDE21" s="687"/>
      <c r="LDF21" s="687"/>
      <c r="LDG21" s="687"/>
      <c r="LDH21" s="687"/>
      <c r="LDI21" s="687"/>
      <c r="LDJ21" s="687"/>
      <c r="LDK21" s="687"/>
      <c r="LDL21" s="687"/>
      <c r="LDM21" s="687"/>
      <c r="LDN21" s="687"/>
      <c r="LDO21" s="687"/>
      <c r="LDP21" s="687"/>
      <c r="LDQ21" s="687"/>
      <c r="LDR21" s="687"/>
      <c r="LDS21" s="687"/>
      <c r="LDT21" s="687"/>
      <c r="LDU21" s="687"/>
      <c r="LDV21" s="687"/>
      <c r="LDW21" s="687"/>
      <c r="LDX21" s="687"/>
      <c r="LDY21" s="687"/>
      <c r="LDZ21" s="687"/>
      <c r="LEA21" s="687"/>
      <c r="LEB21" s="687"/>
      <c r="LEC21" s="687"/>
      <c r="LED21" s="687"/>
      <c r="LEE21" s="687"/>
      <c r="LEF21" s="687"/>
      <c r="LEG21" s="687"/>
      <c r="LEH21" s="687"/>
      <c r="LEI21" s="687"/>
      <c r="LEJ21" s="687"/>
      <c r="LEK21" s="687"/>
      <c r="LEL21" s="687"/>
      <c r="LEM21" s="687"/>
      <c r="LEN21" s="687"/>
      <c r="LEO21" s="687"/>
      <c r="LEP21" s="687"/>
      <c r="LEQ21" s="687"/>
      <c r="LER21" s="687"/>
      <c r="LES21" s="687"/>
      <c r="LET21" s="687"/>
      <c r="LEU21" s="687"/>
      <c r="LEV21" s="687"/>
      <c r="LEW21" s="687"/>
      <c r="LEX21" s="687"/>
      <c r="LEY21" s="687"/>
      <c r="LEZ21" s="687"/>
      <c r="LFA21" s="687"/>
      <c r="LFB21" s="687"/>
      <c r="LFC21" s="687"/>
      <c r="LFD21" s="687"/>
      <c r="LFE21" s="687"/>
      <c r="LFF21" s="687"/>
      <c r="LFG21" s="687"/>
      <c r="LFH21" s="687"/>
      <c r="LFI21" s="687"/>
      <c r="LFJ21" s="687"/>
      <c r="LFK21" s="687"/>
      <c r="LFL21" s="687"/>
      <c r="LFM21" s="687"/>
      <c r="LFN21" s="687"/>
      <c r="LFO21" s="687"/>
      <c r="LFP21" s="687"/>
      <c r="LFQ21" s="687"/>
      <c r="LFR21" s="687"/>
      <c r="LFS21" s="687"/>
      <c r="LFT21" s="687"/>
      <c r="LFU21" s="687"/>
      <c r="LFV21" s="687"/>
      <c r="LFW21" s="687"/>
      <c r="LFX21" s="687"/>
      <c r="LFY21" s="687"/>
      <c r="LFZ21" s="687"/>
      <c r="LGA21" s="687"/>
      <c r="LGB21" s="687"/>
      <c r="LGC21" s="687"/>
      <c r="LGD21" s="687"/>
      <c r="LGE21" s="687"/>
      <c r="LGF21" s="687"/>
      <c r="LGG21" s="687"/>
      <c r="LGH21" s="687"/>
      <c r="LGI21" s="687"/>
      <c r="LGJ21" s="687"/>
      <c r="LGK21" s="687"/>
      <c r="LGL21" s="687"/>
      <c r="LGM21" s="687"/>
      <c r="LGN21" s="687"/>
      <c r="LGO21" s="687"/>
      <c r="LGP21" s="687"/>
      <c r="LGQ21" s="687"/>
      <c r="LGR21" s="687"/>
      <c r="LGS21" s="687"/>
      <c r="LGT21" s="687"/>
      <c r="LGU21" s="687"/>
      <c r="LGV21" s="687"/>
      <c r="LGW21" s="687"/>
      <c r="LGX21" s="687"/>
      <c r="LGY21" s="687"/>
      <c r="LGZ21" s="687"/>
      <c r="LHA21" s="687"/>
      <c r="LHB21" s="687"/>
      <c r="LHC21" s="687"/>
      <c r="LHD21" s="687"/>
      <c r="LHE21" s="687"/>
      <c r="LHF21" s="687"/>
      <c r="LHG21" s="687"/>
      <c r="LHH21" s="687"/>
      <c r="LHI21" s="687"/>
      <c r="LHJ21" s="687"/>
      <c r="LHK21" s="687"/>
      <c r="LHL21" s="687"/>
      <c r="LHM21" s="687"/>
      <c r="LHN21" s="687"/>
      <c r="LHO21" s="687"/>
      <c r="LHP21" s="687"/>
      <c r="LHQ21" s="687"/>
      <c r="LHR21" s="687"/>
      <c r="LHS21" s="687"/>
      <c r="LHT21" s="687"/>
      <c r="LHU21" s="687"/>
      <c r="LHV21" s="687"/>
      <c r="LHW21" s="687"/>
      <c r="LHX21" s="687"/>
      <c r="LHY21" s="687"/>
      <c r="LHZ21" s="687"/>
      <c r="LIA21" s="687"/>
      <c r="LIB21" s="687"/>
      <c r="LIC21" s="687"/>
      <c r="LID21" s="687"/>
      <c r="LIE21" s="687"/>
      <c r="LIF21" s="687"/>
      <c r="LIG21" s="687"/>
      <c r="LIH21" s="687"/>
      <c r="LII21" s="687"/>
      <c r="LIJ21" s="687"/>
      <c r="LIK21" s="687"/>
      <c r="LIL21" s="687"/>
      <c r="LIM21" s="687"/>
      <c r="LIN21" s="687"/>
      <c r="LIO21" s="687"/>
      <c r="LIP21" s="687"/>
      <c r="LIQ21" s="687"/>
      <c r="LIR21" s="687"/>
      <c r="LIS21" s="687"/>
      <c r="LIT21" s="687"/>
      <c r="LIU21" s="687"/>
      <c r="LIV21" s="687"/>
      <c r="LIW21" s="687"/>
      <c r="LIX21" s="687"/>
      <c r="LIY21" s="687"/>
      <c r="LIZ21" s="687"/>
      <c r="LJA21" s="687"/>
      <c r="LJB21" s="687"/>
      <c r="LJC21" s="687"/>
      <c r="LJD21" s="687"/>
      <c r="LJE21" s="687"/>
      <c r="LJF21" s="687"/>
      <c r="LJG21" s="687"/>
      <c r="LJH21" s="687"/>
      <c r="LJI21" s="687"/>
      <c r="LJJ21" s="687"/>
      <c r="LJK21" s="687"/>
      <c r="LJL21" s="687"/>
      <c r="LJM21" s="687"/>
      <c r="LJN21" s="687"/>
      <c r="LJO21" s="687"/>
      <c r="LJP21" s="687"/>
      <c r="LJQ21" s="687"/>
      <c r="LJR21" s="687"/>
      <c r="LJS21" s="687"/>
      <c r="LJT21" s="687"/>
      <c r="LJU21" s="687"/>
      <c r="LJV21" s="687"/>
      <c r="LJW21" s="687"/>
      <c r="LJX21" s="687"/>
      <c r="LJY21" s="687"/>
      <c r="LJZ21" s="687"/>
      <c r="LKA21" s="687"/>
      <c r="LKB21" s="687"/>
      <c r="LKC21" s="687"/>
      <c r="LKD21" s="687"/>
      <c r="LKE21" s="687"/>
      <c r="LKF21" s="687"/>
      <c r="LKG21" s="687"/>
      <c r="LKH21" s="687"/>
      <c r="LKI21" s="687"/>
      <c r="LKJ21" s="687"/>
      <c r="LKK21" s="687"/>
      <c r="LKL21" s="687"/>
      <c r="LKM21" s="687"/>
      <c r="LKN21" s="687"/>
      <c r="LKO21" s="687"/>
      <c r="LKP21" s="687"/>
      <c r="LKQ21" s="687"/>
      <c r="LKR21" s="687"/>
      <c r="LKS21" s="687"/>
      <c r="LKT21" s="687"/>
      <c r="LKU21" s="687"/>
      <c r="LKV21" s="687"/>
      <c r="LKW21" s="687"/>
      <c r="LKX21" s="687"/>
      <c r="LKY21" s="687"/>
      <c r="LKZ21" s="687"/>
      <c r="LLA21" s="687"/>
      <c r="LLB21" s="687"/>
      <c r="LLC21" s="687"/>
      <c r="LLD21" s="687"/>
      <c r="LLE21" s="687"/>
      <c r="LLF21" s="687"/>
      <c r="LLG21" s="687"/>
      <c r="LLH21" s="687"/>
      <c r="LLI21" s="687"/>
      <c r="LLJ21" s="687"/>
      <c r="LLK21" s="687"/>
      <c r="LLL21" s="687"/>
      <c r="LLM21" s="687"/>
      <c r="LLN21" s="687"/>
      <c r="LLO21" s="687"/>
      <c r="LLP21" s="687"/>
      <c r="LLQ21" s="687"/>
      <c r="LLR21" s="687"/>
      <c r="LLS21" s="687"/>
      <c r="LLT21" s="687"/>
      <c r="LLU21" s="687"/>
      <c r="LLV21" s="687"/>
      <c r="LLW21" s="687"/>
      <c r="LLX21" s="687"/>
      <c r="LLY21" s="687"/>
      <c r="LLZ21" s="687"/>
      <c r="LMA21" s="687"/>
      <c r="LMB21" s="687"/>
      <c r="LMC21" s="687"/>
      <c r="LMD21" s="687"/>
      <c r="LME21" s="687"/>
      <c r="LMF21" s="687"/>
      <c r="LMG21" s="687"/>
      <c r="LMH21" s="687"/>
      <c r="LMI21" s="687"/>
      <c r="LMJ21" s="687"/>
      <c r="LMK21" s="687"/>
      <c r="LML21" s="687"/>
      <c r="LMM21" s="687"/>
      <c r="LMN21" s="687"/>
      <c r="LMO21" s="687"/>
      <c r="LMP21" s="687"/>
      <c r="LMQ21" s="687"/>
      <c r="LMR21" s="687"/>
      <c r="LMS21" s="687"/>
      <c r="LMT21" s="687"/>
      <c r="LMU21" s="687"/>
      <c r="LMV21" s="687"/>
      <c r="LMW21" s="687"/>
      <c r="LMX21" s="687"/>
      <c r="LMY21" s="687"/>
      <c r="LMZ21" s="687"/>
      <c r="LNA21" s="687"/>
      <c r="LNB21" s="687"/>
      <c r="LNC21" s="687"/>
      <c r="LND21" s="687"/>
      <c r="LNE21" s="687"/>
      <c r="LNF21" s="687"/>
      <c r="LNG21" s="687"/>
      <c r="LNH21" s="687"/>
      <c r="LNI21" s="687"/>
      <c r="LNJ21" s="687"/>
      <c r="LNK21" s="687"/>
      <c r="LNL21" s="687"/>
      <c r="LNM21" s="687"/>
      <c r="LNN21" s="687"/>
      <c r="LNO21" s="687"/>
      <c r="LNP21" s="687"/>
      <c r="LNQ21" s="687"/>
      <c r="LNR21" s="687"/>
      <c r="LNS21" s="687"/>
      <c r="LNT21" s="687"/>
      <c r="LNU21" s="687"/>
      <c r="LNV21" s="687"/>
      <c r="LNW21" s="687"/>
      <c r="LNX21" s="687"/>
      <c r="LNY21" s="687"/>
      <c r="LNZ21" s="687"/>
      <c r="LOA21" s="687"/>
      <c r="LOB21" s="687"/>
      <c r="LOC21" s="687"/>
      <c r="LOD21" s="687"/>
      <c r="LOE21" s="687"/>
      <c r="LOF21" s="687"/>
      <c r="LOG21" s="687"/>
      <c r="LOH21" s="687"/>
      <c r="LOI21" s="687"/>
      <c r="LOJ21" s="687"/>
      <c r="LOK21" s="687"/>
      <c r="LOL21" s="687"/>
      <c r="LOM21" s="687"/>
      <c r="LON21" s="687"/>
      <c r="LOO21" s="687"/>
      <c r="LOP21" s="687"/>
      <c r="LOQ21" s="687"/>
      <c r="LOR21" s="687"/>
      <c r="LOS21" s="687"/>
      <c r="LOT21" s="687"/>
      <c r="LOU21" s="687"/>
      <c r="LOV21" s="687"/>
      <c r="LOW21" s="687"/>
      <c r="LOX21" s="687"/>
      <c r="LOY21" s="687"/>
      <c r="LOZ21" s="687"/>
      <c r="LPA21" s="687"/>
      <c r="LPB21" s="687"/>
      <c r="LPC21" s="687"/>
      <c r="LPD21" s="687"/>
      <c r="LPE21" s="687"/>
      <c r="LPF21" s="687"/>
      <c r="LPG21" s="687"/>
      <c r="LPH21" s="687"/>
      <c r="LPI21" s="687"/>
      <c r="LPJ21" s="687"/>
      <c r="LPK21" s="687"/>
      <c r="LPL21" s="687"/>
      <c r="LPM21" s="687"/>
      <c r="LPN21" s="687"/>
      <c r="LPO21" s="687"/>
      <c r="LPP21" s="687"/>
      <c r="LPQ21" s="687"/>
      <c r="LPR21" s="687"/>
      <c r="LPS21" s="687"/>
      <c r="LPT21" s="687"/>
      <c r="LPU21" s="687"/>
      <c r="LPV21" s="687"/>
      <c r="LPW21" s="687"/>
      <c r="LPX21" s="687"/>
      <c r="LPY21" s="687"/>
      <c r="LPZ21" s="687"/>
      <c r="LQA21" s="687"/>
      <c r="LQB21" s="687"/>
      <c r="LQC21" s="687"/>
      <c r="LQD21" s="687"/>
      <c r="LQE21" s="687"/>
      <c r="LQF21" s="687"/>
      <c r="LQG21" s="687"/>
      <c r="LQH21" s="687"/>
      <c r="LQI21" s="687"/>
      <c r="LQJ21" s="687"/>
      <c r="LQK21" s="687"/>
      <c r="LQL21" s="687"/>
      <c r="LQM21" s="687"/>
      <c r="LQN21" s="687"/>
      <c r="LQO21" s="687"/>
      <c r="LQP21" s="687"/>
      <c r="LQQ21" s="687"/>
      <c r="LQR21" s="687"/>
      <c r="LQS21" s="687"/>
      <c r="LQT21" s="687"/>
      <c r="LQU21" s="687"/>
      <c r="LQV21" s="687"/>
      <c r="LQW21" s="687"/>
      <c r="LQX21" s="687"/>
      <c r="LQY21" s="687"/>
      <c r="LQZ21" s="687"/>
      <c r="LRA21" s="687"/>
      <c r="LRB21" s="687"/>
      <c r="LRC21" s="687"/>
      <c r="LRD21" s="687"/>
      <c r="LRE21" s="687"/>
      <c r="LRF21" s="687"/>
      <c r="LRG21" s="687"/>
      <c r="LRH21" s="687"/>
      <c r="LRI21" s="687"/>
      <c r="LRJ21" s="687"/>
      <c r="LRK21" s="687"/>
      <c r="LRL21" s="687"/>
      <c r="LRM21" s="687"/>
      <c r="LRN21" s="687"/>
      <c r="LRO21" s="687"/>
      <c r="LRP21" s="687"/>
      <c r="LRQ21" s="687"/>
      <c r="LRR21" s="687"/>
      <c r="LRS21" s="687"/>
      <c r="LRT21" s="687"/>
      <c r="LRU21" s="687"/>
      <c r="LRV21" s="687"/>
      <c r="LRW21" s="687"/>
      <c r="LRX21" s="687"/>
      <c r="LRY21" s="687"/>
      <c r="LRZ21" s="687"/>
      <c r="LSA21" s="687"/>
      <c r="LSB21" s="687"/>
      <c r="LSC21" s="687"/>
      <c r="LSD21" s="687"/>
      <c r="LSE21" s="687"/>
      <c r="LSF21" s="687"/>
      <c r="LSG21" s="687"/>
      <c r="LSH21" s="687"/>
      <c r="LSI21" s="687"/>
      <c r="LSJ21" s="687"/>
      <c r="LSK21" s="687"/>
      <c r="LSL21" s="687"/>
      <c r="LSM21" s="687"/>
      <c r="LSN21" s="687"/>
      <c r="LSO21" s="687"/>
      <c r="LSP21" s="687"/>
      <c r="LSQ21" s="687"/>
      <c r="LSR21" s="687"/>
      <c r="LSS21" s="687"/>
      <c r="LST21" s="687"/>
      <c r="LSU21" s="687"/>
      <c r="LSV21" s="687"/>
      <c r="LSW21" s="687"/>
      <c r="LSX21" s="687"/>
      <c r="LSY21" s="687"/>
      <c r="LSZ21" s="687"/>
      <c r="LTA21" s="687"/>
      <c r="LTB21" s="687"/>
      <c r="LTC21" s="687"/>
      <c r="LTD21" s="687"/>
      <c r="LTE21" s="687"/>
      <c r="LTF21" s="687"/>
      <c r="LTG21" s="687"/>
      <c r="LTH21" s="687"/>
      <c r="LTI21" s="687"/>
      <c r="LTJ21" s="687"/>
      <c r="LTK21" s="687"/>
      <c r="LTL21" s="687"/>
      <c r="LTM21" s="687"/>
      <c r="LTN21" s="687"/>
      <c r="LTO21" s="687"/>
      <c r="LTP21" s="687"/>
      <c r="LTQ21" s="687"/>
      <c r="LTR21" s="687"/>
      <c r="LTS21" s="687"/>
      <c r="LTT21" s="687"/>
      <c r="LTU21" s="687"/>
      <c r="LTV21" s="687"/>
      <c r="LTW21" s="687"/>
      <c r="LTX21" s="687"/>
      <c r="LTY21" s="687"/>
      <c r="LTZ21" s="687"/>
      <c r="LUA21" s="687"/>
      <c r="LUB21" s="687"/>
      <c r="LUC21" s="687"/>
      <c r="LUD21" s="687"/>
      <c r="LUE21" s="687"/>
      <c r="LUF21" s="687"/>
      <c r="LUG21" s="687"/>
      <c r="LUH21" s="687"/>
      <c r="LUI21" s="687"/>
      <c r="LUJ21" s="687"/>
      <c r="LUK21" s="687"/>
      <c r="LUL21" s="687"/>
      <c r="LUM21" s="687"/>
      <c r="LUN21" s="687"/>
      <c r="LUO21" s="687"/>
      <c r="LUP21" s="687"/>
      <c r="LUQ21" s="687"/>
      <c r="LUR21" s="687"/>
      <c r="LUS21" s="687"/>
      <c r="LUT21" s="687"/>
      <c r="LUU21" s="687"/>
      <c r="LUV21" s="687"/>
      <c r="LUW21" s="687"/>
      <c r="LUX21" s="687"/>
      <c r="LUY21" s="687"/>
      <c r="LUZ21" s="687"/>
      <c r="LVA21" s="687"/>
      <c r="LVB21" s="687"/>
      <c r="LVC21" s="687"/>
      <c r="LVD21" s="687"/>
      <c r="LVE21" s="687"/>
      <c r="LVF21" s="687"/>
      <c r="LVG21" s="687"/>
      <c r="LVH21" s="687"/>
      <c r="LVI21" s="687"/>
      <c r="LVJ21" s="687"/>
      <c r="LVK21" s="687"/>
      <c r="LVL21" s="687"/>
      <c r="LVM21" s="687"/>
      <c r="LVN21" s="687"/>
      <c r="LVO21" s="687"/>
      <c r="LVP21" s="687"/>
      <c r="LVQ21" s="687"/>
      <c r="LVR21" s="687"/>
      <c r="LVS21" s="687"/>
      <c r="LVT21" s="687"/>
      <c r="LVU21" s="687"/>
      <c r="LVV21" s="687"/>
      <c r="LVW21" s="687"/>
      <c r="LVX21" s="687"/>
      <c r="LVY21" s="687"/>
      <c r="LVZ21" s="687"/>
      <c r="LWA21" s="687"/>
      <c r="LWB21" s="687"/>
      <c r="LWC21" s="687"/>
      <c r="LWD21" s="687"/>
      <c r="LWE21" s="687"/>
      <c r="LWF21" s="687"/>
      <c r="LWG21" s="687"/>
      <c r="LWH21" s="687"/>
      <c r="LWI21" s="687"/>
      <c r="LWJ21" s="687"/>
      <c r="LWK21" s="687"/>
      <c r="LWL21" s="687"/>
      <c r="LWM21" s="687"/>
      <c r="LWN21" s="687"/>
      <c r="LWO21" s="687"/>
      <c r="LWP21" s="687"/>
      <c r="LWQ21" s="687"/>
      <c r="LWR21" s="687"/>
      <c r="LWS21" s="687"/>
      <c r="LWT21" s="687"/>
      <c r="LWU21" s="687"/>
      <c r="LWV21" s="687"/>
      <c r="LWW21" s="687"/>
      <c r="LWX21" s="687"/>
      <c r="LWY21" s="687"/>
      <c r="LWZ21" s="687"/>
      <c r="LXA21" s="687"/>
      <c r="LXB21" s="687"/>
      <c r="LXC21" s="687"/>
      <c r="LXD21" s="687"/>
      <c r="LXE21" s="687"/>
      <c r="LXF21" s="687"/>
      <c r="LXG21" s="687"/>
      <c r="LXH21" s="687"/>
      <c r="LXI21" s="687"/>
      <c r="LXJ21" s="687"/>
      <c r="LXK21" s="687"/>
      <c r="LXL21" s="687"/>
      <c r="LXM21" s="687"/>
      <c r="LXN21" s="687"/>
      <c r="LXO21" s="687"/>
      <c r="LXP21" s="687"/>
      <c r="LXQ21" s="687"/>
      <c r="LXR21" s="687"/>
      <c r="LXS21" s="687"/>
      <c r="LXT21" s="687"/>
      <c r="LXU21" s="687"/>
      <c r="LXV21" s="687"/>
      <c r="LXW21" s="687"/>
      <c r="LXX21" s="687"/>
      <c r="LXY21" s="687"/>
      <c r="LXZ21" s="687"/>
      <c r="LYA21" s="687"/>
      <c r="LYB21" s="687"/>
      <c r="LYC21" s="687"/>
      <c r="LYD21" s="687"/>
      <c r="LYE21" s="687"/>
      <c r="LYF21" s="687"/>
      <c r="LYG21" s="687"/>
      <c r="LYH21" s="687"/>
      <c r="LYI21" s="687"/>
      <c r="LYJ21" s="687"/>
      <c r="LYK21" s="687"/>
      <c r="LYL21" s="687"/>
      <c r="LYM21" s="687"/>
      <c r="LYN21" s="687"/>
      <c r="LYO21" s="687"/>
      <c r="LYP21" s="687"/>
      <c r="LYQ21" s="687"/>
      <c r="LYR21" s="687"/>
      <c r="LYS21" s="687"/>
      <c r="LYT21" s="687"/>
      <c r="LYU21" s="687"/>
      <c r="LYV21" s="687"/>
      <c r="LYW21" s="687"/>
      <c r="LYX21" s="687"/>
      <c r="LYY21" s="687"/>
      <c r="LYZ21" s="687"/>
      <c r="LZA21" s="687"/>
      <c r="LZB21" s="687"/>
      <c r="LZC21" s="687"/>
      <c r="LZD21" s="687"/>
      <c r="LZE21" s="687"/>
      <c r="LZF21" s="687"/>
      <c r="LZG21" s="687"/>
      <c r="LZH21" s="687"/>
      <c r="LZI21" s="687"/>
      <c r="LZJ21" s="687"/>
      <c r="LZK21" s="687"/>
      <c r="LZL21" s="687"/>
      <c r="LZM21" s="687"/>
      <c r="LZN21" s="687"/>
      <c r="LZO21" s="687"/>
      <c r="LZP21" s="687"/>
      <c r="LZQ21" s="687"/>
      <c r="LZR21" s="687"/>
      <c r="LZS21" s="687"/>
      <c r="LZT21" s="687"/>
      <c r="LZU21" s="687"/>
      <c r="LZV21" s="687"/>
      <c r="LZW21" s="687"/>
      <c r="LZX21" s="687"/>
      <c r="LZY21" s="687"/>
      <c r="LZZ21" s="687"/>
      <c r="MAA21" s="687"/>
      <c r="MAB21" s="687"/>
      <c r="MAC21" s="687"/>
      <c r="MAD21" s="687"/>
      <c r="MAE21" s="687"/>
      <c r="MAF21" s="687"/>
      <c r="MAG21" s="687"/>
      <c r="MAH21" s="687"/>
      <c r="MAI21" s="687"/>
      <c r="MAJ21" s="687"/>
      <c r="MAK21" s="687"/>
      <c r="MAL21" s="687"/>
      <c r="MAM21" s="687"/>
      <c r="MAN21" s="687"/>
      <c r="MAO21" s="687"/>
      <c r="MAP21" s="687"/>
      <c r="MAQ21" s="687"/>
      <c r="MAR21" s="687"/>
      <c r="MAS21" s="687"/>
      <c r="MAT21" s="687"/>
      <c r="MAU21" s="687"/>
      <c r="MAV21" s="687"/>
      <c r="MAW21" s="687"/>
      <c r="MAX21" s="687"/>
      <c r="MAY21" s="687"/>
      <c r="MAZ21" s="687"/>
      <c r="MBA21" s="687"/>
      <c r="MBB21" s="687"/>
      <c r="MBC21" s="687"/>
      <c r="MBD21" s="687"/>
      <c r="MBE21" s="687"/>
      <c r="MBF21" s="687"/>
      <c r="MBG21" s="687"/>
      <c r="MBH21" s="687"/>
      <c r="MBI21" s="687"/>
      <c r="MBJ21" s="687"/>
      <c r="MBK21" s="687"/>
      <c r="MBL21" s="687"/>
      <c r="MBM21" s="687"/>
      <c r="MBN21" s="687"/>
      <c r="MBO21" s="687"/>
      <c r="MBP21" s="687"/>
      <c r="MBQ21" s="687"/>
      <c r="MBR21" s="687"/>
      <c r="MBS21" s="687"/>
      <c r="MBT21" s="687"/>
      <c r="MBU21" s="687"/>
      <c r="MBV21" s="687"/>
      <c r="MBW21" s="687"/>
      <c r="MBX21" s="687"/>
      <c r="MBY21" s="687"/>
      <c r="MBZ21" s="687"/>
      <c r="MCA21" s="687"/>
      <c r="MCB21" s="687"/>
      <c r="MCC21" s="687"/>
      <c r="MCD21" s="687"/>
      <c r="MCE21" s="687"/>
      <c r="MCF21" s="687"/>
      <c r="MCG21" s="687"/>
      <c r="MCH21" s="687"/>
      <c r="MCI21" s="687"/>
      <c r="MCJ21" s="687"/>
      <c r="MCK21" s="687"/>
      <c r="MCL21" s="687"/>
      <c r="MCM21" s="687"/>
      <c r="MCN21" s="687"/>
      <c r="MCO21" s="687"/>
      <c r="MCP21" s="687"/>
      <c r="MCQ21" s="687"/>
      <c r="MCR21" s="687"/>
      <c r="MCS21" s="687"/>
      <c r="MCT21" s="687"/>
      <c r="MCU21" s="687"/>
      <c r="MCV21" s="687"/>
      <c r="MCW21" s="687"/>
      <c r="MCX21" s="687"/>
      <c r="MCY21" s="687"/>
      <c r="MCZ21" s="687"/>
      <c r="MDA21" s="687"/>
      <c r="MDB21" s="687"/>
      <c r="MDC21" s="687"/>
      <c r="MDD21" s="687"/>
      <c r="MDE21" s="687"/>
      <c r="MDF21" s="687"/>
      <c r="MDG21" s="687"/>
      <c r="MDH21" s="687"/>
      <c r="MDI21" s="687"/>
      <c r="MDJ21" s="687"/>
      <c r="MDK21" s="687"/>
      <c r="MDL21" s="687"/>
      <c r="MDM21" s="687"/>
      <c r="MDN21" s="687"/>
      <c r="MDO21" s="687"/>
      <c r="MDP21" s="687"/>
      <c r="MDQ21" s="687"/>
      <c r="MDR21" s="687"/>
      <c r="MDS21" s="687"/>
      <c r="MDT21" s="687"/>
      <c r="MDU21" s="687"/>
      <c r="MDV21" s="687"/>
      <c r="MDW21" s="687"/>
      <c r="MDX21" s="687"/>
      <c r="MDY21" s="687"/>
      <c r="MDZ21" s="687"/>
      <c r="MEA21" s="687"/>
      <c r="MEB21" s="687"/>
      <c r="MEC21" s="687"/>
      <c r="MED21" s="687"/>
      <c r="MEE21" s="687"/>
      <c r="MEF21" s="687"/>
      <c r="MEG21" s="687"/>
      <c r="MEH21" s="687"/>
      <c r="MEI21" s="687"/>
      <c r="MEJ21" s="687"/>
      <c r="MEK21" s="687"/>
      <c r="MEL21" s="687"/>
      <c r="MEM21" s="687"/>
      <c r="MEN21" s="687"/>
      <c r="MEO21" s="687"/>
      <c r="MEP21" s="687"/>
      <c r="MEQ21" s="687"/>
      <c r="MER21" s="687"/>
      <c r="MES21" s="687"/>
      <c r="MET21" s="687"/>
      <c r="MEU21" s="687"/>
      <c r="MEV21" s="687"/>
      <c r="MEW21" s="687"/>
      <c r="MEX21" s="687"/>
      <c r="MEY21" s="687"/>
      <c r="MEZ21" s="687"/>
      <c r="MFA21" s="687"/>
      <c r="MFB21" s="687"/>
      <c r="MFC21" s="687"/>
      <c r="MFD21" s="687"/>
      <c r="MFE21" s="687"/>
      <c r="MFF21" s="687"/>
      <c r="MFG21" s="687"/>
      <c r="MFH21" s="687"/>
      <c r="MFI21" s="687"/>
      <c r="MFJ21" s="687"/>
      <c r="MFK21" s="687"/>
      <c r="MFL21" s="687"/>
      <c r="MFM21" s="687"/>
      <c r="MFN21" s="687"/>
      <c r="MFO21" s="687"/>
      <c r="MFP21" s="687"/>
      <c r="MFQ21" s="687"/>
      <c r="MFR21" s="687"/>
      <c r="MFS21" s="687"/>
      <c r="MFT21" s="687"/>
      <c r="MFU21" s="687"/>
      <c r="MFV21" s="687"/>
      <c r="MFW21" s="687"/>
      <c r="MFX21" s="687"/>
      <c r="MFY21" s="687"/>
      <c r="MFZ21" s="687"/>
      <c r="MGA21" s="687"/>
      <c r="MGB21" s="687"/>
      <c r="MGC21" s="687"/>
      <c r="MGD21" s="687"/>
      <c r="MGE21" s="687"/>
      <c r="MGF21" s="687"/>
      <c r="MGG21" s="687"/>
      <c r="MGH21" s="687"/>
      <c r="MGI21" s="687"/>
      <c r="MGJ21" s="687"/>
      <c r="MGK21" s="687"/>
      <c r="MGL21" s="687"/>
      <c r="MGM21" s="687"/>
      <c r="MGN21" s="687"/>
      <c r="MGO21" s="687"/>
      <c r="MGP21" s="687"/>
      <c r="MGQ21" s="687"/>
      <c r="MGR21" s="687"/>
      <c r="MGS21" s="687"/>
      <c r="MGT21" s="687"/>
      <c r="MGU21" s="687"/>
      <c r="MGV21" s="687"/>
      <c r="MGW21" s="687"/>
      <c r="MGX21" s="687"/>
      <c r="MGY21" s="687"/>
      <c r="MGZ21" s="687"/>
      <c r="MHA21" s="687"/>
      <c r="MHB21" s="687"/>
      <c r="MHC21" s="687"/>
      <c r="MHD21" s="687"/>
      <c r="MHE21" s="687"/>
      <c r="MHF21" s="687"/>
      <c r="MHG21" s="687"/>
      <c r="MHH21" s="687"/>
      <c r="MHI21" s="687"/>
      <c r="MHJ21" s="687"/>
      <c r="MHK21" s="687"/>
      <c r="MHL21" s="687"/>
      <c r="MHM21" s="687"/>
      <c r="MHN21" s="687"/>
      <c r="MHO21" s="687"/>
      <c r="MHP21" s="687"/>
      <c r="MHQ21" s="687"/>
      <c r="MHR21" s="687"/>
      <c r="MHS21" s="687"/>
      <c r="MHT21" s="687"/>
      <c r="MHU21" s="687"/>
      <c r="MHV21" s="687"/>
      <c r="MHW21" s="687"/>
      <c r="MHX21" s="687"/>
      <c r="MHY21" s="687"/>
      <c r="MHZ21" s="687"/>
      <c r="MIA21" s="687"/>
      <c r="MIB21" s="687"/>
      <c r="MIC21" s="687"/>
      <c r="MID21" s="687"/>
      <c r="MIE21" s="687"/>
      <c r="MIF21" s="687"/>
      <c r="MIG21" s="687"/>
      <c r="MIH21" s="687"/>
      <c r="MII21" s="687"/>
      <c r="MIJ21" s="687"/>
      <c r="MIK21" s="687"/>
      <c r="MIL21" s="687"/>
      <c r="MIM21" s="687"/>
      <c r="MIN21" s="687"/>
      <c r="MIO21" s="687"/>
      <c r="MIP21" s="687"/>
      <c r="MIQ21" s="687"/>
      <c r="MIR21" s="687"/>
      <c r="MIS21" s="687"/>
      <c r="MIT21" s="687"/>
      <c r="MIU21" s="687"/>
      <c r="MIV21" s="687"/>
      <c r="MIW21" s="687"/>
      <c r="MIX21" s="687"/>
      <c r="MIY21" s="687"/>
      <c r="MIZ21" s="687"/>
      <c r="MJA21" s="687"/>
      <c r="MJB21" s="687"/>
      <c r="MJC21" s="687"/>
      <c r="MJD21" s="687"/>
      <c r="MJE21" s="687"/>
      <c r="MJF21" s="687"/>
      <c r="MJG21" s="687"/>
      <c r="MJH21" s="687"/>
      <c r="MJI21" s="687"/>
      <c r="MJJ21" s="687"/>
      <c r="MJK21" s="687"/>
      <c r="MJL21" s="687"/>
      <c r="MJM21" s="687"/>
      <c r="MJN21" s="687"/>
      <c r="MJO21" s="687"/>
      <c r="MJP21" s="687"/>
      <c r="MJQ21" s="687"/>
      <c r="MJR21" s="687"/>
      <c r="MJS21" s="687"/>
      <c r="MJT21" s="687"/>
      <c r="MJU21" s="687"/>
      <c r="MJV21" s="687"/>
      <c r="MJW21" s="687"/>
      <c r="MJX21" s="687"/>
      <c r="MJY21" s="687"/>
      <c r="MJZ21" s="687"/>
      <c r="MKA21" s="687"/>
      <c r="MKB21" s="687"/>
      <c r="MKC21" s="687"/>
      <c r="MKD21" s="687"/>
      <c r="MKE21" s="687"/>
      <c r="MKF21" s="687"/>
      <c r="MKG21" s="687"/>
      <c r="MKH21" s="687"/>
      <c r="MKI21" s="687"/>
      <c r="MKJ21" s="687"/>
      <c r="MKK21" s="687"/>
      <c r="MKL21" s="687"/>
      <c r="MKM21" s="687"/>
      <c r="MKN21" s="687"/>
      <c r="MKO21" s="687"/>
      <c r="MKP21" s="687"/>
      <c r="MKQ21" s="687"/>
      <c r="MKR21" s="687"/>
      <c r="MKS21" s="687"/>
      <c r="MKT21" s="687"/>
      <c r="MKU21" s="687"/>
      <c r="MKV21" s="687"/>
      <c r="MKW21" s="687"/>
      <c r="MKX21" s="687"/>
      <c r="MKY21" s="687"/>
      <c r="MKZ21" s="687"/>
      <c r="MLA21" s="687"/>
      <c r="MLB21" s="687"/>
      <c r="MLC21" s="687"/>
      <c r="MLD21" s="687"/>
      <c r="MLE21" s="687"/>
      <c r="MLF21" s="687"/>
      <c r="MLG21" s="687"/>
      <c r="MLH21" s="687"/>
      <c r="MLI21" s="687"/>
      <c r="MLJ21" s="687"/>
      <c r="MLK21" s="687"/>
      <c r="MLL21" s="687"/>
      <c r="MLM21" s="687"/>
      <c r="MLN21" s="687"/>
      <c r="MLO21" s="687"/>
      <c r="MLP21" s="687"/>
      <c r="MLQ21" s="687"/>
      <c r="MLR21" s="687"/>
      <c r="MLS21" s="687"/>
      <c r="MLT21" s="687"/>
      <c r="MLU21" s="687"/>
      <c r="MLV21" s="687"/>
      <c r="MLW21" s="687"/>
      <c r="MLX21" s="687"/>
      <c r="MLY21" s="687"/>
      <c r="MLZ21" s="687"/>
      <c r="MMA21" s="687"/>
      <c r="MMB21" s="687"/>
      <c r="MMC21" s="687"/>
      <c r="MMD21" s="687"/>
      <c r="MME21" s="687"/>
      <c r="MMF21" s="687"/>
      <c r="MMG21" s="687"/>
      <c r="MMH21" s="687"/>
      <c r="MMI21" s="687"/>
      <c r="MMJ21" s="687"/>
      <c r="MMK21" s="687"/>
      <c r="MML21" s="687"/>
      <c r="MMM21" s="687"/>
      <c r="MMN21" s="687"/>
      <c r="MMO21" s="687"/>
      <c r="MMP21" s="687"/>
      <c r="MMQ21" s="687"/>
      <c r="MMR21" s="687"/>
      <c r="MMS21" s="687"/>
      <c r="MMT21" s="687"/>
      <c r="MMU21" s="687"/>
      <c r="MMV21" s="687"/>
      <c r="MMW21" s="687"/>
      <c r="MMX21" s="687"/>
      <c r="MMY21" s="687"/>
      <c r="MMZ21" s="687"/>
      <c r="MNA21" s="687"/>
      <c r="MNB21" s="687"/>
      <c r="MNC21" s="687"/>
      <c r="MND21" s="687"/>
      <c r="MNE21" s="687"/>
      <c r="MNF21" s="687"/>
      <c r="MNG21" s="687"/>
      <c r="MNH21" s="687"/>
      <c r="MNI21" s="687"/>
      <c r="MNJ21" s="687"/>
      <c r="MNK21" s="687"/>
      <c r="MNL21" s="687"/>
      <c r="MNM21" s="687"/>
      <c r="MNN21" s="687"/>
      <c r="MNO21" s="687"/>
      <c r="MNP21" s="687"/>
      <c r="MNQ21" s="687"/>
      <c r="MNR21" s="687"/>
      <c r="MNS21" s="687"/>
      <c r="MNT21" s="687"/>
      <c r="MNU21" s="687"/>
      <c r="MNV21" s="687"/>
      <c r="MNW21" s="687"/>
      <c r="MNX21" s="687"/>
      <c r="MNY21" s="687"/>
      <c r="MNZ21" s="687"/>
      <c r="MOA21" s="687"/>
      <c r="MOB21" s="687"/>
      <c r="MOC21" s="687"/>
      <c r="MOD21" s="687"/>
      <c r="MOE21" s="687"/>
      <c r="MOF21" s="687"/>
      <c r="MOG21" s="687"/>
      <c r="MOH21" s="687"/>
      <c r="MOI21" s="687"/>
      <c r="MOJ21" s="687"/>
      <c r="MOK21" s="687"/>
      <c r="MOL21" s="687"/>
      <c r="MOM21" s="687"/>
      <c r="MON21" s="687"/>
      <c r="MOO21" s="687"/>
      <c r="MOP21" s="687"/>
      <c r="MOQ21" s="687"/>
      <c r="MOR21" s="687"/>
      <c r="MOS21" s="687"/>
      <c r="MOT21" s="687"/>
      <c r="MOU21" s="687"/>
      <c r="MOV21" s="687"/>
      <c r="MOW21" s="687"/>
      <c r="MOX21" s="687"/>
      <c r="MOY21" s="687"/>
      <c r="MOZ21" s="687"/>
      <c r="MPA21" s="687"/>
      <c r="MPB21" s="687"/>
      <c r="MPC21" s="687"/>
      <c r="MPD21" s="687"/>
      <c r="MPE21" s="687"/>
      <c r="MPF21" s="687"/>
      <c r="MPG21" s="687"/>
      <c r="MPH21" s="687"/>
      <c r="MPI21" s="687"/>
      <c r="MPJ21" s="687"/>
      <c r="MPK21" s="687"/>
      <c r="MPL21" s="687"/>
      <c r="MPM21" s="687"/>
      <c r="MPN21" s="687"/>
      <c r="MPO21" s="687"/>
      <c r="MPP21" s="687"/>
      <c r="MPQ21" s="687"/>
      <c r="MPR21" s="687"/>
      <c r="MPS21" s="687"/>
      <c r="MPT21" s="687"/>
      <c r="MPU21" s="687"/>
      <c r="MPV21" s="687"/>
      <c r="MPW21" s="687"/>
      <c r="MPX21" s="687"/>
      <c r="MPY21" s="687"/>
      <c r="MPZ21" s="687"/>
      <c r="MQA21" s="687"/>
      <c r="MQB21" s="687"/>
      <c r="MQC21" s="687"/>
      <c r="MQD21" s="687"/>
      <c r="MQE21" s="687"/>
      <c r="MQF21" s="687"/>
      <c r="MQG21" s="687"/>
      <c r="MQH21" s="687"/>
      <c r="MQI21" s="687"/>
      <c r="MQJ21" s="687"/>
      <c r="MQK21" s="687"/>
      <c r="MQL21" s="687"/>
      <c r="MQM21" s="687"/>
      <c r="MQN21" s="687"/>
      <c r="MQO21" s="687"/>
      <c r="MQP21" s="687"/>
      <c r="MQQ21" s="687"/>
      <c r="MQR21" s="687"/>
      <c r="MQS21" s="687"/>
      <c r="MQT21" s="687"/>
      <c r="MQU21" s="687"/>
      <c r="MQV21" s="687"/>
      <c r="MQW21" s="687"/>
      <c r="MQX21" s="687"/>
      <c r="MQY21" s="687"/>
      <c r="MQZ21" s="687"/>
      <c r="MRA21" s="687"/>
      <c r="MRB21" s="687"/>
      <c r="MRC21" s="687"/>
      <c r="MRD21" s="687"/>
      <c r="MRE21" s="687"/>
      <c r="MRF21" s="687"/>
      <c r="MRG21" s="687"/>
      <c r="MRH21" s="687"/>
      <c r="MRI21" s="687"/>
      <c r="MRJ21" s="687"/>
      <c r="MRK21" s="687"/>
      <c r="MRL21" s="687"/>
      <c r="MRM21" s="687"/>
      <c r="MRN21" s="687"/>
      <c r="MRO21" s="687"/>
      <c r="MRP21" s="687"/>
      <c r="MRQ21" s="687"/>
      <c r="MRR21" s="687"/>
      <c r="MRS21" s="687"/>
      <c r="MRT21" s="687"/>
      <c r="MRU21" s="687"/>
      <c r="MRV21" s="687"/>
      <c r="MRW21" s="687"/>
      <c r="MRX21" s="687"/>
      <c r="MRY21" s="687"/>
      <c r="MRZ21" s="687"/>
      <c r="MSA21" s="687"/>
      <c r="MSB21" s="687"/>
      <c r="MSC21" s="687"/>
      <c r="MSD21" s="687"/>
      <c r="MSE21" s="687"/>
      <c r="MSF21" s="687"/>
      <c r="MSG21" s="687"/>
      <c r="MSH21" s="687"/>
      <c r="MSI21" s="687"/>
      <c r="MSJ21" s="687"/>
      <c r="MSK21" s="687"/>
      <c r="MSL21" s="687"/>
      <c r="MSM21" s="687"/>
      <c r="MSN21" s="687"/>
      <c r="MSO21" s="687"/>
      <c r="MSP21" s="687"/>
      <c r="MSQ21" s="687"/>
      <c r="MSR21" s="687"/>
      <c r="MSS21" s="687"/>
      <c r="MST21" s="687"/>
      <c r="MSU21" s="687"/>
      <c r="MSV21" s="687"/>
      <c r="MSW21" s="687"/>
      <c r="MSX21" s="687"/>
      <c r="MSY21" s="687"/>
      <c r="MSZ21" s="687"/>
      <c r="MTA21" s="687"/>
      <c r="MTB21" s="687"/>
      <c r="MTC21" s="687"/>
      <c r="MTD21" s="687"/>
      <c r="MTE21" s="687"/>
      <c r="MTF21" s="687"/>
      <c r="MTG21" s="687"/>
      <c r="MTH21" s="687"/>
      <c r="MTI21" s="687"/>
      <c r="MTJ21" s="687"/>
      <c r="MTK21" s="687"/>
      <c r="MTL21" s="687"/>
      <c r="MTM21" s="687"/>
      <c r="MTN21" s="687"/>
      <c r="MTO21" s="687"/>
      <c r="MTP21" s="687"/>
      <c r="MTQ21" s="687"/>
      <c r="MTR21" s="687"/>
      <c r="MTS21" s="687"/>
      <c r="MTT21" s="687"/>
      <c r="MTU21" s="687"/>
      <c r="MTV21" s="687"/>
      <c r="MTW21" s="687"/>
      <c r="MTX21" s="687"/>
      <c r="MTY21" s="687"/>
      <c r="MTZ21" s="687"/>
      <c r="MUA21" s="687"/>
      <c r="MUB21" s="687"/>
      <c r="MUC21" s="687"/>
      <c r="MUD21" s="687"/>
      <c r="MUE21" s="687"/>
      <c r="MUF21" s="687"/>
      <c r="MUG21" s="687"/>
      <c r="MUH21" s="687"/>
      <c r="MUI21" s="687"/>
      <c r="MUJ21" s="687"/>
      <c r="MUK21" s="687"/>
      <c r="MUL21" s="687"/>
      <c r="MUM21" s="687"/>
      <c r="MUN21" s="687"/>
      <c r="MUO21" s="687"/>
      <c r="MUP21" s="687"/>
      <c r="MUQ21" s="687"/>
      <c r="MUR21" s="687"/>
      <c r="MUS21" s="687"/>
      <c r="MUT21" s="687"/>
      <c r="MUU21" s="687"/>
      <c r="MUV21" s="687"/>
      <c r="MUW21" s="687"/>
      <c r="MUX21" s="687"/>
      <c r="MUY21" s="687"/>
      <c r="MUZ21" s="687"/>
      <c r="MVA21" s="687"/>
      <c r="MVB21" s="687"/>
      <c r="MVC21" s="687"/>
      <c r="MVD21" s="687"/>
      <c r="MVE21" s="687"/>
      <c r="MVF21" s="687"/>
      <c r="MVG21" s="687"/>
      <c r="MVH21" s="687"/>
      <c r="MVI21" s="687"/>
      <c r="MVJ21" s="687"/>
      <c r="MVK21" s="687"/>
      <c r="MVL21" s="687"/>
      <c r="MVM21" s="687"/>
      <c r="MVN21" s="687"/>
      <c r="MVO21" s="687"/>
      <c r="MVP21" s="687"/>
      <c r="MVQ21" s="687"/>
      <c r="MVR21" s="687"/>
      <c r="MVS21" s="687"/>
      <c r="MVT21" s="687"/>
      <c r="MVU21" s="687"/>
      <c r="MVV21" s="687"/>
      <c r="MVW21" s="687"/>
      <c r="MVX21" s="687"/>
      <c r="MVY21" s="687"/>
      <c r="MVZ21" s="687"/>
      <c r="MWA21" s="687"/>
      <c r="MWB21" s="687"/>
      <c r="MWC21" s="687"/>
      <c r="MWD21" s="687"/>
      <c r="MWE21" s="687"/>
      <c r="MWF21" s="687"/>
      <c r="MWG21" s="687"/>
      <c r="MWH21" s="687"/>
      <c r="MWI21" s="687"/>
      <c r="MWJ21" s="687"/>
      <c r="MWK21" s="687"/>
      <c r="MWL21" s="687"/>
      <c r="MWM21" s="687"/>
      <c r="MWN21" s="687"/>
      <c r="MWO21" s="687"/>
      <c r="MWP21" s="687"/>
      <c r="MWQ21" s="687"/>
      <c r="MWR21" s="687"/>
      <c r="MWS21" s="687"/>
      <c r="MWT21" s="687"/>
      <c r="MWU21" s="687"/>
      <c r="MWV21" s="687"/>
      <c r="MWW21" s="687"/>
      <c r="MWX21" s="687"/>
      <c r="MWY21" s="687"/>
      <c r="MWZ21" s="687"/>
      <c r="MXA21" s="687"/>
      <c r="MXB21" s="687"/>
      <c r="MXC21" s="687"/>
      <c r="MXD21" s="687"/>
      <c r="MXE21" s="687"/>
      <c r="MXF21" s="687"/>
      <c r="MXG21" s="687"/>
      <c r="MXH21" s="687"/>
      <c r="MXI21" s="687"/>
      <c r="MXJ21" s="687"/>
      <c r="MXK21" s="687"/>
      <c r="MXL21" s="687"/>
      <c r="MXM21" s="687"/>
      <c r="MXN21" s="687"/>
      <c r="MXO21" s="687"/>
      <c r="MXP21" s="687"/>
      <c r="MXQ21" s="687"/>
      <c r="MXR21" s="687"/>
      <c r="MXS21" s="687"/>
      <c r="MXT21" s="687"/>
      <c r="MXU21" s="687"/>
      <c r="MXV21" s="687"/>
      <c r="MXW21" s="687"/>
      <c r="MXX21" s="687"/>
      <c r="MXY21" s="687"/>
      <c r="MXZ21" s="687"/>
      <c r="MYA21" s="687"/>
      <c r="MYB21" s="687"/>
      <c r="MYC21" s="687"/>
      <c r="MYD21" s="687"/>
      <c r="MYE21" s="687"/>
      <c r="MYF21" s="687"/>
      <c r="MYG21" s="687"/>
      <c r="MYH21" s="687"/>
      <c r="MYI21" s="687"/>
      <c r="MYJ21" s="687"/>
      <c r="MYK21" s="687"/>
      <c r="MYL21" s="687"/>
      <c r="MYM21" s="687"/>
      <c r="MYN21" s="687"/>
      <c r="MYO21" s="687"/>
      <c r="MYP21" s="687"/>
      <c r="MYQ21" s="687"/>
      <c r="MYR21" s="687"/>
      <c r="MYS21" s="687"/>
      <c r="MYT21" s="687"/>
      <c r="MYU21" s="687"/>
      <c r="MYV21" s="687"/>
      <c r="MYW21" s="687"/>
      <c r="MYX21" s="687"/>
      <c r="MYY21" s="687"/>
      <c r="MYZ21" s="687"/>
      <c r="MZA21" s="687"/>
      <c r="MZB21" s="687"/>
      <c r="MZC21" s="687"/>
      <c r="MZD21" s="687"/>
      <c r="MZE21" s="687"/>
      <c r="MZF21" s="687"/>
      <c r="MZG21" s="687"/>
      <c r="MZH21" s="687"/>
      <c r="MZI21" s="687"/>
      <c r="MZJ21" s="687"/>
      <c r="MZK21" s="687"/>
      <c r="MZL21" s="687"/>
      <c r="MZM21" s="687"/>
      <c r="MZN21" s="687"/>
      <c r="MZO21" s="687"/>
      <c r="MZP21" s="687"/>
      <c r="MZQ21" s="687"/>
      <c r="MZR21" s="687"/>
      <c r="MZS21" s="687"/>
      <c r="MZT21" s="687"/>
      <c r="MZU21" s="687"/>
      <c r="MZV21" s="687"/>
      <c r="MZW21" s="687"/>
      <c r="MZX21" s="687"/>
      <c r="MZY21" s="687"/>
      <c r="MZZ21" s="687"/>
      <c r="NAA21" s="687"/>
      <c r="NAB21" s="687"/>
      <c r="NAC21" s="687"/>
      <c r="NAD21" s="687"/>
      <c r="NAE21" s="687"/>
      <c r="NAF21" s="687"/>
      <c r="NAG21" s="687"/>
      <c r="NAH21" s="687"/>
      <c r="NAI21" s="687"/>
      <c r="NAJ21" s="687"/>
      <c r="NAK21" s="687"/>
      <c r="NAL21" s="687"/>
      <c r="NAM21" s="687"/>
      <c r="NAN21" s="687"/>
      <c r="NAO21" s="687"/>
      <c r="NAP21" s="687"/>
      <c r="NAQ21" s="687"/>
      <c r="NAR21" s="687"/>
      <c r="NAS21" s="687"/>
      <c r="NAT21" s="687"/>
      <c r="NAU21" s="687"/>
      <c r="NAV21" s="687"/>
      <c r="NAW21" s="687"/>
      <c r="NAX21" s="687"/>
      <c r="NAY21" s="687"/>
      <c r="NAZ21" s="687"/>
      <c r="NBA21" s="687"/>
      <c r="NBB21" s="687"/>
      <c r="NBC21" s="687"/>
      <c r="NBD21" s="687"/>
      <c r="NBE21" s="687"/>
      <c r="NBF21" s="687"/>
      <c r="NBG21" s="687"/>
      <c r="NBH21" s="687"/>
      <c r="NBI21" s="687"/>
      <c r="NBJ21" s="687"/>
      <c r="NBK21" s="687"/>
      <c r="NBL21" s="687"/>
      <c r="NBM21" s="687"/>
      <c r="NBN21" s="687"/>
      <c r="NBO21" s="687"/>
      <c r="NBP21" s="687"/>
      <c r="NBQ21" s="687"/>
      <c r="NBR21" s="687"/>
      <c r="NBS21" s="687"/>
      <c r="NBT21" s="687"/>
      <c r="NBU21" s="687"/>
      <c r="NBV21" s="687"/>
      <c r="NBW21" s="687"/>
      <c r="NBX21" s="687"/>
      <c r="NBY21" s="687"/>
      <c r="NBZ21" s="687"/>
      <c r="NCA21" s="687"/>
      <c r="NCB21" s="687"/>
      <c r="NCC21" s="687"/>
      <c r="NCD21" s="687"/>
      <c r="NCE21" s="687"/>
      <c r="NCF21" s="687"/>
      <c r="NCG21" s="687"/>
      <c r="NCH21" s="687"/>
      <c r="NCI21" s="687"/>
      <c r="NCJ21" s="687"/>
      <c r="NCK21" s="687"/>
      <c r="NCL21" s="687"/>
      <c r="NCM21" s="687"/>
      <c r="NCN21" s="687"/>
      <c r="NCO21" s="687"/>
      <c r="NCP21" s="687"/>
      <c r="NCQ21" s="687"/>
      <c r="NCR21" s="687"/>
      <c r="NCS21" s="687"/>
      <c r="NCT21" s="687"/>
      <c r="NCU21" s="687"/>
      <c r="NCV21" s="687"/>
      <c r="NCW21" s="687"/>
      <c r="NCX21" s="687"/>
      <c r="NCY21" s="687"/>
      <c r="NCZ21" s="687"/>
      <c r="NDA21" s="687"/>
      <c r="NDB21" s="687"/>
      <c r="NDC21" s="687"/>
      <c r="NDD21" s="687"/>
      <c r="NDE21" s="687"/>
      <c r="NDF21" s="687"/>
      <c r="NDG21" s="687"/>
      <c r="NDH21" s="687"/>
      <c r="NDI21" s="687"/>
      <c r="NDJ21" s="687"/>
      <c r="NDK21" s="687"/>
      <c r="NDL21" s="687"/>
      <c r="NDM21" s="687"/>
      <c r="NDN21" s="687"/>
      <c r="NDO21" s="687"/>
      <c r="NDP21" s="687"/>
      <c r="NDQ21" s="687"/>
      <c r="NDR21" s="687"/>
      <c r="NDS21" s="687"/>
      <c r="NDT21" s="687"/>
      <c r="NDU21" s="687"/>
      <c r="NDV21" s="687"/>
      <c r="NDW21" s="687"/>
      <c r="NDX21" s="687"/>
      <c r="NDY21" s="687"/>
      <c r="NDZ21" s="687"/>
      <c r="NEA21" s="687"/>
      <c r="NEB21" s="687"/>
      <c r="NEC21" s="687"/>
      <c r="NED21" s="687"/>
      <c r="NEE21" s="687"/>
      <c r="NEF21" s="687"/>
      <c r="NEG21" s="687"/>
      <c r="NEH21" s="687"/>
      <c r="NEI21" s="687"/>
      <c r="NEJ21" s="687"/>
      <c r="NEK21" s="687"/>
      <c r="NEL21" s="687"/>
      <c r="NEM21" s="687"/>
      <c r="NEN21" s="687"/>
      <c r="NEO21" s="687"/>
      <c r="NEP21" s="687"/>
      <c r="NEQ21" s="687"/>
      <c r="NER21" s="687"/>
      <c r="NES21" s="687"/>
      <c r="NET21" s="687"/>
      <c r="NEU21" s="687"/>
      <c r="NEV21" s="687"/>
      <c r="NEW21" s="687"/>
      <c r="NEX21" s="687"/>
      <c r="NEY21" s="687"/>
      <c r="NEZ21" s="687"/>
      <c r="NFA21" s="687"/>
      <c r="NFB21" s="687"/>
      <c r="NFC21" s="687"/>
      <c r="NFD21" s="687"/>
      <c r="NFE21" s="687"/>
      <c r="NFF21" s="687"/>
      <c r="NFG21" s="687"/>
      <c r="NFH21" s="687"/>
      <c r="NFI21" s="687"/>
      <c r="NFJ21" s="687"/>
      <c r="NFK21" s="687"/>
      <c r="NFL21" s="687"/>
      <c r="NFM21" s="687"/>
      <c r="NFN21" s="687"/>
      <c r="NFO21" s="687"/>
      <c r="NFP21" s="687"/>
      <c r="NFQ21" s="687"/>
      <c r="NFR21" s="687"/>
      <c r="NFS21" s="687"/>
      <c r="NFT21" s="687"/>
      <c r="NFU21" s="687"/>
      <c r="NFV21" s="687"/>
      <c r="NFW21" s="687"/>
      <c r="NFX21" s="687"/>
      <c r="NFY21" s="687"/>
      <c r="NFZ21" s="687"/>
      <c r="NGA21" s="687"/>
      <c r="NGB21" s="687"/>
      <c r="NGC21" s="687"/>
      <c r="NGD21" s="687"/>
      <c r="NGE21" s="687"/>
      <c r="NGF21" s="687"/>
      <c r="NGG21" s="687"/>
      <c r="NGH21" s="687"/>
      <c r="NGI21" s="687"/>
      <c r="NGJ21" s="687"/>
      <c r="NGK21" s="687"/>
      <c r="NGL21" s="687"/>
      <c r="NGM21" s="687"/>
      <c r="NGN21" s="687"/>
      <c r="NGO21" s="687"/>
      <c r="NGP21" s="687"/>
      <c r="NGQ21" s="687"/>
      <c r="NGR21" s="687"/>
      <c r="NGS21" s="687"/>
      <c r="NGT21" s="687"/>
      <c r="NGU21" s="687"/>
      <c r="NGV21" s="687"/>
      <c r="NGW21" s="687"/>
      <c r="NGX21" s="687"/>
      <c r="NGY21" s="687"/>
      <c r="NGZ21" s="687"/>
      <c r="NHA21" s="687"/>
      <c r="NHB21" s="687"/>
      <c r="NHC21" s="687"/>
      <c r="NHD21" s="687"/>
      <c r="NHE21" s="687"/>
      <c r="NHF21" s="687"/>
      <c r="NHG21" s="687"/>
      <c r="NHH21" s="687"/>
      <c r="NHI21" s="687"/>
      <c r="NHJ21" s="687"/>
      <c r="NHK21" s="687"/>
      <c r="NHL21" s="687"/>
      <c r="NHM21" s="687"/>
      <c r="NHN21" s="687"/>
      <c r="NHO21" s="687"/>
      <c r="NHP21" s="687"/>
      <c r="NHQ21" s="687"/>
      <c r="NHR21" s="687"/>
      <c r="NHS21" s="687"/>
      <c r="NHT21" s="687"/>
      <c r="NHU21" s="687"/>
      <c r="NHV21" s="687"/>
      <c r="NHW21" s="687"/>
      <c r="NHX21" s="687"/>
      <c r="NHY21" s="687"/>
      <c r="NHZ21" s="687"/>
      <c r="NIA21" s="687"/>
      <c r="NIB21" s="687"/>
      <c r="NIC21" s="687"/>
      <c r="NID21" s="687"/>
      <c r="NIE21" s="687"/>
      <c r="NIF21" s="687"/>
      <c r="NIG21" s="687"/>
      <c r="NIH21" s="687"/>
      <c r="NII21" s="687"/>
      <c r="NIJ21" s="687"/>
      <c r="NIK21" s="687"/>
      <c r="NIL21" s="687"/>
      <c r="NIM21" s="687"/>
      <c r="NIN21" s="687"/>
      <c r="NIO21" s="687"/>
      <c r="NIP21" s="687"/>
      <c r="NIQ21" s="687"/>
      <c r="NIR21" s="687"/>
      <c r="NIS21" s="687"/>
      <c r="NIT21" s="687"/>
      <c r="NIU21" s="687"/>
      <c r="NIV21" s="687"/>
      <c r="NIW21" s="687"/>
      <c r="NIX21" s="687"/>
      <c r="NIY21" s="687"/>
      <c r="NIZ21" s="687"/>
      <c r="NJA21" s="687"/>
      <c r="NJB21" s="687"/>
      <c r="NJC21" s="687"/>
      <c r="NJD21" s="687"/>
      <c r="NJE21" s="687"/>
      <c r="NJF21" s="687"/>
      <c r="NJG21" s="687"/>
      <c r="NJH21" s="687"/>
      <c r="NJI21" s="687"/>
      <c r="NJJ21" s="687"/>
      <c r="NJK21" s="687"/>
      <c r="NJL21" s="687"/>
      <c r="NJM21" s="687"/>
      <c r="NJN21" s="687"/>
      <c r="NJO21" s="687"/>
      <c r="NJP21" s="687"/>
      <c r="NJQ21" s="687"/>
      <c r="NJR21" s="687"/>
      <c r="NJS21" s="687"/>
      <c r="NJT21" s="687"/>
      <c r="NJU21" s="687"/>
      <c r="NJV21" s="687"/>
      <c r="NJW21" s="687"/>
      <c r="NJX21" s="687"/>
      <c r="NJY21" s="687"/>
      <c r="NJZ21" s="687"/>
      <c r="NKA21" s="687"/>
      <c r="NKB21" s="687"/>
      <c r="NKC21" s="687"/>
      <c r="NKD21" s="687"/>
      <c r="NKE21" s="687"/>
      <c r="NKF21" s="687"/>
      <c r="NKG21" s="687"/>
      <c r="NKH21" s="687"/>
      <c r="NKI21" s="687"/>
      <c r="NKJ21" s="687"/>
      <c r="NKK21" s="687"/>
      <c r="NKL21" s="687"/>
      <c r="NKM21" s="687"/>
      <c r="NKN21" s="687"/>
      <c r="NKO21" s="687"/>
      <c r="NKP21" s="687"/>
      <c r="NKQ21" s="687"/>
      <c r="NKR21" s="687"/>
      <c r="NKS21" s="687"/>
      <c r="NKT21" s="687"/>
      <c r="NKU21" s="687"/>
      <c r="NKV21" s="687"/>
      <c r="NKW21" s="687"/>
      <c r="NKX21" s="687"/>
      <c r="NKY21" s="687"/>
      <c r="NKZ21" s="687"/>
      <c r="NLA21" s="687"/>
      <c r="NLB21" s="687"/>
      <c r="NLC21" s="687"/>
      <c r="NLD21" s="687"/>
      <c r="NLE21" s="687"/>
      <c r="NLF21" s="687"/>
      <c r="NLG21" s="687"/>
      <c r="NLH21" s="687"/>
      <c r="NLI21" s="687"/>
      <c r="NLJ21" s="687"/>
      <c r="NLK21" s="687"/>
      <c r="NLL21" s="687"/>
      <c r="NLM21" s="687"/>
      <c r="NLN21" s="687"/>
      <c r="NLO21" s="687"/>
      <c r="NLP21" s="687"/>
      <c r="NLQ21" s="687"/>
      <c r="NLR21" s="687"/>
      <c r="NLS21" s="687"/>
      <c r="NLT21" s="687"/>
      <c r="NLU21" s="687"/>
      <c r="NLV21" s="687"/>
      <c r="NLW21" s="687"/>
      <c r="NLX21" s="687"/>
      <c r="NLY21" s="687"/>
      <c r="NLZ21" s="687"/>
      <c r="NMA21" s="687"/>
      <c r="NMB21" s="687"/>
      <c r="NMC21" s="687"/>
      <c r="NMD21" s="687"/>
      <c r="NME21" s="687"/>
      <c r="NMF21" s="687"/>
      <c r="NMG21" s="687"/>
      <c r="NMH21" s="687"/>
      <c r="NMI21" s="687"/>
      <c r="NMJ21" s="687"/>
      <c r="NMK21" s="687"/>
      <c r="NML21" s="687"/>
      <c r="NMM21" s="687"/>
      <c r="NMN21" s="687"/>
      <c r="NMO21" s="687"/>
      <c r="NMP21" s="687"/>
      <c r="NMQ21" s="687"/>
      <c r="NMR21" s="687"/>
      <c r="NMS21" s="687"/>
      <c r="NMT21" s="687"/>
      <c r="NMU21" s="687"/>
      <c r="NMV21" s="687"/>
      <c r="NMW21" s="687"/>
      <c r="NMX21" s="687"/>
      <c r="NMY21" s="687"/>
      <c r="NMZ21" s="687"/>
      <c r="NNA21" s="687"/>
      <c r="NNB21" s="687"/>
      <c r="NNC21" s="687"/>
      <c r="NND21" s="687"/>
      <c r="NNE21" s="687"/>
      <c r="NNF21" s="687"/>
      <c r="NNG21" s="687"/>
      <c r="NNH21" s="687"/>
      <c r="NNI21" s="687"/>
      <c r="NNJ21" s="687"/>
      <c r="NNK21" s="687"/>
      <c r="NNL21" s="687"/>
      <c r="NNM21" s="687"/>
      <c r="NNN21" s="687"/>
      <c r="NNO21" s="687"/>
      <c r="NNP21" s="687"/>
      <c r="NNQ21" s="687"/>
      <c r="NNR21" s="687"/>
      <c r="NNS21" s="687"/>
      <c r="NNT21" s="687"/>
      <c r="NNU21" s="687"/>
      <c r="NNV21" s="687"/>
      <c r="NNW21" s="687"/>
      <c r="NNX21" s="687"/>
      <c r="NNY21" s="687"/>
      <c r="NNZ21" s="687"/>
      <c r="NOA21" s="687"/>
      <c r="NOB21" s="687"/>
      <c r="NOC21" s="687"/>
      <c r="NOD21" s="687"/>
      <c r="NOE21" s="687"/>
      <c r="NOF21" s="687"/>
      <c r="NOG21" s="687"/>
      <c r="NOH21" s="687"/>
      <c r="NOI21" s="687"/>
      <c r="NOJ21" s="687"/>
      <c r="NOK21" s="687"/>
      <c r="NOL21" s="687"/>
      <c r="NOM21" s="687"/>
      <c r="NON21" s="687"/>
      <c r="NOO21" s="687"/>
      <c r="NOP21" s="687"/>
      <c r="NOQ21" s="687"/>
      <c r="NOR21" s="687"/>
      <c r="NOS21" s="687"/>
      <c r="NOT21" s="687"/>
      <c r="NOU21" s="687"/>
      <c r="NOV21" s="687"/>
      <c r="NOW21" s="687"/>
      <c r="NOX21" s="687"/>
      <c r="NOY21" s="687"/>
      <c r="NOZ21" s="687"/>
      <c r="NPA21" s="687"/>
      <c r="NPB21" s="687"/>
      <c r="NPC21" s="687"/>
      <c r="NPD21" s="687"/>
      <c r="NPE21" s="687"/>
      <c r="NPF21" s="687"/>
      <c r="NPG21" s="687"/>
      <c r="NPH21" s="687"/>
      <c r="NPI21" s="687"/>
      <c r="NPJ21" s="687"/>
      <c r="NPK21" s="687"/>
      <c r="NPL21" s="687"/>
      <c r="NPM21" s="687"/>
      <c r="NPN21" s="687"/>
      <c r="NPO21" s="687"/>
      <c r="NPP21" s="687"/>
      <c r="NPQ21" s="687"/>
      <c r="NPR21" s="687"/>
      <c r="NPS21" s="687"/>
      <c r="NPT21" s="687"/>
      <c r="NPU21" s="687"/>
      <c r="NPV21" s="687"/>
      <c r="NPW21" s="687"/>
      <c r="NPX21" s="687"/>
      <c r="NPY21" s="687"/>
      <c r="NPZ21" s="687"/>
      <c r="NQA21" s="687"/>
      <c r="NQB21" s="687"/>
      <c r="NQC21" s="687"/>
      <c r="NQD21" s="687"/>
      <c r="NQE21" s="687"/>
      <c r="NQF21" s="687"/>
      <c r="NQG21" s="687"/>
      <c r="NQH21" s="687"/>
      <c r="NQI21" s="687"/>
      <c r="NQJ21" s="687"/>
      <c r="NQK21" s="687"/>
      <c r="NQL21" s="687"/>
      <c r="NQM21" s="687"/>
      <c r="NQN21" s="687"/>
      <c r="NQO21" s="687"/>
      <c r="NQP21" s="687"/>
      <c r="NQQ21" s="687"/>
      <c r="NQR21" s="687"/>
      <c r="NQS21" s="687"/>
      <c r="NQT21" s="687"/>
      <c r="NQU21" s="687"/>
      <c r="NQV21" s="687"/>
      <c r="NQW21" s="687"/>
      <c r="NQX21" s="687"/>
      <c r="NQY21" s="687"/>
      <c r="NQZ21" s="687"/>
      <c r="NRA21" s="687"/>
      <c r="NRB21" s="687"/>
      <c r="NRC21" s="687"/>
      <c r="NRD21" s="687"/>
      <c r="NRE21" s="687"/>
      <c r="NRF21" s="687"/>
      <c r="NRG21" s="687"/>
      <c r="NRH21" s="687"/>
      <c r="NRI21" s="687"/>
      <c r="NRJ21" s="687"/>
      <c r="NRK21" s="687"/>
      <c r="NRL21" s="687"/>
      <c r="NRM21" s="687"/>
      <c r="NRN21" s="687"/>
      <c r="NRO21" s="687"/>
      <c r="NRP21" s="687"/>
      <c r="NRQ21" s="687"/>
      <c r="NRR21" s="687"/>
      <c r="NRS21" s="687"/>
      <c r="NRT21" s="687"/>
      <c r="NRU21" s="687"/>
      <c r="NRV21" s="687"/>
      <c r="NRW21" s="687"/>
      <c r="NRX21" s="687"/>
      <c r="NRY21" s="687"/>
      <c r="NRZ21" s="687"/>
      <c r="NSA21" s="687"/>
      <c r="NSB21" s="687"/>
      <c r="NSC21" s="687"/>
      <c r="NSD21" s="687"/>
      <c r="NSE21" s="687"/>
      <c r="NSF21" s="687"/>
      <c r="NSG21" s="687"/>
      <c r="NSH21" s="687"/>
      <c r="NSI21" s="687"/>
      <c r="NSJ21" s="687"/>
      <c r="NSK21" s="687"/>
      <c r="NSL21" s="687"/>
      <c r="NSM21" s="687"/>
      <c r="NSN21" s="687"/>
      <c r="NSO21" s="687"/>
      <c r="NSP21" s="687"/>
      <c r="NSQ21" s="687"/>
      <c r="NSR21" s="687"/>
      <c r="NSS21" s="687"/>
      <c r="NST21" s="687"/>
      <c r="NSU21" s="687"/>
      <c r="NSV21" s="687"/>
      <c r="NSW21" s="687"/>
      <c r="NSX21" s="687"/>
      <c r="NSY21" s="687"/>
      <c r="NSZ21" s="687"/>
      <c r="NTA21" s="687"/>
      <c r="NTB21" s="687"/>
      <c r="NTC21" s="687"/>
      <c r="NTD21" s="687"/>
      <c r="NTE21" s="687"/>
      <c r="NTF21" s="687"/>
      <c r="NTG21" s="687"/>
      <c r="NTH21" s="687"/>
      <c r="NTI21" s="687"/>
      <c r="NTJ21" s="687"/>
      <c r="NTK21" s="687"/>
      <c r="NTL21" s="687"/>
      <c r="NTM21" s="687"/>
      <c r="NTN21" s="687"/>
      <c r="NTO21" s="687"/>
      <c r="NTP21" s="687"/>
      <c r="NTQ21" s="687"/>
      <c r="NTR21" s="687"/>
      <c r="NTS21" s="687"/>
      <c r="NTT21" s="687"/>
      <c r="NTU21" s="687"/>
      <c r="NTV21" s="687"/>
      <c r="NTW21" s="687"/>
      <c r="NTX21" s="687"/>
      <c r="NTY21" s="687"/>
      <c r="NTZ21" s="687"/>
      <c r="NUA21" s="687"/>
      <c r="NUB21" s="687"/>
      <c r="NUC21" s="687"/>
      <c r="NUD21" s="687"/>
      <c r="NUE21" s="687"/>
      <c r="NUF21" s="687"/>
      <c r="NUG21" s="687"/>
      <c r="NUH21" s="687"/>
      <c r="NUI21" s="687"/>
      <c r="NUJ21" s="687"/>
      <c r="NUK21" s="687"/>
      <c r="NUL21" s="687"/>
      <c r="NUM21" s="687"/>
      <c r="NUN21" s="687"/>
      <c r="NUO21" s="687"/>
      <c r="NUP21" s="687"/>
      <c r="NUQ21" s="687"/>
      <c r="NUR21" s="687"/>
      <c r="NUS21" s="687"/>
      <c r="NUT21" s="687"/>
      <c r="NUU21" s="687"/>
      <c r="NUV21" s="687"/>
      <c r="NUW21" s="687"/>
      <c r="NUX21" s="687"/>
      <c r="NUY21" s="687"/>
      <c r="NUZ21" s="687"/>
      <c r="NVA21" s="687"/>
      <c r="NVB21" s="687"/>
      <c r="NVC21" s="687"/>
      <c r="NVD21" s="687"/>
      <c r="NVE21" s="687"/>
      <c r="NVF21" s="687"/>
      <c r="NVG21" s="687"/>
      <c r="NVH21" s="687"/>
      <c r="NVI21" s="687"/>
      <c r="NVJ21" s="687"/>
      <c r="NVK21" s="687"/>
      <c r="NVL21" s="687"/>
      <c r="NVM21" s="687"/>
      <c r="NVN21" s="687"/>
      <c r="NVO21" s="687"/>
      <c r="NVP21" s="687"/>
      <c r="NVQ21" s="687"/>
      <c r="NVR21" s="687"/>
      <c r="NVS21" s="687"/>
      <c r="NVT21" s="687"/>
      <c r="NVU21" s="687"/>
      <c r="NVV21" s="687"/>
      <c r="NVW21" s="687"/>
      <c r="NVX21" s="687"/>
      <c r="NVY21" s="687"/>
      <c r="NVZ21" s="687"/>
      <c r="NWA21" s="687"/>
      <c r="NWB21" s="687"/>
      <c r="NWC21" s="687"/>
      <c r="NWD21" s="687"/>
      <c r="NWE21" s="687"/>
      <c r="NWF21" s="687"/>
      <c r="NWG21" s="687"/>
      <c r="NWH21" s="687"/>
      <c r="NWI21" s="687"/>
      <c r="NWJ21" s="687"/>
      <c r="NWK21" s="687"/>
      <c r="NWL21" s="687"/>
      <c r="NWM21" s="687"/>
      <c r="NWN21" s="687"/>
      <c r="NWO21" s="687"/>
      <c r="NWP21" s="687"/>
      <c r="NWQ21" s="687"/>
      <c r="NWR21" s="687"/>
      <c r="NWS21" s="687"/>
      <c r="NWT21" s="687"/>
      <c r="NWU21" s="687"/>
      <c r="NWV21" s="687"/>
      <c r="NWW21" s="687"/>
      <c r="NWX21" s="687"/>
      <c r="NWY21" s="687"/>
      <c r="NWZ21" s="687"/>
      <c r="NXA21" s="687"/>
      <c r="NXB21" s="687"/>
      <c r="NXC21" s="687"/>
      <c r="NXD21" s="687"/>
      <c r="NXE21" s="687"/>
      <c r="NXF21" s="687"/>
      <c r="NXG21" s="687"/>
      <c r="NXH21" s="687"/>
      <c r="NXI21" s="687"/>
      <c r="NXJ21" s="687"/>
      <c r="NXK21" s="687"/>
      <c r="NXL21" s="687"/>
      <c r="NXM21" s="687"/>
      <c r="NXN21" s="687"/>
      <c r="NXO21" s="687"/>
      <c r="NXP21" s="687"/>
      <c r="NXQ21" s="687"/>
      <c r="NXR21" s="687"/>
      <c r="NXS21" s="687"/>
      <c r="NXT21" s="687"/>
      <c r="NXU21" s="687"/>
      <c r="NXV21" s="687"/>
      <c r="NXW21" s="687"/>
      <c r="NXX21" s="687"/>
      <c r="NXY21" s="687"/>
      <c r="NXZ21" s="687"/>
      <c r="NYA21" s="687"/>
      <c r="NYB21" s="687"/>
      <c r="NYC21" s="687"/>
      <c r="NYD21" s="687"/>
      <c r="NYE21" s="687"/>
      <c r="NYF21" s="687"/>
      <c r="NYG21" s="687"/>
      <c r="NYH21" s="687"/>
      <c r="NYI21" s="687"/>
      <c r="NYJ21" s="687"/>
      <c r="NYK21" s="687"/>
      <c r="NYL21" s="687"/>
      <c r="NYM21" s="687"/>
      <c r="NYN21" s="687"/>
      <c r="NYO21" s="687"/>
      <c r="NYP21" s="687"/>
      <c r="NYQ21" s="687"/>
      <c r="NYR21" s="687"/>
      <c r="NYS21" s="687"/>
      <c r="NYT21" s="687"/>
      <c r="NYU21" s="687"/>
      <c r="NYV21" s="687"/>
      <c r="NYW21" s="687"/>
      <c r="NYX21" s="687"/>
      <c r="NYY21" s="687"/>
      <c r="NYZ21" s="687"/>
      <c r="NZA21" s="687"/>
      <c r="NZB21" s="687"/>
      <c r="NZC21" s="687"/>
      <c r="NZD21" s="687"/>
      <c r="NZE21" s="687"/>
      <c r="NZF21" s="687"/>
      <c r="NZG21" s="687"/>
      <c r="NZH21" s="687"/>
      <c r="NZI21" s="687"/>
      <c r="NZJ21" s="687"/>
      <c r="NZK21" s="687"/>
      <c r="NZL21" s="687"/>
      <c r="NZM21" s="687"/>
      <c r="NZN21" s="687"/>
      <c r="NZO21" s="687"/>
      <c r="NZP21" s="687"/>
      <c r="NZQ21" s="687"/>
      <c r="NZR21" s="687"/>
      <c r="NZS21" s="687"/>
      <c r="NZT21" s="687"/>
      <c r="NZU21" s="687"/>
      <c r="NZV21" s="687"/>
      <c r="NZW21" s="687"/>
      <c r="NZX21" s="687"/>
      <c r="NZY21" s="687"/>
      <c r="NZZ21" s="687"/>
      <c r="OAA21" s="687"/>
      <c r="OAB21" s="687"/>
      <c r="OAC21" s="687"/>
      <c r="OAD21" s="687"/>
      <c r="OAE21" s="687"/>
      <c r="OAF21" s="687"/>
      <c r="OAG21" s="687"/>
      <c r="OAH21" s="687"/>
      <c r="OAI21" s="687"/>
      <c r="OAJ21" s="687"/>
      <c r="OAK21" s="687"/>
      <c r="OAL21" s="687"/>
      <c r="OAM21" s="687"/>
      <c r="OAN21" s="687"/>
      <c r="OAO21" s="687"/>
      <c r="OAP21" s="687"/>
      <c r="OAQ21" s="687"/>
      <c r="OAR21" s="687"/>
      <c r="OAS21" s="687"/>
      <c r="OAT21" s="687"/>
      <c r="OAU21" s="687"/>
      <c r="OAV21" s="687"/>
      <c r="OAW21" s="687"/>
      <c r="OAX21" s="687"/>
      <c r="OAY21" s="687"/>
      <c r="OAZ21" s="687"/>
      <c r="OBA21" s="687"/>
      <c r="OBB21" s="687"/>
      <c r="OBC21" s="687"/>
      <c r="OBD21" s="687"/>
      <c r="OBE21" s="687"/>
      <c r="OBF21" s="687"/>
      <c r="OBG21" s="687"/>
      <c r="OBH21" s="687"/>
      <c r="OBI21" s="687"/>
      <c r="OBJ21" s="687"/>
      <c r="OBK21" s="687"/>
      <c r="OBL21" s="687"/>
      <c r="OBM21" s="687"/>
      <c r="OBN21" s="687"/>
      <c r="OBO21" s="687"/>
      <c r="OBP21" s="687"/>
      <c r="OBQ21" s="687"/>
      <c r="OBR21" s="687"/>
      <c r="OBS21" s="687"/>
      <c r="OBT21" s="687"/>
      <c r="OBU21" s="687"/>
      <c r="OBV21" s="687"/>
      <c r="OBW21" s="687"/>
      <c r="OBX21" s="687"/>
      <c r="OBY21" s="687"/>
      <c r="OBZ21" s="687"/>
      <c r="OCA21" s="687"/>
      <c r="OCB21" s="687"/>
      <c r="OCC21" s="687"/>
      <c r="OCD21" s="687"/>
      <c r="OCE21" s="687"/>
      <c r="OCF21" s="687"/>
      <c r="OCG21" s="687"/>
      <c r="OCH21" s="687"/>
      <c r="OCI21" s="687"/>
      <c r="OCJ21" s="687"/>
      <c r="OCK21" s="687"/>
      <c r="OCL21" s="687"/>
      <c r="OCM21" s="687"/>
      <c r="OCN21" s="687"/>
      <c r="OCO21" s="687"/>
      <c r="OCP21" s="687"/>
      <c r="OCQ21" s="687"/>
      <c r="OCR21" s="687"/>
      <c r="OCS21" s="687"/>
      <c r="OCT21" s="687"/>
      <c r="OCU21" s="687"/>
      <c r="OCV21" s="687"/>
      <c r="OCW21" s="687"/>
      <c r="OCX21" s="687"/>
      <c r="OCY21" s="687"/>
      <c r="OCZ21" s="687"/>
      <c r="ODA21" s="687"/>
      <c r="ODB21" s="687"/>
      <c r="ODC21" s="687"/>
      <c r="ODD21" s="687"/>
      <c r="ODE21" s="687"/>
      <c r="ODF21" s="687"/>
      <c r="ODG21" s="687"/>
      <c r="ODH21" s="687"/>
      <c r="ODI21" s="687"/>
      <c r="ODJ21" s="687"/>
      <c r="ODK21" s="687"/>
      <c r="ODL21" s="687"/>
      <c r="ODM21" s="687"/>
      <c r="ODN21" s="687"/>
      <c r="ODO21" s="687"/>
      <c r="ODP21" s="687"/>
      <c r="ODQ21" s="687"/>
      <c r="ODR21" s="687"/>
      <c r="ODS21" s="687"/>
      <c r="ODT21" s="687"/>
      <c r="ODU21" s="687"/>
      <c r="ODV21" s="687"/>
      <c r="ODW21" s="687"/>
      <c r="ODX21" s="687"/>
      <c r="ODY21" s="687"/>
      <c r="ODZ21" s="687"/>
      <c r="OEA21" s="687"/>
      <c r="OEB21" s="687"/>
      <c r="OEC21" s="687"/>
      <c r="OED21" s="687"/>
      <c r="OEE21" s="687"/>
      <c r="OEF21" s="687"/>
      <c r="OEG21" s="687"/>
      <c r="OEH21" s="687"/>
      <c r="OEI21" s="687"/>
      <c r="OEJ21" s="687"/>
      <c r="OEK21" s="687"/>
      <c r="OEL21" s="687"/>
      <c r="OEM21" s="687"/>
      <c r="OEN21" s="687"/>
      <c r="OEO21" s="687"/>
      <c r="OEP21" s="687"/>
      <c r="OEQ21" s="687"/>
      <c r="OER21" s="687"/>
      <c r="OES21" s="687"/>
      <c r="OET21" s="687"/>
      <c r="OEU21" s="687"/>
      <c r="OEV21" s="687"/>
      <c r="OEW21" s="687"/>
      <c r="OEX21" s="687"/>
      <c r="OEY21" s="687"/>
      <c r="OEZ21" s="687"/>
      <c r="OFA21" s="687"/>
      <c r="OFB21" s="687"/>
      <c r="OFC21" s="687"/>
      <c r="OFD21" s="687"/>
      <c r="OFE21" s="687"/>
      <c r="OFF21" s="687"/>
      <c r="OFG21" s="687"/>
      <c r="OFH21" s="687"/>
      <c r="OFI21" s="687"/>
      <c r="OFJ21" s="687"/>
      <c r="OFK21" s="687"/>
      <c r="OFL21" s="687"/>
      <c r="OFM21" s="687"/>
      <c r="OFN21" s="687"/>
      <c r="OFO21" s="687"/>
      <c r="OFP21" s="687"/>
      <c r="OFQ21" s="687"/>
      <c r="OFR21" s="687"/>
      <c r="OFS21" s="687"/>
      <c r="OFT21" s="687"/>
      <c r="OFU21" s="687"/>
      <c r="OFV21" s="687"/>
      <c r="OFW21" s="687"/>
      <c r="OFX21" s="687"/>
      <c r="OFY21" s="687"/>
      <c r="OFZ21" s="687"/>
      <c r="OGA21" s="687"/>
      <c r="OGB21" s="687"/>
      <c r="OGC21" s="687"/>
      <c r="OGD21" s="687"/>
      <c r="OGE21" s="687"/>
      <c r="OGF21" s="687"/>
      <c r="OGG21" s="687"/>
      <c r="OGH21" s="687"/>
      <c r="OGI21" s="687"/>
      <c r="OGJ21" s="687"/>
      <c r="OGK21" s="687"/>
      <c r="OGL21" s="687"/>
      <c r="OGM21" s="687"/>
      <c r="OGN21" s="687"/>
      <c r="OGO21" s="687"/>
      <c r="OGP21" s="687"/>
      <c r="OGQ21" s="687"/>
      <c r="OGR21" s="687"/>
      <c r="OGS21" s="687"/>
      <c r="OGT21" s="687"/>
      <c r="OGU21" s="687"/>
      <c r="OGV21" s="687"/>
      <c r="OGW21" s="687"/>
      <c r="OGX21" s="687"/>
      <c r="OGY21" s="687"/>
      <c r="OGZ21" s="687"/>
      <c r="OHA21" s="687"/>
      <c r="OHB21" s="687"/>
      <c r="OHC21" s="687"/>
      <c r="OHD21" s="687"/>
      <c r="OHE21" s="687"/>
      <c r="OHF21" s="687"/>
      <c r="OHG21" s="687"/>
      <c r="OHH21" s="687"/>
      <c r="OHI21" s="687"/>
      <c r="OHJ21" s="687"/>
      <c r="OHK21" s="687"/>
      <c r="OHL21" s="687"/>
      <c r="OHM21" s="687"/>
      <c r="OHN21" s="687"/>
      <c r="OHO21" s="687"/>
      <c r="OHP21" s="687"/>
      <c r="OHQ21" s="687"/>
      <c r="OHR21" s="687"/>
      <c r="OHS21" s="687"/>
      <c r="OHT21" s="687"/>
      <c r="OHU21" s="687"/>
      <c r="OHV21" s="687"/>
      <c r="OHW21" s="687"/>
      <c r="OHX21" s="687"/>
      <c r="OHY21" s="687"/>
      <c r="OHZ21" s="687"/>
      <c r="OIA21" s="687"/>
      <c r="OIB21" s="687"/>
      <c r="OIC21" s="687"/>
      <c r="OID21" s="687"/>
      <c r="OIE21" s="687"/>
      <c r="OIF21" s="687"/>
      <c r="OIG21" s="687"/>
      <c r="OIH21" s="687"/>
      <c r="OII21" s="687"/>
      <c r="OIJ21" s="687"/>
      <c r="OIK21" s="687"/>
      <c r="OIL21" s="687"/>
      <c r="OIM21" s="687"/>
      <c r="OIN21" s="687"/>
      <c r="OIO21" s="687"/>
      <c r="OIP21" s="687"/>
      <c r="OIQ21" s="687"/>
      <c r="OIR21" s="687"/>
      <c r="OIS21" s="687"/>
      <c r="OIT21" s="687"/>
      <c r="OIU21" s="687"/>
      <c r="OIV21" s="687"/>
      <c r="OIW21" s="687"/>
      <c r="OIX21" s="687"/>
      <c r="OIY21" s="687"/>
      <c r="OIZ21" s="687"/>
      <c r="OJA21" s="687"/>
      <c r="OJB21" s="687"/>
      <c r="OJC21" s="687"/>
      <c r="OJD21" s="687"/>
      <c r="OJE21" s="687"/>
      <c r="OJF21" s="687"/>
      <c r="OJG21" s="687"/>
      <c r="OJH21" s="687"/>
      <c r="OJI21" s="687"/>
      <c r="OJJ21" s="687"/>
      <c r="OJK21" s="687"/>
      <c r="OJL21" s="687"/>
      <c r="OJM21" s="687"/>
      <c r="OJN21" s="687"/>
      <c r="OJO21" s="687"/>
      <c r="OJP21" s="687"/>
      <c r="OJQ21" s="687"/>
      <c r="OJR21" s="687"/>
      <c r="OJS21" s="687"/>
      <c r="OJT21" s="687"/>
      <c r="OJU21" s="687"/>
      <c r="OJV21" s="687"/>
      <c r="OJW21" s="687"/>
      <c r="OJX21" s="687"/>
      <c r="OJY21" s="687"/>
      <c r="OJZ21" s="687"/>
      <c r="OKA21" s="687"/>
      <c r="OKB21" s="687"/>
      <c r="OKC21" s="687"/>
      <c r="OKD21" s="687"/>
      <c r="OKE21" s="687"/>
      <c r="OKF21" s="687"/>
      <c r="OKG21" s="687"/>
      <c r="OKH21" s="687"/>
      <c r="OKI21" s="687"/>
      <c r="OKJ21" s="687"/>
      <c r="OKK21" s="687"/>
      <c r="OKL21" s="687"/>
      <c r="OKM21" s="687"/>
      <c r="OKN21" s="687"/>
      <c r="OKO21" s="687"/>
      <c r="OKP21" s="687"/>
      <c r="OKQ21" s="687"/>
      <c r="OKR21" s="687"/>
      <c r="OKS21" s="687"/>
      <c r="OKT21" s="687"/>
      <c r="OKU21" s="687"/>
      <c r="OKV21" s="687"/>
      <c r="OKW21" s="687"/>
      <c r="OKX21" s="687"/>
      <c r="OKY21" s="687"/>
      <c r="OKZ21" s="687"/>
      <c r="OLA21" s="687"/>
      <c r="OLB21" s="687"/>
      <c r="OLC21" s="687"/>
      <c r="OLD21" s="687"/>
      <c r="OLE21" s="687"/>
      <c r="OLF21" s="687"/>
      <c r="OLG21" s="687"/>
      <c r="OLH21" s="687"/>
      <c r="OLI21" s="687"/>
      <c r="OLJ21" s="687"/>
      <c r="OLK21" s="687"/>
      <c r="OLL21" s="687"/>
      <c r="OLM21" s="687"/>
      <c r="OLN21" s="687"/>
      <c r="OLO21" s="687"/>
      <c r="OLP21" s="687"/>
      <c r="OLQ21" s="687"/>
      <c r="OLR21" s="687"/>
      <c r="OLS21" s="687"/>
      <c r="OLT21" s="687"/>
      <c r="OLU21" s="687"/>
      <c r="OLV21" s="687"/>
      <c r="OLW21" s="687"/>
      <c r="OLX21" s="687"/>
      <c r="OLY21" s="687"/>
      <c r="OLZ21" s="687"/>
      <c r="OMA21" s="687"/>
      <c r="OMB21" s="687"/>
      <c r="OMC21" s="687"/>
      <c r="OMD21" s="687"/>
      <c r="OME21" s="687"/>
      <c r="OMF21" s="687"/>
      <c r="OMG21" s="687"/>
      <c r="OMH21" s="687"/>
      <c r="OMI21" s="687"/>
      <c r="OMJ21" s="687"/>
      <c r="OMK21" s="687"/>
      <c r="OML21" s="687"/>
      <c r="OMM21" s="687"/>
      <c r="OMN21" s="687"/>
      <c r="OMO21" s="687"/>
      <c r="OMP21" s="687"/>
      <c r="OMQ21" s="687"/>
      <c r="OMR21" s="687"/>
      <c r="OMS21" s="687"/>
      <c r="OMT21" s="687"/>
      <c r="OMU21" s="687"/>
      <c r="OMV21" s="687"/>
      <c r="OMW21" s="687"/>
      <c r="OMX21" s="687"/>
      <c r="OMY21" s="687"/>
      <c r="OMZ21" s="687"/>
      <c r="ONA21" s="687"/>
      <c r="ONB21" s="687"/>
      <c r="ONC21" s="687"/>
      <c r="OND21" s="687"/>
      <c r="ONE21" s="687"/>
      <c r="ONF21" s="687"/>
      <c r="ONG21" s="687"/>
      <c r="ONH21" s="687"/>
      <c r="ONI21" s="687"/>
      <c r="ONJ21" s="687"/>
      <c r="ONK21" s="687"/>
      <c r="ONL21" s="687"/>
      <c r="ONM21" s="687"/>
      <c r="ONN21" s="687"/>
      <c r="ONO21" s="687"/>
      <c r="ONP21" s="687"/>
      <c r="ONQ21" s="687"/>
      <c r="ONR21" s="687"/>
      <c r="ONS21" s="687"/>
      <c r="ONT21" s="687"/>
      <c r="ONU21" s="687"/>
      <c r="ONV21" s="687"/>
      <c r="ONW21" s="687"/>
      <c r="ONX21" s="687"/>
      <c r="ONY21" s="687"/>
      <c r="ONZ21" s="687"/>
      <c r="OOA21" s="687"/>
      <c r="OOB21" s="687"/>
      <c r="OOC21" s="687"/>
      <c r="OOD21" s="687"/>
      <c r="OOE21" s="687"/>
      <c r="OOF21" s="687"/>
      <c r="OOG21" s="687"/>
      <c r="OOH21" s="687"/>
      <c r="OOI21" s="687"/>
      <c r="OOJ21" s="687"/>
      <c r="OOK21" s="687"/>
      <c r="OOL21" s="687"/>
      <c r="OOM21" s="687"/>
      <c r="OON21" s="687"/>
      <c r="OOO21" s="687"/>
      <c r="OOP21" s="687"/>
      <c r="OOQ21" s="687"/>
      <c r="OOR21" s="687"/>
      <c r="OOS21" s="687"/>
      <c r="OOT21" s="687"/>
      <c r="OOU21" s="687"/>
      <c r="OOV21" s="687"/>
      <c r="OOW21" s="687"/>
      <c r="OOX21" s="687"/>
      <c r="OOY21" s="687"/>
      <c r="OOZ21" s="687"/>
      <c r="OPA21" s="687"/>
      <c r="OPB21" s="687"/>
      <c r="OPC21" s="687"/>
      <c r="OPD21" s="687"/>
      <c r="OPE21" s="687"/>
      <c r="OPF21" s="687"/>
      <c r="OPG21" s="687"/>
      <c r="OPH21" s="687"/>
      <c r="OPI21" s="687"/>
      <c r="OPJ21" s="687"/>
      <c r="OPK21" s="687"/>
      <c r="OPL21" s="687"/>
      <c r="OPM21" s="687"/>
      <c r="OPN21" s="687"/>
      <c r="OPO21" s="687"/>
      <c r="OPP21" s="687"/>
      <c r="OPQ21" s="687"/>
      <c r="OPR21" s="687"/>
      <c r="OPS21" s="687"/>
      <c r="OPT21" s="687"/>
      <c r="OPU21" s="687"/>
      <c r="OPV21" s="687"/>
      <c r="OPW21" s="687"/>
      <c r="OPX21" s="687"/>
      <c r="OPY21" s="687"/>
      <c r="OPZ21" s="687"/>
      <c r="OQA21" s="687"/>
      <c r="OQB21" s="687"/>
      <c r="OQC21" s="687"/>
      <c r="OQD21" s="687"/>
      <c r="OQE21" s="687"/>
      <c r="OQF21" s="687"/>
      <c r="OQG21" s="687"/>
      <c r="OQH21" s="687"/>
      <c r="OQI21" s="687"/>
      <c r="OQJ21" s="687"/>
      <c r="OQK21" s="687"/>
      <c r="OQL21" s="687"/>
      <c r="OQM21" s="687"/>
      <c r="OQN21" s="687"/>
      <c r="OQO21" s="687"/>
      <c r="OQP21" s="687"/>
      <c r="OQQ21" s="687"/>
      <c r="OQR21" s="687"/>
      <c r="OQS21" s="687"/>
      <c r="OQT21" s="687"/>
      <c r="OQU21" s="687"/>
      <c r="OQV21" s="687"/>
      <c r="OQW21" s="687"/>
      <c r="OQX21" s="687"/>
      <c r="OQY21" s="687"/>
      <c r="OQZ21" s="687"/>
      <c r="ORA21" s="687"/>
      <c r="ORB21" s="687"/>
      <c r="ORC21" s="687"/>
      <c r="ORD21" s="687"/>
      <c r="ORE21" s="687"/>
      <c r="ORF21" s="687"/>
      <c r="ORG21" s="687"/>
      <c r="ORH21" s="687"/>
      <c r="ORI21" s="687"/>
      <c r="ORJ21" s="687"/>
      <c r="ORK21" s="687"/>
      <c r="ORL21" s="687"/>
      <c r="ORM21" s="687"/>
      <c r="ORN21" s="687"/>
      <c r="ORO21" s="687"/>
      <c r="ORP21" s="687"/>
      <c r="ORQ21" s="687"/>
      <c r="ORR21" s="687"/>
      <c r="ORS21" s="687"/>
      <c r="ORT21" s="687"/>
      <c r="ORU21" s="687"/>
      <c r="ORV21" s="687"/>
      <c r="ORW21" s="687"/>
      <c r="ORX21" s="687"/>
      <c r="ORY21" s="687"/>
      <c r="ORZ21" s="687"/>
      <c r="OSA21" s="687"/>
      <c r="OSB21" s="687"/>
      <c r="OSC21" s="687"/>
      <c r="OSD21" s="687"/>
      <c r="OSE21" s="687"/>
      <c r="OSF21" s="687"/>
      <c r="OSG21" s="687"/>
      <c r="OSH21" s="687"/>
      <c r="OSI21" s="687"/>
      <c r="OSJ21" s="687"/>
      <c r="OSK21" s="687"/>
      <c r="OSL21" s="687"/>
      <c r="OSM21" s="687"/>
      <c r="OSN21" s="687"/>
      <c r="OSO21" s="687"/>
      <c r="OSP21" s="687"/>
      <c r="OSQ21" s="687"/>
      <c r="OSR21" s="687"/>
      <c r="OSS21" s="687"/>
      <c r="OST21" s="687"/>
      <c r="OSU21" s="687"/>
      <c r="OSV21" s="687"/>
      <c r="OSW21" s="687"/>
      <c r="OSX21" s="687"/>
      <c r="OSY21" s="687"/>
      <c r="OSZ21" s="687"/>
      <c r="OTA21" s="687"/>
      <c r="OTB21" s="687"/>
      <c r="OTC21" s="687"/>
      <c r="OTD21" s="687"/>
      <c r="OTE21" s="687"/>
      <c r="OTF21" s="687"/>
      <c r="OTG21" s="687"/>
      <c r="OTH21" s="687"/>
      <c r="OTI21" s="687"/>
      <c r="OTJ21" s="687"/>
      <c r="OTK21" s="687"/>
      <c r="OTL21" s="687"/>
      <c r="OTM21" s="687"/>
      <c r="OTN21" s="687"/>
      <c r="OTO21" s="687"/>
      <c r="OTP21" s="687"/>
      <c r="OTQ21" s="687"/>
      <c r="OTR21" s="687"/>
      <c r="OTS21" s="687"/>
      <c r="OTT21" s="687"/>
      <c r="OTU21" s="687"/>
      <c r="OTV21" s="687"/>
      <c r="OTW21" s="687"/>
      <c r="OTX21" s="687"/>
      <c r="OTY21" s="687"/>
      <c r="OTZ21" s="687"/>
      <c r="OUA21" s="687"/>
      <c r="OUB21" s="687"/>
      <c r="OUC21" s="687"/>
      <c r="OUD21" s="687"/>
      <c r="OUE21" s="687"/>
      <c r="OUF21" s="687"/>
      <c r="OUG21" s="687"/>
      <c r="OUH21" s="687"/>
      <c r="OUI21" s="687"/>
      <c r="OUJ21" s="687"/>
      <c r="OUK21" s="687"/>
      <c r="OUL21" s="687"/>
      <c r="OUM21" s="687"/>
      <c r="OUN21" s="687"/>
      <c r="OUO21" s="687"/>
      <c r="OUP21" s="687"/>
      <c r="OUQ21" s="687"/>
      <c r="OUR21" s="687"/>
      <c r="OUS21" s="687"/>
      <c r="OUT21" s="687"/>
      <c r="OUU21" s="687"/>
      <c r="OUV21" s="687"/>
      <c r="OUW21" s="687"/>
      <c r="OUX21" s="687"/>
      <c r="OUY21" s="687"/>
      <c r="OUZ21" s="687"/>
      <c r="OVA21" s="687"/>
      <c r="OVB21" s="687"/>
      <c r="OVC21" s="687"/>
      <c r="OVD21" s="687"/>
      <c r="OVE21" s="687"/>
      <c r="OVF21" s="687"/>
      <c r="OVG21" s="687"/>
      <c r="OVH21" s="687"/>
      <c r="OVI21" s="687"/>
      <c r="OVJ21" s="687"/>
      <c r="OVK21" s="687"/>
      <c r="OVL21" s="687"/>
      <c r="OVM21" s="687"/>
      <c r="OVN21" s="687"/>
      <c r="OVO21" s="687"/>
      <c r="OVP21" s="687"/>
      <c r="OVQ21" s="687"/>
      <c r="OVR21" s="687"/>
      <c r="OVS21" s="687"/>
      <c r="OVT21" s="687"/>
      <c r="OVU21" s="687"/>
      <c r="OVV21" s="687"/>
      <c r="OVW21" s="687"/>
      <c r="OVX21" s="687"/>
      <c r="OVY21" s="687"/>
      <c r="OVZ21" s="687"/>
      <c r="OWA21" s="687"/>
      <c r="OWB21" s="687"/>
      <c r="OWC21" s="687"/>
      <c r="OWD21" s="687"/>
      <c r="OWE21" s="687"/>
      <c r="OWF21" s="687"/>
      <c r="OWG21" s="687"/>
      <c r="OWH21" s="687"/>
      <c r="OWI21" s="687"/>
      <c r="OWJ21" s="687"/>
      <c r="OWK21" s="687"/>
      <c r="OWL21" s="687"/>
      <c r="OWM21" s="687"/>
      <c r="OWN21" s="687"/>
      <c r="OWO21" s="687"/>
      <c r="OWP21" s="687"/>
      <c r="OWQ21" s="687"/>
      <c r="OWR21" s="687"/>
      <c r="OWS21" s="687"/>
      <c r="OWT21" s="687"/>
      <c r="OWU21" s="687"/>
      <c r="OWV21" s="687"/>
      <c r="OWW21" s="687"/>
      <c r="OWX21" s="687"/>
      <c r="OWY21" s="687"/>
      <c r="OWZ21" s="687"/>
      <c r="OXA21" s="687"/>
      <c r="OXB21" s="687"/>
      <c r="OXC21" s="687"/>
      <c r="OXD21" s="687"/>
      <c r="OXE21" s="687"/>
      <c r="OXF21" s="687"/>
      <c r="OXG21" s="687"/>
      <c r="OXH21" s="687"/>
      <c r="OXI21" s="687"/>
      <c r="OXJ21" s="687"/>
      <c r="OXK21" s="687"/>
      <c r="OXL21" s="687"/>
      <c r="OXM21" s="687"/>
      <c r="OXN21" s="687"/>
      <c r="OXO21" s="687"/>
      <c r="OXP21" s="687"/>
      <c r="OXQ21" s="687"/>
      <c r="OXR21" s="687"/>
      <c r="OXS21" s="687"/>
      <c r="OXT21" s="687"/>
      <c r="OXU21" s="687"/>
      <c r="OXV21" s="687"/>
      <c r="OXW21" s="687"/>
      <c r="OXX21" s="687"/>
      <c r="OXY21" s="687"/>
      <c r="OXZ21" s="687"/>
      <c r="OYA21" s="687"/>
      <c r="OYB21" s="687"/>
      <c r="OYC21" s="687"/>
      <c r="OYD21" s="687"/>
      <c r="OYE21" s="687"/>
      <c r="OYF21" s="687"/>
      <c r="OYG21" s="687"/>
      <c r="OYH21" s="687"/>
      <c r="OYI21" s="687"/>
      <c r="OYJ21" s="687"/>
      <c r="OYK21" s="687"/>
      <c r="OYL21" s="687"/>
      <c r="OYM21" s="687"/>
      <c r="OYN21" s="687"/>
      <c r="OYO21" s="687"/>
      <c r="OYP21" s="687"/>
      <c r="OYQ21" s="687"/>
      <c r="OYR21" s="687"/>
      <c r="OYS21" s="687"/>
      <c r="OYT21" s="687"/>
      <c r="OYU21" s="687"/>
      <c r="OYV21" s="687"/>
      <c r="OYW21" s="687"/>
      <c r="OYX21" s="687"/>
      <c r="OYY21" s="687"/>
      <c r="OYZ21" s="687"/>
      <c r="OZA21" s="687"/>
      <c r="OZB21" s="687"/>
      <c r="OZC21" s="687"/>
      <c r="OZD21" s="687"/>
      <c r="OZE21" s="687"/>
      <c r="OZF21" s="687"/>
      <c r="OZG21" s="687"/>
      <c r="OZH21" s="687"/>
      <c r="OZI21" s="687"/>
      <c r="OZJ21" s="687"/>
      <c r="OZK21" s="687"/>
      <c r="OZL21" s="687"/>
      <c r="OZM21" s="687"/>
      <c r="OZN21" s="687"/>
      <c r="OZO21" s="687"/>
      <c r="OZP21" s="687"/>
      <c r="OZQ21" s="687"/>
      <c r="OZR21" s="687"/>
      <c r="OZS21" s="687"/>
      <c r="OZT21" s="687"/>
      <c r="OZU21" s="687"/>
      <c r="OZV21" s="687"/>
      <c r="OZW21" s="687"/>
      <c r="OZX21" s="687"/>
      <c r="OZY21" s="687"/>
      <c r="OZZ21" s="687"/>
      <c r="PAA21" s="687"/>
      <c r="PAB21" s="687"/>
      <c r="PAC21" s="687"/>
      <c r="PAD21" s="687"/>
      <c r="PAE21" s="687"/>
      <c r="PAF21" s="687"/>
      <c r="PAG21" s="687"/>
      <c r="PAH21" s="687"/>
      <c r="PAI21" s="687"/>
      <c r="PAJ21" s="687"/>
      <c r="PAK21" s="687"/>
      <c r="PAL21" s="687"/>
      <c r="PAM21" s="687"/>
      <c r="PAN21" s="687"/>
      <c r="PAO21" s="687"/>
      <c r="PAP21" s="687"/>
      <c r="PAQ21" s="687"/>
      <c r="PAR21" s="687"/>
      <c r="PAS21" s="687"/>
      <c r="PAT21" s="687"/>
      <c r="PAU21" s="687"/>
      <c r="PAV21" s="687"/>
      <c r="PAW21" s="687"/>
      <c r="PAX21" s="687"/>
      <c r="PAY21" s="687"/>
      <c r="PAZ21" s="687"/>
      <c r="PBA21" s="687"/>
      <c r="PBB21" s="687"/>
      <c r="PBC21" s="687"/>
      <c r="PBD21" s="687"/>
      <c r="PBE21" s="687"/>
      <c r="PBF21" s="687"/>
      <c r="PBG21" s="687"/>
      <c r="PBH21" s="687"/>
      <c r="PBI21" s="687"/>
      <c r="PBJ21" s="687"/>
      <c r="PBK21" s="687"/>
      <c r="PBL21" s="687"/>
      <c r="PBM21" s="687"/>
      <c r="PBN21" s="687"/>
      <c r="PBO21" s="687"/>
      <c r="PBP21" s="687"/>
      <c r="PBQ21" s="687"/>
      <c r="PBR21" s="687"/>
      <c r="PBS21" s="687"/>
      <c r="PBT21" s="687"/>
      <c r="PBU21" s="687"/>
      <c r="PBV21" s="687"/>
      <c r="PBW21" s="687"/>
      <c r="PBX21" s="687"/>
      <c r="PBY21" s="687"/>
      <c r="PBZ21" s="687"/>
      <c r="PCA21" s="687"/>
      <c r="PCB21" s="687"/>
      <c r="PCC21" s="687"/>
      <c r="PCD21" s="687"/>
      <c r="PCE21" s="687"/>
      <c r="PCF21" s="687"/>
      <c r="PCG21" s="687"/>
      <c r="PCH21" s="687"/>
      <c r="PCI21" s="687"/>
      <c r="PCJ21" s="687"/>
      <c r="PCK21" s="687"/>
      <c r="PCL21" s="687"/>
      <c r="PCM21" s="687"/>
      <c r="PCN21" s="687"/>
      <c r="PCO21" s="687"/>
      <c r="PCP21" s="687"/>
      <c r="PCQ21" s="687"/>
      <c r="PCR21" s="687"/>
      <c r="PCS21" s="687"/>
      <c r="PCT21" s="687"/>
      <c r="PCU21" s="687"/>
      <c r="PCV21" s="687"/>
      <c r="PCW21" s="687"/>
      <c r="PCX21" s="687"/>
      <c r="PCY21" s="687"/>
      <c r="PCZ21" s="687"/>
      <c r="PDA21" s="687"/>
      <c r="PDB21" s="687"/>
      <c r="PDC21" s="687"/>
      <c r="PDD21" s="687"/>
      <c r="PDE21" s="687"/>
      <c r="PDF21" s="687"/>
      <c r="PDG21" s="687"/>
      <c r="PDH21" s="687"/>
      <c r="PDI21" s="687"/>
      <c r="PDJ21" s="687"/>
      <c r="PDK21" s="687"/>
      <c r="PDL21" s="687"/>
      <c r="PDM21" s="687"/>
      <c r="PDN21" s="687"/>
      <c r="PDO21" s="687"/>
      <c r="PDP21" s="687"/>
      <c r="PDQ21" s="687"/>
      <c r="PDR21" s="687"/>
      <c r="PDS21" s="687"/>
      <c r="PDT21" s="687"/>
      <c r="PDU21" s="687"/>
      <c r="PDV21" s="687"/>
      <c r="PDW21" s="687"/>
      <c r="PDX21" s="687"/>
      <c r="PDY21" s="687"/>
      <c r="PDZ21" s="687"/>
      <c r="PEA21" s="687"/>
      <c r="PEB21" s="687"/>
      <c r="PEC21" s="687"/>
      <c r="PED21" s="687"/>
      <c r="PEE21" s="687"/>
      <c r="PEF21" s="687"/>
      <c r="PEG21" s="687"/>
      <c r="PEH21" s="687"/>
      <c r="PEI21" s="687"/>
      <c r="PEJ21" s="687"/>
      <c r="PEK21" s="687"/>
      <c r="PEL21" s="687"/>
      <c r="PEM21" s="687"/>
      <c r="PEN21" s="687"/>
      <c r="PEO21" s="687"/>
      <c r="PEP21" s="687"/>
      <c r="PEQ21" s="687"/>
      <c r="PER21" s="687"/>
      <c r="PES21" s="687"/>
      <c r="PET21" s="687"/>
      <c r="PEU21" s="687"/>
      <c r="PEV21" s="687"/>
      <c r="PEW21" s="687"/>
      <c r="PEX21" s="687"/>
      <c r="PEY21" s="687"/>
      <c r="PEZ21" s="687"/>
      <c r="PFA21" s="687"/>
      <c r="PFB21" s="687"/>
      <c r="PFC21" s="687"/>
      <c r="PFD21" s="687"/>
      <c r="PFE21" s="687"/>
      <c r="PFF21" s="687"/>
      <c r="PFG21" s="687"/>
      <c r="PFH21" s="687"/>
      <c r="PFI21" s="687"/>
      <c r="PFJ21" s="687"/>
      <c r="PFK21" s="687"/>
      <c r="PFL21" s="687"/>
      <c r="PFM21" s="687"/>
      <c r="PFN21" s="687"/>
      <c r="PFO21" s="687"/>
      <c r="PFP21" s="687"/>
      <c r="PFQ21" s="687"/>
      <c r="PFR21" s="687"/>
      <c r="PFS21" s="687"/>
      <c r="PFT21" s="687"/>
      <c r="PFU21" s="687"/>
      <c r="PFV21" s="687"/>
      <c r="PFW21" s="687"/>
      <c r="PFX21" s="687"/>
      <c r="PFY21" s="687"/>
      <c r="PFZ21" s="687"/>
      <c r="PGA21" s="687"/>
      <c r="PGB21" s="687"/>
      <c r="PGC21" s="687"/>
      <c r="PGD21" s="687"/>
      <c r="PGE21" s="687"/>
      <c r="PGF21" s="687"/>
      <c r="PGG21" s="687"/>
      <c r="PGH21" s="687"/>
      <c r="PGI21" s="687"/>
      <c r="PGJ21" s="687"/>
      <c r="PGK21" s="687"/>
      <c r="PGL21" s="687"/>
      <c r="PGM21" s="687"/>
      <c r="PGN21" s="687"/>
      <c r="PGO21" s="687"/>
      <c r="PGP21" s="687"/>
      <c r="PGQ21" s="687"/>
      <c r="PGR21" s="687"/>
      <c r="PGS21" s="687"/>
      <c r="PGT21" s="687"/>
      <c r="PGU21" s="687"/>
      <c r="PGV21" s="687"/>
      <c r="PGW21" s="687"/>
      <c r="PGX21" s="687"/>
      <c r="PGY21" s="687"/>
      <c r="PGZ21" s="687"/>
      <c r="PHA21" s="687"/>
      <c r="PHB21" s="687"/>
      <c r="PHC21" s="687"/>
      <c r="PHD21" s="687"/>
      <c r="PHE21" s="687"/>
      <c r="PHF21" s="687"/>
      <c r="PHG21" s="687"/>
      <c r="PHH21" s="687"/>
      <c r="PHI21" s="687"/>
      <c r="PHJ21" s="687"/>
      <c r="PHK21" s="687"/>
      <c r="PHL21" s="687"/>
      <c r="PHM21" s="687"/>
      <c r="PHN21" s="687"/>
      <c r="PHO21" s="687"/>
      <c r="PHP21" s="687"/>
      <c r="PHQ21" s="687"/>
      <c r="PHR21" s="687"/>
      <c r="PHS21" s="687"/>
      <c r="PHT21" s="687"/>
      <c r="PHU21" s="687"/>
      <c r="PHV21" s="687"/>
      <c r="PHW21" s="687"/>
      <c r="PHX21" s="687"/>
      <c r="PHY21" s="687"/>
      <c r="PHZ21" s="687"/>
      <c r="PIA21" s="687"/>
      <c r="PIB21" s="687"/>
      <c r="PIC21" s="687"/>
      <c r="PID21" s="687"/>
      <c r="PIE21" s="687"/>
      <c r="PIF21" s="687"/>
      <c r="PIG21" s="687"/>
      <c r="PIH21" s="687"/>
      <c r="PII21" s="687"/>
      <c r="PIJ21" s="687"/>
      <c r="PIK21" s="687"/>
      <c r="PIL21" s="687"/>
      <c r="PIM21" s="687"/>
      <c r="PIN21" s="687"/>
      <c r="PIO21" s="687"/>
      <c r="PIP21" s="687"/>
      <c r="PIQ21" s="687"/>
      <c r="PIR21" s="687"/>
      <c r="PIS21" s="687"/>
      <c r="PIT21" s="687"/>
      <c r="PIU21" s="687"/>
      <c r="PIV21" s="687"/>
      <c r="PIW21" s="687"/>
      <c r="PIX21" s="687"/>
      <c r="PIY21" s="687"/>
      <c r="PIZ21" s="687"/>
      <c r="PJA21" s="687"/>
      <c r="PJB21" s="687"/>
      <c r="PJC21" s="687"/>
      <c r="PJD21" s="687"/>
      <c r="PJE21" s="687"/>
      <c r="PJF21" s="687"/>
      <c r="PJG21" s="687"/>
      <c r="PJH21" s="687"/>
      <c r="PJI21" s="687"/>
      <c r="PJJ21" s="687"/>
      <c r="PJK21" s="687"/>
      <c r="PJL21" s="687"/>
      <c r="PJM21" s="687"/>
      <c r="PJN21" s="687"/>
      <c r="PJO21" s="687"/>
      <c r="PJP21" s="687"/>
      <c r="PJQ21" s="687"/>
      <c r="PJR21" s="687"/>
      <c r="PJS21" s="687"/>
      <c r="PJT21" s="687"/>
      <c r="PJU21" s="687"/>
      <c r="PJV21" s="687"/>
      <c r="PJW21" s="687"/>
      <c r="PJX21" s="687"/>
      <c r="PJY21" s="687"/>
      <c r="PJZ21" s="687"/>
      <c r="PKA21" s="687"/>
      <c r="PKB21" s="687"/>
      <c r="PKC21" s="687"/>
      <c r="PKD21" s="687"/>
      <c r="PKE21" s="687"/>
      <c r="PKF21" s="687"/>
      <c r="PKG21" s="687"/>
      <c r="PKH21" s="687"/>
      <c r="PKI21" s="687"/>
      <c r="PKJ21" s="687"/>
      <c r="PKK21" s="687"/>
      <c r="PKL21" s="687"/>
      <c r="PKM21" s="687"/>
      <c r="PKN21" s="687"/>
      <c r="PKO21" s="687"/>
      <c r="PKP21" s="687"/>
      <c r="PKQ21" s="687"/>
      <c r="PKR21" s="687"/>
      <c r="PKS21" s="687"/>
      <c r="PKT21" s="687"/>
      <c r="PKU21" s="687"/>
      <c r="PKV21" s="687"/>
      <c r="PKW21" s="687"/>
      <c r="PKX21" s="687"/>
      <c r="PKY21" s="687"/>
      <c r="PKZ21" s="687"/>
      <c r="PLA21" s="687"/>
      <c r="PLB21" s="687"/>
      <c r="PLC21" s="687"/>
      <c r="PLD21" s="687"/>
      <c r="PLE21" s="687"/>
      <c r="PLF21" s="687"/>
      <c r="PLG21" s="687"/>
      <c r="PLH21" s="687"/>
      <c r="PLI21" s="687"/>
      <c r="PLJ21" s="687"/>
      <c r="PLK21" s="687"/>
      <c r="PLL21" s="687"/>
      <c r="PLM21" s="687"/>
      <c r="PLN21" s="687"/>
      <c r="PLO21" s="687"/>
      <c r="PLP21" s="687"/>
      <c r="PLQ21" s="687"/>
      <c r="PLR21" s="687"/>
      <c r="PLS21" s="687"/>
      <c r="PLT21" s="687"/>
      <c r="PLU21" s="687"/>
      <c r="PLV21" s="687"/>
      <c r="PLW21" s="687"/>
      <c r="PLX21" s="687"/>
      <c r="PLY21" s="687"/>
      <c r="PLZ21" s="687"/>
      <c r="PMA21" s="687"/>
      <c r="PMB21" s="687"/>
      <c r="PMC21" s="687"/>
      <c r="PMD21" s="687"/>
      <c r="PME21" s="687"/>
      <c r="PMF21" s="687"/>
      <c r="PMG21" s="687"/>
      <c r="PMH21" s="687"/>
      <c r="PMI21" s="687"/>
      <c r="PMJ21" s="687"/>
      <c r="PMK21" s="687"/>
      <c r="PML21" s="687"/>
      <c r="PMM21" s="687"/>
      <c r="PMN21" s="687"/>
      <c r="PMO21" s="687"/>
      <c r="PMP21" s="687"/>
      <c r="PMQ21" s="687"/>
      <c r="PMR21" s="687"/>
      <c r="PMS21" s="687"/>
      <c r="PMT21" s="687"/>
      <c r="PMU21" s="687"/>
      <c r="PMV21" s="687"/>
      <c r="PMW21" s="687"/>
      <c r="PMX21" s="687"/>
      <c r="PMY21" s="687"/>
      <c r="PMZ21" s="687"/>
      <c r="PNA21" s="687"/>
      <c r="PNB21" s="687"/>
      <c r="PNC21" s="687"/>
      <c r="PND21" s="687"/>
      <c r="PNE21" s="687"/>
      <c r="PNF21" s="687"/>
      <c r="PNG21" s="687"/>
      <c r="PNH21" s="687"/>
      <c r="PNI21" s="687"/>
      <c r="PNJ21" s="687"/>
      <c r="PNK21" s="687"/>
      <c r="PNL21" s="687"/>
      <c r="PNM21" s="687"/>
      <c r="PNN21" s="687"/>
      <c r="PNO21" s="687"/>
      <c r="PNP21" s="687"/>
      <c r="PNQ21" s="687"/>
      <c r="PNR21" s="687"/>
      <c r="PNS21" s="687"/>
      <c r="PNT21" s="687"/>
      <c r="PNU21" s="687"/>
      <c r="PNV21" s="687"/>
      <c r="PNW21" s="687"/>
      <c r="PNX21" s="687"/>
      <c r="PNY21" s="687"/>
      <c r="PNZ21" s="687"/>
      <c r="POA21" s="687"/>
      <c r="POB21" s="687"/>
      <c r="POC21" s="687"/>
      <c r="POD21" s="687"/>
      <c r="POE21" s="687"/>
      <c r="POF21" s="687"/>
      <c r="POG21" s="687"/>
      <c r="POH21" s="687"/>
      <c r="POI21" s="687"/>
      <c r="POJ21" s="687"/>
      <c r="POK21" s="687"/>
      <c r="POL21" s="687"/>
      <c r="POM21" s="687"/>
      <c r="PON21" s="687"/>
      <c r="POO21" s="687"/>
      <c r="POP21" s="687"/>
      <c r="POQ21" s="687"/>
      <c r="POR21" s="687"/>
      <c r="POS21" s="687"/>
      <c r="POT21" s="687"/>
      <c r="POU21" s="687"/>
      <c r="POV21" s="687"/>
      <c r="POW21" s="687"/>
      <c r="POX21" s="687"/>
      <c r="POY21" s="687"/>
      <c r="POZ21" s="687"/>
      <c r="PPA21" s="687"/>
      <c r="PPB21" s="687"/>
      <c r="PPC21" s="687"/>
      <c r="PPD21" s="687"/>
      <c r="PPE21" s="687"/>
      <c r="PPF21" s="687"/>
      <c r="PPG21" s="687"/>
      <c r="PPH21" s="687"/>
      <c r="PPI21" s="687"/>
      <c r="PPJ21" s="687"/>
      <c r="PPK21" s="687"/>
      <c r="PPL21" s="687"/>
      <c r="PPM21" s="687"/>
      <c r="PPN21" s="687"/>
      <c r="PPO21" s="687"/>
      <c r="PPP21" s="687"/>
      <c r="PPQ21" s="687"/>
      <c r="PPR21" s="687"/>
      <c r="PPS21" s="687"/>
      <c r="PPT21" s="687"/>
      <c r="PPU21" s="687"/>
      <c r="PPV21" s="687"/>
      <c r="PPW21" s="687"/>
      <c r="PPX21" s="687"/>
      <c r="PPY21" s="687"/>
      <c r="PPZ21" s="687"/>
      <c r="PQA21" s="687"/>
      <c r="PQB21" s="687"/>
      <c r="PQC21" s="687"/>
      <c r="PQD21" s="687"/>
      <c r="PQE21" s="687"/>
      <c r="PQF21" s="687"/>
      <c r="PQG21" s="687"/>
      <c r="PQH21" s="687"/>
      <c r="PQI21" s="687"/>
      <c r="PQJ21" s="687"/>
      <c r="PQK21" s="687"/>
      <c r="PQL21" s="687"/>
      <c r="PQM21" s="687"/>
      <c r="PQN21" s="687"/>
      <c r="PQO21" s="687"/>
      <c r="PQP21" s="687"/>
      <c r="PQQ21" s="687"/>
      <c r="PQR21" s="687"/>
      <c r="PQS21" s="687"/>
      <c r="PQT21" s="687"/>
      <c r="PQU21" s="687"/>
      <c r="PQV21" s="687"/>
      <c r="PQW21" s="687"/>
      <c r="PQX21" s="687"/>
      <c r="PQY21" s="687"/>
      <c r="PQZ21" s="687"/>
      <c r="PRA21" s="687"/>
      <c r="PRB21" s="687"/>
      <c r="PRC21" s="687"/>
      <c r="PRD21" s="687"/>
      <c r="PRE21" s="687"/>
      <c r="PRF21" s="687"/>
      <c r="PRG21" s="687"/>
      <c r="PRH21" s="687"/>
      <c r="PRI21" s="687"/>
      <c r="PRJ21" s="687"/>
      <c r="PRK21" s="687"/>
      <c r="PRL21" s="687"/>
      <c r="PRM21" s="687"/>
      <c r="PRN21" s="687"/>
      <c r="PRO21" s="687"/>
      <c r="PRP21" s="687"/>
      <c r="PRQ21" s="687"/>
      <c r="PRR21" s="687"/>
      <c r="PRS21" s="687"/>
      <c r="PRT21" s="687"/>
      <c r="PRU21" s="687"/>
      <c r="PRV21" s="687"/>
      <c r="PRW21" s="687"/>
      <c r="PRX21" s="687"/>
      <c r="PRY21" s="687"/>
      <c r="PRZ21" s="687"/>
      <c r="PSA21" s="687"/>
      <c r="PSB21" s="687"/>
      <c r="PSC21" s="687"/>
      <c r="PSD21" s="687"/>
      <c r="PSE21" s="687"/>
      <c r="PSF21" s="687"/>
      <c r="PSG21" s="687"/>
      <c r="PSH21" s="687"/>
      <c r="PSI21" s="687"/>
      <c r="PSJ21" s="687"/>
      <c r="PSK21" s="687"/>
      <c r="PSL21" s="687"/>
      <c r="PSM21" s="687"/>
      <c r="PSN21" s="687"/>
      <c r="PSO21" s="687"/>
      <c r="PSP21" s="687"/>
      <c r="PSQ21" s="687"/>
      <c r="PSR21" s="687"/>
      <c r="PSS21" s="687"/>
      <c r="PST21" s="687"/>
      <c r="PSU21" s="687"/>
      <c r="PSV21" s="687"/>
      <c r="PSW21" s="687"/>
      <c r="PSX21" s="687"/>
      <c r="PSY21" s="687"/>
      <c r="PSZ21" s="687"/>
      <c r="PTA21" s="687"/>
      <c r="PTB21" s="687"/>
      <c r="PTC21" s="687"/>
      <c r="PTD21" s="687"/>
      <c r="PTE21" s="687"/>
      <c r="PTF21" s="687"/>
      <c r="PTG21" s="687"/>
      <c r="PTH21" s="687"/>
      <c r="PTI21" s="687"/>
      <c r="PTJ21" s="687"/>
      <c r="PTK21" s="687"/>
      <c r="PTL21" s="687"/>
      <c r="PTM21" s="687"/>
      <c r="PTN21" s="687"/>
      <c r="PTO21" s="687"/>
      <c r="PTP21" s="687"/>
      <c r="PTQ21" s="687"/>
      <c r="PTR21" s="687"/>
      <c r="PTS21" s="687"/>
      <c r="PTT21" s="687"/>
      <c r="PTU21" s="687"/>
      <c r="PTV21" s="687"/>
      <c r="PTW21" s="687"/>
      <c r="PTX21" s="687"/>
      <c r="PTY21" s="687"/>
      <c r="PTZ21" s="687"/>
      <c r="PUA21" s="687"/>
      <c r="PUB21" s="687"/>
      <c r="PUC21" s="687"/>
      <c r="PUD21" s="687"/>
      <c r="PUE21" s="687"/>
      <c r="PUF21" s="687"/>
      <c r="PUG21" s="687"/>
      <c r="PUH21" s="687"/>
      <c r="PUI21" s="687"/>
      <c r="PUJ21" s="687"/>
      <c r="PUK21" s="687"/>
      <c r="PUL21" s="687"/>
      <c r="PUM21" s="687"/>
      <c r="PUN21" s="687"/>
      <c r="PUO21" s="687"/>
      <c r="PUP21" s="687"/>
      <c r="PUQ21" s="687"/>
      <c r="PUR21" s="687"/>
      <c r="PUS21" s="687"/>
      <c r="PUT21" s="687"/>
      <c r="PUU21" s="687"/>
      <c r="PUV21" s="687"/>
      <c r="PUW21" s="687"/>
      <c r="PUX21" s="687"/>
      <c r="PUY21" s="687"/>
      <c r="PUZ21" s="687"/>
      <c r="PVA21" s="687"/>
      <c r="PVB21" s="687"/>
      <c r="PVC21" s="687"/>
      <c r="PVD21" s="687"/>
      <c r="PVE21" s="687"/>
      <c r="PVF21" s="687"/>
      <c r="PVG21" s="687"/>
      <c r="PVH21" s="687"/>
      <c r="PVI21" s="687"/>
      <c r="PVJ21" s="687"/>
      <c r="PVK21" s="687"/>
      <c r="PVL21" s="687"/>
      <c r="PVM21" s="687"/>
      <c r="PVN21" s="687"/>
      <c r="PVO21" s="687"/>
      <c r="PVP21" s="687"/>
      <c r="PVQ21" s="687"/>
      <c r="PVR21" s="687"/>
      <c r="PVS21" s="687"/>
      <c r="PVT21" s="687"/>
      <c r="PVU21" s="687"/>
      <c r="PVV21" s="687"/>
      <c r="PVW21" s="687"/>
      <c r="PVX21" s="687"/>
      <c r="PVY21" s="687"/>
      <c r="PVZ21" s="687"/>
      <c r="PWA21" s="687"/>
      <c r="PWB21" s="687"/>
      <c r="PWC21" s="687"/>
      <c r="PWD21" s="687"/>
      <c r="PWE21" s="687"/>
      <c r="PWF21" s="687"/>
      <c r="PWG21" s="687"/>
      <c r="PWH21" s="687"/>
      <c r="PWI21" s="687"/>
      <c r="PWJ21" s="687"/>
      <c r="PWK21" s="687"/>
      <c r="PWL21" s="687"/>
      <c r="PWM21" s="687"/>
      <c r="PWN21" s="687"/>
      <c r="PWO21" s="687"/>
      <c r="PWP21" s="687"/>
      <c r="PWQ21" s="687"/>
      <c r="PWR21" s="687"/>
      <c r="PWS21" s="687"/>
      <c r="PWT21" s="687"/>
      <c r="PWU21" s="687"/>
      <c r="PWV21" s="687"/>
      <c r="PWW21" s="687"/>
      <c r="PWX21" s="687"/>
      <c r="PWY21" s="687"/>
      <c r="PWZ21" s="687"/>
      <c r="PXA21" s="687"/>
      <c r="PXB21" s="687"/>
      <c r="PXC21" s="687"/>
      <c r="PXD21" s="687"/>
      <c r="PXE21" s="687"/>
      <c r="PXF21" s="687"/>
      <c r="PXG21" s="687"/>
      <c r="PXH21" s="687"/>
      <c r="PXI21" s="687"/>
      <c r="PXJ21" s="687"/>
      <c r="PXK21" s="687"/>
      <c r="PXL21" s="687"/>
      <c r="PXM21" s="687"/>
      <c r="PXN21" s="687"/>
      <c r="PXO21" s="687"/>
      <c r="PXP21" s="687"/>
      <c r="PXQ21" s="687"/>
      <c r="PXR21" s="687"/>
      <c r="PXS21" s="687"/>
      <c r="PXT21" s="687"/>
      <c r="PXU21" s="687"/>
      <c r="PXV21" s="687"/>
      <c r="PXW21" s="687"/>
      <c r="PXX21" s="687"/>
      <c r="PXY21" s="687"/>
      <c r="PXZ21" s="687"/>
      <c r="PYA21" s="687"/>
      <c r="PYB21" s="687"/>
      <c r="PYC21" s="687"/>
      <c r="PYD21" s="687"/>
      <c r="PYE21" s="687"/>
      <c r="PYF21" s="687"/>
      <c r="PYG21" s="687"/>
      <c r="PYH21" s="687"/>
      <c r="PYI21" s="687"/>
      <c r="PYJ21" s="687"/>
      <c r="PYK21" s="687"/>
      <c r="PYL21" s="687"/>
      <c r="PYM21" s="687"/>
      <c r="PYN21" s="687"/>
      <c r="PYO21" s="687"/>
      <c r="PYP21" s="687"/>
      <c r="PYQ21" s="687"/>
      <c r="PYR21" s="687"/>
      <c r="PYS21" s="687"/>
      <c r="PYT21" s="687"/>
      <c r="PYU21" s="687"/>
      <c r="PYV21" s="687"/>
      <c r="PYW21" s="687"/>
      <c r="PYX21" s="687"/>
      <c r="PYY21" s="687"/>
      <c r="PYZ21" s="687"/>
      <c r="PZA21" s="687"/>
      <c r="PZB21" s="687"/>
      <c r="PZC21" s="687"/>
      <c r="PZD21" s="687"/>
      <c r="PZE21" s="687"/>
      <c r="PZF21" s="687"/>
      <c r="PZG21" s="687"/>
      <c r="PZH21" s="687"/>
      <c r="PZI21" s="687"/>
      <c r="PZJ21" s="687"/>
      <c r="PZK21" s="687"/>
      <c r="PZL21" s="687"/>
      <c r="PZM21" s="687"/>
      <c r="PZN21" s="687"/>
      <c r="PZO21" s="687"/>
      <c r="PZP21" s="687"/>
      <c r="PZQ21" s="687"/>
      <c r="PZR21" s="687"/>
      <c r="PZS21" s="687"/>
      <c r="PZT21" s="687"/>
      <c r="PZU21" s="687"/>
      <c r="PZV21" s="687"/>
      <c r="PZW21" s="687"/>
      <c r="PZX21" s="687"/>
      <c r="PZY21" s="687"/>
      <c r="PZZ21" s="687"/>
      <c r="QAA21" s="687"/>
      <c r="QAB21" s="687"/>
      <c r="QAC21" s="687"/>
      <c r="QAD21" s="687"/>
      <c r="QAE21" s="687"/>
      <c r="QAF21" s="687"/>
      <c r="QAG21" s="687"/>
      <c r="QAH21" s="687"/>
      <c r="QAI21" s="687"/>
      <c r="QAJ21" s="687"/>
      <c r="QAK21" s="687"/>
      <c r="QAL21" s="687"/>
      <c r="QAM21" s="687"/>
      <c r="QAN21" s="687"/>
      <c r="QAO21" s="687"/>
      <c r="QAP21" s="687"/>
      <c r="QAQ21" s="687"/>
      <c r="QAR21" s="687"/>
      <c r="QAS21" s="687"/>
      <c r="QAT21" s="687"/>
      <c r="QAU21" s="687"/>
      <c r="QAV21" s="687"/>
      <c r="QAW21" s="687"/>
      <c r="QAX21" s="687"/>
      <c r="QAY21" s="687"/>
      <c r="QAZ21" s="687"/>
      <c r="QBA21" s="687"/>
      <c r="QBB21" s="687"/>
      <c r="QBC21" s="687"/>
      <c r="QBD21" s="687"/>
      <c r="QBE21" s="687"/>
      <c r="QBF21" s="687"/>
      <c r="QBG21" s="687"/>
      <c r="QBH21" s="687"/>
      <c r="QBI21" s="687"/>
      <c r="QBJ21" s="687"/>
      <c r="QBK21" s="687"/>
      <c r="QBL21" s="687"/>
      <c r="QBM21" s="687"/>
      <c r="QBN21" s="687"/>
      <c r="QBO21" s="687"/>
      <c r="QBP21" s="687"/>
      <c r="QBQ21" s="687"/>
      <c r="QBR21" s="687"/>
      <c r="QBS21" s="687"/>
      <c r="QBT21" s="687"/>
      <c r="QBU21" s="687"/>
      <c r="QBV21" s="687"/>
      <c r="QBW21" s="687"/>
      <c r="QBX21" s="687"/>
      <c r="QBY21" s="687"/>
      <c r="QBZ21" s="687"/>
      <c r="QCA21" s="687"/>
      <c r="QCB21" s="687"/>
      <c r="QCC21" s="687"/>
      <c r="QCD21" s="687"/>
      <c r="QCE21" s="687"/>
      <c r="QCF21" s="687"/>
      <c r="QCG21" s="687"/>
      <c r="QCH21" s="687"/>
      <c r="QCI21" s="687"/>
      <c r="QCJ21" s="687"/>
      <c r="QCK21" s="687"/>
      <c r="QCL21" s="687"/>
      <c r="QCM21" s="687"/>
      <c r="QCN21" s="687"/>
      <c r="QCO21" s="687"/>
      <c r="QCP21" s="687"/>
      <c r="QCQ21" s="687"/>
      <c r="QCR21" s="687"/>
      <c r="QCS21" s="687"/>
      <c r="QCT21" s="687"/>
      <c r="QCU21" s="687"/>
      <c r="QCV21" s="687"/>
      <c r="QCW21" s="687"/>
      <c r="QCX21" s="687"/>
      <c r="QCY21" s="687"/>
      <c r="QCZ21" s="687"/>
      <c r="QDA21" s="687"/>
      <c r="QDB21" s="687"/>
      <c r="QDC21" s="687"/>
      <c r="QDD21" s="687"/>
      <c r="QDE21" s="687"/>
      <c r="QDF21" s="687"/>
      <c r="QDG21" s="687"/>
      <c r="QDH21" s="687"/>
      <c r="QDI21" s="687"/>
      <c r="QDJ21" s="687"/>
      <c r="QDK21" s="687"/>
      <c r="QDL21" s="687"/>
      <c r="QDM21" s="687"/>
      <c r="QDN21" s="687"/>
      <c r="QDO21" s="687"/>
      <c r="QDP21" s="687"/>
      <c r="QDQ21" s="687"/>
      <c r="QDR21" s="687"/>
      <c r="QDS21" s="687"/>
      <c r="QDT21" s="687"/>
      <c r="QDU21" s="687"/>
      <c r="QDV21" s="687"/>
      <c r="QDW21" s="687"/>
      <c r="QDX21" s="687"/>
      <c r="QDY21" s="687"/>
      <c r="QDZ21" s="687"/>
      <c r="QEA21" s="687"/>
      <c r="QEB21" s="687"/>
      <c r="QEC21" s="687"/>
      <c r="QED21" s="687"/>
      <c r="QEE21" s="687"/>
      <c r="QEF21" s="687"/>
      <c r="QEG21" s="687"/>
      <c r="QEH21" s="687"/>
      <c r="QEI21" s="687"/>
      <c r="QEJ21" s="687"/>
      <c r="QEK21" s="687"/>
      <c r="QEL21" s="687"/>
      <c r="QEM21" s="687"/>
      <c r="QEN21" s="687"/>
      <c r="QEO21" s="687"/>
      <c r="QEP21" s="687"/>
      <c r="QEQ21" s="687"/>
      <c r="QER21" s="687"/>
      <c r="QES21" s="687"/>
      <c r="QET21" s="687"/>
      <c r="QEU21" s="687"/>
      <c r="QEV21" s="687"/>
      <c r="QEW21" s="687"/>
      <c r="QEX21" s="687"/>
      <c r="QEY21" s="687"/>
      <c r="QEZ21" s="687"/>
      <c r="QFA21" s="687"/>
      <c r="QFB21" s="687"/>
      <c r="QFC21" s="687"/>
      <c r="QFD21" s="687"/>
      <c r="QFE21" s="687"/>
      <c r="QFF21" s="687"/>
      <c r="QFG21" s="687"/>
      <c r="QFH21" s="687"/>
      <c r="QFI21" s="687"/>
      <c r="QFJ21" s="687"/>
      <c r="QFK21" s="687"/>
      <c r="QFL21" s="687"/>
      <c r="QFM21" s="687"/>
      <c r="QFN21" s="687"/>
      <c r="QFO21" s="687"/>
      <c r="QFP21" s="687"/>
      <c r="QFQ21" s="687"/>
      <c r="QFR21" s="687"/>
      <c r="QFS21" s="687"/>
      <c r="QFT21" s="687"/>
      <c r="QFU21" s="687"/>
      <c r="QFV21" s="687"/>
      <c r="QFW21" s="687"/>
      <c r="QFX21" s="687"/>
      <c r="QFY21" s="687"/>
      <c r="QFZ21" s="687"/>
      <c r="QGA21" s="687"/>
      <c r="QGB21" s="687"/>
      <c r="QGC21" s="687"/>
      <c r="QGD21" s="687"/>
      <c r="QGE21" s="687"/>
      <c r="QGF21" s="687"/>
      <c r="QGG21" s="687"/>
      <c r="QGH21" s="687"/>
      <c r="QGI21" s="687"/>
      <c r="QGJ21" s="687"/>
      <c r="QGK21" s="687"/>
      <c r="QGL21" s="687"/>
      <c r="QGM21" s="687"/>
      <c r="QGN21" s="687"/>
      <c r="QGO21" s="687"/>
      <c r="QGP21" s="687"/>
      <c r="QGQ21" s="687"/>
      <c r="QGR21" s="687"/>
      <c r="QGS21" s="687"/>
      <c r="QGT21" s="687"/>
      <c r="QGU21" s="687"/>
      <c r="QGV21" s="687"/>
      <c r="QGW21" s="687"/>
      <c r="QGX21" s="687"/>
      <c r="QGY21" s="687"/>
      <c r="QGZ21" s="687"/>
      <c r="QHA21" s="687"/>
      <c r="QHB21" s="687"/>
      <c r="QHC21" s="687"/>
      <c r="QHD21" s="687"/>
      <c r="QHE21" s="687"/>
      <c r="QHF21" s="687"/>
      <c r="QHG21" s="687"/>
      <c r="QHH21" s="687"/>
      <c r="QHI21" s="687"/>
      <c r="QHJ21" s="687"/>
      <c r="QHK21" s="687"/>
      <c r="QHL21" s="687"/>
      <c r="QHM21" s="687"/>
      <c r="QHN21" s="687"/>
      <c r="QHO21" s="687"/>
      <c r="QHP21" s="687"/>
      <c r="QHQ21" s="687"/>
      <c r="QHR21" s="687"/>
      <c r="QHS21" s="687"/>
      <c r="QHT21" s="687"/>
      <c r="QHU21" s="687"/>
      <c r="QHV21" s="687"/>
      <c r="QHW21" s="687"/>
      <c r="QHX21" s="687"/>
      <c r="QHY21" s="687"/>
      <c r="QHZ21" s="687"/>
      <c r="QIA21" s="687"/>
      <c r="QIB21" s="687"/>
      <c r="QIC21" s="687"/>
      <c r="QID21" s="687"/>
      <c r="QIE21" s="687"/>
      <c r="QIF21" s="687"/>
      <c r="QIG21" s="687"/>
      <c r="QIH21" s="687"/>
      <c r="QII21" s="687"/>
      <c r="QIJ21" s="687"/>
      <c r="QIK21" s="687"/>
      <c r="QIL21" s="687"/>
      <c r="QIM21" s="687"/>
      <c r="QIN21" s="687"/>
      <c r="QIO21" s="687"/>
      <c r="QIP21" s="687"/>
      <c r="QIQ21" s="687"/>
      <c r="QIR21" s="687"/>
      <c r="QIS21" s="687"/>
      <c r="QIT21" s="687"/>
      <c r="QIU21" s="687"/>
      <c r="QIV21" s="687"/>
      <c r="QIW21" s="687"/>
      <c r="QIX21" s="687"/>
      <c r="QIY21" s="687"/>
      <c r="QIZ21" s="687"/>
      <c r="QJA21" s="687"/>
      <c r="QJB21" s="687"/>
      <c r="QJC21" s="687"/>
      <c r="QJD21" s="687"/>
      <c r="QJE21" s="687"/>
      <c r="QJF21" s="687"/>
      <c r="QJG21" s="687"/>
      <c r="QJH21" s="687"/>
      <c r="QJI21" s="687"/>
      <c r="QJJ21" s="687"/>
      <c r="QJK21" s="687"/>
      <c r="QJL21" s="687"/>
      <c r="QJM21" s="687"/>
      <c r="QJN21" s="687"/>
      <c r="QJO21" s="687"/>
      <c r="QJP21" s="687"/>
      <c r="QJQ21" s="687"/>
      <c r="QJR21" s="687"/>
      <c r="QJS21" s="687"/>
      <c r="QJT21" s="687"/>
      <c r="QJU21" s="687"/>
      <c r="QJV21" s="687"/>
      <c r="QJW21" s="687"/>
      <c r="QJX21" s="687"/>
      <c r="QJY21" s="687"/>
      <c r="QJZ21" s="687"/>
      <c r="QKA21" s="687"/>
      <c r="QKB21" s="687"/>
      <c r="QKC21" s="687"/>
      <c r="QKD21" s="687"/>
      <c r="QKE21" s="687"/>
      <c r="QKF21" s="687"/>
      <c r="QKG21" s="687"/>
      <c r="QKH21" s="687"/>
      <c r="QKI21" s="687"/>
      <c r="QKJ21" s="687"/>
      <c r="QKK21" s="687"/>
      <c r="QKL21" s="687"/>
      <c r="QKM21" s="687"/>
      <c r="QKN21" s="687"/>
      <c r="QKO21" s="687"/>
      <c r="QKP21" s="687"/>
      <c r="QKQ21" s="687"/>
      <c r="QKR21" s="687"/>
      <c r="QKS21" s="687"/>
      <c r="QKT21" s="687"/>
      <c r="QKU21" s="687"/>
      <c r="QKV21" s="687"/>
      <c r="QKW21" s="687"/>
      <c r="QKX21" s="687"/>
      <c r="QKY21" s="687"/>
      <c r="QKZ21" s="687"/>
      <c r="QLA21" s="687"/>
      <c r="QLB21" s="687"/>
      <c r="QLC21" s="687"/>
      <c r="QLD21" s="687"/>
      <c r="QLE21" s="687"/>
      <c r="QLF21" s="687"/>
      <c r="QLG21" s="687"/>
      <c r="QLH21" s="687"/>
      <c r="QLI21" s="687"/>
      <c r="QLJ21" s="687"/>
      <c r="QLK21" s="687"/>
      <c r="QLL21" s="687"/>
      <c r="QLM21" s="687"/>
      <c r="QLN21" s="687"/>
      <c r="QLO21" s="687"/>
      <c r="QLP21" s="687"/>
      <c r="QLQ21" s="687"/>
      <c r="QLR21" s="687"/>
      <c r="QLS21" s="687"/>
      <c r="QLT21" s="687"/>
      <c r="QLU21" s="687"/>
      <c r="QLV21" s="687"/>
      <c r="QLW21" s="687"/>
      <c r="QLX21" s="687"/>
      <c r="QLY21" s="687"/>
      <c r="QLZ21" s="687"/>
      <c r="QMA21" s="687"/>
      <c r="QMB21" s="687"/>
      <c r="QMC21" s="687"/>
      <c r="QMD21" s="687"/>
      <c r="QME21" s="687"/>
      <c r="QMF21" s="687"/>
      <c r="QMG21" s="687"/>
      <c r="QMH21" s="687"/>
      <c r="QMI21" s="687"/>
      <c r="QMJ21" s="687"/>
      <c r="QMK21" s="687"/>
      <c r="QML21" s="687"/>
      <c r="QMM21" s="687"/>
      <c r="QMN21" s="687"/>
      <c r="QMO21" s="687"/>
      <c r="QMP21" s="687"/>
      <c r="QMQ21" s="687"/>
      <c r="QMR21" s="687"/>
      <c r="QMS21" s="687"/>
      <c r="QMT21" s="687"/>
      <c r="QMU21" s="687"/>
      <c r="QMV21" s="687"/>
      <c r="QMW21" s="687"/>
      <c r="QMX21" s="687"/>
      <c r="QMY21" s="687"/>
      <c r="QMZ21" s="687"/>
      <c r="QNA21" s="687"/>
      <c r="QNB21" s="687"/>
      <c r="QNC21" s="687"/>
      <c r="QND21" s="687"/>
      <c r="QNE21" s="687"/>
      <c r="QNF21" s="687"/>
      <c r="QNG21" s="687"/>
      <c r="QNH21" s="687"/>
      <c r="QNI21" s="687"/>
      <c r="QNJ21" s="687"/>
      <c r="QNK21" s="687"/>
      <c r="QNL21" s="687"/>
      <c r="QNM21" s="687"/>
      <c r="QNN21" s="687"/>
      <c r="QNO21" s="687"/>
      <c r="QNP21" s="687"/>
      <c r="QNQ21" s="687"/>
      <c r="QNR21" s="687"/>
      <c r="QNS21" s="687"/>
      <c r="QNT21" s="687"/>
      <c r="QNU21" s="687"/>
      <c r="QNV21" s="687"/>
      <c r="QNW21" s="687"/>
      <c r="QNX21" s="687"/>
      <c r="QNY21" s="687"/>
      <c r="QNZ21" s="687"/>
      <c r="QOA21" s="687"/>
      <c r="QOB21" s="687"/>
      <c r="QOC21" s="687"/>
      <c r="QOD21" s="687"/>
      <c r="QOE21" s="687"/>
      <c r="QOF21" s="687"/>
      <c r="QOG21" s="687"/>
      <c r="QOH21" s="687"/>
      <c r="QOI21" s="687"/>
      <c r="QOJ21" s="687"/>
      <c r="QOK21" s="687"/>
      <c r="QOL21" s="687"/>
      <c r="QOM21" s="687"/>
      <c r="QON21" s="687"/>
      <c r="QOO21" s="687"/>
      <c r="QOP21" s="687"/>
      <c r="QOQ21" s="687"/>
      <c r="QOR21" s="687"/>
      <c r="QOS21" s="687"/>
      <c r="QOT21" s="687"/>
      <c r="QOU21" s="687"/>
      <c r="QOV21" s="687"/>
      <c r="QOW21" s="687"/>
      <c r="QOX21" s="687"/>
      <c r="QOY21" s="687"/>
      <c r="QOZ21" s="687"/>
      <c r="QPA21" s="687"/>
      <c r="QPB21" s="687"/>
      <c r="QPC21" s="687"/>
      <c r="QPD21" s="687"/>
      <c r="QPE21" s="687"/>
      <c r="QPF21" s="687"/>
      <c r="QPG21" s="687"/>
      <c r="QPH21" s="687"/>
      <c r="QPI21" s="687"/>
      <c r="QPJ21" s="687"/>
      <c r="QPK21" s="687"/>
      <c r="QPL21" s="687"/>
      <c r="QPM21" s="687"/>
      <c r="QPN21" s="687"/>
      <c r="QPO21" s="687"/>
      <c r="QPP21" s="687"/>
      <c r="QPQ21" s="687"/>
      <c r="QPR21" s="687"/>
      <c r="QPS21" s="687"/>
      <c r="QPT21" s="687"/>
      <c r="QPU21" s="687"/>
      <c r="QPV21" s="687"/>
      <c r="QPW21" s="687"/>
      <c r="QPX21" s="687"/>
      <c r="QPY21" s="687"/>
      <c r="QPZ21" s="687"/>
      <c r="QQA21" s="687"/>
      <c r="QQB21" s="687"/>
      <c r="QQC21" s="687"/>
      <c r="QQD21" s="687"/>
      <c r="QQE21" s="687"/>
      <c r="QQF21" s="687"/>
      <c r="QQG21" s="687"/>
      <c r="QQH21" s="687"/>
      <c r="QQI21" s="687"/>
      <c r="QQJ21" s="687"/>
      <c r="QQK21" s="687"/>
      <c r="QQL21" s="687"/>
      <c r="QQM21" s="687"/>
      <c r="QQN21" s="687"/>
      <c r="QQO21" s="687"/>
      <c r="QQP21" s="687"/>
      <c r="QQQ21" s="687"/>
      <c r="QQR21" s="687"/>
      <c r="QQS21" s="687"/>
      <c r="QQT21" s="687"/>
      <c r="QQU21" s="687"/>
      <c r="QQV21" s="687"/>
      <c r="QQW21" s="687"/>
      <c r="QQX21" s="687"/>
      <c r="QQY21" s="687"/>
      <c r="QQZ21" s="687"/>
      <c r="QRA21" s="687"/>
      <c r="QRB21" s="687"/>
      <c r="QRC21" s="687"/>
      <c r="QRD21" s="687"/>
      <c r="QRE21" s="687"/>
      <c r="QRF21" s="687"/>
      <c r="QRG21" s="687"/>
      <c r="QRH21" s="687"/>
      <c r="QRI21" s="687"/>
      <c r="QRJ21" s="687"/>
      <c r="QRK21" s="687"/>
      <c r="QRL21" s="687"/>
      <c r="QRM21" s="687"/>
      <c r="QRN21" s="687"/>
      <c r="QRO21" s="687"/>
      <c r="QRP21" s="687"/>
      <c r="QRQ21" s="687"/>
      <c r="QRR21" s="687"/>
      <c r="QRS21" s="687"/>
      <c r="QRT21" s="687"/>
      <c r="QRU21" s="687"/>
      <c r="QRV21" s="687"/>
      <c r="QRW21" s="687"/>
      <c r="QRX21" s="687"/>
      <c r="QRY21" s="687"/>
      <c r="QRZ21" s="687"/>
      <c r="QSA21" s="687"/>
      <c r="QSB21" s="687"/>
      <c r="QSC21" s="687"/>
      <c r="QSD21" s="687"/>
      <c r="QSE21" s="687"/>
      <c r="QSF21" s="687"/>
      <c r="QSG21" s="687"/>
      <c r="QSH21" s="687"/>
      <c r="QSI21" s="687"/>
      <c r="QSJ21" s="687"/>
      <c r="QSK21" s="687"/>
      <c r="QSL21" s="687"/>
      <c r="QSM21" s="687"/>
      <c r="QSN21" s="687"/>
      <c r="QSO21" s="687"/>
      <c r="QSP21" s="687"/>
      <c r="QSQ21" s="687"/>
      <c r="QSR21" s="687"/>
      <c r="QSS21" s="687"/>
      <c r="QST21" s="687"/>
      <c r="QSU21" s="687"/>
      <c r="QSV21" s="687"/>
      <c r="QSW21" s="687"/>
      <c r="QSX21" s="687"/>
      <c r="QSY21" s="687"/>
      <c r="QSZ21" s="687"/>
      <c r="QTA21" s="687"/>
      <c r="QTB21" s="687"/>
      <c r="QTC21" s="687"/>
      <c r="QTD21" s="687"/>
      <c r="QTE21" s="687"/>
      <c r="QTF21" s="687"/>
      <c r="QTG21" s="687"/>
      <c r="QTH21" s="687"/>
      <c r="QTI21" s="687"/>
      <c r="QTJ21" s="687"/>
      <c r="QTK21" s="687"/>
      <c r="QTL21" s="687"/>
      <c r="QTM21" s="687"/>
      <c r="QTN21" s="687"/>
      <c r="QTO21" s="687"/>
      <c r="QTP21" s="687"/>
      <c r="QTQ21" s="687"/>
      <c r="QTR21" s="687"/>
      <c r="QTS21" s="687"/>
      <c r="QTT21" s="687"/>
      <c r="QTU21" s="687"/>
      <c r="QTV21" s="687"/>
      <c r="QTW21" s="687"/>
      <c r="QTX21" s="687"/>
      <c r="QTY21" s="687"/>
      <c r="QTZ21" s="687"/>
      <c r="QUA21" s="687"/>
      <c r="QUB21" s="687"/>
      <c r="QUC21" s="687"/>
      <c r="QUD21" s="687"/>
      <c r="QUE21" s="687"/>
      <c r="QUF21" s="687"/>
      <c r="QUG21" s="687"/>
      <c r="QUH21" s="687"/>
      <c r="QUI21" s="687"/>
      <c r="QUJ21" s="687"/>
      <c r="QUK21" s="687"/>
      <c r="QUL21" s="687"/>
      <c r="QUM21" s="687"/>
      <c r="QUN21" s="687"/>
      <c r="QUO21" s="687"/>
      <c r="QUP21" s="687"/>
      <c r="QUQ21" s="687"/>
      <c r="QUR21" s="687"/>
      <c r="QUS21" s="687"/>
      <c r="QUT21" s="687"/>
      <c r="QUU21" s="687"/>
      <c r="QUV21" s="687"/>
      <c r="QUW21" s="687"/>
      <c r="QUX21" s="687"/>
      <c r="QUY21" s="687"/>
      <c r="QUZ21" s="687"/>
      <c r="QVA21" s="687"/>
      <c r="QVB21" s="687"/>
      <c r="QVC21" s="687"/>
      <c r="QVD21" s="687"/>
      <c r="QVE21" s="687"/>
      <c r="QVF21" s="687"/>
      <c r="QVG21" s="687"/>
      <c r="QVH21" s="687"/>
      <c r="QVI21" s="687"/>
      <c r="QVJ21" s="687"/>
      <c r="QVK21" s="687"/>
      <c r="QVL21" s="687"/>
      <c r="QVM21" s="687"/>
      <c r="QVN21" s="687"/>
      <c r="QVO21" s="687"/>
      <c r="QVP21" s="687"/>
      <c r="QVQ21" s="687"/>
      <c r="QVR21" s="687"/>
      <c r="QVS21" s="687"/>
      <c r="QVT21" s="687"/>
      <c r="QVU21" s="687"/>
      <c r="QVV21" s="687"/>
      <c r="QVW21" s="687"/>
      <c r="QVX21" s="687"/>
      <c r="QVY21" s="687"/>
      <c r="QVZ21" s="687"/>
      <c r="QWA21" s="687"/>
      <c r="QWB21" s="687"/>
      <c r="QWC21" s="687"/>
      <c r="QWD21" s="687"/>
      <c r="QWE21" s="687"/>
      <c r="QWF21" s="687"/>
      <c r="QWG21" s="687"/>
      <c r="QWH21" s="687"/>
      <c r="QWI21" s="687"/>
      <c r="QWJ21" s="687"/>
      <c r="QWK21" s="687"/>
      <c r="QWL21" s="687"/>
      <c r="QWM21" s="687"/>
      <c r="QWN21" s="687"/>
      <c r="QWO21" s="687"/>
      <c r="QWP21" s="687"/>
      <c r="QWQ21" s="687"/>
      <c r="QWR21" s="687"/>
      <c r="QWS21" s="687"/>
      <c r="QWT21" s="687"/>
      <c r="QWU21" s="687"/>
      <c r="QWV21" s="687"/>
      <c r="QWW21" s="687"/>
      <c r="QWX21" s="687"/>
      <c r="QWY21" s="687"/>
      <c r="QWZ21" s="687"/>
      <c r="QXA21" s="687"/>
      <c r="QXB21" s="687"/>
      <c r="QXC21" s="687"/>
      <c r="QXD21" s="687"/>
      <c r="QXE21" s="687"/>
      <c r="QXF21" s="687"/>
      <c r="QXG21" s="687"/>
      <c r="QXH21" s="687"/>
      <c r="QXI21" s="687"/>
      <c r="QXJ21" s="687"/>
      <c r="QXK21" s="687"/>
      <c r="QXL21" s="687"/>
      <c r="QXM21" s="687"/>
      <c r="QXN21" s="687"/>
      <c r="QXO21" s="687"/>
      <c r="QXP21" s="687"/>
      <c r="QXQ21" s="687"/>
      <c r="QXR21" s="687"/>
      <c r="QXS21" s="687"/>
      <c r="QXT21" s="687"/>
      <c r="QXU21" s="687"/>
      <c r="QXV21" s="687"/>
      <c r="QXW21" s="687"/>
      <c r="QXX21" s="687"/>
      <c r="QXY21" s="687"/>
      <c r="QXZ21" s="687"/>
      <c r="QYA21" s="687"/>
      <c r="QYB21" s="687"/>
      <c r="QYC21" s="687"/>
      <c r="QYD21" s="687"/>
      <c r="QYE21" s="687"/>
      <c r="QYF21" s="687"/>
      <c r="QYG21" s="687"/>
      <c r="QYH21" s="687"/>
      <c r="QYI21" s="687"/>
      <c r="QYJ21" s="687"/>
      <c r="QYK21" s="687"/>
      <c r="QYL21" s="687"/>
      <c r="QYM21" s="687"/>
      <c r="QYN21" s="687"/>
      <c r="QYO21" s="687"/>
      <c r="QYP21" s="687"/>
      <c r="QYQ21" s="687"/>
      <c r="QYR21" s="687"/>
      <c r="QYS21" s="687"/>
      <c r="QYT21" s="687"/>
      <c r="QYU21" s="687"/>
      <c r="QYV21" s="687"/>
      <c r="QYW21" s="687"/>
      <c r="QYX21" s="687"/>
      <c r="QYY21" s="687"/>
      <c r="QYZ21" s="687"/>
      <c r="QZA21" s="687"/>
      <c r="QZB21" s="687"/>
      <c r="QZC21" s="687"/>
      <c r="QZD21" s="687"/>
      <c r="QZE21" s="687"/>
      <c r="QZF21" s="687"/>
      <c r="QZG21" s="687"/>
      <c r="QZH21" s="687"/>
      <c r="QZI21" s="687"/>
      <c r="QZJ21" s="687"/>
      <c r="QZK21" s="687"/>
      <c r="QZL21" s="687"/>
      <c r="QZM21" s="687"/>
      <c r="QZN21" s="687"/>
      <c r="QZO21" s="687"/>
      <c r="QZP21" s="687"/>
      <c r="QZQ21" s="687"/>
      <c r="QZR21" s="687"/>
      <c r="QZS21" s="687"/>
      <c r="QZT21" s="687"/>
      <c r="QZU21" s="687"/>
      <c r="QZV21" s="687"/>
      <c r="QZW21" s="687"/>
      <c r="QZX21" s="687"/>
      <c r="QZY21" s="687"/>
      <c r="QZZ21" s="687"/>
      <c r="RAA21" s="687"/>
      <c r="RAB21" s="687"/>
      <c r="RAC21" s="687"/>
      <c r="RAD21" s="687"/>
      <c r="RAE21" s="687"/>
      <c r="RAF21" s="687"/>
      <c r="RAG21" s="687"/>
      <c r="RAH21" s="687"/>
      <c r="RAI21" s="687"/>
      <c r="RAJ21" s="687"/>
      <c r="RAK21" s="687"/>
      <c r="RAL21" s="687"/>
      <c r="RAM21" s="687"/>
      <c r="RAN21" s="687"/>
      <c r="RAO21" s="687"/>
      <c r="RAP21" s="687"/>
      <c r="RAQ21" s="687"/>
      <c r="RAR21" s="687"/>
      <c r="RAS21" s="687"/>
      <c r="RAT21" s="687"/>
      <c r="RAU21" s="687"/>
      <c r="RAV21" s="687"/>
      <c r="RAW21" s="687"/>
      <c r="RAX21" s="687"/>
      <c r="RAY21" s="687"/>
      <c r="RAZ21" s="687"/>
      <c r="RBA21" s="687"/>
      <c r="RBB21" s="687"/>
      <c r="RBC21" s="687"/>
      <c r="RBD21" s="687"/>
      <c r="RBE21" s="687"/>
      <c r="RBF21" s="687"/>
      <c r="RBG21" s="687"/>
      <c r="RBH21" s="687"/>
      <c r="RBI21" s="687"/>
      <c r="RBJ21" s="687"/>
      <c r="RBK21" s="687"/>
      <c r="RBL21" s="687"/>
      <c r="RBM21" s="687"/>
      <c r="RBN21" s="687"/>
      <c r="RBO21" s="687"/>
      <c r="RBP21" s="687"/>
      <c r="RBQ21" s="687"/>
      <c r="RBR21" s="687"/>
      <c r="RBS21" s="687"/>
      <c r="RBT21" s="687"/>
      <c r="RBU21" s="687"/>
      <c r="RBV21" s="687"/>
      <c r="RBW21" s="687"/>
      <c r="RBX21" s="687"/>
      <c r="RBY21" s="687"/>
      <c r="RBZ21" s="687"/>
      <c r="RCA21" s="687"/>
      <c r="RCB21" s="687"/>
      <c r="RCC21" s="687"/>
      <c r="RCD21" s="687"/>
      <c r="RCE21" s="687"/>
      <c r="RCF21" s="687"/>
      <c r="RCG21" s="687"/>
      <c r="RCH21" s="687"/>
      <c r="RCI21" s="687"/>
      <c r="RCJ21" s="687"/>
      <c r="RCK21" s="687"/>
      <c r="RCL21" s="687"/>
      <c r="RCM21" s="687"/>
      <c r="RCN21" s="687"/>
      <c r="RCO21" s="687"/>
      <c r="RCP21" s="687"/>
      <c r="RCQ21" s="687"/>
      <c r="RCR21" s="687"/>
      <c r="RCS21" s="687"/>
      <c r="RCT21" s="687"/>
      <c r="RCU21" s="687"/>
      <c r="RCV21" s="687"/>
      <c r="RCW21" s="687"/>
      <c r="RCX21" s="687"/>
      <c r="RCY21" s="687"/>
      <c r="RCZ21" s="687"/>
      <c r="RDA21" s="687"/>
      <c r="RDB21" s="687"/>
      <c r="RDC21" s="687"/>
      <c r="RDD21" s="687"/>
      <c r="RDE21" s="687"/>
      <c r="RDF21" s="687"/>
      <c r="RDG21" s="687"/>
      <c r="RDH21" s="687"/>
      <c r="RDI21" s="687"/>
      <c r="RDJ21" s="687"/>
      <c r="RDK21" s="687"/>
      <c r="RDL21" s="687"/>
      <c r="RDM21" s="687"/>
      <c r="RDN21" s="687"/>
      <c r="RDO21" s="687"/>
      <c r="RDP21" s="687"/>
      <c r="RDQ21" s="687"/>
      <c r="RDR21" s="687"/>
      <c r="RDS21" s="687"/>
      <c r="RDT21" s="687"/>
      <c r="RDU21" s="687"/>
      <c r="RDV21" s="687"/>
      <c r="RDW21" s="687"/>
      <c r="RDX21" s="687"/>
      <c r="RDY21" s="687"/>
      <c r="RDZ21" s="687"/>
      <c r="REA21" s="687"/>
      <c r="REB21" s="687"/>
      <c r="REC21" s="687"/>
      <c r="RED21" s="687"/>
      <c r="REE21" s="687"/>
      <c r="REF21" s="687"/>
      <c r="REG21" s="687"/>
      <c r="REH21" s="687"/>
      <c r="REI21" s="687"/>
      <c r="REJ21" s="687"/>
      <c r="REK21" s="687"/>
      <c r="REL21" s="687"/>
      <c r="REM21" s="687"/>
      <c r="REN21" s="687"/>
      <c r="REO21" s="687"/>
      <c r="REP21" s="687"/>
      <c r="REQ21" s="687"/>
      <c r="RER21" s="687"/>
      <c r="RES21" s="687"/>
      <c r="RET21" s="687"/>
      <c r="REU21" s="687"/>
      <c r="REV21" s="687"/>
      <c r="REW21" s="687"/>
      <c r="REX21" s="687"/>
      <c r="REY21" s="687"/>
      <c r="REZ21" s="687"/>
      <c r="RFA21" s="687"/>
      <c r="RFB21" s="687"/>
      <c r="RFC21" s="687"/>
      <c r="RFD21" s="687"/>
      <c r="RFE21" s="687"/>
      <c r="RFF21" s="687"/>
      <c r="RFG21" s="687"/>
      <c r="RFH21" s="687"/>
      <c r="RFI21" s="687"/>
      <c r="RFJ21" s="687"/>
      <c r="RFK21" s="687"/>
      <c r="RFL21" s="687"/>
      <c r="RFM21" s="687"/>
      <c r="RFN21" s="687"/>
      <c r="RFO21" s="687"/>
      <c r="RFP21" s="687"/>
      <c r="RFQ21" s="687"/>
      <c r="RFR21" s="687"/>
      <c r="RFS21" s="687"/>
      <c r="RFT21" s="687"/>
      <c r="RFU21" s="687"/>
      <c r="RFV21" s="687"/>
      <c r="RFW21" s="687"/>
      <c r="RFX21" s="687"/>
      <c r="RFY21" s="687"/>
      <c r="RFZ21" s="687"/>
      <c r="RGA21" s="687"/>
      <c r="RGB21" s="687"/>
      <c r="RGC21" s="687"/>
      <c r="RGD21" s="687"/>
      <c r="RGE21" s="687"/>
      <c r="RGF21" s="687"/>
      <c r="RGG21" s="687"/>
      <c r="RGH21" s="687"/>
      <c r="RGI21" s="687"/>
      <c r="RGJ21" s="687"/>
      <c r="RGK21" s="687"/>
      <c r="RGL21" s="687"/>
      <c r="RGM21" s="687"/>
      <c r="RGN21" s="687"/>
      <c r="RGO21" s="687"/>
      <c r="RGP21" s="687"/>
      <c r="RGQ21" s="687"/>
      <c r="RGR21" s="687"/>
      <c r="RGS21" s="687"/>
      <c r="RGT21" s="687"/>
      <c r="RGU21" s="687"/>
      <c r="RGV21" s="687"/>
      <c r="RGW21" s="687"/>
      <c r="RGX21" s="687"/>
      <c r="RGY21" s="687"/>
      <c r="RGZ21" s="687"/>
      <c r="RHA21" s="687"/>
      <c r="RHB21" s="687"/>
      <c r="RHC21" s="687"/>
      <c r="RHD21" s="687"/>
      <c r="RHE21" s="687"/>
      <c r="RHF21" s="687"/>
      <c r="RHG21" s="687"/>
      <c r="RHH21" s="687"/>
      <c r="RHI21" s="687"/>
      <c r="RHJ21" s="687"/>
      <c r="RHK21" s="687"/>
      <c r="RHL21" s="687"/>
      <c r="RHM21" s="687"/>
      <c r="RHN21" s="687"/>
      <c r="RHO21" s="687"/>
      <c r="RHP21" s="687"/>
      <c r="RHQ21" s="687"/>
      <c r="RHR21" s="687"/>
      <c r="RHS21" s="687"/>
      <c r="RHT21" s="687"/>
      <c r="RHU21" s="687"/>
      <c r="RHV21" s="687"/>
      <c r="RHW21" s="687"/>
      <c r="RHX21" s="687"/>
      <c r="RHY21" s="687"/>
      <c r="RHZ21" s="687"/>
      <c r="RIA21" s="687"/>
      <c r="RIB21" s="687"/>
      <c r="RIC21" s="687"/>
      <c r="RID21" s="687"/>
      <c r="RIE21" s="687"/>
      <c r="RIF21" s="687"/>
      <c r="RIG21" s="687"/>
      <c r="RIH21" s="687"/>
      <c r="RII21" s="687"/>
      <c r="RIJ21" s="687"/>
      <c r="RIK21" s="687"/>
      <c r="RIL21" s="687"/>
      <c r="RIM21" s="687"/>
      <c r="RIN21" s="687"/>
      <c r="RIO21" s="687"/>
      <c r="RIP21" s="687"/>
      <c r="RIQ21" s="687"/>
      <c r="RIR21" s="687"/>
      <c r="RIS21" s="687"/>
      <c r="RIT21" s="687"/>
      <c r="RIU21" s="687"/>
      <c r="RIV21" s="687"/>
      <c r="RIW21" s="687"/>
      <c r="RIX21" s="687"/>
      <c r="RIY21" s="687"/>
      <c r="RIZ21" s="687"/>
      <c r="RJA21" s="687"/>
      <c r="RJB21" s="687"/>
      <c r="RJC21" s="687"/>
      <c r="RJD21" s="687"/>
      <c r="RJE21" s="687"/>
      <c r="RJF21" s="687"/>
      <c r="RJG21" s="687"/>
      <c r="RJH21" s="687"/>
      <c r="RJI21" s="687"/>
      <c r="RJJ21" s="687"/>
      <c r="RJK21" s="687"/>
      <c r="RJL21" s="687"/>
      <c r="RJM21" s="687"/>
      <c r="RJN21" s="687"/>
      <c r="RJO21" s="687"/>
      <c r="RJP21" s="687"/>
      <c r="RJQ21" s="687"/>
      <c r="RJR21" s="687"/>
      <c r="RJS21" s="687"/>
      <c r="RJT21" s="687"/>
      <c r="RJU21" s="687"/>
      <c r="RJV21" s="687"/>
      <c r="RJW21" s="687"/>
      <c r="RJX21" s="687"/>
      <c r="RJY21" s="687"/>
      <c r="RJZ21" s="687"/>
      <c r="RKA21" s="687"/>
      <c r="RKB21" s="687"/>
      <c r="RKC21" s="687"/>
      <c r="RKD21" s="687"/>
      <c r="RKE21" s="687"/>
      <c r="RKF21" s="687"/>
      <c r="RKG21" s="687"/>
      <c r="RKH21" s="687"/>
      <c r="RKI21" s="687"/>
      <c r="RKJ21" s="687"/>
      <c r="RKK21" s="687"/>
      <c r="RKL21" s="687"/>
      <c r="RKM21" s="687"/>
      <c r="RKN21" s="687"/>
      <c r="RKO21" s="687"/>
      <c r="RKP21" s="687"/>
      <c r="RKQ21" s="687"/>
      <c r="RKR21" s="687"/>
      <c r="RKS21" s="687"/>
      <c r="RKT21" s="687"/>
      <c r="RKU21" s="687"/>
      <c r="RKV21" s="687"/>
      <c r="RKW21" s="687"/>
      <c r="RKX21" s="687"/>
      <c r="RKY21" s="687"/>
      <c r="RKZ21" s="687"/>
      <c r="RLA21" s="687"/>
      <c r="RLB21" s="687"/>
      <c r="RLC21" s="687"/>
      <c r="RLD21" s="687"/>
      <c r="RLE21" s="687"/>
      <c r="RLF21" s="687"/>
      <c r="RLG21" s="687"/>
      <c r="RLH21" s="687"/>
      <c r="RLI21" s="687"/>
      <c r="RLJ21" s="687"/>
      <c r="RLK21" s="687"/>
      <c r="RLL21" s="687"/>
      <c r="RLM21" s="687"/>
      <c r="RLN21" s="687"/>
      <c r="RLO21" s="687"/>
      <c r="RLP21" s="687"/>
      <c r="RLQ21" s="687"/>
      <c r="RLR21" s="687"/>
      <c r="RLS21" s="687"/>
      <c r="RLT21" s="687"/>
      <c r="RLU21" s="687"/>
      <c r="RLV21" s="687"/>
      <c r="RLW21" s="687"/>
      <c r="RLX21" s="687"/>
      <c r="RLY21" s="687"/>
      <c r="RLZ21" s="687"/>
      <c r="RMA21" s="687"/>
      <c r="RMB21" s="687"/>
      <c r="RMC21" s="687"/>
      <c r="RMD21" s="687"/>
      <c r="RME21" s="687"/>
      <c r="RMF21" s="687"/>
      <c r="RMG21" s="687"/>
      <c r="RMH21" s="687"/>
      <c r="RMI21" s="687"/>
      <c r="RMJ21" s="687"/>
      <c r="RMK21" s="687"/>
      <c r="RML21" s="687"/>
      <c r="RMM21" s="687"/>
      <c r="RMN21" s="687"/>
      <c r="RMO21" s="687"/>
      <c r="RMP21" s="687"/>
      <c r="RMQ21" s="687"/>
      <c r="RMR21" s="687"/>
      <c r="RMS21" s="687"/>
      <c r="RMT21" s="687"/>
      <c r="RMU21" s="687"/>
      <c r="RMV21" s="687"/>
      <c r="RMW21" s="687"/>
      <c r="RMX21" s="687"/>
      <c r="RMY21" s="687"/>
      <c r="RMZ21" s="687"/>
      <c r="RNA21" s="687"/>
      <c r="RNB21" s="687"/>
      <c r="RNC21" s="687"/>
      <c r="RND21" s="687"/>
      <c r="RNE21" s="687"/>
      <c r="RNF21" s="687"/>
      <c r="RNG21" s="687"/>
      <c r="RNH21" s="687"/>
      <c r="RNI21" s="687"/>
      <c r="RNJ21" s="687"/>
      <c r="RNK21" s="687"/>
      <c r="RNL21" s="687"/>
      <c r="RNM21" s="687"/>
      <c r="RNN21" s="687"/>
      <c r="RNO21" s="687"/>
      <c r="RNP21" s="687"/>
      <c r="RNQ21" s="687"/>
      <c r="RNR21" s="687"/>
      <c r="RNS21" s="687"/>
      <c r="RNT21" s="687"/>
      <c r="RNU21" s="687"/>
      <c r="RNV21" s="687"/>
      <c r="RNW21" s="687"/>
      <c r="RNX21" s="687"/>
      <c r="RNY21" s="687"/>
      <c r="RNZ21" s="687"/>
      <c r="ROA21" s="687"/>
      <c r="ROB21" s="687"/>
      <c r="ROC21" s="687"/>
      <c r="ROD21" s="687"/>
      <c r="ROE21" s="687"/>
      <c r="ROF21" s="687"/>
      <c r="ROG21" s="687"/>
      <c r="ROH21" s="687"/>
      <c r="ROI21" s="687"/>
      <c r="ROJ21" s="687"/>
      <c r="ROK21" s="687"/>
      <c r="ROL21" s="687"/>
      <c r="ROM21" s="687"/>
      <c r="RON21" s="687"/>
      <c r="ROO21" s="687"/>
      <c r="ROP21" s="687"/>
      <c r="ROQ21" s="687"/>
      <c r="ROR21" s="687"/>
      <c r="ROS21" s="687"/>
      <c r="ROT21" s="687"/>
      <c r="ROU21" s="687"/>
      <c r="ROV21" s="687"/>
      <c r="ROW21" s="687"/>
      <c r="ROX21" s="687"/>
      <c r="ROY21" s="687"/>
      <c r="ROZ21" s="687"/>
      <c r="RPA21" s="687"/>
      <c r="RPB21" s="687"/>
      <c r="RPC21" s="687"/>
      <c r="RPD21" s="687"/>
      <c r="RPE21" s="687"/>
      <c r="RPF21" s="687"/>
      <c r="RPG21" s="687"/>
      <c r="RPH21" s="687"/>
      <c r="RPI21" s="687"/>
      <c r="RPJ21" s="687"/>
      <c r="RPK21" s="687"/>
      <c r="RPL21" s="687"/>
      <c r="RPM21" s="687"/>
      <c r="RPN21" s="687"/>
      <c r="RPO21" s="687"/>
      <c r="RPP21" s="687"/>
      <c r="RPQ21" s="687"/>
      <c r="RPR21" s="687"/>
      <c r="RPS21" s="687"/>
      <c r="RPT21" s="687"/>
      <c r="RPU21" s="687"/>
      <c r="RPV21" s="687"/>
      <c r="RPW21" s="687"/>
      <c r="RPX21" s="687"/>
      <c r="RPY21" s="687"/>
      <c r="RPZ21" s="687"/>
      <c r="RQA21" s="687"/>
      <c r="RQB21" s="687"/>
      <c r="RQC21" s="687"/>
      <c r="RQD21" s="687"/>
      <c r="RQE21" s="687"/>
      <c r="RQF21" s="687"/>
      <c r="RQG21" s="687"/>
      <c r="RQH21" s="687"/>
      <c r="RQI21" s="687"/>
      <c r="RQJ21" s="687"/>
      <c r="RQK21" s="687"/>
      <c r="RQL21" s="687"/>
      <c r="RQM21" s="687"/>
      <c r="RQN21" s="687"/>
      <c r="RQO21" s="687"/>
      <c r="RQP21" s="687"/>
      <c r="RQQ21" s="687"/>
      <c r="RQR21" s="687"/>
      <c r="RQS21" s="687"/>
      <c r="RQT21" s="687"/>
      <c r="RQU21" s="687"/>
      <c r="RQV21" s="687"/>
      <c r="RQW21" s="687"/>
      <c r="RQX21" s="687"/>
      <c r="RQY21" s="687"/>
      <c r="RQZ21" s="687"/>
      <c r="RRA21" s="687"/>
      <c r="RRB21" s="687"/>
      <c r="RRC21" s="687"/>
      <c r="RRD21" s="687"/>
      <c r="RRE21" s="687"/>
      <c r="RRF21" s="687"/>
      <c r="RRG21" s="687"/>
      <c r="RRH21" s="687"/>
      <c r="RRI21" s="687"/>
      <c r="RRJ21" s="687"/>
      <c r="RRK21" s="687"/>
      <c r="RRL21" s="687"/>
      <c r="RRM21" s="687"/>
      <c r="RRN21" s="687"/>
      <c r="RRO21" s="687"/>
      <c r="RRP21" s="687"/>
      <c r="RRQ21" s="687"/>
      <c r="RRR21" s="687"/>
      <c r="RRS21" s="687"/>
      <c r="RRT21" s="687"/>
      <c r="RRU21" s="687"/>
      <c r="RRV21" s="687"/>
      <c r="RRW21" s="687"/>
      <c r="RRX21" s="687"/>
      <c r="RRY21" s="687"/>
      <c r="RRZ21" s="687"/>
      <c r="RSA21" s="687"/>
      <c r="RSB21" s="687"/>
      <c r="RSC21" s="687"/>
      <c r="RSD21" s="687"/>
      <c r="RSE21" s="687"/>
      <c r="RSF21" s="687"/>
      <c r="RSG21" s="687"/>
      <c r="RSH21" s="687"/>
      <c r="RSI21" s="687"/>
      <c r="RSJ21" s="687"/>
      <c r="RSK21" s="687"/>
      <c r="RSL21" s="687"/>
      <c r="RSM21" s="687"/>
      <c r="RSN21" s="687"/>
      <c r="RSO21" s="687"/>
      <c r="RSP21" s="687"/>
      <c r="RSQ21" s="687"/>
      <c r="RSR21" s="687"/>
      <c r="RSS21" s="687"/>
      <c r="RST21" s="687"/>
      <c r="RSU21" s="687"/>
      <c r="RSV21" s="687"/>
      <c r="RSW21" s="687"/>
      <c r="RSX21" s="687"/>
      <c r="RSY21" s="687"/>
      <c r="RSZ21" s="687"/>
      <c r="RTA21" s="687"/>
      <c r="RTB21" s="687"/>
      <c r="RTC21" s="687"/>
      <c r="RTD21" s="687"/>
      <c r="RTE21" s="687"/>
      <c r="RTF21" s="687"/>
      <c r="RTG21" s="687"/>
      <c r="RTH21" s="687"/>
      <c r="RTI21" s="687"/>
      <c r="RTJ21" s="687"/>
      <c r="RTK21" s="687"/>
      <c r="RTL21" s="687"/>
      <c r="RTM21" s="687"/>
      <c r="RTN21" s="687"/>
      <c r="RTO21" s="687"/>
      <c r="RTP21" s="687"/>
      <c r="RTQ21" s="687"/>
      <c r="RTR21" s="687"/>
      <c r="RTS21" s="687"/>
      <c r="RTT21" s="687"/>
      <c r="RTU21" s="687"/>
      <c r="RTV21" s="687"/>
      <c r="RTW21" s="687"/>
      <c r="RTX21" s="687"/>
      <c r="RTY21" s="687"/>
      <c r="RTZ21" s="687"/>
      <c r="RUA21" s="687"/>
      <c r="RUB21" s="687"/>
      <c r="RUC21" s="687"/>
      <c r="RUD21" s="687"/>
      <c r="RUE21" s="687"/>
      <c r="RUF21" s="687"/>
      <c r="RUG21" s="687"/>
      <c r="RUH21" s="687"/>
      <c r="RUI21" s="687"/>
      <c r="RUJ21" s="687"/>
      <c r="RUK21" s="687"/>
      <c r="RUL21" s="687"/>
      <c r="RUM21" s="687"/>
      <c r="RUN21" s="687"/>
      <c r="RUO21" s="687"/>
      <c r="RUP21" s="687"/>
      <c r="RUQ21" s="687"/>
      <c r="RUR21" s="687"/>
      <c r="RUS21" s="687"/>
      <c r="RUT21" s="687"/>
      <c r="RUU21" s="687"/>
      <c r="RUV21" s="687"/>
      <c r="RUW21" s="687"/>
      <c r="RUX21" s="687"/>
      <c r="RUY21" s="687"/>
      <c r="RUZ21" s="687"/>
      <c r="RVA21" s="687"/>
      <c r="RVB21" s="687"/>
      <c r="RVC21" s="687"/>
      <c r="RVD21" s="687"/>
      <c r="RVE21" s="687"/>
      <c r="RVF21" s="687"/>
      <c r="RVG21" s="687"/>
      <c r="RVH21" s="687"/>
      <c r="RVI21" s="687"/>
      <c r="RVJ21" s="687"/>
      <c r="RVK21" s="687"/>
      <c r="RVL21" s="687"/>
      <c r="RVM21" s="687"/>
      <c r="RVN21" s="687"/>
      <c r="RVO21" s="687"/>
      <c r="RVP21" s="687"/>
      <c r="RVQ21" s="687"/>
      <c r="RVR21" s="687"/>
      <c r="RVS21" s="687"/>
      <c r="RVT21" s="687"/>
      <c r="RVU21" s="687"/>
      <c r="RVV21" s="687"/>
      <c r="RVW21" s="687"/>
      <c r="RVX21" s="687"/>
      <c r="RVY21" s="687"/>
      <c r="RVZ21" s="687"/>
      <c r="RWA21" s="687"/>
      <c r="RWB21" s="687"/>
      <c r="RWC21" s="687"/>
      <c r="RWD21" s="687"/>
      <c r="RWE21" s="687"/>
      <c r="RWF21" s="687"/>
      <c r="RWG21" s="687"/>
      <c r="RWH21" s="687"/>
      <c r="RWI21" s="687"/>
      <c r="RWJ21" s="687"/>
      <c r="RWK21" s="687"/>
      <c r="RWL21" s="687"/>
      <c r="RWM21" s="687"/>
      <c r="RWN21" s="687"/>
      <c r="RWO21" s="687"/>
      <c r="RWP21" s="687"/>
      <c r="RWQ21" s="687"/>
      <c r="RWR21" s="687"/>
      <c r="RWS21" s="687"/>
      <c r="RWT21" s="687"/>
      <c r="RWU21" s="687"/>
      <c r="RWV21" s="687"/>
      <c r="RWW21" s="687"/>
      <c r="RWX21" s="687"/>
      <c r="RWY21" s="687"/>
      <c r="RWZ21" s="687"/>
      <c r="RXA21" s="687"/>
      <c r="RXB21" s="687"/>
      <c r="RXC21" s="687"/>
      <c r="RXD21" s="687"/>
      <c r="RXE21" s="687"/>
      <c r="RXF21" s="687"/>
      <c r="RXG21" s="687"/>
      <c r="RXH21" s="687"/>
      <c r="RXI21" s="687"/>
      <c r="RXJ21" s="687"/>
      <c r="RXK21" s="687"/>
      <c r="RXL21" s="687"/>
      <c r="RXM21" s="687"/>
      <c r="RXN21" s="687"/>
      <c r="RXO21" s="687"/>
      <c r="RXP21" s="687"/>
      <c r="RXQ21" s="687"/>
      <c r="RXR21" s="687"/>
      <c r="RXS21" s="687"/>
      <c r="RXT21" s="687"/>
      <c r="RXU21" s="687"/>
      <c r="RXV21" s="687"/>
      <c r="RXW21" s="687"/>
      <c r="RXX21" s="687"/>
      <c r="RXY21" s="687"/>
      <c r="RXZ21" s="687"/>
      <c r="RYA21" s="687"/>
      <c r="RYB21" s="687"/>
      <c r="RYC21" s="687"/>
      <c r="RYD21" s="687"/>
      <c r="RYE21" s="687"/>
      <c r="RYF21" s="687"/>
      <c r="RYG21" s="687"/>
      <c r="RYH21" s="687"/>
      <c r="RYI21" s="687"/>
      <c r="RYJ21" s="687"/>
      <c r="RYK21" s="687"/>
      <c r="RYL21" s="687"/>
      <c r="RYM21" s="687"/>
      <c r="RYN21" s="687"/>
      <c r="RYO21" s="687"/>
      <c r="RYP21" s="687"/>
      <c r="RYQ21" s="687"/>
      <c r="RYR21" s="687"/>
      <c r="RYS21" s="687"/>
      <c r="RYT21" s="687"/>
      <c r="RYU21" s="687"/>
      <c r="RYV21" s="687"/>
      <c r="RYW21" s="687"/>
      <c r="RYX21" s="687"/>
      <c r="RYY21" s="687"/>
      <c r="RYZ21" s="687"/>
      <c r="RZA21" s="687"/>
      <c r="RZB21" s="687"/>
      <c r="RZC21" s="687"/>
      <c r="RZD21" s="687"/>
      <c r="RZE21" s="687"/>
      <c r="RZF21" s="687"/>
      <c r="RZG21" s="687"/>
      <c r="RZH21" s="687"/>
      <c r="RZI21" s="687"/>
      <c r="RZJ21" s="687"/>
      <c r="RZK21" s="687"/>
      <c r="RZL21" s="687"/>
      <c r="RZM21" s="687"/>
      <c r="RZN21" s="687"/>
      <c r="RZO21" s="687"/>
      <c r="RZP21" s="687"/>
      <c r="RZQ21" s="687"/>
      <c r="RZR21" s="687"/>
      <c r="RZS21" s="687"/>
      <c r="RZT21" s="687"/>
      <c r="RZU21" s="687"/>
      <c r="RZV21" s="687"/>
      <c r="RZW21" s="687"/>
      <c r="RZX21" s="687"/>
      <c r="RZY21" s="687"/>
      <c r="RZZ21" s="687"/>
      <c r="SAA21" s="687"/>
      <c r="SAB21" s="687"/>
      <c r="SAC21" s="687"/>
      <c r="SAD21" s="687"/>
      <c r="SAE21" s="687"/>
      <c r="SAF21" s="687"/>
      <c r="SAG21" s="687"/>
      <c r="SAH21" s="687"/>
      <c r="SAI21" s="687"/>
      <c r="SAJ21" s="687"/>
      <c r="SAK21" s="687"/>
      <c r="SAL21" s="687"/>
      <c r="SAM21" s="687"/>
      <c r="SAN21" s="687"/>
      <c r="SAO21" s="687"/>
      <c r="SAP21" s="687"/>
      <c r="SAQ21" s="687"/>
      <c r="SAR21" s="687"/>
      <c r="SAS21" s="687"/>
      <c r="SAT21" s="687"/>
      <c r="SAU21" s="687"/>
      <c r="SAV21" s="687"/>
      <c r="SAW21" s="687"/>
      <c r="SAX21" s="687"/>
      <c r="SAY21" s="687"/>
      <c r="SAZ21" s="687"/>
      <c r="SBA21" s="687"/>
      <c r="SBB21" s="687"/>
      <c r="SBC21" s="687"/>
      <c r="SBD21" s="687"/>
      <c r="SBE21" s="687"/>
      <c r="SBF21" s="687"/>
      <c r="SBG21" s="687"/>
      <c r="SBH21" s="687"/>
      <c r="SBI21" s="687"/>
      <c r="SBJ21" s="687"/>
      <c r="SBK21" s="687"/>
      <c r="SBL21" s="687"/>
      <c r="SBM21" s="687"/>
      <c r="SBN21" s="687"/>
      <c r="SBO21" s="687"/>
      <c r="SBP21" s="687"/>
      <c r="SBQ21" s="687"/>
      <c r="SBR21" s="687"/>
      <c r="SBS21" s="687"/>
      <c r="SBT21" s="687"/>
      <c r="SBU21" s="687"/>
      <c r="SBV21" s="687"/>
      <c r="SBW21" s="687"/>
      <c r="SBX21" s="687"/>
      <c r="SBY21" s="687"/>
      <c r="SBZ21" s="687"/>
      <c r="SCA21" s="687"/>
      <c r="SCB21" s="687"/>
      <c r="SCC21" s="687"/>
      <c r="SCD21" s="687"/>
      <c r="SCE21" s="687"/>
      <c r="SCF21" s="687"/>
      <c r="SCG21" s="687"/>
      <c r="SCH21" s="687"/>
      <c r="SCI21" s="687"/>
      <c r="SCJ21" s="687"/>
      <c r="SCK21" s="687"/>
      <c r="SCL21" s="687"/>
      <c r="SCM21" s="687"/>
      <c r="SCN21" s="687"/>
      <c r="SCO21" s="687"/>
      <c r="SCP21" s="687"/>
      <c r="SCQ21" s="687"/>
      <c r="SCR21" s="687"/>
      <c r="SCS21" s="687"/>
      <c r="SCT21" s="687"/>
      <c r="SCU21" s="687"/>
      <c r="SCV21" s="687"/>
      <c r="SCW21" s="687"/>
      <c r="SCX21" s="687"/>
      <c r="SCY21" s="687"/>
      <c r="SCZ21" s="687"/>
      <c r="SDA21" s="687"/>
      <c r="SDB21" s="687"/>
      <c r="SDC21" s="687"/>
      <c r="SDD21" s="687"/>
      <c r="SDE21" s="687"/>
      <c r="SDF21" s="687"/>
      <c r="SDG21" s="687"/>
      <c r="SDH21" s="687"/>
      <c r="SDI21" s="687"/>
      <c r="SDJ21" s="687"/>
      <c r="SDK21" s="687"/>
      <c r="SDL21" s="687"/>
      <c r="SDM21" s="687"/>
      <c r="SDN21" s="687"/>
      <c r="SDO21" s="687"/>
      <c r="SDP21" s="687"/>
      <c r="SDQ21" s="687"/>
      <c r="SDR21" s="687"/>
      <c r="SDS21" s="687"/>
      <c r="SDT21" s="687"/>
      <c r="SDU21" s="687"/>
      <c r="SDV21" s="687"/>
      <c r="SDW21" s="687"/>
      <c r="SDX21" s="687"/>
      <c r="SDY21" s="687"/>
      <c r="SDZ21" s="687"/>
      <c r="SEA21" s="687"/>
      <c r="SEB21" s="687"/>
      <c r="SEC21" s="687"/>
      <c r="SED21" s="687"/>
      <c r="SEE21" s="687"/>
      <c r="SEF21" s="687"/>
      <c r="SEG21" s="687"/>
      <c r="SEH21" s="687"/>
      <c r="SEI21" s="687"/>
      <c r="SEJ21" s="687"/>
      <c r="SEK21" s="687"/>
      <c r="SEL21" s="687"/>
      <c r="SEM21" s="687"/>
      <c r="SEN21" s="687"/>
      <c r="SEO21" s="687"/>
      <c r="SEP21" s="687"/>
      <c r="SEQ21" s="687"/>
      <c r="SER21" s="687"/>
      <c r="SES21" s="687"/>
      <c r="SET21" s="687"/>
      <c r="SEU21" s="687"/>
      <c r="SEV21" s="687"/>
      <c r="SEW21" s="687"/>
      <c r="SEX21" s="687"/>
      <c r="SEY21" s="687"/>
      <c r="SEZ21" s="687"/>
      <c r="SFA21" s="687"/>
      <c r="SFB21" s="687"/>
      <c r="SFC21" s="687"/>
      <c r="SFD21" s="687"/>
      <c r="SFE21" s="687"/>
      <c r="SFF21" s="687"/>
      <c r="SFG21" s="687"/>
      <c r="SFH21" s="687"/>
      <c r="SFI21" s="687"/>
      <c r="SFJ21" s="687"/>
      <c r="SFK21" s="687"/>
      <c r="SFL21" s="687"/>
      <c r="SFM21" s="687"/>
      <c r="SFN21" s="687"/>
      <c r="SFO21" s="687"/>
      <c r="SFP21" s="687"/>
      <c r="SFQ21" s="687"/>
      <c r="SFR21" s="687"/>
      <c r="SFS21" s="687"/>
      <c r="SFT21" s="687"/>
      <c r="SFU21" s="687"/>
      <c r="SFV21" s="687"/>
      <c r="SFW21" s="687"/>
      <c r="SFX21" s="687"/>
      <c r="SFY21" s="687"/>
      <c r="SFZ21" s="687"/>
      <c r="SGA21" s="687"/>
      <c r="SGB21" s="687"/>
      <c r="SGC21" s="687"/>
      <c r="SGD21" s="687"/>
      <c r="SGE21" s="687"/>
      <c r="SGF21" s="687"/>
      <c r="SGG21" s="687"/>
      <c r="SGH21" s="687"/>
      <c r="SGI21" s="687"/>
      <c r="SGJ21" s="687"/>
      <c r="SGK21" s="687"/>
      <c r="SGL21" s="687"/>
      <c r="SGM21" s="687"/>
      <c r="SGN21" s="687"/>
      <c r="SGO21" s="687"/>
      <c r="SGP21" s="687"/>
      <c r="SGQ21" s="687"/>
      <c r="SGR21" s="687"/>
      <c r="SGS21" s="687"/>
      <c r="SGT21" s="687"/>
      <c r="SGU21" s="687"/>
      <c r="SGV21" s="687"/>
      <c r="SGW21" s="687"/>
      <c r="SGX21" s="687"/>
      <c r="SGY21" s="687"/>
      <c r="SGZ21" s="687"/>
      <c r="SHA21" s="687"/>
      <c r="SHB21" s="687"/>
      <c r="SHC21" s="687"/>
      <c r="SHD21" s="687"/>
      <c r="SHE21" s="687"/>
      <c r="SHF21" s="687"/>
      <c r="SHG21" s="687"/>
      <c r="SHH21" s="687"/>
      <c r="SHI21" s="687"/>
      <c r="SHJ21" s="687"/>
      <c r="SHK21" s="687"/>
      <c r="SHL21" s="687"/>
      <c r="SHM21" s="687"/>
      <c r="SHN21" s="687"/>
      <c r="SHO21" s="687"/>
      <c r="SHP21" s="687"/>
      <c r="SHQ21" s="687"/>
      <c r="SHR21" s="687"/>
      <c r="SHS21" s="687"/>
      <c r="SHT21" s="687"/>
      <c r="SHU21" s="687"/>
      <c r="SHV21" s="687"/>
      <c r="SHW21" s="687"/>
      <c r="SHX21" s="687"/>
      <c r="SHY21" s="687"/>
      <c r="SHZ21" s="687"/>
      <c r="SIA21" s="687"/>
      <c r="SIB21" s="687"/>
      <c r="SIC21" s="687"/>
      <c r="SID21" s="687"/>
      <c r="SIE21" s="687"/>
      <c r="SIF21" s="687"/>
      <c r="SIG21" s="687"/>
      <c r="SIH21" s="687"/>
      <c r="SII21" s="687"/>
      <c r="SIJ21" s="687"/>
      <c r="SIK21" s="687"/>
      <c r="SIL21" s="687"/>
      <c r="SIM21" s="687"/>
      <c r="SIN21" s="687"/>
      <c r="SIO21" s="687"/>
      <c r="SIP21" s="687"/>
      <c r="SIQ21" s="687"/>
      <c r="SIR21" s="687"/>
      <c r="SIS21" s="687"/>
      <c r="SIT21" s="687"/>
      <c r="SIU21" s="687"/>
      <c r="SIV21" s="687"/>
      <c r="SIW21" s="687"/>
      <c r="SIX21" s="687"/>
      <c r="SIY21" s="687"/>
      <c r="SIZ21" s="687"/>
      <c r="SJA21" s="687"/>
      <c r="SJB21" s="687"/>
      <c r="SJC21" s="687"/>
      <c r="SJD21" s="687"/>
      <c r="SJE21" s="687"/>
      <c r="SJF21" s="687"/>
      <c r="SJG21" s="687"/>
      <c r="SJH21" s="687"/>
      <c r="SJI21" s="687"/>
      <c r="SJJ21" s="687"/>
      <c r="SJK21" s="687"/>
      <c r="SJL21" s="687"/>
      <c r="SJM21" s="687"/>
      <c r="SJN21" s="687"/>
      <c r="SJO21" s="687"/>
      <c r="SJP21" s="687"/>
      <c r="SJQ21" s="687"/>
      <c r="SJR21" s="687"/>
      <c r="SJS21" s="687"/>
      <c r="SJT21" s="687"/>
      <c r="SJU21" s="687"/>
      <c r="SJV21" s="687"/>
      <c r="SJW21" s="687"/>
      <c r="SJX21" s="687"/>
      <c r="SJY21" s="687"/>
      <c r="SJZ21" s="687"/>
      <c r="SKA21" s="687"/>
      <c r="SKB21" s="687"/>
      <c r="SKC21" s="687"/>
      <c r="SKD21" s="687"/>
      <c r="SKE21" s="687"/>
      <c r="SKF21" s="687"/>
      <c r="SKG21" s="687"/>
      <c r="SKH21" s="687"/>
      <c r="SKI21" s="687"/>
      <c r="SKJ21" s="687"/>
      <c r="SKK21" s="687"/>
      <c r="SKL21" s="687"/>
      <c r="SKM21" s="687"/>
      <c r="SKN21" s="687"/>
      <c r="SKO21" s="687"/>
      <c r="SKP21" s="687"/>
      <c r="SKQ21" s="687"/>
      <c r="SKR21" s="687"/>
      <c r="SKS21" s="687"/>
      <c r="SKT21" s="687"/>
      <c r="SKU21" s="687"/>
      <c r="SKV21" s="687"/>
      <c r="SKW21" s="687"/>
      <c r="SKX21" s="687"/>
      <c r="SKY21" s="687"/>
      <c r="SKZ21" s="687"/>
      <c r="SLA21" s="687"/>
      <c r="SLB21" s="687"/>
      <c r="SLC21" s="687"/>
      <c r="SLD21" s="687"/>
      <c r="SLE21" s="687"/>
      <c r="SLF21" s="687"/>
      <c r="SLG21" s="687"/>
      <c r="SLH21" s="687"/>
      <c r="SLI21" s="687"/>
      <c r="SLJ21" s="687"/>
      <c r="SLK21" s="687"/>
      <c r="SLL21" s="687"/>
      <c r="SLM21" s="687"/>
      <c r="SLN21" s="687"/>
      <c r="SLO21" s="687"/>
      <c r="SLP21" s="687"/>
      <c r="SLQ21" s="687"/>
      <c r="SLR21" s="687"/>
      <c r="SLS21" s="687"/>
      <c r="SLT21" s="687"/>
      <c r="SLU21" s="687"/>
      <c r="SLV21" s="687"/>
      <c r="SLW21" s="687"/>
      <c r="SLX21" s="687"/>
      <c r="SLY21" s="687"/>
      <c r="SLZ21" s="687"/>
      <c r="SMA21" s="687"/>
      <c r="SMB21" s="687"/>
      <c r="SMC21" s="687"/>
      <c r="SMD21" s="687"/>
      <c r="SME21" s="687"/>
      <c r="SMF21" s="687"/>
      <c r="SMG21" s="687"/>
      <c r="SMH21" s="687"/>
      <c r="SMI21" s="687"/>
      <c r="SMJ21" s="687"/>
      <c r="SMK21" s="687"/>
      <c r="SML21" s="687"/>
      <c r="SMM21" s="687"/>
      <c r="SMN21" s="687"/>
      <c r="SMO21" s="687"/>
      <c r="SMP21" s="687"/>
      <c r="SMQ21" s="687"/>
      <c r="SMR21" s="687"/>
      <c r="SMS21" s="687"/>
      <c r="SMT21" s="687"/>
      <c r="SMU21" s="687"/>
      <c r="SMV21" s="687"/>
      <c r="SMW21" s="687"/>
      <c r="SMX21" s="687"/>
      <c r="SMY21" s="687"/>
      <c r="SMZ21" s="687"/>
      <c r="SNA21" s="687"/>
      <c r="SNB21" s="687"/>
      <c r="SNC21" s="687"/>
      <c r="SND21" s="687"/>
      <c r="SNE21" s="687"/>
      <c r="SNF21" s="687"/>
      <c r="SNG21" s="687"/>
      <c r="SNH21" s="687"/>
      <c r="SNI21" s="687"/>
      <c r="SNJ21" s="687"/>
      <c r="SNK21" s="687"/>
      <c r="SNL21" s="687"/>
      <c r="SNM21" s="687"/>
      <c r="SNN21" s="687"/>
      <c r="SNO21" s="687"/>
      <c r="SNP21" s="687"/>
      <c r="SNQ21" s="687"/>
      <c r="SNR21" s="687"/>
      <c r="SNS21" s="687"/>
      <c r="SNT21" s="687"/>
      <c r="SNU21" s="687"/>
      <c r="SNV21" s="687"/>
      <c r="SNW21" s="687"/>
      <c r="SNX21" s="687"/>
      <c r="SNY21" s="687"/>
      <c r="SNZ21" s="687"/>
      <c r="SOA21" s="687"/>
      <c r="SOB21" s="687"/>
      <c r="SOC21" s="687"/>
      <c r="SOD21" s="687"/>
      <c r="SOE21" s="687"/>
      <c r="SOF21" s="687"/>
      <c r="SOG21" s="687"/>
      <c r="SOH21" s="687"/>
      <c r="SOI21" s="687"/>
      <c r="SOJ21" s="687"/>
      <c r="SOK21" s="687"/>
      <c r="SOL21" s="687"/>
      <c r="SOM21" s="687"/>
      <c r="SON21" s="687"/>
      <c r="SOO21" s="687"/>
      <c r="SOP21" s="687"/>
      <c r="SOQ21" s="687"/>
      <c r="SOR21" s="687"/>
      <c r="SOS21" s="687"/>
      <c r="SOT21" s="687"/>
      <c r="SOU21" s="687"/>
      <c r="SOV21" s="687"/>
      <c r="SOW21" s="687"/>
      <c r="SOX21" s="687"/>
      <c r="SOY21" s="687"/>
      <c r="SOZ21" s="687"/>
      <c r="SPA21" s="687"/>
      <c r="SPB21" s="687"/>
      <c r="SPC21" s="687"/>
      <c r="SPD21" s="687"/>
      <c r="SPE21" s="687"/>
      <c r="SPF21" s="687"/>
      <c r="SPG21" s="687"/>
      <c r="SPH21" s="687"/>
      <c r="SPI21" s="687"/>
      <c r="SPJ21" s="687"/>
      <c r="SPK21" s="687"/>
      <c r="SPL21" s="687"/>
      <c r="SPM21" s="687"/>
      <c r="SPN21" s="687"/>
      <c r="SPO21" s="687"/>
      <c r="SPP21" s="687"/>
      <c r="SPQ21" s="687"/>
      <c r="SPR21" s="687"/>
      <c r="SPS21" s="687"/>
      <c r="SPT21" s="687"/>
      <c r="SPU21" s="687"/>
      <c r="SPV21" s="687"/>
      <c r="SPW21" s="687"/>
      <c r="SPX21" s="687"/>
      <c r="SPY21" s="687"/>
      <c r="SPZ21" s="687"/>
      <c r="SQA21" s="687"/>
      <c r="SQB21" s="687"/>
      <c r="SQC21" s="687"/>
      <c r="SQD21" s="687"/>
      <c r="SQE21" s="687"/>
      <c r="SQF21" s="687"/>
      <c r="SQG21" s="687"/>
      <c r="SQH21" s="687"/>
      <c r="SQI21" s="687"/>
      <c r="SQJ21" s="687"/>
      <c r="SQK21" s="687"/>
      <c r="SQL21" s="687"/>
      <c r="SQM21" s="687"/>
      <c r="SQN21" s="687"/>
      <c r="SQO21" s="687"/>
      <c r="SQP21" s="687"/>
      <c r="SQQ21" s="687"/>
      <c r="SQR21" s="687"/>
      <c r="SQS21" s="687"/>
      <c r="SQT21" s="687"/>
      <c r="SQU21" s="687"/>
      <c r="SQV21" s="687"/>
      <c r="SQW21" s="687"/>
      <c r="SQX21" s="687"/>
      <c r="SQY21" s="687"/>
      <c r="SQZ21" s="687"/>
      <c r="SRA21" s="687"/>
      <c r="SRB21" s="687"/>
      <c r="SRC21" s="687"/>
      <c r="SRD21" s="687"/>
      <c r="SRE21" s="687"/>
      <c r="SRF21" s="687"/>
      <c r="SRG21" s="687"/>
      <c r="SRH21" s="687"/>
      <c r="SRI21" s="687"/>
      <c r="SRJ21" s="687"/>
      <c r="SRK21" s="687"/>
      <c r="SRL21" s="687"/>
      <c r="SRM21" s="687"/>
      <c r="SRN21" s="687"/>
      <c r="SRO21" s="687"/>
      <c r="SRP21" s="687"/>
      <c r="SRQ21" s="687"/>
      <c r="SRR21" s="687"/>
      <c r="SRS21" s="687"/>
      <c r="SRT21" s="687"/>
      <c r="SRU21" s="687"/>
      <c r="SRV21" s="687"/>
      <c r="SRW21" s="687"/>
      <c r="SRX21" s="687"/>
      <c r="SRY21" s="687"/>
      <c r="SRZ21" s="687"/>
      <c r="SSA21" s="687"/>
      <c r="SSB21" s="687"/>
      <c r="SSC21" s="687"/>
      <c r="SSD21" s="687"/>
      <c r="SSE21" s="687"/>
      <c r="SSF21" s="687"/>
      <c r="SSG21" s="687"/>
      <c r="SSH21" s="687"/>
      <c r="SSI21" s="687"/>
      <c r="SSJ21" s="687"/>
      <c r="SSK21" s="687"/>
      <c r="SSL21" s="687"/>
      <c r="SSM21" s="687"/>
      <c r="SSN21" s="687"/>
      <c r="SSO21" s="687"/>
      <c r="SSP21" s="687"/>
      <c r="SSQ21" s="687"/>
      <c r="SSR21" s="687"/>
      <c r="SSS21" s="687"/>
      <c r="SST21" s="687"/>
      <c r="SSU21" s="687"/>
      <c r="SSV21" s="687"/>
      <c r="SSW21" s="687"/>
      <c r="SSX21" s="687"/>
      <c r="SSY21" s="687"/>
      <c r="SSZ21" s="687"/>
      <c r="STA21" s="687"/>
      <c r="STB21" s="687"/>
      <c r="STC21" s="687"/>
      <c r="STD21" s="687"/>
      <c r="STE21" s="687"/>
      <c r="STF21" s="687"/>
      <c r="STG21" s="687"/>
      <c r="STH21" s="687"/>
      <c r="STI21" s="687"/>
      <c r="STJ21" s="687"/>
      <c r="STK21" s="687"/>
      <c r="STL21" s="687"/>
      <c r="STM21" s="687"/>
      <c r="STN21" s="687"/>
      <c r="STO21" s="687"/>
      <c r="STP21" s="687"/>
      <c r="STQ21" s="687"/>
      <c r="STR21" s="687"/>
      <c r="STS21" s="687"/>
      <c r="STT21" s="687"/>
      <c r="STU21" s="687"/>
      <c r="STV21" s="687"/>
      <c r="STW21" s="687"/>
      <c r="STX21" s="687"/>
      <c r="STY21" s="687"/>
      <c r="STZ21" s="687"/>
      <c r="SUA21" s="687"/>
      <c r="SUB21" s="687"/>
      <c r="SUC21" s="687"/>
      <c r="SUD21" s="687"/>
      <c r="SUE21" s="687"/>
      <c r="SUF21" s="687"/>
      <c r="SUG21" s="687"/>
      <c r="SUH21" s="687"/>
      <c r="SUI21" s="687"/>
      <c r="SUJ21" s="687"/>
      <c r="SUK21" s="687"/>
      <c r="SUL21" s="687"/>
      <c r="SUM21" s="687"/>
      <c r="SUN21" s="687"/>
      <c r="SUO21" s="687"/>
      <c r="SUP21" s="687"/>
      <c r="SUQ21" s="687"/>
      <c r="SUR21" s="687"/>
      <c r="SUS21" s="687"/>
      <c r="SUT21" s="687"/>
      <c r="SUU21" s="687"/>
      <c r="SUV21" s="687"/>
      <c r="SUW21" s="687"/>
      <c r="SUX21" s="687"/>
      <c r="SUY21" s="687"/>
      <c r="SUZ21" s="687"/>
      <c r="SVA21" s="687"/>
      <c r="SVB21" s="687"/>
      <c r="SVC21" s="687"/>
      <c r="SVD21" s="687"/>
      <c r="SVE21" s="687"/>
      <c r="SVF21" s="687"/>
      <c r="SVG21" s="687"/>
      <c r="SVH21" s="687"/>
      <c r="SVI21" s="687"/>
      <c r="SVJ21" s="687"/>
      <c r="SVK21" s="687"/>
      <c r="SVL21" s="687"/>
      <c r="SVM21" s="687"/>
      <c r="SVN21" s="687"/>
      <c r="SVO21" s="687"/>
      <c r="SVP21" s="687"/>
      <c r="SVQ21" s="687"/>
      <c r="SVR21" s="687"/>
      <c r="SVS21" s="687"/>
      <c r="SVT21" s="687"/>
      <c r="SVU21" s="687"/>
      <c r="SVV21" s="687"/>
      <c r="SVW21" s="687"/>
      <c r="SVX21" s="687"/>
      <c r="SVY21" s="687"/>
      <c r="SVZ21" s="687"/>
      <c r="SWA21" s="687"/>
      <c r="SWB21" s="687"/>
      <c r="SWC21" s="687"/>
      <c r="SWD21" s="687"/>
      <c r="SWE21" s="687"/>
      <c r="SWF21" s="687"/>
      <c r="SWG21" s="687"/>
      <c r="SWH21" s="687"/>
      <c r="SWI21" s="687"/>
      <c r="SWJ21" s="687"/>
      <c r="SWK21" s="687"/>
      <c r="SWL21" s="687"/>
      <c r="SWM21" s="687"/>
      <c r="SWN21" s="687"/>
      <c r="SWO21" s="687"/>
      <c r="SWP21" s="687"/>
      <c r="SWQ21" s="687"/>
      <c r="SWR21" s="687"/>
      <c r="SWS21" s="687"/>
      <c r="SWT21" s="687"/>
      <c r="SWU21" s="687"/>
      <c r="SWV21" s="687"/>
      <c r="SWW21" s="687"/>
      <c r="SWX21" s="687"/>
      <c r="SWY21" s="687"/>
      <c r="SWZ21" s="687"/>
      <c r="SXA21" s="687"/>
      <c r="SXB21" s="687"/>
      <c r="SXC21" s="687"/>
      <c r="SXD21" s="687"/>
      <c r="SXE21" s="687"/>
      <c r="SXF21" s="687"/>
      <c r="SXG21" s="687"/>
      <c r="SXH21" s="687"/>
      <c r="SXI21" s="687"/>
      <c r="SXJ21" s="687"/>
      <c r="SXK21" s="687"/>
      <c r="SXL21" s="687"/>
      <c r="SXM21" s="687"/>
      <c r="SXN21" s="687"/>
      <c r="SXO21" s="687"/>
      <c r="SXP21" s="687"/>
      <c r="SXQ21" s="687"/>
      <c r="SXR21" s="687"/>
      <c r="SXS21" s="687"/>
      <c r="SXT21" s="687"/>
      <c r="SXU21" s="687"/>
      <c r="SXV21" s="687"/>
      <c r="SXW21" s="687"/>
      <c r="SXX21" s="687"/>
      <c r="SXY21" s="687"/>
      <c r="SXZ21" s="687"/>
      <c r="SYA21" s="687"/>
      <c r="SYB21" s="687"/>
      <c r="SYC21" s="687"/>
      <c r="SYD21" s="687"/>
      <c r="SYE21" s="687"/>
      <c r="SYF21" s="687"/>
      <c r="SYG21" s="687"/>
      <c r="SYH21" s="687"/>
      <c r="SYI21" s="687"/>
      <c r="SYJ21" s="687"/>
      <c r="SYK21" s="687"/>
      <c r="SYL21" s="687"/>
      <c r="SYM21" s="687"/>
      <c r="SYN21" s="687"/>
      <c r="SYO21" s="687"/>
      <c r="SYP21" s="687"/>
      <c r="SYQ21" s="687"/>
      <c r="SYR21" s="687"/>
      <c r="SYS21" s="687"/>
      <c r="SYT21" s="687"/>
      <c r="SYU21" s="687"/>
      <c r="SYV21" s="687"/>
      <c r="SYW21" s="687"/>
      <c r="SYX21" s="687"/>
      <c r="SYY21" s="687"/>
      <c r="SYZ21" s="687"/>
      <c r="SZA21" s="687"/>
      <c r="SZB21" s="687"/>
      <c r="SZC21" s="687"/>
      <c r="SZD21" s="687"/>
      <c r="SZE21" s="687"/>
      <c r="SZF21" s="687"/>
      <c r="SZG21" s="687"/>
      <c r="SZH21" s="687"/>
      <c r="SZI21" s="687"/>
      <c r="SZJ21" s="687"/>
      <c r="SZK21" s="687"/>
      <c r="SZL21" s="687"/>
      <c r="SZM21" s="687"/>
      <c r="SZN21" s="687"/>
      <c r="SZO21" s="687"/>
      <c r="SZP21" s="687"/>
      <c r="SZQ21" s="687"/>
      <c r="SZR21" s="687"/>
      <c r="SZS21" s="687"/>
      <c r="SZT21" s="687"/>
      <c r="SZU21" s="687"/>
      <c r="SZV21" s="687"/>
      <c r="SZW21" s="687"/>
      <c r="SZX21" s="687"/>
      <c r="SZY21" s="687"/>
      <c r="SZZ21" s="687"/>
      <c r="TAA21" s="687"/>
      <c r="TAB21" s="687"/>
      <c r="TAC21" s="687"/>
      <c r="TAD21" s="687"/>
      <c r="TAE21" s="687"/>
      <c r="TAF21" s="687"/>
      <c r="TAG21" s="687"/>
      <c r="TAH21" s="687"/>
      <c r="TAI21" s="687"/>
      <c r="TAJ21" s="687"/>
      <c r="TAK21" s="687"/>
      <c r="TAL21" s="687"/>
      <c r="TAM21" s="687"/>
      <c r="TAN21" s="687"/>
      <c r="TAO21" s="687"/>
      <c r="TAP21" s="687"/>
      <c r="TAQ21" s="687"/>
      <c r="TAR21" s="687"/>
      <c r="TAS21" s="687"/>
      <c r="TAT21" s="687"/>
      <c r="TAU21" s="687"/>
      <c r="TAV21" s="687"/>
      <c r="TAW21" s="687"/>
      <c r="TAX21" s="687"/>
      <c r="TAY21" s="687"/>
      <c r="TAZ21" s="687"/>
      <c r="TBA21" s="687"/>
      <c r="TBB21" s="687"/>
      <c r="TBC21" s="687"/>
      <c r="TBD21" s="687"/>
      <c r="TBE21" s="687"/>
      <c r="TBF21" s="687"/>
      <c r="TBG21" s="687"/>
      <c r="TBH21" s="687"/>
      <c r="TBI21" s="687"/>
      <c r="TBJ21" s="687"/>
      <c r="TBK21" s="687"/>
      <c r="TBL21" s="687"/>
      <c r="TBM21" s="687"/>
      <c r="TBN21" s="687"/>
      <c r="TBO21" s="687"/>
      <c r="TBP21" s="687"/>
      <c r="TBQ21" s="687"/>
      <c r="TBR21" s="687"/>
      <c r="TBS21" s="687"/>
      <c r="TBT21" s="687"/>
      <c r="TBU21" s="687"/>
      <c r="TBV21" s="687"/>
      <c r="TBW21" s="687"/>
      <c r="TBX21" s="687"/>
      <c r="TBY21" s="687"/>
      <c r="TBZ21" s="687"/>
      <c r="TCA21" s="687"/>
      <c r="TCB21" s="687"/>
      <c r="TCC21" s="687"/>
      <c r="TCD21" s="687"/>
      <c r="TCE21" s="687"/>
      <c r="TCF21" s="687"/>
      <c r="TCG21" s="687"/>
      <c r="TCH21" s="687"/>
      <c r="TCI21" s="687"/>
      <c r="TCJ21" s="687"/>
      <c r="TCK21" s="687"/>
      <c r="TCL21" s="687"/>
      <c r="TCM21" s="687"/>
      <c r="TCN21" s="687"/>
      <c r="TCO21" s="687"/>
      <c r="TCP21" s="687"/>
      <c r="TCQ21" s="687"/>
      <c r="TCR21" s="687"/>
      <c r="TCS21" s="687"/>
      <c r="TCT21" s="687"/>
      <c r="TCU21" s="687"/>
      <c r="TCV21" s="687"/>
      <c r="TCW21" s="687"/>
      <c r="TCX21" s="687"/>
      <c r="TCY21" s="687"/>
      <c r="TCZ21" s="687"/>
      <c r="TDA21" s="687"/>
      <c r="TDB21" s="687"/>
      <c r="TDC21" s="687"/>
      <c r="TDD21" s="687"/>
      <c r="TDE21" s="687"/>
      <c r="TDF21" s="687"/>
      <c r="TDG21" s="687"/>
      <c r="TDH21" s="687"/>
      <c r="TDI21" s="687"/>
      <c r="TDJ21" s="687"/>
      <c r="TDK21" s="687"/>
      <c r="TDL21" s="687"/>
      <c r="TDM21" s="687"/>
      <c r="TDN21" s="687"/>
      <c r="TDO21" s="687"/>
      <c r="TDP21" s="687"/>
      <c r="TDQ21" s="687"/>
      <c r="TDR21" s="687"/>
      <c r="TDS21" s="687"/>
      <c r="TDT21" s="687"/>
      <c r="TDU21" s="687"/>
      <c r="TDV21" s="687"/>
      <c r="TDW21" s="687"/>
      <c r="TDX21" s="687"/>
      <c r="TDY21" s="687"/>
      <c r="TDZ21" s="687"/>
      <c r="TEA21" s="687"/>
      <c r="TEB21" s="687"/>
      <c r="TEC21" s="687"/>
      <c r="TED21" s="687"/>
      <c r="TEE21" s="687"/>
      <c r="TEF21" s="687"/>
      <c r="TEG21" s="687"/>
      <c r="TEH21" s="687"/>
      <c r="TEI21" s="687"/>
      <c r="TEJ21" s="687"/>
      <c r="TEK21" s="687"/>
      <c r="TEL21" s="687"/>
      <c r="TEM21" s="687"/>
      <c r="TEN21" s="687"/>
      <c r="TEO21" s="687"/>
      <c r="TEP21" s="687"/>
      <c r="TEQ21" s="687"/>
      <c r="TER21" s="687"/>
      <c r="TES21" s="687"/>
      <c r="TET21" s="687"/>
      <c r="TEU21" s="687"/>
      <c r="TEV21" s="687"/>
      <c r="TEW21" s="687"/>
      <c r="TEX21" s="687"/>
      <c r="TEY21" s="687"/>
      <c r="TEZ21" s="687"/>
      <c r="TFA21" s="687"/>
      <c r="TFB21" s="687"/>
      <c r="TFC21" s="687"/>
      <c r="TFD21" s="687"/>
      <c r="TFE21" s="687"/>
      <c r="TFF21" s="687"/>
      <c r="TFG21" s="687"/>
      <c r="TFH21" s="687"/>
      <c r="TFI21" s="687"/>
      <c r="TFJ21" s="687"/>
      <c r="TFK21" s="687"/>
      <c r="TFL21" s="687"/>
      <c r="TFM21" s="687"/>
      <c r="TFN21" s="687"/>
      <c r="TFO21" s="687"/>
      <c r="TFP21" s="687"/>
      <c r="TFQ21" s="687"/>
      <c r="TFR21" s="687"/>
      <c r="TFS21" s="687"/>
      <c r="TFT21" s="687"/>
      <c r="TFU21" s="687"/>
      <c r="TFV21" s="687"/>
      <c r="TFW21" s="687"/>
      <c r="TFX21" s="687"/>
      <c r="TFY21" s="687"/>
      <c r="TFZ21" s="687"/>
      <c r="TGA21" s="687"/>
      <c r="TGB21" s="687"/>
      <c r="TGC21" s="687"/>
      <c r="TGD21" s="687"/>
      <c r="TGE21" s="687"/>
      <c r="TGF21" s="687"/>
      <c r="TGG21" s="687"/>
      <c r="TGH21" s="687"/>
      <c r="TGI21" s="687"/>
      <c r="TGJ21" s="687"/>
      <c r="TGK21" s="687"/>
      <c r="TGL21" s="687"/>
      <c r="TGM21" s="687"/>
      <c r="TGN21" s="687"/>
      <c r="TGO21" s="687"/>
      <c r="TGP21" s="687"/>
      <c r="TGQ21" s="687"/>
      <c r="TGR21" s="687"/>
      <c r="TGS21" s="687"/>
      <c r="TGT21" s="687"/>
      <c r="TGU21" s="687"/>
      <c r="TGV21" s="687"/>
      <c r="TGW21" s="687"/>
      <c r="TGX21" s="687"/>
      <c r="TGY21" s="687"/>
      <c r="TGZ21" s="687"/>
      <c r="THA21" s="687"/>
      <c r="THB21" s="687"/>
      <c r="THC21" s="687"/>
      <c r="THD21" s="687"/>
      <c r="THE21" s="687"/>
      <c r="THF21" s="687"/>
      <c r="THG21" s="687"/>
      <c r="THH21" s="687"/>
      <c r="THI21" s="687"/>
      <c r="THJ21" s="687"/>
      <c r="THK21" s="687"/>
      <c r="THL21" s="687"/>
      <c r="THM21" s="687"/>
      <c r="THN21" s="687"/>
      <c r="THO21" s="687"/>
      <c r="THP21" s="687"/>
      <c r="THQ21" s="687"/>
      <c r="THR21" s="687"/>
      <c r="THS21" s="687"/>
      <c r="THT21" s="687"/>
      <c r="THU21" s="687"/>
      <c r="THV21" s="687"/>
      <c r="THW21" s="687"/>
      <c r="THX21" s="687"/>
      <c r="THY21" s="687"/>
      <c r="THZ21" s="687"/>
      <c r="TIA21" s="687"/>
      <c r="TIB21" s="687"/>
      <c r="TIC21" s="687"/>
      <c r="TID21" s="687"/>
      <c r="TIE21" s="687"/>
      <c r="TIF21" s="687"/>
      <c r="TIG21" s="687"/>
      <c r="TIH21" s="687"/>
      <c r="TII21" s="687"/>
      <c r="TIJ21" s="687"/>
      <c r="TIK21" s="687"/>
      <c r="TIL21" s="687"/>
      <c r="TIM21" s="687"/>
      <c r="TIN21" s="687"/>
      <c r="TIO21" s="687"/>
      <c r="TIP21" s="687"/>
      <c r="TIQ21" s="687"/>
      <c r="TIR21" s="687"/>
      <c r="TIS21" s="687"/>
      <c r="TIT21" s="687"/>
      <c r="TIU21" s="687"/>
      <c r="TIV21" s="687"/>
      <c r="TIW21" s="687"/>
      <c r="TIX21" s="687"/>
      <c r="TIY21" s="687"/>
      <c r="TIZ21" s="687"/>
      <c r="TJA21" s="687"/>
      <c r="TJB21" s="687"/>
      <c r="TJC21" s="687"/>
      <c r="TJD21" s="687"/>
      <c r="TJE21" s="687"/>
      <c r="TJF21" s="687"/>
      <c r="TJG21" s="687"/>
      <c r="TJH21" s="687"/>
      <c r="TJI21" s="687"/>
      <c r="TJJ21" s="687"/>
      <c r="TJK21" s="687"/>
      <c r="TJL21" s="687"/>
      <c r="TJM21" s="687"/>
      <c r="TJN21" s="687"/>
      <c r="TJO21" s="687"/>
      <c r="TJP21" s="687"/>
      <c r="TJQ21" s="687"/>
      <c r="TJR21" s="687"/>
      <c r="TJS21" s="687"/>
      <c r="TJT21" s="687"/>
      <c r="TJU21" s="687"/>
      <c r="TJV21" s="687"/>
      <c r="TJW21" s="687"/>
      <c r="TJX21" s="687"/>
      <c r="TJY21" s="687"/>
      <c r="TJZ21" s="687"/>
      <c r="TKA21" s="687"/>
      <c r="TKB21" s="687"/>
      <c r="TKC21" s="687"/>
      <c r="TKD21" s="687"/>
      <c r="TKE21" s="687"/>
      <c r="TKF21" s="687"/>
      <c r="TKG21" s="687"/>
      <c r="TKH21" s="687"/>
      <c r="TKI21" s="687"/>
      <c r="TKJ21" s="687"/>
      <c r="TKK21" s="687"/>
      <c r="TKL21" s="687"/>
      <c r="TKM21" s="687"/>
      <c r="TKN21" s="687"/>
      <c r="TKO21" s="687"/>
      <c r="TKP21" s="687"/>
      <c r="TKQ21" s="687"/>
      <c r="TKR21" s="687"/>
      <c r="TKS21" s="687"/>
      <c r="TKT21" s="687"/>
      <c r="TKU21" s="687"/>
      <c r="TKV21" s="687"/>
      <c r="TKW21" s="687"/>
      <c r="TKX21" s="687"/>
      <c r="TKY21" s="687"/>
      <c r="TKZ21" s="687"/>
      <c r="TLA21" s="687"/>
      <c r="TLB21" s="687"/>
      <c r="TLC21" s="687"/>
      <c r="TLD21" s="687"/>
      <c r="TLE21" s="687"/>
      <c r="TLF21" s="687"/>
      <c r="TLG21" s="687"/>
      <c r="TLH21" s="687"/>
      <c r="TLI21" s="687"/>
      <c r="TLJ21" s="687"/>
      <c r="TLK21" s="687"/>
      <c r="TLL21" s="687"/>
      <c r="TLM21" s="687"/>
      <c r="TLN21" s="687"/>
      <c r="TLO21" s="687"/>
      <c r="TLP21" s="687"/>
      <c r="TLQ21" s="687"/>
      <c r="TLR21" s="687"/>
      <c r="TLS21" s="687"/>
      <c r="TLT21" s="687"/>
      <c r="TLU21" s="687"/>
      <c r="TLV21" s="687"/>
      <c r="TLW21" s="687"/>
      <c r="TLX21" s="687"/>
      <c r="TLY21" s="687"/>
      <c r="TLZ21" s="687"/>
      <c r="TMA21" s="687"/>
      <c r="TMB21" s="687"/>
      <c r="TMC21" s="687"/>
      <c r="TMD21" s="687"/>
      <c r="TME21" s="687"/>
      <c r="TMF21" s="687"/>
      <c r="TMG21" s="687"/>
      <c r="TMH21" s="687"/>
      <c r="TMI21" s="687"/>
      <c r="TMJ21" s="687"/>
      <c r="TMK21" s="687"/>
      <c r="TML21" s="687"/>
      <c r="TMM21" s="687"/>
      <c r="TMN21" s="687"/>
      <c r="TMO21" s="687"/>
      <c r="TMP21" s="687"/>
      <c r="TMQ21" s="687"/>
      <c r="TMR21" s="687"/>
      <c r="TMS21" s="687"/>
      <c r="TMT21" s="687"/>
      <c r="TMU21" s="687"/>
      <c r="TMV21" s="687"/>
      <c r="TMW21" s="687"/>
      <c r="TMX21" s="687"/>
      <c r="TMY21" s="687"/>
      <c r="TMZ21" s="687"/>
      <c r="TNA21" s="687"/>
      <c r="TNB21" s="687"/>
      <c r="TNC21" s="687"/>
      <c r="TND21" s="687"/>
      <c r="TNE21" s="687"/>
      <c r="TNF21" s="687"/>
      <c r="TNG21" s="687"/>
      <c r="TNH21" s="687"/>
      <c r="TNI21" s="687"/>
      <c r="TNJ21" s="687"/>
      <c r="TNK21" s="687"/>
      <c r="TNL21" s="687"/>
      <c r="TNM21" s="687"/>
      <c r="TNN21" s="687"/>
      <c r="TNO21" s="687"/>
      <c r="TNP21" s="687"/>
      <c r="TNQ21" s="687"/>
      <c r="TNR21" s="687"/>
      <c r="TNS21" s="687"/>
      <c r="TNT21" s="687"/>
      <c r="TNU21" s="687"/>
      <c r="TNV21" s="687"/>
      <c r="TNW21" s="687"/>
      <c r="TNX21" s="687"/>
      <c r="TNY21" s="687"/>
      <c r="TNZ21" s="687"/>
      <c r="TOA21" s="687"/>
      <c r="TOB21" s="687"/>
      <c r="TOC21" s="687"/>
      <c r="TOD21" s="687"/>
      <c r="TOE21" s="687"/>
      <c r="TOF21" s="687"/>
      <c r="TOG21" s="687"/>
      <c r="TOH21" s="687"/>
      <c r="TOI21" s="687"/>
      <c r="TOJ21" s="687"/>
      <c r="TOK21" s="687"/>
      <c r="TOL21" s="687"/>
      <c r="TOM21" s="687"/>
      <c r="TON21" s="687"/>
      <c r="TOO21" s="687"/>
      <c r="TOP21" s="687"/>
      <c r="TOQ21" s="687"/>
      <c r="TOR21" s="687"/>
      <c r="TOS21" s="687"/>
      <c r="TOT21" s="687"/>
      <c r="TOU21" s="687"/>
      <c r="TOV21" s="687"/>
      <c r="TOW21" s="687"/>
      <c r="TOX21" s="687"/>
      <c r="TOY21" s="687"/>
      <c r="TOZ21" s="687"/>
      <c r="TPA21" s="687"/>
      <c r="TPB21" s="687"/>
      <c r="TPC21" s="687"/>
      <c r="TPD21" s="687"/>
      <c r="TPE21" s="687"/>
      <c r="TPF21" s="687"/>
      <c r="TPG21" s="687"/>
      <c r="TPH21" s="687"/>
      <c r="TPI21" s="687"/>
      <c r="TPJ21" s="687"/>
      <c r="TPK21" s="687"/>
      <c r="TPL21" s="687"/>
      <c r="TPM21" s="687"/>
      <c r="TPN21" s="687"/>
      <c r="TPO21" s="687"/>
      <c r="TPP21" s="687"/>
      <c r="TPQ21" s="687"/>
      <c r="TPR21" s="687"/>
      <c r="TPS21" s="687"/>
      <c r="TPT21" s="687"/>
      <c r="TPU21" s="687"/>
      <c r="TPV21" s="687"/>
      <c r="TPW21" s="687"/>
      <c r="TPX21" s="687"/>
      <c r="TPY21" s="687"/>
      <c r="TPZ21" s="687"/>
      <c r="TQA21" s="687"/>
      <c r="TQB21" s="687"/>
      <c r="TQC21" s="687"/>
      <c r="TQD21" s="687"/>
      <c r="TQE21" s="687"/>
      <c r="TQF21" s="687"/>
      <c r="TQG21" s="687"/>
      <c r="TQH21" s="687"/>
      <c r="TQI21" s="687"/>
      <c r="TQJ21" s="687"/>
      <c r="TQK21" s="687"/>
      <c r="TQL21" s="687"/>
      <c r="TQM21" s="687"/>
      <c r="TQN21" s="687"/>
      <c r="TQO21" s="687"/>
      <c r="TQP21" s="687"/>
      <c r="TQQ21" s="687"/>
      <c r="TQR21" s="687"/>
      <c r="TQS21" s="687"/>
      <c r="TQT21" s="687"/>
      <c r="TQU21" s="687"/>
      <c r="TQV21" s="687"/>
      <c r="TQW21" s="687"/>
      <c r="TQX21" s="687"/>
      <c r="TQY21" s="687"/>
      <c r="TQZ21" s="687"/>
      <c r="TRA21" s="687"/>
      <c r="TRB21" s="687"/>
      <c r="TRC21" s="687"/>
      <c r="TRD21" s="687"/>
      <c r="TRE21" s="687"/>
      <c r="TRF21" s="687"/>
      <c r="TRG21" s="687"/>
      <c r="TRH21" s="687"/>
      <c r="TRI21" s="687"/>
      <c r="TRJ21" s="687"/>
      <c r="TRK21" s="687"/>
      <c r="TRL21" s="687"/>
      <c r="TRM21" s="687"/>
      <c r="TRN21" s="687"/>
      <c r="TRO21" s="687"/>
      <c r="TRP21" s="687"/>
      <c r="TRQ21" s="687"/>
      <c r="TRR21" s="687"/>
      <c r="TRS21" s="687"/>
      <c r="TRT21" s="687"/>
      <c r="TRU21" s="687"/>
      <c r="TRV21" s="687"/>
      <c r="TRW21" s="687"/>
      <c r="TRX21" s="687"/>
      <c r="TRY21" s="687"/>
      <c r="TRZ21" s="687"/>
      <c r="TSA21" s="687"/>
      <c r="TSB21" s="687"/>
      <c r="TSC21" s="687"/>
      <c r="TSD21" s="687"/>
      <c r="TSE21" s="687"/>
      <c r="TSF21" s="687"/>
      <c r="TSG21" s="687"/>
      <c r="TSH21" s="687"/>
      <c r="TSI21" s="687"/>
      <c r="TSJ21" s="687"/>
      <c r="TSK21" s="687"/>
      <c r="TSL21" s="687"/>
      <c r="TSM21" s="687"/>
      <c r="TSN21" s="687"/>
      <c r="TSO21" s="687"/>
      <c r="TSP21" s="687"/>
      <c r="TSQ21" s="687"/>
      <c r="TSR21" s="687"/>
      <c r="TSS21" s="687"/>
      <c r="TST21" s="687"/>
      <c r="TSU21" s="687"/>
      <c r="TSV21" s="687"/>
      <c r="TSW21" s="687"/>
      <c r="TSX21" s="687"/>
      <c r="TSY21" s="687"/>
      <c r="TSZ21" s="687"/>
      <c r="TTA21" s="687"/>
      <c r="TTB21" s="687"/>
      <c r="TTC21" s="687"/>
      <c r="TTD21" s="687"/>
      <c r="TTE21" s="687"/>
      <c r="TTF21" s="687"/>
      <c r="TTG21" s="687"/>
      <c r="TTH21" s="687"/>
      <c r="TTI21" s="687"/>
      <c r="TTJ21" s="687"/>
      <c r="TTK21" s="687"/>
      <c r="TTL21" s="687"/>
      <c r="TTM21" s="687"/>
      <c r="TTN21" s="687"/>
      <c r="TTO21" s="687"/>
      <c r="TTP21" s="687"/>
      <c r="TTQ21" s="687"/>
      <c r="TTR21" s="687"/>
      <c r="TTS21" s="687"/>
      <c r="TTT21" s="687"/>
      <c r="TTU21" s="687"/>
      <c r="TTV21" s="687"/>
      <c r="TTW21" s="687"/>
      <c r="TTX21" s="687"/>
      <c r="TTY21" s="687"/>
      <c r="TTZ21" s="687"/>
      <c r="TUA21" s="687"/>
      <c r="TUB21" s="687"/>
      <c r="TUC21" s="687"/>
      <c r="TUD21" s="687"/>
      <c r="TUE21" s="687"/>
      <c r="TUF21" s="687"/>
      <c r="TUG21" s="687"/>
      <c r="TUH21" s="687"/>
      <c r="TUI21" s="687"/>
      <c r="TUJ21" s="687"/>
      <c r="TUK21" s="687"/>
      <c r="TUL21" s="687"/>
      <c r="TUM21" s="687"/>
      <c r="TUN21" s="687"/>
      <c r="TUO21" s="687"/>
      <c r="TUP21" s="687"/>
      <c r="TUQ21" s="687"/>
      <c r="TUR21" s="687"/>
      <c r="TUS21" s="687"/>
      <c r="TUT21" s="687"/>
      <c r="TUU21" s="687"/>
      <c r="TUV21" s="687"/>
      <c r="TUW21" s="687"/>
      <c r="TUX21" s="687"/>
      <c r="TUY21" s="687"/>
      <c r="TUZ21" s="687"/>
      <c r="TVA21" s="687"/>
      <c r="TVB21" s="687"/>
      <c r="TVC21" s="687"/>
      <c r="TVD21" s="687"/>
      <c r="TVE21" s="687"/>
      <c r="TVF21" s="687"/>
      <c r="TVG21" s="687"/>
      <c r="TVH21" s="687"/>
      <c r="TVI21" s="687"/>
      <c r="TVJ21" s="687"/>
      <c r="TVK21" s="687"/>
      <c r="TVL21" s="687"/>
      <c r="TVM21" s="687"/>
      <c r="TVN21" s="687"/>
      <c r="TVO21" s="687"/>
      <c r="TVP21" s="687"/>
      <c r="TVQ21" s="687"/>
      <c r="TVR21" s="687"/>
      <c r="TVS21" s="687"/>
      <c r="TVT21" s="687"/>
      <c r="TVU21" s="687"/>
      <c r="TVV21" s="687"/>
      <c r="TVW21" s="687"/>
      <c r="TVX21" s="687"/>
      <c r="TVY21" s="687"/>
      <c r="TVZ21" s="687"/>
      <c r="TWA21" s="687"/>
      <c r="TWB21" s="687"/>
      <c r="TWC21" s="687"/>
      <c r="TWD21" s="687"/>
      <c r="TWE21" s="687"/>
      <c r="TWF21" s="687"/>
      <c r="TWG21" s="687"/>
      <c r="TWH21" s="687"/>
      <c r="TWI21" s="687"/>
      <c r="TWJ21" s="687"/>
      <c r="TWK21" s="687"/>
      <c r="TWL21" s="687"/>
      <c r="TWM21" s="687"/>
      <c r="TWN21" s="687"/>
      <c r="TWO21" s="687"/>
      <c r="TWP21" s="687"/>
      <c r="TWQ21" s="687"/>
      <c r="TWR21" s="687"/>
      <c r="TWS21" s="687"/>
      <c r="TWT21" s="687"/>
      <c r="TWU21" s="687"/>
      <c r="TWV21" s="687"/>
      <c r="TWW21" s="687"/>
      <c r="TWX21" s="687"/>
      <c r="TWY21" s="687"/>
      <c r="TWZ21" s="687"/>
      <c r="TXA21" s="687"/>
      <c r="TXB21" s="687"/>
      <c r="TXC21" s="687"/>
      <c r="TXD21" s="687"/>
      <c r="TXE21" s="687"/>
      <c r="TXF21" s="687"/>
      <c r="TXG21" s="687"/>
      <c r="TXH21" s="687"/>
      <c r="TXI21" s="687"/>
      <c r="TXJ21" s="687"/>
      <c r="TXK21" s="687"/>
      <c r="TXL21" s="687"/>
      <c r="TXM21" s="687"/>
      <c r="TXN21" s="687"/>
      <c r="TXO21" s="687"/>
      <c r="TXP21" s="687"/>
      <c r="TXQ21" s="687"/>
      <c r="TXR21" s="687"/>
      <c r="TXS21" s="687"/>
      <c r="TXT21" s="687"/>
      <c r="TXU21" s="687"/>
      <c r="TXV21" s="687"/>
      <c r="TXW21" s="687"/>
      <c r="TXX21" s="687"/>
      <c r="TXY21" s="687"/>
      <c r="TXZ21" s="687"/>
      <c r="TYA21" s="687"/>
      <c r="TYB21" s="687"/>
      <c r="TYC21" s="687"/>
      <c r="TYD21" s="687"/>
      <c r="TYE21" s="687"/>
      <c r="TYF21" s="687"/>
      <c r="TYG21" s="687"/>
      <c r="TYH21" s="687"/>
      <c r="TYI21" s="687"/>
      <c r="TYJ21" s="687"/>
      <c r="TYK21" s="687"/>
      <c r="TYL21" s="687"/>
      <c r="TYM21" s="687"/>
      <c r="TYN21" s="687"/>
      <c r="TYO21" s="687"/>
      <c r="TYP21" s="687"/>
      <c r="TYQ21" s="687"/>
      <c r="TYR21" s="687"/>
      <c r="TYS21" s="687"/>
      <c r="TYT21" s="687"/>
      <c r="TYU21" s="687"/>
      <c r="TYV21" s="687"/>
      <c r="TYW21" s="687"/>
      <c r="TYX21" s="687"/>
      <c r="TYY21" s="687"/>
      <c r="TYZ21" s="687"/>
      <c r="TZA21" s="687"/>
      <c r="TZB21" s="687"/>
      <c r="TZC21" s="687"/>
      <c r="TZD21" s="687"/>
      <c r="TZE21" s="687"/>
      <c r="TZF21" s="687"/>
      <c r="TZG21" s="687"/>
      <c r="TZH21" s="687"/>
      <c r="TZI21" s="687"/>
      <c r="TZJ21" s="687"/>
      <c r="TZK21" s="687"/>
      <c r="TZL21" s="687"/>
      <c r="TZM21" s="687"/>
      <c r="TZN21" s="687"/>
      <c r="TZO21" s="687"/>
      <c r="TZP21" s="687"/>
      <c r="TZQ21" s="687"/>
      <c r="TZR21" s="687"/>
      <c r="TZS21" s="687"/>
      <c r="TZT21" s="687"/>
      <c r="TZU21" s="687"/>
      <c r="TZV21" s="687"/>
      <c r="TZW21" s="687"/>
      <c r="TZX21" s="687"/>
      <c r="TZY21" s="687"/>
      <c r="TZZ21" s="687"/>
      <c r="UAA21" s="687"/>
      <c r="UAB21" s="687"/>
      <c r="UAC21" s="687"/>
      <c r="UAD21" s="687"/>
      <c r="UAE21" s="687"/>
      <c r="UAF21" s="687"/>
      <c r="UAG21" s="687"/>
      <c r="UAH21" s="687"/>
      <c r="UAI21" s="687"/>
      <c r="UAJ21" s="687"/>
      <c r="UAK21" s="687"/>
      <c r="UAL21" s="687"/>
      <c r="UAM21" s="687"/>
      <c r="UAN21" s="687"/>
      <c r="UAO21" s="687"/>
      <c r="UAP21" s="687"/>
      <c r="UAQ21" s="687"/>
      <c r="UAR21" s="687"/>
      <c r="UAS21" s="687"/>
      <c r="UAT21" s="687"/>
      <c r="UAU21" s="687"/>
      <c r="UAV21" s="687"/>
      <c r="UAW21" s="687"/>
      <c r="UAX21" s="687"/>
      <c r="UAY21" s="687"/>
      <c r="UAZ21" s="687"/>
      <c r="UBA21" s="687"/>
      <c r="UBB21" s="687"/>
      <c r="UBC21" s="687"/>
      <c r="UBD21" s="687"/>
      <c r="UBE21" s="687"/>
      <c r="UBF21" s="687"/>
      <c r="UBG21" s="687"/>
      <c r="UBH21" s="687"/>
      <c r="UBI21" s="687"/>
      <c r="UBJ21" s="687"/>
      <c r="UBK21" s="687"/>
      <c r="UBL21" s="687"/>
      <c r="UBM21" s="687"/>
      <c r="UBN21" s="687"/>
      <c r="UBO21" s="687"/>
      <c r="UBP21" s="687"/>
      <c r="UBQ21" s="687"/>
      <c r="UBR21" s="687"/>
      <c r="UBS21" s="687"/>
      <c r="UBT21" s="687"/>
      <c r="UBU21" s="687"/>
      <c r="UBV21" s="687"/>
      <c r="UBW21" s="687"/>
      <c r="UBX21" s="687"/>
      <c r="UBY21" s="687"/>
      <c r="UBZ21" s="687"/>
      <c r="UCA21" s="687"/>
      <c r="UCB21" s="687"/>
      <c r="UCC21" s="687"/>
      <c r="UCD21" s="687"/>
      <c r="UCE21" s="687"/>
      <c r="UCF21" s="687"/>
      <c r="UCG21" s="687"/>
      <c r="UCH21" s="687"/>
      <c r="UCI21" s="687"/>
      <c r="UCJ21" s="687"/>
      <c r="UCK21" s="687"/>
      <c r="UCL21" s="687"/>
      <c r="UCM21" s="687"/>
      <c r="UCN21" s="687"/>
      <c r="UCO21" s="687"/>
      <c r="UCP21" s="687"/>
      <c r="UCQ21" s="687"/>
      <c r="UCR21" s="687"/>
      <c r="UCS21" s="687"/>
      <c r="UCT21" s="687"/>
      <c r="UCU21" s="687"/>
      <c r="UCV21" s="687"/>
      <c r="UCW21" s="687"/>
      <c r="UCX21" s="687"/>
      <c r="UCY21" s="687"/>
      <c r="UCZ21" s="687"/>
      <c r="UDA21" s="687"/>
      <c r="UDB21" s="687"/>
      <c r="UDC21" s="687"/>
      <c r="UDD21" s="687"/>
      <c r="UDE21" s="687"/>
      <c r="UDF21" s="687"/>
      <c r="UDG21" s="687"/>
      <c r="UDH21" s="687"/>
      <c r="UDI21" s="687"/>
      <c r="UDJ21" s="687"/>
      <c r="UDK21" s="687"/>
      <c r="UDL21" s="687"/>
      <c r="UDM21" s="687"/>
      <c r="UDN21" s="687"/>
      <c r="UDO21" s="687"/>
      <c r="UDP21" s="687"/>
      <c r="UDQ21" s="687"/>
      <c r="UDR21" s="687"/>
      <c r="UDS21" s="687"/>
      <c r="UDT21" s="687"/>
      <c r="UDU21" s="687"/>
      <c r="UDV21" s="687"/>
      <c r="UDW21" s="687"/>
      <c r="UDX21" s="687"/>
      <c r="UDY21" s="687"/>
      <c r="UDZ21" s="687"/>
      <c r="UEA21" s="687"/>
      <c r="UEB21" s="687"/>
      <c r="UEC21" s="687"/>
      <c r="UED21" s="687"/>
      <c r="UEE21" s="687"/>
      <c r="UEF21" s="687"/>
      <c r="UEG21" s="687"/>
      <c r="UEH21" s="687"/>
      <c r="UEI21" s="687"/>
      <c r="UEJ21" s="687"/>
      <c r="UEK21" s="687"/>
      <c r="UEL21" s="687"/>
      <c r="UEM21" s="687"/>
      <c r="UEN21" s="687"/>
      <c r="UEO21" s="687"/>
      <c r="UEP21" s="687"/>
      <c r="UEQ21" s="687"/>
      <c r="UER21" s="687"/>
      <c r="UES21" s="687"/>
      <c r="UET21" s="687"/>
      <c r="UEU21" s="687"/>
      <c r="UEV21" s="687"/>
      <c r="UEW21" s="687"/>
      <c r="UEX21" s="687"/>
      <c r="UEY21" s="687"/>
      <c r="UEZ21" s="687"/>
      <c r="UFA21" s="687"/>
      <c r="UFB21" s="687"/>
      <c r="UFC21" s="687"/>
      <c r="UFD21" s="687"/>
      <c r="UFE21" s="687"/>
      <c r="UFF21" s="687"/>
      <c r="UFG21" s="687"/>
      <c r="UFH21" s="687"/>
      <c r="UFI21" s="687"/>
      <c r="UFJ21" s="687"/>
      <c r="UFK21" s="687"/>
      <c r="UFL21" s="687"/>
      <c r="UFM21" s="687"/>
      <c r="UFN21" s="687"/>
      <c r="UFO21" s="687"/>
      <c r="UFP21" s="687"/>
      <c r="UFQ21" s="687"/>
      <c r="UFR21" s="687"/>
      <c r="UFS21" s="687"/>
      <c r="UFT21" s="687"/>
      <c r="UFU21" s="687"/>
      <c r="UFV21" s="687"/>
      <c r="UFW21" s="687"/>
      <c r="UFX21" s="687"/>
      <c r="UFY21" s="687"/>
      <c r="UFZ21" s="687"/>
      <c r="UGA21" s="687"/>
      <c r="UGB21" s="687"/>
      <c r="UGC21" s="687"/>
      <c r="UGD21" s="687"/>
      <c r="UGE21" s="687"/>
      <c r="UGF21" s="687"/>
      <c r="UGG21" s="687"/>
      <c r="UGH21" s="687"/>
      <c r="UGI21" s="687"/>
      <c r="UGJ21" s="687"/>
      <c r="UGK21" s="687"/>
      <c r="UGL21" s="687"/>
      <c r="UGM21" s="687"/>
      <c r="UGN21" s="687"/>
      <c r="UGO21" s="687"/>
      <c r="UGP21" s="687"/>
      <c r="UGQ21" s="687"/>
      <c r="UGR21" s="687"/>
      <c r="UGS21" s="687"/>
      <c r="UGT21" s="687"/>
      <c r="UGU21" s="687"/>
      <c r="UGV21" s="687"/>
      <c r="UGW21" s="687"/>
      <c r="UGX21" s="687"/>
      <c r="UGY21" s="687"/>
      <c r="UGZ21" s="687"/>
      <c r="UHA21" s="687"/>
      <c r="UHB21" s="687"/>
      <c r="UHC21" s="687"/>
      <c r="UHD21" s="687"/>
      <c r="UHE21" s="687"/>
      <c r="UHF21" s="687"/>
      <c r="UHG21" s="687"/>
      <c r="UHH21" s="687"/>
      <c r="UHI21" s="687"/>
      <c r="UHJ21" s="687"/>
      <c r="UHK21" s="687"/>
      <c r="UHL21" s="687"/>
      <c r="UHM21" s="687"/>
      <c r="UHN21" s="687"/>
      <c r="UHO21" s="687"/>
      <c r="UHP21" s="687"/>
      <c r="UHQ21" s="687"/>
      <c r="UHR21" s="687"/>
      <c r="UHS21" s="687"/>
      <c r="UHT21" s="687"/>
      <c r="UHU21" s="687"/>
      <c r="UHV21" s="687"/>
      <c r="UHW21" s="687"/>
      <c r="UHX21" s="687"/>
      <c r="UHY21" s="687"/>
      <c r="UHZ21" s="687"/>
      <c r="UIA21" s="687"/>
      <c r="UIB21" s="687"/>
      <c r="UIC21" s="687"/>
      <c r="UID21" s="687"/>
      <c r="UIE21" s="687"/>
      <c r="UIF21" s="687"/>
      <c r="UIG21" s="687"/>
      <c r="UIH21" s="687"/>
      <c r="UII21" s="687"/>
      <c r="UIJ21" s="687"/>
      <c r="UIK21" s="687"/>
      <c r="UIL21" s="687"/>
      <c r="UIM21" s="687"/>
      <c r="UIN21" s="687"/>
      <c r="UIO21" s="687"/>
      <c r="UIP21" s="687"/>
      <c r="UIQ21" s="687"/>
      <c r="UIR21" s="687"/>
      <c r="UIS21" s="687"/>
      <c r="UIT21" s="687"/>
      <c r="UIU21" s="687"/>
      <c r="UIV21" s="687"/>
      <c r="UIW21" s="687"/>
      <c r="UIX21" s="687"/>
      <c r="UIY21" s="687"/>
      <c r="UIZ21" s="687"/>
      <c r="UJA21" s="687"/>
      <c r="UJB21" s="687"/>
      <c r="UJC21" s="687"/>
      <c r="UJD21" s="687"/>
      <c r="UJE21" s="687"/>
      <c r="UJF21" s="687"/>
      <c r="UJG21" s="687"/>
      <c r="UJH21" s="687"/>
      <c r="UJI21" s="687"/>
      <c r="UJJ21" s="687"/>
      <c r="UJK21" s="687"/>
      <c r="UJL21" s="687"/>
      <c r="UJM21" s="687"/>
      <c r="UJN21" s="687"/>
      <c r="UJO21" s="687"/>
      <c r="UJP21" s="687"/>
      <c r="UJQ21" s="687"/>
      <c r="UJR21" s="687"/>
      <c r="UJS21" s="687"/>
      <c r="UJT21" s="687"/>
      <c r="UJU21" s="687"/>
      <c r="UJV21" s="687"/>
      <c r="UJW21" s="687"/>
      <c r="UJX21" s="687"/>
      <c r="UJY21" s="687"/>
      <c r="UJZ21" s="687"/>
      <c r="UKA21" s="687"/>
      <c r="UKB21" s="687"/>
      <c r="UKC21" s="687"/>
      <c r="UKD21" s="687"/>
      <c r="UKE21" s="687"/>
      <c r="UKF21" s="687"/>
      <c r="UKG21" s="687"/>
      <c r="UKH21" s="687"/>
      <c r="UKI21" s="687"/>
      <c r="UKJ21" s="687"/>
      <c r="UKK21" s="687"/>
      <c r="UKL21" s="687"/>
      <c r="UKM21" s="687"/>
      <c r="UKN21" s="687"/>
      <c r="UKO21" s="687"/>
      <c r="UKP21" s="687"/>
      <c r="UKQ21" s="687"/>
      <c r="UKR21" s="687"/>
      <c r="UKS21" s="687"/>
      <c r="UKT21" s="687"/>
      <c r="UKU21" s="687"/>
      <c r="UKV21" s="687"/>
      <c r="UKW21" s="687"/>
      <c r="UKX21" s="687"/>
      <c r="UKY21" s="687"/>
      <c r="UKZ21" s="687"/>
      <c r="ULA21" s="687"/>
      <c r="ULB21" s="687"/>
      <c r="ULC21" s="687"/>
      <c r="ULD21" s="687"/>
      <c r="ULE21" s="687"/>
      <c r="ULF21" s="687"/>
      <c r="ULG21" s="687"/>
      <c r="ULH21" s="687"/>
      <c r="ULI21" s="687"/>
      <c r="ULJ21" s="687"/>
      <c r="ULK21" s="687"/>
      <c r="ULL21" s="687"/>
      <c r="ULM21" s="687"/>
      <c r="ULN21" s="687"/>
      <c r="ULO21" s="687"/>
      <c r="ULP21" s="687"/>
      <c r="ULQ21" s="687"/>
      <c r="ULR21" s="687"/>
      <c r="ULS21" s="687"/>
      <c r="ULT21" s="687"/>
      <c r="ULU21" s="687"/>
      <c r="ULV21" s="687"/>
      <c r="ULW21" s="687"/>
      <c r="ULX21" s="687"/>
      <c r="ULY21" s="687"/>
      <c r="ULZ21" s="687"/>
      <c r="UMA21" s="687"/>
      <c r="UMB21" s="687"/>
      <c r="UMC21" s="687"/>
      <c r="UMD21" s="687"/>
      <c r="UME21" s="687"/>
      <c r="UMF21" s="687"/>
      <c r="UMG21" s="687"/>
      <c r="UMH21" s="687"/>
      <c r="UMI21" s="687"/>
      <c r="UMJ21" s="687"/>
      <c r="UMK21" s="687"/>
      <c r="UML21" s="687"/>
      <c r="UMM21" s="687"/>
      <c r="UMN21" s="687"/>
      <c r="UMO21" s="687"/>
      <c r="UMP21" s="687"/>
      <c r="UMQ21" s="687"/>
      <c r="UMR21" s="687"/>
      <c r="UMS21" s="687"/>
      <c r="UMT21" s="687"/>
      <c r="UMU21" s="687"/>
      <c r="UMV21" s="687"/>
      <c r="UMW21" s="687"/>
      <c r="UMX21" s="687"/>
      <c r="UMY21" s="687"/>
      <c r="UMZ21" s="687"/>
      <c r="UNA21" s="687"/>
      <c r="UNB21" s="687"/>
      <c r="UNC21" s="687"/>
      <c r="UND21" s="687"/>
      <c r="UNE21" s="687"/>
      <c r="UNF21" s="687"/>
      <c r="UNG21" s="687"/>
      <c r="UNH21" s="687"/>
      <c r="UNI21" s="687"/>
      <c r="UNJ21" s="687"/>
      <c r="UNK21" s="687"/>
      <c r="UNL21" s="687"/>
      <c r="UNM21" s="687"/>
      <c r="UNN21" s="687"/>
      <c r="UNO21" s="687"/>
      <c r="UNP21" s="687"/>
      <c r="UNQ21" s="687"/>
      <c r="UNR21" s="687"/>
      <c r="UNS21" s="687"/>
      <c r="UNT21" s="687"/>
      <c r="UNU21" s="687"/>
      <c r="UNV21" s="687"/>
      <c r="UNW21" s="687"/>
      <c r="UNX21" s="687"/>
      <c r="UNY21" s="687"/>
      <c r="UNZ21" s="687"/>
      <c r="UOA21" s="687"/>
      <c r="UOB21" s="687"/>
      <c r="UOC21" s="687"/>
      <c r="UOD21" s="687"/>
      <c r="UOE21" s="687"/>
      <c r="UOF21" s="687"/>
      <c r="UOG21" s="687"/>
      <c r="UOH21" s="687"/>
      <c r="UOI21" s="687"/>
      <c r="UOJ21" s="687"/>
      <c r="UOK21" s="687"/>
      <c r="UOL21" s="687"/>
      <c r="UOM21" s="687"/>
      <c r="UON21" s="687"/>
      <c r="UOO21" s="687"/>
      <c r="UOP21" s="687"/>
      <c r="UOQ21" s="687"/>
      <c r="UOR21" s="687"/>
      <c r="UOS21" s="687"/>
      <c r="UOT21" s="687"/>
      <c r="UOU21" s="687"/>
      <c r="UOV21" s="687"/>
      <c r="UOW21" s="687"/>
      <c r="UOX21" s="687"/>
      <c r="UOY21" s="687"/>
      <c r="UOZ21" s="687"/>
      <c r="UPA21" s="687"/>
      <c r="UPB21" s="687"/>
      <c r="UPC21" s="687"/>
      <c r="UPD21" s="687"/>
      <c r="UPE21" s="687"/>
      <c r="UPF21" s="687"/>
      <c r="UPG21" s="687"/>
      <c r="UPH21" s="687"/>
      <c r="UPI21" s="687"/>
      <c r="UPJ21" s="687"/>
      <c r="UPK21" s="687"/>
      <c r="UPL21" s="687"/>
      <c r="UPM21" s="687"/>
      <c r="UPN21" s="687"/>
      <c r="UPO21" s="687"/>
      <c r="UPP21" s="687"/>
      <c r="UPQ21" s="687"/>
      <c r="UPR21" s="687"/>
      <c r="UPS21" s="687"/>
      <c r="UPT21" s="687"/>
      <c r="UPU21" s="687"/>
      <c r="UPV21" s="687"/>
      <c r="UPW21" s="687"/>
      <c r="UPX21" s="687"/>
      <c r="UPY21" s="687"/>
      <c r="UPZ21" s="687"/>
      <c r="UQA21" s="687"/>
      <c r="UQB21" s="687"/>
      <c r="UQC21" s="687"/>
      <c r="UQD21" s="687"/>
      <c r="UQE21" s="687"/>
      <c r="UQF21" s="687"/>
      <c r="UQG21" s="687"/>
      <c r="UQH21" s="687"/>
      <c r="UQI21" s="687"/>
      <c r="UQJ21" s="687"/>
      <c r="UQK21" s="687"/>
      <c r="UQL21" s="687"/>
      <c r="UQM21" s="687"/>
      <c r="UQN21" s="687"/>
      <c r="UQO21" s="687"/>
      <c r="UQP21" s="687"/>
      <c r="UQQ21" s="687"/>
      <c r="UQR21" s="687"/>
      <c r="UQS21" s="687"/>
      <c r="UQT21" s="687"/>
      <c r="UQU21" s="687"/>
      <c r="UQV21" s="687"/>
      <c r="UQW21" s="687"/>
      <c r="UQX21" s="687"/>
      <c r="UQY21" s="687"/>
      <c r="UQZ21" s="687"/>
      <c r="URA21" s="687"/>
      <c r="URB21" s="687"/>
      <c r="URC21" s="687"/>
      <c r="URD21" s="687"/>
      <c r="URE21" s="687"/>
      <c r="URF21" s="687"/>
      <c r="URG21" s="687"/>
      <c r="URH21" s="687"/>
      <c r="URI21" s="687"/>
      <c r="URJ21" s="687"/>
      <c r="URK21" s="687"/>
      <c r="URL21" s="687"/>
      <c r="URM21" s="687"/>
      <c r="URN21" s="687"/>
      <c r="URO21" s="687"/>
      <c r="URP21" s="687"/>
      <c r="URQ21" s="687"/>
      <c r="URR21" s="687"/>
      <c r="URS21" s="687"/>
      <c r="URT21" s="687"/>
      <c r="URU21" s="687"/>
      <c r="URV21" s="687"/>
      <c r="URW21" s="687"/>
      <c r="URX21" s="687"/>
      <c r="URY21" s="687"/>
      <c r="URZ21" s="687"/>
      <c r="USA21" s="687"/>
      <c r="USB21" s="687"/>
      <c r="USC21" s="687"/>
      <c r="USD21" s="687"/>
      <c r="USE21" s="687"/>
      <c r="USF21" s="687"/>
      <c r="USG21" s="687"/>
      <c r="USH21" s="687"/>
      <c r="USI21" s="687"/>
      <c r="USJ21" s="687"/>
      <c r="USK21" s="687"/>
      <c r="USL21" s="687"/>
      <c r="USM21" s="687"/>
      <c r="USN21" s="687"/>
      <c r="USO21" s="687"/>
      <c r="USP21" s="687"/>
      <c r="USQ21" s="687"/>
      <c r="USR21" s="687"/>
      <c r="USS21" s="687"/>
      <c r="UST21" s="687"/>
      <c r="USU21" s="687"/>
      <c r="USV21" s="687"/>
      <c r="USW21" s="687"/>
      <c r="USX21" s="687"/>
      <c r="USY21" s="687"/>
      <c r="USZ21" s="687"/>
      <c r="UTA21" s="687"/>
      <c r="UTB21" s="687"/>
      <c r="UTC21" s="687"/>
      <c r="UTD21" s="687"/>
      <c r="UTE21" s="687"/>
      <c r="UTF21" s="687"/>
      <c r="UTG21" s="687"/>
      <c r="UTH21" s="687"/>
      <c r="UTI21" s="687"/>
      <c r="UTJ21" s="687"/>
      <c r="UTK21" s="687"/>
      <c r="UTL21" s="687"/>
      <c r="UTM21" s="687"/>
      <c r="UTN21" s="687"/>
      <c r="UTO21" s="687"/>
      <c r="UTP21" s="687"/>
      <c r="UTQ21" s="687"/>
      <c r="UTR21" s="687"/>
      <c r="UTS21" s="687"/>
      <c r="UTT21" s="687"/>
      <c r="UTU21" s="687"/>
      <c r="UTV21" s="687"/>
      <c r="UTW21" s="687"/>
      <c r="UTX21" s="687"/>
      <c r="UTY21" s="687"/>
      <c r="UTZ21" s="687"/>
      <c r="UUA21" s="687"/>
      <c r="UUB21" s="687"/>
      <c r="UUC21" s="687"/>
      <c r="UUD21" s="687"/>
      <c r="UUE21" s="687"/>
      <c r="UUF21" s="687"/>
      <c r="UUG21" s="687"/>
      <c r="UUH21" s="687"/>
      <c r="UUI21" s="687"/>
      <c r="UUJ21" s="687"/>
      <c r="UUK21" s="687"/>
      <c r="UUL21" s="687"/>
      <c r="UUM21" s="687"/>
      <c r="UUN21" s="687"/>
      <c r="UUO21" s="687"/>
      <c r="UUP21" s="687"/>
      <c r="UUQ21" s="687"/>
      <c r="UUR21" s="687"/>
      <c r="UUS21" s="687"/>
      <c r="UUT21" s="687"/>
      <c r="UUU21" s="687"/>
      <c r="UUV21" s="687"/>
      <c r="UUW21" s="687"/>
      <c r="UUX21" s="687"/>
      <c r="UUY21" s="687"/>
      <c r="UUZ21" s="687"/>
      <c r="UVA21" s="687"/>
      <c r="UVB21" s="687"/>
      <c r="UVC21" s="687"/>
      <c r="UVD21" s="687"/>
      <c r="UVE21" s="687"/>
      <c r="UVF21" s="687"/>
      <c r="UVG21" s="687"/>
      <c r="UVH21" s="687"/>
      <c r="UVI21" s="687"/>
      <c r="UVJ21" s="687"/>
      <c r="UVK21" s="687"/>
      <c r="UVL21" s="687"/>
      <c r="UVM21" s="687"/>
      <c r="UVN21" s="687"/>
      <c r="UVO21" s="687"/>
      <c r="UVP21" s="687"/>
      <c r="UVQ21" s="687"/>
      <c r="UVR21" s="687"/>
      <c r="UVS21" s="687"/>
      <c r="UVT21" s="687"/>
      <c r="UVU21" s="687"/>
      <c r="UVV21" s="687"/>
      <c r="UVW21" s="687"/>
      <c r="UVX21" s="687"/>
      <c r="UVY21" s="687"/>
      <c r="UVZ21" s="687"/>
      <c r="UWA21" s="687"/>
      <c r="UWB21" s="687"/>
      <c r="UWC21" s="687"/>
      <c r="UWD21" s="687"/>
      <c r="UWE21" s="687"/>
      <c r="UWF21" s="687"/>
      <c r="UWG21" s="687"/>
      <c r="UWH21" s="687"/>
      <c r="UWI21" s="687"/>
      <c r="UWJ21" s="687"/>
      <c r="UWK21" s="687"/>
      <c r="UWL21" s="687"/>
      <c r="UWM21" s="687"/>
      <c r="UWN21" s="687"/>
      <c r="UWO21" s="687"/>
      <c r="UWP21" s="687"/>
      <c r="UWQ21" s="687"/>
      <c r="UWR21" s="687"/>
      <c r="UWS21" s="687"/>
      <c r="UWT21" s="687"/>
      <c r="UWU21" s="687"/>
      <c r="UWV21" s="687"/>
      <c r="UWW21" s="687"/>
      <c r="UWX21" s="687"/>
      <c r="UWY21" s="687"/>
      <c r="UWZ21" s="687"/>
      <c r="UXA21" s="687"/>
      <c r="UXB21" s="687"/>
      <c r="UXC21" s="687"/>
      <c r="UXD21" s="687"/>
      <c r="UXE21" s="687"/>
      <c r="UXF21" s="687"/>
      <c r="UXG21" s="687"/>
      <c r="UXH21" s="687"/>
      <c r="UXI21" s="687"/>
      <c r="UXJ21" s="687"/>
      <c r="UXK21" s="687"/>
      <c r="UXL21" s="687"/>
      <c r="UXM21" s="687"/>
      <c r="UXN21" s="687"/>
      <c r="UXO21" s="687"/>
      <c r="UXP21" s="687"/>
      <c r="UXQ21" s="687"/>
      <c r="UXR21" s="687"/>
      <c r="UXS21" s="687"/>
      <c r="UXT21" s="687"/>
      <c r="UXU21" s="687"/>
      <c r="UXV21" s="687"/>
      <c r="UXW21" s="687"/>
      <c r="UXX21" s="687"/>
      <c r="UXY21" s="687"/>
      <c r="UXZ21" s="687"/>
      <c r="UYA21" s="687"/>
      <c r="UYB21" s="687"/>
      <c r="UYC21" s="687"/>
      <c r="UYD21" s="687"/>
      <c r="UYE21" s="687"/>
      <c r="UYF21" s="687"/>
      <c r="UYG21" s="687"/>
      <c r="UYH21" s="687"/>
      <c r="UYI21" s="687"/>
      <c r="UYJ21" s="687"/>
      <c r="UYK21" s="687"/>
      <c r="UYL21" s="687"/>
      <c r="UYM21" s="687"/>
      <c r="UYN21" s="687"/>
      <c r="UYO21" s="687"/>
      <c r="UYP21" s="687"/>
      <c r="UYQ21" s="687"/>
      <c r="UYR21" s="687"/>
      <c r="UYS21" s="687"/>
      <c r="UYT21" s="687"/>
      <c r="UYU21" s="687"/>
      <c r="UYV21" s="687"/>
      <c r="UYW21" s="687"/>
      <c r="UYX21" s="687"/>
      <c r="UYY21" s="687"/>
      <c r="UYZ21" s="687"/>
      <c r="UZA21" s="687"/>
      <c r="UZB21" s="687"/>
      <c r="UZC21" s="687"/>
      <c r="UZD21" s="687"/>
      <c r="UZE21" s="687"/>
      <c r="UZF21" s="687"/>
      <c r="UZG21" s="687"/>
      <c r="UZH21" s="687"/>
      <c r="UZI21" s="687"/>
      <c r="UZJ21" s="687"/>
      <c r="UZK21" s="687"/>
      <c r="UZL21" s="687"/>
      <c r="UZM21" s="687"/>
      <c r="UZN21" s="687"/>
      <c r="UZO21" s="687"/>
      <c r="UZP21" s="687"/>
      <c r="UZQ21" s="687"/>
      <c r="UZR21" s="687"/>
      <c r="UZS21" s="687"/>
      <c r="UZT21" s="687"/>
      <c r="UZU21" s="687"/>
      <c r="UZV21" s="687"/>
      <c r="UZW21" s="687"/>
      <c r="UZX21" s="687"/>
      <c r="UZY21" s="687"/>
      <c r="UZZ21" s="687"/>
      <c r="VAA21" s="687"/>
      <c r="VAB21" s="687"/>
      <c r="VAC21" s="687"/>
      <c r="VAD21" s="687"/>
      <c r="VAE21" s="687"/>
      <c r="VAF21" s="687"/>
      <c r="VAG21" s="687"/>
      <c r="VAH21" s="687"/>
      <c r="VAI21" s="687"/>
      <c r="VAJ21" s="687"/>
      <c r="VAK21" s="687"/>
      <c r="VAL21" s="687"/>
      <c r="VAM21" s="687"/>
      <c r="VAN21" s="687"/>
      <c r="VAO21" s="687"/>
      <c r="VAP21" s="687"/>
      <c r="VAQ21" s="687"/>
      <c r="VAR21" s="687"/>
      <c r="VAS21" s="687"/>
      <c r="VAT21" s="687"/>
      <c r="VAU21" s="687"/>
      <c r="VAV21" s="687"/>
      <c r="VAW21" s="687"/>
      <c r="VAX21" s="687"/>
      <c r="VAY21" s="687"/>
      <c r="VAZ21" s="687"/>
      <c r="VBA21" s="687"/>
      <c r="VBB21" s="687"/>
      <c r="VBC21" s="687"/>
      <c r="VBD21" s="687"/>
      <c r="VBE21" s="687"/>
      <c r="VBF21" s="687"/>
      <c r="VBG21" s="687"/>
      <c r="VBH21" s="687"/>
      <c r="VBI21" s="687"/>
      <c r="VBJ21" s="687"/>
      <c r="VBK21" s="687"/>
      <c r="VBL21" s="687"/>
      <c r="VBM21" s="687"/>
      <c r="VBN21" s="687"/>
      <c r="VBO21" s="687"/>
      <c r="VBP21" s="687"/>
      <c r="VBQ21" s="687"/>
      <c r="VBR21" s="687"/>
      <c r="VBS21" s="687"/>
      <c r="VBT21" s="687"/>
      <c r="VBU21" s="687"/>
      <c r="VBV21" s="687"/>
      <c r="VBW21" s="687"/>
      <c r="VBX21" s="687"/>
      <c r="VBY21" s="687"/>
      <c r="VBZ21" s="687"/>
      <c r="VCA21" s="687"/>
      <c r="VCB21" s="687"/>
      <c r="VCC21" s="687"/>
      <c r="VCD21" s="687"/>
      <c r="VCE21" s="687"/>
      <c r="VCF21" s="687"/>
      <c r="VCG21" s="687"/>
      <c r="VCH21" s="687"/>
      <c r="VCI21" s="687"/>
      <c r="VCJ21" s="687"/>
      <c r="VCK21" s="687"/>
      <c r="VCL21" s="687"/>
      <c r="VCM21" s="687"/>
      <c r="VCN21" s="687"/>
      <c r="VCO21" s="687"/>
      <c r="VCP21" s="687"/>
      <c r="VCQ21" s="687"/>
      <c r="VCR21" s="687"/>
      <c r="VCS21" s="687"/>
      <c r="VCT21" s="687"/>
      <c r="VCU21" s="687"/>
      <c r="VCV21" s="687"/>
      <c r="VCW21" s="687"/>
      <c r="VCX21" s="687"/>
      <c r="VCY21" s="687"/>
      <c r="VCZ21" s="687"/>
      <c r="VDA21" s="687"/>
      <c r="VDB21" s="687"/>
      <c r="VDC21" s="687"/>
      <c r="VDD21" s="687"/>
      <c r="VDE21" s="687"/>
      <c r="VDF21" s="687"/>
      <c r="VDG21" s="687"/>
      <c r="VDH21" s="687"/>
      <c r="VDI21" s="687"/>
      <c r="VDJ21" s="687"/>
      <c r="VDK21" s="687"/>
      <c r="VDL21" s="687"/>
      <c r="VDM21" s="687"/>
      <c r="VDN21" s="687"/>
      <c r="VDO21" s="687"/>
      <c r="VDP21" s="687"/>
      <c r="VDQ21" s="687"/>
      <c r="VDR21" s="687"/>
      <c r="VDS21" s="687"/>
      <c r="VDT21" s="687"/>
      <c r="VDU21" s="687"/>
      <c r="VDV21" s="687"/>
      <c r="VDW21" s="687"/>
      <c r="VDX21" s="687"/>
      <c r="VDY21" s="687"/>
      <c r="VDZ21" s="687"/>
      <c r="VEA21" s="687"/>
      <c r="VEB21" s="687"/>
      <c r="VEC21" s="687"/>
      <c r="VED21" s="687"/>
      <c r="VEE21" s="687"/>
      <c r="VEF21" s="687"/>
      <c r="VEG21" s="687"/>
      <c r="VEH21" s="687"/>
      <c r="VEI21" s="687"/>
      <c r="VEJ21" s="687"/>
      <c r="VEK21" s="687"/>
      <c r="VEL21" s="687"/>
      <c r="VEM21" s="687"/>
      <c r="VEN21" s="687"/>
      <c r="VEO21" s="687"/>
      <c r="VEP21" s="687"/>
      <c r="VEQ21" s="687"/>
      <c r="VER21" s="687"/>
      <c r="VES21" s="687"/>
      <c r="VET21" s="687"/>
      <c r="VEU21" s="687"/>
      <c r="VEV21" s="687"/>
      <c r="VEW21" s="687"/>
      <c r="VEX21" s="687"/>
      <c r="VEY21" s="687"/>
      <c r="VEZ21" s="687"/>
      <c r="VFA21" s="687"/>
      <c r="VFB21" s="687"/>
      <c r="VFC21" s="687"/>
      <c r="VFD21" s="687"/>
      <c r="VFE21" s="687"/>
      <c r="VFF21" s="687"/>
      <c r="VFG21" s="687"/>
      <c r="VFH21" s="687"/>
      <c r="VFI21" s="687"/>
      <c r="VFJ21" s="687"/>
      <c r="VFK21" s="687"/>
      <c r="VFL21" s="687"/>
      <c r="VFM21" s="687"/>
      <c r="VFN21" s="687"/>
      <c r="VFO21" s="687"/>
      <c r="VFP21" s="687"/>
      <c r="VFQ21" s="687"/>
      <c r="VFR21" s="687"/>
      <c r="VFS21" s="687"/>
      <c r="VFT21" s="687"/>
      <c r="VFU21" s="687"/>
      <c r="VFV21" s="687"/>
      <c r="VFW21" s="687"/>
      <c r="VFX21" s="687"/>
      <c r="VFY21" s="687"/>
      <c r="VFZ21" s="687"/>
      <c r="VGA21" s="687"/>
      <c r="VGB21" s="687"/>
      <c r="VGC21" s="687"/>
      <c r="VGD21" s="687"/>
      <c r="VGE21" s="687"/>
      <c r="VGF21" s="687"/>
      <c r="VGG21" s="687"/>
      <c r="VGH21" s="687"/>
      <c r="VGI21" s="687"/>
      <c r="VGJ21" s="687"/>
      <c r="VGK21" s="687"/>
      <c r="VGL21" s="687"/>
      <c r="VGM21" s="687"/>
      <c r="VGN21" s="687"/>
      <c r="VGO21" s="687"/>
      <c r="VGP21" s="687"/>
      <c r="VGQ21" s="687"/>
      <c r="VGR21" s="687"/>
      <c r="VGS21" s="687"/>
      <c r="VGT21" s="687"/>
      <c r="VGU21" s="687"/>
      <c r="VGV21" s="687"/>
      <c r="VGW21" s="687"/>
      <c r="VGX21" s="687"/>
      <c r="VGY21" s="687"/>
      <c r="VGZ21" s="687"/>
      <c r="VHA21" s="687"/>
      <c r="VHB21" s="687"/>
      <c r="VHC21" s="687"/>
      <c r="VHD21" s="687"/>
      <c r="VHE21" s="687"/>
      <c r="VHF21" s="687"/>
      <c r="VHG21" s="687"/>
      <c r="VHH21" s="687"/>
      <c r="VHI21" s="687"/>
      <c r="VHJ21" s="687"/>
      <c r="VHK21" s="687"/>
      <c r="VHL21" s="687"/>
      <c r="VHM21" s="687"/>
      <c r="VHN21" s="687"/>
      <c r="VHO21" s="687"/>
      <c r="VHP21" s="687"/>
      <c r="VHQ21" s="687"/>
      <c r="VHR21" s="687"/>
      <c r="VHS21" s="687"/>
      <c r="VHT21" s="687"/>
      <c r="VHU21" s="687"/>
      <c r="VHV21" s="687"/>
      <c r="VHW21" s="687"/>
      <c r="VHX21" s="687"/>
      <c r="VHY21" s="687"/>
      <c r="VHZ21" s="687"/>
      <c r="VIA21" s="687"/>
      <c r="VIB21" s="687"/>
      <c r="VIC21" s="687"/>
      <c r="VID21" s="687"/>
      <c r="VIE21" s="687"/>
      <c r="VIF21" s="687"/>
      <c r="VIG21" s="687"/>
      <c r="VIH21" s="687"/>
      <c r="VII21" s="687"/>
      <c r="VIJ21" s="687"/>
      <c r="VIK21" s="687"/>
      <c r="VIL21" s="687"/>
      <c r="VIM21" s="687"/>
      <c r="VIN21" s="687"/>
      <c r="VIO21" s="687"/>
      <c r="VIP21" s="687"/>
      <c r="VIQ21" s="687"/>
      <c r="VIR21" s="687"/>
      <c r="VIS21" s="687"/>
      <c r="VIT21" s="687"/>
      <c r="VIU21" s="687"/>
      <c r="VIV21" s="687"/>
      <c r="VIW21" s="687"/>
      <c r="VIX21" s="687"/>
      <c r="VIY21" s="687"/>
      <c r="VIZ21" s="687"/>
      <c r="VJA21" s="687"/>
      <c r="VJB21" s="687"/>
      <c r="VJC21" s="687"/>
      <c r="VJD21" s="687"/>
      <c r="VJE21" s="687"/>
      <c r="VJF21" s="687"/>
      <c r="VJG21" s="687"/>
      <c r="VJH21" s="687"/>
      <c r="VJI21" s="687"/>
      <c r="VJJ21" s="687"/>
      <c r="VJK21" s="687"/>
      <c r="VJL21" s="687"/>
      <c r="VJM21" s="687"/>
      <c r="VJN21" s="687"/>
      <c r="VJO21" s="687"/>
      <c r="VJP21" s="687"/>
      <c r="VJQ21" s="687"/>
      <c r="VJR21" s="687"/>
      <c r="VJS21" s="687"/>
      <c r="VJT21" s="687"/>
      <c r="VJU21" s="687"/>
      <c r="VJV21" s="687"/>
      <c r="VJW21" s="687"/>
      <c r="VJX21" s="687"/>
      <c r="VJY21" s="687"/>
      <c r="VJZ21" s="687"/>
      <c r="VKA21" s="687"/>
      <c r="VKB21" s="687"/>
      <c r="VKC21" s="687"/>
      <c r="VKD21" s="687"/>
      <c r="VKE21" s="687"/>
      <c r="VKF21" s="687"/>
      <c r="VKG21" s="687"/>
      <c r="VKH21" s="687"/>
      <c r="VKI21" s="687"/>
      <c r="VKJ21" s="687"/>
      <c r="VKK21" s="687"/>
      <c r="VKL21" s="687"/>
      <c r="VKM21" s="687"/>
      <c r="VKN21" s="687"/>
      <c r="VKO21" s="687"/>
      <c r="VKP21" s="687"/>
      <c r="VKQ21" s="687"/>
      <c r="VKR21" s="687"/>
      <c r="VKS21" s="687"/>
      <c r="VKT21" s="687"/>
      <c r="VKU21" s="687"/>
      <c r="VKV21" s="687"/>
      <c r="VKW21" s="687"/>
      <c r="VKX21" s="687"/>
      <c r="VKY21" s="687"/>
      <c r="VKZ21" s="687"/>
      <c r="VLA21" s="687"/>
      <c r="VLB21" s="687"/>
      <c r="VLC21" s="687"/>
      <c r="VLD21" s="687"/>
      <c r="VLE21" s="687"/>
      <c r="VLF21" s="687"/>
      <c r="VLG21" s="687"/>
      <c r="VLH21" s="687"/>
      <c r="VLI21" s="687"/>
      <c r="VLJ21" s="687"/>
      <c r="VLK21" s="687"/>
      <c r="VLL21" s="687"/>
      <c r="VLM21" s="687"/>
      <c r="VLN21" s="687"/>
      <c r="VLO21" s="687"/>
      <c r="VLP21" s="687"/>
      <c r="VLQ21" s="687"/>
      <c r="VLR21" s="687"/>
      <c r="VLS21" s="687"/>
      <c r="VLT21" s="687"/>
      <c r="VLU21" s="687"/>
      <c r="VLV21" s="687"/>
      <c r="VLW21" s="687"/>
      <c r="VLX21" s="687"/>
      <c r="VLY21" s="687"/>
      <c r="VLZ21" s="687"/>
      <c r="VMA21" s="687"/>
      <c r="VMB21" s="687"/>
      <c r="VMC21" s="687"/>
      <c r="VMD21" s="687"/>
      <c r="VME21" s="687"/>
      <c r="VMF21" s="687"/>
      <c r="VMG21" s="687"/>
      <c r="VMH21" s="687"/>
      <c r="VMI21" s="687"/>
      <c r="VMJ21" s="687"/>
      <c r="VMK21" s="687"/>
      <c r="VML21" s="687"/>
      <c r="VMM21" s="687"/>
      <c r="VMN21" s="687"/>
      <c r="VMO21" s="687"/>
      <c r="VMP21" s="687"/>
      <c r="VMQ21" s="687"/>
      <c r="VMR21" s="687"/>
      <c r="VMS21" s="687"/>
      <c r="VMT21" s="687"/>
      <c r="VMU21" s="687"/>
      <c r="VMV21" s="687"/>
      <c r="VMW21" s="687"/>
      <c r="VMX21" s="687"/>
      <c r="VMY21" s="687"/>
      <c r="VMZ21" s="687"/>
      <c r="VNA21" s="687"/>
      <c r="VNB21" s="687"/>
      <c r="VNC21" s="687"/>
      <c r="VND21" s="687"/>
      <c r="VNE21" s="687"/>
      <c r="VNF21" s="687"/>
      <c r="VNG21" s="687"/>
      <c r="VNH21" s="687"/>
      <c r="VNI21" s="687"/>
      <c r="VNJ21" s="687"/>
      <c r="VNK21" s="687"/>
      <c r="VNL21" s="687"/>
      <c r="VNM21" s="687"/>
      <c r="VNN21" s="687"/>
      <c r="VNO21" s="687"/>
      <c r="VNP21" s="687"/>
      <c r="VNQ21" s="687"/>
      <c r="VNR21" s="687"/>
      <c r="VNS21" s="687"/>
      <c r="VNT21" s="687"/>
      <c r="VNU21" s="687"/>
      <c r="VNV21" s="687"/>
      <c r="VNW21" s="687"/>
      <c r="VNX21" s="687"/>
      <c r="VNY21" s="687"/>
      <c r="VNZ21" s="687"/>
      <c r="VOA21" s="687"/>
      <c r="VOB21" s="687"/>
      <c r="VOC21" s="687"/>
      <c r="VOD21" s="687"/>
      <c r="VOE21" s="687"/>
      <c r="VOF21" s="687"/>
      <c r="VOG21" s="687"/>
      <c r="VOH21" s="687"/>
      <c r="VOI21" s="687"/>
      <c r="VOJ21" s="687"/>
      <c r="VOK21" s="687"/>
      <c r="VOL21" s="687"/>
      <c r="VOM21" s="687"/>
      <c r="VON21" s="687"/>
      <c r="VOO21" s="687"/>
      <c r="VOP21" s="687"/>
      <c r="VOQ21" s="687"/>
      <c r="VOR21" s="687"/>
      <c r="VOS21" s="687"/>
      <c r="VOT21" s="687"/>
      <c r="VOU21" s="687"/>
      <c r="VOV21" s="687"/>
      <c r="VOW21" s="687"/>
      <c r="VOX21" s="687"/>
      <c r="VOY21" s="687"/>
      <c r="VOZ21" s="687"/>
      <c r="VPA21" s="687"/>
      <c r="VPB21" s="687"/>
      <c r="VPC21" s="687"/>
      <c r="VPD21" s="687"/>
      <c r="VPE21" s="687"/>
      <c r="VPF21" s="687"/>
      <c r="VPG21" s="687"/>
      <c r="VPH21" s="687"/>
      <c r="VPI21" s="687"/>
      <c r="VPJ21" s="687"/>
      <c r="VPK21" s="687"/>
      <c r="VPL21" s="687"/>
      <c r="VPM21" s="687"/>
      <c r="VPN21" s="687"/>
      <c r="VPO21" s="687"/>
      <c r="VPP21" s="687"/>
      <c r="VPQ21" s="687"/>
      <c r="VPR21" s="687"/>
      <c r="VPS21" s="687"/>
      <c r="VPT21" s="687"/>
      <c r="VPU21" s="687"/>
      <c r="VPV21" s="687"/>
      <c r="VPW21" s="687"/>
      <c r="VPX21" s="687"/>
      <c r="VPY21" s="687"/>
      <c r="VPZ21" s="687"/>
      <c r="VQA21" s="687"/>
      <c r="VQB21" s="687"/>
      <c r="VQC21" s="687"/>
      <c r="VQD21" s="687"/>
      <c r="VQE21" s="687"/>
      <c r="VQF21" s="687"/>
      <c r="VQG21" s="687"/>
      <c r="VQH21" s="687"/>
      <c r="VQI21" s="687"/>
      <c r="VQJ21" s="687"/>
      <c r="VQK21" s="687"/>
      <c r="VQL21" s="687"/>
      <c r="VQM21" s="687"/>
      <c r="VQN21" s="687"/>
      <c r="VQO21" s="687"/>
      <c r="VQP21" s="687"/>
      <c r="VQQ21" s="687"/>
      <c r="VQR21" s="687"/>
      <c r="VQS21" s="687"/>
      <c r="VQT21" s="687"/>
      <c r="VQU21" s="687"/>
      <c r="VQV21" s="687"/>
      <c r="VQW21" s="687"/>
      <c r="VQX21" s="687"/>
      <c r="VQY21" s="687"/>
      <c r="VQZ21" s="687"/>
      <c r="VRA21" s="687"/>
      <c r="VRB21" s="687"/>
      <c r="VRC21" s="687"/>
      <c r="VRD21" s="687"/>
      <c r="VRE21" s="687"/>
      <c r="VRF21" s="687"/>
      <c r="VRG21" s="687"/>
      <c r="VRH21" s="687"/>
      <c r="VRI21" s="687"/>
      <c r="VRJ21" s="687"/>
      <c r="VRK21" s="687"/>
      <c r="VRL21" s="687"/>
      <c r="VRM21" s="687"/>
      <c r="VRN21" s="687"/>
      <c r="VRO21" s="687"/>
      <c r="VRP21" s="687"/>
      <c r="VRQ21" s="687"/>
      <c r="VRR21" s="687"/>
      <c r="VRS21" s="687"/>
      <c r="VRT21" s="687"/>
      <c r="VRU21" s="687"/>
      <c r="VRV21" s="687"/>
      <c r="VRW21" s="687"/>
      <c r="VRX21" s="687"/>
      <c r="VRY21" s="687"/>
      <c r="VRZ21" s="687"/>
      <c r="VSA21" s="687"/>
      <c r="VSB21" s="687"/>
      <c r="VSC21" s="687"/>
      <c r="VSD21" s="687"/>
      <c r="VSE21" s="687"/>
      <c r="VSF21" s="687"/>
      <c r="VSG21" s="687"/>
      <c r="VSH21" s="687"/>
      <c r="VSI21" s="687"/>
      <c r="VSJ21" s="687"/>
      <c r="VSK21" s="687"/>
      <c r="VSL21" s="687"/>
      <c r="VSM21" s="687"/>
      <c r="VSN21" s="687"/>
      <c r="VSO21" s="687"/>
      <c r="VSP21" s="687"/>
      <c r="VSQ21" s="687"/>
      <c r="VSR21" s="687"/>
      <c r="VSS21" s="687"/>
      <c r="VST21" s="687"/>
      <c r="VSU21" s="687"/>
      <c r="VSV21" s="687"/>
      <c r="VSW21" s="687"/>
      <c r="VSX21" s="687"/>
      <c r="VSY21" s="687"/>
      <c r="VSZ21" s="687"/>
      <c r="VTA21" s="687"/>
      <c r="VTB21" s="687"/>
      <c r="VTC21" s="687"/>
      <c r="VTD21" s="687"/>
      <c r="VTE21" s="687"/>
      <c r="VTF21" s="687"/>
      <c r="VTG21" s="687"/>
      <c r="VTH21" s="687"/>
      <c r="VTI21" s="687"/>
      <c r="VTJ21" s="687"/>
      <c r="VTK21" s="687"/>
      <c r="VTL21" s="687"/>
      <c r="VTM21" s="687"/>
      <c r="VTN21" s="687"/>
      <c r="VTO21" s="687"/>
      <c r="VTP21" s="687"/>
      <c r="VTQ21" s="687"/>
      <c r="VTR21" s="687"/>
      <c r="VTS21" s="687"/>
      <c r="VTT21" s="687"/>
      <c r="VTU21" s="687"/>
      <c r="VTV21" s="687"/>
      <c r="VTW21" s="687"/>
      <c r="VTX21" s="687"/>
      <c r="VTY21" s="687"/>
      <c r="VTZ21" s="687"/>
      <c r="VUA21" s="687"/>
      <c r="VUB21" s="687"/>
      <c r="VUC21" s="687"/>
      <c r="VUD21" s="687"/>
      <c r="VUE21" s="687"/>
      <c r="VUF21" s="687"/>
      <c r="VUG21" s="687"/>
      <c r="VUH21" s="687"/>
      <c r="VUI21" s="687"/>
      <c r="VUJ21" s="687"/>
      <c r="VUK21" s="687"/>
      <c r="VUL21" s="687"/>
      <c r="VUM21" s="687"/>
      <c r="VUN21" s="687"/>
      <c r="VUO21" s="687"/>
      <c r="VUP21" s="687"/>
      <c r="VUQ21" s="687"/>
      <c r="VUR21" s="687"/>
      <c r="VUS21" s="687"/>
      <c r="VUT21" s="687"/>
      <c r="VUU21" s="687"/>
      <c r="VUV21" s="687"/>
      <c r="VUW21" s="687"/>
      <c r="VUX21" s="687"/>
      <c r="VUY21" s="687"/>
      <c r="VUZ21" s="687"/>
      <c r="VVA21" s="687"/>
      <c r="VVB21" s="687"/>
      <c r="VVC21" s="687"/>
      <c r="VVD21" s="687"/>
      <c r="VVE21" s="687"/>
      <c r="VVF21" s="687"/>
      <c r="VVG21" s="687"/>
      <c r="VVH21" s="687"/>
      <c r="VVI21" s="687"/>
      <c r="VVJ21" s="687"/>
      <c r="VVK21" s="687"/>
      <c r="VVL21" s="687"/>
      <c r="VVM21" s="687"/>
      <c r="VVN21" s="687"/>
      <c r="VVO21" s="687"/>
      <c r="VVP21" s="687"/>
      <c r="VVQ21" s="687"/>
      <c r="VVR21" s="687"/>
      <c r="VVS21" s="687"/>
      <c r="VVT21" s="687"/>
      <c r="VVU21" s="687"/>
      <c r="VVV21" s="687"/>
      <c r="VVW21" s="687"/>
      <c r="VVX21" s="687"/>
      <c r="VVY21" s="687"/>
      <c r="VVZ21" s="687"/>
      <c r="VWA21" s="687"/>
      <c r="VWB21" s="687"/>
      <c r="VWC21" s="687"/>
      <c r="VWD21" s="687"/>
      <c r="VWE21" s="687"/>
      <c r="VWF21" s="687"/>
      <c r="VWG21" s="687"/>
      <c r="VWH21" s="687"/>
      <c r="VWI21" s="687"/>
      <c r="VWJ21" s="687"/>
      <c r="VWK21" s="687"/>
      <c r="VWL21" s="687"/>
      <c r="VWM21" s="687"/>
      <c r="VWN21" s="687"/>
      <c r="VWO21" s="687"/>
      <c r="VWP21" s="687"/>
      <c r="VWQ21" s="687"/>
      <c r="VWR21" s="687"/>
      <c r="VWS21" s="687"/>
      <c r="VWT21" s="687"/>
      <c r="VWU21" s="687"/>
      <c r="VWV21" s="687"/>
      <c r="VWW21" s="687"/>
      <c r="VWX21" s="687"/>
      <c r="VWY21" s="687"/>
      <c r="VWZ21" s="687"/>
      <c r="VXA21" s="687"/>
      <c r="VXB21" s="687"/>
      <c r="VXC21" s="687"/>
      <c r="VXD21" s="687"/>
      <c r="VXE21" s="687"/>
      <c r="VXF21" s="687"/>
      <c r="VXG21" s="687"/>
      <c r="VXH21" s="687"/>
      <c r="VXI21" s="687"/>
      <c r="VXJ21" s="687"/>
      <c r="VXK21" s="687"/>
      <c r="VXL21" s="687"/>
      <c r="VXM21" s="687"/>
      <c r="VXN21" s="687"/>
      <c r="VXO21" s="687"/>
      <c r="VXP21" s="687"/>
      <c r="VXQ21" s="687"/>
      <c r="VXR21" s="687"/>
      <c r="VXS21" s="687"/>
      <c r="VXT21" s="687"/>
      <c r="VXU21" s="687"/>
      <c r="VXV21" s="687"/>
      <c r="VXW21" s="687"/>
      <c r="VXX21" s="687"/>
      <c r="VXY21" s="687"/>
      <c r="VXZ21" s="687"/>
      <c r="VYA21" s="687"/>
      <c r="VYB21" s="687"/>
      <c r="VYC21" s="687"/>
      <c r="VYD21" s="687"/>
      <c r="VYE21" s="687"/>
      <c r="VYF21" s="687"/>
      <c r="VYG21" s="687"/>
      <c r="VYH21" s="687"/>
      <c r="VYI21" s="687"/>
      <c r="VYJ21" s="687"/>
      <c r="VYK21" s="687"/>
      <c r="VYL21" s="687"/>
      <c r="VYM21" s="687"/>
      <c r="VYN21" s="687"/>
      <c r="VYO21" s="687"/>
      <c r="VYP21" s="687"/>
      <c r="VYQ21" s="687"/>
      <c r="VYR21" s="687"/>
      <c r="VYS21" s="687"/>
      <c r="VYT21" s="687"/>
      <c r="VYU21" s="687"/>
      <c r="VYV21" s="687"/>
      <c r="VYW21" s="687"/>
      <c r="VYX21" s="687"/>
      <c r="VYY21" s="687"/>
      <c r="VYZ21" s="687"/>
      <c r="VZA21" s="687"/>
      <c r="VZB21" s="687"/>
      <c r="VZC21" s="687"/>
      <c r="VZD21" s="687"/>
      <c r="VZE21" s="687"/>
      <c r="VZF21" s="687"/>
      <c r="VZG21" s="687"/>
      <c r="VZH21" s="687"/>
      <c r="VZI21" s="687"/>
      <c r="VZJ21" s="687"/>
      <c r="VZK21" s="687"/>
      <c r="VZL21" s="687"/>
      <c r="VZM21" s="687"/>
      <c r="VZN21" s="687"/>
      <c r="VZO21" s="687"/>
      <c r="VZP21" s="687"/>
      <c r="VZQ21" s="687"/>
      <c r="VZR21" s="687"/>
      <c r="VZS21" s="687"/>
      <c r="VZT21" s="687"/>
      <c r="VZU21" s="687"/>
      <c r="VZV21" s="687"/>
      <c r="VZW21" s="687"/>
      <c r="VZX21" s="687"/>
      <c r="VZY21" s="687"/>
      <c r="VZZ21" s="687"/>
      <c r="WAA21" s="687"/>
      <c r="WAB21" s="687"/>
      <c r="WAC21" s="687"/>
      <c r="WAD21" s="687"/>
      <c r="WAE21" s="687"/>
      <c r="WAF21" s="687"/>
      <c r="WAG21" s="687"/>
      <c r="WAH21" s="687"/>
      <c r="WAI21" s="687"/>
      <c r="WAJ21" s="687"/>
      <c r="WAK21" s="687"/>
      <c r="WAL21" s="687"/>
      <c r="WAM21" s="687"/>
      <c r="WAN21" s="687"/>
      <c r="WAO21" s="687"/>
      <c r="WAP21" s="687"/>
      <c r="WAQ21" s="687"/>
      <c r="WAR21" s="687"/>
      <c r="WAS21" s="687"/>
      <c r="WAT21" s="687"/>
      <c r="WAU21" s="687"/>
      <c r="WAV21" s="687"/>
      <c r="WAW21" s="687"/>
      <c r="WAX21" s="687"/>
      <c r="WAY21" s="687"/>
      <c r="WAZ21" s="687"/>
      <c r="WBA21" s="687"/>
      <c r="WBB21" s="687"/>
      <c r="WBC21" s="687"/>
      <c r="WBD21" s="687"/>
      <c r="WBE21" s="687"/>
      <c r="WBF21" s="687"/>
      <c r="WBG21" s="687"/>
      <c r="WBH21" s="687"/>
      <c r="WBI21" s="687"/>
      <c r="WBJ21" s="687"/>
      <c r="WBK21" s="687"/>
      <c r="WBL21" s="687"/>
      <c r="WBM21" s="687"/>
      <c r="WBN21" s="687"/>
      <c r="WBO21" s="687"/>
      <c r="WBP21" s="687"/>
      <c r="WBQ21" s="687"/>
      <c r="WBR21" s="687"/>
      <c r="WBS21" s="687"/>
      <c r="WBT21" s="687"/>
      <c r="WBU21" s="687"/>
      <c r="WBV21" s="687"/>
      <c r="WBW21" s="687"/>
      <c r="WBX21" s="687"/>
      <c r="WBY21" s="687"/>
      <c r="WBZ21" s="687"/>
      <c r="WCA21" s="687"/>
      <c r="WCB21" s="687"/>
      <c r="WCC21" s="687"/>
      <c r="WCD21" s="687"/>
      <c r="WCE21" s="687"/>
      <c r="WCF21" s="687"/>
      <c r="WCG21" s="687"/>
      <c r="WCH21" s="687"/>
      <c r="WCI21" s="687"/>
      <c r="WCJ21" s="687"/>
      <c r="WCK21" s="687"/>
      <c r="WCL21" s="687"/>
      <c r="WCM21" s="687"/>
      <c r="WCN21" s="687"/>
      <c r="WCO21" s="687"/>
      <c r="WCP21" s="687"/>
      <c r="WCQ21" s="687"/>
      <c r="WCR21" s="687"/>
      <c r="WCS21" s="687"/>
      <c r="WCT21" s="687"/>
      <c r="WCU21" s="687"/>
      <c r="WCV21" s="687"/>
      <c r="WCW21" s="687"/>
      <c r="WCX21" s="687"/>
      <c r="WCY21" s="687"/>
      <c r="WCZ21" s="687"/>
      <c r="WDA21" s="687"/>
      <c r="WDB21" s="687"/>
      <c r="WDC21" s="687"/>
      <c r="WDD21" s="687"/>
      <c r="WDE21" s="687"/>
      <c r="WDF21" s="687"/>
      <c r="WDG21" s="687"/>
      <c r="WDH21" s="687"/>
      <c r="WDI21" s="687"/>
      <c r="WDJ21" s="687"/>
      <c r="WDK21" s="687"/>
      <c r="WDL21" s="687"/>
      <c r="WDM21" s="687"/>
      <c r="WDN21" s="687"/>
      <c r="WDO21" s="687"/>
      <c r="WDP21" s="687"/>
      <c r="WDQ21" s="687"/>
      <c r="WDR21" s="687"/>
      <c r="WDS21" s="687"/>
      <c r="WDT21" s="687"/>
      <c r="WDU21" s="687"/>
      <c r="WDV21" s="687"/>
      <c r="WDW21" s="687"/>
      <c r="WDX21" s="687"/>
      <c r="WDY21" s="687"/>
      <c r="WDZ21" s="687"/>
      <c r="WEA21" s="687"/>
      <c r="WEB21" s="687"/>
      <c r="WEC21" s="687"/>
      <c r="WED21" s="687"/>
      <c r="WEE21" s="687"/>
      <c r="WEF21" s="687"/>
      <c r="WEG21" s="687"/>
      <c r="WEH21" s="687"/>
      <c r="WEI21" s="687"/>
      <c r="WEJ21" s="687"/>
      <c r="WEK21" s="687"/>
      <c r="WEL21" s="687"/>
      <c r="WEM21" s="687"/>
      <c r="WEN21" s="687"/>
      <c r="WEO21" s="687"/>
      <c r="WEP21" s="687"/>
      <c r="WEQ21" s="687"/>
      <c r="WER21" s="687"/>
      <c r="WES21" s="687"/>
      <c r="WET21" s="687"/>
      <c r="WEU21" s="687"/>
      <c r="WEV21" s="687"/>
      <c r="WEW21" s="687"/>
      <c r="WEX21" s="687"/>
      <c r="WEY21" s="687"/>
      <c r="WEZ21" s="687"/>
      <c r="WFA21" s="687"/>
      <c r="WFB21" s="687"/>
      <c r="WFC21" s="687"/>
      <c r="WFD21" s="687"/>
      <c r="WFE21" s="687"/>
      <c r="WFF21" s="687"/>
      <c r="WFG21" s="687"/>
      <c r="WFH21" s="687"/>
      <c r="WFI21" s="687"/>
      <c r="WFJ21" s="687"/>
      <c r="WFK21" s="687"/>
      <c r="WFL21" s="687"/>
      <c r="WFM21" s="687"/>
      <c r="WFN21" s="687"/>
      <c r="WFO21" s="687"/>
      <c r="WFP21" s="687"/>
      <c r="WFQ21" s="687"/>
      <c r="WFR21" s="687"/>
      <c r="WFS21" s="687"/>
      <c r="WFT21" s="687"/>
      <c r="WFU21" s="687"/>
      <c r="WFV21" s="687"/>
      <c r="WFW21" s="687"/>
      <c r="WFX21" s="687"/>
      <c r="WFY21" s="687"/>
      <c r="WFZ21" s="687"/>
      <c r="WGA21" s="687"/>
      <c r="WGB21" s="687"/>
      <c r="WGC21" s="687"/>
      <c r="WGD21" s="687"/>
      <c r="WGE21" s="687"/>
      <c r="WGF21" s="687"/>
      <c r="WGG21" s="687"/>
      <c r="WGH21" s="687"/>
      <c r="WGI21" s="687"/>
      <c r="WGJ21" s="687"/>
      <c r="WGK21" s="687"/>
      <c r="WGL21" s="687"/>
      <c r="WGM21" s="687"/>
      <c r="WGN21" s="687"/>
      <c r="WGO21" s="687"/>
      <c r="WGP21" s="687"/>
      <c r="WGQ21" s="687"/>
      <c r="WGR21" s="687"/>
      <c r="WGS21" s="687"/>
      <c r="WGT21" s="687"/>
      <c r="WGU21" s="687"/>
      <c r="WGV21" s="687"/>
      <c r="WGW21" s="687"/>
      <c r="WGX21" s="687"/>
      <c r="WGY21" s="687"/>
      <c r="WGZ21" s="687"/>
      <c r="WHA21" s="687"/>
      <c r="WHB21" s="687"/>
      <c r="WHC21" s="687"/>
      <c r="WHD21" s="687"/>
      <c r="WHE21" s="687"/>
      <c r="WHF21" s="687"/>
      <c r="WHG21" s="687"/>
      <c r="WHH21" s="687"/>
      <c r="WHI21" s="687"/>
      <c r="WHJ21" s="687"/>
      <c r="WHK21" s="687"/>
      <c r="WHL21" s="687"/>
      <c r="WHM21" s="687"/>
      <c r="WHN21" s="687"/>
      <c r="WHO21" s="687"/>
      <c r="WHP21" s="687"/>
      <c r="WHQ21" s="687"/>
      <c r="WHR21" s="687"/>
      <c r="WHS21" s="687"/>
      <c r="WHT21" s="687"/>
      <c r="WHU21" s="687"/>
      <c r="WHV21" s="687"/>
      <c r="WHW21" s="687"/>
      <c r="WHX21" s="687"/>
      <c r="WHY21" s="687"/>
      <c r="WHZ21" s="687"/>
      <c r="WIA21" s="687"/>
      <c r="WIB21" s="687"/>
      <c r="WIC21" s="687"/>
      <c r="WID21" s="687"/>
      <c r="WIE21" s="687"/>
      <c r="WIF21" s="687"/>
      <c r="WIG21" s="687"/>
      <c r="WIH21" s="687"/>
      <c r="WII21" s="687"/>
      <c r="WIJ21" s="687"/>
      <c r="WIK21" s="687"/>
      <c r="WIL21" s="687"/>
      <c r="WIM21" s="687"/>
      <c r="WIN21" s="687"/>
      <c r="WIO21" s="687"/>
      <c r="WIP21" s="687"/>
      <c r="WIQ21" s="687"/>
      <c r="WIR21" s="687"/>
      <c r="WIS21" s="687"/>
      <c r="WIT21" s="687"/>
      <c r="WIU21" s="687"/>
      <c r="WIV21" s="687"/>
      <c r="WIW21" s="687"/>
      <c r="WIX21" s="687"/>
      <c r="WIY21" s="687"/>
      <c r="WIZ21" s="687"/>
      <c r="WJA21" s="687"/>
      <c r="WJB21" s="687"/>
      <c r="WJC21" s="687"/>
      <c r="WJD21" s="687"/>
      <c r="WJE21" s="687"/>
      <c r="WJF21" s="687"/>
      <c r="WJG21" s="687"/>
      <c r="WJH21" s="687"/>
      <c r="WJI21" s="687"/>
      <c r="WJJ21" s="687"/>
      <c r="WJK21" s="687"/>
      <c r="WJL21" s="687"/>
      <c r="WJM21" s="687"/>
      <c r="WJN21" s="687"/>
      <c r="WJO21" s="687"/>
      <c r="WJP21" s="687"/>
      <c r="WJQ21" s="687"/>
      <c r="WJR21" s="687"/>
      <c r="WJS21" s="687"/>
      <c r="WJT21" s="687"/>
      <c r="WJU21" s="687"/>
      <c r="WJV21" s="687"/>
      <c r="WJW21" s="687"/>
      <c r="WJX21" s="687"/>
      <c r="WJY21" s="687"/>
      <c r="WJZ21" s="687"/>
      <c r="WKA21" s="687"/>
      <c r="WKB21" s="687"/>
      <c r="WKC21" s="687"/>
      <c r="WKD21" s="687"/>
      <c r="WKE21" s="687"/>
      <c r="WKF21" s="687"/>
      <c r="WKG21" s="687"/>
      <c r="WKH21" s="687"/>
      <c r="WKI21" s="687"/>
      <c r="WKJ21" s="687"/>
      <c r="WKK21" s="687"/>
      <c r="WKL21" s="687"/>
      <c r="WKM21" s="687"/>
      <c r="WKN21" s="687"/>
      <c r="WKO21" s="687"/>
      <c r="WKP21" s="687"/>
      <c r="WKQ21" s="687"/>
      <c r="WKR21" s="687"/>
      <c r="WKS21" s="687"/>
      <c r="WKT21" s="687"/>
      <c r="WKU21" s="687"/>
      <c r="WKV21" s="687"/>
      <c r="WKW21" s="687"/>
      <c r="WKX21" s="687"/>
      <c r="WKY21" s="687"/>
      <c r="WKZ21" s="687"/>
      <c r="WLA21" s="687"/>
      <c r="WLB21" s="687"/>
      <c r="WLC21" s="687"/>
      <c r="WLD21" s="687"/>
      <c r="WLE21" s="687"/>
      <c r="WLF21" s="687"/>
      <c r="WLG21" s="687"/>
      <c r="WLH21" s="687"/>
      <c r="WLI21" s="687"/>
      <c r="WLJ21" s="687"/>
      <c r="WLK21" s="687"/>
      <c r="WLL21" s="687"/>
      <c r="WLM21" s="687"/>
      <c r="WLN21" s="687"/>
      <c r="WLO21" s="687"/>
      <c r="WLP21" s="687"/>
      <c r="WLQ21" s="687"/>
      <c r="WLR21" s="687"/>
      <c r="WLS21" s="687"/>
      <c r="WLT21" s="687"/>
      <c r="WLU21" s="687"/>
      <c r="WLV21" s="687"/>
      <c r="WLW21" s="687"/>
      <c r="WLX21" s="687"/>
      <c r="WLY21" s="687"/>
      <c r="WLZ21" s="687"/>
      <c r="WMA21" s="687"/>
      <c r="WMB21" s="687"/>
      <c r="WMC21" s="687"/>
      <c r="WMD21" s="687"/>
      <c r="WME21" s="687"/>
      <c r="WMF21" s="687"/>
      <c r="WMG21" s="687"/>
      <c r="WMH21" s="687"/>
      <c r="WMI21" s="687"/>
      <c r="WMJ21" s="687"/>
      <c r="WMK21" s="687"/>
      <c r="WML21" s="687"/>
      <c r="WMM21" s="687"/>
      <c r="WMN21" s="687"/>
      <c r="WMO21" s="687"/>
      <c r="WMP21" s="687"/>
      <c r="WMQ21" s="687"/>
      <c r="WMR21" s="687"/>
      <c r="WMS21" s="687"/>
      <c r="WMT21" s="687"/>
      <c r="WMU21" s="687"/>
      <c r="WMV21" s="687"/>
      <c r="WMW21" s="687"/>
      <c r="WMX21" s="687"/>
      <c r="WMY21" s="687"/>
      <c r="WMZ21" s="687"/>
      <c r="WNA21" s="687"/>
      <c r="WNB21" s="687"/>
      <c r="WNC21" s="687"/>
      <c r="WND21" s="687"/>
      <c r="WNE21" s="687"/>
      <c r="WNF21" s="687"/>
      <c r="WNG21" s="687"/>
      <c r="WNH21" s="687"/>
      <c r="WNI21" s="687"/>
      <c r="WNJ21" s="687"/>
      <c r="WNK21" s="687"/>
      <c r="WNL21" s="687"/>
      <c r="WNM21" s="687"/>
      <c r="WNN21" s="687"/>
      <c r="WNO21" s="687"/>
      <c r="WNP21" s="687"/>
      <c r="WNQ21" s="687"/>
      <c r="WNR21" s="687"/>
      <c r="WNS21" s="687"/>
      <c r="WNT21" s="687"/>
      <c r="WNU21" s="687"/>
      <c r="WNV21" s="687"/>
      <c r="WNW21" s="687"/>
      <c r="WNX21" s="687"/>
      <c r="WNY21" s="687"/>
      <c r="WNZ21" s="687"/>
      <c r="WOA21" s="687"/>
      <c r="WOB21" s="687"/>
      <c r="WOC21" s="687"/>
      <c r="WOD21" s="687"/>
      <c r="WOE21" s="687"/>
      <c r="WOF21" s="687"/>
      <c r="WOG21" s="687"/>
      <c r="WOH21" s="687"/>
      <c r="WOI21" s="687"/>
      <c r="WOJ21" s="687"/>
      <c r="WOK21" s="687"/>
      <c r="WOL21" s="687"/>
      <c r="WOM21" s="687"/>
      <c r="WON21" s="687"/>
      <c r="WOO21" s="687"/>
      <c r="WOP21" s="687"/>
      <c r="WOQ21" s="687"/>
      <c r="WOR21" s="687"/>
      <c r="WOS21" s="687"/>
      <c r="WOT21" s="687"/>
      <c r="WOU21" s="687"/>
      <c r="WOV21" s="687"/>
      <c r="WOW21" s="687"/>
      <c r="WOX21" s="687"/>
      <c r="WOY21" s="687"/>
      <c r="WOZ21" s="687"/>
      <c r="WPA21" s="687"/>
      <c r="WPB21" s="687"/>
      <c r="WPC21" s="687"/>
      <c r="WPD21" s="687"/>
      <c r="WPE21" s="687"/>
      <c r="WPF21" s="687"/>
      <c r="WPG21" s="687"/>
      <c r="WPH21" s="687"/>
      <c r="WPI21" s="687"/>
      <c r="WPJ21" s="687"/>
      <c r="WPK21" s="687"/>
      <c r="WPL21" s="687"/>
      <c r="WPM21" s="687"/>
      <c r="WPN21" s="687"/>
      <c r="WPO21" s="687"/>
      <c r="WPP21" s="687"/>
      <c r="WPQ21" s="687"/>
      <c r="WPR21" s="687"/>
      <c r="WPS21" s="687"/>
      <c r="WPT21" s="687"/>
      <c r="WPU21" s="687"/>
      <c r="WPV21" s="687"/>
      <c r="WPW21" s="687"/>
      <c r="WPX21" s="687"/>
      <c r="WPY21" s="687"/>
      <c r="WPZ21" s="687"/>
      <c r="WQA21" s="687"/>
      <c r="WQB21" s="687"/>
      <c r="WQC21" s="687"/>
      <c r="WQD21" s="687"/>
      <c r="WQE21" s="687"/>
      <c r="WQF21" s="687"/>
      <c r="WQG21" s="687"/>
      <c r="WQH21" s="687"/>
      <c r="WQI21" s="687"/>
      <c r="WQJ21" s="687"/>
      <c r="WQK21" s="687"/>
      <c r="WQL21" s="687"/>
      <c r="WQM21" s="687"/>
      <c r="WQN21" s="687"/>
      <c r="WQO21" s="687"/>
      <c r="WQP21" s="687"/>
      <c r="WQQ21" s="687"/>
      <c r="WQR21" s="687"/>
      <c r="WQS21" s="687"/>
      <c r="WQT21" s="687"/>
      <c r="WQU21" s="687"/>
      <c r="WQV21" s="687"/>
      <c r="WQW21" s="687"/>
      <c r="WQX21" s="687"/>
      <c r="WQY21" s="687"/>
      <c r="WQZ21" s="687"/>
      <c r="WRA21" s="687"/>
      <c r="WRB21" s="687"/>
      <c r="WRC21" s="687"/>
      <c r="WRD21" s="687"/>
      <c r="WRE21" s="687"/>
      <c r="WRF21" s="687"/>
      <c r="WRG21" s="687"/>
      <c r="WRH21" s="687"/>
      <c r="WRI21" s="687"/>
      <c r="WRJ21" s="687"/>
      <c r="WRK21" s="687"/>
      <c r="WRL21" s="687"/>
      <c r="WRM21" s="687"/>
      <c r="WRN21" s="687"/>
      <c r="WRO21" s="687"/>
      <c r="WRP21" s="687"/>
      <c r="WRQ21" s="687"/>
      <c r="WRR21" s="687"/>
      <c r="WRS21" s="687"/>
      <c r="WRT21" s="687"/>
      <c r="WRU21" s="687"/>
      <c r="WRV21" s="687"/>
      <c r="WRW21" s="687"/>
      <c r="WRX21" s="687"/>
      <c r="WRY21" s="687"/>
      <c r="WRZ21" s="687"/>
      <c r="WSA21" s="687"/>
      <c r="WSB21" s="687"/>
      <c r="WSC21" s="687"/>
      <c r="WSD21" s="687"/>
      <c r="WSE21" s="687"/>
      <c r="WSF21" s="687"/>
      <c r="WSG21" s="687"/>
      <c r="WSH21" s="687"/>
      <c r="WSI21" s="687"/>
      <c r="WSJ21" s="687"/>
      <c r="WSK21" s="687"/>
      <c r="WSL21" s="687"/>
      <c r="WSM21" s="687"/>
      <c r="WSN21" s="687"/>
      <c r="WSO21" s="687"/>
      <c r="WSP21" s="687"/>
      <c r="WSQ21" s="687"/>
      <c r="WSR21" s="687"/>
      <c r="WSS21" s="687"/>
      <c r="WST21" s="687"/>
      <c r="WSU21" s="687"/>
      <c r="WSV21" s="687"/>
      <c r="WSW21" s="687"/>
      <c r="WSX21" s="687"/>
      <c r="WSY21" s="687"/>
      <c r="WSZ21" s="687"/>
      <c r="WTA21" s="687"/>
      <c r="WTB21" s="687"/>
      <c r="WTC21" s="687"/>
      <c r="WTD21" s="687"/>
      <c r="WTE21" s="687"/>
      <c r="WTF21" s="687"/>
      <c r="WTG21" s="687"/>
      <c r="WTH21" s="687"/>
      <c r="WTI21" s="687"/>
      <c r="WTJ21" s="687"/>
      <c r="WTK21" s="687"/>
      <c r="WTL21" s="687"/>
      <c r="WTM21" s="687"/>
      <c r="WTN21" s="687"/>
      <c r="WTO21" s="687"/>
      <c r="WTP21" s="687"/>
      <c r="WTQ21" s="687"/>
      <c r="WTR21" s="687"/>
      <c r="WTS21" s="687"/>
      <c r="WTT21" s="687"/>
      <c r="WTU21" s="687"/>
      <c r="WTV21" s="687"/>
      <c r="WTW21" s="687"/>
      <c r="WTX21" s="687"/>
      <c r="WTY21" s="687"/>
      <c r="WTZ21" s="687"/>
      <c r="WUA21" s="687"/>
      <c r="WUB21" s="687"/>
      <c r="WUC21" s="687"/>
      <c r="WUD21" s="687"/>
      <c r="WUE21" s="687"/>
      <c r="WUF21" s="687"/>
      <c r="WUG21" s="687"/>
      <c r="WUH21" s="687"/>
      <c r="WUI21" s="687"/>
      <c r="WUJ21" s="687"/>
      <c r="WUK21" s="687"/>
      <c r="WUL21" s="687"/>
      <c r="WUM21" s="687"/>
      <c r="WUN21" s="687"/>
      <c r="WUO21" s="687"/>
      <c r="WUP21" s="687"/>
      <c r="WUQ21" s="687"/>
      <c r="WUR21" s="687"/>
      <c r="WUS21" s="687"/>
      <c r="WUT21" s="687"/>
      <c r="WUU21" s="687"/>
      <c r="WUV21" s="687"/>
      <c r="WUW21" s="687"/>
      <c r="WUX21" s="687"/>
      <c r="WUY21" s="687"/>
      <c r="WUZ21" s="687"/>
      <c r="WVA21" s="687"/>
      <c r="WVB21" s="687"/>
      <c r="WVC21" s="687"/>
      <c r="WVD21" s="687"/>
      <c r="WVE21" s="687"/>
      <c r="WVF21" s="687"/>
      <c r="WVG21" s="687"/>
      <c r="WVH21" s="687"/>
      <c r="WVI21" s="687"/>
      <c r="WVJ21" s="687"/>
      <c r="WVK21" s="687"/>
      <c r="WVL21" s="687"/>
      <c r="WVM21" s="687"/>
      <c r="WVN21" s="687"/>
      <c r="WVO21" s="687"/>
      <c r="WVP21" s="687"/>
      <c r="WVQ21" s="687"/>
      <c r="WVR21" s="687"/>
      <c r="WVS21" s="687"/>
      <c r="WVT21" s="687"/>
      <c r="WVU21" s="687"/>
      <c r="WVV21" s="687"/>
      <c r="WVW21" s="687"/>
      <c r="WVX21" s="687"/>
      <c r="WVY21" s="687"/>
      <c r="WVZ21" s="687"/>
      <c r="WWA21" s="687"/>
      <c r="WWB21" s="687"/>
      <c r="WWC21" s="687"/>
      <c r="WWD21" s="687"/>
      <c r="WWE21" s="687"/>
      <c r="WWF21" s="687"/>
      <c r="WWG21" s="687"/>
      <c r="WWH21" s="687"/>
      <c r="WWI21" s="687"/>
      <c r="WWJ21" s="687"/>
      <c r="WWK21" s="687"/>
      <c r="WWL21" s="687"/>
      <c r="WWM21" s="687"/>
      <c r="WWN21" s="687"/>
      <c r="WWO21" s="687"/>
      <c r="WWP21" s="687"/>
      <c r="WWQ21" s="687"/>
      <c r="WWR21" s="687"/>
      <c r="WWS21" s="687"/>
      <c r="WWT21" s="687"/>
      <c r="WWU21" s="687"/>
      <c r="WWV21" s="687"/>
      <c r="WWW21" s="687"/>
      <c r="WWX21" s="687"/>
      <c r="WWY21" s="687"/>
      <c r="WWZ21" s="687"/>
      <c r="WXA21" s="687"/>
      <c r="WXB21" s="687"/>
      <c r="WXC21" s="687"/>
      <c r="WXD21" s="687"/>
      <c r="WXE21" s="687"/>
      <c r="WXF21" s="687"/>
      <c r="WXG21" s="687"/>
      <c r="WXH21" s="687"/>
      <c r="WXI21" s="687"/>
      <c r="WXJ21" s="687"/>
      <c r="WXK21" s="687"/>
      <c r="WXL21" s="687"/>
      <c r="WXM21" s="687"/>
      <c r="WXN21" s="687"/>
      <c r="WXO21" s="687"/>
      <c r="WXP21" s="687"/>
      <c r="WXQ21" s="687"/>
      <c r="WXR21" s="687"/>
      <c r="WXS21" s="687"/>
      <c r="WXT21" s="687"/>
      <c r="WXU21" s="687"/>
      <c r="WXV21" s="687"/>
      <c r="WXW21" s="687"/>
      <c r="WXX21" s="687"/>
      <c r="WXY21" s="687"/>
      <c r="WXZ21" s="687"/>
      <c r="WYA21" s="687"/>
      <c r="WYB21" s="687"/>
      <c r="WYC21" s="687"/>
      <c r="WYD21" s="687"/>
      <c r="WYE21" s="687"/>
      <c r="WYF21" s="687"/>
      <c r="WYG21" s="687"/>
      <c r="WYH21" s="687"/>
      <c r="WYI21" s="687"/>
      <c r="WYJ21" s="687"/>
      <c r="WYK21" s="687"/>
      <c r="WYL21" s="687"/>
      <c r="WYM21" s="687"/>
      <c r="WYN21" s="687"/>
      <c r="WYO21" s="687"/>
      <c r="WYP21" s="687"/>
      <c r="WYQ21" s="687"/>
      <c r="WYR21" s="687"/>
      <c r="WYS21" s="687"/>
      <c r="WYT21" s="687"/>
      <c r="WYU21" s="687"/>
      <c r="WYV21" s="687"/>
      <c r="WYW21" s="687"/>
      <c r="WYX21" s="687"/>
      <c r="WYY21" s="687"/>
      <c r="WYZ21" s="687"/>
      <c r="WZA21" s="687"/>
      <c r="WZB21" s="687"/>
      <c r="WZC21" s="687"/>
      <c r="WZD21" s="687"/>
      <c r="WZE21" s="687"/>
      <c r="WZF21" s="687"/>
      <c r="WZG21" s="687"/>
      <c r="WZH21" s="687"/>
      <c r="WZI21" s="687"/>
      <c r="WZJ21" s="687"/>
      <c r="WZK21" s="687"/>
      <c r="WZL21" s="687"/>
      <c r="WZM21" s="687"/>
      <c r="WZN21" s="687"/>
      <c r="WZO21" s="687"/>
      <c r="WZP21" s="687"/>
      <c r="WZQ21" s="687"/>
      <c r="WZR21" s="687"/>
      <c r="WZS21" s="687"/>
      <c r="WZT21" s="687"/>
      <c r="WZU21" s="687"/>
      <c r="WZV21" s="687"/>
      <c r="WZW21" s="687"/>
      <c r="WZX21" s="687"/>
      <c r="WZY21" s="687"/>
      <c r="WZZ21" s="687"/>
      <c r="XAA21" s="687"/>
      <c r="XAB21" s="687"/>
      <c r="XAC21" s="687"/>
      <c r="XAD21" s="687"/>
      <c r="XAE21" s="687"/>
      <c r="XAF21" s="687"/>
      <c r="XAG21" s="687"/>
      <c r="XAH21" s="687"/>
      <c r="XAI21" s="687"/>
      <c r="XAJ21" s="687"/>
      <c r="XAK21" s="687"/>
      <c r="XAL21" s="687"/>
      <c r="XAM21" s="687"/>
      <c r="XAN21" s="687"/>
      <c r="XAO21" s="687"/>
      <c r="XAP21" s="687"/>
      <c r="XAQ21" s="687"/>
      <c r="XAR21" s="687"/>
      <c r="XAS21" s="687"/>
      <c r="XAT21" s="687"/>
      <c r="XAU21" s="687"/>
      <c r="XAV21" s="687"/>
      <c r="XAW21" s="687"/>
      <c r="XAX21" s="687"/>
      <c r="XAY21" s="687"/>
      <c r="XAZ21" s="687"/>
      <c r="XBA21" s="687"/>
      <c r="XBB21" s="687"/>
      <c r="XBC21" s="687"/>
      <c r="XBD21" s="687"/>
      <c r="XBE21" s="687"/>
      <c r="XBF21" s="687"/>
      <c r="XBG21" s="687"/>
      <c r="XBH21" s="687"/>
      <c r="XBI21" s="687"/>
      <c r="XBJ21" s="687"/>
      <c r="XBK21" s="687"/>
      <c r="XBL21" s="687"/>
      <c r="XBM21" s="687"/>
      <c r="XBN21" s="687"/>
      <c r="XBO21" s="687"/>
      <c r="XBP21" s="687"/>
      <c r="XBQ21" s="687"/>
      <c r="XBR21" s="687"/>
      <c r="XBS21" s="687"/>
      <c r="XBT21" s="687"/>
      <c r="XBU21" s="687"/>
      <c r="XBV21" s="687"/>
      <c r="XBW21" s="687"/>
      <c r="XBX21" s="687"/>
      <c r="XBY21" s="687"/>
      <c r="XBZ21" s="687"/>
      <c r="XCA21" s="687"/>
      <c r="XCB21" s="687"/>
      <c r="XCC21" s="687"/>
      <c r="XCD21" s="687"/>
      <c r="XCE21" s="687"/>
      <c r="XCF21" s="687"/>
      <c r="XCG21" s="687"/>
      <c r="XCH21" s="687"/>
      <c r="XCI21" s="687"/>
      <c r="XCJ21" s="687"/>
      <c r="XCK21" s="687"/>
      <c r="XCL21" s="687"/>
      <c r="XCM21" s="687"/>
      <c r="XCN21" s="687"/>
      <c r="XCO21" s="687"/>
      <c r="XCP21" s="687"/>
      <c r="XCQ21" s="687"/>
      <c r="XCR21" s="687"/>
      <c r="XCS21" s="687"/>
      <c r="XCT21" s="687"/>
      <c r="XCU21" s="687"/>
      <c r="XCV21" s="687"/>
      <c r="XCW21" s="687"/>
      <c r="XCX21" s="687"/>
      <c r="XCY21" s="687"/>
      <c r="XCZ21" s="687"/>
      <c r="XDA21" s="687"/>
      <c r="XDB21" s="687"/>
      <c r="XDC21" s="687"/>
      <c r="XDD21" s="687"/>
      <c r="XDE21" s="687"/>
      <c r="XDF21" s="687"/>
      <c r="XDG21" s="687"/>
      <c r="XDH21" s="687"/>
      <c r="XDI21" s="687"/>
      <c r="XDJ21" s="687"/>
      <c r="XDK21" s="687"/>
      <c r="XDL21" s="687"/>
      <c r="XDM21" s="687"/>
      <c r="XDN21" s="687"/>
      <c r="XDO21" s="687"/>
      <c r="XDP21" s="687"/>
      <c r="XDQ21" s="687"/>
      <c r="XDR21" s="687"/>
      <c r="XDS21" s="687"/>
      <c r="XDT21" s="687"/>
      <c r="XDU21" s="687"/>
      <c r="XDV21" s="687"/>
      <c r="XDW21" s="687"/>
      <c r="XDX21" s="687"/>
      <c r="XDY21" s="687"/>
      <c r="XDZ21" s="687"/>
      <c r="XEA21" s="687"/>
      <c r="XEB21" s="687"/>
      <c r="XEC21" s="687"/>
      <c r="XED21" s="687"/>
      <c r="XEE21" s="687"/>
      <c r="XEF21" s="687"/>
      <c r="XEG21" s="687"/>
      <c r="XEH21" s="687"/>
      <c r="XEI21" s="687"/>
      <c r="XEJ21" s="687"/>
      <c r="XEK21" s="687"/>
      <c r="XEL21" s="687"/>
      <c r="XEM21" s="687"/>
      <c r="XEN21" s="687"/>
      <c r="XEO21" s="687"/>
      <c r="XEP21" s="687"/>
      <c r="XEQ21" s="687"/>
      <c r="XER21" s="687"/>
      <c r="XES21" s="687"/>
      <c r="XET21" s="687"/>
      <c r="XEU21" s="687"/>
      <c r="XEV21" s="687"/>
      <c r="XEW21" s="687"/>
      <c r="XEX21" s="687"/>
      <c r="XEY21" s="687"/>
      <c r="XEZ21" s="687"/>
    </row>
    <row r="22" spans="1:16380" x14ac:dyDescent="0.25">
      <c r="B22" s="1192" t="s">
        <v>762</v>
      </c>
      <c r="C22" s="1192">
        <v>1014</v>
      </c>
      <c r="D22" s="976" t="s">
        <v>1007</v>
      </c>
      <c r="E22" s="976" t="s">
        <v>229</v>
      </c>
      <c r="F22" s="976"/>
      <c r="G22" s="973">
        <v>33258500</v>
      </c>
      <c r="H22" s="974">
        <v>30195000</v>
      </c>
      <c r="I22" s="974">
        <v>16629000</v>
      </c>
      <c r="J22" s="974"/>
      <c r="K22" s="975"/>
      <c r="L22" s="974"/>
      <c r="M22" s="974">
        <v>16629000</v>
      </c>
      <c r="N22" s="991"/>
      <c r="O22" s="1013">
        <v>13566000</v>
      </c>
      <c r="P22" s="974"/>
      <c r="Q22" s="1147"/>
      <c r="R22" s="974"/>
      <c r="S22" s="976"/>
      <c r="T22" s="687" t="s">
        <v>1008</v>
      </c>
      <c r="U22" s="687">
        <v>3280000</v>
      </c>
      <c r="V22" s="687"/>
      <c r="X22" s="686"/>
      <c r="AA22" s="687"/>
      <c r="AB22" s="687"/>
      <c r="AC22" s="687"/>
      <c r="AD22" s="687"/>
      <c r="AE22" s="687"/>
      <c r="AF22" s="687"/>
      <c r="AG22" s="687"/>
      <c r="AH22" s="687"/>
      <c r="AI22" s="687"/>
      <c r="AJ22" s="687"/>
      <c r="AK22" s="687"/>
      <c r="AL22" s="687"/>
      <c r="AM22" s="687"/>
      <c r="AN22" s="687"/>
      <c r="AO22" s="687"/>
      <c r="AP22" s="687"/>
      <c r="AQ22" s="687"/>
      <c r="AR22" s="687"/>
      <c r="AS22" s="687"/>
      <c r="AT22" s="687"/>
      <c r="AU22" s="687"/>
      <c r="AV22" s="687"/>
      <c r="AW22" s="687"/>
      <c r="AX22" s="687"/>
      <c r="AY22" s="687"/>
      <c r="AZ22" s="687"/>
      <c r="BA22" s="687"/>
      <c r="BB22" s="687"/>
      <c r="BC22" s="687"/>
      <c r="BD22" s="687"/>
      <c r="BE22" s="687"/>
      <c r="BF22" s="687"/>
      <c r="BG22" s="687"/>
      <c r="BH22" s="687"/>
      <c r="BI22" s="687"/>
      <c r="BJ22" s="687"/>
      <c r="BK22" s="687"/>
      <c r="BL22" s="687"/>
      <c r="BM22" s="687"/>
      <c r="BN22" s="687"/>
      <c r="BO22" s="687"/>
      <c r="BP22" s="687"/>
      <c r="BQ22" s="687"/>
      <c r="BR22" s="687"/>
      <c r="BS22" s="687"/>
      <c r="BT22" s="687"/>
      <c r="BU22" s="687"/>
      <c r="BV22" s="687"/>
      <c r="BW22" s="687"/>
      <c r="BX22" s="687"/>
      <c r="BY22" s="687"/>
      <c r="BZ22" s="687"/>
      <c r="CA22" s="687"/>
      <c r="CB22" s="687"/>
      <c r="CC22" s="687"/>
      <c r="CD22" s="687"/>
      <c r="CE22" s="687"/>
      <c r="CF22" s="687"/>
      <c r="CG22" s="687"/>
      <c r="CH22" s="687"/>
      <c r="CI22" s="687"/>
      <c r="CJ22" s="687"/>
      <c r="CK22" s="687"/>
      <c r="CL22" s="687"/>
      <c r="CM22" s="687"/>
      <c r="CN22" s="687"/>
      <c r="CO22" s="687"/>
      <c r="CP22" s="687"/>
      <c r="CQ22" s="687"/>
      <c r="CR22" s="687"/>
      <c r="CS22" s="687"/>
      <c r="CT22" s="687"/>
      <c r="CU22" s="687"/>
      <c r="CV22" s="687"/>
      <c r="CW22" s="687"/>
      <c r="CX22" s="687"/>
      <c r="CY22" s="687"/>
      <c r="CZ22" s="687"/>
      <c r="DA22" s="687"/>
      <c r="DB22" s="687"/>
      <c r="DC22" s="687"/>
      <c r="DD22" s="687"/>
      <c r="DE22" s="687"/>
      <c r="DF22" s="687"/>
      <c r="DG22" s="687"/>
      <c r="DH22" s="687"/>
      <c r="DI22" s="687"/>
      <c r="DJ22" s="687"/>
      <c r="DK22" s="687"/>
      <c r="DL22" s="687"/>
      <c r="DM22" s="687"/>
      <c r="DN22" s="687"/>
      <c r="DO22" s="687"/>
      <c r="DP22" s="687"/>
      <c r="DQ22" s="687"/>
      <c r="DR22" s="687"/>
      <c r="DS22" s="687"/>
      <c r="DT22" s="687"/>
      <c r="DU22" s="687"/>
      <c r="DV22" s="687"/>
      <c r="DW22" s="687"/>
      <c r="DX22" s="687"/>
      <c r="DY22" s="687"/>
      <c r="DZ22" s="687"/>
      <c r="EA22" s="687"/>
      <c r="EB22" s="687"/>
      <c r="EC22" s="687"/>
      <c r="ED22" s="687"/>
      <c r="EE22" s="687"/>
      <c r="EF22" s="687"/>
      <c r="EG22" s="687"/>
      <c r="EH22" s="687"/>
      <c r="EI22" s="687"/>
      <c r="EJ22" s="687"/>
      <c r="EK22" s="687"/>
      <c r="EL22" s="687"/>
      <c r="EM22" s="687"/>
      <c r="EN22" s="687"/>
      <c r="EO22" s="687"/>
      <c r="EP22" s="687"/>
      <c r="EQ22" s="687"/>
      <c r="ER22" s="687"/>
      <c r="ES22" s="687"/>
      <c r="ET22" s="687"/>
      <c r="EU22" s="687"/>
      <c r="EV22" s="687"/>
      <c r="EW22" s="687"/>
      <c r="EX22" s="687"/>
      <c r="EY22" s="687"/>
      <c r="EZ22" s="687"/>
      <c r="FA22" s="687"/>
      <c r="FB22" s="687"/>
      <c r="FC22" s="687"/>
      <c r="FD22" s="687"/>
      <c r="FE22" s="687"/>
      <c r="FF22" s="687"/>
      <c r="FG22" s="687"/>
      <c r="FH22" s="687"/>
      <c r="FI22" s="687"/>
      <c r="FJ22" s="687"/>
      <c r="FK22" s="687"/>
      <c r="FL22" s="687"/>
      <c r="FM22" s="687"/>
      <c r="FN22" s="687"/>
      <c r="FO22" s="687"/>
      <c r="FP22" s="687"/>
      <c r="FQ22" s="687"/>
      <c r="FR22" s="687"/>
      <c r="FS22" s="687"/>
      <c r="FT22" s="687"/>
      <c r="FU22" s="687"/>
      <c r="FV22" s="687"/>
      <c r="FW22" s="687"/>
      <c r="FX22" s="687"/>
      <c r="FY22" s="687"/>
      <c r="FZ22" s="687"/>
      <c r="GA22" s="687"/>
      <c r="GB22" s="687"/>
      <c r="GC22" s="687"/>
      <c r="GD22" s="687"/>
      <c r="GE22" s="687"/>
      <c r="GF22" s="687"/>
      <c r="GG22" s="687"/>
      <c r="GH22" s="687"/>
      <c r="GI22" s="687"/>
      <c r="GJ22" s="687"/>
      <c r="GK22" s="687"/>
      <c r="GL22" s="687"/>
      <c r="GM22" s="687"/>
      <c r="GN22" s="687"/>
      <c r="GO22" s="687"/>
      <c r="GP22" s="687"/>
      <c r="GQ22" s="687"/>
      <c r="GR22" s="687"/>
      <c r="GS22" s="687"/>
      <c r="GT22" s="687"/>
      <c r="GU22" s="687"/>
      <c r="GV22" s="687"/>
      <c r="GW22" s="687"/>
      <c r="GX22" s="687"/>
      <c r="GY22" s="687"/>
      <c r="GZ22" s="687"/>
      <c r="HA22" s="687"/>
      <c r="HB22" s="687"/>
      <c r="HC22" s="687"/>
      <c r="HD22" s="687"/>
      <c r="HE22" s="687"/>
      <c r="HF22" s="687"/>
      <c r="HG22" s="687"/>
      <c r="HH22" s="687"/>
      <c r="HI22" s="687"/>
      <c r="HJ22" s="687"/>
      <c r="HK22" s="687"/>
      <c r="HL22" s="687"/>
      <c r="HM22" s="687"/>
      <c r="HN22" s="687"/>
      <c r="HO22" s="687"/>
      <c r="HP22" s="687"/>
      <c r="HQ22" s="687"/>
      <c r="HR22" s="687"/>
      <c r="HS22" s="687"/>
      <c r="HT22" s="687"/>
      <c r="HU22" s="687"/>
      <c r="HV22" s="687"/>
      <c r="HW22" s="687"/>
      <c r="HX22" s="687"/>
      <c r="HY22" s="687"/>
      <c r="HZ22" s="687"/>
      <c r="IA22" s="687"/>
      <c r="IB22" s="687"/>
      <c r="IC22" s="687"/>
      <c r="ID22" s="687"/>
      <c r="IE22" s="687"/>
      <c r="IF22" s="687"/>
      <c r="IG22" s="687"/>
      <c r="IH22" s="687"/>
      <c r="II22" s="687"/>
      <c r="IJ22" s="687"/>
      <c r="IK22" s="687"/>
      <c r="IL22" s="687"/>
      <c r="IM22" s="687"/>
      <c r="IN22" s="687"/>
      <c r="IO22" s="687"/>
      <c r="IP22" s="687"/>
      <c r="IQ22" s="687"/>
      <c r="IR22" s="687"/>
      <c r="IS22" s="687"/>
      <c r="IT22" s="687"/>
      <c r="IU22" s="687"/>
      <c r="IV22" s="687"/>
      <c r="IW22" s="687"/>
      <c r="IX22" s="687"/>
      <c r="IY22" s="687"/>
      <c r="IZ22" s="687"/>
      <c r="JA22" s="687"/>
      <c r="JB22" s="687"/>
      <c r="JC22" s="687"/>
      <c r="JD22" s="687"/>
      <c r="JE22" s="687"/>
      <c r="JF22" s="687"/>
      <c r="JG22" s="687"/>
      <c r="JH22" s="687"/>
      <c r="JI22" s="687"/>
      <c r="JJ22" s="687"/>
      <c r="JK22" s="687"/>
      <c r="JL22" s="687"/>
      <c r="JM22" s="687"/>
      <c r="JN22" s="687"/>
      <c r="JO22" s="687"/>
      <c r="JP22" s="687"/>
      <c r="JQ22" s="687"/>
      <c r="JR22" s="687"/>
      <c r="JS22" s="687"/>
      <c r="JT22" s="687"/>
      <c r="JU22" s="687"/>
      <c r="JV22" s="687"/>
      <c r="JW22" s="687"/>
      <c r="JX22" s="687"/>
      <c r="JY22" s="687"/>
      <c r="JZ22" s="687"/>
      <c r="KA22" s="687"/>
      <c r="KB22" s="687"/>
      <c r="KC22" s="687"/>
      <c r="KD22" s="687"/>
      <c r="KE22" s="687"/>
      <c r="KF22" s="687"/>
      <c r="KG22" s="687"/>
      <c r="KH22" s="687"/>
      <c r="KI22" s="687"/>
      <c r="KJ22" s="687"/>
      <c r="KK22" s="687"/>
      <c r="KL22" s="687"/>
      <c r="KM22" s="687"/>
      <c r="KN22" s="687"/>
      <c r="KO22" s="687"/>
      <c r="KP22" s="687"/>
      <c r="KQ22" s="687"/>
      <c r="KR22" s="687"/>
      <c r="KS22" s="687"/>
      <c r="KT22" s="687"/>
      <c r="KU22" s="687"/>
      <c r="KV22" s="687"/>
      <c r="KW22" s="687"/>
      <c r="KX22" s="687"/>
      <c r="KY22" s="687"/>
      <c r="KZ22" s="687"/>
      <c r="LA22" s="687"/>
      <c r="LB22" s="687"/>
      <c r="LC22" s="687"/>
      <c r="LD22" s="687"/>
      <c r="LE22" s="687"/>
      <c r="LF22" s="687"/>
      <c r="LG22" s="687"/>
      <c r="LH22" s="687"/>
      <c r="LI22" s="687"/>
      <c r="LJ22" s="687"/>
      <c r="LK22" s="687"/>
      <c r="LL22" s="687"/>
      <c r="LM22" s="687"/>
      <c r="LN22" s="687"/>
      <c r="LO22" s="687"/>
      <c r="LP22" s="687"/>
      <c r="LQ22" s="687"/>
      <c r="LR22" s="687"/>
      <c r="LS22" s="687"/>
      <c r="LT22" s="687"/>
      <c r="LU22" s="687"/>
      <c r="LV22" s="687"/>
      <c r="LW22" s="687"/>
      <c r="LX22" s="687"/>
      <c r="LY22" s="687"/>
      <c r="LZ22" s="687"/>
      <c r="MA22" s="687"/>
      <c r="MB22" s="687"/>
      <c r="MC22" s="687"/>
      <c r="MD22" s="687"/>
      <c r="ME22" s="687"/>
      <c r="MF22" s="687"/>
      <c r="MG22" s="687"/>
      <c r="MH22" s="687"/>
      <c r="MI22" s="687"/>
      <c r="MJ22" s="687"/>
      <c r="MK22" s="687"/>
      <c r="ML22" s="687"/>
      <c r="MM22" s="687"/>
      <c r="MN22" s="687"/>
      <c r="MO22" s="687"/>
      <c r="MP22" s="687"/>
      <c r="MQ22" s="687"/>
      <c r="MR22" s="687"/>
      <c r="MS22" s="687"/>
      <c r="MT22" s="687"/>
      <c r="MU22" s="687"/>
      <c r="MV22" s="687"/>
      <c r="MW22" s="687"/>
      <c r="MX22" s="687"/>
      <c r="MY22" s="687"/>
      <c r="MZ22" s="687"/>
      <c r="NA22" s="687"/>
      <c r="NB22" s="687"/>
      <c r="NC22" s="687"/>
      <c r="ND22" s="687"/>
      <c r="NE22" s="687"/>
      <c r="NF22" s="687"/>
      <c r="NG22" s="687"/>
      <c r="NH22" s="687"/>
      <c r="NI22" s="687"/>
      <c r="NJ22" s="687"/>
      <c r="NK22" s="687"/>
      <c r="NL22" s="687"/>
      <c r="NM22" s="687"/>
      <c r="NN22" s="687"/>
      <c r="NO22" s="687"/>
      <c r="NP22" s="687"/>
      <c r="NQ22" s="687"/>
      <c r="NR22" s="687"/>
      <c r="NS22" s="687"/>
      <c r="NT22" s="687"/>
      <c r="NU22" s="687"/>
      <c r="NV22" s="687"/>
      <c r="NW22" s="687"/>
      <c r="NX22" s="687"/>
      <c r="NY22" s="687"/>
      <c r="NZ22" s="687"/>
      <c r="OA22" s="687"/>
      <c r="OB22" s="687"/>
      <c r="OC22" s="687"/>
      <c r="OD22" s="687"/>
      <c r="OE22" s="687"/>
      <c r="OF22" s="687"/>
      <c r="OG22" s="687"/>
      <c r="OH22" s="687"/>
      <c r="OI22" s="687"/>
      <c r="OJ22" s="687"/>
      <c r="OK22" s="687"/>
      <c r="OL22" s="687"/>
      <c r="OM22" s="687"/>
      <c r="ON22" s="687"/>
      <c r="OO22" s="687"/>
      <c r="OP22" s="687"/>
      <c r="OQ22" s="687"/>
      <c r="OR22" s="687"/>
      <c r="OS22" s="687"/>
      <c r="OT22" s="687"/>
      <c r="OU22" s="687"/>
      <c r="OV22" s="687"/>
      <c r="OW22" s="687"/>
      <c r="OX22" s="687"/>
      <c r="OY22" s="687"/>
      <c r="OZ22" s="687"/>
      <c r="PA22" s="687"/>
      <c r="PB22" s="687"/>
      <c r="PC22" s="687"/>
      <c r="PD22" s="687"/>
      <c r="PE22" s="687"/>
      <c r="PF22" s="687"/>
      <c r="PG22" s="687"/>
      <c r="PH22" s="687"/>
      <c r="PI22" s="687"/>
      <c r="PJ22" s="687"/>
      <c r="PK22" s="687"/>
      <c r="PL22" s="687"/>
      <c r="PM22" s="687"/>
      <c r="PN22" s="687"/>
      <c r="PO22" s="687"/>
      <c r="PP22" s="687"/>
      <c r="PQ22" s="687"/>
      <c r="PR22" s="687"/>
      <c r="PS22" s="687"/>
      <c r="PT22" s="687"/>
      <c r="PU22" s="687"/>
      <c r="PV22" s="687"/>
      <c r="PW22" s="687"/>
      <c r="PX22" s="687"/>
      <c r="PY22" s="687"/>
      <c r="PZ22" s="687"/>
      <c r="QA22" s="687"/>
      <c r="QB22" s="687"/>
      <c r="QC22" s="687"/>
      <c r="QD22" s="687"/>
      <c r="QE22" s="687"/>
      <c r="QF22" s="687"/>
      <c r="QG22" s="687"/>
      <c r="QH22" s="687"/>
      <c r="QI22" s="687"/>
      <c r="QJ22" s="687"/>
      <c r="QK22" s="687"/>
      <c r="QL22" s="687"/>
      <c r="QM22" s="687"/>
      <c r="QN22" s="687"/>
      <c r="QO22" s="687"/>
      <c r="QP22" s="687"/>
      <c r="QQ22" s="687"/>
      <c r="QR22" s="687"/>
      <c r="QS22" s="687"/>
      <c r="QT22" s="687"/>
      <c r="QU22" s="687"/>
      <c r="QV22" s="687"/>
      <c r="QW22" s="687"/>
      <c r="QX22" s="687"/>
      <c r="QY22" s="687"/>
      <c r="QZ22" s="687"/>
      <c r="RA22" s="687"/>
      <c r="RB22" s="687"/>
      <c r="RC22" s="687"/>
      <c r="RD22" s="687"/>
      <c r="RE22" s="687"/>
      <c r="RF22" s="687"/>
      <c r="RG22" s="687"/>
      <c r="RH22" s="687"/>
      <c r="RI22" s="687"/>
      <c r="RJ22" s="687"/>
      <c r="RK22" s="687"/>
      <c r="RL22" s="687"/>
      <c r="RM22" s="687"/>
      <c r="RN22" s="687"/>
      <c r="RO22" s="687"/>
      <c r="RP22" s="687"/>
      <c r="RQ22" s="687"/>
      <c r="RR22" s="687"/>
      <c r="RS22" s="687"/>
      <c r="RT22" s="687"/>
      <c r="RU22" s="687"/>
      <c r="RV22" s="687"/>
      <c r="RW22" s="687"/>
      <c r="RX22" s="687"/>
      <c r="RY22" s="687"/>
      <c r="RZ22" s="687"/>
      <c r="SA22" s="687"/>
      <c r="SB22" s="687"/>
      <c r="SC22" s="687"/>
      <c r="SD22" s="687"/>
      <c r="SE22" s="687"/>
      <c r="SF22" s="687"/>
      <c r="SG22" s="687"/>
      <c r="SH22" s="687"/>
      <c r="SI22" s="687"/>
      <c r="SJ22" s="687"/>
      <c r="SK22" s="687"/>
      <c r="SL22" s="687"/>
      <c r="SM22" s="687"/>
      <c r="SN22" s="687"/>
      <c r="SO22" s="687"/>
      <c r="SP22" s="687"/>
      <c r="SQ22" s="687"/>
      <c r="SR22" s="687"/>
      <c r="SS22" s="687"/>
      <c r="ST22" s="687"/>
      <c r="SU22" s="687"/>
      <c r="SV22" s="687"/>
      <c r="SW22" s="687"/>
      <c r="SX22" s="687"/>
      <c r="SY22" s="687"/>
      <c r="SZ22" s="687"/>
      <c r="TA22" s="687"/>
      <c r="TB22" s="687"/>
      <c r="TC22" s="687"/>
      <c r="TD22" s="687"/>
      <c r="TE22" s="687"/>
      <c r="TF22" s="687"/>
      <c r="TG22" s="687"/>
      <c r="TH22" s="687"/>
      <c r="TI22" s="687"/>
      <c r="TJ22" s="687"/>
      <c r="TK22" s="687"/>
      <c r="TL22" s="687"/>
      <c r="TM22" s="687"/>
      <c r="TN22" s="687"/>
      <c r="TO22" s="687"/>
      <c r="TP22" s="687"/>
      <c r="TQ22" s="687"/>
      <c r="TR22" s="687"/>
      <c r="TS22" s="687"/>
      <c r="TT22" s="687"/>
      <c r="TU22" s="687"/>
      <c r="TV22" s="687"/>
      <c r="TW22" s="687"/>
      <c r="TX22" s="687"/>
      <c r="TY22" s="687"/>
      <c r="TZ22" s="687"/>
      <c r="UA22" s="687"/>
      <c r="UB22" s="687"/>
      <c r="UC22" s="687"/>
      <c r="UD22" s="687"/>
      <c r="UE22" s="687"/>
      <c r="UF22" s="687"/>
      <c r="UG22" s="687"/>
      <c r="UH22" s="687"/>
      <c r="UI22" s="687"/>
      <c r="UJ22" s="687"/>
      <c r="UK22" s="687"/>
      <c r="UL22" s="687"/>
      <c r="UM22" s="687"/>
      <c r="UN22" s="687"/>
      <c r="UO22" s="687"/>
      <c r="UP22" s="687"/>
      <c r="UQ22" s="687"/>
      <c r="UR22" s="687"/>
      <c r="US22" s="687"/>
      <c r="UT22" s="687"/>
      <c r="UU22" s="687"/>
      <c r="UV22" s="687"/>
      <c r="UW22" s="687"/>
      <c r="UX22" s="687"/>
      <c r="UY22" s="687"/>
      <c r="UZ22" s="687"/>
      <c r="VA22" s="687"/>
      <c r="VB22" s="687"/>
      <c r="VC22" s="687"/>
      <c r="VD22" s="687"/>
      <c r="VE22" s="687"/>
      <c r="VF22" s="687"/>
      <c r="VG22" s="687"/>
      <c r="VH22" s="687"/>
      <c r="VI22" s="687"/>
      <c r="VJ22" s="687"/>
      <c r="VK22" s="687"/>
      <c r="VL22" s="687"/>
      <c r="VM22" s="687"/>
      <c r="VN22" s="687"/>
      <c r="VO22" s="687"/>
      <c r="VP22" s="687"/>
      <c r="VQ22" s="687"/>
      <c r="VR22" s="687"/>
      <c r="VS22" s="687"/>
      <c r="VT22" s="687"/>
      <c r="VU22" s="687"/>
      <c r="VV22" s="687"/>
      <c r="VW22" s="687"/>
      <c r="VX22" s="687"/>
      <c r="VY22" s="687"/>
      <c r="VZ22" s="687"/>
      <c r="WA22" s="687"/>
      <c r="WB22" s="687"/>
      <c r="WC22" s="687"/>
      <c r="WD22" s="687"/>
      <c r="WE22" s="687"/>
      <c r="WF22" s="687"/>
      <c r="WG22" s="687"/>
      <c r="WH22" s="687"/>
      <c r="WI22" s="687"/>
      <c r="WJ22" s="687"/>
      <c r="WK22" s="687"/>
      <c r="WL22" s="687"/>
      <c r="WM22" s="687"/>
      <c r="WN22" s="687"/>
      <c r="WO22" s="687"/>
      <c r="WP22" s="687"/>
      <c r="WQ22" s="687"/>
      <c r="WR22" s="687"/>
      <c r="WS22" s="687"/>
      <c r="WT22" s="687"/>
      <c r="WU22" s="687"/>
      <c r="WV22" s="687"/>
      <c r="WW22" s="687"/>
      <c r="WX22" s="687"/>
      <c r="WY22" s="687"/>
      <c r="WZ22" s="687"/>
      <c r="XA22" s="687"/>
      <c r="XB22" s="687"/>
      <c r="XC22" s="687"/>
      <c r="XD22" s="687"/>
      <c r="XE22" s="687"/>
      <c r="XF22" s="687"/>
      <c r="XG22" s="687"/>
      <c r="XH22" s="687"/>
      <c r="XI22" s="687"/>
      <c r="XJ22" s="687"/>
      <c r="XK22" s="687"/>
      <c r="XL22" s="687"/>
      <c r="XM22" s="687"/>
      <c r="XN22" s="687"/>
      <c r="XO22" s="687"/>
      <c r="XP22" s="687"/>
      <c r="XQ22" s="687"/>
      <c r="XR22" s="687"/>
      <c r="XS22" s="687"/>
      <c r="XT22" s="687"/>
      <c r="XU22" s="687"/>
      <c r="XV22" s="687"/>
      <c r="XW22" s="687"/>
      <c r="XX22" s="687"/>
      <c r="XY22" s="687"/>
      <c r="XZ22" s="687"/>
      <c r="YA22" s="687"/>
      <c r="YB22" s="687"/>
      <c r="YC22" s="687"/>
      <c r="YD22" s="687"/>
      <c r="YE22" s="687"/>
      <c r="YF22" s="687"/>
      <c r="YG22" s="687"/>
      <c r="YH22" s="687"/>
      <c r="YI22" s="687"/>
      <c r="YJ22" s="687"/>
      <c r="YK22" s="687"/>
      <c r="YL22" s="687"/>
      <c r="YM22" s="687"/>
      <c r="YN22" s="687"/>
      <c r="YO22" s="687"/>
      <c r="YP22" s="687"/>
      <c r="YQ22" s="687"/>
      <c r="YR22" s="687"/>
      <c r="YS22" s="687"/>
      <c r="YT22" s="687"/>
      <c r="YU22" s="687"/>
      <c r="YV22" s="687"/>
      <c r="YW22" s="687"/>
      <c r="YX22" s="687"/>
      <c r="YY22" s="687"/>
      <c r="YZ22" s="687"/>
      <c r="ZA22" s="687"/>
      <c r="ZB22" s="687"/>
      <c r="ZC22" s="687"/>
      <c r="ZD22" s="687"/>
      <c r="ZE22" s="687"/>
      <c r="ZF22" s="687"/>
      <c r="ZG22" s="687"/>
      <c r="ZH22" s="687"/>
      <c r="ZI22" s="687"/>
      <c r="ZJ22" s="687"/>
      <c r="ZK22" s="687"/>
      <c r="ZL22" s="687"/>
      <c r="ZM22" s="687"/>
      <c r="ZN22" s="687"/>
      <c r="ZO22" s="687"/>
      <c r="ZP22" s="687"/>
      <c r="ZQ22" s="687"/>
      <c r="ZR22" s="687"/>
      <c r="ZS22" s="687"/>
      <c r="ZT22" s="687"/>
      <c r="ZU22" s="687"/>
      <c r="ZV22" s="687"/>
      <c r="ZW22" s="687"/>
      <c r="ZX22" s="687"/>
      <c r="ZY22" s="687"/>
      <c r="ZZ22" s="687"/>
      <c r="AAA22" s="687"/>
      <c r="AAB22" s="687"/>
      <c r="AAC22" s="687"/>
      <c r="AAD22" s="687"/>
      <c r="AAE22" s="687"/>
      <c r="AAF22" s="687"/>
      <c r="AAG22" s="687"/>
      <c r="AAH22" s="687"/>
      <c r="AAI22" s="687"/>
      <c r="AAJ22" s="687"/>
      <c r="AAK22" s="687"/>
      <c r="AAL22" s="687"/>
      <c r="AAM22" s="687"/>
      <c r="AAN22" s="687"/>
      <c r="AAO22" s="687"/>
      <c r="AAP22" s="687"/>
      <c r="AAQ22" s="687"/>
      <c r="AAR22" s="687"/>
      <c r="AAS22" s="687"/>
      <c r="AAT22" s="687"/>
      <c r="AAU22" s="687"/>
      <c r="AAV22" s="687"/>
      <c r="AAW22" s="687"/>
      <c r="AAX22" s="687"/>
      <c r="AAY22" s="687"/>
      <c r="AAZ22" s="687"/>
      <c r="ABA22" s="687"/>
      <c r="ABB22" s="687"/>
      <c r="ABC22" s="687"/>
      <c r="ABD22" s="687"/>
      <c r="ABE22" s="687"/>
      <c r="ABF22" s="687"/>
      <c r="ABG22" s="687"/>
      <c r="ABH22" s="687"/>
      <c r="ABI22" s="687"/>
      <c r="ABJ22" s="687"/>
      <c r="ABK22" s="687"/>
      <c r="ABL22" s="687"/>
      <c r="ABM22" s="687"/>
      <c r="ABN22" s="687"/>
      <c r="ABO22" s="687"/>
      <c r="ABP22" s="687"/>
      <c r="ABQ22" s="687"/>
      <c r="ABR22" s="687"/>
      <c r="ABS22" s="687"/>
      <c r="ABT22" s="687"/>
      <c r="ABU22" s="687"/>
      <c r="ABV22" s="687"/>
      <c r="ABW22" s="687"/>
      <c r="ABX22" s="687"/>
      <c r="ABY22" s="687"/>
      <c r="ABZ22" s="687"/>
      <c r="ACA22" s="687"/>
      <c r="ACB22" s="687"/>
      <c r="ACC22" s="687"/>
      <c r="ACD22" s="687"/>
      <c r="ACE22" s="687"/>
      <c r="ACF22" s="687"/>
      <c r="ACG22" s="687"/>
      <c r="ACH22" s="687"/>
      <c r="ACI22" s="687"/>
      <c r="ACJ22" s="687"/>
      <c r="ACK22" s="687"/>
      <c r="ACL22" s="687"/>
      <c r="ACM22" s="687"/>
      <c r="ACN22" s="687"/>
      <c r="ACO22" s="687"/>
      <c r="ACP22" s="687"/>
      <c r="ACQ22" s="687"/>
      <c r="ACR22" s="687"/>
      <c r="ACS22" s="687"/>
      <c r="ACT22" s="687"/>
      <c r="ACU22" s="687"/>
      <c r="ACV22" s="687"/>
      <c r="ACW22" s="687"/>
      <c r="ACX22" s="687"/>
      <c r="ACY22" s="687"/>
      <c r="ACZ22" s="687"/>
      <c r="ADA22" s="687"/>
      <c r="ADB22" s="687"/>
      <c r="ADC22" s="687"/>
      <c r="ADD22" s="687"/>
      <c r="ADE22" s="687"/>
      <c r="ADF22" s="687"/>
      <c r="ADG22" s="687"/>
      <c r="ADH22" s="687"/>
      <c r="ADI22" s="687"/>
      <c r="ADJ22" s="687"/>
      <c r="ADK22" s="687"/>
      <c r="ADL22" s="687"/>
      <c r="ADM22" s="687"/>
      <c r="ADN22" s="687"/>
      <c r="ADO22" s="687"/>
      <c r="ADP22" s="687"/>
      <c r="ADQ22" s="687"/>
      <c r="ADR22" s="687"/>
      <c r="ADS22" s="687"/>
      <c r="ADT22" s="687"/>
      <c r="ADU22" s="687"/>
      <c r="ADV22" s="687"/>
      <c r="ADW22" s="687"/>
      <c r="ADX22" s="687"/>
      <c r="ADY22" s="687"/>
      <c r="ADZ22" s="687"/>
      <c r="AEA22" s="687"/>
      <c r="AEB22" s="687"/>
      <c r="AEC22" s="687"/>
      <c r="AED22" s="687"/>
      <c r="AEE22" s="687"/>
      <c r="AEF22" s="687"/>
      <c r="AEG22" s="687"/>
      <c r="AEH22" s="687"/>
      <c r="AEI22" s="687"/>
      <c r="AEJ22" s="687"/>
      <c r="AEK22" s="687"/>
      <c r="AEL22" s="687"/>
      <c r="AEM22" s="687"/>
      <c r="AEN22" s="687"/>
      <c r="AEO22" s="687"/>
      <c r="AEP22" s="687"/>
      <c r="AEQ22" s="687"/>
      <c r="AER22" s="687"/>
      <c r="AES22" s="687"/>
      <c r="AET22" s="687"/>
      <c r="AEU22" s="687"/>
      <c r="AEV22" s="687"/>
      <c r="AEW22" s="687"/>
      <c r="AEX22" s="687"/>
      <c r="AEY22" s="687"/>
      <c r="AEZ22" s="687"/>
      <c r="AFA22" s="687"/>
      <c r="AFB22" s="687"/>
      <c r="AFC22" s="687"/>
      <c r="AFD22" s="687"/>
      <c r="AFE22" s="687"/>
      <c r="AFF22" s="687"/>
      <c r="AFG22" s="687"/>
      <c r="AFH22" s="687"/>
      <c r="AFI22" s="687"/>
      <c r="AFJ22" s="687"/>
      <c r="AFK22" s="687"/>
      <c r="AFL22" s="687"/>
      <c r="AFM22" s="687"/>
      <c r="AFN22" s="687"/>
      <c r="AFO22" s="687"/>
      <c r="AFP22" s="687"/>
      <c r="AFQ22" s="687"/>
      <c r="AFR22" s="687"/>
      <c r="AFS22" s="687"/>
      <c r="AFT22" s="687"/>
      <c r="AFU22" s="687"/>
      <c r="AFV22" s="687"/>
      <c r="AFW22" s="687"/>
      <c r="AFX22" s="687"/>
      <c r="AFY22" s="687"/>
      <c r="AFZ22" s="687"/>
      <c r="AGA22" s="687"/>
      <c r="AGB22" s="687"/>
      <c r="AGC22" s="687"/>
      <c r="AGD22" s="687"/>
      <c r="AGE22" s="687"/>
      <c r="AGF22" s="687"/>
      <c r="AGG22" s="687"/>
      <c r="AGH22" s="687"/>
      <c r="AGI22" s="687"/>
      <c r="AGJ22" s="687"/>
      <c r="AGK22" s="687"/>
      <c r="AGL22" s="687"/>
      <c r="AGM22" s="687"/>
      <c r="AGN22" s="687"/>
      <c r="AGO22" s="687"/>
      <c r="AGP22" s="687"/>
      <c r="AGQ22" s="687"/>
      <c r="AGR22" s="687"/>
      <c r="AGS22" s="687"/>
      <c r="AGT22" s="687"/>
      <c r="AGU22" s="687"/>
      <c r="AGV22" s="687"/>
      <c r="AGW22" s="687"/>
      <c r="AGX22" s="687"/>
      <c r="AGY22" s="687"/>
      <c r="AGZ22" s="687"/>
      <c r="AHA22" s="687"/>
      <c r="AHB22" s="687"/>
      <c r="AHC22" s="687"/>
      <c r="AHD22" s="687"/>
      <c r="AHE22" s="687"/>
      <c r="AHF22" s="687"/>
      <c r="AHG22" s="687"/>
      <c r="AHH22" s="687"/>
      <c r="AHI22" s="687"/>
      <c r="AHJ22" s="687"/>
      <c r="AHK22" s="687"/>
      <c r="AHL22" s="687"/>
      <c r="AHM22" s="687"/>
      <c r="AHN22" s="687"/>
      <c r="AHO22" s="687"/>
      <c r="AHP22" s="687"/>
      <c r="AHQ22" s="687"/>
      <c r="AHR22" s="687"/>
      <c r="AHS22" s="687"/>
      <c r="AHT22" s="687"/>
      <c r="AHU22" s="687"/>
      <c r="AHV22" s="687"/>
      <c r="AHW22" s="687"/>
      <c r="AHX22" s="687"/>
      <c r="AHY22" s="687"/>
      <c r="AHZ22" s="687"/>
      <c r="AIA22" s="687"/>
      <c r="AIB22" s="687"/>
      <c r="AIC22" s="687"/>
      <c r="AID22" s="687"/>
      <c r="AIE22" s="687"/>
      <c r="AIF22" s="687"/>
      <c r="AIG22" s="687"/>
      <c r="AIH22" s="687"/>
      <c r="AII22" s="687"/>
      <c r="AIJ22" s="687"/>
      <c r="AIK22" s="687"/>
      <c r="AIL22" s="687"/>
      <c r="AIM22" s="687"/>
      <c r="AIN22" s="687"/>
      <c r="AIO22" s="687"/>
      <c r="AIP22" s="687"/>
      <c r="AIQ22" s="687"/>
      <c r="AIR22" s="687"/>
      <c r="AIS22" s="687"/>
      <c r="AIT22" s="687"/>
      <c r="AIU22" s="687"/>
      <c r="AIV22" s="687"/>
      <c r="AIW22" s="687"/>
      <c r="AIX22" s="687"/>
      <c r="AIY22" s="687"/>
      <c r="AIZ22" s="687"/>
      <c r="AJA22" s="687"/>
      <c r="AJB22" s="687"/>
      <c r="AJC22" s="687"/>
      <c r="AJD22" s="687"/>
      <c r="AJE22" s="687"/>
      <c r="AJF22" s="687"/>
      <c r="AJG22" s="687"/>
      <c r="AJH22" s="687"/>
      <c r="AJI22" s="687"/>
      <c r="AJJ22" s="687"/>
      <c r="AJK22" s="687"/>
      <c r="AJL22" s="687"/>
      <c r="AJM22" s="687"/>
      <c r="AJN22" s="687"/>
      <c r="AJO22" s="687"/>
      <c r="AJP22" s="687"/>
      <c r="AJQ22" s="687"/>
      <c r="AJR22" s="687"/>
      <c r="AJS22" s="687"/>
      <c r="AJT22" s="687"/>
      <c r="AJU22" s="687"/>
      <c r="AJV22" s="687"/>
      <c r="AJW22" s="687"/>
      <c r="AJX22" s="687"/>
      <c r="AJY22" s="687"/>
      <c r="AJZ22" s="687"/>
      <c r="AKA22" s="687"/>
      <c r="AKB22" s="687"/>
      <c r="AKC22" s="687"/>
      <c r="AKD22" s="687"/>
      <c r="AKE22" s="687"/>
      <c r="AKF22" s="687"/>
      <c r="AKG22" s="687"/>
      <c r="AKH22" s="687"/>
      <c r="AKI22" s="687"/>
      <c r="AKJ22" s="687"/>
      <c r="AKK22" s="687"/>
      <c r="AKL22" s="687"/>
      <c r="AKM22" s="687"/>
      <c r="AKN22" s="687"/>
      <c r="AKO22" s="687"/>
      <c r="AKP22" s="687"/>
      <c r="AKQ22" s="687"/>
      <c r="AKR22" s="687"/>
      <c r="AKS22" s="687"/>
      <c r="AKT22" s="687"/>
      <c r="AKU22" s="687"/>
      <c r="AKV22" s="687"/>
      <c r="AKW22" s="687"/>
      <c r="AKX22" s="687"/>
      <c r="AKY22" s="687"/>
      <c r="AKZ22" s="687"/>
      <c r="ALA22" s="687"/>
      <c r="ALB22" s="687"/>
      <c r="ALC22" s="687"/>
      <c r="ALD22" s="687"/>
      <c r="ALE22" s="687"/>
      <c r="ALF22" s="687"/>
      <c r="ALG22" s="687"/>
      <c r="ALH22" s="687"/>
      <c r="ALI22" s="687"/>
      <c r="ALJ22" s="687"/>
      <c r="ALK22" s="687"/>
      <c r="ALL22" s="687"/>
      <c r="ALM22" s="687"/>
      <c r="ALN22" s="687"/>
      <c r="ALO22" s="687"/>
      <c r="ALP22" s="687"/>
      <c r="ALQ22" s="687"/>
      <c r="ALR22" s="687"/>
      <c r="ALS22" s="687"/>
      <c r="ALT22" s="687"/>
      <c r="ALU22" s="687"/>
      <c r="ALV22" s="687"/>
      <c r="ALW22" s="687"/>
      <c r="ALX22" s="687"/>
      <c r="ALY22" s="687"/>
      <c r="ALZ22" s="687"/>
      <c r="AMA22" s="687"/>
      <c r="AMB22" s="687"/>
      <c r="AMC22" s="687"/>
      <c r="AMD22" s="687"/>
      <c r="AME22" s="687"/>
      <c r="AMF22" s="687"/>
      <c r="AMG22" s="687"/>
      <c r="AMH22" s="687"/>
      <c r="AMI22" s="687"/>
      <c r="AMJ22" s="687"/>
      <c r="AMK22" s="687"/>
      <c r="AML22" s="687"/>
      <c r="AMM22" s="687"/>
      <c r="AMN22" s="687"/>
      <c r="AMO22" s="687"/>
      <c r="AMP22" s="687"/>
      <c r="AMQ22" s="687"/>
      <c r="AMR22" s="687"/>
      <c r="AMS22" s="687"/>
      <c r="AMT22" s="687"/>
      <c r="AMU22" s="687"/>
      <c r="AMV22" s="687"/>
      <c r="AMW22" s="687"/>
      <c r="AMX22" s="687"/>
      <c r="AMY22" s="687"/>
      <c r="AMZ22" s="687"/>
      <c r="ANA22" s="687"/>
      <c r="ANB22" s="687"/>
      <c r="ANC22" s="687"/>
      <c r="AND22" s="687"/>
      <c r="ANE22" s="687"/>
      <c r="ANF22" s="687"/>
      <c r="ANG22" s="687"/>
      <c r="ANH22" s="687"/>
      <c r="ANI22" s="687"/>
      <c r="ANJ22" s="687"/>
      <c r="ANK22" s="687"/>
      <c r="ANL22" s="687"/>
      <c r="ANM22" s="687"/>
      <c r="ANN22" s="687"/>
      <c r="ANO22" s="687"/>
      <c r="ANP22" s="687"/>
      <c r="ANQ22" s="687"/>
      <c r="ANR22" s="687"/>
      <c r="ANS22" s="687"/>
      <c r="ANT22" s="687"/>
      <c r="ANU22" s="687"/>
      <c r="ANV22" s="687"/>
      <c r="ANW22" s="687"/>
      <c r="ANX22" s="687"/>
      <c r="ANY22" s="687"/>
      <c r="ANZ22" s="687"/>
      <c r="AOA22" s="687"/>
      <c r="AOB22" s="687"/>
      <c r="AOC22" s="687"/>
      <c r="AOD22" s="687"/>
      <c r="AOE22" s="687"/>
      <c r="AOF22" s="687"/>
      <c r="AOG22" s="687"/>
      <c r="AOH22" s="687"/>
      <c r="AOI22" s="687"/>
      <c r="AOJ22" s="687"/>
      <c r="AOK22" s="687"/>
      <c r="AOL22" s="687"/>
      <c r="AOM22" s="687"/>
      <c r="AON22" s="687"/>
      <c r="AOO22" s="687"/>
      <c r="AOP22" s="687"/>
      <c r="AOQ22" s="687"/>
      <c r="AOR22" s="687"/>
      <c r="AOS22" s="687"/>
      <c r="AOT22" s="687"/>
      <c r="AOU22" s="687"/>
      <c r="AOV22" s="687"/>
      <c r="AOW22" s="687"/>
      <c r="AOX22" s="687"/>
      <c r="AOY22" s="687"/>
      <c r="AOZ22" s="687"/>
      <c r="APA22" s="687"/>
      <c r="APB22" s="687"/>
      <c r="APC22" s="687"/>
      <c r="APD22" s="687"/>
      <c r="APE22" s="687"/>
      <c r="APF22" s="687"/>
      <c r="APG22" s="687"/>
      <c r="APH22" s="687"/>
      <c r="API22" s="687"/>
      <c r="APJ22" s="687"/>
      <c r="APK22" s="687"/>
      <c r="APL22" s="687"/>
      <c r="APM22" s="687"/>
      <c r="APN22" s="687"/>
      <c r="APO22" s="687"/>
      <c r="APP22" s="687"/>
      <c r="APQ22" s="687"/>
      <c r="APR22" s="687"/>
      <c r="APS22" s="687"/>
      <c r="APT22" s="687"/>
      <c r="APU22" s="687"/>
      <c r="APV22" s="687"/>
      <c r="APW22" s="687"/>
      <c r="APX22" s="687"/>
      <c r="APY22" s="687"/>
      <c r="APZ22" s="687"/>
      <c r="AQA22" s="687"/>
      <c r="AQB22" s="687"/>
      <c r="AQC22" s="687"/>
      <c r="AQD22" s="687"/>
      <c r="AQE22" s="687"/>
      <c r="AQF22" s="687"/>
      <c r="AQG22" s="687"/>
      <c r="AQH22" s="687"/>
      <c r="AQI22" s="687"/>
      <c r="AQJ22" s="687"/>
      <c r="AQK22" s="687"/>
      <c r="AQL22" s="687"/>
      <c r="AQM22" s="687"/>
      <c r="AQN22" s="687"/>
      <c r="AQO22" s="687"/>
      <c r="AQP22" s="687"/>
      <c r="AQQ22" s="687"/>
      <c r="AQR22" s="687"/>
      <c r="AQS22" s="687"/>
      <c r="AQT22" s="687"/>
      <c r="AQU22" s="687"/>
      <c r="AQV22" s="687"/>
      <c r="AQW22" s="687"/>
      <c r="AQX22" s="687"/>
      <c r="AQY22" s="687"/>
      <c r="AQZ22" s="687"/>
      <c r="ARA22" s="687"/>
      <c r="ARB22" s="687"/>
      <c r="ARC22" s="687"/>
      <c r="ARD22" s="687"/>
      <c r="ARE22" s="687"/>
      <c r="ARF22" s="687"/>
      <c r="ARG22" s="687"/>
      <c r="ARH22" s="687"/>
      <c r="ARI22" s="687"/>
      <c r="ARJ22" s="687"/>
      <c r="ARK22" s="687"/>
      <c r="ARL22" s="687"/>
      <c r="ARM22" s="687"/>
      <c r="ARN22" s="687"/>
      <c r="ARO22" s="687"/>
      <c r="ARP22" s="687"/>
      <c r="ARQ22" s="687"/>
      <c r="ARR22" s="687"/>
      <c r="ARS22" s="687"/>
      <c r="ART22" s="687"/>
      <c r="ARU22" s="687"/>
      <c r="ARV22" s="687"/>
      <c r="ARW22" s="687"/>
      <c r="ARX22" s="687"/>
      <c r="ARY22" s="687"/>
      <c r="ARZ22" s="687"/>
      <c r="ASA22" s="687"/>
      <c r="ASB22" s="687"/>
      <c r="ASC22" s="687"/>
      <c r="ASD22" s="687"/>
      <c r="ASE22" s="687"/>
      <c r="ASF22" s="687"/>
      <c r="ASG22" s="687"/>
      <c r="ASH22" s="687"/>
      <c r="ASI22" s="687"/>
      <c r="ASJ22" s="687"/>
      <c r="ASK22" s="687"/>
      <c r="ASL22" s="687"/>
      <c r="ASM22" s="687"/>
      <c r="ASN22" s="687"/>
      <c r="ASO22" s="687"/>
      <c r="ASP22" s="687"/>
      <c r="ASQ22" s="687"/>
      <c r="ASR22" s="687"/>
      <c r="ASS22" s="687"/>
      <c r="AST22" s="687"/>
      <c r="ASU22" s="687"/>
      <c r="ASV22" s="687"/>
      <c r="ASW22" s="687"/>
      <c r="ASX22" s="687"/>
      <c r="ASY22" s="687"/>
      <c r="ASZ22" s="687"/>
      <c r="ATA22" s="687"/>
      <c r="ATB22" s="687"/>
      <c r="ATC22" s="687"/>
      <c r="ATD22" s="687"/>
      <c r="ATE22" s="687"/>
      <c r="ATF22" s="687"/>
      <c r="ATG22" s="687"/>
      <c r="ATH22" s="687"/>
      <c r="ATI22" s="687"/>
      <c r="ATJ22" s="687"/>
      <c r="ATK22" s="687"/>
      <c r="ATL22" s="687"/>
      <c r="ATM22" s="687"/>
      <c r="ATN22" s="687"/>
      <c r="ATO22" s="687"/>
      <c r="ATP22" s="687"/>
      <c r="ATQ22" s="687"/>
      <c r="ATR22" s="687"/>
      <c r="ATS22" s="687"/>
      <c r="ATT22" s="687"/>
      <c r="ATU22" s="687"/>
      <c r="ATV22" s="687"/>
      <c r="ATW22" s="687"/>
      <c r="ATX22" s="687"/>
      <c r="ATY22" s="687"/>
      <c r="ATZ22" s="687"/>
      <c r="AUA22" s="687"/>
      <c r="AUB22" s="687"/>
      <c r="AUC22" s="687"/>
      <c r="AUD22" s="687"/>
      <c r="AUE22" s="687"/>
      <c r="AUF22" s="687"/>
      <c r="AUG22" s="687"/>
      <c r="AUH22" s="687"/>
      <c r="AUI22" s="687"/>
      <c r="AUJ22" s="687"/>
      <c r="AUK22" s="687"/>
      <c r="AUL22" s="687"/>
      <c r="AUM22" s="687"/>
      <c r="AUN22" s="687"/>
      <c r="AUO22" s="687"/>
      <c r="AUP22" s="687"/>
      <c r="AUQ22" s="687"/>
      <c r="AUR22" s="687"/>
      <c r="AUS22" s="687"/>
      <c r="AUT22" s="687"/>
      <c r="AUU22" s="687"/>
      <c r="AUV22" s="687"/>
      <c r="AUW22" s="687"/>
      <c r="AUX22" s="687"/>
      <c r="AUY22" s="687"/>
      <c r="AUZ22" s="687"/>
      <c r="AVA22" s="687"/>
      <c r="AVB22" s="687"/>
      <c r="AVC22" s="687"/>
      <c r="AVD22" s="687"/>
      <c r="AVE22" s="687"/>
      <c r="AVF22" s="687"/>
      <c r="AVG22" s="687"/>
      <c r="AVH22" s="687"/>
      <c r="AVI22" s="687"/>
      <c r="AVJ22" s="687"/>
      <c r="AVK22" s="687"/>
      <c r="AVL22" s="687"/>
      <c r="AVM22" s="687"/>
      <c r="AVN22" s="687"/>
      <c r="AVO22" s="687"/>
      <c r="AVP22" s="687"/>
      <c r="AVQ22" s="687"/>
      <c r="AVR22" s="687"/>
      <c r="AVS22" s="687"/>
      <c r="AVT22" s="687"/>
      <c r="AVU22" s="687"/>
      <c r="AVV22" s="687"/>
      <c r="AVW22" s="687"/>
      <c r="AVX22" s="687"/>
      <c r="AVY22" s="687"/>
      <c r="AVZ22" s="687"/>
      <c r="AWA22" s="687"/>
      <c r="AWB22" s="687"/>
      <c r="AWC22" s="687"/>
      <c r="AWD22" s="687"/>
      <c r="AWE22" s="687"/>
      <c r="AWF22" s="687"/>
      <c r="AWG22" s="687"/>
      <c r="AWH22" s="687"/>
      <c r="AWI22" s="687"/>
      <c r="AWJ22" s="687"/>
      <c r="AWK22" s="687"/>
      <c r="AWL22" s="687"/>
      <c r="AWM22" s="687"/>
      <c r="AWN22" s="687"/>
      <c r="AWO22" s="687"/>
      <c r="AWP22" s="687"/>
      <c r="AWQ22" s="687"/>
      <c r="AWR22" s="687"/>
      <c r="AWS22" s="687"/>
      <c r="AWT22" s="687"/>
      <c r="AWU22" s="687"/>
      <c r="AWV22" s="687"/>
      <c r="AWW22" s="687"/>
      <c r="AWX22" s="687"/>
      <c r="AWY22" s="687"/>
      <c r="AWZ22" s="687"/>
      <c r="AXA22" s="687"/>
      <c r="AXB22" s="687"/>
      <c r="AXC22" s="687"/>
      <c r="AXD22" s="687"/>
      <c r="AXE22" s="687"/>
      <c r="AXF22" s="687"/>
      <c r="AXG22" s="687"/>
      <c r="AXH22" s="687"/>
      <c r="AXI22" s="687"/>
      <c r="AXJ22" s="687"/>
      <c r="AXK22" s="687"/>
      <c r="AXL22" s="687"/>
      <c r="AXM22" s="687"/>
      <c r="AXN22" s="687"/>
      <c r="AXO22" s="687"/>
      <c r="AXP22" s="687"/>
      <c r="AXQ22" s="687"/>
      <c r="AXR22" s="687"/>
      <c r="AXS22" s="687"/>
      <c r="AXT22" s="687"/>
      <c r="AXU22" s="687"/>
      <c r="AXV22" s="687"/>
      <c r="AXW22" s="687"/>
      <c r="AXX22" s="687"/>
      <c r="AXY22" s="687"/>
      <c r="AXZ22" s="687"/>
      <c r="AYA22" s="687"/>
      <c r="AYB22" s="687"/>
      <c r="AYC22" s="687"/>
      <c r="AYD22" s="687"/>
      <c r="AYE22" s="687"/>
      <c r="AYF22" s="687"/>
      <c r="AYG22" s="687"/>
      <c r="AYH22" s="687"/>
      <c r="AYI22" s="687"/>
      <c r="AYJ22" s="687"/>
      <c r="AYK22" s="687"/>
      <c r="AYL22" s="687"/>
      <c r="AYM22" s="687"/>
      <c r="AYN22" s="687"/>
      <c r="AYO22" s="687"/>
      <c r="AYP22" s="687"/>
      <c r="AYQ22" s="687"/>
      <c r="AYR22" s="687"/>
      <c r="AYS22" s="687"/>
      <c r="AYT22" s="687"/>
      <c r="AYU22" s="687"/>
      <c r="AYV22" s="687"/>
      <c r="AYW22" s="687"/>
      <c r="AYX22" s="687"/>
      <c r="AYY22" s="687"/>
      <c r="AYZ22" s="687"/>
      <c r="AZA22" s="687"/>
      <c r="AZB22" s="687"/>
      <c r="AZC22" s="687"/>
      <c r="AZD22" s="687"/>
      <c r="AZE22" s="687"/>
      <c r="AZF22" s="687"/>
      <c r="AZG22" s="687"/>
      <c r="AZH22" s="687"/>
      <c r="AZI22" s="687"/>
      <c r="AZJ22" s="687"/>
      <c r="AZK22" s="687"/>
      <c r="AZL22" s="687"/>
      <c r="AZM22" s="687"/>
      <c r="AZN22" s="687"/>
      <c r="AZO22" s="687"/>
      <c r="AZP22" s="687"/>
      <c r="AZQ22" s="687"/>
      <c r="AZR22" s="687"/>
      <c r="AZS22" s="687"/>
      <c r="AZT22" s="687"/>
      <c r="AZU22" s="687"/>
      <c r="AZV22" s="687"/>
      <c r="AZW22" s="687"/>
      <c r="AZX22" s="687"/>
      <c r="AZY22" s="687"/>
      <c r="AZZ22" s="687"/>
      <c r="BAA22" s="687"/>
      <c r="BAB22" s="687"/>
      <c r="BAC22" s="687"/>
      <c r="BAD22" s="687"/>
      <c r="BAE22" s="687"/>
      <c r="BAF22" s="687"/>
      <c r="BAG22" s="687"/>
      <c r="BAH22" s="687"/>
      <c r="BAI22" s="687"/>
      <c r="BAJ22" s="687"/>
      <c r="BAK22" s="687"/>
      <c r="BAL22" s="687"/>
      <c r="BAM22" s="687"/>
      <c r="BAN22" s="687"/>
      <c r="BAO22" s="687"/>
      <c r="BAP22" s="687"/>
      <c r="BAQ22" s="687"/>
      <c r="BAR22" s="687"/>
      <c r="BAS22" s="687"/>
      <c r="BAT22" s="687"/>
      <c r="BAU22" s="687"/>
      <c r="BAV22" s="687"/>
      <c r="BAW22" s="687"/>
      <c r="BAX22" s="687"/>
      <c r="BAY22" s="687"/>
      <c r="BAZ22" s="687"/>
      <c r="BBA22" s="687"/>
      <c r="BBB22" s="687"/>
      <c r="BBC22" s="687"/>
      <c r="BBD22" s="687"/>
      <c r="BBE22" s="687"/>
      <c r="BBF22" s="687"/>
      <c r="BBG22" s="687"/>
      <c r="BBH22" s="687"/>
      <c r="BBI22" s="687"/>
      <c r="BBJ22" s="687"/>
      <c r="BBK22" s="687"/>
      <c r="BBL22" s="687"/>
      <c r="BBM22" s="687"/>
      <c r="BBN22" s="687"/>
      <c r="BBO22" s="687"/>
      <c r="BBP22" s="687"/>
      <c r="BBQ22" s="687"/>
      <c r="BBR22" s="687"/>
      <c r="BBS22" s="687"/>
      <c r="BBT22" s="687"/>
      <c r="BBU22" s="687"/>
      <c r="BBV22" s="687"/>
      <c r="BBW22" s="687"/>
      <c r="BBX22" s="687"/>
      <c r="BBY22" s="687"/>
      <c r="BBZ22" s="687"/>
      <c r="BCA22" s="687"/>
      <c r="BCB22" s="687"/>
      <c r="BCC22" s="687"/>
      <c r="BCD22" s="687"/>
      <c r="BCE22" s="687"/>
      <c r="BCF22" s="687"/>
      <c r="BCG22" s="687"/>
      <c r="BCH22" s="687"/>
      <c r="BCI22" s="687"/>
      <c r="BCJ22" s="687"/>
      <c r="BCK22" s="687"/>
      <c r="BCL22" s="687"/>
      <c r="BCM22" s="687"/>
      <c r="BCN22" s="687"/>
      <c r="BCO22" s="687"/>
      <c r="BCP22" s="687"/>
      <c r="BCQ22" s="687"/>
      <c r="BCR22" s="687"/>
      <c r="BCS22" s="687"/>
      <c r="BCT22" s="687"/>
      <c r="BCU22" s="687"/>
      <c r="BCV22" s="687"/>
      <c r="BCW22" s="687"/>
      <c r="BCX22" s="687"/>
      <c r="BCY22" s="687"/>
      <c r="BCZ22" s="687"/>
      <c r="BDA22" s="687"/>
      <c r="BDB22" s="687"/>
      <c r="BDC22" s="687"/>
      <c r="BDD22" s="687"/>
      <c r="BDE22" s="687"/>
      <c r="BDF22" s="687"/>
      <c r="BDG22" s="687"/>
      <c r="BDH22" s="687"/>
      <c r="BDI22" s="687"/>
      <c r="BDJ22" s="687"/>
      <c r="BDK22" s="687"/>
      <c r="BDL22" s="687"/>
      <c r="BDM22" s="687"/>
      <c r="BDN22" s="687"/>
      <c r="BDO22" s="687"/>
      <c r="BDP22" s="687"/>
      <c r="BDQ22" s="687"/>
      <c r="BDR22" s="687"/>
      <c r="BDS22" s="687"/>
      <c r="BDT22" s="687"/>
      <c r="BDU22" s="687"/>
      <c r="BDV22" s="687"/>
      <c r="BDW22" s="687"/>
      <c r="BDX22" s="687"/>
      <c r="BDY22" s="687"/>
      <c r="BDZ22" s="687"/>
      <c r="BEA22" s="687"/>
      <c r="BEB22" s="687"/>
      <c r="BEC22" s="687"/>
      <c r="BED22" s="687"/>
      <c r="BEE22" s="687"/>
      <c r="BEF22" s="687"/>
      <c r="BEG22" s="687"/>
      <c r="BEH22" s="687"/>
      <c r="BEI22" s="687"/>
      <c r="BEJ22" s="687"/>
      <c r="BEK22" s="687"/>
      <c r="BEL22" s="687"/>
      <c r="BEM22" s="687"/>
      <c r="BEN22" s="687"/>
      <c r="BEO22" s="687"/>
      <c r="BEP22" s="687"/>
      <c r="BEQ22" s="687"/>
      <c r="BER22" s="687"/>
      <c r="BES22" s="687"/>
      <c r="BET22" s="687"/>
      <c r="BEU22" s="687"/>
      <c r="BEV22" s="687"/>
      <c r="BEW22" s="687"/>
      <c r="BEX22" s="687"/>
      <c r="BEY22" s="687"/>
      <c r="BEZ22" s="687"/>
      <c r="BFA22" s="687"/>
      <c r="BFB22" s="687"/>
      <c r="BFC22" s="687"/>
      <c r="BFD22" s="687"/>
      <c r="BFE22" s="687"/>
      <c r="BFF22" s="687"/>
      <c r="BFG22" s="687"/>
      <c r="BFH22" s="687"/>
      <c r="BFI22" s="687"/>
      <c r="BFJ22" s="687"/>
      <c r="BFK22" s="687"/>
      <c r="BFL22" s="687"/>
      <c r="BFM22" s="687"/>
      <c r="BFN22" s="687"/>
      <c r="BFO22" s="687"/>
      <c r="BFP22" s="687"/>
      <c r="BFQ22" s="687"/>
      <c r="BFR22" s="687"/>
      <c r="BFS22" s="687"/>
      <c r="BFT22" s="687"/>
      <c r="BFU22" s="687"/>
      <c r="BFV22" s="687"/>
      <c r="BFW22" s="687"/>
      <c r="BFX22" s="687"/>
      <c r="BFY22" s="687"/>
      <c r="BFZ22" s="687"/>
      <c r="BGA22" s="687"/>
      <c r="BGB22" s="687"/>
      <c r="BGC22" s="687"/>
      <c r="BGD22" s="687"/>
      <c r="BGE22" s="687"/>
      <c r="BGF22" s="687"/>
      <c r="BGG22" s="687"/>
      <c r="BGH22" s="687"/>
      <c r="BGI22" s="687"/>
      <c r="BGJ22" s="687"/>
      <c r="BGK22" s="687"/>
      <c r="BGL22" s="687"/>
      <c r="BGM22" s="687"/>
      <c r="BGN22" s="687"/>
      <c r="BGO22" s="687"/>
      <c r="BGP22" s="687"/>
      <c r="BGQ22" s="687"/>
      <c r="BGR22" s="687"/>
      <c r="BGS22" s="687"/>
      <c r="BGT22" s="687"/>
      <c r="BGU22" s="687"/>
      <c r="BGV22" s="687"/>
      <c r="BGW22" s="687"/>
      <c r="BGX22" s="687"/>
      <c r="BGY22" s="687"/>
      <c r="BGZ22" s="687"/>
      <c r="BHA22" s="687"/>
      <c r="BHB22" s="687"/>
      <c r="BHC22" s="687"/>
      <c r="BHD22" s="687"/>
      <c r="BHE22" s="687"/>
      <c r="BHF22" s="687"/>
      <c r="BHG22" s="687"/>
      <c r="BHH22" s="687"/>
      <c r="BHI22" s="687"/>
      <c r="BHJ22" s="687"/>
      <c r="BHK22" s="687"/>
      <c r="BHL22" s="687"/>
      <c r="BHM22" s="687"/>
      <c r="BHN22" s="687"/>
      <c r="BHO22" s="687"/>
      <c r="BHP22" s="687"/>
      <c r="BHQ22" s="687"/>
      <c r="BHR22" s="687"/>
      <c r="BHS22" s="687"/>
      <c r="BHT22" s="687"/>
      <c r="BHU22" s="687"/>
      <c r="BHV22" s="687"/>
      <c r="BHW22" s="687"/>
      <c r="BHX22" s="687"/>
      <c r="BHY22" s="687"/>
      <c r="BHZ22" s="687"/>
      <c r="BIA22" s="687"/>
      <c r="BIB22" s="687"/>
      <c r="BIC22" s="687"/>
      <c r="BID22" s="687"/>
      <c r="BIE22" s="687"/>
      <c r="BIF22" s="687"/>
      <c r="BIG22" s="687"/>
      <c r="BIH22" s="687"/>
      <c r="BII22" s="687"/>
      <c r="BIJ22" s="687"/>
      <c r="BIK22" s="687"/>
      <c r="BIL22" s="687"/>
      <c r="BIM22" s="687"/>
      <c r="BIN22" s="687"/>
      <c r="BIO22" s="687"/>
      <c r="BIP22" s="687"/>
      <c r="BIQ22" s="687"/>
      <c r="BIR22" s="687"/>
      <c r="BIS22" s="687"/>
      <c r="BIT22" s="687"/>
      <c r="BIU22" s="687"/>
      <c r="BIV22" s="687"/>
      <c r="BIW22" s="687"/>
      <c r="BIX22" s="687"/>
      <c r="BIY22" s="687"/>
      <c r="BIZ22" s="687"/>
      <c r="BJA22" s="687"/>
      <c r="BJB22" s="687"/>
      <c r="BJC22" s="687"/>
      <c r="BJD22" s="687"/>
      <c r="BJE22" s="687"/>
      <c r="BJF22" s="687"/>
      <c r="BJG22" s="687"/>
      <c r="BJH22" s="687"/>
      <c r="BJI22" s="687"/>
      <c r="BJJ22" s="687"/>
      <c r="BJK22" s="687"/>
      <c r="BJL22" s="687"/>
      <c r="BJM22" s="687"/>
      <c r="BJN22" s="687"/>
      <c r="BJO22" s="687"/>
      <c r="BJP22" s="687"/>
      <c r="BJQ22" s="687"/>
      <c r="BJR22" s="687"/>
      <c r="BJS22" s="687"/>
      <c r="BJT22" s="687"/>
      <c r="BJU22" s="687"/>
      <c r="BJV22" s="687"/>
      <c r="BJW22" s="687"/>
      <c r="BJX22" s="687"/>
      <c r="BJY22" s="687"/>
      <c r="BJZ22" s="687"/>
      <c r="BKA22" s="687"/>
      <c r="BKB22" s="687"/>
      <c r="BKC22" s="687"/>
      <c r="BKD22" s="687"/>
      <c r="BKE22" s="687"/>
      <c r="BKF22" s="687"/>
      <c r="BKG22" s="687"/>
      <c r="BKH22" s="687"/>
      <c r="BKI22" s="687"/>
      <c r="BKJ22" s="687"/>
      <c r="BKK22" s="687"/>
      <c r="BKL22" s="687"/>
      <c r="BKM22" s="687"/>
      <c r="BKN22" s="687"/>
      <c r="BKO22" s="687"/>
      <c r="BKP22" s="687"/>
      <c r="BKQ22" s="687"/>
      <c r="BKR22" s="687"/>
      <c r="BKS22" s="687"/>
      <c r="BKT22" s="687"/>
      <c r="BKU22" s="687"/>
      <c r="BKV22" s="687"/>
      <c r="BKW22" s="687"/>
      <c r="BKX22" s="687"/>
      <c r="BKY22" s="687"/>
      <c r="BKZ22" s="687"/>
      <c r="BLA22" s="687"/>
      <c r="BLB22" s="687"/>
      <c r="BLC22" s="687"/>
      <c r="BLD22" s="687"/>
      <c r="BLE22" s="687"/>
      <c r="BLF22" s="687"/>
      <c r="BLG22" s="687"/>
      <c r="BLH22" s="687"/>
      <c r="BLI22" s="687"/>
      <c r="BLJ22" s="687"/>
      <c r="BLK22" s="687"/>
      <c r="BLL22" s="687"/>
      <c r="BLM22" s="687"/>
      <c r="BLN22" s="687"/>
      <c r="BLO22" s="687"/>
      <c r="BLP22" s="687"/>
      <c r="BLQ22" s="687"/>
      <c r="BLR22" s="687"/>
      <c r="BLS22" s="687"/>
      <c r="BLT22" s="687"/>
      <c r="BLU22" s="687"/>
      <c r="BLV22" s="687"/>
      <c r="BLW22" s="687"/>
      <c r="BLX22" s="687"/>
      <c r="BLY22" s="687"/>
      <c r="BLZ22" s="687"/>
      <c r="BMA22" s="687"/>
      <c r="BMB22" s="687"/>
      <c r="BMC22" s="687"/>
      <c r="BMD22" s="687"/>
      <c r="BME22" s="687"/>
      <c r="BMF22" s="687"/>
      <c r="BMG22" s="687"/>
      <c r="BMH22" s="687"/>
      <c r="BMI22" s="687"/>
      <c r="BMJ22" s="687"/>
      <c r="BMK22" s="687"/>
      <c r="BML22" s="687"/>
      <c r="BMM22" s="687"/>
      <c r="BMN22" s="687"/>
      <c r="BMO22" s="687"/>
      <c r="BMP22" s="687"/>
      <c r="BMQ22" s="687"/>
      <c r="BMR22" s="687"/>
      <c r="BMS22" s="687"/>
      <c r="BMT22" s="687"/>
      <c r="BMU22" s="687"/>
      <c r="BMV22" s="687"/>
      <c r="BMW22" s="687"/>
      <c r="BMX22" s="687"/>
      <c r="BMY22" s="687"/>
      <c r="BMZ22" s="687"/>
      <c r="BNA22" s="687"/>
      <c r="BNB22" s="687"/>
      <c r="BNC22" s="687"/>
      <c r="BND22" s="687"/>
      <c r="BNE22" s="687"/>
      <c r="BNF22" s="687"/>
      <c r="BNG22" s="687"/>
      <c r="BNH22" s="687"/>
      <c r="BNI22" s="687"/>
      <c r="BNJ22" s="687"/>
      <c r="BNK22" s="687"/>
      <c r="BNL22" s="687"/>
      <c r="BNM22" s="687"/>
      <c r="BNN22" s="687"/>
      <c r="BNO22" s="687"/>
      <c r="BNP22" s="687"/>
      <c r="BNQ22" s="687"/>
      <c r="BNR22" s="687"/>
      <c r="BNS22" s="687"/>
      <c r="BNT22" s="687"/>
      <c r="BNU22" s="687"/>
      <c r="BNV22" s="687"/>
      <c r="BNW22" s="687"/>
      <c r="BNX22" s="687"/>
      <c r="BNY22" s="687"/>
      <c r="BNZ22" s="687"/>
      <c r="BOA22" s="687"/>
      <c r="BOB22" s="687"/>
      <c r="BOC22" s="687"/>
      <c r="BOD22" s="687"/>
      <c r="BOE22" s="687"/>
      <c r="BOF22" s="687"/>
      <c r="BOG22" s="687"/>
      <c r="BOH22" s="687"/>
      <c r="BOI22" s="687"/>
      <c r="BOJ22" s="687"/>
      <c r="BOK22" s="687"/>
      <c r="BOL22" s="687"/>
      <c r="BOM22" s="687"/>
      <c r="BON22" s="687"/>
      <c r="BOO22" s="687"/>
      <c r="BOP22" s="687"/>
      <c r="BOQ22" s="687"/>
      <c r="BOR22" s="687"/>
      <c r="BOS22" s="687"/>
      <c r="BOT22" s="687"/>
      <c r="BOU22" s="687"/>
      <c r="BOV22" s="687"/>
      <c r="BOW22" s="687"/>
      <c r="BOX22" s="687"/>
      <c r="BOY22" s="687"/>
      <c r="BOZ22" s="687"/>
      <c r="BPA22" s="687"/>
      <c r="BPB22" s="687"/>
      <c r="BPC22" s="687"/>
      <c r="BPD22" s="687"/>
      <c r="BPE22" s="687"/>
      <c r="BPF22" s="687"/>
      <c r="BPG22" s="687"/>
      <c r="BPH22" s="687"/>
      <c r="BPI22" s="687"/>
      <c r="BPJ22" s="687"/>
      <c r="BPK22" s="687"/>
      <c r="BPL22" s="687"/>
      <c r="BPM22" s="687"/>
      <c r="BPN22" s="687"/>
      <c r="BPO22" s="687"/>
      <c r="BPP22" s="687"/>
      <c r="BPQ22" s="687"/>
      <c r="BPR22" s="687"/>
      <c r="BPS22" s="687"/>
      <c r="BPT22" s="687"/>
      <c r="BPU22" s="687"/>
      <c r="BPV22" s="687"/>
      <c r="BPW22" s="687"/>
      <c r="BPX22" s="687"/>
      <c r="BPY22" s="687"/>
      <c r="BPZ22" s="687"/>
      <c r="BQA22" s="687"/>
      <c r="BQB22" s="687"/>
      <c r="BQC22" s="687"/>
      <c r="BQD22" s="687"/>
      <c r="BQE22" s="687"/>
      <c r="BQF22" s="687"/>
      <c r="BQG22" s="687"/>
      <c r="BQH22" s="687"/>
      <c r="BQI22" s="687"/>
      <c r="BQJ22" s="687"/>
      <c r="BQK22" s="687"/>
      <c r="BQL22" s="687"/>
      <c r="BQM22" s="687"/>
      <c r="BQN22" s="687"/>
      <c r="BQO22" s="687"/>
      <c r="BQP22" s="687"/>
      <c r="BQQ22" s="687"/>
      <c r="BQR22" s="687"/>
      <c r="BQS22" s="687"/>
      <c r="BQT22" s="687"/>
      <c r="BQU22" s="687"/>
      <c r="BQV22" s="687"/>
      <c r="BQW22" s="687"/>
      <c r="BQX22" s="687"/>
      <c r="BQY22" s="687"/>
      <c r="BQZ22" s="687"/>
      <c r="BRA22" s="687"/>
      <c r="BRB22" s="687"/>
      <c r="BRC22" s="687"/>
      <c r="BRD22" s="687"/>
      <c r="BRE22" s="687"/>
      <c r="BRF22" s="687"/>
      <c r="BRG22" s="687"/>
      <c r="BRH22" s="687"/>
      <c r="BRI22" s="687"/>
      <c r="BRJ22" s="687"/>
      <c r="BRK22" s="687"/>
      <c r="BRL22" s="687"/>
      <c r="BRM22" s="687"/>
      <c r="BRN22" s="687"/>
      <c r="BRO22" s="687"/>
      <c r="BRP22" s="687"/>
      <c r="BRQ22" s="687"/>
      <c r="BRR22" s="687"/>
      <c r="BRS22" s="687"/>
      <c r="BRT22" s="687"/>
      <c r="BRU22" s="687"/>
      <c r="BRV22" s="687"/>
      <c r="BRW22" s="687"/>
      <c r="BRX22" s="687"/>
      <c r="BRY22" s="687"/>
      <c r="BRZ22" s="687"/>
      <c r="BSA22" s="687"/>
      <c r="BSB22" s="687"/>
      <c r="BSC22" s="687"/>
      <c r="BSD22" s="687"/>
      <c r="BSE22" s="687"/>
      <c r="BSF22" s="687"/>
      <c r="BSG22" s="687"/>
      <c r="BSH22" s="687"/>
      <c r="BSI22" s="687"/>
      <c r="BSJ22" s="687"/>
      <c r="BSK22" s="687"/>
      <c r="BSL22" s="687"/>
      <c r="BSM22" s="687"/>
      <c r="BSN22" s="687"/>
      <c r="BSO22" s="687"/>
      <c r="BSP22" s="687"/>
      <c r="BSQ22" s="687"/>
      <c r="BSR22" s="687"/>
      <c r="BSS22" s="687"/>
      <c r="BST22" s="687"/>
      <c r="BSU22" s="687"/>
      <c r="BSV22" s="687"/>
      <c r="BSW22" s="687"/>
      <c r="BSX22" s="687"/>
      <c r="BSY22" s="687"/>
      <c r="BSZ22" s="687"/>
      <c r="BTA22" s="687"/>
      <c r="BTB22" s="687"/>
      <c r="BTC22" s="687"/>
      <c r="BTD22" s="687"/>
      <c r="BTE22" s="687"/>
      <c r="BTF22" s="687"/>
      <c r="BTG22" s="687"/>
      <c r="BTH22" s="687"/>
      <c r="BTI22" s="687"/>
      <c r="BTJ22" s="687"/>
      <c r="BTK22" s="687"/>
      <c r="BTL22" s="687"/>
      <c r="BTM22" s="687"/>
      <c r="BTN22" s="687"/>
      <c r="BTO22" s="687"/>
      <c r="BTP22" s="687"/>
      <c r="BTQ22" s="687"/>
      <c r="BTR22" s="687"/>
      <c r="BTS22" s="687"/>
      <c r="BTT22" s="687"/>
      <c r="BTU22" s="687"/>
      <c r="BTV22" s="687"/>
      <c r="BTW22" s="687"/>
      <c r="BTX22" s="687"/>
      <c r="BTY22" s="687"/>
      <c r="BTZ22" s="687"/>
      <c r="BUA22" s="687"/>
      <c r="BUB22" s="687"/>
      <c r="BUC22" s="687"/>
      <c r="BUD22" s="687"/>
      <c r="BUE22" s="687"/>
      <c r="BUF22" s="687"/>
      <c r="BUG22" s="687"/>
      <c r="BUH22" s="687"/>
      <c r="BUI22" s="687"/>
      <c r="BUJ22" s="687"/>
      <c r="BUK22" s="687"/>
      <c r="BUL22" s="687"/>
      <c r="BUM22" s="687"/>
      <c r="BUN22" s="687"/>
      <c r="BUO22" s="687"/>
      <c r="BUP22" s="687"/>
      <c r="BUQ22" s="687"/>
      <c r="BUR22" s="687"/>
      <c r="BUS22" s="687"/>
      <c r="BUT22" s="687"/>
      <c r="BUU22" s="687"/>
      <c r="BUV22" s="687"/>
      <c r="BUW22" s="687"/>
      <c r="BUX22" s="687"/>
      <c r="BUY22" s="687"/>
      <c r="BUZ22" s="687"/>
      <c r="BVA22" s="687"/>
      <c r="BVB22" s="687"/>
      <c r="BVC22" s="687"/>
      <c r="BVD22" s="687"/>
      <c r="BVE22" s="687"/>
      <c r="BVF22" s="687"/>
      <c r="BVG22" s="687"/>
      <c r="BVH22" s="687"/>
      <c r="BVI22" s="687"/>
      <c r="BVJ22" s="687"/>
      <c r="BVK22" s="687"/>
      <c r="BVL22" s="687"/>
      <c r="BVM22" s="687"/>
      <c r="BVN22" s="687"/>
      <c r="BVO22" s="687"/>
      <c r="BVP22" s="687"/>
      <c r="BVQ22" s="687"/>
      <c r="BVR22" s="687"/>
      <c r="BVS22" s="687"/>
      <c r="BVT22" s="687"/>
      <c r="BVU22" s="687"/>
      <c r="BVV22" s="687"/>
      <c r="BVW22" s="687"/>
      <c r="BVX22" s="687"/>
      <c r="BVY22" s="687"/>
      <c r="BVZ22" s="687"/>
      <c r="BWA22" s="687"/>
      <c r="BWB22" s="687"/>
      <c r="BWC22" s="687"/>
      <c r="BWD22" s="687"/>
      <c r="BWE22" s="687"/>
      <c r="BWF22" s="687"/>
      <c r="BWG22" s="687"/>
      <c r="BWH22" s="687"/>
      <c r="BWI22" s="687"/>
      <c r="BWJ22" s="687"/>
      <c r="BWK22" s="687"/>
      <c r="BWL22" s="687"/>
      <c r="BWM22" s="687"/>
      <c r="BWN22" s="687"/>
      <c r="BWO22" s="687"/>
      <c r="BWP22" s="687"/>
      <c r="BWQ22" s="687"/>
      <c r="BWR22" s="687"/>
      <c r="BWS22" s="687"/>
      <c r="BWT22" s="687"/>
      <c r="BWU22" s="687"/>
      <c r="BWV22" s="687"/>
      <c r="BWW22" s="687"/>
      <c r="BWX22" s="687"/>
      <c r="BWY22" s="687"/>
      <c r="BWZ22" s="687"/>
      <c r="BXA22" s="687"/>
      <c r="BXB22" s="687"/>
      <c r="BXC22" s="687"/>
      <c r="BXD22" s="687"/>
      <c r="BXE22" s="687"/>
      <c r="BXF22" s="687"/>
      <c r="BXG22" s="687"/>
      <c r="BXH22" s="687"/>
      <c r="BXI22" s="687"/>
      <c r="BXJ22" s="687"/>
      <c r="BXK22" s="687"/>
      <c r="BXL22" s="687"/>
      <c r="BXM22" s="687"/>
      <c r="BXN22" s="687"/>
      <c r="BXO22" s="687"/>
      <c r="BXP22" s="687"/>
      <c r="BXQ22" s="687"/>
      <c r="BXR22" s="687"/>
      <c r="BXS22" s="687"/>
      <c r="BXT22" s="687"/>
      <c r="BXU22" s="687"/>
      <c r="BXV22" s="687"/>
      <c r="BXW22" s="687"/>
      <c r="BXX22" s="687"/>
      <c r="BXY22" s="687"/>
      <c r="BXZ22" s="687"/>
      <c r="BYA22" s="687"/>
      <c r="BYB22" s="687"/>
      <c r="BYC22" s="687"/>
      <c r="BYD22" s="687"/>
      <c r="BYE22" s="687"/>
      <c r="BYF22" s="687"/>
      <c r="BYG22" s="687"/>
      <c r="BYH22" s="687"/>
      <c r="BYI22" s="687"/>
      <c r="BYJ22" s="687"/>
      <c r="BYK22" s="687"/>
      <c r="BYL22" s="687"/>
      <c r="BYM22" s="687"/>
      <c r="BYN22" s="687"/>
      <c r="BYO22" s="687"/>
      <c r="BYP22" s="687"/>
      <c r="BYQ22" s="687"/>
      <c r="BYR22" s="687"/>
      <c r="BYS22" s="687"/>
      <c r="BYT22" s="687"/>
      <c r="BYU22" s="687"/>
      <c r="BYV22" s="687"/>
      <c r="BYW22" s="687"/>
      <c r="BYX22" s="687"/>
      <c r="BYY22" s="687"/>
      <c r="BYZ22" s="687"/>
      <c r="BZA22" s="687"/>
      <c r="BZB22" s="687"/>
      <c r="BZC22" s="687"/>
      <c r="BZD22" s="687"/>
      <c r="BZE22" s="687"/>
      <c r="BZF22" s="687"/>
      <c r="BZG22" s="687"/>
      <c r="BZH22" s="687"/>
      <c r="BZI22" s="687"/>
      <c r="BZJ22" s="687"/>
      <c r="BZK22" s="687"/>
      <c r="BZL22" s="687"/>
      <c r="BZM22" s="687"/>
      <c r="BZN22" s="687"/>
      <c r="BZO22" s="687"/>
      <c r="BZP22" s="687"/>
      <c r="BZQ22" s="687"/>
      <c r="BZR22" s="687"/>
      <c r="BZS22" s="687"/>
      <c r="BZT22" s="687"/>
      <c r="BZU22" s="687"/>
      <c r="BZV22" s="687"/>
      <c r="BZW22" s="687"/>
      <c r="BZX22" s="687"/>
      <c r="BZY22" s="687"/>
      <c r="BZZ22" s="687"/>
      <c r="CAA22" s="687"/>
      <c r="CAB22" s="687"/>
      <c r="CAC22" s="687"/>
      <c r="CAD22" s="687"/>
      <c r="CAE22" s="687"/>
      <c r="CAF22" s="687"/>
      <c r="CAG22" s="687"/>
      <c r="CAH22" s="687"/>
      <c r="CAI22" s="687"/>
      <c r="CAJ22" s="687"/>
      <c r="CAK22" s="687"/>
      <c r="CAL22" s="687"/>
      <c r="CAM22" s="687"/>
      <c r="CAN22" s="687"/>
      <c r="CAO22" s="687"/>
      <c r="CAP22" s="687"/>
      <c r="CAQ22" s="687"/>
      <c r="CAR22" s="687"/>
      <c r="CAS22" s="687"/>
      <c r="CAT22" s="687"/>
      <c r="CAU22" s="687"/>
      <c r="CAV22" s="687"/>
      <c r="CAW22" s="687"/>
      <c r="CAX22" s="687"/>
      <c r="CAY22" s="687"/>
      <c r="CAZ22" s="687"/>
      <c r="CBA22" s="687"/>
      <c r="CBB22" s="687"/>
      <c r="CBC22" s="687"/>
      <c r="CBD22" s="687"/>
      <c r="CBE22" s="687"/>
      <c r="CBF22" s="687"/>
      <c r="CBG22" s="687"/>
      <c r="CBH22" s="687"/>
      <c r="CBI22" s="687"/>
      <c r="CBJ22" s="687"/>
      <c r="CBK22" s="687"/>
      <c r="CBL22" s="687"/>
      <c r="CBM22" s="687"/>
      <c r="CBN22" s="687"/>
      <c r="CBO22" s="687"/>
      <c r="CBP22" s="687"/>
      <c r="CBQ22" s="687"/>
      <c r="CBR22" s="687"/>
      <c r="CBS22" s="687"/>
      <c r="CBT22" s="687"/>
      <c r="CBU22" s="687"/>
      <c r="CBV22" s="687"/>
      <c r="CBW22" s="687"/>
      <c r="CBX22" s="687"/>
      <c r="CBY22" s="687"/>
      <c r="CBZ22" s="687"/>
      <c r="CCA22" s="687"/>
      <c r="CCB22" s="687"/>
      <c r="CCC22" s="687"/>
      <c r="CCD22" s="687"/>
      <c r="CCE22" s="687"/>
      <c r="CCF22" s="687"/>
      <c r="CCG22" s="687"/>
      <c r="CCH22" s="687"/>
      <c r="CCI22" s="687"/>
      <c r="CCJ22" s="687"/>
      <c r="CCK22" s="687"/>
      <c r="CCL22" s="687"/>
      <c r="CCM22" s="687"/>
      <c r="CCN22" s="687"/>
      <c r="CCO22" s="687"/>
      <c r="CCP22" s="687"/>
      <c r="CCQ22" s="687"/>
      <c r="CCR22" s="687"/>
      <c r="CCS22" s="687"/>
      <c r="CCT22" s="687"/>
      <c r="CCU22" s="687"/>
      <c r="CCV22" s="687"/>
      <c r="CCW22" s="687"/>
      <c r="CCX22" s="687"/>
      <c r="CCY22" s="687"/>
      <c r="CCZ22" s="687"/>
      <c r="CDA22" s="687"/>
      <c r="CDB22" s="687"/>
      <c r="CDC22" s="687"/>
      <c r="CDD22" s="687"/>
      <c r="CDE22" s="687"/>
      <c r="CDF22" s="687"/>
      <c r="CDG22" s="687"/>
      <c r="CDH22" s="687"/>
      <c r="CDI22" s="687"/>
      <c r="CDJ22" s="687"/>
      <c r="CDK22" s="687"/>
      <c r="CDL22" s="687"/>
      <c r="CDM22" s="687"/>
      <c r="CDN22" s="687"/>
      <c r="CDO22" s="687"/>
      <c r="CDP22" s="687"/>
      <c r="CDQ22" s="687"/>
      <c r="CDR22" s="687"/>
      <c r="CDS22" s="687"/>
      <c r="CDT22" s="687"/>
      <c r="CDU22" s="687"/>
      <c r="CDV22" s="687"/>
      <c r="CDW22" s="687"/>
      <c r="CDX22" s="687"/>
      <c r="CDY22" s="687"/>
      <c r="CDZ22" s="687"/>
      <c r="CEA22" s="687"/>
      <c r="CEB22" s="687"/>
      <c r="CEC22" s="687"/>
      <c r="CED22" s="687"/>
      <c r="CEE22" s="687"/>
      <c r="CEF22" s="687"/>
      <c r="CEG22" s="687"/>
      <c r="CEH22" s="687"/>
      <c r="CEI22" s="687"/>
      <c r="CEJ22" s="687"/>
      <c r="CEK22" s="687"/>
      <c r="CEL22" s="687"/>
      <c r="CEM22" s="687"/>
      <c r="CEN22" s="687"/>
      <c r="CEO22" s="687"/>
      <c r="CEP22" s="687"/>
      <c r="CEQ22" s="687"/>
      <c r="CER22" s="687"/>
      <c r="CES22" s="687"/>
      <c r="CET22" s="687"/>
      <c r="CEU22" s="687"/>
      <c r="CEV22" s="687"/>
      <c r="CEW22" s="687"/>
      <c r="CEX22" s="687"/>
      <c r="CEY22" s="687"/>
      <c r="CEZ22" s="687"/>
      <c r="CFA22" s="687"/>
      <c r="CFB22" s="687"/>
      <c r="CFC22" s="687"/>
      <c r="CFD22" s="687"/>
      <c r="CFE22" s="687"/>
      <c r="CFF22" s="687"/>
      <c r="CFG22" s="687"/>
      <c r="CFH22" s="687"/>
      <c r="CFI22" s="687"/>
      <c r="CFJ22" s="687"/>
      <c r="CFK22" s="687"/>
      <c r="CFL22" s="687"/>
      <c r="CFM22" s="687"/>
      <c r="CFN22" s="687"/>
      <c r="CFO22" s="687"/>
      <c r="CFP22" s="687"/>
      <c r="CFQ22" s="687"/>
      <c r="CFR22" s="687"/>
      <c r="CFS22" s="687"/>
      <c r="CFT22" s="687"/>
      <c r="CFU22" s="687"/>
      <c r="CFV22" s="687"/>
      <c r="CFW22" s="687"/>
      <c r="CFX22" s="687"/>
      <c r="CFY22" s="687"/>
      <c r="CFZ22" s="687"/>
      <c r="CGA22" s="687"/>
      <c r="CGB22" s="687"/>
      <c r="CGC22" s="687"/>
      <c r="CGD22" s="687"/>
      <c r="CGE22" s="687"/>
      <c r="CGF22" s="687"/>
      <c r="CGG22" s="687"/>
      <c r="CGH22" s="687"/>
      <c r="CGI22" s="687"/>
      <c r="CGJ22" s="687"/>
      <c r="CGK22" s="687"/>
      <c r="CGL22" s="687"/>
      <c r="CGM22" s="687"/>
      <c r="CGN22" s="687"/>
      <c r="CGO22" s="687"/>
      <c r="CGP22" s="687"/>
      <c r="CGQ22" s="687"/>
      <c r="CGR22" s="687"/>
      <c r="CGS22" s="687"/>
      <c r="CGT22" s="687"/>
      <c r="CGU22" s="687"/>
      <c r="CGV22" s="687"/>
      <c r="CGW22" s="687"/>
      <c r="CGX22" s="687"/>
      <c r="CGY22" s="687"/>
      <c r="CGZ22" s="687"/>
      <c r="CHA22" s="687"/>
      <c r="CHB22" s="687"/>
      <c r="CHC22" s="687"/>
      <c r="CHD22" s="687"/>
      <c r="CHE22" s="687"/>
      <c r="CHF22" s="687"/>
      <c r="CHG22" s="687"/>
      <c r="CHH22" s="687"/>
      <c r="CHI22" s="687"/>
      <c r="CHJ22" s="687"/>
      <c r="CHK22" s="687"/>
      <c r="CHL22" s="687"/>
      <c r="CHM22" s="687"/>
      <c r="CHN22" s="687"/>
      <c r="CHO22" s="687"/>
      <c r="CHP22" s="687"/>
      <c r="CHQ22" s="687"/>
      <c r="CHR22" s="687"/>
      <c r="CHS22" s="687"/>
      <c r="CHT22" s="687"/>
      <c r="CHU22" s="687"/>
      <c r="CHV22" s="687"/>
      <c r="CHW22" s="687"/>
      <c r="CHX22" s="687"/>
      <c r="CHY22" s="687"/>
      <c r="CHZ22" s="687"/>
      <c r="CIA22" s="687"/>
      <c r="CIB22" s="687"/>
      <c r="CIC22" s="687"/>
      <c r="CID22" s="687"/>
      <c r="CIE22" s="687"/>
      <c r="CIF22" s="687"/>
      <c r="CIG22" s="687"/>
      <c r="CIH22" s="687"/>
      <c r="CII22" s="687"/>
      <c r="CIJ22" s="687"/>
      <c r="CIK22" s="687"/>
      <c r="CIL22" s="687"/>
      <c r="CIM22" s="687"/>
      <c r="CIN22" s="687"/>
      <c r="CIO22" s="687"/>
      <c r="CIP22" s="687"/>
      <c r="CIQ22" s="687"/>
      <c r="CIR22" s="687"/>
      <c r="CIS22" s="687"/>
      <c r="CIT22" s="687"/>
      <c r="CIU22" s="687"/>
      <c r="CIV22" s="687"/>
      <c r="CIW22" s="687"/>
      <c r="CIX22" s="687"/>
      <c r="CIY22" s="687"/>
      <c r="CIZ22" s="687"/>
      <c r="CJA22" s="687"/>
      <c r="CJB22" s="687"/>
      <c r="CJC22" s="687"/>
      <c r="CJD22" s="687"/>
      <c r="CJE22" s="687"/>
      <c r="CJF22" s="687"/>
      <c r="CJG22" s="687"/>
      <c r="CJH22" s="687"/>
      <c r="CJI22" s="687"/>
      <c r="CJJ22" s="687"/>
      <c r="CJK22" s="687"/>
      <c r="CJL22" s="687"/>
      <c r="CJM22" s="687"/>
      <c r="CJN22" s="687"/>
      <c r="CJO22" s="687"/>
      <c r="CJP22" s="687"/>
      <c r="CJQ22" s="687"/>
      <c r="CJR22" s="687"/>
      <c r="CJS22" s="687"/>
      <c r="CJT22" s="687"/>
      <c r="CJU22" s="687"/>
      <c r="CJV22" s="687"/>
      <c r="CJW22" s="687"/>
      <c r="CJX22" s="687"/>
      <c r="CJY22" s="687"/>
      <c r="CJZ22" s="687"/>
      <c r="CKA22" s="687"/>
      <c r="CKB22" s="687"/>
      <c r="CKC22" s="687"/>
      <c r="CKD22" s="687"/>
      <c r="CKE22" s="687"/>
      <c r="CKF22" s="687"/>
      <c r="CKG22" s="687"/>
      <c r="CKH22" s="687"/>
      <c r="CKI22" s="687"/>
      <c r="CKJ22" s="687"/>
      <c r="CKK22" s="687"/>
      <c r="CKL22" s="687"/>
      <c r="CKM22" s="687"/>
      <c r="CKN22" s="687"/>
      <c r="CKO22" s="687"/>
      <c r="CKP22" s="687"/>
      <c r="CKQ22" s="687"/>
      <c r="CKR22" s="687"/>
      <c r="CKS22" s="687"/>
      <c r="CKT22" s="687"/>
      <c r="CKU22" s="687"/>
      <c r="CKV22" s="687"/>
      <c r="CKW22" s="687"/>
      <c r="CKX22" s="687"/>
      <c r="CKY22" s="687"/>
      <c r="CKZ22" s="687"/>
      <c r="CLA22" s="687"/>
      <c r="CLB22" s="687"/>
      <c r="CLC22" s="687"/>
      <c r="CLD22" s="687"/>
      <c r="CLE22" s="687"/>
      <c r="CLF22" s="687"/>
      <c r="CLG22" s="687"/>
      <c r="CLH22" s="687"/>
      <c r="CLI22" s="687"/>
      <c r="CLJ22" s="687"/>
      <c r="CLK22" s="687"/>
      <c r="CLL22" s="687"/>
      <c r="CLM22" s="687"/>
      <c r="CLN22" s="687"/>
      <c r="CLO22" s="687"/>
      <c r="CLP22" s="687"/>
      <c r="CLQ22" s="687"/>
      <c r="CLR22" s="687"/>
      <c r="CLS22" s="687"/>
      <c r="CLT22" s="687"/>
      <c r="CLU22" s="687"/>
      <c r="CLV22" s="687"/>
      <c r="CLW22" s="687"/>
      <c r="CLX22" s="687"/>
      <c r="CLY22" s="687"/>
      <c r="CLZ22" s="687"/>
      <c r="CMA22" s="687"/>
      <c r="CMB22" s="687"/>
      <c r="CMC22" s="687"/>
      <c r="CMD22" s="687"/>
      <c r="CME22" s="687"/>
      <c r="CMF22" s="687"/>
      <c r="CMG22" s="687"/>
      <c r="CMH22" s="687"/>
      <c r="CMI22" s="687"/>
      <c r="CMJ22" s="687"/>
      <c r="CMK22" s="687"/>
      <c r="CML22" s="687"/>
      <c r="CMM22" s="687"/>
      <c r="CMN22" s="687"/>
      <c r="CMO22" s="687"/>
      <c r="CMP22" s="687"/>
      <c r="CMQ22" s="687"/>
      <c r="CMR22" s="687"/>
      <c r="CMS22" s="687"/>
      <c r="CMT22" s="687"/>
      <c r="CMU22" s="687"/>
      <c r="CMV22" s="687"/>
      <c r="CMW22" s="687"/>
      <c r="CMX22" s="687"/>
      <c r="CMY22" s="687"/>
      <c r="CMZ22" s="687"/>
      <c r="CNA22" s="687"/>
      <c r="CNB22" s="687"/>
      <c r="CNC22" s="687"/>
      <c r="CND22" s="687"/>
      <c r="CNE22" s="687"/>
      <c r="CNF22" s="687"/>
      <c r="CNG22" s="687"/>
      <c r="CNH22" s="687"/>
      <c r="CNI22" s="687"/>
      <c r="CNJ22" s="687"/>
      <c r="CNK22" s="687"/>
      <c r="CNL22" s="687"/>
      <c r="CNM22" s="687"/>
      <c r="CNN22" s="687"/>
      <c r="CNO22" s="687"/>
      <c r="CNP22" s="687"/>
      <c r="CNQ22" s="687"/>
      <c r="CNR22" s="687"/>
      <c r="CNS22" s="687"/>
      <c r="CNT22" s="687"/>
      <c r="CNU22" s="687"/>
      <c r="CNV22" s="687"/>
      <c r="CNW22" s="687"/>
      <c r="CNX22" s="687"/>
      <c r="CNY22" s="687"/>
      <c r="CNZ22" s="687"/>
      <c r="COA22" s="687"/>
      <c r="COB22" s="687"/>
      <c r="COC22" s="687"/>
      <c r="COD22" s="687"/>
      <c r="COE22" s="687"/>
      <c r="COF22" s="687"/>
      <c r="COG22" s="687"/>
      <c r="COH22" s="687"/>
      <c r="COI22" s="687"/>
      <c r="COJ22" s="687"/>
      <c r="COK22" s="687"/>
      <c r="COL22" s="687"/>
      <c r="COM22" s="687"/>
      <c r="CON22" s="687"/>
      <c r="COO22" s="687"/>
      <c r="COP22" s="687"/>
      <c r="COQ22" s="687"/>
      <c r="COR22" s="687"/>
      <c r="COS22" s="687"/>
      <c r="COT22" s="687"/>
      <c r="COU22" s="687"/>
      <c r="COV22" s="687"/>
      <c r="COW22" s="687"/>
      <c r="COX22" s="687"/>
      <c r="COY22" s="687"/>
      <c r="COZ22" s="687"/>
      <c r="CPA22" s="687"/>
      <c r="CPB22" s="687"/>
      <c r="CPC22" s="687"/>
      <c r="CPD22" s="687"/>
      <c r="CPE22" s="687"/>
      <c r="CPF22" s="687"/>
      <c r="CPG22" s="687"/>
      <c r="CPH22" s="687"/>
      <c r="CPI22" s="687"/>
      <c r="CPJ22" s="687"/>
      <c r="CPK22" s="687"/>
      <c r="CPL22" s="687"/>
      <c r="CPM22" s="687"/>
      <c r="CPN22" s="687"/>
      <c r="CPO22" s="687"/>
      <c r="CPP22" s="687"/>
      <c r="CPQ22" s="687"/>
      <c r="CPR22" s="687"/>
      <c r="CPS22" s="687"/>
      <c r="CPT22" s="687"/>
      <c r="CPU22" s="687"/>
      <c r="CPV22" s="687"/>
      <c r="CPW22" s="687"/>
      <c r="CPX22" s="687"/>
      <c r="CPY22" s="687"/>
      <c r="CPZ22" s="687"/>
      <c r="CQA22" s="687"/>
      <c r="CQB22" s="687"/>
      <c r="CQC22" s="687"/>
      <c r="CQD22" s="687"/>
      <c r="CQE22" s="687"/>
      <c r="CQF22" s="687"/>
      <c r="CQG22" s="687"/>
      <c r="CQH22" s="687"/>
      <c r="CQI22" s="687"/>
      <c r="CQJ22" s="687"/>
      <c r="CQK22" s="687"/>
      <c r="CQL22" s="687"/>
      <c r="CQM22" s="687"/>
      <c r="CQN22" s="687"/>
      <c r="CQO22" s="687"/>
      <c r="CQP22" s="687"/>
      <c r="CQQ22" s="687"/>
      <c r="CQR22" s="687"/>
      <c r="CQS22" s="687"/>
      <c r="CQT22" s="687"/>
      <c r="CQU22" s="687"/>
      <c r="CQV22" s="687"/>
      <c r="CQW22" s="687"/>
      <c r="CQX22" s="687"/>
      <c r="CQY22" s="687"/>
      <c r="CQZ22" s="687"/>
      <c r="CRA22" s="687"/>
      <c r="CRB22" s="687"/>
      <c r="CRC22" s="687"/>
      <c r="CRD22" s="687"/>
      <c r="CRE22" s="687"/>
      <c r="CRF22" s="687"/>
      <c r="CRG22" s="687"/>
      <c r="CRH22" s="687"/>
      <c r="CRI22" s="687"/>
      <c r="CRJ22" s="687"/>
      <c r="CRK22" s="687"/>
      <c r="CRL22" s="687"/>
      <c r="CRM22" s="687"/>
      <c r="CRN22" s="687"/>
      <c r="CRO22" s="687"/>
      <c r="CRP22" s="687"/>
      <c r="CRQ22" s="687"/>
      <c r="CRR22" s="687"/>
      <c r="CRS22" s="687"/>
      <c r="CRT22" s="687"/>
      <c r="CRU22" s="687"/>
      <c r="CRV22" s="687"/>
      <c r="CRW22" s="687"/>
      <c r="CRX22" s="687"/>
      <c r="CRY22" s="687"/>
      <c r="CRZ22" s="687"/>
      <c r="CSA22" s="687"/>
      <c r="CSB22" s="687"/>
      <c r="CSC22" s="687"/>
      <c r="CSD22" s="687"/>
      <c r="CSE22" s="687"/>
      <c r="CSF22" s="687"/>
      <c r="CSG22" s="687"/>
      <c r="CSH22" s="687"/>
      <c r="CSI22" s="687"/>
      <c r="CSJ22" s="687"/>
      <c r="CSK22" s="687"/>
      <c r="CSL22" s="687"/>
      <c r="CSM22" s="687"/>
      <c r="CSN22" s="687"/>
      <c r="CSO22" s="687"/>
      <c r="CSP22" s="687"/>
      <c r="CSQ22" s="687"/>
      <c r="CSR22" s="687"/>
      <c r="CSS22" s="687"/>
      <c r="CST22" s="687"/>
      <c r="CSU22" s="687"/>
      <c r="CSV22" s="687"/>
      <c r="CSW22" s="687"/>
      <c r="CSX22" s="687"/>
      <c r="CSY22" s="687"/>
      <c r="CSZ22" s="687"/>
      <c r="CTA22" s="687"/>
      <c r="CTB22" s="687"/>
      <c r="CTC22" s="687"/>
      <c r="CTD22" s="687"/>
      <c r="CTE22" s="687"/>
      <c r="CTF22" s="687"/>
      <c r="CTG22" s="687"/>
      <c r="CTH22" s="687"/>
      <c r="CTI22" s="687"/>
      <c r="CTJ22" s="687"/>
      <c r="CTK22" s="687"/>
      <c r="CTL22" s="687"/>
      <c r="CTM22" s="687"/>
      <c r="CTN22" s="687"/>
      <c r="CTO22" s="687"/>
      <c r="CTP22" s="687"/>
      <c r="CTQ22" s="687"/>
      <c r="CTR22" s="687"/>
      <c r="CTS22" s="687"/>
      <c r="CTT22" s="687"/>
      <c r="CTU22" s="687"/>
      <c r="CTV22" s="687"/>
      <c r="CTW22" s="687"/>
      <c r="CTX22" s="687"/>
      <c r="CTY22" s="687"/>
      <c r="CTZ22" s="687"/>
      <c r="CUA22" s="687"/>
      <c r="CUB22" s="687"/>
      <c r="CUC22" s="687"/>
      <c r="CUD22" s="687"/>
      <c r="CUE22" s="687"/>
      <c r="CUF22" s="687"/>
      <c r="CUG22" s="687"/>
      <c r="CUH22" s="687"/>
      <c r="CUI22" s="687"/>
      <c r="CUJ22" s="687"/>
      <c r="CUK22" s="687"/>
      <c r="CUL22" s="687"/>
      <c r="CUM22" s="687"/>
      <c r="CUN22" s="687"/>
      <c r="CUO22" s="687"/>
      <c r="CUP22" s="687"/>
      <c r="CUQ22" s="687"/>
      <c r="CUR22" s="687"/>
      <c r="CUS22" s="687"/>
      <c r="CUT22" s="687"/>
      <c r="CUU22" s="687"/>
      <c r="CUV22" s="687"/>
      <c r="CUW22" s="687"/>
      <c r="CUX22" s="687"/>
      <c r="CUY22" s="687"/>
      <c r="CUZ22" s="687"/>
      <c r="CVA22" s="687"/>
      <c r="CVB22" s="687"/>
      <c r="CVC22" s="687"/>
      <c r="CVD22" s="687"/>
      <c r="CVE22" s="687"/>
      <c r="CVF22" s="687"/>
      <c r="CVG22" s="687"/>
      <c r="CVH22" s="687"/>
      <c r="CVI22" s="687"/>
      <c r="CVJ22" s="687"/>
      <c r="CVK22" s="687"/>
      <c r="CVL22" s="687"/>
      <c r="CVM22" s="687"/>
      <c r="CVN22" s="687"/>
      <c r="CVO22" s="687"/>
      <c r="CVP22" s="687"/>
      <c r="CVQ22" s="687"/>
      <c r="CVR22" s="687"/>
      <c r="CVS22" s="687"/>
      <c r="CVT22" s="687"/>
      <c r="CVU22" s="687"/>
      <c r="CVV22" s="687"/>
      <c r="CVW22" s="687"/>
      <c r="CVX22" s="687"/>
      <c r="CVY22" s="687"/>
      <c r="CVZ22" s="687"/>
      <c r="CWA22" s="687"/>
      <c r="CWB22" s="687"/>
      <c r="CWC22" s="687"/>
      <c r="CWD22" s="687"/>
      <c r="CWE22" s="687"/>
      <c r="CWF22" s="687"/>
      <c r="CWG22" s="687"/>
      <c r="CWH22" s="687"/>
      <c r="CWI22" s="687"/>
      <c r="CWJ22" s="687"/>
      <c r="CWK22" s="687"/>
      <c r="CWL22" s="687"/>
      <c r="CWM22" s="687"/>
      <c r="CWN22" s="687"/>
      <c r="CWO22" s="687"/>
      <c r="CWP22" s="687"/>
      <c r="CWQ22" s="687"/>
      <c r="CWR22" s="687"/>
      <c r="CWS22" s="687"/>
      <c r="CWT22" s="687"/>
      <c r="CWU22" s="687"/>
      <c r="CWV22" s="687"/>
      <c r="CWW22" s="687"/>
      <c r="CWX22" s="687"/>
      <c r="CWY22" s="687"/>
      <c r="CWZ22" s="687"/>
      <c r="CXA22" s="687"/>
      <c r="CXB22" s="687"/>
      <c r="CXC22" s="687"/>
      <c r="CXD22" s="687"/>
      <c r="CXE22" s="687"/>
      <c r="CXF22" s="687"/>
      <c r="CXG22" s="687"/>
      <c r="CXH22" s="687"/>
      <c r="CXI22" s="687"/>
      <c r="CXJ22" s="687"/>
      <c r="CXK22" s="687"/>
      <c r="CXL22" s="687"/>
      <c r="CXM22" s="687"/>
      <c r="CXN22" s="687"/>
      <c r="CXO22" s="687"/>
      <c r="CXP22" s="687"/>
      <c r="CXQ22" s="687"/>
      <c r="CXR22" s="687"/>
      <c r="CXS22" s="687"/>
      <c r="CXT22" s="687"/>
      <c r="CXU22" s="687"/>
      <c r="CXV22" s="687"/>
      <c r="CXW22" s="687"/>
      <c r="CXX22" s="687"/>
      <c r="CXY22" s="687"/>
      <c r="CXZ22" s="687"/>
      <c r="CYA22" s="687"/>
      <c r="CYB22" s="687"/>
      <c r="CYC22" s="687"/>
      <c r="CYD22" s="687"/>
      <c r="CYE22" s="687"/>
      <c r="CYF22" s="687"/>
      <c r="CYG22" s="687"/>
      <c r="CYH22" s="687"/>
      <c r="CYI22" s="687"/>
      <c r="CYJ22" s="687"/>
      <c r="CYK22" s="687"/>
      <c r="CYL22" s="687"/>
      <c r="CYM22" s="687"/>
      <c r="CYN22" s="687"/>
      <c r="CYO22" s="687"/>
      <c r="CYP22" s="687"/>
      <c r="CYQ22" s="687"/>
      <c r="CYR22" s="687"/>
      <c r="CYS22" s="687"/>
      <c r="CYT22" s="687"/>
      <c r="CYU22" s="687"/>
      <c r="CYV22" s="687"/>
      <c r="CYW22" s="687"/>
      <c r="CYX22" s="687"/>
      <c r="CYY22" s="687"/>
      <c r="CYZ22" s="687"/>
      <c r="CZA22" s="687"/>
      <c r="CZB22" s="687"/>
      <c r="CZC22" s="687"/>
      <c r="CZD22" s="687"/>
      <c r="CZE22" s="687"/>
      <c r="CZF22" s="687"/>
      <c r="CZG22" s="687"/>
      <c r="CZH22" s="687"/>
      <c r="CZI22" s="687"/>
      <c r="CZJ22" s="687"/>
      <c r="CZK22" s="687"/>
      <c r="CZL22" s="687"/>
      <c r="CZM22" s="687"/>
      <c r="CZN22" s="687"/>
      <c r="CZO22" s="687"/>
      <c r="CZP22" s="687"/>
      <c r="CZQ22" s="687"/>
      <c r="CZR22" s="687"/>
      <c r="CZS22" s="687"/>
      <c r="CZT22" s="687"/>
      <c r="CZU22" s="687"/>
      <c r="CZV22" s="687"/>
      <c r="CZW22" s="687"/>
      <c r="CZX22" s="687"/>
      <c r="CZY22" s="687"/>
      <c r="CZZ22" s="687"/>
      <c r="DAA22" s="687"/>
      <c r="DAB22" s="687"/>
      <c r="DAC22" s="687"/>
      <c r="DAD22" s="687"/>
      <c r="DAE22" s="687"/>
      <c r="DAF22" s="687"/>
      <c r="DAG22" s="687"/>
      <c r="DAH22" s="687"/>
      <c r="DAI22" s="687"/>
      <c r="DAJ22" s="687"/>
      <c r="DAK22" s="687"/>
      <c r="DAL22" s="687"/>
      <c r="DAM22" s="687"/>
      <c r="DAN22" s="687"/>
      <c r="DAO22" s="687"/>
      <c r="DAP22" s="687"/>
      <c r="DAQ22" s="687"/>
      <c r="DAR22" s="687"/>
      <c r="DAS22" s="687"/>
      <c r="DAT22" s="687"/>
      <c r="DAU22" s="687"/>
      <c r="DAV22" s="687"/>
      <c r="DAW22" s="687"/>
      <c r="DAX22" s="687"/>
      <c r="DAY22" s="687"/>
      <c r="DAZ22" s="687"/>
      <c r="DBA22" s="687"/>
      <c r="DBB22" s="687"/>
      <c r="DBC22" s="687"/>
      <c r="DBD22" s="687"/>
      <c r="DBE22" s="687"/>
      <c r="DBF22" s="687"/>
      <c r="DBG22" s="687"/>
      <c r="DBH22" s="687"/>
      <c r="DBI22" s="687"/>
      <c r="DBJ22" s="687"/>
      <c r="DBK22" s="687"/>
      <c r="DBL22" s="687"/>
      <c r="DBM22" s="687"/>
      <c r="DBN22" s="687"/>
      <c r="DBO22" s="687"/>
      <c r="DBP22" s="687"/>
      <c r="DBQ22" s="687"/>
      <c r="DBR22" s="687"/>
      <c r="DBS22" s="687"/>
      <c r="DBT22" s="687"/>
      <c r="DBU22" s="687"/>
      <c r="DBV22" s="687"/>
      <c r="DBW22" s="687"/>
      <c r="DBX22" s="687"/>
      <c r="DBY22" s="687"/>
      <c r="DBZ22" s="687"/>
      <c r="DCA22" s="687"/>
      <c r="DCB22" s="687"/>
      <c r="DCC22" s="687"/>
      <c r="DCD22" s="687"/>
      <c r="DCE22" s="687"/>
      <c r="DCF22" s="687"/>
      <c r="DCG22" s="687"/>
      <c r="DCH22" s="687"/>
      <c r="DCI22" s="687"/>
      <c r="DCJ22" s="687"/>
      <c r="DCK22" s="687"/>
      <c r="DCL22" s="687"/>
      <c r="DCM22" s="687"/>
      <c r="DCN22" s="687"/>
      <c r="DCO22" s="687"/>
      <c r="DCP22" s="687"/>
      <c r="DCQ22" s="687"/>
      <c r="DCR22" s="687"/>
      <c r="DCS22" s="687"/>
      <c r="DCT22" s="687"/>
      <c r="DCU22" s="687"/>
      <c r="DCV22" s="687"/>
      <c r="DCW22" s="687"/>
      <c r="DCX22" s="687"/>
      <c r="DCY22" s="687"/>
      <c r="DCZ22" s="687"/>
      <c r="DDA22" s="687"/>
      <c r="DDB22" s="687"/>
      <c r="DDC22" s="687"/>
      <c r="DDD22" s="687"/>
      <c r="DDE22" s="687"/>
      <c r="DDF22" s="687"/>
      <c r="DDG22" s="687"/>
      <c r="DDH22" s="687"/>
      <c r="DDI22" s="687"/>
      <c r="DDJ22" s="687"/>
      <c r="DDK22" s="687"/>
      <c r="DDL22" s="687"/>
      <c r="DDM22" s="687"/>
      <c r="DDN22" s="687"/>
      <c r="DDO22" s="687"/>
      <c r="DDP22" s="687"/>
      <c r="DDQ22" s="687"/>
      <c r="DDR22" s="687"/>
      <c r="DDS22" s="687"/>
      <c r="DDT22" s="687"/>
      <c r="DDU22" s="687"/>
      <c r="DDV22" s="687"/>
      <c r="DDW22" s="687"/>
      <c r="DDX22" s="687"/>
      <c r="DDY22" s="687"/>
      <c r="DDZ22" s="687"/>
      <c r="DEA22" s="687"/>
      <c r="DEB22" s="687"/>
      <c r="DEC22" s="687"/>
      <c r="DED22" s="687"/>
      <c r="DEE22" s="687"/>
      <c r="DEF22" s="687"/>
      <c r="DEG22" s="687"/>
      <c r="DEH22" s="687"/>
      <c r="DEI22" s="687"/>
      <c r="DEJ22" s="687"/>
      <c r="DEK22" s="687"/>
      <c r="DEL22" s="687"/>
      <c r="DEM22" s="687"/>
      <c r="DEN22" s="687"/>
      <c r="DEO22" s="687"/>
      <c r="DEP22" s="687"/>
      <c r="DEQ22" s="687"/>
      <c r="DER22" s="687"/>
      <c r="DES22" s="687"/>
      <c r="DET22" s="687"/>
      <c r="DEU22" s="687"/>
      <c r="DEV22" s="687"/>
      <c r="DEW22" s="687"/>
      <c r="DEX22" s="687"/>
      <c r="DEY22" s="687"/>
      <c r="DEZ22" s="687"/>
      <c r="DFA22" s="687"/>
      <c r="DFB22" s="687"/>
      <c r="DFC22" s="687"/>
      <c r="DFD22" s="687"/>
      <c r="DFE22" s="687"/>
      <c r="DFF22" s="687"/>
      <c r="DFG22" s="687"/>
      <c r="DFH22" s="687"/>
      <c r="DFI22" s="687"/>
      <c r="DFJ22" s="687"/>
      <c r="DFK22" s="687"/>
      <c r="DFL22" s="687"/>
      <c r="DFM22" s="687"/>
      <c r="DFN22" s="687"/>
      <c r="DFO22" s="687"/>
      <c r="DFP22" s="687"/>
      <c r="DFQ22" s="687"/>
      <c r="DFR22" s="687"/>
      <c r="DFS22" s="687"/>
      <c r="DFT22" s="687"/>
      <c r="DFU22" s="687"/>
      <c r="DFV22" s="687"/>
      <c r="DFW22" s="687"/>
      <c r="DFX22" s="687"/>
      <c r="DFY22" s="687"/>
      <c r="DFZ22" s="687"/>
      <c r="DGA22" s="687"/>
      <c r="DGB22" s="687"/>
      <c r="DGC22" s="687"/>
      <c r="DGD22" s="687"/>
      <c r="DGE22" s="687"/>
      <c r="DGF22" s="687"/>
      <c r="DGG22" s="687"/>
      <c r="DGH22" s="687"/>
      <c r="DGI22" s="687"/>
      <c r="DGJ22" s="687"/>
      <c r="DGK22" s="687"/>
      <c r="DGL22" s="687"/>
      <c r="DGM22" s="687"/>
      <c r="DGN22" s="687"/>
      <c r="DGO22" s="687"/>
      <c r="DGP22" s="687"/>
      <c r="DGQ22" s="687"/>
      <c r="DGR22" s="687"/>
      <c r="DGS22" s="687"/>
      <c r="DGT22" s="687"/>
      <c r="DGU22" s="687"/>
      <c r="DGV22" s="687"/>
      <c r="DGW22" s="687"/>
      <c r="DGX22" s="687"/>
      <c r="DGY22" s="687"/>
      <c r="DGZ22" s="687"/>
      <c r="DHA22" s="687"/>
      <c r="DHB22" s="687"/>
      <c r="DHC22" s="687"/>
      <c r="DHD22" s="687"/>
      <c r="DHE22" s="687"/>
      <c r="DHF22" s="687"/>
      <c r="DHG22" s="687"/>
      <c r="DHH22" s="687"/>
      <c r="DHI22" s="687"/>
      <c r="DHJ22" s="687"/>
      <c r="DHK22" s="687"/>
      <c r="DHL22" s="687"/>
      <c r="DHM22" s="687"/>
      <c r="DHN22" s="687"/>
      <c r="DHO22" s="687"/>
      <c r="DHP22" s="687"/>
      <c r="DHQ22" s="687"/>
      <c r="DHR22" s="687"/>
      <c r="DHS22" s="687"/>
      <c r="DHT22" s="687"/>
      <c r="DHU22" s="687"/>
      <c r="DHV22" s="687"/>
      <c r="DHW22" s="687"/>
      <c r="DHX22" s="687"/>
      <c r="DHY22" s="687"/>
      <c r="DHZ22" s="687"/>
      <c r="DIA22" s="687"/>
      <c r="DIB22" s="687"/>
      <c r="DIC22" s="687"/>
      <c r="DID22" s="687"/>
      <c r="DIE22" s="687"/>
      <c r="DIF22" s="687"/>
      <c r="DIG22" s="687"/>
      <c r="DIH22" s="687"/>
      <c r="DII22" s="687"/>
      <c r="DIJ22" s="687"/>
      <c r="DIK22" s="687"/>
      <c r="DIL22" s="687"/>
      <c r="DIM22" s="687"/>
      <c r="DIN22" s="687"/>
      <c r="DIO22" s="687"/>
      <c r="DIP22" s="687"/>
      <c r="DIQ22" s="687"/>
      <c r="DIR22" s="687"/>
      <c r="DIS22" s="687"/>
      <c r="DIT22" s="687"/>
      <c r="DIU22" s="687"/>
      <c r="DIV22" s="687"/>
      <c r="DIW22" s="687"/>
      <c r="DIX22" s="687"/>
      <c r="DIY22" s="687"/>
      <c r="DIZ22" s="687"/>
      <c r="DJA22" s="687"/>
      <c r="DJB22" s="687"/>
      <c r="DJC22" s="687"/>
      <c r="DJD22" s="687"/>
      <c r="DJE22" s="687"/>
      <c r="DJF22" s="687"/>
      <c r="DJG22" s="687"/>
      <c r="DJH22" s="687"/>
      <c r="DJI22" s="687"/>
      <c r="DJJ22" s="687"/>
      <c r="DJK22" s="687"/>
      <c r="DJL22" s="687"/>
      <c r="DJM22" s="687"/>
      <c r="DJN22" s="687"/>
      <c r="DJO22" s="687"/>
      <c r="DJP22" s="687"/>
      <c r="DJQ22" s="687"/>
      <c r="DJR22" s="687"/>
      <c r="DJS22" s="687"/>
      <c r="DJT22" s="687"/>
      <c r="DJU22" s="687"/>
      <c r="DJV22" s="687"/>
      <c r="DJW22" s="687"/>
      <c r="DJX22" s="687"/>
      <c r="DJY22" s="687"/>
      <c r="DJZ22" s="687"/>
      <c r="DKA22" s="687"/>
      <c r="DKB22" s="687"/>
      <c r="DKC22" s="687"/>
      <c r="DKD22" s="687"/>
      <c r="DKE22" s="687"/>
      <c r="DKF22" s="687"/>
      <c r="DKG22" s="687"/>
      <c r="DKH22" s="687"/>
      <c r="DKI22" s="687"/>
      <c r="DKJ22" s="687"/>
      <c r="DKK22" s="687"/>
      <c r="DKL22" s="687"/>
      <c r="DKM22" s="687"/>
      <c r="DKN22" s="687"/>
      <c r="DKO22" s="687"/>
      <c r="DKP22" s="687"/>
      <c r="DKQ22" s="687"/>
      <c r="DKR22" s="687"/>
      <c r="DKS22" s="687"/>
      <c r="DKT22" s="687"/>
      <c r="DKU22" s="687"/>
      <c r="DKV22" s="687"/>
      <c r="DKW22" s="687"/>
      <c r="DKX22" s="687"/>
      <c r="DKY22" s="687"/>
      <c r="DKZ22" s="687"/>
      <c r="DLA22" s="687"/>
      <c r="DLB22" s="687"/>
      <c r="DLC22" s="687"/>
      <c r="DLD22" s="687"/>
      <c r="DLE22" s="687"/>
      <c r="DLF22" s="687"/>
      <c r="DLG22" s="687"/>
      <c r="DLH22" s="687"/>
      <c r="DLI22" s="687"/>
      <c r="DLJ22" s="687"/>
      <c r="DLK22" s="687"/>
      <c r="DLL22" s="687"/>
      <c r="DLM22" s="687"/>
      <c r="DLN22" s="687"/>
      <c r="DLO22" s="687"/>
      <c r="DLP22" s="687"/>
      <c r="DLQ22" s="687"/>
      <c r="DLR22" s="687"/>
      <c r="DLS22" s="687"/>
      <c r="DLT22" s="687"/>
      <c r="DLU22" s="687"/>
      <c r="DLV22" s="687"/>
      <c r="DLW22" s="687"/>
      <c r="DLX22" s="687"/>
      <c r="DLY22" s="687"/>
      <c r="DLZ22" s="687"/>
      <c r="DMA22" s="687"/>
      <c r="DMB22" s="687"/>
      <c r="DMC22" s="687"/>
      <c r="DMD22" s="687"/>
      <c r="DME22" s="687"/>
      <c r="DMF22" s="687"/>
      <c r="DMG22" s="687"/>
      <c r="DMH22" s="687"/>
      <c r="DMI22" s="687"/>
      <c r="DMJ22" s="687"/>
      <c r="DMK22" s="687"/>
      <c r="DML22" s="687"/>
      <c r="DMM22" s="687"/>
      <c r="DMN22" s="687"/>
      <c r="DMO22" s="687"/>
      <c r="DMP22" s="687"/>
      <c r="DMQ22" s="687"/>
      <c r="DMR22" s="687"/>
      <c r="DMS22" s="687"/>
      <c r="DMT22" s="687"/>
      <c r="DMU22" s="687"/>
      <c r="DMV22" s="687"/>
      <c r="DMW22" s="687"/>
      <c r="DMX22" s="687"/>
      <c r="DMY22" s="687"/>
      <c r="DMZ22" s="687"/>
      <c r="DNA22" s="687"/>
      <c r="DNB22" s="687"/>
      <c r="DNC22" s="687"/>
      <c r="DND22" s="687"/>
      <c r="DNE22" s="687"/>
      <c r="DNF22" s="687"/>
      <c r="DNG22" s="687"/>
      <c r="DNH22" s="687"/>
      <c r="DNI22" s="687"/>
      <c r="DNJ22" s="687"/>
      <c r="DNK22" s="687"/>
      <c r="DNL22" s="687"/>
      <c r="DNM22" s="687"/>
      <c r="DNN22" s="687"/>
      <c r="DNO22" s="687"/>
      <c r="DNP22" s="687"/>
      <c r="DNQ22" s="687"/>
      <c r="DNR22" s="687"/>
      <c r="DNS22" s="687"/>
      <c r="DNT22" s="687"/>
      <c r="DNU22" s="687"/>
      <c r="DNV22" s="687"/>
      <c r="DNW22" s="687"/>
      <c r="DNX22" s="687"/>
      <c r="DNY22" s="687"/>
      <c r="DNZ22" s="687"/>
      <c r="DOA22" s="687"/>
      <c r="DOB22" s="687"/>
      <c r="DOC22" s="687"/>
      <c r="DOD22" s="687"/>
      <c r="DOE22" s="687"/>
      <c r="DOF22" s="687"/>
      <c r="DOG22" s="687"/>
      <c r="DOH22" s="687"/>
      <c r="DOI22" s="687"/>
      <c r="DOJ22" s="687"/>
      <c r="DOK22" s="687"/>
      <c r="DOL22" s="687"/>
      <c r="DOM22" s="687"/>
      <c r="DON22" s="687"/>
      <c r="DOO22" s="687"/>
      <c r="DOP22" s="687"/>
      <c r="DOQ22" s="687"/>
      <c r="DOR22" s="687"/>
      <c r="DOS22" s="687"/>
      <c r="DOT22" s="687"/>
      <c r="DOU22" s="687"/>
      <c r="DOV22" s="687"/>
      <c r="DOW22" s="687"/>
      <c r="DOX22" s="687"/>
      <c r="DOY22" s="687"/>
      <c r="DOZ22" s="687"/>
      <c r="DPA22" s="687"/>
      <c r="DPB22" s="687"/>
      <c r="DPC22" s="687"/>
      <c r="DPD22" s="687"/>
      <c r="DPE22" s="687"/>
      <c r="DPF22" s="687"/>
      <c r="DPG22" s="687"/>
      <c r="DPH22" s="687"/>
      <c r="DPI22" s="687"/>
      <c r="DPJ22" s="687"/>
      <c r="DPK22" s="687"/>
      <c r="DPL22" s="687"/>
      <c r="DPM22" s="687"/>
      <c r="DPN22" s="687"/>
      <c r="DPO22" s="687"/>
      <c r="DPP22" s="687"/>
      <c r="DPQ22" s="687"/>
      <c r="DPR22" s="687"/>
      <c r="DPS22" s="687"/>
      <c r="DPT22" s="687"/>
      <c r="DPU22" s="687"/>
      <c r="DPV22" s="687"/>
      <c r="DPW22" s="687"/>
      <c r="DPX22" s="687"/>
      <c r="DPY22" s="687"/>
      <c r="DPZ22" s="687"/>
      <c r="DQA22" s="687"/>
      <c r="DQB22" s="687"/>
      <c r="DQC22" s="687"/>
      <c r="DQD22" s="687"/>
      <c r="DQE22" s="687"/>
      <c r="DQF22" s="687"/>
      <c r="DQG22" s="687"/>
      <c r="DQH22" s="687"/>
      <c r="DQI22" s="687"/>
      <c r="DQJ22" s="687"/>
      <c r="DQK22" s="687"/>
      <c r="DQL22" s="687"/>
      <c r="DQM22" s="687"/>
      <c r="DQN22" s="687"/>
      <c r="DQO22" s="687"/>
      <c r="DQP22" s="687"/>
      <c r="DQQ22" s="687"/>
      <c r="DQR22" s="687"/>
      <c r="DQS22" s="687"/>
      <c r="DQT22" s="687"/>
      <c r="DQU22" s="687"/>
      <c r="DQV22" s="687"/>
      <c r="DQW22" s="687"/>
      <c r="DQX22" s="687"/>
      <c r="DQY22" s="687"/>
      <c r="DQZ22" s="687"/>
      <c r="DRA22" s="687"/>
      <c r="DRB22" s="687"/>
      <c r="DRC22" s="687"/>
      <c r="DRD22" s="687"/>
      <c r="DRE22" s="687"/>
      <c r="DRF22" s="687"/>
      <c r="DRG22" s="687"/>
      <c r="DRH22" s="687"/>
      <c r="DRI22" s="687"/>
      <c r="DRJ22" s="687"/>
      <c r="DRK22" s="687"/>
      <c r="DRL22" s="687"/>
      <c r="DRM22" s="687"/>
      <c r="DRN22" s="687"/>
      <c r="DRO22" s="687"/>
      <c r="DRP22" s="687"/>
      <c r="DRQ22" s="687"/>
      <c r="DRR22" s="687"/>
      <c r="DRS22" s="687"/>
      <c r="DRT22" s="687"/>
      <c r="DRU22" s="687"/>
      <c r="DRV22" s="687"/>
      <c r="DRW22" s="687"/>
      <c r="DRX22" s="687"/>
      <c r="DRY22" s="687"/>
      <c r="DRZ22" s="687"/>
      <c r="DSA22" s="687"/>
      <c r="DSB22" s="687"/>
      <c r="DSC22" s="687"/>
      <c r="DSD22" s="687"/>
      <c r="DSE22" s="687"/>
      <c r="DSF22" s="687"/>
      <c r="DSG22" s="687"/>
      <c r="DSH22" s="687"/>
      <c r="DSI22" s="687"/>
      <c r="DSJ22" s="687"/>
      <c r="DSK22" s="687"/>
      <c r="DSL22" s="687"/>
      <c r="DSM22" s="687"/>
      <c r="DSN22" s="687"/>
      <c r="DSO22" s="687"/>
      <c r="DSP22" s="687"/>
      <c r="DSQ22" s="687"/>
      <c r="DSR22" s="687"/>
      <c r="DSS22" s="687"/>
      <c r="DST22" s="687"/>
      <c r="DSU22" s="687"/>
      <c r="DSV22" s="687"/>
      <c r="DSW22" s="687"/>
      <c r="DSX22" s="687"/>
      <c r="DSY22" s="687"/>
      <c r="DSZ22" s="687"/>
      <c r="DTA22" s="687"/>
      <c r="DTB22" s="687"/>
      <c r="DTC22" s="687"/>
      <c r="DTD22" s="687"/>
      <c r="DTE22" s="687"/>
      <c r="DTF22" s="687"/>
      <c r="DTG22" s="687"/>
      <c r="DTH22" s="687"/>
      <c r="DTI22" s="687"/>
      <c r="DTJ22" s="687"/>
      <c r="DTK22" s="687"/>
      <c r="DTL22" s="687"/>
      <c r="DTM22" s="687"/>
      <c r="DTN22" s="687"/>
      <c r="DTO22" s="687"/>
      <c r="DTP22" s="687"/>
      <c r="DTQ22" s="687"/>
      <c r="DTR22" s="687"/>
      <c r="DTS22" s="687"/>
      <c r="DTT22" s="687"/>
      <c r="DTU22" s="687"/>
      <c r="DTV22" s="687"/>
      <c r="DTW22" s="687"/>
      <c r="DTX22" s="687"/>
      <c r="DTY22" s="687"/>
      <c r="DTZ22" s="687"/>
      <c r="DUA22" s="687"/>
      <c r="DUB22" s="687"/>
      <c r="DUC22" s="687"/>
      <c r="DUD22" s="687"/>
      <c r="DUE22" s="687"/>
      <c r="DUF22" s="687"/>
      <c r="DUG22" s="687"/>
      <c r="DUH22" s="687"/>
      <c r="DUI22" s="687"/>
      <c r="DUJ22" s="687"/>
      <c r="DUK22" s="687"/>
      <c r="DUL22" s="687"/>
      <c r="DUM22" s="687"/>
      <c r="DUN22" s="687"/>
      <c r="DUO22" s="687"/>
      <c r="DUP22" s="687"/>
      <c r="DUQ22" s="687"/>
      <c r="DUR22" s="687"/>
      <c r="DUS22" s="687"/>
      <c r="DUT22" s="687"/>
      <c r="DUU22" s="687"/>
      <c r="DUV22" s="687"/>
      <c r="DUW22" s="687"/>
      <c r="DUX22" s="687"/>
      <c r="DUY22" s="687"/>
      <c r="DUZ22" s="687"/>
      <c r="DVA22" s="687"/>
      <c r="DVB22" s="687"/>
      <c r="DVC22" s="687"/>
      <c r="DVD22" s="687"/>
      <c r="DVE22" s="687"/>
      <c r="DVF22" s="687"/>
      <c r="DVG22" s="687"/>
      <c r="DVH22" s="687"/>
      <c r="DVI22" s="687"/>
      <c r="DVJ22" s="687"/>
      <c r="DVK22" s="687"/>
      <c r="DVL22" s="687"/>
      <c r="DVM22" s="687"/>
      <c r="DVN22" s="687"/>
      <c r="DVO22" s="687"/>
      <c r="DVP22" s="687"/>
      <c r="DVQ22" s="687"/>
      <c r="DVR22" s="687"/>
      <c r="DVS22" s="687"/>
      <c r="DVT22" s="687"/>
      <c r="DVU22" s="687"/>
      <c r="DVV22" s="687"/>
      <c r="DVW22" s="687"/>
      <c r="DVX22" s="687"/>
      <c r="DVY22" s="687"/>
      <c r="DVZ22" s="687"/>
      <c r="DWA22" s="687"/>
      <c r="DWB22" s="687"/>
      <c r="DWC22" s="687"/>
      <c r="DWD22" s="687"/>
      <c r="DWE22" s="687"/>
      <c r="DWF22" s="687"/>
      <c r="DWG22" s="687"/>
      <c r="DWH22" s="687"/>
      <c r="DWI22" s="687"/>
      <c r="DWJ22" s="687"/>
      <c r="DWK22" s="687"/>
      <c r="DWL22" s="687"/>
      <c r="DWM22" s="687"/>
      <c r="DWN22" s="687"/>
      <c r="DWO22" s="687"/>
      <c r="DWP22" s="687"/>
      <c r="DWQ22" s="687"/>
      <c r="DWR22" s="687"/>
      <c r="DWS22" s="687"/>
      <c r="DWT22" s="687"/>
      <c r="DWU22" s="687"/>
      <c r="DWV22" s="687"/>
      <c r="DWW22" s="687"/>
      <c r="DWX22" s="687"/>
      <c r="DWY22" s="687"/>
      <c r="DWZ22" s="687"/>
      <c r="DXA22" s="687"/>
      <c r="DXB22" s="687"/>
      <c r="DXC22" s="687"/>
      <c r="DXD22" s="687"/>
      <c r="DXE22" s="687"/>
      <c r="DXF22" s="687"/>
      <c r="DXG22" s="687"/>
      <c r="DXH22" s="687"/>
      <c r="DXI22" s="687"/>
      <c r="DXJ22" s="687"/>
      <c r="DXK22" s="687"/>
      <c r="DXL22" s="687"/>
      <c r="DXM22" s="687"/>
      <c r="DXN22" s="687"/>
      <c r="DXO22" s="687"/>
      <c r="DXP22" s="687"/>
      <c r="DXQ22" s="687"/>
      <c r="DXR22" s="687"/>
      <c r="DXS22" s="687"/>
      <c r="DXT22" s="687"/>
      <c r="DXU22" s="687"/>
      <c r="DXV22" s="687"/>
      <c r="DXW22" s="687"/>
      <c r="DXX22" s="687"/>
      <c r="DXY22" s="687"/>
      <c r="DXZ22" s="687"/>
      <c r="DYA22" s="687"/>
      <c r="DYB22" s="687"/>
      <c r="DYC22" s="687"/>
      <c r="DYD22" s="687"/>
      <c r="DYE22" s="687"/>
      <c r="DYF22" s="687"/>
      <c r="DYG22" s="687"/>
      <c r="DYH22" s="687"/>
      <c r="DYI22" s="687"/>
      <c r="DYJ22" s="687"/>
      <c r="DYK22" s="687"/>
      <c r="DYL22" s="687"/>
      <c r="DYM22" s="687"/>
      <c r="DYN22" s="687"/>
      <c r="DYO22" s="687"/>
      <c r="DYP22" s="687"/>
      <c r="DYQ22" s="687"/>
      <c r="DYR22" s="687"/>
      <c r="DYS22" s="687"/>
      <c r="DYT22" s="687"/>
      <c r="DYU22" s="687"/>
      <c r="DYV22" s="687"/>
      <c r="DYW22" s="687"/>
      <c r="DYX22" s="687"/>
      <c r="DYY22" s="687"/>
      <c r="DYZ22" s="687"/>
      <c r="DZA22" s="687"/>
      <c r="DZB22" s="687"/>
      <c r="DZC22" s="687"/>
      <c r="DZD22" s="687"/>
      <c r="DZE22" s="687"/>
      <c r="DZF22" s="687"/>
      <c r="DZG22" s="687"/>
      <c r="DZH22" s="687"/>
      <c r="DZI22" s="687"/>
      <c r="DZJ22" s="687"/>
      <c r="DZK22" s="687"/>
      <c r="DZL22" s="687"/>
      <c r="DZM22" s="687"/>
      <c r="DZN22" s="687"/>
      <c r="DZO22" s="687"/>
      <c r="DZP22" s="687"/>
      <c r="DZQ22" s="687"/>
      <c r="DZR22" s="687"/>
      <c r="DZS22" s="687"/>
      <c r="DZT22" s="687"/>
      <c r="DZU22" s="687"/>
      <c r="DZV22" s="687"/>
      <c r="DZW22" s="687"/>
      <c r="DZX22" s="687"/>
      <c r="DZY22" s="687"/>
      <c r="DZZ22" s="687"/>
      <c r="EAA22" s="687"/>
      <c r="EAB22" s="687"/>
      <c r="EAC22" s="687"/>
      <c r="EAD22" s="687"/>
      <c r="EAE22" s="687"/>
      <c r="EAF22" s="687"/>
      <c r="EAG22" s="687"/>
      <c r="EAH22" s="687"/>
      <c r="EAI22" s="687"/>
      <c r="EAJ22" s="687"/>
      <c r="EAK22" s="687"/>
      <c r="EAL22" s="687"/>
      <c r="EAM22" s="687"/>
      <c r="EAN22" s="687"/>
      <c r="EAO22" s="687"/>
      <c r="EAP22" s="687"/>
      <c r="EAQ22" s="687"/>
      <c r="EAR22" s="687"/>
      <c r="EAS22" s="687"/>
      <c r="EAT22" s="687"/>
      <c r="EAU22" s="687"/>
      <c r="EAV22" s="687"/>
      <c r="EAW22" s="687"/>
      <c r="EAX22" s="687"/>
      <c r="EAY22" s="687"/>
      <c r="EAZ22" s="687"/>
      <c r="EBA22" s="687"/>
      <c r="EBB22" s="687"/>
      <c r="EBC22" s="687"/>
      <c r="EBD22" s="687"/>
      <c r="EBE22" s="687"/>
      <c r="EBF22" s="687"/>
      <c r="EBG22" s="687"/>
      <c r="EBH22" s="687"/>
      <c r="EBI22" s="687"/>
      <c r="EBJ22" s="687"/>
      <c r="EBK22" s="687"/>
      <c r="EBL22" s="687"/>
      <c r="EBM22" s="687"/>
      <c r="EBN22" s="687"/>
      <c r="EBO22" s="687"/>
      <c r="EBP22" s="687"/>
      <c r="EBQ22" s="687"/>
      <c r="EBR22" s="687"/>
      <c r="EBS22" s="687"/>
      <c r="EBT22" s="687"/>
      <c r="EBU22" s="687"/>
      <c r="EBV22" s="687"/>
      <c r="EBW22" s="687"/>
      <c r="EBX22" s="687"/>
      <c r="EBY22" s="687"/>
      <c r="EBZ22" s="687"/>
      <c r="ECA22" s="687"/>
      <c r="ECB22" s="687"/>
      <c r="ECC22" s="687"/>
      <c r="ECD22" s="687"/>
      <c r="ECE22" s="687"/>
      <c r="ECF22" s="687"/>
      <c r="ECG22" s="687"/>
      <c r="ECH22" s="687"/>
      <c r="ECI22" s="687"/>
      <c r="ECJ22" s="687"/>
      <c r="ECK22" s="687"/>
      <c r="ECL22" s="687"/>
      <c r="ECM22" s="687"/>
      <c r="ECN22" s="687"/>
      <c r="ECO22" s="687"/>
      <c r="ECP22" s="687"/>
      <c r="ECQ22" s="687"/>
      <c r="ECR22" s="687"/>
      <c r="ECS22" s="687"/>
      <c r="ECT22" s="687"/>
      <c r="ECU22" s="687"/>
      <c r="ECV22" s="687"/>
      <c r="ECW22" s="687"/>
      <c r="ECX22" s="687"/>
      <c r="ECY22" s="687"/>
      <c r="ECZ22" s="687"/>
      <c r="EDA22" s="687"/>
      <c r="EDB22" s="687"/>
      <c r="EDC22" s="687"/>
      <c r="EDD22" s="687"/>
      <c r="EDE22" s="687"/>
      <c r="EDF22" s="687"/>
      <c r="EDG22" s="687"/>
      <c r="EDH22" s="687"/>
      <c r="EDI22" s="687"/>
      <c r="EDJ22" s="687"/>
      <c r="EDK22" s="687"/>
      <c r="EDL22" s="687"/>
      <c r="EDM22" s="687"/>
      <c r="EDN22" s="687"/>
      <c r="EDO22" s="687"/>
      <c r="EDP22" s="687"/>
      <c r="EDQ22" s="687"/>
      <c r="EDR22" s="687"/>
      <c r="EDS22" s="687"/>
      <c r="EDT22" s="687"/>
      <c r="EDU22" s="687"/>
      <c r="EDV22" s="687"/>
      <c r="EDW22" s="687"/>
      <c r="EDX22" s="687"/>
      <c r="EDY22" s="687"/>
      <c r="EDZ22" s="687"/>
      <c r="EEA22" s="687"/>
      <c r="EEB22" s="687"/>
      <c r="EEC22" s="687"/>
      <c r="EED22" s="687"/>
      <c r="EEE22" s="687"/>
      <c r="EEF22" s="687"/>
      <c r="EEG22" s="687"/>
      <c r="EEH22" s="687"/>
      <c r="EEI22" s="687"/>
      <c r="EEJ22" s="687"/>
      <c r="EEK22" s="687"/>
      <c r="EEL22" s="687"/>
      <c r="EEM22" s="687"/>
      <c r="EEN22" s="687"/>
      <c r="EEO22" s="687"/>
      <c r="EEP22" s="687"/>
      <c r="EEQ22" s="687"/>
      <c r="EER22" s="687"/>
      <c r="EES22" s="687"/>
      <c r="EET22" s="687"/>
      <c r="EEU22" s="687"/>
      <c r="EEV22" s="687"/>
      <c r="EEW22" s="687"/>
      <c r="EEX22" s="687"/>
      <c r="EEY22" s="687"/>
      <c r="EEZ22" s="687"/>
      <c r="EFA22" s="687"/>
      <c r="EFB22" s="687"/>
      <c r="EFC22" s="687"/>
      <c r="EFD22" s="687"/>
      <c r="EFE22" s="687"/>
      <c r="EFF22" s="687"/>
      <c r="EFG22" s="687"/>
      <c r="EFH22" s="687"/>
      <c r="EFI22" s="687"/>
      <c r="EFJ22" s="687"/>
      <c r="EFK22" s="687"/>
      <c r="EFL22" s="687"/>
      <c r="EFM22" s="687"/>
      <c r="EFN22" s="687"/>
      <c r="EFO22" s="687"/>
      <c r="EFP22" s="687"/>
      <c r="EFQ22" s="687"/>
      <c r="EFR22" s="687"/>
      <c r="EFS22" s="687"/>
      <c r="EFT22" s="687"/>
      <c r="EFU22" s="687"/>
      <c r="EFV22" s="687"/>
      <c r="EFW22" s="687"/>
      <c r="EFX22" s="687"/>
      <c r="EFY22" s="687"/>
      <c r="EFZ22" s="687"/>
      <c r="EGA22" s="687"/>
      <c r="EGB22" s="687"/>
      <c r="EGC22" s="687"/>
      <c r="EGD22" s="687"/>
      <c r="EGE22" s="687"/>
      <c r="EGF22" s="687"/>
      <c r="EGG22" s="687"/>
      <c r="EGH22" s="687"/>
      <c r="EGI22" s="687"/>
      <c r="EGJ22" s="687"/>
      <c r="EGK22" s="687"/>
      <c r="EGL22" s="687"/>
      <c r="EGM22" s="687"/>
      <c r="EGN22" s="687"/>
      <c r="EGO22" s="687"/>
      <c r="EGP22" s="687"/>
      <c r="EGQ22" s="687"/>
      <c r="EGR22" s="687"/>
      <c r="EGS22" s="687"/>
      <c r="EGT22" s="687"/>
      <c r="EGU22" s="687"/>
      <c r="EGV22" s="687"/>
      <c r="EGW22" s="687"/>
      <c r="EGX22" s="687"/>
      <c r="EGY22" s="687"/>
      <c r="EGZ22" s="687"/>
      <c r="EHA22" s="687"/>
      <c r="EHB22" s="687"/>
      <c r="EHC22" s="687"/>
      <c r="EHD22" s="687"/>
      <c r="EHE22" s="687"/>
      <c r="EHF22" s="687"/>
      <c r="EHG22" s="687"/>
      <c r="EHH22" s="687"/>
      <c r="EHI22" s="687"/>
      <c r="EHJ22" s="687"/>
      <c r="EHK22" s="687"/>
      <c r="EHL22" s="687"/>
      <c r="EHM22" s="687"/>
      <c r="EHN22" s="687"/>
      <c r="EHO22" s="687"/>
      <c r="EHP22" s="687"/>
      <c r="EHQ22" s="687"/>
      <c r="EHR22" s="687"/>
      <c r="EHS22" s="687"/>
      <c r="EHT22" s="687"/>
      <c r="EHU22" s="687"/>
      <c r="EHV22" s="687"/>
      <c r="EHW22" s="687"/>
      <c r="EHX22" s="687"/>
      <c r="EHY22" s="687"/>
      <c r="EHZ22" s="687"/>
      <c r="EIA22" s="687"/>
      <c r="EIB22" s="687"/>
      <c r="EIC22" s="687"/>
      <c r="EID22" s="687"/>
      <c r="EIE22" s="687"/>
      <c r="EIF22" s="687"/>
      <c r="EIG22" s="687"/>
      <c r="EIH22" s="687"/>
      <c r="EII22" s="687"/>
      <c r="EIJ22" s="687"/>
      <c r="EIK22" s="687"/>
      <c r="EIL22" s="687"/>
      <c r="EIM22" s="687"/>
      <c r="EIN22" s="687"/>
      <c r="EIO22" s="687"/>
      <c r="EIP22" s="687"/>
      <c r="EIQ22" s="687"/>
      <c r="EIR22" s="687"/>
      <c r="EIS22" s="687"/>
      <c r="EIT22" s="687"/>
      <c r="EIU22" s="687"/>
      <c r="EIV22" s="687"/>
      <c r="EIW22" s="687"/>
      <c r="EIX22" s="687"/>
      <c r="EIY22" s="687"/>
      <c r="EIZ22" s="687"/>
      <c r="EJA22" s="687"/>
      <c r="EJB22" s="687"/>
      <c r="EJC22" s="687"/>
      <c r="EJD22" s="687"/>
      <c r="EJE22" s="687"/>
      <c r="EJF22" s="687"/>
      <c r="EJG22" s="687"/>
      <c r="EJH22" s="687"/>
      <c r="EJI22" s="687"/>
      <c r="EJJ22" s="687"/>
      <c r="EJK22" s="687"/>
      <c r="EJL22" s="687"/>
      <c r="EJM22" s="687"/>
      <c r="EJN22" s="687"/>
      <c r="EJO22" s="687"/>
      <c r="EJP22" s="687"/>
      <c r="EJQ22" s="687"/>
      <c r="EJR22" s="687"/>
      <c r="EJS22" s="687"/>
      <c r="EJT22" s="687"/>
      <c r="EJU22" s="687"/>
      <c r="EJV22" s="687"/>
      <c r="EJW22" s="687"/>
      <c r="EJX22" s="687"/>
      <c r="EJY22" s="687"/>
      <c r="EJZ22" s="687"/>
      <c r="EKA22" s="687"/>
      <c r="EKB22" s="687"/>
      <c r="EKC22" s="687"/>
      <c r="EKD22" s="687"/>
      <c r="EKE22" s="687"/>
      <c r="EKF22" s="687"/>
      <c r="EKG22" s="687"/>
      <c r="EKH22" s="687"/>
      <c r="EKI22" s="687"/>
      <c r="EKJ22" s="687"/>
      <c r="EKK22" s="687"/>
      <c r="EKL22" s="687"/>
      <c r="EKM22" s="687"/>
      <c r="EKN22" s="687"/>
      <c r="EKO22" s="687"/>
      <c r="EKP22" s="687"/>
      <c r="EKQ22" s="687"/>
      <c r="EKR22" s="687"/>
      <c r="EKS22" s="687"/>
      <c r="EKT22" s="687"/>
      <c r="EKU22" s="687"/>
      <c r="EKV22" s="687"/>
      <c r="EKW22" s="687"/>
      <c r="EKX22" s="687"/>
      <c r="EKY22" s="687"/>
      <c r="EKZ22" s="687"/>
      <c r="ELA22" s="687"/>
      <c r="ELB22" s="687"/>
      <c r="ELC22" s="687"/>
      <c r="ELD22" s="687"/>
      <c r="ELE22" s="687"/>
      <c r="ELF22" s="687"/>
      <c r="ELG22" s="687"/>
      <c r="ELH22" s="687"/>
      <c r="ELI22" s="687"/>
      <c r="ELJ22" s="687"/>
      <c r="ELK22" s="687"/>
      <c r="ELL22" s="687"/>
      <c r="ELM22" s="687"/>
      <c r="ELN22" s="687"/>
      <c r="ELO22" s="687"/>
      <c r="ELP22" s="687"/>
      <c r="ELQ22" s="687"/>
      <c r="ELR22" s="687"/>
      <c r="ELS22" s="687"/>
      <c r="ELT22" s="687"/>
      <c r="ELU22" s="687"/>
      <c r="ELV22" s="687"/>
      <c r="ELW22" s="687"/>
      <c r="ELX22" s="687"/>
      <c r="ELY22" s="687"/>
      <c r="ELZ22" s="687"/>
      <c r="EMA22" s="687"/>
      <c r="EMB22" s="687"/>
      <c r="EMC22" s="687"/>
      <c r="EMD22" s="687"/>
      <c r="EME22" s="687"/>
      <c r="EMF22" s="687"/>
      <c r="EMG22" s="687"/>
      <c r="EMH22" s="687"/>
      <c r="EMI22" s="687"/>
      <c r="EMJ22" s="687"/>
      <c r="EMK22" s="687"/>
      <c r="EML22" s="687"/>
      <c r="EMM22" s="687"/>
      <c r="EMN22" s="687"/>
      <c r="EMO22" s="687"/>
      <c r="EMP22" s="687"/>
      <c r="EMQ22" s="687"/>
      <c r="EMR22" s="687"/>
      <c r="EMS22" s="687"/>
      <c r="EMT22" s="687"/>
      <c r="EMU22" s="687"/>
      <c r="EMV22" s="687"/>
      <c r="EMW22" s="687"/>
      <c r="EMX22" s="687"/>
      <c r="EMY22" s="687"/>
      <c r="EMZ22" s="687"/>
      <c r="ENA22" s="687"/>
      <c r="ENB22" s="687"/>
      <c r="ENC22" s="687"/>
      <c r="END22" s="687"/>
      <c r="ENE22" s="687"/>
      <c r="ENF22" s="687"/>
      <c r="ENG22" s="687"/>
      <c r="ENH22" s="687"/>
      <c r="ENI22" s="687"/>
      <c r="ENJ22" s="687"/>
      <c r="ENK22" s="687"/>
      <c r="ENL22" s="687"/>
      <c r="ENM22" s="687"/>
      <c r="ENN22" s="687"/>
      <c r="ENO22" s="687"/>
      <c r="ENP22" s="687"/>
      <c r="ENQ22" s="687"/>
      <c r="ENR22" s="687"/>
      <c r="ENS22" s="687"/>
      <c r="ENT22" s="687"/>
      <c r="ENU22" s="687"/>
      <c r="ENV22" s="687"/>
      <c r="ENW22" s="687"/>
      <c r="ENX22" s="687"/>
      <c r="ENY22" s="687"/>
      <c r="ENZ22" s="687"/>
      <c r="EOA22" s="687"/>
      <c r="EOB22" s="687"/>
      <c r="EOC22" s="687"/>
      <c r="EOD22" s="687"/>
      <c r="EOE22" s="687"/>
      <c r="EOF22" s="687"/>
      <c r="EOG22" s="687"/>
      <c r="EOH22" s="687"/>
      <c r="EOI22" s="687"/>
      <c r="EOJ22" s="687"/>
      <c r="EOK22" s="687"/>
      <c r="EOL22" s="687"/>
      <c r="EOM22" s="687"/>
      <c r="EON22" s="687"/>
      <c r="EOO22" s="687"/>
      <c r="EOP22" s="687"/>
      <c r="EOQ22" s="687"/>
      <c r="EOR22" s="687"/>
      <c r="EOS22" s="687"/>
      <c r="EOT22" s="687"/>
      <c r="EOU22" s="687"/>
      <c r="EOV22" s="687"/>
      <c r="EOW22" s="687"/>
      <c r="EOX22" s="687"/>
      <c r="EOY22" s="687"/>
      <c r="EOZ22" s="687"/>
      <c r="EPA22" s="687"/>
      <c r="EPB22" s="687"/>
      <c r="EPC22" s="687"/>
      <c r="EPD22" s="687"/>
      <c r="EPE22" s="687"/>
      <c r="EPF22" s="687"/>
      <c r="EPG22" s="687"/>
      <c r="EPH22" s="687"/>
      <c r="EPI22" s="687"/>
      <c r="EPJ22" s="687"/>
      <c r="EPK22" s="687"/>
      <c r="EPL22" s="687"/>
      <c r="EPM22" s="687"/>
      <c r="EPN22" s="687"/>
      <c r="EPO22" s="687"/>
      <c r="EPP22" s="687"/>
      <c r="EPQ22" s="687"/>
      <c r="EPR22" s="687"/>
      <c r="EPS22" s="687"/>
      <c r="EPT22" s="687"/>
      <c r="EPU22" s="687"/>
      <c r="EPV22" s="687"/>
      <c r="EPW22" s="687"/>
      <c r="EPX22" s="687"/>
      <c r="EPY22" s="687"/>
      <c r="EPZ22" s="687"/>
      <c r="EQA22" s="687"/>
      <c r="EQB22" s="687"/>
      <c r="EQC22" s="687"/>
      <c r="EQD22" s="687"/>
      <c r="EQE22" s="687"/>
      <c r="EQF22" s="687"/>
      <c r="EQG22" s="687"/>
      <c r="EQH22" s="687"/>
      <c r="EQI22" s="687"/>
      <c r="EQJ22" s="687"/>
      <c r="EQK22" s="687"/>
      <c r="EQL22" s="687"/>
      <c r="EQM22" s="687"/>
      <c r="EQN22" s="687"/>
      <c r="EQO22" s="687"/>
      <c r="EQP22" s="687"/>
      <c r="EQQ22" s="687"/>
      <c r="EQR22" s="687"/>
      <c r="EQS22" s="687"/>
      <c r="EQT22" s="687"/>
      <c r="EQU22" s="687"/>
      <c r="EQV22" s="687"/>
      <c r="EQW22" s="687"/>
      <c r="EQX22" s="687"/>
      <c r="EQY22" s="687"/>
      <c r="EQZ22" s="687"/>
      <c r="ERA22" s="687"/>
      <c r="ERB22" s="687"/>
      <c r="ERC22" s="687"/>
      <c r="ERD22" s="687"/>
      <c r="ERE22" s="687"/>
      <c r="ERF22" s="687"/>
      <c r="ERG22" s="687"/>
      <c r="ERH22" s="687"/>
      <c r="ERI22" s="687"/>
      <c r="ERJ22" s="687"/>
      <c r="ERK22" s="687"/>
      <c r="ERL22" s="687"/>
      <c r="ERM22" s="687"/>
      <c r="ERN22" s="687"/>
      <c r="ERO22" s="687"/>
      <c r="ERP22" s="687"/>
      <c r="ERQ22" s="687"/>
      <c r="ERR22" s="687"/>
      <c r="ERS22" s="687"/>
      <c r="ERT22" s="687"/>
      <c r="ERU22" s="687"/>
      <c r="ERV22" s="687"/>
      <c r="ERW22" s="687"/>
      <c r="ERX22" s="687"/>
      <c r="ERY22" s="687"/>
      <c r="ERZ22" s="687"/>
      <c r="ESA22" s="687"/>
      <c r="ESB22" s="687"/>
      <c r="ESC22" s="687"/>
      <c r="ESD22" s="687"/>
      <c r="ESE22" s="687"/>
      <c r="ESF22" s="687"/>
      <c r="ESG22" s="687"/>
      <c r="ESH22" s="687"/>
      <c r="ESI22" s="687"/>
      <c r="ESJ22" s="687"/>
      <c r="ESK22" s="687"/>
      <c r="ESL22" s="687"/>
      <c r="ESM22" s="687"/>
      <c r="ESN22" s="687"/>
      <c r="ESO22" s="687"/>
      <c r="ESP22" s="687"/>
      <c r="ESQ22" s="687"/>
      <c r="ESR22" s="687"/>
      <c r="ESS22" s="687"/>
      <c r="EST22" s="687"/>
      <c r="ESU22" s="687"/>
      <c r="ESV22" s="687"/>
      <c r="ESW22" s="687"/>
      <c r="ESX22" s="687"/>
      <c r="ESY22" s="687"/>
      <c r="ESZ22" s="687"/>
      <c r="ETA22" s="687"/>
      <c r="ETB22" s="687"/>
      <c r="ETC22" s="687"/>
      <c r="ETD22" s="687"/>
      <c r="ETE22" s="687"/>
      <c r="ETF22" s="687"/>
      <c r="ETG22" s="687"/>
      <c r="ETH22" s="687"/>
      <c r="ETI22" s="687"/>
      <c r="ETJ22" s="687"/>
      <c r="ETK22" s="687"/>
      <c r="ETL22" s="687"/>
      <c r="ETM22" s="687"/>
      <c r="ETN22" s="687"/>
      <c r="ETO22" s="687"/>
      <c r="ETP22" s="687"/>
      <c r="ETQ22" s="687"/>
      <c r="ETR22" s="687"/>
      <c r="ETS22" s="687"/>
      <c r="ETT22" s="687"/>
      <c r="ETU22" s="687"/>
      <c r="ETV22" s="687"/>
      <c r="ETW22" s="687"/>
      <c r="ETX22" s="687"/>
      <c r="ETY22" s="687"/>
      <c r="ETZ22" s="687"/>
      <c r="EUA22" s="687"/>
      <c r="EUB22" s="687"/>
      <c r="EUC22" s="687"/>
      <c r="EUD22" s="687"/>
      <c r="EUE22" s="687"/>
      <c r="EUF22" s="687"/>
      <c r="EUG22" s="687"/>
      <c r="EUH22" s="687"/>
      <c r="EUI22" s="687"/>
      <c r="EUJ22" s="687"/>
      <c r="EUK22" s="687"/>
      <c r="EUL22" s="687"/>
      <c r="EUM22" s="687"/>
      <c r="EUN22" s="687"/>
      <c r="EUO22" s="687"/>
      <c r="EUP22" s="687"/>
      <c r="EUQ22" s="687"/>
      <c r="EUR22" s="687"/>
      <c r="EUS22" s="687"/>
      <c r="EUT22" s="687"/>
      <c r="EUU22" s="687"/>
      <c r="EUV22" s="687"/>
      <c r="EUW22" s="687"/>
      <c r="EUX22" s="687"/>
      <c r="EUY22" s="687"/>
      <c r="EUZ22" s="687"/>
      <c r="EVA22" s="687"/>
      <c r="EVB22" s="687"/>
      <c r="EVC22" s="687"/>
      <c r="EVD22" s="687"/>
      <c r="EVE22" s="687"/>
      <c r="EVF22" s="687"/>
      <c r="EVG22" s="687"/>
      <c r="EVH22" s="687"/>
      <c r="EVI22" s="687"/>
      <c r="EVJ22" s="687"/>
      <c r="EVK22" s="687"/>
      <c r="EVL22" s="687"/>
      <c r="EVM22" s="687"/>
      <c r="EVN22" s="687"/>
      <c r="EVO22" s="687"/>
      <c r="EVP22" s="687"/>
      <c r="EVQ22" s="687"/>
      <c r="EVR22" s="687"/>
      <c r="EVS22" s="687"/>
      <c r="EVT22" s="687"/>
      <c r="EVU22" s="687"/>
      <c r="EVV22" s="687"/>
      <c r="EVW22" s="687"/>
      <c r="EVX22" s="687"/>
      <c r="EVY22" s="687"/>
      <c r="EVZ22" s="687"/>
      <c r="EWA22" s="687"/>
      <c r="EWB22" s="687"/>
      <c r="EWC22" s="687"/>
      <c r="EWD22" s="687"/>
      <c r="EWE22" s="687"/>
      <c r="EWF22" s="687"/>
      <c r="EWG22" s="687"/>
      <c r="EWH22" s="687"/>
      <c r="EWI22" s="687"/>
      <c r="EWJ22" s="687"/>
      <c r="EWK22" s="687"/>
      <c r="EWL22" s="687"/>
      <c r="EWM22" s="687"/>
      <c r="EWN22" s="687"/>
      <c r="EWO22" s="687"/>
      <c r="EWP22" s="687"/>
      <c r="EWQ22" s="687"/>
      <c r="EWR22" s="687"/>
      <c r="EWS22" s="687"/>
      <c r="EWT22" s="687"/>
      <c r="EWU22" s="687"/>
      <c r="EWV22" s="687"/>
      <c r="EWW22" s="687"/>
      <c r="EWX22" s="687"/>
      <c r="EWY22" s="687"/>
      <c r="EWZ22" s="687"/>
      <c r="EXA22" s="687"/>
      <c r="EXB22" s="687"/>
      <c r="EXC22" s="687"/>
      <c r="EXD22" s="687"/>
      <c r="EXE22" s="687"/>
      <c r="EXF22" s="687"/>
      <c r="EXG22" s="687"/>
      <c r="EXH22" s="687"/>
      <c r="EXI22" s="687"/>
      <c r="EXJ22" s="687"/>
      <c r="EXK22" s="687"/>
      <c r="EXL22" s="687"/>
      <c r="EXM22" s="687"/>
      <c r="EXN22" s="687"/>
      <c r="EXO22" s="687"/>
      <c r="EXP22" s="687"/>
      <c r="EXQ22" s="687"/>
      <c r="EXR22" s="687"/>
      <c r="EXS22" s="687"/>
      <c r="EXT22" s="687"/>
      <c r="EXU22" s="687"/>
      <c r="EXV22" s="687"/>
      <c r="EXW22" s="687"/>
      <c r="EXX22" s="687"/>
      <c r="EXY22" s="687"/>
      <c r="EXZ22" s="687"/>
      <c r="EYA22" s="687"/>
      <c r="EYB22" s="687"/>
      <c r="EYC22" s="687"/>
      <c r="EYD22" s="687"/>
      <c r="EYE22" s="687"/>
      <c r="EYF22" s="687"/>
      <c r="EYG22" s="687"/>
      <c r="EYH22" s="687"/>
      <c r="EYI22" s="687"/>
      <c r="EYJ22" s="687"/>
      <c r="EYK22" s="687"/>
      <c r="EYL22" s="687"/>
      <c r="EYM22" s="687"/>
      <c r="EYN22" s="687"/>
      <c r="EYO22" s="687"/>
      <c r="EYP22" s="687"/>
      <c r="EYQ22" s="687"/>
      <c r="EYR22" s="687"/>
      <c r="EYS22" s="687"/>
      <c r="EYT22" s="687"/>
      <c r="EYU22" s="687"/>
      <c r="EYV22" s="687"/>
      <c r="EYW22" s="687"/>
      <c r="EYX22" s="687"/>
      <c r="EYY22" s="687"/>
      <c r="EYZ22" s="687"/>
      <c r="EZA22" s="687"/>
      <c r="EZB22" s="687"/>
      <c r="EZC22" s="687"/>
      <c r="EZD22" s="687"/>
      <c r="EZE22" s="687"/>
      <c r="EZF22" s="687"/>
      <c r="EZG22" s="687"/>
      <c r="EZH22" s="687"/>
      <c r="EZI22" s="687"/>
      <c r="EZJ22" s="687"/>
      <c r="EZK22" s="687"/>
      <c r="EZL22" s="687"/>
      <c r="EZM22" s="687"/>
      <c r="EZN22" s="687"/>
      <c r="EZO22" s="687"/>
      <c r="EZP22" s="687"/>
      <c r="EZQ22" s="687"/>
      <c r="EZR22" s="687"/>
      <c r="EZS22" s="687"/>
      <c r="EZT22" s="687"/>
      <c r="EZU22" s="687"/>
      <c r="EZV22" s="687"/>
      <c r="EZW22" s="687"/>
      <c r="EZX22" s="687"/>
      <c r="EZY22" s="687"/>
      <c r="EZZ22" s="687"/>
      <c r="FAA22" s="687"/>
      <c r="FAB22" s="687"/>
      <c r="FAC22" s="687"/>
      <c r="FAD22" s="687"/>
      <c r="FAE22" s="687"/>
      <c r="FAF22" s="687"/>
      <c r="FAG22" s="687"/>
      <c r="FAH22" s="687"/>
      <c r="FAI22" s="687"/>
      <c r="FAJ22" s="687"/>
      <c r="FAK22" s="687"/>
      <c r="FAL22" s="687"/>
      <c r="FAM22" s="687"/>
      <c r="FAN22" s="687"/>
      <c r="FAO22" s="687"/>
      <c r="FAP22" s="687"/>
      <c r="FAQ22" s="687"/>
      <c r="FAR22" s="687"/>
      <c r="FAS22" s="687"/>
      <c r="FAT22" s="687"/>
      <c r="FAU22" s="687"/>
      <c r="FAV22" s="687"/>
      <c r="FAW22" s="687"/>
      <c r="FAX22" s="687"/>
      <c r="FAY22" s="687"/>
      <c r="FAZ22" s="687"/>
      <c r="FBA22" s="687"/>
      <c r="FBB22" s="687"/>
      <c r="FBC22" s="687"/>
      <c r="FBD22" s="687"/>
      <c r="FBE22" s="687"/>
      <c r="FBF22" s="687"/>
      <c r="FBG22" s="687"/>
      <c r="FBH22" s="687"/>
      <c r="FBI22" s="687"/>
      <c r="FBJ22" s="687"/>
      <c r="FBK22" s="687"/>
      <c r="FBL22" s="687"/>
      <c r="FBM22" s="687"/>
      <c r="FBN22" s="687"/>
      <c r="FBO22" s="687"/>
      <c r="FBP22" s="687"/>
      <c r="FBQ22" s="687"/>
      <c r="FBR22" s="687"/>
      <c r="FBS22" s="687"/>
      <c r="FBT22" s="687"/>
      <c r="FBU22" s="687"/>
      <c r="FBV22" s="687"/>
      <c r="FBW22" s="687"/>
      <c r="FBX22" s="687"/>
      <c r="FBY22" s="687"/>
      <c r="FBZ22" s="687"/>
      <c r="FCA22" s="687"/>
      <c r="FCB22" s="687"/>
      <c r="FCC22" s="687"/>
      <c r="FCD22" s="687"/>
      <c r="FCE22" s="687"/>
      <c r="FCF22" s="687"/>
      <c r="FCG22" s="687"/>
      <c r="FCH22" s="687"/>
      <c r="FCI22" s="687"/>
      <c r="FCJ22" s="687"/>
      <c r="FCK22" s="687"/>
      <c r="FCL22" s="687"/>
      <c r="FCM22" s="687"/>
      <c r="FCN22" s="687"/>
      <c r="FCO22" s="687"/>
      <c r="FCP22" s="687"/>
      <c r="FCQ22" s="687"/>
      <c r="FCR22" s="687"/>
      <c r="FCS22" s="687"/>
      <c r="FCT22" s="687"/>
      <c r="FCU22" s="687"/>
      <c r="FCV22" s="687"/>
      <c r="FCW22" s="687"/>
      <c r="FCX22" s="687"/>
      <c r="FCY22" s="687"/>
      <c r="FCZ22" s="687"/>
      <c r="FDA22" s="687"/>
      <c r="FDB22" s="687"/>
      <c r="FDC22" s="687"/>
      <c r="FDD22" s="687"/>
      <c r="FDE22" s="687"/>
      <c r="FDF22" s="687"/>
      <c r="FDG22" s="687"/>
      <c r="FDH22" s="687"/>
      <c r="FDI22" s="687"/>
      <c r="FDJ22" s="687"/>
      <c r="FDK22" s="687"/>
      <c r="FDL22" s="687"/>
      <c r="FDM22" s="687"/>
      <c r="FDN22" s="687"/>
      <c r="FDO22" s="687"/>
      <c r="FDP22" s="687"/>
      <c r="FDQ22" s="687"/>
      <c r="FDR22" s="687"/>
      <c r="FDS22" s="687"/>
      <c r="FDT22" s="687"/>
      <c r="FDU22" s="687"/>
      <c r="FDV22" s="687"/>
      <c r="FDW22" s="687"/>
      <c r="FDX22" s="687"/>
      <c r="FDY22" s="687"/>
      <c r="FDZ22" s="687"/>
      <c r="FEA22" s="687"/>
      <c r="FEB22" s="687"/>
      <c r="FEC22" s="687"/>
      <c r="FED22" s="687"/>
      <c r="FEE22" s="687"/>
      <c r="FEF22" s="687"/>
      <c r="FEG22" s="687"/>
      <c r="FEH22" s="687"/>
      <c r="FEI22" s="687"/>
      <c r="FEJ22" s="687"/>
      <c r="FEK22" s="687"/>
      <c r="FEL22" s="687"/>
      <c r="FEM22" s="687"/>
      <c r="FEN22" s="687"/>
      <c r="FEO22" s="687"/>
      <c r="FEP22" s="687"/>
      <c r="FEQ22" s="687"/>
      <c r="FER22" s="687"/>
      <c r="FES22" s="687"/>
      <c r="FET22" s="687"/>
      <c r="FEU22" s="687"/>
      <c r="FEV22" s="687"/>
      <c r="FEW22" s="687"/>
      <c r="FEX22" s="687"/>
      <c r="FEY22" s="687"/>
      <c r="FEZ22" s="687"/>
      <c r="FFA22" s="687"/>
      <c r="FFB22" s="687"/>
      <c r="FFC22" s="687"/>
      <c r="FFD22" s="687"/>
      <c r="FFE22" s="687"/>
      <c r="FFF22" s="687"/>
      <c r="FFG22" s="687"/>
      <c r="FFH22" s="687"/>
      <c r="FFI22" s="687"/>
      <c r="FFJ22" s="687"/>
      <c r="FFK22" s="687"/>
      <c r="FFL22" s="687"/>
      <c r="FFM22" s="687"/>
      <c r="FFN22" s="687"/>
      <c r="FFO22" s="687"/>
      <c r="FFP22" s="687"/>
      <c r="FFQ22" s="687"/>
      <c r="FFR22" s="687"/>
      <c r="FFS22" s="687"/>
      <c r="FFT22" s="687"/>
      <c r="FFU22" s="687"/>
      <c r="FFV22" s="687"/>
      <c r="FFW22" s="687"/>
      <c r="FFX22" s="687"/>
      <c r="FFY22" s="687"/>
      <c r="FFZ22" s="687"/>
      <c r="FGA22" s="687"/>
      <c r="FGB22" s="687"/>
      <c r="FGC22" s="687"/>
      <c r="FGD22" s="687"/>
      <c r="FGE22" s="687"/>
      <c r="FGF22" s="687"/>
      <c r="FGG22" s="687"/>
      <c r="FGH22" s="687"/>
      <c r="FGI22" s="687"/>
      <c r="FGJ22" s="687"/>
      <c r="FGK22" s="687"/>
      <c r="FGL22" s="687"/>
      <c r="FGM22" s="687"/>
      <c r="FGN22" s="687"/>
      <c r="FGO22" s="687"/>
      <c r="FGP22" s="687"/>
      <c r="FGQ22" s="687"/>
      <c r="FGR22" s="687"/>
      <c r="FGS22" s="687"/>
      <c r="FGT22" s="687"/>
      <c r="FGU22" s="687"/>
      <c r="FGV22" s="687"/>
      <c r="FGW22" s="687"/>
      <c r="FGX22" s="687"/>
      <c r="FGY22" s="687"/>
      <c r="FGZ22" s="687"/>
      <c r="FHA22" s="687"/>
      <c r="FHB22" s="687"/>
      <c r="FHC22" s="687"/>
      <c r="FHD22" s="687"/>
      <c r="FHE22" s="687"/>
      <c r="FHF22" s="687"/>
      <c r="FHG22" s="687"/>
      <c r="FHH22" s="687"/>
      <c r="FHI22" s="687"/>
      <c r="FHJ22" s="687"/>
      <c r="FHK22" s="687"/>
      <c r="FHL22" s="687"/>
      <c r="FHM22" s="687"/>
      <c r="FHN22" s="687"/>
      <c r="FHO22" s="687"/>
      <c r="FHP22" s="687"/>
      <c r="FHQ22" s="687"/>
      <c r="FHR22" s="687"/>
      <c r="FHS22" s="687"/>
      <c r="FHT22" s="687"/>
      <c r="FHU22" s="687"/>
      <c r="FHV22" s="687"/>
      <c r="FHW22" s="687"/>
      <c r="FHX22" s="687"/>
      <c r="FHY22" s="687"/>
      <c r="FHZ22" s="687"/>
      <c r="FIA22" s="687"/>
      <c r="FIB22" s="687"/>
      <c r="FIC22" s="687"/>
      <c r="FID22" s="687"/>
      <c r="FIE22" s="687"/>
      <c r="FIF22" s="687"/>
      <c r="FIG22" s="687"/>
      <c r="FIH22" s="687"/>
      <c r="FII22" s="687"/>
      <c r="FIJ22" s="687"/>
      <c r="FIK22" s="687"/>
      <c r="FIL22" s="687"/>
      <c r="FIM22" s="687"/>
      <c r="FIN22" s="687"/>
      <c r="FIO22" s="687"/>
      <c r="FIP22" s="687"/>
      <c r="FIQ22" s="687"/>
      <c r="FIR22" s="687"/>
      <c r="FIS22" s="687"/>
      <c r="FIT22" s="687"/>
      <c r="FIU22" s="687"/>
      <c r="FIV22" s="687"/>
      <c r="FIW22" s="687"/>
      <c r="FIX22" s="687"/>
      <c r="FIY22" s="687"/>
      <c r="FIZ22" s="687"/>
      <c r="FJA22" s="687"/>
      <c r="FJB22" s="687"/>
      <c r="FJC22" s="687"/>
      <c r="FJD22" s="687"/>
      <c r="FJE22" s="687"/>
      <c r="FJF22" s="687"/>
      <c r="FJG22" s="687"/>
      <c r="FJH22" s="687"/>
      <c r="FJI22" s="687"/>
      <c r="FJJ22" s="687"/>
      <c r="FJK22" s="687"/>
      <c r="FJL22" s="687"/>
      <c r="FJM22" s="687"/>
      <c r="FJN22" s="687"/>
      <c r="FJO22" s="687"/>
      <c r="FJP22" s="687"/>
      <c r="FJQ22" s="687"/>
      <c r="FJR22" s="687"/>
      <c r="FJS22" s="687"/>
      <c r="FJT22" s="687"/>
      <c r="FJU22" s="687"/>
      <c r="FJV22" s="687"/>
      <c r="FJW22" s="687"/>
      <c r="FJX22" s="687"/>
      <c r="FJY22" s="687"/>
      <c r="FJZ22" s="687"/>
      <c r="FKA22" s="687"/>
      <c r="FKB22" s="687"/>
      <c r="FKC22" s="687"/>
      <c r="FKD22" s="687"/>
      <c r="FKE22" s="687"/>
      <c r="FKF22" s="687"/>
      <c r="FKG22" s="687"/>
      <c r="FKH22" s="687"/>
      <c r="FKI22" s="687"/>
      <c r="FKJ22" s="687"/>
      <c r="FKK22" s="687"/>
      <c r="FKL22" s="687"/>
      <c r="FKM22" s="687"/>
      <c r="FKN22" s="687"/>
      <c r="FKO22" s="687"/>
      <c r="FKP22" s="687"/>
      <c r="FKQ22" s="687"/>
      <c r="FKR22" s="687"/>
      <c r="FKS22" s="687"/>
      <c r="FKT22" s="687"/>
      <c r="FKU22" s="687"/>
      <c r="FKV22" s="687"/>
      <c r="FKW22" s="687"/>
      <c r="FKX22" s="687"/>
      <c r="FKY22" s="687"/>
      <c r="FKZ22" s="687"/>
      <c r="FLA22" s="687"/>
      <c r="FLB22" s="687"/>
      <c r="FLC22" s="687"/>
      <c r="FLD22" s="687"/>
      <c r="FLE22" s="687"/>
      <c r="FLF22" s="687"/>
      <c r="FLG22" s="687"/>
      <c r="FLH22" s="687"/>
      <c r="FLI22" s="687"/>
      <c r="FLJ22" s="687"/>
      <c r="FLK22" s="687"/>
      <c r="FLL22" s="687"/>
      <c r="FLM22" s="687"/>
      <c r="FLN22" s="687"/>
      <c r="FLO22" s="687"/>
      <c r="FLP22" s="687"/>
      <c r="FLQ22" s="687"/>
      <c r="FLR22" s="687"/>
      <c r="FLS22" s="687"/>
      <c r="FLT22" s="687"/>
      <c r="FLU22" s="687"/>
      <c r="FLV22" s="687"/>
      <c r="FLW22" s="687"/>
      <c r="FLX22" s="687"/>
      <c r="FLY22" s="687"/>
      <c r="FLZ22" s="687"/>
      <c r="FMA22" s="687"/>
      <c r="FMB22" s="687"/>
      <c r="FMC22" s="687"/>
      <c r="FMD22" s="687"/>
      <c r="FME22" s="687"/>
      <c r="FMF22" s="687"/>
      <c r="FMG22" s="687"/>
      <c r="FMH22" s="687"/>
      <c r="FMI22" s="687"/>
      <c r="FMJ22" s="687"/>
      <c r="FMK22" s="687"/>
      <c r="FML22" s="687"/>
      <c r="FMM22" s="687"/>
      <c r="FMN22" s="687"/>
      <c r="FMO22" s="687"/>
      <c r="FMP22" s="687"/>
      <c r="FMQ22" s="687"/>
      <c r="FMR22" s="687"/>
      <c r="FMS22" s="687"/>
      <c r="FMT22" s="687"/>
      <c r="FMU22" s="687"/>
      <c r="FMV22" s="687"/>
      <c r="FMW22" s="687"/>
      <c r="FMX22" s="687"/>
      <c r="FMY22" s="687"/>
      <c r="FMZ22" s="687"/>
      <c r="FNA22" s="687"/>
      <c r="FNB22" s="687"/>
      <c r="FNC22" s="687"/>
      <c r="FND22" s="687"/>
      <c r="FNE22" s="687"/>
      <c r="FNF22" s="687"/>
      <c r="FNG22" s="687"/>
      <c r="FNH22" s="687"/>
      <c r="FNI22" s="687"/>
      <c r="FNJ22" s="687"/>
      <c r="FNK22" s="687"/>
      <c r="FNL22" s="687"/>
      <c r="FNM22" s="687"/>
      <c r="FNN22" s="687"/>
      <c r="FNO22" s="687"/>
      <c r="FNP22" s="687"/>
      <c r="FNQ22" s="687"/>
      <c r="FNR22" s="687"/>
      <c r="FNS22" s="687"/>
      <c r="FNT22" s="687"/>
      <c r="FNU22" s="687"/>
      <c r="FNV22" s="687"/>
      <c r="FNW22" s="687"/>
      <c r="FNX22" s="687"/>
      <c r="FNY22" s="687"/>
      <c r="FNZ22" s="687"/>
      <c r="FOA22" s="687"/>
      <c r="FOB22" s="687"/>
      <c r="FOC22" s="687"/>
      <c r="FOD22" s="687"/>
      <c r="FOE22" s="687"/>
      <c r="FOF22" s="687"/>
      <c r="FOG22" s="687"/>
      <c r="FOH22" s="687"/>
      <c r="FOI22" s="687"/>
      <c r="FOJ22" s="687"/>
      <c r="FOK22" s="687"/>
      <c r="FOL22" s="687"/>
      <c r="FOM22" s="687"/>
      <c r="FON22" s="687"/>
      <c r="FOO22" s="687"/>
      <c r="FOP22" s="687"/>
      <c r="FOQ22" s="687"/>
      <c r="FOR22" s="687"/>
      <c r="FOS22" s="687"/>
      <c r="FOT22" s="687"/>
      <c r="FOU22" s="687"/>
      <c r="FOV22" s="687"/>
      <c r="FOW22" s="687"/>
      <c r="FOX22" s="687"/>
      <c r="FOY22" s="687"/>
      <c r="FOZ22" s="687"/>
      <c r="FPA22" s="687"/>
      <c r="FPB22" s="687"/>
      <c r="FPC22" s="687"/>
      <c r="FPD22" s="687"/>
      <c r="FPE22" s="687"/>
      <c r="FPF22" s="687"/>
      <c r="FPG22" s="687"/>
      <c r="FPH22" s="687"/>
      <c r="FPI22" s="687"/>
      <c r="FPJ22" s="687"/>
      <c r="FPK22" s="687"/>
      <c r="FPL22" s="687"/>
      <c r="FPM22" s="687"/>
      <c r="FPN22" s="687"/>
      <c r="FPO22" s="687"/>
      <c r="FPP22" s="687"/>
      <c r="FPQ22" s="687"/>
      <c r="FPR22" s="687"/>
      <c r="FPS22" s="687"/>
      <c r="FPT22" s="687"/>
      <c r="FPU22" s="687"/>
      <c r="FPV22" s="687"/>
      <c r="FPW22" s="687"/>
      <c r="FPX22" s="687"/>
      <c r="FPY22" s="687"/>
      <c r="FPZ22" s="687"/>
      <c r="FQA22" s="687"/>
      <c r="FQB22" s="687"/>
      <c r="FQC22" s="687"/>
      <c r="FQD22" s="687"/>
      <c r="FQE22" s="687"/>
      <c r="FQF22" s="687"/>
      <c r="FQG22" s="687"/>
      <c r="FQH22" s="687"/>
      <c r="FQI22" s="687"/>
      <c r="FQJ22" s="687"/>
      <c r="FQK22" s="687"/>
      <c r="FQL22" s="687"/>
      <c r="FQM22" s="687"/>
      <c r="FQN22" s="687"/>
      <c r="FQO22" s="687"/>
      <c r="FQP22" s="687"/>
      <c r="FQQ22" s="687"/>
      <c r="FQR22" s="687"/>
      <c r="FQS22" s="687"/>
      <c r="FQT22" s="687"/>
      <c r="FQU22" s="687"/>
      <c r="FQV22" s="687"/>
      <c r="FQW22" s="687"/>
      <c r="FQX22" s="687"/>
      <c r="FQY22" s="687"/>
      <c r="FQZ22" s="687"/>
      <c r="FRA22" s="687"/>
      <c r="FRB22" s="687"/>
      <c r="FRC22" s="687"/>
      <c r="FRD22" s="687"/>
      <c r="FRE22" s="687"/>
      <c r="FRF22" s="687"/>
      <c r="FRG22" s="687"/>
      <c r="FRH22" s="687"/>
      <c r="FRI22" s="687"/>
      <c r="FRJ22" s="687"/>
      <c r="FRK22" s="687"/>
      <c r="FRL22" s="687"/>
      <c r="FRM22" s="687"/>
      <c r="FRN22" s="687"/>
      <c r="FRO22" s="687"/>
      <c r="FRP22" s="687"/>
      <c r="FRQ22" s="687"/>
      <c r="FRR22" s="687"/>
      <c r="FRS22" s="687"/>
      <c r="FRT22" s="687"/>
      <c r="FRU22" s="687"/>
      <c r="FRV22" s="687"/>
      <c r="FRW22" s="687"/>
      <c r="FRX22" s="687"/>
      <c r="FRY22" s="687"/>
      <c r="FRZ22" s="687"/>
      <c r="FSA22" s="687"/>
      <c r="FSB22" s="687"/>
      <c r="FSC22" s="687"/>
      <c r="FSD22" s="687"/>
      <c r="FSE22" s="687"/>
      <c r="FSF22" s="687"/>
      <c r="FSG22" s="687"/>
      <c r="FSH22" s="687"/>
      <c r="FSI22" s="687"/>
      <c r="FSJ22" s="687"/>
      <c r="FSK22" s="687"/>
      <c r="FSL22" s="687"/>
      <c r="FSM22" s="687"/>
      <c r="FSN22" s="687"/>
      <c r="FSO22" s="687"/>
      <c r="FSP22" s="687"/>
      <c r="FSQ22" s="687"/>
      <c r="FSR22" s="687"/>
      <c r="FSS22" s="687"/>
      <c r="FST22" s="687"/>
      <c r="FSU22" s="687"/>
      <c r="FSV22" s="687"/>
      <c r="FSW22" s="687"/>
      <c r="FSX22" s="687"/>
      <c r="FSY22" s="687"/>
      <c r="FSZ22" s="687"/>
      <c r="FTA22" s="687"/>
      <c r="FTB22" s="687"/>
      <c r="FTC22" s="687"/>
      <c r="FTD22" s="687"/>
      <c r="FTE22" s="687"/>
      <c r="FTF22" s="687"/>
      <c r="FTG22" s="687"/>
      <c r="FTH22" s="687"/>
      <c r="FTI22" s="687"/>
      <c r="FTJ22" s="687"/>
      <c r="FTK22" s="687"/>
      <c r="FTL22" s="687"/>
      <c r="FTM22" s="687"/>
      <c r="FTN22" s="687"/>
      <c r="FTO22" s="687"/>
      <c r="FTP22" s="687"/>
      <c r="FTQ22" s="687"/>
      <c r="FTR22" s="687"/>
      <c r="FTS22" s="687"/>
      <c r="FTT22" s="687"/>
      <c r="FTU22" s="687"/>
      <c r="FTV22" s="687"/>
      <c r="FTW22" s="687"/>
      <c r="FTX22" s="687"/>
      <c r="FTY22" s="687"/>
      <c r="FTZ22" s="687"/>
      <c r="FUA22" s="687"/>
      <c r="FUB22" s="687"/>
      <c r="FUC22" s="687"/>
      <c r="FUD22" s="687"/>
      <c r="FUE22" s="687"/>
      <c r="FUF22" s="687"/>
      <c r="FUG22" s="687"/>
      <c r="FUH22" s="687"/>
      <c r="FUI22" s="687"/>
      <c r="FUJ22" s="687"/>
      <c r="FUK22" s="687"/>
      <c r="FUL22" s="687"/>
      <c r="FUM22" s="687"/>
      <c r="FUN22" s="687"/>
      <c r="FUO22" s="687"/>
      <c r="FUP22" s="687"/>
      <c r="FUQ22" s="687"/>
      <c r="FUR22" s="687"/>
      <c r="FUS22" s="687"/>
      <c r="FUT22" s="687"/>
      <c r="FUU22" s="687"/>
      <c r="FUV22" s="687"/>
      <c r="FUW22" s="687"/>
      <c r="FUX22" s="687"/>
      <c r="FUY22" s="687"/>
      <c r="FUZ22" s="687"/>
      <c r="FVA22" s="687"/>
      <c r="FVB22" s="687"/>
      <c r="FVC22" s="687"/>
      <c r="FVD22" s="687"/>
      <c r="FVE22" s="687"/>
      <c r="FVF22" s="687"/>
      <c r="FVG22" s="687"/>
      <c r="FVH22" s="687"/>
      <c r="FVI22" s="687"/>
      <c r="FVJ22" s="687"/>
      <c r="FVK22" s="687"/>
      <c r="FVL22" s="687"/>
      <c r="FVM22" s="687"/>
      <c r="FVN22" s="687"/>
      <c r="FVO22" s="687"/>
      <c r="FVP22" s="687"/>
      <c r="FVQ22" s="687"/>
      <c r="FVR22" s="687"/>
      <c r="FVS22" s="687"/>
      <c r="FVT22" s="687"/>
      <c r="FVU22" s="687"/>
      <c r="FVV22" s="687"/>
      <c r="FVW22" s="687"/>
      <c r="FVX22" s="687"/>
      <c r="FVY22" s="687"/>
      <c r="FVZ22" s="687"/>
      <c r="FWA22" s="687"/>
      <c r="FWB22" s="687"/>
      <c r="FWC22" s="687"/>
      <c r="FWD22" s="687"/>
      <c r="FWE22" s="687"/>
      <c r="FWF22" s="687"/>
      <c r="FWG22" s="687"/>
      <c r="FWH22" s="687"/>
      <c r="FWI22" s="687"/>
      <c r="FWJ22" s="687"/>
      <c r="FWK22" s="687"/>
      <c r="FWL22" s="687"/>
      <c r="FWM22" s="687"/>
      <c r="FWN22" s="687"/>
      <c r="FWO22" s="687"/>
      <c r="FWP22" s="687"/>
      <c r="FWQ22" s="687"/>
      <c r="FWR22" s="687"/>
      <c r="FWS22" s="687"/>
      <c r="FWT22" s="687"/>
      <c r="FWU22" s="687"/>
      <c r="FWV22" s="687"/>
      <c r="FWW22" s="687"/>
      <c r="FWX22" s="687"/>
      <c r="FWY22" s="687"/>
      <c r="FWZ22" s="687"/>
      <c r="FXA22" s="687"/>
      <c r="FXB22" s="687"/>
      <c r="FXC22" s="687"/>
      <c r="FXD22" s="687"/>
      <c r="FXE22" s="687"/>
      <c r="FXF22" s="687"/>
      <c r="FXG22" s="687"/>
      <c r="FXH22" s="687"/>
      <c r="FXI22" s="687"/>
      <c r="FXJ22" s="687"/>
      <c r="FXK22" s="687"/>
      <c r="FXL22" s="687"/>
      <c r="FXM22" s="687"/>
      <c r="FXN22" s="687"/>
      <c r="FXO22" s="687"/>
      <c r="FXP22" s="687"/>
      <c r="FXQ22" s="687"/>
      <c r="FXR22" s="687"/>
      <c r="FXS22" s="687"/>
      <c r="FXT22" s="687"/>
      <c r="FXU22" s="687"/>
      <c r="FXV22" s="687"/>
      <c r="FXW22" s="687"/>
      <c r="FXX22" s="687"/>
      <c r="FXY22" s="687"/>
      <c r="FXZ22" s="687"/>
      <c r="FYA22" s="687"/>
      <c r="FYB22" s="687"/>
      <c r="FYC22" s="687"/>
      <c r="FYD22" s="687"/>
      <c r="FYE22" s="687"/>
      <c r="FYF22" s="687"/>
      <c r="FYG22" s="687"/>
      <c r="FYH22" s="687"/>
      <c r="FYI22" s="687"/>
      <c r="FYJ22" s="687"/>
      <c r="FYK22" s="687"/>
      <c r="FYL22" s="687"/>
      <c r="FYM22" s="687"/>
      <c r="FYN22" s="687"/>
      <c r="FYO22" s="687"/>
      <c r="FYP22" s="687"/>
      <c r="FYQ22" s="687"/>
      <c r="FYR22" s="687"/>
      <c r="FYS22" s="687"/>
      <c r="FYT22" s="687"/>
      <c r="FYU22" s="687"/>
      <c r="FYV22" s="687"/>
      <c r="FYW22" s="687"/>
      <c r="FYX22" s="687"/>
      <c r="FYY22" s="687"/>
      <c r="FYZ22" s="687"/>
      <c r="FZA22" s="687"/>
      <c r="FZB22" s="687"/>
      <c r="FZC22" s="687"/>
      <c r="FZD22" s="687"/>
      <c r="FZE22" s="687"/>
      <c r="FZF22" s="687"/>
      <c r="FZG22" s="687"/>
      <c r="FZH22" s="687"/>
      <c r="FZI22" s="687"/>
      <c r="FZJ22" s="687"/>
      <c r="FZK22" s="687"/>
      <c r="FZL22" s="687"/>
      <c r="FZM22" s="687"/>
      <c r="FZN22" s="687"/>
      <c r="FZO22" s="687"/>
      <c r="FZP22" s="687"/>
      <c r="FZQ22" s="687"/>
      <c r="FZR22" s="687"/>
      <c r="FZS22" s="687"/>
      <c r="FZT22" s="687"/>
      <c r="FZU22" s="687"/>
      <c r="FZV22" s="687"/>
      <c r="FZW22" s="687"/>
      <c r="FZX22" s="687"/>
      <c r="FZY22" s="687"/>
      <c r="FZZ22" s="687"/>
      <c r="GAA22" s="687"/>
      <c r="GAB22" s="687"/>
      <c r="GAC22" s="687"/>
      <c r="GAD22" s="687"/>
      <c r="GAE22" s="687"/>
      <c r="GAF22" s="687"/>
      <c r="GAG22" s="687"/>
      <c r="GAH22" s="687"/>
      <c r="GAI22" s="687"/>
      <c r="GAJ22" s="687"/>
      <c r="GAK22" s="687"/>
      <c r="GAL22" s="687"/>
      <c r="GAM22" s="687"/>
      <c r="GAN22" s="687"/>
      <c r="GAO22" s="687"/>
      <c r="GAP22" s="687"/>
      <c r="GAQ22" s="687"/>
      <c r="GAR22" s="687"/>
      <c r="GAS22" s="687"/>
      <c r="GAT22" s="687"/>
      <c r="GAU22" s="687"/>
      <c r="GAV22" s="687"/>
      <c r="GAW22" s="687"/>
      <c r="GAX22" s="687"/>
      <c r="GAY22" s="687"/>
      <c r="GAZ22" s="687"/>
      <c r="GBA22" s="687"/>
      <c r="GBB22" s="687"/>
      <c r="GBC22" s="687"/>
      <c r="GBD22" s="687"/>
      <c r="GBE22" s="687"/>
      <c r="GBF22" s="687"/>
      <c r="GBG22" s="687"/>
      <c r="GBH22" s="687"/>
      <c r="GBI22" s="687"/>
      <c r="GBJ22" s="687"/>
      <c r="GBK22" s="687"/>
      <c r="GBL22" s="687"/>
      <c r="GBM22" s="687"/>
      <c r="GBN22" s="687"/>
      <c r="GBO22" s="687"/>
      <c r="GBP22" s="687"/>
      <c r="GBQ22" s="687"/>
      <c r="GBR22" s="687"/>
      <c r="GBS22" s="687"/>
      <c r="GBT22" s="687"/>
      <c r="GBU22" s="687"/>
      <c r="GBV22" s="687"/>
      <c r="GBW22" s="687"/>
      <c r="GBX22" s="687"/>
      <c r="GBY22" s="687"/>
      <c r="GBZ22" s="687"/>
      <c r="GCA22" s="687"/>
      <c r="GCB22" s="687"/>
      <c r="GCC22" s="687"/>
      <c r="GCD22" s="687"/>
      <c r="GCE22" s="687"/>
      <c r="GCF22" s="687"/>
      <c r="GCG22" s="687"/>
      <c r="GCH22" s="687"/>
      <c r="GCI22" s="687"/>
      <c r="GCJ22" s="687"/>
      <c r="GCK22" s="687"/>
      <c r="GCL22" s="687"/>
      <c r="GCM22" s="687"/>
      <c r="GCN22" s="687"/>
      <c r="GCO22" s="687"/>
      <c r="GCP22" s="687"/>
      <c r="GCQ22" s="687"/>
      <c r="GCR22" s="687"/>
      <c r="GCS22" s="687"/>
      <c r="GCT22" s="687"/>
      <c r="GCU22" s="687"/>
      <c r="GCV22" s="687"/>
      <c r="GCW22" s="687"/>
      <c r="GCX22" s="687"/>
      <c r="GCY22" s="687"/>
      <c r="GCZ22" s="687"/>
      <c r="GDA22" s="687"/>
      <c r="GDB22" s="687"/>
      <c r="GDC22" s="687"/>
      <c r="GDD22" s="687"/>
      <c r="GDE22" s="687"/>
      <c r="GDF22" s="687"/>
      <c r="GDG22" s="687"/>
      <c r="GDH22" s="687"/>
      <c r="GDI22" s="687"/>
      <c r="GDJ22" s="687"/>
      <c r="GDK22" s="687"/>
      <c r="GDL22" s="687"/>
      <c r="GDM22" s="687"/>
      <c r="GDN22" s="687"/>
      <c r="GDO22" s="687"/>
      <c r="GDP22" s="687"/>
      <c r="GDQ22" s="687"/>
      <c r="GDR22" s="687"/>
      <c r="GDS22" s="687"/>
      <c r="GDT22" s="687"/>
      <c r="GDU22" s="687"/>
      <c r="GDV22" s="687"/>
      <c r="GDW22" s="687"/>
      <c r="GDX22" s="687"/>
      <c r="GDY22" s="687"/>
      <c r="GDZ22" s="687"/>
      <c r="GEA22" s="687"/>
      <c r="GEB22" s="687"/>
      <c r="GEC22" s="687"/>
      <c r="GED22" s="687"/>
      <c r="GEE22" s="687"/>
      <c r="GEF22" s="687"/>
      <c r="GEG22" s="687"/>
      <c r="GEH22" s="687"/>
      <c r="GEI22" s="687"/>
      <c r="GEJ22" s="687"/>
      <c r="GEK22" s="687"/>
      <c r="GEL22" s="687"/>
      <c r="GEM22" s="687"/>
      <c r="GEN22" s="687"/>
      <c r="GEO22" s="687"/>
      <c r="GEP22" s="687"/>
      <c r="GEQ22" s="687"/>
      <c r="GER22" s="687"/>
      <c r="GES22" s="687"/>
      <c r="GET22" s="687"/>
      <c r="GEU22" s="687"/>
      <c r="GEV22" s="687"/>
      <c r="GEW22" s="687"/>
      <c r="GEX22" s="687"/>
      <c r="GEY22" s="687"/>
      <c r="GEZ22" s="687"/>
      <c r="GFA22" s="687"/>
      <c r="GFB22" s="687"/>
      <c r="GFC22" s="687"/>
      <c r="GFD22" s="687"/>
      <c r="GFE22" s="687"/>
      <c r="GFF22" s="687"/>
      <c r="GFG22" s="687"/>
      <c r="GFH22" s="687"/>
      <c r="GFI22" s="687"/>
      <c r="GFJ22" s="687"/>
      <c r="GFK22" s="687"/>
      <c r="GFL22" s="687"/>
      <c r="GFM22" s="687"/>
      <c r="GFN22" s="687"/>
      <c r="GFO22" s="687"/>
      <c r="GFP22" s="687"/>
      <c r="GFQ22" s="687"/>
      <c r="GFR22" s="687"/>
      <c r="GFS22" s="687"/>
      <c r="GFT22" s="687"/>
      <c r="GFU22" s="687"/>
      <c r="GFV22" s="687"/>
      <c r="GFW22" s="687"/>
      <c r="GFX22" s="687"/>
      <c r="GFY22" s="687"/>
      <c r="GFZ22" s="687"/>
      <c r="GGA22" s="687"/>
      <c r="GGB22" s="687"/>
      <c r="GGC22" s="687"/>
      <c r="GGD22" s="687"/>
      <c r="GGE22" s="687"/>
      <c r="GGF22" s="687"/>
      <c r="GGG22" s="687"/>
      <c r="GGH22" s="687"/>
      <c r="GGI22" s="687"/>
      <c r="GGJ22" s="687"/>
      <c r="GGK22" s="687"/>
      <c r="GGL22" s="687"/>
      <c r="GGM22" s="687"/>
      <c r="GGN22" s="687"/>
      <c r="GGO22" s="687"/>
      <c r="GGP22" s="687"/>
      <c r="GGQ22" s="687"/>
      <c r="GGR22" s="687"/>
      <c r="GGS22" s="687"/>
      <c r="GGT22" s="687"/>
      <c r="GGU22" s="687"/>
      <c r="GGV22" s="687"/>
      <c r="GGW22" s="687"/>
      <c r="GGX22" s="687"/>
      <c r="GGY22" s="687"/>
      <c r="GGZ22" s="687"/>
      <c r="GHA22" s="687"/>
      <c r="GHB22" s="687"/>
      <c r="GHC22" s="687"/>
      <c r="GHD22" s="687"/>
      <c r="GHE22" s="687"/>
      <c r="GHF22" s="687"/>
      <c r="GHG22" s="687"/>
      <c r="GHH22" s="687"/>
      <c r="GHI22" s="687"/>
      <c r="GHJ22" s="687"/>
      <c r="GHK22" s="687"/>
      <c r="GHL22" s="687"/>
      <c r="GHM22" s="687"/>
      <c r="GHN22" s="687"/>
      <c r="GHO22" s="687"/>
      <c r="GHP22" s="687"/>
      <c r="GHQ22" s="687"/>
      <c r="GHR22" s="687"/>
      <c r="GHS22" s="687"/>
      <c r="GHT22" s="687"/>
      <c r="GHU22" s="687"/>
      <c r="GHV22" s="687"/>
      <c r="GHW22" s="687"/>
      <c r="GHX22" s="687"/>
      <c r="GHY22" s="687"/>
      <c r="GHZ22" s="687"/>
      <c r="GIA22" s="687"/>
      <c r="GIB22" s="687"/>
      <c r="GIC22" s="687"/>
      <c r="GID22" s="687"/>
      <c r="GIE22" s="687"/>
      <c r="GIF22" s="687"/>
      <c r="GIG22" s="687"/>
      <c r="GIH22" s="687"/>
      <c r="GII22" s="687"/>
      <c r="GIJ22" s="687"/>
      <c r="GIK22" s="687"/>
      <c r="GIL22" s="687"/>
      <c r="GIM22" s="687"/>
      <c r="GIN22" s="687"/>
      <c r="GIO22" s="687"/>
      <c r="GIP22" s="687"/>
      <c r="GIQ22" s="687"/>
      <c r="GIR22" s="687"/>
      <c r="GIS22" s="687"/>
      <c r="GIT22" s="687"/>
      <c r="GIU22" s="687"/>
      <c r="GIV22" s="687"/>
      <c r="GIW22" s="687"/>
      <c r="GIX22" s="687"/>
      <c r="GIY22" s="687"/>
      <c r="GIZ22" s="687"/>
      <c r="GJA22" s="687"/>
      <c r="GJB22" s="687"/>
      <c r="GJC22" s="687"/>
      <c r="GJD22" s="687"/>
      <c r="GJE22" s="687"/>
      <c r="GJF22" s="687"/>
      <c r="GJG22" s="687"/>
      <c r="GJH22" s="687"/>
      <c r="GJI22" s="687"/>
      <c r="GJJ22" s="687"/>
      <c r="GJK22" s="687"/>
      <c r="GJL22" s="687"/>
      <c r="GJM22" s="687"/>
      <c r="GJN22" s="687"/>
      <c r="GJO22" s="687"/>
      <c r="GJP22" s="687"/>
      <c r="GJQ22" s="687"/>
      <c r="GJR22" s="687"/>
      <c r="GJS22" s="687"/>
      <c r="GJT22" s="687"/>
      <c r="GJU22" s="687"/>
      <c r="GJV22" s="687"/>
      <c r="GJW22" s="687"/>
      <c r="GJX22" s="687"/>
      <c r="GJY22" s="687"/>
      <c r="GJZ22" s="687"/>
      <c r="GKA22" s="687"/>
      <c r="GKB22" s="687"/>
      <c r="GKC22" s="687"/>
      <c r="GKD22" s="687"/>
      <c r="GKE22" s="687"/>
      <c r="GKF22" s="687"/>
      <c r="GKG22" s="687"/>
      <c r="GKH22" s="687"/>
      <c r="GKI22" s="687"/>
      <c r="GKJ22" s="687"/>
      <c r="GKK22" s="687"/>
      <c r="GKL22" s="687"/>
      <c r="GKM22" s="687"/>
      <c r="GKN22" s="687"/>
      <c r="GKO22" s="687"/>
      <c r="GKP22" s="687"/>
      <c r="GKQ22" s="687"/>
      <c r="GKR22" s="687"/>
      <c r="GKS22" s="687"/>
      <c r="GKT22" s="687"/>
      <c r="GKU22" s="687"/>
      <c r="GKV22" s="687"/>
      <c r="GKW22" s="687"/>
      <c r="GKX22" s="687"/>
      <c r="GKY22" s="687"/>
      <c r="GKZ22" s="687"/>
      <c r="GLA22" s="687"/>
      <c r="GLB22" s="687"/>
      <c r="GLC22" s="687"/>
      <c r="GLD22" s="687"/>
      <c r="GLE22" s="687"/>
      <c r="GLF22" s="687"/>
      <c r="GLG22" s="687"/>
      <c r="GLH22" s="687"/>
      <c r="GLI22" s="687"/>
      <c r="GLJ22" s="687"/>
      <c r="GLK22" s="687"/>
      <c r="GLL22" s="687"/>
      <c r="GLM22" s="687"/>
      <c r="GLN22" s="687"/>
      <c r="GLO22" s="687"/>
      <c r="GLP22" s="687"/>
      <c r="GLQ22" s="687"/>
      <c r="GLR22" s="687"/>
      <c r="GLS22" s="687"/>
      <c r="GLT22" s="687"/>
      <c r="GLU22" s="687"/>
      <c r="GLV22" s="687"/>
      <c r="GLW22" s="687"/>
      <c r="GLX22" s="687"/>
      <c r="GLY22" s="687"/>
      <c r="GLZ22" s="687"/>
      <c r="GMA22" s="687"/>
      <c r="GMB22" s="687"/>
      <c r="GMC22" s="687"/>
      <c r="GMD22" s="687"/>
      <c r="GME22" s="687"/>
      <c r="GMF22" s="687"/>
      <c r="GMG22" s="687"/>
      <c r="GMH22" s="687"/>
      <c r="GMI22" s="687"/>
      <c r="GMJ22" s="687"/>
      <c r="GMK22" s="687"/>
      <c r="GML22" s="687"/>
      <c r="GMM22" s="687"/>
      <c r="GMN22" s="687"/>
      <c r="GMO22" s="687"/>
      <c r="GMP22" s="687"/>
      <c r="GMQ22" s="687"/>
      <c r="GMR22" s="687"/>
      <c r="GMS22" s="687"/>
      <c r="GMT22" s="687"/>
      <c r="GMU22" s="687"/>
      <c r="GMV22" s="687"/>
      <c r="GMW22" s="687"/>
      <c r="GMX22" s="687"/>
      <c r="GMY22" s="687"/>
      <c r="GMZ22" s="687"/>
      <c r="GNA22" s="687"/>
      <c r="GNB22" s="687"/>
      <c r="GNC22" s="687"/>
      <c r="GND22" s="687"/>
      <c r="GNE22" s="687"/>
      <c r="GNF22" s="687"/>
      <c r="GNG22" s="687"/>
      <c r="GNH22" s="687"/>
      <c r="GNI22" s="687"/>
      <c r="GNJ22" s="687"/>
      <c r="GNK22" s="687"/>
      <c r="GNL22" s="687"/>
      <c r="GNM22" s="687"/>
      <c r="GNN22" s="687"/>
      <c r="GNO22" s="687"/>
      <c r="GNP22" s="687"/>
      <c r="GNQ22" s="687"/>
      <c r="GNR22" s="687"/>
      <c r="GNS22" s="687"/>
      <c r="GNT22" s="687"/>
      <c r="GNU22" s="687"/>
      <c r="GNV22" s="687"/>
      <c r="GNW22" s="687"/>
      <c r="GNX22" s="687"/>
      <c r="GNY22" s="687"/>
      <c r="GNZ22" s="687"/>
      <c r="GOA22" s="687"/>
      <c r="GOB22" s="687"/>
      <c r="GOC22" s="687"/>
      <c r="GOD22" s="687"/>
      <c r="GOE22" s="687"/>
      <c r="GOF22" s="687"/>
      <c r="GOG22" s="687"/>
      <c r="GOH22" s="687"/>
      <c r="GOI22" s="687"/>
      <c r="GOJ22" s="687"/>
      <c r="GOK22" s="687"/>
      <c r="GOL22" s="687"/>
      <c r="GOM22" s="687"/>
      <c r="GON22" s="687"/>
      <c r="GOO22" s="687"/>
      <c r="GOP22" s="687"/>
      <c r="GOQ22" s="687"/>
      <c r="GOR22" s="687"/>
      <c r="GOS22" s="687"/>
      <c r="GOT22" s="687"/>
      <c r="GOU22" s="687"/>
      <c r="GOV22" s="687"/>
      <c r="GOW22" s="687"/>
      <c r="GOX22" s="687"/>
      <c r="GOY22" s="687"/>
      <c r="GOZ22" s="687"/>
      <c r="GPA22" s="687"/>
      <c r="GPB22" s="687"/>
      <c r="GPC22" s="687"/>
      <c r="GPD22" s="687"/>
      <c r="GPE22" s="687"/>
      <c r="GPF22" s="687"/>
      <c r="GPG22" s="687"/>
      <c r="GPH22" s="687"/>
      <c r="GPI22" s="687"/>
      <c r="GPJ22" s="687"/>
      <c r="GPK22" s="687"/>
      <c r="GPL22" s="687"/>
      <c r="GPM22" s="687"/>
      <c r="GPN22" s="687"/>
      <c r="GPO22" s="687"/>
      <c r="GPP22" s="687"/>
      <c r="GPQ22" s="687"/>
      <c r="GPR22" s="687"/>
      <c r="GPS22" s="687"/>
      <c r="GPT22" s="687"/>
      <c r="GPU22" s="687"/>
      <c r="GPV22" s="687"/>
      <c r="GPW22" s="687"/>
      <c r="GPX22" s="687"/>
      <c r="GPY22" s="687"/>
      <c r="GPZ22" s="687"/>
      <c r="GQA22" s="687"/>
      <c r="GQB22" s="687"/>
      <c r="GQC22" s="687"/>
      <c r="GQD22" s="687"/>
      <c r="GQE22" s="687"/>
      <c r="GQF22" s="687"/>
      <c r="GQG22" s="687"/>
      <c r="GQH22" s="687"/>
      <c r="GQI22" s="687"/>
      <c r="GQJ22" s="687"/>
      <c r="GQK22" s="687"/>
      <c r="GQL22" s="687"/>
      <c r="GQM22" s="687"/>
      <c r="GQN22" s="687"/>
      <c r="GQO22" s="687"/>
      <c r="GQP22" s="687"/>
      <c r="GQQ22" s="687"/>
      <c r="GQR22" s="687"/>
      <c r="GQS22" s="687"/>
      <c r="GQT22" s="687"/>
      <c r="GQU22" s="687"/>
      <c r="GQV22" s="687"/>
      <c r="GQW22" s="687"/>
      <c r="GQX22" s="687"/>
      <c r="GQY22" s="687"/>
      <c r="GQZ22" s="687"/>
      <c r="GRA22" s="687"/>
      <c r="GRB22" s="687"/>
      <c r="GRC22" s="687"/>
      <c r="GRD22" s="687"/>
      <c r="GRE22" s="687"/>
      <c r="GRF22" s="687"/>
      <c r="GRG22" s="687"/>
      <c r="GRH22" s="687"/>
      <c r="GRI22" s="687"/>
      <c r="GRJ22" s="687"/>
      <c r="GRK22" s="687"/>
      <c r="GRL22" s="687"/>
      <c r="GRM22" s="687"/>
      <c r="GRN22" s="687"/>
      <c r="GRO22" s="687"/>
      <c r="GRP22" s="687"/>
      <c r="GRQ22" s="687"/>
      <c r="GRR22" s="687"/>
      <c r="GRS22" s="687"/>
      <c r="GRT22" s="687"/>
      <c r="GRU22" s="687"/>
      <c r="GRV22" s="687"/>
      <c r="GRW22" s="687"/>
      <c r="GRX22" s="687"/>
      <c r="GRY22" s="687"/>
      <c r="GRZ22" s="687"/>
      <c r="GSA22" s="687"/>
      <c r="GSB22" s="687"/>
      <c r="GSC22" s="687"/>
      <c r="GSD22" s="687"/>
      <c r="GSE22" s="687"/>
      <c r="GSF22" s="687"/>
      <c r="GSG22" s="687"/>
      <c r="GSH22" s="687"/>
      <c r="GSI22" s="687"/>
      <c r="GSJ22" s="687"/>
      <c r="GSK22" s="687"/>
      <c r="GSL22" s="687"/>
      <c r="GSM22" s="687"/>
      <c r="GSN22" s="687"/>
      <c r="GSO22" s="687"/>
      <c r="GSP22" s="687"/>
      <c r="GSQ22" s="687"/>
      <c r="GSR22" s="687"/>
      <c r="GSS22" s="687"/>
      <c r="GST22" s="687"/>
      <c r="GSU22" s="687"/>
      <c r="GSV22" s="687"/>
      <c r="GSW22" s="687"/>
      <c r="GSX22" s="687"/>
      <c r="GSY22" s="687"/>
      <c r="GSZ22" s="687"/>
      <c r="GTA22" s="687"/>
      <c r="GTB22" s="687"/>
      <c r="GTC22" s="687"/>
      <c r="GTD22" s="687"/>
      <c r="GTE22" s="687"/>
      <c r="GTF22" s="687"/>
      <c r="GTG22" s="687"/>
      <c r="GTH22" s="687"/>
      <c r="GTI22" s="687"/>
      <c r="GTJ22" s="687"/>
      <c r="GTK22" s="687"/>
      <c r="GTL22" s="687"/>
      <c r="GTM22" s="687"/>
      <c r="GTN22" s="687"/>
      <c r="GTO22" s="687"/>
      <c r="GTP22" s="687"/>
      <c r="GTQ22" s="687"/>
      <c r="GTR22" s="687"/>
      <c r="GTS22" s="687"/>
      <c r="GTT22" s="687"/>
      <c r="GTU22" s="687"/>
      <c r="GTV22" s="687"/>
      <c r="GTW22" s="687"/>
      <c r="GTX22" s="687"/>
      <c r="GTY22" s="687"/>
      <c r="GTZ22" s="687"/>
      <c r="GUA22" s="687"/>
      <c r="GUB22" s="687"/>
      <c r="GUC22" s="687"/>
      <c r="GUD22" s="687"/>
      <c r="GUE22" s="687"/>
      <c r="GUF22" s="687"/>
      <c r="GUG22" s="687"/>
      <c r="GUH22" s="687"/>
      <c r="GUI22" s="687"/>
      <c r="GUJ22" s="687"/>
      <c r="GUK22" s="687"/>
      <c r="GUL22" s="687"/>
      <c r="GUM22" s="687"/>
      <c r="GUN22" s="687"/>
      <c r="GUO22" s="687"/>
      <c r="GUP22" s="687"/>
      <c r="GUQ22" s="687"/>
      <c r="GUR22" s="687"/>
      <c r="GUS22" s="687"/>
      <c r="GUT22" s="687"/>
      <c r="GUU22" s="687"/>
      <c r="GUV22" s="687"/>
      <c r="GUW22" s="687"/>
      <c r="GUX22" s="687"/>
      <c r="GUY22" s="687"/>
      <c r="GUZ22" s="687"/>
      <c r="GVA22" s="687"/>
      <c r="GVB22" s="687"/>
      <c r="GVC22" s="687"/>
      <c r="GVD22" s="687"/>
      <c r="GVE22" s="687"/>
      <c r="GVF22" s="687"/>
      <c r="GVG22" s="687"/>
      <c r="GVH22" s="687"/>
      <c r="GVI22" s="687"/>
      <c r="GVJ22" s="687"/>
      <c r="GVK22" s="687"/>
      <c r="GVL22" s="687"/>
      <c r="GVM22" s="687"/>
      <c r="GVN22" s="687"/>
      <c r="GVO22" s="687"/>
      <c r="GVP22" s="687"/>
      <c r="GVQ22" s="687"/>
      <c r="GVR22" s="687"/>
      <c r="GVS22" s="687"/>
      <c r="GVT22" s="687"/>
      <c r="GVU22" s="687"/>
      <c r="GVV22" s="687"/>
      <c r="GVW22" s="687"/>
      <c r="GVX22" s="687"/>
      <c r="GVY22" s="687"/>
      <c r="GVZ22" s="687"/>
      <c r="GWA22" s="687"/>
      <c r="GWB22" s="687"/>
      <c r="GWC22" s="687"/>
      <c r="GWD22" s="687"/>
      <c r="GWE22" s="687"/>
      <c r="GWF22" s="687"/>
      <c r="GWG22" s="687"/>
      <c r="GWH22" s="687"/>
      <c r="GWI22" s="687"/>
      <c r="GWJ22" s="687"/>
      <c r="GWK22" s="687"/>
      <c r="GWL22" s="687"/>
      <c r="GWM22" s="687"/>
      <c r="GWN22" s="687"/>
      <c r="GWO22" s="687"/>
      <c r="GWP22" s="687"/>
      <c r="GWQ22" s="687"/>
      <c r="GWR22" s="687"/>
      <c r="GWS22" s="687"/>
      <c r="GWT22" s="687"/>
      <c r="GWU22" s="687"/>
      <c r="GWV22" s="687"/>
      <c r="GWW22" s="687"/>
      <c r="GWX22" s="687"/>
      <c r="GWY22" s="687"/>
      <c r="GWZ22" s="687"/>
      <c r="GXA22" s="687"/>
      <c r="GXB22" s="687"/>
      <c r="GXC22" s="687"/>
      <c r="GXD22" s="687"/>
      <c r="GXE22" s="687"/>
      <c r="GXF22" s="687"/>
      <c r="GXG22" s="687"/>
      <c r="GXH22" s="687"/>
      <c r="GXI22" s="687"/>
      <c r="GXJ22" s="687"/>
      <c r="GXK22" s="687"/>
      <c r="GXL22" s="687"/>
      <c r="GXM22" s="687"/>
      <c r="GXN22" s="687"/>
      <c r="GXO22" s="687"/>
      <c r="GXP22" s="687"/>
      <c r="GXQ22" s="687"/>
      <c r="GXR22" s="687"/>
      <c r="GXS22" s="687"/>
      <c r="GXT22" s="687"/>
      <c r="GXU22" s="687"/>
      <c r="GXV22" s="687"/>
      <c r="GXW22" s="687"/>
      <c r="GXX22" s="687"/>
      <c r="GXY22" s="687"/>
      <c r="GXZ22" s="687"/>
      <c r="GYA22" s="687"/>
      <c r="GYB22" s="687"/>
      <c r="GYC22" s="687"/>
      <c r="GYD22" s="687"/>
      <c r="GYE22" s="687"/>
      <c r="GYF22" s="687"/>
      <c r="GYG22" s="687"/>
      <c r="GYH22" s="687"/>
      <c r="GYI22" s="687"/>
      <c r="GYJ22" s="687"/>
      <c r="GYK22" s="687"/>
      <c r="GYL22" s="687"/>
      <c r="GYM22" s="687"/>
      <c r="GYN22" s="687"/>
      <c r="GYO22" s="687"/>
      <c r="GYP22" s="687"/>
      <c r="GYQ22" s="687"/>
      <c r="GYR22" s="687"/>
      <c r="GYS22" s="687"/>
      <c r="GYT22" s="687"/>
      <c r="GYU22" s="687"/>
      <c r="GYV22" s="687"/>
      <c r="GYW22" s="687"/>
      <c r="GYX22" s="687"/>
      <c r="GYY22" s="687"/>
      <c r="GYZ22" s="687"/>
      <c r="GZA22" s="687"/>
      <c r="GZB22" s="687"/>
      <c r="GZC22" s="687"/>
      <c r="GZD22" s="687"/>
      <c r="GZE22" s="687"/>
      <c r="GZF22" s="687"/>
      <c r="GZG22" s="687"/>
      <c r="GZH22" s="687"/>
      <c r="GZI22" s="687"/>
      <c r="GZJ22" s="687"/>
      <c r="GZK22" s="687"/>
      <c r="GZL22" s="687"/>
      <c r="GZM22" s="687"/>
      <c r="GZN22" s="687"/>
      <c r="GZO22" s="687"/>
      <c r="GZP22" s="687"/>
      <c r="GZQ22" s="687"/>
      <c r="GZR22" s="687"/>
      <c r="GZS22" s="687"/>
      <c r="GZT22" s="687"/>
      <c r="GZU22" s="687"/>
      <c r="GZV22" s="687"/>
      <c r="GZW22" s="687"/>
      <c r="GZX22" s="687"/>
      <c r="GZY22" s="687"/>
      <c r="GZZ22" s="687"/>
      <c r="HAA22" s="687"/>
      <c r="HAB22" s="687"/>
      <c r="HAC22" s="687"/>
      <c r="HAD22" s="687"/>
      <c r="HAE22" s="687"/>
      <c r="HAF22" s="687"/>
      <c r="HAG22" s="687"/>
      <c r="HAH22" s="687"/>
      <c r="HAI22" s="687"/>
      <c r="HAJ22" s="687"/>
      <c r="HAK22" s="687"/>
      <c r="HAL22" s="687"/>
      <c r="HAM22" s="687"/>
      <c r="HAN22" s="687"/>
      <c r="HAO22" s="687"/>
      <c r="HAP22" s="687"/>
      <c r="HAQ22" s="687"/>
      <c r="HAR22" s="687"/>
      <c r="HAS22" s="687"/>
      <c r="HAT22" s="687"/>
      <c r="HAU22" s="687"/>
      <c r="HAV22" s="687"/>
      <c r="HAW22" s="687"/>
      <c r="HAX22" s="687"/>
      <c r="HAY22" s="687"/>
      <c r="HAZ22" s="687"/>
      <c r="HBA22" s="687"/>
      <c r="HBB22" s="687"/>
      <c r="HBC22" s="687"/>
      <c r="HBD22" s="687"/>
      <c r="HBE22" s="687"/>
      <c r="HBF22" s="687"/>
      <c r="HBG22" s="687"/>
      <c r="HBH22" s="687"/>
      <c r="HBI22" s="687"/>
      <c r="HBJ22" s="687"/>
      <c r="HBK22" s="687"/>
      <c r="HBL22" s="687"/>
      <c r="HBM22" s="687"/>
      <c r="HBN22" s="687"/>
      <c r="HBO22" s="687"/>
      <c r="HBP22" s="687"/>
      <c r="HBQ22" s="687"/>
      <c r="HBR22" s="687"/>
      <c r="HBS22" s="687"/>
      <c r="HBT22" s="687"/>
      <c r="HBU22" s="687"/>
      <c r="HBV22" s="687"/>
      <c r="HBW22" s="687"/>
      <c r="HBX22" s="687"/>
      <c r="HBY22" s="687"/>
      <c r="HBZ22" s="687"/>
      <c r="HCA22" s="687"/>
      <c r="HCB22" s="687"/>
      <c r="HCC22" s="687"/>
      <c r="HCD22" s="687"/>
      <c r="HCE22" s="687"/>
      <c r="HCF22" s="687"/>
      <c r="HCG22" s="687"/>
      <c r="HCH22" s="687"/>
      <c r="HCI22" s="687"/>
      <c r="HCJ22" s="687"/>
      <c r="HCK22" s="687"/>
      <c r="HCL22" s="687"/>
      <c r="HCM22" s="687"/>
      <c r="HCN22" s="687"/>
      <c r="HCO22" s="687"/>
      <c r="HCP22" s="687"/>
      <c r="HCQ22" s="687"/>
      <c r="HCR22" s="687"/>
      <c r="HCS22" s="687"/>
      <c r="HCT22" s="687"/>
      <c r="HCU22" s="687"/>
      <c r="HCV22" s="687"/>
      <c r="HCW22" s="687"/>
      <c r="HCX22" s="687"/>
      <c r="HCY22" s="687"/>
      <c r="HCZ22" s="687"/>
      <c r="HDA22" s="687"/>
      <c r="HDB22" s="687"/>
      <c r="HDC22" s="687"/>
      <c r="HDD22" s="687"/>
      <c r="HDE22" s="687"/>
      <c r="HDF22" s="687"/>
      <c r="HDG22" s="687"/>
      <c r="HDH22" s="687"/>
      <c r="HDI22" s="687"/>
      <c r="HDJ22" s="687"/>
      <c r="HDK22" s="687"/>
      <c r="HDL22" s="687"/>
      <c r="HDM22" s="687"/>
      <c r="HDN22" s="687"/>
      <c r="HDO22" s="687"/>
      <c r="HDP22" s="687"/>
      <c r="HDQ22" s="687"/>
      <c r="HDR22" s="687"/>
      <c r="HDS22" s="687"/>
      <c r="HDT22" s="687"/>
      <c r="HDU22" s="687"/>
      <c r="HDV22" s="687"/>
      <c r="HDW22" s="687"/>
      <c r="HDX22" s="687"/>
      <c r="HDY22" s="687"/>
      <c r="HDZ22" s="687"/>
      <c r="HEA22" s="687"/>
      <c r="HEB22" s="687"/>
      <c r="HEC22" s="687"/>
      <c r="HED22" s="687"/>
      <c r="HEE22" s="687"/>
      <c r="HEF22" s="687"/>
      <c r="HEG22" s="687"/>
      <c r="HEH22" s="687"/>
      <c r="HEI22" s="687"/>
      <c r="HEJ22" s="687"/>
      <c r="HEK22" s="687"/>
      <c r="HEL22" s="687"/>
      <c r="HEM22" s="687"/>
      <c r="HEN22" s="687"/>
      <c r="HEO22" s="687"/>
      <c r="HEP22" s="687"/>
      <c r="HEQ22" s="687"/>
      <c r="HER22" s="687"/>
      <c r="HES22" s="687"/>
      <c r="HET22" s="687"/>
      <c r="HEU22" s="687"/>
      <c r="HEV22" s="687"/>
      <c r="HEW22" s="687"/>
      <c r="HEX22" s="687"/>
      <c r="HEY22" s="687"/>
      <c r="HEZ22" s="687"/>
      <c r="HFA22" s="687"/>
      <c r="HFB22" s="687"/>
      <c r="HFC22" s="687"/>
      <c r="HFD22" s="687"/>
      <c r="HFE22" s="687"/>
      <c r="HFF22" s="687"/>
      <c r="HFG22" s="687"/>
      <c r="HFH22" s="687"/>
      <c r="HFI22" s="687"/>
      <c r="HFJ22" s="687"/>
      <c r="HFK22" s="687"/>
      <c r="HFL22" s="687"/>
      <c r="HFM22" s="687"/>
      <c r="HFN22" s="687"/>
      <c r="HFO22" s="687"/>
      <c r="HFP22" s="687"/>
      <c r="HFQ22" s="687"/>
      <c r="HFR22" s="687"/>
      <c r="HFS22" s="687"/>
      <c r="HFT22" s="687"/>
      <c r="HFU22" s="687"/>
      <c r="HFV22" s="687"/>
      <c r="HFW22" s="687"/>
      <c r="HFX22" s="687"/>
      <c r="HFY22" s="687"/>
      <c r="HFZ22" s="687"/>
      <c r="HGA22" s="687"/>
      <c r="HGB22" s="687"/>
      <c r="HGC22" s="687"/>
      <c r="HGD22" s="687"/>
      <c r="HGE22" s="687"/>
      <c r="HGF22" s="687"/>
      <c r="HGG22" s="687"/>
      <c r="HGH22" s="687"/>
      <c r="HGI22" s="687"/>
      <c r="HGJ22" s="687"/>
      <c r="HGK22" s="687"/>
      <c r="HGL22" s="687"/>
      <c r="HGM22" s="687"/>
      <c r="HGN22" s="687"/>
      <c r="HGO22" s="687"/>
      <c r="HGP22" s="687"/>
      <c r="HGQ22" s="687"/>
      <c r="HGR22" s="687"/>
      <c r="HGS22" s="687"/>
      <c r="HGT22" s="687"/>
      <c r="HGU22" s="687"/>
      <c r="HGV22" s="687"/>
      <c r="HGW22" s="687"/>
      <c r="HGX22" s="687"/>
      <c r="HGY22" s="687"/>
      <c r="HGZ22" s="687"/>
      <c r="HHA22" s="687"/>
      <c r="HHB22" s="687"/>
      <c r="HHC22" s="687"/>
      <c r="HHD22" s="687"/>
      <c r="HHE22" s="687"/>
      <c r="HHF22" s="687"/>
      <c r="HHG22" s="687"/>
      <c r="HHH22" s="687"/>
      <c r="HHI22" s="687"/>
      <c r="HHJ22" s="687"/>
      <c r="HHK22" s="687"/>
      <c r="HHL22" s="687"/>
      <c r="HHM22" s="687"/>
      <c r="HHN22" s="687"/>
      <c r="HHO22" s="687"/>
      <c r="HHP22" s="687"/>
      <c r="HHQ22" s="687"/>
      <c r="HHR22" s="687"/>
      <c r="HHS22" s="687"/>
      <c r="HHT22" s="687"/>
      <c r="HHU22" s="687"/>
      <c r="HHV22" s="687"/>
      <c r="HHW22" s="687"/>
      <c r="HHX22" s="687"/>
      <c r="HHY22" s="687"/>
      <c r="HHZ22" s="687"/>
      <c r="HIA22" s="687"/>
      <c r="HIB22" s="687"/>
      <c r="HIC22" s="687"/>
      <c r="HID22" s="687"/>
      <c r="HIE22" s="687"/>
      <c r="HIF22" s="687"/>
      <c r="HIG22" s="687"/>
      <c r="HIH22" s="687"/>
      <c r="HII22" s="687"/>
      <c r="HIJ22" s="687"/>
      <c r="HIK22" s="687"/>
      <c r="HIL22" s="687"/>
      <c r="HIM22" s="687"/>
      <c r="HIN22" s="687"/>
      <c r="HIO22" s="687"/>
      <c r="HIP22" s="687"/>
      <c r="HIQ22" s="687"/>
      <c r="HIR22" s="687"/>
      <c r="HIS22" s="687"/>
      <c r="HIT22" s="687"/>
      <c r="HIU22" s="687"/>
      <c r="HIV22" s="687"/>
      <c r="HIW22" s="687"/>
      <c r="HIX22" s="687"/>
      <c r="HIY22" s="687"/>
      <c r="HIZ22" s="687"/>
      <c r="HJA22" s="687"/>
      <c r="HJB22" s="687"/>
      <c r="HJC22" s="687"/>
      <c r="HJD22" s="687"/>
      <c r="HJE22" s="687"/>
      <c r="HJF22" s="687"/>
      <c r="HJG22" s="687"/>
      <c r="HJH22" s="687"/>
      <c r="HJI22" s="687"/>
      <c r="HJJ22" s="687"/>
      <c r="HJK22" s="687"/>
      <c r="HJL22" s="687"/>
      <c r="HJM22" s="687"/>
      <c r="HJN22" s="687"/>
      <c r="HJO22" s="687"/>
      <c r="HJP22" s="687"/>
      <c r="HJQ22" s="687"/>
      <c r="HJR22" s="687"/>
      <c r="HJS22" s="687"/>
      <c r="HJT22" s="687"/>
      <c r="HJU22" s="687"/>
      <c r="HJV22" s="687"/>
      <c r="HJW22" s="687"/>
      <c r="HJX22" s="687"/>
      <c r="HJY22" s="687"/>
      <c r="HJZ22" s="687"/>
      <c r="HKA22" s="687"/>
      <c r="HKB22" s="687"/>
      <c r="HKC22" s="687"/>
      <c r="HKD22" s="687"/>
      <c r="HKE22" s="687"/>
      <c r="HKF22" s="687"/>
      <c r="HKG22" s="687"/>
      <c r="HKH22" s="687"/>
      <c r="HKI22" s="687"/>
      <c r="HKJ22" s="687"/>
      <c r="HKK22" s="687"/>
      <c r="HKL22" s="687"/>
      <c r="HKM22" s="687"/>
      <c r="HKN22" s="687"/>
      <c r="HKO22" s="687"/>
      <c r="HKP22" s="687"/>
      <c r="HKQ22" s="687"/>
      <c r="HKR22" s="687"/>
      <c r="HKS22" s="687"/>
      <c r="HKT22" s="687"/>
      <c r="HKU22" s="687"/>
      <c r="HKV22" s="687"/>
      <c r="HKW22" s="687"/>
      <c r="HKX22" s="687"/>
      <c r="HKY22" s="687"/>
      <c r="HKZ22" s="687"/>
      <c r="HLA22" s="687"/>
      <c r="HLB22" s="687"/>
      <c r="HLC22" s="687"/>
      <c r="HLD22" s="687"/>
      <c r="HLE22" s="687"/>
      <c r="HLF22" s="687"/>
      <c r="HLG22" s="687"/>
      <c r="HLH22" s="687"/>
      <c r="HLI22" s="687"/>
      <c r="HLJ22" s="687"/>
      <c r="HLK22" s="687"/>
      <c r="HLL22" s="687"/>
      <c r="HLM22" s="687"/>
      <c r="HLN22" s="687"/>
      <c r="HLO22" s="687"/>
      <c r="HLP22" s="687"/>
      <c r="HLQ22" s="687"/>
      <c r="HLR22" s="687"/>
      <c r="HLS22" s="687"/>
      <c r="HLT22" s="687"/>
      <c r="HLU22" s="687"/>
      <c r="HLV22" s="687"/>
      <c r="HLW22" s="687"/>
      <c r="HLX22" s="687"/>
      <c r="HLY22" s="687"/>
      <c r="HLZ22" s="687"/>
      <c r="HMA22" s="687"/>
      <c r="HMB22" s="687"/>
      <c r="HMC22" s="687"/>
      <c r="HMD22" s="687"/>
      <c r="HME22" s="687"/>
      <c r="HMF22" s="687"/>
      <c r="HMG22" s="687"/>
      <c r="HMH22" s="687"/>
      <c r="HMI22" s="687"/>
      <c r="HMJ22" s="687"/>
      <c r="HMK22" s="687"/>
      <c r="HML22" s="687"/>
      <c r="HMM22" s="687"/>
      <c r="HMN22" s="687"/>
      <c r="HMO22" s="687"/>
      <c r="HMP22" s="687"/>
      <c r="HMQ22" s="687"/>
      <c r="HMR22" s="687"/>
      <c r="HMS22" s="687"/>
      <c r="HMT22" s="687"/>
      <c r="HMU22" s="687"/>
      <c r="HMV22" s="687"/>
      <c r="HMW22" s="687"/>
      <c r="HMX22" s="687"/>
      <c r="HMY22" s="687"/>
      <c r="HMZ22" s="687"/>
      <c r="HNA22" s="687"/>
      <c r="HNB22" s="687"/>
      <c r="HNC22" s="687"/>
      <c r="HND22" s="687"/>
      <c r="HNE22" s="687"/>
      <c r="HNF22" s="687"/>
      <c r="HNG22" s="687"/>
      <c r="HNH22" s="687"/>
      <c r="HNI22" s="687"/>
      <c r="HNJ22" s="687"/>
      <c r="HNK22" s="687"/>
      <c r="HNL22" s="687"/>
      <c r="HNM22" s="687"/>
      <c r="HNN22" s="687"/>
      <c r="HNO22" s="687"/>
      <c r="HNP22" s="687"/>
      <c r="HNQ22" s="687"/>
      <c r="HNR22" s="687"/>
      <c r="HNS22" s="687"/>
      <c r="HNT22" s="687"/>
      <c r="HNU22" s="687"/>
      <c r="HNV22" s="687"/>
      <c r="HNW22" s="687"/>
      <c r="HNX22" s="687"/>
      <c r="HNY22" s="687"/>
      <c r="HNZ22" s="687"/>
      <c r="HOA22" s="687"/>
      <c r="HOB22" s="687"/>
      <c r="HOC22" s="687"/>
      <c r="HOD22" s="687"/>
      <c r="HOE22" s="687"/>
      <c r="HOF22" s="687"/>
      <c r="HOG22" s="687"/>
      <c r="HOH22" s="687"/>
      <c r="HOI22" s="687"/>
      <c r="HOJ22" s="687"/>
      <c r="HOK22" s="687"/>
      <c r="HOL22" s="687"/>
      <c r="HOM22" s="687"/>
      <c r="HON22" s="687"/>
      <c r="HOO22" s="687"/>
      <c r="HOP22" s="687"/>
      <c r="HOQ22" s="687"/>
      <c r="HOR22" s="687"/>
      <c r="HOS22" s="687"/>
      <c r="HOT22" s="687"/>
      <c r="HOU22" s="687"/>
      <c r="HOV22" s="687"/>
      <c r="HOW22" s="687"/>
      <c r="HOX22" s="687"/>
      <c r="HOY22" s="687"/>
      <c r="HOZ22" s="687"/>
      <c r="HPA22" s="687"/>
      <c r="HPB22" s="687"/>
      <c r="HPC22" s="687"/>
      <c r="HPD22" s="687"/>
      <c r="HPE22" s="687"/>
      <c r="HPF22" s="687"/>
      <c r="HPG22" s="687"/>
      <c r="HPH22" s="687"/>
      <c r="HPI22" s="687"/>
      <c r="HPJ22" s="687"/>
      <c r="HPK22" s="687"/>
      <c r="HPL22" s="687"/>
      <c r="HPM22" s="687"/>
      <c r="HPN22" s="687"/>
      <c r="HPO22" s="687"/>
      <c r="HPP22" s="687"/>
      <c r="HPQ22" s="687"/>
      <c r="HPR22" s="687"/>
      <c r="HPS22" s="687"/>
      <c r="HPT22" s="687"/>
      <c r="HPU22" s="687"/>
      <c r="HPV22" s="687"/>
      <c r="HPW22" s="687"/>
      <c r="HPX22" s="687"/>
      <c r="HPY22" s="687"/>
      <c r="HPZ22" s="687"/>
      <c r="HQA22" s="687"/>
      <c r="HQB22" s="687"/>
      <c r="HQC22" s="687"/>
      <c r="HQD22" s="687"/>
      <c r="HQE22" s="687"/>
      <c r="HQF22" s="687"/>
      <c r="HQG22" s="687"/>
      <c r="HQH22" s="687"/>
      <c r="HQI22" s="687"/>
      <c r="HQJ22" s="687"/>
      <c r="HQK22" s="687"/>
      <c r="HQL22" s="687"/>
      <c r="HQM22" s="687"/>
      <c r="HQN22" s="687"/>
      <c r="HQO22" s="687"/>
      <c r="HQP22" s="687"/>
      <c r="HQQ22" s="687"/>
      <c r="HQR22" s="687"/>
      <c r="HQS22" s="687"/>
      <c r="HQT22" s="687"/>
      <c r="HQU22" s="687"/>
      <c r="HQV22" s="687"/>
      <c r="HQW22" s="687"/>
      <c r="HQX22" s="687"/>
      <c r="HQY22" s="687"/>
      <c r="HQZ22" s="687"/>
      <c r="HRA22" s="687"/>
      <c r="HRB22" s="687"/>
      <c r="HRC22" s="687"/>
      <c r="HRD22" s="687"/>
      <c r="HRE22" s="687"/>
      <c r="HRF22" s="687"/>
      <c r="HRG22" s="687"/>
      <c r="HRH22" s="687"/>
      <c r="HRI22" s="687"/>
      <c r="HRJ22" s="687"/>
      <c r="HRK22" s="687"/>
      <c r="HRL22" s="687"/>
      <c r="HRM22" s="687"/>
      <c r="HRN22" s="687"/>
      <c r="HRO22" s="687"/>
      <c r="HRP22" s="687"/>
      <c r="HRQ22" s="687"/>
      <c r="HRR22" s="687"/>
      <c r="HRS22" s="687"/>
      <c r="HRT22" s="687"/>
      <c r="HRU22" s="687"/>
      <c r="HRV22" s="687"/>
      <c r="HRW22" s="687"/>
      <c r="HRX22" s="687"/>
      <c r="HRY22" s="687"/>
      <c r="HRZ22" s="687"/>
      <c r="HSA22" s="687"/>
      <c r="HSB22" s="687"/>
      <c r="HSC22" s="687"/>
      <c r="HSD22" s="687"/>
      <c r="HSE22" s="687"/>
      <c r="HSF22" s="687"/>
      <c r="HSG22" s="687"/>
      <c r="HSH22" s="687"/>
      <c r="HSI22" s="687"/>
      <c r="HSJ22" s="687"/>
      <c r="HSK22" s="687"/>
      <c r="HSL22" s="687"/>
      <c r="HSM22" s="687"/>
      <c r="HSN22" s="687"/>
      <c r="HSO22" s="687"/>
      <c r="HSP22" s="687"/>
      <c r="HSQ22" s="687"/>
      <c r="HSR22" s="687"/>
      <c r="HSS22" s="687"/>
      <c r="HST22" s="687"/>
      <c r="HSU22" s="687"/>
      <c r="HSV22" s="687"/>
      <c r="HSW22" s="687"/>
      <c r="HSX22" s="687"/>
      <c r="HSY22" s="687"/>
      <c r="HSZ22" s="687"/>
      <c r="HTA22" s="687"/>
      <c r="HTB22" s="687"/>
      <c r="HTC22" s="687"/>
      <c r="HTD22" s="687"/>
      <c r="HTE22" s="687"/>
      <c r="HTF22" s="687"/>
      <c r="HTG22" s="687"/>
      <c r="HTH22" s="687"/>
      <c r="HTI22" s="687"/>
      <c r="HTJ22" s="687"/>
      <c r="HTK22" s="687"/>
      <c r="HTL22" s="687"/>
      <c r="HTM22" s="687"/>
      <c r="HTN22" s="687"/>
      <c r="HTO22" s="687"/>
      <c r="HTP22" s="687"/>
      <c r="HTQ22" s="687"/>
      <c r="HTR22" s="687"/>
      <c r="HTS22" s="687"/>
      <c r="HTT22" s="687"/>
      <c r="HTU22" s="687"/>
      <c r="HTV22" s="687"/>
      <c r="HTW22" s="687"/>
      <c r="HTX22" s="687"/>
      <c r="HTY22" s="687"/>
      <c r="HTZ22" s="687"/>
      <c r="HUA22" s="687"/>
      <c r="HUB22" s="687"/>
      <c r="HUC22" s="687"/>
      <c r="HUD22" s="687"/>
      <c r="HUE22" s="687"/>
      <c r="HUF22" s="687"/>
      <c r="HUG22" s="687"/>
      <c r="HUH22" s="687"/>
      <c r="HUI22" s="687"/>
      <c r="HUJ22" s="687"/>
      <c r="HUK22" s="687"/>
      <c r="HUL22" s="687"/>
      <c r="HUM22" s="687"/>
      <c r="HUN22" s="687"/>
      <c r="HUO22" s="687"/>
      <c r="HUP22" s="687"/>
      <c r="HUQ22" s="687"/>
      <c r="HUR22" s="687"/>
      <c r="HUS22" s="687"/>
      <c r="HUT22" s="687"/>
      <c r="HUU22" s="687"/>
      <c r="HUV22" s="687"/>
      <c r="HUW22" s="687"/>
      <c r="HUX22" s="687"/>
      <c r="HUY22" s="687"/>
      <c r="HUZ22" s="687"/>
      <c r="HVA22" s="687"/>
      <c r="HVB22" s="687"/>
      <c r="HVC22" s="687"/>
      <c r="HVD22" s="687"/>
      <c r="HVE22" s="687"/>
      <c r="HVF22" s="687"/>
      <c r="HVG22" s="687"/>
      <c r="HVH22" s="687"/>
      <c r="HVI22" s="687"/>
      <c r="HVJ22" s="687"/>
      <c r="HVK22" s="687"/>
      <c r="HVL22" s="687"/>
      <c r="HVM22" s="687"/>
      <c r="HVN22" s="687"/>
      <c r="HVO22" s="687"/>
      <c r="HVP22" s="687"/>
      <c r="HVQ22" s="687"/>
      <c r="HVR22" s="687"/>
      <c r="HVS22" s="687"/>
      <c r="HVT22" s="687"/>
      <c r="HVU22" s="687"/>
      <c r="HVV22" s="687"/>
      <c r="HVW22" s="687"/>
      <c r="HVX22" s="687"/>
      <c r="HVY22" s="687"/>
      <c r="HVZ22" s="687"/>
      <c r="HWA22" s="687"/>
      <c r="HWB22" s="687"/>
      <c r="HWC22" s="687"/>
      <c r="HWD22" s="687"/>
      <c r="HWE22" s="687"/>
      <c r="HWF22" s="687"/>
      <c r="HWG22" s="687"/>
      <c r="HWH22" s="687"/>
      <c r="HWI22" s="687"/>
      <c r="HWJ22" s="687"/>
      <c r="HWK22" s="687"/>
      <c r="HWL22" s="687"/>
      <c r="HWM22" s="687"/>
      <c r="HWN22" s="687"/>
      <c r="HWO22" s="687"/>
      <c r="HWP22" s="687"/>
      <c r="HWQ22" s="687"/>
      <c r="HWR22" s="687"/>
      <c r="HWS22" s="687"/>
      <c r="HWT22" s="687"/>
      <c r="HWU22" s="687"/>
      <c r="HWV22" s="687"/>
      <c r="HWW22" s="687"/>
      <c r="HWX22" s="687"/>
      <c r="HWY22" s="687"/>
      <c r="HWZ22" s="687"/>
      <c r="HXA22" s="687"/>
      <c r="HXB22" s="687"/>
      <c r="HXC22" s="687"/>
      <c r="HXD22" s="687"/>
      <c r="HXE22" s="687"/>
      <c r="HXF22" s="687"/>
      <c r="HXG22" s="687"/>
      <c r="HXH22" s="687"/>
      <c r="HXI22" s="687"/>
      <c r="HXJ22" s="687"/>
      <c r="HXK22" s="687"/>
      <c r="HXL22" s="687"/>
      <c r="HXM22" s="687"/>
      <c r="HXN22" s="687"/>
      <c r="HXO22" s="687"/>
      <c r="HXP22" s="687"/>
      <c r="HXQ22" s="687"/>
      <c r="HXR22" s="687"/>
      <c r="HXS22" s="687"/>
      <c r="HXT22" s="687"/>
      <c r="HXU22" s="687"/>
      <c r="HXV22" s="687"/>
      <c r="HXW22" s="687"/>
      <c r="HXX22" s="687"/>
      <c r="HXY22" s="687"/>
      <c r="HXZ22" s="687"/>
      <c r="HYA22" s="687"/>
      <c r="HYB22" s="687"/>
      <c r="HYC22" s="687"/>
      <c r="HYD22" s="687"/>
      <c r="HYE22" s="687"/>
      <c r="HYF22" s="687"/>
      <c r="HYG22" s="687"/>
      <c r="HYH22" s="687"/>
      <c r="HYI22" s="687"/>
      <c r="HYJ22" s="687"/>
      <c r="HYK22" s="687"/>
      <c r="HYL22" s="687"/>
      <c r="HYM22" s="687"/>
      <c r="HYN22" s="687"/>
      <c r="HYO22" s="687"/>
      <c r="HYP22" s="687"/>
      <c r="HYQ22" s="687"/>
      <c r="HYR22" s="687"/>
      <c r="HYS22" s="687"/>
      <c r="HYT22" s="687"/>
      <c r="HYU22" s="687"/>
      <c r="HYV22" s="687"/>
      <c r="HYW22" s="687"/>
      <c r="HYX22" s="687"/>
      <c r="HYY22" s="687"/>
      <c r="HYZ22" s="687"/>
      <c r="HZA22" s="687"/>
      <c r="HZB22" s="687"/>
      <c r="HZC22" s="687"/>
      <c r="HZD22" s="687"/>
      <c r="HZE22" s="687"/>
      <c r="HZF22" s="687"/>
      <c r="HZG22" s="687"/>
      <c r="HZH22" s="687"/>
      <c r="HZI22" s="687"/>
      <c r="HZJ22" s="687"/>
      <c r="HZK22" s="687"/>
      <c r="HZL22" s="687"/>
      <c r="HZM22" s="687"/>
      <c r="HZN22" s="687"/>
      <c r="HZO22" s="687"/>
      <c r="HZP22" s="687"/>
      <c r="HZQ22" s="687"/>
      <c r="HZR22" s="687"/>
      <c r="HZS22" s="687"/>
      <c r="HZT22" s="687"/>
      <c r="HZU22" s="687"/>
      <c r="HZV22" s="687"/>
      <c r="HZW22" s="687"/>
      <c r="HZX22" s="687"/>
      <c r="HZY22" s="687"/>
      <c r="HZZ22" s="687"/>
      <c r="IAA22" s="687"/>
      <c r="IAB22" s="687"/>
      <c r="IAC22" s="687"/>
      <c r="IAD22" s="687"/>
      <c r="IAE22" s="687"/>
      <c r="IAF22" s="687"/>
      <c r="IAG22" s="687"/>
      <c r="IAH22" s="687"/>
      <c r="IAI22" s="687"/>
      <c r="IAJ22" s="687"/>
      <c r="IAK22" s="687"/>
      <c r="IAL22" s="687"/>
      <c r="IAM22" s="687"/>
      <c r="IAN22" s="687"/>
      <c r="IAO22" s="687"/>
      <c r="IAP22" s="687"/>
      <c r="IAQ22" s="687"/>
      <c r="IAR22" s="687"/>
      <c r="IAS22" s="687"/>
      <c r="IAT22" s="687"/>
      <c r="IAU22" s="687"/>
      <c r="IAV22" s="687"/>
      <c r="IAW22" s="687"/>
      <c r="IAX22" s="687"/>
      <c r="IAY22" s="687"/>
      <c r="IAZ22" s="687"/>
      <c r="IBA22" s="687"/>
      <c r="IBB22" s="687"/>
      <c r="IBC22" s="687"/>
      <c r="IBD22" s="687"/>
      <c r="IBE22" s="687"/>
      <c r="IBF22" s="687"/>
      <c r="IBG22" s="687"/>
      <c r="IBH22" s="687"/>
      <c r="IBI22" s="687"/>
      <c r="IBJ22" s="687"/>
      <c r="IBK22" s="687"/>
      <c r="IBL22" s="687"/>
      <c r="IBM22" s="687"/>
      <c r="IBN22" s="687"/>
      <c r="IBO22" s="687"/>
      <c r="IBP22" s="687"/>
      <c r="IBQ22" s="687"/>
      <c r="IBR22" s="687"/>
      <c r="IBS22" s="687"/>
      <c r="IBT22" s="687"/>
      <c r="IBU22" s="687"/>
      <c r="IBV22" s="687"/>
      <c r="IBW22" s="687"/>
      <c r="IBX22" s="687"/>
      <c r="IBY22" s="687"/>
      <c r="IBZ22" s="687"/>
      <c r="ICA22" s="687"/>
      <c r="ICB22" s="687"/>
      <c r="ICC22" s="687"/>
      <c r="ICD22" s="687"/>
      <c r="ICE22" s="687"/>
      <c r="ICF22" s="687"/>
      <c r="ICG22" s="687"/>
      <c r="ICH22" s="687"/>
      <c r="ICI22" s="687"/>
      <c r="ICJ22" s="687"/>
      <c r="ICK22" s="687"/>
      <c r="ICL22" s="687"/>
      <c r="ICM22" s="687"/>
      <c r="ICN22" s="687"/>
      <c r="ICO22" s="687"/>
      <c r="ICP22" s="687"/>
      <c r="ICQ22" s="687"/>
      <c r="ICR22" s="687"/>
      <c r="ICS22" s="687"/>
      <c r="ICT22" s="687"/>
      <c r="ICU22" s="687"/>
      <c r="ICV22" s="687"/>
      <c r="ICW22" s="687"/>
      <c r="ICX22" s="687"/>
      <c r="ICY22" s="687"/>
      <c r="ICZ22" s="687"/>
      <c r="IDA22" s="687"/>
      <c r="IDB22" s="687"/>
      <c r="IDC22" s="687"/>
      <c r="IDD22" s="687"/>
      <c r="IDE22" s="687"/>
      <c r="IDF22" s="687"/>
      <c r="IDG22" s="687"/>
      <c r="IDH22" s="687"/>
      <c r="IDI22" s="687"/>
      <c r="IDJ22" s="687"/>
      <c r="IDK22" s="687"/>
      <c r="IDL22" s="687"/>
      <c r="IDM22" s="687"/>
      <c r="IDN22" s="687"/>
      <c r="IDO22" s="687"/>
      <c r="IDP22" s="687"/>
      <c r="IDQ22" s="687"/>
      <c r="IDR22" s="687"/>
      <c r="IDS22" s="687"/>
      <c r="IDT22" s="687"/>
      <c r="IDU22" s="687"/>
      <c r="IDV22" s="687"/>
      <c r="IDW22" s="687"/>
      <c r="IDX22" s="687"/>
      <c r="IDY22" s="687"/>
      <c r="IDZ22" s="687"/>
      <c r="IEA22" s="687"/>
      <c r="IEB22" s="687"/>
      <c r="IEC22" s="687"/>
      <c r="IED22" s="687"/>
      <c r="IEE22" s="687"/>
      <c r="IEF22" s="687"/>
      <c r="IEG22" s="687"/>
      <c r="IEH22" s="687"/>
      <c r="IEI22" s="687"/>
      <c r="IEJ22" s="687"/>
      <c r="IEK22" s="687"/>
      <c r="IEL22" s="687"/>
      <c r="IEM22" s="687"/>
      <c r="IEN22" s="687"/>
      <c r="IEO22" s="687"/>
      <c r="IEP22" s="687"/>
      <c r="IEQ22" s="687"/>
      <c r="IER22" s="687"/>
      <c r="IES22" s="687"/>
      <c r="IET22" s="687"/>
      <c r="IEU22" s="687"/>
      <c r="IEV22" s="687"/>
      <c r="IEW22" s="687"/>
      <c r="IEX22" s="687"/>
      <c r="IEY22" s="687"/>
      <c r="IEZ22" s="687"/>
      <c r="IFA22" s="687"/>
      <c r="IFB22" s="687"/>
      <c r="IFC22" s="687"/>
      <c r="IFD22" s="687"/>
      <c r="IFE22" s="687"/>
      <c r="IFF22" s="687"/>
      <c r="IFG22" s="687"/>
      <c r="IFH22" s="687"/>
      <c r="IFI22" s="687"/>
      <c r="IFJ22" s="687"/>
      <c r="IFK22" s="687"/>
      <c r="IFL22" s="687"/>
      <c r="IFM22" s="687"/>
      <c r="IFN22" s="687"/>
      <c r="IFO22" s="687"/>
      <c r="IFP22" s="687"/>
      <c r="IFQ22" s="687"/>
      <c r="IFR22" s="687"/>
      <c r="IFS22" s="687"/>
      <c r="IFT22" s="687"/>
      <c r="IFU22" s="687"/>
      <c r="IFV22" s="687"/>
      <c r="IFW22" s="687"/>
      <c r="IFX22" s="687"/>
      <c r="IFY22" s="687"/>
      <c r="IFZ22" s="687"/>
      <c r="IGA22" s="687"/>
      <c r="IGB22" s="687"/>
      <c r="IGC22" s="687"/>
      <c r="IGD22" s="687"/>
      <c r="IGE22" s="687"/>
      <c r="IGF22" s="687"/>
      <c r="IGG22" s="687"/>
      <c r="IGH22" s="687"/>
      <c r="IGI22" s="687"/>
      <c r="IGJ22" s="687"/>
      <c r="IGK22" s="687"/>
      <c r="IGL22" s="687"/>
      <c r="IGM22" s="687"/>
      <c r="IGN22" s="687"/>
      <c r="IGO22" s="687"/>
      <c r="IGP22" s="687"/>
      <c r="IGQ22" s="687"/>
      <c r="IGR22" s="687"/>
      <c r="IGS22" s="687"/>
      <c r="IGT22" s="687"/>
      <c r="IGU22" s="687"/>
      <c r="IGV22" s="687"/>
      <c r="IGW22" s="687"/>
      <c r="IGX22" s="687"/>
      <c r="IGY22" s="687"/>
      <c r="IGZ22" s="687"/>
      <c r="IHA22" s="687"/>
      <c r="IHB22" s="687"/>
      <c r="IHC22" s="687"/>
      <c r="IHD22" s="687"/>
      <c r="IHE22" s="687"/>
      <c r="IHF22" s="687"/>
      <c r="IHG22" s="687"/>
      <c r="IHH22" s="687"/>
      <c r="IHI22" s="687"/>
      <c r="IHJ22" s="687"/>
      <c r="IHK22" s="687"/>
      <c r="IHL22" s="687"/>
      <c r="IHM22" s="687"/>
      <c r="IHN22" s="687"/>
      <c r="IHO22" s="687"/>
      <c r="IHP22" s="687"/>
      <c r="IHQ22" s="687"/>
      <c r="IHR22" s="687"/>
      <c r="IHS22" s="687"/>
      <c r="IHT22" s="687"/>
      <c r="IHU22" s="687"/>
      <c r="IHV22" s="687"/>
      <c r="IHW22" s="687"/>
      <c r="IHX22" s="687"/>
      <c r="IHY22" s="687"/>
      <c r="IHZ22" s="687"/>
      <c r="IIA22" s="687"/>
      <c r="IIB22" s="687"/>
      <c r="IIC22" s="687"/>
      <c r="IID22" s="687"/>
      <c r="IIE22" s="687"/>
      <c r="IIF22" s="687"/>
      <c r="IIG22" s="687"/>
      <c r="IIH22" s="687"/>
      <c r="III22" s="687"/>
      <c r="IIJ22" s="687"/>
      <c r="IIK22" s="687"/>
      <c r="IIL22" s="687"/>
      <c r="IIM22" s="687"/>
      <c r="IIN22" s="687"/>
      <c r="IIO22" s="687"/>
      <c r="IIP22" s="687"/>
      <c r="IIQ22" s="687"/>
      <c r="IIR22" s="687"/>
      <c r="IIS22" s="687"/>
      <c r="IIT22" s="687"/>
      <c r="IIU22" s="687"/>
      <c r="IIV22" s="687"/>
      <c r="IIW22" s="687"/>
      <c r="IIX22" s="687"/>
      <c r="IIY22" s="687"/>
      <c r="IIZ22" s="687"/>
      <c r="IJA22" s="687"/>
      <c r="IJB22" s="687"/>
      <c r="IJC22" s="687"/>
      <c r="IJD22" s="687"/>
      <c r="IJE22" s="687"/>
      <c r="IJF22" s="687"/>
      <c r="IJG22" s="687"/>
      <c r="IJH22" s="687"/>
      <c r="IJI22" s="687"/>
      <c r="IJJ22" s="687"/>
      <c r="IJK22" s="687"/>
      <c r="IJL22" s="687"/>
      <c r="IJM22" s="687"/>
      <c r="IJN22" s="687"/>
      <c r="IJO22" s="687"/>
      <c r="IJP22" s="687"/>
      <c r="IJQ22" s="687"/>
      <c r="IJR22" s="687"/>
      <c r="IJS22" s="687"/>
      <c r="IJT22" s="687"/>
      <c r="IJU22" s="687"/>
      <c r="IJV22" s="687"/>
      <c r="IJW22" s="687"/>
      <c r="IJX22" s="687"/>
      <c r="IJY22" s="687"/>
      <c r="IJZ22" s="687"/>
      <c r="IKA22" s="687"/>
      <c r="IKB22" s="687"/>
      <c r="IKC22" s="687"/>
      <c r="IKD22" s="687"/>
      <c r="IKE22" s="687"/>
      <c r="IKF22" s="687"/>
      <c r="IKG22" s="687"/>
      <c r="IKH22" s="687"/>
      <c r="IKI22" s="687"/>
      <c r="IKJ22" s="687"/>
      <c r="IKK22" s="687"/>
      <c r="IKL22" s="687"/>
      <c r="IKM22" s="687"/>
      <c r="IKN22" s="687"/>
      <c r="IKO22" s="687"/>
      <c r="IKP22" s="687"/>
      <c r="IKQ22" s="687"/>
      <c r="IKR22" s="687"/>
      <c r="IKS22" s="687"/>
      <c r="IKT22" s="687"/>
      <c r="IKU22" s="687"/>
      <c r="IKV22" s="687"/>
      <c r="IKW22" s="687"/>
      <c r="IKX22" s="687"/>
      <c r="IKY22" s="687"/>
      <c r="IKZ22" s="687"/>
      <c r="ILA22" s="687"/>
      <c r="ILB22" s="687"/>
      <c r="ILC22" s="687"/>
      <c r="ILD22" s="687"/>
      <c r="ILE22" s="687"/>
      <c r="ILF22" s="687"/>
      <c r="ILG22" s="687"/>
      <c r="ILH22" s="687"/>
      <c r="ILI22" s="687"/>
      <c r="ILJ22" s="687"/>
      <c r="ILK22" s="687"/>
      <c r="ILL22" s="687"/>
      <c r="ILM22" s="687"/>
      <c r="ILN22" s="687"/>
      <c r="ILO22" s="687"/>
      <c r="ILP22" s="687"/>
      <c r="ILQ22" s="687"/>
      <c r="ILR22" s="687"/>
      <c r="ILS22" s="687"/>
      <c r="ILT22" s="687"/>
      <c r="ILU22" s="687"/>
      <c r="ILV22" s="687"/>
      <c r="ILW22" s="687"/>
      <c r="ILX22" s="687"/>
      <c r="ILY22" s="687"/>
      <c r="ILZ22" s="687"/>
      <c r="IMA22" s="687"/>
      <c r="IMB22" s="687"/>
      <c r="IMC22" s="687"/>
      <c r="IMD22" s="687"/>
      <c r="IME22" s="687"/>
      <c r="IMF22" s="687"/>
      <c r="IMG22" s="687"/>
      <c r="IMH22" s="687"/>
      <c r="IMI22" s="687"/>
      <c r="IMJ22" s="687"/>
      <c r="IMK22" s="687"/>
      <c r="IML22" s="687"/>
      <c r="IMM22" s="687"/>
      <c r="IMN22" s="687"/>
      <c r="IMO22" s="687"/>
      <c r="IMP22" s="687"/>
      <c r="IMQ22" s="687"/>
      <c r="IMR22" s="687"/>
      <c r="IMS22" s="687"/>
      <c r="IMT22" s="687"/>
      <c r="IMU22" s="687"/>
      <c r="IMV22" s="687"/>
      <c r="IMW22" s="687"/>
      <c r="IMX22" s="687"/>
      <c r="IMY22" s="687"/>
      <c r="IMZ22" s="687"/>
      <c r="INA22" s="687"/>
      <c r="INB22" s="687"/>
      <c r="INC22" s="687"/>
      <c r="IND22" s="687"/>
      <c r="INE22" s="687"/>
      <c r="INF22" s="687"/>
      <c r="ING22" s="687"/>
      <c r="INH22" s="687"/>
      <c r="INI22" s="687"/>
      <c r="INJ22" s="687"/>
      <c r="INK22" s="687"/>
      <c r="INL22" s="687"/>
      <c r="INM22" s="687"/>
      <c r="INN22" s="687"/>
      <c r="INO22" s="687"/>
      <c r="INP22" s="687"/>
      <c r="INQ22" s="687"/>
      <c r="INR22" s="687"/>
      <c r="INS22" s="687"/>
      <c r="INT22" s="687"/>
      <c r="INU22" s="687"/>
      <c r="INV22" s="687"/>
      <c r="INW22" s="687"/>
      <c r="INX22" s="687"/>
      <c r="INY22" s="687"/>
      <c r="INZ22" s="687"/>
      <c r="IOA22" s="687"/>
      <c r="IOB22" s="687"/>
      <c r="IOC22" s="687"/>
      <c r="IOD22" s="687"/>
      <c r="IOE22" s="687"/>
      <c r="IOF22" s="687"/>
      <c r="IOG22" s="687"/>
      <c r="IOH22" s="687"/>
      <c r="IOI22" s="687"/>
      <c r="IOJ22" s="687"/>
      <c r="IOK22" s="687"/>
      <c r="IOL22" s="687"/>
      <c r="IOM22" s="687"/>
      <c r="ION22" s="687"/>
      <c r="IOO22" s="687"/>
      <c r="IOP22" s="687"/>
      <c r="IOQ22" s="687"/>
      <c r="IOR22" s="687"/>
      <c r="IOS22" s="687"/>
      <c r="IOT22" s="687"/>
      <c r="IOU22" s="687"/>
      <c r="IOV22" s="687"/>
      <c r="IOW22" s="687"/>
      <c r="IOX22" s="687"/>
      <c r="IOY22" s="687"/>
      <c r="IOZ22" s="687"/>
      <c r="IPA22" s="687"/>
      <c r="IPB22" s="687"/>
      <c r="IPC22" s="687"/>
      <c r="IPD22" s="687"/>
      <c r="IPE22" s="687"/>
      <c r="IPF22" s="687"/>
      <c r="IPG22" s="687"/>
      <c r="IPH22" s="687"/>
      <c r="IPI22" s="687"/>
      <c r="IPJ22" s="687"/>
      <c r="IPK22" s="687"/>
      <c r="IPL22" s="687"/>
      <c r="IPM22" s="687"/>
      <c r="IPN22" s="687"/>
      <c r="IPO22" s="687"/>
      <c r="IPP22" s="687"/>
      <c r="IPQ22" s="687"/>
      <c r="IPR22" s="687"/>
      <c r="IPS22" s="687"/>
      <c r="IPT22" s="687"/>
      <c r="IPU22" s="687"/>
      <c r="IPV22" s="687"/>
      <c r="IPW22" s="687"/>
      <c r="IPX22" s="687"/>
      <c r="IPY22" s="687"/>
      <c r="IPZ22" s="687"/>
      <c r="IQA22" s="687"/>
      <c r="IQB22" s="687"/>
      <c r="IQC22" s="687"/>
      <c r="IQD22" s="687"/>
      <c r="IQE22" s="687"/>
      <c r="IQF22" s="687"/>
      <c r="IQG22" s="687"/>
      <c r="IQH22" s="687"/>
      <c r="IQI22" s="687"/>
      <c r="IQJ22" s="687"/>
      <c r="IQK22" s="687"/>
      <c r="IQL22" s="687"/>
      <c r="IQM22" s="687"/>
      <c r="IQN22" s="687"/>
      <c r="IQO22" s="687"/>
      <c r="IQP22" s="687"/>
      <c r="IQQ22" s="687"/>
      <c r="IQR22" s="687"/>
      <c r="IQS22" s="687"/>
      <c r="IQT22" s="687"/>
      <c r="IQU22" s="687"/>
      <c r="IQV22" s="687"/>
      <c r="IQW22" s="687"/>
      <c r="IQX22" s="687"/>
      <c r="IQY22" s="687"/>
      <c r="IQZ22" s="687"/>
      <c r="IRA22" s="687"/>
      <c r="IRB22" s="687"/>
      <c r="IRC22" s="687"/>
      <c r="IRD22" s="687"/>
      <c r="IRE22" s="687"/>
      <c r="IRF22" s="687"/>
      <c r="IRG22" s="687"/>
      <c r="IRH22" s="687"/>
      <c r="IRI22" s="687"/>
      <c r="IRJ22" s="687"/>
      <c r="IRK22" s="687"/>
      <c r="IRL22" s="687"/>
      <c r="IRM22" s="687"/>
      <c r="IRN22" s="687"/>
      <c r="IRO22" s="687"/>
      <c r="IRP22" s="687"/>
      <c r="IRQ22" s="687"/>
      <c r="IRR22" s="687"/>
      <c r="IRS22" s="687"/>
      <c r="IRT22" s="687"/>
      <c r="IRU22" s="687"/>
      <c r="IRV22" s="687"/>
      <c r="IRW22" s="687"/>
      <c r="IRX22" s="687"/>
      <c r="IRY22" s="687"/>
      <c r="IRZ22" s="687"/>
      <c r="ISA22" s="687"/>
      <c r="ISB22" s="687"/>
      <c r="ISC22" s="687"/>
      <c r="ISD22" s="687"/>
      <c r="ISE22" s="687"/>
      <c r="ISF22" s="687"/>
      <c r="ISG22" s="687"/>
      <c r="ISH22" s="687"/>
      <c r="ISI22" s="687"/>
      <c r="ISJ22" s="687"/>
      <c r="ISK22" s="687"/>
      <c r="ISL22" s="687"/>
      <c r="ISM22" s="687"/>
      <c r="ISN22" s="687"/>
      <c r="ISO22" s="687"/>
      <c r="ISP22" s="687"/>
      <c r="ISQ22" s="687"/>
      <c r="ISR22" s="687"/>
      <c r="ISS22" s="687"/>
      <c r="IST22" s="687"/>
      <c r="ISU22" s="687"/>
      <c r="ISV22" s="687"/>
      <c r="ISW22" s="687"/>
      <c r="ISX22" s="687"/>
      <c r="ISY22" s="687"/>
      <c r="ISZ22" s="687"/>
      <c r="ITA22" s="687"/>
      <c r="ITB22" s="687"/>
      <c r="ITC22" s="687"/>
      <c r="ITD22" s="687"/>
      <c r="ITE22" s="687"/>
      <c r="ITF22" s="687"/>
      <c r="ITG22" s="687"/>
      <c r="ITH22" s="687"/>
      <c r="ITI22" s="687"/>
      <c r="ITJ22" s="687"/>
      <c r="ITK22" s="687"/>
      <c r="ITL22" s="687"/>
      <c r="ITM22" s="687"/>
      <c r="ITN22" s="687"/>
      <c r="ITO22" s="687"/>
      <c r="ITP22" s="687"/>
      <c r="ITQ22" s="687"/>
      <c r="ITR22" s="687"/>
      <c r="ITS22" s="687"/>
      <c r="ITT22" s="687"/>
      <c r="ITU22" s="687"/>
      <c r="ITV22" s="687"/>
      <c r="ITW22" s="687"/>
      <c r="ITX22" s="687"/>
      <c r="ITY22" s="687"/>
      <c r="ITZ22" s="687"/>
      <c r="IUA22" s="687"/>
      <c r="IUB22" s="687"/>
      <c r="IUC22" s="687"/>
      <c r="IUD22" s="687"/>
      <c r="IUE22" s="687"/>
      <c r="IUF22" s="687"/>
      <c r="IUG22" s="687"/>
      <c r="IUH22" s="687"/>
      <c r="IUI22" s="687"/>
      <c r="IUJ22" s="687"/>
      <c r="IUK22" s="687"/>
      <c r="IUL22" s="687"/>
      <c r="IUM22" s="687"/>
      <c r="IUN22" s="687"/>
      <c r="IUO22" s="687"/>
      <c r="IUP22" s="687"/>
      <c r="IUQ22" s="687"/>
      <c r="IUR22" s="687"/>
      <c r="IUS22" s="687"/>
      <c r="IUT22" s="687"/>
      <c r="IUU22" s="687"/>
      <c r="IUV22" s="687"/>
      <c r="IUW22" s="687"/>
      <c r="IUX22" s="687"/>
      <c r="IUY22" s="687"/>
      <c r="IUZ22" s="687"/>
      <c r="IVA22" s="687"/>
      <c r="IVB22" s="687"/>
      <c r="IVC22" s="687"/>
      <c r="IVD22" s="687"/>
      <c r="IVE22" s="687"/>
      <c r="IVF22" s="687"/>
      <c r="IVG22" s="687"/>
      <c r="IVH22" s="687"/>
      <c r="IVI22" s="687"/>
      <c r="IVJ22" s="687"/>
      <c r="IVK22" s="687"/>
      <c r="IVL22" s="687"/>
      <c r="IVM22" s="687"/>
      <c r="IVN22" s="687"/>
      <c r="IVO22" s="687"/>
      <c r="IVP22" s="687"/>
      <c r="IVQ22" s="687"/>
      <c r="IVR22" s="687"/>
      <c r="IVS22" s="687"/>
      <c r="IVT22" s="687"/>
      <c r="IVU22" s="687"/>
      <c r="IVV22" s="687"/>
      <c r="IVW22" s="687"/>
      <c r="IVX22" s="687"/>
      <c r="IVY22" s="687"/>
      <c r="IVZ22" s="687"/>
      <c r="IWA22" s="687"/>
      <c r="IWB22" s="687"/>
      <c r="IWC22" s="687"/>
      <c r="IWD22" s="687"/>
      <c r="IWE22" s="687"/>
      <c r="IWF22" s="687"/>
      <c r="IWG22" s="687"/>
      <c r="IWH22" s="687"/>
      <c r="IWI22" s="687"/>
      <c r="IWJ22" s="687"/>
      <c r="IWK22" s="687"/>
      <c r="IWL22" s="687"/>
      <c r="IWM22" s="687"/>
      <c r="IWN22" s="687"/>
      <c r="IWO22" s="687"/>
      <c r="IWP22" s="687"/>
      <c r="IWQ22" s="687"/>
      <c r="IWR22" s="687"/>
      <c r="IWS22" s="687"/>
      <c r="IWT22" s="687"/>
      <c r="IWU22" s="687"/>
      <c r="IWV22" s="687"/>
      <c r="IWW22" s="687"/>
      <c r="IWX22" s="687"/>
      <c r="IWY22" s="687"/>
      <c r="IWZ22" s="687"/>
      <c r="IXA22" s="687"/>
      <c r="IXB22" s="687"/>
      <c r="IXC22" s="687"/>
      <c r="IXD22" s="687"/>
      <c r="IXE22" s="687"/>
      <c r="IXF22" s="687"/>
      <c r="IXG22" s="687"/>
      <c r="IXH22" s="687"/>
      <c r="IXI22" s="687"/>
      <c r="IXJ22" s="687"/>
      <c r="IXK22" s="687"/>
      <c r="IXL22" s="687"/>
      <c r="IXM22" s="687"/>
      <c r="IXN22" s="687"/>
      <c r="IXO22" s="687"/>
      <c r="IXP22" s="687"/>
      <c r="IXQ22" s="687"/>
      <c r="IXR22" s="687"/>
      <c r="IXS22" s="687"/>
      <c r="IXT22" s="687"/>
      <c r="IXU22" s="687"/>
      <c r="IXV22" s="687"/>
      <c r="IXW22" s="687"/>
      <c r="IXX22" s="687"/>
      <c r="IXY22" s="687"/>
      <c r="IXZ22" s="687"/>
      <c r="IYA22" s="687"/>
      <c r="IYB22" s="687"/>
      <c r="IYC22" s="687"/>
      <c r="IYD22" s="687"/>
      <c r="IYE22" s="687"/>
      <c r="IYF22" s="687"/>
      <c r="IYG22" s="687"/>
      <c r="IYH22" s="687"/>
      <c r="IYI22" s="687"/>
      <c r="IYJ22" s="687"/>
      <c r="IYK22" s="687"/>
      <c r="IYL22" s="687"/>
      <c r="IYM22" s="687"/>
      <c r="IYN22" s="687"/>
      <c r="IYO22" s="687"/>
      <c r="IYP22" s="687"/>
      <c r="IYQ22" s="687"/>
      <c r="IYR22" s="687"/>
      <c r="IYS22" s="687"/>
      <c r="IYT22" s="687"/>
      <c r="IYU22" s="687"/>
      <c r="IYV22" s="687"/>
      <c r="IYW22" s="687"/>
      <c r="IYX22" s="687"/>
      <c r="IYY22" s="687"/>
      <c r="IYZ22" s="687"/>
      <c r="IZA22" s="687"/>
      <c r="IZB22" s="687"/>
      <c r="IZC22" s="687"/>
      <c r="IZD22" s="687"/>
      <c r="IZE22" s="687"/>
      <c r="IZF22" s="687"/>
      <c r="IZG22" s="687"/>
      <c r="IZH22" s="687"/>
      <c r="IZI22" s="687"/>
      <c r="IZJ22" s="687"/>
      <c r="IZK22" s="687"/>
      <c r="IZL22" s="687"/>
      <c r="IZM22" s="687"/>
      <c r="IZN22" s="687"/>
      <c r="IZO22" s="687"/>
      <c r="IZP22" s="687"/>
      <c r="IZQ22" s="687"/>
      <c r="IZR22" s="687"/>
      <c r="IZS22" s="687"/>
      <c r="IZT22" s="687"/>
      <c r="IZU22" s="687"/>
      <c r="IZV22" s="687"/>
      <c r="IZW22" s="687"/>
      <c r="IZX22" s="687"/>
      <c r="IZY22" s="687"/>
      <c r="IZZ22" s="687"/>
      <c r="JAA22" s="687"/>
      <c r="JAB22" s="687"/>
      <c r="JAC22" s="687"/>
      <c r="JAD22" s="687"/>
      <c r="JAE22" s="687"/>
      <c r="JAF22" s="687"/>
      <c r="JAG22" s="687"/>
      <c r="JAH22" s="687"/>
      <c r="JAI22" s="687"/>
      <c r="JAJ22" s="687"/>
      <c r="JAK22" s="687"/>
      <c r="JAL22" s="687"/>
      <c r="JAM22" s="687"/>
      <c r="JAN22" s="687"/>
      <c r="JAO22" s="687"/>
      <c r="JAP22" s="687"/>
      <c r="JAQ22" s="687"/>
      <c r="JAR22" s="687"/>
      <c r="JAS22" s="687"/>
      <c r="JAT22" s="687"/>
      <c r="JAU22" s="687"/>
      <c r="JAV22" s="687"/>
      <c r="JAW22" s="687"/>
      <c r="JAX22" s="687"/>
      <c r="JAY22" s="687"/>
      <c r="JAZ22" s="687"/>
      <c r="JBA22" s="687"/>
      <c r="JBB22" s="687"/>
      <c r="JBC22" s="687"/>
      <c r="JBD22" s="687"/>
      <c r="JBE22" s="687"/>
      <c r="JBF22" s="687"/>
      <c r="JBG22" s="687"/>
      <c r="JBH22" s="687"/>
      <c r="JBI22" s="687"/>
      <c r="JBJ22" s="687"/>
      <c r="JBK22" s="687"/>
      <c r="JBL22" s="687"/>
      <c r="JBM22" s="687"/>
      <c r="JBN22" s="687"/>
      <c r="JBO22" s="687"/>
      <c r="JBP22" s="687"/>
      <c r="JBQ22" s="687"/>
      <c r="JBR22" s="687"/>
      <c r="JBS22" s="687"/>
      <c r="JBT22" s="687"/>
      <c r="JBU22" s="687"/>
      <c r="JBV22" s="687"/>
      <c r="JBW22" s="687"/>
      <c r="JBX22" s="687"/>
      <c r="JBY22" s="687"/>
      <c r="JBZ22" s="687"/>
      <c r="JCA22" s="687"/>
      <c r="JCB22" s="687"/>
      <c r="JCC22" s="687"/>
      <c r="JCD22" s="687"/>
      <c r="JCE22" s="687"/>
      <c r="JCF22" s="687"/>
      <c r="JCG22" s="687"/>
      <c r="JCH22" s="687"/>
      <c r="JCI22" s="687"/>
      <c r="JCJ22" s="687"/>
      <c r="JCK22" s="687"/>
      <c r="JCL22" s="687"/>
      <c r="JCM22" s="687"/>
      <c r="JCN22" s="687"/>
      <c r="JCO22" s="687"/>
      <c r="JCP22" s="687"/>
      <c r="JCQ22" s="687"/>
      <c r="JCR22" s="687"/>
      <c r="JCS22" s="687"/>
      <c r="JCT22" s="687"/>
      <c r="JCU22" s="687"/>
      <c r="JCV22" s="687"/>
      <c r="JCW22" s="687"/>
      <c r="JCX22" s="687"/>
      <c r="JCY22" s="687"/>
      <c r="JCZ22" s="687"/>
      <c r="JDA22" s="687"/>
      <c r="JDB22" s="687"/>
      <c r="JDC22" s="687"/>
      <c r="JDD22" s="687"/>
      <c r="JDE22" s="687"/>
      <c r="JDF22" s="687"/>
      <c r="JDG22" s="687"/>
      <c r="JDH22" s="687"/>
      <c r="JDI22" s="687"/>
      <c r="JDJ22" s="687"/>
      <c r="JDK22" s="687"/>
      <c r="JDL22" s="687"/>
      <c r="JDM22" s="687"/>
      <c r="JDN22" s="687"/>
      <c r="JDO22" s="687"/>
      <c r="JDP22" s="687"/>
      <c r="JDQ22" s="687"/>
      <c r="JDR22" s="687"/>
      <c r="JDS22" s="687"/>
      <c r="JDT22" s="687"/>
      <c r="JDU22" s="687"/>
      <c r="JDV22" s="687"/>
      <c r="JDW22" s="687"/>
      <c r="JDX22" s="687"/>
      <c r="JDY22" s="687"/>
      <c r="JDZ22" s="687"/>
      <c r="JEA22" s="687"/>
      <c r="JEB22" s="687"/>
      <c r="JEC22" s="687"/>
      <c r="JED22" s="687"/>
      <c r="JEE22" s="687"/>
      <c r="JEF22" s="687"/>
      <c r="JEG22" s="687"/>
      <c r="JEH22" s="687"/>
      <c r="JEI22" s="687"/>
      <c r="JEJ22" s="687"/>
      <c r="JEK22" s="687"/>
      <c r="JEL22" s="687"/>
      <c r="JEM22" s="687"/>
      <c r="JEN22" s="687"/>
      <c r="JEO22" s="687"/>
      <c r="JEP22" s="687"/>
      <c r="JEQ22" s="687"/>
      <c r="JER22" s="687"/>
      <c r="JES22" s="687"/>
      <c r="JET22" s="687"/>
      <c r="JEU22" s="687"/>
      <c r="JEV22" s="687"/>
      <c r="JEW22" s="687"/>
      <c r="JEX22" s="687"/>
      <c r="JEY22" s="687"/>
      <c r="JEZ22" s="687"/>
      <c r="JFA22" s="687"/>
      <c r="JFB22" s="687"/>
      <c r="JFC22" s="687"/>
      <c r="JFD22" s="687"/>
      <c r="JFE22" s="687"/>
      <c r="JFF22" s="687"/>
      <c r="JFG22" s="687"/>
      <c r="JFH22" s="687"/>
      <c r="JFI22" s="687"/>
      <c r="JFJ22" s="687"/>
      <c r="JFK22" s="687"/>
      <c r="JFL22" s="687"/>
      <c r="JFM22" s="687"/>
      <c r="JFN22" s="687"/>
      <c r="JFO22" s="687"/>
      <c r="JFP22" s="687"/>
      <c r="JFQ22" s="687"/>
      <c r="JFR22" s="687"/>
      <c r="JFS22" s="687"/>
      <c r="JFT22" s="687"/>
      <c r="JFU22" s="687"/>
      <c r="JFV22" s="687"/>
      <c r="JFW22" s="687"/>
      <c r="JFX22" s="687"/>
      <c r="JFY22" s="687"/>
      <c r="JFZ22" s="687"/>
      <c r="JGA22" s="687"/>
      <c r="JGB22" s="687"/>
      <c r="JGC22" s="687"/>
      <c r="JGD22" s="687"/>
      <c r="JGE22" s="687"/>
      <c r="JGF22" s="687"/>
      <c r="JGG22" s="687"/>
      <c r="JGH22" s="687"/>
      <c r="JGI22" s="687"/>
      <c r="JGJ22" s="687"/>
      <c r="JGK22" s="687"/>
      <c r="JGL22" s="687"/>
      <c r="JGM22" s="687"/>
      <c r="JGN22" s="687"/>
      <c r="JGO22" s="687"/>
      <c r="JGP22" s="687"/>
      <c r="JGQ22" s="687"/>
      <c r="JGR22" s="687"/>
      <c r="JGS22" s="687"/>
      <c r="JGT22" s="687"/>
      <c r="JGU22" s="687"/>
      <c r="JGV22" s="687"/>
      <c r="JGW22" s="687"/>
      <c r="JGX22" s="687"/>
      <c r="JGY22" s="687"/>
      <c r="JGZ22" s="687"/>
      <c r="JHA22" s="687"/>
      <c r="JHB22" s="687"/>
      <c r="JHC22" s="687"/>
      <c r="JHD22" s="687"/>
      <c r="JHE22" s="687"/>
      <c r="JHF22" s="687"/>
      <c r="JHG22" s="687"/>
      <c r="JHH22" s="687"/>
      <c r="JHI22" s="687"/>
      <c r="JHJ22" s="687"/>
      <c r="JHK22" s="687"/>
      <c r="JHL22" s="687"/>
      <c r="JHM22" s="687"/>
      <c r="JHN22" s="687"/>
      <c r="JHO22" s="687"/>
      <c r="JHP22" s="687"/>
      <c r="JHQ22" s="687"/>
      <c r="JHR22" s="687"/>
      <c r="JHS22" s="687"/>
      <c r="JHT22" s="687"/>
      <c r="JHU22" s="687"/>
      <c r="JHV22" s="687"/>
      <c r="JHW22" s="687"/>
      <c r="JHX22" s="687"/>
      <c r="JHY22" s="687"/>
      <c r="JHZ22" s="687"/>
      <c r="JIA22" s="687"/>
      <c r="JIB22" s="687"/>
      <c r="JIC22" s="687"/>
      <c r="JID22" s="687"/>
      <c r="JIE22" s="687"/>
      <c r="JIF22" s="687"/>
      <c r="JIG22" s="687"/>
      <c r="JIH22" s="687"/>
      <c r="JII22" s="687"/>
      <c r="JIJ22" s="687"/>
      <c r="JIK22" s="687"/>
      <c r="JIL22" s="687"/>
      <c r="JIM22" s="687"/>
      <c r="JIN22" s="687"/>
      <c r="JIO22" s="687"/>
      <c r="JIP22" s="687"/>
      <c r="JIQ22" s="687"/>
      <c r="JIR22" s="687"/>
      <c r="JIS22" s="687"/>
      <c r="JIT22" s="687"/>
      <c r="JIU22" s="687"/>
      <c r="JIV22" s="687"/>
      <c r="JIW22" s="687"/>
      <c r="JIX22" s="687"/>
      <c r="JIY22" s="687"/>
      <c r="JIZ22" s="687"/>
      <c r="JJA22" s="687"/>
      <c r="JJB22" s="687"/>
      <c r="JJC22" s="687"/>
      <c r="JJD22" s="687"/>
      <c r="JJE22" s="687"/>
      <c r="JJF22" s="687"/>
      <c r="JJG22" s="687"/>
      <c r="JJH22" s="687"/>
      <c r="JJI22" s="687"/>
      <c r="JJJ22" s="687"/>
      <c r="JJK22" s="687"/>
      <c r="JJL22" s="687"/>
      <c r="JJM22" s="687"/>
      <c r="JJN22" s="687"/>
      <c r="JJO22" s="687"/>
      <c r="JJP22" s="687"/>
      <c r="JJQ22" s="687"/>
      <c r="JJR22" s="687"/>
      <c r="JJS22" s="687"/>
      <c r="JJT22" s="687"/>
      <c r="JJU22" s="687"/>
      <c r="JJV22" s="687"/>
      <c r="JJW22" s="687"/>
      <c r="JJX22" s="687"/>
      <c r="JJY22" s="687"/>
      <c r="JJZ22" s="687"/>
      <c r="JKA22" s="687"/>
      <c r="JKB22" s="687"/>
      <c r="JKC22" s="687"/>
      <c r="JKD22" s="687"/>
      <c r="JKE22" s="687"/>
      <c r="JKF22" s="687"/>
      <c r="JKG22" s="687"/>
      <c r="JKH22" s="687"/>
      <c r="JKI22" s="687"/>
      <c r="JKJ22" s="687"/>
      <c r="JKK22" s="687"/>
      <c r="JKL22" s="687"/>
      <c r="JKM22" s="687"/>
      <c r="JKN22" s="687"/>
      <c r="JKO22" s="687"/>
      <c r="JKP22" s="687"/>
      <c r="JKQ22" s="687"/>
      <c r="JKR22" s="687"/>
      <c r="JKS22" s="687"/>
      <c r="JKT22" s="687"/>
      <c r="JKU22" s="687"/>
      <c r="JKV22" s="687"/>
      <c r="JKW22" s="687"/>
      <c r="JKX22" s="687"/>
      <c r="JKY22" s="687"/>
      <c r="JKZ22" s="687"/>
      <c r="JLA22" s="687"/>
      <c r="JLB22" s="687"/>
      <c r="JLC22" s="687"/>
      <c r="JLD22" s="687"/>
      <c r="JLE22" s="687"/>
      <c r="JLF22" s="687"/>
      <c r="JLG22" s="687"/>
      <c r="JLH22" s="687"/>
      <c r="JLI22" s="687"/>
      <c r="JLJ22" s="687"/>
      <c r="JLK22" s="687"/>
      <c r="JLL22" s="687"/>
      <c r="JLM22" s="687"/>
      <c r="JLN22" s="687"/>
      <c r="JLO22" s="687"/>
      <c r="JLP22" s="687"/>
      <c r="JLQ22" s="687"/>
      <c r="JLR22" s="687"/>
      <c r="JLS22" s="687"/>
      <c r="JLT22" s="687"/>
      <c r="JLU22" s="687"/>
      <c r="JLV22" s="687"/>
      <c r="JLW22" s="687"/>
      <c r="JLX22" s="687"/>
      <c r="JLY22" s="687"/>
      <c r="JLZ22" s="687"/>
      <c r="JMA22" s="687"/>
      <c r="JMB22" s="687"/>
      <c r="JMC22" s="687"/>
      <c r="JMD22" s="687"/>
      <c r="JME22" s="687"/>
      <c r="JMF22" s="687"/>
      <c r="JMG22" s="687"/>
      <c r="JMH22" s="687"/>
      <c r="JMI22" s="687"/>
      <c r="JMJ22" s="687"/>
      <c r="JMK22" s="687"/>
      <c r="JML22" s="687"/>
      <c r="JMM22" s="687"/>
      <c r="JMN22" s="687"/>
      <c r="JMO22" s="687"/>
      <c r="JMP22" s="687"/>
      <c r="JMQ22" s="687"/>
      <c r="JMR22" s="687"/>
      <c r="JMS22" s="687"/>
      <c r="JMT22" s="687"/>
      <c r="JMU22" s="687"/>
      <c r="JMV22" s="687"/>
      <c r="JMW22" s="687"/>
      <c r="JMX22" s="687"/>
      <c r="JMY22" s="687"/>
      <c r="JMZ22" s="687"/>
      <c r="JNA22" s="687"/>
      <c r="JNB22" s="687"/>
      <c r="JNC22" s="687"/>
      <c r="JND22" s="687"/>
      <c r="JNE22" s="687"/>
      <c r="JNF22" s="687"/>
      <c r="JNG22" s="687"/>
      <c r="JNH22" s="687"/>
      <c r="JNI22" s="687"/>
      <c r="JNJ22" s="687"/>
      <c r="JNK22" s="687"/>
      <c r="JNL22" s="687"/>
      <c r="JNM22" s="687"/>
      <c r="JNN22" s="687"/>
      <c r="JNO22" s="687"/>
      <c r="JNP22" s="687"/>
      <c r="JNQ22" s="687"/>
      <c r="JNR22" s="687"/>
      <c r="JNS22" s="687"/>
      <c r="JNT22" s="687"/>
      <c r="JNU22" s="687"/>
      <c r="JNV22" s="687"/>
      <c r="JNW22" s="687"/>
      <c r="JNX22" s="687"/>
      <c r="JNY22" s="687"/>
      <c r="JNZ22" s="687"/>
      <c r="JOA22" s="687"/>
      <c r="JOB22" s="687"/>
      <c r="JOC22" s="687"/>
      <c r="JOD22" s="687"/>
      <c r="JOE22" s="687"/>
      <c r="JOF22" s="687"/>
      <c r="JOG22" s="687"/>
      <c r="JOH22" s="687"/>
      <c r="JOI22" s="687"/>
      <c r="JOJ22" s="687"/>
      <c r="JOK22" s="687"/>
      <c r="JOL22" s="687"/>
      <c r="JOM22" s="687"/>
      <c r="JON22" s="687"/>
      <c r="JOO22" s="687"/>
      <c r="JOP22" s="687"/>
      <c r="JOQ22" s="687"/>
      <c r="JOR22" s="687"/>
      <c r="JOS22" s="687"/>
      <c r="JOT22" s="687"/>
      <c r="JOU22" s="687"/>
      <c r="JOV22" s="687"/>
      <c r="JOW22" s="687"/>
      <c r="JOX22" s="687"/>
      <c r="JOY22" s="687"/>
      <c r="JOZ22" s="687"/>
      <c r="JPA22" s="687"/>
      <c r="JPB22" s="687"/>
      <c r="JPC22" s="687"/>
      <c r="JPD22" s="687"/>
      <c r="JPE22" s="687"/>
      <c r="JPF22" s="687"/>
      <c r="JPG22" s="687"/>
      <c r="JPH22" s="687"/>
      <c r="JPI22" s="687"/>
      <c r="JPJ22" s="687"/>
      <c r="JPK22" s="687"/>
      <c r="JPL22" s="687"/>
      <c r="JPM22" s="687"/>
      <c r="JPN22" s="687"/>
      <c r="JPO22" s="687"/>
      <c r="JPP22" s="687"/>
      <c r="JPQ22" s="687"/>
      <c r="JPR22" s="687"/>
      <c r="JPS22" s="687"/>
      <c r="JPT22" s="687"/>
      <c r="JPU22" s="687"/>
      <c r="JPV22" s="687"/>
      <c r="JPW22" s="687"/>
      <c r="JPX22" s="687"/>
      <c r="JPY22" s="687"/>
      <c r="JPZ22" s="687"/>
      <c r="JQA22" s="687"/>
      <c r="JQB22" s="687"/>
      <c r="JQC22" s="687"/>
      <c r="JQD22" s="687"/>
      <c r="JQE22" s="687"/>
      <c r="JQF22" s="687"/>
      <c r="JQG22" s="687"/>
      <c r="JQH22" s="687"/>
      <c r="JQI22" s="687"/>
      <c r="JQJ22" s="687"/>
      <c r="JQK22" s="687"/>
      <c r="JQL22" s="687"/>
      <c r="JQM22" s="687"/>
      <c r="JQN22" s="687"/>
      <c r="JQO22" s="687"/>
      <c r="JQP22" s="687"/>
      <c r="JQQ22" s="687"/>
      <c r="JQR22" s="687"/>
      <c r="JQS22" s="687"/>
      <c r="JQT22" s="687"/>
      <c r="JQU22" s="687"/>
      <c r="JQV22" s="687"/>
      <c r="JQW22" s="687"/>
      <c r="JQX22" s="687"/>
      <c r="JQY22" s="687"/>
      <c r="JQZ22" s="687"/>
      <c r="JRA22" s="687"/>
      <c r="JRB22" s="687"/>
      <c r="JRC22" s="687"/>
      <c r="JRD22" s="687"/>
      <c r="JRE22" s="687"/>
      <c r="JRF22" s="687"/>
      <c r="JRG22" s="687"/>
      <c r="JRH22" s="687"/>
      <c r="JRI22" s="687"/>
      <c r="JRJ22" s="687"/>
      <c r="JRK22" s="687"/>
      <c r="JRL22" s="687"/>
      <c r="JRM22" s="687"/>
      <c r="JRN22" s="687"/>
      <c r="JRO22" s="687"/>
      <c r="JRP22" s="687"/>
      <c r="JRQ22" s="687"/>
      <c r="JRR22" s="687"/>
      <c r="JRS22" s="687"/>
      <c r="JRT22" s="687"/>
      <c r="JRU22" s="687"/>
      <c r="JRV22" s="687"/>
      <c r="JRW22" s="687"/>
      <c r="JRX22" s="687"/>
      <c r="JRY22" s="687"/>
      <c r="JRZ22" s="687"/>
      <c r="JSA22" s="687"/>
      <c r="JSB22" s="687"/>
      <c r="JSC22" s="687"/>
      <c r="JSD22" s="687"/>
      <c r="JSE22" s="687"/>
      <c r="JSF22" s="687"/>
      <c r="JSG22" s="687"/>
      <c r="JSH22" s="687"/>
      <c r="JSI22" s="687"/>
      <c r="JSJ22" s="687"/>
      <c r="JSK22" s="687"/>
      <c r="JSL22" s="687"/>
      <c r="JSM22" s="687"/>
      <c r="JSN22" s="687"/>
      <c r="JSO22" s="687"/>
      <c r="JSP22" s="687"/>
      <c r="JSQ22" s="687"/>
      <c r="JSR22" s="687"/>
      <c r="JSS22" s="687"/>
      <c r="JST22" s="687"/>
      <c r="JSU22" s="687"/>
      <c r="JSV22" s="687"/>
      <c r="JSW22" s="687"/>
      <c r="JSX22" s="687"/>
      <c r="JSY22" s="687"/>
      <c r="JSZ22" s="687"/>
      <c r="JTA22" s="687"/>
      <c r="JTB22" s="687"/>
      <c r="JTC22" s="687"/>
      <c r="JTD22" s="687"/>
      <c r="JTE22" s="687"/>
      <c r="JTF22" s="687"/>
      <c r="JTG22" s="687"/>
      <c r="JTH22" s="687"/>
      <c r="JTI22" s="687"/>
      <c r="JTJ22" s="687"/>
      <c r="JTK22" s="687"/>
      <c r="JTL22" s="687"/>
      <c r="JTM22" s="687"/>
      <c r="JTN22" s="687"/>
      <c r="JTO22" s="687"/>
      <c r="JTP22" s="687"/>
      <c r="JTQ22" s="687"/>
      <c r="JTR22" s="687"/>
      <c r="JTS22" s="687"/>
      <c r="JTT22" s="687"/>
      <c r="JTU22" s="687"/>
      <c r="JTV22" s="687"/>
      <c r="JTW22" s="687"/>
      <c r="JTX22" s="687"/>
      <c r="JTY22" s="687"/>
      <c r="JTZ22" s="687"/>
      <c r="JUA22" s="687"/>
      <c r="JUB22" s="687"/>
      <c r="JUC22" s="687"/>
      <c r="JUD22" s="687"/>
      <c r="JUE22" s="687"/>
      <c r="JUF22" s="687"/>
      <c r="JUG22" s="687"/>
      <c r="JUH22" s="687"/>
      <c r="JUI22" s="687"/>
      <c r="JUJ22" s="687"/>
      <c r="JUK22" s="687"/>
      <c r="JUL22" s="687"/>
      <c r="JUM22" s="687"/>
      <c r="JUN22" s="687"/>
      <c r="JUO22" s="687"/>
      <c r="JUP22" s="687"/>
      <c r="JUQ22" s="687"/>
      <c r="JUR22" s="687"/>
      <c r="JUS22" s="687"/>
      <c r="JUT22" s="687"/>
      <c r="JUU22" s="687"/>
      <c r="JUV22" s="687"/>
      <c r="JUW22" s="687"/>
      <c r="JUX22" s="687"/>
      <c r="JUY22" s="687"/>
      <c r="JUZ22" s="687"/>
      <c r="JVA22" s="687"/>
      <c r="JVB22" s="687"/>
      <c r="JVC22" s="687"/>
      <c r="JVD22" s="687"/>
      <c r="JVE22" s="687"/>
      <c r="JVF22" s="687"/>
      <c r="JVG22" s="687"/>
      <c r="JVH22" s="687"/>
      <c r="JVI22" s="687"/>
      <c r="JVJ22" s="687"/>
      <c r="JVK22" s="687"/>
      <c r="JVL22" s="687"/>
      <c r="JVM22" s="687"/>
      <c r="JVN22" s="687"/>
      <c r="JVO22" s="687"/>
      <c r="JVP22" s="687"/>
      <c r="JVQ22" s="687"/>
      <c r="JVR22" s="687"/>
      <c r="JVS22" s="687"/>
      <c r="JVT22" s="687"/>
      <c r="JVU22" s="687"/>
      <c r="JVV22" s="687"/>
      <c r="JVW22" s="687"/>
      <c r="JVX22" s="687"/>
      <c r="JVY22" s="687"/>
      <c r="JVZ22" s="687"/>
      <c r="JWA22" s="687"/>
      <c r="JWB22" s="687"/>
      <c r="JWC22" s="687"/>
      <c r="JWD22" s="687"/>
      <c r="JWE22" s="687"/>
      <c r="JWF22" s="687"/>
      <c r="JWG22" s="687"/>
      <c r="JWH22" s="687"/>
      <c r="JWI22" s="687"/>
      <c r="JWJ22" s="687"/>
      <c r="JWK22" s="687"/>
      <c r="JWL22" s="687"/>
      <c r="JWM22" s="687"/>
      <c r="JWN22" s="687"/>
      <c r="JWO22" s="687"/>
      <c r="JWP22" s="687"/>
      <c r="JWQ22" s="687"/>
      <c r="JWR22" s="687"/>
      <c r="JWS22" s="687"/>
      <c r="JWT22" s="687"/>
      <c r="JWU22" s="687"/>
      <c r="JWV22" s="687"/>
      <c r="JWW22" s="687"/>
      <c r="JWX22" s="687"/>
      <c r="JWY22" s="687"/>
      <c r="JWZ22" s="687"/>
      <c r="JXA22" s="687"/>
      <c r="JXB22" s="687"/>
      <c r="JXC22" s="687"/>
      <c r="JXD22" s="687"/>
      <c r="JXE22" s="687"/>
      <c r="JXF22" s="687"/>
      <c r="JXG22" s="687"/>
      <c r="JXH22" s="687"/>
      <c r="JXI22" s="687"/>
      <c r="JXJ22" s="687"/>
      <c r="JXK22" s="687"/>
      <c r="JXL22" s="687"/>
      <c r="JXM22" s="687"/>
      <c r="JXN22" s="687"/>
      <c r="JXO22" s="687"/>
      <c r="JXP22" s="687"/>
      <c r="JXQ22" s="687"/>
      <c r="JXR22" s="687"/>
      <c r="JXS22" s="687"/>
      <c r="JXT22" s="687"/>
      <c r="JXU22" s="687"/>
      <c r="JXV22" s="687"/>
      <c r="JXW22" s="687"/>
      <c r="JXX22" s="687"/>
      <c r="JXY22" s="687"/>
      <c r="JXZ22" s="687"/>
      <c r="JYA22" s="687"/>
      <c r="JYB22" s="687"/>
      <c r="JYC22" s="687"/>
      <c r="JYD22" s="687"/>
      <c r="JYE22" s="687"/>
      <c r="JYF22" s="687"/>
      <c r="JYG22" s="687"/>
      <c r="JYH22" s="687"/>
      <c r="JYI22" s="687"/>
      <c r="JYJ22" s="687"/>
      <c r="JYK22" s="687"/>
      <c r="JYL22" s="687"/>
      <c r="JYM22" s="687"/>
      <c r="JYN22" s="687"/>
      <c r="JYO22" s="687"/>
      <c r="JYP22" s="687"/>
      <c r="JYQ22" s="687"/>
      <c r="JYR22" s="687"/>
      <c r="JYS22" s="687"/>
      <c r="JYT22" s="687"/>
      <c r="JYU22" s="687"/>
      <c r="JYV22" s="687"/>
      <c r="JYW22" s="687"/>
      <c r="JYX22" s="687"/>
      <c r="JYY22" s="687"/>
      <c r="JYZ22" s="687"/>
      <c r="JZA22" s="687"/>
      <c r="JZB22" s="687"/>
      <c r="JZC22" s="687"/>
      <c r="JZD22" s="687"/>
      <c r="JZE22" s="687"/>
      <c r="JZF22" s="687"/>
      <c r="JZG22" s="687"/>
      <c r="JZH22" s="687"/>
      <c r="JZI22" s="687"/>
      <c r="JZJ22" s="687"/>
      <c r="JZK22" s="687"/>
      <c r="JZL22" s="687"/>
      <c r="JZM22" s="687"/>
      <c r="JZN22" s="687"/>
      <c r="JZO22" s="687"/>
      <c r="JZP22" s="687"/>
      <c r="JZQ22" s="687"/>
      <c r="JZR22" s="687"/>
      <c r="JZS22" s="687"/>
      <c r="JZT22" s="687"/>
      <c r="JZU22" s="687"/>
      <c r="JZV22" s="687"/>
      <c r="JZW22" s="687"/>
      <c r="JZX22" s="687"/>
      <c r="JZY22" s="687"/>
      <c r="JZZ22" s="687"/>
      <c r="KAA22" s="687"/>
      <c r="KAB22" s="687"/>
      <c r="KAC22" s="687"/>
      <c r="KAD22" s="687"/>
      <c r="KAE22" s="687"/>
      <c r="KAF22" s="687"/>
      <c r="KAG22" s="687"/>
      <c r="KAH22" s="687"/>
      <c r="KAI22" s="687"/>
      <c r="KAJ22" s="687"/>
      <c r="KAK22" s="687"/>
      <c r="KAL22" s="687"/>
      <c r="KAM22" s="687"/>
      <c r="KAN22" s="687"/>
      <c r="KAO22" s="687"/>
      <c r="KAP22" s="687"/>
      <c r="KAQ22" s="687"/>
      <c r="KAR22" s="687"/>
      <c r="KAS22" s="687"/>
      <c r="KAT22" s="687"/>
      <c r="KAU22" s="687"/>
      <c r="KAV22" s="687"/>
      <c r="KAW22" s="687"/>
      <c r="KAX22" s="687"/>
      <c r="KAY22" s="687"/>
      <c r="KAZ22" s="687"/>
      <c r="KBA22" s="687"/>
      <c r="KBB22" s="687"/>
      <c r="KBC22" s="687"/>
      <c r="KBD22" s="687"/>
      <c r="KBE22" s="687"/>
      <c r="KBF22" s="687"/>
      <c r="KBG22" s="687"/>
      <c r="KBH22" s="687"/>
      <c r="KBI22" s="687"/>
      <c r="KBJ22" s="687"/>
      <c r="KBK22" s="687"/>
      <c r="KBL22" s="687"/>
      <c r="KBM22" s="687"/>
      <c r="KBN22" s="687"/>
      <c r="KBO22" s="687"/>
      <c r="KBP22" s="687"/>
      <c r="KBQ22" s="687"/>
      <c r="KBR22" s="687"/>
      <c r="KBS22" s="687"/>
      <c r="KBT22" s="687"/>
      <c r="KBU22" s="687"/>
      <c r="KBV22" s="687"/>
      <c r="KBW22" s="687"/>
      <c r="KBX22" s="687"/>
      <c r="KBY22" s="687"/>
      <c r="KBZ22" s="687"/>
      <c r="KCA22" s="687"/>
      <c r="KCB22" s="687"/>
      <c r="KCC22" s="687"/>
      <c r="KCD22" s="687"/>
      <c r="KCE22" s="687"/>
      <c r="KCF22" s="687"/>
      <c r="KCG22" s="687"/>
      <c r="KCH22" s="687"/>
      <c r="KCI22" s="687"/>
      <c r="KCJ22" s="687"/>
      <c r="KCK22" s="687"/>
      <c r="KCL22" s="687"/>
      <c r="KCM22" s="687"/>
      <c r="KCN22" s="687"/>
      <c r="KCO22" s="687"/>
      <c r="KCP22" s="687"/>
      <c r="KCQ22" s="687"/>
      <c r="KCR22" s="687"/>
      <c r="KCS22" s="687"/>
      <c r="KCT22" s="687"/>
      <c r="KCU22" s="687"/>
      <c r="KCV22" s="687"/>
      <c r="KCW22" s="687"/>
      <c r="KCX22" s="687"/>
      <c r="KCY22" s="687"/>
      <c r="KCZ22" s="687"/>
      <c r="KDA22" s="687"/>
      <c r="KDB22" s="687"/>
      <c r="KDC22" s="687"/>
      <c r="KDD22" s="687"/>
      <c r="KDE22" s="687"/>
      <c r="KDF22" s="687"/>
      <c r="KDG22" s="687"/>
      <c r="KDH22" s="687"/>
      <c r="KDI22" s="687"/>
      <c r="KDJ22" s="687"/>
      <c r="KDK22" s="687"/>
      <c r="KDL22" s="687"/>
      <c r="KDM22" s="687"/>
      <c r="KDN22" s="687"/>
      <c r="KDO22" s="687"/>
      <c r="KDP22" s="687"/>
      <c r="KDQ22" s="687"/>
      <c r="KDR22" s="687"/>
      <c r="KDS22" s="687"/>
      <c r="KDT22" s="687"/>
      <c r="KDU22" s="687"/>
      <c r="KDV22" s="687"/>
      <c r="KDW22" s="687"/>
      <c r="KDX22" s="687"/>
      <c r="KDY22" s="687"/>
      <c r="KDZ22" s="687"/>
      <c r="KEA22" s="687"/>
      <c r="KEB22" s="687"/>
      <c r="KEC22" s="687"/>
      <c r="KED22" s="687"/>
      <c r="KEE22" s="687"/>
      <c r="KEF22" s="687"/>
      <c r="KEG22" s="687"/>
      <c r="KEH22" s="687"/>
      <c r="KEI22" s="687"/>
      <c r="KEJ22" s="687"/>
      <c r="KEK22" s="687"/>
      <c r="KEL22" s="687"/>
      <c r="KEM22" s="687"/>
      <c r="KEN22" s="687"/>
      <c r="KEO22" s="687"/>
      <c r="KEP22" s="687"/>
      <c r="KEQ22" s="687"/>
      <c r="KER22" s="687"/>
      <c r="KES22" s="687"/>
      <c r="KET22" s="687"/>
      <c r="KEU22" s="687"/>
      <c r="KEV22" s="687"/>
      <c r="KEW22" s="687"/>
      <c r="KEX22" s="687"/>
      <c r="KEY22" s="687"/>
      <c r="KEZ22" s="687"/>
      <c r="KFA22" s="687"/>
      <c r="KFB22" s="687"/>
      <c r="KFC22" s="687"/>
      <c r="KFD22" s="687"/>
      <c r="KFE22" s="687"/>
      <c r="KFF22" s="687"/>
      <c r="KFG22" s="687"/>
      <c r="KFH22" s="687"/>
      <c r="KFI22" s="687"/>
      <c r="KFJ22" s="687"/>
      <c r="KFK22" s="687"/>
      <c r="KFL22" s="687"/>
      <c r="KFM22" s="687"/>
      <c r="KFN22" s="687"/>
      <c r="KFO22" s="687"/>
      <c r="KFP22" s="687"/>
      <c r="KFQ22" s="687"/>
      <c r="KFR22" s="687"/>
      <c r="KFS22" s="687"/>
      <c r="KFT22" s="687"/>
      <c r="KFU22" s="687"/>
      <c r="KFV22" s="687"/>
      <c r="KFW22" s="687"/>
      <c r="KFX22" s="687"/>
      <c r="KFY22" s="687"/>
      <c r="KFZ22" s="687"/>
      <c r="KGA22" s="687"/>
      <c r="KGB22" s="687"/>
      <c r="KGC22" s="687"/>
      <c r="KGD22" s="687"/>
      <c r="KGE22" s="687"/>
      <c r="KGF22" s="687"/>
      <c r="KGG22" s="687"/>
      <c r="KGH22" s="687"/>
      <c r="KGI22" s="687"/>
      <c r="KGJ22" s="687"/>
      <c r="KGK22" s="687"/>
      <c r="KGL22" s="687"/>
      <c r="KGM22" s="687"/>
      <c r="KGN22" s="687"/>
      <c r="KGO22" s="687"/>
      <c r="KGP22" s="687"/>
      <c r="KGQ22" s="687"/>
      <c r="KGR22" s="687"/>
      <c r="KGS22" s="687"/>
      <c r="KGT22" s="687"/>
      <c r="KGU22" s="687"/>
      <c r="KGV22" s="687"/>
      <c r="KGW22" s="687"/>
      <c r="KGX22" s="687"/>
      <c r="KGY22" s="687"/>
      <c r="KGZ22" s="687"/>
      <c r="KHA22" s="687"/>
      <c r="KHB22" s="687"/>
      <c r="KHC22" s="687"/>
      <c r="KHD22" s="687"/>
      <c r="KHE22" s="687"/>
      <c r="KHF22" s="687"/>
      <c r="KHG22" s="687"/>
      <c r="KHH22" s="687"/>
      <c r="KHI22" s="687"/>
      <c r="KHJ22" s="687"/>
      <c r="KHK22" s="687"/>
      <c r="KHL22" s="687"/>
      <c r="KHM22" s="687"/>
      <c r="KHN22" s="687"/>
      <c r="KHO22" s="687"/>
      <c r="KHP22" s="687"/>
      <c r="KHQ22" s="687"/>
      <c r="KHR22" s="687"/>
      <c r="KHS22" s="687"/>
      <c r="KHT22" s="687"/>
      <c r="KHU22" s="687"/>
      <c r="KHV22" s="687"/>
      <c r="KHW22" s="687"/>
      <c r="KHX22" s="687"/>
      <c r="KHY22" s="687"/>
      <c r="KHZ22" s="687"/>
      <c r="KIA22" s="687"/>
      <c r="KIB22" s="687"/>
      <c r="KIC22" s="687"/>
      <c r="KID22" s="687"/>
      <c r="KIE22" s="687"/>
      <c r="KIF22" s="687"/>
      <c r="KIG22" s="687"/>
      <c r="KIH22" s="687"/>
      <c r="KII22" s="687"/>
      <c r="KIJ22" s="687"/>
      <c r="KIK22" s="687"/>
      <c r="KIL22" s="687"/>
      <c r="KIM22" s="687"/>
      <c r="KIN22" s="687"/>
      <c r="KIO22" s="687"/>
      <c r="KIP22" s="687"/>
      <c r="KIQ22" s="687"/>
      <c r="KIR22" s="687"/>
      <c r="KIS22" s="687"/>
      <c r="KIT22" s="687"/>
      <c r="KIU22" s="687"/>
      <c r="KIV22" s="687"/>
      <c r="KIW22" s="687"/>
      <c r="KIX22" s="687"/>
      <c r="KIY22" s="687"/>
      <c r="KIZ22" s="687"/>
      <c r="KJA22" s="687"/>
      <c r="KJB22" s="687"/>
      <c r="KJC22" s="687"/>
      <c r="KJD22" s="687"/>
      <c r="KJE22" s="687"/>
      <c r="KJF22" s="687"/>
      <c r="KJG22" s="687"/>
      <c r="KJH22" s="687"/>
      <c r="KJI22" s="687"/>
      <c r="KJJ22" s="687"/>
      <c r="KJK22" s="687"/>
      <c r="KJL22" s="687"/>
      <c r="KJM22" s="687"/>
      <c r="KJN22" s="687"/>
      <c r="KJO22" s="687"/>
      <c r="KJP22" s="687"/>
      <c r="KJQ22" s="687"/>
      <c r="KJR22" s="687"/>
      <c r="KJS22" s="687"/>
      <c r="KJT22" s="687"/>
      <c r="KJU22" s="687"/>
      <c r="KJV22" s="687"/>
      <c r="KJW22" s="687"/>
      <c r="KJX22" s="687"/>
      <c r="KJY22" s="687"/>
      <c r="KJZ22" s="687"/>
      <c r="KKA22" s="687"/>
      <c r="KKB22" s="687"/>
      <c r="KKC22" s="687"/>
      <c r="KKD22" s="687"/>
      <c r="KKE22" s="687"/>
      <c r="KKF22" s="687"/>
      <c r="KKG22" s="687"/>
      <c r="KKH22" s="687"/>
      <c r="KKI22" s="687"/>
      <c r="KKJ22" s="687"/>
      <c r="KKK22" s="687"/>
      <c r="KKL22" s="687"/>
      <c r="KKM22" s="687"/>
      <c r="KKN22" s="687"/>
      <c r="KKO22" s="687"/>
      <c r="KKP22" s="687"/>
      <c r="KKQ22" s="687"/>
      <c r="KKR22" s="687"/>
      <c r="KKS22" s="687"/>
      <c r="KKT22" s="687"/>
      <c r="KKU22" s="687"/>
      <c r="KKV22" s="687"/>
      <c r="KKW22" s="687"/>
      <c r="KKX22" s="687"/>
      <c r="KKY22" s="687"/>
      <c r="KKZ22" s="687"/>
      <c r="KLA22" s="687"/>
      <c r="KLB22" s="687"/>
      <c r="KLC22" s="687"/>
      <c r="KLD22" s="687"/>
      <c r="KLE22" s="687"/>
      <c r="KLF22" s="687"/>
      <c r="KLG22" s="687"/>
      <c r="KLH22" s="687"/>
      <c r="KLI22" s="687"/>
      <c r="KLJ22" s="687"/>
      <c r="KLK22" s="687"/>
      <c r="KLL22" s="687"/>
      <c r="KLM22" s="687"/>
      <c r="KLN22" s="687"/>
      <c r="KLO22" s="687"/>
      <c r="KLP22" s="687"/>
      <c r="KLQ22" s="687"/>
      <c r="KLR22" s="687"/>
      <c r="KLS22" s="687"/>
      <c r="KLT22" s="687"/>
      <c r="KLU22" s="687"/>
      <c r="KLV22" s="687"/>
      <c r="KLW22" s="687"/>
      <c r="KLX22" s="687"/>
      <c r="KLY22" s="687"/>
      <c r="KLZ22" s="687"/>
      <c r="KMA22" s="687"/>
      <c r="KMB22" s="687"/>
      <c r="KMC22" s="687"/>
      <c r="KMD22" s="687"/>
      <c r="KME22" s="687"/>
      <c r="KMF22" s="687"/>
      <c r="KMG22" s="687"/>
      <c r="KMH22" s="687"/>
      <c r="KMI22" s="687"/>
      <c r="KMJ22" s="687"/>
      <c r="KMK22" s="687"/>
      <c r="KML22" s="687"/>
      <c r="KMM22" s="687"/>
      <c r="KMN22" s="687"/>
      <c r="KMO22" s="687"/>
      <c r="KMP22" s="687"/>
      <c r="KMQ22" s="687"/>
      <c r="KMR22" s="687"/>
      <c r="KMS22" s="687"/>
      <c r="KMT22" s="687"/>
      <c r="KMU22" s="687"/>
      <c r="KMV22" s="687"/>
      <c r="KMW22" s="687"/>
      <c r="KMX22" s="687"/>
      <c r="KMY22" s="687"/>
      <c r="KMZ22" s="687"/>
      <c r="KNA22" s="687"/>
      <c r="KNB22" s="687"/>
      <c r="KNC22" s="687"/>
      <c r="KND22" s="687"/>
      <c r="KNE22" s="687"/>
      <c r="KNF22" s="687"/>
      <c r="KNG22" s="687"/>
      <c r="KNH22" s="687"/>
      <c r="KNI22" s="687"/>
      <c r="KNJ22" s="687"/>
      <c r="KNK22" s="687"/>
      <c r="KNL22" s="687"/>
      <c r="KNM22" s="687"/>
      <c r="KNN22" s="687"/>
      <c r="KNO22" s="687"/>
      <c r="KNP22" s="687"/>
      <c r="KNQ22" s="687"/>
      <c r="KNR22" s="687"/>
      <c r="KNS22" s="687"/>
      <c r="KNT22" s="687"/>
      <c r="KNU22" s="687"/>
      <c r="KNV22" s="687"/>
      <c r="KNW22" s="687"/>
      <c r="KNX22" s="687"/>
      <c r="KNY22" s="687"/>
      <c r="KNZ22" s="687"/>
      <c r="KOA22" s="687"/>
      <c r="KOB22" s="687"/>
      <c r="KOC22" s="687"/>
      <c r="KOD22" s="687"/>
      <c r="KOE22" s="687"/>
      <c r="KOF22" s="687"/>
      <c r="KOG22" s="687"/>
      <c r="KOH22" s="687"/>
      <c r="KOI22" s="687"/>
      <c r="KOJ22" s="687"/>
      <c r="KOK22" s="687"/>
      <c r="KOL22" s="687"/>
      <c r="KOM22" s="687"/>
      <c r="KON22" s="687"/>
      <c r="KOO22" s="687"/>
      <c r="KOP22" s="687"/>
      <c r="KOQ22" s="687"/>
      <c r="KOR22" s="687"/>
      <c r="KOS22" s="687"/>
      <c r="KOT22" s="687"/>
      <c r="KOU22" s="687"/>
      <c r="KOV22" s="687"/>
      <c r="KOW22" s="687"/>
      <c r="KOX22" s="687"/>
      <c r="KOY22" s="687"/>
      <c r="KOZ22" s="687"/>
      <c r="KPA22" s="687"/>
      <c r="KPB22" s="687"/>
      <c r="KPC22" s="687"/>
      <c r="KPD22" s="687"/>
      <c r="KPE22" s="687"/>
      <c r="KPF22" s="687"/>
      <c r="KPG22" s="687"/>
      <c r="KPH22" s="687"/>
      <c r="KPI22" s="687"/>
      <c r="KPJ22" s="687"/>
      <c r="KPK22" s="687"/>
      <c r="KPL22" s="687"/>
      <c r="KPM22" s="687"/>
      <c r="KPN22" s="687"/>
      <c r="KPO22" s="687"/>
      <c r="KPP22" s="687"/>
      <c r="KPQ22" s="687"/>
      <c r="KPR22" s="687"/>
      <c r="KPS22" s="687"/>
      <c r="KPT22" s="687"/>
      <c r="KPU22" s="687"/>
      <c r="KPV22" s="687"/>
      <c r="KPW22" s="687"/>
      <c r="KPX22" s="687"/>
      <c r="KPY22" s="687"/>
      <c r="KPZ22" s="687"/>
      <c r="KQA22" s="687"/>
      <c r="KQB22" s="687"/>
      <c r="KQC22" s="687"/>
      <c r="KQD22" s="687"/>
      <c r="KQE22" s="687"/>
      <c r="KQF22" s="687"/>
      <c r="KQG22" s="687"/>
      <c r="KQH22" s="687"/>
      <c r="KQI22" s="687"/>
      <c r="KQJ22" s="687"/>
      <c r="KQK22" s="687"/>
      <c r="KQL22" s="687"/>
      <c r="KQM22" s="687"/>
      <c r="KQN22" s="687"/>
      <c r="KQO22" s="687"/>
      <c r="KQP22" s="687"/>
      <c r="KQQ22" s="687"/>
      <c r="KQR22" s="687"/>
      <c r="KQS22" s="687"/>
      <c r="KQT22" s="687"/>
      <c r="KQU22" s="687"/>
      <c r="KQV22" s="687"/>
      <c r="KQW22" s="687"/>
      <c r="KQX22" s="687"/>
      <c r="KQY22" s="687"/>
      <c r="KQZ22" s="687"/>
      <c r="KRA22" s="687"/>
      <c r="KRB22" s="687"/>
      <c r="KRC22" s="687"/>
      <c r="KRD22" s="687"/>
      <c r="KRE22" s="687"/>
      <c r="KRF22" s="687"/>
      <c r="KRG22" s="687"/>
      <c r="KRH22" s="687"/>
      <c r="KRI22" s="687"/>
      <c r="KRJ22" s="687"/>
      <c r="KRK22" s="687"/>
      <c r="KRL22" s="687"/>
      <c r="KRM22" s="687"/>
      <c r="KRN22" s="687"/>
      <c r="KRO22" s="687"/>
      <c r="KRP22" s="687"/>
      <c r="KRQ22" s="687"/>
      <c r="KRR22" s="687"/>
      <c r="KRS22" s="687"/>
      <c r="KRT22" s="687"/>
      <c r="KRU22" s="687"/>
      <c r="KRV22" s="687"/>
      <c r="KRW22" s="687"/>
      <c r="KRX22" s="687"/>
      <c r="KRY22" s="687"/>
      <c r="KRZ22" s="687"/>
      <c r="KSA22" s="687"/>
      <c r="KSB22" s="687"/>
      <c r="KSC22" s="687"/>
      <c r="KSD22" s="687"/>
      <c r="KSE22" s="687"/>
      <c r="KSF22" s="687"/>
      <c r="KSG22" s="687"/>
      <c r="KSH22" s="687"/>
      <c r="KSI22" s="687"/>
      <c r="KSJ22" s="687"/>
      <c r="KSK22" s="687"/>
      <c r="KSL22" s="687"/>
      <c r="KSM22" s="687"/>
      <c r="KSN22" s="687"/>
      <c r="KSO22" s="687"/>
      <c r="KSP22" s="687"/>
      <c r="KSQ22" s="687"/>
      <c r="KSR22" s="687"/>
      <c r="KSS22" s="687"/>
      <c r="KST22" s="687"/>
      <c r="KSU22" s="687"/>
      <c r="KSV22" s="687"/>
      <c r="KSW22" s="687"/>
      <c r="KSX22" s="687"/>
      <c r="KSY22" s="687"/>
      <c r="KSZ22" s="687"/>
      <c r="KTA22" s="687"/>
      <c r="KTB22" s="687"/>
      <c r="KTC22" s="687"/>
      <c r="KTD22" s="687"/>
      <c r="KTE22" s="687"/>
      <c r="KTF22" s="687"/>
      <c r="KTG22" s="687"/>
      <c r="KTH22" s="687"/>
      <c r="KTI22" s="687"/>
      <c r="KTJ22" s="687"/>
      <c r="KTK22" s="687"/>
      <c r="KTL22" s="687"/>
      <c r="KTM22" s="687"/>
      <c r="KTN22" s="687"/>
      <c r="KTO22" s="687"/>
      <c r="KTP22" s="687"/>
      <c r="KTQ22" s="687"/>
      <c r="KTR22" s="687"/>
      <c r="KTS22" s="687"/>
      <c r="KTT22" s="687"/>
      <c r="KTU22" s="687"/>
      <c r="KTV22" s="687"/>
      <c r="KTW22" s="687"/>
      <c r="KTX22" s="687"/>
      <c r="KTY22" s="687"/>
      <c r="KTZ22" s="687"/>
      <c r="KUA22" s="687"/>
      <c r="KUB22" s="687"/>
      <c r="KUC22" s="687"/>
      <c r="KUD22" s="687"/>
      <c r="KUE22" s="687"/>
      <c r="KUF22" s="687"/>
      <c r="KUG22" s="687"/>
      <c r="KUH22" s="687"/>
      <c r="KUI22" s="687"/>
      <c r="KUJ22" s="687"/>
      <c r="KUK22" s="687"/>
      <c r="KUL22" s="687"/>
      <c r="KUM22" s="687"/>
      <c r="KUN22" s="687"/>
      <c r="KUO22" s="687"/>
      <c r="KUP22" s="687"/>
      <c r="KUQ22" s="687"/>
      <c r="KUR22" s="687"/>
      <c r="KUS22" s="687"/>
      <c r="KUT22" s="687"/>
      <c r="KUU22" s="687"/>
      <c r="KUV22" s="687"/>
      <c r="KUW22" s="687"/>
      <c r="KUX22" s="687"/>
      <c r="KUY22" s="687"/>
      <c r="KUZ22" s="687"/>
      <c r="KVA22" s="687"/>
      <c r="KVB22" s="687"/>
      <c r="KVC22" s="687"/>
      <c r="KVD22" s="687"/>
      <c r="KVE22" s="687"/>
      <c r="KVF22" s="687"/>
      <c r="KVG22" s="687"/>
      <c r="KVH22" s="687"/>
      <c r="KVI22" s="687"/>
      <c r="KVJ22" s="687"/>
      <c r="KVK22" s="687"/>
      <c r="KVL22" s="687"/>
      <c r="KVM22" s="687"/>
      <c r="KVN22" s="687"/>
      <c r="KVO22" s="687"/>
      <c r="KVP22" s="687"/>
      <c r="KVQ22" s="687"/>
      <c r="KVR22" s="687"/>
      <c r="KVS22" s="687"/>
      <c r="KVT22" s="687"/>
      <c r="KVU22" s="687"/>
      <c r="KVV22" s="687"/>
      <c r="KVW22" s="687"/>
      <c r="KVX22" s="687"/>
      <c r="KVY22" s="687"/>
      <c r="KVZ22" s="687"/>
      <c r="KWA22" s="687"/>
      <c r="KWB22" s="687"/>
      <c r="KWC22" s="687"/>
      <c r="KWD22" s="687"/>
      <c r="KWE22" s="687"/>
      <c r="KWF22" s="687"/>
      <c r="KWG22" s="687"/>
      <c r="KWH22" s="687"/>
      <c r="KWI22" s="687"/>
      <c r="KWJ22" s="687"/>
      <c r="KWK22" s="687"/>
      <c r="KWL22" s="687"/>
      <c r="KWM22" s="687"/>
      <c r="KWN22" s="687"/>
      <c r="KWO22" s="687"/>
      <c r="KWP22" s="687"/>
      <c r="KWQ22" s="687"/>
      <c r="KWR22" s="687"/>
      <c r="KWS22" s="687"/>
      <c r="KWT22" s="687"/>
      <c r="KWU22" s="687"/>
      <c r="KWV22" s="687"/>
      <c r="KWW22" s="687"/>
      <c r="KWX22" s="687"/>
      <c r="KWY22" s="687"/>
      <c r="KWZ22" s="687"/>
      <c r="KXA22" s="687"/>
      <c r="KXB22" s="687"/>
      <c r="KXC22" s="687"/>
      <c r="KXD22" s="687"/>
      <c r="KXE22" s="687"/>
      <c r="KXF22" s="687"/>
      <c r="KXG22" s="687"/>
      <c r="KXH22" s="687"/>
      <c r="KXI22" s="687"/>
      <c r="KXJ22" s="687"/>
      <c r="KXK22" s="687"/>
      <c r="KXL22" s="687"/>
      <c r="KXM22" s="687"/>
      <c r="KXN22" s="687"/>
      <c r="KXO22" s="687"/>
      <c r="KXP22" s="687"/>
      <c r="KXQ22" s="687"/>
      <c r="KXR22" s="687"/>
      <c r="KXS22" s="687"/>
      <c r="KXT22" s="687"/>
      <c r="KXU22" s="687"/>
      <c r="KXV22" s="687"/>
      <c r="KXW22" s="687"/>
      <c r="KXX22" s="687"/>
      <c r="KXY22" s="687"/>
      <c r="KXZ22" s="687"/>
      <c r="KYA22" s="687"/>
      <c r="KYB22" s="687"/>
      <c r="KYC22" s="687"/>
      <c r="KYD22" s="687"/>
      <c r="KYE22" s="687"/>
      <c r="KYF22" s="687"/>
      <c r="KYG22" s="687"/>
      <c r="KYH22" s="687"/>
      <c r="KYI22" s="687"/>
      <c r="KYJ22" s="687"/>
      <c r="KYK22" s="687"/>
      <c r="KYL22" s="687"/>
      <c r="KYM22" s="687"/>
      <c r="KYN22" s="687"/>
      <c r="KYO22" s="687"/>
      <c r="KYP22" s="687"/>
      <c r="KYQ22" s="687"/>
      <c r="KYR22" s="687"/>
      <c r="KYS22" s="687"/>
      <c r="KYT22" s="687"/>
      <c r="KYU22" s="687"/>
      <c r="KYV22" s="687"/>
      <c r="KYW22" s="687"/>
      <c r="KYX22" s="687"/>
      <c r="KYY22" s="687"/>
      <c r="KYZ22" s="687"/>
      <c r="KZA22" s="687"/>
      <c r="KZB22" s="687"/>
      <c r="KZC22" s="687"/>
      <c r="KZD22" s="687"/>
      <c r="KZE22" s="687"/>
      <c r="KZF22" s="687"/>
      <c r="KZG22" s="687"/>
      <c r="KZH22" s="687"/>
      <c r="KZI22" s="687"/>
      <c r="KZJ22" s="687"/>
      <c r="KZK22" s="687"/>
      <c r="KZL22" s="687"/>
      <c r="KZM22" s="687"/>
      <c r="KZN22" s="687"/>
      <c r="KZO22" s="687"/>
      <c r="KZP22" s="687"/>
      <c r="KZQ22" s="687"/>
      <c r="KZR22" s="687"/>
      <c r="KZS22" s="687"/>
      <c r="KZT22" s="687"/>
      <c r="KZU22" s="687"/>
      <c r="KZV22" s="687"/>
      <c r="KZW22" s="687"/>
      <c r="KZX22" s="687"/>
      <c r="KZY22" s="687"/>
      <c r="KZZ22" s="687"/>
      <c r="LAA22" s="687"/>
      <c r="LAB22" s="687"/>
      <c r="LAC22" s="687"/>
      <c r="LAD22" s="687"/>
      <c r="LAE22" s="687"/>
      <c r="LAF22" s="687"/>
      <c r="LAG22" s="687"/>
      <c r="LAH22" s="687"/>
      <c r="LAI22" s="687"/>
      <c r="LAJ22" s="687"/>
      <c r="LAK22" s="687"/>
      <c r="LAL22" s="687"/>
      <c r="LAM22" s="687"/>
      <c r="LAN22" s="687"/>
      <c r="LAO22" s="687"/>
      <c r="LAP22" s="687"/>
      <c r="LAQ22" s="687"/>
      <c r="LAR22" s="687"/>
      <c r="LAS22" s="687"/>
      <c r="LAT22" s="687"/>
      <c r="LAU22" s="687"/>
      <c r="LAV22" s="687"/>
      <c r="LAW22" s="687"/>
      <c r="LAX22" s="687"/>
      <c r="LAY22" s="687"/>
      <c r="LAZ22" s="687"/>
      <c r="LBA22" s="687"/>
      <c r="LBB22" s="687"/>
      <c r="LBC22" s="687"/>
      <c r="LBD22" s="687"/>
      <c r="LBE22" s="687"/>
      <c r="LBF22" s="687"/>
      <c r="LBG22" s="687"/>
      <c r="LBH22" s="687"/>
      <c r="LBI22" s="687"/>
      <c r="LBJ22" s="687"/>
      <c r="LBK22" s="687"/>
      <c r="LBL22" s="687"/>
      <c r="LBM22" s="687"/>
      <c r="LBN22" s="687"/>
      <c r="LBO22" s="687"/>
      <c r="LBP22" s="687"/>
      <c r="LBQ22" s="687"/>
      <c r="LBR22" s="687"/>
      <c r="LBS22" s="687"/>
      <c r="LBT22" s="687"/>
      <c r="LBU22" s="687"/>
      <c r="LBV22" s="687"/>
      <c r="LBW22" s="687"/>
      <c r="LBX22" s="687"/>
      <c r="LBY22" s="687"/>
      <c r="LBZ22" s="687"/>
      <c r="LCA22" s="687"/>
      <c r="LCB22" s="687"/>
      <c r="LCC22" s="687"/>
      <c r="LCD22" s="687"/>
      <c r="LCE22" s="687"/>
      <c r="LCF22" s="687"/>
      <c r="LCG22" s="687"/>
      <c r="LCH22" s="687"/>
      <c r="LCI22" s="687"/>
      <c r="LCJ22" s="687"/>
      <c r="LCK22" s="687"/>
      <c r="LCL22" s="687"/>
      <c r="LCM22" s="687"/>
      <c r="LCN22" s="687"/>
      <c r="LCO22" s="687"/>
      <c r="LCP22" s="687"/>
      <c r="LCQ22" s="687"/>
      <c r="LCR22" s="687"/>
      <c r="LCS22" s="687"/>
      <c r="LCT22" s="687"/>
      <c r="LCU22" s="687"/>
      <c r="LCV22" s="687"/>
      <c r="LCW22" s="687"/>
      <c r="LCX22" s="687"/>
      <c r="LCY22" s="687"/>
      <c r="LCZ22" s="687"/>
      <c r="LDA22" s="687"/>
      <c r="LDB22" s="687"/>
      <c r="LDC22" s="687"/>
      <c r="LDD22" s="687"/>
      <c r="LDE22" s="687"/>
      <c r="LDF22" s="687"/>
      <c r="LDG22" s="687"/>
      <c r="LDH22" s="687"/>
      <c r="LDI22" s="687"/>
      <c r="LDJ22" s="687"/>
      <c r="LDK22" s="687"/>
      <c r="LDL22" s="687"/>
      <c r="LDM22" s="687"/>
      <c r="LDN22" s="687"/>
      <c r="LDO22" s="687"/>
      <c r="LDP22" s="687"/>
      <c r="LDQ22" s="687"/>
      <c r="LDR22" s="687"/>
      <c r="LDS22" s="687"/>
      <c r="LDT22" s="687"/>
      <c r="LDU22" s="687"/>
      <c r="LDV22" s="687"/>
      <c r="LDW22" s="687"/>
      <c r="LDX22" s="687"/>
      <c r="LDY22" s="687"/>
      <c r="LDZ22" s="687"/>
      <c r="LEA22" s="687"/>
      <c r="LEB22" s="687"/>
      <c r="LEC22" s="687"/>
      <c r="LED22" s="687"/>
      <c r="LEE22" s="687"/>
      <c r="LEF22" s="687"/>
      <c r="LEG22" s="687"/>
      <c r="LEH22" s="687"/>
      <c r="LEI22" s="687"/>
      <c r="LEJ22" s="687"/>
      <c r="LEK22" s="687"/>
      <c r="LEL22" s="687"/>
      <c r="LEM22" s="687"/>
      <c r="LEN22" s="687"/>
      <c r="LEO22" s="687"/>
      <c r="LEP22" s="687"/>
      <c r="LEQ22" s="687"/>
      <c r="LER22" s="687"/>
      <c r="LES22" s="687"/>
      <c r="LET22" s="687"/>
      <c r="LEU22" s="687"/>
      <c r="LEV22" s="687"/>
      <c r="LEW22" s="687"/>
      <c r="LEX22" s="687"/>
      <c r="LEY22" s="687"/>
      <c r="LEZ22" s="687"/>
      <c r="LFA22" s="687"/>
      <c r="LFB22" s="687"/>
      <c r="LFC22" s="687"/>
      <c r="LFD22" s="687"/>
      <c r="LFE22" s="687"/>
      <c r="LFF22" s="687"/>
      <c r="LFG22" s="687"/>
      <c r="LFH22" s="687"/>
      <c r="LFI22" s="687"/>
      <c r="LFJ22" s="687"/>
      <c r="LFK22" s="687"/>
      <c r="LFL22" s="687"/>
      <c r="LFM22" s="687"/>
      <c r="LFN22" s="687"/>
      <c r="LFO22" s="687"/>
      <c r="LFP22" s="687"/>
      <c r="LFQ22" s="687"/>
      <c r="LFR22" s="687"/>
      <c r="LFS22" s="687"/>
      <c r="LFT22" s="687"/>
      <c r="LFU22" s="687"/>
      <c r="LFV22" s="687"/>
      <c r="LFW22" s="687"/>
      <c r="LFX22" s="687"/>
      <c r="LFY22" s="687"/>
      <c r="LFZ22" s="687"/>
      <c r="LGA22" s="687"/>
      <c r="LGB22" s="687"/>
      <c r="LGC22" s="687"/>
      <c r="LGD22" s="687"/>
      <c r="LGE22" s="687"/>
      <c r="LGF22" s="687"/>
      <c r="LGG22" s="687"/>
      <c r="LGH22" s="687"/>
      <c r="LGI22" s="687"/>
      <c r="LGJ22" s="687"/>
      <c r="LGK22" s="687"/>
      <c r="LGL22" s="687"/>
      <c r="LGM22" s="687"/>
      <c r="LGN22" s="687"/>
      <c r="LGO22" s="687"/>
      <c r="LGP22" s="687"/>
      <c r="LGQ22" s="687"/>
      <c r="LGR22" s="687"/>
      <c r="LGS22" s="687"/>
      <c r="LGT22" s="687"/>
      <c r="LGU22" s="687"/>
      <c r="LGV22" s="687"/>
      <c r="LGW22" s="687"/>
      <c r="LGX22" s="687"/>
      <c r="LGY22" s="687"/>
      <c r="LGZ22" s="687"/>
      <c r="LHA22" s="687"/>
      <c r="LHB22" s="687"/>
      <c r="LHC22" s="687"/>
      <c r="LHD22" s="687"/>
      <c r="LHE22" s="687"/>
      <c r="LHF22" s="687"/>
      <c r="LHG22" s="687"/>
      <c r="LHH22" s="687"/>
      <c r="LHI22" s="687"/>
      <c r="LHJ22" s="687"/>
      <c r="LHK22" s="687"/>
      <c r="LHL22" s="687"/>
      <c r="LHM22" s="687"/>
      <c r="LHN22" s="687"/>
      <c r="LHO22" s="687"/>
      <c r="LHP22" s="687"/>
      <c r="LHQ22" s="687"/>
      <c r="LHR22" s="687"/>
      <c r="LHS22" s="687"/>
      <c r="LHT22" s="687"/>
      <c r="LHU22" s="687"/>
      <c r="LHV22" s="687"/>
      <c r="LHW22" s="687"/>
      <c r="LHX22" s="687"/>
      <c r="LHY22" s="687"/>
      <c r="LHZ22" s="687"/>
      <c r="LIA22" s="687"/>
      <c r="LIB22" s="687"/>
      <c r="LIC22" s="687"/>
      <c r="LID22" s="687"/>
      <c r="LIE22" s="687"/>
      <c r="LIF22" s="687"/>
      <c r="LIG22" s="687"/>
      <c r="LIH22" s="687"/>
      <c r="LII22" s="687"/>
      <c r="LIJ22" s="687"/>
      <c r="LIK22" s="687"/>
      <c r="LIL22" s="687"/>
      <c r="LIM22" s="687"/>
      <c r="LIN22" s="687"/>
      <c r="LIO22" s="687"/>
      <c r="LIP22" s="687"/>
      <c r="LIQ22" s="687"/>
      <c r="LIR22" s="687"/>
      <c r="LIS22" s="687"/>
      <c r="LIT22" s="687"/>
      <c r="LIU22" s="687"/>
      <c r="LIV22" s="687"/>
      <c r="LIW22" s="687"/>
      <c r="LIX22" s="687"/>
      <c r="LIY22" s="687"/>
      <c r="LIZ22" s="687"/>
      <c r="LJA22" s="687"/>
      <c r="LJB22" s="687"/>
      <c r="LJC22" s="687"/>
      <c r="LJD22" s="687"/>
      <c r="LJE22" s="687"/>
      <c r="LJF22" s="687"/>
      <c r="LJG22" s="687"/>
      <c r="LJH22" s="687"/>
      <c r="LJI22" s="687"/>
      <c r="LJJ22" s="687"/>
      <c r="LJK22" s="687"/>
      <c r="LJL22" s="687"/>
      <c r="LJM22" s="687"/>
      <c r="LJN22" s="687"/>
      <c r="LJO22" s="687"/>
      <c r="LJP22" s="687"/>
      <c r="LJQ22" s="687"/>
      <c r="LJR22" s="687"/>
      <c r="LJS22" s="687"/>
      <c r="LJT22" s="687"/>
      <c r="LJU22" s="687"/>
      <c r="LJV22" s="687"/>
      <c r="LJW22" s="687"/>
      <c r="LJX22" s="687"/>
      <c r="LJY22" s="687"/>
      <c r="LJZ22" s="687"/>
      <c r="LKA22" s="687"/>
      <c r="LKB22" s="687"/>
      <c r="LKC22" s="687"/>
      <c r="LKD22" s="687"/>
      <c r="LKE22" s="687"/>
      <c r="LKF22" s="687"/>
      <c r="LKG22" s="687"/>
      <c r="LKH22" s="687"/>
      <c r="LKI22" s="687"/>
      <c r="LKJ22" s="687"/>
      <c r="LKK22" s="687"/>
      <c r="LKL22" s="687"/>
      <c r="LKM22" s="687"/>
      <c r="LKN22" s="687"/>
      <c r="LKO22" s="687"/>
      <c r="LKP22" s="687"/>
      <c r="LKQ22" s="687"/>
      <c r="LKR22" s="687"/>
      <c r="LKS22" s="687"/>
      <c r="LKT22" s="687"/>
      <c r="LKU22" s="687"/>
      <c r="LKV22" s="687"/>
      <c r="LKW22" s="687"/>
      <c r="LKX22" s="687"/>
      <c r="LKY22" s="687"/>
      <c r="LKZ22" s="687"/>
      <c r="LLA22" s="687"/>
      <c r="LLB22" s="687"/>
      <c r="LLC22" s="687"/>
      <c r="LLD22" s="687"/>
      <c r="LLE22" s="687"/>
      <c r="LLF22" s="687"/>
      <c r="LLG22" s="687"/>
      <c r="LLH22" s="687"/>
      <c r="LLI22" s="687"/>
      <c r="LLJ22" s="687"/>
      <c r="LLK22" s="687"/>
      <c r="LLL22" s="687"/>
      <c r="LLM22" s="687"/>
      <c r="LLN22" s="687"/>
      <c r="LLO22" s="687"/>
      <c r="LLP22" s="687"/>
      <c r="LLQ22" s="687"/>
      <c r="LLR22" s="687"/>
      <c r="LLS22" s="687"/>
      <c r="LLT22" s="687"/>
      <c r="LLU22" s="687"/>
      <c r="LLV22" s="687"/>
      <c r="LLW22" s="687"/>
      <c r="LLX22" s="687"/>
      <c r="LLY22" s="687"/>
      <c r="LLZ22" s="687"/>
      <c r="LMA22" s="687"/>
      <c r="LMB22" s="687"/>
      <c r="LMC22" s="687"/>
      <c r="LMD22" s="687"/>
      <c r="LME22" s="687"/>
      <c r="LMF22" s="687"/>
      <c r="LMG22" s="687"/>
      <c r="LMH22" s="687"/>
      <c r="LMI22" s="687"/>
      <c r="LMJ22" s="687"/>
      <c r="LMK22" s="687"/>
      <c r="LML22" s="687"/>
      <c r="LMM22" s="687"/>
      <c r="LMN22" s="687"/>
      <c r="LMO22" s="687"/>
      <c r="LMP22" s="687"/>
      <c r="LMQ22" s="687"/>
      <c r="LMR22" s="687"/>
      <c r="LMS22" s="687"/>
      <c r="LMT22" s="687"/>
      <c r="LMU22" s="687"/>
      <c r="LMV22" s="687"/>
      <c r="LMW22" s="687"/>
      <c r="LMX22" s="687"/>
      <c r="LMY22" s="687"/>
      <c r="LMZ22" s="687"/>
      <c r="LNA22" s="687"/>
      <c r="LNB22" s="687"/>
      <c r="LNC22" s="687"/>
      <c r="LND22" s="687"/>
      <c r="LNE22" s="687"/>
      <c r="LNF22" s="687"/>
      <c r="LNG22" s="687"/>
      <c r="LNH22" s="687"/>
      <c r="LNI22" s="687"/>
      <c r="LNJ22" s="687"/>
      <c r="LNK22" s="687"/>
      <c r="LNL22" s="687"/>
      <c r="LNM22" s="687"/>
      <c r="LNN22" s="687"/>
      <c r="LNO22" s="687"/>
      <c r="LNP22" s="687"/>
      <c r="LNQ22" s="687"/>
      <c r="LNR22" s="687"/>
      <c r="LNS22" s="687"/>
      <c r="LNT22" s="687"/>
      <c r="LNU22" s="687"/>
      <c r="LNV22" s="687"/>
      <c r="LNW22" s="687"/>
      <c r="LNX22" s="687"/>
      <c r="LNY22" s="687"/>
      <c r="LNZ22" s="687"/>
      <c r="LOA22" s="687"/>
      <c r="LOB22" s="687"/>
      <c r="LOC22" s="687"/>
      <c r="LOD22" s="687"/>
      <c r="LOE22" s="687"/>
      <c r="LOF22" s="687"/>
      <c r="LOG22" s="687"/>
      <c r="LOH22" s="687"/>
      <c r="LOI22" s="687"/>
      <c r="LOJ22" s="687"/>
      <c r="LOK22" s="687"/>
      <c r="LOL22" s="687"/>
      <c r="LOM22" s="687"/>
      <c r="LON22" s="687"/>
      <c r="LOO22" s="687"/>
      <c r="LOP22" s="687"/>
      <c r="LOQ22" s="687"/>
      <c r="LOR22" s="687"/>
      <c r="LOS22" s="687"/>
      <c r="LOT22" s="687"/>
      <c r="LOU22" s="687"/>
      <c r="LOV22" s="687"/>
      <c r="LOW22" s="687"/>
      <c r="LOX22" s="687"/>
      <c r="LOY22" s="687"/>
      <c r="LOZ22" s="687"/>
      <c r="LPA22" s="687"/>
      <c r="LPB22" s="687"/>
      <c r="LPC22" s="687"/>
      <c r="LPD22" s="687"/>
      <c r="LPE22" s="687"/>
      <c r="LPF22" s="687"/>
      <c r="LPG22" s="687"/>
      <c r="LPH22" s="687"/>
      <c r="LPI22" s="687"/>
      <c r="LPJ22" s="687"/>
      <c r="LPK22" s="687"/>
      <c r="LPL22" s="687"/>
      <c r="LPM22" s="687"/>
      <c r="LPN22" s="687"/>
      <c r="LPO22" s="687"/>
      <c r="LPP22" s="687"/>
      <c r="LPQ22" s="687"/>
      <c r="LPR22" s="687"/>
      <c r="LPS22" s="687"/>
      <c r="LPT22" s="687"/>
      <c r="LPU22" s="687"/>
      <c r="LPV22" s="687"/>
      <c r="LPW22" s="687"/>
      <c r="LPX22" s="687"/>
      <c r="LPY22" s="687"/>
      <c r="LPZ22" s="687"/>
      <c r="LQA22" s="687"/>
      <c r="LQB22" s="687"/>
      <c r="LQC22" s="687"/>
      <c r="LQD22" s="687"/>
      <c r="LQE22" s="687"/>
      <c r="LQF22" s="687"/>
      <c r="LQG22" s="687"/>
      <c r="LQH22" s="687"/>
      <c r="LQI22" s="687"/>
      <c r="LQJ22" s="687"/>
      <c r="LQK22" s="687"/>
      <c r="LQL22" s="687"/>
      <c r="LQM22" s="687"/>
      <c r="LQN22" s="687"/>
      <c r="LQO22" s="687"/>
      <c r="LQP22" s="687"/>
      <c r="LQQ22" s="687"/>
      <c r="LQR22" s="687"/>
      <c r="LQS22" s="687"/>
      <c r="LQT22" s="687"/>
      <c r="LQU22" s="687"/>
      <c r="LQV22" s="687"/>
      <c r="LQW22" s="687"/>
      <c r="LQX22" s="687"/>
      <c r="LQY22" s="687"/>
      <c r="LQZ22" s="687"/>
      <c r="LRA22" s="687"/>
      <c r="LRB22" s="687"/>
      <c r="LRC22" s="687"/>
      <c r="LRD22" s="687"/>
      <c r="LRE22" s="687"/>
      <c r="LRF22" s="687"/>
      <c r="LRG22" s="687"/>
      <c r="LRH22" s="687"/>
      <c r="LRI22" s="687"/>
      <c r="LRJ22" s="687"/>
      <c r="LRK22" s="687"/>
      <c r="LRL22" s="687"/>
      <c r="LRM22" s="687"/>
      <c r="LRN22" s="687"/>
      <c r="LRO22" s="687"/>
      <c r="LRP22" s="687"/>
      <c r="LRQ22" s="687"/>
      <c r="LRR22" s="687"/>
      <c r="LRS22" s="687"/>
      <c r="LRT22" s="687"/>
      <c r="LRU22" s="687"/>
      <c r="LRV22" s="687"/>
      <c r="LRW22" s="687"/>
      <c r="LRX22" s="687"/>
      <c r="LRY22" s="687"/>
      <c r="LRZ22" s="687"/>
      <c r="LSA22" s="687"/>
      <c r="LSB22" s="687"/>
      <c r="LSC22" s="687"/>
      <c r="LSD22" s="687"/>
      <c r="LSE22" s="687"/>
      <c r="LSF22" s="687"/>
      <c r="LSG22" s="687"/>
      <c r="LSH22" s="687"/>
      <c r="LSI22" s="687"/>
      <c r="LSJ22" s="687"/>
      <c r="LSK22" s="687"/>
      <c r="LSL22" s="687"/>
      <c r="LSM22" s="687"/>
      <c r="LSN22" s="687"/>
      <c r="LSO22" s="687"/>
      <c r="LSP22" s="687"/>
      <c r="LSQ22" s="687"/>
      <c r="LSR22" s="687"/>
      <c r="LSS22" s="687"/>
      <c r="LST22" s="687"/>
      <c r="LSU22" s="687"/>
      <c r="LSV22" s="687"/>
      <c r="LSW22" s="687"/>
      <c r="LSX22" s="687"/>
      <c r="LSY22" s="687"/>
      <c r="LSZ22" s="687"/>
      <c r="LTA22" s="687"/>
      <c r="LTB22" s="687"/>
      <c r="LTC22" s="687"/>
      <c r="LTD22" s="687"/>
      <c r="LTE22" s="687"/>
      <c r="LTF22" s="687"/>
      <c r="LTG22" s="687"/>
      <c r="LTH22" s="687"/>
      <c r="LTI22" s="687"/>
      <c r="LTJ22" s="687"/>
      <c r="LTK22" s="687"/>
      <c r="LTL22" s="687"/>
      <c r="LTM22" s="687"/>
      <c r="LTN22" s="687"/>
      <c r="LTO22" s="687"/>
      <c r="LTP22" s="687"/>
      <c r="LTQ22" s="687"/>
      <c r="LTR22" s="687"/>
      <c r="LTS22" s="687"/>
      <c r="LTT22" s="687"/>
      <c r="LTU22" s="687"/>
      <c r="LTV22" s="687"/>
      <c r="LTW22" s="687"/>
      <c r="LTX22" s="687"/>
      <c r="LTY22" s="687"/>
      <c r="LTZ22" s="687"/>
      <c r="LUA22" s="687"/>
      <c r="LUB22" s="687"/>
      <c r="LUC22" s="687"/>
      <c r="LUD22" s="687"/>
      <c r="LUE22" s="687"/>
      <c r="LUF22" s="687"/>
      <c r="LUG22" s="687"/>
      <c r="LUH22" s="687"/>
      <c r="LUI22" s="687"/>
      <c r="LUJ22" s="687"/>
      <c r="LUK22" s="687"/>
      <c r="LUL22" s="687"/>
      <c r="LUM22" s="687"/>
      <c r="LUN22" s="687"/>
      <c r="LUO22" s="687"/>
      <c r="LUP22" s="687"/>
      <c r="LUQ22" s="687"/>
      <c r="LUR22" s="687"/>
      <c r="LUS22" s="687"/>
      <c r="LUT22" s="687"/>
      <c r="LUU22" s="687"/>
      <c r="LUV22" s="687"/>
      <c r="LUW22" s="687"/>
      <c r="LUX22" s="687"/>
      <c r="LUY22" s="687"/>
      <c r="LUZ22" s="687"/>
      <c r="LVA22" s="687"/>
      <c r="LVB22" s="687"/>
      <c r="LVC22" s="687"/>
      <c r="LVD22" s="687"/>
      <c r="LVE22" s="687"/>
      <c r="LVF22" s="687"/>
      <c r="LVG22" s="687"/>
      <c r="LVH22" s="687"/>
      <c r="LVI22" s="687"/>
      <c r="LVJ22" s="687"/>
      <c r="LVK22" s="687"/>
      <c r="LVL22" s="687"/>
      <c r="LVM22" s="687"/>
      <c r="LVN22" s="687"/>
      <c r="LVO22" s="687"/>
      <c r="LVP22" s="687"/>
      <c r="LVQ22" s="687"/>
      <c r="LVR22" s="687"/>
      <c r="LVS22" s="687"/>
      <c r="LVT22" s="687"/>
      <c r="LVU22" s="687"/>
      <c r="LVV22" s="687"/>
      <c r="LVW22" s="687"/>
      <c r="LVX22" s="687"/>
      <c r="LVY22" s="687"/>
      <c r="LVZ22" s="687"/>
      <c r="LWA22" s="687"/>
      <c r="LWB22" s="687"/>
      <c r="LWC22" s="687"/>
      <c r="LWD22" s="687"/>
      <c r="LWE22" s="687"/>
      <c r="LWF22" s="687"/>
      <c r="LWG22" s="687"/>
      <c r="LWH22" s="687"/>
      <c r="LWI22" s="687"/>
      <c r="LWJ22" s="687"/>
      <c r="LWK22" s="687"/>
      <c r="LWL22" s="687"/>
      <c r="LWM22" s="687"/>
      <c r="LWN22" s="687"/>
      <c r="LWO22" s="687"/>
      <c r="LWP22" s="687"/>
      <c r="LWQ22" s="687"/>
      <c r="LWR22" s="687"/>
      <c r="LWS22" s="687"/>
      <c r="LWT22" s="687"/>
      <c r="LWU22" s="687"/>
      <c r="LWV22" s="687"/>
      <c r="LWW22" s="687"/>
      <c r="LWX22" s="687"/>
      <c r="LWY22" s="687"/>
      <c r="LWZ22" s="687"/>
      <c r="LXA22" s="687"/>
      <c r="LXB22" s="687"/>
      <c r="LXC22" s="687"/>
      <c r="LXD22" s="687"/>
      <c r="LXE22" s="687"/>
      <c r="LXF22" s="687"/>
      <c r="LXG22" s="687"/>
      <c r="LXH22" s="687"/>
      <c r="LXI22" s="687"/>
      <c r="LXJ22" s="687"/>
      <c r="LXK22" s="687"/>
      <c r="LXL22" s="687"/>
      <c r="LXM22" s="687"/>
      <c r="LXN22" s="687"/>
      <c r="LXO22" s="687"/>
      <c r="LXP22" s="687"/>
      <c r="LXQ22" s="687"/>
      <c r="LXR22" s="687"/>
      <c r="LXS22" s="687"/>
      <c r="LXT22" s="687"/>
      <c r="LXU22" s="687"/>
      <c r="LXV22" s="687"/>
      <c r="LXW22" s="687"/>
      <c r="LXX22" s="687"/>
      <c r="LXY22" s="687"/>
      <c r="LXZ22" s="687"/>
      <c r="LYA22" s="687"/>
      <c r="LYB22" s="687"/>
      <c r="LYC22" s="687"/>
      <c r="LYD22" s="687"/>
      <c r="LYE22" s="687"/>
      <c r="LYF22" s="687"/>
      <c r="LYG22" s="687"/>
      <c r="LYH22" s="687"/>
      <c r="LYI22" s="687"/>
      <c r="LYJ22" s="687"/>
      <c r="LYK22" s="687"/>
      <c r="LYL22" s="687"/>
      <c r="LYM22" s="687"/>
      <c r="LYN22" s="687"/>
      <c r="LYO22" s="687"/>
      <c r="LYP22" s="687"/>
      <c r="LYQ22" s="687"/>
      <c r="LYR22" s="687"/>
      <c r="LYS22" s="687"/>
      <c r="LYT22" s="687"/>
      <c r="LYU22" s="687"/>
      <c r="LYV22" s="687"/>
      <c r="LYW22" s="687"/>
      <c r="LYX22" s="687"/>
      <c r="LYY22" s="687"/>
      <c r="LYZ22" s="687"/>
      <c r="LZA22" s="687"/>
      <c r="LZB22" s="687"/>
      <c r="LZC22" s="687"/>
      <c r="LZD22" s="687"/>
      <c r="LZE22" s="687"/>
      <c r="LZF22" s="687"/>
      <c r="LZG22" s="687"/>
      <c r="LZH22" s="687"/>
      <c r="LZI22" s="687"/>
      <c r="LZJ22" s="687"/>
      <c r="LZK22" s="687"/>
      <c r="LZL22" s="687"/>
      <c r="LZM22" s="687"/>
      <c r="LZN22" s="687"/>
      <c r="LZO22" s="687"/>
      <c r="LZP22" s="687"/>
      <c r="LZQ22" s="687"/>
      <c r="LZR22" s="687"/>
      <c r="LZS22" s="687"/>
      <c r="LZT22" s="687"/>
      <c r="LZU22" s="687"/>
      <c r="LZV22" s="687"/>
      <c r="LZW22" s="687"/>
      <c r="LZX22" s="687"/>
      <c r="LZY22" s="687"/>
      <c r="LZZ22" s="687"/>
      <c r="MAA22" s="687"/>
      <c r="MAB22" s="687"/>
      <c r="MAC22" s="687"/>
      <c r="MAD22" s="687"/>
      <c r="MAE22" s="687"/>
      <c r="MAF22" s="687"/>
      <c r="MAG22" s="687"/>
      <c r="MAH22" s="687"/>
      <c r="MAI22" s="687"/>
      <c r="MAJ22" s="687"/>
      <c r="MAK22" s="687"/>
      <c r="MAL22" s="687"/>
      <c r="MAM22" s="687"/>
      <c r="MAN22" s="687"/>
      <c r="MAO22" s="687"/>
      <c r="MAP22" s="687"/>
      <c r="MAQ22" s="687"/>
      <c r="MAR22" s="687"/>
      <c r="MAS22" s="687"/>
      <c r="MAT22" s="687"/>
      <c r="MAU22" s="687"/>
      <c r="MAV22" s="687"/>
      <c r="MAW22" s="687"/>
      <c r="MAX22" s="687"/>
      <c r="MAY22" s="687"/>
      <c r="MAZ22" s="687"/>
      <c r="MBA22" s="687"/>
      <c r="MBB22" s="687"/>
      <c r="MBC22" s="687"/>
      <c r="MBD22" s="687"/>
      <c r="MBE22" s="687"/>
      <c r="MBF22" s="687"/>
      <c r="MBG22" s="687"/>
      <c r="MBH22" s="687"/>
      <c r="MBI22" s="687"/>
      <c r="MBJ22" s="687"/>
      <c r="MBK22" s="687"/>
      <c r="MBL22" s="687"/>
      <c r="MBM22" s="687"/>
      <c r="MBN22" s="687"/>
      <c r="MBO22" s="687"/>
      <c r="MBP22" s="687"/>
      <c r="MBQ22" s="687"/>
      <c r="MBR22" s="687"/>
      <c r="MBS22" s="687"/>
      <c r="MBT22" s="687"/>
      <c r="MBU22" s="687"/>
      <c r="MBV22" s="687"/>
      <c r="MBW22" s="687"/>
      <c r="MBX22" s="687"/>
      <c r="MBY22" s="687"/>
      <c r="MBZ22" s="687"/>
      <c r="MCA22" s="687"/>
      <c r="MCB22" s="687"/>
      <c r="MCC22" s="687"/>
      <c r="MCD22" s="687"/>
      <c r="MCE22" s="687"/>
      <c r="MCF22" s="687"/>
      <c r="MCG22" s="687"/>
      <c r="MCH22" s="687"/>
      <c r="MCI22" s="687"/>
      <c r="MCJ22" s="687"/>
      <c r="MCK22" s="687"/>
      <c r="MCL22" s="687"/>
      <c r="MCM22" s="687"/>
      <c r="MCN22" s="687"/>
      <c r="MCO22" s="687"/>
      <c r="MCP22" s="687"/>
      <c r="MCQ22" s="687"/>
      <c r="MCR22" s="687"/>
      <c r="MCS22" s="687"/>
      <c r="MCT22" s="687"/>
      <c r="MCU22" s="687"/>
      <c r="MCV22" s="687"/>
      <c r="MCW22" s="687"/>
      <c r="MCX22" s="687"/>
      <c r="MCY22" s="687"/>
      <c r="MCZ22" s="687"/>
      <c r="MDA22" s="687"/>
      <c r="MDB22" s="687"/>
      <c r="MDC22" s="687"/>
      <c r="MDD22" s="687"/>
      <c r="MDE22" s="687"/>
      <c r="MDF22" s="687"/>
      <c r="MDG22" s="687"/>
      <c r="MDH22" s="687"/>
      <c r="MDI22" s="687"/>
      <c r="MDJ22" s="687"/>
      <c r="MDK22" s="687"/>
      <c r="MDL22" s="687"/>
      <c r="MDM22" s="687"/>
      <c r="MDN22" s="687"/>
      <c r="MDO22" s="687"/>
      <c r="MDP22" s="687"/>
      <c r="MDQ22" s="687"/>
      <c r="MDR22" s="687"/>
      <c r="MDS22" s="687"/>
      <c r="MDT22" s="687"/>
      <c r="MDU22" s="687"/>
      <c r="MDV22" s="687"/>
      <c r="MDW22" s="687"/>
      <c r="MDX22" s="687"/>
      <c r="MDY22" s="687"/>
      <c r="MDZ22" s="687"/>
      <c r="MEA22" s="687"/>
      <c r="MEB22" s="687"/>
      <c r="MEC22" s="687"/>
      <c r="MED22" s="687"/>
      <c r="MEE22" s="687"/>
      <c r="MEF22" s="687"/>
      <c r="MEG22" s="687"/>
      <c r="MEH22" s="687"/>
      <c r="MEI22" s="687"/>
      <c r="MEJ22" s="687"/>
      <c r="MEK22" s="687"/>
      <c r="MEL22" s="687"/>
      <c r="MEM22" s="687"/>
      <c r="MEN22" s="687"/>
      <c r="MEO22" s="687"/>
      <c r="MEP22" s="687"/>
      <c r="MEQ22" s="687"/>
      <c r="MER22" s="687"/>
      <c r="MES22" s="687"/>
      <c r="MET22" s="687"/>
      <c r="MEU22" s="687"/>
      <c r="MEV22" s="687"/>
      <c r="MEW22" s="687"/>
      <c r="MEX22" s="687"/>
      <c r="MEY22" s="687"/>
      <c r="MEZ22" s="687"/>
      <c r="MFA22" s="687"/>
      <c r="MFB22" s="687"/>
      <c r="MFC22" s="687"/>
      <c r="MFD22" s="687"/>
      <c r="MFE22" s="687"/>
      <c r="MFF22" s="687"/>
      <c r="MFG22" s="687"/>
      <c r="MFH22" s="687"/>
      <c r="MFI22" s="687"/>
      <c r="MFJ22" s="687"/>
      <c r="MFK22" s="687"/>
      <c r="MFL22" s="687"/>
      <c r="MFM22" s="687"/>
      <c r="MFN22" s="687"/>
      <c r="MFO22" s="687"/>
      <c r="MFP22" s="687"/>
      <c r="MFQ22" s="687"/>
      <c r="MFR22" s="687"/>
      <c r="MFS22" s="687"/>
      <c r="MFT22" s="687"/>
      <c r="MFU22" s="687"/>
      <c r="MFV22" s="687"/>
      <c r="MFW22" s="687"/>
      <c r="MFX22" s="687"/>
      <c r="MFY22" s="687"/>
      <c r="MFZ22" s="687"/>
      <c r="MGA22" s="687"/>
      <c r="MGB22" s="687"/>
      <c r="MGC22" s="687"/>
      <c r="MGD22" s="687"/>
      <c r="MGE22" s="687"/>
      <c r="MGF22" s="687"/>
      <c r="MGG22" s="687"/>
      <c r="MGH22" s="687"/>
      <c r="MGI22" s="687"/>
      <c r="MGJ22" s="687"/>
      <c r="MGK22" s="687"/>
      <c r="MGL22" s="687"/>
      <c r="MGM22" s="687"/>
      <c r="MGN22" s="687"/>
      <c r="MGO22" s="687"/>
      <c r="MGP22" s="687"/>
      <c r="MGQ22" s="687"/>
      <c r="MGR22" s="687"/>
      <c r="MGS22" s="687"/>
      <c r="MGT22" s="687"/>
      <c r="MGU22" s="687"/>
      <c r="MGV22" s="687"/>
      <c r="MGW22" s="687"/>
      <c r="MGX22" s="687"/>
      <c r="MGY22" s="687"/>
      <c r="MGZ22" s="687"/>
      <c r="MHA22" s="687"/>
      <c r="MHB22" s="687"/>
      <c r="MHC22" s="687"/>
      <c r="MHD22" s="687"/>
      <c r="MHE22" s="687"/>
      <c r="MHF22" s="687"/>
      <c r="MHG22" s="687"/>
      <c r="MHH22" s="687"/>
      <c r="MHI22" s="687"/>
      <c r="MHJ22" s="687"/>
      <c r="MHK22" s="687"/>
      <c r="MHL22" s="687"/>
      <c r="MHM22" s="687"/>
      <c r="MHN22" s="687"/>
      <c r="MHO22" s="687"/>
      <c r="MHP22" s="687"/>
      <c r="MHQ22" s="687"/>
      <c r="MHR22" s="687"/>
      <c r="MHS22" s="687"/>
      <c r="MHT22" s="687"/>
      <c r="MHU22" s="687"/>
      <c r="MHV22" s="687"/>
      <c r="MHW22" s="687"/>
      <c r="MHX22" s="687"/>
      <c r="MHY22" s="687"/>
      <c r="MHZ22" s="687"/>
      <c r="MIA22" s="687"/>
      <c r="MIB22" s="687"/>
      <c r="MIC22" s="687"/>
      <c r="MID22" s="687"/>
      <c r="MIE22" s="687"/>
      <c r="MIF22" s="687"/>
      <c r="MIG22" s="687"/>
      <c r="MIH22" s="687"/>
      <c r="MII22" s="687"/>
      <c r="MIJ22" s="687"/>
      <c r="MIK22" s="687"/>
      <c r="MIL22" s="687"/>
      <c r="MIM22" s="687"/>
      <c r="MIN22" s="687"/>
      <c r="MIO22" s="687"/>
      <c r="MIP22" s="687"/>
      <c r="MIQ22" s="687"/>
      <c r="MIR22" s="687"/>
      <c r="MIS22" s="687"/>
      <c r="MIT22" s="687"/>
      <c r="MIU22" s="687"/>
      <c r="MIV22" s="687"/>
      <c r="MIW22" s="687"/>
      <c r="MIX22" s="687"/>
      <c r="MIY22" s="687"/>
      <c r="MIZ22" s="687"/>
      <c r="MJA22" s="687"/>
      <c r="MJB22" s="687"/>
      <c r="MJC22" s="687"/>
      <c r="MJD22" s="687"/>
      <c r="MJE22" s="687"/>
      <c r="MJF22" s="687"/>
      <c r="MJG22" s="687"/>
      <c r="MJH22" s="687"/>
      <c r="MJI22" s="687"/>
      <c r="MJJ22" s="687"/>
      <c r="MJK22" s="687"/>
      <c r="MJL22" s="687"/>
      <c r="MJM22" s="687"/>
      <c r="MJN22" s="687"/>
      <c r="MJO22" s="687"/>
      <c r="MJP22" s="687"/>
      <c r="MJQ22" s="687"/>
      <c r="MJR22" s="687"/>
      <c r="MJS22" s="687"/>
      <c r="MJT22" s="687"/>
      <c r="MJU22" s="687"/>
      <c r="MJV22" s="687"/>
      <c r="MJW22" s="687"/>
      <c r="MJX22" s="687"/>
      <c r="MJY22" s="687"/>
      <c r="MJZ22" s="687"/>
      <c r="MKA22" s="687"/>
      <c r="MKB22" s="687"/>
      <c r="MKC22" s="687"/>
      <c r="MKD22" s="687"/>
      <c r="MKE22" s="687"/>
      <c r="MKF22" s="687"/>
      <c r="MKG22" s="687"/>
      <c r="MKH22" s="687"/>
      <c r="MKI22" s="687"/>
      <c r="MKJ22" s="687"/>
      <c r="MKK22" s="687"/>
      <c r="MKL22" s="687"/>
      <c r="MKM22" s="687"/>
      <c r="MKN22" s="687"/>
      <c r="MKO22" s="687"/>
      <c r="MKP22" s="687"/>
      <c r="MKQ22" s="687"/>
      <c r="MKR22" s="687"/>
      <c r="MKS22" s="687"/>
      <c r="MKT22" s="687"/>
      <c r="MKU22" s="687"/>
      <c r="MKV22" s="687"/>
      <c r="MKW22" s="687"/>
      <c r="MKX22" s="687"/>
      <c r="MKY22" s="687"/>
      <c r="MKZ22" s="687"/>
      <c r="MLA22" s="687"/>
      <c r="MLB22" s="687"/>
      <c r="MLC22" s="687"/>
      <c r="MLD22" s="687"/>
      <c r="MLE22" s="687"/>
      <c r="MLF22" s="687"/>
      <c r="MLG22" s="687"/>
      <c r="MLH22" s="687"/>
      <c r="MLI22" s="687"/>
      <c r="MLJ22" s="687"/>
      <c r="MLK22" s="687"/>
      <c r="MLL22" s="687"/>
      <c r="MLM22" s="687"/>
      <c r="MLN22" s="687"/>
      <c r="MLO22" s="687"/>
      <c r="MLP22" s="687"/>
      <c r="MLQ22" s="687"/>
      <c r="MLR22" s="687"/>
      <c r="MLS22" s="687"/>
      <c r="MLT22" s="687"/>
      <c r="MLU22" s="687"/>
      <c r="MLV22" s="687"/>
      <c r="MLW22" s="687"/>
      <c r="MLX22" s="687"/>
      <c r="MLY22" s="687"/>
      <c r="MLZ22" s="687"/>
      <c r="MMA22" s="687"/>
      <c r="MMB22" s="687"/>
      <c r="MMC22" s="687"/>
      <c r="MMD22" s="687"/>
      <c r="MME22" s="687"/>
      <c r="MMF22" s="687"/>
      <c r="MMG22" s="687"/>
      <c r="MMH22" s="687"/>
      <c r="MMI22" s="687"/>
      <c r="MMJ22" s="687"/>
      <c r="MMK22" s="687"/>
      <c r="MML22" s="687"/>
      <c r="MMM22" s="687"/>
      <c r="MMN22" s="687"/>
      <c r="MMO22" s="687"/>
      <c r="MMP22" s="687"/>
      <c r="MMQ22" s="687"/>
      <c r="MMR22" s="687"/>
      <c r="MMS22" s="687"/>
      <c r="MMT22" s="687"/>
      <c r="MMU22" s="687"/>
      <c r="MMV22" s="687"/>
      <c r="MMW22" s="687"/>
      <c r="MMX22" s="687"/>
      <c r="MMY22" s="687"/>
      <c r="MMZ22" s="687"/>
      <c r="MNA22" s="687"/>
      <c r="MNB22" s="687"/>
      <c r="MNC22" s="687"/>
      <c r="MND22" s="687"/>
      <c r="MNE22" s="687"/>
      <c r="MNF22" s="687"/>
      <c r="MNG22" s="687"/>
      <c r="MNH22" s="687"/>
      <c r="MNI22" s="687"/>
      <c r="MNJ22" s="687"/>
      <c r="MNK22" s="687"/>
      <c r="MNL22" s="687"/>
      <c r="MNM22" s="687"/>
      <c r="MNN22" s="687"/>
      <c r="MNO22" s="687"/>
      <c r="MNP22" s="687"/>
      <c r="MNQ22" s="687"/>
      <c r="MNR22" s="687"/>
      <c r="MNS22" s="687"/>
      <c r="MNT22" s="687"/>
      <c r="MNU22" s="687"/>
      <c r="MNV22" s="687"/>
      <c r="MNW22" s="687"/>
      <c r="MNX22" s="687"/>
      <c r="MNY22" s="687"/>
      <c r="MNZ22" s="687"/>
      <c r="MOA22" s="687"/>
      <c r="MOB22" s="687"/>
      <c r="MOC22" s="687"/>
      <c r="MOD22" s="687"/>
      <c r="MOE22" s="687"/>
      <c r="MOF22" s="687"/>
      <c r="MOG22" s="687"/>
      <c r="MOH22" s="687"/>
      <c r="MOI22" s="687"/>
      <c r="MOJ22" s="687"/>
      <c r="MOK22" s="687"/>
      <c r="MOL22" s="687"/>
      <c r="MOM22" s="687"/>
      <c r="MON22" s="687"/>
      <c r="MOO22" s="687"/>
      <c r="MOP22" s="687"/>
      <c r="MOQ22" s="687"/>
      <c r="MOR22" s="687"/>
      <c r="MOS22" s="687"/>
      <c r="MOT22" s="687"/>
      <c r="MOU22" s="687"/>
      <c r="MOV22" s="687"/>
      <c r="MOW22" s="687"/>
      <c r="MOX22" s="687"/>
      <c r="MOY22" s="687"/>
      <c r="MOZ22" s="687"/>
      <c r="MPA22" s="687"/>
      <c r="MPB22" s="687"/>
      <c r="MPC22" s="687"/>
      <c r="MPD22" s="687"/>
      <c r="MPE22" s="687"/>
      <c r="MPF22" s="687"/>
      <c r="MPG22" s="687"/>
      <c r="MPH22" s="687"/>
      <c r="MPI22" s="687"/>
      <c r="MPJ22" s="687"/>
      <c r="MPK22" s="687"/>
      <c r="MPL22" s="687"/>
      <c r="MPM22" s="687"/>
      <c r="MPN22" s="687"/>
      <c r="MPO22" s="687"/>
      <c r="MPP22" s="687"/>
      <c r="MPQ22" s="687"/>
      <c r="MPR22" s="687"/>
      <c r="MPS22" s="687"/>
      <c r="MPT22" s="687"/>
      <c r="MPU22" s="687"/>
      <c r="MPV22" s="687"/>
      <c r="MPW22" s="687"/>
      <c r="MPX22" s="687"/>
      <c r="MPY22" s="687"/>
      <c r="MPZ22" s="687"/>
      <c r="MQA22" s="687"/>
      <c r="MQB22" s="687"/>
      <c r="MQC22" s="687"/>
      <c r="MQD22" s="687"/>
      <c r="MQE22" s="687"/>
      <c r="MQF22" s="687"/>
      <c r="MQG22" s="687"/>
      <c r="MQH22" s="687"/>
      <c r="MQI22" s="687"/>
      <c r="MQJ22" s="687"/>
      <c r="MQK22" s="687"/>
      <c r="MQL22" s="687"/>
      <c r="MQM22" s="687"/>
      <c r="MQN22" s="687"/>
      <c r="MQO22" s="687"/>
      <c r="MQP22" s="687"/>
      <c r="MQQ22" s="687"/>
      <c r="MQR22" s="687"/>
      <c r="MQS22" s="687"/>
      <c r="MQT22" s="687"/>
      <c r="MQU22" s="687"/>
      <c r="MQV22" s="687"/>
      <c r="MQW22" s="687"/>
      <c r="MQX22" s="687"/>
      <c r="MQY22" s="687"/>
      <c r="MQZ22" s="687"/>
      <c r="MRA22" s="687"/>
      <c r="MRB22" s="687"/>
      <c r="MRC22" s="687"/>
      <c r="MRD22" s="687"/>
      <c r="MRE22" s="687"/>
      <c r="MRF22" s="687"/>
      <c r="MRG22" s="687"/>
      <c r="MRH22" s="687"/>
      <c r="MRI22" s="687"/>
      <c r="MRJ22" s="687"/>
      <c r="MRK22" s="687"/>
      <c r="MRL22" s="687"/>
      <c r="MRM22" s="687"/>
      <c r="MRN22" s="687"/>
      <c r="MRO22" s="687"/>
      <c r="MRP22" s="687"/>
      <c r="MRQ22" s="687"/>
      <c r="MRR22" s="687"/>
      <c r="MRS22" s="687"/>
      <c r="MRT22" s="687"/>
      <c r="MRU22" s="687"/>
      <c r="MRV22" s="687"/>
      <c r="MRW22" s="687"/>
      <c r="MRX22" s="687"/>
      <c r="MRY22" s="687"/>
      <c r="MRZ22" s="687"/>
      <c r="MSA22" s="687"/>
      <c r="MSB22" s="687"/>
      <c r="MSC22" s="687"/>
      <c r="MSD22" s="687"/>
      <c r="MSE22" s="687"/>
      <c r="MSF22" s="687"/>
      <c r="MSG22" s="687"/>
      <c r="MSH22" s="687"/>
      <c r="MSI22" s="687"/>
      <c r="MSJ22" s="687"/>
      <c r="MSK22" s="687"/>
      <c r="MSL22" s="687"/>
      <c r="MSM22" s="687"/>
      <c r="MSN22" s="687"/>
      <c r="MSO22" s="687"/>
      <c r="MSP22" s="687"/>
      <c r="MSQ22" s="687"/>
      <c r="MSR22" s="687"/>
      <c r="MSS22" s="687"/>
      <c r="MST22" s="687"/>
      <c r="MSU22" s="687"/>
      <c r="MSV22" s="687"/>
      <c r="MSW22" s="687"/>
      <c r="MSX22" s="687"/>
      <c r="MSY22" s="687"/>
      <c r="MSZ22" s="687"/>
      <c r="MTA22" s="687"/>
      <c r="MTB22" s="687"/>
      <c r="MTC22" s="687"/>
      <c r="MTD22" s="687"/>
      <c r="MTE22" s="687"/>
      <c r="MTF22" s="687"/>
      <c r="MTG22" s="687"/>
      <c r="MTH22" s="687"/>
      <c r="MTI22" s="687"/>
      <c r="MTJ22" s="687"/>
      <c r="MTK22" s="687"/>
      <c r="MTL22" s="687"/>
      <c r="MTM22" s="687"/>
      <c r="MTN22" s="687"/>
      <c r="MTO22" s="687"/>
      <c r="MTP22" s="687"/>
      <c r="MTQ22" s="687"/>
      <c r="MTR22" s="687"/>
      <c r="MTS22" s="687"/>
      <c r="MTT22" s="687"/>
      <c r="MTU22" s="687"/>
      <c r="MTV22" s="687"/>
      <c r="MTW22" s="687"/>
      <c r="MTX22" s="687"/>
      <c r="MTY22" s="687"/>
      <c r="MTZ22" s="687"/>
      <c r="MUA22" s="687"/>
      <c r="MUB22" s="687"/>
      <c r="MUC22" s="687"/>
      <c r="MUD22" s="687"/>
      <c r="MUE22" s="687"/>
      <c r="MUF22" s="687"/>
      <c r="MUG22" s="687"/>
      <c r="MUH22" s="687"/>
      <c r="MUI22" s="687"/>
      <c r="MUJ22" s="687"/>
      <c r="MUK22" s="687"/>
      <c r="MUL22" s="687"/>
      <c r="MUM22" s="687"/>
      <c r="MUN22" s="687"/>
      <c r="MUO22" s="687"/>
      <c r="MUP22" s="687"/>
      <c r="MUQ22" s="687"/>
      <c r="MUR22" s="687"/>
      <c r="MUS22" s="687"/>
      <c r="MUT22" s="687"/>
      <c r="MUU22" s="687"/>
      <c r="MUV22" s="687"/>
      <c r="MUW22" s="687"/>
      <c r="MUX22" s="687"/>
      <c r="MUY22" s="687"/>
      <c r="MUZ22" s="687"/>
      <c r="MVA22" s="687"/>
      <c r="MVB22" s="687"/>
      <c r="MVC22" s="687"/>
      <c r="MVD22" s="687"/>
      <c r="MVE22" s="687"/>
      <c r="MVF22" s="687"/>
      <c r="MVG22" s="687"/>
      <c r="MVH22" s="687"/>
      <c r="MVI22" s="687"/>
      <c r="MVJ22" s="687"/>
      <c r="MVK22" s="687"/>
      <c r="MVL22" s="687"/>
      <c r="MVM22" s="687"/>
      <c r="MVN22" s="687"/>
      <c r="MVO22" s="687"/>
      <c r="MVP22" s="687"/>
      <c r="MVQ22" s="687"/>
      <c r="MVR22" s="687"/>
      <c r="MVS22" s="687"/>
      <c r="MVT22" s="687"/>
      <c r="MVU22" s="687"/>
      <c r="MVV22" s="687"/>
      <c r="MVW22" s="687"/>
      <c r="MVX22" s="687"/>
      <c r="MVY22" s="687"/>
      <c r="MVZ22" s="687"/>
      <c r="MWA22" s="687"/>
      <c r="MWB22" s="687"/>
      <c r="MWC22" s="687"/>
      <c r="MWD22" s="687"/>
      <c r="MWE22" s="687"/>
      <c r="MWF22" s="687"/>
      <c r="MWG22" s="687"/>
      <c r="MWH22" s="687"/>
      <c r="MWI22" s="687"/>
      <c r="MWJ22" s="687"/>
      <c r="MWK22" s="687"/>
      <c r="MWL22" s="687"/>
      <c r="MWM22" s="687"/>
      <c r="MWN22" s="687"/>
      <c r="MWO22" s="687"/>
      <c r="MWP22" s="687"/>
      <c r="MWQ22" s="687"/>
      <c r="MWR22" s="687"/>
      <c r="MWS22" s="687"/>
      <c r="MWT22" s="687"/>
      <c r="MWU22" s="687"/>
      <c r="MWV22" s="687"/>
      <c r="MWW22" s="687"/>
      <c r="MWX22" s="687"/>
      <c r="MWY22" s="687"/>
      <c r="MWZ22" s="687"/>
      <c r="MXA22" s="687"/>
      <c r="MXB22" s="687"/>
      <c r="MXC22" s="687"/>
      <c r="MXD22" s="687"/>
      <c r="MXE22" s="687"/>
      <c r="MXF22" s="687"/>
      <c r="MXG22" s="687"/>
      <c r="MXH22" s="687"/>
      <c r="MXI22" s="687"/>
      <c r="MXJ22" s="687"/>
      <c r="MXK22" s="687"/>
      <c r="MXL22" s="687"/>
      <c r="MXM22" s="687"/>
      <c r="MXN22" s="687"/>
      <c r="MXO22" s="687"/>
      <c r="MXP22" s="687"/>
      <c r="MXQ22" s="687"/>
      <c r="MXR22" s="687"/>
      <c r="MXS22" s="687"/>
      <c r="MXT22" s="687"/>
      <c r="MXU22" s="687"/>
      <c r="MXV22" s="687"/>
      <c r="MXW22" s="687"/>
      <c r="MXX22" s="687"/>
      <c r="MXY22" s="687"/>
      <c r="MXZ22" s="687"/>
      <c r="MYA22" s="687"/>
      <c r="MYB22" s="687"/>
      <c r="MYC22" s="687"/>
      <c r="MYD22" s="687"/>
      <c r="MYE22" s="687"/>
      <c r="MYF22" s="687"/>
      <c r="MYG22" s="687"/>
      <c r="MYH22" s="687"/>
      <c r="MYI22" s="687"/>
      <c r="MYJ22" s="687"/>
      <c r="MYK22" s="687"/>
      <c r="MYL22" s="687"/>
      <c r="MYM22" s="687"/>
      <c r="MYN22" s="687"/>
      <c r="MYO22" s="687"/>
      <c r="MYP22" s="687"/>
      <c r="MYQ22" s="687"/>
      <c r="MYR22" s="687"/>
      <c r="MYS22" s="687"/>
      <c r="MYT22" s="687"/>
      <c r="MYU22" s="687"/>
      <c r="MYV22" s="687"/>
      <c r="MYW22" s="687"/>
      <c r="MYX22" s="687"/>
      <c r="MYY22" s="687"/>
      <c r="MYZ22" s="687"/>
      <c r="MZA22" s="687"/>
      <c r="MZB22" s="687"/>
      <c r="MZC22" s="687"/>
      <c r="MZD22" s="687"/>
      <c r="MZE22" s="687"/>
      <c r="MZF22" s="687"/>
      <c r="MZG22" s="687"/>
      <c r="MZH22" s="687"/>
      <c r="MZI22" s="687"/>
      <c r="MZJ22" s="687"/>
      <c r="MZK22" s="687"/>
      <c r="MZL22" s="687"/>
      <c r="MZM22" s="687"/>
      <c r="MZN22" s="687"/>
      <c r="MZO22" s="687"/>
      <c r="MZP22" s="687"/>
      <c r="MZQ22" s="687"/>
      <c r="MZR22" s="687"/>
      <c r="MZS22" s="687"/>
      <c r="MZT22" s="687"/>
      <c r="MZU22" s="687"/>
      <c r="MZV22" s="687"/>
      <c r="MZW22" s="687"/>
      <c r="MZX22" s="687"/>
      <c r="MZY22" s="687"/>
      <c r="MZZ22" s="687"/>
      <c r="NAA22" s="687"/>
      <c r="NAB22" s="687"/>
      <c r="NAC22" s="687"/>
      <c r="NAD22" s="687"/>
      <c r="NAE22" s="687"/>
      <c r="NAF22" s="687"/>
      <c r="NAG22" s="687"/>
      <c r="NAH22" s="687"/>
      <c r="NAI22" s="687"/>
      <c r="NAJ22" s="687"/>
      <c r="NAK22" s="687"/>
      <c r="NAL22" s="687"/>
      <c r="NAM22" s="687"/>
      <c r="NAN22" s="687"/>
      <c r="NAO22" s="687"/>
      <c r="NAP22" s="687"/>
      <c r="NAQ22" s="687"/>
      <c r="NAR22" s="687"/>
      <c r="NAS22" s="687"/>
      <c r="NAT22" s="687"/>
      <c r="NAU22" s="687"/>
      <c r="NAV22" s="687"/>
      <c r="NAW22" s="687"/>
      <c r="NAX22" s="687"/>
      <c r="NAY22" s="687"/>
      <c r="NAZ22" s="687"/>
      <c r="NBA22" s="687"/>
      <c r="NBB22" s="687"/>
      <c r="NBC22" s="687"/>
      <c r="NBD22" s="687"/>
      <c r="NBE22" s="687"/>
      <c r="NBF22" s="687"/>
      <c r="NBG22" s="687"/>
      <c r="NBH22" s="687"/>
      <c r="NBI22" s="687"/>
      <c r="NBJ22" s="687"/>
      <c r="NBK22" s="687"/>
      <c r="NBL22" s="687"/>
      <c r="NBM22" s="687"/>
      <c r="NBN22" s="687"/>
      <c r="NBO22" s="687"/>
      <c r="NBP22" s="687"/>
      <c r="NBQ22" s="687"/>
      <c r="NBR22" s="687"/>
      <c r="NBS22" s="687"/>
      <c r="NBT22" s="687"/>
      <c r="NBU22" s="687"/>
      <c r="NBV22" s="687"/>
      <c r="NBW22" s="687"/>
      <c r="NBX22" s="687"/>
      <c r="NBY22" s="687"/>
      <c r="NBZ22" s="687"/>
      <c r="NCA22" s="687"/>
      <c r="NCB22" s="687"/>
      <c r="NCC22" s="687"/>
      <c r="NCD22" s="687"/>
      <c r="NCE22" s="687"/>
      <c r="NCF22" s="687"/>
      <c r="NCG22" s="687"/>
      <c r="NCH22" s="687"/>
      <c r="NCI22" s="687"/>
      <c r="NCJ22" s="687"/>
      <c r="NCK22" s="687"/>
      <c r="NCL22" s="687"/>
      <c r="NCM22" s="687"/>
      <c r="NCN22" s="687"/>
      <c r="NCO22" s="687"/>
      <c r="NCP22" s="687"/>
      <c r="NCQ22" s="687"/>
      <c r="NCR22" s="687"/>
      <c r="NCS22" s="687"/>
      <c r="NCT22" s="687"/>
      <c r="NCU22" s="687"/>
      <c r="NCV22" s="687"/>
      <c r="NCW22" s="687"/>
      <c r="NCX22" s="687"/>
      <c r="NCY22" s="687"/>
      <c r="NCZ22" s="687"/>
      <c r="NDA22" s="687"/>
      <c r="NDB22" s="687"/>
      <c r="NDC22" s="687"/>
      <c r="NDD22" s="687"/>
      <c r="NDE22" s="687"/>
      <c r="NDF22" s="687"/>
      <c r="NDG22" s="687"/>
      <c r="NDH22" s="687"/>
      <c r="NDI22" s="687"/>
      <c r="NDJ22" s="687"/>
      <c r="NDK22" s="687"/>
      <c r="NDL22" s="687"/>
      <c r="NDM22" s="687"/>
      <c r="NDN22" s="687"/>
      <c r="NDO22" s="687"/>
      <c r="NDP22" s="687"/>
      <c r="NDQ22" s="687"/>
      <c r="NDR22" s="687"/>
      <c r="NDS22" s="687"/>
      <c r="NDT22" s="687"/>
      <c r="NDU22" s="687"/>
      <c r="NDV22" s="687"/>
      <c r="NDW22" s="687"/>
      <c r="NDX22" s="687"/>
      <c r="NDY22" s="687"/>
      <c r="NDZ22" s="687"/>
      <c r="NEA22" s="687"/>
      <c r="NEB22" s="687"/>
      <c r="NEC22" s="687"/>
      <c r="NED22" s="687"/>
      <c r="NEE22" s="687"/>
      <c r="NEF22" s="687"/>
      <c r="NEG22" s="687"/>
      <c r="NEH22" s="687"/>
      <c r="NEI22" s="687"/>
      <c r="NEJ22" s="687"/>
      <c r="NEK22" s="687"/>
      <c r="NEL22" s="687"/>
      <c r="NEM22" s="687"/>
      <c r="NEN22" s="687"/>
      <c r="NEO22" s="687"/>
      <c r="NEP22" s="687"/>
      <c r="NEQ22" s="687"/>
      <c r="NER22" s="687"/>
      <c r="NES22" s="687"/>
      <c r="NET22" s="687"/>
      <c r="NEU22" s="687"/>
      <c r="NEV22" s="687"/>
      <c r="NEW22" s="687"/>
      <c r="NEX22" s="687"/>
      <c r="NEY22" s="687"/>
      <c r="NEZ22" s="687"/>
      <c r="NFA22" s="687"/>
      <c r="NFB22" s="687"/>
      <c r="NFC22" s="687"/>
      <c r="NFD22" s="687"/>
      <c r="NFE22" s="687"/>
      <c r="NFF22" s="687"/>
      <c r="NFG22" s="687"/>
      <c r="NFH22" s="687"/>
      <c r="NFI22" s="687"/>
      <c r="NFJ22" s="687"/>
      <c r="NFK22" s="687"/>
      <c r="NFL22" s="687"/>
      <c r="NFM22" s="687"/>
      <c r="NFN22" s="687"/>
      <c r="NFO22" s="687"/>
      <c r="NFP22" s="687"/>
      <c r="NFQ22" s="687"/>
      <c r="NFR22" s="687"/>
      <c r="NFS22" s="687"/>
      <c r="NFT22" s="687"/>
      <c r="NFU22" s="687"/>
      <c r="NFV22" s="687"/>
      <c r="NFW22" s="687"/>
      <c r="NFX22" s="687"/>
      <c r="NFY22" s="687"/>
      <c r="NFZ22" s="687"/>
      <c r="NGA22" s="687"/>
      <c r="NGB22" s="687"/>
      <c r="NGC22" s="687"/>
      <c r="NGD22" s="687"/>
      <c r="NGE22" s="687"/>
      <c r="NGF22" s="687"/>
      <c r="NGG22" s="687"/>
      <c r="NGH22" s="687"/>
      <c r="NGI22" s="687"/>
      <c r="NGJ22" s="687"/>
      <c r="NGK22" s="687"/>
      <c r="NGL22" s="687"/>
      <c r="NGM22" s="687"/>
      <c r="NGN22" s="687"/>
      <c r="NGO22" s="687"/>
      <c r="NGP22" s="687"/>
      <c r="NGQ22" s="687"/>
      <c r="NGR22" s="687"/>
      <c r="NGS22" s="687"/>
      <c r="NGT22" s="687"/>
      <c r="NGU22" s="687"/>
      <c r="NGV22" s="687"/>
      <c r="NGW22" s="687"/>
      <c r="NGX22" s="687"/>
      <c r="NGY22" s="687"/>
      <c r="NGZ22" s="687"/>
      <c r="NHA22" s="687"/>
      <c r="NHB22" s="687"/>
      <c r="NHC22" s="687"/>
      <c r="NHD22" s="687"/>
      <c r="NHE22" s="687"/>
      <c r="NHF22" s="687"/>
      <c r="NHG22" s="687"/>
      <c r="NHH22" s="687"/>
      <c r="NHI22" s="687"/>
      <c r="NHJ22" s="687"/>
      <c r="NHK22" s="687"/>
      <c r="NHL22" s="687"/>
      <c r="NHM22" s="687"/>
      <c r="NHN22" s="687"/>
      <c r="NHO22" s="687"/>
      <c r="NHP22" s="687"/>
      <c r="NHQ22" s="687"/>
      <c r="NHR22" s="687"/>
      <c r="NHS22" s="687"/>
      <c r="NHT22" s="687"/>
      <c r="NHU22" s="687"/>
      <c r="NHV22" s="687"/>
      <c r="NHW22" s="687"/>
      <c r="NHX22" s="687"/>
      <c r="NHY22" s="687"/>
      <c r="NHZ22" s="687"/>
      <c r="NIA22" s="687"/>
      <c r="NIB22" s="687"/>
      <c r="NIC22" s="687"/>
      <c r="NID22" s="687"/>
      <c r="NIE22" s="687"/>
      <c r="NIF22" s="687"/>
      <c r="NIG22" s="687"/>
      <c r="NIH22" s="687"/>
      <c r="NII22" s="687"/>
      <c r="NIJ22" s="687"/>
      <c r="NIK22" s="687"/>
      <c r="NIL22" s="687"/>
      <c r="NIM22" s="687"/>
      <c r="NIN22" s="687"/>
      <c r="NIO22" s="687"/>
      <c r="NIP22" s="687"/>
      <c r="NIQ22" s="687"/>
      <c r="NIR22" s="687"/>
      <c r="NIS22" s="687"/>
      <c r="NIT22" s="687"/>
      <c r="NIU22" s="687"/>
      <c r="NIV22" s="687"/>
      <c r="NIW22" s="687"/>
      <c r="NIX22" s="687"/>
      <c r="NIY22" s="687"/>
      <c r="NIZ22" s="687"/>
      <c r="NJA22" s="687"/>
      <c r="NJB22" s="687"/>
      <c r="NJC22" s="687"/>
      <c r="NJD22" s="687"/>
      <c r="NJE22" s="687"/>
      <c r="NJF22" s="687"/>
      <c r="NJG22" s="687"/>
      <c r="NJH22" s="687"/>
      <c r="NJI22" s="687"/>
      <c r="NJJ22" s="687"/>
      <c r="NJK22" s="687"/>
      <c r="NJL22" s="687"/>
      <c r="NJM22" s="687"/>
      <c r="NJN22" s="687"/>
      <c r="NJO22" s="687"/>
      <c r="NJP22" s="687"/>
      <c r="NJQ22" s="687"/>
      <c r="NJR22" s="687"/>
      <c r="NJS22" s="687"/>
      <c r="NJT22" s="687"/>
      <c r="NJU22" s="687"/>
      <c r="NJV22" s="687"/>
      <c r="NJW22" s="687"/>
      <c r="NJX22" s="687"/>
      <c r="NJY22" s="687"/>
      <c r="NJZ22" s="687"/>
      <c r="NKA22" s="687"/>
      <c r="NKB22" s="687"/>
      <c r="NKC22" s="687"/>
      <c r="NKD22" s="687"/>
      <c r="NKE22" s="687"/>
      <c r="NKF22" s="687"/>
      <c r="NKG22" s="687"/>
      <c r="NKH22" s="687"/>
      <c r="NKI22" s="687"/>
      <c r="NKJ22" s="687"/>
      <c r="NKK22" s="687"/>
      <c r="NKL22" s="687"/>
      <c r="NKM22" s="687"/>
      <c r="NKN22" s="687"/>
      <c r="NKO22" s="687"/>
      <c r="NKP22" s="687"/>
      <c r="NKQ22" s="687"/>
      <c r="NKR22" s="687"/>
      <c r="NKS22" s="687"/>
      <c r="NKT22" s="687"/>
      <c r="NKU22" s="687"/>
      <c r="NKV22" s="687"/>
      <c r="NKW22" s="687"/>
      <c r="NKX22" s="687"/>
      <c r="NKY22" s="687"/>
      <c r="NKZ22" s="687"/>
      <c r="NLA22" s="687"/>
      <c r="NLB22" s="687"/>
      <c r="NLC22" s="687"/>
      <c r="NLD22" s="687"/>
      <c r="NLE22" s="687"/>
      <c r="NLF22" s="687"/>
      <c r="NLG22" s="687"/>
      <c r="NLH22" s="687"/>
      <c r="NLI22" s="687"/>
      <c r="NLJ22" s="687"/>
      <c r="NLK22" s="687"/>
      <c r="NLL22" s="687"/>
      <c r="NLM22" s="687"/>
      <c r="NLN22" s="687"/>
      <c r="NLO22" s="687"/>
      <c r="NLP22" s="687"/>
      <c r="NLQ22" s="687"/>
      <c r="NLR22" s="687"/>
      <c r="NLS22" s="687"/>
      <c r="NLT22" s="687"/>
      <c r="NLU22" s="687"/>
      <c r="NLV22" s="687"/>
      <c r="NLW22" s="687"/>
      <c r="NLX22" s="687"/>
      <c r="NLY22" s="687"/>
      <c r="NLZ22" s="687"/>
      <c r="NMA22" s="687"/>
      <c r="NMB22" s="687"/>
      <c r="NMC22" s="687"/>
      <c r="NMD22" s="687"/>
      <c r="NME22" s="687"/>
      <c r="NMF22" s="687"/>
      <c r="NMG22" s="687"/>
      <c r="NMH22" s="687"/>
      <c r="NMI22" s="687"/>
      <c r="NMJ22" s="687"/>
      <c r="NMK22" s="687"/>
      <c r="NML22" s="687"/>
      <c r="NMM22" s="687"/>
      <c r="NMN22" s="687"/>
      <c r="NMO22" s="687"/>
      <c r="NMP22" s="687"/>
      <c r="NMQ22" s="687"/>
      <c r="NMR22" s="687"/>
      <c r="NMS22" s="687"/>
      <c r="NMT22" s="687"/>
      <c r="NMU22" s="687"/>
      <c r="NMV22" s="687"/>
      <c r="NMW22" s="687"/>
      <c r="NMX22" s="687"/>
      <c r="NMY22" s="687"/>
      <c r="NMZ22" s="687"/>
      <c r="NNA22" s="687"/>
      <c r="NNB22" s="687"/>
      <c r="NNC22" s="687"/>
      <c r="NND22" s="687"/>
      <c r="NNE22" s="687"/>
      <c r="NNF22" s="687"/>
      <c r="NNG22" s="687"/>
      <c r="NNH22" s="687"/>
      <c r="NNI22" s="687"/>
      <c r="NNJ22" s="687"/>
      <c r="NNK22" s="687"/>
      <c r="NNL22" s="687"/>
      <c r="NNM22" s="687"/>
      <c r="NNN22" s="687"/>
      <c r="NNO22" s="687"/>
      <c r="NNP22" s="687"/>
      <c r="NNQ22" s="687"/>
      <c r="NNR22" s="687"/>
      <c r="NNS22" s="687"/>
      <c r="NNT22" s="687"/>
      <c r="NNU22" s="687"/>
      <c r="NNV22" s="687"/>
      <c r="NNW22" s="687"/>
      <c r="NNX22" s="687"/>
      <c r="NNY22" s="687"/>
      <c r="NNZ22" s="687"/>
      <c r="NOA22" s="687"/>
      <c r="NOB22" s="687"/>
      <c r="NOC22" s="687"/>
      <c r="NOD22" s="687"/>
      <c r="NOE22" s="687"/>
      <c r="NOF22" s="687"/>
      <c r="NOG22" s="687"/>
      <c r="NOH22" s="687"/>
      <c r="NOI22" s="687"/>
      <c r="NOJ22" s="687"/>
      <c r="NOK22" s="687"/>
      <c r="NOL22" s="687"/>
      <c r="NOM22" s="687"/>
      <c r="NON22" s="687"/>
      <c r="NOO22" s="687"/>
      <c r="NOP22" s="687"/>
      <c r="NOQ22" s="687"/>
      <c r="NOR22" s="687"/>
      <c r="NOS22" s="687"/>
      <c r="NOT22" s="687"/>
      <c r="NOU22" s="687"/>
      <c r="NOV22" s="687"/>
      <c r="NOW22" s="687"/>
      <c r="NOX22" s="687"/>
      <c r="NOY22" s="687"/>
      <c r="NOZ22" s="687"/>
      <c r="NPA22" s="687"/>
      <c r="NPB22" s="687"/>
      <c r="NPC22" s="687"/>
      <c r="NPD22" s="687"/>
      <c r="NPE22" s="687"/>
      <c r="NPF22" s="687"/>
      <c r="NPG22" s="687"/>
      <c r="NPH22" s="687"/>
      <c r="NPI22" s="687"/>
      <c r="NPJ22" s="687"/>
      <c r="NPK22" s="687"/>
      <c r="NPL22" s="687"/>
      <c r="NPM22" s="687"/>
      <c r="NPN22" s="687"/>
      <c r="NPO22" s="687"/>
      <c r="NPP22" s="687"/>
      <c r="NPQ22" s="687"/>
      <c r="NPR22" s="687"/>
      <c r="NPS22" s="687"/>
      <c r="NPT22" s="687"/>
      <c r="NPU22" s="687"/>
      <c r="NPV22" s="687"/>
      <c r="NPW22" s="687"/>
      <c r="NPX22" s="687"/>
      <c r="NPY22" s="687"/>
      <c r="NPZ22" s="687"/>
      <c r="NQA22" s="687"/>
      <c r="NQB22" s="687"/>
      <c r="NQC22" s="687"/>
      <c r="NQD22" s="687"/>
      <c r="NQE22" s="687"/>
      <c r="NQF22" s="687"/>
      <c r="NQG22" s="687"/>
      <c r="NQH22" s="687"/>
      <c r="NQI22" s="687"/>
      <c r="NQJ22" s="687"/>
      <c r="NQK22" s="687"/>
      <c r="NQL22" s="687"/>
      <c r="NQM22" s="687"/>
      <c r="NQN22" s="687"/>
      <c r="NQO22" s="687"/>
      <c r="NQP22" s="687"/>
      <c r="NQQ22" s="687"/>
      <c r="NQR22" s="687"/>
      <c r="NQS22" s="687"/>
      <c r="NQT22" s="687"/>
      <c r="NQU22" s="687"/>
      <c r="NQV22" s="687"/>
      <c r="NQW22" s="687"/>
      <c r="NQX22" s="687"/>
      <c r="NQY22" s="687"/>
      <c r="NQZ22" s="687"/>
      <c r="NRA22" s="687"/>
      <c r="NRB22" s="687"/>
      <c r="NRC22" s="687"/>
      <c r="NRD22" s="687"/>
      <c r="NRE22" s="687"/>
      <c r="NRF22" s="687"/>
      <c r="NRG22" s="687"/>
      <c r="NRH22" s="687"/>
      <c r="NRI22" s="687"/>
      <c r="NRJ22" s="687"/>
      <c r="NRK22" s="687"/>
      <c r="NRL22" s="687"/>
      <c r="NRM22" s="687"/>
      <c r="NRN22" s="687"/>
      <c r="NRO22" s="687"/>
      <c r="NRP22" s="687"/>
      <c r="NRQ22" s="687"/>
      <c r="NRR22" s="687"/>
      <c r="NRS22" s="687"/>
      <c r="NRT22" s="687"/>
      <c r="NRU22" s="687"/>
      <c r="NRV22" s="687"/>
      <c r="NRW22" s="687"/>
      <c r="NRX22" s="687"/>
      <c r="NRY22" s="687"/>
      <c r="NRZ22" s="687"/>
      <c r="NSA22" s="687"/>
      <c r="NSB22" s="687"/>
      <c r="NSC22" s="687"/>
      <c r="NSD22" s="687"/>
      <c r="NSE22" s="687"/>
      <c r="NSF22" s="687"/>
      <c r="NSG22" s="687"/>
      <c r="NSH22" s="687"/>
      <c r="NSI22" s="687"/>
      <c r="NSJ22" s="687"/>
      <c r="NSK22" s="687"/>
      <c r="NSL22" s="687"/>
      <c r="NSM22" s="687"/>
      <c r="NSN22" s="687"/>
      <c r="NSO22" s="687"/>
      <c r="NSP22" s="687"/>
      <c r="NSQ22" s="687"/>
      <c r="NSR22" s="687"/>
      <c r="NSS22" s="687"/>
      <c r="NST22" s="687"/>
      <c r="NSU22" s="687"/>
      <c r="NSV22" s="687"/>
      <c r="NSW22" s="687"/>
      <c r="NSX22" s="687"/>
      <c r="NSY22" s="687"/>
      <c r="NSZ22" s="687"/>
      <c r="NTA22" s="687"/>
      <c r="NTB22" s="687"/>
      <c r="NTC22" s="687"/>
      <c r="NTD22" s="687"/>
      <c r="NTE22" s="687"/>
      <c r="NTF22" s="687"/>
      <c r="NTG22" s="687"/>
      <c r="NTH22" s="687"/>
      <c r="NTI22" s="687"/>
      <c r="NTJ22" s="687"/>
      <c r="NTK22" s="687"/>
      <c r="NTL22" s="687"/>
      <c r="NTM22" s="687"/>
      <c r="NTN22" s="687"/>
      <c r="NTO22" s="687"/>
      <c r="NTP22" s="687"/>
      <c r="NTQ22" s="687"/>
      <c r="NTR22" s="687"/>
      <c r="NTS22" s="687"/>
      <c r="NTT22" s="687"/>
      <c r="NTU22" s="687"/>
      <c r="NTV22" s="687"/>
      <c r="NTW22" s="687"/>
      <c r="NTX22" s="687"/>
      <c r="NTY22" s="687"/>
      <c r="NTZ22" s="687"/>
      <c r="NUA22" s="687"/>
      <c r="NUB22" s="687"/>
      <c r="NUC22" s="687"/>
      <c r="NUD22" s="687"/>
      <c r="NUE22" s="687"/>
      <c r="NUF22" s="687"/>
      <c r="NUG22" s="687"/>
      <c r="NUH22" s="687"/>
      <c r="NUI22" s="687"/>
      <c r="NUJ22" s="687"/>
      <c r="NUK22" s="687"/>
      <c r="NUL22" s="687"/>
      <c r="NUM22" s="687"/>
      <c r="NUN22" s="687"/>
      <c r="NUO22" s="687"/>
      <c r="NUP22" s="687"/>
      <c r="NUQ22" s="687"/>
      <c r="NUR22" s="687"/>
      <c r="NUS22" s="687"/>
      <c r="NUT22" s="687"/>
      <c r="NUU22" s="687"/>
      <c r="NUV22" s="687"/>
      <c r="NUW22" s="687"/>
      <c r="NUX22" s="687"/>
      <c r="NUY22" s="687"/>
      <c r="NUZ22" s="687"/>
      <c r="NVA22" s="687"/>
      <c r="NVB22" s="687"/>
      <c r="NVC22" s="687"/>
      <c r="NVD22" s="687"/>
      <c r="NVE22" s="687"/>
      <c r="NVF22" s="687"/>
      <c r="NVG22" s="687"/>
      <c r="NVH22" s="687"/>
      <c r="NVI22" s="687"/>
      <c r="NVJ22" s="687"/>
      <c r="NVK22" s="687"/>
      <c r="NVL22" s="687"/>
      <c r="NVM22" s="687"/>
      <c r="NVN22" s="687"/>
      <c r="NVO22" s="687"/>
      <c r="NVP22" s="687"/>
      <c r="NVQ22" s="687"/>
      <c r="NVR22" s="687"/>
      <c r="NVS22" s="687"/>
      <c r="NVT22" s="687"/>
      <c r="NVU22" s="687"/>
      <c r="NVV22" s="687"/>
      <c r="NVW22" s="687"/>
      <c r="NVX22" s="687"/>
      <c r="NVY22" s="687"/>
      <c r="NVZ22" s="687"/>
      <c r="NWA22" s="687"/>
      <c r="NWB22" s="687"/>
      <c r="NWC22" s="687"/>
      <c r="NWD22" s="687"/>
      <c r="NWE22" s="687"/>
      <c r="NWF22" s="687"/>
      <c r="NWG22" s="687"/>
      <c r="NWH22" s="687"/>
      <c r="NWI22" s="687"/>
      <c r="NWJ22" s="687"/>
      <c r="NWK22" s="687"/>
      <c r="NWL22" s="687"/>
      <c r="NWM22" s="687"/>
      <c r="NWN22" s="687"/>
      <c r="NWO22" s="687"/>
      <c r="NWP22" s="687"/>
      <c r="NWQ22" s="687"/>
      <c r="NWR22" s="687"/>
      <c r="NWS22" s="687"/>
      <c r="NWT22" s="687"/>
      <c r="NWU22" s="687"/>
      <c r="NWV22" s="687"/>
      <c r="NWW22" s="687"/>
      <c r="NWX22" s="687"/>
      <c r="NWY22" s="687"/>
      <c r="NWZ22" s="687"/>
      <c r="NXA22" s="687"/>
      <c r="NXB22" s="687"/>
      <c r="NXC22" s="687"/>
      <c r="NXD22" s="687"/>
      <c r="NXE22" s="687"/>
      <c r="NXF22" s="687"/>
      <c r="NXG22" s="687"/>
      <c r="NXH22" s="687"/>
      <c r="NXI22" s="687"/>
      <c r="NXJ22" s="687"/>
      <c r="NXK22" s="687"/>
      <c r="NXL22" s="687"/>
      <c r="NXM22" s="687"/>
      <c r="NXN22" s="687"/>
      <c r="NXO22" s="687"/>
      <c r="NXP22" s="687"/>
      <c r="NXQ22" s="687"/>
      <c r="NXR22" s="687"/>
      <c r="NXS22" s="687"/>
      <c r="NXT22" s="687"/>
      <c r="NXU22" s="687"/>
      <c r="NXV22" s="687"/>
      <c r="NXW22" s="687"/>
      <c r="NXX22" s="687"/>
      <c r="NXY22" s="687"/>
      <c r="NXZ22" s="687"/>
      <c r="NYA22" s="687"/>
      <c r="NYB22" s="687"/>
      <c r="NYC22" s="687"/>
      <c r="NYD22" s="687"/>
      <c r="NYE22" s="687"/>
      <c r="NYF22" s="687"/>
      <c r="NYG22" s="687"/>
      <c r="NYH22" s="687"/>
      <c r="NYI22" s="687"/>
      <c r="NYJ22" s="687"/>
      <c r="NYK22" s="687"/>
      <c r="NYL22" s="687"/>
      <c r="NYM22" s="687"/>
      <c r="NYN22" s="687"/>
      <c r="NYO22" s="687"/>
      <c r="NYP22" s="687"/>
      <c r="NYQ22" s="687"/>
      <c r="NYR22" s="687"/>
      <c r="NYS22" s="687"/>
      <c r="NYT22" s="687"/>
      <c r="NYU22" s="687"/>
      <c r="NYV22" s="687"/>
      <c r="NYW22" s="687"/>
      <c r="NYX22" s="687"/>
      <c r="NYY22" s="687"/>
      <c r="NYZ22" s="687"/>
      <c r="NZA22" s="687"/>
      <c r="NZB22" s="687"/>
      <c r="NZC22" s="687"/>
      <c r="NZD22" s="687"/>
      <c r="NZE22" s="687"/>
      <c r="NZF22" s="687"/>
      <c r="NZG22" s="687"/>
      <c r="NZH22" s="687"/>
      <c r="NZI22" s="687"/>
      <c r="NZJ22" s="687"/>
      <c r="NZK22" s="687"/>
      <c r="NZL22" s="687"/>
      <c r="NZM22" s="687"/>
      <c r="NZN22" s="687"/>
      <c r="NZO22" s="687"/>
      <c r="NZP22" s="687"/>
      <c r="NZQ22" s="687"/>
      <c r="NZR22" s="687"/>
      <c r="NZS22" s="687"/>
      <c r="NZT22" s="687"/>
      <c r="NZU22" s="687"/>
      <c r="NZV22" s="687"/>
      <c r="NZW22" s="687"/>
      <c r="NZX22" s="687"/>
      <c r="NZY22" s="687"/>
      <c r="NZZ22" s="687"/>
      <c r="OAA22" s="687"/>
      <c r="OAB22" s="687"/>
      <c r="OAC22" s="687"/>
      <c r="OAD22" s="687"/>
      <c r="OAE22" s="687"/>
      <c r="OAF22" s="687"/>
      <c r="OAG22" s="687"/>
      <c r="OAH22" s="687"/>
      <c r="OAI22" s="687"/>
      <c r="OAJ22" s="687"/>
      <c r="OAK22" s="687"/>
      <c r="OAL22" s="687"/>
      <c r="OAM22" s="687"/>
      <c r="OAN22" s="687"/>
      <c r="OAO22" s="687"/>
      <c r="OAP22" s="687"/>
      <c r="OAQ22" s="687"/>
      <c r="OAR22" s="687"/>
      <c r="OAS22" s="687"/>
      <c r="OAT22" s="687"/>
      <c r="OAU22" s="687"/>
      <c r="OAV22" s="687"/>
      <c r="OAW22" s="687"/>
      <c r="OAX22" s="687"/>
      <c r="OAY22" s="687"/>
      <c r="OAZ22" s="687"/>
      <c r="OBA22" s="687"/>
      <c r="OBB22" s="687"/>
      <c r="OBC22" s="687"/>
      <c r="OBD22" s="687"/>
      <c r="OBE22" s="687"/>
      <c r="OBF22" s="687"/>
      <c r="OBG22" s="687"/>
      <c r="OBH22" s="687"/>
      <c r="OBI22" s="687"/>
      <c r="OBJ22" s="687"/>
      <c r="OBK22" s="687"/>
      <c r="OBL22" s="687"/>
      <c r="OBM22" s="687"/>
      <c r="OBN22" s="687"/>
      <c r="OBO22" s="687"/>
      <c r="OBP22" s="687"/>
      <c r="OBQ22" s="687"/>
      <c r="OBR22" s="687"/>
      <c r="OBS22" s="687"/>
      <c r="OBT22" s="687"/>
      <c r="OBU22" s="687"/>
      <c r="OBV22" s="687"/>
      <c r="OBW22" s="687"/>
      <c r="OBX22" s="687"/>
      <c r="OBY22" s="687"/>
      <c r="OBZ22" s="687"/>
      <c r="OCA22" s="687"/>
      <c r="OCB22" s="687"/>
      <c r="OCC22" s="687"/>
      <c r="OCD22" s="687"/>
      <c r="OCE22" s="687"/>
      <c r="OCF22" s="687"/>
      <c r="OCG22" s="687"/>
      <c r="OCH22" s="687"/>
      <c r="OCI22" s="687"/>
      <c r="OCJ22" s="687"/>
      <c r="OCK22" s="687"/>
      <c r="OCL22" s="687"/>
      <c r="OCM22" s="687"/>
      <c r="OCN22" s="687"/>
      <c r="OCO22" s="687"/>
      <c r="OCP22" s="687"/>
      <c r="OCQ22" s="687"/>
      <c r="OCR22" s="687"/>
      <c r="OCS22" s="687"/>
      <c r="OCT22" s="687"/>
      <c r="OCU22" s="687"/>
      <c r="OCV22" s="687"/>
      <c r="OCW22" s="687"/>
      <c r="OCX22" s="687"/>
      <c r="OCY22" s="687"/>
      <c r="OCZ22" s="687"/>
      <c r="ODA22" s="687"/>
      <c r="ODB22" s="687"/>
      <c r="ODC22" s="687"/>
      <c r="ODD22" s="687"/>
      <c r="ODE22" s="687"/>
      <c r="ODF22" s="687"/>
      <c r="ODG22" s="687"/>
      <c r="ODH22" s="687"/>
      <c r="ODI22" s="687"/>
      <c r="ODJ22" s="687"/>
      <c r="ODK22" s="687"/>
      <c r="ODL22" s="687"/>
      <c r="ODM22" s="687"/>
      <c r="ODN22" s="687"/>
      <c r="ODO22" s="687"/>
      <c r="ODP22" s="687"/>
      <c r="ODQ22" s="687"/>
      <c r="ODR22" s="687"/>
      <c r="ODS22" s="687"/>
      <c r="ODT22" s="687"/>
      <c r="ODU22" s="687"/>
      <c r="ODV22" s="687"/>
      <c r="ODW22" s="687"/>
      <c r="ODX22" s="687"/>
      <c r="ODY22" s="687"/>
      <c r="ODZ22" s="687"/>
      <c r="OEA22" s="687"/>
      <c r="OEB22" s="687"/>
      <c r="OEC22" s="687"/>
      <c r="OED22" s="687"/>
      <c r="OEE22" s="687"/>
      <c r="OEF22" s="687"/>
      <c r="OEG22" s="687"/>
      <c r="OEH22" s="687"/>
      <c r="OEI22" s="687"/>
      <c r="OEJ22" s="687"/>
      <c r="OEK22" s="687"/>
      <c r="OEL22" s="687"/>
      <c r="OEM22" s="687"/>
      <c r="OEN22" s="687"/>
      <c r="OEO22" s="687"/>
      <c r="OEP22" s="687"/>
      <c r="OEQ22" s="687"/>
      <c r="OER22" s="687"/>
      <c r="OES22" s="687"/>
      <c r="OET22" s="687"/>
      <c r="OEU22" s="687"/>
      <c r="OEV22" s="687"/>
      <c r="OEW22" s="687"/>
      <c r="OEX22" s="687"/>
      <c r="OEY22" s="687"/>
      <c r="OEZ22" s="687"/>
      <c r="OFA22" s="687"/>
      <c r="OFB22" s="687"/>
      <c r="OFC22" s="687"/>
      <c r="OFD22" s="687"/>
      <c r="OFE22" s="687"/>
      <c r="OFF22" s="687"/>
      <c r="OFG22" s="687"/>
      <c r="OFH22" s="687"/>
      <c r="OFI22" s="687"/>
      <c r="OFJ22" s="687"/>
      <c r="OFK22" s="687"/>
      <c r="OFL22" s="687"/>
      <c r="OFM22" s="687"/>
      <c r="OFN22" s="687"/>
      <c r="OFO22" s="687"/>
      <c r="OFP22" s="687"/>
      <c r="OFQ22" s="687"/>
      <c r="OFR22" s="687"/>
      <c r="OFS22" s="687"/>
      <c r="OFT22" s="687"/>
      <c r="OFU22" s="687"/>
      <c r="OFV22" s="687"/>
      <c r="OFW22" s="687"/>
      <c r="OFX22" s="687"/>
      <c r="OFY22" s="687"/>
      <c r="OFZ22" s="687"/>
      <c r="OGA22" s="687"/>
      <c r="OGB22" s="687"/>
      <c r="OGC22" s="687"/>
      <c r="OGD22" s="687"/>
      <c r="OGE22" s="687"/>
      <c r="OGF22" s="687"/>
      <c r="OGG22" s="687"/>
      <c r="OGH22" s="687"/>
      <c r="OGI22" s="687"/>
      <c r="OGJ22" s="687"/>
      <c r="OGK22" s="687"/>
      <c r="OGL22" s="687"/>
      <c r="OGM22" s="687"/>
      <c r="OGN22" s="687"/>
      <c r="OGO22" s="687"/>
      <c r="OGP22" s="687"/>
      <c r="OGQ22" s="687"/>
      <c r="OGR22" s="687"/>
      <c r="OGS22" s="687"/>
      <c r="OGT22" s="687"/>
      <c r="OGU22" s="687"/>
      <c r="OGV22" s="687"/>
      <c r="OGW22" s="687"/>
      <c r="OGX22" s="687"/>
      <c r="OGY22" s="687"/>
      <c r="OGZ22" s="687"/>
      <c r="OHA22" s="687"/>
      <c r="OHB22" s="687"/>
      <c r="OHC22" s="687"/>
      <c r="OHD22" s="687"/>
      <c r="OHE22" s="687"/>
      <c r="OHF22" s="687"/>
      <c r="OHG22" s="687"/>
      <c r="OHH22" s="687"/>
      <c r="OHI22" s="687"/>
      <c r="OHJ22" s="687"/>
      <c r="OHK22" s="687"/>
      <c r="OHL22" s="687"/>
      <c r="OHM22" s="687"/>
      <c r="OHN22" s="687"/>
      <c r="OHO22" s="687"/>
      <c r="OHP22" s="687"/>
      <c r="OHQ22" s="687"/>
      <c r="OHR22" s="687"/>
      <c r="OHS22" s="687"/>
      <c r="OHT22" s="687"/>
      <c r="OHU22" s="687"/>
      <c r="OHV22" s="687"/>
      <c r="OHW22" s="687"/>
      <c r="OHX22" s="687"/>
      <c r="OHY22" s="687"/>
      <c r="OHZ22" s="687"/>
      <c r="OIA22" s="687"/>
      <c r="OIB22" s="687"/>
      <c r="OIC22" s="687"/>
      <c r="OID22" s="687"/>
      <c r="OIE22" s="687"/>
      <c r="OIF22" s="687"/>
      <c r="OIG22" s="687"/>
      <c r="OIH22" s="687"/>
      <c r="OII22" s="687"/>
      <c r="OIJ22" s="687"/>
      <c r="OIK22" s="687"/>
      <c r="OIL22" s="687"/>
      <c r="OIM22" s="687"/>
      <c r="OIN22" s="687"/>
      <c r="OIO22" s="687"/>
      <c r="OIP22" s="687"/>
      <c r="OIQ22" s="687"/>
      <c r="OIR22" s="687"/>
      <c r="OIS22" s="687"/>
      <c r="OIT22" s="687"/>
      <c r="OIU22" s="687"/>
      <c r="OIV22" s="687"/>
      <c r="OIW22" s="687"/>
      <c r="OIX22" s="687"/>
      <c r="OIY22" s="687"/>
      <c r="OIZ22" s="687"/>
      <c r="OJA22" s="687"/>
      <c r="OJB22" s="687"/>
      <c r="OJC22" s="687"/>
      <c r="OJD22" s="687"/>
      <c r="OJE22" s="687"/>
      <c r="OJF22" s="687"/>
      <c r="OJG22" s="687"/>
      <c r="OJH22" s="687"/>
      <c r="OJI22" s="687"/>
      <c r="OJJ22" s="687"/>
      <c r="OJK22" s="687"/>
      <c r="OJL22" s="687"/>
      <c r="OJM22" s="687"/>
      <c r="OJN22" s="687"/>
      <c r="OJO22" s="687"/>
      <c r="OJP22" s="687"/>
      <c r="OJQ22" s="687"/>
      <c r="OJR22" s="687"/>
      <c r="OJS22" s="687"/>
      <c r="OJT22" s="687"/>
      <c r="OJU22" s="687"/>
      <c r="OJV22" s="687"/>
      <c r="OJW22" s="687"/>
      <c r="OJX22" s="687"/>
      <c r="OJY22" s="687"/>
      <c r="OJZ22" s="687"/>
      <c r="OKA22" s="687"/>
      <c r="OKB22" s="687"/>
      <c r="OKC22" s="687"/>
      <c r="OKD22" s="687"/>
      <c r="OKE22" s="687"/>
      <c r="OKF22" s="687"/>
      <c r="OKG22" s="687"/>
      <c r="OKH22" s="687"/>
      <c r="OKI22" s="687"/>
      <c r="OKJ22" s="687"/>
      <c r="OKK22" s="687"/>
      <c r="OKL22" s="687"/>
      <c r="OKM22" s="687"/>
      <c r="OKN22" s="687"/>
      <c r="OKO22" s="687"/>
      <c r="OKP22" s="687"/>
      <c r="OKQ22" s="687"/>
      <c r="OKR22" s="687"/>
      <c r="OKS22" s="687"/>
      <c r="OKT22" s="687"/>
      <c r="OKU22" s="687"/>
      <c r="OKV22" s="687"/>
      <c r="OKW22" s="687"/>
      <c r="OKX22" s="687"/>
      <c r="OKY22" s="687"/>
      <c r="OKZ22" s="687"/>
      <c r="OLA22" s="687"/>
      <c r="OLB22" s="687"/>
      <c r="OLC22" s="687"/>
      <c r="OLD22" s="687"/>
      <c r="OLE22" s="687"/>
      <c r="OLF22" s="687"/>
      <c r="OLG22" s="687"/>
      <c r="OLH22" s="687"/>
      <c r="OLI22" s="687"/>
      <c r="OLJ22" s="687"/>
      <c r="OLK22" s="687"/>
      <c r="OLL22" s="687"/>
      <c r="OLM22" s="687"/>
      <c r="OLN22" s="687"/>
      <c r="OLO22" s="687"/>
      <c r="OLP22" s="687"/>
      <c r="OLQ22" s="687"/>
      <c r="OLR22" s="687"/>
      <c r="OLS22" s="687"/>
      <c r="OLT22" s="687"/>
      <c r="OLU22" s="687"/>
      <c r="OLV22" s="687"/>
      <c r="OLW22" s="687"/>
      <c r="OLX22" s="687"/>
      <c r="OLY22" s="687"/>
      <c r="OLZ22" s="687"/>
      <c r="OMA22" s="687"/>
      <c r="OMB22" s="687"/>
      <c r="OMC22" s="687"/>
      <c r="OMD22" s="687"/>
      <c r="OME22" s="687"/>
      <c r="OMF22" s="687"/>
      <c r="OMG22" s="687"/>
      <c r="OMH22" s="687"/>
      <c r="OMI22" s="687"/>
      <c r="OMJ22" s="687"/>
      <c r="OMK22" s="687"/>
      <c r="OML22" s="687"/>
      <c r="OMM22" s="687"/>
      <c r="OMN22" s="687"/>
      <c r="OMO22" s="687"/>
      <c r="OMP22" s="687"/>
      <c r="OMQ22" s="687"/>
      <c r="OMR22" s="687"/>
      <c r="OMS22" s="687"/>
      <c r="OMT22" s="687"/>
      <c r="OMU22" s="687"/>
      <c r="OMV22" s="687"/>
      <c r="OMW22" s="687"/>
      <c r="OMX22" s="687"/>
      <c r="OMY22" s="687"/>
      <c r="OMZ22" s="687"/>
      <c r="ONA22" s="687"/>
      <c r="ONB22" s="687"/>
      <c r="ONC22" s="687"/>
      <c r="OND22" s="687"/>
      <c r="ONE22" s="687"/>
      <c r="ONF22" s="687"/>
      <c r="ONG22" s="687"/>
      <c r="ONH22" s="687"/>
      <c r="ONI22" s="687"/>
      <c r="ONJ22" s="687"/>
      <c r="ONK22" s="687"/>
      <c r="ONL22" s="687"/>
      <c r="ONM22" s="687"/>
      <c r="ONN22" s="687"/>
      <c r="ONO22" s="687"/>
      <c r="ONP22" s="687"/>
      <c r="ONQ22" s="687"/>
      <c r="ONR22" s="687"/>
      <c r="ONS22" s="687"/>
      <c r="ONT22" s="687"/>
      <c r="ONU22" s="687"/>
      <c r="ONV22" s="687"/>
      <c r="ONW22" s="687"/>
      <c r="ONX22" s="687"/>
      <c r="ONY22" s="687"/>
      <c r="ONZ22" s="687"/>
      <c r="OOA22" s="687"/>
      <c r="OOB22" s="687"/>
      <c r="OOC22" s="687"/>
      <c r="OOD22" s="687"/>
      <c r="OOE22" s="687"/>
      <c r="OOF22" s="687"/>
      <c r="OOG22" s="687"/>
      <c r="OOH22" s="687"/>
      <c r="OOI22" s="687"/>
      <c r="OOJ22" s="687"/>
      <c r="OOK22" s="687"/>
      <c r="OOL22" s="687"/>
      <c r="OOM22" s="687"/>
      <c r="OON22" s="687"/>
      <c r="OOO22" s="687"/>
      <c r="OOP22" s="687"/>
      <c r="OOQ22" s="687"/>
      <c r="OOR22" s="687"/>
      <c r="OOS22" s="687"/>
      <c r="OOT22" s="687"/>
      <c r="OOU22" s="687"/>
      <c r="OOV22" s="687"/>
      <c r="OOW22" s="687"/>
      <c r="OOX22" s="687"/>
      <c r="OOY22" s="687"/>
      <c r="OOZ22" s="687"/>
      <c r="OPA22" s="687"/>
      <c r="OPB22" s="687"/>
      <c r="OPC22" s="687"/>
      <c r="OPD22" s="687"/>
      <c r="OPE22" s="687"/>
      <c r="OPF22" s="687"/>
      <c r="OPG22" s="687"/>
      <c r="OPH22" s="687"/>
      <c r="OPI22" s="687"/>
      <c r="OPJ22" s="687"/>
      <c r="OPK22" s="687"/>
      <c r="OPL22" s="687"/>
      <c r="OPM22" s="687"/>
      <c r="OPN22" s="687"/>
      <c r="OPO22" s="687"/>
      <c r="OPP22" s="687"/>
      <c r="OPQ22" s="687"/>
      <c r="OPR22" s="687"/>
      <c r="OPS22" s="687"/>
      <c r="OPT22" s="687"/>
      <c r="OPU22" s="687"/>
      <c r="OPV22" s="687"/>
      <c r="OPW22" s="687"/>
      <c r="OPX22" s="687"/>
      <c r="OPY22" s="687"/>
      <c r="OPZ22" s="687"/>
      <c r="OQA22" s="687"/>
      <c r="OQB22" s="687"/>
      <c r="OQC22" s="687"/>
      <c r="OQD22" s="687"/>
      <c r="OQE22" s="687"/>
      <c r="OQF22" s="687"/>
      <c r="OQG22" s="687"/>
      <c r="OQH22" s="687"/>
      <c r="OQI22" s="687"/>
      <c r="OQJ22" s="687"/>
      <c r="OQK22" s="687"/>
      <c r="OQL22" s="687"/>
      <c r="OQM22" s="687"/>
      <c r="OQN22" s="687"/>
      <c r="OQO22" s="687"/>
      <c r="OQP22" s="687"/>
      <c r="OQQ22" s="687"/>
      <c r="OQR22" s="687"/>
      <c r="OQS22" s="687"/>
      <c r="OQT22" s="687"/>
      <c r="OQU22" s="687"/>
      <c r="OQV22" s="687"/>
      <c r="OQW22" s="687"/>
      <c r="OQX22" s="687"/>
      <c r="OQY22" s="687"/>
      <c r="OQZ22" s="687"/>
      <c r="ORA22" s="687"/>
      <c r="ORB22" s="687"/>
      <c r="ORC22" s="687"/>
      <c r="ORD22" s="687"/>
      <c r="ORE22" s="687"/>
      <c r="ORF22" s="687"/>
      <c r="ORG22" s="687"/>
      <c r="ORH22" s="687"/>
      <c r="ORI22" s="687"/>
      <c r="ORJ22" s="687"/>
      <c r="ORK22" s="687"/>
      <c r="ORL22" s="687"/>
      <c r="ORM22" s="687"/>
      <c r="ORN22" s="687"/>
      <c r="ORO22" s="687"/>
      <c r="ORP22" s="687"/>
      <c r="ORQ22" s="687"/>
      <c r="ORR22" s="687"/>
      <c r="ORS22" s="687"/>
      <c r="ORT22" s="687"/>
      <c r="ORU22" s="687"/>
      <c r="ORV22" s="687"/>
      <c r="ORW22" s="687"/>
      <c r="ORX22" s="687"/>
      <c r="ORY22" s="687"/>
      <c r="ORZ22" s="687"/>
      <c r="OSA22" s="687"/>
      <c r="OSB22" s="687"/>
      <c r="OSC22" s="687"/>
      <c r="OSD22" s="687"/>
      <c r="OSE22" s="687"/>
      <c r="OSF22" s="687"/>
      <c r="OSG22" s="687"/>
      <c r="OSH22" s="687"/>
      <c r="OSI22" s="687"/>
      <c r="OSJ22" s="687"/>
      <c r="OSK22" s="687"/>
      <c r="OSL22" s="687"/>
      <c r="OSM22" s="687"/>
      <c r="OSN22" s="687"/>
      <c r="OSO22" s="687"/>
      <c r="OSP22" s="687"/>
      <c r="OSQ22" s="687"/>
      <c r="OSR22" s="687"/>
      <c r="OSS22" s="687"/>
      <c r="OST22" s="687"/>
      <c r="OSU22" s="687"/>
      <c r="OSV22" s="687"/>
      <c r="OSW22" s="687"/>
      <c r="OSX22" s="687"/>
      <c r="OSY22" s="687"/>
      <c r="OSZ22" s="687"/>
      <c r="OTA22" s="687"/>
      <c r="OTB22" s="687"/>
      <c r="OTC22" s="687"/>
      <c r="OTD22" s="687"/>
      <c r="OTE22" s="687"/>
      <c r="OTF22" s="687"/>
      <c r="OTG22" s="687"/>
      <c r="OTH22" s="687"/>
      <c r="OTI22" s="687"/>
      <c r="OTJ22" s="687"/>
      <c r="OTK22" s="687"/>
      <c r="OTL22" s="687"/>
      <c r="OTM22" s="687"/>
      <c r="OTN22" s="687"/>
      <c r="OTO22" s="687"/>
      <c r="OTP22" s="687"/>
      <c r="OTQ22" s="687"/>
      <c r="OTR22" s="687"/>
      <c r="OTS22" s="687"/>
      <c r="OTT22" s="687"/>
      <c r="OTU22" s="687"/>
      <c r="OTV22" s="687"/>
      <c r="OTW22" s="687"/>
      <c r="OTX22" s="687"/>
      <c r="OTY22" s="687"/>
      <c r="OTZ22" s="687"/>
      <c r="OUA22" s="687"/>
      <c r="OUB22" s="687"/>
      <c r="OUC22" s="687"/>
      <c r="OUD22" s="687"/>
      <c r="OUE22" s="687"/>
      <c r="OUF22" s="687"/>
      <c r="OUG22" s="687"/>
      <c r="OUH22" s="687"/>
      <c r="OUI22" s="687"/>
      <c r="OUJ22" s="687"/>
      <c r="OUK22" s="687"/>
      <c r="OUL22" s="687"/>
      <c r="OUM22" s="687"/>
      <c r="OUN22" s="687"/>
      <c r="OUO22" s="687"/>
      <c r="OUP22" s="687"/>
      <c r="OUQ22" s="687"/>
      <c r="OUR22" s="687"/>
      <c r="OUS22" s="687"/>
      <c r="OUT22" s="687"/>
      <c r="OUU22" s="687"/>
      <c r="OUV22" s="687"/>
      <c r="OUW22" s="687"/>
      <c r="OUX22" s="687"/>
      <c r="OUY22" s="687"/>
      <c r="OUZ22" s="687"/>
      <c r="OVA22" s="687"/>
      <c r="OVB22" s="687"/>
      <c r="OVC22" s="687"/>
      <c r="OVD22" s="687"/>
      <c r="OVE22" s="687"/>
      <c r="OVF22" s="687"/>
      <c r="OVG22" s="687"/>
      <c r="OVH22" s="687"/>
      <c r="OVI22" s="687"/>
      <c r="OVJ22" s="687"/>
      <c r="OVK22" s="687"/>
      <c r="OVL22" s="687"/>
      <c r="OVM22" s="687"/>
      <c r="OVN22" s="687"/>
      <c r="OVO22" s="687"/>
      <c r="OVP22" s="687"/>
      <c r="OVQ22" s="687"/>
      <c r="OVR22" s="687"/>
      <c r="OVS22" s="687"/>
      <c r="OVT22" s="687"/>
      <c r="OVU22" s="687"/>
      <c r="OVV22" s="687"/>
      <c r="OVW22" s="687"/>
      <c r="OVX22" s="687"/>
      <c r="OVY22" s="687"/>
      <c r="OVZ22" s="687"/>
      <c r="OWA22" s="687"/>
      <c r="OWB22" s="687"/>
      <c r="OWC22" s="687"/>
      <c r="OWD22" s="687"/>
      <c r="OWE22" s="687"/>
      <c r="OWF22" s="687"/>
      <c r="OWG22" s="687"/>
      <c r="OWH22" s="687"/>
      <c r="OWI22" s="687"/>
      <c r="OWJ22" s="687"/>
      <c r="OWK22" s="687"/>
      <c r="OWL22" s="687"/>
      <c r="OWM22" s="687"/>
      <c r="OWN22" s="687"/>
      <c r="OWO22" s="687"/>
      <c r="OWP22" s="687"/>
      <c r="OWQ22" s="687"/>
      <c r="OWR22" s="687"/>
      <c r="OWS22" s="687"/>
      <c r="OWT22" s="687"/>
      <c r="OWU22" s="687"/>
      <c r="OWV22" s="687"/>
      <c r="OWW22" s="687"/>
      <c r="OWX22" s="687"/>
      <c r="OWY22" s="687"/>
      <c r="OWZ22" s="687"/>
      <c r="OXA22" s="687"/>
      <c r="OXB22" s="687"/>
      <c r="OXC22" s="687"/>
      <c r="OXD22" s="687"/>
      <c r="OXE22" s="687"/>
      <c r="OXF22" s="687"/>
      <c r="OXG22" s="687"/>
      <c r="OXH22" s="687"/>
      <c r="OXI22" s="687"/>
      <c r="OXJ22" s="687"/>
      <c r="OXK22" s="687"/>
      <c r="OXL22" s="687"/>
      <c r="OXM22" s="687"/>
      <c r="OXN22" s="687"/>
      <c r="OXO22" s="687"/>
      <c r="OXP22" s="687"/>
      <c r="OXQ22" s="687"/>
      <c r="OXR22" s="687"/>
      <c r="OXS22" s="687"/>
      <c r="OXT22" s="687"/>
      <c r="OXU22" s="687"/>
      <c r="OXV22" s="687"/>
      <c r="OXW22" s="687"/>
      <c r="OXX22" s="687"/>
      <c r="OXY22" s="687"/>
      <c r="OXZ22" s="687"/>
      <c r="OYA22" s="687"/>
      <c r="OYB22" s="687"/>
      <c r="OYC22" s="687"/>
      <c r="OYD22" s="687"/>
      <c r="OYE22" s="687"/>
      <c r="OYF22" s="687"/>
      <c r="OYG22" s="687"/>
      <c r="OYH22" s="687"/>
      <c r="OYI22" s="687"/>
      <c r="OYJ22" s="687"/>
      <c r="OYK22" s="687"/>
      <c r="OYL22" s="687"/>
      <c r="OYM22" s="687"/>
      <c r="OYN22" s="687"/>
      <c r="OYO22" s="687"/>
      <c r="OYP22" s="687"/>
      <c r="OYQ22" s="687"/>
      <c r="OYR22" s="687"/>
      <c r="OYS22" s="687"/>
      <c r="OYT22" s="687"/>
      <c r="OYU22" s="687"/>
      <c r="OYV22" s="687"/>
      <c r="OYW22" s="687"/>
      <c r="OYX22" s="687"/>
      <c r="OYY22" s="687"/>
      <c r="OYZ22" s="687"/>
      <c r="OZA22" s="687"/>
      <c r="OZB22" s="687"/>
      <c r="OZC22" s="687"/>
      <c r="OZD22" s="687"/>
      <c r="OZE22" s="687"/>
      <c r="OZF22" s="687"/>
      <c r="OZG22" s="687"/>
      <c r="OZH22" s="687"/>
      <c r="OZI22" s="687"/>
      <c r="OZJ22" s="687"/>
      <c r="OZK22" s="687"/>
      <c r="OZL22" s="687"/>
      <c r="OZM22" s="687"/>
      <c r="OZN22" s="687"/>
      <c r="OZO22" s="687"/>
      <c r="OZP22" s="687"/>
      <c r="OZQ22" s="687"/>
      <c r="OZR22" s="687"/>
      <c r="OZS22" s="687"/>
      <c r="OZT22" s="687"/>
      <c r="OZU22" s="687"/>
      <c r="OZV22" s="687"/>
      <c r="OZW22" s="687"/>
      <c r="OZX22" s="687"/>
      <c r="OZY22" s="687"/>
      <c r="OZZ22" s="687"/>
      <c r="PAA22" s="687"/>
      <c r="PAB22" s="687"/>
      <c r="PAC22" s="687"/>
      <c r="PAD22" s="687"/>
      <c r="PAE22" s="687"/>
      <c r="PAF22" s="687"/>
      <c r="PAG22" s="687"/>
      <c r="PAH22" s="687"/>
      <c r="PAI22" s="687"/>
      <c r="PAJ22" s="687"/>
      <c r="PAK22" s="687"/>
      <c r="PAL22" s="687"/>
      <c r="PAM22" s="687"/>
      <c r="PAN22" s="687"/>
      <c r="PAO22" s="687"/>
      <c r="PAP22" s="687"/>
      <c r="PAQ22" s="687"/>
      <c r="PAR22" s="687"/>
      <c r="PAS22" s="687"/>
      <c r="PAT22" s="687"/>
      <c r="PAU22" s="687"/>
      <c r="PAV22" s="687"/>
      <c r="PAW22" s="687"/>
      <c r="PAX22" s="687"/>
      <c r="PAY22" s="687"/>
      <c r="PAZ22" s="687"/>
      <c r="PBA22" s="687"/>
      <c r="PBB22" s="687"/>
      <c r="PBC22" s="687"/>
      <c r="PBD22" s="687"/>
      <c r="PBE22" s="687"/>
      <c r="PBF22" s="687"/>
      <c r="PBG22" s="687"/>
      <c r="PBH22" s="687"/>
      <c r="PBI22" s="687"/>
      <c r="PBJ22" s="687"/>
      <c r="PBK22" s="687"/>
      <c r="PBL22" s="687"/>
      <c r="PBM22" s="687"/>
      <c r="PBN22" s="687"/>
      <c r="PBO22" s="687"/>
      <c r="PBP22" s="687"/>
      <c r="PBQ22" s="687"/>
      <c r="PBR22" s="687"/>
      <c r="PBS22" s="687"/>
      <c r="PBT22" s="687"/>
      <c r="PBU22" s="687"/>
      <c r="PBV22" s="687"/>
      <c r="PBW22" s="687"/>
      <c r="PBX22" s="687"/>
      <c r="PBY22" s="687"/>
      <c r="PBZ22" s="687"/>
      <c r="PCA22" s="687"/>
      <c r="PCB22" s="687"/>
      <c r="PCC22" s="687"/>
      <c r="PCD22" s="687"/>
      <c r="PCE22" s="687"/>
      <c r="PCF22" s="687"/>
      <c r="PCG22" s="687"/>
      <c r="PCH22" s="687"/>
      <c r="PCI22" s="687"/>
      <c r="PCJ22" s="687"/>
      <c r="PCK22" s="687"/>
      <c r="PCL22" s="687"/>
      <c r="PCM22" s="687"/>
      <c r="PCN22" s="687"/>
      <c r="PCO22" s="687"/>
      <c r="PCP22" s="687"/>
      <c r="PCQ22" s="687"/>
      <c r="PCR22" s="687"/>
      <c r="PCS22" s="687"/>
      <c r="PCT22" s="687"/>
      <c r="PCU22" s="687"/>
      <c r="PCV22" s="687"/>
      <c r="PCW22" s="687"/>
      <c r="PCX22" s="687"/>
      <c r="PCY22" s="687"/>
      <c r="PCZ22" s="687"/>
      <c r="PDA22" s="687"/>
      <c r="PDB22" s="687"/>
      <c r="PDC22" s="687"/>
      <c r="PDD22" s="687"/>
      <c r="PDE22" s="687"/>
      <c r="PDF22" s="687"/>
      <c r="PDG22" s="687"/>
      <c r="PDH22" s="687"/>
      <c r="PDI22" s="687"/>
      <c r="PDJ22" s="687"/>
      <c r="PDK22" s="687"/>
      <c r="PDL22" s="687"/>
      <c r="PDM22" s="687"/>
      <c r="PDN22" s="687"/>
      <c r="PDO22" s="687"/>
      <c r="PDP22" s="687"/>
      <c r="PDQ22" s="687"/>
      <c r="PDR22" s="687"/>
      <c r="PDS22" s="687"/>
      <c r="PDT22" s="687"/>
      <c r="PDU22" s="687"/>
      <c r="PDV22" s="687"/>
      <c r="PDW22" s="687"/>
      <c r="PDX22" s="687"/>
      <c r="PDY22" s="687"/>
      <c r="PDZ22" s="687"/>
      <c r="PEA22" s="687"/>
      <c r="PEB22" s="687"/>
      <c r="PEC22" s="687"/>
      <c r="PED22" s="687"/>
      <c r="PEE22" s="687"/>
      <c r="PEF22" s="687"/>
      <c r="PEG22" s="687"/>
      <c r="PEH22" s="687"/>
      <c r="PEI22" s="687"/>
      <c r="PEJ22" s="687"/>
      <c r="PEK22" s="687"/>
      <c r="PEL22" s="687"/>
      <c r="PEM22" s="687"/>
      <c r="PEN22" s="687"/>
      <c r="PEO22" s="687"/>
      <c r="PEP22" s="687"/>
      <c r="PEQ22" s="687"/>
      <c r="PER22" s="687"/>
      <c r="PES22" s="687"/>
      <c r="PET22" s="687"/>
      <c r="PEU22" s="687"/>
      <c r="PEV22" s="687"/>
      <c r="PEW22" s="687"/>
      <c r="PEX22" s="687"/>
      <c r="PEY22" s="687"/>
      <c r="PEZ22" s="687"/>
      <c r="PFA22" s="687"/>
      <c r="PFB22" s="687"/>
      <c r="PFC22" s="687"/>
      <c r="PFD22" s="687"/>
      <c r="PFE22" s="687"/>
      <c r="PFF22" s="687"/>
      <c r="PFG22" s="687"/>
      <c r="PFH22" s="687"/>
      <c r="PFI22" s="687"/>
      <c r="PFJ22" s="687"/>
      <c r="PFK22" s="687"/>
      <c r="PFL22" s="687"/>
      <c r="PFM22" s="687"/>
      <c r="PFN22" s="687"/>
      <c r="PFO22" s="687"/>
      <c r="PFP22" s="687"/>
      <c r="PFQ22" s="687"/>
      <c r="PFR22" s="687"/>
      <c r="PFS22" s="687"/>
      <c r="PFT22" s="687"/>
      <c r="PFU22" s="687"/>
      <c r="PFV22" s="687"/>
      <c r="PFW22" s="687"/>
      <c r="PFX22" s="687"/>
      <c r="PFY22" s="687"/>
      <c r="PFZ22" s="687"/>
      <c r="PGA22" s="687"/>
      <c r="PGB22" s="687"/>
      <c r="PGC22" s="687"/>
      <c r="PGD22" s="687"/>
      <c r="PGE22" s="687"/>
      <c r="PGF22" s="687"/>
      <c r="PGG22" s="687"/>
      <c r="PGH22" s="687"/>
      <c r="PGI22" s="687"/>
      <c r="PGJ22" s="687"/>
      <c r="PGK22" s="687"/>
      <c r="PGL22" s="687"/>
      <c r="PGM22" s="687"/>
      <c r="PGN22" s="687"/>
      <c r="PGO22" s="687"/>
      <c r="PGP22" s="687"/>
      <c r="PGQ22" s="687"/>
      <c r="PGR22" s="687"/>
      <c r="PGS22" s="687"/>
      <c r="PGT22" s="687"/>
      <c r="PGU22" s="687"/>
      <c r="PGV22" s="687"/>
      <c r="PGW22" s="687"/>
      <c r="PGX22" s="687"/>
      <c r="PGY22" s="687"/>
      <c r="PGZ22" s="687"/>
      <c r="PHA22" s="687"/>
      <c r="PHB22" s="687"/>
      <c r="PHC22" s="687"/>
      <c r="PHD22" s="687"/>
      <c r="PHE22" s="687"/>
      <c r="PHF22" s="687"/>
      <c r="PHG22" s="687"/>
      <c r="PHH22" s="687"/>
      <c r="PHI22" s="687"/>
      <c r="PHJ22" s="687"/>
      <c r="PHK22" s="687"/>
      <c r="PHL22" s="687"/>
      <c r="PHM22" s="687"/>
      <c r="PHN22" s="687"/>
      <c r="PHO22" s="687"/>
      <c r="PHP22" s="687"/>
      <c r="PHQ22" s="687"/>
      <c r="PHR22" s="687"/>
      <c r="PHS22" s="687"/>
      <c r="PHT22" s="687"/>
      <c r="PHU22" s="687"/>
      <c r="PHV22" s="687"/>
      <c r="PHW22" s="687"/>
      <c r="PHX22" s="687"/>
      <c r="PHY22" s="687"/>
      <c r="PHZ22" s="687"/>
      <c r="PIA22" s="687"/>
      <c r="PIB22" s="687"/>
      <c r="PIC22" s="687"/>
      <c r="PID22" s="687"/>
      <c r="PIE22" s="687"/>
      <c r="PIF22" s="687"/>
      <c r="PIG22" s="687"/>
      <c r="PIH22" s="687"/>
      <c r="PII22" s="687"/>
      <c r="PIJ22" s="687"/>
      <c r="PIK22" s="687"/>
      <c r="PIL22" s="687"/>
      <c r="PIM22" s="687"/>
      <c r="PIN22" s="687"/>
      <c r="PIO22" s="687"/>
      <c r="PIP22" s="687"/>
      <c r="PIQ22" s="687"/>
      <c r="PIR22" s="687"/>
      <c r="PIS22" s="687"/>
      <c r="PIT22" s="687"/>
      <c r="PIU22" s="687"/>
      <c r="PIV22" s="687"/>
      <c r="PIW22" s="687"/>
      <c r="PIX22" s="687"/>
      <c r="PIY22" s="687"/>
      <c r="PIZ22" s="687"/>
      <c r="PJA22" s="687"/>
      <c r="PJB22" s="687"/>
      <c r="PJC22" s="687"/>
      <c r="PJD22" s="687"/>
      <c r="PJE22" s="687"/>
      <c r="PJF22" s="687"/>
      <c r="PJG22" s="687"/>
      <c r="PJH22" s="687"/>
      <c r="PJI22" s="687"/>
      <c r="PJJ22" s="687"/>
      <c r="PJK22" s="687"/>
      <c r="PJL22" s="687"/>
      <c r="PJM22" s="687"/>
      <c r="PJN22" s="687"/>
      <c r="PJO22" s="687"/>
      <c r="PJP22" s="687"/>
      <c r="PJQ22" s="687"/>
      <c r="PJR22" s="687"/>
      <c r="PJS22" s="687"/>
      <c r="PJT22" s="687"/>
      <c r="PJU22" s="687"/>
      <c r="PJV22" s="687"/>
      <c r="PJW22" s="687"/>
      <c r="PJX22" s="687"/>
      <c r="PJY22" s="687"/>
      <c r="PJZ22" s="687"/>
      <c r="PKA22" s="687"/>
      <c r="PKB22" s="687"/>
      <c r="PKC22" s="687"/>
      <c r="PKD22" s="687"/>
      <c r="PKE22" s="687"/>
      <c r="PKF22" s="687"/>
      <c r="PKG22" s="687"/>
      <c r="PKH22" s="687"/>
      <c r="PKI22" s="687"/>
      <c r="PKJ22" s="687"/>
      <c r="PKK22" s="687"/>
      <c r="PKL22" s="687"/>
      <c r="PKM22" s="687"/>
      <c r="PKN22" s="687"/>
      <c r="PKO22" s="687"/>
      <c r="PKP22" s="687"/>
      <c r="PKQ22" s="687"/>
      <c r="PKR22" s="687"/>
      <c r="PKS22" s="687"/>
      <c r="PKT22" s="687"/>
      <c r="PKU22" s="687"/>
      <c r="PKV22" s="687"/>
      <c r="PKW22" s="687"/>
      <c r="PKX22" s="687"/>
      <c r="PKY22" s="687"/>
      <c r="PKZ22" s="687"/>
      <c r="PLA22" s="687"/>
      <c r="PLB22" s="687"/>
      <c r="PLC22" s="687"/>
      <c r="PLD22" s="687"/>
      <c r="PLE22" s="687"/>
      <c r="PLF22" s="687"/>
      <c r="PLG22" s="687"/>
      <c r="PLH22" s="687"/>
      <c r="PLI22" s="687"/>
      <c r="PLJ22" s="687"/>
      <c r="PLK22" s="687"/>
      <c r="PLL22" s="687"/>
      <c r="PLM22" s="687"/>
      <c r="PLN22" s="687"/>
      <c r="PLO22" s="687"/>
      <c r="PLP22" s="687"/>
      <c r="PLQ22" s="687"/>
      <c r="PLR22" s="687"/>
      <c r="PLS22" s="687"/>
      <c r="PLT22" s="687"/>
      <c r="PLU22" s="687"/>
      <c r="PLV22" s="687"/>
      <c r="PLW22" s="687"/>
      <c r="PLX22" s="687"/>
      <c r="PLY22" s="687"/>
      <c r="PLZ22" s="687"/>
      <c r="PMA22" s="687"/>
      <c r="PMB22" s="687"/>
      <c r="PMC22" s="687"/>
      <c r="PMD22" s="687"/>
      <c r="PME22" s="687"/>
      <c r="PMF22" s="687"/>
      <c r="PMG22" s="687"/>
      <c r="PMH22" s="687"/>
      <c r="PMI22" s="687"/>
      <c r="PMJ22" s="687"/>
      <c r="PMK22" s="687"/>
      <c r="PML22" s="687"/>
      <c r="PMM22" s="687"/>
      <c r="PMN22" s="687"/>
      <c r="PMO22" s="687"/>
      <c r="PMP22" s="687"/>
      <c r="PMQ22" s="687"/>
      <c r="PMR22" s="687"/>
      <c r="PMS22" s="687"/>
      <c r="PMT22" s="687"/>
      <c r="PMU22" s="687"/>
      <c r="PMV22" s="687"/>
      <c r="PMW22" s="687"/>
      <c r="PMX22" s="687"/>
      <c r="PMY22" s="687"/>
      <c r="PMZ22" s="687"/>
      <c r="PNA22" s="687"/>
      <c r="PNB22" s="687"/>
      <c r="PNC22" s="687"/>
      <c r="PND22" s="687"/>
      <c r="PNE22" s="687"/>
      <c r="PNF22" s="687"/>
      <c r="PNG22" s="687"/>
      <c r="PNH22" s="687"/>
      <c r="PNI22" s="687"/>
      <c r="PNJ22" s="687"/>
      <c r="PNK22" s="687"/>
      <c r="PNL22" s="687"/>
      <c r="PNM22" s="687"/>
      <c r="PNN22" s="687"/>
      <c r="PNO22" s="687"/>
      <c r="PNP22" s="687"/>
      <c r="PNQ22" s="687"/>
      <c r="PNR22" s="687"/>
      <c r="PNS22" s="687"/>
      <c r="PNT22" s="687"/>
      <c r="PNU22" s="687"/>
      <c r="PNV22" s="687"/>
      <c r="PNW22" s="687"/>
      <c r="PNX22" s="687"/>
      <c r="PNY22" s="687"/>
      <c r="PNZ22" s="687"/>
      <c r="POA22" s="687"/>
      <c r="POB22" s="687"/>
      <c r="POC22" s="687"/>
      <c r="POD22" s="687"/>
      <c r="POE22" s="687"/>
      <c r="POF22" s="687"/>
      <c r="POG22" s="687"/>
      <c r="POH22" s="687"/>
      <c r="POI22" s="687"/>
      <c r="POJ22" s="687"/>
      <c r="POK22" s="687"/>
      <c r="POL22" s="687"/>
      <c r="POM22" s="687"/>
      <c r="PON22" s="687"/>
      <c r="POO22" s="687"/>
      <c r="POP22" s="687"/>
      <c r="POQ22" s="687"/>
      <c r="POR22" s="687"/>
      <c r="POS22" s="687"/>
      <c r="POT22" s="687"/>
      <c r="POU22" s="687"/>
      <c r="POV22" s="687"/>
      <c r="POW22" s="687"/>
      <c r="POX22" s="687"/>
      <c r="POY22" s="687"/>
      <c r="POZ22" s="687"/>
      <c r="PPA22" s="687"/>
      <c r="PPB22" s="687"/>
      <c r="PPC22" s="687"/>
      <c r="PPD22" s="687"/>
      <c r="PPE22" s="687"/>
      <c r="PPF22" s="687"/>
      <c r="PPG22" s="687"/>
      <c r="PPH22" s="687"/>
      <c r="PPI22" s="687"/>
      <c r="PPJ22" s="687"/>
      <c r="PPK22" s="687"/>
      <c r="PPL22" s="687"/>
      <c r="PPM22" s="687"/>
      <c r="PPN22" s="687"/>
      <c r="PPO22" s="687"/>
      <c r="PPP22" s="687"/>
      <c r="PPQ22" s="687"/>
      <c r="PPR22" s="687"/>
      <c r="PPS22" s="687"/>
      <c r="PPT22" s="687"/>
      <c r="PPU22" s="687"/>
      <c r="PPV22" s="687"/>
      <c r="PPW22" s="687"/>
      <c r="PPX22" s="687"/>
      <c r="PPY22" s="687"/>
      <c r="PPZ22" s="687"/>
      <c r="PQA22" s="687"/>
      <c r="PQB22" s="687"/>
      <c r="PQC22" s="687"/>
      <c r="PQD22" s="687"/>
      <c r="PQE22" s="687"/>
      <c r="PQF22" s="687"/>
      <c r="PQG22" s="687"/>
      <c r="PQH22" s="687"/>
      <c r="PQI22" s="687"/>
      <c r="PQJ22" s="687"/>
      <c r="PQK22" s="687"/>
      <c r="PQL22" s="687"/>
      <c r="PQM22" s="687"/>
      <c r="PQN22" s="687"/>
      <c r="PQO22" s="687"/>
      <c r="PQP22" s="687"/>
      <c r="PQQ22" s="687"/>
      <c r="PQR22" s="687"/>
      <c r="PQS22" s="687"/>
      <c r="PQT22" s="687"/>
      <c r="PQU22" s="687"/>
      <c r="PQV22" s="687"/>
      <c r="PQW22" s="687"/>
      <c r="PQX22" s="687"/>
      <c r="PQY22" s="687"/>
      <c r="PQZ22" s="687"/>
      <c r="PRA22" s="687"/>
      <c r="PRB22" s="687"/>
      <c r="PRC22" s="687"/>
      <c r="PRD22" s="687"/>
      <c r="PRE22" s="687"/>
      <c r="PRF22" s="687"/>
      <c r="PRG22" s="687"/>
      <c r="PRH22" s="687"/>
      <c r="PRI22" s="687"/>
      <c r="PRJ22" s="687"/>
      <c r="PRK22" s="687"/>
      <c r="PRL22" s="687"/>
      <c r="PRM22" s="687"/>
      <c r="PRN22" s="687"/>
      <c r="PRO22" s="687"/>
      <c r="PRP22" s="687"/>
      <c r="PRQ22" s="687"/>
      <c r="PRR22" s="687"/>
      <c r="PRS22" s="687"/>
      <c r="PRT22" s="687"/>
      <c r="PRU22" s="687"/>
      <c r="PRV22" s="687"/>
      <c r="PRW22" s="687"/>
      <c r="PRX22" s="687"/>
      <c r="PRY22" s="687"/>
      <c r="PRZ22" s="687"/>
      <c r="PSA22" s="687"/>
      <c r="PSB22" s="687"/>
      <c r="PSC22" s="687"/>
      <c r="PSD22" s="687"/>
      <c r="PSE22" s="687"/>
      <c r="PSF22" s="687"/>
      <c r="PSG22" s="687"/>
      <c r="PSH22" s="687"/>
      <c r="PSI22" s="687"/>
      <c r="PSJ22" s="687"/>
      <c r="PSK22" s="687"/>
      <c r="PSL22" s="687"/>
      <c r="PSM22" s="687"/>
      <c r="PSN22" s="687"/>
      <c r="PSO22" s="687"/>
      <c r="PSP22" s="687"/>
      <c r="PSQ22" s="687"/>
      <c r="PSR22" s="687"/>
      <c r="PSS22" s="687"/>
      <c r="PST22" s="687"/>
      <c r="PSU22" s="687"/>
      <c r="PSV22" s="687"/>
      <c r="PSW22" s="687"/>
      <c r="PSX22" s="687"/>
      <c r="PSY22" s="687"/>
      <c r="PSZ22" s="687"/>
      <c r="PTA22" s="687"/>
      <c r="PTB22" s="687"/>
      <c r="PTC22" s="687"/>
      <c r="PTD22" s="687"/>
      <c r="PTE22" s="687"/>
      <c r="PTF22" s="687"/>
      <c r="PTG22" s="687"/>
      <c r="PTH22" s="687"/>
      <c r="PTI22" s="687"/>
      <c r="PTJ22" s="687"/>
      <c r="PTK22" s="687"/>
      <c r="PTL22" s="687"/>
      <c r="PTM22" s="687"/>
      <c r="PTN22" s="687"/>
      <c r="PTO22" s="687"/>
      <c r="PTP22" s="687"/>
      <c r="PTQ22" s="687"/>
      <c r="PTR22" s="687"/>
      <c r="PTS22" s="687"/>
      <c r="PTT22" s="687"/>
      <c r="PTU22" s="687"/>
      <c r="PTV22" s="687"/>
      <c r="PTW22" s="687"/>
      <c r="PTX22" s="687"/>
      <c r="PTY22" s="687"/>
      <c r="PTZ22" s="687"/>
      <c r="PUA22" s="687"/>
      <c r="PUB22" s="687"/>
      <c r="PUC22" s="687"/>
      <c r="PUD22" s="687"/>
      <c r="PUE22" s="687"/>
      <c r="PUF22" s="687"/>
      <c r="PUG22" s="687"/>
      <c r="PUH22" s="687"/>
      <c r="PUI22" s="687"/>
      <c r="PUJ22" s="687"/>
      <c r="PUK22" s="687"/>
      <c r="PUL22" s="687"/>
      <c r="PUM22" s="687"/>
      <c r="PUN22" s="687"/>
      <c r="PUO22" s="687"/>
      <c r="PUP22" s="687"/>
      <c r="PUQ22" s="687"/>
      <c r="PUR22" s="687"/>
      <c r="PUS22" s="687"/>
      <c r="PUT22" s="687"/>
      <c r="PUU22" s="687"/>
      <c r="PUV22" s="687"/>
      <c r="PUW22" s="687"/>
      <c r="PUX22" s="687"/>
      <c r="PUY22" s="687"/>
      <c r="PUZ22" s="687"/>
      <c r="PVA22" s="687"/>
      <c r="PVB22" s="687"/>
      <c r="PVC22" s="687"/>
      <c r="PVD22" s="687"/>
      <c r="PVE22" s="687"/>
      <c r="PVF22" s="687"/>
      <c r="PVG22" s="687"/>
      <c r="PVH22" s="687"/>
      <c r="PVI22" s="687"/>
      <c r="PVJ22" s="687"/>
      <c r="PVK22" s="687"/>
      <c r="PVL22" s="687"/>
      <c r="PVM22" s="687"/>
      <c r="PVN22" s="687"/>
      <c r="PVO22" s="687"/>
      <c r="PVP22" s="687"/>
      <c r="PVQ22" s="687"/>
      <c r="PVR22" s="687"/>
      <c r="PVS22" s="687"/>
      <c r="PVT22" s="687"/>
      <c r="PVU22" s="687"/>
      <c r="PVV22" s="687"/>
      <c r="PVW22" s="687"/>
      <c r="PVX22" s="687"/>
      <c r="PVY22" s="687"/>
      <c r="PVZ22" s="687"/>
      <c r="PWA22" s="687"/>
      <c r="PWB22" s="687"/>
      <c r="PWC22" s="687"/>
      <c r="PWD22" s="687"/>
      <c r="PWE22" s="687"/>
      <c r="PWF22" s="687"/>
      <c r="PWG22" s="687"/>
      <c r="PWH22" s="687"/>
      <c r="PWI22" s="687"/>
      <c r="PWJ22" s="687"/>
      <c r="PWK22" s="687"/>
      <c r="PWL22" s="687"/>
      <c r="PWM22" s="687"/>
      <c r="PWN22" s="687"/>
      <c r="PWO22" s="687"/>
      <c r="PWP22" s="687"/>
      <c r="PWQ22" s="687"/>
      <c r="PWR22" s="687"/>
      <c r="PWS22" s="687"/>
      <c r="PWT22" s="687"/>
      <c r="PWU22" s="687"/>
      <c r="PWV22" s="687"/>
      <c r="PWW22" s="687"/>
      <c r="PWX22" s="687"/>
      <c r="PWY22" s="687"/>
      <c r="PWZ22" s="687"/>
      <c r="PXA22" s="687"/>
      <c r="PXB22" s="687"/>
      <c r="PXC22" s="687"/>
      <c r="PXD22" s="687"/>
      <c r="PXE22" s="687"/>
      <c r="PXF22" s="687"/>
      <c r="PXG22" s="687"/>
      <c r="PXH22" s="687"/>
      <c r="PXI22" s="687"/>
      <c r="PXJ22" s="687"/>
      <c r="PXK22" s="687"/>
      <c r="PXL22" s="687"/>
      <c r="PXM22" s="687"/>
      <c r="PXN22" s="687"/>
      <c r="PXO22" s="687"/>
      <c r="PXP22" s="687"/>
      <c r="PXQ22" s="687"/>
      <c r="PXR22" s="687"/>
      <c r="PXS22" s="687"/>
      <c r="PXT22" s="687"/>
      <c r="PXU22" s="687"/>
      <c r="PXV22" s="687"/>
      <c r="PXW22" s="687"/>
      <c r="PXX22" s="687"/>
      <c r="PXY22" s="687"/>
      <c r="PXZ22" s="687"/>
      <c r="PYA22" s="687"/>
      <c r="PYB22" s="687"/>
      <c r="PYC22" s="687"/>
      <c r="PYD22" s="687"/>
      <c r="PYE22" s="687"/>
      <c r="PYF22" s="687"/>
      <c r="PYG22" s="687"/>
      <c r="PYH22" s="687"/>
      <c r="PYI22" s="687"/>
      <c r="PYJ22" s="687"/>
      <c r="PYK22" s="687"/>
      <c r="PYL22" s="687"/>
      <c r="PYM22" s="687"/>
      <c r="PYN22" s="687"/>
      <c r="PYO22" s="687"/>
      <c r="PYP22" s="687"/>
      <c r="PYQ22" s="687"/>
      <c r="PYR22" s="687"/>
      <c r="PYS22" s="687"/>
      <c r="PYT22" s="687"/>
      <c r="PYU22" s="687"/>
      <c r="PYV22" s="687"/>
      <c r="PYW22" s="687"/>
      <c r="PYX22" s="687"/>
      <c r="PYY22" s="687"/>
      <c r="PYZ22" s="687"/>
      <c r="PZA22" s="687"/>
      <c r="PZB22" s="687"/>
      <c r="PZC22" s="687"/>
      <c r="PZD22" s="687"/>
      <c r="PZE22" s="687"/>
      <c r="PZF22" s="687"/>
      <c r="PZG22" s="687"/>
      <c r="PZH22" s="687"/>
      <c r="PZI22" s="687"/>
      <c r="PZJ22" s="687"/>
      <c r="PZK22" s="687"/>
      <c r="PZL22" s="687"/>
      <c r="PZM22" s="687"/>
      <c r="PZN22" s="687"/>
      <c r="PZO22" s="687"/>
      <c r="PZP22" s="687"/>
      <c r="PZQ22" s="687"/>
      <c r="PZR22" s="687"/>
      <c r="PZS22" s="687"/>
      <c r="PZT22" s="687"/>
      <c r="PZU22" s="687"/>
      <c r="PZV22" s="687"/>
      <c r="PZW22" s="687"/>
      <c r="PZX22" s="687"/>
      <c r="PZY22" s="687"/>
      <c r="PZZ22" s="687"/>
      <c r="QAA22" s="687"/>
      <c r="QAB22" s="687"/>
      <c r="QAC22" s="687"/>
      <c r="QAD22" s="687"/>
      <c r="QAE22" s="687"/>
      <c r="QAF22" s="687"/>
      <c r="QAG22" s="687"/>
      <c r="QAH22" s="687"/>
      <c r="QAI22" s="687"/>
      <c r="QAJ22" s="687"/>
      <c r="QAK22" s="687"/>
      <c r="QAL22" s="687"/>
      <c r="QAM22" s="687"/>
      <c r="QAN22" s="687"/>
      <c r="QAO22" s="687"/>
      <c r="QAP22" s="687"/>
      <c r="QAQ22" s="687"/>
      <c r="QAR22" s="687"/>
      <c r="QAS22" s="687"/>
      <c r="QAT22" s="687"/>
      <c r="QAU22" s="687"/>
      <c r="QAV22" s="687"/>
      <c r="QAW22" s="687"/>
      <c r="QAX22" s="687"/>
      <c r="QAY22" s="687"/>
      <c r="QAZ22" s="687"/>
      <c r="QBA22" s="687"/>
      <c r="QBB22" s="687"/>
      <c r="QBC22" s="687"/>
      <c r="QBD22" s="687"/>
      <c r="QBE22" s="687"/>
      <c r="QBF22" s="687"/>
      <c r="QBG22" s="687"/>
      <c r="QBH22" s="687"/>
      <c r="QBI22" s="687"/>
      <c r="QBJ22" s="687"/>
      <c r="QBK22" s="687"/>
      <c r="QBL22" s="687"/>
      <c r="QBM22" s="687"/>
      <c r="QBN22" s="687"/>
      <c r="QBO22" s="687"/>
      <c r="QBP22" s="687"/>
      <c r="QBQ22" s="687"/>
      <c r="QBR22" s="687"/>
      <c r="QBS22" s="687"/>
      <c r="QBT22" s="687"/>
      <c r="QBU22" s="687"/>
      <c r="QBV22" s="687"/>
      <c r="QBW22" s="687"/>
      <c r="QBX22" s="687"/>
      <c r="QBY22" s="687"/>
      <c r="QBZ22" s="687"/>
      <c r="QCA22" s="687"/>
      <c r="QCB22" s="687"/>
      <c r="QCC22" s="687"/>
      <c r="QCD22" s="687"/>
      <c r="QCE22" s="687"/>
      <c r="QCF22" s="687"/>
      <c r="QCG22" s="687"/>
      <c r="QCH22" s="687"/>
      <c r="QCI22" s="687"/>
      <c r="QCJ22" s="687"/>
      <c r="QCK22" s="687"/>
      <c r="QCL22" s="687"/>
      <c r="QCM22" s="687"/>
      <c r="QCN22" s="687"/>
      <c r="QCO22" s="687"/>
      <c r="QCP22" s="687"/>
      <c r="QCQ22" s="687"/>
      <c r="QCR22" s="687"/>
      <c r="QCS22" s="687"/>
      <c r="QCT22" s="687"/>
      <c r="QCU22" s="687"/>
      <c r="QCV22" s="687"/>
      <c r="QCW22" s="687"/>
      <c r="QCX22" s="687"/>
      <c r="QCY22" s="687"/>
      <c r="QCZ22" s="687"/>
      <c r="QDA22" s="687"/>
      <c r="QDB22" s="687"/>
      <c r="QDC22" s="687"/>
      <c r="QDD22" s="687"/>
      <c r="QDE22" s="687"/>
      <c r="QDF22" s="687"/>
      <c r="QDG22" s="687"/>
      <c r="QDH22" s="687"/>
      <c r="QDI22" s="687"/>
      <c r="QDJ22" s="687"/>
      <c r="QDK22" s="687"/>
      <c r="QDL22" s="687"/>
      <c r="QDM22" s="687"/>
      <c r="QDN22" s="687"/>
      <c r="QDO22" s="687"/>
      <c r="QDP22" s="687"/>
      <c r="QDQ22" s="687"/>
      <c r="QDR22" s="687"/>
      <c r="QDS22" s="687"/>
      <c r="QDT22" s="687"/>
      <c r="QDU22" s="687"/>
      <c r="QDV22" s="687"/>
      <c r="QDW22" s="687"/>
      <c r="QDX22" s="687"/>
      <c r="QDY22" s="687"/>
      <c r="QDZ22" s="687"/>
      <c r="QEA22" s="687"/>
      <c r="QEB22" s="687"/>
      <c r="QEC22" s="687"/>
      <c r="QED22" s="687"/>
      <c r="QEE22" s="687"/>
      <c r="QEF22" s="687"/>
      <c r="QEG22" s="687"/>
      <c r="QEH22" s="687"/>
      <c r="QEI22" s="687"/>
      <c r="QEJ22" s="687"/>
      <c r="QEK22" s="687"/>
      <c r="QEL22" s="687"/>
      <c r="QEM22" s="687"/>
      <c r="QEN22" s="687"/>
      <c r="QEO22" s="687"/>
      <c r="QEP22" s="687"/>
      <c r="QEQ22" s="687"/>
      <c r="QER22" s="687"/>
      <c r="QES22" s="687"/>
      <c r="QET22" s="687"/>
      <c r="QEU22" s="687"/>
      <c r="QEV22" s="687"/>
      <c r="QEW22" s="687"/>
      <c r="QEX22" s="687"/>
      <c r="QEY22" s="687"/>
      <c r="QEZ22" s="687"/>
      <c r="QFA22" s="687"/>
      <c r="QFB22" s="687"/>
      <c r="QFC22" s="687"/>
      <c r="QFD22" s="687"/>
      <c r="QFE22" s="687"/>
      <c r="QFF22" s="687"/>
      <c r="QFG22" s="687"/>
      <c r="QFH22" s="687"/>
      <c r="QFI22" s="687"/>
      <c r="QFJ22" s="687"/>
      <c r="QFK22" s="687"/>
      <c r="QFL22" s="687"/>
      <c r="QFM22" s="687"/>
      <c r="QFN22" s="687"/>
      <c r="QFO22" s="687"/>
      <c r="QFP22" s="687"/>
      <c r="QFQ22" s="687"/>
      <c r="QFR22" s="687"/>
      <c r="QFS22" s="687"/>
      <c r="QFT22" s="687"/>
      <c r="QFU22" s="687"/>
      <c r="QFV22" s="687"/>
      <c r="QFW22" s="687"/>
      <c r="QFX22" s="687"/>
      <c r="QFY22" s="687"/>
      <c r="QFZ22" s="687"/>
      <c r="QGA22" s="687"/>
      <c r="QGB22" s="687"/>
      <c r="QGC22" s="687"/>
      <c r="QGD22" s="687"/>
      <c r="QGE22" s="687"/>
      <c r="QGF22" s="687"/>
      <c r="QGG22" s="687"/>
      <c r="QGH22" s="687"/>
      <c r="QGI22" s="687"/>
      <c r="QGJ22" s="687"/>
      <c r="QGK22" s="687"/>
      <c r="QGL22" s="687"/>
      <c r="QGM22" s="687"/>
      <c r="QGN22" s="687"/>
      <c r="QGO22" s="687"/>
      <c r="QGP22" s="687"/>
      <c r="QGQ22" s="687"/>
      <c r="QGR22" s="687"/>
      <c r="QGS22" s="687"/>
      <c r="QGT22" s="687"/>
      <c r="QGU22" s="687"/>
      <c r="QGV22" s="687"/>
      <c r="QGW22" s="687"/>
      <c r="QGX22" s="687"/>
      <c r="QGY22" s="687"/>
      <c r="QGZ22" s="687"/>
      <c r="QHA22" s="687"/>
      <c r="QHB22" s="687"/>
      <c r="QHC22" s="687"/>
      <c r="QHD22" s="687"/>
      <c r="QHE22" s="687"/>
      <c r="QHF22" s="687"/>
      <c r="QHG22" s="687"/>
      <c r="QHH22" s="687"/>
      <c r="QHI22" s="687"/>
      <c r="QHJ22" s="687"/>
      <c r="QHK22" s="687"/>
      <c r="QHL22" s="687"/>
      <c r="QHM22" s="687"/>
      <c r="QHN22" s="687"/>
      <c r="QHO22" s="687"/>
      <c r="QHP22" s="687"/>
      <c r="QHQ22" s="687"/>
      <c r="QHR22" s="687"/>
      <c r="QHS22" s="687"/>
      <c r="QHT22" s="687"/>
      <c r="QHU22" s="687"/>
      <c r="QHV22" s="687"/>
      <c r="QHW22" s="687"/>
      <c r="QHX22" s="687"/>
      <c r="QHY22" s="687"/>
      <c r="QHZ22" s="687"/>
      <c r="QIA22" s="687"/>
      <c r="QIB22" s="687"/>
      <c r="QIC22" s="687"/>
      <c r="QID22" s="687"/>
      <c r="QIE22" s="687"/>
      <c r="QIF22" s="687"/>
      <c r="QIG22" s="687"/>
      <c r="QIH22" s="687"/>
      <c r="QII22" s="687"/>
      <c r="QIJ22" s="687"/>
      <c r="QIK22" s="687"/>
      <c r="QIL22" s="687"/>
      <c r="QIM22" s="687"/>
      <c r="QIN22" s="687"/>
      <c r="QIO22" s="687"/>
      <c r="QIP22" s="687"/>
      <c r="QIQ22" s="687"/>
      <c r="QIR22" s="687"/>
      <c r="QIS22" s="687"/>
      <c r="QIT22" s="687"/>
      <c r="QIU22" s="687"/>
      <c r="QIV22" s="687"/>
      <c r="QIW22" s="687"/>
      <c r="QIX22" s="687"/>
      <c r="QIY22" s="687"/>
      <c r="QIZ22" s="687"/>
      <c r="QJA22" s="687"/>
      <c r="QJB22" s="687"/>
      <c r="QJC22" s="687"/>
      <c r="QJD22" s="687"/>
      <c r="QJE22" s="687"/>
      <c r="QJF22" s="687"/>
      <c r="QJG22" s="687"/>
      <c r="QJH22" s="687"/>
      <c r="QJI22" s="687"/>
      <c r="QJJ22" s="687"/>
      <c r="QJK22" s="687"/>
      <c r="QJL22" s="687"/>
      <c r="QJM22" s="687"/>
      <c r="QJN22" s="687"/>
      <c r="QJO22" s="687"/>
      <c r="QJP22" s="687"/>
      <c r="QJQ22" s="687"/>
      <c r="QJR22" s="687"/>
      <c r="QJS22" s="687"/>
      <c r="QJT22" s="687"/>
      <c r="QJU22" s="687"/>
      <c r="QJV22" s="687"/>
      <c r="QJW22" s="687"/>
      <c r="QJX22" s="687"/>
      <c r="QJY22" s="687"/>
      <c r="QJZ22" s="687"/>
      <c r="QKA22" s="687"/>
      <c r="QKB22" s="687"/>
      <c r="QKC22" s="687"/>
      <c r="QKD22" s="687"/>
      <c r="QKE22" s="687"/>
      <c r="QKF22" s="687"/>
      <c r="QKG22" s="687"/>
      <c r="QKH22" s="687"/>
      <c r="QKI22" s="687"/>
      <c r="QKJ22" s="687"/>
      <c r="QKK22" s="687"/>
      <c r="QKL22" s="687"/>
      <c r="QKM22" s="687"/>
      <c r="QKN22" s="687"/>
      <c r="QKO22" s="687"/>
      <c r="QKP22" s="687"/>
      <c r="QKQ22" s="687"/>
      <c r="QKR22" s="687"/>
      <c r="QKS22" s="687"/>
      <c r="QKT22" s="687"/>
      <c r="QKU22" s="687"/>
      <c r="QKV22" s="687"/>
      <c r="QKW22" s="687"/>
      <c r="QKX22" s="687"/>
      <c r="QKY22" s="687"/>
      <c r="QKZ22" s="687"/>
      <c r="QLA22" s="687"/>
      <c r="QLB22" s="687"/>
      <c r="QLC22" s="687"/>
      <c r="QLD22" s="687"/>
      <c r="QLE22" s="687"/>
      <c r="QLF22" s="687"/>
      <c r="QLG22" s="687"/>
      <c r="QLH22" s="687"/>
      <c r="QLI22" s="687"/>
      <c r="QLJ22" s="687"/>
      <c r="QLK22" s="687"/>
      <c r="QLL22" s="687"/>
      <c r="QLM22" s="687"/>
      <c r="QLN22" s="687"/>
      <c r="QLO22" s="687"/>
      <c r="QLP22" s="687"/>
      <c r="QLQ22" s="687"/>
      <c r="QLR22" s="687"/>
      <c r="QLS22" s="687"/>
      <c r="QLT22" s="687"/>
      <c r="QLU22" s="687"/>
      <c r="QLV22" s="687"/>
      <c r="QLW22" s="687"/>
      <c r="QLX22" s="687"/>
      <c r="QLY22" s="687"/>
      <c r="QLZ22" s="687"/>
      <c r="QMA22" s="687"/>
      <c r="QMB22" s="687"/>
      <c r="QMC22" s="687"/>
      <c r="QMD22" s="687"/>
      <c r="QME22" s="687"/>
      <c r="QMF22" s="687"/>
      <c r="QMG22" s="687"/>
      <c r="QMH22" s="687"/>
      <c r="QMI22" s="687"/>
      <c r="QMJ22" s="687"/>
      <c r="QMK22" s="687"/>
      <c r="QML22" s="687"/>
      <c r="QMM22" s="687"/>
      <c r="QMN22" s="687"/>
      <c r="QMO22" s="687"/>
      <c r="QMP22" s="687"/>
      <c r="QMQ22" s="687"/>
      <c r="QMR22" s="687"/>
      <c r="QMS22" s="687"/>
      <c r="QMT22" s="687"/>
      <c r="QMU22" s="687"/>
      <c r="QMV22" s="687"/>
      <c r="QMW22" s="687"/>
      <c r="QMX22" s="687"/>
      <c r="QMY22" s="687"/>
      <c r="QMZ22" s="687"/>
      <c r="QNA22" s="687"/>
      <c r="QNB22" s="687"/>
      <c r="QNC22" s="687"/>
      <c r="QND22" s="687"/>
      <c r="QNE22" s="687"/>
      <c r="QNF22" s="687"/>
      <c r="QNG22" s="687"/>
      <c r="QNH22" s="687"/>
      <c r="QNI22" s="687"/>
      <c r="QNJ22" s="687"/>
      <c r="QNK22" s="687"/>
      <c r="QNL22" s="687"/>
      <c r="QNM22" s="687"/>
      <c r="QNN22" s="687"/>
      <c r="QNO22" s="687"/>
      <c r="QNP22" s="687"/>
      <c r="QNQ22" s="687"/>
      <c r="QNR22" s="687"/>
      <c r="QNS22" s="687"/>
      <c r="QNT22" s="687"/>
      <c r="QNU22" s="687"/>
      <c r="QNV22" s="687"/>
      <c r="QNW22" s="687"/>
      <c r="QNX22" s="687"/>
      <c r="QNY22" s="687"/>
      <c r="QNZ22" s="687"/>
      <c r="QOA22" s="687"/>
      <c r="QOB22" s="687"/>
      <c r="QOC22" s="687"/>
      <c r="QOD22" s="687"/>
      <c r="QOE22" s="687"/>
      <c r="QOF22" s="687"/>
      <c r="QOG22" s="687"/>
      <c r="QOH22" s="687"/>
      <c r="QOI22" s="687"/>
      <c r="QOJ22" s="687"/>
      <c r="QOK22" s="687"/>
      <c r="QOL22" s="687"/>
      <c r="QOM22" s="687"/>
      <c r="QON22" s="687"/>
      <c r="QOO22" s="687"/>
      <c r="QOP22" s="687"/>
      <c r="QOQ22" s="687"/>
      <c r="QOR22" s="687"/>
      <c r="QOS22" s="687"/>
      <c r="QOT22" s="687"/>
      <c r="QOU22" s="687"/>
      <c r="QOV22" s="687"/>
      <c r="QOW22" s="687"/>
      <c r="QOX22" s="687"/>
      <c r="QOY22" s="687"/>
      <c r="QOZ22" s="687"/>
      <c r="QPA22" s="687"/>
      <c r="QPB22" s="687"/>
      <c r="QPC22" s="687"/>
      <c r="QPD22" s="687"/>
      <c r="QPE22" s="687"/>
      <c r="QPF22" s="687"/>
      <c r="QPG22" s="687"/>
      <c r="QPH22" s="687"/>
      <c r="QPI22" s="687"/>
      <c r="QPJ22" s="687"/>
      <c r="QPK22" s="687"/>
      <c r="QPL22" s="687"/>
      <c r="QPM22" s="687"/>
      <c r="QPN22" s="687"/>
      <c r="QPO22" s="687"/>
      <c r="QPP22" s="687"/>
      <c r="QPQ22" s="687"/>
      <c r="QPR22" s="687"/>
      <c r="QPS22" s="687"/>
      <c r="QPT22" s="687"/>
      <c r="QPU22" s="687"/>
      <c r="QPV22" s="687"/>
      <c r="QPW22" s="687"/>
      <c r="QPX22" s="687"/>
      <c r="QPY22" s="687"/>
      <c r="QPZ22" s="687"/>
      <c r="QQA22" s="687"/>
      <c r="QQB22" s="687"/>
      <c r="QQC22" s="687"/>
      <c r="QQD22" s="687"/>
      <c r="QQE22" s="687"/>
      <c r="QQF22" s="687"/>
      <c r="QQG22" s="687"/>
      <c r="QQH22" s="687"/>
      <c r="QQI22" s="687"/>
      <c r="QQJ22" s="687"/>
      <c r="QQK22" s="687"/>
      <c r="QQL22" s="687"/>
      <c r="QQM22" s="687"/>
      <c r="QQN22" s="687"/>
      <c r="QQO22" s="687"/>
      <c r="QQP22" s="687"/>
      <c r="QQQ22" s="687"/>
      <c r="QQR22" s="687"/>
      <c r="QQS22" s="687"/>
      <c r="QQT22" s="687"/>
      <c r="QQU22" s="687"/>
      <c r="QQV22" s="687"/>
      <c r="QQW22" s="687"/>
      <c r="QQX22" s="687"/>
      <c r="QQY22" s="687"/>
      <c r="QQZ22" s="687"/>
      <c r="QRA22" s="687"/>
      <c r="QRB22" s="687"/>
      <c r="QRC22" s="687"/>
      <c r="QRD22" s="687"/>
      <c r="QRE22" s="687"/>
      <c r="QRF22" s="687"/>
      <c r="QRG22" s="687"/>
      <c r="QRH22" s="687"/>
      <c r="QRI22" s="687"/>
      <c r="QRJ22" s="687"/>
      <c r="QRK22" s="687"/>
      <c r="QRL22" s="687"/>
      <c r="QRM22" s="687"/>
      <c r="QRN22" s="687"/>
      <c r="QRO22" s="687"/>
      <c r="QRP22" s="687"/>
      <c r="QRQ22" s="687"/>
      <c r="QRR22" s="687"/>
      <c r="QRS22" s="687"/>
      <c r="QRT22" s="687"/>
      <c r="QRU22" s="687"/>
      <c r="QRV22" s="687"/>
      <c r="QRW22" s="687"/>
      <c r="QRX22" s="687"/>
      <c r="QRY22" s="687"/>
      <c r="QRZ22" s="687"/>
      <c r="QSA22" s="687"/>
      <c r="QSB22" s="687"/>
      <c r="QSC22" s="687"/>
      <c r="QSD22" s="687"/>
      <c r="QSE22" s="687"/>
      <c r="QSF22" s="687"/>
      <c r="QSG22" s="687"/>
      <c r="QSH22" s="687"/>
      <c r="QSI22" s="687"/>
      <c r="QSJ22" s="687"/>
      <c r="QSK22" s="687"/>
      <c r="QSL22" s="687"/>
      <c r="QSM22" s="687"/>
      <c r="QSN22" s="687"/>
      <c r="QSO22" s="687"/>
      <c r="QSP22" s="687"/>
      <c r="QSQ22" s="687"/>
      <c r="QSR22" s="687"/>
      <c r="QSS22" s="687"/>
      <c r="QST22" s="687"/>
      <c r="QSU22" s="687"/>
      <c r="QSV22" s="687"/>
      <c r="QSW22" s="687"/>
      <c r="QSX22" s="687"/>
      <c r="QSY22" s="687"/>
      <c r="QSZ22" s="687"/>
      <c r="QTA22" s="687"/>
      <c r="QTB22" s="687"/>
      <c r="QTC22" s="687"/>
      <c r="QTD22" s="687"/>
      <c r="QTE22" s="687"/>
      <c r="QTF22" s="687"/>
      <c r="QTG22" s="687"/>
      <c r="QTH22" s="687"/>
      <c r="QTI22" s="687"/>
      <c r="QTJ22" s="687"/>
      <c r="QTK22" s="687"/>
      <c r="QTL22" s="687"/>
      <c r="QTM22" s="687"/>
      <c r="QTN22" s="687"/>
      <c r="QTO22" s="687"/>
      <c r="QTP22" s="687"/>
      <c r="QTQ22" s="687"/>
      <c r="QTR22" s="687"/>
      <c r="QTS22" s="687"/>
      <c r="QTT22" s="687"/>
      <c r="QTU22" s="687"/>
      <c r="QTV22" s="687"/>
      <c r="QTW22" s="687"/>
      <c r="QTX22" s="687"/>
      <c r="QTY22" s="687"/>
      <c r="QTZ22" s="687"/>
      <c r="QUA22" s="687"/>
      <c r="QUB22" s="687"/>
      <c r="QUC22" s="687"/>
      <c r="QUD22" s="687"/>
      <c r="QUE22" s="687"/>
      <c r="QUF22" s="687"/>
      <c r="QUG22" s="687"/>
      <c r="QUH22" s="687"/>
      <c r="QUI22" s="687"/>
      <c r="QUJ22" s="687"/>
      <c r="QUK22" s="687"/>
      <c r="QUL22" s="687"/>
      <c r="QUM22" s="687"/>
      <c r="QUN22" s="687"/>
      <c r="QUO22" s="687"/>
      <c r="QUP22" s="687"/>
      <c r="QUQ22" s="687"/>
      <c r="QUR22" s="687"/>
      <c r="QUS22" s="687"/>
      <c r="QUT22" s="687"/>
      <c r="QUU22" s="687"/>
      <c r="QUV22" s="687"/>
      <c r="QUW22" s="687"/>
      <c r="QUX22" s="687"/>
      <c r="QUY22" s="687"/>
      <c r="QUZ22" s="687"/>
      <c r="QVA22" s="687"/>
      <c r="QVB22" s="687"/>
      <c r="QVC22" s="687"/>
      <c r="QVD22" s="687"/>
      <c r="QVE22" s="687"/>
      <c r="QVF22" s="687"/>
      <c r="QVG22" s="687"/>
      <c r="QVH22" s="687"/>
      <c r="QVI22" s="687"/>
      <c r="QVJ22" s="687"/>
      <c r="QVK22" s="687"/>
      <c r="QVL22" s="687"/>
      <c r="QVM22" s="687"/>
      <c r="QVN22" s="687"/>
      <c r="QVO22" s="687"/>
      <c r="QVP22" s="687"/>
      <c r="QVQ22" s="687"/>
      <c r="QVR22" s="687"/>
      <c r="QVS22" s="687"/>
      <c r="QVT22" s="687"/>
      <c r="QVU22" s="687"/>
      <c r="QVV22" s="687"/>
      <c r="QVW22" s="687"/>
      <c r="QVX22" s="687"/>
      <c r="QVY22" s="687"/>
      <c r="QVZ22" s="687"/>
      <c r="QWA22" s="687"/>
      <c r="QWB22" s="687"/>
      <c r="QWC22" s="687"/>
      <c r="QWD22" s="687"/>
      <c r="QWE22" s="687"/>
      <c r="QWF22" s="687"/>
      <c r="QWG22" s="687"/>
      <c r="QWH22" s="687"/>
      <c r="QWI22" s="687"/>
      <c r="QWJ22" s="687"/>
      <c r="QWK22" s="687"/>
      <c r="QWL22" s="687"/>
      <c r="QWM22" s="687"/>
      <c r="QWN22" s="687"/>
      <c r="QWO22" s="687"/>
      <c r="QWP22" s="687"/>
      <c r="QWQ22" s="687"/>
      <c r="QWR22" s="687"/>
      <c r="QWS22" s="687"/>
      <c r="QWT22" s="687"/>
      <c r="QWU22" s="687"/>
      <c r="QWV22" s="687"/>
      <c r="QWW22" s="687"/>
      <c r="QWX22" s="687"/>
      <c r="QWY22" s="687"/>
      <c r="QWZ22" s="687"/>
      <c r="QXA22" s="687"/>
      <c r="QXB22" s="687"/>
      <c r="QXC22" s="687"/>
      <c r="QXD22" s="687"/>
      <c r="QXE22" s="687"/>
      <c r="QXF22" s="687"/>
      <c r="QXG22" s="687"/>
      <c r="QXH22" s="687"/>
      <c r="QXI22" s="687"/>
      <c r="QXJ22" s="687"/>
      <c r="QXK22" s="687"/>
      <c r="QXL22" s="687"/>
      <c r="QXM22" s="687"/>
      <c r="QXN22" s="687"/>
      <c r="QXO22" s="687"/>
      <c r="QXP22" s="687"/>
      <c r="QXQ22" s="687"/>
      <c r="QXR22" s="687"/>
      <c r="QXS22" s="687"/>
      <c r="QXT22" s="687"/>
      <c r="QXU22" s="687"/>
      <c r="QXV22" s="687"/>
      <c r="QXW22" s="687"/>
      <c r="QXX22" s="687"/>
      <c r="QXY22" s="687"/>
      <c r="QXZ22" s="687"/>
      <c r="QYA22" s="687"/>
      <c r="QYB22" s="687"/>
      <c r="QYC22" s="687"/>
      <c r="QYD22" s="687"/>
      <c r="QYE22" s="687"/>
      <c r="QYF22" s="687"/>
      <c r="QYG22" s="687"/>
      <c r="QYH22" s="687"/>
      <c r="QYI22" s="687"/>
      <c r="QYJ22" s="687"/>
      <c r="QYK22" s="687"/>
      <c r="QYL22" s="687"/>
      <c r="QYM22" s="687"/>
      <c r="QYN22" s="687"/>
      <c r="QYO22" s="687"/>
      <c r="QYP22" s="687"/>
      <c r="QYQ22" s="687"/>
      <c r="QYR22" s="687"/>
      <c r="QYS22" s="687"/>
      <c r="QYT22" s="687"/>
      <c r="QYU22" s="687"/>
      <c r="QYV22" s="687"/>
      <c r="QYW22" s="687"/>
      <c r="QYX22" s="687"/>
      <c r="QYY22" s="687"/>
      <c r="QYZ22" s="687"/>
      <c r="QZA22" s="687"/>
      <c r="QZB22" s="687"/>
      <c r="QZC22" s="687"/>
      <c r="QZD22" s="687"/>
      <c r="QZE22" s="687"/>
      <c r="QZF22" s="687"/>
      <c r="QZG22" s="687"/>
      <c r="QZH22" s="687"/>
      <c r="QZI22" s="687"/>
      <c r="QZJ22" s="687"/>
      <c r="QZK22" s="687"/>
      <c r="QZL22" s="687"/>
      <c r="QZM22" s="687"/>
      <c r="QZN22" s="687"/>
      <c r="QZO22" s="687"/>
      <c r="QZP22" s="687"/>
      <c r="QZQ22" s="687"/>
      <c r="QZR22" s="687"/>
      <c r="QZS22" s="687"/>
      <c r="QZT22" s="687"/>
      <c r="QZU22" s="687"/>
      <c r="QZV22" s="687"/>
      <c r="QZW22" s="687"/>
      <c r="QZX22" s="687"/>
      <c r="QZY22" s="687"/>
      <c r="QZZ22" s="687"/>
      <c r="RAA22" s="687"/>
      <c r="RAB22" s="687"/>
      <c r="RAC22" s="687"/>
      <c r="RAD22" s="687"/>
      <c r="RAE22" s="687"/>
      <c r="RAF22" s="687"/>
      <c r="RAG22" s="687"/>
      <c r="RAH22" s="687"/>
      <c r="RAI22" s="687"/>
      <c r="RAJ22" s="687"/>
      <c r="RAK22" s="687"/>
      <c r="RAL22" s="687"/>
      <c r="RAM22" s="687"/>
      <c r="RAN22" s="687"/>
      <c r="RAO22" s="687"/>
      <c r="RAP22" s="687"/>
      <c r="RAQ22" s="687"/>
      <c r="RAR22" s="687"/>
      <c r="RAS22" s="687"/>
      <c r="RAT22" s="687"/>
      <c r="RAU22" s="687"/>
      <c r="RAV22" s="687"/>
      <c r="RAW22" s="687"/>
      <c r="RAX22" s="687"/>
      <c r="RAY22" s="687"/>
      <c r="RAZ22" s="687"/>
      <c r="RBA22" s="687"/>
      <c r="RBB22" s="687"/>
      <c r="RBC22" s="687"/>
      <c r="RBD22" s="687"/>
      <c r="RBE22" s="687"/>
      <c r="RBF22" s="687"/>
      <c r="RBG22" s="687"/>
      <c r="RBH22" s="687"/>
      <c r="RBI22" s="687"/>
      <c r="RBJ22" s="687"/>
      <c r="RBK22" s="687"/>
      <c r="RBL22" s="687"/>
      <c r="RBM22" s="687"/>
      <c r="RBN22" s="687"/>
      <c r="RBO22" s="687"/>
      <c r="RBP22" s="687"/>
      <c r="RBQ22" s="687"/>
      <c r="RBR22" s="687"/>
      <c r="RBS22" s="687"/>
      <c r="RBT22" s="687"/>
      <c r="RBU22" s="687"/>
      <c r="RBV22" s="687"/>
      <c r="RBW22" s="687"/>
      <c r="RBX22" s="687"/>
      <c r="RBY22" s="687"/>
      <c r="RBZ22" s="687"/>
      <c r="RCA22" s="687"/>
      <c r="RCB22" s="687"/>
      <c r="RCC22" s="687"/>
      <c r="RCD22" s="687"/>
      <c r="RCE22" s="687"/>
      <c r="RCF22" s="687"/>
      <c r="RCG22" s="687"/>
      <c r="RCH22" s="687"/>
      <c r="RCI22" s="687"/>
      <c r="RCJ22" s="687"/>
      <c r="RCK22" s="687"/>
      <c r="RCL22" s="687"/>
      <c r="RCM22" s="687"/>
      <c r="RCN22" s="687"/>
      <c r="RCO22" s="687"/>
      <c r="RCP22" s="687"/>
      <c r="RCQ22" s="687"/>
      <c r="RCR22" s="687"/>
      <c r="RCS22" s="687"/>
      <c r="RCT22" s="687"/>
      <c r="RCU22" s="687"/>
      <c r="RCV22" s="687"/>
      <c r="RCW22" s="687"/>
      <c r="RCX22" s="687"/>
      <c r="RCY22" s="687"/>
      <c r="RCZ22" s="687"/>
      <c r="RDA22" s="687"/>
      <c r="RDB22" s="687"/>
      <c r="RDC22" s="687"/>
      <c r="RDD22" s="687"/>
      <c r="RDE22" s="687"/>
      <c r="RDF22" s="687"/>
      <c r="RDG22" s="687"/>
      <c r="RDH22" s="687"/>
      <c r="RDI22" s="687"/>
      <c r="RDJ22" s="687"/>
      <c r="RDK22" s="687"/>
      <c r="RDL22" s="687"/>
      <c r="RDM22" s="687"/>
      <c r="RDN22" s="687"/>
      <c r="RDO22" s="687"/>
      <c r="RDP22" s="687"/>
      <c r="RDQ22" s="687"/>
      <c r="RDR22" s="687"/>
      <c r="RDS22" s="687"/>
      <c r="RDT22" s="687"/>
      <c r="RDU22" s="687"/>
      <c r="RDV22" s="687"/>
      <c r="RDW22" s="687"/>
      <c r="RDX22" s="687"/>
      <c r="RDY22" s="687"/>
      <c r="RDZ22" s="687"/>
      <c r="REA22" s="687"/>
      <c r="REB22" s="687"/>
      <c r="REC22" s="687"/>
      <c r="RED22" s="687"/>
      <c r="REE22" s="687"/>
      <c r="REF22" s="687"/>
      <c r="REG22" s="687"/>
      <c r="REH22" s="687"/>
      <c r="REI22" s="687"/>
      <c r="REJ22" s="687"/>
      <c r="REK22" s="687"/>
      <c r="REL22" s="687"/>
      <c r="REM22" s="687"/>
      <c r="REN22" s="687"/>
      <c r="REO22" s="687"/>
      <c r="REP22" s="687"/>
      <c r="REQ22" s="687"/>
      <c r="RER22" s="687"/>
      <c r="RES22" s="687"/>
      <c r="RET22" s="687"/>
      <c r="REU22" s="687"/>
      <c r="REV22" s="687"/>
      <c r="REW22" s="687"/>
      <c r="REX22" s="687"/>
      <c r="REY22" s="687"/>
      <c r="REZ22" s="687"/>
      <c r="RFA22" s="687"/>
      <c r="RFB22" s="687"/>
      <c r="RFC22" s="687"/>
      <c r="RFD22" s="687"/>
      <c r="RFE22" s="687"/>
      <c r="RFF22" s="687"/>
      <c r="RFG22" s="687"/>
      <c r="RFH22" s="687"/>
      <c r="RFI22" s="687"/>
      <c r="RFJ22" s="687"/>
      <c r="RFK22" s="687"/>
      <c r="RFL22" s="687"/>
      <c r="RFM22" s="687"/>
      <c r="RFN22" s="687"/>
      <c r="RFO22" s="687"/>
      <c r="RFP22" s="687"/>
      <c r="RFQ22" s="687"/>
      <c r="RFR22" s="687"/>
      <c r="RFS22" s="687"/>
      <c r="RFT22" s="687"/>
      <c r="RFU22" s="687"/>
      <c r="RFV22" s="687"/>
      <c r="RFW22" s="687"/>
      <c r="RFX22" s="687"/>
      <c r="RFY22" s="687"/>
      <c r="RFZ22" s="687"/>
      <c r="RGA22" s="687"/>
      <c r="RGB22" s="687"/>
      <c r="RGC22" s="687"/>
      <c r="RGD22" s="687"/>
      <c r="RGE22" s="687"/>
      <c r="RGF22" s="687"/>
      <c r="RGG22" s="687"/>
      <c r="RGH22" s="687"/>
      <c r="RGI22" s="687"/>
      <c r="RGJ22" s="687"/>
      <c r="RGK22" s="687"/>
      <c r="RGL22" s="687"/>
      <c r="RGM22" s="687"/>
      <c r="RGN22" s="687"/>
      <c r="RGO22" s="687"/>
      <c r="RGP22" s="687"/>
      <c r="RGQ22" s="687"/>
      <c r="RGR22" s="687"/>
      <c r="RGS22" s="687"/>
      <c r="RGT22" s="687"/>
      <c r="RGU22" s="687"/>
      <c r="RGV22" s="687"/>
      <c r="RGW22" s="687"/>
      <c r="RGX22" s="687"/>
      <c r="RGY22" s="687"/>
      <c r="RGZ22" s="687"/>
      <c r="RHA22" s="687"/>
      <c r="RHB22" s="687"/>
      <c r="RHC22" s="687"/>
      <c r="RHD22" s="687"/>
      <c r="RHE22" s="687"/>
      <c r="RHF22" s="687"/>
      <c r="RHG22" s="687"/>
      <c r="RHH22" s="687"/>
      <c r="RHI22" s="687"/>
      <c r="RHJ22" s="687"/>
      <c r="RHK22" s="687"/>
      <c r="RHL22" s="687"/>
      <c r="RHM22" s="687"/>
      <c r="RHN22" s="687"/>
      <c r="RHO22" s="687"/>
      <c r="RHP22" s="687"/>
      <c r="RHQ22" s="687"/>
      <c r="RHR22" s="687"/>
      <c r="RHS22" s="687"/>
      <c r="RHT22" s="687"/>
      <c r="RHU22" s="687"/>
      <c r="RHV22" s="687"/>
      <c r="RHW22" s="687"/>
      <c r="RHX22" s="687"/>
      <c r="RHY22" s="687"/>
      <c r="RHZ22" s="687"/>
      <c r="RIA22" s="687"/>
      <c r="RIB22" s="687"/>
      <c r="RIC22" s="687"/>
      <c r="RID22" s="687"/>
      <c r="RIE22" s="687"/>
      <c r="RIF22" s="687"/>
      <c r="RIG22" s="687"/>
      <c r="RIH22" s="687"/>
      <c r="RII22" s="687"/>
      <c r="RIJ22" s="687"/>
      <c r="RIK22" s="687"/>
      <c r="RIL22" s="687"/>
      <c r="RIM22" s="687"/>
      <c r="RIN22" s="687"/>
      <c r="RIO22" s="687"/>
      <c r="RIP22" s="687"/>
      <c r="RIQ22" s="687"/>
      <c r="RIR22" s="687"/>
      <c r="RIS22" s="687"/>
      <c r="RIT22" s="687"/>
      <c r="RIU22" s="687"/>
      <c r="RIV22" s="687"/>
      <c r="RIW22" s="687"/>
      <c r="RIX22" s="687"/>
      <c r="RIY22" s="687"/>
      <c r="RIZ22" s="687"/>
      <c r="RJA22" s="687"/>
      <c r="RJB22" s="687"/>
      <c r="RJC22" s="687"/>
      <c r="RJD22" s="687"/>
      <c r="RJE22" s="687"/>
      <c r="RJF22" s="687"/>
      <c r="RJG22" s="687"/>
      <c r="RJH22" s="687"/>
      <c r="RJI22" s="687"/>
      <c r="RJJ22" s="687"/>
      <c r="RJK22" s="687"/>
      <c r="RJL22" s="687"/>
      <c r="RJM22" s="687"/>
      <c r="RJN22" s="687"/>
      <c r="RJO22" s="687"/>
      <c r="RJP22" s="687"/>
      <c r="RJQ22" s="687"/>
      <c r="RJR22" s="687"/>
      <c r="RJS22" s="687"/>
      <c r="RJT22" s="687"/>
      <c r="RJU22" s="687"/>
      <c r="RJV22" s="687"/>
      <c r="RJW22" s="687"/>
      <c r="RJX22" s="687"/>
      <c r="RJY22" s="687"/>
      <c r="RJZ22" s="687"/>
      <c r="RKA22" s="687"/>
      <c r="RKB22" s="687"/>
      <c r="RKC22" s="687"/>
      <c r="RKD22" s="687"/>
      <c r="RKE22" s="687"/>
      <c r="RKF22" s="687"/>
      <c r="RKG22" s="687"/>
      <c r="RKH22" s="687"/>
      <c r="RKI22" s="687"/>
      <c r="RKJ22" s="687"/>
      <c r="RKK22" s="687"/>
      <c r="RKL22" s="687"/>
      <c r="RKM22" s="687"/>
      <c r="RKN22" s="687"/>
      <c r="RKO22" s="687"/>
      <c r="RKP22" s="687"/>
      <c r="RKQ22" s="687"/>
      <c r="RKR22" s="687"/>
      <c r="RKS22" s="687"/>
      <c r="RKT22" s="687"/>
      <c r="RKU22" s="687"/>
      <c r="RKV22" s="687"/>
      <c r="RKW22" s="687"/>
      <c r="RKX22" s="687"/>
      <c r="RKY22" s="687"/>
      <c r="RKZ22" s="687"/>
      <c r="RLA22" s="687"/>
      <c r="RLB22" s="687"/>
      <c r="RLC22" s="687"/>
      <c r="RLD22" s="687"/>
      <c r="RLE22" s="687"/>
      <c r="RLF22" s="687"/>
      <c r="RLG22" s="687"/>
      <c r="RLH22" s="687"/>
      <c r="RLI22" s="687"/>
      <c r="RLJ22" s="687"/>
      <c r="RLK22" s="687"/>
      <c r="RLL22" s="687"/>
      <c r="RLM22" s="687"/>
      <c r="RLN22" s="687"/>
      <c r="RLO22" s="687"/>
      <c r="RLP22" s="687"/>
      <c r="RLQ22" s="687"/>
      <c r="RLR22" s="687"/>
      <c r="RLS22" s="687"/>
      <c r="RLT22" s="687"/>
      <c r="RLU22" s="687"/>
      <c r="RLV22" s="687"/>
      <c r="RLW22" s="687"/>
      <c r="RLX22" s="687"/>
      <c r="RLY22" s="687"/>
      <c r="RLZ22" s="687"/>
      <c r="RMA22" s="687"/>
      <c r="RMB22" s="687"/>
      <c r="RMC22" s="687"/>
      <c r="RMD22" s="687"/>
      <c r="RME22" s="687"/>
      <c r="RMF22" s="687"/>
      <c r="RMG22" s="687"/>
      <c r="RMH22" s="687"/>
      <c r="RMI22" s="687"/>
      <c r="RMJ22" s="687"/>
      <c r="RMK22" s="687"/>
      <c r="RML22" s="687"/>
      <c r="RMM22" s="687"/>
      <c r="RMN22" s="687"/>
      <c r="RMO22" s="687"/>
      <c r="RMP22" s="687"/>
      <c r="RMQ22" s="687"/>
      <c r="RMR22" s="687"/>
      <c r="RMS22" s="687"/>
      <c r="RMT22" s="687"/>
      <c r="RMU22" s="687"/>
      <c r="RMV22" s="687"/>
      <c r="RMW22" s="687"/>
      <c r="RMX22" s="687"/>
      <c r="RMY22" s="687"/>
      <c r="RMZ22" s="687"/>
      <c r="RNA22" s="687"/>
      <c r="RNB22" s="687"/>
      <c r="RNC22" s="687"/>
      <c r="RND22" s="687"/>
      <c r="RNE22" s="687"/>
      <c r="RNF22" s="687"/>
      <c r="RNG22" s="687"/>
      <c r="RNH22" s="687"/>
      <c r="RNI22" s="687"/>
      <c r="RNJ22" s="687"/>
      <c r="RNK22" s="687"/>
      <c r="RNL22" s="687"/>
      <c r="RNM22" s="687"/>
      <c r="RNN22" s="687"/>
      <c r="RNO22" s="687"/>
      <c r="RNP22" s="687"/>
      <c r="RNQ22" s="687"/>
      <c r="RNR22" s="687"/>
      <c r="RNS22" s="687"/>
      <c r="RNT22" s="687"/>
      <c r="RNU22" s="687"/>
      <c r="RNV22" s="687"/>
      <c r="RNW22" s="687"/>
      <c r="RNX22" s="687"/>
      <c r="RNY22" s="687"/>
      <c r="RNZ22" s="687"/>
      <c r="ROA22" s="687"/>
      <c r="ROB22" s="687"/>
      <c r="ROC22" s="687"/>
      <c r="ROD22" s="687"/>
      <c r="ROE22" s="687"/>
      <c r="ROF22" s="687"/>
      <c r="ROG22" s="687"/>
      <c r="ROH22" s="687"/>
      <c r="ROI22" s="687"/>
      <c r="ROJ22" s="687"/>
      <c r="ROK22" s="687"/>
      <c r="ROL22" s="687"/>
      <c r="ROM22" s="687"/>
      <c r="RON22" s="687"/>
      <c r="ROO22" s="687"/>
      <c r="ROP22" s="687"/>
      <c r="ROQ22" s="687"/>
      <c r="ROR22" s="687"/>
      <c r="ROS22" s="687"/>
      <c r="ROT22" s="687"/>
      <c r="ROU22" s="687"/>
      <c r="ROV22" s="687"/>
      <c r="ROW22" s="687"/>
      <c r="ROX22" s="687"/>
      <c r="ROY22" s="687"/>
      <c r="ROZ22" s="687"/>
      <c r="RPA22" s="687"/>
      <c r="RPB22" s="687"/>
      <c r="RPC22" s="687"/>
      <c r="RPD22" s="687"/>
      <c r="RPE22" s="687"/>
      <c r="RPF22" s="687"/>
      <c r="RPG22" s="687"/>
      <c r="RPH22" s="687"/>
      <c r="RPI22" s="687"/>
      <c r="RPJ22" s="687"/>
      <c r="RPK22" s="687"/>
      <c r="RPL22" s="687"/>
      <c r="RPM22" s="687"/>
      <c r="RPN22" s="687"/>
      <c r="RPO22" s="687"/>
      <c r="RPP22" s="687"/>
      <c r="RPQ22" s="687"/>
      <c r="RPR22" s="687"/>
      <c r="RPS22" s="687"/>
      <c r="RPT22" s="687"/>
      <c r="RPU22" s="687"/>
      <c r="RPV22" s="687"/>
      <c r="RPW22" s="687"/>
      <c r="RPX22" s="687"/>
      <c r="RPY22" s="687"/>
      <c r="RPZ22" s="687"/>
      <c r="RQA22" s="687"/>
      <c r="RQB22" s="687"/>
      <c r="RQC22" s="687"/>
      <c r="RQD22" s="687"/>
      <c r="RQE22" s="687"/>
      <c r="RQF22" s="687"/>
      <c r="RQG22" s="687"/>
      <c r="RQH22" s="687"/>
      <c r="RQI22" s="687"/>
      <c r="RQJ22" s="687"/>
      <c r="RQK22" s="687"/>
      <c r="RQL22" s="687"/>
      <c r="RQM22" s="687"/>
      <c r="RQN22" s="687"/>
      <c r="RQO22" s="687"/>
      <c r="RQP22" s="687"/>
      <c r="RQQ22" s="687"/>
      <c r="RQR22" s="687"/>
      <c r="RQS22" s="687"/>
      <c r="RQT22" s="687"/>
      <c r="RQU22" s="687"/>
      <c r="RQV22" s="687"/>
      <c r="RQW22" s="687"/>
      <c r="RQX22" s="687"/>
      <c r="RQY22" s="687"/>
      <c r="RQZ22" s="687"/>
      <c r="RRA22" s="687"/>
      <c r="RRB22" s="687"/>
      <c r="RRC22" s="687"/>
      <c r="RRD22" s="687"/>
      <c r="RRE22" s="687"/>
      <c r="RRF22" s="687"/>
      <c r="RRG22" s="687"/>
      <c r="RRH22" s="687"/>
      <c r="RRI22" s="687"/>
      <c r="RRJ22" s="687"/>
      <c r="RRK22" s="687"/>
      <c r="RRL22" s="687"/>
      <c r="RRM22" s="687"/>
      <c r="RRN22" s="687"/>
      <c r="RRO22" s="687"/>
      <c r="RRP22" s="687"/>
      <c r="RRQ22" s="687"/>
      <c r="RRR22" s="687"/>
      <c r="RRS22" s="687"/>
      <c r="RRT22" s="687"/>
      <c r="RRU22" s="687"/>
      <c r="RRV22" s="687"/>
      <c r="RRW22" s="687"/>
      <c r="RRX22" s="687"/>
      <c r="RRY22" s="687"/>
      <c r="RRZ22" s="687"/>
      <c r="RSA22" s="687"/>
      <c r="RSB22" s="687"/>
      <c r="RSC22" s="687"/>
      <c r="RSD22" s="687"/>
      <c r="RSE22" s="687"/>
      <c r="RSF22" s="687"/>
      <c r="RSG22" s="687"/>
      <c r="RSH22" s="687"/>
      <c r="RSI22" s="687"/>
      <c r="RSJ22" s="687"/>
      <c r="RSK22" s="687"/>
      <c r="RSL22" s="687"/>
      <c r="RSM22" s="687"/>
      <c r="RSN22" s="687"/>
      <c r="RSO22" s="687"/>
      <c r="RSP22" s="687"/>
      <c r="RSQ22" s="687"/>
      <c r="RSR22" s="687"/>
      <c r="RSS22" s="687"/>
      <c r="RST22" s="687"/>
      <c r="RSU22" s="687"/>
      <c r="RSV22" s="687"/>
      <c r="RSW22" s="687"/>
      <c r="RSX22" s="687"/>
      <c r="RSY22" s="687"/>
      <c r="RSZ22" s="687"/>
      <c r="RTA22" s="687"/>
      <c r="RTB22" s="687"/>
      <c r="RTC22" s="687"/>
      <c r="RTD22" s="687"/>
      <c r="RTE22" s="687"/>
      <c r="RTF22" s="687"/>
      <c r="RTG22" s="687"/>
      <c r="RTH22" s="687"/>
      <c r="RTI22" s="687"/>
      <c r="RTJ22" s="687"/>
      <c r="RTK22" s="687"/>
      <c r="RTL22" s="687"/>
      <c r="RTM22" s="687"/>
      <c r="RTN22" s="687"/>
      <c r="RTO22" s="687"/>
      <c r="RTP22" s="687"/>
      <c r="RTQ22" s="687"/>
      <c r="RTR22" s="687"/>
      <c r="RTS22" s="687"/>
      <c r="RTT22" s="687"/>
      <c r="RTU22" s="687"/>
      <c r="RTV22" s="687"/>
      <c r="RTW22" s="687"/>
      <c r="RTX22" s="687"/>
      <c r="RTY22" s="687"/>
      <c r="RTZ22" s="687"/>
      <c r="RUA22" s="687"/>
      <c r="RUB22" s="687"/>
      <c r="RUC22" s="687"/>
      <c r="RUD22" s="687"/>
      <c r="RUE22" s="687"/>
      <c r="RUF22" s="687"/>
      <c r="RUG22" s="687"/>
      <c r="RUH22" s="687"/>
      <c r="RUI22" s="687"/>
      <c r="RUJ22" s="687"/>
      <c r="RUK22" s="687"/>
      <c r="RUL22" s="687"/>
      <c r="RUM22" s="687"/>
      <c r="RUN22" s="687"/>
      <c r="RUO22" s="687"/>
      <c r="RUP22" s="687"/>
      <c r="RUQ22" s="687"/>
      <c r="RUR22" s="687"/>
      <c r="RUS22" s="687"/>
      <c r="RUT22" s="687"/>
      <c r="RUU22" s="687"/>
      <c r="RUV22" s="687"/>
      <c r="RUW22" s="687"/>
      <c r="RUX22" s="687"/>
      <c r="RUY22" s="687"/>
      <c r="RUZ22" s="687"/>
      <c r="RVA22" s="687"/>
      <c r="RVB22" s="687"/>
      <c r="RVC22" s="687"/>
      <c r="RVD22" s="687"/>
      <c r="RVE22" s="687"/>
      <c r="RVF22" s="687"/>
      <c r="RVG22" s="687"/>
      <c r="RVH22" s="687"/>
      <c r="RVI22" s="687"/>
      <c r="RVJ22" s="687"/>
      <c r="RVK22" s="687"/>
      <c r="RVL22" s="687"/>
      <c r="RVM22" s="687"/>
      <c r="RVN22" s="687"/>
      <c r="RVO22" s="687"/>
      <c r="RVP22" s="687"/>
      <c r="RVQ22" s="687"/>
      <c r="RVR22" s="687"/>
      <c r="RVS22" s="687"/>
      <c r="RVT22" s="687"/>
      <c r="RVU22" s="687"/>
      <c r="RVV22" s="687"/>
      <c r="RVW22" s="687"/>
      <c r="RVX22" s="687"/>
      <c r="RVY22" s="687"/>
      <c r="RVZ22" s="687"/>
      <c r="RWA22" s="687"/>
      <c r="RWB22" s="687"/>
      <c r="RWC22" s="687"/>
      <c r="RWD22" s="687"/>
      <c r="RWE22" s="687"/>
      <c r="RWF22" s="687"/>
      <c r="RWG22" s="687"/>
      <c r="RWH22" s="687"/>
      <c r="RWI22" s="687"/>
      <c r="RWJ22" s="687"/>
      <c r="RWK22" s="687"/>
      <c r="RWL22" s="687"/>
      <c r="RWM22" s="687"/>
      <c r="RWN22" s="687"/>
      <c r="RWO22" s="687"/>
      <c r="RWP22" s="687"/>
      <c r="RWQ22" s="687"/>
      <c r="RWR22" s="687"/>
      <c r="RWS22" s="687"/>
      <c r="RWT22" s="687"/>
      <c r="RWU22" s="687"/>
      <c r="RWV22" s="687"/>
      <c r="RWW22" s="687"/>
      <c r="RWX22" s="687"/>
      <c r="RWY22" s="687"/>
      <c r="RWZ22" s="687"/>
      <c r="RXA22" s="687"/>
      <c r="RXB22" s="687"/>
      <c r="RXC22" s="687"/>
      <c r="RXD22" s="687"/>
      <c r="RXE22" s="687"/>
      <c r="RXF22" s="687"/>
      <c r="RXG22" s="687"/>
      <c r="RXH22" s="687"/>
      <c r="RXI22" s="687"/>
      <c r="RXJ22" s="687"/>
      <c r="RXK22" s="687"/>
      <c r="RXL22" s="687"/>
      <c r="RXM22" s="687"/>
      <c r="RXN22" s="687"/>
      <c r="RXO22" s="687"/>
      <c r="RXP22" s="687"/>
      <c r="RXQ22" s="687"/>
      <c r="RXR22" s="687"/>
      <c r="RXS22" s="687"/>
      <c r="RXT22" s="687"/>
      <c r="RXU22" s="687"/>
      <c r="RXV22" s="687"/>
      <c r="RXW22" s="687"/>
      <c r="RXX22" s="687"/>
      <c r="RXY22" s="687"/>
      <c r="RXZ22" s="687"/>
      <c r="RYA22" s="687"/>
      <c r="RYB22" s="687"/>
      <c r="RYC22" s="687"/>
      <c r="RYD22" s="687"/>
      <c r="RYE22" s="687"/>
      <c r="RYF22" s="687"/>
      <c r="RYG22" s="687"/>
      <c r="RYH22" s="687"/>
      <c r="RYI22" s="687"/>
      <c r="RYJ22" s="687"/>
      <c r="RYK22" s="687"/>
      <c r="RYL22" s="687"/>
      <c r="RYM22" s="687"/>
      <c r="RYN22" s="687"/>
      <c r="RYO22" s="687"/>
      <c r="RYP22" s="687"/>
      <c r="RYQ22" s="687"/>
      <c r="RYR22" s="687"/>
      <c r="RYS22" s="687"/>
      <c r="RYT22" s="687"/>
      <c r="RYU22" s="687"/>
      <c r="RYV22" s="687"/>
      <c r="RYW22" s="687"/>
      <c r="RYX22" s="687"/>
      <c r="RYY22" s="687"/>
      <c r="RYZ22" s="687"/>
      <c r="RZA22" s="687"/>
      <c r="RZB22" s="687"/>
      <c r="RZC22" s="687"/>
      <c r="RZD22" s="687"/>
      <c r="RZE22" s="687"/>
      <c r="RZF22" s="687"/>
      <c r="RZG22" s="687"/>
      <c r="RZH22" s="687"/>
      <c r="RZI22" s="687"/>
      <c r="RZJ22" s="687"/>
      <c r="RZK22" s="687"/>
      <c r="RZL22" s="687"/>
      <c r="RZM22" s="687"/>
      <c r="RZN22" s="687"/>
      <c r="RZO22" s="687"/>
      <c r="RZP22" s="687"/>
      <c r="RZQ22" s="687"/>
      <c r="RZR22" s="687"/>
      <c r="RZS22" s="687"/>
      <c r="RZT22" s="687"/>
      <c r="RZU22" s="687"/>
      <c r="RZV22" s="687"/>
      <c r="RZW22" s="687"/>
      <c r="RZX22" s="687"/>
      <c r="RZY22" s="687"/>
      <c r="RZZ22" s="687"/>
      <c r="SAA22" s="687"/>
      <c r="SAB22" s="687"/>
      <c r="SAC22" s="687"/>
      <c r="SAD22" s="687"/>
      <c r="SAE22" s="687"/>
      <c r="SAF22" s="687"/>
      <c r="SAG22" s="687"/>
      <c r="SAH22" s="687"/>
      <c r="SAI22" s="687"/>
      <c r="SAJ22" s="687"/>
      <c r="SAK22" s="687"/>
      <c r="SAL22" s="687"/>
      <c r="SAM22" s="687"/>
      <c r="SAN22" s="687"/>
      <c r="SAO22" s="687"/>
      <c r="SAP22" s="687"/>
      <c r="SAQ22" s="687"/>
      <c r="SAR22" s="687"/>
      <c r="SAS22" s="687"/>
      <c r="SAT22" s="687"/>
      <c r="SAU22" s="687"/>
      <c r="SAV22" s="687"/>
      <c r="SAW22" s="687"/>
      <c r="SAX22" s="687"/>
      <c r="SAY22" s="687"/>
      <c r="SAZ22" s="687"/>
      <c r="SBA22" s="687"/>
      <c r="SBB22" s="687"/>
      <c r="SBC22" s="687"/>
      <c r="SBD22" s="687"/>
      <c r="SBE22" s="687"/>
      <c r="SBF22" s="687"/>
      <c r="SBG22" s="687"/>
      <c r="SBH22" s="687"/>
      <c r="SBI22" s="687"/>
      <c r="SBJ22" s="687"/>
      <c r="SBK22" s="687"/>
      <c r="SBL22" s="687"/>
      <c r="SBM22" s="687"/>
      <c r="SBN22" s="687"/>
      <c r="SBO22" s="687"/>
      <c r="SBP22" s="687"/>
      <c r="SBQ22" s="687"/>
      <c r="SBR22" s="687"/>
      <c r="SBS22" s="687"/>
      <c r="SBT22" s="687"/>
      <c r="SBU22" s="687"/>
      <c r="SBV22" s="687"/>
      <c r="SBW22" s="687"/>
      <c r="SBX22" s="687"/>
      <c r="SBY22" s="687"/>
      <c r="SBZ22" s="687"/>
      <c r="SCA22" s="687"/>
      <c r="SCB22" s="687"/>
      <c r="SCC22" s="687"/>
      <c r="SCD22" s="687"/>
      <c r="SCE22" s="687"/>
      <c r="SCF22" s="687"/>
      <c r="SCG22" s="687"/>
      <c r="SCH22" s="687"/>
      <c r="SCI22" s="687"/>
      <c r="SCJ22" s="687"/>
      <c r="SCK22" s="687"/>
      <c r="SCL22" s="687"/>
      <c r="SCM22" s="687"/>
      <c r="SCN22" s="687"/>
      <c r="SCO22" s="687"/>
      <c r="SCP22" s="687"/>
      <c r="SCQ22" s="687"/>
      <c r="SCR22" s="687"/>
      <c r="SCS22" s="687"/>
      <c r="SCT22" s="687"/>
      <c r="SCU22" s="687"/>
      <c r="SCV22" s="687"/>
      <c r="SCW22" s="687"/>
      <c r="SCX22" s="687"/>
      <c r="SCY22" s="687"/>
      <c r="SCZ22" s="687"/>
      <c r="SDA22" s="687"/>
      <c r="SDB22" s="687"/>
      <c r="SDC22" s="687"/>
      <c r="SDD22" s="687"/>
      <c r="SDE22" s="687"/>
      <c r="SDF22" s="687"/>
      <c r="SDG22" s="687"/>
      <c r="SDH22" s="687"/>
      <c r="SDI22" s="687"/>
      <c r="SDJ22" s="687"/>
      <c r="SDK22" s="687"/>
      <c r="SDL22" s="687"/>
      <c r="SDM22" s="687"/>
      <c r="SDN22" s="687"/>
      <c r="SDO22" s="687"/>
      <c r="SDP22" s="687"/>
      <c r="SDQ22" s="687"/>
      <c r="SDR22" s="687"/>
      <c r="SDS22" s="687"/>
      <c r="SDT22" s="687"/>
      <c r="SDU22" s="687"/>
      <c r="SDV22" s="687"/>
      <c r="SDW22" s="687"/>
      <c r="SDX22" s="687"/>
      <c r="SDY22" s="687"/>
      <c r="SDZ22" s="687"/>
      <c r="SEA22" s="687"/>
      <c r="SEB22" s="687"/>
      <c r="SEC22" s="687"/>
      <c r="SED22" s="687"/>
      <c r="SEE22" s="687"/>
      <c r="SEF22" s="687"/>
      <c r="SEG22" s="687"/>
      <c r="SEH22" s="687"/>
      <c r="SEI22" s="687"/>
      <c r="SEJ22" s="687"/>
      <c r="SEK22" s="687"/>
      <c r="SEL22" s="687"/>
      <c r="SEM22" s="687"/>
      <c r="SEN22" s="687"/>
      <c r="SEO22" s="687"/>
      <c r="SEP22" s="687"/>
      <c r="SEQ22" s="687"/>
      <c r="SER22" s="687"/>
      <c r="SES22" s="687"/>
      <c r="SET22" s="687"/>
      <c r="SEU22" s="687"/>
      <c r="SEV22" s="687"/>
      <c r="SEW22" s="687"/>
      <c r="SEX22" s="687"/>
      <c r="SEY22" s="687"/>
      <c r="SEZ22" s="687"/>
      <c r="SFA22" s="687"/>
      <c r="SFB22" s="687"/>
      <c r="SFC22" s="687"/>
      <c r="SFD22" s="687"/>
      <c r="SFE22" s="687"/>
      <c r="SFF22" s="687"/>
      <c r="SFG22" s="687"/>
      <c r="SFH22" s="687"/>
      <c r="SFI22" s="687"/>
      <c r="SFJ22" s="687"/>
      <c r="SFK22" s="687"/>
      <c r="SFL22" s="687"/>
      <c r="SFM22" s="687"/>
      <c r="SFN22" s="687"/>
      <c r="SFO22" s="687"/>
      <c r="SFP22" s="687"/>
      <c r="SFQ22" s="687"/>
      <c r="SFR22" s="687"/>
      <c r="SFS22" s="687"/>
      <c r="SFT22" s="687"/>
      <c r="SFU22" s="687"/>
      <c r="SFV22" s="687"/>
      <c r="SFW22" s="687"/>
      <c r="SFX22" s="687"/>
      <c r="SFY22" s="687"/>
      <c r="SFZ22" s="687"/>
      <c r="SGA22" s="687"/>
      <c r="SGB22" s="687"/>
      <c r="SGC22" s="687"/>
      <c r="SGD22" s="687"/>
      <c r="SGE22" s="687"/>
      <c r="SGF22" s="687"/>
      <c r="SGG22" s="687"/>
      <c r="SGH22" s="687"/>
      <c r="SGI22" s="687"/>
      <c r="SGJ22" s="687"/>
      <c r="SGK22" s="687"/>
      <c r="SGL22" s="687"/>
      <c r="SGM22" s="687"/>
      <c r="SGN22" s="687"/>
      <c r="SGO22" s="687"/>
      <c r="SGP22" s="687"/>
      <c r="SGQ22" s="687"/>
      <c r="SGR22" s="687"/>
      <c r="SGS22" s="687"/>
      <c r="SGT22" s="687"/>
      <c r="SGU22" s="687"/>
      <c r="SGV22" s="687"/>
      <c r="SGW22" s="687"/>
      <c r="SGX22" s="687"/>
      <c r="SGY22" s="687"/>
      <c r="SGZ22" s="687"/>
      <c r="SHA22" s="687"/>
      <c r="SHB22" s="687"/>
      <c r="SHC22" s="687"/>
      <c r="SHD22" s="687"/>
      <c r="SHE22" s="687"/>
      <c r="SHF22" s="687"/>
      <c r="SHG22" s="687"/>
      <c r="SHH22" s="687"/>
      <c r="SHI22" s="687"/>
      <c r="SHJ22" s="687"/>
      <c r="SHK22" s="687"/>
      <c r="SHL22" s="687"/>
      <c r="SHM22" s="687"/>
      <c r="SHN22" s="687"/>
      <c r="SHO22" s="687"/>
      <c r="SHP22" s="687"/>
      <c r="SHQ22" s="687"/>
      <c r="SHR22" s="687"/>
      <c r="SHS22" s="687"/>
      <c r="SHT22" s="687"/>
      <c r="SHU22" s="687"/>
      <c r="SHV22" s="687"/>
      <c r="SHW22" s="687"/>
      <c r="SHX22" s="687"/>
      <c r="SHY22" s="687"/>
      <c r="SHZ22" s="687"/>
      <c r="SIA22" s="687"/>
      <c r="SIB22" s="687"/>
      <c r="SIC22" s="687"/>
      <c r="SID22" s="687"/>
      <c r="SIE22" s="687"/>
      <c r="SIF22" s="687"/>
      <c r="SIG22" s="687"/>
      <c r="SIH22" s="687"/>
      <c r="SII22" s="687"/>
      <c r="SIJ22" s="687"/>
      <c r="SIK22" s="687"/>
      <c r="SIL22" s="687"/>
      <c r="SIM22" s="687"/>
      <c r="SIN22" s="687"/>
      <c r="SIO22" s="687"/>
      <c r="SIP22" s="687"/>
      <c r="SIQ22" s="687"/>
      <c r="SIR22" s="687"/>
      <c r="SIS22" s="687"/>
      <c r="SIT22" s="687"/>
      <c r="SIU22" s="687"/>
      <c r="SIV22" s="687"/>
      <c r="SIW22" s="687"/>
      <c r="SIX22" s="687"/>
      <c r="SIY22" s="687"/>
      <c r="SIZ22" s="687"/>
      <c r="SJA22" s="687"/>
      <c r="SJB22" s="687"/>
      <c r="SJC22" s="687"/>
      <c r="SJD22" s="687"/>
      <c r="SJE22" s="687"/>
      <c r="SJF22" s="687"/>
      <c r="SJG22" s="687"/>
      <c r="SJH22" s="687"/>
      <c r="SJI22" s="687"/>
      <c r="SJJ22" s="687"/>
      <c r="SJK22" s="687"/>
      <c r="SJL22" s="687"/>
      <c r="SJM22" s="687"/>
      <c r="SJN22" s="687"/>
      <c r="SJO22" s="687"/>
      <c r="SJP22" s="687"/>
      <c r="SJQ22" s="687"/>
      <c r="SJR22" s="687"/>
      <c r="SJS22" s="687"/>
      <c r="SJT22" s="687"/>
      <c r="SJU22" s="687"/>
      <c r="SJV22" s="687"/>
      <c r="SJW22" s="687"/>
      <c r="SJX22" s="687"/>
      <c r="SJY22" s="687"/>
      <c r="SJZ22" s="687"/>
      <c r="SKA22" s="687"/>
      <c r="SKB22" s="687"/>
      <c r="SKC22" s="687"/>
      <c r="SKD22" s="687"/>
      <c r="SKE22" s="687"/>
      <c r="SKF22" s="687"/>
      <c r="SKG22" s="687"/>
      <c r="SKH22" s="687"/>
      <c r="SKI22" s="687"/>
      <c r="SKJ22" s="687"/>
      <c r="SKK22" s="687"/>
      <c r="SKL22" s="687"/>
      <c r="SKM22" s="687"/>
      <c r="SKN22" s="687"/>
      <c r="SKO22" s="687"/>
      <c r="SKP22" s="687"/>
      <c r="SKQ22" s="687"/>
      <c r="SKR22" s="687"/>
      <c r="SKS22" s="687"/>
      <c r="SKT22" s="687"/>
      <c r="SKU22" s="687"/>
      <c r="SKV22" s="687"/>
      <c r="SKW22" s="687"/>
      <c r="SKX22" s="687"/>
      <c r="SKY22" s="687"/>
      <c r="SKZ22" s="687"/>
      <c r="SLA22" s="687"/>
      <c r="SLB22" s="687"/>
      <c r="SLC22" s="687"/>
      <c r="SLD22" s="687"/>
      <c r="SLE22" s="687"/>
      <c r="SLF22" s="687"/>
      <c r="SLG22" s="687"/>
      <c r="SLH22" s="687"/>
      <c r="SLI22" s="687"/>
      <c r="SLJ22" s="687"/>
      <c r="SLK22" s="687"/>
      <c r="SLL22" s="687"/>
      <c r="SLM22" s="687"/>
      <c r="SLN22" s="687"/>
      <c r="SLO22" s="687"/>
      <c r="SLP22" s="687"/>
      <c r="SLQ22" s="687"/>
      <c r="SLR22" s="687"/>
      <c r="SLS22" s="687"/>
      <c r="SLT22" s="687"/>
      <c r="SLU22" s="687"/>
      <c r="SLV22" s="687"/>
      <c r="SLW22" s="687"/>
      <c r="SLX22" s="687"/>
      <c r="SLY22" s="687"/>
      <c r="SLZ22" s="687"/>
      <c r="SMA22" s="687"/>
      <c r="SMB22" s="687"/>
      <c r="SMC22" s="687"/>
      <c r="SMD22" s="687"/>
      <c r="SME22" s="687"/>
      <c r="SMF22" s="687"/>
      <c r="SMG22" s="687"/>
      <c r="SMH22" s="687"/>
      <c r="SMI22" s="687"/>
      <c r="SMJ22" s="687"/>
      <c r="SMK22" s="687"/>
      <c r="SML22" s="687"/>
      <c r="SMM22" s="687"/>
      <c r="SMN22" s="687"/>
      <c r="SMO22" s="687"/>
      <c r="SMP22" s="687"/>
      <c r="SMQ22" s="687"/>
      <c r="SMR22" s="687"/>
      <c r="SMS22" s="687"/>
      <c r="SMT22" s="687"/>
      <c r="SMU22" s="687"/>
      <c r="SMV22" s="687"/>
      <c r="SMW22" s="687"/>
      <c r="SMX22" s="687"/>
      <c r="SMY22" s="687"/>
      <c r="SMZ22" s="687"/>
      <c r="SNA22" s="687"/>
      <c r="SNB22" s="687"/>
      <c r="SNC22" s="687"/>
      <c r="SND22" s="687"/>
      <c r="SNE22" s="687"/>
      <c r="SNF22" s="687"/>
      <c r="SNG22" s="687"/>
      <c r="SNH22" s="687"/>
      <c r="SNI22" s="687"/>
      <c r="SNJ22" s="687"/>
      <c r="SNK22" s="687"/>
      <c r="SNL22" s="687"/>
      <c r="SNM22" s="687"/>
      <c r="SNN22" s="687"/>
      <c r="SNO22" s="687"/>
      <c r="SNP22" s="687"/>
      <c r="SNQ22" s="687"/>
      <c r="SNR22" s="687"/>
      <c r="SNS22" s="687"/>
      <c r="SNT22" s="687"/>
      <c r="SNU22" s="687"/>
      <c r="SNV22" s="687"/>
      <c r="SNW22" s="687"/>
      <c r="SNX22" s="687"/>
      <c r="SNY22" s="687"/>
      <c r="SNZ22" s="687"/>
      <c r="SOA22" s="687"/>
      <c r="SOB22" s="687"/>
      <c r="SOC22" s="687"/>
      <c r="SOD22" s="687"/>
      <c r="SOE22" s="687"/>
      <c r="SOF22" s="687"/>
      <c r="SOG22" s="687"/>
      <c r="SOH22" s="687"/>
      <c r="SOI22" s="687"/>
      <c r="SOJ22" s="687"/>
      <c r="SOK22" s="687"/>
      <c r="SOL22" s="687"/>
      <c r="SOM22" s="687"/>
      <c r="SON22" s="687"/>
      <c r="SOO22" s="687"/>
      <c r="SOP22" s="687"/>
      <c r="SOQ22" s="687"/>
      <c r="SOR22" s="687"/>
      <c r="SOS22" s="687"/>
      <c r="SOT22" s="687"/>
      <c r="SOU22" s="687"/>
      <c r="SOV22" s="687"/>
      <c r="SOW22" s="687"/>
      <c r="SOX22" s="687"/>
      <c r="SOY22" s="687"/>
      <c r="SOZ22" s="687"/>
      <c r="SPA22" s="687"/>
      <c r="SPB22" s="687"/>
      <c r="SPC22" s="687"/>
      <c r="SPD22" s="687"/>
      <c r="SPE22" s="687"/>
      <c r="SPF22" s="687"/>
      <c r="SPG22" s="687"/>
      <c r="SPH22" s="687"/>
      <c r="SPI22" s="687"/>
      <c r="SPJ22" s="687"/>
      <c r="SPK22" s="687"/>
      <c r="SPL22" s="687"/>
      <c r="SPM22" s="687"/>
      <c r="SPN22" s="687"/>
      <c r="SPO22" s="687"/>
      <c r="SPP22" s="687"/>
      <c r="SPQ22" s="687"/>
      <c r="SPR22" s="687"/>
      <c r="SPS22" s="687"/>
      <c r="SPT22" s="687"/>
      <c r="SPU22" s="687"/>
      <c r="SPV22" s="687"/>
      <c r="SPW22" s="687"/>
      <c r="SPX22" s="687"/>
      <c r="SPY22" s="687"/>
      <c r="SPZ22" s="687"/>
      <c r="SQA22" s="687"/>
      <c r="SQB22" s="687"/>
      <c r="SQC22" s="687"/>
      <c r="SQD22" s="687"/>
      <c r="SQE22" s="687"/>
      <c r="SQF22" s="687"/>
      <c r="SQG22" s="687"/>
      <c r="SQH22" s="687"/>
      <c r="SQI22" s="687"/>
      <c r="SQJ22" s="687"/>
      <c r="SQK22" s="687"/>
      <c r="SQL22" s="687"/>
      <c r="SQM22" s="687"/>
      <c r="SQN22" s="687"/>
      <c r="SQO22" s="687"/>
      <c r="SQP22" s="687"/>
      <c r="SQQ22" s="687"/>
      <c r="SQR22" s="687"/>
      <c r="SQS22" s="687"/>
      <c r="SQT22" s="687"/>
      <c r="SQU22" s="687"/>
      <c r="SQV22" s="687"/>
      <c r="SQW22" s="687"/>
      <c r="SQX22" s="687"/>
      <c r="SQY22" s="687"/>
      <c r="SQZ22" s="687"/>
      <c r="SRA22" s="687"/>
      <c r="SRB22" s="687"/>
      <c r="SRC22" s="687"/>
      <c r="SRD22" s="687"/>
      <c r="SRE22" s="687"/>
      <c r="SRF22" s="687"/>
      <c r="SRG22" s="687"/>
      <c r="SRH22" s="687"/>
      <c r="SRI22" s="687"/>
      <c r="SRJ22" s="687"/>
      <c r="SRK22" s="687"/>
      <c r="SRL22" s="687"/>
      <c r="SRM22" s="687"/>
      <c r="SRN22" s="687"/>
      <c r="SRO22" s="687"/>
      <c r="SRP22" s="687"/>
      <c r="SRQ22" s="687"/>
      <c r="SRR22" s="687"/>
      <c r="SRS22" s="687"/>
      <c r="SRT22" s="687"/>
      <c r="SRU22" s="687"/>
      <c r="SRV22" s="687"/>
      <c r="SRW22" s="687"/>
      <c r="SRX22" s="687"/>
      <c r="SRY22" s="687"/>
      <c r="SRZ22" s="687"/>
      <c r="SSA22" s="687"/>
      <c r="SSB22" s="687"/>
      <c r="SSC22" s="687"/>
      <c r="SSD22" s="687"/>
      <c r="SSE22" s="687"/>
      <c r="SSF22" s="687"/>
      <c r="SSG22" s="687"/>
      <c r="SSH22" s="687"/>
      <c r="SSI22" s="687"/>
      <c r="SSJ22" s="687"/>
      <c r="SSK22" s="687"/>
      <c r="SSL22" s="687"/>
      <c r="SSM22" s="687"/>
      <c r="SSN22" s="687"/>
      <c r="SSO22" s="687"/>
      <c r="SSP22" s="687"/>
      <c r="SSQ22" s="687"/>
      <c r="SSR22" s="687"/>
      <c r="SSS22" s="687"/>
      <c r="SST22" s="687"/>
      <c r="SSU22" s="687"/>
      <c r="SSV22" s="687"/>
      <c r="SSW22" s="687"/>
      <c r="SSX22" s="687"/>
      <c r="SSY22" s="687"/>
      <c r="SSZ22" s="687"/>
      <c r="STA22" s="687"/>
      <c r="STB22" s="687"/>
      <c r="STC22" s="687"/>
      <c r="STD22" s="687"/>
      <c r="STE22" s="687"/>
      <c r="STF22" s="687"/>
      <c r="STG22" s="687"/>
      <c r="STH22" s="687"/>
      <c r="STI22" s="687"/>
      <c r="STJ22" s="687"/>
      <c r="STK22" s="687"/>
      <c r="STL22" s="687"/>
      <c r="STM22" s="687"/>
      <c r="STN22" s="687"/>
      <c r="STO22" s="687"/>
      <c r="STP22" s="687"/>
      <c r="STQ22" s="687"/>
      <c r="STR22" s="687"/>
      <c r="STS22" s="687"/>
      <c r="STT22" s="687"/>
      <c r="STU22" s="687"/>
      <c r="STV22" s="687"/>
      <c r="STW22" s="687"/>
      <c r="STX22" s="687"/>
      <c r="STY22" s="687"/>
      <c r="STZ22" s="687"/>
      <c r="SUA22" s="687"/>
      <c r="SUB22" s="687"/>
      <c r="SUC22" s="687"/>
      <c r="SUD22" s="687"/>
      <c r="SUE22" s="687"/>
      <c r="SUF22" s="687"/>
      <c r="SUG22" s="687"/>
      <c r="SUH22" s="687"/>
      <c r="SUI22" s="687"/>
      <c r="SUJ22" s="687"/>
      <c r="SUK22" s="687"/>
      <c r="SUL22" s="687"/>
      <c r="SUM22" s="687"/>
      <c r="SUN22" s="687"/>
      <c r="SUO22" s="687"/>
      <c r="SUP22" s="687"/>
      <c r="SUQ22" s="687"/>
      <c r="SUR22" s="687"/>
      <c r="SUS22" s="687"/>
      <c r="SUT22" s="687"/>
      <c r="SUU22" s="687"/>
      <c r="SUV22" s="687"/>
      <c r="SUW22" s="687"/>
      <c r="SUX22" s="687"/>
      <c r="SUY22" s="687"/>
      <c r="SUZ22" s="687"/>
      <c r="SVA22" s="687"/>
      <c r="SVB22" s="687"/>
      <c r="SVC22" s="687"/>
      <c r="SVD22" s="687"/>
      <c r="SVE22" s="687"/>
      <c r="SVF22" s="687"/>
      <c r="SVG22" s="687"/>
      <c r="SVH22" s="687"/>
      <c r="SVI22" s="687"/>
      <c r="SVJ22" s="687"/>
      <c r="SVK22" s="687"/>
      <c r="SVL22" s="687"/>
      <c r="SVM22" s="687"/>
      <c r="SVN22" s="687"/>
      <c r="SVO22" s="687"/>
      <c r="SVP22" s="687"/>
      <c r="SVQ22" s="687"/>
      <c r="SVR22" s="687"/>
      <c r="SVS22" s="687"/>
      <c r="SVT22" s="687"/>
      <c r="SVU22" s="687"/>
      <c r="SVV22" s="687"/>
      <c r="SVW22" s="687"/>
      <c r="SVX22" s="687"/>
      <c r="SVY22" s="687"/>
      <c r="SVZ22" s="687"/>
      <c r="SWA22" s="687"/>
      <c r="SWB22" s="687"/>
      <c r="SWC22" s="687"/>
      <c r="SWD22" s="687"/>
      <c r="SWE22" s="687"/>
      <c r="SWF22" s="687"/>
      <c r="SWG22" s="687"/>
      <c r="SWH22" s="687"/>
      <c r="SWI22" s="687"/>
      <c r="SWJ22" s="687"/>
      <c r="SWK22" s="687"/>
      <c r="SWL22" s="687"/>
      <c r="SWM22" s="687"/>
      <c r="SWN22" s="687"/>
      <c r="SWO22" s="687"/>
      <c r="SWP22" s="687"/>
      <c r="SWQ22" s="687"/>
      <c r="SWR22" s="687"/>
      <c r="SWS22" s="687"/>
      <c r="SWT22" s="687"/>
      <c r="SWU22" s="687"/>
      <c r="SWV22" s="687"/>
      <c r="SWW22" s="687"/>
      <c r="SWX22" s="687"/>
      <c r="SWY22" s="687"/>
      <c r="SWZ22" s="687"/>
      <c r="SXA22" s="687"/>
      <c r="SXB22" s="687"/>
      <c r="SXC22" s="687"/>
      <c r="SXD22" s="687"/>
      <c r="SXE22" s="687"/>
      <c r="SXF22" s="687"/>
      <c r="SXG22" s="687"/>
      <c r="SXH22" s="687"/>
      <c r="SXI22" s="687"/>
      <c r="SXJ22" s="687"/>
      <c r="SXK22" s="687"/>
      <c r="SXL22" s="687"/>
      <c r="SXM22" s="687"/>
      <c r="SXN22" s="687"/>
      <c r="SXO22" s="687"/>
      <c r="SXP22" s="687"/>
      <c r="SXQ22" s="687"/>
      <c r="SXR22" s="687"/>
      <c r="SXS22" s="687"/>
      <c r="SXT22" s="687"/>
      <c r="SXU22" s="687"/>
      <c r="SXV22" s="687"/>
      <c r="SXW22" s="687"/>
      <c r="SXX22" s="687"/>
      <c r="SXY22" s="687"/>
      <c r="SXZ22" s="687"/>
      <c r="SYA22" s="687"/>
      <c r="SYB22" s="687"/>
      <c r="SYC22" s="687"/>
      <c r="SYD22" s="687"/>
      <c r="SYE22" s="687"/>
      <c r="SYF22" s="687"/>
      <c r="SYG22" s="687"/>
      <c r="SYH22" s="687"/>
      <c r="SYI22" s="687"/>
      <c r="SYJ22" s="687"/>
      <c r="SYK22" s="687"/>
      <c r="SYL22" s="687"/>
      <c r="SYM22" s="687"/>
      <c r="SYN22" s="687"/>
      <c r="SYO22" s="687"/>
      <c r="SYP22" s="687"/>
      <c r="SYQ22" s="687"/>
      <c r="SYR22" s="687"/>
      <c r="SYS22" s="687"/>
      <c r="SYT22" s="687"/>
      <c r="SYU22" s="687"/>
      <c r="SYV22" s="687"/>
      <c r="SYW22" s="687"/>
      <c r="SYX22" s="687"/>
      <c r="SYY22" s="687"/>
      <c r="SYZ22" s="687"/>
      <c r="SZA22" s="687"/>
      <c r="SZB22" s="687"/>
      <c r="SZC22" s="687"/>
      <c r="SZD22" s="687"/>
      <c r="SZE22" s="687"/>
      <c r="SZF22" s="687"/>
      <c r="SZG22" s="687"/>
      <c r="SZH22" s="687"/>
      <c r="SZI22" s="687"/>
      <c r="SZJ22" s="687"/>
      <c r="SZK22" s="687"/>
      <c r="SZL22" s="687"/>
      <c r="SZM22" s="687"/>
      <c r="SZN22" s="687"/>
      <c r="SZO22" s="687"/>
      <c r="SZP22" s="687"/>
      <c r="SZQ22" s="687"/>
      <c r="SZR22" s="687"/>
      <c r="SZS22" s="687"/>
      <c r="SZT22" s="687"/>
      <c r="SZU22" s="687"/>
      <c r="SZV22" s="687"/>
      <c r="SZW22" s="687"/>
      <c r="SZX22" s="687"/>
      <c r="SZY22" s="687"/>
      <c r="SZZ22" s="687"/>
      <c r="TAA22" s="687"/>
      <c r="TAB22" s="687"/>
      <c r="TAC22" s="687"/>
      <c r="TAD22" s="687"/>
      <c r="TAE22" s="687"/>
      <c r="TAF22" s="687"/>
      <c r="TAG22" s="687"/>
      <c r="TAH22" s="687"/>
      <c r="TAI22" s="687"/>
      <c r="TAJ22" s="687"/>
      <c r="TAK22" s="687"/>
      <c r="TAL22" s="687"/>
      <c r="TAM22" s="687"/>
      <c r="TAN22" s="687"/>
      <c r="TAO22" s="687"/>
      <c r="TAP22" s="687"/>
      <c r="TAQ22" s="687"/>
      <c r="TAR22" s="687"/>
      <c r="TAS22" s="687"/>
      <c r="TAT22" s="687"/>
      <c r="TAU22" s="687"/>
      <c r="TAV22" s="687"/>
      <c r="TAW22" s="687"/>
      <c r="TAX22" s="687"/>
      <c r="TAY22" s="687"/>
      <c r="TAZ22" s="687"/>
      <c r="TBA22" s="687"/>
      <c r="TBB22" s="687"/>
      <c r="TBC22" s="687"/>
      <c r="TBD22" s="687"/>
      <c r="TBE22" s="687"/>
      <c r="TBF22" s="687"/>
      <c r="TBG22" s="687"/>
      <c r="TBH22" s="687"/>
      <c r="TBI22" s="687"/>
      <c r="TBJ22" s="687"/>
      <c r="TBK22" s="687"/>
      <c r="TBL22" s="687"/>
      <c r="TBM22" s="687"/>
      <c r="TBN22" s="687"/>
      <c r="TBO22" s="687"/>
      <c r="TBP22" s="687"/>
      <c r="TBQ22" s="687"/>
      <c r="TBR22" s="687"/>
      <c r="TBS22" s="687"/>
      <c r="TBT22" s="687"/>
      <c r="TBU22" s="687"/>
      <c r="TBV22" s="687"/>
      <c r="TBW22" s="687"/>
      <c r="TBX22" s="687"/>
      <c r="TBY22" s="687"/>
      <c r="TBZ22" s="687"/>
      <c r="TCA22" s="687"/>
      <c r="TCB22" s="687"/>
      <c r="TCC22" s="687"/>
      <c r="TCD22" s="687"/>
      <c r="TCE22" s="687"/>
      <c r="TCF22" s="687"/>
      <c r="TCG22" s="687"/>
      <c r="TCH22" s="687"/>
      <c r="TCI22" s="687"/>
      <c r="TCJ22" s="687"/>
      <c r="TCK22" s="687"/>
      <c r="TCL22" s="687"/>
      <c r="TCM22" s="687"/>
      <c r="TCN22" s="687"/>
      <c r="TCO22" s="687"/>
      <c r="TCP22" s="687"/>
      <c r="TCQ22" s="687"/>
      <c r="TCR22" s="687"/>
      <c r="TCS22" s="687"/>
      <c r="TCT22" s="687"/>
      <c r="TCU22" s="687"/>
      <c r="TCV22" s="687"/>
      <c r="TCW22" s="687"/>
      <c r="TCX22" s="687"/>
      <c r="TCY22" s="687"/>
      <c r="TCZ22" s="687"/>
      <c r="TDA22" s="687"/>
      <c r="TDB22" s="687"/>
      <c r="TDC22" s="687"/>
      <c r="TDD22" s="687"/>
      <c r="TDE22" s="687"/>
      <c r="TDF22" s="687"/>
      <c r="TDG22" s="687"/>
      <c r="TDH22" s="687"/>
      <c r="TDI22" s="687"/>
      <c r="TDJ22" s="687"/>
      <c r="TDK22" s="687"/>
      <c r="TDL22" s="687"/>
      <c r="TDM22" s="687"/>
      <c r="TDN22" s="687"/>
      <c r="TDO22" s="687"/>
      <c r="TDP22" s="687"/>
      <c r="TDQ22" s="687"/>
      <c r="TDR22" s="687"/>
      <c r="TDS22" s="687"/>
      <c r="TDT22" s="687"/>
      <c r="TDU22" s="687"/>
      <c r="TDV22" s="687"/>
      <c r="TDW22" s="687"/>
      <c r="TDX22" s="687"/>
      <c r="TDY22" s="687"/>
      <c r="TDZ22" s="687"/>
      <c r="TEA22" s="687"/>
      <c r="TEB22" s="687"/>
      <c r="TEC22" s="687"/>
      <c r="TED22" s="687"/>
      <c r="TEE22" s="687"/>
      <c r="TEF22" s="687"/>
      <c r="TEG22" s="687"/>
      <c r="TEH22" s="687"/>
      <c r="TEI22" s="687"/>
      <c r="TEJ22" s="687"/>
      <c r="TEK22" s="687"/>
      <c r="TEL22" s="687"/>
      <c r="TEM22" s="687"/>
      <c r="TEN22" s="687"/>
      <c r="TEO22" s="687"/>
      <c r="TEP22" s="687"/>
      <c r="TEQ22" s="687"/>
      <c r="TER22" s="687"/>
      <c r="TES22" s="687"/>
      <c r="TET22" s="687"/>
      <c r="TEU22" s="687"/>
      <c r="TEV22" s="687"/>
      <c r="TEW22" s="687"/>
      <c r="TEX22" s="687"/>
      <c r="TEY22" s="687"/>
      <c r="TEZ22" s="687"/>
      <c r="TFA22" s="687"/>
      <c r="TFB22" s="687"/>
      <c r="TFC22" s="687"/>
      <c r="TFD22" s="687"/>
      <c r="TFE22" s="687"/>
      <c r="TFF22" s="687"/>
      <c r="TFG22" s="687"/>
      <c r="TFH22" s="687"/>
      <c r="TFI22" s="687"/>
      <c r="TFJ22" s="687"/>
      <c r="TFK22" s="687"/>
      <c r="TFL22" s="687"/>
      <c r="TFM22" s="687"/>
      <c r="TFN22" s="687"/>
      <c r="TFO22" s="687"/>
      <c r="TFP22" s="687"/>
      <c r="TFQ22" s="687"/>
      <c r="TFR22" s="687"/>
      <c r="TFS22" s="687"/>
      <c r="TFT22" s="687"/>
      <c r="TFU22" s="687"/>
      <c r="TFV22" s="687"/>
      <c r="TFW22" s="687"/>
      <c r="TFX22" s="687"/>
      <c r="TFY22" s="687"/>
      <c r="TFZ22" s="687"/>
      <c r="TGA22" s="687"/>
      <c r="TGB22" s="687"/>
      <c r="TGC22" s="687"/>
      <c r="TGD22" s="687"/>
      <c r="TGE22" s="687"/>
      <c r="TGF22" s="687"/>
      <c r="TGG22" s="687"/>
      <c r="TGH22" s="687"/>
      <c r="TGI22" s="687"/>
      <c r="TGJ22" s="687"/>
      <c r="TGK22" s="687"/>
      <c r="TGL22" s="687"/>
      <c r="TGM22" s="687"/>
      <c r="TGN22" s="687"/>
      <c r="TGO22" s="687"/>
      <c r="TGP22" s="687"/>
      <c r="TGQ22" s="687"/>
      <c r="TGR22" s="687"/>
      <c r="TGS22" s="687"/>
      <c r="TGT22" s="687"/>
      <c r="TGU22" s="687"/>
      <c r="TGV22" s="687"/>
      <c r="TGW22" s="687"/>
      <c r="TGX22" s="687"/>
      <c r="TGY22" s="687"/>
      <c r="TGZ22" s="687"/>
      <c r="THA22" s="687"/>
      <c r="THB22" s="687"/>
      <c r="THC22" s="687"/>
      <c r="THD22" s="687"/>
      <c r="THE22" s="687"/>
      <c r="THF22" s="687"/>
      <c r="THG22" s="687"/>
      <c r="THH22" s="687"/>
      <c r="THI22" s="687"/>
      <c r="THJ22" s="687"/>
      <c r="THK22" s="687"/>
      <c r="THL22" s="687"/>
      <c r="THM22" s="687"/>
      <c r="THN22" s="687"/>
      <c r="THO22" s="687"/>
      <c r="THP22" s="687"/>
      <c r="THQ22" s="687"/>
      <c r="THR22" s="687"/>
      <c r="THS22" s="687"/>
      <c r="THT22" s="687"/>
      <c r="THU22" s="687"/>
      <c r="THV22" s="687"/>
      <c r="THW22" s="687"/>
      <c r="THX22" s="687"/>
      <c r="THY22" s="687"/>
      <c r="THZ22" s="687"/>
      <c r="TIA22" s="687"/>
      <c r="TIB22" s="687"/>
      <c r="TIC22" s="687"/>
      <c r="TID22" s="687"/>
      <c r="TIE22" s="687"/>
      <c r="TIF22" s="687"/>
      <c r="TIG22" s="687"/>
      <c r="TIH22" s="687"/>
      <c r="TII22" s="687"/>
      <c r="TIJ22" s="687"/>
      <c r="TIK22" s="687"/>
      <c r="TIL22" s="687"/>
      <c r="TIM22" s="687"/>
      <c r="TIN22" s="687"/>
      <c r="TIO22" s="687"/>
      <c r="TIP22" s="687"/>
      <c r="TIQ22" s="687"/>
      <c r="TIR22" s="687"/>
      <c r="TIS22" s="687"/>
      <c r="TIT22" s="687"/>
      <c r="TIU22" s="687"/>
      <c r="TIV22" s="687"/>
      <c r="TIW22" s="687"/>
      <c r="TIX22" s="687"/>
      <c r="TIY22" s="687"/>
      <c r="TIZ22" s="687"/>
      <c r="TJA22" s="687"/>
      <c r="TJB22" s="687"/>
      <c r="TJC22" s="687"/>
      <c r="TJD22" s="687"/>
      <c r="TJE22" s="687"/>
      <c r="TJF22" s="687"/>
      <c r="TJG22" s="687"/>
      <c r="TJH22" s="687"/>
      <c r="TJI22" s="687"/>
      <c r="TJJ22" s="687"/>
      <c r="TJK22" s="687"/>
      <c r="TJL22" s="687"/>
      <c r="TJM22" s="687"/>
      <c r="TJN22" s="687"/>
      <c r="TJO22" s="687"/>
      <c r="TJP22" s="687"/>
      <c r="TJQ22" s="687"/>
      <c r="TJR22" s="687"/>
      <c r="TJS22" s="687"/>
      <c r="TJT22" s="687"/>
      <c r="TJU22" s="687"/>
      <c r="TJV22" s="687"/>
      <c r="TJW22" s="687"/>
      <c r="TJX22" s="687"/>
      <c r="TJY22" s="687"/>
      <c r="TJZ22" s="687"/>
      <c r="TKA22" s="687"/>
      <c r="TKB22" s="687"/>
      <c r="TKC22" s="687"/>
      <c r="TKD22" s="687"/>
      <c r="TKE22" s="687"/>
      <c r="TKF22" s="687"/>
      <c r="TKG22" s="687"/>
      <c r="TKH22" s="687"/>
      <c r="TKI22" s="687"/>
      <c r="TKJ22" s="687"/>
      <c r="TKK22" s="687"/>
      <c r="TKL22" s="687"/>
      <c r="TKM22" s="687"/>
      <c r="TKN22" s="687"/>
      <c r="TKO22" s="687"/>
      <c r="TKP22" s="687"/>
      <c r="TKQ22" s="687"/>
      <c r="TKR22" s="687"/>
      <c r="TKS22" s="687"/>
      <c r="TKT22" s="687"/>
      <c r="TKU22" s="687"/>
      <c r="TKV22" s="687"/>
      <c r="TKW22" s="687"/>
      <c r="TKX22" s="687"/>
      <c r="TKY22" s="687"/>
      <c r="TKZ22" s="687"/>
      <c r="TLA22" s="687"/>
      <c r="TLB22" s="687"/>
      <c r="TLC22" s="687"/>
      <c r="TLD22" s="687"/>
      <c r="TLE22" s="687"/>
      <c r="TLF22" s="687"/>
      <c r="TLG22" s="687"/>
      <c r="TLH22" s="687"/>
      <c r="TLI22" s="687"/>
      <c r="TLJ22" s="687"/>
      <c r="TLK22" s="687"/>
      <c r="TLL22" s="687"/>
      <c r="TLM22" s="687"/>
      <c r="TLN22" s="687"/>
      <c r="TLO22" s="687"/>
      <c r="TLP22" s="687"/>
      <c r="TLQ22" s="687"/>
      <c r="TLR22" s="687"/>
      <c r="TLS22" s="687"/>
      <c r="TLT22" s="687"/>
      <c r="TLU22" s="687"/>
      <c r="TLV22" s="687"/>
      <c r="TLW22" s="687"/>
      <c r="TLX22" s="687"/>
      <c r="TLY22" s="687"/>
      <c r="TLZ22" s="687"/>
      <c r="TMA22" s="687"/>
      <c r="TMB22" s="687"/>
      <c r="TMC22" s="687"/>
      <c r="TMD22" s="687"/>
      <c r="TME22" s="687"/>
      <c r="TMF22" s="687"/>
      <c r="TMG22" s="687"/>
      <c r="TMH22" s="687"/>
      <c r="TMI22" s="687"/>
      <c r="TMJ22" s="687"/>
      <c r="TMK22" s="687"/>
      <c r="TML22" s="687"/>
      <c r="TMM22" s="687"/>
      <c r="TMN22" s="687"/>
      <c r="TMO22" s="687"/>
      <c r="TMP22" s="687"/>
      <c r="TMQ22" s="687"/>
      <c r="TMR22" s="687"/>
      <c r="TMS22" s="687"/>
      <c r="TMT22" s="687"/>
      <c r="TMU22" s="687"/>
      <c r="TMV22" s="687"/>
      <c r="TMW22" s="687"/>
      <c r="TMX22" s="687"/>
      <c r="TMY22" s="687"/>
      <c r="TMZ22" s="687"/>
      <c r="TNA22" s="687"/>
      <c r="TNB22" s="687"/>
      <c r="TNC22" s="687"/>
      <c r="TND22" s="687"/>
      <c r="TNE22" s="687"/>
      <c r="TNF22" s="687"/>
      <c r="TNG22" s="687"/>
      <c r="TNH22" s="687"/>
      <c r="TNI22" s="687"/>
      <c r="TNJ22" s="687"/>
      <c r="TNK22" s="687"/>
      <c r="TNL22" s="687"/>
      <c r="TNM22" s="687"/>
      <c r="TNN22" s="687"/>
      <c r="TNO22" s="687"/>
      <c r="TNP22" s="687"/>
      <c r="TNQ22" s="687"/>
      <c r="TNR22" s="687"/>
      <c r="TNS22" s="687"/>
      <c r="TNT22" s="687"/>
      <c r="TNU22" s="687"/>
      <c r="TNV22" s="687"/>
      <c r="TNW22" s="687"/>
      <c r="TNX22" s="687"/>
      <c r="TNY22" s="687"/>
      <c r="TNZ22" s="687"/>
      <c r="TOA22" s="687"/>
      <c r="TOB22" s="687"/>
      <c r="TOC22" s="687"/>
      <c r="TOD22" s="687"/>
      <c r="TOE22" s="687"/>
      <c r="TOF22" s="687"/>
      <c r="TOG22" s="687"/>
      <c r="TOH22" s="687"/>
      <c r="TOI22" s="687"/>
      <c r="TOJ22" s="687"/>
      <c r="TOK22" s="687"/>
      <c r="TOL22" s="687"/>
      <c r="TOM22" s="687"/>
      <c r="TON22" s="687"/>
      <c r="TOO22" s="687"/>
      <c r="TOP22" s="687"/>
      <c r="TOQ22" s="687"/>
      <c r="TOR22" s="687"/>
      <c r="TOS22" s="687"/>
      <c r="TOT22" s="687"/>
      <c r="TOU22" s="687"/>
      <c r="TOV22" s="687"/>
      <c r="TOW22" s="687"/>
      <c r="TOX22" s="687"/>
      <c r="TOY22" s="687"/>
      <c r="TOZ22" s="687"/>
      <c r="TPA22" s="687"/>
      <c r="TPB22" s="687"/>
      <c r="TPC22" s="687"/>
      <c r="TPD22" s="687"/>
      <c r="TPE22" s="687"/>
      <c r="TPF22" s="687"/>
      <c r="TPG22" s="687"/>
      <c r="TPH22" s="687"/>
      <c r="TPI22" s="687"/>
      <c r="TPJ22" s="687"/>
      <c r="TPK22" s="687"/>
      <c r="TPL22" s="687"/>
      <c r="TPM22" s="687"/>
      <c r="TPN22" s="687"/>
      <c r="TPO22" s="687"/>
      <c r="TPP22" s="687"/>
      <c r="TPQ22" s="687"/>
      <c r="TPR22" s="687"/>
      <c r="TPS22" s="687"/>
      <c r="TPT22" s="687"/>
      <c r="TPU22" s="687"/>
      <c r="TPV22" s="687"/>
      <c r="TPW22" s="687"/>
      <c r="TPX22" s="687"/>
      <c r="TPY22" s="687"/>
      <c r="TPZ22" s="687"/>
      <c r="TQA22" s="687"/>
      <c r="TQB22" s="687"/>
      <c r="TQC22" s="687"/>
      <c r="TQD22" s="687"/>
      <c r="TQE22" s="687"/>
      <c r="TQF22" s="687"/>
      <c r="TQG22" s="687"/>
      <c r="TQH22" s="687"/>
      <c r="TQI22" s="687"/>
      <c r="TQJ22" s="687"/>
      <c r="TQK22" s="687"/>
      <c r="TQL22" s="687"/>
      <c r="TQM22" s="687"/>
      <c r="TQN22" s="687"/>
      <c r="TQO22" s="687"/>
      <c r="TQP22" s="687"/>
      <c r="TQQ22" s="687"/>
      <c r="TQR22" s="687"/>
      <c r="TQS22" s="687"/>
      <c r="TQT22" s="687"/>
      <c r="TQU22" s="687"/>
      <c r="TQV22" s="687"/>
      <c r="TQW22" s="687"/>
      <c r="TQX22" s="687"/>
      <c r="TQY22" s="687"/>
      <c r="TQZ22" s="687"/>
      <c r="TRA22" s="687"/>
      <c r="TRB22" s="687"/>
      <c r="TRC22" s="687"/>
      <c r="TRD22" s="687"/>
      <c r="TRE22" s="687"/>
      <c r="TRF22" s="687"/>
      <c r="TRG22" s="687"/>
      <c r="TRH22" s="687"/>
      <c r="TRI22" s="687"/>
      <c r="TRJ22" s="687"/>
      <c r="TRK22" s="687"/>
      <c r="TRL22" s="687"/>
      <c r="TRM22" s="687"/>
      <c r="TRN22" s="687"/>
      <c r="TRO22" s="687"/>
      <c r="TRP22" s="687"/>
      <c r="TRQ22" s="687"/>
      <c r="TRR22" s="687"/>
      <c r="TRS22" s="687"/>
      <c r="TRT22" s="687"/>
      <c r="TRU22" s="687"/>
      <c r="TRV22" s="687"/>
      <c r="TRW22" s="687"/>
      <c r="TRX22" s="687"/>
      <c r="TRY22" s="687"/>
      <c r="TRZ22" s="687"/>
      <c r="TSA22" s="687"/>
      <c r="TSB22" s="687"/>
      <c r="TSC22" s="687"/>
      <c r="TSD22" s="687"/>
      <c r="TSE22" s="687"/>
      <c r="TSF22" s="687"/>
      <c r="TSG22" s="687"/>
      <c r="TSH22" s="687"/>
      <c r="TSI22" s="687"/>
      <c r="TSJ22" s="687"/>
      <c r="TSK22" s="687"/>
      <c r="TSL22" s="687"/>
      <c r="TSM22" s="687"/>
      <c r="TSN22" s="687"/>
      <c r="TSO22" s="687"/>
      <c r="TSP22" s="687"/>
      <c r="TSQ22" s="687"/>
      <c r="TSR22" s="687"/>
      <c r="TSS22" s="687"/>
      <c r="TST22" s="687"/>
      <c r="TSU22" s="687"/>
      <c r="TSV22" s="687"/>
      <c r="TSW22" s="687"/>
      <c r="TSX22" s="687"/>
      <c r="TSY22" s="687"/>
      <c r="TSZ22" s="687"/>
      <c r="TTA22" s="687"/>
      <c r="TTB22" s="687"/>
      <c r="TTC22" s="687"/>
      <c r="TTD22" s="687"/>
      <c r="TTE22" s="687"/>
      <c r="TTF22" s="687"/>
      <c r="TTG22" s="687"/>
      <c r="TTH22" s="687"/>
      <c r="TTI22" s="687"/>
      <c r="TTJ22" s="687"/>
      <c r="TTK22" s="687"/>
      <c r="TTL22" s="687"/>
      <c r="TTM22" s="687"/>
      <c r="TTN22" s="687"/>
      <c r="TTO22" s="687"/>
      <c r="TTP22" s="687"/>
      <c r="TTQ22" s="687"/>
      <c r="TTR22" s="687"/>
      <c r="TTS22" s="687"/>
      <c r="TTT22" s="687"/>
      <c r="TTU22" s="687"/>
      <c r="TTV22" s="687"/>
      <c r="TTW22" s="687"/>
      <c r="TTX22" s="687"/>
      <c r="TTY22" s="687"/>
      <c r="TTZ22" s="687"/>
      <c r="TUA22" s="687"/>
      <c r="TUB22" s="687"/>
      <c r="TUC22" s="687"/>
      <c r="TUD22" s="687"/>
      <c r="TUE22" s="687"/>
      <c r="TUF22" s="687"/>
      <c r="TUG22" s="687"/>
      <c r="TUH22" s="687"/>
      <c r="TUI22" s="687"/>
      <c r="TUJ22" s="687"/>
      <c r="TUK22" s="687"/>
      <c r="TUL22" s="687"/>
      <c r="TUM22" s="687"/>
      <c r="TUN22" s="687"/>
      <c r="TUO22" s="687"/>
      <c r="TUP22" s="687"/>
      <c r="TUQ22" s="687"/>
      <c r="TUR22" s="687"/>
      <c r="TUS22" s="687"/>
      <c r="TUT22" s="687"/>
      <c r="TUU22" s="687"/>
      <c r="TUV22" s="687"/>
      <c r="TUW22" s="687"/>
      <c r="TUX22" s="687"/>
      <c r="TUY22" s="687"/>
      <c r="TUZ22" s="687"/>
      <c r="TVA22" s="687"/>
      <c r="TVB22" s="687"/>
      <c r="TVC22" s="687"/>
      <c r="TVD22" s="687"/>
      <c r="TVE22" s="687"/>
      <c r="TVF22" s="687"/>
      <c r="TVG22" s="687"/>
      <c r="TVH22" s="687"/>
      <c r="TVI22" s="687"/>
      <c r="TVJ22" s="687"/>
      <c r="TVK22" s="687"/>
      <c r="TVL22" s="687"/>
      <c r="TVM22" s="687"/>
      <c r="TVN22" s="687"/>
      <c r="TVO22" s="687"/>
      <c r="TVP22" s="687"/>
      <c r="TVQ22" s="687"/>
      <c r="TVR22" s="687"/>
      <c r="TVS22" s="687"/>
      <c r="TVT22" s="687"/>
      <c r="TVU22" s="687"/>
      <c r="TVV22" s="687"/>
      <c r="TVW22" s="687"/>
      <c r="TVX22" s="687"/>
      <c r="TVY22" s="687"/>
      <c r="TVZ22" s="687"/>
      <c r="TWA22" s="687"/>
      <c r="TWB22" s="687"/>
      <c r="TWC22" s="687"/>
      <c r="TWD22" s="687"/>
      <c r="TWE22" s="687"/>
      <c r="TWF22" s="687"/>
      <c r="TWG22" s="687"/>
      <c r="TWH22" s="687"/>
      <c r="TWI22" s="687"/>
      <c r="TWJ22" s="687"/>
      <c r="TWK22" s="687"/>
      <c r="TWL22" s="687"/>
      <c r="TWM22" s="687"/>
      <c r="TWN22" s="687"/>
      <c r="TWO22" s="687"/>
      <c r="TWP22" s="687"/>
      <c r="TWQ22" s="687"/>
      <c r="TWR22" s="687"/>
      <c r="TWS22" s="687"/>
      <c r="TWT22" s="687"/>
      <c r="TWU22" s="687"/>
      <c r="TWV22" s="687"/>
      <c r="TWW22" s="687"/>
      <c r="TWX22" s="687"/>
      <c r="TWY22" s="687"/>
      <c r="TWZ22" s="687"/>
      <c r="TXA22" s="687"/>
      <c r="TXB22" s="687"/>
      <c r="TXC22" s="687"/>
      <c r="TXD22" s="687"/>
      <c r="TXE22" s="687"/>
      <c r="TXF22" s="687"/>
      <c r="TXG22" s="687"/>
      <c r="TXH22" s="687"/>
      <c r="TXI22" s="687"/>
      <c r="TXJ22" s="687"/>
      <c r="TXK22" s="687"/>
      <c r="TXL22" s="687"/>
      <c r="TXM22" s="687"/>
      <c r="TXN22" s="687"/>
      <c r="TXO22" s="687"/>
      <c r="TXP22" s="687"/>
      <c r="TXQ22" s="687"/>
      <c r="TXR22" s="687"/>
      <c r="TXS22" s="687"/>
      <c r="TXT22" s="687"/>
      <c r="TXU22" s="687"/>
      <c r="TXV22" s="687"/>
      <c r="TXW22" s="687"/>
      <c r="TXX22" s="687"/>
      <c r="TXY22" s="687"/>
      <c r="TXZ22" s="687"/>
      <c r="TYA22" s="687"/>
      <c r="TYB22" s="687"/>
      <c r="TYC22" s="687"/>
      <c r="TYD22" s="687"/>
      <c r="TYE22" s="687"/>
      <c r="TYF22" s="687"/>
      <c r="TYG22" s="687"/>
      <c r="TYH22" s="687"/>
      <c r="TYI22" s="687"/>
      <c r="TYJ22" s="687"/>
      <c r="TYK22" s="687"/>
      <c r="TYL22" s="687"/>
      <c r="TYM22" s="687"/>
      <c r="TYN22" s="687"/>
      <c r="TYO22" s="687"/>
      <c r="TYP22" s="687"/>
      <c r="TYQ22" s="687"/>
      <c r="TYR22" s="687"/>
      <c r="TYS22" s="687"/>
      <c r="TYT22" s="687"/>
      <c r="TYU22" s="687"/>
      <c r="TYV22" s="687"/>
      <c r="TYW22" s="687"/>
      <c r="TYX22" s="687"/>
      <c r="TYY22" s="687"/>
      <c r="TYZ22" s="687"/>
      <c r="TZA22" s="687"/>
      <c r="TZB22" s="687"/>
      <c r="TZC22" s="687"/>
      <c r="TZD22" s="687"/>
      <c r="TZE22" s="687"/>
      <c r="TZF22" s="687"/>
      <c r="TZG22" s="687"/>
      <c r="TZH22" s="687"/>
      <c r="TZI22" s="687"/>
      <c r="TZJ22" s="687"/>
      <c r="TZK22" s="687"/>
      <c r="TZL22" s="687"/>
      <c r="TZM22" s="687"/>
      <c r="TZN22" s="687"/>
      <c r="TZO22" s="687"/>
      <c r="TZP22" s="687"/>
      <c r="TZQ22" s="687"/>
      <c r="TZR22" s="687"/>
      <c r="TZS22" s="687"/>
      <c r="TZT22" s="687"/>
      <c r="TZU22" s="687"/>
      <c r="TZV22" s="687"/>
      <c r="TZW22" s="687"/>
      <c r="TZX22" s="687"/>
      <c r="TZY22" s="687"/>
      <c r="TZZ22" s="687"/>
      <c r="UAA22" s="687"/>
      <c r="UAB22" s="687"/>
      <c r="UAC22" s="687"/>
      <c r="UAD22" s="687"/>
      <c r="UAE22" s="687"/>
      <c r="UAF22" s="687"/>
      <c r="UAG22" s="687"/>
      <c r="UAH22" s="687"/>
      <c r="UAI22" s="687"/>
      <c r="UAJ22" s="687"/>
      <c r="UAK22" s="687"/>
      <c r="UAL22" s="687"/>
      <c r="UAM22" s="687"/>
      <c r="UAN22" s="687"/>
      <c r="UAO22" s="687"/>
      <c r="UAP22" s="687"/>
      <c r="UAQ22" s="687"/>
      <c r="UAR22" s="687"/>
      <c r="UAS22" s="687"/>
      <c r="UAT22" s="687"/>
      <c r="UAU22" s="687"/>
      <c r="UAV22" s="687"/>
      <c r="UAW22" s="687"/>
      <c r="UAX22" s="687"/>
      <c r="UAY22" s="687"/>
      <c r="UAZ22" s="687"/>
      <c r="UBA22" s="687"/>
      <c r="UBB22" s="687"/>
      <c r="UBC22" s="687"/>
      <c r="UBD22" s="687"/>
      <c r="UBE22" s="687"/>
      <c r="UBF22" s="687"/>
      <c r="UBG22" s="687"/>
      <c r="UBH22" s="687"/>
      <c r="UBI22" s="687"/>
      <c r="UBJ22" s="687"/>
      <c r="UBK22" s="687"/>
      <c r="UBL22" s="687"/>
      <c r="UBM22" s="687"/>
      <c r="UBN22" s="687"/>
      <c r="UBO22" s="687"/>
      <c r="UBP22" s="687"/>
      <c r="UBQ22" s="687"/>
      <c r="UBR22" s="687"/>
      <c r="UBS22" s="687"/>
      <c r="UBT22" s="687"/>
      <c r="UBU22" s="687"/>
      <c r="UBV22" s="687"/>
      <c r="UBW22" s="687"/>
      <c r="UBX22" s="687"/>
      <c r="UBY22" s="687"/>
      <c r="UBZ22" s="687"/>
      <c r="UCA22" s="687"/>
      <c r="UCB22" s="687"/>
      <c r="UCC22" s="687"/>
      <c r="UCD22" s="687"/>
      <c r="UCE22" s="687"/>
      <c r="UCF22" s="687"/>
      <c r="UCG22" s="687"/>
      <c r="UCH22" s="687"/>
      <c r="UCI22" s="687"/>
      <c r="UCJ22" s="687"/>
      <c r="UCK22" s="687"/>
      <c r="UCL22" s="687"/>
      <c r="UCM22" s="687"/>
      <c r="UCN22" s="687"/>
      <c r="UCO22" s="687"/>
      <c r="UCP22" s="687"/>
      <c r="UCQ22" s="687"/>
      <c r="UCR22" s="687"/>
      <c r="UCS22" s="687"/>
      <c r="UCT22" s="687"/>
      <c r="UCU22" s="687"/>
      <c r="UCV22" s="687"/>
      <c r="UCW22" s="687"/>
      <c r="UCX22" s="687"/>
      <c r="UCY22" s="687"/>
      <c r="UCZ22" s="687"/>
      <c r="UDA22" s="687"/>
      <c r="UDB22" s="687"/>
      <c r="UDC22" s="687"/>
      <c r="UDD22" s="687"/>
      <c r="UDE22" s="687"/>
      <c r="UDF22" s="687"/>
      <c r="UDG22" s="687"/>
      <c r="UDH22" s="687"/>
      <c r="UDI22" s="687"/>
      <c r="UDJ22" s="687"/>
      <c r="UDK22" s="687"/>
      <c r="UDL22" s="687"/>
      <c r="UDM22" s="687"/>
      <c r="UDN22" s="687"/>
      <c r="UDO22" s="687"/>
      <c r="UDP22" s="687"/>
      <c r="UDQ22" s="687"/>
      <c r="UDR22" s="687"/>
      <c r="UDS22" s="687"/>
      <c r="UDT22" s="687"/>
      <c r="UDU22" s="687"/>
      <c r="UDV22" s="687"/>
      <c r="UDW22" s="687"/>
      <c r="UDX22" s="687"/>
      <c r="UDY22" s="687"/>
      <c r="UDZ22" s="687"/>
      <c r="UEA22" s="687"/>
      <c r="UEB22" s="687"/>
      <c r="UEC22" s="687"/>
      <c r="UED22" s="687"/>
      <c r="UEE22" s="687"/>
      <c r="UEF22" s="687"/>
      <c r="UEG22" s="687"/>
      <c r="UEH22" s="687"/>
      <c r="UEI22" s="687"/>
      <c r="UEJ22" s="687"/>
      <c r="UEK22" s="687"/>
      <c r="UEL22" s="687"/>
      <c r="UEM22" s="687"/>
      <c r="UEN22" s="687"/>
      <c r="UEO22" s="687"/>
      <c r="UEP22" s="687"/>
      <c r="UEQ22" s="687"/>
      <c r="UER22" s="687"/>
      <c r="UES22" s="687"/>
      <c r="UET22" s="687"/>
      <c r="UEU22" s="687"/>
      <c r="UEV22" s="687"/>
      <c r="UEW22" s="687"/>
      <c r="UEX22" s="687"/>
      <c r="UEY22" s="687"/>
      <c r="UEZ22" s="687"/>
      <c r="UFA22" s="687"/>
      <c r="UFB22" s="687"/>
      <c r="UFC22" s="687"/>
      <c r="UFD22" s="687"/>
      <c r="UFE22" s="687"/>
      <c r="UFF22" s="687"/>
      <c r="UFG22" s="687"/>
      <c r="UFH22" s="687"/>
      <c r="UFI22" s="687"/>
      <c r="UFJ22" s="687"/>
      <c r="UFK22" s="687"/>
      <c r="UFL22" s="687"/>
      <c r="UFM22" s="687"/>
      <c r="UFN22" s="687"/>
      <c r="UFO22" s="687"/>
      <c r="UFP22" s="687"/>
      <c r="UFQ22" s="687"/>
      <c r="UFR22" s="687"/>
      <c r="UFS22" s="687"/>
      <c r="UFT22" s="687"/>
      <c r="UFU22" s="687"/>
      <c r="UFV22" s="687"/>
      <c r="UFW22" s="687"/>
      <c r="UFX22" s="687"/>
      <c r="UFY22" s="687"/>
      <c r="UFZ22" s="687"/>
      <c r="UGA22" s="687"/>
      <c r="UGB22" s="687"/>
      <c r="UGC22" s="687"/>
      <c r="UGD22" s="687"/>
      <c r="UGE22" s="687"/>
      <c r="UGF22" s="687"/>
      <c r="UGG22" s="687"/>
      <c r="UGH22" s="687"/>
      <c r="UGI22" s="687"/>
      <c r="UGJ22" s="687"/>
      <c r="UGK22" s="687"/>
      <c r="UGL22" s="687"/>
      <c r="UGM22" s="687"/>
      <c r="UGN22" s="687"/>
      <c r="UGO22" s="687"/>
      <c r="UGP22" s="687"/>
      <c r="UGQ22" s="687"/>
      <c r="UGR22" s="687"/>
      <c r="UGS22" s="687"/>
      <c r="UGT22" s="687"/>
      <c r="UGU22" s="687"/>
      <c r="UGV22" s="687"/>
      <c r="UGW22" s="687"/>
      <c r="UGX22" s="687"/>
      <c r="UGY22" s="687"/>
      <c r="UGZ22" s="687"/>
      <c r="UHA22" s="687"/>
      <c r="UHB22" s="687"/>
      <c r="UHC22" s="687"/>
      <c r="UHD22" s="687"/>
      <c r="UHE22" s="687"/>
      <c r="UHF22" s="687"/>
      <c r="UHG22" s="687"/>
      <c r="UHH22" s="687"/>
      <c r="UHI22" s="687"/>
      <c r="UHJ22" s="687"/>
      <c r="UHK22" s="687"/>
      <c r="UHL22" s="687"/>
      <c r="UHM22" s="687"/>
      <c r="UHN22" s="687"/>
      <c r="UHO22" s="687"/>
      <c r="UHP22" s="687"/>
      <c r="UHQ22" s="687"/>
      <c r="UHR22" s="687"/>
      <c r="UHS22" s="687"/>
      <c r="UHT22" s="687"/>
      <c r="UHU22" s="687"/>
      <c r="UHV22" s="687"/>
      <c r="UHW22" s="687"/>
      <c r="UHX22" s="687"/>
      <c r="UHY22" s="687"/>
      <c r="UHZ22" s="687"/>
      <c r="UIA22" s="687"/>
      <c r="UIB22" s="687"/>
      <c r="UIC22" s="687"/>
      <c r="UID22" s="687"/>
      <c r="UIE22" s="687"/>
      <c r="UIF22" s="687"/>
      <c r="UIG22" s="687"/>
      <c r="UIH22" s="687"/>
      <c r="UII22" s="687"/>
      <c r="UIJ22" s="687"/>
      <c r="UIK22" s="687"/>
      <c r="UIL22" s="687"/>
      <c r="UIM22" s="687"/>
      <c r="UIN22" s="687"/>
      <c r="UIO22" s="687"/>
      <c r="UIP22" s="687"/>
      <c r="UIQ22" s="687"/>
      <c r="UIR22" s="687"/>
      <c r="UIS22" s="687"/>
      <c r="UIT22" s="687"/>
      <c r="UIU22" s="687"/>
      <c r="UIV22" s="687"/>
      <c r="UIW22" s="687"/>
      <c r="UIX22" s="687"/>
      <c r="UIY22" s="687"/>
      <c r="UIZ22" s="687"/>
      <c r="UJA22" s="687"/>
      <c r="UJB22" s="687"/>
      <c r="UJC22" s="687"/>
      <c r="UJD22" s="687"/>
      <c r="UJE22" s="687"/>
      <c r="UJF22" s="687"/>
      <c r="UJG22" s="687"/>
      <c r="UJH22" s="687"/>
      <c r="UJI22" s="687"/>
      <c r="UJJ22" s="687"/>
      <c r="UJK22" s="687"/>
      <c r="UJL22" s="687"/>
      <c r="UJM22" s="687"/>
      <c r="UJN22" s="687"/>
      <c r="UJO22" s="687"/>
      <c r="UJP22" s="687"/>
      <c r="UJQ22" s="687"/>
      <c r="UJR22" s="687"/>
      <c r="UJS22" s="687"/>
      <c r="UJT22" s="687"/>
      <c r="UJU22" s="687"/>
      <c r="UJV22" s="687"/>
      <c r="UJW22" s="687"/>
      <c r="UJX22" s="687"/>
      <c r="UJY22" s="687"/>
      <c r="UJZ22" s="687"/>
      <c r="UKA22" s="687"/>
      <c r="UKB22" s="687"/>
      <c r="UKC22" s="687"/>
      <c r="UKD22" s="687"/>
      <c r="UKE22" s="687"/>
      <c r="UKF22" s="687"/>
      <c r="UKG22" s="687"/>
      <c r="UKH22" s="687"/>
      <c r="UKI22" s="687"/>
      <c r="UKJ22" s="687"/>
      <c r="UKK22" s="687"/>
      <c r="UKL22" s="687"/>
      <c r="UKM22" s="687"/>
      <c r="UKN22" s="687"/>
      <c r="UKO22" s="687"/>
      <c r="UKP22" s="687"/>
      <c r="UKQ22" s="687"/>
      <c r="UKR22" s="687"/>
      <c r="UKS22" s="687"/>
      <c r="UKT22" s="687"/>
      <c r="UKU22" s="687"/>
      <c r="UKV22" s="687"/>
      <c r="UKW22" s="687"/>
      <c r="UKX22" s="687"/>
      <c r="UKY22" s="687"/>
      <c r="UKZ22" s="687"/>
      <c r="ULA22" s="687"/>
      <c r="ULB22" s="687"/>
      <c r="ULC22" s="687"/>
      <c r="ULD22" s="687"/>
      <c r="ULE22" s="687"/>
      <c r="ULF22" s="687"/>
      <c r="ULG22" s="687"/>
      <c r="ULH22" s="687"/>
      <c r="ULI22" s="687"/>
      <c r="ULJ22" s="687"/>
      <c r="ULK22" s="687"/>
      <c r="ULL22" s="687"/>
      <c r="ULM22" s="687"/>
      <c r="ULN22" s="687"/>
      <c r="ULO22" s="687"/>
      <c r="ULP22" s="687"/>
      <c r="ULQ22" s="687"/>
      <c r="ULR22" s="687"/>
      <c r="ULS22" s="687"/>
      <c r="ULT22" s="687"/>
      <c r="ULU22" s="687"/>
      <c r="ULV22" s="687"/>
      <c r="ULW22" s="687"/>
      <c r="ULX22" s="687"/>
      <c r="ULY22" s="687"/>
      <c r="ULZ22" s="687"/>
      <c r="UMA22" s="687"/>
      <c r="UMB22" s="687"/>
      <c r="UMC22" s="687"/>
      <c r="UMD22" s="687"/>
      <c r="UME22" s="687"/>
      <c r="UMF22" s="687"/>
      <c r="UMG22" s="687"/>
      <c r="UMH22" s="687"/>
      <c r="UMI22" s="687"/>
      <c r="UMJ22" s="687"/>
      <c r="UMK22" s="687"/>
      <c r="UML22" s="687"/>
      <c r="UMM22" s="687"/>
      <c r="UMN22" s="687"/>
      <c r="UMO22" s="687"/>
      <c r="UMP22" s="687"/>
      <c r="UMQ22" s="687"/>
      <c r="UMR22" s="687"/>
      <c r="UMS22" s="687"/>
      <c r="UMT22" s="687"/>
      <c r="UMU22" s="687"/>
      <c r="UMV22" s="687"/>
      <c r="UMW22" s="687"/>
      <c r="UMX22" s="687"/>
      <c r="UMY22" s="687"/>
      <c r="UMZ22" s="687"/>
      <c r="UNA22" s="687"/>
      <c r="UNB22" s="687"/>
      <c r="UNC22" s="687"/>
      <c r="UND22" s="687"/>
      <c r="UNE22" s="687"/>
      <c r="UNF22" s="687"/>
      <c r="UNG22" s="687"/>
      <c r="UNH22" s="687"/>
      <c r="UNI22" s="687"/>
      <c r="UNJ22" s="687"/>
      <c r="UNK22" s="687"/>
      <c r="UNL22" s="687"/>
      <c r="UNM22" s="687"/>
      <c r="UNN22" s="687"/>
      <c r="UNO22" s="687"/>
      <c r="UNP22" s="687"/>
      <c r="UNQ22" s="687"/>
      <c r="UNR22" s="687"/>
      <c r="UNS22" s="687"/>
      <c r="UNT22" s="687"/>
      <c r="UNU22" s="687"/>
      <c r="UNV22" s="687"/>
      <c r="UNW22" s="687"/>
      <c r="UNX22" s="687"/>
      <c r="UNY22" s="687"/>
      <c r="UNZ22" s="687"/>
      <c r="UOA22" s="687"/>
      <c r="UOB22" s="687"/>
      <c r="UOC22" s="687"/>
      <c r="UOD22" s="687"/>
      <c r="UOE22" s="687"/>
      <c r="UOF22" s="687"/>
      <c r="UOG22" s="687"/>
      <c r="UOH22" s="687"/>
      <c r="UOI22" s="687"/>
      <c r="UOJ22" s="687"/>
      <c r="UOK22" s="687"/>
      <c r="UOL22" s="687"/>
      <c r="UOM22" s="687"/>
      <c r="UON22" s="687"/>
      <c r="UOO22" s="687"/>
      <c r="UOP22" s="687"/>
      <c r="UOQ22" s="687"/>
      <c r="UOR22" s="687"/>
      <c r="UOS22" s="687"/>
      <c r="UOT22" s="687"/>
      <c r="UOU22" s="687"/>
      <c r="UOV22" s="687"/>
      <c r="UOW22" s="687"/>
      <c r="UOX22" s="687"/>
      <c r="UOY22" s="687"/>
      <c r="UOZ22" s="687"/>
      <c r="UPA22" s="687"/>
      <c r="UPB22" s="687"/>
      <c r="UPC22" s="687"/>
      <c r="UPD22" s="687"/>
      <c r="UPE22" s="687"/>
      <c r="UPF22" s="687"/>
      <c r="UPG22" s="687"/>
      <c r="UPH22" s="687"/>
      <c r="UPI22" s="687"/>
      <c r="UPJ22" s="687"/>
      <c r="UPK22" s="687"/>
      <c r="UPL22" s="687"/>
      <c r="UPM22" s="687"/>
      <c r="UPN22" s="687"/>
      <c r="UPO22" s="687"/>
      <c r="UPP22" s="687"/>
      <c r="UPQ22" s="687"/>
      <c r="UPR22" s="687"/>
      <c r="UPS22" s="687"/>
      <c r="UPT22" s="687"/>
      <c r="UPU22" s="687"/>
      <c r="UPV22" s="687"/>
      <c r="UPW22" s="687"/>
      <c r="UPX22" s="687"/>
      <c r="UPY22" s="687"/>
      <c r="UPZ22" s="687"/>
      <c r="UQA22" s="687"/>
      <c r="UQB22" s="687"/>
      <c r="UQC22" s="687"/>
      <c r="UQD22" s="687"/>
      <c r="UQE22" s="687"/>
      <c r="UQF22" s="687"/>
      <c r="UQG22" s="687"/>
      <c r="UQH22" s="687"/>
      <c r="UQI22" s="687"/>
      <c r="UQJ22" s="687"/>
      <c r="UQK22" s="687"/>
      <c r="UQL22" s="687"/>
      <c r="UQM22" s="687"/>
      <c r="UQN22" s="687"/>
      <c r="UQO22" s="687"/>
      <c r="UQP22" s="687"/>
      <c r="UQQ22" s="687"/>
      <c r="UQR22" s="687"/>
      <c r="UQS22" s="687"/>
      <c r="UQT22" s="687"/>
      <c r="UQU22" s="687"/>
      <c r="UQV22" s="687"/>
      <c r="UQW22" s="687"/>
      <c r="UQX22" s="687"/>
      <c r="UQY22" s="687"/>
      <c r="UQZ22" s="687"/>
      <c r="URA22" s="687"/>
      <c r="URB22" s="687"/>
      <c r="URC22" s="687"/>
      <c r="URD22" s="687"/>
      <c r="URE22" s="687"/>
      <c r="URF22" s="687"/>
      <c r="URG22" s="687"/>
      <c r="URH22" s="687"/>
      <c r="URI22" s="687"/>
      <c r="URJ22" s="687"/>
      <c r="URK22" s="687"/>
      <c r="URL22" s="687"/>
      <c r="URM22" s="687"/>
      <c r="URN22" s="687"/>
      <c r="URO22" s="687"/>
      <c r="URP22" s="687"/>
      <c r="URQ22" s="687"/>
      <c r="URR22" s="687"/>
      <c r="URS22" s="687"/>
      <c r="URT22" s="687"/>
      <c r="URU22" s="687"/>
      <c r="URV22" s="687"/>
      <c r="URW22" s="687"/>
      <c r="URX22" s="687"/>
      <c r="URY22" s="687"/>
      <c r="URZ22" s="687"/>
      <c r="USA22" s="687"/>
      <c r="USB22" s="687"/>
      <c r="USC22" s="687"/>
      <c r="USD22" s="687"/>
      <c r="USE22" s="687"/>
      <c r="USF22" s="687"/>
      <c r="USG22" s="687"/>
      <c r="USH22" s="687"/>
      <c r="USI22" s="687"/>
      <c r="USJ22" s="687"/>
      <c r="USK22" s="687"/>
      <c r="USL22" s="687"/>
      <c r="USM22" s="687"/>
      <c r="USN22" s="687"/>
      <c r="USO22" s="687"/>
      <c r="USP22" s="687"/>
      <c r="USQ22" s="687"/>
      <c r="USR22" s="687"/>
      <c r="USS22" s="687"/>
      <c r="UST22" s="687"/>
      <c r="USU22" s="687"/>
      <c r="USV22" s="687"/>
      <c r="USW22" s="687"/>
      <c r="USX22" s="687"/>
      <c r="USY22" s="687"/>
      <c r="USZ22" s="687"/>
      <c r="UTA22" s="687"/>
      <c r="UTB22" s="687"/>
      <c r="UTC22" s="687"/>
      <c r="UTD22" s="687"/>
      <c r="UTE22" s="687"/>
      <c r="UTF22" s="687"/>
      <c r="UTG22" s="687"/>
      <c r="UTH22" s="687"/>
      <c r="UTI22" s="687"/>
      <c r="UTJ22" s="687"/>
      <c r="UTK22" s="687"/>
      <c r="UTL22" s="687"/>
      <c r="UTM22" s="687"/>
      <c r="UTN22" s="687"/>
      <c r="UTO22" s="687"/>
      <c r="UTP22" s="687"/>
      <c r="UTQ22" s="687"/>
      <c r="UTR22" s="687"/>
      <c r="UTS22" s="687"/>
      <c r="UTT22" s="687"/>
      <c r="UTU22" s="687"/>
      <c r="UTV22" s="687"/>
      <c r="UTW22" s="687"/>
      <c r="UTX22" s="687"/>
      <c r="UTY22" s="687"/>
      <c r="UTZ22" s="687"/>
      <c r="UUA22" s="687"/>
      <c r="UUB22" s="687"/>
      <c r="UUC22" s="687"/>
      <c r="UUD22" s="687"/>
      <c r="UUE22" s="687"/>
      <c r="UUF22" s="687"/>
      <c r="UUG22" s="687"/>
      <c r="UUH22" s="687"/>
      <c r="UUI22" s="687"/>
      <c r="UUJ22" s="687"/>
      <c r="UUK22" s="687"/>
      <c r="UUL22" s="687"/>
      <c r="UUM22" s="687"/>
      <c r="UUN22" s="687"/>
      <c r="UUO22" s="687"/>
      <c r="UUP22" s="687"/>
      <c r="UUQ22" s="687"/>
      <c r="UUR22" s="687"/>
      <c r="UUS22" s="687"/>
      <c r="UUT22" s="687"/>
      <c r="UUU22" s="687"/>
      <c r="UUV22" s="687"/>
      <c r="UUW22" s="687"/>
      <c r="UUX22" s="687"/>
      <c r="UUY22" s="687"/>
      <c r="UUZ22" s="687"/>
      <c r="UVA22" s="687"/>
      <c r="UVB22" s="687"/>
      <c r="UVC22" s="687"/>
      <c r="UVD22" s="687"/>
      <c r="UVE22" s="687"/>
      <c r="UVF22" s="687"/>
      <c r="UVG22" s="687"/>
      <c r="UVH22" s="687"/>
      <c r="UVI22" s="687"/>
      <c r="UVJ22" s="687"/>
      <c r="UVK22" s="687"/>
      <c r="UVL22" s="687"/>
      <c r="UVM22" s="687"/>
      <c r="UVN22" s="687"/>
      <c r="UVO22" s="687"/>
      <c r="UVP22" s="687"/>
      <c r="UVQ22" s="687"/>
      <c r="UVR22" s="687"/>
      <c r="UVS22" s="687"/>
      <c r="UVT22" s="687"/>
      <c r="UVU22" s="687"/>
      <c r="UVV22" s="687"/>
      <c r="UVW22" s="687"/>
      <c r="UVX22" s="687"/>
      <c r="UVY22" s="687"/>
      <c r="UVZ22" s="687"/>
      <c r="UWA22" s="687"/>
      <c r="UWB22" s="687"/>
      <c r="UWC22" s="687"/>
      <c r="UWD22" s="687"/>
      <c r="UWE22" s="687"/>
      <c r="UWF22" s="687"/>
      <c r="UWG22" s="687"/>
      <c r="UWH22" s="687"/>
      <c r="UWI22" s="687"/>
      <c r="UWJ22" s="687"/>
      <c r="UWK22" s="687"/>
      <c r="UWL22" s="687"/>
      <c r="UWM22" s="687"/>
      <c r="UWN22" s="687"/>
      <c r="UWO22" s="687"/>
      <c r="UWP22" s="687"/>
      <c r="UWQ22" s="687"/>
      <c r="UWR22" s="687"/>
      <c r="UWS22" s="687"/>
      <c r="UWT22" s="687"/>
      <c r="UWU22" s="687"/>
      <c r="UWV22" s="687"/>
      <c r="UWW22" s="687"/>
      <c r="UWX22" s="687"/>
      <c r="UWY22" s="687"/>
      <c r="UWZ22" s="687"/>
      <c r="UXA22" s="687"/>
      <c r="UXB22" s="687"/>
      <c r="UXC22" s="687"/>
      <c r="UXD22" s="687"/>
      <c r="UXE22" s="687"/>
      <c r="UXF22" s="687"/>
      <c r="UXG22" s="687"/>
      <c r="UXH22" s="687"/>
      <c r="UXI22" s="687"/>
      <c r="UXJ22" s="687"/>
      <c r="UXK22" s="687"/>
      <c r="UXL22" s="687"/>
      <c r="UXM22" s="687"/>
      <c r="UXN22" s="687"/>
      <c r="UXO22" s="687"/>
      <c r="UXP22" s="687"/>
      <c r="UXQ22" s="687"/>
      <c r="UXR22" s="687"/>
      <c r="UXS22" s="687"/>
      <c r="UXT22" s="687"/>
      <c r="UXU22" s="687"/>
      <c r="UXV22" s="687"/>
      <c r="UXW22" s="687"/>
      <c r="UXX22" s="687"/>
      <c r="UXY22" s="687"/>
      <c r="UXZ22" s="687"/>
      <c r="UYA22" s="687"/>
      <c r="UYB22" s="687"/>
      <c r="UYC22" s="687"/>
      <c r="UYD22" s="687"/>
      <c r="UYE22" s="687"/>
      <c r="UYF22" s="687"/>
      <c r="UYG22" s="687"/>
      <c r="UYH22" s="687"/>
      <c r="UYI22" s="687"/>
      <c r="UYJ22" s="687"/>
      <c r="UYK22" s="687"/>
      <c r="UYL22" s="687"/>
      <c r="UYM22" s="687"/>
      <c r="UYN22" s="687"/>
      <c r="UYO22" s="687"/>
      <c r="UYP22" s="687"/>
      <c r="UYQ22" s="687"/>
      <c r="UYR22" s="687"/>
      <c r="UYS22" s="687"/>
      <c r="UYT22" s="687"/>
      <c r="UYU22" s="687"/>
      <c r="UYV22" s="687"/>
      <c r="UYW22" s="687"/>
      <c r="UYX22" s="687"/>
      <c r="UYY22" s="687"/>
      <c r="UYZ22" s="687"/>
      <c r="UZA22" s="687"/>
      <c r="UZB22" s="687"/>
      <c r="UZC22" s="687"/>
      <c r="UZD22" s="687"/>
      <c r="UZE22" s="687"/>
      <c r="UZF22" s="687"/>
      <c r="UZG22" s="687"/>
      <c r="UZH22" s="687"/>
      <c r="UZI22" s="687"/>
      <c r="UZJ22" s="687"/>
      <c r="UZK22" s="687"/>
      <c r="UZL22" s="687"/>
      <c r="UZM22" s="687"/>
      <c r="UZN22" s="687"/>
      <c r="UZO22" s="687"/>
      <c r="UZP22" s="687"/>
      <c r="UZQ22" s="687"/>
      <c r="UZR22" s="687"/>
      <c r="UZS22" s="687"/>
      <c r="UZT22" s="687"/>
      <c r="UZU22" s="687"/>
      <c r="UZV22" s="687"/>
      <c r="UZW22" s="687"/>
      <c r="UZX22" s="687"/>
      <c r="UZY22" s="687"/>
      <c r="UZZ22" s="687"/>
      <c r="VAA22" s="687"/>
      <c r="VAB22" s="687"/>
      <c r="VAC22" s="687"/>
      <c r="VAD22" s="687"/>
      <c r="VAE22" s="687"/>
      <c r="VAF22" s="687"/>
      <c r="VAG22" s="687"/>
      <c r="VAH22" s="687"/>
      <c r="VAI22" s="687"/>
      <c r="VAJ22" s="687"/>
      <c r="VAK22" s="687"/>
      <c r="VAL22" s="687"/>
      <c r="VAM22" s="687"/>
      <c r="VAN22" s="687"/>
      <c r="VAO22" s="687"/>
      <c r="VAP22" s="687"/>
      <c r="VAQ22" s="687"/>
      <c r="VAR22" s="687"/>
      <c r="VAS22" s="687"/>
      <c r="VAT22" s="687"/>
      <c r="VAU22" s="687"/>
      <c r="VAV22" s="687"/>
      <c r="VAW22" s="687"/>
      <c r="VAX22" s="687"/>
      <c r="VAY22" s="687"/>
      <c r="VAZ22" s="687"/>
      <c r="VBA22" s="687"/>
      <c r="VBB22" s="687"/>
      <c r="VBC22" s="687"/>
      <c r="VBD22" s="687"/>
      <c r="VBE22" s="687"/>
      <c r="VBF22" s="687"/>
      <c r="VBG22" s="687"/>
      <c r="VBH22" s="687"/>
      <c r="VBI22" s="687"/>
      <c r="VBJ22" s="687"/>
      <c r="VBK22" s="687"/>
      <c r="VBL22" s="687"/>
      <c r="VBM22" s="687"/>
      <c r="VBN22" s="687"/>
      <c r="VBO22" s="687"/>
      <c r="VBP22" s="687"/>
      <c r="VBQ22" s="687"/>
      <c r="VBR22" s="687"/>
      <c r="VBS22" s="687"/>
      <c r="VBT22" s="687"/>
      <c r="VBU22" s="687"/>
      <c r="VBV22" s="687"/>
      <c r="VBW22" s="687"/>
      <c r="VBX22" s="687"/>
      <c r="VBY22" s="687"/>
      <c r="VBZ22" s="687"/>
      <c r="VCA22" s="687"/>
      <c r="VCB22" s="687"/>
      <c r="VCC22" s="687"/>
      <c r="VCD22" s="687"/>
      <c r="VCE22" s="687"/>
      <c r="VCF22" s="687"/>
      <c r="VCG22" s="687"/>
      <c r="VCH22" s="687"/>
      <c r="VCI22" s="687"/>
      <c r="VCJ22" s="687"/>
      <c r="VCK22" s="687"/>
      <c r="VCL22" s="687"/>
      <c r="VCM22" s="687"/>
      <c r="VCN22" s="687"/>
      <c r="VCO22" s="687"/>
      <c r="VCP22" s="687"/>
      <c r="VCQ22" s="687"/>
      <c r="VCR22" s="687"/>
      <c r="VCS22" s="687"/>
      <c r="VCT22" s="687"/>
      <c r="VCU22" s="687"/>
      <c r="VCV22" s="687"/>
      <c r="VCW22" s="687"/>
      <c r="VCX22" s="687"/>
      <c r="VCY22" s="687"/>
      <c r="VCZ22" s="687"/>
      <c r="VDA22" s="687"/>
      <c r="VDB22" s="687"/>
      <c r="VDC22" s="687"/>
      <c r="VDD22" s="687"/>
      <c r="VDE22" s="687"/>
      <c r="VDF22" s="687"/>
      <c r="VDG22" s="687"/>
      <c r="VDH22" s="687"/>
      <c r="VDI22" s="687"/>
      <c r="VDJ22" s="687"/>
      <c r="VDK22" s="687"/>
      <c r="VDL22" s="687"/>
      <c r="VDM22" s="687"/>
      <c r="VDN22" s="687"/>
      <c r="VDO22" s="687"/>
      <c r="VDP22" s="687"/>
      <c r="VDQ22" s="687"/>
      <c r="VDR22" s="687"/>
      <c r="VDS22" s="687"/>
      <c r="VDT22" s="687"/>
      <c r="VDU22" s="687"/>
      <c r="VDV22" s="687"/>
      <c r="VDW22" s="687"/>
      <c r="VDX22" s="687"/>
      <c r="VDY22" s="687"/>
      <c r="VDZ22" s="687"/>
      <c r="VEA22" s="687"/>
      <c r="VEB22" s="687"/>
      <c r="VEC22" s="687"/>
      <c r="VED22" s="687"/>
      <c r="VEE22" s="687"/>
      <c r="VEF22" s="687"/>
      <c r="VEG22" s="687"/>
      <c r="VEH22" s="687"/>
      <c r="VEI22" s="687"/>
      <c r="VEJ22" s="687"/>
      <c r="VEK22" s="687"/>
      <c r="VEL22" s="687"/>
      <c r="VEM22" s="687"/>
      <c r="VEN22" s="687"/>
      <c r="VEO22" s="687"/>
      <c r="VEP22" s="687"/>
      <c r="VEQ22" s="687"/>
      <c r="VER22" s="687"/>
      <c r="VES22" s="687"/>
      <c r="VET22" s="687"/>
      <c r="VEU22" s="687"/>
      <c r="VEV22" s="687"/>
      <c r="VEW22" s="687"/>
      <c r="VEX22" s="687"/>
      <c r="VEY22" s="687"/>
      <c r="VEZ22" s="687"/>
      <c r="VFA22" s="687"/>
      <c r="VFB22" s="687"/>
      <c r="VFC22" s="687"/>
      <c r="VFD22" s="687"/>
      <c r="VFE22" s="687"/>
      <c r="VFF22" s="687"/>
      <c r="VFG22" s="687"/>
      <c r="VFH22" s="687"/>
      <c r="VFI22" s="687"/>
      <c r="VFJ22" s="687"/>
      <c r="VFK22" s="687"/>
      <c r="VFL22" s="687"/>
      <c r="VFM22" s="687"/>
      <c r="VFN22" s="687"/>
      <c r="VFO22" s="687"/>
      <c r="VFP22" s="687"/>
      <c r="VFQ22" s="687"/>
      <c r="VFR22" s="687"/>
      <c r="VFS22" s="687"/>
      <c r="VFT22" s="687"/>
      <c r="VFU22" s="687"/>
      <c r="VFV22" s="687"/>
      <c r="VFW22" s="687"/>
      <c r="VFX22" s="687"/>
      <c r="VFY22" s="687"/>
      <c r="VFZ22" s="687"/>
      <c r="VGA22" s="687"/>
      <c r="VGB22" s="687"/>
      <c r="VGC22" s="687"/>
      <c r="VGD22" s="687"/>
      <c r="VGE22" s="687"/>
      <c r="VGF22" s="687"/>
      <c r="VGG22" s="687"/>
      <c r="VGH22" s="687"/>
      <c r="VGI22" s="687"/>
      <c r="VGJ22" s="687"/>
      <c r="VGK22" s="687"/>
      <c r="VGL22" s="687"/>
      <c r="VGM22" s="687"/>
      <c r="VGN22" s="687"/>
      <c r="VGO22" s="687"/>
      <c r="VGP22" s="687"/>
      <c r="VGQ22" s="687"/>
      <c r="VGR22" s="687"/>
      <c r="VGS22" s="687"/>
      <c r="VGT22" s="687"/>
      <c r="VGU22" s="687"/>
      <c r="VGV22" s="687"/>
      <c r="VGW22" s="687"/>
      <c r="VGX22" s="687"/>
      <c r="VGY22" s="687"/>
      <c r="VGZ22" s="687"/>
      <c r="VHA22" s="687"/>
      <c r="VHB22" s="687"/>
      <c r="VHC22" s="687"/>
      <c r="VHD22" s="687"/>
      <c r="VHE22" s="687"/>
      <c r="VHF22" s="687"/>
      <c r="VHG22" s="687"/>
      <c r="VHH22" s="687"/>
      <c r="VHI22" s="687"/>
      <c r="VHJ22" s="687"/>
      <c r="VHK22" s="687"/>
      <c r="VHL22" s="687"/>
      <c r="VHM22" s="687"/>
      <c r="VHN22" s="687"/>
      <c r="VHO22" s="687"/>
      <c r="VHP22" s="687"/>
      <c r="VHQ22" s="687"/>
      <c r="VHR22" s="687"/>
      <c r="VHS22" s="687"/>
      <c r="VHT22" s="687"/>
      <c r="VHU22" s="687"/>
      <c r="VHV22" s="687"/>
      <c r="VHW22" s="687"/>
      <c r="VHX22" s="687"/>
      <c r="VHY22" s="687"/>
      <c r="VHZ22" s="687"/>
      <c r="VIA22" s="687"/>
      <c r="VIB22" s="687"/>
      <c r="VIC22" s="687"/>
      <c r="VID22" s="687"/>
      <c r="VIE22" s="687"/>
      <c r="VIF22" s="687"/>
      <c r="VIG22" s="687"/>
      <c r="VIH22" s="687"/>
      <c r="VII22" s="687"/>
      <c r="VIJ22" s="687"/>
      <c r="VIK22" s="687"/>
      <c r="VIL22" s="687"/>
      <c r="VIM22" s="687"/>
      <c r="VIN22" s="687"/>
      <c r="VIO22" s="687"/>
      <c r="VIP22" s="687"/>
      <c r="VIQ22" s="687"/>
      <c r="VIR22" s="687"/>
      <c r="VIS22" s="687"/>
      <c r="VIT22" s="687"/>
      <c r="VIU22" s="687"/>
      <c r="VIV22" s="687"/>
      <c r="VIW22" s="687"/>
      <c r="VIX22" s="687"/>
      <c r="VIY22" s="687"/>
      <c r="VIZ22" s="687"/>
      <c r="VJA22" s="687"/>
      <c r="VJB22" s="687"/>
      <c r="VJC22" s="687"/>
      <c r="VJD22" s="687"/>
      <c r="VJE22" s="687"/>
      <c r="VJF22" s="687"/>
      <c r="VJG22" s="687"/>
      <c r="VJH22" s="687"/>
      <c r="VJI22" s="687"/>
      <c r="VJJ22" s="687"/>
      <c r="VJK22" s="687"/>
      <c r="VJL22" s="687"/>
      <c r="VJM22" s="687"/>
      <c r="VJN22" s="687"/>
      <c r="VJO22" s="687"/>
      <c r="VJP22" s="687"/>
      <c r="VJQ22" s="687"/>
      <c r="VJR22" s="687"/>
      <c r="VJS22" s="687"/>
      <c r="VJT22" s="687"/>
      <c r="VJU22" s="687"/>
      <c r="VJV22" s="687"/>
      <c r="VJW22" s="687"/>
      <c r="VJX22" s="687"/>
      <c r="VJY22" s="687"/>
      <c r="VJZ22" s="687"/>
      <c r="VKA22" s="687"/>
      <c r="VKB22" s="687"/>
      <c r="VKC22" s="687"/>
      <c r="VKD22" s="687"/>
      <c r="VKE22" s="687"/>
      <c r="VKF22" s="687"/>
      <c r="VKG22" s="687"/>
      <c r="VKH22" s="687"/>
      <c r="VKI22" s="687"/>
      <c r="VKJ22" s="687"/>
      <c r="VKK22" s="687"/>
      <c r="VKL22" s="687"/>
      <c r="VKM22" s="687"/>
      <c r="VKN22" s="687"/>
      <c r="VKO22" s="687"/>
      <c r="VKP22" s="687"/>
      <c r="VKQ22" s="687"/>
      <c r="VKR22" s="687"/>
      <c r="VKS22" s="687"/>
      <c r="VKT22" s="687"/>
      <c r="VKU22" s="687"/>
      <c r="VKV22" s="687"/>
      <c r="VKW22" s="687"/>
      <c r="VKX22" s="687"/>
      <c r="VKY22" s="687"/>
      <c r="VKZ22" s="687"/>
      <c r="VLA22" s="687"/>
      <c r="VLB22" s="687"/>
      <c r="VLC22" s="687"/>
      <c r="VLD22" s="687"/>
      <c r="VLE22" s="687"/>
      <c r="VLF22" s="687"/>
      <c r="VLG22" s="687"/>
      <c r="VLH22" s="687"/>
      <c r="VLI22" s="687"/>
      <c r="VLJ22" s="687"/>
      <c r="VLK22" s="687"/>
      <c r="VLL22" s="687"/>
      <c r="VLM22" s="687"/>
      <c r="VLN22" s="687"/>
      <c r="VLO22" s="687"/>
      <c r="VLP22" s="687"/>
      <c r="VLQ22" s="687"/>
      <c r="VLR22" s="687"/>
      <c r="VLS22" s="687"/>
      <c r="VLT22" s="687"/>
      <c r="VLU22" s="687"/>
      <c r="VLV22" s="687"/>
      <c r="VLW22" s="687"/>
      <c r="VLX22" s="687"/>
      <c r="VLY22" s="687"/>
      <c r="VLZ22" s="687"/>
      <c r="VMA22" s="687"/>
      <c r="VMB22" s="687"/>
      <c r="VMC22" s="687"/>
      <c r="VMD22" s="687"/>
      <c r="VME22" s="687"/>
      <c r="VMF22" s="687"/>
      <c r="VMG22" s="687"/>
      <c r="VMH22" s="687"/>
      <c r="VMI22" s="687"/>
      <c r="VMJ22" s="687"/>
      <c r="VMK22" s="687"/>
      <c r="VML22" s="687"/>
      <c r="VMM22" s="687"/>
      <c r="VMN22" s="687"/>
      <c r="VMO22" s="687"/>
      <c r="VMP22" s="687"/>
      <c r="VMQ22" s="687"/>
      <c r="VMR22" s="687"/>
      <c r="VMS22" s="687"/>
      <c r="VMT22" s="687"/>
      <c r="VMU22" s="687"/>
      <c r="VMV22" s="687"/>
      <c r="VMW22" s="687"/>
      <c r="VMX22" s="687"/>
      <c r="VMY22" s="687"/>
      <c r="VMZ22" s="687"/>
      <c r="VNA22" s="687"/>
      <c r="VNB22" s="687"/>
      <c r="VNC22" s="687"/>
      <c r="VND22" s="687"/>
      <c r="VNE22" s="687"/>
      <c r="VNF22" s="687"/>
      <c r="VNG22" s="687"/>
      <c r="VNH22" s="687"/>
      <c r="VNI22" s="687"/>
      <c r="VNJ22" s="687"/>
      <c r="VNK22" s="687"/>
      <c r="VNL22" s="687"/>
      <c r="VNM22" s="687"/>
      <c r="VNN22" s="687"/>
      <c r="VNO22" s="687"/>
      <c r="VNP22" s="687"/>
      <c r="VNQ22" s="687"/>
      <c r="VNR22" s="687"/>
      <c r="VNS22" s="687"/>
      <c r="VNT22" s="687"/>
      <c r="VNU22" s="687"/>
      <c r="VNV22" s="687"/>
      <c r="VNW22" s="687"/>
      <c r="VNX22" s="687"/>
      <c r="VNY22" s="687"/>
      <c r="VNZ22" s="687"/>
      <c r="VOA22" s="687"/>
      <c r="VOB22" s="687"/>
      <c r="VOC22" s="687"/>
      <c r="VOD22" s="687"/>
      <c r="VOE22" s="687"/>
      <c r="VOF22" s="687"/>
      <c r="VOG22" s="687"/>
      <c r="VOH22" s="687"/>
      <c r="VOI22" s="687"/>
      <c r="VOJ22" s="687"/>
      <c r="VOK22" s="687"/>
      <c r="VOL22" s="687"/>
      <c r="VOM22" s="687"/>
      <c r="VON22" s="687"/>
      <c r="VOO22" s="687"/>
      <c r="VOP22" s="687"/>
      <c r="VOQ22" s="687"/>
      <c r="VOR22" s="687"/>
      <c r="VOS22" s="687"/>
      <c r="VOT22" s="687"/>
      <c r="VOU22" s="687"/>
      <c r="VOV22" s="687"/>
      <c r="VOW22" s="687"/>
      <c r="VOX22" s="687"/>
      <c r="VOY22" s="687"/>
      <c r="VOZ22" s="687"/>
      <c r="VPA22" s="687"/>
      <c r="VPB22" s="687"/>
      <c r="VPC22" s="687"/>
      <c r="VPD22" s="687"/>
      <c r="VPE22" s="687"/>
      <c r="VPF22" s="687"/>
      <c r="VPG22" s="687"/>
      <c r="VPH22" s="687"/>
      <c r="VPI22" s="687"/>
      <c r="VPJ22" s="687"/>
      <c r="VPK22" s="687"/>
      <c r="VPL22" s="687"/>
      <c r="VPM22" s="687"/>
      <c r="VPN22" s="687"/>
      <c r="VPO22" s="687"/>
      <c r="VPP22" s="687"/>
      <c r="VPQ22" s="687"/>
      <c r="VPR22" s="687"/>
      <c r="VPS22" s="687"/>
      <c r="VPT22" s="687"/>
      <c r="VPU22" s="687"/>
      <c r="VPV22" s="687"/>
      <c r="VPW22" s="687"/>
      <c r="VPX22" s="687"/>
      <c r="VPY22" s="687"/>
      <c r="VPZ22" s="687"/>
      <c r="VQA22" s="687"/>
      <c r="VQB22" s="687"/>
      <c r="VQC22" s="687"/>
      <c r="VQD22" s="687"/>
      <c r="VQE22" s="687"/>
      <c r="VQF22" s="687"/>
      <c r="VQG22" s="687"/>
      <c r="VQH22" s="687"/>
      <c r="VQI22" s="687"/>
      <c r="VQJ22" s="687"/>
      <c r="VQK22" s="687"/>
      <c r="VQL22" s="687"/>
      <c r="VQM22" s="687"/>
      <c r="VQN22" s="687"/>
      <c r="VQO22" s="687"/>
      <c r="VQP22" s="687"/>
      <c r="VQQ22" s="687"/>
      <c r="VQR22" s="687"/>
      <c r="VQS22" s="687"/>
      <c r="VQT22" s="687"/>
      <c r="VQU22" s="687"/>
      <c r="VQV22" s="687"/>
      <c r="VQW22" s="687"/>
      <c r="VQX22" s="687"/>
      <c r="VQY22" s="687"/>
      <c r="VQZ22" s="687"/>
      <c r="VRA22" s="687"/>
      <c r="VRB22" s="687"/>
      <c r="VRC22" s="687"/>
      <c r="VRD22" s="687"/>
      <c r="VRE22" s="687"/>
      <c r="VRF22" s="687"/>
      <c r="VRG22" s="687"/>
      <c r="VRH22" s="687"/>
      <c r="VRI22" s="687"/>
      <c r="VRJ22" s="687"/>
      <c r="VRK22" s="687"/>
      <c r="VRL22" s="687"/>
      <c r="VRM22" s="687"/>
      <c r="VRN22" s="687"/>
      <c r="VRO22" s="687"/>
      <c r="VRP22" s="687"/>
      <c r="VRQ22" s="687"/>
      <c r="VRR22" s="687"/>
      <c r="VRS22" s="687"/>
      <c r="VRT22" s="687"/>
      <c r="VRU22" s="687"/>
      <c r="VRV22" s="687"/>
      <c r="VRW22" s="687"/>
      <c r="VRX22" s="687"/>
      <c r="VRY22" s="687"/>
      <c r="VRZ22" s="687"/>
      <c r="VSA22" s="687"/>
      <c r="VSB22" s="687"/>
      <c r="VSC22" s="687"/>
      <c r="VSD22" s="687"/>
      <c r="VSE22" s="687"/>
      <c r="VSF22" s="687"/>
      <c r="VSG22" s="687"/>
      <c r="VSH22" s="687"/>
      <c r="VSI22" s="687"/>
      <c r="VSJ22" s="687"/>
      <c r="VSK22" s="687"/>
      <c r="VSL22" s="687"/>
      <c r="VSM22" s="687"/>
      <c r="VSN22" s="687"/>
      <c r="VSO22" s="687"/>
      <c r="VSP22" s="687"/>
      <c r="VSQ22" s="687"/>
      <c r="VSR22" s="687"/>
      <c r="VSS22" s="687"/>
      <c r="VST22" s="687"/>
      <c r="VSU22" s="687"/>
      <c r="VSV22" s="687"/>
      <c r="VSW22" s="687"/>
      <c r="VSX22" s="687"/>
      <c r="VSY22" s="687"/>
      <c r="VSZ22" s="687"/>
      <c r="VTA22" s="687"/>
      <c r="VTB22" s="687"/>
      <c r="VTC22" s="687"/>
      <c r="VTD22" s="687"/>
      <c r="VTE22" s="687"/>
      <c r="VTF22" s="687"/>
      <c r="VTG22" s="687"/>
      <c r="VTH22" s="687"/>
      <c r="VTI22" s="687"/>
      <c r="VTJ22" s="687"/>
      <c r="VTK22" s="687"/>
      <c r="VTL22" s="687"/>
      <c r="VTM22" s="687"/>
      <c r="VTN22" s="687"/>
      <c r="VTO22" s="687"/>
      <c r="VTP22" s="687"/>
      <c r="VTQ22" s="687"/>
      <c r="VTR22" s="687"/>
      <c r="VTS22" s="687"/>
      <c r="VTT22" s="687"/>
      <c r="VTU22" s="687"/>
      <c r="VTV22" s="687"/>
      <c r="VTW22" s="687"/>
      <c r="VTX22" s="687"/>
      <c r="VTY22" s="687"/>
      <c r="VTZ22" s="687"/>
      <c r="VUA22" s="687"/>
      <c r="VUB22" s="687"/>
      <c r="VUC22" s="687"/>
      <c r="VUD22" s="687"/>
      <c r="VUE22" s="687"/>
      <c r="VUF22" s="687"/>
      <c r="VUG22" s="687"/>
      <c r="VUH22" s="687"/>
      <c r="VUI22" s="687"/>
      <c r="VUJ22" s="687"/>
      <c r="VUK22" s="687"/>
      <c r="VUL22" s="687"/>
      <c r="VUM22" s="687"/>
      <c r="VUN22" s="687"/>
      <c r="VUO22" s="687"/>
      <c r="VUP22" s="687"/>
      <c r="VUQ22" s="687"/>
      <c r="VUR22" s="687"/>
      <c r="VUS22" s="687"/>
      <c r="VUT22" s="687"/>
      <c r="VUU22" s="687"/>
      <c r="VUV22" s="687"/>
      <c r="VUW22" s="687"/>
      <c r="VUX22" s="687"/>
      <c r="VUY22" s="687"/>
      <c r="VUZ22" s="687"/>
      <c r="VVA22" s="687"/>
      <c r="VVB22" s="687"/>
      <c r="VVC22" s="687"/>
      <c r="VVD22" s="687"/>
      <c r="VVE22" s="687"/>
      <c r="VVF22" s="687"/>
      <c r="VVG22" s="687"/>
      <c r="VVH22" s="687"/>
      <c r="VVI22" s="687"/>
      <c r="VVJ22" s="687"/>
      <c r="VVK22" s="687"/>
      <c r="VVL22" s="687"/>
      <c r="VVM22" s="687"/>
      <c r="VVN22" s="687"/>
      <c r="VVO22" s="687"/>
      <c r="VVP22" s="687"/>
      <c r="VVQ22" s="687"/>
      <c r="VVR22" s="687"/>
      <c r="VVS22" s="687"/>
      <c r="VVT22" s="687"/>
      <c r="VVU22" s="687"/>
      <c r="VVV22" s="687"/>
      <c r="VVW22" s="687"/>
      <c r="VVX22" s="687"/>
      <c r="VVY22" s="687"/>
      <c r="VVZ22" s="687"/>
      <c r="VWA22" s="687"/>
      <c r="VWB22" s="687"/>
      <c r="VWC22" s="687"/>
      <c r="VWD22" s="687"/>
      <c r="VWE22" s="687"/>
      <c r="VWF22" s="687"/>
      <c r="VWG22" s="687"/>
      <c r="VWH22" s="687"/>
      <c r="VWI22" s="687"/>
      <c r="VWJ22" s="687"/>
      <c r="VWK22" s="687"/>
      <c r="VWL22" s="687"/>
      <c r="VWM22" s="687"/>
      <c r="VWN22" s="687"/>
      <c r="VWO22" s="687"/>
      <c r="VWP22" s="687"/>
      <c r="VWQ22" s="687"/>
      <c r="VWR22" s="687"/>
      <c r="VWS22" s="687"/>
      <c r="VWT22" s="687"/>
      <c r="VWU22" s="687"/>
      <c r="VWV22" s="687"/>
      <c r="VWW22" s="687"/>
      <c r="VWX22" s="687"/>
      <c r="VWY22" s="687"/>
      <c r="VWZ22" s="687"/>
      <c r="VXA22" s="687"/>
      <c r="VXB22" s="687"/>
      <c r="VXC22" s="687"/>
      <c r="VXD22" s="687"/>
      <c r="VXE22" s="687"/>
      <c r="VXF22" s="687"/>
      <c r="VXG22" s="687"/>
      <c r="VXH22" s="687"/>
      <c r="VXI22" s="687"/>
      <c r="VXJ22" s="687"/>
      <c r="VXK22" s="687"/>
      <c r="VXL22" s="687"/>
      <c r="VXM22" s="687"/>
      <c r="VXN22" s="687"/>
      <c r="VXO22" s="687"/>
      <c r="VXP22" s="687"/>
      <c r="VXQ22" s="687"/>
      <c r="VXR22" s="687"/>
      <c r="VXS22" s="687"/>
      <c r="VXT22" s="687"/>
      <c r="VXU22" s="687"/>
      <c r="VXV22" s="687"/>
      <c r="VXW22" s="687"/>
      <c r="VXX22" s="687"/>
      <c r="VXY22" s="687"/>
      <c r="VXZ22" s="687"/>
      <c r="VYA22" s="687"/>
      <c r="VYB22" s="687"/>
      <c r="VYC22" s="687"/>
      <c r="VYD22" s="687"/>
      <c r="VYE22" s="687"/>
      <c r="VYF22" s="687"/>
      <c r="VYG22" s="687"/>
      <c r="VYH22" s="687"/>
      <c r="VYI22" s="687"/>
      <c r="VYJ22" s="687"/>
      <c r="VYK22" s="687"/>
      <c r="VYL22" s="687"/>
      <c r="VYM22" s="687"/>
      <c r="VYN22" s="687"/>
      <c r="VYO22" s="687"/>
      <c r="VYP22" s="687"/>
      <c r="VYQ22" s="687"/>
      <c r="VYR22" s="687"/>
      <c r="VYS22" s="687"/>
      <c r="VYT22" s="687"/>
      <c r="VYU22" s="687"/>
      <c r="VYV22" s="687"/>
      <c r="VYW22" s="687"/>
      <c r="VYX22" s="687"/>
      <c r="VYY22" s="687"/>
      <c r="VYZ22" s="687"/>
      <c r="VZA22" s="687"/>
      <c r="VZB22" s="687"/>
      <c r="VZC22" s="687"/>
      <c r="VZD22" s="687"/>
      <c r="VZE22" s="687"/>
      <c r="VZF22" s="687"/>
      <c r="VZG22" s="687"/>
      <c r="VZH22" s="687"/>
      <c r="VZI22" s="687"/>
      <c r="VZJ22" s="687"/>
      <c r="VZK22" s="687"/>
      <c r="VZL22" s="687"/>
      <c r="VZM22" s="687"/>
      <c r="VZN22" s="687"/>
      <c r="VZO22" s="687"/>
      <c r="VZP22" s="687"/>
      <c r="VZQ22" s="687"/>
      <c r="VZR22" s="687"/>
      <c r="VZS22" s="687"/>
      <c r="VZT22" s="687"/>
      <c r="VZU22" s="687"/>
      <c r="VZV22" s="687"/>
      <c r="VZW22" s="687"/>
      <c r="VZX22" s="687"/>
      <c r="VZY22" s="687"/>
      <c r="VZZ22" s="687"/>
      <c r="WAA22" s="687"/>
      <c r="WAB22" s="687"/>
      <c r="WAC22" s="687"/>
      <c r="WAD22" s="687"/>
      <c r="WAE22" s="687"/>
      <c r="WAF22" s="687"/>
      <c r="WAG22" s="687"/>
      <c r="WAH22" s="687"/>
      <c r="WAI22" s="687"/>
      <c r="WAJ22" s="687"/>
      <c r="WAK22" s="687"/>
      <c r="WAL22" s="687"/>
      <c r="WAM22" s="687"/>
      <c r="WAN22" s="687"/>
      <c r="WAO22" s="687"/>
      <c r="WAP22" s="687"/>
      <c r="WAQ22" s="687"/>
      <c r="WAR22" s="687"/>
      <c r="WAS22" s="687"/>
      <c r="WAT22" s="687"/>
      <c r="WAU22" s="687"/>
      <c r="WAV22" s="687"/>
      <c r="WAW22" s="687"/>
      <c r="WAX22" s="687"/>
      <c r="WAY22" s="687"/>
      <c r="WAZ22" s="687"/>
      <c r="WBA22" s="687"/>
      <c r="WBB22" s="687"/>
      <c r="WBC22" s="687"/>
      <c r="WBD22" s="687"/>
      <c r="WBE22" s="687"/>
      <c r="WBF22" s="687"/>
      <c r="WBG22" s="687"/>
      <c r="WBH22" s="687"/>
      <c r="WBI22" s="687"/>
      <c r="WBJ22" s="687"/>
      <c r="WBK22" s="687"/>
      <c r="WBL22" s="687"/>
      <c r="WBM22" s="687"/>
      <c r="WBN22" s="687"/>
      <c r="WBO22" s="687"/>
      <c r="WBP22" s="687"/>
      <c r="WBQ22" s="687"/>
      <c r="WBR22" s="687"/>
      <c r="WBS22" s="687"/>
      <c r="WBT22" s="687"/>
      <c r="WBU22" s="687"/>
      <c r="WBV22" s="687"/>
      <c r="WBW22" s="687"/>
      <c r="WBX22" s="687"/>
      <c r="WBY22" s="687"/>
      <c r="WBZ22" s="687"/>
      <c r="WCA22" s="687"/>
      <c r="WCB22" s="687"/>
      <c r="WCC22" s="687"/>
      <c r="WCD22" s="687"/>
      <c r="WCE22" s="687"/>
      <c r="WCF22" s="687"/>
      <c r="WCG22" s="687"/>
      <c r="WCH22" s="687"/>
      <c r="WCI22" s="687"/>
      <c r="WCJ22" s="687"/>
      <c r="WCK22" s="687"/>
      <c r="WCL22" s="687"/>
      <c r="WCM22" s="687"/>
      <c r="WCN22" s="687"/>
      <c r="WCO22" s="687"/>
      <c r="WCP22" s="687"/>
      <c r="WCQ22" s="687"/>
      <c r="WCR22" s="687"/>
      <c r="WCS22" s="687"/>
      <c r="WCT22" s="687"/>
      <c r="WCU22" s="687"/>
      <c r="WCV22" s="687"/>
      <c r="WCW22" s="687"/>
      <c r="WCX22" s="687"/>
      <c r="WCY22" s="687"/>
      <c r="WCZ22" s="687"/>
      <c r="WDA22" s="687"/>
      <c r="WDB22" s="687"/>
      <c r="WDC22" s="687"/>
      <c r="WDD22" s="687"/>
      <c r="WDE22" s="687"/>
      <c r="WDF22" s="687"/>
      <c r="WDG22" s="687"/>
      <c r="WDH22" s="687"/>
      <c r="WDI22" s="687"/>
      <c r="WDJ22" s="687"/>
      <c r="WDK22" s="687"/>
      <c r="WDL22" s="687"/>
      <c r="WDM22" s="687"/>
      <c r="WDN22" s="687"/>
      <c r="WDO22" s="687"/>
      <c r="WDP22" s="687"/>
      <c r="WDQ22" s="687"/>
      <c r="WDR22" s="687"/>
      <c r="WDS22" s="687"/>
      <c r="WDT22" s="687"/>
      <c r="WDU22" s="687"/>
      <c r="WDV22" s="687"/>
      <c r="WDW22" s="687"/>
      <c r="WDX22" s="687"/>
      <c r="WDY22" s="687"/>
      <c r="WDZ22" s="687"/>
      <c r="WEA22" s="687"/>
      <c r="WEB22" s="687"/>
      <c r="WEC22" s="687"/>
      <c r="WED22" s="687"/>
      <c r="WEE22" s="687"/>
      <c r="WEF22" s="687"/>
      <c r="WEG22" s="687"/>
      <c r="WEH22" s="687"/>
      <c r="WEI22" s="687"/>
      <c r="WEJ22" s="687"/>
      <c r="WEK22" s="687"/>
      <c r="WEL22" s="687"/>
      <c r="WEM22" s="687"/>
      <c r="WEN22" s="687"/>
      <c r="WEO22" s="687"/>
      <c r="WEP22" s="687"/>
      <c r="WEQ22" s="687"/>
      <c r="WER22" s="687"/>
      <c r="WES22" s="687"/>
      <c r="WET22" s="687"/>
      <c r="WEU22" s="687"/>
      <c r="WEV22" s="687"/>
      <c r="WEW22" s="687"/>
      <c r="WEX22" s="687"/>
      <c r="WEY22" s="687"/>
      <c r="WEZ22" s="687"/>
      <c r="WFA22" s="687"/>
      <c r="WFB22" s="687"/>
      <c r="WFC22" s="687"/>
      <c r="WFD22" s="687"/>
      <c r="WFE22" s="687"/>
      <c r="WFF22" s="687"/>
      <c r="WFG22" s="687"/>
      <c r="WFH22" s="687"/>
      <c r="WFI22" s="687"/>
      <c r="WFJ22" s="687"/>
      <c r="WFK22" s="687"/>
      <c r="WFL22" s="687"/>
      <c r="WFM22" s="687"/>
      <c r="WFN22" s="687"/>
      <c r="WFO22" s="687"/>
      <c r="WFP22" s="687"/>
      <c r="WFQ22" s="687"/>
      <c r="WFR22" s="687"/>
      <c r="WFS22" s="687"/>
      <c r="WFT22" s="687"/>
      <c r="WFU22" s="687"/>
      <c r="WFV22" s="687"/>
      <c r="WFW22" s="687"/>
      <c r="WFX22" s="687"/>
      <c r="WFY22" s="687"/>
      <c r="WFZ22" s="687"/>
      <c r="WGA22" s="687"/>
      <c r="WGB22" s="687"/>
      <c r="WGC22" s="687"/>
      <c r="WGD22" s="687"/>
      <c r="WGE22" s="687"/>
      <c r="WGF22" s="687"/>
      <c r="WGG22" s="687"/>
      <c r="WGH22" s="687"/>
      <c r="WGI22" s="687"/>
      <c r="WGJ22" s="687"/>
      <c r="WGK22" s="687"/>
      <c r="WGL22" s="687"/>
      <c r="WGM22" s="687"/>
      <c r="WGN22" s="687"/>
      <c r="WGO22" s="687"/>
      <c r="WGP22" s="687"/>
      <c r="WGQ22" s="687"/>
      <c r="WGR22" s="687"/>
      <c r="WGS22" s="687"/>
      <c r="WGT22" s="687"/>
      <c r="WGU22" s="687"/>
      <c r="WGV22" s="687"/>
      <c r="WGW22" s="687"/>
      <c r="WGX22" s="687"/>
      <c r="WGY22" s="687"/>
      <c r="WGZ22" s="687"/>
      <c r="WHA22" s="687"/>
      <c r="WHB22" s="687"/>
      <c r="WHC22" s="687"/>
      <c r="WHD22" s="687"/>
      <c r="WHE22" s="687"/>
      <c r="WHF22" s="687"/>
      <c r="WHG22" s="687"/>
      <c r="WHH22" s="687"/>
      <c r="WHI22" s="687"/>
      <c r="WHJ22" s="687"/>
      <c r="WHK22" s="687"/>
      <c r="WHL22" s="687"/>
      <c r="WHM22" s="687"/>
      <c r="WHN22" s="687"/>
      <c r="WHO22" s="687"/>
      <c r="WHP22" s="687"/>
      <c r="WHQ22" s="687"/>
      <c r="WHR22" s="687"/>
      <c r="WHS22" s="687"/>
      <c r="WHT22" s="687"/>
      <c r="WHU22" s="687"/>
      <c r="WHV22" s="687"/>
      <c r="WHW22" s="687"/>
      <c r="WHX22" s="687"/>
      <c r="WHY22" s="687"/>
      <c r="WHZ22" s="687"/>
      <c r="WIA22" s="687"/>
      <c r="WIB22" s="687"/>
      <c r="WIC22" s="687"/>
      <c r="WID22" s="687"/>
      <c r="WIE22" s="687"/>
      <c r="WIF22" s="687"/>
      <c r="WIG22" s="687"/>
      <c r="WIH22" s="687"/>
      <c r="WII22" s="687"/>
      <c r="WIJ22" s="687"/>
      <c r="WIK22" s="687"/>
      <c r="WIL22" s="687"/>
      <c r="WIM22" s="687"/>
      <c r="WIN22" s="687"/>
      <c r="WIO22" s="687"/>
      <c r="WIP22" s="687"/>
      <c r="WIQ22" s="687"/>
      <c r="WIR22" s="687"/>
      <c r="WIS22" s="687"/>
      <c r="WIT22" s="687"/>
      <c r="WIU22" s="687"/>
      <c r="WIV22" s="687"/>
      <c r="WIW22" s="687"/>
      <c r="WIX22" s="687"/>
      <c r="WIY22" s="687"/>
      <c r="WIZ22" s="687"/>
      <c r="WJA22" s="687"/>
      <c r="WJB22" s="687"/>
      <c r="WJC22" s="687"/>
      <c r="WJD22" s="687"/>
      <c r="WJE22" s="687"/>
      <c r="WJF22" s="687"/>
      <c r="WJG22" s="687"/>
      <c r="WJH22" s="687"/>
      <c r="WJI22" s="687"/>
      <c r="WJJ22" s="687"/>
      <c r="WJK22" s="687"/>
      <c r="WJL22" s="687"/>
      <c r="WJM22" s="687"/>
      <c r="WJN22" s="687"/>
      <c r="WJO22" s="687"/>
      <c r="WJP22" s="687"/>
      <c r="WJQ22" s="687"/>
      <c r="WJR22" s="687"/>
      <c r="WJS22" s="687"/>
      <c r="WJT22" s="687"/>
      <c r="WJU22" s="687"/>
      <c r="WJV22" s="687"/>
      <c r="WJW22" s="687"/>
      <c r="WJX22" s="687"/>
      <c r="WJY22" s="687"/>
      <c r="WJZ22" s="687"/>
      <c r="WKA22" s="687"/>
      <c r="WKB22" s="687"/>
      <c r="WKC22" s="687"/>
      <c r="WKD22" s="687"/>
      <c r="WKE22" s="687"/>
      <c r="WKF22" s="687"/>
      <c r="WKG22" s="687"/>
      <c r="WKH22" s="687"/>
      <c r="WKI22" s="687"/>
      <c r="WKJ22" s="687"/>
      <c r="WKK22" s="687"/>
      <c r="WKL22" s="687"/>
      <c r="WKM22" s="687"/>
      <c r="WKN22" s="687"/>
      <c r="WKO22" s="687"/>
      <c r="WKP22" s="687"/>
      <c r="WKQ22" s="687"/>
      <c r="WKR22" s="687"/>
      <c r="WKS22" s="687"/>
      <c r="WKT22" s="687"/>
      <c r="WKU22" s="687"/>
      <c r="WKV22" s="687"/>
      <c r="WKW22" s="687"/>
      <c r="WKX22" s="687"/>
      <c r="WKY22" s="687"/>
      <c r="WKZ22" s="687"/>
      <c r="WLA22" s="687"/>
      <c r="WLB22" s="687"/>
      <c r="WLC22" s="687"/>
      <c r="WLD22" s="687"/>
      <c r="WLE22" s="687"/>
      <c r="WLF22" s="687"/>
      <c r="WLG22" s="687"/>
      <c r="WLH22" s="687"/>
      <c r="WLI22" s="687"/>
      <c r="WLJ22" s="687"/>
      <c r="WLK22" s="687"/>
      <c r="WLL22" s="687"/>
      <c r="WLM22" s="687"/>
      <c r="WLN22" s="687"/>
      <c r="WLO22" s="687"/>
      <c r="WLP22" s="687"/>
      <c r="WLQ22" s="687"/>
      <c r="WLR22" s="687"/>
      <c r="WLS22" s="687"/>
      <c r="WLT22" s="687"/>
      <c r="WLU22" s="687"/>
      <c r="WLV22" s="687"/>
      <c r="WLW22" s="687"/>
      <c r="WLX22" s="687"/>
      <c r="WLY22" s="687"/>
      <c r="WLZ22" s="687"/>
      <c r="WMA22" s="687"/>
      <c r="WMB22" s="687"/>
      <c r="WMC22" s="687"/>
      <c r="WMD22" s="687"/>
      <c r="WME22" s="687"/>
      <c r="WMF22" s="687"/>
      <c r="WMG22" s="687"/>
      <c r="WMH22" s="687"/>
      <c r="WMI22" s="687"/>
      <c r="WMJ22" s="687"/>
      <c r="WMK22" s="687"/>
      <c r="WML22" s="687"/>
      <c r="WMM22" s="687"/>
      <c r="WMN22" s="687"/>
      <c r="WMO22" s="687"/>
      <c r="WMP22" s="687"/>
      <c r="WMQ22" s="687"/>
      <c r="WMR22" s="687"/>
      <c r="WMS22" s="687"/>
      <c r="WMT22" s="687"/>
      <c r="WMU22" s="687"/>
      <c r="WMV22" s="687"/>
      <c r="WMW22" s="687"/>
      <c r="WMX22" s="687"/>
      <c r="WMY22" s="687"/>
      <c r="WMZ22" s="687"/>
      <c r="WNA22" s="687"/>
      <c r="WNB22" s="687"/>
      <c r="WNC22" s="687"/>
      <c r="WND22" s="687"/>
      <c r="WNE22" s="687"/>
      <c r="WNF22" s="687"/>
      <c r="WNG22" s="687"/>
      <c r="WNH22" s="687"/>
      <c r="WNI22" s="687"/>
      <c r="WNJ22" s="687"/>
      <c r="WNK22" s="687"/>
      <c r="WNL22" s="687"/>
      <c r="WNM22" s="687"/>
      <c r="WNN22" s="687"/>
      <c r="WNO22" s="687"/>
      <c r="WNP22" s="687"/>
      <c r="WNQ22" s="687"/>
      <c r="WNR22" s="687"/>
      <c r="WNS22" s="687"/>
      <c r="WNT22" s="687"/>
      <c r="WNU22" s="687"/>
      <c r="WNV22" s="687"/>
      <c r="WNW22" s="687"/>
      <c r="WNX22" s="687"/>
      <c r="WNY22" s="687"/>
      <c r="WNZ22" s="687"/>
      <c r="WOA22" s="687"/>
      <c r="WOB22" s="687"/>
      <c r="WOC22" s="687"/>
      <c r="WOD22" s="687"/>
      <c r="WOE22" s="687"/>
      <c r="WOF22" s="687"/>
      <c r="WOG22" s="687"/>
      <c r="WOH22" s="687"/>
      <c r="WOI22" s="687"/>
      <c r="WOJ22" s="687"/>
      <c r="WOK22" s="687"/>
      <c r="WOL22" s="687"/>
      <c r="WOM22" s="687"/>
      <c r="WON22" s="687"/>
      <c r="WOO22" s="687"/>
      <c r="WOP22" s="687"/>
      <c r="WOQ22" s="687"/>
      <c r="WOR22" s="687"/>
      <c r="WOS22" s="687"/>
      <c r="WOT22" s="687"/>
      <c r="WOU22" s="687"/>
      <c r="WOV22" s="687"/>
      <c r="WOW22" s="687"/>
      <c r="WOX22" s="687"/>
      <c r="WOY22" s="687"/>
      <c r="WOZ22" s="687"/>
      <c r="WPA22" s="687"/>
      <c r="WPB22" s="687"/>
      <c r="WPC22" s="687"/>
      <c r="WPD22" s="687"/>
      <c r="WPE22" s="687"/>
      <c r="WPF22" s="687"/>
      <c r="WPG22" s="687"/>
      <c r="WPH22" s="687"/>
      <c r="WPI22" s="687"/>
      <c r="WPJ22" s="687"/>
      <c r="WPK22" s="687"/>
      <c r="WPL22" s="687"/>
      <c r="WPM22" s="687"/>
      <c r="WPN22" s="687"/>
      <c r="WPO22" s="687"/>
      <c r="WPP22" s="687"/>
      <c r="WPQ22" s="687"/>
      <c r="WPR22" s="687"/>
      <c r="WPS22" s="687"/>
      <c r="WPT22" s="687"/>
      <c r="WPU22" s="687"/>
      <c r="WPV22" s="687"/>
      <c r="WPW22" s="687"/>
      <c r="WPX22" s="687"/>
      <c r="WPY22" s="687"/>
      <c r="WPZ22" s="687"/>
      <c r="WQA22" s="687"/>
      <c r="WQB22" s="687"/>
      <c r="WQC22" s="687"/>
      <c r="WQD22" s="687"/>
      <c r="WQE22" s="687"/>
      <c r="WQF22" s="687"/>
      <c r="WQG22" s="687"/>
      <c r="WQH22" s="687"/>
      <c r="WQI22" s="687"/>
      <c r="WQJ22" s="687"/>
      <c r="WQK22" s="687"/>
      <c r="WQL22" s="687"/>
      <c r="WQM22" s="687"/>
      <c r="WQN22" s="687"/>
      <c r="WQO22" s="687"/>
      <c r="WQP22" s="687"/>
      <c r="WQQ22" s="687"/>
      <c r="WQR22" s="687"/>
      <c r="WQS22" s="687"/>
      <c r="WQT22" s="687"/>
      <c r="WQU22" s="687"/>
      <c r="WQV22" s="687"/>
      <c r="WQW22" s="687"/>
      <c r="WQX22" s="687"/>
      <c r="WQY22" s="687"/>
      <c r="WQZ22" s="687"/>
      <c r="WRA22" s="687"/>
      <c r="WRB22" s="687"/>
      <c r="WRC22" s="687"/>
      <c r="WRD22" s="687"/>
      <c r="WRE22" s="687"/>
      <c r="WRF22" s="687"/>
      <c r="WRG22" s="687"/>
      <c r="WRH22" s="687"/>
      <c r="WRI22" s="687"/>
      <c r="WRJ22" s="687"/>
      <c r="WRK22" s="687"/>
      <c r="WRL22" s="687"/>
      <c r="WRM22" s="687"/>
      <c r="WRN22" s="687"/>
      <c r="WRO22" s="687"/>
      <c r="WRP22" s="687"/>
      <c r="WRQ22" s="687"/>
      <c r="WRR22" s="687"/>
      <c r="WRS22" s="687"/>
      <c r="WRT22" s="687"/>
      <c r="WRU22" s="687"/>
      <c r="WRV22" s="687"/>
      <c r="WRW22" s="687"/>
      <c r="WRX22" s="687"/>
      <c r="WRY22" s="687"/>
      <c r="WRZ22" s="687"/>
      <c r="WSA22" s="687"/>
      <c r="WSB22" s="687"/>
      <c r="WSC22" s="687"/>
      <c r="WSD22" s="687"/>
      <c r="WSE22" s="687"/>
      <c r="WSF22" s="687"/>
      <c r="WSG22" s="687"/>
      <c r="WSH22" s="687"/>
      <c r="WSI22" s="687"/>
      <c r="WSJ22" s="687"/>
      <c r="WSK22" s="687"/>
      <c r="WSL22" s="687"/>
      <c r="WSM22" s="687"/>
      <c r="WSN22" s="687"/>
      <c r="WSO22" s="687"/>
      <c r="WSP22" s="687"/>
      <c r="WSQ22" s="687"/>
      <c r="WSR22" s="687"/>
      <c r="WSS22" s="687"/>
      <c r="WST22" s="687"/>
      <c r="WSU22" s="687"/>
      <c r="WSV22" s="687"/>
      <c r="WSW22" s="687"/>
      <c r="WSX22" s="687"/>
      <c r="WSY22" s="687"/>
      <c r="WSZ22" s="687"/>
      <c r="WTA22" s="687"/>
      <c r="WTB22" s="687"/>
      <c r="WTC22" s="687"/>
      <c r="WTD22" s="687"/>
      <c r="WTE22" s="687"/>
      <c r="WTF22" s="687"/>
      <c r="WTG22" s="687"/>
      <c r="WTH22" s="687"/>
      <c r="WTI22" s="687"/>
      <c r="WTJ22" s="687"/>
      <c r="WTK22" s="687"/>
      <c r="WTL22" s="687"/>
      <c r="WTM22" s="687"/>
      <c r="WTN22" s="687"/>
      <c r="WTO22" s="687"/>
      <c r="WTP22" s="687"/>
      <c r="WTQ22" s="687"/>
      <c r="WTR22" s="687"/>
      <c r="WTS22" s="687"/>
      <c r="WTT22" s="687"/>
      <c r="WTU22" s="687"/>
      <c r="WTV22" s="687"/>
      <c r="WTW22" s="687"/>
      <c r="WTX22" s="687"/>
      <c r="WTY22" s="687"/>
      <c r="WTZ22" s="687"/>
      <c r="WUA22" s="687"/>
      <c r="WUB22" s="687"/>
      <c r="WUC22" s="687"/>
      <c r="WUD22" s="687"/>
      <c r="WUE22" s="687"/>
      <c r="WUF22" s="687"/>
      <c r="WUG22" s="687"/>
      <c r="WUH22" s="687"/>
      <c r="WUI22" s="687"/>
      <c r="WUJ22" s="687"/>
      <c r="WUK22" s="687"/>
      <c r="WUL22" s="687"/>
      <c r="WUM22" s="687"/>
      <c r="WUN22" s="687"/>
      <c r="WUO22" s="687"/>
      <c r="WUP22" s="687"/>
      <c r="WUQ22" s="687"/>
      <c r="WUR22" s="687"/>
      <c r="WUS22" s="687"/>
      <c r="WUT22" s="687"/>
      <c r="WUU22" s="687"/>
      <c r="WUV22" s="687"/>
      <c r="WUW22" s="687"/>
      <c r="WUX22" s="687"/>
      <c r="WUY22" s="687"/>
      <c r="WUZ22" s="687"/>
      <c r="WVA22" s="687"/>
      <c r="WVB22" s="687"/>
      <c r="WVC22" s="687"/>
      <c r="WVD22" s="687"/>
      <c r="WVE22" s="687"/>
      <c r="WVF22" s="687"/>
      <c r="WVG22" s="687"/>
      <c r="WVH22" s="687"/>
      <c r="WVI22" s="687"/>
      <c r="WVJ22" s="687"/>
      <c r="WVK22" s="687"/>
      <c r="WVL22" s="687"/>
      <c r="WVM22" s="687"/>
      <c r="WVN22" s="687"/>
      <c r="WVO22" s="687"/>
      <c r="WVP22" s="687"/>
      <c r="WVQ22" s="687"/>
      <c r="WVR22" s="687"/>
      <c r="WVS22" s="687"/>
      <c r="WVT22" s="687"/>
      <c r="WVU22" s="687"/>
      <c r="WVV22" s="687"/>
      <c r="WVW22" s="687"/>
      <c r="WVX22" s="687"/>
      <c r="WVY22" s="687"/>
      <c r="WVZ22" s="687"/>
      <c r="WWA22" s="687"/>
      <c r="WWB22" s="687"/>
      <c r="WWC22" s="687"/>
      <c r="WWD22" s="687"/>
      <c r="WWE22" s="687"/>
      <c r="WWF22" s="687"/>
      <c r="WWG22" s="687"/>
      <c r="WWH22" s="687"/>
      <c r="WWI22" s="687"/>
      <c r="WWJ22" s="687"/>
      <c r="WWK22" s="687"/>
      <c r="WWL22" s="687"/>
      <c r="WWM22" s="687"/>
      <c r="WWN22" s="687"/>
      <c r="WWO22" s="687"/>
      <c r="WWP22" s="687"/>
      <c r="WWQ22" s="687"/>
      <c r="WWR22" s="687"/>
      <c r="WWS22" s="687"/>
      <c r="WWT22" s="687"/>
      <c r="WWU22" s="687"/>
      <c r="WWV22" s="687"/>
      <c r="WWW22" s="687"/>
      <c r="WWX22" s="687"/>
      <c r="WWY22" s="687"/>
      <c r="WWZ22" s="687"/>
      <c r="WXA22" s="687"/>
      <c r="WXB22" s="687"/>
      <c r="WXC22" s="687"/>
      <c r="WXD22" s="687"/>
      <c r="WXE22" s="687"/>
      <c r="WXF22" s="687"/>
      <c r="WXG22" s="687"/>
      <c r="WXH22" s="687"/>
      <c r="WXI22" s="687"/>
      <c r="WXJ22" s="687"/>
      <c r="WXK22" s="687"/>
      <c r="WXL22" s="687"/>
      <c r="WXM22" s="687"/>
      <c r="WXN22" s="687"/>
      <c r="WXO22" s="687"/>
      <c r="WXP22" s="687"/>
      <c r="WXQ22" s="687"/>
      <c r="WXR22" s="687"/>
      <c r="WXS22" s="687"/>
      <c r="WXT22" s="687"/>
      <c r="WXU22" s="687"/>
      <c r="WXV22" s="687"/>
      <c r="WXW22" s="687"/>
      <c r="WXX22" s="687"/>
      <c r="WXY22" s="687"/>
      <c r="WXZ22" s="687"/>
      <c r="WYA22" s="687"/>
      <c r="WYB22" s="687"/>
      <c r="WYC22" s="687"/>
      <c r="WYD22" s="687"/>
      <c r="WYE22" s="687"/>
      <c r="WYF22" s="687"/>
      <c r="WYG22" s="687"/>
      <c r="WYH22" s="687"/>
      <c r="WYI22" s="687"/>
      <c r="WYJ22" s="687"/>
      <c r="WYK22" s="687"/>
      <c r="WYL22" s="687"/>
      <c r="WYM22" s="687"/>
      <c r="WYN22" s="687"/>
      <c r="WYO22" s="687"/>
      <c r="WYP22" s="687"/>
      <c r="WYQ22" s="687"/>
      <c r="WYR22" s="687"/>
      <c r="WYS22" s="687"/>
      <c r="WYT22" s="687"/>
      <c r="WYU22" s="687"/>
      <c r="WYV22" s="687"/>
      <c r="WYW22" s="687"/>
      <c r="WYX22" s="687"/>
      <c r="WYY22" s="687"/>
      <c r="WYZ22" s="687"/>
      <c r="WZA22" s="687"/>
      <c r="WZB22" s="687"/>
      <c r="WZC22" s="687"/>
      <c r="WZD22" s="687"/>
      <c r="WZE22" s="687"/>
      <c r="WZF22" s="687"/>
      <c r="WZG22" s="687"/>
      <c r="WZH22" s="687"/>
      <c r="WZI22" s="687"/>
      <c r="WZJ22" s="687"/>
      <c r="WZK22" s="687"/>
      <c r="WZL22" s="687"/>
      <c r="WZM22" s="687"/>
      <c r="WZN22" s="687"/>
      <c r="WZO22" s="687"/>
      <c r="WZP22" s="687"/>
      <c r="WZQ22" s="687"/>
      <c r="WZR22" s="687"/>
      <c r="WZS22" s="687"/>
      <c r="WZT22" s="687"/>
      <c r="WZU22" s="687"/>
      <c r="WZV22" s="687"/>
      <c r="WZW22" s="687"/>
      <c r="WZX22" s="687"/>
      <c r="WZY22" s="687"/>
      <c r="WZZ22" s="687"/>
      <c r="XAA22" s="687"/>
      <c r="XAB22" s="687"/>
      <c r="XAC22" s="687"/>
      <c r="XAD22" s="687"/>
      <c r="XAE22" s="687"/>
      <c r="XAF22" s="687"/>
      <c r="XAG22" s="687"/>
      <c r="XAH22" s="687"/>
      <c r="XAI22" s="687"/>
      <c r="XAJ22" s="687"/>
      <c r="XAK22" s="687"/>
      <c r="XAL22" s="687"/>
      <c r="XAM22" s="687"/>
      <c r="XAN22" s="687"/>
      <c r="XAO22" s="687"/>
      <c r="XAP22" s="687"/>
      <c r="XAQ22" s="687"/>
      <c r="XAR22" s="687"/>
      <c r="XAS22" s="687"/>
      <c r="XAT22" s="687"/>
      <c r="XAU22" s="687"/>
      <c r="XAV22" s="687"/>
      <c r="XAW22" s="687"/>
      <c r="XAX22" s="687"/>
      <c r="XAY22" s="687"/>
      <c r="XAZ22" s="687"/>
      <c r="XBA22" s="687"/>
      <c r="XBB22" s="687"/>
      <c r="XBC22" s="687"/>
      <c r="XBD22" s="687"/>
      <c r="XBE22" s="687"/>
      <c r="XBF22" s="687"/>
      <c r="XBG22" s="687"/>
      <c r="XBH22" s="687"/>
      <c r="XBI22" s="687"/>
      <c r="XBJ22" s="687"/>
      <c r="XBK22" s="687"/>
      <c r="XBL22" s="687"/>
      <c r="XBM22" s="687"/>
      <c r="XBN22" s="687"/>
      <c r="XBO22" s="687"/>
      <c r="XBP22" s="687"/>
      <c r="XBQ22" s="687"/>
      <c r="XBR22" s="687"/>
      <c r="XBS22" s="687"/>
      <c r="XBT22" s="687"/>
      <c r="XBU22" s="687"/>
      <c r="XBV22" s="687"/>
      <c r="XBW22" s="687"/>
      <c r="XBX22" s="687"/>
      <c r="XBY22" s="687"/>
      <c r="XBZ22" s="687"/>
      <c r="XCA22" s="687"/>
      <c r="XCB22" s="687"/>
      <c r="XCC22" s="687"/>
      <c r="XCD22" s="687"/>
      <c r="XCE22" s="687"/>
      <c r="XCF22" s="687"/>
      <c r="XCG22" s="687"/>
      <c r="XCH22" s="687"/>
      <c r="XCI22" s="687"/>
      <c r="XCJ22" s="687"/>
      <c r="XCK22" s="687"/>
      <c r="XCL22" s="687"/>
      <c r="XCM22" s="687"/>
      <c r="XCN22" s="687"/>
      <c r="XCO22" s="687"/>
      <c r="XCP22" s="687"/>
      <c r="XCQ22" s="687"/>
      <c r="XCR22" s="687"/>
      <c r="XCS22" s="687"/>
      <c r="XCT22" s="687"/>
      <c r="XCU22" s="687"/>
      <c r="XCV22" s="687"/>
      <c r="XCW22" s="687"/>
      <c r="XCX22" s="687"/>
      <c r="XCY22" s="687"/>
      <c r="XCZ22" s="687"/>
      <c r="XDA22" s="687"/>
      <c r="XDB22" s="687"/>
      <c r="XDC22" s="687"/>
      <c r="XDD22" s="687"/>
      <c r="XDE22" s="687"/>
      <c r="XDF22" s="687"/>
      <c r="XDG22" s="687"/>
      <c r="XDH22" s="687"/>
      <c r="XDI22" s="687"/>
      <c r="XDJ22" s="687"/>
      <c r="XDK22" s="687"/>
      <c r="XDL22" s="687"/>
      <c r="XDM22" s="687"/>
      <c r="XDN22" s="687"/>
      <c r="XDO22" s="687"/>
      <c r="XDP22" s="687"/>
      <c r="XDQ22" s="687"/>
      <c r="XDR22" s="687"/>
      <c r="XDS22" s="687"/>
      <c r="XDT22" s="687"/>
      <c r="XDU22" s="687"/>
      <c r="XDV22" s="687"/>
      <c r="XDW22" s="687"/>
      <c r="XDX22" s="687"/>
      <c r="XDY22" s="687"/>
      <c r="XDZ22" s="687"/>
      <c r="XEA22" s="687"/>
      <c r="XEB22" s="687"/>
      <c r="XEC22" s="687"/>
      <c r="XED22" s="687"/>
      <c r="XEE22" s="687"/>
      <c r="XEF22" s="687"/>
      <c r="XEG22" s="687"/>
      <c r="XEH22" s="687"/>
      <c r="XEI22" s="687"/>
      <c r="XEJ22" s="687"/>
      <c r="XEK22" s="687"/>
      <c r="XEL22" s="687"/>
      <c r="XEM22" s="687"/>
      <c r="XEN22" s="687"/>
      <c r="XEO22" s="687"/>
      <c r="XEP22" s="687"/>
      <c r="XEQ22" s="687"/>
      <c r="XER22" s="687"/>
      <c r="XES22" s="687"/>
      <c r="XET22" s="687"/>
      <c r="XEU22" s="687"/>
      <c r="XEV22" s="687"/>
      <c r="XEW22" s="687"/>
      <c r="XEX22" s="687"/>
      <c r="XEY22" s="687"/>
      <c r="XEZ22" s="687"/>
    </row>
    <row r="23" spans="1:16380" x14ac:dyDescent="0.25">
      <c r="B23" s="1192" t="s">
        <v>762</v>
      </c>
      <c r="C23" s="1192">
        <v>1014</v>
      </c>
      <c r="D23" s="976" t="s">
        <v>947</v>
      </c>
      <c r="E23" s="976"/>
      <c r="F23" s="976"/>
      <c r="G23" s="973">
        <v>34202000</v>
      </c>
      <c r="H23" s="974"/>
      <c r="I23" s="974">
        <v>9530000</v>
      </c>
      <c r="J23" s="974"/>
      <c r="K23" s="975"/>
      <c r="L23" s="974"/>
      <c r="M23" s="974">
        <v>9530000</v>
      </c>
      <c r="N23" s="991"/>
      <c r="O23" s="1013">
        <v>24672000</v>
      </c>
      <c r="P23" s="974"/>
      <c r="Q23" s="1147"/>
      <c r="R23" s="974"/>
      <c r="S23" s="976"/>
      <c r="T23" s="687" t="s">
        <v>948</v>
      </c>
      <c r="U23" s="687">
        <v>9530000</v>
      </c>
      <c r="V23" s="687"/>
      <c r="X23" s="686"/>
      <c r="Y23" s="686"/>
      <c r="Z23" s="686"/>
    </row>
    <row r="24" spans="1:16380" ht="15.75" x14ac:dyDescent="0.25">
      <c r="A24" s="723"/>
      <c r="B24" s="720" t="s">
        <v>949</v>
      </c>
      <c r="C24" s="720">
        <v>1014</v>
      </c>
      <c r="D24" s="699" t="s">
        <v>762</v>
      </c>
      <c r="E24" s="700"/>
      <c r="F24" s="700"/>
      <c r="G24" s="724"/>
      <c r="H24" s="702"/>
      <c r="I24" s="701"/>
      <c r="J24" s="702"/>
      <c r="K24" s="726"/>
      <c r="L24" s="702"/>
      <c r="M24" s="707">
        <v>325101060</v>
      </c>
      <c r="N24" s="707"/>
      <c r="O24" s="869">
        <v>79802709</v>
      </c>
      <c r="P24" s="742"/>
      <c r="Q24" s="1148"/>
      <c r="R24" s="742"/>
      <c r="S24" s="705"/>
      <c r="T24" s="722"/>
      <c r="U24" s="722"/>
      <c r="V24" s="722"/>
      <c r="W24" s="722"/>
      <c r="X24" s="723"/>
      <c r="Y24" s="723"/>
      <c r="Z24" s="723"/>
      <c r="AA24" s="723"/>
      <c r="AB24" s="723"/>
      <c r="AC24" s="723"/>
      <c r="AD24" s="723"/>
      <c r="AE24" s="723"/>
      <c r="AF24" s="723"/>
      <c r="AG24" s="723"/>
      <c r="AH24" s="723"/>
      <c r="AI24" s="723"/>
      <c r="AJ24" s="723"/>
      <c r="AK24" s="723"/>
      <c r="AL24" s="723"/>
      <c r="AM24" s="723"/>
      <c r="AN24" s="723"/>
      <c r="AO24" s="723"/>
      <c r="AP24" s="723"/>
      <c r="AQ24" s="723"/>
      <c r="AR24" s="723"/>
      <c r="AS24" s="723"/>
      <c r="AT24" s="723"/>
      <c r="AU24" s="723"/>
      <c r="AV24" s="723"/>
      <c r="AW24" s="723"/>
      <c r="AX24" s="723"/>
      <c r="AY24" s="723"/>
      <c r="AZ24" s="723"/>
      <c r="BA24" s="723"/>
      <c r="BB24" s="723"/>
      <c r="BC24" s="723"/>
      <c r="BD24" s="723"/>
      <c r="BE24" s="723"/>
      <c r="BF24" s="723"/>
      <c r="BG24" s="723"/>
      <c r="BH24" s="723"/>
      <c r="BI24" s="723"/>
      <c r="BJ24" s="723"/>
      <c r="BK24" s="723"/>
      <c r="BL24" s="723"/>
      <c r="BM24" s="723"/>
      <c r="BN24" s="723"/>
      <c r="BO24" s="723"/>
      <c r="BP24" s="723"/>
      <c r="BQ24" s="723"/>
      <c r="BR24" s="723"/>
      <c r="BS24" s="723"/>
      <c r="BT24" s="723"/>
      <c r="BU24" s="723"/>
      <c r="BV24" s="723"/>
      <c r="BW24" s="723"/>
      <c r="BX24" s="723"/>
      <c r="BY24" s="723"/>
      <c r="BZ24" s="723"/>
      <c r="CA24" s="723"/>
      <c r="CB24" s="723"/>
      <c r="CC24" s="723"/>
      <c r="CD24" s="723"/>
      <c r="CE24" s="723"/>
      <c r="CF24" s="723"/>
      <c r="CG24" s="723"/>
      <c r="CH24" s="723"/>
      <c r="CI24" s="723"/>
      <c r="CJ24" s="723"/>
      <c r="CK24" s="723"/>
      <c r="CL24" s="723"/>
      <c r="CM24" s="723"/>
      <c r="CN24" s="723"/>
      <c r="CO24" s="723"/>
      <c r="CP24" s="723"/>
      <c r="CQ24" s="723"/>
      <c r="CR24" s="723"/>
      <c r="CS24" s="723"/>
      <c r="CT24" s="723"/>
      <c r="CU24" s="723"/>
      <c r="CV24" s="723"/>
      <c r="CW24" s="723"/>
      <c r="CX24" s="723"/>
      <c r="CY24" s="723"/>
      <c r="CZ24" s="723"/>
      <c r="DA24" s="723"/>
      <c r="DB24" s="723"/>
      <c r="DC24" s="723"/>
      <c r="DD24" s="723"/>
      <c r="DE24" s="723"/>
      <c r="DF24" s="723"/>
      <c r="DG24" s="723"/>
      <c r="DH24" s="723"/>
      <c r="DI24" s="723"/>
      <c r="DJ24" s="723"/>
      <c r="DK24" s="723"/>
      <c r="DL24" s="723"/>
      <c r="DM24" s="723"/>
      <c r="DN24" s="723"/>
      <c r="DO24" s="723"/>
      <c r="DP24" s="723"/>
      <c r="DQ24" s="723"/>
      <c r="DR24" s="723"/>
      <c r="DS24" s="723"/>
      <c r="DT24" s="723"/>
      <c r="DU24" s="723"/>
      <c r="DV24" s="723"/>
      <c r="DW24" s="723"/>
      <c r="DX24" s="723"/>
      <c r="DY24" s="723"/>
      <c r="DZ24" s="723"/>
      <c r="EA24" s="723"/>
      <c r="EB24" s="723"/>
      <c r="EC24" s="723"/>
      <c r="ED24" s="723"/>
      <c r="EE24" s="723"/>
      <c r="EF24" s="723"/>
      <c r="EG24" s="723"/>
      <c r="EH24" s="723"/>
      <c r="EI24" s="723"/>
      <c r="EJ24" s="723"/>
      <c r="EK24" s="723"/>
      <c r="EL24" s="723"/>
      <c r="EM24" s="723"/>
      <c r="EN24" s="723"/>
      <c r="EO24" s="723"/>
      <c r="EP24" s="723"/>
      <c r="EQ24" s="723"/>
      <c r="ER24" s="723"/>
      <c r="ES24" s="723"/>
      <c r="ET24" s="723"/>
      <c r="EU24" s="723"/>
      <c r="EV24" s="723"/>
      <c r="EW24" s="723"/>
      <c r="EX24" s="723"/>
      <c r="EY24" s="723"/>
      <c r="EZ24" s="723"/>
      <c r="FA24" s="723"/>
      <c r="FB24" s="723"/>
      <c r="FC24" s="723"/>
      <c r="FD24" s="723"/>
      <c r="FE24" s="723"/>
      <c r="FF24" s="723"/>
      <c r="FG24" s="723"/>
      <c r="FH24" s="723"/>
      <c r="FI24" s="723"/>
      <c r="FJ24" s="723"/>
      <c r="FK24" s="723"/>
      <c r="FL24" s="723"/>
      <c r="FM24" s="723"/>
      <c r="FN24" s="723"/>
      <c r="FO24" s="723"/>
      <c r="FP24" s="723"/>
      <c r="FQ24" s="723"/>
      <c r="FR24" s="723"/>
      <c r="FS24" s="723"/>
      <c r="FT24" s="723"/>
      <c r="FU24" s="723"/>
      <c r="FV24" s="723"/>
      <c r="FW24" s="723"/>
      <c r="FX24" s="723"/>
      <c r="FY24" s="723"/>
      <c r="FZ24" s="723"/>
      <c r="GA24" s="723"/>
      <c r="GB24" s="723"/>
      <c r="GC24" s="723"/>
      <c r="GD24" s="723"/>
      <c r="GE24" s="723"/>
      <c r="GF24" s="723"/>
      <c r="GG24" s="723"/>
      <c r="GH24" s="723"/>
      <c r="GI24" s="723"/>
      <c r="GJ24" s="723"/>
      <c r="GK24" s="723"/>
      <c r="GL24" s="723"/>
      <c r="GM24" s="723"/>
      <c r="GN24" s="723"/>
      <c r="GO24" s="723"/>
      <c r="GP24" s="723"/>
      <c r="GQ24" s="723"/>
      <c r="GR24" s="723"/>
      <c r="GS24" s="723"/>
      <c r="GT24" s="723"/>
      <c r="GU24" s="723"/>
      <c r="GV24" s="723"/>
      <c r="GW24" s="723"/>
      <c r="GX24" s="723"/>
      <c r="GY24" s="723"/>
      <c r="GZ24" s="723"/>
      <c r="HA24" s="723"/>
      <c r="HB24" s="723"/>
      <c r="HC24" s="723"/>
      <c r="HD24" s="723"/>
      <c r="HE24" s="723"/>
      <c r="HF24" s="723"/>
      <c r="HG24" s="723"/>
      <c r="HH24" s="723"/>
      <c r="HI24" s="723"/>
      <c r="HJ24" s="723"/>
      <c r="HK24" s="723"/>
      <c r="HL24" s="723"/>
      <c r="HM24" s="723"/>
      <c r="HN24" s="723"/>
      <c r="HO24" s="723"/>
      <c r="HP24" s="723"/>
      <c r="HQ24" s="723"/>
      <c r="HR24" s="723"/>
      <c r="HS24" s="723"/>
      <c r="HT24" s="723"/>
      <c r="HU24" s="723"/>
      <c r="HV24" s="723"/>
      <c r="HW24" s="723"/>
      <c r="HX24" s="723"/>
      <c r="HY24" s="723"/>
      <c r="HZ24" s="723"/>
      <c r="IA24" s="723"/>
      <c r="IB24" s="723"/>
      <c r="IC24" s="723"/>
      <c r="ID24" s="723"/>
      <c r="IE24" s="723"/>
      <c r="IF24" s="723"/>
      <c r="IG24" s="723"/>
      <c r="IH24" s="723"/>
      <c r="II24" s="723"/>
      <c r="IJ24" s="723"/>
      <c r="IK24" s="723"/>
      <c r="IL24" s="723"/>
      <c r="IM24" s="723"/>
      <c r="IN24" s="723"/>
      <c r="IO24" s="723"/>
      <c r="IP24" s="723"/>
      <c r="IQ24" s="723"/>
      <c r="IR24" s="723"/>
      <c r="IS24" s="723"/>
      <c r="IT24" s="723"/>
      <c r="IU24" s="723"/>
      <c r="IV24" s="723"/>
      <c r="IW24" s="723"/>
      <c r="IX24" s="723"/>
      <c r="IY24" s="723"/>
      <c r="IZ24" s="723"/>
      <c r="JA24" s="723"/>
      <c r="JB24" s="723"/>
      <c r="JC24" s="723"/>
      <c r="JD24" s="723"/>
      <c r="JE24" s="723"/>
      <c r="JF24" s="723"/>
      <c r="JG24" s="723"/>
      <c r="JH24" s="723"/>
      <c r="JI24" s="723"/>
      <c r="JJ24" s="723"/>
      <c r="JK24" s="723"/>
      <c r="JL24" s="723"/>
      <c r="JM24" s="723"/>
      <c r="JN24" s="723"/>
      <c r="JO24" s="723"/>
      <c r="JP24" s="723"/>
      <c r="JQ24" s="723"/>
      <c r="JR24" s="723"/>
      <c r="JS24" s="723"/>
      <c r="JT24" s="723"/>
      <c r="JU24" s="723"/>
      <c r="JV24" s="723"/>
      <c r="JW24" s="723"/>
      <c r="JX24" s="723"/>
      <c r="JY24" s="723"/>
      <c r="JZ24" s="723"/>
      <c r="KA24" s="723"/>
      <c r="KB24" s="723"/>
      <c r="KC24" s="723"/>
      <c r="KD24" s="723"/>
      <c r="KE24" s="723"/>
      <c r="KF24" s="723"/>
      <c r="KG24" s="723"/>
      <c r="KH24" s="723"/>
      <c r="KI24" s="723"/>
      <c r="KJ24" s="723"/>
      <c r="KK24" s="723"/>
      <c r="KL24" s="723"/>
      <c r="KM24" s="723"/>
      <c r="KN24" s="723"/>
      <c r="KO24" s="723"/>
      <c r="KP24" s="723"/>
      <c r="KQ24" s="723"/>
      <c r="KR24" s="723"/>
      <c r="KS24" s="723"/>
      <c r="KT24" s="723"/>
      <c r="KU24" s="723"/>
      <c r="KV24" s="723"/>
      <c r="KW24" s="723"/>
      <c r="KX24" s="723"/>
      <c r="KY24" s="723"/>
      <c r="KZ24" s="723"/>
      <c r="LA24" s="723"/>
      <c r="LB24" s="723"/>
      <c r="LC24" s="723"/>
      <c r="LD24" s="723"/>
      <c r="LE24" s="723"/>
      <c r="LF24" s="723"/>
      <c r="LG24" s="723"/>
      <c r="LH24" s="723"/>
      <c r="LI24" s="723"/>
      <c r="LJ24" s="723"/>
      <c r="LK24" s="723"/>
      <c r="LL24" s="723"/>
      <c r="LM24" s="723"/>
      <c r="LN24" s="723"/>
      <c r="LO24" s="723"/>
      <c r="LP24" s="723"/>
      <c r="LQ24" s="723"/>
      <c r="LR24" s="723"/>
      <c r="LS24" s="723"/>
      <c r="LT24" s="723"/>
      <c r="LU24" s="723"/>
      <c r="LV24" s="723"/>
      <c r="LW24" s="723"/>
      <c r="LX24" s="723"/>
      <c r="LY24" s="723"/>
      <c r="LZ24" s="723"/>
      <c r="MA24" s="723"/>
      <c r="MB24" s="723"/>
      <c r="MC24" s="723"/>
      <c r="MD24" s="723"/>
      <c r="ME24" s="723"/>
      <c r="MF24" s="723"/>
      <c r="MG24" s="723"/>
      <c r="MH24" s="723"/>
      <c r="MI24" s="723"/>
      <c r="MJ24" s="723"/>
      <c r="MK24" s="723"/>
      <c r="ML24" s="723"/>
      <c r="MM24" s="723"/>
      <c r="MN24" s="723"/>
      <c r="MO24" s="723"/>
      <c r="MP24" s="723"/>
      <c r="MQ24" s="723"/>
      <c r="MR24" s="723"/>
      <c r="MS24" s="723"/>
      <c r="MT24" s="723"/>
      <c r="MU24" s="723"/>
      <c r="MV24" s="723"/>
      <c r="MW24" s="723"/>
      <c r="MX24" s="723"/>
      <c r="MY24" s="723"/>
      <c r="MZ24" s="723"/>
      <c r="NA24" s="723"/>
      <c r="NB24" s="723"/>
      <c r="NC24" s="723"/>
      <c r="ND24" s="723"/>
      <c r="NE24" s="723"/>
      <c r="NF24" s="723"/>
      <c r="NG24" s="723"/>
      <c r="NH24" s="723"/>
      <c r="NI24" s="723"/>
      <c r="NJ24" s="723"/>
      <c r="NK24" s="723"/>
      <c r="NL24" s="723"/>
      <c r="NM24" s="723"/>
      <c r="NN24" s="723"/>
      <c r="NO24" s="723"/>
      <c r="NP24" s="723"/>
      <c r="NQ24" s="723"/>
      <c r="NR24" s="723"/>
      <c r="NS24" s="723"/>
      <c r="NT24" s="723"/>
      <c r="NU24" s="723"/>
      <c r="NV24" s="723"/>
      <c r="NW24" s="723"/>
      <c r="NX24" s="723"/>
      <c r="NY24" s="723"/>
      <c r="NZ24" s="723"/>
      <c r="OA24" s="723"/>
      <c r="OB24" s="723"/>
      <c r="OC24" s="723"/>
      <c r="OD24" s="723"/>
      <c r="OE24" s="723"/>
      <c r="OF24" s="723"/>
      <c r="OG24" s="723"/>
      <c r="OH24" s="723"/>
      <c r="OI24" s="723"/>
      <c r="OJ24" s="723"/>
      <c r="OK24" s="723"/>
      <c r="OL24" s="723"/>
      <c r="OM24" s="723"/>
      <c r="ON24" s="723"/>
      <c r="OO24" s="723"/>
      <c r="OP24" s="723"/>
      <c r="OQ24" s="723"/>
      <c r="OR24" s="723"/>
      <c r="OS24" s="723"/>
      <c r="OT24" s="723"/>
      <c r="OU24" s="723"/>
      <c r="OV24" s="723"/>
      <c r="OW24" s="723"/>
      <c r="OX24" s="723"/>
      <c r="OY24" s="723"/>
      <c r="OZ24" s="723"/>
      <c r="PA24" s="723"/>
      <c r="PB24" s="723"/>
      <c r="PC24" s="723"/>
      <c r="PD24" s="723"/>
      <c r="PE24" s="723"/>
      <c r="PF24" s="723"/>
      <c r="PG24" s="723"/>
      <c r="PH24" s="723"/>
      <c r="PI24" s="723"/>
      <c r="PJ24" s="723"/>
      <c r="PK24" s="723"/>
      <c r="PL24" s="723"/>
      <c r="PM24" s="723"/>
      <c r="PN24" s="723"/>
      <c r="PO24" s="723"/>
      <c r="PP24" s="723"/>
      <c r="PQ24" s="723"/>
      <c r="PR24" s="723"/>
      <c r="PS24" s="723"/>
      <c r="PT24" s="723"/>
      <c r="PU24" s="723"/>
      <c r="PV24" s="723"/>
      <c r="PW24" s="723"/>
      <c r="PX24" s="723"/>
      <c r="PY24" s="723"/>
      <c r="PZ24" s="723"/>
      <c r="QA24" s="723"/>
      <c r="QB24" s="723"/>
      <c r="QC24" s="723"/>
      <c r="QD24" s="723"/>
      <c r="QE24" s="723"/>
      <c r="QF24" s="723"/>
      <c r="QG24" s="723"/>
      <c r="QH24" s="723"/>
      <c r="QI24" s="723"/>
      <c r="QJ24" s="723"/>
      <c r="QK24" s="723"/>
      <c r="QL24" s="723"/>
      <c r="QM24" s="723"/>
      <c r="QN24" s="723"/>
      <c r="QO24" s="723"/>
      <c r="QP24" s="723"/>
      <c r="QQ24" s="723"/>
      <c r="QR24" s="723"/>
      <c r="QS24" s="723"/>
      <c r="QT24" s="723"/>
      <c r="QU24" s="723"/>
      <c r="QV24" s="723"/>
      <c r="QW24" s="723"/>
      <c r="QX24" s="723"/>
      <c r="QY24" s="723"/>
      <c r="QZ24" s="723"/>
      <c r="RA24" s="723"/>
      <c r="RB24" s="723"/>
      <c r="RC24" s="723"/>
      <c r="RD24" s="723"/>
      <c r="RE24" s="723"/>
      <c r="RF24" s="723"/>
      <c r="RG24" s="723"/>
      <c r="RH24" s="723"/>
      <c r="RI24" s="723"/>
      <c r="RJ24" s="723"/>
      <c r="RK24" s="723"/>
      <c r="RL24" s="723"/>
      <c r="RM24" s="723"/>
      <c r="RN24" s="723"/>
      <c r="RO24" s="723"/>
      <c r="RP24" s="723"/>
      <c r="RQ24" s="723"/>
      <c r="RR24" s="723"/>
      <c r="RS24" s="723"/>
      <c r="RT24" s="723"/>
      <c r="RU24" s="723"/>
      <c r="RV24" s="723"/>
      <c r="RW24" s="723"/>
      <c r="RX24" s="723"/>
      <c r="RY24" s="723"/>
      <c r="RZ24" s="723"/>
      <c r="SA24" s="723"/>
      <c r="SB24" s="723"/>
      <c r="SC24" s="723"/>
      <c r="SD24" s="723"/>
      <c r="SE24" s="723"/>
      <c r="SF24" s="723"/>
      <c r="SG24" s="723"/>
      <c r="SH24" s="723"/>
      <c r="SI24" s="723"/>
      <c r="SJ24" s="723"/>
      <c r="SK24" s="723"/>
      <c r="SL24" s="723"/>
      <c r="SM24" s="723"/>
      <c r="SN24" s="723"/>
      <c r="SO24" s="723"/>
      <c r="SP24" s="723"/>
      <c r="SQ24" s="723"/>
      <c r="SR24" s="723"/>
      <c r="SS24" s="723"/>
      <c r="ST24" s="723"/>
      <c r="SU24" s="723"/>
      <c r="SV24" s="723"/>
      <c r="SW24" s="723"/>
      <c r="SX24" s="723"/>
      <c r="SY24" s="723"/>
      <c r="SZ24" s="723"/>
      <c r="TA24" s="723"/>
      <c r="TB24" s="723"/>
      <c r="TC24" s="723"/>
      <c r="TD24" s="723"/>
      <c r="TE24" s="723"/>
      <c r="TF24" s="723"/>
      <c r="TG24" s="723"/>
      <c r="TH24" s="723"/>
      <c r="TI24" s="723"/>
      <c r="TJ24" s="723"/>
      <c r="TK24" s="723"/>
      <c r="TL24" s="723"/>
      <c r="TM24" s="723"/>
      <c r="TN24" s="723"/>
      <c r="TO24" s="723"/>
      <c r="TP24" s="723"/>
      <c r="TQ24" s="723"/>
      <c r="TR24" s="723"/>
      <c r="TS24" s="723"/>
      <c r="TT24" s="723"/>
      <c r="TU24" s="723"/>
      <c r="TV24" s="723"/>
      <c r="TW24" s="723"/>
      <c r="TX24" s="723"/>
      <c r="TY24" s="723"/>
      <c r="TZ24" s="723"/>
      <c r="UA24" s="723"/>
      <c r="UB24" s="723"/>
      <c r="UC24" s="723"/>
      <c r="UD24" s="723"/>
      <c r="UE24" s="723"/>
      <c r="UF24" s="723"/>
      <c r="UG24" s="723"/>
      <c r="UH24" s="723"/>
      <c r="UI24" s="723"/>
      <c r="UJ24" s="723"/>
      <c r="UK24" s="723"/>
      <c r="UL24" s="723"/>
      <c r="UM24" s="723"/>
      <c r="UN24" s="723"/>
      <c r="UO24" s="723"/>
      <c r="UP24" s="723"/>
      <c r="UQ24" s="723"/>
      <c r="UR24" s="723"/>
      <c r="US24" s="723"/>
      <c r="UT24" s="723"/>
      <c r="UU24" s="723"/>
      <c r="UV24" s="723"/>
      <c r="UW24" s="723"/>
      <c r="UX24" s="723"/>
      <c r="UY24" s="723"/>
      <c r="UZ24" s="723"/>
      <c r="VA24" s="723"/>
      <c r="VB24" s="723"/>
      <c r="VC24" s="723"/>
      <c r="VD24" s="723"/>
      <c r="VE24" s="723"/>
      <c r="VF24" s="723"/>
      <c r="VG24" s="723"/>
      <c r="VH24" s="723"/>
      <c r="VI24" s="723"/>
      <c r="VJ24" s="723"/>
      <c r="VK24" s="723"/>
      <c r="VL24" s="723"/>
      <c r="VM24" s="723"/>
      <c r="VN24" s="723"/>
      <c r="VO24" s="723"/>
      <c r="VP24" s="723"/>
      <c r="VQ24" s="723"/>
      <c r="VR24" s="723"/>
      <c r="VS24" s="723"/>
      <c r="VT24" s="723"/>
      <c r="VU24" s="723"/>
      <c r="VV24" s="723"/>
      <c r="VW24" s="723"/>
      <c r="VX24" s="723"/>
      <c r="VY24" s="723"/>
      <c r="VZ24" s="723"/>
      <c r="WA24" s="723"/>
      <c r="WB24" s="723"/>
      <c r="WC24" s="723"/>
      <c r="WD24" s="723"/>
      <c r="WE24" s="723"/>
      <c r="WF24" s="723"/>
      <c r="WG24" s="723"/>
      <c r="WH24" s="723"/>
      <c r="WI24" s="723"/>
      <c r="WJ24" s="723"/>
      <c r="WK24" s="723"/>
      <c r="WL24" s="723"/>
      <c r="WM24" s="723"/>
      <c r="WN24" s="723"/>
      <c r="WO24" s="723"/>
      <c r="WP24" s="723"/>
      <c r="WQ24" s="723"/>
      <c r="WR24" s="723"/>
      <c r="WS24" s="723"/>
      <c r="WT24" s="723"/>
      <c r="WU24" s="723"/>
      <c r="WV24" s="723"/>
      <c r="WW24" s="723"/>
      <c r="WX24" s="723"/>
      <c r="WY24" s="723"/>
      <c r="WZ24" s="723"/>
      <c r="XA24" s="723"/>
      <c r="XB24" s="723"/>
      <c r="XC24" s="723"/>
      <c r="XD24" s="723"/>
      <c r="XE24" s="723"/>
      <c r="XF24" s="723"/>
      <c r="XG24" s="723"/>
      <c r="XH24" s="723"/>
      <c r="XI24" s="723"/>
      <c r="XJ24" s="723"/>
      <c r="XK24" s="723"/>
      <c r="XL24" s="723"/>
      <c r="XM24" s="723"/>
      <c r="XN24" s="723"/>
      <c r="XO24" s="723"/>
      <c r="XP24" s="723"/>
      <c r="XQ24" s="723"/>
      <c r="XR24" s="723"/>
      <c r="XS24" s="723"/>
      <c r="XT24" s="723"/>
      <c r="XU24" s="723"/>
      <c r="XV24" s="723"/>
      <c r="XW24" s="723"/>
      <c r="XX24" s="723"/>
      <c r="XY24" s="723"/>
      <c r="XZ24" s="723"/>
      <c r="YA24" s="723"/>
      <c r="YB24" s="723"/>
      <c r="YC24" s="723"/>
      <c r="YD24" s="723"/>
      <c r="YE24" s="723"/>
      <c r="YF24" s="723"/>
      <c r="YG24" s="723"/>
      <c r="YH24" s="723"/>
      <c r="YI24" s="723"/>
      <c r="YJ24" s="723"/>
      <c r="YK24" s="723"/>
      <c r="YL24" s="723"/>
      <c r="YM24" s="723"/>
      <c r="YN24" s="723"/>
      <c r="YO24" s="723"/>
      <c r="YP24" s="723"/>
      <c r="YQ24" s="723"/>
      <c r="YR24" s="723"/>
      <c r="YS24" s="723"/>
      <c r="YT24" s="723"/>
      <c r="YU24" s="723"/>
      <c r="YV24" s="723"/>
      <c r="YW24" s="723"/>
      <c r="YX24" s="723"/>
      <c r="YY24" s="723"/>
      <c r="YZ24" s="723"/>
      <c r="ZA24" s="723"/>
      <c r="ZB24" s="723"/>
      <c r="ZC24" s="723"/>
      <c r="ZD24" s="723"/>
      <c r="ZE24" s="723"/>
      <c r="ZF24" s="723"/>
      <c r="ZG24" s="723"/>
      <c r="ZH24" s="723"/>
      <c r="ZI24" s="723"/>
      <c r="ZJ24" s="723"/>
      <c r="ZK24" s="723"/>
      <c r="ZL24" s="723"/>
      <c r="ZM24" s="723"/>
      <c r="ZN24" s="723"/>
      <c r="ZO24" s="723"/>
      <c r="ZP24" s="723"/>
      <c r="ZQ24" s="723"/>
      <c r="ZR24" s="723"/>
      <c r="ZS24" s="723"/>
      <c r="ZT24" s="723"/>
      <c r="ZU24" s="723"/>
      <c r="ZV24" s="723"/>
      <c r="ZW24" s="723"/>
      <c r="ZX24" s="723"/>
      <c r="ZY24" s="723"/>
      <c r="ZZ24" s="723"/>
      <c r="AAA24" s="723"/>
      <c r="AAB24" s="723"/>
      <c r="AAC24" s="723"/>
      <c r="AAD24" s="723"/>
      <c r="AAE24" s="723"/>
      <c r="AAF24" s="723"/>
      <c r="AAG24" s="723"/>
      <c r="AAH24" s="723"/>
      <c r="AAI24" s="723"/>
      <c r="AAJ24" s="723"/>
      <c r="AAK24" s="723"/>
      <c r="AAL24" s="723"/>
      <c r="AAM24" s="723"/>
      <c r="AAN24" s="723"/>
      <c r="AAO24" s="723"/>
      <c r="AAP24" s="723"/>
      <c r="AAQ24" s="723"/>
      <c r="AAR24" s="723"/>
      <c r="AAS24" s="723"/>
      <c r="AAT24" s="723"/>
      <c r="AAU24" s="723"/>
      <c r="AAV24" s="723"/>
      <c r="AAW24" s="723"/>
      <c r="AAX24" s="723"/>
      <c r="AAY24" s="723"/>
      <c r="AAZ24" s="723"/>
      <c r="ABA24" s="723"/>
      <c r="ABB24" s="723"/>
      <c r="ABC24" s="723"/>
      <c r="ABD24" s="723"/>
      <c r="ABE24" s="723"/>
      <c r="ABF24" s="723"/>
      <c r="ABG24" s="723"/>
      <c r="ABH24" s="723"/>
      <c r="ABI24" s="723"/>
      <c r="ABJ24" s="723"/>
      <c r="ABK24" s="723"/>
      <c r="ABL24" s="723"/>
      <c r="ABM24" s="723"/>
      <c r="ABN24" s="723"/>
      <c r="ABO24" s="723"/>
      <c r="ABP24" s="723"/>
      <c r="ABQ24" s="723"/>
      <c r="ABR24" s="723"/>
      <c r="ABS24" s="723"/>
      <c r="ABT24" s="723"/>
      <c r="ABU24" s="723"/>
      <c r="ABV24" s="723"/>
      <c r="ABW24" s="723"/>
      <c r="ABX24" s="723"/>
      <c r="ABY24" s="723"/>
      <c r="ABZ24" s="723"/>
      <c r="ACA24" s="723"/>
      <c r="ACB24" s="723"/>
      <c r="ACC24" s="723"/>
      <c r="ACD24" s="723"/>
      <c r="ACE24" s="723"/>
      <c r="ACF24" s="723"/>
      <c r="ACG24" s="723"/>
      <c r="ACH24" s="723"/>
      <c r="ACI24" s="723"/>
      <c r="ACJ24" s="723"/>
      <c r="ACK24" s="723"/>
      <c r="ACL24" s="723"/>
      <c r="ACM24" s="723"/>
      <c r="ACN24" s="723"/>
      <c r="ACO24" s="723"/>
      <c r="ACP24" s="723"/>
      <c r="ACQ24" s="723"/>
      <c r="ACR24" s="723"/>
      <c r="ACS24" s="723"/>
      <c r="ACT24" s="723"/>
      <c r="ACU24" s="723"/>
      <c r="ACV24" s="723"/>
      <c r="ACW24" s="723"/>
      <c r="ACX24" s="723"/>
      <c r="ACY24" s="723"/>
      <c r="ACZ24" s="723"/>
      <c r="ADA24" s="723"/>
      <c r="ADB24" s="723"/>
      <c r="ADC24" s="723"/>
      <c r="ADD24" s="723"/>
      <c r="ADE24" s="723"/>
      <c r="ADF24" s="723"/>
      <c r="ADG24" s="723"/>
      <c r="ADH24" s="723"/>
      <c r="ADI24" s="723"/>
      <c r="ADJ24" s="723"/>
      <c r="ADK24" s="723"/>
      <c r="ADL24" s="723"/>
      <c r="ADM24" s="723"/>
      <c r="ADN24" s="723"/>
      <c r="ADO24" s="723"/>
      <c r="ADP24" s="723"/>
      <c r="ADQ24" s="723"/>
      <c r="ADR24" s="723"/>
      <c r="ADS24" s="723"/>
      <c r="ADT24" s="723"/>
      <c r="ADU24" s="723"/>
      <c r="ADV24" s="723"/>
      <c r="ADW24" s="723"/>
      <c r="ADX24" s="723"/>
      <c r="ADY24" s="723"/>
      <c r="ADZ24" s="723"/>
      <c r="AEA24" s="723"/>
      <c r="AEB24" s="723"/>
      <c r="AEC24" s="723"/>
      <c r="AED24" s="723"/>
      <c r="AEE24" s="723"/>
      <c r="AEF24" s="723"/>
      <c r="AEG24" s="723"/>
      <c r="AEH24" s="723"/>
      <c r="AEI24" s="723"/>
      <c r="AEJ24" s="723"/>
      <c r="AEK24" s="723"/>
      <c r="AEL24" s="723"/>
      <c r="AEM24" s="723"/>
      <c r="AEN24" s="723"/>
      <c r="AEO24" s="723"/>
      <c r="AEP24" s="723"/>
      <c r="AEQ24" s="723"/>
      <c r="AER24" s="723"/>
      <c r="AES24" s="723"/>
      <c r="AET24" s="723"/>
      <c r="AEU24" s="723"/>
      <c r="AEV24" s="723"/>
      <c r="AEW24" s="723"/>
      <c r="AEX24" s="723"/>
      <c r="AEY24" s="723"/>
      <c r="AEZ24" s="723"/>
      <c r="AFA24" s="723"/>
      <c r="AFB24" s="723"/>
      <c r="AFC24" s="723"/>
      <c r="AFD24" s="723"/>
      <c r="AFE24" s="723"/>
      <c r="AFF24" s="723"/>
      <c r="AFG24" s="723"/>
      <c r="AFH24" s="723"/>
      <c r="AFI24" s="723"/>
      <c r="AFJ24" s="723"/>
      <c r="AFK24" s="723"/>
      <c r="AFL24" s="723"/>
      <c r="AFM24" s="723"/>
      <c r="AFN24" s="723"/>
      <c r="AFO24" s="723"/>
      <c r="AFP24" s="723"/>
      <c r="AFQ24" s="723"/>
      <c r="AFR24" s="723"/>
      <c r="AFS24" s="723"/>
      <c r="AFT24" s="723"/>
      <c r="AFU24" s="723"/>
      <c r="AFV24" s="723"/>
      <c r="AFW24" s="723"/>
      <c r="AFX24" s="723"/>
      <c r="AFY24" s="723"/>
      <c r="AFZ24" s="723"/>
      <c r="AGA24" s="723"/>
      <c r="AGB24" s="723"/>
      <c r="AGC24" s="723"/>
      <c r="AGD24" s="723"/>
      <c r="AGE24" s="723"/>
      <c r="AGF24" s="723"/>
      <c r="AGG24" s="723"/>
      <c r="AGH24" s="723"/>
      <c r="AGI24" s="723"/>
      <c r="AGJ24" s="723"/>
      <c r="AGK24" s="723"/>
      <c r="AGL24" s="723"/>
      <c r="AGM24" s="723"/>
      <c r="AGN24" s="723"/>
      <c r="AGO24" s="723"/>
      <c r="AGP24" s="723"/>
      <c r="AGQ24" s="723"/>
      <c r="AGR24" s="723"/>
      <c r="AGS24" s="723"/>
      <c r="AGT24" s="723"/>
      <c r="AGU24" s="723"/>
      <c r="AGV24" s="723"/>
      <c r="AGW24" s="723"/>
      <c r="AGX24" s="723"/>
      <c r="AGY24" s="723"/>
      <c r="AGZ24" s="723"/>
      <c r="AHA24" s="723"/>
      <c r="AHB24" s="723"/>
      <c r="AHC24" s="723"/>
      <c r="AHD24" s="723"/>
      <c r="AHE24" s="723"/>
      <c r="AHF24" s="723"/>
      <c r="AHG24" s="723"/>
      <c r="AHH24" s="723"/>
      <c r="AHI24" s="723"/>
      <c r="AHJ24" s="723"/>
      <c r="AHK24" s="723"/>
      <c r="AHL24" s="723"/>
      <c r="AHM24" s="723"/>
      <c r="AHN24" s="723"/>
      <c r="AHO24" s="723"/>
      <c r="AHP24" s="723"/>
      <c r="AHQ24" s="723"/>
      <c r="AHR24" s="723"/>
      <c r="AHS24" s="723"/>
      <c r="AHT24" s="723"/>
      <c r="AHU24" s="723"/>
      <c r="AHV24" s="723"/>
      <c r="AHW24" s="723"/>
      <c r="AHX24" s="723"/>
      <c r="AHY24" s="723"/>
      <c r="AHZ24" s="723"/>
      <c r="AIA24" s="723"/>
      <c r="AIB24" s="723"/>
      <c r="AIC24" s="723"/>
      <c r="AID24" s="723"/>
      <c r="AIE24" s="723"/>
      <c r="AIF24" s="723"/>
      <c r="AIG24" s="723"/>
      <c r="AIH24" s="723"/>
      <c r="AII24" s="723"/>
      <c r="AIJ24" s="723"/>
      <c r="AIK24" s="723"/>
      <c r="AIL24" s="723"/>
      <c r="AIM24" s="723"/>
      <c r="AIN24" s="723"/>
      <c r="AIO24" s="723"/>
      <c r="AIP24" s="723"/>
      <c r="AIQ24" s="723"/>
      <c r="AIR24" s="723"/>
      <c r="AIS24" s="723"/>
      <c r="AIT24" s="723"/>
      <c r="AIU24" s="723"/>
      <c r="AIV24" s="723"/>
      <c r="AIW24" s="723"/>
      <c r="AIX24" s="723"/>
      <c r="AIY24" s="723"/>
      <c r="AIZ24" s="723"/>
      <c r="AJA24" s="723"/>
      <c r="AJB24" s="723"/>
      <c r="AJC24" s="723"/>
      <c r="AJD24" s="723"/>
      <c r="AJE24" s="723"/>
      <c r="AJF24" s="723"/>
      <c r="AJG24" s="723"/>
      <c r="AJH24" s="723"/>
      <c r="AJI24" s="723"/>
      <c r="AJJ24" s="723"/>
      <c r="AJK24" s="723"/>
      <c r="AJL24" s="723"/>
      <c r="AJM24" s="723"/>
      <c r="AJN24" s="723"/>
      <c r="AJO24" s="723"/>
      <c r="AJP24" s="723"/>
      <c r="AJQ24" s="723"/>
      <c r="AJR24" s="723"/>
      <c r="AJS24" s="723"/>
      <c r="AJT24" s="723"/>
      <c r="AJU24" s="723"/>
      <c r="AJV24" s="723"/>
      <c r="AJW24" s="723"/>
      <c r="AJX24" s="723"/>
      <c r="AJY24" s="723"/>
      <c r="AJZ24" s="723"/>
      <c r="AKA24" s="723"/>
      <c r="AKB24" s="723"/>
      <c r="AKC24" s="723"/>
      <c r="AKD24" s="723"/>
      <c r="AKE24" s="723"/>
      <c r="AKF24" s="723"/>
      <c r="AKG24" s="723"/>
      <c r="AKH24" s="723"/>
      <c r="AKI24" s="723"/>
      <c r="AKJ24" s="723"/>
      <c r="AKK24" s="723"/>
      <c r="AKL24" s="723"/>
      <c r="AKM24" s="723"/>
      <c r="AKN24" s="723"/>
      <c r="AKO24" s="723"/>
      <c r="AKP24" s="723"/>
      <c r="AKQ24" s="723"/>
      <c r="AKR24" s="723"/>
      <c r="AKS24" s="723"/>
      <c r="AKT24" s="723"/>
      <c r="AKU24" s="723"/>
      <c r="AKV24" s="723"/>
      <c r="AKW24" s="723"/>
      <c r="AKX24" s="723"/>
      <c r="AKY24" s="723"/>
      <c r="AKZ24" s="723"/>
      <c r="ALA24" s="723"/>
      <c r="ALB24" s="723"/>
      <c r="ALC24" s="723"/>
      <c r="ALD24" s="723"/>
      <c r="ALE24" s="723"/>
      <c r="ALF24" s="723"/>
      <c r="ALG24" s="723"/>
      <c r="ALH24" s="723"/>
      <c r="ALI24" s="723"/>
      <c r="ALJ24" s="723"/>
      <c r="ALK24" s="723"/>
      <c r="ALL24" s="723"/>
      <c r="ALM24" s="723"/>
      <c r="ALN24" s="723"/>
      <c r="ALO24" s="723"/>
      <c r="ALP24" s="723"/>
      <c r="ALQ24" s="723"/>
      <c r="ALR24" s="723"/>
      <c r="ALS24" s="723"/>
      <c r="ALT24" s="723"/>
      <c r="ALU24" s="723"/>
      <c r="ALV24" s="723"/>
      <c r="ALW24" s="723"/>
      <c r="ALX24" s="723"/>
      <c r="ALY24" s="723"/>
      <c r="ALZ24" s="723"/>
      <c r="AMA24" s="723"/>
      <c r="AMB24" s="723"/>
      <c r="AMC24" s="723"/>
      <c r="AMD24" s="723"/>
      <c r="AME24" s="723"/>
      <c r="AMF24" s="723"/>
      <c r="AMG24" s="723"/>
      <c r="AMH24" s="723"/>
      <c r="AMI24" s="723"/>
      <c r="AMJ24" s="723"/>
      <c r="AMK24" s="723"/>
      <c r="AML24" s="723"/>
      <c r="AMM24" s="723"/>
      <c r="AMN24" s="723"/>
      <c r="AMO24" s="723"/>
      <c r="AMP24" s="723"/>
      <c r="AMQ24" s="723"/>
      <c r="AMR24" s="723"/>
      <c r="AMS24" s="723"/>
      <c r="AMT24" s="723"/>
      <c r="AMU24" s="723"/>
      <c r="AMV24" s="723"/>
      <c r="AMW24" s="723"/>
      <c r="AMX24" s="723"/>
      <c r="AMY24" s="723"/>
      <c r="AMZ24" s="723"/>
      <c r="ANA24" s="723"/>
      <c r="ANB24" s="723"/>
      <c r="ANC24" s="723"/>
      <c r="AND24" s="723"/>
      <c r="ANE24" s="723"/>
      <c r="ANF24" s="723"/>
      <c r="ANG24" s="723"/>
      <c r="ANH24" s="723"/>
      <c r="ANI24" s="723"/>
      <c r="ANJ24" s="723"/>
      <c r="ANK24" s="723"/>
      <c r="ANL24" s="723"/>
      <c r="ANM24" s="723"/>
      <c r="ANN24" s="723"/>
      <c r="ANO24" s="723"/>
      <c r="ANP24" s="723"/>
      <c r="ANQ24" s="723"/>
      <c r="ANR24" s="723"/>
      <c r="ANS24" s="723"/>
      <c r="ANT24" s="723"/>
      <c r="ANU24" s="723"/>
      <c r="ANV24" s="723"/>
      <c r="ANW24" s="723"/>
      <c r="ANX24" s="723"/>
      <c r="ANY24" s="723"/>
      <c r="ANZ24" s="723"/>
      <c r="AOA24" s="723"/>
      <c r="AOB24" s="723"/>
      <c r="AOC24" s="723"/>
      <c r="AOD24" s="723"/>
      <c r="AOE24" s="723"/>
      <c r="AOF24" s="723"/>
      <c r="AOG24" s="723"/>
      <c r="AOH24" s="723"/>
      <c r="AOI24" s="723"/>
      <c r="AOJ24" s="723"/>
      <c r="AOK24" s="723"/>
      <c r="AOL24" s="723"/>
      <c r="AOM24" s="723"/>
      <c r="AON24" s="723"/>
      <c r="AOO24" s="723"/>
      <c r="AOP24" s="723"/>
      <c r="AOQ24" s="723"/>
      <c r="AOR24" s="723"/>
      <c r="AOS24" s="723"/>
      <c r="AOT24" s="723"/>
      <c r="AOU24" s="723"/>
      <c r="AOV24" s="723"/>
      <c r="AOW24" s="723"/>
      <c r="AOX24" s="723"/>
      <c r="AOY24" s="723"/>
      <c r="AOZ24" s="723"/>
      <c r="APA24" s="723"/>
      <c r="APB24" s="723"/>
      <c r="APC24" s="723"/>
      <c r="APD24" s="723"/>
      <c r="APE24" s="723"/>
      <c r="APF24" s="723"/>
      <c r="APG24" s="723"/>
      <c r="APH24" s="723"/>
      <c r="API24" s="723"/>
      <c r="APJ24" s="723"/>
      <c r="APK24" s="723"/>
      <c r="APL24" s="723"/>
      <c r="APM24" s="723"/>
      <c r="APN24" s="723"/>
      <c r="APO24" s="723"/>
      <c r="APP24" s="723"/>
      <c r="APQ24" s="723"/>
      <c r="APR24" s="723"/>
      <c r="APS24" s="723"/>
      <c r="APT24" s="723"/>
      <c r="APU24" s="723"/>
      <c r="APV24" s="723"/>
      <c r="APW24" s="723"/>
      <c r="APX24" s="723"/>
      <c r="APY24" s="723"/>
      <c r="APZ24" s="723"/>
      <c r="AQA24" s="723"/>
      <c r="AQB24" s="723"/>
      <c r="AQC24" s="723"/>
      <c r="AQD24" s="723"/>
      <c r="AQE24" s="723"/>
      <c r="AQF24" s="723"/>
      <c r="AQG24" s="723"/>
      <c r="AQH24" s="723"/>
      <c r="AQI24" s="723"/>
      <c r="AQJ24" s="723"/>
      <c r="AQK24" s="723"/>
      <c r="AQL24" s="723"/>
      <c r="AQM24" s="723"/>
      <c r="AQN24" s="723"/>
      <c r="AQO24" s="723"/>
      <c r="AQP24" s="723"/>
      <c r="AQQ24" s="723"/>
      <c r="AQR24" s="723"/>
      <c r="AQS24" s="723"/>
      <c r="AQT24" s="723"/>
      <c r="AQU24" s="723"/>
      <c r="AQV24" s="723"/>
      <c r="AQW24" s="723"/>
      <c r="AQX24" s="723"/>
      <c r="AQY24" s="723"/>
      <c r="AQZ24" s="723"/>
      <c r="ARA24" s="723"/>
      <c r="ARB24" s="723"/>
      <c r="ARC24" s="723"/>
      <c r="ARD24" s="723"/>
      <c r="ARE24" s="723"/>
      <c r="ARF24" s="723"/>
      <c r="ARG24" s="723"/>
      <c r="ARH24" s="723"/>
      <c r="ARI24" s="723"/>
      <c r="ARJ24" s="723"/>
      <c r="ARK24" s="723"/>
      <c r="ARL24" s="723"/>
      <c r="ARM24" s="723"/>
      <c r="ARN24" s="723"/>
      <c r="ARO24" s="723"/>
      <c r="ARP24" s="723"/>
      <c r="ARQ24" s="723"/>
      <c r="ARR24" s="723"/>
      <c r="ARS24" s="723"/>
      <c r="ART24" s="723"/>
      <c r="ARU24" s="723"/>
      <c r="ARV24" s="723"/>
      <c r="ARW24" s="723"/>
      <c r="ARX24" s="723"/>
      <c r="ARY24" s="723"/>
      <c r="ARZ24" s="723"/>
      <c r="ASA24" s="723"/>
      <c r="ASB24" s="723"/>
      <c r="ASC24" s="723"/>
      <c r="ASD24" s="723"/>
      <c r="ASE24" s="723"/>
      <c r="ASF24" s="723"/>
      <c r="ASG24" s="723"/>
      <c r="ASH24" s="723"/>
      <c r="ASI24" s="723"/>
      <c r="ASJ24" s="723"/>
      <c r="ASK24" s="723"/>
      <c r="ASL24" s="723"/>
      <c r="ASM24" s="723"/>
      <c r="ASN24" s="723"/>
      <c r="ASO24" s="723"/>
      <c r="ASP24" s="723"/>
      <c r="ASQ24" s="723"/>
      <c r="ASR24" s="723"/>
      <c r="ASS24" s="723"/>
      <c r="AST24" s="723"/>
      <c r="ASU24" s="723"/>
      <c r="ASV24" s="723"/>
      <c r="ASW24" s="723"/>
      <c r="ASX24" s="723"/>
      <c r="ASY24" s="723"/>
      <c r="ASZ24" s="723"/>
      <c r="ATA24" s="723"/>
      <c r="ATB24" s="723"/>
      <c r="ATC24" s="723"/>
      <c r="ATD24" s="723"/>
      <c r="ATE24" s="723"/>
      <c r="ATF24" s="723"/>
      <c r="ATG24" s="723"/>
      <c r="ATH24" s="723"/>
      <c r="ATI24" s="723"/>
      <c r="ATJ24" s="723"/>
      <c r="ATK24" s="723"/>
      <c r="ATL24" s="723"/>
      <c r="ATM24" s="723"/>
      <c r="ATN24" s="723"/>
      <c r="ATO24" s="723"/>
      <c r="ATP24" s="723"/>
      <c r="ATQ24" s="723"/>
      <c r="ATR24" s="723"/>
      <c r="ATS24" s="723"/>
      <c r="ATT24" s="723"/>
      <c r="ATU24" s="723"/>
      <c r="ATV24" s="723"/>
      <c r="ATW24" s="723"/>
      <c r="ATX24" s="723"/>
      <c r="ATY24" s="723"/>
      <c r="ATZ24" s="723"/>
      <c r="AUA24" s="723"/>
      <c r="AUB24" s="723"/>
      <c r="AUC24" s="723"/>
      <c r="AUD24" s="723"/>
      <c r="AUE24" s="723"/>
      <c r="AUF24" s="723"/>
      <c r="AUG24" s="723"/>
      <c r="AUH24" s="723"/>
      <c r="AUI24" s="723"/>
      <c r="AUJ24" s="723"/>
      <c r="AUK24" s="723"/>
      <c r="AUL24" s="723"/>
      <c r="AUM24" s="723"/>
      <c r="AUN24" s="723"/>
      <c r="AUO24" s="723"/>
      <c r="AUP24" s="723"/>
      <c r="AUQ24" s="723"/>
      <c r="AUR24" s="723"/>
      <c r="AUS24" s="723"/>
      <c r="AUT24" s="723"/>
      <c r="AUU24" s="723"/>
      <c r="AUV24" s="723"/>
      <c r="AUW24" s="723"/>
      <c r="AUX24" s="723"/>
      <c r="AUY24" s="723"/>
      <c r="AUZ24" s="723"/>
      <c r="AVA24" s="723"/>
      <c r="AVB24" s="723"/>
      <c r="AVC24" s="723"/>
      <c r="AVD24" s="723"/>
      <c r="AVE24" s="723"/>
      <c r="AVF24" s="723"/>
      <c r="AVG24" s="723"/>
      <c r="AVH24" s="723"/>
      <c r="AVI24" s="723"/>
      <c r="AVJ24" s="723"/>
      <c r="AVK24" s="723"/>
      <c r="AVL24" s="723"/>
      <c r="AVM24" s="723"/>
      <c r="AVN24" s="723"/>
      <c r="AVO24" s="723"/>
      <c r="AVP24" s="723"/>
      <c r="AVQ24" s="723"/>
      <c r="AVR24" s="723"/>
      <c r="AVS24" s="723"/>
      <c r="AVT24" s="723"/>
      <c r="AVU24" s="723"/>
      <c r="AVV24" s="723"/>
      <c r="AVW24" s="723"/>
      <c r="AVX24" s="723"/>
      <c r="AVY24" s="723"/>
      <c r="AVZ24" s="723"/>
      <c r="AWA24" s="723"/>
      <c r="AWB24" s="723"/>
      <c r="AWC24" s="723"/>
      <c r="AWD24" s="723"/>
      <c r="AWE24" s="723"/>
      <c r="AWF24" s="723"/>
      <c r="AWG24" s="723"/>
      <c r="AWH24" s="723"/>
      <c r="AWI24" s="723"/>
      <c r="AWJ24" s="723"/>
      <c r="AWK24" s="723"/>
      <c r="AWL24" s="723"/>
      <c r="AWM24" s="723"/>
      <c r="AWN24" s="723"/>
      <c r="AWO24" s="723"/>
      <c r="AWP24" s="723"/>
      <c r="AWQ24" s="723"/>
      <c r="AWR24" s="723"/>
      <c r="AWS24" s="723"/>
      <c r="AWT24" s="723"/>
      <c r="AWU24" s="723"/>
      <c r="AWV24" s="723"/>
      <c r="AWW24" s="723"/>
      <c r="AWX24" s="723"/>
      <c r="AWY24" s="723"/>
      <c r="AWZ24" s="723"/>
      <c r="AXA24" s="723"/>
      <c r="AXB24" s="723"/>
      <c r="AXC24" s="723"/>
      <c r="AXD24" s="723"/>
      <c r="AXE24" s="723"/>
      <c r="AXF24" s="723"/>
      <c r="AXG24" s="723"/>
      <c r="AXH24" s="723"/>
      <c r="AXI24" s="723"/>
      <c r="AXJ24" s="723"/>
      <c r="AXK24" s="723"/>
      <c r="AXL24" s="723"/>
      <c r="AXM24" s="723"/>
      <c r="AXN24" s="723"/>
      <c r="AXO24" s="723"/>
      <c r="AXP24" s="723"/>
      <c r="AXQ24" s="723"/>
      <c r="AXR24" s="723"/>
      <c r="AXS24" s="723"/>
      <c r="AXT24" s="723"/>
      <c r="AXU24" s="723"/>
      <c r="AXV24" s="723"/>
      <c r="AXW24" s="723"/>
      <c r="AXX24" s="723"/>
      <c r="AXY24" s="723"/>
      <c r="AXZ24" s="723"/>
      <c r="AYA24" s="723"/>
      <c r="AYB24" s="723"/>
      <c r="AYC24" s="723"/>
      <c r="AYD24" s="723"/>
      <c r="AYE24" s="723"/>
      <c r="AYF24" s="723"/>
      <c r="AYG24" s="723"/>
      <c r="AYH24" s="723"/>
      <c r="AYI24" s="723"/>
      <c r="AYJ24" s="723"/>
      <c r="AYK24" s="723"/>
      <c r="AYL24" s="723"/>
      <c r="AYM24" s="723"/>
      <c r="AYN24" s="723"/>
      <c r="AYO24" s="723"/>
      <c r="AYP24" s="723"/>
      <c r="AYQ24" s="723"/>
      <c r="AYR24" s="723"/>
      <c r="AYS24" s="723"/>
      <c r="AYT24" s="723"/>
      <c r="AYU24" s="723"/>
      <c r="AYV24" s="723"/>
      <c r="AYW24" s="723"/>
      <c r="AYX24" s="723"/>
      <c r="AYY24" s="723"/>
      <c r="AYZ24" s="723"/>
      <c r="AZA24" s="723"/>
      <c r="AZB24" s="723"/>
      <c r="AZC24" s="723"/>
      <c r="AZD24" s="723"/>
      <c r="AZE24" s="723"/>
      <c r="AZF24" s="723"/>
      <c r="AZG24" s="723"/>
      <c r="AZH24" s="723"/>
      <c r="AZI24" s="723"/>
      <c r="AZJ24" s="723"/>
      <c r="AZK24" s="723"/>
      <c r="AZL24" s="723"/>
      <c r="AZM24" s="723"/>
      <c r="AZN24" s="723"/>
      <c r="AZO24" s="723"/>
      <c r="AZP24" s="723"/>
      <c r="AZQ24" s="723"/>
      <c r="AZR24" s="723"/>
      <c r="AZS24" s="723"/>
      <c r="AZT24" s="723"/>
      <c r="AZU24" s="723"/>
      <c r="AZV24" s="723"/>
      <c r="AZW24" s="723"/>
      <c r="AZX24" s="723"/>
      <c r="AZY24" s="723"/>
      <c r="AZZ24" s="723"/>
      <c r="BAA24" s="723"/>
      <c r="BAB24" s="723"/>
      <c r="BAC24" s="723"/>
      <c r="BAD24" s="723"/>
      <c r="BAE24" s="723"/>
      <c r="BAF24" s="723"/>
      <c r="BAG24" s="723"/>
      <c r="BAH24" s="723"/>
      <c r="BAI24" s="723"/>
      <c r="BAJ24" s="723"/>
      <c r="BAK24" s="723"/>
      <c r="BAL24" s="723"/>
      <c r="BAM24" s="723"/>
      <c r="BAN24" s="723"/>
      <c r="BAO24" s="723"/>
      <c r="BAP24" s="723"/>
      <c r="BAQ24" s="723"/>
      <c r="BAR24" s="723"/>
      <c r="BAS24" s="723"/>
      <c r="BAT24" s="723"/>
      <c r="BAU24" s="723"/>
      <c r="BAV24" s="723"/>
      <c r="BAW24" s="723"/>
      <c r="BAX24" s="723"/>
      <c r="BAY24" s="723"/>
      <c r="BAZ24" s="723"/>
      <c r="BBA24" s="723"/>
      <c r="BBB24" s="723"/>
      <c r="BBC24" s="723"/>
      <c r="BBD24" s="723"/>
      <c r="BBE24" s="723"/>
      <c r="BBF24" s="723"/>
      <c r="BBG24" s="723"/>
      <c r="BBH24" s="723"/>
      <c r="BBI24" s="723"/>
      <c r="BBJ24" s="723"/>
      <c r="BBK24" s="723"/>
      <c r="BBL24" s="723"/>
      <c r="BBM24" s="723"/>
      <c r="BBN24" s="723"/>
      <c r="BBO24" s="723"/>
      <c r="BBP24" s="723"/>
      <c r="BBQ24" s="723"/>
      <c r="BBR24" s="723"/>
      <c r="BBS24" s="723"/>
      <c r="BBT24" s="723"/>
      <c r="BBU24" s="723"/>
      <c r="BBV24" s="723"/>
      <c r="BBW24" s="723"/>
      <c r="BBX24" s="723"/>
      <c r="BBY24" s="723"/>
      <c r="BBZ24" s="723"/>
      <c r="BCA24" s="723"/>
      <c r="BCB24" s="723"/>
      <c r="BCC24" s="723"/>
      <c r="BCD24" s="723"/>
      <c r="BCE24" s="723"/>
      <c r="BCF24" s="723"/>
      <c r="BCG24" s="723"/>
      <c r="BCH24" s="723"/>
      <c r="BCI24" s="723"/>
      <c r="BCJ24" s="723"/>
      <c r="BCK24" s="723"/>
      <c r="BCL24" s="723"/>
      <c r="BCM24" s="723"/>
      <c r="BCN24" s="723"/>
      <c r="BCO24" s="723"/>
      <c r="BCP24" s="723"/>
      <c r="BCQ24" s="723"/>
      <c r="BCR24" s="723"/>
      <c r="BCS24" s="723"/>
      <c r="BCT24" s="723"/>
      <c r="BCU24" s="723"/>
      <c r="BCV24" s="723"/>
      <c r="BCW24" s="723"/>
      <c r="BCX24" s="723"/>
      <c r="BCY24" s="723"/>
      <c r="BCZ24" s="723"/>
      <c r="BDA24" s="723"/>
      <c r="BDB24" s="723"/>
      <c r="BDC24" s="723"/>
      <c r="BDD24" s="723"/>
      <c r="BDE24" s="723"/>
      <c r="BDF24" s="723"/>
      <c r="BDG24" s="723"/>
      <c r="BDH24" s="723"/>
      <c r="BDI24" s="723"/>
      <c r="BDJ24" s="723"/>
      <c r="BDK24" s="723"/>
      <c r="BDL24" s="723"/>
      <c r="BDM24" s="723"/>
      <c r="BDN24" s="723"/>
      <c r="BDO24" s="723"/>
      <c r="BDP24" s="723"/>
      <c r="BDQ24" s="723"/>
      <c r="BDR24" s="723"/>
      <c r="BDS24" s="723"/>
      <c r="BDT24" s="723"/>
      <c r="BDU24" s="723"/>
      <c r="BDV24" s="723"/>
      <c r="BDW24" s="723"/>
      <c r="BDX24" s="723"/>
      <c r="BDY24" s="723"/>
      <c r="BDZ24" s="723"/>
      <c r="BEA24" s="723"/>
      <c r="BEB24" s="723"/>
      <c r="BEC24" s="723"/>
      <c r="BED24" s="723"/>
      <c r="BEE24" s="723"/>
      <c r="BEF24" s="723"/>
      <c r="BEG24" s="723"/>
      <c r="BEH24" s="723"/>
      <c r="BEI24" s="723"/>
      <c r="BEJ24" s="723"/>
      <c r="BEK24" s="723"/>
      <c r="BEL24" s="723"/>
      <c r="BEM24" s="723"/>
      <c r="BEN24" s="723"/>
      <c r="BEO24" s="723"/>
      <c r="BEP24" s="723"/>
      <c r="BEQ24" s="723"/>
      <c r="BER24" s="723"/>
      <c r="BES24" s="723"/>
      <c r="BET24" s="723"/>
      <c r="BEU24" s="723"/>
      <c r="BEV24" s="723"/>
      <c r="BEW24" s="723"/>
      <c r="BEX24" s="723"/>
      <c r="BEY24" s="723"/>
      <c r="BEZ24" s="723"/>
      <c r="BFA24" s="723"/>
      <c r="BFB24" s="723"/>
      <c r="BFC24" s="723"/>
      <c r="BFD24" s="723"/>
      <c r="BFE24" s="723"/>
      <c r="BFF24" s="723"/>
      <c r="BFG24" s="723"/>
      <c r="BFH24" s="723"/>
      <c r="BFI24" s="723"/>
      <c r="BFJ24" s="723"/>
      <c r="BFK24" s="723"/>
      <c r="BFL24" s="723"/>
      <c r="BFM24" s="723"/>
      <c r="BFN24" s="723"/>
      <c r="BFO24" s="723"/>
      <c r="BFP24" s="723"/>
      <c r="BFQ24" s="723"/>
      <c r="BFR24" s="723"/>
      <c r="BFS24" s="723"/>
      <c r="BFT24" s="723"/>
      <c r="BFU24" s="723"/>
      <c r="BFV24" s="723"/>
      <c r="BFW24" s="723"/>
      <c r="BFX24" s="723"/>
      <c r="BFY24" s="723"/>
      <c r="BFZ24" s="723"/>
      <c r="BGA24" s="723"/>
      <c r="BGB24" s="723"/>
      <c r="BGC24" s="723"/>
      <c r="BGD24" s="723"/>
      <c r="BGE24" s="723"/>
      <c r="BGF24" s="723"/>
      <c r="BGG24" s="723"/>
      <c r="BGH24" s="723"/>
      <c r="BGI24" s="723"/>
      <c r="BGJ24" s="723"/>
      <c r="BGK24" s="723"/>
      <c r="BGL24" s="723"/>
      <c r="BGM24" s="723"/>
      <c r="BGN24" s="723"/>
      <c r="BGO24" s="723"/>
      <c r="BGP24" s="723"/>
      <c r="BGQ24" s="723"/>
      <c r="BGR24" s="723"/>
      <c r="BGS24" s="723"/>
      <c r="BGT24" s="723"/>
      <c r="BGU24" s="723"/>
      <c r="BGV24" s="723"/>
      <c r="BGW24" s="723"/>
      <c r="BGX24" s="723"/>
      <c r="BGY24" s="723"/>
      <c r="BGZ24" s="723"/>
      <c r="BHA24" s="723"/>
      <c r="BHB24" s="723"/>
      <c r="BHC24" s="723"/>
      <c r="BHD24" s="723"/>
      <c r="BHE24" s="723"/>
      <c r="BHF24" s="723"/>
      <c r="BHG24" s="723"/>
      <c r="BHH24" s="723"/>
      <c r="BHI24" s="723"/>
      <c r="BHJ24" s="723"/>
      <c r="BHK24" s="723"/>
      <c r="BHL24" s="723"/>
      <c r="BHM24" s="723"/>
      <c r="BHN24" s="723"/>
      <c r="BHO24" s="723"/>
      <c r="BHP24" s="723"/>
      <c r="BHQ24" s="723"/>
      <c r="BHR24" s="723"/>
      <c r="BHS24" s="723"/>
      <c r="BHT24" s="723"/>
      <c r="BHU24" s="723"/>
      <c r="BHV24" s="723"/>
      <c r="BHW24" s="723"/>
      <c r="BHX24" s="723"/>
      <c r="BHY24" s="723"/>
      <c r="BHZ24" s="723"/>
      <c r="BIA24" s="723"/>
      <c r="BIB24" s="723"/>
      <c r="BIC24" s="723"/>
      <c r="BID24" s="723"/>
      <c r="BIE24" s="723"/>
      <c r="BIF24" s="723"/>
      <c r="BIG24" s="723"/>
      <c r="BIH24" s="723"/>
      <c r="BII24" s="723"/>
      <c r="BIJ24" s="723"/>
      <c r="BIK24" s="723"/>
      <c r="BIL24" s="723"/>
      <c r="BIM24" s="723"/>
      <c r="BIN24" s="723"/>
      <c r="BIO24" s="723"/>
      <c r="BIP24" s="723"/>
      <c r="BIQ24" s="723"/>
      <c r="BIR24" s="723"/>
      <c r="BIS24" s="723"/>
      <c r="BIT24" s="723"/>
      <c r="BIU24" s="723"/>
      <c r="BIV24" s="723"/>
      <c r="BIW24" s="723"/>
      <c r="BIX24" s="723"/>
      <c r="BIY24" s="723"/>
      <c r="BIZ24" s="723"/>
      <c r="BJA24" s="723"/>
      <c r="BJB24" s="723"/>
      <c r="BJC24" s="723"/>
      <c r="BJD24" s="723"/>
      <c r="BJE24" s="723"/>
      <c r="BJF24" s="723"/>
      <c r="BJG24" s="723"/>
      <c r="BJH24" s="723"/>
      <c r="BJI24" s="723"/>
      <c r="BJJ24" s="723"/>
      <c r="BJK24" s="723"/>
      <c r="BJL24" s="723"/>
      <c r="BJM24" s="723"/>
      <c r="BJN24" s="723"/>
      <c r="BJO24" s="723"/>
      <c r="BJP24" s="723"/>
      <c r="BJQ24" s="723"/>
      <c r="BJR24" s="723"/>
      <c r="BJS24" s="723"/>
      <c r="BJT24" s="723"/>
      <c r="BJU24" s="723"/>
      <c r="BJV24" s="723"/>
      <c r="BJW24" s="723"/>
      <c r="BJX24" s="723"/>
      <c r="BJY24" s="723"/>
      <c r="BJZ24" s="723"/>
      <c r="BKA24" s="723"/>
      <c r="BKB24" s="723"/>
      <c r="BKC24" s="723"/>
      <c r="BKD24" s="723"/>
      <c r="BKE24" s="723"/>
      <c r="BKF24" s="723"/>
      <c r="BKG24" s="723"/>
      <c r="BKH24" s="723"/>
      <c r="BKI24" s="723"/>
      <c r="BKJ24" s="723"/>
      <c r="BKK24" s="723"/>
      <c r="BKL24" s="723"/>
      <c r="BKM24" s="723"/>
      <c r="BKN24" s="723"/>
      <c r="BKO24" s="723"/>
      <c r="BKP24" s="723"/>
      <c r="BKQ24" s="723"/>
      <c r="BKR24" s="723"/>
      <c r="BKS24" s="723"/>
      <c r="BKT24" s="723"/>
      <c r="BKU24" s="723"/>
      <c r="BKV24" s="723"/>
      <c r="BKW24" s="723"/>
      <c r="BKX24" s="723"/>
      <c r="BKY24" s="723"/>
      <c r="BKZ24" s="723"/>
      <c r="BLA24" s="723"/>
      <c r="BLB24" s="723"/>
      <c r="BLC24" s="723"/>
      <c r="BLD24" s="723"/>
      <c r="BLE24" s="723"/>
      <c r="BLF24" s="723"/>
      <c r="BLG24" s="723"/>
      <c r="BLH24" s="723"/>
      <c r="BLI24" s="723"/>
      <c r="BLJ24" s="723"/>
      <c r="BLK24" s="723"/>
      <c r="BLL24" s="723"/>
      <c r="BLM24" s="723"/>
      <c r="BLN24" s="723"/>
      <c r="BLO24" s="723"/>
      <c r="BLP24" s="723"/>
      <c r="BLQ24" s="723"/>
      <c r="BLR24" s="723"/>
      <c r="BLS24" s="723"/>
      <c r="BLT24" s="723"/>
      <c r="BLU24" s="723"/>
      <c r="BLV24" s="723"/>
      <c r="BLW24" s="723"/>
      <c r="BLX24" s="723"/>
      <c r="BLY24" s="723"/>
      <c r="BLZ24" s="723"/>
      <c r="BMA24" s="723"/>
      <c r="BMB24" s="723"/>
      <c r="BMC24" s="723"/>
      <c r="BMD24" s="723"/>
      <c r="BME24" s="723"/>
      <c r="BMF24" s="723"/>
      <c r="BMG24" s="723"/>
      <c r="BMH24" s="723"/>
      <c r="BMI24" s="723"/>
      <c r="BMJ24" s="723"/>
      <c r="BMK24" s="723"/>
      <c r="BML24" s="723"/>
      <c r="BMM24" s="723"/>
      <c r="BMN24" s="723"/>
      <c r="BMO24" s="723"/>
      <c r="BMP24" s="723"/>
      <c r="BMQ24" s="723"/>
      <c r="BMR24" s="723"/>
      <c r="BMS24" s="723"/>
      <c r="BMT24" s="723"/>
      <c r="BMU24" s="723"/>
      <c r="BMV24" s="723"/>
      <c r="BMW24" s="723"/>
      <c r="BMX24" s="723"/>
      <c r="BMY24" s="723"/>
      <c r="BMZ24" s="723"/>
      <c r="BNA24" s="723"/>
      <c r="BNB24" s="723"/>
      <c r="BNC24" s="723"/>
      <c r="BND24" s="723"/>
      <c r="BNE24" s="723"/>
      <c r="BNF24" s="723"/>
      <c r="BNG24" s="723"/>
      <c r="BNH24" s="723"/>
      <c r="BNI24" s="723"/>
      <c r="BNJ24" s="723"/>
      <c r="BNK24" s="723"/>
      <c r="BNL24" s="723"/>
      <c r="BNM24" s="723"/>
      <c r="BNN24" s="723"/>
      <c r="BNO24" s="723"/>
      <c r="BNP24" s="723"/>
      <c r="BNQ24" s="723"/>
      <c r="BNR24" s="723"/>
      <c r="BNS24" s="723"/>
      <c r="BNT24" s="723"/>
      <c r="BNU24" s="723"/>
      <c r="BNV24" s="723"/>
      <c r="BNW24" s="723"/>
      <c r="BNX24" s="723"/>
      <c r="BNY24" s="723"/>
      <c r="BNZ24" s="723"/>
      <c r="BOA24" s="723"/>
      <c r="BOB24" s="723"/>
      <c r="BOC24" s="723"/>
      <c r="BOD24" s="723"/>
      <c r="BOE24" s="723"/>
      <c r="BOF24" s="723"/>
      <c r="BOG24" s="723"/>
      <c r="BOH24" s="723"/>
      <c r="BOI24" s="723"/>
      <c r="BOJ24" s="723"/>
      <c r="BOK24" s="723"/>
      <c r="BOL24" s="723"/>
      <c r="BOM24" s="723"/>
      <c r="BON24" s="723"/>
      <c r="BOO24" s="723"/>
      <c r="BOP24" s="723"/>
      <c r="BOQ24" s="723"/>
      <c r="BOR24" s="723"/>
      <c r="BOS24" s="723"/>
      <c r="BOT24" s="723"/>
      <c r="BOU24" s="723"/>
      <c r="BOV24" s="723"/>
      <c r="BOW24" s="723"/>
      <c r="BOX24" s="723"/>
      <c r="BOY24" s="723"/>
      <c r="BOZ24" s="723"/>
      <c r="BPA24" s="723"/>
      <c r="BPB24" s="723"/>
      <c r="BPC24" s="723"/>
      <c r="BPD24" s="723"/>
      <c r="BPE24" s="723"/>
      <c r="BPF24" s="723"/>
      <c r="BPG24" s="723"/>
      <c r="BPH24" s="723"/>
      <c r="BPI24" s="723"/>
      <c r="BPJ24" s="723"/>
      <c r="BPK24" s="723"/>
      <c r="BPL24" s="723"/>
      <c r="BPM24" s="723"/>
      <c r="BPN24" s="723"/>
      <c r="BPO24" s="723"/>
      <c r="BPP24" s="723"/>
      <c r="BPQ24" s="723"/>
      <c r="BPR24" s="723"/>
      <c r="BPS24" s="723"/>
      <c r="BPT24" s="723"/>
      <c r="BPU24" s="723"/>
      <c r="BPV24" s="723"/>
      <c r="BPW24" s="723"/>
      <c r="BPX24" s="723"/>
      <c r="BPY24" s="723"/>
      <c r="BPZ24" s="723"/>
      <c r="BQA24" s="723"/>
      <c r="BQB24" s="723"/>
      <c r="BQC24" s="723"/>
      <c r="BQD24" s="723"/>
      <c r="BQE24" s="723"/>
      <c r="BQF24" s="723"/>
      <c r="BQG24" s="723"/>
      <c r="BQH24" s="723"/>
      <c r="BQI24" s="723"/>
      <c r="BQJ24" s="723"/>
      <c r="BQK24" s="723"/>
      <c r="BQL24" s="723"/>
      <c r="BQM24" s="723"/>
      <c r="BQN24" s="723"/>
      <c r="BQO24" s="723"/>
      <c r="BQP24" s="723"/>
      <c r="BQQ24" s="723"/>
      <c r="BQR24" s="723"/>
      <c r="BQS24" s="723"/>
      <c r="BQT24" s="723"/>
      <c r="BQU24" s="723"/>
      <c r="BQV24" s="723"/>
      <c r="BQW24" s="723"/>
      <c r="BQX24" s="723"/>
      <c r="BQY24" s="723"/>
      <c r="BQZ24" s="723"/>
      <c r="BRA24" s="723"/>
      <c r="BRB24" s="723"/>
      <c r="BRC24" s="723"/>
      <c r="BRD24" s="723"/>
      <c r="BRE24" s="723"/>
      <c r="BRF24" s="723"/>
      <c r="BRG24" s="723"/>
      <c r="BRH24" s="723"/>
      <c r="BRI24" s="723"/>
      <c r="BRJ24" s="723"/>
      <c r="BRK24" s="723"/>
      <c r="BRL24" s="723"/>
      <c r="BRM24" s="723"/>
      <c r="BRN24" s="723"/>
      <c r="BRO24" s="723"/>
      <c r="BRP24" s="723"/>
      <c r="BRQ24" s="723"/>
      <c r="BRR24" s="723"/>
      <c r="BRS24" s="723"/>
      <c r="BRT24" s="723"/>
      <c r="BRU24" s="723"/>
      <c r="BRV24" s="723"/>
      <c r="BRW24" s="723"/>
      <c r="BRX24" s="723"/>
      <c r="BRY24" s="723"/>
      <c r="BRZ24" s="723"/>
      <c r="BSA24" s="723"/>
      <c r="BSB24" s="723"/>
      <c r="BSC24" s="723"/>
      <c r="BSD24" s="723"/>
      <c r="BSE24" s="723"/>
      <c r="BSF24" s="723"/>
      <c r="BSG24" s="723"/>
      <c r="BSH24" s="723"/>
      <c r="BSI24" s="723"/>
      <c r="BSJ24" s="723"/>
      <c r="BSK24" s="723"/>
      <c r="BSL24" s="723"/>
      <c r="BSM24" s="723"/>
      <c r="BSN24" s="723"/>
      <c r="BSO24" s="723"/>
      <c r="BSP24" s="723"/>
      <c r="BSQ24" s="723"/>
      <c r="BSR24" s="723"/>
      <c r="BSS24" s="723"/>
      <c r="BST24" s="723"/>
      <c r="BSU24" s="723"/>
      <c r="BSV24" s="723"/>
      <c r="BSW24" s="723"/>
      <c r="BSX24" s="723"/>
      <c r="BSY24" s="723"/>
      <c r="BSZ24" s="723"/>
      <c r="BTA24" s="723"/>
      <c r="BTB24" s="723"/>
      <c r="BTC24" s="723"/>
      <c r="BTD24" s="723"/>
      <c r="BTE24" s="723"/>
      <c r="BTF24" s="723"/>
      <c r="BTG24" s="723"/>
      <c r="BTH24" s="723"/>
      <c r="BTI24" s="723"/>
      <c r="BTJ24" s="723"/>
      <c r="BTK24" s="723"/>
      <c r="BTL24" s="723"/>
      <c r="BTM24" s="723"/>
      <c r="BTN24" s="723"/>
      <c r="BTO24" s="723"/>
      <c r="BTP24" s="723"/>
      <c r="BTQ24" s="723"/>
      <c r="BTR24" s="723"/>
      <c r="BTS24" s="723"/>
      <c r="BTT24" s="723"/>
      <c r="BTU24" s="723"/>
      <c r="BTV24" s="723"/>
      <c r="BTW24" s="723"/>
      <c r="BTX24" s="723"/>
      <c r="BTY24" s="723"/>
      <c r="BTZ24" s="723"/>
      <c r="BUA24" s="723"/>
      <c r="BUB24" s="723"/>
      <c r="BUC24" s="723"/>
      <c r="BUD24" s="723"/>
      <c r="BUE24" s="723"/>
      <c r="BUF24" s="723"/>
      <c r="BUG24" s="723"/>
      <c r="BUH24" s="723"/>
      <c r="BUI24" s="723"/>
      <c r="BUJ24" s="723"/>
      <c r="BUK24" s="723"/>
      <c r="BUL24" s="723"/>
      <c r="BUM24" s="723"/>
      <c r="BUN24" s="723"/>
      <c r="BUO24" s="723"/>
      <c r="BUP24" s="723"/>
      <c r="BUQ24" s="723"/>
      <c r="BUR24" s="723"/>
      <c r="BUS24" s="723"/>
      <c r="BUT24" s="723"/>
      <c r="BUU24" s="723"/>
      <c r="BUV24" s="723"/>
      <c r="BUW24" s="723"/>
      <c r="BUX24" s="723"/>
      <c r="BUY24" s="723"/>
      <c r="BUZ24" s="723"/>
      <c r="BVA24" s="723"/>
      <c r="BVB24" s="723"/>
      <c r="BVC24" s="723"/>
      <c r="BVD24" s="723"/>
      <c r="BVE24" s="723"/>
      <c r="BVF24" s="723"/>
      <c r="BVG24" s="723"/>
      <c r="BVH24" s="723"/>
      <c r="BVI24" s="723"/>
      <c r="BVJ24" s="723"/>
      <c r="BVK24" s="723"/>
      <c r="BVL24" s="723"/>
      <c r="BVM24" s="723"/>
      <c r="BVN24" s="723"/>
      <c r="BVO24" s="723"/>
      <c r="BVP24" s="723"/>
      <c r="BVQ24" s="723"/>
      <c r="BVR24" s="723"/>
      <c r="BVS24" s="723"/>
      <c r="BVT24" s="723"/>
      <c r="BVU24" s="723"/>
      <c r="BVV24" s="723"/>
      <c r="BVW24" s="723"/>
      <c r="BVX24" s="723"/>
      <c r="BVY24" s="723"/>
      <c r="BVZ24" s="723"/>
      <c r="BWA24" s="723"/>
      <c r="BWB24" s="723"/>
      <c r="BWC24" s="723"/>
      <c r="BWD24" s="723"/>
      <c r="BWE24" s="723"/>
      <c r="BWF24" s="723"/>
      <c r="BWG24" s="723"/>
      <c r="BWH24" s="723"/>
      <c r="BWI24" s="723"/>
      <c r="BWJ24" s="723"/>
      <c r="BWK24" s="723"/>
      <c r="BWL24" s="723"/>
      <c r="BWM24" s="723"/>
      <c r="BWN24" s="723"/>
      <c r="BWO24" s="723"/>
      <c r="BWP24" s="723"/>
      <c r="BWQ24" s="723"/>
      <c r="BWR24" s="723"/>
      <c r="BWS24" s="723"/>
      <c r="BWT24" s="723"/>
      <c r="BWU24" s="723"/>
      <c r="BWV24" s="723"/>
      <c r="BWW24" s="723"/>
      <c r="BWX24" s="723"/>
      <c r="BWY24" s="723"/>
      <c r="BWZ24" s="723"/>
      <c r="BXA24" s="723"/>
      <c r="BXB24" s="723"/>
      <c r="BXC24" s="723"/>
      <c r="BXD24" s="723"/>
      <c r="BXE24" s="723"/>
      <c r="BXF24" s="723"/>
      <c r="BXG24" s="723"/>
      <c r="BXH24" s="723"/>
      <c r="BXI24" s="723"/>
      <c r="BXJ24" s="723"/>
      <c r="BXK24" s="723"/>
      <c r="BXL24" s="723"/>
      <c r="BXM24" s="723"/>
      <c r="BXN24" s="723"/>
      <c r="BXO24" s="723"/>
      <c r="BXP24" s="723"/>
      <c r="BXQ24" s="723"/>
      <c r="BXR24" s="723"/>
      <c r="BXS24" s="723"/>
      <c r="BXT24" s="723"/>
      <c r="BXU24" s="723"/>
      <c r="BXV24" s="723"/>
      <c r="BXW24" s="723"/>
      <c r="BXX24" s="723"/>
      <c r="BXY24" s="723"/>
      <c r="BXZ24" s="723"/>
      <c r="BYA24" s="723"/>
      <c r="BYB24" s="723"/>
      <c r="BYC24" s="723"/>
      <c r="BYD24" s="723"/>
      <c r="BYE24" s="723"/>
      <c r="BYF24" s="723"/>
      <c r="BYG24" s="723"/>
      <c r="BYH24" s="723"/>
      <c r="BYI24" s="723"/>
      <c r="BYJ24" s="723"/>
      <c r="BYK24" s="723"/>
      <c r="BYL24" s="723"/>
      <c r="BYM24" s="723"/>
      <c r="BYN24" s="723"/>
      <c r="BYO24" s="723"/>
      <c r="BYP24" s="723"/>
      <c r="BYQ24" s="723"/>
      <c r="BYR24" s="723"/>
      <c r="BYS24" s="723"/>
      <c r="BYT24" s="723"/>
      <c r="BYU24" s="723"/>
      <c r="BYV24" s="723"/>
      <c r="BYW24" s="723"/>
      <c r="BYX24" s="723"/>
      <c r="BYY24" s="723"/>
      <c r="BYZ24" s="723"/>
      <c r="BZA24" s="723"/>
      <c r="BZB24" s="723"/>
      <c r="BZC24" s="723"/>
      <c r="BZD24" s="723"/>
      <c r="BZE24" s="723"/>
      <c r="BZF24" s="723"/>
      <c r="BZG24" s="723"/>
      <c r="BZH24" s="723"/>
      <c r="BZI24" s="723"/>
      <c r="BZJ24" s="723"/>
      <c r="BZK24" s="723"/>
      <c r="BZL24" s="723"/>
      <c r="BZM24" s="723"/>
      <c r="BZN24" s="723"/>
      <c r="BZO24" s="723"/>
      <c r="BZP24" s="723"/>
      <c r="BZQ24" s="723"/>
      <c r="BZR24" s="723"/>
      <c r="BZS24" s="723"/>
      <c r="BZT24" s="723"/>
      <c r="BZU24" s="723"/>
      <c r="BZV24" s="723"/>
      <c r="BZW24" s="723"/>
      <c r="BZX24" s="723"/>
      <c r="BZY24" s="723"/>
      <c r="BZZ24" s="723"/>
      <c r="CAA24" s="723"/>
      <c r="CAB24" s="723"/>
      <c r="CAC24" s="723"/>
      <c r="CAD24" s="723"/>
      <c r="CAE24" s="723"/>
      <c r="CAF24" s="723"/>
      <c r="CAG24" s="723"/>
      <c r="CAH24" s="723"/>
      <c r="CAI24" s="723"/>
      <c r="CAJ24" s="723"/>
      <c r="CAK24" s="723"/>
      <c r="CAL24" s="723"/>
      <c r="CAM24" s="723"/>
      <c r="CAN24" s="723"/>
      <c r="CAO24" s="723"/>
      <c r="CAP24" s="723"/>
      <c r="CAQ24" s="723"/>
      <c r="CAR24" s="723"/>
      <c r="CAS24" s="723"/>
      <c r="CAT24" s="723"/>
      <c r="CAU24" s="723"/>
      <c r="CAV24" s="723"/>
      <c r="CAW24" s="723"/>
      <c r="CAX24" s="723"/>
      <c r="CAY24" s="723"/>
      <c r="CAZ24" s="723"/>
      <c r="CBA24" s="723"/>
      <c r="CBB24" s="723"/>
      <c r="CBC24" s="723"/>
      <c r="CBD24" s="723"/>
      <c r="CBE24" s="723"/>
      <c r="CBF24" s="723"/>
      <c r="CBG24" s="723"/>
      <c r="CBH24" s="723"/>
      <c r="CBI24" s="723"/>
      <c r="CBJ24" s="723"/>
      <c r="CBK24" s="723"/>
      <c r="CBL24" s="723"/>
      <c r="CBM24" s="723"/>
      <c r="CBN24" s="723"/>
      <c r="CBO24" s="723"/>
      <c r="CBP24" s="723"/>
      <c r="CBQ24" s="723"/>
      <c r="CBR24" s="723"/>
      <c r="CBS24" s="723"/>
      <c r="CBT24" s="723"/>
      <c r="CBU24" s="723"/>
      <c r="CBV24" s="723"/>
      <c r="CBW24" s="723"/>
      <c r="CBX24" s="723"/>
      <c r="CBY24" s="723"/>
      <c r="CBZ24" s="723"/>
      <c r="CCA24" s="723"/>
      <c r="CCB24" s="723"/>
      <c r="CCC24" s="723"/>
      <c r="CCD24" s="723"/>
      <c r="CCE24" s="723"/>
      <c r="CCF24" s="723"/>
      <c r="CCG24" s="723"/>
      <c r="CCH24" s="723"/>
      <c r="CCI24" s="723"/>
      <c r="CCJ24" s="723"/>
      <c r="CCK24" s="723"/>
      <c r="CCL24" s="723"/>
      <c r="CCM24" s="723"/>
      <c r="CCN24" s="723"/>
      <c r="CCO24" s="723"/>
      <c r="CCP24" s="723"/>
      <c r="CCQ24" s="723"/>
      <c r="CCR24" s="723"/>
      <c r="CCS24" s="723"/>
      <c r="CCT24" s="723"/>
      <c r="CCU24" s="723"/>
      <c r="CCV24" s="723"/>
      <c r="CCW24" s="723"/>
      <c r="CCX24" s="723"/>
      <c r="CCY24" s="723"/>
      <c r="CCZ24" s="723"/>
      <c r="CDA24" s="723"/>
      <c r="CDB24" s="723"/>
      <c r="CDC24" s="723"/>
      <c r="CDD24" s="723"/>
      <c r="CDE24" s="723"/>
      <c r="CDF24" s="723"/>
      <c r="CDG24" s="723"/>
      <c r="CDH24" s="723"/>
      <c r="CDI24" s="723"/>
      <c r="CDJ24" s="723"/>
      <c r="CDK24" s="723"/>
      <c r="CDL24" s="723"/>
      <c r="CDM24" s="723"/>
      <c r="CDN24" s="723"/>
      <c r="CDO24" s="723"/>
      <c r="CDP24" s="723"/>
      <c r="CDQ24" s="723"/>
      <c r="CDR24" s="723"/>
      <c r="CDS24" s="723"/>
      <c r="CDT24" s="723"/>
      <c r="CDU24" s="723"/>
      <c r="CDV24" s="723"/>
      <c r="CDW24" s="723"/>
      <c r="CDX24" s="723"/>
      <c r="CDY24" s="723"/>
      <c r="CDZ24" s="723"/>
      <c r="CEA24" s="723"/>
      <c r="CEB24" s="723"/>
      <c r="CEC24" s="723"/>
      <c r="CED24" s="723"/>
      <c r="CEE24" s="723"/>
      <c r="CEF24" s="723"/>
      <c r="CEG24" s="723"/>
      <c r="CEH24" s="723"/>
      <c r="CEI24" s="723"/>
      <c r="CEJ24" s="723"/>
      <c r="CEK24" s="723"/>
      <c r="CEL24" s="723"/>
      <c r="CEM24" s="723"/>
      <c r="CEN24" s="723"/>
      <c r="CEO24" s="723"/>
      <c r="CEP24" s="723"/>
      <c r="CEQ24" s="723"/>
      <c r="CER24" s="723"/>
      <c r="CES24" s="723"/>
      <c r="CET24" s="723"/>
      <c r="CEU24" s="723"/>
      <c r="CEV24" s="723"/>
      <c r="CEW24" s="723"/>
      <c r="CEX24" s="723"/>
      <c r="CEY24" s="723"/>
      <c r="CEZ24" s="723"/>
      <c r="CFA24" s="723"/>
      <c r="CFB24" s="723"/>
      <c r="CFC24" s="723"/>
      <c r="CFD24" s="723"/>
      <c r="CFE24" s="723"/>
      <c r="CFF24" s="723"/>
      <c r="CFG24" s="723"/>
      <c r="CFH24" s="723"/>
      <c r="CFI24" s="723"/>
      <c r="CFJ24" s="723"/>
      <c r="CFK24" s="723"/>
      <c r="CFL24" s="723"/>
      <c r="CFM24" s="723"/>
      <c r="CFN24" s="723"/>
      <c r="CFO24" s="723"/>
      <c r="CFP24" s="723"/>
      <c r="CFQ24" s="723"/>
      <c r="CFR24" s="723"/>
      <c r="CFS24" s="723"/>
      <c r="CFT24" s="723"/>
      <c r="CFU24" s="723"/>
      <c r="CFV24" s="723"/>
      <c r="CFW24" s="723"/>
      <c r="CFX24" s="723"/>
      <c r="CFY24" s="723"/>
      <c r="CFZ24" s="723"/>
      <c r="CGA24" s="723"/>
      <c r="CGB24" s="723"/>
      <c r="CGC24" s="723"/>
      <c r="CGD24" s="723"/>
      <c r="CGE24" s="723"/>
      <c r="CGF24" s="723"/>
      <c r="CGG24" s="723"/>
      <c r="CGH24" s="723"/>
      <c r="CGI24" s="723"/>
      <c r="CGJ24" s="723"/>
      <c r="CGK24" s="723"/>
      <c r="CGL24" s="723"/>
      <c r="CGM24" s="723"/>
      <c r="CGN24" s="723"/>
      <c r="CGO24" s="723"/>
      <c r="CGP24" s="723"/>
      <c r="CGQ24" s="723"/>
      <c r="CGR24" s="723"/>
      <c r="CGS24" s="723"/>
      <c r="CGT24" s="723"/>
      <c r="CGU24" s="723"/>
      <c r="CGV24" s="723"/>
      <c r="CGW24" s="723"/>
      <c r="CGX24" s="723"/>
      <c r="CGY24" s="723"/>
      <c r="CGZ24" s="723"/>
      <c r="CHA24" s="723"/>
      <c r="CHB24" s="723"/>
      <c r="CHC24" s="723"/>
      <c r="CHD24" s="723"/>
      <c r="CHE24" s="723"/>
      <c r="CHF24" s="723"/>
      <c r="CHG24" s="723"/>
      <c r="CHH24" s="723"/>
      <c r="CHI24" s="723"/>
      <c r="CHJ24" s="723"/>
      <c r="CHK24" s="723"/>
      <c r="CHL24" s="723"/>
      <c r="CHM24" s="723"/>
      <c r="CHN24" s="723"/>
      <c r="CHO24" s="723"/>
      <c r="CHP24" s="723"/>
      <c r="CHQ24" s="723"/>
      <c r="CHR24" s="723"/>
      <c r="CHS24" s="723"/>
      <c r="CHT24" s="723"/>
      <c r="CHU24" s="723"/>
      <c r="CHV24" s="723"/>
      <c r="CHW24" s="723"/>
      <c r="CHX24" s="723"/>
      <c r="CHY24" s="723"/>
      <c r="CHZ24" s="723"/>
      <c r="CIA24" s="723"/>
      <c r="CIB24" s="723"/>
      <c r="CIC24" s="723"/>
      <c r="CID24" s="723"/>
      <c r="CIE24" s="723"/>
      <c r="CIF24" s="723"/>
      <c r="CIG24" s="723"/>
      <c r="CIH24" s="723"/>
      <c r="CII24" s="723"/>
      <c r="CIJ24" s="723"/>
      <c r="CIK24" s="723"/>
      <c r="CIL24" s="723"/>
      <c r="CIM24" s="723"/>
      <c r="CIN24" s="723"/>
      <c r="CIO24" s="723"/>
      <c r="CIP24" s="723"/>
      <c r="CIQ24" s="723"/>
      <c r="CIR24" s="723"/>
      <c r="CIS24" s="723"/>
      <c r="CIT24" s="723"/>
      <c r="CIU24" s="723"/>
      <c r="CIV24" s="723"/>
      <c r="CIW24" s="723"/>
      <c r="CIX24" s="723"/>
      <c r="CIY24" s="723"/>
      <c r="CIZ24" s="723"/>
      <c r="CJA24" s="723"/>
      <c r="CJB24" s="723"/>
      <c r="CJC24" s="723"/>
      <c r="CJD24" s="723"/>
      <c r="CJE24" s="723"/>
      <c r="CJF24" s="723"/>
      <c r="CJG24" s="723"/>
      <c r="CJH24" s="723"/>
      <c r="CJI24" s="723"/>
      <c r="CJJ24" s="723"/>
      <c r="CJK24" s="723"/>
      <c r="CJL24" s="723"/>
      <c r="CJM24" s="723"/>
      <c r="CJN24" s="723"/>
      <c r="CJO24" s="723"/>
      <c r="CJP24" s="723"/>
      <c r="CJQ24" s="723"/>
      <c r="CJR24" s="723"/>
      <c r="CJS24" s="723"/>
      <c r="CJT24" s="723"/>
      <c r="CJU24" s="723"/>
      <c r="CJV24" s="723"/>
      <c r="CJW24" s="723"/>
      <c r="CJX24" s="723"/>
      <c r="CJY24" s="723"/>
      <c r="CJZ24" s="723"/>
      <c r="CKA24" s="723"/>
      <c r="CKB24" s="723"/>
      <c r="CKC24" s="723"/>
      <c r="CKD24" s="723"/>
      <c r="CKE24" s="723"/>
      <c r="CKF24" s="723"/>
      <c r="CKG24" s="723"/>
      <c r="CKH24" s="723"/>
      <c r="CKI24" s="723"/>
      <c r="CKJ24" s="723"/>
      <c r="CKK24" s="723"/>
      <c r="CKL24" s="723"/>
      <c r="CKM24" s="723"/>
      <c r="CKN24" s="723"/>
      <c r="CKO24" s="723"/>
      <c r="CKP24" s="723"/>
      <c r="CKQ24" s="723"/>
      <c r="CKR24" s="723"/>
      <c r="CKS24" s="723"/>
      <c r="CKT24" s="723"/>
      <c r="CKU24" s="723"/>
      <c r="CKV24" s="723"/>
      <c r="CKW24" s="723"/>
      <c r="CKX24" s="723"/>
      <c r="CKY24" s="723"/>
      <c r="CKZ24" s="723"/>
      <c r="CLA24" s="723"/>
      <c r="CLB24" s="723"/>
      <c r="CLC24" s="723"/>
      <c r="CLD24" s="723"/>
      <c r="CLE24" s="723"/>
      <c r="CLF24" s="723"/>
      <c r="CLG24" s="723"/>
      <c r="CLH24" s="723"/>
      <c r="CLI24" s="723"/>
      <c r="CLJ24" s="723"/>
      <c r="CLK24" s="723"/>
      <c r="CLL24" s="723"/>
      <c r="CLM24" s="723"/>
      <c r="CLN24" s="723"/>
      <c r="CLO24" s="723"/>
      <c r="CLP24" s="723"/>
      <c r="CLQ24" s="723"/>
      <c r="CLR24" s="723"/>
      <c r="CLS24" s="723"/>
      <c r="CLT24" s="723"/>
      <c r="CLU24" s="723"/>
      <c r="CLV24" s="723"/>
      <c r="CLW24" s="723"/>
      <c r="CLX24" s="723"/>
      <c r="CLY24" s="723"/>
      <c r="CLZ24" s="723"/>
      <c r="CMA24" s="723"/>
      <c r="CMB24" s="723"/>
      <c r="CMC24" s="723"/>
      <c r="CMD24" s="723"/>
      <c r="CME24" s="723"/>
      <c r="CMF24" s="723"/>
      <c r="CMG24" s="723"/>
      <c r="CMH24" s="723"/>
      <c r="CMI24" s="723"/>
      <c r="CMJ24" s="723"/>
      <c r="CMK24" s="723"/>
      <c r="CML24" s="723"/>
      <c r="CMM24" s="723"/>
      <c r="CMN24" s="723"/>
      <c r="CMO24" s="723"/>
      <c r="CMP24" s="723"/>
      <c r="CMQ24" s="723"/>
      <c r="CMR24" s="723"/>
      <c r="CMS24" s="723"/>
      <c r="CMT24" s="723"/>
      <c r="CMU24" s="723"/>
      <c r="CMV24" s="723"/>
      <c r="CMW24" s="723"/>
      <c r="CMX24" s="723"/>
      <c r="CMY24" s="723"/>
      <c r="CMZ24" s="723"/>
      <c r="CNA24" s="723"/>
      <c r="CNB24" s="723"/>
      <c r="CNC24" s="723"/>
      <c r="CND24" s="723"/>
      <c r="CNE24" s="723"/>
      <c r="CNF24" s="723"/>
      <c r="CNG24" s="723"/>
      <c r="CNH24" s="723"/>
      <c r="CNI24" s="723"/>
      <c r="CNJ24" s="723"/>
      <c r="CNK24" s="723"/>
      <c r="CNL24" s="723"/>
      <c r="CNM24" s="723"/>
      <c r="CNN24" s="723"/>
      <c r="CNO24" s="723"/>
      <c r="CNP24" s="723"/>
      <c r="CNQ24" s="723"/>
      <c r="CNR24" s="723"/>
      <c r="CNS24" s="723"/>
      <c r="CNT24" s="723"/>
      <c r="CNU24" s="723"/>
      <c r="CNV24" s="723"/>
      <c r="CNW24" s="723"/>
      <c r="CNX24" s="723"/>
      <c r="CNY24" s="723"/>
      <c r="CNZ24" s="723"/>
      <c r="COA24" s="723"/>
      <c r="COB24" s="723"/>
      <c r="COC24" s="723"/>
      <c r="COD24" s="723"/>
      <c r="COE24" s="723"/>
      <c r="COF24" s="723"/>
      <c r="COG24" s="723"/>
      <c r="COH24" s="723"/>
      <c r="COI24" s="723"/>
      <c r="COJ24" s="723"/>
      <c r="COK24" s="723"/>
      <c r="COL24" s="723"/>
      <c r="COM24" s="723"/>
      <c r="CON24" s="723"/>
      <c r="COO24" s="723"/>
      <c r="COP24" s="723"/>
      <c r="COQ24" s="723"/>
      <c r="COR24" s="723"/>
      <c r="COS24" s="723"/>
      <c r="COT24" s="723"/>
      <c r="COU24" s="723"/>
      <c r="COV24" s="723"/>
      <c r="COW24" s="723"/>
      <c r="COX24" s="723"/>
      <c r="COY24" s="723"/>
      <c r="COZ24" s="723"/>
      <c r="CPA24" s="723"/>
      <c r="CPB24" s="723"/>
      <c r="CPC24" s="723"/>
      <c r="CPD24" s="723"/>
      <c r="CPE24" s="723"/>
      <c r="CPF24" s="723"/>
      <c r="CPG24" s="723"/>
      <c r="CPH24" s="723"/>
      <c r="CPI24" s="723"/>
      <c r="CPJ24" s="723"/>
      <c r="CPK24" s="723"/>
      <c r="CPL24" s="723"/>
      <c r="CPM24" s="723"/>
      <c r="CPN24" s="723"/>
      <c r="CPO24" s="723"/>
      <c r="CPP24" s="723"/>
      <c r="CPQ24" s="723"/>
      <c r="CPR24" s="723"/>
      <c r="CPS24" s="723"/>
      <c r="CPT24" s="723"/>
      <c r="CPU24" s="723"/>
      <c r="CPV24" s="723"/>
      <c r="CPW24" s="723"/>
      <c r="CPX24" s="723"/>
      <c r="CPY24" s="723"/>
      <c r="CPZ24" s="723"/>
      <c r="CQA24" s="723"/>
      <c r="CQB24" s="723"/>
      <c r="CQC24" s="723"/>
      <c r="CQD24" s="723"/>
      <c r="CQE24" s="723"/>
      <c r="CQF24" s="723"/>
      <c r="CQG24" s="723"/>
      <c r="CQH24" s="723"/>
      <c r="CQI24" s="723"/>
      <c r="CQJ24" s="723"/>
      <c r="CQK24" s="723"/>
      <c r="CQL24" s="723"/>
      <c r="CQM24" s="723"/>
      <c r="CQN24" s="723"/>
      <c r="CQO24" s="723"/>
      <c r="CQP24" s="723"/>
      <c r="CQQ24" s="723"/>
      <c r="CQR24" s="723"/>
      <c r="CQS24" s="723"/>
      <c r="CQT24" s="723"/>
      <c r="CQU24" s="723"/>
      <c r="CQV24" s="723"/>
      <c r="CQW24" s="723"/>
      <c r="CQX24" s="723"/>
      <c r="CQY24" s="723"/>
      <c r="CQZ24" s="723"/>
      <c r="CRA24" s="723"/>
      <c r="CRB24" s="723"/>
      <c r="CRC24" s="723"/>
      <c r="CRD24" s="723"/>
      <c r="CRE24" s="723"/>
      <c r="CRF24" s="723"/>
      <c r="CRG24" s="723"/>
      <c r="CRH24" s="723"/>
      <c r="CRI24" s="723"/>
      <c r="CRJ24" s="723"/>
      <c r="CRK24" s="723"/>
      <c r="CRL24" s="723"/>
      <c r="CRM24" s="723"/>
      <c r="CRN24" s="723"/>
      <c r="CRO24" s="723"/>
      <c r="CRP24" s="723"/>
      <c r="CRQ24" s="723"/>
      <c r="CRR24" s="723"/>
      <c r="CRS24" s="723"/>
      <c r="CRT24" s="723"/>
      <c r="CRU24" s="723"/>
      <c r="CRV24" s="723"/>
      <c r="CRW24" s="723"/>
      <c r="CRX24" s="723"/>
      <c r="CRY24" s="723"/>
      <c r="CRZ24" s="723"/>
      <c r="CSA24" s="723"/>
      <c r="CSB24" s="723"/>
      <c r="CSC24" s="723"/>
      <c r="CSD24" s="723"/>
      <c r="CSE24" s="723"/>
      <c r="CSF24" s="723"/>
      <c r="CSG24" s="723"/>
      <c r="CSH24" s="723"/>
      <c r="CSI24" s="723"/>
      <c r="CSJ24" s="723"/>
      <c r="CSK24" s="723"/>
      <c r="CSL24" s="723"/>
      <c r="CSM24" s="723"/>
      <c r="CSN24" s="723"/>
      <c r="CSO24" s="723"/>
      <c r="CSP24" s="723"/>
      <c r="CSQ24" s="723"/>
      <c r="CSR24" s="723"/>
      <c r="CSS24" s="723"/>
      <c r="CST24" s="723"/>
      <c r="CSU24" s="723"/>
      <c r="CSV24" s="723"/>
      <c r="CSW24" s="723"/>
      <c r="CSX24" s="723"/>
      <c r="CSY24" s="723"/>
      <c r="CSZ24" s="723"/>
      <c r="CTA24" s="723"/>
      <c r="CTB24" s="723"/>
      <c r="CTC24" s="723"/>
      <c r="CTD24" s="723"/>
      <c r="CTE24" s="723"/>
      <c r="CTF24" s="723"/>
      <c r="CTG24" s="723"/>
      <c r="CTH24" s="723"/>
      <c r="CTI24" s="723"/>
      <c r="CTJ24" s="723"/>
      <c r="CTK24" s="723"/>
      <c r="CTL24" s="723"/>
      <c r="CTM24" s="723"/>
      <c r="CTN24" s="723"/>
      <c r="CTO24" s="723"/>
      <c r="CTP24" s="723"/>
      <c r="CTQ24" s="723"/>
      <c r="CTR24" s="723"/>
      <c r="CTS24" s="723"/>
      <c r="CTT24" s="723"/>
      <c r="CTU24" s="723"/>
      <c r="CTV24" s="723"/>
      <c r="CTW24" s="723"/>
      <c r="CTX24" s="723"/>
      <c r="CTY24" s="723"/>
      <c r="CTZ24" s="723"/>
      <c r="CUA24" s="723"/>
      <c r="CUB24" s="723"/>
      <c r="CUC24" s="723"/>
      <c r="CUD24" s="723"/>
      <c r="CUE24" s="723"/>
      <c r="CUF24" s="723"/>
      <c r="CUG24" s="723"/>
      <c r="CUH24" s="723"/>
      <c r="CUI24" s="723"/>
      <c r="CUJ24" s="723"/>
      <c r="CUK24" s="723"/>
      <c r="CUL24" s="723"/>
      <c r="CUM24" s="723"/>
      <c r="CUN24" s="723"/>
      <c r="CUO24" s="723"/>
      <c r="CUP24" s="723"/>
      <c r="CUQ24" s="723"/>
      <c r="CUR24" s="723"/>
      <c r="CUS24" s="723"/>
      <c r="CUT24" s="723"/>
      <c r="CUU24" s="723"/>
      <c r="CUV24" s="723"/>
      <c r="CUW24" s="723"/>
      <c r="CUX24" s="723"/>
      <c r="CUY24" s="723"/>
      <c r="CUZ24" s="723"/>
      <c r="CVA24" s="723"/>
      <c r="CVB24" s="723"/>
      <c r="CVC24" s="723"/>
      <c r="CVD24" s="723"/>
      <c r="CVE24" s="723"/>
      <c r="CVF24" s="723"/>
      <c r="CVG24" s="723"/>
      <c r="CVH24" s="723"/>
      <c r="CVI24" s="723"/>
      <c r="CVJ24" s="723"/>
      <c r="CVK24" s="723"/>
      <c r="CVL24" s="723"/>
      <c r="CVM24" s="723"/>
      <c r="CVN24" s="723"/>
      <c r="CVO24" s="723"/>
      <c r="CVP24" s="723"/>
      <c r="CVQ24" s="723"/>
      <c r="CVR24" s="723"/>
      <c r="CVS24" s="723"/>
      <c r="CVT24" s="723"/>
      <c r="CVU24" s="723"/>
      <c r="CVV24" s="723"/>
      <c r="CVW24" s="723"/>
      <c r="CVX24" s="723"/>
      <c r="CVY24" s="723"/>
      <c r="CVZ24" s="723"/>
      <c r="CWA24" s="723"/>
      <c r="CWB24" s="723"/>
      <c r="CWC24" s="723"/>
      <c r="CWD24" s="723"/>
      <c r="CWE24" s="723"/>
      <c r="CWF24" s="723"/>
      <c r="CWG24" s="723"/>
      <c r="CWH24" s="723"/>
      <c r="CWI24" s="723"/>
      <c r="CWJ24" s="723"/>
      <c r="CWK24" s="723"/>
      <c r="CWL24" s="723"/>
      <c r="CWM24" s="723"/>
      <c r="CWN24" s="723"/>
      <c r="CWO24" s="723"/>
      <c r="CWP24" s="723"/>
      <c r="CWQ24" s="723"/>
      <c r="CWR24" s="723"/>
      <c r="CWS24" s="723"/>
      <c r="CWT24" s="723"/>
      <c r="CWU24" s="723"/>
      <c r="CWV24" s="723"/>
      <c r="CWW24" s="723"/>
      <c r="CWX24" s="723"/>
      <c r="CWY24" s="723"/>
      <c r="CWZ24" s="723"/>
      <c r="CXA24" s="723"/>
      <c r="CXB24" s="723"/>
      <c r="CXC24" s="723"/>
      <c r="CXD24" s="723"/>
      <c r="CXE24" s="723"/>
      <c r="CXF24" s="723"/>
      <c r="CXG24" s="723"/>
      <c r="CXH24" s="723"/>
      <c r="CXI24" s="723"/>
      <c r="CXJ24" s="723"/>
      <c r="CXK24" s="723"/>
      <c r="CXL24" s="723"/>
      <c r="CXM24" s="723"/>
      <c r="CXN24" s="723"/>
      <c r="CXO24" s="723"/>
      <c r="CXP24" s="723"/>
      <c r="CXQ24" s="723"/>
      <c r="CXR24" s="723"/>
      <c r="CXS24" s="723"/>
      <c r="CXT24" s="723"/>
      <c r="CXU24" s="723"/>
      <c r="CXV24" s="723"/>
      <c r="CXW24" s="723"/>
      <c r="CXX24" s="723"/>
      <c r="CXY24" s="723"/>
      <c r="CXZ24" s="723"/>
      <c r="CYA24" s="723"/>
      <c r="CYB24" s="723"/>
      <c r="CYC24" s="723"/>
      <c r="CYD24" s="723"/>
      <c r="CYE24" s="723"/>
      <c r="CYF24" s="723"/>
      <c r="CYG24" s="723"/>
      <c r="CYH24" s="723"/>
      <c r="CYI24" s="723"/>
      <c r="CYJ24" s="723"/>
      <c r="CYK24" s="723"/>
      <c r="CYL24" s="723"/>
      <c r="CYM24" s="723"/>
      <c r="CYN24" s="723"/>
      <c r="CYO24" s="723"/>
      <c r="CYP24" s="723"/>
      <c r="CYQ24" s="723"/>
      <c r="CYR24" s="723"/>
      <c r="CYS24" s="723"/>
      <c r="CYT24" s="723"/>
      <c r="CYU24" s="723"/>
      <c r="CYV24" s="723"/>
      <c r="CYW24" s="723"/>
      <c r="CYX24" s="723"/>
      <c r="CYY24" s="723"/>
      <c r="CYZ24" s="723"/>
      <c r="CZA24" s="723"/>
      <c r="CZB24" s="723"/>
      <c r="CZC24" s="723"/>
      <c r="CZD24" s="723"/>
      <c r="CZE24" s="723"/>
      <c r="CZF24" s="723"/>
      <c r="CZG24" s="723"/>
      <c r="CZH24" s="723"/>
      <c r="CZI24" s="723"/>
      <c r="CZJ24" s="723"/>
      <c r="CZK24" s="723"/>
      <c r="CZL24" s="723"/>
      <c r="CZM24" s="723"/>
      <c r="CZN24" s="723"/>
      <c r="CZO24" s="723"/>
      <c r="CZP24" s="723"/>
      <c r="CZQ24" s="723"/>
      <c r="CZR24" s="723"/>
      <c r="CZS24" s="723"/>
      <c r="CZT24" s="723"/>
      <c r="CZU24" s="723"/>
      <c r="CZV24" s="723"/>
      <c r="CZW24" s="723"/>
      <c r="CZX24" s="723"/>
      <c r="CZY24" s="723"/>
      <c r="CZZ24" s="723"/>
      <c r="DAA24" s="723"/>
      <c r="DAB24" s="723"/>
      <c r="DAC24" s="723"/>
      <c r="DAD24" s="723"/>
      <c r="DAE24" s="723"/>
      <c r="DAF24" s="723"/>
      <c r="DAG24" s="723"/>
      <c r="DAH24" s="723"/>
      <c r="DAI24" s="723"/>
      <c r="DAJ24" s="723"/>
      <c r="DAK24" s="723"/>
      <c r="DAL24" s="723"/>
      <c r="DAM24" s="723"/>
      <c r="DAN24" s="723"/>
      <c r="DAO24" s="723"/>
      <c r="DAP24" s="723"/>
      <c r="DAQ24" s="723"/>
      <c r="DAR24" s="723"/>
      <c r="DAS24" s="723"/>
      <c r="DAT24" s="723"/>
      <c r="DAU24" s="723"/>
      <c r="DAV24" s="723"/>
      <c r="DAW24" s="723"/>
      <c r="DAX24" s="723"/>
      <c r="DAY24" s="723"/>
      <c r="DAZ24" s="723"/>
      <c r="DBA24" s="723"/>
      <c r="DBB24" s="723"/>
      <c r="DBC24" s="723"/>
      <c r="DBD24" s="723"/>
      <c r="DBE24" s="723"/>
      <c r="DBF24" s="723"/>
      <c r="DBG24" s="723"/>
      <c r="DBH24" s="723"/>
      <c r="DBI24" s="723"/>
      <c r="DBJ24" s="723"/>
      <c r="DBK24" s="723"/>
      <c r="DBL24" s="723"/>
      <c r="DBM24" s="723"/>
      <c r="DBN24" s="723"/>
      <c r="DBO24" s="723"/>
      <c r="DBP24" s="723"/>
      <c r="DBQ24" s="723"/>
      <c r="DBR24" s="723"/>
      <c r="DBS24" s="723"/>
      <c r="DBT24" s="723"/>
      <c r="DBU24" s="723"/>
      <c r="DBV24" s="723"/>
      <c r="DBW24" s="723"/>
      <c r="DBX24" s="723"/>
      <c r="DBY24" s="723"/>
      <c r="DBZ24" s="723"/>
      <c r="DCA24" s="723"/>
      <c r="DCB24" s="723"/>
      <c r="DCC24" s="723"/>
      <c r="DCD24" s="723"/>
      <c r="DCE24" s="723"/>
      <c r="DCF24" s="723"/>
      <c r="DCG24" s="723"/>
      <c r="DCH24" s="723"/>
      <c r="DCI24" s="723"/>
      <c r="DCJ24" s="723"/>
      <c r="DCK24" s="723"/>
      <c r="DCL24" s="723"/>
      <c r="DCM24" s="723"/>
      <c r="DCN24" s="723"/>
      <c r="DCO24" s="723"/>
      <c r="DCP24" s="723"/>
      <c r="DCQ24" s="723"/>
      <c r="DCR24" s="723"/>
      <c r="DCS24" s="723"/>
      <c r="DCT24" s="723"/>
      <c r="DCU24" s="723"/>
      <c r="DCV24" s="723"/>
      <c r="DCW24" s="723"/>
      <c r="DCX24" s="723"/>
      <c r="DCY24" s="723"/>
      <c r="DCZ24" s="723"/>
      <c r="DDA24" s="723"/>
      <c r="DDB24" s="723"/>
      <c r="DDC24" s="723"/>
      <c r="DDD24" s="723"/>
      <c r="DDE24" s="723"/>
      <c r="DDF24" s="723"/>
      <c r="DDG24" s="723"/>
      <c r="DDH24" s="723"/>
      <c r="DDI24" s="723"/>
      <c r="DDJ24" s="723"/>
      <c r="DDK24" s="723"/>
      <c r="DDL24" s="723"/>
      <c r="DDM24" s="723"/>
      <c r="DDN24" s="723"/>
      <c r="DDO24" s="723"/>
      <c r="DDP24" s="723"/>
      <c r="DDQ24" s="723"/>
      <c r="DDR24" s="723"/>
      <c r="DDS24" s="723"/>
      <c r="DDT24" s="723"/>
      <c r="DDU24" s="723"/>
      <c r="DDV24" s="723"/>
      <c r="DDW24" s="723"/>
      <c r="DDX24" s="723"/>
      <c r="DDY24" s="723"/>
      <c r="DDZ24" s="723"/>
      <c r="DEA24" s="723"/>
      <c r="DEB24" s="723"/>
      <c r="DEC24" s="723"/>
      <c r="DED24" s="723"/>
      <c r="DEE24" s="723"/>
      <c r="DEF24" s="723"/>
      <c r="DEG24" s="723"/>
      <c r="DEH24" s="723"/>
      <c r="DEI24" s="723"/>
      <c r="DEJ24" s="723"/>
      <c r="DEK24" s="723"/>
      <c r="DEL24" s="723"/>
      <c r="DEM24" s="723"/>
      <c r="DEN24" s="723"/>
      <c r="DEO24" s="723"/>
      <c r="DEP24" s="723"/>
      <c r="DEQ24" s="723"/>
      <c r="DER24" s="723"/>
      <c r="DES24" s="723"/>
      <c r="DET24" s="723"/>
      <c r="DEU24" s="723"/>
      <c r="DEV24" s="723"/>
      <c r="DEW24" s="723"/>
      <c r="DEX24" s="723"/>
      <c r="DEY24" s="723"/>
      <c r="DEZ24" s="723"/>
      <c r="DFA24" s="723"/>
      <c r="DFB24" s="723"/>
      <c r="DFC24" s="723"/>
      <c r="DFD24" s="723"/>
      <c r="DFE24" s="723"/>
      <c r="DFF24" s="723"/>
      <c r="DFG24" s="723"/>
      <c r="DFH24" s="723"/>
      <c r="DFI24" s="723"/>
      <c r="DFJ24" s="723"/>
      <c r="DFK24" s="723"/>
      <c r="DFL24" s="723"/>
      <c r="DFM24" s="723"/>
      <c r="DFN24" s="723"/>
      <c r="DFO24" s="723"/>
      <c r="DFP24" s="723"/>
      <c r="DFQ24" s="723"/>
      <c r="DFR24" s="723"/>
      <c r="DFS24" s="723"/>
      <c r="DFT24" s="723"/>
      <c r="DFU24" s="723"/>
      <c r="DFV24" s="723"/>
      <c r="DFW24" s="723"/>
      <c r="DFX24" s="723"/>
      <c r="DFY24" s="723"/>
      <c r="DFZ24" s="723"/>
      <c r="DGA24" s="723"/>
      <c r="DGB24" s="723"/>
      <c r="DGC24" s="723"/>
      <c r="DGD24" s="723"/>
      <c r="DGE24" s="723"/>
      <c r="DGF24" s="723"/>
      <c r="DGG24" s="723"/>
      <c r="DGH24" s="723"/>
      <c r="DGI24" s="723"/>
      <c r="DGJ24" s="723"/>
      <c r="DGK24" s="723"/>
      <c r="DGL24" s="723"/>
      <c r="DGM24" s="723"/>
      <c r="DGN24" s="723"/>
      <c r="DGO24" s="723"/>
      <c r="DGP24" s="723"/>
      <c r="DGQ24" s="723"/>
      <c r="DGR24" s="723"/>
      <c r="DGS24" s="723"/>
      <c r="DGT24" s="723"/>
      <c r="DGU24" s="723"/>
      <c r="DGV24" s="723"/>
      <c r="DGW24" s="723"/>
      <c r="DGX24" s="723"/>
      <c r="DGY24" s="723"/>
      <c r="DGZ24" s="723"/>
      <c r="DHA24" s="723"/>
      <c r="DHB24" s="723"/>
      <c r="DHC24" s="723"/>
      <c r="DHD24" s="723"/>
      <c r="DHE24" s="723"/>
      <c r="DHF24" s="723"/>
      <c r="DHG24" s="723"/>
      <c r="DHH24" s="723"/>
      <c r="DHI24" s="723"/>
      <c r="DHJ24" s="723"/>
      <c r="DHK24" s="723"/>
      <c r="DHL24" s="723"/>
      <c r="DHM24" s="723"/>
      <c r="DHN24" s="723"/>
      <c r="DHO24" s="723"/>
      <c r="DHP24" s="723"/>
      <c r="DHQ24" s="723"/>
      <c r="DHR24" s="723"/>
      <c r="DHS24" s="723"/>
      <c r="DHT24" s="723"/>
      <c r="DHU24" s="723"/>
      <c r="DHV24" s="723"/>
      <c r="DHW24" s="723"/>
      <c r="DHX24" s="723"/>
      <c r="DHY24" s="723"/>
      <c r="DHZ24" s="723"/>
      <c r="DIA24" s="723"/>
      <c r="DIB24" s="723"/>
      <c r="DIC24" s="723"/>
      <c r="DID24" s="723"/>
      <c r="DIE24" s="723"/>
      <c r="DIF24" s="723"/>
      <c r="DIG24" s="723"/>
      <c r="DIH24" s="723"/>
      <c r="DII24" s="723"/>
      <c r="DIJ24" s="723"/>
      <c r="DIK24" s="723"/>
      <c r="DIL24" s="723"/>
      <c r="DIM24" s="723"/>
      <c r="DIN24" s="723"/>
      <c r="DIO24" s="723"/>
      <c r="DIP24" s="723"/>
      <c r="DIQ24" s="723"/>
      <c r="DIR24" s="723"/>
      <c r="DIS24" s="723"/>
      <c r="DIT24" s="723"/>
      <c r="DIU24" s="723"/>
      <c r="DIV24" s="723"/>
      <c r="DIW24" s="723"/>
      <c r="DIX24" s="723"/>
      <c r="DIY24" s="723"/>
      <c r="DIZ24" s="723"/>
      <c r="DJA24" s="723"/>
      <c r="DJB24" s="723"/>
      <c r="DJC24" s="723"/>
      <c r="DJD24" s="723"/>
      <c r="DJE24" s="723"/>
      <c r="DJF24" s="723"/>
      <c r="DJG24" s="723"/>
      <c r="DJH24" s="723"/>
      <c r="DJI24" s="723"/>
      <c r="DJJ24" s="723"/>
      <c r="DJK24" s="723"/>
      <c r="DJL24" s="723"/>
      <c r="DJM24" s="723"/>
      <c r="DJN24" s="723"/>
      <c r="DJO24" s="723"/>
      <c r="DJP24" s="723"/>
      <c r="DJQ24" s="723"/>
      <c r="DJR24" s="723"/>
      <c r="DJS24" s="723"/>
      <c r="DJT24" s="723"/>
      <c r="DJU24" s="723"/>
      <c r="DJV24" s="723"/>
      <c r="DJW24" s="723"/>
      <c r="DJX24" s="723"/>
      <c r="DJY24" s="723"/>
      <c r="DJZ24" s="723"/>
      <c r="DKA24" s="723"/>
      <c r="DKB24" s="723"/>
      <c r="DKC24" s="723"/>
      <c r="DKD24" s="723"/>
      <c r="DKE24" s="723"/>
      <c r="DKF24" s="723"/>
      <c r="DKG24" s="723"/>
      <c r="DKH24" s="723"/>
      <c r="DKI24" s="723"/>
      <c r="DKJ24" s="723"/>
      <c r="DKK24" s="723"/>
      <c r="DKL24" s="723"/>
      <c r="DKM24" s="723"/>
      <c r="DKN24" s="723"/>
      <c r="DKO24" s="723"/>
      <c r="DKP24" s="723"/>
      <c r="DKQ24" s="723"/>
      <c r="DKR24" s="723"/>
      <c r="DKS24" s="723"/>
      <c r="DKT24" s="723"/>
      <c r="DKU24" s="723"/>
      <c r="DKV24" s="723"/>
      <c r="DKW24" s="723"/>
      <c r="DKX24" s="723"/>
      <c r="DKY24" s="723"/>
      <c r="DKZ24" s="723"/>
      <c r="DLA24" s="723"/>
      <c r="DLB24" s="723"/>
      <c r="DLC24" s="723"/>
      <c r="DLD24" s="723"/>
      <c r="DLE24" s="723"/>
      <c r="DLF24" s="723"/>
      <c r="DLG24" s="723"/>
      <c r="DLH24" s="723"/>
      <c r="DLI24" s="723"/>
      <c r="DLJ24" s="723"/>
      <c r="DLK24" s="723"/>
      <c r="DLL24" s="723"/>
      <c r="DLM24" s="723"/>
      <c r="DLN24" s="723"/>
      <c r="DLO24" s="723"/>
      <c r="DLP24" s="723"/>
      <c r="DLQ24" s="723"/>
      <c r="DLR24" s="723"/>
      <c r="DLS24" s="723"/>
      <c r="DLT24" s="723"/>
      <c r="DLU24" s="723"/>
      <c r="DLV24" s="723"/>
      <c r="DLW24" s="723"/>
      <c r="DLX24" s="723"/>
      <c r="DLY24" s="723"/>
      <c r="DLZ24" s="723"/>
      <c r="DMA24" s="723"/>
      <c r="DMB24" s="723"/>
      <c r="DMC24" s="723"/>
      <c r="DMD24" s="723"/>
      <c r="DME24" s="723"/>
      <c r="DMF24" s="723"/>
      <c r="DMG24" s="723"/>
      <c r="DMH24" s="723"/>
      <c r="DMI24" s="723"/>
      <c r="DMJ24" s="723"/>
      <c r="DMK24" s="723"/>
      <c r="DML24" s="723"/>
      <c r="DMM24" s="723"/>
      <c r="DMN24" s="723"/>
      <c r="DMO24" s="723"/>
      <c r="DMP24" s="723"/>
      <c r="DMQ24" s="723"/>
      <c r="DMR24" s="723"/>
      <c r="DMS24" s="723"/>
      <c r="DMT24" s="723"/>
      <c r="DMU24" s="723"/>
      <c r="DMV24" s="723"/>
      <c r="DMW24" s="723"/>
      <c r="DMX24" s="723"/>
      <c r="DMY24" s="723"/>
      <c r="DMZ24" s="723"/>
      <c r="DNA24" s="723"/>
      <c r="DNB24" s="723"/>
      <c r="DNC24" s="723"/>
      <c r="DND24" s="723"/>
      <c r="DNE24" s="723"/>
      <c r="DNF24" s="723"/>
      <c r="DNG24" s="723"/>
      <c r="DNH24" s="723"/>
      <c r="DNI24" s="723"/>
      <c r="DNJ24" s="723"/>
      <c r="DNK24" s="723"/>
      <c r="DNL24" s="723"/>
      <c r="DNM24" s="723"/>
      <c r="DNN24" s="723"/>
      <c r="DNO24" s="723"/>
      <c r="DNP24" s="723"/>
      <c r="DNQ24" s="723"/>
      <c r="DNR24" s="723"/>
      <c r="DNS24" s="723"/>
      <c r="DNT24" s="723"/>
      <c r="DNU24" s="723"/>
      <c r="DNV24" s="723"/>
      <c r="DNW24" s="723"/>
      <c r="DNX24" s="723"/>
      <c r="DNY24" s="723"/>
      <c r="DNZ24" s="723"/>
      <c r="DOA24" s="723"/>
      <c r="DOB24" s="723"/>
      <c r="DOC24" s="723"/>
      <c r="DOD24" s="723"/>
      <c r="DOE24" s="723"/>
      <c r="DOF24" s="723"/>
      <c r="DOG24" s="723"/>
      <c r="DOH24" s="723"/>
      <c r="DOI24" s="723"/>
      <c r="DOJ24" s="723"/>
      <c r="DOK24" s="723"/>
      <c r="DOL24" s="723"/>
      <c r="DOM24" s="723"/>
      <c r="DON24" s="723"/>
      <c r="DOO24" s="723"/>
      <c r="DOP24" s="723"/>
      <c r="DOQ24" s="723"/>
      <c r="DOR24" s="723"/>
      <c r="DOS24" s="723"/>
      <c r="DOT24" s="723"/>
      <c r="DOU24" s="723"/>
      <c r="DOV24" s="723"/>
      <c r="DOW24" s="723"/>
      <c r="DOX24" s="723"/>
      <c r="DOY24" s="723"/>
      <c r="DOZ24" s="723"/>
      <c r="DPA24" s="723"/>
      <c r="DPB24" s="723"/>
      <c r="DPC24" s="723"/>
      <c r="DPD24" s="723"/>
      <c r="DPE24" s="723"/>
      <c r="DPF24" s="723"/>
      <c r="DPG24" s="723"/>
      <c r="DPH24" s="723"/>
      <c r="DPI24" s="723"/>
      <c r="DPJ24" s="723"/>
      <c r="DPK24" s="723"/>
      <c r="DPL24" s="723"/>
      <c r="DPM24" s="723"/>
      <c r="DPN24" s="723"/>
      <c r="DPO24" s="723"/>
      <c r="DPP24" s="723"/>
      <c r="DPQ24" s="723"/>
      <c r="DPR24" s="723"/>
      <c r="DPS24" s="723"/>
      <c r="DPT24" s="723"/>
      <c r="DPU24" s="723"/>
      <c r="DPV24" s="723"/>
      <c r="DPW24" s="723"/>
      <c r="DPX24" s="723"/>
      <c r="DPY24" s="723"/>
      <c r="DPZ24" s="723"/>
      <c r="DQA24" s="723"/>
      <c r="DQB24" s="723"/>
      <c r="DQC24" s="723"/>
      <c r="DQD24" s="723"/>
      <c r="DQE24" s="723"/>
      <c r="DQF24" s="723"/>
      <c r="DQG24" s="723"/>
      <c r="DQH24" s="723"/>
      <c r="DQI24" s="723"/>
      <c r="DQJ24" s="723"/>
      <c r="DQK24" s="723"/>
      <c r="DQL24" s="723"/>
      <c r="DQM24" s="723"/>
      <c r="DQN24" s="723"/>
      <c r="DQO24" s="723"/>
      <c r="DQP24" s="723"/>
      <c r="DQQ24" s="723"/>
      <c r="DQR24" s="723"/>
      <c r="DQS24" s="723"/>
      <c r="DQT24" s="723"/>
      <c r="DQU24" s="723"/>
      <c r="DQV24" s="723"/>
      <c r="DQW24" s="723"/>
      <c r="DQX24" s="723"/>
      <c r="DQY24" s="723"/>
      <c r="DQZ24" s="723"/>
      <c r="DRA24" s="723"/>
      <c r="DRB24" s="723"/>
      <c r="DRC24" s="723"/>
      <c r="DRD24" s="723"/>
      <c r="DRE24" s="723"/>
      <c r="DRF24" s="723"/>
      <c r="DRG24" s="723"/>
      <c r="DRH24" s="723"/>
      <c r="DRI24" s="723"/>
      <c r="DRJ24" s="723"/>
      <c r="DRK24" s="723"/>
      <c r="DRL24" s="723"/>
      <c r="DRM24" s="723"/>
      <c r="DRN24" s="723"/>
      <c r="DRO24" s="723"/>
      <c r="DRP24" s="723"/>
      <c r="DRQ24" s="723"/>
      <c r="DRR24" s="723"/>
      <c r="DRS24" s="723"/>
      <c r="DRT24" s="723"/>
      <c r="DRU24" s="723"/>
      <c r="DRV24" s="723"/>
      <c r="DRW24" s="723"/>
      <c r="DRX24" s="723"/>
      <c r="DRY24" s="723"/>
      <c r="DRZ24" s="723"/>
      <c r="DSA24" s="723"/>
      <c r="DSB24" s="723"/>
      <c r="DSC24" s="723"/>
      <c r="DSD24" s="723"/>
      <c r="DSE24" s="723"/>
      <c r="DSF24" s="723"/>
      <c r="DSG24" s="723"/>
      <c r="DSH24" s="723"/>
      <c r="DSI24" s="723"/>
      <c r="DSJ24" s="723"/>
      <c r="DSK24" s="723"/>
      <c r="DSL24" s="723"/>
      <c r="DSM24" s="723"/>
      <c r="DSN24" s="723"/>
      <c r="DSO24" s="723"/>
      <c r="DSP24" s="723"/>
      <c r="DSQ24" s="723"/>
      <c r="DSR24" s="723"/>
      <c r="DSS24" s="723"/>
      <c r="DST24" s="723"/>
      <c r="DSU24" s="723"/>
      <c r="DSV24" s="723"/>
      <c r="DSW24" s="723"/>
      <c r="DSX24" s="723"/>
      <c r="DSY24" s="723"/>
      <c r="DSZ24" s="723"/>
      <c r="DTA24" s="723"/>
      <c r="DTB24" s="723"/>
      <c r="DTC24" s="723"/>
      <c r="DTD24" s="723"/>
      <c r="DTE24" s="723"/>
      <c r="DTF24" s="723"/>
      <c r="DTG24" s="723"/>
      <c r="DTH24" s="723"/>
      <c r="DTI24" s="723"/>
      <c r="DTJ24" s="723"/>
      <c r="DTK24" s="723"/>
      <c r="DTL24" s="723"/>
      <c r="DTM24" s="723"/>
      <c r="DTN24" s="723"/>
      <c r="DTO24" s="723"/>
      <c r="DTP24" s="723"/>
      <c r="DTQ24" s="723"/>
      <c r="DTR24" s="723"/>
      <c r="DTS24" s="723"/>
      <c r="DTT24" s="723"/>
      <c r="DTU24" s="723"/>
      <c r="DTV24" s="723"/>
      <c r="DTW24" s="723"/>
      <c r="DTX24" s="723"/>
      <c r="DTY24" s="723"/>
      <c r="DTZ24" s="723"/>
      <c r="DUA24" s="723"/>
      <c r="DUB24" s="723"/>
      <c r="DUC24" s="723"/>
      <c r="DUD24" s="723"/>
      <c r="DUE24" s="723"/>
      <c r="DUF24" s="723"/>
      <c r="DUG24" s="723"/>
      <c r="DUH24" s="723"/>
      <c r="DUI24" s="723"/>
      <c r="DUJ24" s="723"/>
      <c r="DUK24" s="723"/>
      <c r="DUL24" s="723"/>
      <c r="DUM24" s="723"/>
      <c r="DUN24" s="723"/>
      <c r="DUO24" s="723"/>
      <c r="DUP24" s="723"/>
      <c r="DUQ24" s="723"/>
      <c r="DUR24" s="723"/>
      <c r="DUS24" s="723"/>
      <c r="DUT24" s="723"/>
      <c r="DUU24" s="723"/>
      <c r="DUV24" s="723"/>
      <c r="DUW24" s="723"/>
      <c r="DUX24" s="723"/>
      <c r="DUY24" s="723"/>
      <c r="DUZ24" s="723"/>
      <c r="DVA24" s="723"/>
      <c r="DVB24" s="723"/>
      <c r="DVC24" s="723"/>
      <c r="DVD24" s="723"/>
      <c r="DVE24" s="723"/>
      <c r="DVF24" s="723"/>
      <c r="DVG24" s="723"/>
      <c r="DVH24" s="723"/>
      <c r="DVI24" s="723"/>
      <c r="DVJ24" s="723"/>
      <c r="DVK24" s="723"/>
      <c r="DVL24" s="723"/>
      <c r="DVM24" s="723"/>
      <c r="DVN24" s="723"/>
      <c r="DVO24" s="723"/>
      <c r="DVP24" s="723"/>
      <c r="DVQ24" s="723"/>
      <c r="DVR24" s="723"/>
      <c r="DVS24" s="723"/>
      <c r="DVT24" s="723"/>
      <c r="DVU24" s="723"/>
      <c r="DVV24" s="723"/>
      <c r="DVW24" s="723"/>
      <c r="DVX24" s="723"/>
      <c r="DVY24" s="723"/>
      <c r="DVZ24" s="723"/>
      <c r="DWA24" s="723"/>
      <c r="DWB24" s="723"/>
      <c r="DWC24" s="723"/>
      <c r="DWD24" s="723"/>
      <c r="DWE24" s="723"/>
      <c r="DWF24" s="723"/>
      <c r="DWG24" s="723"/>
      <c r="DWH24" s="723"/>
      <c r="DWI24" s="723"/>
      <c r="DWJ24" s="723"/>
      <c r="DWK24" s="723"/>
      <c r="DWL24" s="723"/>
      <c r="DWM24" s="723"/>
      <c r="DWN24" s="723"/>
      <c r="DWO24" s="723"/>
      <c r="DWP24" s="723"/>
      <c r="DWQ24" s="723"/>
      <c r="DWR24" s="723"/>
      <c r="DWS24" s="723"/>
      <c r="DWT24" s="723"/>
      <c r="DWU24" s="723"/>
      <c r="DWV24" s="723"/>
      <c r="DWW24" s="723"/>
      <c r="DWX24" s="723"/>
      <c r="DWY24" s="723"/>
      <c r="DWZ24" s="723"/>
      <c r="DXA24" s="723"/>
      <c r="DXB24" s="723"/>
      <c r="DXC24" s="723"/>
      <c r="DXD24" s="723"/>
      <c r="DXE24" s="723"/>
      <c r="DXF24" s="723"/>
      <c r="DXG24" s="723"/>
      <c r="DXH24" s="723"/>
      <c r="DXI24" s="723"/>
      <c r="DXJ24" s="723"/>
      <c r="DXK24" s="723"/>
      <c r="DXL24" s="723"/>
      <c r="DXM24" s="723"/>
      <c r="DXN24" s="723"/>
      <c r="DXO24" s="723"/>
      <c r="DXP24" s="723"/>
      <c r="DXQ24" s="723"/>
      <c r="DXR24" s="723"/>
      <c r="DXS24" s="723"/>
      <c r="DXT24" s="723"/>
      <c r="DXU24" s="723"/>
      <c r="DXV24" s="723"/>
      <c r="DXW24" s="723"/>
      <c r="DXX24" s="723"/>
      <c r="DXY24" s="723"/>
      <c r="DXZ24" s="723"/>
      <c r="DYA24" s="723"/>
      <c r="DYB24" s="723"/>
      <c r="DYC24" s="723"/>
      <c r="DYD24" s="723"/>
      <c r="DYE24" s="723"/>
      <c r="DYF24" s="723"/>
      <c r="DYG24" s="723"/>
      <c r="DYH24" s="723"/>
      <c r="DYI24" s="723"/>
      <c r="DYJ24" s="723"/>
      <c r="DYK24" s="723"/>
      <c r="DYL24" s="723"/>
      <c r="DYM24" s="723"/>
      <c r="DYN24" s="723"/>
      <c r="DYO24" s="723"/>
      <c r="DYP24" s="723"/>
      <c r="DYQ24" s="723"/>
      <c r="DYR24" s="723"/>
      <c r="DYS24" s="723"/>
      <c r="DYT24" s="723"/>
      <c r="DYU24" s="723"/>
      <c r="DYV24" s="723"/>
      <c r="DYW24" s="723"/>
      <c r="DYX24" s="723"/>
      <c r="DYY24" s="723"/>
      <c r="DYZ24" s="723"/>
      <c r="DZA24" s="723"/>
      <c r="DZB24" s="723"/>
      <c r="DZC24" s="723"/>
      <c r="DZD24" s="723"/>
      <c r="DZE24" s="723"/>
      <c r="DZF24" s="723"/>
      <c r="DZG24" s="723"/>
      <c r="DZH24" s="723"/>
      <c r="DZI24" s="723"/>
      <c r="DZJ24" s="723"/>
      <c r="DZK24" s="723"/>
      <c r="DZL24" s="723"/>
      <c r="DZM24" s="723"/>
      <c r="DZN24" s="723"/>
      <c r="DZO24" s="723"/>
      <c r="DZP24" s="723"/>
      <c r="DZQ24" s="723"/>
      <c r="DZR24" s="723"/>
      <c r="DZS24" s="723"/>
      <c r="DZT24" s="723"/>
      <c r="DZU24" s="723"/>
      <c r="DZV24" s="723"/>
      <c r="DZW24" s="723"/>
      <c r="DZX24" s="723"/>
      <c r="DZY24" s="723"/>
      <c r="DZZ24" s="723"/>
      <c r="EAA24" s="723"/>
      <c r="EAB24" s="723"/>
      <c r="EAC24" s="723"/>
      <c r="EAD24" s="723"/>
      <c r="EAE24" s="723"/>
      <c r="EAF24" s="723"/>
      <c r="EAG24" s="723"/>
      <c r="EAH24" s="723"/>
      <c r="EAI24" s="723"/>
      <c r="EAJ24" s="723"/>
      <c r="EAK24" s="723"/>
      <c r="EAL24" s="723"/>
      <c r="EAM24" s="723"/>
      <c r="EAN24" s="723"/>
      <c r="EAO24" s="723"/>
      <c r="EAP24" s="723"/>
      <c r="EAQ24" s="723"/>
      <c r="EAR24" s="723"/>
      <c r="EAS24" s="723"/>
      <c r="EAT24" s="723"/>
      <c r="EAU24" s="723"/>
      <c r="EAV24" s="723"/>
      <c r="EAW24" s="723"/>
      <c r="EAX24" s="723"/>
      <c r="EAY24" s="723"/>
      <c r="EAZ24" s="723"/>
      <c r="EBA24" s="723"/>
      <c r="EBB24" s="723"/>
      <c r="EBC24" s="723"/>
      <c r="EBD24" s="723"/>
      <c r="EBE24" s="723"/>
      <c r="EBF24" s="723"/>
      <c r="EBG24" s="723"/>
      <c r="EBH24" s="723"/>
      <c r="EBI24" s="723"/>
      <c r="EBJ24" s="723"/>
      <c r="EBK24" s="723"/>
      <c r="EBL24" s="723"/>
      <c r="EBM24" s="723"/>
      <c r="EBN24" s="723"/>
      <c r="EBO24" s="723"/>
      <c r="EBP24" s="723"/>
      <c r="EBQ24" s="723"/>
      <c r="EBR24" s="723"/>
      <c r="EBS24" s="723"/>
      <c r="EBT24" s="723"/>
      <c r="EBU24" s="723"/>
      <c r="EBV24" s="723"/>
      <c r="EBW24" s="723"/>
      <c r="EBX24" s="723"/>
      <c r="EBY24" s="723"/>
      <c r="EBZ24" s="723"/>
      <c r="ECA24" s="723"/>
      <c r="ECB24" s="723"/>
      <c r="ECC24" s="723"/>
      <c r="ECD24" s="723"/>
      <c r="ECE24" s="723"/>
      <c r="ECF24" s="723"/>
      <c r="ECG24" s="723"/>
      <c r="ECH24" s="723"/>
      <c r="ECI24" s="723"/>
      <c r="ECJ24" s="723"/>
      <c r="ECK24" s="723"/>
      <c r="ECL24" s="723"/>
      <c r="ECM24" s="723"/>
      <c r="ECN24" s="723"/>
      <c r="ECO24" s="723"/>
      <c r="ECP24" s="723"/>
      <c r="ECQ24" s="723"/>
      <c r="ECR24" s="723"/>
      <c r="ECS24" s="723"/>
      <c r="ECT24" s="723"/>
      <c r="ECU24" s="723"/>
      <c r="ECV24" s="723"/>
      <c r="ECW24" s="723"/>
      <c r="ECX24" s="723"/>
      <c r="ECY24" s="723"/>
      <c r="ECZ24" s="723"/>
      <c r="EDA24" s="723"/>
      <c r="EDB24" s="723"/>
      <c r="EDC24" s="723"/>
      <c r="EDD24" s="723"/>
      <c r="EDE24" s="723"/>
      <c r="EDF24" s="723"/>
      <c r="EDG24" s="723"/>
      <c r="EDH24" s="723"/>
      <c r="EDI24" s="723"/>
      <c r="EDJ24" s="723"/>
      <c r="EDK24" s="723"/>
      <c r="EDL24" s="723"/>
      <c r="EDM24" s="723"/>
      <c r="EDN24" s="723"/>
      <c r="EDO24" s="723"/>
      <c r="EDP24" s="723"/>
      <c r="EDQ24" s="723"/>
      <c r="EDR24" s="723"/>
      <c r="EDS24" s="723"/>
      <c r="EDT24" s="723"/>
      <c r="EDU24" s="723"/>
      <c r="EDV24" s="723"/>
      <c r="EDW24" s="723"/>
      <c r="EDX24" s="723"/>
      <c r="EDY24" s="723"/>
      <c r="EDZ24" s="723"/>
      <c r="EEA24" s="723"/>
      <c r="EEB24" s="723"/>
      <c r="EEC24" s="723"/>
      <c r="EED24" s="723"/>
      <c r="EEE24" s="723"/>
      <c r="EEF24" s="723"/>
      <c r="EEG24" s="723"/>
      <c r="EEH24" s="723"/>
      <c r="EEI24" s="723"/>
      <c r="EEJ24" s="723"/>
      <c r="EEK24" s="723"/>
      <c r="EEL24" s="723"/>
      <c r="EEM24" s="723"/>
      <c r="EEN24" s="723"/>
      <c r="EEO24" s="723"/>
      <c r="EEP24" s="723"/>
      <c r="EEQ24" s="723"/>
      <c r="EER24" s="723"/>
      <c r="EES24" s="723"/>
      <c r="EET24" s="723"/>
      <c r="EEU24" s="723"/>
      <c r="EEV24" s="723"/>
      <c r="EEW24" s="723"/>
      <c r="EEX24" s="723"/>
      <c r="EEY24" s="723"/>
      <c r="EEZ24" s="723"/>
      <c r="EFA24" s="723"/>
      <c r="EFB24" s="723"/>
      <c r="EFC24" s="723"/>
      <c r="EFD24" s="723"/>
      <c r="EFE24" s="723"/>
      <c r="EFF24" s="723"/>
      <c r="EFG24" s="723"/>
      <c r="EFH24" s="723"/>
      <c r="EFI24" s="723"/>
      <c r="EFJ24" s="723"/>
      <c r="EFK24" s="723"/>
      <c r="EFL24" s="723"/>
      <c r="EFM24" s="723"/>
      <c r="EFN24" s="723"/>
      <c r="EFO24" s="723"/>
      <c r="EFP24" s="723"/>
      <c r="EFQ24" s="723"/>
      <c r="EFR24" s="723"/>
      <c r="EFS24" s="723"/>
      <c r="EFT24" s="723"/>
      <c r="EFU24" s="723"/>
      <c r="EFV24" s="723"/>
      <c r="EFW24" s="723"/>
      <c r="EFX24" s="723"/>
      <c r="EFY24" s="723"/>
      <c r="EFZ24" s="723"/>
      <c r="EGA24" s="723"/>
      <c r="EGB24" s="723"/>
      <c r="EGC24" s="723"/>
      <c r="EGD24" s="723"/>
      <c r="EGE24" s="723"/>
      <c r="EGF24" s="723"/>
      <c r="EGG24" s="723"/>
      <c r="EGH24" s="723"/>
      <c r="EGI24" s="723"/>
      <c r="EGJ24" s="723"/>
      <c r="EGK24" s="723"/>
      <c r="EGL24" s="723"/>
      <c r="EGM24" s="723"/>
      <c r="EGN24" s="723"/>
      <c r="EGO24" s="723"/>
      <c r="EGP24" s="723"/>
      <c r="EGQ24" s="723"/>
      <c r="EGR24" s="723"/>
      <c r="EGS24" s="723"/>
      <c r="EGT24" s="723"/>
      <c r="EGU24" s="723"/>
      <c r="EGV24" s="723"/>
      <c r="EGW24" s="723"/>
      <c r="EGX24" s="723"/>
      <c r="EGY24" s="723"/>
      <c r="EGZ24" s="723"/>
      <c r="EHA24" s="723"/>
      <c r="EHB24" s="723"/>
      <c r="EHC24" s="723"/>
      <c r="EHD24" s="723"/>
      <c r="EHE24" s="723"/>
      <c r="EHF24" s="723"/>
      <c r="EHG24" s="723"/>
      <c r="EHH24" s="723"/>
      <c r="EHI24" s="723"/>
      <c r="EHJ24" s="723"/>
      <c r="EHK24" s="723"/>
      <c r="EHL24" s="723"/>
      <c r="EHM24" s="723"/>
      <c r="EHN24" s="723"/>
      <c r="EHO24" s="723"/>
      <c r="EHP24" s="723"/>
      <c r="EHQ24" s="723"/>
      <c r="EHR24" s="723"/>
      <c r="EHS24" s="723"/>
      <c r="EHT24" s="723"/>
      <c r="EHU24" s="723"/>
      <c r="EHV24" s="723"/>
      <c r="EHW24" s="723"/>
      <c r="EHX24" s="723"/>
      <c r="EHY24" s="723"/>
      <c r="EHZ24" s="723"/>
      <c r="EIA24" s="723"/>
      <c r="EIB24" s="723"/>
      <c r="EIC24" s="723"/>
      <c r="EID24" s="723"/>
      <c r="EIE24" s="723"/>
      <c r="EIF24" s="723"/>
      <c r="EIG24" s="723"/>
      <c r="EIH24" s="723"/>
      <c r="EII24" s="723"/>
      <c r="EIJ24" s="723"/>
      <c r="EIK24" s="723"/>
      <c r="EIL24" s="723"/>
      <c r="EIM24" s="723"/>
      <c r="EIN24" s="723"/>
      <c r="EIO24" s="723"/>
      <c r="EIP24" s="723"/>
      <c r="EIQ24" s="723"/>
      <c r="EIR24" s="723"/>
      <c r="EIS24" s="723"/>
      <c r="EIT24" s="723"/>
      <c r="EIU24" s="723"/>
      <c r="EIV24" s="723"/>
      <c r="EIW24" s="723"/>
      <c r="EIX24" s="723"/>
      <c r="EIY24" s="723"/>
      <c r="EIZ24" s="723"/>
      <c r="EJA24" s="723"/>
      <c r="EJB24" s="723"/>
      <c r="EJC24" s="723"/>
      <c r="EJD24" s="723"/>
      <c r="EJE24" s="723"/>
      <c r="EJF24" s="723"/>
      <c r="EJG24" s="723"/>
      <c r="EJH24" s="723"/>
      <c r="EJI24" s="723"/>
      <c r="EJJ24" s="723"/>
      <c r="EJK24" s="723"/>
      <c r="EJL24" s="723"/>
      <c r="EJM24" s="723"/>
      <c r="EJN24" s="723"/>
      <c r="EJO24" s="723"/>
      <c r="EJP24" s="723"/>
      <c r="EJQ24" s="723"/>
      <c r="EJR24" s="723"/>
      <c r="EJS24" s="723"/>
      <c r="EJT24" s="723"/>
      <c r="EJU24" s="723"/>
      <c r="EJV24" s="723"/>
      <c r="EJW24" s="723"/>
      <c r="EJX24" s="723"/>
      <c r="EJY24" s="723"/>
      <c r="EJZ24" s="723"/>
      <c r="EKA24" s="723"/>
      <c r="EKB24" s="723"/>
      <c r="EKC24" s="723"/>
      <c r="EKD24" s="723"/>
      <c r="EKE24" s="723"/>
      <c r="EKF24" s="723"/>
      <c r="EKG24" s="723"/>
      <c r="EKH24" s="723"/>
      <c r="EKI24" s="723"/>
      <c r="EKJ24" s="723"/>
      <c r="EKK24" s="723"/>
      <c r="EKL24" s="723"/>
      <c r="EKM24" s="723"/>
      <c r="EKN24" s="723"/>
      <c r="EKO24" s="723"/>
      <c r="EKP24" s="723"/>
      <c r="EKQ24" s="723"/>
      <c r="EKR24" s="723"/>
      <c r="EKS24" s="723"/>
      <c r="EKT24" s="723"/>
      <c r="EKU24" s="723"/>
      <c r="EKV24" s="723"/>
      <c r="EKW24" s="723"/>
      <c r="EKX24" s="723"/>
      <c r="EKY24" s="723"/>
      <c r="EKZ24" s="723"/>
      <c r="ELA24" s="723"/>
      <c r="ELB24" s="723"/>
      <c r="ELC24" s="723"/>
      <c r="ELD24" s="723"/>
      <c r="ELE24" s="723"/>
      <c r="ELF24" s="723"/>
      <c r="ELG24" s="723"/>
      <c r="ELH24" s="723"/>
      <c r="ELI24" s="723"/>
      <c r="ELJ24" s="723"/>
      <c r="ELK24" s="723"/>
      <c r="ELL24" s="723"/>
      <c r="ELM24" s="723"/>
      <c r="ELN24" s="723"/>
      <c r="ELO24" s="723"/>
      <c r="ELP24" s="723"/>
      <c r="ELQ24" s="723"/>
      <c r="ELR24" s="723"/>
      <c r="ELS24" s="723"/>
      <c r="ELT24" s="723"/>
      <c r="ELU24" s="723"/>
      <c r="ELV24" s="723"/>
      <c r="ELW24" s="723"/>
      <c r="ELX24" s="723"/>
      <c r="ELY24" s="723"/>
      <c r="ELZ24" s="723"/>
      <c r="EMA24" s="723"/>
      <c r="EMB24" s="723"/>
      <c r="EMC24" s="723"/>
      <c r="EMD24" s="723"/>
      <c r="EME24" s="723"/>
      <c r="EMF24" s="723"/>
      <c r="EMG24" s="723"/>
      <c r="EMH24" s="723"/>
      <c r="EMI24" s="723"/>
      <c r="EMJ24" s="723"/>
      <c r="EMK24" s="723"/>
      <c r="EML24" s="723"/>
      <c r="EMM24" s="723"/>
      <c r="EMN24" s="723"/>
      <c r="EMO24" s="723"/>
      <c r="EMP24" s="723"/>
      <c r="EMQ24" s="723"/>
      <c r="EMR24" s="723"/>
      <c r="EMS24" s="723"/>
      <c r="EMT24" s="723"/>
      <c r="EMU24" s="723"/>
      <c r="EMV24" s="723"/>
      <c r="EMW24" s="723"/>
      <c r="EMX24" s="723"/>
      <c r="EMY24" s="723"/>
      <c r="EMZ24" s="723"/>
      <c r="ENA24" s="723"/>
      <c r="ENB24" s="723"/>
      <c r="ENC24" s="723"/>
      <c r="END24" s="723"/>
      <c r="ENE24" s="723"/>
      <c r="ENF24" s="723"/>
      <c r="ENG24" s="723"/>
      <c r="ENH24" s="723"/>
      <c r="ENI24" s="723"/>
      <c r="ENJ24" s="723"/>
      <c r="ENK24" s="723"/>
      <c r="ENL24" s="723"/>
      <c r="ENM24" s="723"/>
      <c r="ENN24" s="723"/>
      <c r="ENO24" s="723"/>
      <c r="ENP24" s="723"/>
      <c r="ENQ24" s="723"/>
      <c r="ENR24" s="723"/>
      <c r="ENS24" s="723"/>
      <c r="ENT24" s="723"/>
      <c r="ENU24" s="723"/>
      <c r="ENV24" s="723"/>
      <c r="ENW24" s="723"/>
      <c r="ENX24" s="723"/>
      <c r="ENY24" s="723"/>
      <c r="ENZ24" s="723"/>
      <c r="EOA24" s="723"/>
      <c r="EOB24" s="723"/>
      <c r="EOC24" s="723"/>
      <c r="EOD24" s="723"/>
      <c r="EOE24" s="723"/>
      <c r="EOF24" s="723"/>
      <c r="EOG24" s="723"/>
      <c r="EOH24" s="723"/>
      <c r="EOI24" s="723"/>
      <c r="EOJ24" s="723"/>
      <c r="EOK24" s="723"/>
      <c r="EOL24" s="723"/>
      <c r="EOM24" s="723"/>
      <c r="EON24" s="723"/>
      <c r="EOO24" s="723"/>
      <c r="EOP24" s="723"/>
      <c r="EOQ24" s="723"/>
      <c r="EOR24" s="723"/>
      <c r="EOS24" s="723"/>
      <c r="EOT24" s="723"/>
      <c r="EOU24" s="723"/>
      <c r="EOV24" s="723"/>
      <c r="EOW24" s="723"/>
      <c r="EOX24" s="723"/>
      <c r="EOY24" s="723"/>
      <c r="EOZ24" s="723"/>
      <c r="EPA24" s="723"/>
      <c r="EPB24" s="723"/>
      <c r="EPC24" s="723"/>
      <c r="EPD24" s="723"/>
      <c r="EPE24" s="723"/>
      <c r="EPF24" s="723"/>
      <c r="EPG24" s="723"/>
      <c r="EPH24" s="723"/>
      <c r="EPI24" s="723"/>
      <c r="EPJ24" s="723"/>
      <c r="EPK24" s="723"/>
      <c r="EPL24" s="723"/>
      <c r="EPM24" s="723"/>
      <c r="EPN24" s="723"/>
      <c r="EPO24" s="723"/>
      <c r="EPP24" s="723"/>
      <c r="EPQ24" s="723"/>
      <c r="EPR24" s="723"/>
      <c r="EPS24" s="723"/>
      <c r="EPT24" s="723"/>
      <c r="EPU24" s="723"/>
      <c r="EPV24" s="723"/>
      <c r="EPW24" s="723"/>
      <c r="EPX24" s="723"/>
      <c r="EPY24" s="723"/>
      <c r="EPZ24" s="723"/>
      <c r="EQA24" s="723"/>
      <c r="EQB24" s="723"/>
      <c r="EQC24" s="723"/>
      <c r="EQD24" s="723"/>
      <c r="EQE24" s="723"/>
      <c r="EQF24" s="723"/>
      <c r="EQG24" s="723"/>
      <c r="EQH24" s="723"/>
      <c r="EQI24" s="723"/>
      <c r="EQJ24" s="723"/>
      <c r="EQK24" s="723"/>
      <c r="EQL24" s="723"/>
      <c r="EQM24" s="723"/>
      <c r="EQN24" s="723"/>
      <c r="EQO24" s="723"/>
      <c r="EQP24" s="723"/>
      <c r="EQQ24" s="723"/>
      <c r="EQR24" s="723"/>
      <c r="EQS24" s="723"/>
      <c r="EQT24" s="723"/>
      <c r="EQU24" s="723"/>
      <c r="EQV24" s="723"/>
      <c r="EQW24" s="723"/>
      <c r="EQX24" s="723"/>
      <c r="EQY24" s="723"/>
      <c r="EQZ24" s="723"/>
      <c r="ERA24" s="723"/>
      <c r="ERB24" s="723"/>
      <c r="ERC24" s="723"/>
      <c r="ERD24" s="723"/>
      <c r="ERE24" s="723"/>
      <c r="ERF24" s="723"/>
      <c r="ERG24" s="723"/>
      <c r="ERH24" s="723"/>
      <c r="ERI24" s="723"/>
      <c r="ERJ24" s="723"/>
      <c r="ERK24" s="723"/>
      <c r="ERL24" s="723"/>
      <c r="ERM24" s="723"/>
      <c r="ERN24" s="723"/>
      <c r="ERO24" s="723"/>
      <c r="ERP24" s="723"/>
      <c r="ERQ24" s="723"/>
      <c r="ERR24" s="723"/>
      <c r="ERS24" s="723"/>
      <c r="ERT24" s="723"/>
      <c r="ERU24" s="723"/>
      <c r="ERV24" s="723"/>
      <c r="ERW24" s="723"/>
      <c r="ERX24" s="723"/>
      <c r="ERY24" s="723"/>
      <c r="ERZ24" s="723"/>
      <c r="ESA24" s="723"/>
      <c r="ESB24" s="723"/>
      <c r="ESC24" s="723"/>
      <c r="ESD24" s="723"/>
      <c r="ESE24" s="723"/>
      <c r="ESF24" s="723"/>
      <c r="ESG24" s="723"/>
      <c r="ESH24" s="723"/>
      <c r="ESI24" s="723"/>
      <c r="ESJ24" s="723"/>
      <c r="ESK24" s="723"/>
      <c r="ESL24" s="723"/>
      <c r="ESM24" s="723"/>
      <c r="ESN24" s="723"/>
      <c r="ESO24" s="723"/>
      <c r="ESP24" s="723"/>
      <c r="ESQ24" s="723"/>
      <c r="ESR24" s="723"/>
      <c r="ESS24" s="723"/>
      <c r="EST24" s="723"/>
      <c r="ESU24" s="723"/>
      <c r="ESV24" s="723"/>
      <c r="ESW24" s="723"/>
      <c r="ESX24" s="723"/>
      <c r="ESY24" s="723"/>
      <c r="ESZ24" s="723"/>
      <c r="ETA24" s="723"/>
      <c r="ETB24" s="723"/>
      <c r="ETC24" s="723"/>
      <c r="ETD24" s="723"/>
      <c r="ETE24" s="723"/>
      <c r="ETF24" s="723"/>
      <c r="ETG24" s="723"/>
      <c r="ETH24" s="723"/>
      <c r="ETI24" s="723"/>
      <c r="ETJ24" s="723"/>
      <c r="ETK24" s="723"/>
      <c r="ETL24" s="723"/>
      <c r="ETM24" s="723"/>
      <c r="ETN24" s="723"/>
      <c r="ETO24" s="723"/>
      <c r="ETP24" s="723"/>
      <c r="ETQ24" s="723"/>
      <c r="ETR24" s="723"/>
      <c r="ETS24" s="723"/>
      <c r="ETT24" s="723"/>
      <c r="ETU24" s="723"/>
      <c r="ETV24" s="723"/>
      <c r="ETW24" s="723"/>
      <c r="ETX24" s="723"/>
      <c r="ETY24" s="723"/>
      <c r="ETZ24" s="723"/>
      <c r="EUA24" s="723"/>
      <c r="EUB24" s="723"/>
      <c r="EUC24" s="723"/>
      <c r="EUD24" s="723"/>
      <c r="EUE24" s="723"/>
      <c r="EUF24" s="723"/>
      <c r="EUG24" s="723"/>
      <c r="EUH24" s="723"/>
      <c r="EUI24" s="723"/>
      <c r="EUJ24" s="723"/>
      <c r="EUK24" s="723"/>
      <c r="EUL24" s="723"/>
      <c r="EUM24" s="723"/>
      <c r="EUN24" s="723"/>
      <c r="EUO24" s="723"/>
      <c r="EUP24" s="723"/>
      <c r="EUQ24" s="723"/>
      <c r="EUR24" s="723"/>
      <c r="EUS24" s="723"/>
      <c r="EUT24" s="723"/>
      <c r="EUU24" s="723"/>
      <c r="EUV24" s="723"/>
      <c r="EUW24" s="723"/>
      <c r="EUX24" s="723"/>
      <c r="EUY24" s="723"/>
      <c r="EUZ24" s="723"/>
      <c r="EVA24" s="723"/>
      <c r="EVB24" s="723"/>
      <c r="EVC24" s="723"/>
      <c r="EVD24" s="723"/>
      <c r="EVE24" s="723"/>
      <c r="EVF24" s="723"/>
      <c r="EVG24" s="723"/>
      <c r="EVH24" s="723"/>
      <c r="EVI24" s="723"/>
      <c r="EVJ24" s="723"/>
      <c r="EVK24" s="723"/>
      <c r="EVL24" s="723"/>
      <c r="EVM24" s="723"/>
      <c r="EVN24" s="723"/>
      <c r="EVO24" s="723"/>
      <c r="EVP24" s="723"/>
      <c r="EVQ24" s="723"/>
      <c r="EVR24" s="723"/>
      <c r="EVS24" s="723"/>
      <c r="EVT24" s="723"/>
      <c r="EVU24" s="723"/>
      <c r="EVV24" s="723"/>
      <c r="EVW24" s="723"/>
      <c r="EVX24" s="723"/>
      <c r="EVY24" s="723"/>
      <c r="EVZ24" s="723"/>
      <c r="EWA24" s="723"/>
      <c r="EWB24" s="723"/>
      <c r="EWC24" s="723"/>
      <c r="EWD24" s="723"/>
      <c r="EWE24" s="723"/>
      <c r="EWF24" s="723"/>
      <c r="EWG24" s="723"/>
      <c r="EWH24" s="723"/>
      <c r="EWI24" s="723"/>
      <c r="EWJ24" s="723"/>
      <c r="EWK24" s="723"/>
      <c r="EWL24" s="723"/>
      <c r="EWM24" s="723"/>
      <c r="EWN24" s="723"/>
      <c r="EWO24" s="723"/>
      <c r="EWP24" s="723"/>
      <c r="EWQ24" s="723"/>
      <c r="EWR24" s="723"/>
      <c r="EWS24" s="723"/>
      <c r="EWT24" s="723"/>
      <c r="EWU24" s="723"/>
      <c r="EWV24" s="723"/>
      <c r="EWW24" s="723"/>
      <c r="EWX24" s="723"/>
      <c r="EWY24" s="723"/>
      <c r="EWZ24" s="723"/>
      <c r="EXA24" s="723"/>
      <c r="EXB24" s="723"/>
      <c r="EXC24" s="723"/>
      <c r="EXD24" s="723"/>
      <c r="EXE24" s="723"/>
      <c r="EXF24" s="723"/>
      <c r="EXG24" s="723"/>
      <c r="EXH24" s="723"/>
      <c r="EXI24" s="723"/>
      <c r="EXJ24" s="723"/>
      <c r="EXK24" s="723"/>
      <c r="EXL24" s="723"/>
      <c r="EXM24" s="723"/>
      <c r="EXN24" s="723"/>
      <c r="EXO24" s="723"/>
      <c r="EXP24" s="723"/>
      <c r="EXQ24" s="723"/>
      <c r="EXR24" s="723"/>
      <c r="EXS24" s="723"/>
      <c r="EXT24" s="723"/>
      <c r="EXU24" s="723"/>
      <c r="EXV24" s="723"/>
      <c r="EXW24" s="723"/>
      <c r="EXX24" s="723"/>
      <c r="EXY24" s="723"/>
      <c r="EXZ24" s="723"/>
      <c r="EYA24" s="723"/>
      <c r="EYB24" s="723"/>
      <c r="EYC24" s="723"/>
      <c r="EYD24" s="723"/>
      <c r="EYE24" s="723"/>
      <c r="EYF24" s="723"/>
      <c r="EYG24" s="723"/>
      <c r="EYH24" s="723"/>
      <c r="EYI24" s="723"/>
      <c r="EYJ24" s="723"/>
      <c r="EYK24" s="723"/>
      <c r="EYL24" s="723"/>
      <c r="EYM24" s="723"/>
      <c r="EYN24" s="723"/>
      <c r="EYO24" s="723"/>
      <c r="EYP24" s="723"/>
      <c r="EYQ24" s="723"/>
      <c r="EYR24" s="723"/>
      <c r="EYS24" s="723"/>
      <c r="EYT24" s="723"/>
      <c r="EYU24" s="723"/>
      <c r="EYV24" s="723"/>
      <c r="EYW24" s="723"/>
      <c r="EYX24" s="723"/>
      <c r="EYY24" s="723"/>
      <c r="EYZ24" s="723"/>
      <c r="EZA24" s="723"/>
      <c r="EZB24" s="723"/>
      <c r="EZC24" s="723"/>
      <c r="EZD24" s="723"/>
      <c r="EZE24" s="723"/>
      <c r="EZF24" s="723"/>
      <c r="EZG24" s="723"/>
      <c r="EZH24" s="723"/>
      <c r="EZI24" s="723"/>
      <c r="EZJ24" s="723"/>
      <c r="EZK24" s="723"/>
      <c r="EZL24" s="723"/>
      <c r="EZM24" s="723"/>
      <c r="EZN24" s="723"/>
      <c r="EZO24" s="723"/>
      <c r="EZP24" s="723"/>
      <c r="EZQ24" s="723"/>
      <c r="EZR24" s="723"/>
      <c r="EZS24" s="723"/>
      <c r="EZT24" s="723"/>
      <c r="EZU24" s="723"/>
      <c r="EZV24" s="723"/>
      <c r="EZW24" s="723"/>
      <c r="EZX24" s="723"/>
      <c r="EZY24" s="723"/>
      <c r="EZZ24" s="723"/>
      <c r="FAA24" s="723"/>
      <c r="FAB24" s="723"/>
      <c r="FAC24" s="723"/>
      <c r="FAD24" s="723"/>
      <c r="FAE24" s="723"/>
      <c r="FAF24" s="723"/>
      <c r="FAG24" s="723"/>
      <c r="FAH24" s="723"/>
      <c r="FAI24" s="723"/>
      <c r="FAJ24" s="723"/>
      <c r="FAK24" s="723"/>
      <c r="FAL24" s="723"/>
      <c r="FAM24" s="723"/>
      <c r="FAN24" s="723"/>
      <c r="FAO24" s="723"/>
      <c r="FAP24" s="723"/>
      <c r="FAQ24" s="723"/>
      <c r="FAR24" s="723"/>
      <c r="FAS24" s="723"/>
      <c r="FAT24" s="723"/>
      <c r="FAU24" s="723"/>
      <c r="FAV24" s="723"/>
      <c r="FAW24" s="723"/>
      <c r="FAX24" s="723"/>
      <c r="FAY24" s="723"/>
      <c r="FAZ24" s="723"/>
      <c r="FBA24" s="723"/>
      <c r="FBB24" s="723"/>
      <c r="FBC24" s="723"/>
      <c r="FBD24" s="723"/>
      <c r="FBE24" s="723"/>
      <c r="FBF24" s="723"/>
      <c r="FBG24" s="723"/>
      <c r="FBH24" s="723"/>
      <c r="FBI24" s="723"/>
      <c r="FBJ24" s="723"/>
      <c r="FBK24" s="723"/>
      <c r="FBL24" s="723"/>
      <c r="FBM24" s="723"/>
      <c r="FBN24" s="723"/>
      <c r="FBO24" s="723"/>
      <c r="FBP24" s="723"/>
      <c r="FBQ24" s="723"/>
      <c r="FBR24" s="723"/>
      <c r="FBS24" s="723"/>
      <c r="FBT24" s="723"/>
      <c r="FBU24" s="723"/>
      <c r="FBV24" s="723"/>
      <c r="FBW24" s="723"/>
      <c r="FBX24" s="723"/>
      <c r="FBY24" s="723"/>
      <c r="FBZ24" s="723"/>
      <c r="FCA24" s="723"/>
      <c r="FCB24" s="723"/>
      <c r="FCC24" s="723"/>
      <c r="FCD24" s="723"/>
      <c r="FCE24" s="723"/>
      <c r="FCF24" s="723"/>
      <c r="FCG24" s="723"/>
      <c r="FCH24" s="723"/>
      <c r="FCI24" s="723"/>
      <c r="FCJ24" s="723"/>
      <c r="FCK24" s="723"/>
      <c r="FCL24" s="723"/>
      <c r="FCM24" s="723"/>
      <c r="FCN24" s="723"/>
      <c r="FCO24" s="723"/>
      <c r="FCP24" s="723"/>
      <c r="FCQ24" s="723"/>
      <c r="FCR24" s="723"/>
      <c r="FCS24" s="723"/>
      <c r="FCT24" s="723"/>
      <c r="FCU24" s="723"/>
      <c r="FCV24" s="723"/>
      <c r="FCW24" s="723"/>
      <c r="FCX24" s="723"/>
      <c r="FCY24" s="723"/>
      <c r="FCZ24" s="723"/>
      <c r="FDA24" s="723"/>
      <c r="FDB24" s="723"/>
      <c r="FDC24" s="723"/>
      <c r="FDD24" s="723"/>
      <c r="FDE24" s="723"/>
      <c r="FDF24" s="723"/>
      <c r="FDG24" s="723"/>
      <c r="FDH24" s="723"/>
      <c r="FDI24" s="723"/>
      <c r="FDJ24" s="723"/>
      <c r="FDK24" s="723"/>
      <c r="FDL24" s="723"/>
      <c r="FDM24" s="723"/>
      <c r="FDN24" s="723"/>
      <c r="FDO24" s="723"/>
      <c r="FDP24" s="723"/>
      <c r="FDQ24" s="723"/>
      <c r="FDR24" s="723"/>
      <c r="FDS24" s="723"/>
      <c r="FDT24" s="723"/>
      <c r="FDU24" s="723"/>
      <c r="FDV24" s="723"/>
      <c r="FDW24" s="723"/>
      <c r="FDX24" s="723"/>
      <c r="FDY24" s="723"/>
      <c r="FDZ24" s="723"/>
      <c r="FEA24" s="723"/>
      <c r="FEB24" s="723"/>
      <c r="FEC24" s="723"/>
      <c r="FED24" s="723"/>
      <c r="FEE24" s="723"/>
      <c r="FEF24" s="723"/>
      <c r="FEG24" s="723"/>
      <c r="FEH24" s="723"/>
      <c r="FEI24" s="723"/>
      <c r="FEJ24" s="723"/>
      <c r="FEK24" s="723"/>
      <c r="FEL24" s="723"/>
      <c r="FEM24" s="723"/>
      <c r="FEN24" s="723"/>
      <c r="FEO24" s="723"/>
      <c r="FEP24" s="723"/>
      <c r="FEQ24" s="723"/>
      <c r="FER24" s="723"/>
      <c r="FES24" s="723"/>
      <c r="FET24" s="723"/>
      <c r="FEU24" s="723"/>
      <c r="FEV24" s="723"/>
      <c r="FEW24" s="723"/>
      <c r="FEX24" s="723"/>
      <c r="FEY24" s="723"/>
      <c r="FEZ24" s="723"/>
      <c r="FFA24" s="723"/>
      <c r="FFB24" s="723"/>
      <c r="FFC24" s="723"/>
      <c r="FFD24" s="723"/>
      <c r="FFE24" s="723"/>
      <c r="FFF24" s="723"/>
      <c r="FFG24" s="723"/>
      <c r="FFH24" s="723"/>
      <c r="FFI24" s="723"/>
      <c r="FFJ24" s="723"/>
      <c r="FFK24" s="723"/>
      <c r="FFL24" s="723"/>
      <c r="FFM24" s="723"/>
      <c r="FFN24" s="723"/>
      <c r="FFO24" s="723"/>
      <c r="FFP24" s="723"/>
      <c r="FFQ24" s="723"/>
      <c r="FFR24" s="723"/>
      <c r="FFS24" s="723"/>
      <c r="FFT24" s="723"/>
      <c r="FFU24" s="723"/>
      <c r="FFV24" s="723"/>
      <c r="FFW24" s="723"/>
      <c r="FFX24" s="723"/>
      <c r="FFY24" s="723"/>
      <c r="FFZ24" s="723"/>
      <c r="FGA24" s="723"/>
      <c r="FGB24" s="723"/>
      <c r="FGC24" s="723"/>
      <c r="FGD24" s="723"/>
      <c r="FGE24" s="723"/>
      <c r="FGF24" s="723"/>
      <c r="FGG24" s="723"/>
      <c r="FGH24" s="723"/>
      <c r="FGI24" s="723"/>
      <c r="FGJ24" s="723"/>
      <c r="FGK24" s="723"/>
      <c r="FGL24" s="723"/>
      <c r="FGM24" s="723"/>
      <c r="FGN24" s="723"/>
      <c r="FGO24" s="723"/>
      <c r="FGP24" s="723"/>
      <c r="FGQ24" s="723"/>
      <c r="FGR24" s="723"/>
      <c r="FGS24" s="723"/>
      <c r="FGT24" s="723"/>
      <c r="FGU24" s="723"/>
      <c r="FGV24" s="723"/>
      <c r="FGW24" s="723"/>
      <c r="FGX24" s="723"/>
      <c r="FGY24" s="723"/>
      <c r="FGZ24" s="723"/>
      <c r="FHA24" s="723"/>
      <c r="FHB24" s="723"/>
      <c r="FHC24" s="723"/>
      <c r="FHD24" s="723"/>
      <c r="FHE24" s="723"/>
      <c r="FHF24" s="723"/>
      <c r="FHG24" s="723"/>
      <c r="FHH24" s="723"/>
      <c r="FHI24" s="723"/>
      <c r="FHJ24" s="723"/>
      <c r="FHK24" s="723"/>
      <c r="FHL24" s="723"/>
      <c r="FHM24" s="723"/>
      <c r="FHN24" s="723"/>
      <c r="FHO24" s="723"/>
      <c r="FHP24" s="723"/>
      <c r="FHQ24" s="723"/>
      <c r="FHR24" s="723"/>
      <c r="FHS24" s="723"/>
      <c r="FHT24" s="723"/>
      <c r="FHU24" s="723"/>
      <c r="FHV24" s="723"/>
      <c r="FHW24" s="723"/>
      <c r="FHX24" s="723"/>
      <c r="FHY24" s="723"/>
      <c r="FHZ24" s="723"/>
      <c r="FIA24" s="723"/>
      <c r="FIB24" s="723"/>
      <c r="FIC24" s="723"/>
      <c r="FID24" s="723"/>
      <c r="FIE24" s="723"/>
      <c r="FIF24" s="723"/>
      <c r="FIG24" s="723"/>
      <c r="FIH24" s="723"/>
      <c r="FII24" s="723"/>
      <c r="FIJ24" s="723"/>
      <c r="FIK24" s="723"/>
      <c r="FIL24" s="723"/>
      <c r="FIM24" s="723"/>
      <c r="FIN24" s="723"/>
      <c r="FIO24" s="723"/>
      <c r="FIP24" s="723"/>
      <c r="FIQ24" s="723"/>
      <c r="FIR24" s="723"/>
      <c r="FIS24" s="723"/>
      <c r="FIT24" s="723"/>
      <c r="FIU24" s="723"/>
      <c r="FIV24" s="723"/>
      <c r="FIW24" s="723"/>
      <c r="FIX24" s="723"/>
      <c r="FIY24" s="723"/>
      <c r="FIZ24" s="723"/>
      <c r="FJA24" s="723"/>
      <c r="FJB24" s="723"/>
      <c r="FJC24" s="723"/>
      <c r="FJD24" s="723"/>
      <c r="FJE24" s="723"/>
      <c r="FJF24" s="723"/>
      <c r="FJG24" s="723"/>
      <c r="FJH24" s="723"/>
      <c r="FJI24" s="723"/>
      <c r="FJJ24" s="723"/>
      <c r="FJK24" s="723"/>
      <c r="FJL24" s="723"/>
      <c r="FJM24" s="723"/>
      <c r="FJN24" s="723"/>
      <c r="FJO24" s="723"/>
      <c r="FJP24" s="723"/>
      <c r="FJQ24" s="723"/>
      <c r="FJR24" s="723"/>
      <c r="FJS24" s="723"/>
      <c r="FJT24" s="723"/>
      <c r="FJU24" s="723"/>
      <c r="FJV24" s="723"/>
      <c r="FJW24" s="723"/>
      <c r="FJX24" s="723"/>
      <c r="FJY24" s="723"/>
      <c r="FJZ24" s="723"/>
      <c r="FKA24" s="723"/>
      <c r="FKB24" s="723"/>
      <c r="FKC24" s="723"/>
      <c r="FKD24" s="723"/>
      <c r="FKE24" s="723"/>
      <c r="FKF24" s="723"/>
      <c r="FKG24" s="723"/>
      <c r="FKH24" s="723"/>
      <c r="FKI24" s="723"/>
      <c r="FKJ24" s="723"/>
      <c r="FKK24" s="723"/>
      <c r="FKL24" s="723"/>
      <c r="FKM24" s="723"/>
      <c r="FKN24" s="723"/>
      <c r="FKO24" s="723"/>
      <c r="FKP24" s="723"/>
      <c r="FKQ24" s="723"/>
      <c r="FKR24" s="723"/>
      <c r="FKS24" s="723"/>
      <c r="FKT24" s="723"/>
      <c r="FKU24" s="723"/>
      <c r="FKV24" s="723"/>
      <c r="FKW24" s="723"/>
      <c r="FKX24" s="723"/>
      <c r="FKY24" s="723"/>
      <c r="FKZ24" s="723"/>
      <c r="FLA24" s="723"/>
      <c r="FLB24" s="723"/>
      <c r="FLC24" s="723"/>
      <c r="FLD24" s="723"/>
      <c r="FLE24" s="723"/>
      <c r="FLF24" s="723"/>
      <c r="FLG24" s="723"/>
      <c r="FLH24" s="723"/>
      <c r="FLI24" s="723"/>
      <c r="FLJ24" s="723"/>
      <c r="FLK24" s="723"/>
      <c r="FLL24" s="723"/>
      <c r="FLM24" s="723"/>
      <c r="FLN24" s="723"/>
      <c r="FLO24" s="723"/>
      <c r="FLP24" s="723"/>
      <c r="FLQ24" s="723"/>
      <c r="FLR24" s="723"/>
      <c r="FLS24" s="723"/>
      <c r="FLT24" s="723"/>
      <c r="FLU24" s="723"/>
      <c r="FLV24" s="723"/>
      <c r="FLW24" s="723"/>
      <c r="FLX24" s="723"/>
      <c r="FLY24" s="723"/>
      <c r="FLZ24" s="723"/>
      <c r="FMA24" s="723"/>
      <c r="FMB24" s="723"/>
      <c r="FMC24" s="723"/>
      <c r="FMD24" s="723"/>
      <c r="FME24" s="723"/>
      <c r="FMF24" s="723"/>
      <c r="FMG24" s="723"/>
      <c r="FMH24" s="723"/>
      <c r="FMI24" s="723"/>
      <c r="FMJ24" s="723"/>
      <c r="FMK24" s="723"/>
      <c r="FML24" s="723"/>
      <c r="FMM24" s="723"/>
      <c r="FMN24" s="723"/>
      <c r="FMO24" s="723"/>
      <c r="FMP24" s="723"/>
      <c r="FMQ24" s="723"/>
      <c r="FMR24" s="723"/>
      <c r="FMS24" s="723"/>
      <c r="FMT24" s="723"/>
      <c r="FMU24" s="723"/>
      <c r="FMV24" s="723"/>
      <c r="FMW24" s="723"/>
      <c r="FMX24" s="723"/>
      <c r="FMY24" s="723"/>
      <c r="FMZ24" s="723"/>
      <c r="FNA24" s="723"/>
      <c r="FNB24" s="723"/>
      <c r="FNC24" s="723"/>
      <c r="FND24" s="723"/>
      <c r="FNE24" s="723"/>
      <c r="FNF24" s="723"/>
      <c r="FNG24" s="723"/>
      <c r="FNH24" s="723"/>
      <c r="FNI24" s="723"/>
      <c r="FNJ24" s="723"/>
      <c r="FNK24" s="723"/>
      <c r="FNL24" s="723"/>
      <c r="FNM24" s="723"/>
      <c r="FNN24" s="723"/>
      <c r="FNO24" s="723"/>
      <c r="FNP24" s="723"/>
      <c r="FNQ24" s="723"/>
      <c r="FNR24" s="723"/>
      <c r="FNS24" s="723"/>
      <c r="FNT24" s="723"/>
      <c r="FNU24" s="723"/>
      <c r="FNV24" s="723"/>
      <c r="FNW24" s="723"/>
      <c r="FNX24" s="723"/>
      <c r="FNY24" s="723"/>
      <c r="FNZ24" s="723"/>
      <c r="FOA24" s="723"/>
      <c r="FOB24" s="723"/>
      <c r="FOC24" s="723"/>
      <c r="FOD24" s="723"/>
      <c r="FOE24" s="723"/>
      <c r="FOF24" s="723"/>
      <c r="FOG24" s="723"/>
      <c r="FOH24" s="723"/>
      <c r="FOI24" s="723"/>
      <c r="FOJ24" s="723"/>
      <c r="FOK24" s="723"/>
      <c r="FOL24" s="723"/>
      <c r="FOM24" s="723"/>
      <c r="FON24" s="723"/>
      <c r="FOO24" s="723"/>
      <c r="FOP24" s="723"/>
      <c r="FOQ24" s="723"/>
      <c r="FOR24" s="723"/>
      <c r="FOS24" s="723"/>
      <c r="FOT24" s="723"/>
      <c r="FOU24" s="723"/>
      <c r="FOV24" s="723"/>
      <c r="FOW24" s="723"/>
      <c r="FOX24" s="723"/>
      <c r="FOY24" s="723"/>
      <c r="FOZ24" s="723"/>
      <c r="FPA24" s="723"/>
      <c r="FPB24" s="723"/>
      <c r="FPC24" s="723"/>
      <c r="FPD24" s="723"/>
      <c r="FPE24" s="723"/>
      <c r="FPF24" s="723"/>
      <c r="FPG24" s="723"/>
      <c r="FPH24" s="723"/>
      <c r="FPI24" s="723"/>
      <c r="FPJ24" s="723"/>
      <c r="FPK24" s="723"/>
      <c r="FPL24" s="723"/>
      <c r="FPM24" s="723"/>
      <c r="FPN24" s="723"/>
      <c r="FPO24" s="723"/>
      <c r="FPP24" s="723"/>
      <c r="FPQ24" s="723"/>
      <c r="FPR24" s="723"/>
      <c r="FPS24" s="723"/>
      <c r="FPT24" s="723"/>
      <c r="FPU24" s="723"/>
      <c r="FPV24" s="723"/>
      <c r="FPW24" s="723"/>
      <c r="FPX24" s="723"/>
      <c r="FPY24" s="723"/>
      <c r="FPZ24" s="723"/>
      <c r="FQA24" s="723"/>
      <c r="FQB24" s="723"/>
      <c r="FQC24" s="723"/>
      <c r="FQD24" s="723"/>
      <c r="FQE24" s="723"/>
      <c r="FQF24" s="723"/>
      <c r="FQG24" s="723"/>
      <c r="FQH24" s="723"/>
      <c r="FQI24" s="723"/>
      <c r="FQJ24" s="723"/>
      <c r="FQK24" s="723"/>
      <c r="FQL24" s="723"/>
      <c r="FQM24" s="723"/>
      <c r="FQN24" s="723"/>
      <c r="FQO24" s="723"/>
      <c r="FQP24" s="723"/>
      <c r="FQQ24" s="723"/>
      <c r="FQR24" s="723"/>
      <c r="FQS24" s="723"/>
      <c r="FQT24" s="723"/>
      <c r="FQU24" s="723"/>
      <c r="FQV24" s="723"/>
      <c r="FQW24" s="723"/>
      <c r="FQX24" s="723"/>
      <c r="FQY24" s="723"/>
      <c r="FQZ24" s="723"/>
      <c r="FRA24" s="723"/>
      <c r="FRB24" s="723"/>
      <c r="FRC24" s="723"/>
      <c r="FRD24" s="723"/>
      <c r="FRE24" s="723"/>
      <c r="FRF24" s="723"/>
      <c r="FRG24" s="723"/>
      <c r="FRH24" s="723"/>
      <c r="FRI24" s="723"/>
      <c r="FRJ24" s="723"/>
      <c r="FRK24" s="723"/>
      <c r="FRL24" s="723"/>
      <c r="FRM24" s="723"/>
      <c r="FRN24" s="723"/>
      <c r="FRO24" s="723"/>
      <c r="FRP24" s="723"/>
      <c r="FRQ24" s="723"/>
      <c r="FRR24" s="723"/>
      <c r="FRS24" s="723"/>
      <c r="FRT24" s="723"/>
      <c r="FRU24" s="723"/>
      <c r="FRV24" s="723"/>
      <c r="FRW24" s="723"/>
      <c r="FRX24" s="723"/>
      <c r="FRY24" s="723"/>
      <c r="FRZ24" s="723"/>
      <c r="FSA24" s="723"/>
      <c r="FSB24" s="723"/>
      <c r="FSC24" s="723"/>
      <c r="FSD24" s="723"/>
      <c r="FSE24" s="723"/>
      <c r="FSF24" s="723"/>
      <c r="FSG24" s="723"/>
      <c r="FSH24" s="723"/>
      <c r="FSI24" s="723"/>
      <c r="FSJ24" s="723"/>
      <c r="FSK24" s="723"/>
      <c r="FSL24" s="723"/>
      <c r="FSM24" s="723"/>
      <c r="FSN24" s="723"/>
      <c r="FSO24" s="723"/>
      <c r="FSP24" s="723"/>
      <c r="FSQ24" s="723"/>
      <c r="FSR24" s="723"/>
      <c r="FSS24" s="723"/>
      <c r="FST24" s="723"/>
      <c r="FSU24" s="723"/>
      <c r="FSV24" s="723"/>
      <c r="FSW24" s="723"/>
      <c r="FSX24" s="723"/>
      <c r="FSY24" s="723"/>
      <c r="FSZ24" s="723"/>
      <c r="FTA24" s="723"/>
      <c r="FTB24" s="723"/>
      <c r="FTC24" s="723"/>
      <c r="FTD24" s="723"/>
      <c r="FTE24" s="723"/>
      <c r="FTF24" s="723"/>
      <c r="FTG24" s="723"/>
      <c r="FTH24" s="723"/>
      <c r="FTI24" s="723"/>
      <c r="FTJ24" s="723"/>
      <c r="FTK24" s="723"/>
      <c r="FTL24" s="723"/>
      <c r="FTM24" s="723"/>
      <c r="FTN24" s="723"/>
      <c r="FTO24" s="723"/>
      <c r="FTP24" s="723"/>
      <c r="FTQ24" s="723"/>
      <c r="FTR24" s="723"/>
      <c r="FTS24" s="723"/>
      <c r="FTT24" s="723"/>
      <c r="FTU24" s="723"/>
      <c r="FTV24" s="723"/>
      <c r="FTW24" s="723"/>
      <c r="FTX24" s="723"/>
      <c r="FTY24" s="723"/>
      <c r="FTZ24" s="723"/>
      <c r="FUA24" s="723"/>
      <c r="FUB24" s="723"/>
      <c r="FUC24" s="723"/>
      <c r="FUD24" s="723"/>
      <c r="FUE24" s="723"/>
      <c r="FUF24" s="723"/>
      <c r="FUG24" s="723"/>
      <c r="FUH24" s="723"/>
      <c r="FUI24" s="723"/>
      <c r="FUJ24" s="723"/>
      <c r="FUK24" s="723"/>
      <c r="FUL24" s="723"/>
      <c r="FUM24" s="723"/>
      <c r="FUN24" s="723"/>
      <c r="FUO24" s="723"/>
      <c r="FUP24" s="723"/>
      <c r="FUQ24" s="723"/>
      <c r="FUR24" s="723"/>
      <c r="FUS24" s="723"/>
      <c r="FUT24" s="723"/>
      <c r="FUU24" s="723"/>
      <c r="FUV24" s="723"/>
      <c r="FUW24" s="723"/>
      <c r="FUX24" s="723"/>
      <c r="FUY24" s="723"/>
      <c r="FUZ24" s="723"/>
      <c r="FVA24" s="723"/>
      <c r="FVB24" s="723"/>
      <c r="FVC24" s="723"/>
      <c r="FVD24" s="723"/>
      <c r="FVE24" s="723"/>
      <c r="FVF24" s="723"/>
      <c r="FVG24" s="723"/>
      <c r="FVH24" s="723"/>
      <c r="FVI24" s="723"/>
      <c r="FVJ24" s="723"/>
      <c r="FVK24" s="723"/>
      <c r="FVL24" s="723"/>
      <c r="FVM24" s="723"/>
      <c r="FVN24" s="723"/>
      <c r="FVO24" s="723"/>
      <c r="FVP24" s="723"/>
      <c r="FVQ24" s="723"/>
      <c r="FVR24" s="723"/>
      <c r="FVS24" s="723"/>
      <c r="FVT24" s="723"/>
      <c r="FVU24" s="723"/>
      <c r="FVV24" s="723"/>
      <c r="FVW24" s="723"/>
      <c r="FVX24" s="723"/>
      <c r="FVY24" s="723"/>
      <c r="FVZ24" s="723"/>
      <c r="FWA24" s="723"/>
      <c r="FWB24" s="723"/>
      <c r="FWC24" s="723"/>
      <c r="FWD24" s="723"/>
      <c r="FWE24" s="723"/>
      <c r="FWF24" s="723"/>
      <c r="FWG24" s="723"/>
      <c r="FWH24" s="723"/>
      <c r="FWI24" s="723"/>
      <c r="FWJ24" s="723"/>
      <c r="FWK24" s="723"/>
      <c r="FWL24" s="723"/>
      <c r="FWM24" s="723"/>
      <c r="FWN24" s="723"/>
      <c r="FWO24" s="723"/>
      <c r="FWP24" s="723"/>
      <c r="FWQ24" s="723"/>
      <c r="FWR24" s="723"/>
      <c r="FWS24" s="723"/>
      <c r="FWT24" s="723"/>
      <c r="FWU24" s="723"/>
      <c r="FWV24" s="723"/>
      <c r="FWW24" s="723"/>
      <c r="FWX24" s="723"/>
      <c r="FWY24" s="723"/>
      <c r="FWZ24" s="723"/>
      <c r="FXA24" s="723"/>
      <c r="FXB24" s="723"/>
      <c r="FXC24" s="723"/>
      <c r="FXD24" s="723"/>
      <c r="FXE24" s="723"/>
      <c r="FXF24" s="723"/>
      <c r="FXG24" s="723"/>
      <c r="FXH24" s="723"/>
      <c r="FXI24" s="723"/>
      <c r="FXJ24" s="723"/>
      <c r="FXK24" s="723"/>
      <c r="FXL24" s="723"/>
      <c r="FXM24" s="723"/>
      <c r="FXN24" s="723"/>
      <c r="FXO24" s="723"/>
      <c r="FXP24" s="723"/>
      <c r="FXQ24" s="723"/>
      <c r="FXR24" s="723"/>
      <c r="FXS24" s="723"/>
      <c r="FXT24" s="723"/>
      <c r="FXU24" s="723"/>
      <c r="FXV24" s="723"/>
      <c r="FXW24" s="723"/>
      <c r="FXX24" s="723"/>
      <c r="FXY24" s="723"/>
      <c r="FXZ24" s="723"/>
      <c r="FYA24" s="723"/>
      <c r="FYB24" s="723"/>
      <c r="FYC24" s="723"/>
      <c r="FYD24" s="723"/>
      <c r="FYE24" s="723"/>
      <c r="FYF24" s="723"/>
      <c r="FYG24" s="723"/>
      <c r="FYH24" s="723"/>
      <c r="FYI24" s="723"/>
      <c r="FYJ24" s="723"/>
      <c r="FYK24" s="723"/>
      <c r="FYL24" s="723"/>
      <c r="FYM24" s="723"/>
      <c r="FYN24" s="723"/>
      <c r="FYO24" s="723"/>
      <c r="FYP24" s="723"/>
      <c r="FYQ24" s="723"/>
      <c r="FYR24" s="723"/>
      <c r="FYS24" s="723"/>
      <c r="FYT24" s="723"/>
      <c r="FYU24" s="723"/>
      <c r="FYV24" s="723"/>
      <c r="FYW24" s="723"/>
      <c r="FYX24" s="723"/>
      <c r="FYY24" s="723"/>
      <c r="FYZ24" s="723"/>
      <c r="FZA24" s="723"/>
      <c r="FZB24" s="723"/>
      <c r="FZC24" s="723"/>
      <c r="FZD24" s="723"/>
      <c r="FZE24" s="723"/>
      <c r="FZF24" s="723"/>
      <c r="FZG24" s="723"/>
      <c r="FZH24" s="723"/>
      <c r="FZI24" s="723"/>
      <c r="FZJ24" s="723"/>
      <c r="FZK24" s="723"/>
      <c r="FZL24" s="723"/>
      <c r="FZM24" s="723"/>
      <c r="FZN24" s="723"/>
      <c r="FZO24" s="723"/>
      <c r="FZP24" s="723"/>
      <c r="FZQ24" s="723"/>
      <c r="FZR24" s="723"/>
      <c r="FZS24" s="723"/>
      <c r="FZT24" s="723"/>
      <c r="FZU24" s="723"/>
      <c r="FZV24" s="723"/>
      <c r="FZW24" s="723"/>
      <c r="FZX24" s="723"/>
      <c r="FZY24" s="723"/>
      <c r="FZZ24" s="723"/>
      <c r="GAA24" s="723"/>
      <c r="GAB24" s="723"/>
      <c r="GAC24" s="723"/>
      <c r="GAD24" s="723"/>
      <c r="GAE24" s="723"/>
      <c r="GAF24" s="723"/>
      <c r="GAG24" s="723"/>
      <c r="GAH24" s="723"/>
      <c r="GAI24" s="723"/>
      <c r="GAJ24" s="723"/>
      <c r="GAK24" s="723"/>
      <c r="GAL24" s="723"/>
      <c r="GAM24" s="723"/>
      <c r="GAN24" s="723"/>
      <c r="GAO24" s="723"/>
      <c r="GAP24" s="723"/>
      <c r="GAQ24" s="723"/>
      <c r="GAR24" s="723"/>
      <c r="GAS24" s="723"/>
      <c r="GAT24" s="723"/>
      <c r="GAU24" s="723"/>
      <c r="GAV24" s="723"/>
      <c r="GAW24" s="723"/>
      <c r="GAX24" s="723"/>
      <c r="GAY24" s="723"/>
      <c r="GAZ24" s="723"/>
      <c r="GBA24" s="723"/>
      <c r="GBB24" s="723"/>
      <c r="GBC24" s="723"/>
      <c r="GBD24" s="723"/>
      <c r="GBE24" s="723"/>
      <c r="GBF24" s="723"/>
      <c r="GBG24" s="723"/>
      <c r="GBH24" s="723"/>
      <c r="GBI24" s="723"/>
      <c r="GBJ24" s="723"/>
      <c r="GBK24" s="723"/>
      <c r="GBL24" s="723"/>
      <c r="GBM24" s="723"/>
      <c r="GBN24" s="723"/>
      <c r="GBO24" s="723"/>
      <c r="GBP24" s="723"/>
      <c r="GBQ24" s="723"/>
      <c r="GBR24" s="723"/>
      <c r="GBS24" s="723"/>
      <c r="GBT24" s="723"/>
      <c r="GBU24" s="723"/>
      <c r="GBV24" s="723"/>
      <c r="GBW24" s="723"/>
      <c r="GBX24" s="723"/>
      <c r="GBY24" s="723"/>
      <c r="GBZ24" s="723"/>
      <c r="GCA24" s="723"/>
      <c r="GCB24" s="723"/>
      <c r="GCC24" s="723"/>
      <c r="GCD24" s="723"/>
      <c r="GCE24" s="723"/>
      <c r="GCF24" s="723"/>
      <c r="GCG24" s="723"/>
      <c r="GCH24" s="723"/>
      <c r="GCI24" s="723"/>
      <c r="GCJ24" s="723"/>
      <c r="GCK24" s="723"/>
      <c r="GCL24" s="723"/>
      <c r="GCM24" s="723"/>
      <c r="GCN24" s="723"/>
      <c r="GCO24" s="723"/>
      <c r="GCP24" s="723"/>
      <c r="GCQ24" s="723"/>
      <c r="GCR24" s="723"/>
      <c r="GCS24" s="723"/>
      <c r="GCT24" s="723"/>
      <c r="GCU24" s="723"/>
      <c r="GCV24" s="723"/>
      <c r="GCW24" s="723"/>
      <c r="GCX24" s="723"/>
      <c r="GCY24" s="723"/>
      <c r="GCZ24" s="723"/>
      <c r="GDA24" s="723"/>
      <c r="GDB24" s="723"/>
      <c r="GDC24" s="723"/>
      <c r="GDD24" s="723"/>
      <c r="GDE24" s="723"/>
      <c r="GDF24" s="723"/>
      <c r="GDG24" s="723"/>
      <c r="GDH24" s="723"/>
      <c r="GDI24" s="723"/>
      <c r="GDJ24" s="723"/>
      <c r="GDK24" s="723"/>
      <c r="GDL24" s="723"/>
      <c r="GDM24" s="723"/>
      <c r="GDN24" s="723"/>
      <c r="GDO24" s="723"/>
      <c r="GDP24" s="723"/>
      <c r="GDQ24" s="723"/>
      <c r="GDR24" s="723"/>
      <c r="GDS24" s="723"/>
      <c r="GDT24" s="723"/>
      <c r="GDU24" s="723"/>
      <c r="GDV24" s="723"/>
      <c r="GDW24" s="723"/>
      <c r="GDX24" s="723"/>
      <c r="GDY24" s="723"/>
      <c r="GDZ24" s="723"/>
      <c r="GEA24" s="723"/>
      <c r="GEB24" s="723"/>
      <c r="GEC24" s="723"/>
      <c r="GED24" s="723"/>
      <c r="GEE24" s="723"/>
      <c r="GEF24" s="723"/>
      <c r="GEG24" s="723"/>
      <c r="GEH24" s="723"/>
      <c r="GEI24" s="723"/>
      <c r="GEJ24" s="723"/>
      <c r="GEK24" s="723"/>
      <c r="GEL24" s="723"/>
      <c r="GEM24" s="723"/>
      <c r="GEN24" s="723"/>
      <c r="GEO24" s="723"/>
      <c r="GEP24" s="723"/>
      <c r="GEQ24" s="723"/>
      <c r="GER24" s="723"/>
      <c r="GES24" s="723"/>
      <c r="GET24" s="723"/>
      <c r="GEU24" s="723"/>
      <c r="GEV24" s="723"/>
      <c r="GEW24" s="723"/>
      <c r="GEX24" s="723"/>
      <c r="GEY24" s="723"/>
      <c r="GEZ24" s="723"/>
      <c r="GFA24" s="723"/>
      <c r="GFB24" s="723"/>
      <c r="GFC24" s="723"/>
      <c r="GFD24" s="723"/>
      <c r="GFE24" s="723"/>
      <c r="GFF24" s="723"/>
      <c r="GFG24" s="723"/>
      <c r="GFH24" s="723"/>
      <c r="GFI24" s="723"/>
      <c r="GFJ24" s="723"/>
      <c r="GFK24" s="723"/>
      <c r="GFL24" s="723"/>
      <c r="GFM24" s="723"/>
      <c r="GFN24" s="723"/>
      <c r="GFO24" s="723"/>
      <c r="GFP24" s="723"/>
      <c r="GFQ24" s="723"/>
      <c r="GFR24" s="723"/>
      <c r="GFS24" s="723"/>
      <c r="GFT24" s="723"/>
      <c r="GFU24" s="723"/>
      <c r="GFV24" s="723"/>
      <c r="GFW24" s="723"/>
      <c r="GFX24" s="723"/>
      <c r="GFY24" s="723"/>
      <c r="GFZ24" s="723"/>
      <c r="GGA24" s="723"/>
      <c r="GGB24" s="723"/>
      <c r="GGC24" s="723"/>
      <c r="GGD24" s="723"/>
      <c r="GGE24" s="723"/>
      <c r="GGF24" s="723"/>
      <c r="GGG24" s="723"/>
      <c r="GGH24" s="723"/>
      <c r="GGI24" s="723"/>
      <c r="GGJ24" s="723"/>
      <c r="GGK24" s="723"/>
      <c r="GGL24" s="723"/>
      <c r="GGM24" s="723"/>
      <c r="GGN24" s="723"/>
      <c r="GGO24" s="723"/>
      <c r="GGP24" s="723"/>
      <c r="GGQ24" s="723"/>
      <c r="GGR24" s="723"/>
      <c r="GGS24" s="723"/>
      <c r="GGT24" s="723"/>
      <c r="GGU24" s="723"/>
      <c r="GGV24" s="723"/>
      <c r="GGW24" s="723"/>
      <c r="GGX24" s="723"/>
      <c r="GGY24" s="723"/>
      <c r="GGZ24" s="723"/>
      <c r="GHA24" s="723"/>
      <c r="GHB24" s="723"/>
      <c r="GHC24" s="723"/>
      <c r="GHD24" s="723"/>
      <c r="GHE24" s="723"/>
      <c r="GHF24" s="723"/>
      <c r="GHG24" s="723"/>
      <c r="GHH24" s="723"/>
      <c r="GHI24" s="723"/>
      <c r="GHJ24" s="723"/>
      <c r="GHK24" s="723"/>
      <c r="GHL24" s="723"/>
      <c r="GHM24" s="723"/>
      <c r="GHN24" s="723"/>
      <c r="GHO24" s="723"/>
      <c r="GHP24" s="723"/>
      <c r="GHQ24" s="723"/>
      <c r="GHR24" s="723"/>
      <c r="GHS24" s="723"/>
      <c r="GHT24" s="723"/>
      <c r="GHU24" s="723"/>
      <c r="GHV24" s="723"/>
      <c r="GHW24" s="723"/>
      <c r="GHX24" s="723"/>
      <c r="GHY24" s="723"/>
      <c r="GHZ24" s="723"/>
      <c r="GIA24" s="723"/>
      <c r="GIB24" s="723"/>
      <c r="GIC24" s="723"/>
      <c r="GID24" s="723"/>
      <c r="GIE24" s="723"/>
      <c r="GIF24" s="723"/>
      <c r="GIG24" s="723"/>
      <c r="GIH24" s="723"/>
      <c r="GII24" s="723"/>
      <c r="GIJ24" s="723"/>
      <c r="GIK24" s="723"/>
      <c r="GIL24" s="723"/>
      <c r="GIM24" s="723"/>
      <c r="GIN24" s="723"/>
      <c r="GIO24" s="723"/>
      <c r="GIP24" s="723"/>
      <c r="GIQ24" s="723"/>
      <c r="GIR24" s="723"/>
      <c r="GIS24" s="723"/>
      <c r="GIT24" s="723"/>
      <c r="GIU24" s="723"/>
      <c r="GIV24" s="723"/>
      <c r="GIW24" s="723"/>
      <c r="GIX24" s="723"/>
      <c r="GIY24" s="723"/>
      <c r="GIZ24" s="723"/>
      <c r="GJA24" s="723"/>
      <c r="GJB24" s="723"/>
      <c r="GJC24" s="723"/>
      <c r="GJD24" s="723"/>
      <c r="GJE24" s="723"/>
      <c r="GJF24" s="723"/>
      <c r="GJG24" s="723"/>
      <c r="GJH24" s="723"/>
      <c r="GJI24" s="723"/>
      <c r="GJJ24" s="723"/>
      <c r="GJK24" s="723"/>
      <c r="GJL24" s="723"/>
      <c r="GJM24" s="723"/>
      <c r="GJN24" s="723"/>
      <c r="GJO24" s="723"/>
      <c r="GJP24" s="723"/>
      <c r="GJQ24" s="723"/>
      <c r="GJR24" s="723"/>
      <c r="GJS24" s="723"/>
      <c r="GJT24" s="723"/>
      <c r="GJU24" s="723"/>
      <c r="GJV24" s="723"/>
      <c r="GJW24" s="723"/>
      <c r="GJX24" s="723"/>
      <c r="GJY24" s="723"/>
      <c r="GJZ24" s="723"/>
      <c r="GKA24" s="723"/>
      <c r="GKB24" s="723"/>
      <c r="GKC24" s="723"/>
      <c r="GKD24" s="723"/>
      <c r="GKE24" s="723"/>
      <c r="GKF24" s="723"/>
      <c r="GKG24" s="723"/>
      <c r="GKH24" s="723"/>
      <c r="GKI24" s="723"/>
      <c r="GKJ24" s="723"/>
      <c r="GKK24" s="723"/>
      <c r="GKL24" s="723"/>
      <c r="GKM24" s="723"/>
      <c r="GKN24" s="723"/>
      <c r="GKO24" s="723"/>
      <c r="GKP24" s="723"/>
      <c r="GKQ24" s="723"/>
      <c r="GKR24" s="723"/>
      <c r="GKS24" s="723"/>
      <c r="GKT24" s="723"/>
      <c r="GKU24" s="723"/>
      <c r="GKV24" s="723"/>
      <c r="GKW24" s="723"/>
      <c r="GKX24" s="723"/>
      <c r="GKY24" s="723"/>
      <c r="GKZ24" s="723"/>
      <c r="GLA24" s="723"/>
      <c r="GLB24" s="723"/>
      <c r="GLC24" s="723"/>
      <c r="GLD24" s="723"/>
      <c r="GLE24" s="723"/>
      <c r="GLF24" s="723"/>
      <c r="GLG24" s="723"/>
      <c r="GLH24" s="723"/>
      <c r="GLI24" s="723"/>
      <c r="GLJ24" s="723"/>
      <c r="GLK24" s="723"/>
      <c r="GLL24" s="723"/>
      <c r="GLM24" s="723"/>
      <c r="GLN24" s="723"/>
      <c r="GLO24" s="723"/>
      <c r="GLP24" s="723"/>
      <c r="GLQ24" s="723"/>
      <c r="GLR24" s="723"/>
      <c r="GLS24" s="723"/>
      <c r="GLT24" s="723"/>
      <c r="GLU24" s="723"/>
      <c r="GLV24" s="723"/>
      <c r="GLW24" s="723"/>
      <c r="GLX24" s="723"/>
      <c r="GLY24" s="723"/>
      <c r="GLZ24" s="723"/>
      <c r="GMA24" s="723"/>
      <c r="GMB24" s="723"/>
      <c r="GMC24" s="723"/>
      <c r="GMD24" s="723"/>
      <c r="GME24" s="723"/>
      <c r="GMF24" s="723"/>
      <c r="GMG24" s="723"/>
      <c r="GMH24" s="723"/>
      <c r="GMI24" s="723"/>
      <c r="GMJ24" s="723"/>
      <c r="GMK24" s="723"/>
      <c r="GML24" s="723"/>
      <c r="GMM24" s="723"/>
      <c r="GMN24" s="723"/>
      <c r="GMO24" s="723"/>
      <c r="GMP24" s="723"/>
      <c r="GMQ24" s="723"/>
      <c r="GMR24" s="723"/>
      <c r="GMS24" s="723"/>
      <c r="GMT24" s="723"/>
      <c r="GMU24" s="723"/>
      <c r="GMV24" s="723"/>
      <c r="GMW24" s="723"/>
      <c r="GMX24" s="723"/>
      <c r="GMY24" s="723"/>
      <c r="GMZ24" s="723"/>
      <c r="GNA24" s="723"/>
      <c r="GNB24" s="723"/>
      <c r="GNC24" s="723"/>
      <c r="GND24" s="723"/>
      <c r="GNE24" s="723"/>
      <c r="GNF24" s="723"/>
      <c r="GNG24" s="723"/>
      <c r="GNH24" s="723"/>
      <c r="GNI24" s="723"/>
      <c r="GNJ24" s="723"/>
      <c r="GNK24" s="723"/>
      <c r="GNL24" s="723"/>
      <c r="GNM24" s="723"/>
      <c r="GNN24" s="723"/>
      <c r="GNO24" s="723"/>
      <c r="GNP24" s="723"/>
      <c r="GNQ24" s="723"/>
      <c r="GNR24" s="723"/>
      <c r="GNS24" s="723"/>
      <c r="GNT24" s="723"/>
      <c r="GNU24" s="723"/>
      <c r="GNV24" s="723"/>
      <c r="GNW24" s="723"/>
      <c r="GNX24" s="723"/>
      <c r="GNY24" s="723"/>
      <c r="GNZ24" s="723"/>
      <c r="GOA24" s="723"/>
      <c r="GOB24" s="723"/>
      <c r="GOC24" s="723"/>
      <c r="GOD24" s="723"/>
      <c r="GOE24" s="723"/>
      <c r="GOF24" s="723"/>
      <c r="GOG24" s="723"/>
      <c r="GOH24" s="723"/>
      <c r="GOI24" s="723"/>
      <c r="GOJ24" s="723"/>
      <c r="GOK24" s="723"/>
      <c r="GOL24" s="723"/>
      <c r="GOM24" s="723"/>
      <c r="GON24" s="723"/>
      <c r="GOO24" s="723"/>
      <c r="GOP24" s="723"/>
      <c r="GOQ24" s="723"/>
      <c r="GOR24" s="723"/>
      <c r="GOS24" s="723"/>
      <c r="GOT24" s="723"/>
      <c r="GOU24" s="723"/>
      <c r="GOV24" s="723"/>
      <c r="GOW24" s="723"/>
      <c r="GOX24" s="723"/>
      <c r="GOY24" s="723"/>
      <c r="GOZ24" s="723"/>
      <c r="GPA24" s="723"/>
      <c r="GPB24" s="723"/>
      <c r="GPC24" s="723"/>
      <c r="GPD24" s="723"/>
      <c r="GPE24" s="723"/>
      <c r="GPF24" s="723"/>
      <c r="GPG24" s="723"/>
      <c r="GPH24" s="723"/>
      <c r="GPI24" s="723"/>
      <c r="GPJ24" s="723"/>
      <c r="GPK24" s="723"/>
      <c r="GPL24" s="723"/>
      <c r="GPM24" s="723"/>
      <c r="GPN24" s="723"/>
      <c r="GPO24" s="723"/>
      <c r="GPP24" s="723"/>
      <c r="GPQ24" s="723"/>
      <c r="GPR24" s="723"/>
      <c r="GPS24" s="723"/>
      <c r="GPT24" s="723"/>
      <c r="GPU24" s="723"/>
      <c r="GPV24" s="723"/>
      <c r="GPW24" s="723"/>
      <c r="GPX24" s="723"/>
      <c r="GPY24" s="723"/>
      <c r="GPZ24" s="723"/>
      <c r="GQA24" s="723"/>
      <c r="GQB24" s="723"/>
      <c r="GQC24" s="723"/>
      <c r="GQD24" s="723"/>
      <c r="GQE24" s="723"/>
      <c r="GQF24" s="723"/>
      <c r="GQG24" s="723"/>
      <c r="GQH24" s="723"/>
      <c r="GQI24" s="723"/>
      <c r="GQJ24" s="723"/>
      <c r="GQK24" s="723"/>
      <c r="GQL24" s="723"/>
      <c r="GQM24" s="723"/>
      <c r="GQN24" s="723"/>
      <c r="GQO24" s="723"/>
      <c r="GQP24" s="723"/>
      <c r="GQQ24" s="723"/>
      <c r="GQR24" s="723"/>
      <c r="GQS24" s="723"/>
      <c r="GQT24" s="723"/>
      <c r="GQU24" s="723"/>
      <c r="GQV24" s="723"/>
      <c r="GQW24" s="723"/>
      <c r="GQX24" s="723"/>
      <c r="GQY24" s="723"/>
      <c r="GQZ24" s="723"/>
      <c r="GRA24" s="723"/>
      <c r="GRB24" s="723"/>
      <c r="GRC24" s="723"/>
      <c r="GRD24" s="723"/>
      <c r="GRE24" s="723"/>
      <c r="GRF24" s="723"/>
      <c r="GRG24" s="723"/>
      <c r="GRH24" s="723"/>
      <c r="GRI24" s="723"/>
      <c r="GRJ24" s="723"/>
      <c r="GRK24" s="723"/>
      <c r="GRL24" s="723"/>
      <c r="GRM24" s="723"/>
      <c r="GRN24" s="723"/>
      <c r="GRO24" s="723"/>
      <c r="GRP24" s="723"/>
      <c r="GRQ24" s="723"/>
      <c r="GRR24" s="723"/>
      <c r="GRS24" s="723"/>
      <c r="GRT24" s="723"/>
      <c r="GRU24" s="723"/>
      <c r="GRV24" s="723"/>
      <c r="GRW24" s="723"/>
      <c r="GRX24" s="723"/>
      <c r="GRY24" s="723"/>
      <c r="GRZ24" s="723"/>
      <c r="GSA24" s="723"/>
      <c r="GSB24" s="723"/>
      <c r="GSC24" s="723"/>
      <c r="GSD24" s="723"/>
      <c r="GSE24" s="723"/>
      <c r="GSF24" s="723"/>
      <c r="GSG24" s="723"/>
      <c r="GSH24" s="723"/>
      <c r="GSI24" s="723"/>
      <c r="GSJ24" s="723"/>
      <c r="GSK24" s="723"/>
      <c r="GSL24" s="723"/>
      <c r="GSM24" s="723"/>
      <c r="GSN24" s="723"/>
      <c r="GSO24" s="723"/>
      <c r="GSP24" s="723"/>
      <c r="GSQ24" s="723"/>
      <c r="GSR24" s="723"/>
      <c r="GSS24" s="723"/>
      <c r="GST24" s="723"/>
      <c r="GSU24" s="723"/>
      <c r="GSV24" s="723"/>
      <c r="GSW24" s="723"/>
      <c r="GSX24" s="723"/>
      <c r="GSY24" s="723"/>
      <c r="GSZ24" s="723"/>
      <c r="GTA24" s="723"/>
      <c r="GTB24" s="723"/>
      <c r="GTC24" s="723"/>
      <c r="GTD24" s="723"/>
      <c r="GTE24" s="723"/>
      <c r="GTF24" s="723"/>
      <c r="GTG24" s="723"/>
      <c r="GTH24" s="723"/>
      <c r="GTI24" s="723"/>
      <c r="GTJ24" s="723"/>
      <c r="GTK24" s="723"/>
      <c r="GTL24" s="723"/>
      <c r="GTM24" s="723"/>
      <c r="GTN24" s="723"/>
      <c r="GTO24" s="723"/>
      <c r="GTP24" s="723"/>
      <c r="GTQ24" s="723"/>
      <c r="GTR24" s="723"/>
      <c r="GTS24" s="723"/>
      <c r="GTT24" s="723"/>
      <c r="GTU24" s="723"/>
      <c r="GTV24" s="723"/>
      <c r="GTW24" s="723"/>
      <c r="GTX24" s="723"/>
      <c r="GTY24" s="723"/>
      <c r="GTZ24" s="723"/>
      <c r="GUA24" s="723"/>
      <c r="GUB24" s="723"/>
      <c r="GUC24" s="723"/>
      <c r="GUD24" s="723"/>
      <c r="GUE24" s="723"/>
      <c r="GUF24" s="723"/>
      <c r="GUG24" s="723"/>
      <c r="GUH24" s="723"/>
      <c r="GUI24" s="723"/>
      <c r="GUJ24" s="723"/>
      <c r="GUK24" s="723"/>
      <c r="GUL24" s="723"/>
      <c r="GUM24" s="723"/>
      <c r="GUN24" s="723"/>
      <c r="GUO24" s="723"/>
      <c r="GUP24" s="723"/>
      <c r="GUQ24" s="723"/>
      <c r="GUR24" s="723"/>
      <c r="GUS24" s="723"/>
      <c r="GUT24" s="723"/>
      <c r="GUU24" s="723"/>
      <c r="GUV24" s="723"/>
      <c r="GUW24" s="723"/>
      <c r="GUX24" s="723"/>
      <c r="GUY24" s="723"/>
      <c r="GUZ24" s="723"/>
      <c r="GVA24" s="723"/>
      <c r="GVB24" s="723"/>
      <c r="GVC24" s="723"/>
      <c r="GVD24" s="723"/>
      <c r="GVE24" s="723"/>
      <c r="GVF24" s="723"/>
      <c r="GVG24" s="723"/>
      <c r="GVH24" s="723"/>
      <c r="GVI24" s="723"/>
      <c r="GVJ24" s="723"/>
      <c r="GVK24" s="723"/>
      <c r="GVL24" s="723"/>
      <c r="GVM24" s="723"/>
      <c r="GVN24" s="723"/>
      <c r="GVO24" s="723"/>
      <c r="GVP24" s="723"/>
      <c r="GVQ24" s="723"/>
      <c r="GVR24" s="723"/>
      <c r="GVS24" s="723"/>
      <c r="GVT24" s="723"/>
      <c r="GVU24" s="723"/>
      <c r="GVV24" s="723"/>
      <c r="GVW24" s="723"/>
      <c r="GVX24" s="723"/>
      <c r="GVY24" s="723"/>
      <c r="GVZ24" s="723"/>
      <c r="GWA24" s="723"/>
      <c r="GWB24" s="723"/>
      <c r="GWC24" s="723"/>
      <c r="GWD24" s="723"/>
      <c r="GWE24" s="723"/>
      <c r="GWF24" s="723"/>
      <c r="GWG24" s="723"/>
      <c r="GWH24" s="723"/>
      <c r="GWI24" s="723"/>
      <c r="GWJ24" s="723"/>
      <c r="GWK24" s="723"/>
      <c r="GWL24" s="723"/>
      <c r="GWM24" s="723"/>
      <c r="GWN24" s="723"/>
      <c r="GWO24" s="723"/>
      <c r="GWP24" s="723"/>
      <c r="GWQ24" s="723"/>
      <c r="GWR24" s="723"/>
      <c r="GWS24" s="723"/>
      <c r="GWT24" s="723"/>
      <c r="GWU24" s="723"/>
      <c r="GWV24" s="723"/>
      <c r="GWW24" s="723"/>
      <c r="GWX24" s="723"/>
      <c r="GWY24" s="723"/>
      <c r="GWZ24" s="723"/>
      <c r="GXA24" s="723"/>
      <c r="GXB24" s="723"/>
      <c r="GXC24" s="723"/>
      <c r="GXD24" s="723"/>
      <c r="GXE24" s="723"/>
      <c r="GXF24" s="723"/>
      <c r="GXG24" s="723"/>
      <c r="GXH24" s="723"/>
      <c r="GXI24" s="723"/>
      <c r="GXJ24" s="723"/>
      <c r="GXK24" s="723"/>
      <c r="GXL24" s="723"/>
      <c r="GXM24" s="723"/>
      <c r="GXN24" s="723"/>
      <c r="GXO24" s="723"/>
      <c r="GXP24" s="723"/>
      <c r="GXQ24" s="723"/>
      <c r="GXR24" s="723"/>
      <c r="GXS24" s="723"/>
      <c r="GXT24" s="723"/>
      <c r="GXU24" s="723"/>
      <c r="GXV24" s="723"/>
      <c r="GXW24" s="723"/>
      <c r="GXX24" s="723"/>
      <c r="GXY24" s="723"/>
      <c r="GXZ24" s="723"/>
      <c r="GYA24" s="723"/>
      <c r="GYB24" s="723"/>
      <c r="GYC24" s="723"/>
      <c r="GYD24" s="723"/>
      <c r="GYE24" s="723"/>
      <c r="GYF24" s="723"/>
      <c r="GYG24" s="723"/>
      <c r="GYH24" s="723"/>
      <c r="GYI24" s="723"/>
      <c r="GYJ24" s="723"/>
      <c r="GYK24" s="723"/>
      <c r="GYL24" s="723"/>
      <c r="GYM24" s="723"/>
      <c r="GYN24" s="723"/>
      <c r="GYO24" s="723"/>
      <c r="GYP24" s="723"/>
      <c r="GYQ24" s="723"/>
      <c r="GYR24" s="723"/>
      <c r="GYS24" s="723"/>
      <c r="GYT24" s="723"/>
      <c r="GYU24" s="723"/>
      <c r="GYV24" s="723"/>
      <c r="GYW24" s="723"/>
      <c r="GYX24" s="723"/>
      <c r="GYY24" s="723"/>
      <c r="GYZ24" s="723"/>
      <c r="GZA24" s="723"/>
      <c r="GZB24" s="723"/>
      <c r="GZC24" s="723"/>
      <c r="GZD24" s="723"/>
      <c r="GZE24" s="723"/>
      <c r="GZF24" s="723"/>
      <c r="GZG24" s="723"/>
      <c r="GZH24" s="723"/>
      <c r="GZI24" s="723"/>
      <c r="GZJ24" s="723"/>
      <c r="GZK24" s="723"/>
      <c r="GZL24" s="723"/>
      <c r="GZM24" s="723"/>
      <c r="GZN24" s="723"/>
      <c r="GZO24" s="723"/>
      <c r="GZP24" s="723"/>
      <c r="GZQ24" s="723"/>
      <c r="GZR24" s="723"/>
      <c r="GZS24" s="723"/>
      <c r="GZT24" s="723"/>
      <c r="GZU24" s="723"/>
      <c r="GZV24" s="723"/>
      <c r="GZW24" s="723"/>
      <c r="GZX24" s="723"/>
      <c r="GZY24" s="723"/>
      <c r="GZZ24" s="723"/>
      <c r="HAA24" s="723"/>
      <c r="HAB24" s="723"/>
      <c r="HAC24" s="723"/>
      <c r="HAD24" s="723"/>
      <c r="HAE24" s="723"/>
      <c r="HAF24" s="723"/>
      <c r="HAG24" s="723"/>
      <c r="HAH24" s="723"/>
      <c r="HAI24" s="723"/>
      <c r="HAJ24" s="723"/>
      <c r="HAK24" s="723"/>
      <c r="HAL24" s="723"/>
      <c r="HAM24" s="723"/>
      <c r="HAN24" s="723"/>
      <c r="HAO24" s="723"/>
      <c r="HAP24" s="723"/>
      <c r="HAQ24" s="723"/>
      <c r="HAR24" s="723"/>
      <c r="HAS24" s="723"/>
      <c r="HAT24" s="723"/>
      <c r="HAU24" s="723"/>
      <c r="HAV24" s="723"/>
      <c r="HAW24" s="723"/>
      <c r="HAX24" s="723"/>
      <c r="HAY24" s="723"/>
      <c r="HAZ24" s="723"/>
      <c r="HBA24" s="723"/>
      <c r="HBB24" s="723"/>
      <c r="HBC24" s="723"/>
      <c r="HBD24" s="723"/>
      <c r="HBE24" s="723"/>
      <c r="HBF24" s="723"/>
      <c r="HBG24" s="723"/>
      <c r="HBH24" s="723"/>
      <c r="HBI24" s="723"/>
      <c r="HBJ24" s="723"/>
      <c r="HBK24" s="723"/>
      <c r="HBL24" s="723"/>
      <c r="HBM24" s="723"/>
      <c r="HBN24" s="723"/>
      <c r="HBO24" s="723"/>
      <c r="HBP24" s="723"/>
      <c r="HBQ24" s="723"/>
      <c r="HBR24" s="723"/>
      <c r="HBS24" s="723"/>
      <c r="HBT24" s="723"/>
      <c r="HBU24" s="723"/>
      <c r="HBV24" s="723"/>
      <c r="HBW24" s="723"/>
      <c r="HBX24" s="723"/>
      <c r="HBY24" s="723"/>
      <c r="HBZ24" s="723"/>
      <c r="HCA24" s="723"/>
      <c r="HCB24" s="723"/>
      <c r="HCC24" s="723"/>
      <c r="HCD24" s="723"/>
      <c r="HCE24" s="723"/>
      <c r="HCF24" s="723"/>
      <c r="HCG24" s="723"/>
      <c r="HCH24" s="723"/>
      <c r="HCI24" s="723"/>
      <c r="HCJ24" s="723"/>
      <c r="HCK24" s="723"/>
      <c r="HCL24" s="723"/>
      <c r="HCM24" s="723"/>
      <c r="HCN24" s="723"/>
      <c r="HCO24" s="723"/>
      <c r="HCP24" s="723"/>
      <c r="HCQ24" s="723"/>
      <c r="HCR24" s="723"/>
      <c r="HCS24" s="723"/>
      <c r="HCT24" s="723"/>
      <c r="HCU24" s="723"/>
      <c r="HCV24" s="723"/>
      <c r="HCW24" s="723"/>
      <c r="HCX24" s="723"/>
      <c r="HCY24" s="723"/>
      <c r="HCZ24" s="723"/>
      <c r="HDA24" s="723"/>
      <c r="HDB24" s="723"/>
      <c r="HDC24" s="723"/>
      <c r="HDD24" s="723"/>
      <c r="HDE24" s="723"/>
      <c r="HDF24" s="723"/>
      <c r="HDG24" s="723"/>
      <c r="HDH24" s="723"/>
      <c r="HDI24" s="723"/>
      <c r="HDJ24" s="723"/>
      <c r="HDK24" s="723"/>
      <c r="HDL24" s="723"/>
      <c r="HDM24" s="723"/>
      <c r="HDN24" s="723"/>
      <c r="HDO24" s="723"/>
      <c r="HDP24" s="723"/>
      <c r="HDQ24" s="723"/>
      <c r="HDR24" s="723"/>
      <c r="HDS24" s="723"/>
      <c r="HDT24" s="723"/>
      <c r="HDU24" s="723"/>
      <c r="HDV24" s="723"/>
      <c r="HDW24" s="723"/>
      <c r="HDX24" s="723"/>
      <c r="HDY24" s="723"/>
      <c r="HDZ24" s="723"/>
      <c r="HEA24" s="723"/>
      <c r="HEB24" s="723"/>
      <c r="HEC24" s="723"/>
      <c r="HED24" s="723"/>
      <c r="HEE24" s="723"/>
      <c r="HEF24" s="723"/>
      <c r="HEG24" s="723"/>
      <c r="HEH24" s="723"/>
      <c r="HEI24" s="723"/>
      <c r="HEJ24" s="723"/>
      <c r="HEK24" s="723"/>
      <c r="HEL24" s="723"/>
      <c r="HEM24" s="723"/>
      <c r="HEN24" s="723"/>
      <c r="HEO24" s="723"/>
      <c r="HEP24" s="723"/>
      <c r="HEQ24" s="723"/>
      <c r="HER24" s="723"/>
      <c r="HES24" s="723"/>
      <c r="HET24" s="723"/>
      <c r="HEU24" s="723"/>
      <c r="HEV24" s="723"/>
      <c r="HEW24" s="723"/>
      <c r="HEX24" s="723"/>
      <c r="HEY24" s="723"/>
      <c r="HEZ24" s="723"/>
      <c r="HFA24" s="723"/>
      <c r="HFB24" s="723"/>
      <c r="HFC24" s="723"/>
      <c r="HFD24" s="723"/>
      <c r="HFE24" s="723"/>
      <c r="HFF24" s="723"/>
      <c r="HFG24" s="723"/>
      <c r="HFH24" s="723"/>
      <c r="HFI24" s="723"/>
      <c r="HFJ24" s="723"/>
      <c r="HFK24" s="723"/>
      <c r="HFL24" s="723"/>
      <c r="HFM24" s="723"/>
      <c r="HFN24" s="723"/>
      <c r="HFO24" s="723"/>
      <c r="HFP24" s="723"/>
      <c r="HFQ24" s="723"/>
      <c r="HFR24" s="723"/>
      <c r="HFS24" s="723"/>
      <c r="HFT24" s="723"/>
      <c r="HFU24" s="723"/>
      <c r="HFV24" s="723"/>
      <c r="HFW24" s="723"/>
      <c r="HFX24" s="723"/>
      <c r="HFY24" s="723"/>
      <c r="HFZ24" s="723"/>
      <c r="HGA24" s="723"/>
      <c r="HGB24" s="723"/>
      <c r="HGC24" s="723"/>
      <c r="HGD24" s="723"/>
      <c r="HGE24" s="723"/>
      <c r="HGF24" s="723"/>
      <c r="HGG24" s="723"/>
      <c r="HGH24" s="723"/>
      <c r="HGI24" s="723"/>
      <c r="HGJ24" s="723"/>
      <c r="HGK24" s="723"/>
      <c r="HGL24" s="723"/>
      <c r="HGM24" s="723"/>
      <c r="HGN24" s="723"/>
      <c r="HGO24" s="723"/>
      <c r="HGP24" s="723"/>
      <c r="HGQ24" s="723"/>
      <c r="HGR24" s="723"/>
      <c r="HGS24" s="723"/>
      <c r="HGT24" s="723"/>
      <c r="HGU24" s="723"/>
      <c r="HGV24" s="723"/>
      <c r="HGW24" s="723"/>
      <c r="HGX24" s="723"/>
      <c r="HGY24" s="723"/>
      <c r="HGZ24" s="723"/>
      <c r="HHA24" s="723"/>
      <c r="HHB24" s="723"/>
      <c r="HHC24" s="723"/>
      <c r="HHD24" s="723"/>
      <c r="HHE24" s="723"/>
      <c r="HHF24" s="723"/>
      <c r="HHG24" s="723"/>
      <c r="HHH24" s="723"/>
      <c r="HHI24" s="723"/>
      <c r="HHJ24" s="723"/>
      <c r="HHK24" s="723"/>
      <c r="HHL24" s="723"/>
      <c r="HHM24" s="723"/>
      <c r="HHN24" s="723"/>
      <c r="HHO24" s="723"/>
      <c r="HHP24" s="723"/>
      <c r="HHQ24" s="723"/>
      <c r="HHR24" s="723"/>
      <c r="HHS24" s="723"/>
      <c r="HHT24" s="723"/>
      <c r="HHU24" s="723"/>
      <c r="HHV24" s="723"/>
      <c r="HHW24" s="723"/>
      <c r="HHX24" s="723"/>
      <c r="HHY24" s="723"/>
      <c r="HHZ24" s="723"/>
      <c r="HIA24" s="723"/>
      <c r="HIB24" s="723"/>
      <c r="HIC24" s="723"/>
      <c r="HID24" s="723"/>
      <c r="HIE24" s="723"/>
      <c r="HIF24" s="723"/>
      <c r="HIG24" s="723"/>
      <c r="HIH24" s="723"/>
      <c r="HII24" s="723"/>
      <c r="HIJ24" s="723"/>
      <c r="HIK24" s="723"/>
      <c r="HIL24" s="723"/>
      <c r="HIM24" s="723"/>
      <c r="HIN24" s="723"/>
      <c r="HIO24" s="723"/>
      <c r="HIP24" s="723"/>
      <c r="HIQ24" s="723"/>
      <c r="HIR24" s="723"/>
      <c r="HIS24" s="723"/>
      <c r="HIT24" s="723"/>
      <c r="HIU24" s="723"/>
      <c r="HIV24" s="723"/>
      <c r="HIW24" s="723"/>
      <c r="HIX24" s="723"/>
      <c r="HIY24" s="723"/>
      <c r="HIZ24" s="723"/>
      <c r="HJA24" s="723"/>
      <c r="HJB24" s="723"/>
      <c r="HJC24" s="723"/>
      <c r="HJD24" s="723"/>
      <c r="HJE24" s="723"/>
      <c r="HJF24" s="723"/>
      <c r="HJG24" s="723"/>
      <c r="HJH24" s="723"/>
      <c r="HJI24" s="723"/>
      <c r="HJJ24" s="723"/>
      <c r="HJK24" s="723"/>
      <c r="HJL24" s="723"/>
      <c r="HJM24" s="723"/>
      <c r="HJN24" s="723"/>
      <c r="HJO24" s="723"/>
      <c r="HJP24" s="723"/>
      <c r="HJQ24" s="723"/>
      <c r="HJR24" s="723"/>
      <c r="HJS24" s="723"/>
      <c r="HJT24" s="723"/>
      <c r="HJU24" s="723"/>
      <c r="HJV24" s="723"/>
      <c r="HJW24" s="723"/>
      <c r="HJX24" s="723"/>
      <c r="HJY24" s="723"/>
      <c r="HJZ24" s="723"/>
      <c r="HKA24" s="723"/>
      <c r="HKB24" s="723"/>
      <c r="HKC24" s="723"/>
      <c r="HKD24" s="723"/>
      <c r="HKE24" s="723"/>
      <c r="HKF24" s="723"/>
      <c r="HKG24" s="723"/>
      <c r="HKH24" s="723"/>
      <c r="HKI24" s="723"/>
      <c r="HKJ24" s="723"/>
      <c r="HKK24" s="723"/>
      <c r="HKL24" s="723"/>
      <c r="HKM24" s="723"/>
      <c r="HKN24" s="723"/>
      <c r="HKO24" s="723"/>
      <c r="HKP24" s="723"/>
      <c r="HKQ24" s="723"/>
      <c r="HKR24" s="723"/>
      <c r="HKS24" s="723"/>
      <c r="HKT24" s="723"/>
      <c r="HKU24" s="723"/>
      <c r="HKV24" s="723"/>
      <c r="HKW24" s="723"/>
      <c r="HKX24" s="723"/>
      <c r="HKY24" s="723"/>
      <c r="HKZ24" s="723"/>
      <c r="HLA24" s="723"/>
      <c r="HLB24" s="723"/>
      <c r="HLC24" s="723"/>
      <c r="HLD24" s="723"/>
      <c r="HLE24" s="723"/>
      <c r="HLF24" s="723"/>
      <c r="HLG24" s="723"/>
      <c r="HLH24" s="723"/>
      <c r="HLI24" s="723"/>
      <c r="HLJ24" s="723"/>
      <c r="HLK24" s="723"/>
      <c r="HLL24" s="723"/>
      <c r="HLM24" s="723"/>
      <c r="HLN24" s="723"/>
      <c r="HLO24" s="723"/>
      <c r="HLP24" s="723"/>
      <c r="HLQ24" s="723"/>
      <c r="HLR24" s="723"/>
      <c r="HLS24" s="723"/>
      <c r="HLT24" s="723"/>
      <c r="HLU24" s="723"/>
      <c r="HLV24" s="723"/>
      <c r="HLW24" s="723"/>
      <c r="HLX24" s="723"/>
      <c r="HLY24" s="723"/>
      <c r="HLZ24" s="723"/>
      <c r="HMA24" s="723"/>
      <c r="HMB24" s="723"/>
      <c r="HMC24" s="723"/>
      <c r="HMD24" s="723"/>
      <c r="HME24" s="723"/>
      <c r="HMF24" s="723"/>
      <c r="HMG24" s="723"/>
      <c r="HMH24" s="723"/>
      <c r="HMI24" s="723"/>
      <c r="HMJ24" s="723"/>
      <c r="HMK24" s="723"/>
      <c r="HML24" s="723"/>
      <c r="HMM24" s="723"/>
      <c r="HMN24" s="723"/>
      <c r="HMO24" s="723"/>
      <c r="HMP24" s="723"/>
      <c r="HMQ24" s="723"/>
      <c r="HMR24" s="723"/>
      <c r="HMS24" s="723"/>
      <c r="HMT24" s="723"/>
      <c r="HMU24" s="723"/>
      <c r="HMV24" s="723"/>
      <c r="HMW24" s="723"/>
      <c r="HMX24" s="723"/>
      <c r="HMY24" s="723"/>
      <c r="HMZ24" s="723"/>
      <c r="HNA24" s="723"/>
      <c r="HNB24" s="723"/>
      <c r="HNC24" s="723"/>
      <c r="HND24" s="723"/>
      <c r="HNE24" s="723"/>
      <c r="HNF24" s="723"/>
      <c r="HNG24" s="723"/>
      <c r="HNH24" s="723"/>
      <c r="HNI24" s="723"/>
      <c r="HNJ24" s="723"/>
      <c r="HNK24" s="723"/>
      <c r="HNL24" s="723"/>
      <c r="HNM24" s="723"/>
      <c r="HNN24" s="723"/>
      <c r="HNO24" s="723"/>
      <c r="HNP24" s="723"/>
      <c r="HNQ24" s="723"/>
      <c r="HNR24" s="723"/>
      <c r="HNS24" s="723"/>
      <c r="HNT24" s="723"/>
      <c r="HNU24" s="723"/>
      <c r="HNV24" s="723"/>
      <c r="HNW24" s="723"/>
      <c r="HNX24" s="723"/>
      <c r="HNY24" s="723"/>
      <c r="HNZ24" s="723"/>
      <c r="HOA24" s="723"/>
      <c r="HOB24" s="723"/>
      <c r="HOC24" s="723"/>
      <c r="HOD24" s="723"/>
      <c r="HOE24" s="723"/>
      <c r="HOF24" s="723"/>
      <c r="HOG24" s="723"/>
      <c r="HOH24" s="723"/>
      <c r="HOI24" s="723"/>
      <c r="HOJ24" s="723"/>
      <c r="HOK24" s="723"/>
      <c r="HOL24" s="723"/>
      <c r="HOM24" s="723"/>
      <c r="HON24" s="723"/>
      <c r="HOO24" s="723"/>
      <c r="HOP24" s="723"/>
      <c r="HOQ24" s="723"/>
      <c r="HOR24" s="723"/>
      <c r="HOS24" s="723"/>
      <c r="HOT24" s="723"/>
      <c r="HOU24" s="723"/>
      <c r="HOV24" s="723"/>
      <c r="HOW24" s="723"/>
      <c r="HOX24" s="723"/>
      <c r="HOY24" s="723"/>
      <c r="HOZ24" s="723"/>
      <c r="HPA24" s="723"/>
      <c r="HPB24" s="723"/>
      <c r="HPC24" s="723"/>
      <c r="HPD24" s="723"/>
      <c r="HPE24" s="723"/>
      <c r="HPF24" s="723"/>
      <c r="HPG24" s="723"/>
      <c r="HPH24" s="723"/>
      <c r="HPI24" s="723"/>
      <c r="HPJ24" s="723"/>
      <c r="HPK24" s="723"/>
      <c r="HPL24" s="723"/>
      <c r="HPM24" s="723"/>
      <c r="HPN24" s="723"/>
      <c r="HPO24" s="723"/>
      <c r="HPP24" s="723"/>
      <c r="HPQ24" s="723"/>
      <c r="HPR24" s="723"/>
      <c r="HPS24" s="723"/>
      <c r="HPT24" s="723"/>
      <c r="HPU24" s="723"/>
      <c r="HPV24" s="723"/>
      <c r="HPW24" s="723"/>
      <c r="HPX24" s="723"/>
      <c r="HPY24" s="723"/>
      <c r="HPZ24" s="723"/>
      <c r="HQA24" s="723"/>
      <c r="HQB24" s="723"/>
      <c r="HQC24" s="723"/>
      <c r="HQD24" s="723"/>
      <c r="HQE24" s="723"/>
      <c r="HQF24" s="723"/>
      <c r="HQG24" s="723"/>
      <c r="HQH24" s="723"/>
      <c r="HQI24" s="723"/>
      <c r="HQJ24" s="723"/>
      <c r="HQK24" s="723"/>
      <c r="HQL24" s="723"/>
      <c r="HQM24" s="723"/>
      <c r="HQN24" s="723"/>
      <c r="HQO24" s="723"/>
      <c r="HQP24" s="723"/>
      <c r="HQQ24" s="723"/>
      <c r="HQR24" s="723"/>
      <c r="HQS24" s="723"/>
      <c r="HQT24" s="723"/>
      <c r="HQU24" s="723"/>
      <c r="HQV24" s="723"/>
      <c r="HQW24" s="723"/>
      <c r="HQX24" s="723"/>
      <c r="HQY24" s="723"/>
      <c r="HQZ24" s="723"/>
      <c r="HRA24" s="723"/>
      <c r="HRB24" s="723"/>
      <c r="HRC24" s="723"/>
      <c r="HRD24" s="723"/>
      <c r="HRE24" s="723"/>
      <c r="HRF24" s="723"/>
      <c r="HRG24" s="723"/>
      <c r="HRH24" s="723"/>
      <c r="HRI24" s="723"/>
      <c r="HRJ24" s="723"/>
      <c r="HRK24" s="723"/>
      <c r="HRL24" s="723"/>
      <c r="HRM24" s="723"/>
      <c r="HRN24" s="723"/>
      <c r="HRO24" s="723"/>
      <c r="HRP24" s="723"/>
      <c r="HRQ24" s="723"/>
      <c r="HRR24" s="723"/>
      <c r="HRS24" s="723"/>
      <c r="HRT24" s="723"/>
      <c r="HRU24" s="723"/>
      <c r="HRV24" s="723"/>
      <c r="HRW24" s="723"/>
      <c r="HRX24" s="723"/>
      <c r="HRY24" s="723"/>
      <c r="HRZ24" s="723"/>
      <c r="HSA24" s="723"/>
      <c r="HSB24" s="723"/>
      <c r="HSC24" s="723"/>
      <c r="HSD24" s="723"/>
      <c r="HSE24" s="723"/>
      <c r="HSF24" s="723"/>
      <c r="HSG24" s="723"/>
      <c r="HSH24" s="723"/>
      <c r="HSI24" s="723"/>
      <c r="HSJ24" s="723"/>
      <c r="HSK24" s="723"/>
      <c r="HSL24" s="723"/>
      <c r="HSM24" s="723"/>
      <c r="HSN24" s="723"/>
      <c r="HSO24" s="723"/>
      <c r="HSP24" s="723"/>
      <c r="HSQ24" s="723"/>
      <c r="HSR24" s="723"/>
      <c r="HSS24" s="723"/>
      <c r="HST24" s="723"/>
      <c r="HSU24" s="723"/>
      <c r="HSV24" s="723"/>
      <c r="HSW24" s="723"/>
      <c r="HSX24" s="723"/>
      <c r="HSY24" s="723"/>
      <c r="HSZ24" s="723"/>
      <c r="HTA24" s="723"/>
      <c r="HTB24" s="723"/>
      <c r="HTC24" s="723"/>
      <c r="HTD24" s="723"/>
      <c r="HTE24" s="723"/>
      <c r="HTF24" s="723"/>
      <c r="HTG24" s="723"/>
      <c r="HTH24" s="723"/>
      <c r="HTI24" s="723"/>
      <c r="HTJ24" s="723"/>
      <c r="HTK24" s="723"/>
      <c r="HTL24" s="723"/>
      <c r="HTM24" s="723"/>
      <c r="HTN24" s="723"/>
      <c r="HTO24" s="723"/>
      <c r="HTP24" s="723"/>
      <c r="HTQ24" s="723"/>
      <c r="HTR24" s="723"/>
      <c r="HTS24" s="723"/>
      <c r="HTT24" s="723"/>
      <c r="HTU24" s="723"/>
      <c r="HTV24" s="723"/>
      <c r="HTW24" s="723"/>
      <c r="HTX24" s="723"/>
      <c r="HTY24" s="723"/>
      <c r="HTZ24" s="723"/>
      <c r="HUA24" s="723"/>
      <c r="HUB24" s="723"/>
      <c r="HUC24" s="723"/>
      <c r="HUD24" s="723"/>
      <c r="HUE24" s="723"/>
      <c r="HUF24" s="723"/>
      <c r="HUG24" s="723"/>
      <c r="HUH24" s="723"/>
      <c r="HUI24" s="723"/>
      <c r="HUJ24" s="723"/>
      <c r="HUK24" s="723"/>
      <c r="HUL24" s="723"/>
      <c r="HUM24" s="723"/>
      <c r="HUN24" s="723"/>
      <c r="HUO24" s="723"/>
      <c r="HUP24" s="723"/>
      <c r="HUQ24" s="723"/>
      <c r="HUR24" s="723"/>
      <c r="HUS24" s="723"/>
      <c r="HUT24" s="723"/>
      <c r="HUU24" s="723"/>
      <c r="HUV24" s="723"/>
      <c r="HUW24" s="723"/>
      <c r="HUX24" s="723"/>
      <c r="HUY24" s="723"/>
      <c r="HUZ24" s="723"/>
      <c r="HVA24" s="723"/>
      <c r="HVB24" s="723"/>
      <c r="HVC24" s="723"/>
      <c r="HVD24" s="723"/>
      <c r="HVE24" s="723"/>
      <c r="HVF24" s="723"/>
      <c r="HVG24" s="723"/>
      <c r="HVH24" s="723"/>
      <c r="HVI24" s="723"/>
      <c r="HVJ24" s="723"/>
      <c r="HVK24" s="723"/>
      <c r="HVL24" s="723"/>
      <c r="HVM24" s="723"/>
      <c r="HVN24" s="723"/>
      <c r="HVO24" s="723"/>
      <c r="HVP24" s="723"/>
      <c r="HVQ24" s="723"/>
      <c r="HVR24" s="723"/>
      <c r="HVS24" s="723"/>
      <c r="HVT24" s="723"/>
      <c r="HVU24" s="723"/>
      <c r="HVV24" s="723"/>
      <c r="HVW24" s="723"/>
      <c r="HVX24" s="723"/>
      <c r="HVY24" s="723"/>
      <c r="HVZ24" s="723"/>
      <c r="HWA24" s="723"/>
      <c r="HWB24" s="723"/>
      <c r="HWC24" s="723"/>
      <c r="HWD24" s="723"/>
      <c r="HWE24" s="723"/>
      <c r="HWF24" s="723"/>
      <c r="HWG24" s="723"/>
      <c r="HWH24" s="723"/>
      <c r="HWI24" s="723"/>
      <c r="HWJ24" s="723"/>
      <c r="HWK24" s="723"/>
      <c r="HWL24" s="723"/>
      <c r="HWM24" s="723"/>
      <c r="HWN24" s="723"/>
      <c r="HWO24" s="723"/>
      <c r="HWP24" s="723"/>
      <c r="HWQ24" s="723"/>
      <c r="HWR24" s="723"/>
      <c r="HWS24" s="723"/>
      <c r="HWT24" s="723"/>
      <c r="HWU24" s="723"/>
      <c r="HWV24" s="723"/>
      <c r="HWW24" s="723"/>
      <c r="HWX24" s="723"/>
      <c r="HWY24" s="723"/>
      <c r="HWZ24" s="723"/>
      <c r="HXA24" s="723"/>
      <c r="HXB24" s="723"/>
      <c r="HXC24" s="723"/>
      <c r="HXD24" s="723"/>
      <c r="HXE24" s="723"/>
      <c r="HXF24" s="723"/>
      <c r="HXG24" s="723"/>
      <c r="HXH24" s="723"/>
      <c r="HXI24" s="723"/>
      <c r="HXJ24" s="723"/>
      <c r="HXK24" s="723"/>
      <c r="HXL24" s="723"/>
      <c r="HXM24" s="723"/>
      <c r="HXN24" s="723"/>
      <c r="HXO24" s="723"/>
      <c r="HXP24" s="723"/>
      <c r="HXQ24" s="723"/>
      <c r="HXR24" s="723"/>
      <c r="HXS24" s="723"/>
      <c r="HXT24" s="723"/>
      <c r="HXU24" s="723"/>
      <c r="HXV24" s="723"/>
      <c r="HXW24" s="723"/>
      <c r="HXX24" s="723"/>
      <c r="HXY24" s="723"/>
      <c r="HXZ24" s="723"/>
      <c r="HYA24" s="723"/>
      <c r="HYB24" s="723"/>
      <c r="HYC24" s="723"/>
      <c r="HYD24" s="723"/>
      <c r="HYE24" s="723"/>
      <c r="HYF24" s="723"/>
      <c r="HYG24" s="723"/>
      <c r="HYH24" s="723"/>
      <c r="HYI24" s="723"/>
      <c r="HYJ24" s="723"/>
      <c r="HYK24" s="723"/>
      <c r="HYL24" s="723"/>
      <c r="HYM24" s="723"/>
      <c r="HYN24" s="723"/>
      <c r="HYO24" s="723"/>
      <c r="HYP24" s="723"/>
      <c r="HYQ24" s="723"/>
      <c r="HYR24" s="723"/>
      <c r="HYS24" s="723"/>
      <c r="HYT24" s="723"/>
      <c r="HYU24" s="723"/>
      <c r="HYV24" s="723"/>
      <c r="HYW24" s="723"/>
      <c r="HYX24" s="723"/>
      <c r="HYY24" s="723"/>
      <c r="HYZ24" s="723"/>
      <c r="HZA24" s="723"/>
      <c r="HZB24" s="723"/>
      <c r="HZC24" s="723"/>
      <c r="HZD24" s="723"/>
      <c r="HZE24" s="723"/>
      <c r="HZF24" s="723"/>
      <c r="HZG24" s="723"/>
      <c r="HZH24" s="723"/>
      <c r="HZI24" s="723"/>
      <c r="HZJ24" s="723"/>
      <c r="HZK24" s="723"/>
      <c r="HZL24" s="723"/>
      <c r="HZM24" s="723"/>
      <c r="HZN24" s="723"/>
      <c r="HZO24" s="723"/>
      <c r="HZP24" s="723"/>
      <c r="HZQ24" s="723"/>
      <c r="HZR24" s="723"/>
      <c r="HZS24" s="723"/>
      <c r="HZT24" s="723"/>
      <c r="HZU24" s="723"/>
      <c r="HZV24" s="723"/>
      <c r="HZW24" s="723"/>
      <c r="HZX24" s="723"/>
      <c r="HZY24" s="723"/>
      <c r="HZZ24" s="723"/>
      <c r="IAA24" s="723"/>
      <c r="IAB24" s="723"/>
      <c r="IAC24" s="723"/>
      <c r="IAD24" s="723"/>
      <c r="IAE24" s="723"/>
      <c r="IAF24" s="723"/>
      <c r="IAG24" s="723"/>
      <c r="IAH24" s="723"/>
      <c r="IAI24" s="723"/>
      <c r="IAJ24" s="723"/>
      <c r="IAK24" s="723"/>
      <c r="IAL24" s="723"/>
      <c r="IAM24" s="723"/>
      <c r="IAN24" s="723"/>
      <c r="IAO24" s="723"/>
      <c r="IAP24" s="723"/>
      <c r="IAQ24" s="723"/>
      <c r="IAR24" s="723"/>
      <c r="IAS24" s="723"/>
      <c r="IAT24" s="723"/>
      <c r="IAU24" s="723"/>
      <c r="IAV24" s="723"/>
      <c r="IAW24" s="723"/>
      <c r="IAX24" s="723"/>
      <c r="IAY24" s="723"/>
      <c r="IAZ24" s="723"/>
      <c r="IBA24" s="723"/>
      <c r="IBB24" s="723"/>
      <c r="IBC24" s="723"/>
      <c r="IBD24" s="723"/>
      <c r="IBE24" s="723"/>
      <c r="IBF24" s="723"/>
      <c r="IBG24" s="723"/>
      <c r="IBH24" s="723"/>
      <c r="IBI24" s="723"/>
      <c r="IBJ24" s="723"/>
      <c r="IBK24" s="723"/>
      <c r="IBL24" s="723"/>
      <c r="IBM24" s="723"/>
      <c r="IBN24" s="723"/>
      <c r="IBO24" s="723"/>
      <c r="IBP24" s="723"/>
      <c r="IBQ24" s="723"/>
      <c r="IBR24" s="723"/>
      <c r="IBS24" s="723"/>
      <c r="IBT24" s="723"/>
      <c r="IBU24" s="723"/>
      <c r="IBV24" s="723"/>
      <c r="IBW24" s="723"/>
      <c r="IBX24" s="723"/>
      <c r="IBY24" s="723"/>
      <c r="IBZ24" s="723"/>
      <c r="ICA24" s="723"/>
      <c r="ICB24" s="723"/>
      <c r="ICC24" s="723"/>
      <c r="ICD24" s="723"/>
      <c r="ICE24" s="723"/>
      <c r="ICF24" s="723"/>
      <c r="ICG24" s="723"/>
      <c r="ICH24" s="723"/>
      <c r="ICI24" s="723"/>
      <c r="ICJ24" s="723"/>
      <c r="ICK24" s="723"/>
      <c r="ICL24" s="723"/>
      <c r="ICM24" s="723"/>
      <c r="ICN24" s="723"/>
      <c r="ICO24" s="723"/>
      <c r="ICP24" s="723"/>
      <c r="ICQ24" s="723"/>
      <c r="ICR24" s="723"/>
      <c r="ICS24" s="723"/>
      <c r="ICT24" s="723"/>
      <c r="ICU24" s="723"/>
      <c r="ICV24" s="723"/>
      <c r="ICW24" s="723"/>
      <c r="ICX24" s="723"/>
      <c r="ICY24" s="723"/>
      <c r="ICZ24" s="723"/>
      <c r="IDA24" s="723"/>
      <c r="IDB24" s="723"/>
      <c r="IDC24" s="723"/>
      <c r="IDD24" s="723"/>
      <c r="IDE24" s="723"/>
      <c r="IDF24" s="723"/>
      <c r="IDG24" s="723"/>
      <c r="IDH24" s="723"/>
      <c r="IDI24" s="723"/>
      <c r="IDJ24" s="723"/>
      <c r="IDK24" s="723"/>
      <c r="IDL24" s="723"/>
      <c r="IDM24" s="723"/>
      <c r="IDN24" s="723"/>
      <c r="IDO24" s="723"/>
      <c r="IDP24" s="723"/>
      <c r="IDQ24" s="723"/>
      <c r="IDR24" s="723"/>
      <c r="IDS24" s="723"/>
      <c r="IDT24" s="723"/>
      <c r="IDU24" s="723"/>
      <c r="IDV24" s="723"/>
      <c r="IDW24" s="723"/>
      <c r="IDX24" s="723"/>
      <c r="IDY24" s="723"/>
      <c r="IDZ24" s="723"/>
      <c r="IEA24" s="723"/>
      <c r="IEB24" s="723"/>
      <c r="IEC24" s="723"/>
      <c r="IED24" s="723"/>
      <c r="IEE24" s="723"/>
      <c r="IEF24" s="723"/>
      <c r="IEG24" s="723"/>
      <c r="IEH24" s="723"/>
      <c r="IEI24" s="723"/>
      <c r="IEJ24" s="723"/>
      <c r="IEK24" s="723"/>
      <c r="IEL24" s="723"/>
      <c r="IEM24" s="723"/>
      <c r="IEN24" s="723"/>
      <c r="IEO24" s="723"/>
      <c r="IEP24" s="723"/>
      <c r="IEQ24" s="723"/>
      <c r="IER24" s="723"/>
      <c r="IES24" s="723"/>
      <c r="IET24" s="723"/>
      <c r="IEU24" s="723"/>
      <c r="IEV24" s="723"/>
      <c r="IEW24" s="723"/>
      <c r="IEX24" s="723"/>
      <c r="IEY24" s="723"/>
      <c r="IEZ24" s="723"/>
      <c r="IFA24" s="723"/>
      <c r="IFB24" s="723"/>
      <c r="IFC24" s="723"/>
      <c r="IFD24" s="723"/>
      <c r="IFE24" s="723"/>
      <c r="IFF24" s="723"/>
      <c r="IFG24" s="723"/>
      <c r="IFH24" s="723"/>
      <c r="IFI24" s="723"/>
      <c r="IFJ24" s="723"/>
      <c r="IFK24" s="723"/>
      <c r="IFL24" s="723"/>
      <c r="IFM24" s="723"/>
      <c r="IFN24" s="723"/>
      <c r="IFO24" s="723"/>
      <c r="IFP24" s="723"/>
      <c r="IFQ24" s="723"/>
      <c r="IFR24" s="723"/>
      <c r="IFS24" s="723"/>
      <c r="IFT24" s="723"/>
      <c r="IFU24" s="723"/>
      <c r="IFV24" s="723"/>
      <c r="IFW24" s="723"/>
      <c r="IFX24" s="723"/>
      <c r="IFY24" s="723"/>
      <c r="IFZ24" s="723"/>
      <c r="IGA24" s="723"/>
      <c r="IGB24" s="723"/>
      <c r="IGC24" s="723"/>
      <c r="IGD24" s="723"/>
      <c r="IGE24" s="723"/>
      <c r="IGF24" s="723"/>
      <c r="IGG24" s="723"/>
      <c r="IGH24" s="723"/>
      <c r="IGI24" s="723"/>
      <c r="IGJ24" s="723"/>
      <c r="IGK24" s="723"/>
      <c r="IGL24" s="723"/>
      <c r="IGM24" s="723"/>
      <c r="IGN24" s="723"/>
      <c r="IGO24" s="723"/>
      <c r="IGP24" s="723"/>
      <c r="IGQ24" s="723"/>
      <c r="IGR24" s="723"/>
      <c r="IGS24" s="723"/>
      <c r="IGT24" s="723"/>
      <c r="IGU24" s="723"/>
      <c r="IGV24" s="723"/>
      <c r="IGW24" s="723"/>
      <c r="IGX24" s="723"/>
      <c r="IGY24" s="723"/>
      <c r="IGZ24" s="723"/>
      <c r="IHA24" s="723"/>
      <c r="IHB24" s="723"/>
      <c r="IHC24" s="723"/>
      <c r="IHD24" s="723"/>
      <c r="IHE24" s="723"/>
      <c r="IHF24" s="723"/>
      <c r="IHG24" s="723"/>
      <c r="IHH24" s="723"/>
      <c r="IHI24" s="723"/>
      <c r="IHJ24" s="723"/>
      <c r="IHK24" s="723"/>
      <c r="IHL24" s="723"/>
      <c r="IHM24" s="723"/>
      <c r="IHN24" s="723"/>
      <c r="IHO24" s="723"/>
      <c r="IHP24" s="723"/>
      <c r="IHQ24" s="723"/>
      <c r="IHR24" s="723"/>
      <c r="IHS24" s="723"/>
      <c r="IHT24" s="723"/>
      <c r="IHU24" s="723"/>
      <c r="IHV24" s="723"/>
      <c r="IHW24" s="723"/>
      <c r="IHX24" s="723"/>
      <c r="IHY24" s="723"/>
      <c r="IHZ24" s="723"/>
      <c r="IIA24" s="723"/>
      <c r="IIB24" s="723"/>
      <c r="IIC24" s="723"/>
      <c r="IID24" s="723"/>
      <c r="IIE24" s="723"/>
      <c r="IIF24" s="723"/>
      <c r="IIG24" s="723"/>
      <c r="IIH24" s="723"/>
      <c r="III24" s="723"/>
      <c r="IIJ24" s="723"/>
      <c r="IIK24" s="723"/>
      <c r="IIL24" s="723"/>
      <c r="IIM24" s="723"/>
      <c r="IIN24" s="723"/>
      <c r="IIO24" s="723"/>
      <c r="IIP24" s="723"/>
      <c r="IIQ24" s="723"/>
      <c r="IIR24" s="723"/>
      <c r="IIS24" s="723"/>
      <c r="IIT24" s="723"/>
      <c r="IIU24" s="723"/>
      <c r="IIV24" s="723"/>
      <c r="IIW24" s="723"/>
      <c r="IIX24" s="723"/>
      <c r="IIY24" s="723"/>
      <c r="IIZ24" s="723"/>
      <c r="IJA24" s="723"/>
      <c r="IJB24" s="723"/>
      <c r="IJC24" s="723"/>
      <c r="IJD24" s="723"/>
      <c r="IJE24" s="723"/>
      <c r="IJF24" s="723"/>
      <c r="IJG24" s="723"/>
      <c r="IJH24" s="723"/>
      <c r="IJI24" s="723"/>
      <c r="IJJ24" s="723"/>
      <c r="IJK24" s="723"/>
      <c r="IJL24" s="723"/>
      <c r="IJM24" s="723"/>
      <c r="IJN24" s="723"/>
      <c r="IJO24" s="723"/>
      <c r="IJP24" s="723"/>
      <c r="IJQ24" s="723"/>
      <c r="IJR24" s="723"/>
      <c r="IJS24" s="723"/>
      <c r="IJT24" s="723"/>
      <c r="IJU24" s="723"/>
      <c r="IJV24" s="723"/>
      <c r="IJW24" s="723"/>
      <c r="IJX24" s="723"/>
      <c r="IJY24" s="723"/>
      <c r="IJZ24" s="723"/>
      <c r="IKA24" s="723"/>
      <c r="IKB24" s="723"/>
      <c r="IKC24" s="723"/>
      <c r="IKD24" s="723"/>
      <c r="IKE24" s="723"/>
      <c r="IKF24" s="723"/>
      <c r="IKG24" s="723"/>
      <c r="IKH24" s="723"/>
      <c r="IKI24" s="723"/>
      <c r="IKJ24" s="723"/>
      <c r="IKK24" s="723"/>
      <c r="IKL24" s="723"/>
      <c r="IKM24" s="723"/>
      <c r="IKN24" s="723"/>
      <c r="IKO24" s="723"/>
      <c r="IKP24" s="723"/>
      <c r="IKQ24" s="723"/>
      <c r="IKR24" s="723"/>
      <c r="IKS24" s="723"/>
      <c r="IKT24" s="723"/>
      <c r="IKU24" s="723"/>
      <c r="IKV24" s="723"/>
      <c r="IKW24" s="723"/>
      <c r="IKX24" s="723"/>
      <c r="IKY24" s="723"/>
      <c r="IKZ24" s="723"/>
      <c r="ILA24" s="723"/>
      <c r="ILB24" s="723"/>
      <c r="ILC24" s="723"/>
      <c r="ILD24" s="723"/>
      <c r="ILE24" s="723"/>
      <c r="ILF24" s="723"/>
      <c r="ILG24" s="723"/>
      <c r="ILH24" s="723"/>
      <c r="ILI24" s="723"/>
      <c r="ILJ24" s="723"/>
      <c r="ILK24" s="723"/>
      <c r="ILL24" s="723"/>
      <c r="ILM24" s="723"/>
      <c r="ILN24" s="723"/>
      <c r="ILO24" s="723"/>
      <c r="ILP24" s="723"/>
      <c r="ILQ24" s="723"/>
      <c r="ILR24" s="723"/>
      <c r="ILS24" s="723"/>
      <c r="ILT24" s="723"/>
      <c r="ILU24" s="723"/>
      <c r="ILV24" s="723"/>
      <c r="ILW24" s="723"/>
      <c r="ILX24" s="723"/>
      <c r="ILY24" s="723"/>
      <c r="ILZ24" s="723"/>
      <c r="IMA24" s="723"/>
      <c r="IMB24" s="723"/>
      <c r="IMC24" s="723"/>
      <c r="IMD24" s="723"/>
      <c r="IME24" s="723"/>
      <c r="IMF24" s="723"/>
      <c r="IMG24" s="723"/>
      <c r="IMH24" s="723"/>
      <c r="IMI24" s="723"/>
      <c r="IMJ24" s="723"/>
      <c r="IMK24" s="723"/>
      <c r="IML24" s="723"/>
      <c r="IMM24" s="723"/>
      <c r="IMN24" s="723"/>
      <c r="IMO24" s="723"/>
      <c r="IMP24" s="723"/>
      <c r="IMQ24" s="723"/>
      <c r="IMR24" s="723"/>
      <c r="IMS24" s="723"/>
      <c r="IMT24" s="723"/>
      <c r="IMU24" s="723"/>
      <c r="IMV24" s="723"/>
      <c r="IMW24" s="723"/>
      <c r="IMX24" s="723"/>
      <c r="IMY24" s="723"/>
      <c r="IMZ24" s="723"/>
      <c r="INA24" s="723"/>
      <c r="INB24" s="723"/>
      <c r="INC24" s="723"/>
      <c r="IND24" s="723"/>
      <c r="INE24" s="723"/>
      <c r="INF24" s="723"/>
      <c r="ING24" s="723"/>
      <c r="INH24" s="723"/>
      <c r="INI24" s="723"/>
      <c r="INJ24" s="723"/>
      <c r="INK24" s="723"/>
      <c r="INL24" s="723"/>
      <c r="INM24" s="723"/>
      <c r="INN24" s="723"/>
      <c r="INO24" s="723"/>
      <c r="INP24" s="723"/>
      <c r="INQ24" s="723"/>
      <c r="INR24" s="723"/>
      <c r="INS24" s="723"/>
      <c r="INT24" s="723"/>
      <c r="INU24" s="723"/>
      <c r="INV24" s="723"/>
      <c r="INW24" s="723"/>
      <c r="INX24" s="723"/>
      <c r="INY24" s="723"/>
      <c r="INZ24" s="723"/>
      <c r="IOA24" s="723"/>
      <c r="IOB24" s="723"/>
      <c r="IOC24" s="723"/>
      <c r="IOD24" s="723"/>
      <c r="IOE24" s="723"/>
      <c r="IOF24" s="723"/>
      <c r="IOG24" s="723"/>
      <c r="IOH24" s="723"/>
      <c r="IOI24" s="723"/>
      <c r="IOJ24" s="723"/>
      <c r="IOK24" s="723"/>
      <c r="IOL24" s="723"/>
      <c r="IOM24" s="723"/>
      <c r="ION24" s="723"/>
      <c r="IOO24" s="723"/>
      <c r="IOP24" s="723"/>
      <c r="IOQ24" s="723"/>
      <c r="IOR24" s="723"/>
      <c r="IOS24" s="723"/>
      <c r="IOT24" s="723"/>
      <c r="IOU24" s="723"/>
      <c r="IOV24" s="723"/>
      <c r="IOW24" s="723"/>
      <c r="IOX24" s="723"/>
      <c r="IOY24" s="723"/>
      <c r="IOZ24" s="723"/>
      <c r="IPA24" s="723"/>
      <c r="IPB24" s="723"/>
      <c r="IPC24" s="723"/>
      <c r="IPD24" s="723"/>
      <c r="IPE24" s="723"/>
      <c r="IPF24" s="723"/>
      <c r="IPG24" s="723"/>
      <c r="IPH24" s="723"/>
      <c r="IPI24" s="723"/>
      <c r="IPJ24" s="723"/>
      <c r="IPK24" s="723"/>
      <c r="IPL24" s="723"/>
      <c r="IPM24" s="723"/>
      <c r="IPN24" s="723"/>
      <c r="IPO24" s="723"/>
      <c r="IPP24" s="723"/>
      <c r="IPQ24" s="723"/>
      <c r="IPR24" s="723"/>
      <c r="IPS24" s="723"/>
      <c r="IPT24" s="723"/>
      <c r="IPU24" s="723"/>
      <c r="IPV24" s="723"/>
      <c r="IPW24" s="723"/>
      <c r="IPX24" s="723"/>
      <c r="IPY24" s="723"/>
      <c r="IPZ24" s="723"/>
      <c r="IQA24" s="723"/>
      <c r="IQB24" s="723"/>
      <c r="IQC24" s="723"/>
      <c r="IQD24" s="723"/>
      <c r="IQE24" s="723"/>
      <c r="IQF24" s="723"/>
      <c r="IQG24" s="723"/>
      <c r="IQH24" s="723"/>
      <c r="IQI24" s="723"/>
      <c r="IQJ24" s="723"/>
      <c r="IQK24" s="723"/>
      <c r="IQL24" s="723"/>
      <c r="IQM24" s="723"/>
      <c r="IQN24" s="723"/>
      <c r="IQO24" s="723"/>
      <c r="IQP24" s="723"/>
      <c r="IQQ24" s="723"/>
      <c r="IQR24" s="723"/>
      <c r="IQS24" s="723"/>
      <c r="IQT24" s="723"/>
      <c r="IQU24" s="723"/>
      <c r="IQV24" s="723"/>
      <c r="IQW24" s="723"/>
      <c r="IQX24" s="723"/>
      <c r="IQY24" s="723"/>
      <c r="IQZ24" s="723"/>
      <c r="IRA24" s="723"/>
      <c r="IRB24" s="723"/>
      <c r="IRC24" s="723"/>
      <c r="IRD24" s="723"/>
      <c r="IRE24" s="723"/>
      <c r="IRF24" s="723"/>
      <c r="IRG24" s="723"/>
      <c r="IRH24" s="723"/>
      <c r="IRI24" s="723"/>
      <c r="IRJ24" s="723"/>
      <c r="IRK24" s="723"/>
      <c r="IRL24" s="723"/>
      <c r="IRM24" s="723"/>
      <c r="IRN24" s="723"/>
      <c r="IRO24" s="723"/>
      <c r="IRP24" s="723"/>
      <c r="IRQ24" s="723"/>
      <c r="IRR24" s="723"/>
      <c r="IRS24" s="723"/>
      <c r="IRT24" s="723"/>
      <c r="IRU24" s="723"/>
      <c r="IRV24" s="723"/>
      <c r="IRW24" s="723"/>
      <c r="IRX24" s="723"/>
      <c r="IRY24" s="723"/>
      <c r="IRZ24" s="723"/>
      <c r="ISA24" s="723"/>
      <c r="ISB24" s="723"/>
      <c r="ISC24" s="723"/>
      <c r="ISD24" s="723"/>
      <c r="ISE24" s="723"/>
      <c r="ISF24" s="723"/>
      <c r="ISG24" s="723"/>
      <c r="ISH24" s="723"/>
      <c r="ISI24" s="723"/>
      <c r="ISJ24" s="723"/>
      <c r="ISK24" s="723"/>
      <c r="ISL24" s="723"/>
      <c r="ISM24" s="723"/>
      <c r="ISN24" s="723"/>
      <c r="ISO24" s="723"/>
      <c r="ISP24" s="723"/>
      <c r="ISQ24" s="723"/>
      <c r="ISR24" s="723"/>
      <c r="ISS24" s="723"/>
      <c r="IST24" s="723"/>
      <c r="ISU24" s="723"/>
      <c r="ISV24" s="723"/>
      <c r="ISW24" s="723"/>
      <c r="ISX24" s="723"/>
      <c r="ISY24" s="723"/>
      <c r="ISZ24" s="723"/>
      <c r="ITA24" s="723"/>
      <c r="ITB24" s="723"/>
      <c r="ITC24" s="723"/>
      <c r="ITD24" s="723"/>
      <c r="ITE24" s="723"/>
      <c r="ITF24" s="723"/>
      <c r="ITG24" s="723"/>
      <c r="ITH24" s="723"/>
      <c r="ITI24" s="723"/>
      <c r="ITJ24" s="723"/>
      <c r="ITK24" s="723"/>
      <c r="ITL24" s="723"/>
      <c r="ITM24" s="723"/>
      <c r="ITN24" s="723"/>
      <c r="ITO24" s="723"/>
      <c r="ITP24" s="723"/>
      <c r="ITQ24" s="723"/>
      <c r="ITR24" s="723"/>
      <c r="ITS24" s="723"/>
      <c r="ITT24" s="723"/>
      <c r="ITU24" s="723"/>
      <c r="ITV24" s="723"/>
      <c r="ITW24" s="723"/>
      <c r="ITX24" s="723"/>
      <c r="ITY24" s="723"/>
      <c r="ITZ24" s="723"/>
      <c r="IUA24" s="723"/>
      <c r="IUB24" s="723"/>
      <c r="IUC24" s="723"/>
      <c r="IUD24" s="723"/>
      <c r="IUE24" s="723"/>
      <c r="IUF24" s="723"/>
      <c r="IUG24" s="723"/>
      <c r="IUH24" s="723"/>
      <c r="IUI24" s="723"/>
      <c r="IUJ24" s="723"/>
      <c r="IUK24" s="723"/>
      <c r="IUL24" s="723"/>
      <c r="IUM24" s="723"/>
      <c r="IUN24" s="723"/>
      <c r="IUO24" s="723"/>
      <c r="IUP24" s="723"/>
      <c r="IUQ24" s="723"/>
      <c r="IUR24" s="723"/>
      <c r="IUS24" s="723"/>
      <c r="IUT24" s="723"/>
      <c r="IUU24" s="723"/>
      <c r="IUV24" s="723"/>
      <c r="IUW24" s="723"/>
      <c r="IUX24" s="723"/>
      <c r="IUY24" s="723"/>
      <c r="IUZ24" s="723"/>
      <c r="IVA24" s="723"/>
      <c r="IVB24" s="723"/>
      <c r="IVC24" s="723"/>
      <c r="IVD24" s="723"/>
      <c r="IVE24" s="723"/>
      <c r="IVF24" s="723"/>
      <c r="IVG24" s="723"/>
      <c r="IVH24" s="723"/>
      <c r="IVI24" s="723"/>
      <c r="IVJ24" s="723"/>
      <c r="IVK24" s="723"/>
      <c r="IVL24" s="723"/>
      <c r="IVM24" s="723"/>
      <c r="IVN24" s="723"/>
      <c r="IVO24" s="723"/>
      <c r="IVP24" s="723"/>
      <c r="IVQ24" s="723"/>
      <c r="IVR24" s="723"/>
      <c r="IVS24" s="723"/>
      <c r="IVT24" s="723"/>
      <c r="IVU24" s="723"/>
      <c r="IVV24" s="723"/>
      <c r="IVW24" s="723"/>
      <c r="IVX24" s="723"/>
      <c r="IVY24" s="723"/>
      <c r="IVZ24" s="723"/>
      <c r="IWA24" s="723"/>
      <c r="IWB24" s="723"/>
      <c r="IWC24" s="723"/>
      <c r="IWD24" s="723"/>
      <c r="IWE24" s="723"/>
      <c r="IWF24" s="723"/>
      <c r="IWG24" s="723"/>
      <c r="IWH24" s="723"/>
      <c r="IWI24" s="723"/>
      <c r="IWJ24" s="723"/>
      <c r="IWK24" s="723"/>
      <c r="IWL24" s="723"/>
      <c r="IWM24" s="723"/>
      <c r="IWN24" s="723"/>
      <c r="IWO24" s="723"/>
      <c r="IWP24" s="723"/>
      <c r="IWQ24" s="723"/>
      <c r="IWR24" s="723"/>
      <c r="IWS24" s="723"/>
      <c r="IWT24" s="723"/>
      <c r="IWU24" s="723"/>
      <c r="IWV24" s="723"/>
      <c r="IWW24" s="723"/>
      <c r="IWX24" s="723"/>
      <c r="IWY24" s="723"/>
      <c r="IWZ24" s="723"/>
      <c r="IXA24" s="723"/>
      <c r="IXB24" s="723"/>
      <c r="IXC24" s="723"/>
      <c r="IXD24" s="723"/>
      <c r="IXE24" s="723"/>
      <c r="IXF24" s="723"/>
      <c r="IXG24" s="723"/>
      <c r="IXH24" s="723"/>
      <c r="IXI24" s="723"/>
      <c r="IXJ24" s="723"/>
      <c r="IXK24" s="723"/>
      <c r="IXL24" s="723"/>
      <c r="IXM24" s="723"/>
      <c r="IXN24" s="723"/>
      <c r="IXO24" s="723"/>
      <c r="IXP24" s="723"/>
      <c r="IXQ24" s="723"/>
      <c r="IXR24" s="723"/>
      <c r="IXS24" s="723"/>
      <c r="IXT24" s="723"/>
      <c r="IXU24" s="723"/>
      <c r="IXV24" s="723"/>
      <c r="IXW24" s="723"/>
      <c r="IXX24" s="723"/>
      <c r="IXY24" s="723"/>
      <c r="IXZ24" s="723"/>
      <c r="IYA24" s="723"/>
      <c r="IYB24" s="723"/>
      <c r="IYC24" s="723"/>
      <c r="IYD24" s="723"/>
      <c r="IYE24" s="723"/>
      <c r="IYF24" s="723"/>
      <c r="IYG24" s="723"/>
      <c r="IYH24" s="723"/>
      <c r="IYI24" s="723"/>
      <c r="IYJ24" s="723"/>
      <c r="IYK24" s="723"/>
      <c r="IYL24" s="723"/>
      <c r="IYM24" s="723"/>
      <c r="IYN24" s="723"/>
      <c r="IYO24" s="723"/>
      <c r="IYP24" s="723"/>
      <c r="IYQ24" s="723"/>
      <c r="IYR24" s="723"/>
      <c r="IYS24" s="723"/>
      <c r="IYT24" s="723"/>
      <c r="IYU24" s="723"/>
      <c r="IYV24" s="723"/>
      <c r="IYW24" s="723"/>
      <c r="IYX24" s="723"/>
      <c r="IYY24" s="723"/>
      <c r="IYZ24" s="723"/>
      <c r="IZA24" s="723"/>
      <c r="IZB24" s="723"/>
      <c r="IZC24" s="723"/>
      <c r="IZD24" s="723"/>
      <c r="IZE24" s="723"/>
      <c r="IZF24" s="723"/>
      <c r="IZG24" s="723"/>
      <c r="IZH24" s="723"/>
      <c r="IZI24" s="723"/>
      <c r="IZJ24" s="723"/>
      <c r="IZK24" s="723"/>
      <c r="IZL24" s="723"/>
      <c r="IZM24" s="723"/>
      <c r="IZN24" s="723"/>
      <c r="IZO24" s="723"/>
      <c r="IZP24" s="723"/>
      <c r="IZQ24" s="723"/>
      <c r="IZR24" s="723"/>
      <c r="IZS24" s="723"/>
      <c r="IZT24" s="723"/>
      <c r="IZU24" s="723"/>
      <c r="IZV24" s="723"/>
      <c r="IZW24" s="723"/>
      <c r="IZX24" s="723"/>
      <c r="IZY24" s="723"/>
      <c r="IZZ24" s="723"/>
      <c r="JAA24" s="723"/>
      <c r="JAB24" s="723"/>
      <c r="JAC24" s="723"/>
      <c r="JAD24" s="723"/>
      <c r="JAE24" s="723"/>
      <c r="JAF24" s="723"/>
      <c r="JAG24" s="723"/>
      <c r="JAH24" s="723"/>
      <c r="JAI24" s="723"/>
      <c r="JAJ24" s="723"/>
      <c r="JAK24" s="723"/>
      <c r="JAL24" s="723"/>
      <c r="JAM24" s="723"/>
      <c r="JAN24" s="723"/>
      <c r="JAO24" s="723"/>
      <c r="JAP24" s="723"/>
      <c r="JAQ24" s="723"/>
      <c r="JAR24" s="723"/>
      <c r="JAS24" s="723"/>
      <c r="JAT24" s="723"/>
      <c r="JAU24" s="723"/>
      <c r="JAV24" s="723"/>
      <c r="JAW24" s="723"/>
      <c r="JAX24" s="723"/>
      <c r="JAY24" s="723"/>
      <c r="JAZ24" s="723"/>
      <c r="JBA24" s="723"/>
      <c r="JBB24" s="723"/>
      <c r="JBC24" s="723"/>
      <c r="JBD24" s="723"/>
      <c r="JBE24" s="723"/>
      <c r="JBF24" s="723"/>
      <c r="JBG24" s="723"/>
      <c r="JBH24" s="723"/>
      <c r="JBI24" s="723"/>
      <c r="JBJ24" s="723"/>
      <c r="JBK24" s="723"/>
      <c r="JBL24" s="723"/>
      <c r="JBM24" s="723"/>
      <c r="JBN24" s="723"/>
      <c r="JBO24" s="723"/>
      <c r="JBP24" s="723"/>
      <c r="JBQ24" s="723"/>
      <c r="JBR24" s="723"/>
      <c r="JBS24" s="723"/>
      <c r="JBT24" s="723"/>
      <c r="JBU24" s="723"/>
      <c r="JBV24" s="723"/>
      <c r="JBW24" s="723"/>
      <c r="JBX24" s="723"/>
      <c r="JBY24" s="723"/>
      <c r="JBZ24" s="723"/>
      <c r="JCA24" s="723"/>
      <c r="JCB24" s="723"/>
      <c r="JCC24" s="723"/>
      <c r="JCD24" s="723"/>
      <c r="JCE24" s="723"/>
      <c r="JCF24" s="723"/>
      <c r="JCG24" s="723"/>
      <c r="JCH24" s="723"/>
      <c r="JCI24" s="723"/>
      <c r="JCJ24" s="723"/>
      <c r="JCK24" s="723"/>
      <c r="JCL24" s="723"/>
      <c r="JCM24" s="723"/>
      <c r="JCN24" s="723"/>
      <c r="JCO24" s="723"/>
      <c r="JCP24" s="723"/>
      <c r="JCQ24" s="723"/>
      <c r="JCR24" s="723"/>
      <c r="JCS24" s="723"/>
      <c r="JCT24" s="723"/>
      <c r="JCU24" s="723"/>
      <c r="JCV24" s="723"/>
      <c r="JCW24" s="723"/>
      <c r="JCX24" s="723"/>
      <c r="JCY24" s="723"/>
      <c r="JCZ24" s="723"/>
      <c r="JDA24" s="723"/>
      <c r="JDB24" s="723"/>
      <c r="JDC24" s="723"/>
      <c r="JDD24" s="723"/>
      <c r="JDE24" s="723"/>
      <c r="JDF24" s="723"/>
      <c r="JDG24" s="723"/>
      <c r="JDH24" s="723"/>
      <c r="JDI24" s="723"/>
      <c r="JDJ24" s="723"/>
      <c r="JDK24" s="723"/>
      <c r="JDL24" s="723"/>
      <c r="JDM24" s="723"/>
      <c r="JDN24" s="723"/>
      <c r="JDO24" s="723"/>
      <c r="JDP24" s="723"/>
      <c r="JDQ24" s="723"/>
      <c r="JDR24" s="723"/>
      <c r="JDS24" s="723"/>
      <c r="JDT24" s="723"/>
      <c r="JDU24" s="723"/>
      <c r="JDV24" s="723"/>
      <c r="JDW24" s="723"/>
      <c r="JDX24" s="723"/>
      <c r="JDY24" s="723"/>
      <c r="JDZ24" s="723"/>
      <c r="JEA24" s="723"/>
      <c r="JEB24" s="723"/>
      <c r="JEC24" s="723"/>
      <c r="JED24" s="723"/>
      <c r="JEE24" s="723"/>
      <c r="JEF24" s="723"/>
      <c r="JEG24" s="723"/>
      <c r="JEH24" s="723"/>
      <c r="JEI24" s="723"/>
      <c r="JEJ24" s="723"/>
      <c r="JEK24" s="723"/>
      <c r="JEL24" s="723"/>
      <c r="JEM24" s="723"/>
      <c r="JEN24" s="723"/>
      <c r="JEO24" s="723"/>
      <c r="JEP24" s="723"/>
      <c r="JEQ24" s="723"/>
      <c r="JER24" s="723"/>
      <c r="JES24" s="723"/>
      <c r="JET24" s="723"/>
      <c r="JEU24" s="723"/>
      <c r="JEV24" s="723"/>
      <c r="JEW24" s="723"/>
      <c r="JEX24" s="723"/>
      <c r="JEY24" s="723"/>
      <c r="JEZ24" s="723"/>
      <c r="JFA24" s="723"/>
      <c r="JFB24" s="723"/>
      <c r="JFC24" s="723"/>
      <c r="JFD24" s="723"/>
      <c r="JFE24" s="723"/>
      <c r="JFF24" s="723"/>
      <c r="JFG24" s="723"/>
      <c r="JFH24" s="723"/>
      <c r="JFI24" s="723"/>
      <c r="JFJ24" s="723"/>
      <c r="JFK24" s="723"/>
      <c r="JFL24" s="723"/>
      <c r="JFM24" s="723"/>
      <c r="JFN24" s="723"/>
      <c r="JFO24" s="723"/>
      <c r="JFP24" s="723"/>
      <c r="JFQ24" s="723"/>
      <c r="JFR24" s="723"/>
      <c r="JFS24" s="723"/>
      <c r="JFT24" s="723"/>
      <c r="JFU24" s="723"/>
      <c r="JFV24" s="723"/>
      <c r="JFW24" s="723"/>
      <c r="JFX24" s="723"/>
      <c r="JFY24" s="723"/>
      <c r="JFZ24" s="723"/>
      <c r="JGA24" s="723"/>
      <c r="JGB24" s="723"/>
      <c r="JGC24" s="723"/>
      <c r="JGD24" s="723"/>
      <c r="JGE24" s="723"/>
      <c r="JGF24" s="723"/>
      <c r="JGG24" s="723"/>
      <c r="JGH24" s="723"/>
      <c r="JGI24" s="723"/>
      <c r="JGJ24" s="723"/>
      <c r="JGK24" s="723"/>
      <c r="JGL24" s="723"/>
      <c r="JGM24" s="723"/>
      <c r="JGN24" s="723"/>
      <c r="JGO24" s="723"/>
      <c r="JGP24" s="723"/>
      <c r="JGQ24" s="723"/>
      <c r="JGR24" s="723"/>
      <c r="JGS24" s="723"/>
      <c r="JGT24" s="723"/>
      <c r="JGU24" s="723"/>
      <c r="JGV24" s="723"/>
      <c r="JGW24" s="723"/>
      <c r="JGX24" s="723"/>
      <c r="JGY24" s="723"/>
      <c r="JGZ24" s="723"/>
      <c r="JHA24" s="723"/>
      <c r="JHB24" s="723"/>
      <c r="JHC24" s="723"/>
      <c r="JHD24" s="723"/>
      <c r="JHE24" s="723"/>
      <c r="JHF24" s="723"/>
      <c r="JHG24" s="723"/>
      <c r="JHH24" s="723"/>
      <c r="JHI24" s="723"/>
      <c r="JHJ24" s="723"/>
      <c r="JHK24" s="723"/>
      <c r="JHL24" s="723"/>
      <c r="JHM24" s="723"/>
      <c r="JHN24" s="723"/>
      <c r="JHO24" s="723"/>
      <c r="JHP24" s="723"/>
      <c r="JHQ24" s="723"/>
      <c r="JHR24" s="723"/>
      <c r="JHS24" s="723"/>
      <c r="JHT24" s="723"/>
      <c r="JHU24" s="723"/>
      <c r="JHV24" s="723"/>
      <c r="JHW24" s="723"/>
      <c r="JHX24" s="723"/>
      <c r="JHY24" s="723"/>
      <c r="JHZ24" s="723"/>
      <c r="JIA24" s="723"/>
      <c r="JIB24" s="723"/>
      <c r="JIC24" s="723"/>
      <c r="JID24" s="723"/>
      <c r="JIE24" s="723"/>
      <c r="JIF24" s="723"/>
      <c r="JIG24" s="723"/>
      <c r="JIH24" s="723"/>
      <c r="JII24" s="723"/>
      <c r="JIJ24" s="723"/>
      <c r="JIK24" s="723"/>
      <c r="JIL24" s="723"/>
      <c r="JIM24" s="723"/>
      <c r="JIN24" s="723"/>
      <c r="JIO24" s="723"/>
      <c r="JIP24" s="723"/>
      <c r="JIQ24" s="723"/>
      <c r="JIR24" s="723"/>
      <c r="JIS24" s="723"/>
      <c r="JIT24" s="723"/>
      <c r="JIU24" s="723"/>
      <c r="JIV24" s="723"/>
      <c r="JIW24" s="723"/>
      <c r="JIX24" s="723"/>
      <c r="JIY24" s="723"/>
      <c r="JIZ24" s="723"/>
      <c r="JJA24" s="723"/>
      <c r="JJB24" s="723"/>
      <c r="JJC24" s="723"/>
      <c r="JJD24" s="723"/>
      <c r="JJE24" s="723"/>
      <c r="JJF24" s="723"/>
      <c r="JJG24" s="723"/>
      <c r="JJH24" s="723"/>
      <c r="JJI24" s="723"/>
      <c r="JJJ24" s="723"/>
      <c r="JJK24" s="723"/>
      <c r="JJL24" s="723"/>
      <c r="JJM24" s="723"/>
      <c r="JJN24" s="723"/>
      <c r="JJO24" s="723"/>
      <c r="JJP24" s="723"/>
      <c r="JJQ24" s="723"/>
      <c r="JJR24" s="723"/>
      <c r="JJS24" s="723"/>
      <c r="JJT24" s="723"/>
      <c r="JJU24" s="723"/>
      <c r="JJV24" s="723"/>
      <c r="JJW24" s="723"/>
      <c r="JJX24" s="723"/>
      <c r="JJY24" s="723"/>
      <c r="JJZ24" s="723"/>
      <c r="JKA24" s="723"/>
      <c r="JKB24" s="723"/>
      <c r="JKC24" s="723"/>
      <c r="JKD24" s="723"/>
      <c r="JKE24" s="723"/>
      <c r="JKF24" s="723"/>
      <c r="JKG24" s="723"/>
      <c r="JKH24" s="723"/>
      <c r="JKI24" s="723"/>
      <c r="JKJ24" s="723"/>
      <c r="JKK24" s="723"/>
      <c r="JKL24" s="723"/>
      <c r="JKM24" s="723"/>
      <c r="JKN24" s="723"/>
      <c r="JKO24" s="723"/>
      <c r="JKP24" s="723"/>
      <c r="JKQ24" s="723"/>
      <c r="JKR24" s="723"/>
      <c r="JKS24" s="723"/>
      <c r="JKT24" s="723"/>
      <c r="JKU24" s="723"/>
      <c r="JKV24" s="723"/>
      <c r="JKW24" s="723"/>
      <c r="JKX24" s="723"/>
      <c r="JKY24" s="723"/>
      <c r="JKZ24" s="723"/>
      <c r="JLA24" s="723"/>
      <c r="JLB24" s="723"/>
      <c r="JLC24" s="723"/>
      <c r="JLD24" s="723"/>
      <c r="JLE24" s="723"/>
      <c r="JLF24" s="723"/>
      <c r="JLG24" s="723"/>
      <c r="JLH24" s="723"/>
      <c r="JLI24" s="723"/>
      <c r="JLJ24" s="723"/>
      <c r="JLK24" s="723"/>
      <c r="JLL24" s="723"/>
      <c r="JLM24" s="723"/>
      <c r="JLN24" s="723"/>
      <c r="JLO24" s="723"/>
      <c r="JLP24" s="723"/>
      <c r="JLQ24" s="723"/>
      <c r="JLR24" s="723"/>
      <c r="JLS24" s="723"/>
      <c r="JLT24" s="723"/>
      <c r="JLU24" s="723"/>
      <c r="JLV24" s="723"/>
      <c r="JLW24" s="723"/>
      <c r="JLX24" s="723"/>
      <c r="JLY24" s="723"/>
      <c r="JLZ24" s="723"/>
      <c r="JMA24" s="723"/>
      <c r="JMB24" s="723"/>
      <c r="JMC24" s="723"/>
      <c r="JMD24" s="723"/>
      <c r="JME24" s="723"/>
      <c r="JMF24" s="723"/>
      <c r="JMG24" s="723"/>
      <c r="JMH24" s="723"/>
      <c r="JMI24" s="723"/>
      <c r="JMJ24" s="723"/>
      <c r="JMK24" s="723"/>
      <c r="JML24" s="723"/>
      <c r="JMM24" s="723"/>
      <c r="JMN24" s="723"/>
      <c r="JMO24" s="723"/>
      <c r="JMP24" s="723"/>
      <c r="JMQ24" s="723"/>
      <c r="JMR24" s="723"/>
      <c r="JMS24" s="723"/>
      <c r="JMT24" s="723"/>
      <c r="JMU24" s="723"/>
      <c r="JMV24" s="723"/>
      <c r="JMW24" s="723"/>
      <c r="JMX24" s="723"/>
      <c r="JMY24" s="723"/>
      <c r="JMZ24" s="723"/>
      <c r="JNA24" s="723"/>
      <c r="JNB24" s="723"/>
      <c r="JNC24" s="723"/>
      <c r="JND24" s="723"/>
      <c r="JNE24" s="723"/>
      <c r="JNF24" s="723"/>
      <c r="JNG24" s="723"/>
      <c r="JNH24" s="723"/>
      <c r="JNI24" s="723"/>
      <c r="JNJ24" s="723"/>
      <c r="JNK24" s="723"/>
      <c r="JNL24" s="723"/>
      <c r="JNM24" s="723"/>
      <c r="JNN24" s="723"/>
      <c r="JNO24" s="723"/>
      <c r="JNP24" s="723"/>
      <c r="JNQ24" s="723"/>
      <c r="JNR24" s="723"/>
      <c r="JNS24" s="723"/>
      <c r="JNT24" s="723"/>
      <c r="JNU24" s="723"/>
      <c r="JNV24" s="723"/>
      <c r="JNW24" s="723"/>
      <c r="JNX24" s="723"/>
      <c r="JNY24" s="723"/>
      <c r="JNZ24" s="723"/>
      <c r="JOA24" s="723"/>
      <c r="JOB24" s="723"/>
      <c r="JOC24" s="723"/>
      <c r="JOD24" s="723"/>
      <c r="JOE24" s="723"/>
      <c r="JOF24" s="723"/>
      <c r="JOG24" s="723"/>
      <c r="JOH24" s="723"/>
      <c r="JOI24" s="723"/>
      <c r="JOJ24" s="723"/>
      <c r="JOK24" s="723"/>
      <c r="JOL24" s="723"/>
      <c r="JOM24" s="723"/>
      <c r="JON24" s="723"/>
      <c r="JOO24" s="723"/>
      <c r="JOP24" s="723"/>
      <c r="JOQ24" s="723"/>
      <c r="JOR24" s="723"/>
      <c r="JOS24" s="723"/>
      <c r="JOT24" s="723"/>
      <c r="JOU24" s="723"/>
      <c r="JOV24" s="723"/>
      <c r="JOW24" s="723"/>
      <c r="JOX24" s="723"/>
      <c r="JOY24" s="723"/>
      <c r="JOZ24" s="723"/>
      <c r="JPA24" s="723"/>
      <c r="JPB24" s="723"/>
      <c r="JPC24" s="723"/>
      <c r="JPD24" s="723"/>
      <c r="JPE24" s="723"/>
      <c r="JPF24" s="723"/>
      <c r="JPG24" s="723"/>
      <c r="JPH24" s="723"/>
      <c r="JPI24" s="723"/>
      <c r="JPJ24" s="723"/>
      <c r="JPK24" s="723"/>
      <c r="JPL24" s="723"/>
      <c r="JPM24" s="723"/>
      <c r="JPN24" s="723"/>
      <c r="JPO24" s="723"/>
      <c r="JPP24" s="723"/>
      <c r="JPQ24" s="723"/>
      <c r="JPR24" s="723"/>
      <c r="JPS24" s="723"/>
      <c r="JPT24" s="723"/>
      <c r="JPU24" s="723"/>
      <c r="JPV24" s="723"/>
      <c r="JPW24" s="723"/>
      <c r="JPX24" s="723"/>
      <c r="JPY24" s="723"/>
      <c r="JPZ24" s="723"/>
      <c r="JQA24" s="723"/>
      <c r="JQB24" s="723"/>
      <c r="JQC24" s="723"/>
      <c r="JQD24" s="723"/>
      <c r="JQE24" s="723"/>
      <c r="JQF24" s="723"/>
      <c r="JQG24" s="723"/>
      <c r="JQH24" s="723"/>
      <c r="JQI24" s="723"/>
      <c r="JQJ24" s="723"/>
      <c r="JQK24" s="723"/>
      <c r="JQL24" s="723"/>
      <c r="JQM24" s="723"/>
      <c r="JQN24" s="723"/>
      <c r="JQO24" s="723"/>
      <c r="JQP24" s="723"/>
      <c r="JQQ24" s="723"/>
      <c r="JQR24" s="723"/>
      <c r="JQS24" s="723"/>
      <c r="JQT24" s="723"/>
      <c r="JQU24" s="723"/>
      <c r="JQV24" s="723"/>
      <c r="JQW24" s="723"/>
      <c r="JQX24" s="723"/>
      <c r="JQY24" s="723"/>
      <c r="JQZ24" s="723"/>
      <c r="JRA24" s="723"/>
      <c r="JRB24" s="723"/>
      <c r="JRC24" s="723"/>
      <c r="JRD24" s="723"/>
      <c r="JRE24" s="723"/>
      <c r="JRF24" s="723"/>
      <c r="JRG24" s="723"/>
      <c r="JRH24" s="723"/>
      <c r="JRI24" s="723"/>
      <c r="JRJ24" s="723"/>
      <c r="JRK24" s="723"/>
      <c r="JRL24" s="723"/>
      <c r="JRM24" s="723"/>
      <c r="JRN24" s="723"/>
      <c r="JRO24" s="723"/>
      <c r="JRP24" s="723"/>
      <c r="JRQ24" s="723"/>
      <c r="JRR24" s="723"/>
      <c r="JRS24" s="723"/>
      <c r="JRT24" s="723"/>
      <c r="JRU24" s="723"/>
      <c r="JRV24" s="723"/>
      <c r="JRW24" s="723"/>
      <c r="JRX24" s="723"/>
      <c r="JRY24" s="723"/>
      <c r="JRZ24" s="723"/>
      <c r="JSA24" s="723"/>
      <c r="JSB24" s="723"/>
      <c r="JSC24" s="723"/>
      <c r="JSD24" s="723"/>
      <c r="JSE24" s="723"/>
      <c r="JSF24" s="723"/>
      <c r="JSG24" s="723"/>
      <c r="JSH24" s="723"/>
      <c r="JSI24" s="723"/>
      <c r="JSJ24" s="723"/>
      <c r="JSK24" s="723"/>
      <c r="JSL24" s="723"/>
      <c r="JSM24" s="723"/>
      <c r="JSN24" s="723"/>
      <c r="JSO24" s="723"/>
      <c r="JSP24" s="723"/>
      <c r="JSQ24" s="723"/>
      <c r="JSR24" s="723"/>
      <c r="JSS24" s="723"/>
      <c r="JST24" s="723"/>
      <c r="JSU24" s="723"/>
      <c r="JSV24" s="723"/>
      <c r="JSW24" s="723"/>
      <c r="JSX24" s="723"/>
      <c r="JSY24" s="723"/>
      <c r="JSZ24" s="723"/>
      <c r="JTA24" s="723"/>
      <c r="JTB24" s="723"/>
      <c r="JTC24" s="723"/>
      <c r="JTD24" s="723"/>
      <c r="JTE24" s="723"/>
      <c r="JTF24" s="723"/>
      <c r="JTG24" s="723"/>
      <c r="JTH24" s="723"/>
      <c r="JTI24" s="723"/>
      <c r="JTJ24" s="723"/>
      <c r="JTK24" s="723"/>
      <c r="JTL24" s="723"/>
      <c r="JTM24" s="723"/>
      <c r="JTN24" s="723"/>
      <c r="JTO24" s="723"/>
      <c r="JTP24" s="723"/>
      <c r="JTQ24" s="723"/>
      <c r="JTR24" s="723"/>
      <c r="JTS24" s="723"/>
      <c r="JTT24" s="723"/>
      <c r="JTU24" s="723"/>
      <c r="JTV24" s="723"/>
      <c r="JTW24" s="723"/>
      <c r="JTX24" s="723"/>
      <c r="JTY24" s="723"/>
      <c r="JTZ24" s="723"/>
      <c r="JUA24" s="723"/>
      <c r="JUB24" s="723"/>
      <c r="JUC24" s="723"/>
      <c r="JUD24" s="723"/>
      <c r="JUE24" s="723"/>
      <c r="JUF24" s="723"/>
      <c r="JUG24" s="723"/>
      <c r="JUH24" s="723"/>
      <c r="JUI24" s="723"/>
      <c r="JUJ24" s="723"/>
      <c r="JUK24" s="723"/>
      <c r="JUL24" s="723"/>
      <c r="JUM24" s="723"/>
      <c r="JUN24" s="723"/>
      <c r="JUO24" s="723"/>
      <c r="JUP24" s="723"/>
      <c r="JUQ24" s="723"/>
      <c r="JUR24" s="723"/>
      <c r="JUS24" s="723"/>
      <c r="JUT24" s="723"/>
      <c r="JUU24" s="723"/>
      <c r="JUV24" s="723"/>
      <c r="JUW24" s="723"/>
      <c r="JUX24" s="723"/>
      <c r="JUY24" s="723"/>
      <c r="JUZ24" s="723"/>
      <c r="JVA24" s="723"/>
      <c r="JVB24" s="723"/>
      <c r="JVC24" s="723"/>
      <c r="JVD24" s="723"/>
      <c r="JVE24" s="723"/>
      <c r="JVF24" s="723"/>
      <c r="JVG24" s="723"/>
      <c r="JVH24" s="723"/>
      <c r="JVI24" s="723"/>
      <c r="JVJ24" s="723"/>
      <c r="JVK24" s="723"/>
      <c r="JVL24" s="723"/>
      <c r="JVM24" s="723"/>
      <c r="JVN24" s="723"/>
      <c r="JVO24" s="723"/>
      <c r="JVP24" s="723"/>
      <c r="JVQ24" s="723"/>
      <c r="JVR24" s="723"/>
      <c r="JVS24" s="723"/>
      <c r="JVT24" s="723"/>
      <c r="JVU24" s="723"/>
      <c r="JVV24" s="723"/>
      <c r="JVW24" s="723"/>
      <c r="JVX24" s="723"/>
      <c r="JVY24" s="723"/>
      <c r="JVZ24" s="723"/>
      <c r="JWA24" s="723"/>
      <c r="JWB24" s="723"/>
      <c r="JWC24" s="723"/>
      <c r="JWD24" s="723"/>
      <c r="JWE24" s="723"/>
      <c r="JWF24" s="723"/>
      <c r="JWG24" s="723"/>
      <c r="JWH24" s="723"/>
      <c r="JWI24" s="723"/>
      <c r="JWJ24" s="723"/>
      <c r="JWK24" s="723"/>
      <c r="JWL24" s="723"/>
      <c r="JWM24" s="723"/>
      <c r="JWN24" s="723"/>
      <c r="JWO24" s="723"/>
      <c r="JWP24" s="723"/>
      <c r="JWQ24" s="723"/>
      <c r="JWR24" s="723"/>
      <c r="JWS24" s="723"/>
      <c r="JWT24" s="723"/>
      <c r="JWU24" s="723"/>
      <c r="JWV24" s="723"/>
      <c r="JWW24" s="723"/>
      <c r="JWX24" s="723"/>
      <c r="JWY24" s="723"/>
      <c r="JWZ24" s="723"/>
      <c r="JXA24" s="723"/>
      <c r="JXB24" s="723"/>
      <c r="JXC24" s="723"/>
      <c r="JXD24" s="723"/>
      <c r="JXE24" s="723"/>
      <c r="JXF24" s="723"/>
      <c r="JXG24" s="723"/>
      <c r="JXH24" s="723"/>
      <c r="JXI24" s="723"/>
      <c r="JXJ24" s="723"/>
      <c r="JXK24" s="723"/>
      <c r="JXL24" s="723"/>
      <c r="JXM24" s="723"/>
      <c r="JXN24" s="723"/>
      <c r="JXO24" s="723"/>
      <c r="JXP24" s="723"/>
      <c r="JXQ24" s="723"/>
      <c r="JXR24" s="723"/>
      <c r="JXS24" s="723"/>
      <c r="JXT24" s="723"/>
      <c r="JXU24" s="723"/>
      <c r="JXV24" s="723"/>
      <c r="JXW24" s="723"/>
      <c r="JXX24" s="723"/>
      <c r="JXY24" s="723"/>
      <c r="JXZ24" s="723"/>
      <c r="JYA24" s="723"/>
      <c r="JYB24" s="723"/>
      <c r="JYC24" s="723"/>
      <c r="JYD24" s="723"/>
      <c r="JYE24" s="723"/>
      <c r="JYF24" s="723"/>
      <c r="JYG24" s="723"/>
      <c r="JYH24" s="723"/>
      <c r="JYI24" s="723"/>
      <c r="JYJ24" s="723"/>
      <c r="JYK24" s="723"/>
      <c r="JYL24" s="723"/>
      <c r="JYM24" s="723"/>
      <c r="JYN24" s="723"/>
      <c r="JYO24" s="723"/>
      <c r="JYP24" s="723"/>
      <c r="JYQ24" s="723"/>
      <c r="JYR24" s="723"/>
      <c r="JYS24" s="723"/>
      <c r="JYT24" s="723"/>
      <c r="JYU24" s="723"/>
      <c r="JYV24" s="723"/>
      <c r="JYW24" s="723"/>
      <c r="JYX24" s="723"/>
      <c r="JYY24" s="723"/>
      <c r="JYZ24" s="723"/>
      <c r="JZA24" s="723"/>
      <c r="JZB24" s="723"/>
      <c r="JZC24" s="723"/>
      <c r="JZD24" s="723"/>
      <c r="JZE24" s="723"/>
      <c r="JZF24" s="723"/>
      <c r="JZG24" s="723"/>
      <c r="JZH24" s="723"/>
      <c r="JZI24" s="723"/>
      <c r="JZJ24" s="723"/>
      <c r="JZK24" s="723"/>
      <c r="JZL24" s="723"/>
      <c r="JZM24" s="723"/>
      <c r="JZN24" s="723"/>
      <c r="JZO24" s="723"/>
      <c r="JZP24" s="723"/>
      <c r="JZQ24" s="723"/>
      <c r="JZR24" s="723"/>
      <c r="JZS24" s="723"/>
      <c r="JZT24" s="723"/>
      <c r="JZU24" s="723"/>
      <c r="JZV24" s="723"/>
      <c r="JZW24" s="723"/>
      <c r="JZX24" s="723"/>
      <c r="JZY24" s="723"/>
      <c r="JZZ24" s="723"/>
      <c r="KAA24" s="723"/>
      <c r="KAB24" s="723"/>
      <c r="KAC24" s="723"/>
      <c r="KAD24" s="723"/>
      <c r="KAE24" s="723"/>
      <c r="KAF24" s="723"/>
      <c r="KAG24" s="723"/>
      <c r="KAH24" s="723"/>
      <c r="KAI24" s="723"/>
      <c r="KAJ24" s="723"/>
      <c r="KAK24" s="723"/>
      <c r="KAL24" s="723"/>
      <c r="KAM24" s="723"/>
      <c r="KAN24" s="723"/>
      <c r="KAO24" s="723"/>
      <c r="KAP24" s="723"/>
      <c r="KAQ24" s="723"/>
      <c r="KAR24" s="723"/>
      <c r="KAS24" s="723"/>
      <c r="KAT24" s="723"/>
      <c r="KAU24" s="723"/>
      <c r="KAV24" s="723"/>
      <c r="KAW24" s="723"/>
      <c r="KAX24" s="723"/>
      <c r="KAY24" s="723"/>
      <c r="KAZ24" s="723"/>
      <c r="KBA24" s="723"/>
      <c r="KBB24" s="723"/>
      <c r="KBC24" s="723"/>
      <c r="KBD24" s="723"/>
      <c r="KBE24" s="723"/>
      <c r="KBF24" s="723"/>
      <c r="KBG24" s="723"/>
      <c r="KBH24" s="723"/>
      <c r="KBI24" s="723"/>
      <c r="KBJ24" s="723"/>
      <c r="KBK24" s="723"/>
      <c r="KBL24" s="723"/>
      <c r="KBM24" s="723"/>
      <c r="KBN24" s="723"/>
      <c r="KBO24" s="723"/>
      <c r="KBP24" s="723"/>
      <c r="KBQ24" s="723"/>
      <c r="KBR24" s="723"/>
      <c r="KBS24" s="723"/>
      <c r="KBT24" s="723"/>
      <c r="KBU24" s="723"/>
      <c r="KBV24" s="723"/>
      <c r="KBW24" s="723"/>
      <c r="KBX24" s="723"/>
      <c r="KBY24" s="723"/>
      <c r="KBZ24" s="723"/>
      <c r="KCA24" s="723"/>
      <c r="KCB24" s="723"/>
      <c r="KCC24" s="723"/>
      <c r="KCD24" s="723"/>
      <c r="KCE24" s="723"/>
      <c r="KCF24" s="723"/>
      <c r="KCG24" s="723"/>
      <c r="KCH24" s="723"/>
      <c r="KCI24" s="723"/>
      <c r="KCJ24" s="723"/>
      <c r="KCK24" s="723"/>
      <c r="KCL24" s="723"/>
      <c r="KCM24" s="723"/>
      <c r="KCN24" s="723"/>
      <c r="KCO24" s="723"/>
      <c r="KCP24" s="723"/>
      <c r="KCQ24" s="723"/>
      <c r="KCR24" s="723"/>
      <c r="KCS24" s="723"/>
      <c r="KCT24" s="723"/>
      <c r="KCU24" s="723"/>
      <c r="KCV24" s="723"/>
      <c r="KCW24" s="723"/>
      <c r="KCX24" s="723"/>
      <c r="KCY24" s="723"/>
      <c r="KCZ24" s="723"/>
      <c r="KDA24" s="723"/>
      <c r="KDB24" s="723"/>
      <c r="KDC24" s="723"/>
      <c r="KDD24" s="723"/>
      <c r="KDE24" s="723"/>
      <c r="KDF24" s="723"/>
      <c r="KDG24" s="723"/>
      <c r="KDH24" s="723"/>
      <c r="KDI24" s="723"/>
      <c r="KDJ24" s="723"/>
      <c r="KDK24" s="723"/>
      <c r="KDL24" s="723"/>
      <c r="KDM24" s="723"/>
      <c r="KDN24" s="723"/>
      <c r="KDO24" s="723"/>
      <c r="KDP24" s="723"/>
      <c r="KDQ24" s="723"/>
      <c r="KDR24" s="723"/>
      <c r="KDS24" s="723"/>
      <c r="KDT24" s="723"/>
      <c r="KDU24" s="723"/>
      <c r="KDV24" s="723"/>
      <c r="KDW24" s="723"/>
      <c r="KDX24" s="723"/>
      <c r="KDY24" s="723"/>
      <c r="KDZ24" s="723"/>
      <c r="KEA24" s="723"/>
      <c r="KEB24" s="723"/>
      <c r="KEC24" s="723"/>
      <c r="KED24" s="723"/>
      <c r="KEE24" s="723"/>
      <c r="KEF24" s="723"/>
      <c r="KEG24" s="723"/>
      <c r="KEH24" s="723"/>
      <c r="KEI24" s="723"/>
      <c r="KEJ24" s="723"/>
      <c r="KEK24" s="723"/>
      <c r="KEL24" s="723"/>
      <c r="KEM24" s="723"/>
      <c r="KEN24" s="723"/>
      <c r="KEO24" s="723"/>
      <c r="KEP24" s="723"/>
      <c r="KEQ24" s="723"/>
      <c r="KER24" s="723"/>
      <c r="KES24" s="723"/>
      <c r="KET24" s="723"/>
      <c r="KEU24" s="723"/>
      <c r="KEV24" s="723"/>
      <c r="KEW24" s="723"/>
      <c r="KEX24" s="723"/>
      <c r="KEY24" s="723"/>
      <c r="KEZ24" s="723"/>
      <c r="KFA24" s="723"/>
      <c r="KFB24" s="723"/>
      <c r="KFC24" s="723"/>
      <c r="KFD24" s="723"/>
      <c r="KFE24" s="723"/>
      <c r="KFF24" s="723"/>
      <c r="KFG24" s="723"/>
      <c r="KFH24" s="723"/>
      <c r="KFI24" s="723"/>
      <c r="KFJ24" s="723"/>
      <c r="KFK24" s="723"/>
      <c r="KFL24" s="723"/>
      <c r="KFM24" s="723"/>
      <c r="KFN24" s="723"/>
      <c r="KFO24" s="723"/>
      <c r="KFP24" s="723"/>
      <c r="KFQ24" s="723"/>
      <c r="KFR24" s="723"/>
      <c r="KFS24" s="723"/>
      <c r="KFT24" s="723"/>
      <c r="KFU24" s="723"/>
      <c r="KFV24" s="723"/>
      <c r="KFW24" s="723"/>
      <c r="KFX24" s="723"/>
      <c r="KFY24" s="723"/>
      <c r="KFZ24" s="723"/>
      <c r="KGA24" s="723"/>
      <c r="KGB24" s="723"/>
      <c r="KGC24" s="723"/>
      <c r="KGD24" s="723"/>
      <c r="KGE24" s="723"/>
      <c r="KGF24" s="723"/>
      <c r="KGG24" s="723"/>
      <c r="KGH24" s="723"/>
      <c r="KGI24" s="723"/>
      <c r="KGJ24" s="723"/>
      <c r="KGK24" s="723"/>
      <c r="KGL24" s="723"/>
      <c r="KGM24" s="723"/>
      <c r="KGN24" s="723"/>
      <c r="KGO24" s="723"/>
      <c r="KGP24" s="723"/>
      <c r="KGQ24" s="723"/>
      <c r="KGR24" s="723"/>
      <c r="KGS24" s="723"/>
      <c r="KGT24" s="723"/>
      <c r="KGU24" s="723"/>
      <c r="KGV24" s="723"/>
      <c r="KGW24" s="723"/>
      <c r="KGX24" s="723"/>
      <c r="KGY24" s="723"/>
      <c r="KGZ24" s="723"/>
      <c r="KHA24" s="723"/>
      <c r="KHB24" s="723"/>
      <c r="KHC24" s="723"/>
      <c r="KHD24" s="723"/>
      <c r="KHE24" s="723"/>
      <c r="KHF24" s="723"/>
      <c r="KHG24" s="723"/>
      <c r="KHH24" s="723"/>
      <c r="KHI24" s="723"/>
      <c r="KHJ24" s="723"/>
      <c r="KHK24" s="723"/>
      <c r="KHL24" s="723"/>
      <c r="KHM24" s="723"/>
      <c r="KHN24" s="723"/>
      <c r="KHO24" s="723"/>
      <c r="KHP24" s="723"/>
      <c r="KHQ24" s="723"/>
      <c r="KHR24" s="723"/>
      <c r="KHS24" s="723"/>
      <c r="KHT24" s="723"/>
      <c r="KHU24" s="723"/>
      <c r="KHV24" s="723"/>
      <c r="KHW24" s="723"/>
      <c r="KHX24" s="723"/>
      <c r="KHY24" s="723"/>
      <c r="KHZ24" s="723"/>
      <c r="KIA24" s="723"/>
      <c r="KIB24" s="723"/>
      <c r="KIC24" s="723"/>
      <c r="KID24" s="723"/>
      <c r="KIE24" s="723"/>
      <c r="KIF24" s="723"/>
      <c r="KIG24" s="723"/>
      <c r="KIH24" s="723"/>
      <c r="KII24" s="723"/>
      <c r="KIJ24" s="723"/>
      <c r="KIK24" s="723"/>
      <c r="KIL24" s="723"/>
      <c r="KIM24" s="723"/>
      <c r="KIN24" s="723"/>
      <c r="KIO24" s="723"/>
      <c r="KIP24" s="723"/>
      <c r="KIQ24" s="723"/>
      <c r="KIR24" s="723"/>
      <c r="KIS24" s="723"/>
      <c r="KIT24" s="723"/>
      <c r="KIU24" s="723"/>
      <c r="KIV24" s="723"/>
      <c r="KIW24" s="723"/>
      <c r="KIX24" s="723"/>
      <c r="KIY24" s="723"/>
      <c r="KIZ24" s="723"/>
      <c r="KJA24" s="723"/>
      <c r="KJB24" s="723"/>
      <c r="KJC24" s="723"/>
      <c r="KJD24" s="723"/>
      <c r="KJE24" s="723"/>
      <c r="KJF24" s="723"/>
      <c r="KJG24" s="723"/>
      <c r="KJH24" s="723"/>
      <c r="KJI24" s="723"/>
      <c r="KJJ24" s="723"/>
      <c r="KJK24" s="723"/>
      <c r="KJL24" s="723"/>
      <c r="KJM24" s="723"/>
      <c r="KJN24" s="723"/>
      <c r="KJO24" s="723"/>
      <c r="KJP24" s="723"/>
      <c r="KJQ24" s="723"/>
      <c r="KJR24" s="723"/>
      <c r="KJS24" s="723"/>
      <c r="KJT24" s="723"/>
      <c r="KJU24" s="723"/>
      <c r="KJV24" s="723"/>
      <c r="KJW24" s="723"/>
      <c r="KJX24" s="723"/>
      <c r="KJY24" s="723"/>
      <c r="KJZ24" s="723"/>
      <c r="KKA24" s="723"/>
      <c r="KKB24" s="723"/>
      <c r="KKC24" s="723"/>
      <c r="KKD24" s="723"/>
      <c r="KKE24" s="723"/>
      <c r="KKF24" s="723"/>
      <c r="KKG24" s="723"/>
      <c r="KKH24" s="723"/>
      <c r="KKI24" s="723"/>
      <c r="KKJ24" s="723"/>
      <c r="KKK24" s="723"/>
      <c r="KKL24" s="723"/>
      <c r="KKM24" s="723"/>
      <c r="KKN24" s="723"/>
      <c r="KKO24" s="723"/>
      <c r="KKP24" s="723"/>
      <c r="KKQ24" s="723"/>
      <c r="KKR24" s="723"/>
      <c r="KKS24" s="723"/>
      <c r="KKT24" s="723"/>
      <c r="KKU24" s="723"/>
      <c r="KKV24" s="723"/>
      <c r="KKW24" s="723"/>
      <c r="KKX24" s="723"/>
      <c r="KKY24" s="723"/>
      <c r="KKZ24" s="723"/>
      <c r="KLA24" s="723"/>
      <c r="KLB24" s="723"/>
      <c r="KLC24" s="723"/>
      <c r="KLD24" s="723"/>
      <c r="KLE24" s="723"/>
      <c r="KLF24" s="723"/>
      <c r="KLG24" s="723"/>
      <c r="KLH24" s="723"/>
      <c r="KLI24" s="723"/>
      <c r="KLJ24" s="723"/>
      <c r="KLK24" s="723"/>
      <c r="KLL24" s="723"/>
      <c r="KLM24" s="723"/>
      <c r="KLN24" s="723"/>
      <c r="KLO24" s="723"/>
      <c r="KLP24" s="723"/>
      <c r="KLQ24" s="723"/>
      <c r="KLR24" s="723"/>
      <c r="KLS24" s="723"/>
      <c r="KLT24" s="723"/>
      <c r="KLU24" s="723"/>
      <c r="KLV24" s="723"/>
      <c r="KLW24" s="723"/>
      <c r="KLX24" s="723"/>
      <c r="KLY24" s="723"/>
      <c r="KLZ24" s="723"/>
      <c r="KMA24" s="723"/>
      <c r="KMB24" s="723"/>
      <c r="KMC24" s="723"/>
      <c r="KMD24" s="723"/>
      <c r="KME24" s="723"/>
      <c r="KMF24" s="723"/>
      <c r="KMG24" s="723"/>
      <c r="KMH24" s="723"/>
      <c r="KMI24" s="723"/>
      <c r="KMJ24" s="723"/>
      <c r="KMK24" s="723"/>
      <c r="KML24" s="723"/>
      <c r="KMM24" s="723"/>
      <c r="KMN24" s="723"/>
      <c r="KMO24" s="723"/>
      <c r="KMP24" s="723"/>
      <c r="KMQ24" s="723"/>
      <c r="KMR24" s="723"/>
      <c r="KMS24" s="723"/>
      <c r="KMT24" s="723"/>
      <c r="KMU24" s="723"/>
      <c r="KMV24" s="723"/>
      <c r="KMW24" s="723"/>
      <c r="KMX24" s="723"/>
      <c r="KMY24" s="723"/>
      <c r="KMZ24" s="723"/>
      <c r="KNA24" s="723"/>
      <c r="KNB24" s="723"/>
      <c r="KNC24" s="723"/>
      <c r="KND24" s="723"/>
      <c r="KNE24" s="723"/>
      <c r="KNF24" s="723"/>
      <c r="KNG24" s="723"/>
      <c r="KNH24" s="723"/>
      <c r="KNI24" s="723"/>
      <c r="KNJ24" s="723"/>
      <c r="KNK24" s="723"/>
      <c r="KNL24" s="723"/>
      <c r="KNM24" s="723"/>
      <c r="KNN24" s="723"/>
      <c r="KNO24" s="723"/>
      <c r="KNP24" s="723"/>
      <c r="KNQ24" s="723"/>
      <c r="KNR24" s="723"/>
      <c r="KNS24" s="723"/>
      <c r="KNT24" s="723"/>
      <c r="KNU24" s="723"/>
      <c r="KNV24" s="723"/>
      <c r="KNW24" s="723"/>
      <c r="KNX24" s="723"/>
      <c r="KNY24" s="723"/>
      <c r="KNZ24" s="723"/>
      <c r="KOA24" s="723"/>
      <c r="KOB24" s="723"/>
      <c r="KOC24" s="723"/>
      <c r="KOD24" s="723"/>
      <c r="KOE24" s="723"/>
      <c r="KOF24" s="723"/>
      <c r="KOG24" s="723"/>
      <c r="KOH24" s="723"/>
      <c r="KOI24" s="723"/>
      <c r="KOJ24" s="723"/>
      <c r="KOK24" s="723"/>
      <c r="KOL24" s="723"/>
      <c r="KOM24" s="723"/>
      <c r="KON24" s="723"/>
      <c r="KOO24" s="723"/>
      <c r="KOP24" s="723"/>
      <c r="KOQ24" s="723"/>
      <c r="KOR24" s="723"/>
      <c r="KOS24" s="723"/>
      <c r="KOT24" s="723"/>
      <c r="KOU24" s="723"/>
      <c r="KOV24" s="723"/>
      <c r="KOW24" s="723"/>
      <c r="KOX24" s="723"/>
      <c r="KOY24" s="723"/>
      <c r="KOZ24" s="723"/>
      <c r="KPA24" s="723"/>
      <c r="KPB24" s="723"/>
      <c r="KPC24" s="723"/>
      <c r="KPD24" s="723"/>
      <c r="KPE24" s="723"/>
      <c r="KPF24" s="723"/>
      <c r="KPG24" s="723"/>
      <c r="KPH24" s="723"/>
      <c r="KPI24" s="723"/>
      <c r="KPJ24" s="723"/>
      <c r="KPK24" s="723"/>
      <c r="KPL24" s="723"/>
      <c r="KPM24" s="723"/>
      <c r="KPN24" s="723"/>
      <c r="KPO24" s="723"/>
      <c r="KPP24" s="723"/>
      <c r="KPQ24" s="723"/>
      <c r="KPR24" s="723"/>
      <c r="KPS24" s="723"/>
      <c r="KPT24" s="723"/>
      <c r="KPU24" s="723"/>
      <c r="KPV24" s="723"/>
      <c r="KPW24" s="723"/>
      <c r="KPX24" s="723"/>
      <c r="KPY24" s="723"/>
      <c r="KPZ24" s="723"/>
      <c r="KQA24" s="723"/>
      <c r="KQB24" s="723"/>
      <c r="KQC24" s="723"/>
      <c r="KQD24" s="723"/>
      <c r="KQE24" s="723"/>
      <c r="KQF24" s="723"/>
      <c r="KQG24" s="723"/>
      <c r="KQH24" s="723"/>
      <c r="KQI24" s="723"/>
      <c r="KQJ24" s="723"/>
      <c r="KQK24" s="723"/>
      <c r="KQL24" s="723"/>
      <c r="KQM24" s="723"/>
      <c r="KQN24" s="723"/>
      <c r="KQO24" s="723"/>
      <c r="KQP24" s="723"/>
      <c r="KQQ24" s="723"/>
      <c r="KQR24" s="723"/>
      <c r="KQS24" s="723"/>
      <c r="KQT24" s="723"/>
      <c r="KQU24" s="723"/>
      <c r="KQV24" s="723"/>
      <c r="KQW24" s="723"/>
      <c r="KQX24" s="723"/>
      <c r="KQY24" s="723"/>
      <c r="KQZ24" s="723"/>
      <c r="KRA24" s="723"/>
      <c r="KRB24" s="723"/>
      <c r="KRC24" s="723"/>
      <c r="KRD24" s="723"/>
      <c r="KRE24" s="723"/>
      <c r="KRF24" s="723"/>
      <c r="KRG24" s="723"/>
      <c r="KRH24" s="723"/>
      <c r="KRI24" s="723"/>
      <c r="KRJ24" s="723"/>
      <c r="KRK24" s="723"/>
      <c r="KRL24" s="723"/>
      <c r="KRM24" s="723"/>
      <c r="KRN24" s="723"/>
      <c r="KRO24" s="723"/>
      <c r="KRP24" s="723"/>
      <c r="KRQ24" s="723"/>
      <c r="KRR24" s="723"/>
      <c r="KRS24" s="723"/>
      <c r="KRT24" s="723"/>
      <c r="KRU24" s="723"/>
      <c r="KRV24" s="723"/>
      <c r="KRW24" s="723"/>
      <c r="KRX24" s="723"/>
      <c r="KRY24" s="723"/>
      <c r="KRZ24" s="723"/>
      <c r="KSA24" s="723"/>
      <c r="KSB24" s="723"/>
      <c r="KSC24" s="723"/>
      <c r="KSD24" s="723"/>
      <c r="KSE24" s="723"/>
      <c r="KSF24" s="723"/>
      <c r="KSG24" s="723"/>
      <c r="KSH24" s="723"/>
      <c r="KSI24" s="723"/>
      <c r="KSJ24" s="723"/>
      <c r="KSK24" s="723"/>
      <c r="KSL24" s="723"/>
      <c r="KSM24" s="723"/>
      <c r="KSN24" s="723"/>
      <c r="KSO24" s="723"/>
      <c r="KSP24" s="723"/>
      <c r="KSQ24" s="723"/>
      <c r="KSR24" s="723"/>
      <c r="KSS24" s="723"/>
      <c r="KST24" s="723"/>
      <c r="KSU24" s="723"/>
      <c r="KSV24" s="723"/>
      <c r="KSW24" s="723"/>
      <c r="KSX24" s="723"/>
      <c r="KSY24" s="723"/>
      <c r="KSZ24" s="723"/>
      <c r="KTA24" s="723"/>
      <c r="KTB24" s="723"/>
      <c r="KTC24" s="723"/>
      <c r="KTD24" s="723"/>
      <c r="KTE24" s="723"/>
      <c r="KTF24" s="723"/>
      <c r="KTG24" s="723"/>
      <c r="KTH24" s="723"/>
      <c r="KTI24" s="723"/>
      <c r="KTJ24" s="723"/>
      <c r="KTK24" s="723"/>
      <c r="KTL24" s="723"/>
      <c r="KTM24" s="723"/>
      <c r="KTN24" s="723"/>
      <c r="KTO24" s="723"/>
      <c r="KTP24" s="723"/>
      <c r="KTQ24" s="723"/>
      <c r="KTR24" s="723"/>
      <c r="KTS24" s="723"/>
      <c r="KTT24" s="723"/>
      <c r="KTU24" s="723"/>
      <c r="KTV24" s="723"/>
      <c r="KTW24" s="723"/>
      <c r="KTX24" s="723"/>
      <c r="KTY24" s="723"/>
      <c r="KTZ24" s="723"/>
      <c r="KUA24" s="723"/>
      <c r="KUB24" s="723"/>
      <c r="KUC24" s="723"/>
      <c r="KUD24" s="723"/>
      <c r="KUE24" s="723"/>
      <c r="KUF24" s="723"/>
      <c r="KUG24" s="723"/>
      <c r="KUH24" s="723"/>
      <c r="KUI24" s="723"/>
      <c r="KUJ24" s="723"/>
      <c r="KUK24" s="723"/>
      <c r="KUL24" s="723"/>
      <c r="KUM24" s="723"/>
      <c r="KUN24" s="723"/>
      <c r="KUO24" s="723"/>
      <c r="KUP24" s="723"/>
      <c r="KUQ24" s="723"/>
      <c r="KUR24" s="723"/>
      <c r="KUS24" s="723"/>
      <c r="KUT24" s="723"/>
      <c r="KUU24" s="723"/>
      <c r="KUV24" s="723"/>
      <c r="KUW24" s="723"/>
      <c r="KUX24" s="723"/>
      <c r="KUY24" s="723"/>
      <c r="KUZ24" s="723"/>
      <c r="KVA24" s="723"/>
      <c r="KVB24" s="723"/>
      <c r="KVC24" s="723"/>
      <c r="KVD24" s="723"/>
      <c r="KVE24" s="723"/>
      <c r="KVF24" s="723"/>
      <c r="KVG24" s="723"/>
      <c r="KVH24" s="723"/>
      <c r="KVI24" s="723"/>
      <c r="KVJ24" s="723"/>
      <c r="KVK24" s="723"/>
      <c r="KVL24" s="723"/>
      <c r="KVM24" s="723"/>
      <c r="KVN24" s="723"/>
      <c r="KVO24" s="723"/>
      <c r="KVP24" s="723"/>
      <c r="KVQ24" s="723"/>
      <c r="KVR24" s="723"/>
      <c r="KVS24" s="723"/>
      <c r="KVT24" s="723"/>
      <c r="KVU24" s="723"/>
      <c r="KVV24" s="723"/>
      <c r="KVW24" s="723"/>
      <c r="KVX24" s="723"/>
      <c r="KVY24" s="723"/>
      <c r="KVZ24" s="723"/>
      <c r="KWA24" s="723"/>
      <c r="KWB24" s="723"/>
      <c r="KWC24" s="723"/>
      <c r="KWD24" s="723"/>
      <c r="KWE24" s="723"/>
      <c r="KWF24" s="723"/>
      <c r="KWG24" s="723"/>
      <c r="KWH24" s="723"/>
      <c r="KWI24" s="723"/>
      <c r="KWJ24" s="723"/>
      <c r="KWK24" s="723"/>
      <c r="KWL24" s="723"/>
      <c r="KWM24" s="723"/>
      <c r="KWN24" s="723"/>
      <c r="KWO24" s="723"/>
      <c r="KWP24" s="723"/>
      <c r="KWQ24" s="723"/>
      <c r="KWR24" s="723"/>
      <c r="KWS24" s="723"/>
      <c r="KWT24" s="723"/>
      <c r="KWU24" s="723"/>
      <c r="KWV24" s="723"/>
      <c r="KWW24" s="723"/>
      <c r="KWX24" s="723"/>
      <c r="KWY24" s="723"/>
      <c r="KWZ24" s="723"/>
      <c r="KXA24" s="723"/>
      <c r="KXB24" s="723"/>
      <c r="KXC24" s="723"/>
      <c r="KXD24" s="723"/>
      <c r="KXE24" s="723"/>
      <c r="KXF24" s="723"/>
      <c r="KXG24" s="723"/>
      <c r="KXH24" s="723"/>
      <c r="KXI24" s="723"/>
      <c r="KXJ24" s="723"/>
      <c r="KXK24" s="723"/>
      <c r="KXL24" s="723"/>
      <c r="KXM24" s="723"/>
      <c r="KXN24" s="723"/>
      <c r="KXO24" s="723"/>
      <c r="KXP24" s="723"/>
      <c r="KXQ24" s="723"/>
      <c r="KXR24" s="723"/>
      <c r="KXS24" s="723"/>
      <c r="KXT24" s="723"/>
      <c r="KXU24" s="723"/>
      <c r="KXV24" s="723"/>
      <c r="KXW24" s="723"/>
      <c r="KXX24" s="723"/>
      <c r="KXY24" s="723"/>
      <c r="KXZ24" s="723"/>
      <c r="KYA24" s="723"/>
      <c r="KYB24" s="723"/>
      <c r="KYC24" s="723"/>
      <c r="KYD24" s="723"/>
      <c r="KYE24" s="723"/>
      <c r="KYF24" s="723"/>
      <c r="KYG24" s="723"/>
      <c r="KYH24" s="723"/>
      <c r="KYI24" s="723"/>
      <c r="KYJ24" s="723"/>
      <c r="KYK24" s="723"/>
      <c r="KYL24" s="723"/>
      <c r="KYM24" s="723"/>
      <c r="KYN24" s="723"/>
      <c r="KYO24" s="723"/>
      <c r="KYP24" s="723"/>
      <c r="KYQ24" s="723"/>
      <c r="KYR24" s="723"/>
      <c r="KYS24" s="723"/>
      <c r="KYT24" s="723"/>
      <c r="KYU24" s="723"/>
      <c r="KYV24" s="723"/>
      <c r="KYW24" s="723"/>
      <c r="KYX24" s="723"/>
      <c r="KYY24" s="723"/>
      <c r="KYZ24" s="723"/>
      <c r="KZA24" s="723"/>
      <c r="KZB24" s="723"/>
      <c r="KZC24" s="723"/>
      <c r="KZD24" s="723"/>
      <c r="KZE24" s="723"/>
      <c r="KZF24" s="723"/>
      <c r="KZG24" s="723"/>
      <c r="KZH24" s="723"/>
      <c r="KZI24" s="723"/>
      <c r="KZJ24" s="723"/>
      <c r="KZK24" s="723"/>
      <c r="KZL24" s="723"/>
      <c r="KZM24" s="723"/>
      <c r="KZN24" s="723"/>
      <c r="KZO24" s="723"/>
      <c r="KZP24" s="723"/>
      <c r="KZQ24" s="723"/>
      <c r="KZR24" s="723"/>
      <c r="KZS24" s="723"/>
      <c r="KZT24" s="723"/>
      <c r="KZU24" s="723"/>
      <c r="KZV24" s="723"/>
      <c r="KZW24" s="723"/>
      <c r="KZX24" s="723"/>
      <c r="KZY24" s="723"/>
      <c r="KZZ24" s="723"/>
      <c r="LAA24" s="723"/>
      <c r="LAB24" s="723"/>
      <c r="LAC24" s="723"/>
      <c r="LAD24" s="723"/>
      <c r="LAE24" s="723"/>
      <c r="LAF24" s="723"/>
      <c r="LAG24" s="723"/>
      <c r="LAH24" s="723"/>
      <c r="LAI24" s="723"/>
      <c r="LAJ24" s="723"/>
      <c r="LAK24" s="723"/>
      <c r="LAL24" s="723"/>
      <c r="LAM24" s="723"/>
      <c r="LAN24" s="723"/>
      <c r="LAO24" s="723"/>
      <c r="LAP24" s="723"/>
      <c r="LAQ24" s="723"/>
      <c r="LAR24" s="723"/>
      <c r="LAS24" s="723"/>
      <c r="LAT24" s="723"/>
      <c r="LAU24" s="723"/>
      <c r="LAV24" s="723"/>
      <c r="LAW24" s="723"/>
      <c r="LAX24" s="723"/>
      <c r="LAY24" s="723"/>
      <c r="LAZ24" s="723"/>
      <c r="LBA24" s="723"/>
      <c r="LBB24" s="723"/>
      <c r="LBC24" s="723"/>
      <c r="LBD24" s="723"/>
      <c r="LBE24" s="723"/>
      <c r="LBF24" s="723"/>
      <c r="LBG24" s="723"/>
      <c r="LBH24" s="723"/>
      <c r="LBI24" s="723"/>
      <c r="LBJ24" s="723"/>
      <c r="LBK24" s="723"/>
      <c r="LBL24" s="723"/>
      <c r="LBM24" s="723"/>
      <c r="LBN24" s="723"/>
      <c r="LBO24" s="723"/>
      <c r="LBP24" s="723"/>
      <c r="LBQ24" s="723"/>
      <c r="LBR24" s="723"/>
      <c r="LBS24" s="723"/>
      <c r="LBT24" s="723"/>
      <c r="LBU24" s="723"/>
      <c r="LBV24" s="723"/>
      <c r="LBW24" s="723"/>
      <c r="LBX24" s="723"/>
      <c r="LBY24" s="723"/>
      <c r="LBZ24" s="723"/>
      <c r="LCA24" s="723"/>
      <c r="LCB24" s="723"/>
      <c r="LCC24" s="723"/>
      <c r="LCD24" s="723"/>
      <c r="LCE24" s="723"/>
      <c r="LCF24" s="723"/>
      <c r="LCG24" s="723"/>
      <c r="LCH24" s="723"/>
      <c r="LCI24" s="723"/>
      <c r="LCJ24" s="723"/>
      <c r="LCK24" s="723"/>
      <c r="LCL24" s="723"/>
      <c r="LCM24" s="723"/>
      <c r="LCN24" s="723"/>
      <c r="LCO24" s="723"/>
      <c r="LCP24" s="723"/>
      <c r="LCQ24" s="723"/>
      <c r="LCR24" s="723"/>
      <c r="LCS24" s="723"/>
      <c r="LCT24" s="723"/>
      <c r="LCU24" s="723"/>
      <c r="LCV24" s="723"/>
      <c r="LCW24" s="723"/>
      <c r="LCX24" s="723"/>
      <c r="LCY24" s="723"/>
      <c r="LCZ24" s="723"/>
      <c r="LDA24" s="723"/>
      <c r="LDB24" s="723"/>
      <c r="LDC24" s="723"/>
      <c r="LDD24" s="723"/>
      <c r="LDE24" s="723"/>
      <c r="LDF24" s="723"/>
      <c r="LDG24" s="723"/>
      <c r="LDH24" s="723"/>
      <c r="LDI24" s="723"/>
      <c r="LDJ24" s="723"/>
      <c r="LDK24" s="723"/>
      <c r="LDL24" s="723"/>
      <c r="LDM24" s="723"/>
      <c r="LDN24" s="723"/>
      <c r="LDO24" s="723"/>
      <c r="LDP24" s="723"/>
      <c r="LDQ24" s="723"/>
      <c r="LDR24" s="723"/>
      <c r="LDS24" s="723"/>
      <c r="LDT24" s="723"/>
      <c r="LDU24" s="723"/>
      <c r="LDV24" s="723"/>
      <c r="LDW24" s="723"/>
      <c r="LDX24" s="723"/>
      <c r="LDY24" s="723"/>
      <c r="LDZ24" s="723"/>
      <c r="LEA24" s="723"/>
      <c r="LEB24" s="723"/>
      <c r="LEC24" s="723"/>
      <c r="LED24" s="723"/>
      <c r="LEE24" s="723"/>
      <c r="LEF24" s="723"/>
      <c r="LEG24" s="723"/>
      <c r="LEH24" s="723"/>
      <c r="LEI24" s="723"/>
      <c r="LEJ24" s="723"/>
      <c r="LEK24" s="723"/>
      <c r="LEL24" s="723"/>
      <c r="LEM24" s="723"/>
      <c r="LEN24" s="723"/>
      <c r="LEO24" s="723"/>
      <c r="LEP24" s="723"/>
      <c r="LEQ24" s="723"/>
      <c r="LER24" s="723"/>
      <c r="LES24" s="723"/>
      <c r="LET24" s="723"/>
      <c r="LEU24" s="723"/>
      <c r="LEV24" s="723"/>
      <c r="LEW24" s="723"/>
      <c r="LEX24" s="723"/>
      <c r="LEY24" s="723"/>
      <c r="LEZ24" s="723"/>
      <c r="LFA24" s="723"/>
      <c r="LFB24" s="723"/>
      <c r="LFC24" s="723"/>
      <c r="LFD24" s="723"/>
      <c r="LFE24" s="723"/>
      <c r="LFF24" s="723"/>
      <c r="LFG24" s="723"/>
      <c r="LFH24" s="723"/>
      <c r="LFI24" s="723"/>
      <c r="LFJ24" s="723"/>
      <c r="LFK24" s="723"/>
      <c r="LFL24" s="723"/>
      <c r="LFM24" s="723"/>
      <c r="LFN24" s="723"/>
      <c r="LFO24" s="723"/>
      <c r="LFP24" s="723"/>
      <c r="LFQ24" s="723"/>
      <c r="LFR24" s="723"/>
      <c r="LFS24" s="723"/>
      <c r="LFT24" s="723"/>
      <c r="LFU24" s="723"/>
      <c r="LFV24" s="723"/>
      <c r="LFW24" s="723"/>
      <c r="LFX24" s="723"/>
      <c r="LFY24" s="723"/>
      <c r="LFZ24" s="723"/>
      <c r="LGA24" s="723"/>
      <c r="LGB24" s="723"/>
      <c r="LGC24" s="723"/>
      <c r="LGD24" s="723"/>
      <c r="LGE24" s="723"/>
      <c r="LGF24" s="723"/>
      <c r="LGG24" s="723"/>
      <c r="LGH24" s="723"/>
      <c r="LGI24" s="723"/>
      <c r="LGJ24" s="723"/>
      <c r="LGK24" s="723"/>
      <c r="LGL24" s="723"/>
      <c r="LGM24" s="723"/>
      <c r="LGN24" s="723"/>
      <c r="LGO24" s="723"/>
      <c r="LGP24" s="723"/>
      <c r="LGQ24" s="723"/>
      <c r="LGR24" s="723"/>
      <c r="LGS24" s="723"/>
      <c r="LGT24" s="723"/>
      <c r="LGU24" s="723"/>
      <c r="LGV24" s="723"/>
      <c r="LGW24" s="723"/>
      <c r="LGX24" s="723"/>
      <c r="LGY24" s="723"/>
      <c r="LGZ24" s="723"/>
      <c r="LHA24" s="723"/>
      <c r="LHB24" s="723"/>
      <c r="LHC24" s="723"/>
      <c r="LHD24" s="723"/>
      <c r="LHE24" s="723"/>
      <c r="LHF24" s="723"/>
      <c r="LHG24" s="723"/>
      <c r="LHH24" s="723"/>
      <c r="LHI24" s="723"/>
      <c r="LHJ24" s="723"/>
      <c r="LHK24" s="723"/>
      <c r="LHL24" s="723"/>
      <c r="LHM24" s="723"/>
      <c r="LHN24" s="723"/>
      <c r="LHO24" s="723"/>
      <c r="LHP24" s="723"/>
      <c r="LHQ24" s="723"/>
      <c r="LHR24" s="723"/>
      <c r="LHS24" s="723"/>
      <c r="LHT24" s="723"/>
      <c r="LHU24" s="723"/>
      <c r="LHV24" s="723"/>
      <c r="LHW24" s="723"/>
      <c r="LHX24" s="723"/>
      <c r="LHY24" s="723"/>
      <c r="LHZ24" s="723"/>
      <c r="LIA24" s="723"/>
      <c r="LIB24" s="723"/>
      <c r="LIC24" s="723"/>
      <c r="LID24" s="723"/>
      <c r="LIE24" s="723"/>
      <c r="LIF24" s="723"/>
      <c r="LIG24" s="723"/>
      <c r="LIH24" s="723"/>
      <c r="LII24" s="723"/>
      <c r="LIJ24" s="723"/>
      <c r="LIK24" s="723"/>
      <c r="LIL24" s="723"/>
      <c r="LIM24" s="723"/>
      <c r="LIN24" s="723"/>
      <c r="LIO24" s="723"/>
      <c r="LIP24" s="723"/>
      <c r="LIQ24" s="723"/>
      <c r="LIR24" s="723"/>
      <c r="LIS24" s="723"/>
      <c r="LIT24" s="723"/>
      <c r="LIU24" s="723"/>
      <c r="LIV24" s="723"/>
      <c r="LIW24" s="723"/>
      <c r="LIX24" s="723"/>
      <c r="LIY24" s="723"/>
      <c r="LIZ24" s="723"/>
      <c r="LJA24" s="723"/>
      <c r="LJB24" s="723"/>
      <c r="LJC24" s="723"/>
      <c r="LJD24" s="723"/>
      <c r="LJE24" s="723"/>
      <c r="LJF24" s="723"/>
      <c r="LJG24" s="723"/>
      <c r="LJH24" s="723"/>
      <c r="LJI24" s="723"/>
      <c r="LJJ24" s="723"/>
      <c r="LJK24" s="723"/>
      <c r="LJL24" s="723"/>
      <c r="LJM24" s="723"/>
      <c r="LJN24" s="723"/>
      <c r="LJO24" s="723"/>
      <c r="LJP24" s="723"/>
      <c r="LJQ24" s="723"/>
      <c r="LJR24" s="723"/>
      <c r="LJS24" s="723"/>
      <c r="LJT24" s="723"/>
      <c r="LJU24" s="723"/>
      <c r="LJV24" s="723"/>
      <c r="LJW24" s="723"/>
      <c r="LJX24" s="723"/>
      <c r="LJY24" s="723"/>
      <c r="LJZ24" s="723"/>
      <c r="LKA24" s="723"/>
      <c r="LKB24" s="723"/>
      <c r="LKC24" s="723"/>
      <c r="LKD24" s="723"/>
      <c r="LKE24" s="723"/>
      <c r="LKF24" s="723"/>
      <c r="LKG24" s="723"/>
      <c r="LKH24" s="723"/>
      <c r="LKI24" s="723"/>
      <c r="LKJ24" s="723"/>
      <c r="LKK24" s="723"/>
      <c r="LKL24" s="723"/>
      <c r="LKM24" s="723"/>
      <c r="LKN24" s="723"/>
      <c r="LKO24" s="723"/>
      <c r="LKP24" s="723"/>
      <c r="LKQ24" s="723"/>
      <c r="LKR24" s="723"/>
      <c r="LKS24" s="723"/>
      <c r="LKT24" s="723"/>
      <c r="LKU24" s="723"/>
      <c r="LKV24" s="723"/>
      <c r="LKW24" s="723"/>
      <c r="LKX24" s="723"/>
      <c r="LKY24" s="723"/>
      <c r="LKZ24" s="723"/>
      <c r="LLA24" s="723"/>
      <c r="LLB24" s="723"/>
      <c r="LLC24" s="723"/>
      <c r="LLD24" s="723"/>
      <c r="LLE24" s="723"/>
      <c r="LLF24" s="723"/>
      <c r="LLG24" s="723"/>
      <c r="LLH24" s="723"/>
      <c r="LLI24" s="723"/>
      <c r="LLJ24" s="723"/>
      <c r="LLK24" s="723"/>
      <c r="LLL24" s="723"/>
      <c r="LLM24" s="723"/>
      <c r="LLN24" s="723"/>
      <c r="LLO24" s="723"/>
      <c r="LLP24" s="723"/>
      <c r="LLQ24" s="723"/>
      <c r="LLR24" s="723"/>
      <c r="LLS24" s="723"/>
      <c r="LLT24" s="723"/>
      <c r="LLU24" s="723"/>
      <c r="LLV24" s="723"/>
      <c r="LLW24" s="723"/>
      <c r="LLX24" s="723"/>
      <c r="LLY24" s="723"/>
      <c r="LLZ24" s="723"/>
      <c r="LMA24" s="723"/>
      <c r="LMB24" s="723"/>
      <c r="LMC24" s="723"/>
      <c r="LMD24" s="723"/>
      <c r="LME24" s="723"/>
      <c r="LMF24" s="723"/>
      <c r="LMG24" s="723"/>
      <c r="LMH24" s="723"/>
      <c r="LMI24" s="723"/>
      <c r="LMJ24" s="723"/>
      <c r="LMK24" s="723"/>
      <c r="LML24" s="723"/>
      <c r="LMM24" s="723"/>
      <c r="LMN24" s="723"/>
      <c r="LMO24" s="723"/>
      <c r="LMP24" s="723"/>
      <c r="LMQ24" s="723"/>
      <c r="LMR24" s="723"/>
      <c r="LMS24" s="723"/>
      <c r="LMT24" s="723"/>
      <c r="LMU24" s="723"/>
      <c r="LMV24" s="723"/>
      <c r="LMW24" s="723"/>
      <c r="LMX24" s="723"/>
      <c r="LMY24" s="723"/>
      <c r="LMZ24" s="723"/>
      <c r="LNA24" s="723"/>
      <c r="LNB24" s="723"/>
      <c r="LNC24" s="723"/>
      <c r="LND24" s="723"/>
      <c r="LNE24" s="723"/>
      <c r="LNF24" s="723"/>
      <c r="LNG24" s="723"/>
      <c r="LNH24" s="723"/>
      <c r="LNI24" s="723"/>
      <c r="LNJ24" s="723"/>
      <c r="LNK24" s="723"/>
      <c r="LNL24" s="723"/>
      <c r="LNM24" s="723"/>
      <c r="LNN24" s="723"/>
      <c r="LNO24" s="723"/>
      <c r="LNP24" s="723"/>
      <c r="LNQ24" s="723"/>
      <c r="LNR24" s="723"/>
      <c r="LNS24" s="723"/>
      <c r="LNT24" s="723"/>
      <c r="LNU24" s="723"/>
      <c r="LNV24" s="723"/>
      <c r="LNW24" s="723"/>
      <c r="LNX24" s="723"/>
      <c r="LNY24" s="723"/>
      <c r="LNZ24" s="723"/>
      <c r="LOA24" s="723"/>
      <c r="LOB24" s="723"/>
      <c r="LOC24" s="723"/>
      <c r="LOD24" s="723"/>
      <c r="LOE24" s="723"/>
      <c r="LOF24" s="723"/>
      <c r="LOG24" s="723"/>
      <c r="LOH24" s="723"/>
      <c r="LOI24" s="723"/>
      <c r="LOJ24" s="723"/>
      <c r="LOK24" s="723"/>
      <c r="LOL24" s="723"/>
      <c r="LOM24" s="723"/>
      <c r="LON24" s="723"/>
      <c r="LOO24" s="723"/>
      <c r="LOP24" s="723"/>
      <c r="LOQ24" s="723"/>
      <c r="LOR24" s="723"/>
      <c r="LOS24" s="723"/>
      <c r="LOT24" s="723"/>
      <c r="LOU24" s="723"/>
      <c r="LOV24" s="723"/>
      <c r="LOW24" s="723"/>
      <c r="LOX24" s="723"/>
      <c r="LOY24" s="723"/>
      <c r="LOZ24" s="723"/>
      <c r="LPA24" s="723"/>
      <c r="LPB24" s="723"/>
      <c r="LPC24" s="723"/>
      <c r="LPD24" s="723"/>
      <c r="LPE24" s="723"/>
      <c r="LPF24" s="723"/>
      <c r="LPG24" s="723"/>
      <c r="LPH24" s="723"/>
      <c r="LPI24" s="723"/>
      <c r="LPJ24" s="723"/>
      <c r="LPK24" s="723"/>
      <c r="LPL24" s="723"/>
      <c r="LPM24" s="723"/>
      <c r="LPN24" s="723"/>
      <c r="LPO24" s="723"/>
      <c r="LPP24" s="723"/>
      <c r="LPQ24" s="723"/>
      <c r="LPR24" s="723"/>
      <c r="LPS24" s="723"/>
      <c r="LPT24" s="723"/>
      <c r="LPU24" s="723"/>
      <c r="LPV24" s="723"/>
      <c r="LPW24" s="723"/>
      <c r="LPX24" s="723"/>
      <c r="LPY24" s="723"/>
      <c r="LPZ24" s="723"/>
      <c r="LQA24" s="723"/>
      <c r="LQB24" s="723"/>
      <c r="LQC24" s="723"/>
      <c r="LQD24" s="723"/>
      <c r="LQE24" s="723"/>
      <c r="LQF24" s="723"/>
      <c r="LQG24" s="723"/>
      <c r="LQH24" s="723"/>
      <c r="LQI24" s="723"/>
      <c r="LQJ24" s="723"/>
      <c r="LQK24" s="723"/>
      <c r="LQL24" s="723"/>
      <c r="LQM24" s="723"/>
      <c r="LQN24" s="723"/>
      <c r="LQO24" s="723"/>
      <c r="LQP24" s="723"/>
      <c r="LQQ24" s="723"/>
      <c r="LQR24" s="723"/>
      <c r="LQS24" s="723"/>
      <c r="LQT24" s="723"/>
      <c r="LQU24" s="723"/>
      <c r="LQV24" s="723"/>
      <c r="LQW24" s="723"/>
      <c r="LQX24" s="723"/>
      <c r="LQY24" s="723"/>
      <c r="LQZ24" s="723"/>
      <c r="LRA24" s="723"/>
      <c r="LRB24" s="723"/>
      <c r="LRC24" s="723"/>
      <c r="LRD24" s="723"/>
      <c r="LRE24" s="723"/>
      <c r="LRF24" s="723"/>
      <c r="LRG24" s="723"/>
      <c r="LRH24" s="723"/>
      <c r="LRI24" s="723"/>
      <c r="LRJ24" s="723"/>
      <c r="LRK24" s="723"/>
      <c r="LRL24" s="723"/>
      <c r="LRM24" s="723"/>
      <c r="LRN24" s="723"/>
      <c r="LRO24" s="723"/>
      <c r="LRP24" s="723"/>
      <c r="LRQ24" s="723"/>
      <c r="LRR24" s="723"/>
      <c r="LRS24" s="723"/>
      <c r="LRT24" s="723"/>
      <c r="LRU24" s="723"/>
      <c r="LRV24" s="723"/>
      <c r="LRW24" s="723"/>
      <c r="LRX24" s="723"/>
      <c r="LRY24" s="723"/>
      <c r="LRZ24" s="723"/>
      <c r="LSA24" s="723"/>
      <c r="LSB24" s="723"/>
      <c r="LSC24" s="723"/>
      <c r="LSD24" s="723"/>
      <c r="LSE24" s="723"/>
      <c r="LSF24" s="723"/>
      <c r="LSG24" s="723"/>
      <c r="LSH24" s="723"/>
      <c r="LSI24" s="723"/>
      <c r="LSJ24" s="723"/>
      <c r="LSK24" s="723"/>
      <c r="LSL24" s="723"/>
      <c r="LSM24" s="723"/>
      <c r="LSN24" s="723"/>
      <c r="LSO24" s="723"/>
      <c r="LSP24" s="723"/>
      <c r="LSQ24" s="723"/>
      <c r="LSR24" s="723"/>
      <c r="LSS24" s="723"/>
      <c r="LST24" s="723"/>
      <c r="LSU24" s="723"/>
      <c r="LSV24" s="723"/>
      <c r="LSW24" s="723"/>
      <c r="LSX24" s="723"/>
      <c r="LSY24" s="723"/>
      <c r="LSZ24" s="723"/>
      <c r="LTA24" s="723"/>
      <c r="LTB24" s="723"/>
      <c r="LTC24" s="723"/>
      <c r="LTD24" s="723"/>
      <c r="LTE24" s="723"/>
      <c r="LTF24" s="723"/>
      <c r="LTG24" s="723"/>
      <c r="LTH24" s="723"/>
      <c r="LTI24" s="723"/>
      <c r="LTJ24" s="723"/>
      <c r="LTK24" s="723"/>
      <c r="LTL24" s="723"/>
      <c r="LTM24" s="723"/>
      <c r="LTN24" s="723"/>
      <c r="LTO24" s="723"/>
      <c r="LTP24" s="723"/>
      <c r="LTQ24" s="723"/>
      <c r="LTR24" s="723"/>
      <c r="LTS24" s="723"/>
      <c r="LTT24" s="723"/>
      <c r="LTU24" s="723"/>
      <c r="LTV24" s="723"/>
      <c r="LTW24" s="723"/>
      <c r="LTX24" s="723"/>
      <c r="LTY24" s="723"/>
      <c r="LTZ24" s="723"/>
      <c r="LUA24" s="723"/>
      <c r="LUB24" s="723"/>
      <c r="LUC24" s="723"/>
      <c r="LUD24" s="723"/>
      <c r="LUE24" s="723"/>
      <c r="LUF24" s="723"/>
      <c r="LUG24" s="723"/>
      <c r="LUH24" s="723"/>
      <c r="LUI24" s="723"/>
      <c r="LUJ24" s="723"/>
      <c r="LUK24" s="723"/>
      <c r="LUL24" s="723"/>
      <c r="LUM24" s="723"/>
      <c r="LUN24" s="723"/>
      <c r="LUO24" s="723"/>
      <c r="LUP24" s="723"/>
      <c r="LUQ24" s="723"/>
      <c r="LUR24" s="723"/>
      <c r="LUS24" s="723"/>
      <c r="LUT24" s="723"/>
      <c r="LUU24" s="723"/>
      <c r="LUV24" s="723"/>
      <c r="LUW24" s="723"/>
      <c r="LUX24" s="723"/>
      <c r="LUY24" s="723"/>
      <c r="LUZ24" s="723"/>
      <c r="LVA24" s="723"/>
      <c r="LVB24" s="723"/>
      <c r="LVC24" s="723"/>
      <c r="LVD24" s="723"/>
      <c r="LVE24" s="723"/>
      <c r="LVF24" s="723"/>
      <c r="LVG24" s="723"/>
      <c r="LVH24" s="723"/>
      <c r="LVI24" s="723"/>
      <c r="LVJ24" s="723"/>
      <c r="LVK24" s="723"/>
      <c r="LVL24" s="723"/>
      <c r="LVM24" s="723"/>
      <c r="LVN24" s="723"/>
      <c r="LVO24" s="723"/>
      <c r="LVP24" s="723"/>
      <c r="LVQ24" s="723"/>
      <c r="LVR24" s="723"/>
      <c r="LVS24" s="723"/>
      <c r="LVT24" s="723"/>
      <c r="LVU24" s="723"/>
      <c r="LVV24" s="723"/>
      <c r="LVW24" s="723"/>
      <c r="LVX24" s="723"/>
      <c r="LVY24" s="723"/>
      <c r="LVZ24" s="723"/>
      <c r="LWA24" s="723"/>
      <c r="LWB24" s="723"/>
      <c r="LWC24" s="723"/>
      <c r="LWD24" s="723"/>
      <c r="LWE24" s="723"/>
      <c r="LWF24" s="723"/>
      <c r="LWG24" s="723"/>
      <c r="LWH24" s="723"/>
      <c r="LWI24" s="723"/>
      <c r="LWJ24" s="723"/>
      <c r="LWK24" s="723"/>
      <c r="LWL24" s="723"/>
      <c r="LWM24" s="723"/>
      <c r="LWN24" s="723"/>
      <c r="LWO24" s="723"/>
      <c r="LWP24" s="723"/>
      <c r="LWQ24" s="723"/>
      <c r="LWR24" s="723"/>
      <c r="LWS24" s="723"/>
      <c r="LWT24" s="723"/>
      <c r="LWU24" s="723"/>
      <c r="LWV24" s="723"/>
      <c r="LWW24" s="723"/>
      <c r="LWX24" s="723"/>
      <c r="LWY24" s="723"/>
      <c r="LWZ24" s="723"/>
      <c r="LXA24" s="723"/>
      <c r="LXB24" s="723"/>
      <c r="LXC24" s="723"/>
      <c r="LXD24" s="723"/>
      <c r="LXE24" s="723"/>
      <c r="LXF24" s="723"/>
      <c r="LXG24" s="723"/>
      <c r="LXH24" s="723"/>
      <c r="LXI24" s="723"/>
      <c r="LXJ24" s="723"/>
      <c r="LXK24" s="723"/>
      <c r="LXL24" s="723"/>
      <c r="LXM24" s="723"/>
      <c r="LXN24" s="723"/>
      <c r="LXO24" s="723"/>
      <c r="LXP24" s="723"/>
      <c r="LXQ24" s="723"/>
      <c r="LXR24" s="723"/>
      <c r="LXS24" s="723"/>
      <c r="LXT24" s="723"/>
      <c r="LXU24" s="723"/>
      <c r="LXV24" s="723"/>
      <c r="LXW24" s="723"/>
      <c r="LXX24" s="723"/>
      <c r="LXY24" s="723"/>
      <c r="LXZ24" s="723"/>
      <c r="LYA24" s="723"/>
      <c r="LYB24" s="723"/>
      <c r="LYC24" s="723"/>
      <c r="LYD24" s="723"/>
      <c r="LYE24" s="723"/>
      <c r="LYF24" s="723"/>
      <c r="LYG24" s="723"/>
      <c r="LYH24" s="723"/>
      <c r="LYI24" s="723"/>
      <c r="LYJ24" s="723"/>
      <c r="LYK24" s="723"/>
      <c r="LYL24" s="723"/>
      <c r="LYM24" s="723"/>
      <c r="LYN24" s="723"/>
      <c r="LYO24" s="723"/>
      <c r="LYP24" s="723"/>
      <c r="LYQ24" s="723"/>
      <c r="LYR24" s="723"/>
      <c r="LYS24" s="723"/>
      <c r="LYT24" s="723"/>
      <c r="LYU24" s="723"/>
      <c r="LYV24" s="723"/>
      <c r="LYW24" s="723"/>
      <c r="LYX24" s="723"/>
      <c r="LYY24" s="723"/>
      <c r="LYZ24" s="723"/>
      <c r="LZA24" s="723"/>
      <c r="LZB24" s="723"/>
      <c r="LZC24" s="723"/>
      <c r="LZD24" s="723"/>
      <c r="LZE24" s="723"/>
      <c r="LZF24" s="723"/>
      <c r="LZG24" s="723"/>
      <c r="LZH24" s="723"/>
      <c r="LZI24" s="723"/>
      <c r="LZJ24" s="723"/>
      <c r="LZK24" s="723"/>
      <c r="LZL24" s="723"/>
      <c r="LZM24" s="723"/>
      <c r="LZN24" s="723"/>
      <c r="LZO24" s="723"/>
      <c r="LZP24" s="723"/>
      <c r="LZQ24" s="723"/>
      <c r="LZR24" s="723"/>
      <c r="LZS24" s="723"/>
      <c r="LZT24" s="723"/>
      <c r="LZU24" s="723"/>
      <c r="LZV24" s="723"/>
      <c r="LZW24" s="723"/>
      <c r="LZX24" s="723"/>
      <c r="LZY24" s="723"/>
      <c r="LZZ24" s="723"/>
      <c r="MAA24" s="723"/>
      <c r="MAB24" s="723"/>
      <c r="MAC24" s="723"/>
      <c r="MAD24" s="723"/>
      <c r="MAE24" s="723"/>
      <c r="MAF24" s="723"/>
      <c r="MAG24" s="723"/>
      <c r="MAH24" s="723"/>
      <c r="MAI24" s="723"/>
      <c r="MAJ24" s="723"/>
      <c r="MAK24" s="723"/>
      <c r="MAL24" s="723"/>
      <c r="MAM24" s="723"/>
      <c r="MAN24" s="723"/>
      <c r="MAO24" s="723"/>
      <c r="MAP24" s="723"/>
      <c r="MAQ24" s="723"/>
      <c r="MAR24" s="723"/>
      <c r="MAS24" s="723"/>
      <c r="MAT24" s="723"/>
      <c r="MAU24" s="723"/>
      <c r="MAV24" s="723"/>
      <c r="MAW24" s="723"/>
      <c r="MAX24" s="723"/>
      <c r="MAY24" s="723"/>
      <c r="MAZ24" s="723"/>
      <c r="MBA24" s="723"/>
      <c r="MBB24" s="723"/>
      <c r="MBC24" s="723"/>
      <c r="MBD24" s="723"/>
      <c r="MBE24" s="723"/>
      <c r="MBF24" s="723"/>
      <c r="MBG24" s="723"/>
      <c r="MBH24" s="723"/>
      <c r="MBI24" s="723"/>
      <c r="MBJ24" s="723"/>
      <c r="MBK24" s="723"/>
      <c r="MBL24" s="723"/>
      <c r="MBM24" s="723"/>
      <c r="MBN24" s="723"/>
      <c r="MBO24" s="723"/>
      <c r="MBP24" s="723"/>
      <c r="MBQ24" s="723"/>
      <c r="MBR24" s="723"/>
      <c r="MBS24" s="723"/>
      <c r="MBT24" s="723"/>
      <c r="MBU24" s="723"/>
      <c r="MBV24" s="723"/>
      <c r="MBW24" s="723"/>
      <c r="MBX24" s="723"/>
      <c r="MBY24" s="723"/>
      <c r="MBZ24" s="723"/>
      <c r="MCA24" s="723"/>
      <c r="MCB24" s="723"/>
      <c r="MCC24" s="723"/>
      <c r="MCD24" s="723"/>
      <c r="MCE24" s="723"/>
      <c r="MCF24" s="723"/>
      <c r="MCG24" s="723"/>
      <c r="MCH24" s="723"/>
      <c r="MCI24" s="723"/>
      <c r="MCJ24" s="723"/>
      <c r="MCK24" s="723"/>
      <c r="MCL24" s="723"/>
      <c r="MCM24" s="723"/>
      <c r="MCN24" s="723"/>
      <c r="MCO24" s="723"/>
      <c r="MCP24" s="723"/>
      <c r="MCQ24" s="723"/>
      <c r="MCR24" s="723"/>
      <c r="MCS24" s="723"/>
      <c r="MCT24" s="723"/>
      <c r="MCU24" s="723"/>
      <c r="MCV24" s="723"/>
      <c r="MCW24" s="723"/>
      <c r="MCX24" s="723"/>
      <c r="MCY24" s="723"/>
      <c r="MCZ24" s="723"/>
      <c r="MDA24" s="723"/>
      <c r="MDB24" s="723"/>
      <c r="MDC24" s="723"/>
      <c r="MDD24" s="723"/>
      <c r="MDE24" s="723"/>
      <c r="MDF24" s="723"/>
      <c r="MDG24" s="723"/>
      <c r="MDH24" s="723"/>
      <c r="MDI24" s="723"/>
      <c r="MDJ24" s="723"/>
      <c r="MDK24" s="723"/>
      <c r="MDL24" s="723"/>
      <c r="MDM24" s="723"/>
      <c r="MDN24" s="723"/>
      <c r="MDO24" s="723"/>
      <c r="MDP24" s="723"/>
      <c r="MDQ24" s="723"/>
      <c r="MDR24" s="723"/>
      <c r="MDS24" s="723"/>
      <c r="MDT24" s="723"/>
      <c r="MDU24" s="723"/>
      <c r="MDV24" s="723"/>
      <c r="MDW24" s="723"/>
      <c r="MDX24" s="723"/>
      <c r="MDY24" s="723"/>
      <c r="MDZ24" s="723"/>
      <c r="MEA24" s="723"/>
      <c r="MEB24" s="723"/>
      <c r="MEC24" s="723"/>
      <c r="MED24" s="723"/>
      <c r="MEE24" s="723"/>
      <c r="MEF24" s="723"/>
      <c r="MEG24" s="723"/>
      <c r="MEH24" s="723"/>
      <c r="MEI24" s="723"/>
      <c r="MEJ24" s="723"/>
      <c r="MEK24" s="723"/>
      <c r="MEL24" s="723"/>
      <c r="MEM24" s="723"/>
      <c r="MEN24" s="723"/>
      <c r="MEO24" s="723"/>
      <c r="MEP24" s="723"/>
      <c r="MEQ24" s="723"/>
      <c r="MER24" s="723"/>
      <c r="MES24" s="723"/>
      <c r="MET24" s="723"/>
      <c r="MEU24" s="723"/>
      <c r="MEV24" s="723"/>
      <c r="MEW24" s="723"/>
      <c r="MEX24" s="723"/>
      <c r="MEY24" s="723"/>
      <c r="MEZ24" s="723"/>
      <c r="MFA24" s="723"/>
      <c r="MFB24" s="723"/>
      <c r="MFC24" s="723"/>
      <c r="MFD24" s="723"/>
      <c r="MFE24" s="723"/>
      <c r="MFF24" s="723"/>
      <c r="MFG24" s="723"/>
      <c r="MFH24" s="723"/>
      <c r="MFI24" s="723"/>
      <c r="MFJ24" s="723"/>
      <c r="MFK24" s="723"/>
      <c r="MFL24" s="723"/>
      <c r="MFM24" s="723"/>
      <c r="MFN24" s="723"/>
      <c r="MFO24" s="723"/>
      <c r="MFP24" s="723"/>
      <c r="MFQ24" s="723"/>
      <c r="MFR24" s="723"/>
      <c r="MFS24" s="723"/>
      <c r="MFT24" s="723"/>
      <c r="MFU24" s="723"/>
      <c r="MFV24" s="723"/>
      <c r="MFW24" s="723"/>
      <c r="MFX24" s="723"/>
      <c r="MFY24" s="723"/>
      <c r="MFZ24" s="723"/>
      <c r="MGA24" s="723"/>
      <c r="MGB24" s="723"/>
      <c r="MGC24" s="723"/>
      <c r="MGD24" s="723"/>
      <c r="MGE24" s="723"/>
      <c r="MGF24" s="723"/>
      <c r="MGG24" s="723"/>
      <c r="MGH24" s="723"/>
      <c r="MGI24" s="723"/>
      <c r="MGJ24" s="723"/>
      <c r="MGK24" s="723"/>
      <c r="MGL24" s="723"/>
      <c r="MGM24" s="723"/>
      <c r="MGN24" s="723"/>
      <c r="MGO24" s="723"/>
      <c r="MGP24" s="723"/>
      <c r="MGQ24" s="723"/>
      <c r="MGR24" s="723"/>
      <c r="MGS24" s="723"/>
      <c r="MGT24" s="723"/>
      <c r="MGU24" s="723"/>
      <c r="MGV24" s="723"/>
      <c r="MGW24" s="723"/>
      <c r="MGX24" s="723"/>
      <c r="MGY24" s="723"/>
      <c r="MGZ24" s="723"/>
      <c r="MHA24" s="723"/>
      <c r="MHB24" s="723"/>
      <c r="MHC24" s="723"/>
      <c r="MHD24" s="723"/>
      <c r="MHE24" s="723"/>
      <c r="MHF24" s="723"/>
      <c r="MHG24" s="723"/>
      <c r="MHH24" s="723"/>
      <c r="MHI24" s="723"/>
      <c r="MHJ24" s="723"/>
      <c r="MHK24" s="723"/>
      <c r="MHL24" s="723"/>
      <c r="MHM24" s="723"/>
      <c r="MHN24" s="723"/>
      <c r="MHO24" s="723"/>
      <c r="MHP24" s="723"/>
      <c r="MHQ24" s="723"/>
      <c r="MHR24" s="723"/>
      <c r="MHS24" s="723"/>
      <c r="MHT24" s="723"/>
      <c r="MHU24" s="723"/>
      <c r="MHV24" s="723"/>
      <c r="MHW24" s="723"/>
      <c r="MHX24" s="723"/>
      <c r="MHY24" s="723"/>
      <c r="MHZ24" s="723"/>
      <c r="MIA24" s="723"/>
      <c r="MIB24" s="723"/>
      <c r="MIC24" s="723"/>
      <c r="MID24" s="723"/>
      <c r="MIE24" s="723"/>
      <c r="MIF24" s="723"/>
      <c r="MIG24" s="723"/>
      <c r="MIH24" s="723"/>
      <c r="MII24" s="723"/>
      <c r="MIJ24" s="723"/>
      <c r="MIK24" s="723"/>
      <c r="MIL24" s="723"/>
      <c r="MIM24" s="723"/>
      <c r="MIN24" s="723"/>
      <c r="MIO24" s="723"/>
      <c r="MIP24" s="723"/>
      <c r="MIQ24" s="723"/>
      <c r="MIR24" s="723"/>
      <c r="MIS24" s="723"/>
      <c r="MIT24" s="723"/>
      <c r="MIU24" s="723"/>
      <c r="MIV24" s="723"/>
      <c r="MIW24" s="723"/>
      <c r="MIX24" s="723"/>
      <c r="MIY24" s="723"/>
      <c r="MIZ24" s="723"/>
      <c r="MJA24" s="723"/>
      <c r="MJB24" s="723"/>
      <c r="MJC24" s="723"/>
      <c r="MJD24" s="723"/>
      <c r="MJE24" s="723"/>
      <c r="MJF24" s="723"/>
      <c r="MJG24" s="723"/>
      <c r="MJH24" s="723"/>
      <c r="MJI24" s="723"/>
      <c r="MJJ24" s="723"/>
      <c r="MJK24" s="723"/>
      <c r="MJL24" s="723"/>
      <c r="MJM24" s="723"/>
      <c r="MJN24" s="723"/>
      <c r="MJO24" s="723"/>
      <c r="MJP24" s="723"/>
      <c r="MJQ24" s="723"/>
      <c r="MJR24" s="723"/>
      <c r="MJS24" s="723"/>
      <c r="MJT24" s="723"/>
      <c r="MJU24" s="723"/>
      <c r="MJV24" s="723"/>
      <c r="MJW24" s="723"/>
      <c r="MJX24" s="723"/>
      <c r="MJY24" s="723"/>
      <c r="MJZ24" s="723"/>
      <c r="MKA24" s="723"/>
      <c r="MKB24" s="723"/>
      <c r="MKC24" s="723"/>
      <c r="MKD24" s="723"/>
      <c r="MKE24" s="723"/>
      <c r="MKF24" s="723"/>
      <c r="MKG24" s="723"/>
      <c r="MKH24" s="723"/>
      <c r="MKI24" s="723"/>
      <c r="MKJ24" s="723"/>
      <c r="MKK24" s="723"/>
      <c r="MKL24" s="723"/>
      <c r="MKM24" s="723"/>
      <c r="MKN24" s="723"/>
      <c r="MKO24" s="723"/>
      <c r="MKP24" s="723"/>
      <c r="MKQ24" s="723"/>
      <c r="MKR24" s="723"/>
      <c r="MKS24" s="723"/>
      <c r="MKT24" s="723"/>
      <c r="MKU24" s="723"/>
      <c r="MKV24" s="723"/>
      <c r="MKW24" s="723"/>
      <c r="MKX24" s="723"/>
      <c r="MKY24" s="723"/>
      <c r="MKZ24" s="723"/>
      <c r="MLA24" s="723"/>
      <c r="MLB24" s="723"/>
      <c r="MLC24" s="723"/>
      <c r="MLD24" s="723"/>
      <c r="MLE24" s="723"/>
      <c r="MLF24" s="723"/>
      <c r="MLG24" s="723"/>
      <c r="MLH24" s="723"/>
      <c r="MLI24" s="723"/>
      <c r="MLJ24" s="723"/>
      <c r="MLK24" s="723"/>
      <c r="MLL24" s="723"/>
      <c r="MLM24" s="723"/>
      <c r="MLN24" s="723"/>
      <c r="MLO24" s="723"/>
      <c r="MLP24" s="723"/>
      <c r="MLQ24" s="723"/>
      <c r="MLR24" s="723"/>
      <c r="MLS24" s="723"/>
      <c r="MLT24" s="723"/>
      <c r="MLU24" s="723"/>
      <c r="MLV24" s="723"/>
      <c r="MLW24" s="723"/>
      <c r="MLX24" s="723"/>
      <c r="MLY24" s="723"/>
      <c r="MLZ24" s="723"/>
      <c r="MMA24" s="723"/>
      <c r="MMB24" s="723"/>
      <c r="MMC24" s="723"/>
      <c r="MMD24" s="723"/>
      <c r="MME24" s="723"/>
      <c r="MMF24" s="723"/>
      <c r="MMG24" s="723"/>
      <c r="MMH24" s="723"/>
      <c r="MMI24" s="723"/>
      <c r="MMJ24" s="723"/>
      <c r="MMK24" s="723"/>
      <c r="MML24" s="723"/>
      <c r="MMM24" s="723"/>
      <c r="MMN24" s="723"/>
      <c r="MMO24" s="723"/>
      <c r="MMP24" s="723"/>
      <c r="MMQ24" s="723"/>
      <c r="MMR24" s="723"/>
      <c r="MMS24" s="723"/>
      <c r="MMT24" s="723"/>
      <c r="MMU24" s="723"/>
      <c r="MMV24" s="723"/>
      <c r="MMW24" s="723"/>
      <c r="MMX24" s="723"/>
      <c r="MMY24" s="723"/>
      <c r="MMZ24" s="723"/>
      <c r="MNA24" s="723"/>
      <c r="MNB24" s="723"/>
      <c r="MNC24" s="723"/>
      <c r="MND24" s="723"/>
      <c r="MNE24" s="723"/>
      <c r="MNF24" s="723"/>
      <c r="MNG24" s="723"/>
      <c r="MNH24" s="723"/>
      <c r="MNI24" s="723"/>
      <c r="MNJ24" s="723"/>
      <c r="MNK24" s="723"/>
      <c r="MNL24" s="723"/>
      <c r="MNM24" s="723"/>
      <c r="MNN24" s="723"/>
      <c r="MNO24" s="723"/>
      <c r="MNP24" s="723"/>
      <c r="MNQ24" s="723"/>
      <c r="MNR24" s="723"/>
      <c r="MNS24" s="723"/>
      <c r="MNT24" s="723"/>
      <c r="MNU24" s="723"/>
      <c r="MNV24" s="723"/>
      <c r="MNW24" s="723"/>
      <c r="MNX24" s="723"/>
      <c r="MNY24" s="723"/>
      <c r="MNZ24" s="723"/>
      <c r="MOA24" s="723"/>
      <c r="MOB24" s="723"/>
      <c r="MOC24" s="723"/>
      <c r="MOD24" s="723"/>
      <c r="MOE24" s="723"/>
      <c r="MOF24" s="723"/>
      <c r="MOG24" s="723"/>
      <c r="MOH24" s="723"/>
      <c r="MOI24" s="723"/>
      <c r="MOJ24" s="723"/>
      <c r="MOK24" s="723"/>
      <c r="MOL24" s="723"/>
      <c r="MOM24" s="723"/>
      <c r="MON24" s="723"/>
      <c r="MOO24" s="723"/>
      <c r="MOP24" s="723"/>
      <c r="MOQ24" s="723"/>
      <c r="MOR24" s="723"/>
      <c r="MOS24" s="723"/>
      <c r="MOT24" s="723"/>
      <c r="MOU24" s="723"/>
      <c r="MOV24" s="723"/>
      <c r="MOW24" s="723"/>
      <c r="MOX24" s="723"/>
      <c r="MOY24" s="723"/>
      <c r="MOZ24" s="723"/>
      <c r="MPA24" s="723"/>
      <c r="MPB24" s="723"/>
      <c r="MPC24" s="723"/>
      <c r="MPD24" s="723"/>
      <c r="MPE24" s="723"/>
      <c r="MPF24" s="723"/>
      <c r="MPG24" s="723"/>
      <c r="MPH24" s="723"/>
      <c r="MPI24" s="723"/>
      <c r="MPJ24" s="723"/>
      <c r="MPK24" s="723"/>
      <c r="MPL24" s="723"/>
      <c r="MPM24" s="723"/>
      <c r="MPN24" s="723"/>
      <c r="MPO24" s="723"/>
      <c r="MPP24" s="723"/>
      <c r="MPQ24" s="723"/>
      <c r="MPR24" s="723"/>
      <c r="MPS24" s="723"/>
      <c r="MPT24" s="723"/>
      <c r="MPU24" s="723"/>
      <c r="MPV24" s="723"/>
      <c r="MPW24" s="723"/>
      <c r="MPX24" s="723"/>
      <c r="MPY24" s="723"/>
      <c r="MPZ24" s="723"/>
      <c r="MQA24" s="723"/>
      <c r="MQB24" s="723"/>
      <c r="MQC24" s="723"/>
      <c r="MQD24" s="723"/>
      <c r="MQE24" s="723"/>
      <c r="MQF24" s="723"/>
      <c r="MQG24" s="723"/>
      <c r="MQH24" s="723"/>
      <c r="MQI24" s="723"/>
      <c r="MQJ24" s="723"/>
      <c r="MQK24" s="723"/>
      <c r="MQL24" s="723"/>
      <c r="MQM24" s="723"/>
      <c r="MQN24" s="723"/>
      <c r="MQO24" s="723"/>
      <c r="MQP24" s="723"/>
      <c r="MQQ24" s="723"/>
      <c r="MQR24" s="723"/>
      <c r="MQS24" s="723"/>
      <c r="MQT24" s="723"/>
      <c r="MQU24" s="723"/>
      <c r="MQV24" s="723"/>
      <c r="MQW24" s="723"/>
      <c r="MQX24" s="723"/>
      <c r="MQY24" s="723"/>
      <c r="MQZ24" s="723"/>
      <c r="MRA24" s="723"/>
      <c r="MRB24" s="723"/>
      <c r="MRC24" s="723"/>
      <c r="MRD24" s="723"/>
      <c r="MRE24" s="723"/>
      <c r="MRF24" s="723"/>
      <c r="MRG24" s="723"/>
      <c r="MRH24" s="723"/>
      <c r="MRI24" s="723"/>
      <c r="MRJ24" s="723"/>
      <c r="MRK24" s="723"/>
      <c r="MRL24" s="723"/>
      <c r="MRM24" s="723"/>
      <c r="MRN24" s="723"/>
      <c r="MRO24" s="723"/>
      <c r="MRP24" s="723"/>
      <c r="MRQ24" s="723"/>
      <c r="MRR24" s="723"/>
      <c r="MRS24" s="723"/>
      <c r="MRT24" s="723"/>
      <c r="MRU24" s="723"/>
      <c r="MRV24" s="723"/>
      <c r="MRW24" s="723"/>
      <c r="MRX24" s="723"/>
      <c r="MRY24" s="723"/>
      <c r="MRZ24" s="723"/>
      <c r="MSA24" s="723"/>
      <c r="MSB24" s="723"/>
      <c r="MSC24" s="723"/>
      <c r="MSD24" s="723"/>
      <c r="MSE24" s="723"/>
      <c r="MSF24" s="723"/>
      <c r="MSG24" s="723"/>
      <c r="MSH24" s="723"/>
      <c r="MSI24" s="723"/>
      <c r="MSJ24" s="723"/>
      <c r="MSK24" s="723"/>
      <c r="MSL24" s="723"/>
      <c r="MSM24" s="723"/>
      <c r="MSN24" s="723"/>
      <c r="MSO24" s="723"/>
      <c r="MSP24" s="723"/>
      <c r="MSQ24" s="723"/>
      <c r="MSR24" s="723"/>
      <c r="MSS24" s="723"/>
      <c r="MST24" s="723"/>
      <c r="MSU24" s="723"/>
      <c r="MSV24" s="723"/>
      <c r="MSW24" s="723"/>
      <c r="MSX24" s="723"/>
      <c r="MSY24" s="723"/>
      <c r="MSZ24" s="723"/>
      <c r="MTA24" s="723"/>
      <c r="MTB24" s="723"/>
      <c r="MTC24" s="723"/>
      <c r="MTD24" s="723"/>
      <c r="MTE24" s="723"/>
      <c r="MTF24" s="723"/>
      <c r="MTG24" s="723"/>
      <c r="MTH24" s="723"/>
      <c r="MTI24" s="723"/>
      <c r="MTJ24" s="723"/>
      <c r="MTK24" s="723"/>
      <c r="MTL24" s="723"/>
      <c r="MTM24" s="723"/>
      <c r="MTN24" s="723"/>
      <c r="MTO24" s="723"/>
      <c r="MTP24" s="723"/>
      <c r="MTQ24" s="723"/>
      <c r="MTR24" s="723"/>
      <c r="MTS24" s="723"/>
      <c r="MTT24" s="723"/>
      <c r="MTU24" s="723"/>
      <c r="MTV24" s="723"/>
      <c r="MTW24" s="723"/>
      <c r="MTX24" s="723"/>
      <c r="MTY24" s="723"/>
      <c r="MTZ24" s="723"/>
      <c r="MUA24" s="723"/>
      <c r="MUB24" s="723"/>
      <c r="MUC24" s="723"/>
      <c r="MUD24" s="723"/>
      <c r="MUE24" s="723"/>
      <c r="MUF24" s="723"/>
      <c r="MUG24" s="723"/>
      <c r="MUH24" s="723"/>
      <c r="MUI24" s="723"/>
      <c r="MUJ24" s="723"/>
      <c r="MUK24" s="723"/>
      <c r="MUL24" s="723"/>
      <c r="MUM24" s="723"/>
      <c r="MUN24" s="723"/>
      <c r="MUO24" s="723"/>
      <c r="MUP24" s="723"/>
      <c r="MUQ24" s="723"/>
      <c r="MUR24" s="723"/>
      <c r="MUS24" s="723"/>
      <c r="MUT24" s="723"/>
      <c r="MUU24" s="723"/>
      <c r="MUV24" s="723"/>
      <c r="MUW24" s="723"/>
      <c r="MUX24" s="723"/>
      <c r="MUY24" s="723"/>
      <c r="MUZ24" s="723"/>
      <c r="MVA24" s="723"/>
      <c r="MVB24" s="723"/>
      <c r="MVC24" s="723"/>
      <c r="MVD24" s="723"/>
      <c r="MVE24" s="723"/>
      <c r="MVF24" s="723"/>
      <c r="MVG24" s="723"/>
      <c r="MVH24" s="723"/>
      <c r="MVI24" s="723"/>
      <c r="MVJ24" s="723"/>
      <c r="MVK24" s="723"/>
      <c r="MVL24" s="723"/>
      <c r="MVM24" s="723"/>
      <c r="MVN24" s="723"/>
      <c r="MVO24" s="723"/>
      <c r="MVP24" s="723"/>
      <c r="MVQ24" s="723"/>
      <c r="MVR24" s="723"/>
      <c r="MVS24" s="723"/>
      <c r="MVT24" s="723"/>
      <c r="MVU24" s="723"/>
      <c r="MVV24" s="723"/>
      <c r="MVW24" s="723"/>
      <c r="MVX24" s="723"/>
      <c r="MVY24" s="723"/>
      <c r="MVZ24" s="723"/>
      <c r="MWA24" s="723"/>
      <c r="MWB24" s="723"/>
      <c r="MWC24" s="723"/>
      <c r="MWD24" s="723"/>
      <c r="MWE24" s="723"/>
      <c r="MWF24" s="723"/>
      <c r="MWG24" s="723"/>
      <c r="MWH24" s="723"/>
      <c r="MWI24" s="723"/>
      <c r="MWJ24" s="723"/>
      <c r="MWK24" s="723"/>
      <c r="MWL24" s="723"/>
      <c r="MWM24" s="723"/>
      <c r="MWN24" s="723"/>
      <c r="MWO24" s="723"/>
      <c r="MWP24" s="723"/>
      <c r="MWQ24" s="723"/>
      <c r="MWR24" s="723"/>
      <c r="MWS24" s="723"/>
      <c r="MWT24" s="723"/>
      <c r="MWU24" s="723"/>
      <c r="MWV24" s="723"/>
      <c r="MWW24" s="723"/>
      <c r="MWX24" s="723"/>
      <c r="MWY24" s="723"/>
      <c r="MWZ24" s="723"/>
      <c r="MXA24" s="723"/>
      <c r="MXB24" s="723"/>
      <c r="MXC24" s="723"/>
      <c r="MXD24" s="723"/>
      <c r="MXE24" s="723"/>
      <c r="MXF24" s="723"/>
      <c r="MXG24" s="723"/>
      <c r="MXH24" s="723"/>
      <c r="MXI24" s="723"/>
      <c r="MXJ24" s="723"/>
      <c r="MXK24" s="723"/>
      <c r="MXL24" s="723"/>
      <c r="MXM24" s="723"/>
      <c r="MXN24" s="723"/>
      <c r="MXO24" s="723"/>
      <c r="MXP24" s="723"/>
      <c r="MXQ24" s="723"/>
      <c r="MXR24" s="723"/>
      <c r="MXS24" s="723"/>
      <c r="MXT24" s="723"/>
      <c r="MXU24" s="723"/>
      <c r="MXV24" s="723"/>
      <c r="MXW24" s="723"/>
      <c r="MXX24" s="723"/>
      <c r="MXY24" s="723"/>
      <c r="MXZ24" s="723"/>
      <c r="MYA24" s="723"/>
      <c r="MYB24" s="723"/>
      <c r="MYC24" s="723"/>
      <c r="MYD24" s="723"/>
      <c r="MYE24" s="723"/>
      <c r="MYF24" s="723"/>
      <c r="MYG24" s="723"/>
      <c r="MYH24" s="723"/>
      <c r="MYI24" s="723"/>
      <c r="MYJ24" s="723"/>
      <c r="MYK24" s="723"/>
      <c r="MYL24" s="723"/>
      <c r="MYM24" s="723"/>
      <c r="MYN24" s="723"/>
      <c r="MYO24" s="723"/>
      <c r="MYP24" s="723"/>
      <c r="MYQ24" s="723"/>
      <c r="MYR24" s="723"/>
      <c r="MYS24" s="723"/>
      <c r="MYT24" s="723"/>
      <c r="MYU24" s="723"/>
      <c r="MYV24" s="723"/>
      <c r="MYW24" s="723"/>
      <c r="MYX24" s="723"/>
      <c r="MYY24" s="723"/>
      <c r="MYZ24" s="723"/>
      <c r="MZA24" s="723"/>
      <c r="MZB24" s="723"/>
      <c r="MZC24" s="723"/>
      <c r="MZD24" s="723"/>
      <c r="MZE24" s="723"/>
      <c r="MZF24" s="723"/>
      <c r="MZG24" s="723"/>
      <c r="MZH24" s="723"/>
      <c r="MZI24" s="723"/>
      <c r="MZJ24" s="723"/>
      <c r="MZK24" s="723"/>
      <c r="MZL24" s="723"/>
      <c r="MZM24" s="723"/>
      <c r="MZN24" s="723"/>
      <c r="MZO24" s="723"/>
      <c r="MZP24" s="723"/>
      <c r="MZQ24" s="723"/>
      <c r="MZR24" s="723"/>
      <c r="MZS24" s="723"/>
      <c r="MZT24" s="723"/>
      <c r="MZU24" s="723"/>
      <c r="MZV24" s="723"/>
      <c r="MZW24" s="723"/>
      <c r="MZX24" s="723"/>
      <c r="MZY24" s="723"/>
      <c r="MZZ24" s="723"/>
      <c r="NAA24" s="723"/>
      <c r="NAB24" s="723"/>
      <c r="NAC24" s="723"/>
      <c r="NAD24" s="723"/>
      <c r="NAE24" s="723"/>
      <c r="NAF24" s="723"/>
      <c r="NAG24" s="723"/>
      <c r="NAH24" s="723"/>
      <c r="NAI24" s="723"/>
      <c r="NAJ24" s="723"/>
      <c r="NAK24" s="723"/>
      <c r="NAL24" s="723"/>
      <c r="NAM24" s="723"/>
      <c r="NAN24" s="723"/>
      <c r="NAO24" s="723"/>
      <c r="NAP24" s="723"/>
      <c r="NAQ24" s="723"/>
      <c r="NAR24" s="723"/>
      <c r="NAS24" s="723"/>
      <c r="NAT24" s="723"/>
      <c r="NAU24" s="723"/>
      <c r="NAV24" s="723"/>
      <c r="NAW24" s="723"/>
      <c r="NAX24" s="723"/>
      <c r="NAY24" s="723"/>
      <c r="NAZ24" s="723"/>
      <c r="NBA24" s="723"/>
      <c r="NBB24" s="723"/>
      <c r="NBC24" s="723"/>
      <c r="NBD24" s="723"/>
      <c r="NBE24" s="723"/>
      <c r="NBF24" s="723"/>
      <c r="NBG24" s="723"/>
      <c r="NBH24" s="723"/>
      <c r="NBI24" s="723"/>
      <c r="NBJ24" s="723"/>
      <c r="NBK24" s="723"/>
      <c r="NBL24" s="723"/>
      <c r="NBM24" s="723"/>
      <c r="NBN24" s="723"/>
      <c r="NBO24" s="723"/>
      <c r="NBP24" s="723"/>
      <c r="NBQ24" s="723"/>
      <c r="NBR24" s="723"/>
      <c r="NBS24" s="723"/>
      <c r="NBT24" s="723"/>
      <c r="NBU24" s="723"/>
      <c r="NBV24" s="723"/>
      <c r="NBW24" s="723"/>
      <c r="NBX24" s="723"/>
      <c r="NBY24" s="723"/>
      <c r="NBZ24" s="723"/>
      <c r="NCA24" s="723"/>
      <c r="NCB24" s="723"/>
      <c r="NCC24" s="723"/>
      <c r="NCD24" s="723"/>
      <c r="NCE24" s="723"/>
      <c r="NCF24" s="723"/>
      <c r="NCG24" s="723"/>
      <c r="NCH24" s="723"/>
      <c r="NCI24" s="723"/>
      <c r="NCJ24" s="723"/>
      <c r="NCK24" s="723"/>
      <c r="NCL24" s="723"/>
      <c r="NCM24" s="723"/>
      <c r="NCN24" s="723"/>
      <c r="NCO24" s="723"/>
      <c r="NCP24" s="723"/>
      <c r="NCQ24" s="723"/>
      <c r="NCR24" s="723"/>
      <c r="NCS24" s="723"/>
      <c r="NCT24" s="723"/>
      <c r="NCU24" s="723"/>
      <c r="NCV24" s="723"/>
      <c r="NCW24" s="723"/>
      <c r="NCX24" s="723"/>
      <c r="NCY24" s="723"/>
      <c r="NCZ24" s="723"/>
      <c r="NDA24" s="723"/>
      <c r="NDB24" s="723"/>
      <c r="NDC24" s="723"/>
      <c r="NDD24" s="723"/>
      <c r="NDE24" s="723"/>
      <c r="NDF24" s="723"/>
      <c r="NDG24" s="723"/>
      <c r="NDH24" s="723"/>
      <c r="NDI24" s="723"/>
      <c r="NDJ24" s="723"/>
      <c r="NDK24" s="723"/>
      <c r="NDL24" s="723"/>
      <c r="NDM24" s="723"/>
      <c r="NDN24" s="723"/>
      <c r="NDO24" s="723"/>
      <c r="NDP24" s="723"/>
      <c r="NDQ24" s="723"/>
      <c r="NDR24" s="723"/>
      <c r="NDS24" s="723"/>
      <c r="NDT24" s="723"/>
      <c r="NDU24" s="723"/>
      <c r="NDV24" s="723"/>
      <c r="NDW24" s="723"/>
      <c r="NDX24" s="723"/>
      <c r="NDY24" s="723"/>
      <c r="NDZ24" s="723"/>
      <c r="NEA24" s="723"/>
      <c r="NEB24" s="723"/>
      <c r="NEC24" s="723"/>
      <c r="NED24" s="723"/>
      <c r="NEE24" s="723"/>
      <c r="NEF24" s="723"/>
      <c r="NEG24" s="723"/>
      <c r="NEH24" s="723"/>
      <c r="NEI24" s="723"/>
      <c r="NEJ24" s="723"/>
      <c r="NEK24" s="723"/>
      <c r="NEL24" s="723"/>
      <c r="NEM24" s="723"/>
      <c r="NEN24" s="723"/>
      <c r="NEO24" s="723"/>
      <c r="NEP24" s="723"/>
      <c r="NEQ24" s="723"/>
      <c r="NER24" s="723"/>
      <c r="NES24" s="723"/>
      <c r="NET24" s="723"/>
      <c r="NEU24" s="723"/>
      <c r="NEV24" s="723"/>
      <c r="NEW24" s="723"/>
      <c r="NEX24" s="723"/>
      <c r="NEY24" s="723"/>
      <c r="NEZ24" s="723"/>
      <c r="NFA24" s="723"/>
      <c r="NFB24" s="723"/>
      <c r="NFC24" s="723"/>
      <c r="NFD24" s="723"/>
      <c r="NFE24" s="723"/>
      <c r="NFF24" s="723"/>
      <c r="NFG24" s="723"/>
      <c r="NFH24" s="723"/>
      <c r="NFI24" s="723"/>
      <c r="NFJ24" s="723"/>
      <c r="NFK24" s="723"/>
      <c r="NFL24" s="723"/>
      <c r="NFM24" s="723"/>
      <c r="NFN24" s="723"/>
      <c r="NFO24" s="723"/>
      <c r="NFP24" s="723"/>
      <c r="NFQ24" s="723"/>
      <c r="NFR24" s="723"/>
      <c r="NFS24" s="723"/>
      <c r="NFT24" s="723"/>
      <c r="NFU24" s="723"/>
      <c r="NFV24" s="723"/>
      <c r="NFW24" s="723"/>
      <c r="NFX24" s="723"/>
      <c r="NFY24" s="723"/>
      <c r="NFZ24" s="723"/>
      <c r="NGA24" s="723"/>
      <c r="NGB24" s="723"/>
      <c r="NGC24" s="723"/>
      <c r="NGD24" s="723"/>
      <c r="NGE24" s="723"/>
      <c r="NGF24" s="723"/>
      <c r="NGG24" s="723"/>
      <c r="NGH24" s="723"/>
      <c r="NGI24" s="723"/>
      <c r="NGJ24" s="723"/>
      <c r="NGK24" s="723"/>
      <c r="NGL24" s="723"/>
      <c r="NGM24" s="723"/>
      <c r="NGN24" s="723"/>
      <c r="NGO24" s="723"/>
      <c r="NGP24" s="723"/>
      <c r="NGQ24" s="723"/>
      <c r="NGR24" s="723"/>
      <c r="NGS24" s="723"/>
      <c r="NGT24" s="723"/>
      <c r="NGU24" s="723"/>
      <c r="NGV24" s="723"/>
      <c r="NGW24" s="723"/>
      <c r="NGX24" s="723"/>
      <c r="NGY24" s="723"/>
      <c r="NGZ24" s="723"/>
      <c r="NHA24" s="723"/>
      <c r="NHB24" s="723"/>
      <c r="NHC24" s="723"/>
      <c r="NHD24" s="723"/>
      <c r="NHE24" s="723"/>
      <c r="NHF24" s="723"/>
      <c r="NHG24" s="723"/>
      <c r="NHH24" s="723"/>
      <c r="NHI24" s="723"/>
      <c r="NHJ24" s="723"/>
      <c r="NHK24" s="723"/>
      <c r="NHL24" s="723"/>
      <c r="NHM24" s="723"/>
      <c r="NHN24" s="723"/>
      <c r="NHO24" s="723"/>
      <c r="NHP24" s="723"/>
      <c r="NHQ24" s="723"/>
      <c r="NHR24" s="723"/>
      <c r="NHS24" s="723"/>
      <c r="NHT24" s="723"/>
      <c r="NHU24" s="723"/>
      <c r="NHV24" s="723"/>
      <c r="NHW24" s="723"/>
      <c r="NHX24" s="723"/>
      <c r="NHY24" s="723"/>
      <c r="NHZ24" s="723"/>
      <c r="NIA24" s="723"/>
      <c r="NIB24" s="723"/>
      <c r="NIC24" s="723"/>
      <c r="NID24" s="723"/>
      <c r="NIE24" s="723"/>
      <c r="NIF24" s="723"/>
      <c r="NIG24" s="723"/>
      <c r="NIH24" s="723"/>
      <c r="NII24" s="723"/>
      <c r="NIJ24" s="723"/>
      <c r="NIK24" s="723"/>
      <c r="NIL24" s="723"/>
      <c r="NIM24" s="723"/>
      <c r="NIN24" s="723"/>
      <c r="NIO24" s="723"/>
      <c r="NIP24" s="723"/>
      <c r="NIQ24" s="723"/>
      <c r="NIR24" s="723"/>
      <c r="NIS24" s="723"/>
      <c r="NIT24" s="723"/>
      <c r="NIU24" s="723"/>
      <c r="NIV24" s="723"/>
      <c r="NIW24" s="723"/>
      <c r="NIX24" s="723"/>
      <c r="NIY24" s="723"/>
      <c r="NIZ24" s="723"/>
      <c r="NJA24" s="723"/>
      <c r="NJB24" s="723"/>
      <c r="NJC24" s="723"/>
      <c r="NJD24" s="723"/>
      <c r="NJE24" s="723"/>
      <c r="NJF24" s="723"/>
      <c r="NJG24" s="723"/>
      <c r="NJH24" s="723"/>
      <c r="NJI24" s="723"/>
      <c r="NJJ24" s="723"/>
      <c r="NJK24" s="723"/>
      <c r="NJL24" s="723"/>
      <c r="NJM24" s="723"/>
      <c r="NJN24" s="723"/>
      <c r="NJO24" s="723"/>
      <c r="NJP24" s="723"/>
      <c r="NJQ24" s="723"/>
      <c r="NJR24" s="723"/>
      <c r="NJS24" s="723"/>
      <c r="NJT24" s="723"/>
      <c r="NJU24" s="723"/>
      <c r="NJV24" s="723"/>
      <c r="NJW24" s="723"/>
      <c r="NJX24" s="723"/>
      <c r="NJY24" s="723"/>
      <c r="NJZ24" s="723"/>
      <c r="NKA24" s="723"/>
      <c r="NKB24" s="723"/>
      <c r="NKC24" s="723"/>
      <c r="NKD24" s="723"/>
      <c r="NKE24" s="723"/>
      <c r="NKF24" s="723"/>
      <c r="NKG24" s="723"/>
      <c r="NKH24" s="723"/>
      <c r="NKI24" s="723"/>
      <c r="NKJ24" s="723"/>
      <c r="NKK24" s="723"/>
      <c r="NKL24" s="723"/>
      <c r="NKM24" s="723"/>
      <c r="NKN24" s="723"/>
      <c r="NKO24" s="723"/>
      <c r="NKP24" s="723"/>
      <c r="NKQ24" s="723"/>
      <c r="NKR24" s="723"/>
      <c r="NKS24" s="723"/>
      <c r="NKT24" s="723"/>
      <c r="NKU24" s="723"/>
      <c r="NKV24" s="723"/>
      <c r="NKW24" s="723"/>
      <c r="NKX24" s="723"/>
      <c r="NKY24" s="723"/>
      <c r="NKZ24" s="723"/>
      <c r="NLA24" s="723"/>
      <c r="NLB24" s="723"/>
      <c r="NLC24" s="723"/>
      <c r="NLD24" s="723"/>
      <c r="NLE24" s="723"/>
      <c r="NLF24" s="723"/>
      <c r="NLG24" s="723"/>
      <c r="NLH24" s="723"/>
      <c r="NLI24" s="723"/>
      <c r="NLJ24" s="723"/>
      <c r="NLK24" s="723"/>
      <c r="NLL24" s="723"/>
      <c r="NLM24" s="723"/>
      <c r="NLN24" s="723"/>
      <c r="NLO24" s="723"/>
      <c r="NLP24" s="723"/>
      <c r="NLQ24" s="723"/>
      <c r="NLR24" s="723"/>
      <c r="NLS24" s="723"/>
      <c r="NLT24" s="723"/>
      <c r="NLU24" s="723"/>
      <c r="NLV24" s="723"/>
      <c r="NLW24" s="723"/>
      <c r="NLX24" s="723"/>
      <c r="NLY24" s="723"/>
      <c r="NLZ24" s="723"/>
      <c r="NMA24" s="723"/>
      <c r="NMB24" s="723"/>
      <c r="NMC24" s="723"/>
      <c r="NMD24" s="723"/>
      <c r="NME24" s="723"/>
      <c r="NMF24" s="723"/>
      <c r="NMG24" s="723"/>
      <c r="NMH24" s="723"/>
      <c r="NMI24" s="723"/>
      <c r="NMJ24" s="723"/>
      <c r="NMK24" s="723"/>
      <c r="NML24" s="723"/>
      <c r="NMM24" s="723"/>
      <c r="NMN24" s="723"/>
      <c r="NMO24" s="723"/>
      <c r="NMP24" s="723"/>
      <c r="NMQ24" s="723"/>
      <c r="NMR24" s="723"/>
      <c r="NMS24" s="723"/>
      <c r="NMT24" s="723"/>
      <c r="NMU24" s="723"/>
      <c r="NMV24" s="723"/>
      <c r="NMW24" s="723"/>
      <c r="NMX24" s="723"/>
      <c r="NMY24" s="723"/>
      <c r="NMZ24" s="723"/>
      <c r="NNA24" s="723"/>
      <c r="NNB24" s="723"/>
      <c r="NNC24" s="723"/>
      <c r="NND24" s="723"/>
      <c r="NNE24" s="723"/>
      <c r="NNF24" s="723"/>
      <c r="NNG24" s="723"/>
      <c r="NNH24" s="723"/>
      <c r="NNI24" s="723"/>
      <c r="NNJ24" s="723"/>
      <c r="NNK24" s="723"/>
      <c r="NNL24" s="723"/>
      <c r="NNM24" s="723"/>
      <c r="NNN24" s="723"/>
      <c r="NNO24" s="723"/>
      <c r="NNP24" s="723"/>
      <c r="NNQ24" s="723"/>
      <c r="NNR24" s="723"/>
      <c r="NNS24" s="723"/>
      <c r="NNT24" s="723"/>
      <c r="NNU24" s="723"/>
      <c r="NNV24" s="723"/>
      <c r="NNW24" s="723"/>
      <c r="NNX24" s="723"/>
      <c r="NNY24" s="723"/>
      <c r="NNZ24" s="723"/>
      <c r="NOA24" s="723"/>
      <c r="NOB24" s="723"/>
      <c r="NOC24" s="723"/>
      <c r="NOD24" s="723"/>
      <c r="NOE24" s="723"/>
      <c r="NOF24" s="723"/>
      <c r="NOG24" s="723"/>
      <c r="NOH24" s="723"/>
      <c r="NOI24" s="723"/>
      <c r="NOJ24" s="723"/>
      <c r="NOK24" s="723"/>
      <c r="NOL24" s="723"/>
      <c r="NOM24" s="723"/>
      <c r="NON24" s="723"/>
      <c r="NOO24" s="723"/>
      <c r="NOP24" s="723"/>
      <c r="NOQ24" s="723"/>
      <c r="NOR24" s="723"/>
      <c r="NOS24" s="723"/>
      <c r="NOT24" s="723"/>
      <c r="NOU24" s="723"/>
      <c r="NOV24" s="723"/>
      <c r="NOW24" s="723"/>
      <c r="NOX24" s="723"/>
      <c r="NOY24" s="723"/>
      <c r="NOZ24" s="723"/>
      <c r="NPA24" s="723"/>
      <c r="NPB24" s="723"/>
      <c r="NPC24" s="723"/>
      <c r="NPD24" s="723"/>
      <c r="NPE24" s="723"/>
      <c r="NPF24" s="723"/>
      <c r="NPG24" s="723"/>
      <c r="NPH24" s="723"/>
      <c r="NPI24" s="723"/>
      <c r="NPJ24" s="723"/>
      <c r="NPK24" s="723"/>
      <c r="NPL24" s="723"/>
      <c r="NPM24" s="723"/>
      <c r="NPN24" s="723"/>
      <c r="NPO24" s="723"/>
      <c r="NPP24" s="723"/>
      <c r="NPQ24" s="723"/>
      <c r="NPR24" s="723"/>
      <c r="NPS24" s="723"/>
      <c r="NPT24" s="723"/>
      <c r="NPU24" s="723"/>
      <c r="NPV24" s="723"/>
      <c r="NPW24" s="723"/>
      <c r="NPX24" s="723"/>
      <c r="NPY24" s="723"/>
      <c r="NPZ24" s="723"/>
      <c r="NQA24" s="723"/>
      <c r="NQB24" s="723"/>
      <c r="NQC24" s="723"/>
      <c r="NQD24" s="723"/>
      <c r="NQE24" s="723"/>
      <c r="NQF24" s="723"/>
      <c r="NQG24" s="723"/>
      <c r="NQH24" s="723"/>
      <c r="NQI24" s="723"/>
      <c r="NQJ24" s="723"/>
      <c r="NQK24" s="723"/>
      <c r="NQL24" s="723"/>
      <c r="NQM24" s="723"/>
      <c r="NQN24" s="723"/>
      <c r="NQO24" s="723"/>
      <c r="NQP24" s="723"/>
      <c r="NQQ24" s="723"/>
      <c r="NQR24" s="723"/>
      <c r="NQS24" s="723"/>
      <c r="NQT24" s="723"/>
      <c r="NQU24" s="723"/>
      <c r="NQV24" s="723"/>
      <c r="NQW24" s="723"/>
      <c r="NQX24" s="723"/>
      <c r="NQY24" s="723"/>
      <c r="NQZ24" s="723"/>
      <c r="NRA24" s="723"/>
      <c r="NRB24" s="723"/>
      <c r="NRC24" s="723"/>
      <c r="NRD24" s="723"/>
      <c r="NRE24" s="723"/>
      <c r="NRF24" s="723"/>
      <c r="NRG24" s="723"/>
      <c r="NRH24" s="723"/>
      <c r="NRI24" s="723"/>
      <c r="NRJ24" s="723"/>
      <c r="NRK24" s="723"/>
      <c r="NRL24" s="723"/>
      <c r="NRM24" s="723"/>
      <c r="NRN24" s="723"/>
      <c r="NRO24" s="723"/>
      <c r="NRP24" s="723"/>
      <c r="NRQ24" s="723"/>
      <c r="NRR24" s="723"/>
      <c r="NRS24" s="723"/>
      <c r="NRT24" s="723"/>
      <c r="NRU24" s="723"/>
      <c r="NRV24" s="723"/>
      <c r="NRW24" s="723"/>
      <c r="NRX24" s="723"/>
      <c r="NRY24" s="723"/>
      <c r="NRZ24" s="723"/>
      <c r="NSA24" s="723"/>
      <c r="NSB24" s="723"/>
      <c r="NSC24" s="723"/>
      <c r="NSD24" s="723"/>
      <c r="NSE24" s="723"/>
      <c r="NSF24" s="723"/>
      <c r="NSG24" s="723"/>
      <c r="NSH24" s="723"/>
      <c r="NSI24" s="723"/>
      <c r="NSJ24" s="723"/>
      <c r="NSK24" s="723"/>
      <c r="NSL24" s="723"/>
      <c r="NSM24" s="723"/>
      <c r="NSN24" s="723"/>
      <c r="NSO24" s="723"/>
      <c r="NSP24" s="723"/>
      <c r="NSQ24" s="723"/>
      <c r="NSR24" s="723"/>
      <c r="NSS24" s="723"/>
      <c r="NST24" s="723"/>
      <c r="NSU24" s="723"/>
      <c r="NSV24" s="723"/>
      <c r="NSW24" s="723"/>
      <c r="NSX24" s="723"/>
      <c r="NSY24" s="723"/>
      <c r="NSZ24" s="723"/>
      <c r="NTA24" s="723"/>
      <c r="NTB24" s="723"/>
      <c r="NTC24" s="723"/>
      <c r="NTD24" s="723"/>
      <c r="NTE24" s="723"/>
      <c r="NTF24" s="723"/>
      <c r="NTG24" s="723"/>
      <c r="NTH24" s="723"/>
      <c r="NTI24" s="723"/>
      <c r="NTJ24" s="723"/>
      <c r="NTK24" s="723"/>
      <c r="NTL24" s="723"/>
      <c r="NTM24" s="723"/>
      <c r="NTN24" s="723"/>
      <c r="NTO24" s="723"/>
      <c r="NTP24" s="723"/>
      <c r="NTQ24" s="723"/>
      <c r="NTR24" s="723"/>
      <c r="NTS24" s="723"/>
      <c r="NTT24" s="723"/>
      <c r="NTU24" s="723"/>
      <c r="NTV24" s="723"/>
      <c r="NTW24" s="723"/>
      <c r="NTX24" s="723"/>
      <c r="NTY24" s="723"/>
      <c r="NTZ24" s="723"/>
      <c r="NUA24" s="723"/>
      <c r="NUB24" s="723"/>
      <c r="NUC24" s="723"/>
      <c r="NUD24" s="723"/>
      <c r="NUE24" s="723"/>
      <c r="NUF24" s="723"/>
      <c r="NUG24" s="723"/>
      <c r="NUH24" s="723"/>
      <c r="NUI24" s="723"/>
      <c r="NUJ24" s="723"/>
      <c r="NUK24" s="723"/>
      <c r="NUL24" s="723"/>
      <c r="NUM24" s="723"/>
      <c r="NUN24" s="723"/>
      <c r="NUO24" s="723"/>
      <c r="NUP24" s="723"/>
      <c r="NUQ24" s="723"/>
      <c r="NUR24" s="723"/>
      <c r="NUS24" s="723"/>
      <c r="NUT24" s="723"/>
      <c r="NUU24" s="723"/>
      <c r="NUV24" s="723"/>
      <c r="NUW24" s="723"/>
      <c r="NUX24" s="723"/>
      <c r="NUY24" s="723"/>
      <c r="NUZ24" s="723"/>
      <c r="NVA24" s="723"/>
      <c r="NVB24" s="723"/>
      <c r="NVC24" s="723"/>
      <c r="NVD24" s="723"/>
      <c r="NVE24" s="723"/>
      <c r="NVF24" s="723"/>
      <c r="NVG24" s="723"/>
      <c r="NVH24" s="723"/>
      <c r="NVI24" s="723"/>
      <c r="NVJ24" s="723"/>
      <c r="NVK24" s="723"/>
      <c r="NVL24" s="723"/>
      <c r="NVM24" s="723"/>
      <c r="NVN24" s="723"/>
      <c r="NVO24" s="723"/>
      <c r="NVP24" s="723"/>
      <c r="NVQ24" s="723"/>
      <c r="NVR24" s="723"/>
      <c r="NVS24" s="723"/>
      <c r="NVT24" s="723"/>
      <c r="NVU24" s="723"/>
      <c r="NVV24" s="723"/>
      <c r="NVW24" s="723"/>
      <c r="NVX24" s="723"/>
      <c r="NVY24" s="723"/>
      <c r="NVZ24" s="723"/>
      <c r="NWA24" s="723"/>
      <c r="NWB24" s="723"/>
      <c r="NWC24" s="723"/>
      <c r="NWD24" s="723"/>
      <c r="NWE24" s="723"/>
      <c r="NWF24" s="723"/>
      <c r="NWG24" s="723"/>
      <c r="NWH24" s="723"/>
      <c r="NWI24" s="723"/>
      <c r="NWJ24" s="723"/>
      <c r="NWK24" s="723"/>
      <c r="NWL24" s="723"/>
      <c r="NWM24" s="723"/>
      <c r="NWN24" s="723"/>
      <c r="NWO24" s="723"/>
      <c r="NWP24" s="723"/>
      <c r="NWQ24" s="723"/>
      <c r="NWR24" s="723"/>
      <c r="NWS24" s="723"/>
      <c r="NWT24" s="723"/>
      <c r="NWU24" s="723"/>
      <c r="NWV24" s="723"/>
      <c r="NWW24" s="723"/>
      <c r="NWX24" s="723"/>
      <c r="NWY24" s="723"/>
      <c r="NWZ24" s="723"/>
      <c r="NXA24" s="723"/>
      <c r="NXB24" s="723"/>
      <c r="NXC24" s="723"/>
      <c r="NXD24" s="723"/>
      <c r="NXE24" s="723"/>
      <c r="NXF24" s="723"/>
      <c r="NXG24" s="723"/>
      <c r="NXH24" s="723"/>
      <c r="NXI24" s="723"/>
      <c r="NXJ24" s="723"/>
      <c r="NXK24" s="723"/>
      <c r="NXL24" s="723"/>
      <c r="NXM24" s="723"/>
      <c r="NXN24" s="723"/>
      <c r="NXO24" s="723"/>
      <c r="NXP24" s="723"/>
      <c r="NXQ24" s="723"/>
      <c r="NXR24" s="723"/>
      <c r="NXS24" s="723"/>
      <c r="NXT24" s="723"/>
      <c r="NXU24" s="723"/>
      <c r="NXV24" s="723"/>
      <c r="NXW24" s="723"/>
      <c r="NXX24" s="723"/>
      <c r="NXY24" s="723"/>
      <c r="NXZ24" s="723"/>
      <c r="NYA24" s="723"/>
      <c r="NYB24" s="723"/>
      <c r="NYC24" s="723"/>
      <c r="NYD24" s="723"/>
      <c r="NYE24" s="723"/>
      <c r="NYF24" s="723"/>
      <c r="NYG24" s="723"/>
      <c r="NYH24" s="723"/>
      <c r="NYI24" s="723"/>
      <c r="NYJ24" s="723"/>
      <c r="NYK24" s="723"/>
      <c r="NYL24" s="723"/>
      <c r="NYM24" s="723"/>
      <c r="NYN24" s="723"/>
      <c r="NYO24" s="723"/>
      <c r="NYP24" s="723"/>
      <c r="NYQ24" s="723"/>
      <c r="NYR24" s="723"/>
      <c r="NYS24" s="723"/>
      <c r="NYT24" s="723"/>
      <c r="NYU24" s="723"/>
      <c r="NYV24" s="723"/>
      <c r="NYW24" s="723"/>
      <c r="NYX24" s="723"/>
      <c r="NYY24" s="723"/>
      <c r="NYZ24" s="723"/>
      <c r="NZA24" s="723"/>
      <c r="NZB24" s="723"/>
      <c r="NZC24" s="723"/>
      <c r="NZD24" s="723"/>
      <c r="NZE24" s="723"/>
      <c r="NZF24" s="723"/>
      <c r="NZG24" s="723"/>
      <c r="NZH24" s="723"/>
      <c r="NZI24" s="723"/>
      <c r="NZJ24" s="723"/>
      <c r="NZK24" s="723"/>
      <c r="NZL24" s="723"/>
      <c r="NZM24" s="723"/>
      <c r="NZN24" s="723"/>
      <c r="NZO24" s="723"/>
      <c r="NZP24" s="723"/>
      <c r="NZQ24" s="723"/>
      <c r="NZR24" s="723"/>
      <c r="NZS24" s="723"/>
      <c r="NZT24" s="723"/>
      <c r="NZU24" s="723"/>
      <c r="NZV24" s="723"/>
      <c r="NZW24" s="723"/>
      <c r="NZX24" s="723"/>
      <c r="NZY24" s="723"/>
      <c r="NZZ24" s="723"/>
      <c r="OAA24" s="723"/>
      <c r="OAB24" s="723"/>
      <c r="OAC24" s="723"/>
      <c r="OAD24" s="723"/>
      <c r="OAE24" s="723"/>
      <c r="OAF24" s="723"/>
      <c r="OAG24" s="723"/>
      <c r="OAH24" s="723"/>
      <c r="OAI24" s="723"/>
      <c r="OAJ24" s="723"/>
      <c r="OAK24" s="723"/>
      <c r="OAL24" s="723"/>
      <c r="OAM24" s="723"/>
      <c r="OAN24" s="723"/>
      <c r="OAO24" s="723"/>
      <c r="OAP24" s="723"/>
      <c r="OAQ24" s="723"/>
      <c r="OAR24" s="723"/>
      <c r="OAS24" s="723"/>
      <c r="OAT24" s="723"/>
      <c r="OAU24" s="723"/>
      <c r="OAV24" s="723"/>
      <c r="OAW24" s="723"/>
      <c r="OAX24" s="723"/>
      <c r="OAY24" s="723"/>
      <c r="OAZ24" s="723"/>
      <c r="OBA24" s="723"/>
      <c r="OBB24" s="723"/>
      <c r="OBC24" s="723"/>
      <c r="OBD24" s="723"/>
      <c r="OBE24" s="723"/>
      <c r="OBF24" s="723"/>
      <c r="OBG24" s="723"/>
      <c r="OBH24" s="723"/>
      <c r="OBI24" s="723"/>
      <c r="OBJ24" s="723"/>
      <c r="OBK24" s="723"/>
      <c r="OBL24" s="723"/>
      <c r="OBM24" s="723"/>
      <c r="OBN24" s="723"/>
      <c r="OBO24" s="723"/>
      <c r="OBP24" s="723"/>
      <c r="OBQ24" s="723"/>
      <c r="OBR24" s="723"/>
      <c r="OBS24" s="723"/>
      <c r="OBT24" s="723"/>
      <c r="OBU24" s="723"/>
      <c r="OBV24" s="723"/>
      <c r="OBW24" s="723"/>
      <c r="OBX24" s="723"/>
      <c r="OBY24" s="723"/>
      <c r="OBZ24" s="723"/>
      <c r="OCA24" s="723"/>
      <c r="OCB24" s="723"/>
      <c r="OCC24" s="723"/>
      <c r="OCD24" s="723"/>
      <c r="OCE24" s="723"/>
      <c r="OCF24" s="723"/>
      <c r="OCG24" s="723"/>
      <c r="OCH24" s="723"/>
      <c r="OCI24" s="723"/>
      <c r="OCJ24" s="723"/>
      <c r="OCK24" s="723"/>
      <c r="OCL24" s="723"/>
      <c r="OCM24" s="723"/>
      <c r="OCN24" s="723"/>
      <c r="OCO24" s="723"/>
      <c r="OCP24" s="723"/>
      <c r="OCQ24" s="723"/>
      <c r="OCR24" s="723"/>
      <c r="OCS24" s="723"/>
      <c r="OCT24" s="723"/>
      <c r="OCU24" s="723"/>
      <c r="OCV24" s="723"/>
      <c r="OCW24" s="723"/>
      <c r="OCX24" s="723"/>
      <c r="OCY24" s="723"/>
      <c r="OCZ24" s="723"/>
      <c r="ODA24" s="723"/>
      <c r="ODB24" s="723"/>
      <c r="ODC24" s="723"/>
      <c r="ODD24" s="723"/>
      <c r="ODE24" s="723"/>
      <c r="ODF24" s="723"/>
      <c r="ODG24" s="723"/>
      <c r="ODH24" s="723"/>
      <c r="ODI24" s="723"/>
      <c r="ODJ24" s="723"/>
      <c r="ODK24" s="723"/>
      <c r="ODL24" s="723"/>
      <c r="ODM24" s="723"/>
      <c r="ODN24" s="723"/>
      <c r="ODO24" s="723"/>
      <c r="ODP24" s="723"/>
      <c r="ODQ24" s="723"/>
      <c r="ODR24" s="723"/>
      <c r="ODS24" s="723"/>
      <c r="ODT24" s="723"/>
      <c r="ODU24" s="723"/>
      <c r="ODV24" s="723"/>
      <c r="ODW24" s="723"/>
      <c r="ODX24" s="723"/>
      <c r="ODY24" s="723"/>
      <c r="ODZ24" s="723"/>
      <c r="OEA24" s="723"/>
      <c r="OEB24" s="723"/>
      <c r="OEC24" s="723"/>
      <c r="OED24" s="723"/>
      <c r="OEE24" s="723"/>
      <c r="OEF24" s="723"/>
      <c r="OEG24" s="723"/>
      <c r="OEH24" s="723"/>
      <c r="OEI24" s="723"/>
      <c r="OEJ24" s="723"/>
      <c r="OEK24" s="723"/>
      <c r="OEL24" s="723"/>
      <c r="OEM24" s="723"/>
      <c r="OEN24" s="723"/>
      <c r="OEO24" s="723"/>
      <c r="OEP24" s="723"/>
      <c r="OEQ24" s="723"/>
      <c r="OER24" s="723"/>
      <c r="OES24" s="723"/>
      <c r="OET24" s="723"/>
      <c r="OEU24" s="723"/>
      <c r="OEV24" s="723"/>
      <c r="OEW24" s="723"/>
      <c r="OEX24" s="723"/>
      <c r="OEY24" s="723"/>
      <c r="OEZ24" s="723"/>
      <c r="OFA24" s="723"/>
      <c r="OFB24" s="723"/>
      <c r="OFC24" s="723"/>
      <c r="OFD24" s="723"/>
      <c r="OFE24" s="723"/>
      <c r="OFF24" s="723"/>
      <c r="OFG24" s="723"/>
      <c r="OFH24" s="723"/>
      <c r="OFI24" s="723"/>
      <c r="OFJ24" s="723"/>
      <c r="OFK24" s="723"/>
      <c r="OFL24" s="723"/>
      <c r="OFM24" s="723"/>
      <c r="OFN24" s="723"/>
      <c r="OFO24" s="723"/>
      <c r="OFP24" s="723"/>
      <c r="OFQ24" s="723"/>
      <c r="OFR24" s="723"/>
      <c r="OFS24" s="723"/>
      <c r="OFT24" s="723"/>
      <c r="OFU24" s="723"/>
      <c r="OFV24" s="723"/>
      <c r="OFW24" s="723"/>
      <c r="OFX24" s="723"/>
      <c r="OFY24" s="723"/>
      <c r="OFZ24" s="723"/>
      <c r="OGA24" s="723"/>
      <c r="OGB24" s="723"/>
      <c r="OGC24" s="723"/>
      <c r="OGD24" s="723"/>
      <c r="OGE24" s="723"/>
      <c r="OGF24" s="723"/>
      <c r="OGG24" s="723"/>
      <c r="OGH24" s="723"/>
      <c r="OGI24" s="723"/>
      <c r="OGJ24" s="723"/>
      <c r="OGK24" s="723"/>
      <c r="OGL24" s="723"/>
      <c r="OGM24" s="723"/>
      <c r="OGN24" s="723"/>
      <c r="OGO24" s="723"/>
      <c r="OGP24" s="723"/>
      <c r="OGQ24" s="723"/>
      <c r="OGR24" s="723"/>
      <c r="OGS24" s="723"/>
      <c r="OGT24" s="723"/>
      <c r="OGU24" s="723"/>
      <c r="OGV24" s="723"/>
      <c r="OGW24" s="723"/>
      <c r="OGX24" s="723"/>
      <c r="OGY24" s="723"/>
      <c r="OGZ24" s="723"/>
      <c r="OHA24" s="723"/>
      <c r="OHB24" s="723"/>
      <c r="OHC24" s="723"/>
      <c r="OHD24" s="723"/>
      <c r="OHE24" s="723"/>
      <c r="OHF24" s="723"/>
      <c r="OHG24" s="723"/>
      <c r="OHH24" s="723"/>
      <c r="OHI24" s="723"/>
      <c r="OHJ24" s="723"/>
      <c r="OHK24" s="723"/>
      <c r="OHL24" s="723"/>
      <c r="OHM24" s="723"/>
      <c r="OHN24" s="723"/>
      <c r="OHO24" s="723"/>
      <c r="OHP24" s="723"/>
      <c r="OHQ24" s="723"/>
      <c r="OHR24" s="723"/>
      <c r="OHS24" s="723"/>
      <c r="OHT24" s="723"/>
      <c r="OHU24" s="723"/>
      <c r="OHV24" s="723"/>
      <c r="OHW24" s="723"/>
      <c r="OHX24" s="723"/>
      <c r="OHY24" s="723"/>
      <c r="OHZ24" s="723"/>
      <c r="OIA24" s="723"/>
      <c r="OIB24" s="723"/>
      <c r="OIC24" s="723"/>
      <c r="OID24" s="723"/>
      <c r="OIE24" s="723"/>
      <c r="OIF24" s="723"/>
      <c r="OIG24" s="723"/>
      <c r="OIH24" s="723"/>
      <c r="OII24" s="723"/>
      <c r="OIJ24" s="723"/>
      <c r="OIK24" s="723"/>
      <c r="OIL24" s="723"/>
      <c r="OIM24" s="723"/>
      <c r="OIN24" s="723"/>
      <c r="OIO24" s="723"/>
      <c r="OIP24" s="723"/>
      <c r="OIQ24" s="723"/>
      <c r="OIR24" s="723"/>
      <c r="OIS24" s="723"/>
      <c r="OIT24" s="723"/>
      <c r="OIU24" s="723"/>
      <c r="OIV24" s="723"/>
      <c r="OIW24" s="723"/>
      <c r="OIX24" s="723"/>
      <c r="OIY24" s="723"/>
      <c r="OIZ24" s="723"/>
      <c r="OJA24" s="723"/>
      <c r="OJB24" s="723"/>
      <c r="OJC24" s="723"/>
      <c r="OJD24" s="723"/>
      <c r="OJE24" s="723"/>
      <c r="OJF24" s="723"/>
      <c r="OJG24" s="723"/>
      <c r="OJH24" s="723"/>
      <c r="OJI24" s="723"/>
      <c r="OJJ24" s="723"/>
      <c r="OJK24" s="723"/>
      <c r="OJL24" s="723"/>
      <c r="OJM24" s="723"/>
      <c r="OJN24" s="723"/>
      <c r="OJO24" s="723"/>
      <c r="OJP24" s="723"/>
      <c r="OJQ24" s="723"/>
      <c r="OJR24" s="723"/>
      <c r="OJS24" s="723"/>
      <c r="OJT24" s="723"/>
      <c r="OJU24" s="723"/>
      <c r="OJV24" s="723"/>
      <c r="OJW24" s="723"/>
      <c r="OJX24" s="723"/>
      <c r="OJY24" s="723"/>
      <c r="OJZ24" s="723"/>
      <c r="OKA24" s="723"/>
      <c r="OKB24" s="723"/>
      <c r="OKC24" s="723"/>
      <c r="OKD24" s="723"/>
      <c r="OKE24" s="723"/>
      <c r="OKF24" s="723"/>
      <c r="OKG24" s="723"/>
      <c r="OKH24" s="723"/>
      <c r="OKI24" s="723"/>
      <c r="OKJ24" s="723"/>
      <c r="OKK24" s="723"/>
      <c r="OKL24" s="723"/>
      <c r="OKM24" s="723"/>
      <c r="OKN24" s="723"/>
      <c r="OKO24" s="723"/>
      <c r="OKP24" s="723"/>
      <c r="OKQ24" s="723"/>
      <c r="OKR24" s="723"/>
      <c r="OKS24" s="723"/>
      <c r="OKT24" s="723"/>
      <c r="OKU24" s="723"/>
      <c r="OKV24" s="723"/>
      <c r="OKW24" s="723"/>
      <c r="OKX24" s="723"/>
      <c r="OKY24" s="723"/>
      <c r="OKZ24" s="723"/>
      <c r="OLA24" s="723"/>
      <c r="OLB24" s="723"/>
      <c r="OLC24" s="723"/>
      <c r="OLD24" s="723"/>
      <c r="OLE24" s="723"/>
      <c r="OLF24" s="723"/>
      <c r="OLG24" s="723"/>
      <c r="OLH24" s="723"/>
      <c r="OLI24" s="723"/>
      <c r="OLJ24" s="723"/>
      <c r="OLK24" s="723"/>
      <c r="OLL24" s="723"/>
      <c r="OLM24" s="723"/>
      <c r="OLN24" s="723"/>
      <c r="OLO24" s="723"/>
      <c r="OLP24" s="723"/>
      <c r="OLQ24" s="723"/>
      <c r="OLR24" s="723"/>
      <c r="OLS24" s="723"/>
      <c r="OLT24" s="723"/>
      <c r="OLU24" s="723"/>
      <c r="OLV24" s="723"/>
      <c r="OLW24" s="723"/>
      <c r="OLX24" s="723"/>
      <c r="OLY24" s="723"/>
      <c r="OLZ24" s="723"/>
      <c r="OMA24" s="723"/>
      <c r="OMB24" s="723"/>
      <c r="OMC24" s="723"/>
      <c r="OMD24" s="723"/>
      <c r="OME24" s="723"/>
      <c r="OMF24" s="723"/>
      <c r="OMG24" s="723"/>
      <c r="OMH24" s="723"/>
      <c r="OMI24" s="723"/>
      <c r="OMJ24" s="723"/>
      <c r="OMK24" s="723"/>
      <c r="OML24" s="723"/>
      <c r="OMM24" s="723"/>
      <c r="OMN24" s="723"/>
      <c r="OMO24" s="723"/>
      <c r="OMP24" s="723"/>
      <c r="OMQ24" s="723"/>
      <c r="OMR24" s="723"/>
      <c r="OMS24" s="723"/>
      <c r="OMT24" s="723"/>
      <c r="OMU24" s="723"/>
      <c r="OMV24" s="723"/>
      <c r="OMW24" s="723"/>
      <c r="OMX24" s="723"/>
      <c r="OMY24" s="723"/>
      <c r="OMZ24" s="723"/>
      <c r="ONA24" s="723"/>
      <c r="ONB24" s="723"/>
      <c r="ONC24" s="723"/>
      <c r="OND24" s="723"/>
      <c r="ONE24" s="723"/>
      <c r="ONF24" s="723"/>
      <c r="ONG24" s="723"/>
      <c r="ONH24" s="723"/>
      <c r="ONI24" s="723"/>
      <c r="ONJ24" s="723"/>
      <c r="ONK24" s="723"/>
      <c r="ONL24" s="723"/>
      <c r="ONM24" s="723"/>
      <c r="ONN24" s="723"/>
      <c r="ONO24" s="723"/>
      <c r="ONP24" s="723"/>
      <c r="ONQ24" s="723"/>
      <c r="ONR24" s="723"/>
      <c r="ONS24" s="723"/>
      <c r="ONT24" s="723"/>
      <c r="ONU24" s="723"/>
      <c r="ONV24" s="723"/>
      <c r="ONW24" s="723"/>
      <c r="ONX24" s="723"/>
      <c r="ONY24" s="723"/>
      <c r="ONZ24" s="723"/>
      <c r="OOA24" s="723"/>
      <c r="OOB24" s="723"/>
      <c r="OOC24" s="723"/>
      <c r="OOD24" s="723"/>
      <c r="OOE24" s="723"/>
      <c r="OOF24" s="723"/>
      <c r="OOG24" s="723"/>
      <c r="OOH24" s="723"/>
      <c r="OOI24" s="723"/>
      <c r="OOJ24" s="723"/>
      <c r="OOK24" s="723"/>
      <c r="OOL24" s="723"/>
      <c r="OOM24" s="723"/>
      <c r="OON24" s="723"/>
      <c r="OOO24" s="723"/>
      <c r="OOP24" s="723"/>
      <c r="OOQ24" s="723"/>
      <c r="OOR24" s="723"/>
      <c r="OOS24" s="723"/>
      <c r="OOT24" s="723"/>
      <c r="OOU24" s="723"/>
      <c r="OOV24" s="723"/>
      <c r="OOW24" s="723"/>
      <c r="OOX24" s="723"/>
      <c r="OOY24" s="723"/>
      <c r="OOZ24" s="723"/>
      <c r="OPA24" s="723"/>
      <c r="OPB24" s="723"/>
      <c r="OPC24" s="723"/>
      <c r="OPD24" s="723"/>
      <c r="OPE24" s="723"/>
      <c r="OPF24" s="723"/>
      <c r="OPG24" s="723"/>
      <c r="OPH24" s="723"/>
      <c r="OPI24" s="723"/>
      <c r="OPJ24" s="723"/>
      <c r="OPK24" s="723"/>
      <c r="OPL24" s="723"/>
      <c r="OPM24" s="723"/>
      <c r="OPN24" s="723"/>
      <c r="OPO24" s="723"/>
      <c r="OPP24" s="723"/>
      <c r="OPQ24" s="723"/>
      <c r="OPR24" s="723"/>
      <c r="OPS24" s="723"/>
      <c r="OPT24" s="723"/>
      <c r="OPU24" s="723"/>
      <c r="OPV24" s="723"/>
      <c r="OPW24" s="723"/>
      <c r="OPX24" s="723"/>
      <c r="OPY24" s="723"/>
      <c r="OPZ24" s="723"/>
      <c r="OQA24" s="723"/>
      <c r="OQB24" s="723"/>
      <c r="OQC24" s="723"/>
      <c r="OQD24" s="723"/>
      <c r="OQE24" s="723"/>
      <c r="OQF24" s="723"/>
      <c r="OQG24" s="723"/>
      <c r="OQH24" s="723"/>
      <c r="OQI24" s="723"/>
      <c r="OQJ24" s="723"/>
      <c r="OQK24" s="723"/>
      <c r="OQL24" s="723"/>
      <c r="OQM24" s="723"/>
      <c r="OQN24" s="723"/>
      <c r="OQO24" s="723"/>
      <c r="OQP24" s="723"/>
      <c r="OQQ24" s="723"/>
      <c r="OQR24" s="723"/>
      <c r="OQS24" s="723"/>
      <c r="OQT24" s="723"/>
      <c r="OQU24" s="723"/>
      <c r="OQV24" s="723"/>
      <c r="OQW24" s="723"/>
      <c r="OQX24" s="723"/>
      <c r="OQY24" s="723"/>
      <c r="OQZ24" s="723"/>
      <c r="ORA24" s="723"/>
      <c r="ORB24" s="723"/>
      <c r="ORC24" s="723"/>
      <c r="ORD24" s="723"/>
      <c r="ORE24" s="723"/>
      <c r="ORF24" s="723"/>
      <c r="ORG24" s="723"/>
      <c r="ORH24" s="723"/>
      <c r="ORI24" s="723"/>
      <c r="ORJ24" s="723"/>
      <c r="ORK24" s="723"/>
      <c r="ORL24" s="723"/>
      <c r="ORM24" s="723"/>
      <c r="ORN24" s="723"/>
      <c r="ORO24" s="723"/>
      <c r="ORP24" s="723"/>
      <c r="ORQ24" s="723"/>
      <c r="ORR24" s="723"/>
      <c r="ORS24" s="723"/>
      <c r="ORT24" s="723"/>
      <c r="ORU24" s="723"/>
      <c r="ORV24" s="723"/>
      <c r="ORW24" s="723"/>
      <c r="ORX24" s="723"/>
      <c r="ORY24" s="723"/>
      <c r="ORZ24" s="723"/>
      <c r="OSA24" s="723"/>
      <c r="OSB24" s="723"/>
      <c r="OSC24" s="723"/>
      <c r="OSD24" s="723"/>
      <c r="OSE24" s="723"/>
      <c r="OSF24" s="723"/>
      <c r="OSG24" s="723"/>
      <c r="OSH24" s="723"/>
      <c r="OSI24" s="723"/>
      <c r="OSJ24" s="723"/>
      <c r="OSK24" s="723"/>
      <c r="OSL24" s="723"/>
      <c r="OSM24" s="723"/>
      <c r="OSN24" s="723"/>
      <c r="OSO24" s="723"/>
      <c r="OSP24" s="723"/>
      <c r="OSQ24" s="723"/>
      <c r="OSR24" s="723"/>
      <c r="OSS24" s="723"/>
      <c r="OST24" s="723"/>
      <c r="OSU24" s="723"/>
      <c r="OSV24" s="723"/>
      <c r="OSW24" s="723"/>
      <c r="OSX24" s="723"/>
      <c r="OSY24" s="723"/>
      <c r="OSZ24" s="723"/>
      <c r="OTA24" s="723"/>
      <c r="OTB24" s="723"/>
      <c r="OTC24" s="723"/>
      <c r="OTD24" s="723"/>
      <c r="OTE24" s="723"/>
      <c r="OTF24" s="723"/>
      <c r="OTG24" s="723"/>
      <c r="OTH24" s="723"/>
      <c r="OTI24" s="723"/>
      <c r="OTJ24" s="723"/>
      <c r="OTK24" s="723"/>
      <c r="OTL24" s="723"/>
      <c r="OTM24" s="723"/>
      <c r="OTN24" s="723"/>
      <c r="OTO24" s="723"/>
      <c r="OTP24" s="723"/>
      <c r="OTQ24" s="723"/>
      <c r="OTR24" s="723"/>
      <c r="OTS24" s="723"/>
      <c r="OTT24" s="723"/>
      <c r="OTU24" s="723"/>
      <c r="OTV24" s="723"/>
      <c r="OTW24" s="723"/>
      <c r="OTX24" s="723"/>
      <c r="OTY24" s="723"/>
      <c r="OTZ24" s="723"/>
      <c r="OUA24" s="723"/>
      <c r="OUB24" s="723"/>
      <c r="OUC24" s="723"/>
      <c r="OUD24" s="723"/>
      <c r="OUE24" s="723"/>
      <c r="OUF24" s="723"/>
      <c r="OUG24" s="723"/>
      <c r="OUH24" s="723"/>
      <c r="OUI24" s="723"/>
      <c r="OUJ24" s="723"/>
      <c r="OUK24" s="723"/>
      <c r="OUL24" s="723"/>
      <c r="OUM24" s="723"/>
      <c r="OUN24" s="723"/>
      <c r="OUO24" s="723"/>
      <c r="OUP24" s="723"/>
      <c r="OUQ24" s="723"/>
      <c r="OUR24" s="723"/>
      <c r="OUS24" s="723"/>
      <c r="OUT24" s="723"/>
      <c r="OUU24" s="723"/>
      <c r="OUV24" s="723"/>
      <c r="OUW24" s="723"/>
      <c r="OUX24" s="723"/>
      <c r="OUY24" s="723"/>
      <c r="OUZ24" s="723"/>
      <c r="OVA24" s="723"/>
      <c r="OVB24" s="723"/>
      <c r="OVC24" s="723"/>
      <c r="OVD24" s="723"/>
      <c r="OVE24" s="723"/>
      <c r="OVF24" s="723"/>
      <c r="OVG24" s="723"/>
      <c r="OVH24" s="723"/>
      <c r="OVI24" s="723"/>
      <c r="OVJ24" s="723"/>
      <c r="OVK24" s="723"/>
      <c r="OVL24" s="723"/>
      <c r="OVM24" s="723"/>
      <c r="OVN24" s="723"/>
      <c r="OVO24" s="723"/>
      <c r="OVP24" s="723"/>
      <c r="OVQ24" s="723"/>
      <c r="OVR24" s="723"/>
      <c r="OVS24" s="723"/>
      <c r="OVT24" s="723"/>
      <c r="OVU24" s="723"/>
      <c r="OVV24" s="723"/>
      <c r="OVW24" s="723"/>
      <c r="OVX24" s="723"/>
      <c r="OVY24" s="723"/>
      <c r="OVZ24" s="723"/>
      <c r="OWA24" s="723"/>
      <c r="OWB24" s="723"/>
      <c r="OWC24" s="723"/>
      <c r="OWD24" s="723"/>
      <c r="OWE24" s="723"/>
      <c r="OWF24" s="723"/>
      <c r="OWG24" s="723"/>
      <c r="OWH24" s="723"/>
      <c r="OWI24" s="723"/>
      <c r="OWJ24" s="723"/>
      <c r="OWK24" s="723"/>
      <c r="OWL24" s="723"/>
      <c r="OWM24" s="723"/>
      <c r="OWN24" s="723"/>
      <c r="OWO24" s="723"/>
      <c r="OWP24" s="723"/>
      <c r="OWQ24" s="723"/>
      <c r="OWR24" s="723"/>
      <c r="OWS24" s="723"/>
      <c r="OWT24" s="723"/>
      <c r="OWU24" s="723"/>
      <c r="OWV24" s="723"/>
      <c r="OWW24" s="723"/>
      <c r="OWX24" s="723"/>
      <c r="OWY24" s="723"/>
      <c r="OWZ24" s="723"/>
      <c r="OXA24" s="723"/>
      <c r="OXB24" s="723"/>
      <c r="OXC24" s="723"/>
      <c r="OXD24" s="723"/>
      <c r="OXE24" s="723"/>
      <c r="OXF24" s="723"/>
      <c r="OXG24" s="723"/>
      <c r="OXH24" s="723"/>
      <c r="OXI24" s="723"/>
      <c r="OXJ24" s="723"/>
      <c r="OXK24" s="723"/>
      <c r="OXL24" s="723"/>
      <c r="OXM24" s="723"/>
      <c r="OXN24" s="723"/>
      <c r="OXO24" s="723"/>
      <c r="OXP24" s="723"/>
      <c r="OXQ24" s="723"/>
      <c r="OXR24" s="723"/>
      <c r="OXS24" s="723"/>
      <c r="OXT24" s="723"/>
      <c r="OXU24" s="723"/>
      <c r="OXV24" s="723"/>
      <c r="OXW24" s="723"/>
      <c r="OXX24" s="723"/>
      <c r="OXY24" s="723"/>
      <c r="OXZ24" s="723"/>
      <c r="OYA24" s="723"/>
      <c r="OYB24" s="723"/>
      <c r="OYC24" s="723"/>
      <c r="OYD24" s="723"/>
      <c r="OYE24" s="723"/>
      <c r="OYF24" s="723"/>
      <c r="OYG24" s="723"/>
      <c r="OYH24" s="723"/>
      <c r="OYI24" s="723"/>
      <c r="OYJ24" s="723"/>
      <c r="OYK24" s="723"/>
      <c r="OYL24" s="723"/>
      <c r="OYM24" s="723"/>
      <c r="OYN24" s="723"/>
      <c r="OYO24" s="723"/>
      <c r="OYP24" s="723"/>
      <c r="OYQ24" s="723"/>
      <c r="OYR24" s="723"/>
      <c r="OYS24" s="723"/>
      <c r="OYT24" s="723"/>
      <c r="OYU24" s="723"/>
      <c r="OYV24" s="723"/>
      <c r="OYW24" s="723"/>
      <c r="OYX24" s="723"/>
      <c r="OYY24" s="723"/>
      <c r="OYZ24" s="723"/>
      <c r="OZA24" s="723"/>
      <c r="OZB24" s="723"/>
      <c r="OZC24" s="723"/>
      <c r="OZD24" s="723"/>
      <c r="OZE24" s="723"/>
      <c r="OZF24" s="723"/>
      <c r="OZG24" s="723"/>
      <c r="OZH24" s="723"/>
      <c r="OZI24" s="723"/>
      <c r="OZJ24" s="723"/>
      <c r="OZK24" s="723"/>
      <c r="OZL24" s="723"/>
      <c r="OZM24" s="723"/>
      <c r="OZN24" s="723"/>
      <c r="OZO24" s="723"/>
      <c r="OZP24" s="723"/>
      <c r="OZQ24" s="723"/>
      <c r="OZR24" s="723"/>
      <c r="OZS24" s="723"/>
      <c r="OZT24" s="723"/>
      <c r="OZU24" s="723"/>
      <c r="OZV24" s="723"/>
      <c r="OZW24" s="723"/>
      <c r="OZX24" s="723"/>
      <c r="OZY24" s="723"/>
      <c r="OZZ24" s="723"/>
      <c r="PAA24" s="723"/>
      <c r="PAB24" s="723"/>
      <c r="PAC24" s="723"/>
      <c r="PAD24" s="723"/>
      <c r="PAE24" s="723"/>
      <c r="PAF24" s="723"/>
      <c r="PAG24" s="723"/>
      <c r="PAH24" s="723"/>
      <c r="PAI24" s="723"/>
      <c r="PAJ24" s="723"/>
      <c r="PAK24" s="723"/>
      <c r="PAL24" s="723"/>
      <c r="PAM24" s="723"/>
      <c r="PAN24" s="723"/>
      <c r="PAO24" s="723"/>
      <c r="PAP24" s="723"/>
      <c r="PAQ24" s="723"/>
      <c r="PAR24" s="723"/>
      <c r="PAS24" s="723"/>
      <c r="PAT24" s="723"/>
      <c r="PAU24" s="723"/>
      <c r="PAV24" s="723"/>
      <c r="PAW24" s="723"/>
      <c r="PAX24" s="723"/>
      <c r="PAY24" s="723"/>
      <c r="PAZ24" s="723"/>
      <c r="PBA24" s="723"/>
      <c r="PBB24" s="723"/>
      <c r="PBC24" s="723"/>
      <c r="PBD24" s="723"/>
      <c r="PBE24" s="723"/>
      <c r="PBF24" s="723"/>
      <c r="PBG24" s="723"/>
      <c r="PBH24" s="723"/>
      <c r="PBI24" s="723"/>
      <c r="PBJ24" s="723"/>
      <c r="PBK24" s="723"/>
      <c r="PBL24" s="723"/>
      <c r="PBM24" s="723"/>
      <c r="PBN24" s="723"/>
      <c r="PBO24" s="723"/>
      <c r="PBP24" s="723"/>
      <c r="PBQ24" s="723"/>
      <c r="PBR24" s="723"/>
      <c r="PBS24" s="723"/>
      <c r="PBT24" s="723"/>
      <c r="PBU24" s="723"/>
      <c r="PBV24" s="723"/>
      <c r="PBW24" s="723"/>
      <c r="PBX24" s="723"/>
      <c r="PBY24" s="723"/>
      <c r="PBZ24" s="723"/>
      <c r="PCA24" s="723"/>
      <c r="PCB24" s="723"/>
      <c r="PCC24" s="723"/>
      <c r="PCD24" s="723"/>
      <c r="PCE24" s="723"/>
      <c r="PCF24" s="723"/>
      <c r="PCG24" s="723"/>
      <c r="PCH24" s="723"/>
      <c r="PCI24" s="723"/>
      <c r="PCJ24" s="723"/>
      <c r="PCK24" s="723"/>
      <c r="PCL24" s="723"/>
      <c r="PCM24" s="723"/>
      <c r="PCN24" s="723"/>
      <c r="PCO24" s="723"/>
      <c r="PCP24" s="723"/>
      <c r="PCQ24" s="723"/>
      <c r="PCR24" s="723"/>
      <c r="PCS24" s="723"/>
      <c r="PCT24" s="723"/>
      <c r="PCU24" s="723"/>
      <c r="PCV24" s="723"/>
      <c r="PCW24" s="723"/>
      <c r="PCX24" s="723"/>
      <c r="PCY24" s="723"/>
      <c r="PCZ24" s="723"/>
      <c r="PDA24" s="723"/>
      <c r="PDB24" s="723"/>
      <c r="PDC24" s="723"/>
      <c r="PDD24" s="723"/>
      <c r="PDE24" s="723"/>
      <c r="PDF24" s="723"/>
      <c r="PDG24" s="723"/>
      <c r="PDH24" s="723"/>
      <c r="PDI24" s="723"/>
      <c r="PDJ24" s="723"/>
      <c r="PDK24" s="723"/>
      <c r="PDL24" s="723"/>
      <c r="PDM24" s="723"/>
      <c r="PDN24" s="723"/>
      <c r="PDO24" s="723"/>
      <c r="PDP24" s="723"/>
      <c r="PDQ24" s="723"/>
      <c r="PDR24" s="723"/>
      <c r="PDS24" s="723"/>
      <c r="PDT24" s="723"/>
      <c r="PDU24" s="723"/>
      <c r="PDV24" s="723"/>
      <c r="PDW24" s="723"/>
      <c r="PDX24" s="723"/>
      <c r="PDY24" s="723"/>
      <c r="PDZ24" s="723"/>
      <c r="PEA24" s="723"/>
      <c r="PEB24" s="723"/>
      <c r="PEC24" s="723"/>
      <c r="PED24" s="723"/>
      <c r="PEE24" s="723"/>
      <c r="PEF24" s="723"/>
      <c r="PEG24" s="723"/>
      <c r="PEH24" s="723"/>
      <c r="PEI24" s="723"/>
      <c r="PEJ24" s="723"/>
      <c r="PEK24" s="723"/>
      <c r="PEL24" s="723"/>
      <c r="PEM24" s="723"/>
      <c r="PEN24" s="723"/>
      <c r="PEO24" s="723"/>
      <c r="PEP24" s="723"/>
      <c r="PEQ24" s="723"/>
      <c r="PER24" s="723"/>
      <c r="PES24" s="723"/>
      <c r="PET24" s="723"/>
      <c r="PEU24" s="723"/>
      <c r="PEV24" s="723"/>
      <c r="PEW24" s="723"/>
      <c r="PEX24" s="723"/>
      <c r="PEY24" s="723"/>
      <c r="PEZ24" s="723"/>
      <c r="PFA24" s="723"/>
      <c r="PFB24" s="723"/>
      <c r="PFC24" s="723"/>
      <c r="PFD24" s="723"/>
      <c r="PFE24" s="723"/>
      <c r="PFF24" s="723"/>
      <c r="PFG24" s="723"/>
      <c r="PFH24" s="723"/>
      <c r="PFI24" s="723"/>
      <c r="PFJ24" s="723"/>
      <c r="PFK24" s="723"/>
      <c r="PFL24" s="723"/>
      <c r="PFM24" s="723"/>
      <c r="PFN24" s="723"/>
      <c r="PFO24" s="723"/>
      <c r="PFP24" s="723"/>
      <c r="PFQ24" s="723"/>
      <c r="PFR24" s="723"/>
      <c r="PFS24" s="723"/>
      <c r="PFT24" s="723"/>
      <c r="PFU24" s="723"/>
      <c r="PFV24" s="723"/>
      <c r="PFW24" s="723"/>
      <c r="PFX24" s="723"/>
      <c r="PFY24" s="723"/>
      <c r="PFZ24" s="723"/>
      <c r="PGA24" s="723"/>
      <c r="PGB24" s="723"/>
      <c r="PGC24" s="723"/>
      <c r="PGD24" s="723"/>
      <c r="PGE24" s="723"/>
      <c r="PGF24" s="723"/>
      <c r="PGG24" s="723"/>
      <c r="PGH24" s="723"/>
      <c r="PGI24" s="723"/>
      <c r="PGJ24" s="723"/>
      <c r="PGK24" s="723"/>
      <c r="PGL24" s="723"/>
      <c r="PGM24" s="723"/>
      <c r="PGN24" s="723"/>
      <c r="PGO24" s="723"/>
      <c r="PGP24" s="723"/>
      <c r="PGQ24" s="723"/>
      <c r="PGR24" s="723"/>
      <c r="PGS24" s="723"/>
      <c r="PGT24" s="723"/>
      <c r="PGU24" s="723"/>
      <c r="PGV24" s="723"/>
      <c r="PGW24" s="723"/>
      <c r="PGX24" s="723"/>
      <c r="PGY24" s="723"/>
      <c r="PGZ24" s="723"/>
      <c r="PHA24" s="723"/>
      <c r="PHB24" s="723"/>
      <c r="PHC24" s="723"/>
      <c r="PHD24" s="723"/>
      <c r="PHE24" s="723"/>
      <c r="PHF24" s="723"/>
      <c r="PHG24" s="723"/>
      <c r="PHH24" s="723"/>
      <c r="PHI24" s="723"/>
      <c r="PHJ24" s="723"/>
      <c r="PHK24" s="723"/>
      <c r="PHL24" s="723"/>
      <c r="PHM24" s="723"/>
      <c r="PHN24" s="723"/>
      <c r="PHO24" s="723"/>
      <c r="PHP24" s="723"/>
      <c r="PHQ24" s="723"/>
      <c r="PHR24" s="723"/>
      <c r="PHS24" s="723"/>
      <c r="PHT24" s="723"/>
      <c r="PHU24" s="723"/>
      <c r="PHV24" s="723"/>
      <c r="PHW24" s="723"/>
      <c r="PHX24" s="723"/>
      <c r="PHY24" s="723"/>
      <c r="PHZ24" s="723"/>
      <c r="PIA24" s="723"/>
      <c r="PIB24" s="723"/>
      <c r="PIC24" s="723"/>
      <c r="PID24" s="723"/>
      <c r="PIE24" s="723"/>
      <c r="PIF24" s="723"/>
      <c r="PIG24" s="723"/>
      <c r="PIH24" s="723"/>
      <c r="PII24" s="723"/>
      <c r="PIJ24" s="723"/>
      <c r="PIK24" s="723"/>
      <c r="PIL24" s="723"/>
      <c r="PIM24" s="723"/>
      <c r="PIN24" s="723"/>
      <c r="PIO24" s="723"/>
      <c r="PIP24" s="723"/>
      <c r="PIQ24" s="723"/>
      <c r="PIR24" s="723"/>
      <c r="PIS24" s="723"/>
      <c r="PIT24" s="723"/>
      <c r="PIU24" s="723"/>
      <c r="PIV24" s="723"/>
      <c r="PIW24" s="723"/>
      <c r="PIX24" s="723"/>
      <c r="PIY24" s="723"/>
      <c r="PIZ24" s="723"/>
      <c r="PJA24" s="723"/>
      <c r="PJB24" s="723"/>
      <c r="PJC24" s="723"/>
      <c r="PJD24" s="723"/>
      <c r="PJE24" s="723"/>
      <c r="PJF24" s="723"/>
      <c r="PJG24" s="723"/>
      <c r="PJH24" s="723"/>
      <c r="PJI24" s="723"/>
      <c r="PJJ24" s="723"/>
      <c r="PJK24" s="723"/>
      <c r="PJL24" s="723"/>
      <c r="PJM24" s="723"/>
      <c r="PJN24" s="723"/>
      <c r="PJO24" s="723"/>
      <c r="PJP24" s="723"/>
      <c r="PJQ24" s="723"/>
      <c r="PJR24" s="723"/>
      <c r="PJS24" s="723"/>
      <c r="PJT24" s="723"/>
      <c r="PJU24" s="723"/>
      <c r="PJV24" s="723"/>
      <c r="PJW24" s="723"/>
      <c r="PJX24" s="723"/>
      <c r="PJY24" s="723"/>
      <c r="PJZ24" s="723"/>
      <c r="PKA24" s="723"/>
      <c r="PKB24" s="723"/>
      <c r="PKC24" s="723"/>
      <c r="PKD24" s="723"/>
      <c r="PKE24" s="723"/>
      <c r="PKF24" s="723"/>
      <c r="PKG24" s="723"/>
      <c r="PKH24" s="723"/>
      <c r="PKI24" s="723"/>
      <c r="PKJ24" s="723"/>
      <c r="PKK24" s="723"/>
      <c r="PKL24" s="723"/>
      <c r="PKM24" s="723"/>
      <c r="PKN24" s="723"/>
      <c r="PKO24" s="723"/>
      <c r="PKP24" s="723"/>
      <c r="PKQ24" s="723"/>
      <c r="PKR24" s="723"/>
      <c r="PKS24" s="723"/>
      <c r="PKT24" s="723"/>
      <c r="PKU24" s="723"/>
      <c r="PKV24" s="723"/>
      <c r="PKW24" s="723"/>
      <c r="PKX24" s="723"/>
      <c r="PKY24" s="723"/>
      <c r="PKZ24" s="723"/>
      <c r="PLA24" s="723"/>
      <c r="PLB24" s="723"/>
      <c r="PLC24" s="723"/>
      <c r="PLD24" s="723"/>
      <c r="PLE24" s="723"/>
      <c r="PLF24" s="723"/>
      <c r="PLG24" s="723"/>
      <c r="PLH24" s="723"/>
      <c r="PLI24" s="723"/>
      <c r="PLJ24" s="723"/>
      <c r="PLK24" s="723"/>
      <c r="PLL24" s="723"/>
      <c r="PLM24" s="723"/>
      <c r="PLN24" s="723"/>
      <c r="PLO24" s="723"/>
      <c r="PLP24" s="723"/>
      <c r="PLQ24" s="723"/>
      <c r="PLR24" s="723"/>
      <c r="PLS24" s="723"/>
      <c r="PLT24" s="723"/>
      <c r="PLU24" s="723"/>
      <c r="PLV24" s="723"/>
      <c r="PLW24" s="723"/>
      <c r="PLX24" s="723"/>
      <c r="PLY24" s="723"/>
      <c r="PLZ24" s="723"/>
      <c r="PMA24" s="723"/>
      <c r="PMB24" s="723"/>
      <c r="PMC24" s="723"/>
      <c r="PMD24" s="723"/>
      <c r="PME24" s="723"/>
      <c r="PMF24" s="723"/>
      <c r="PMG24" s="723"/>
      <c r="PMH24" s="723"/>
      <c r="PMI24" s="723"/>
      <c r="PMJ24" s="723"/>
      <c r="PMK24" s="723"/>
      <c r="PML24" s="723"/>
      <c r="PMM24" s="723"/>
      <c r="PMN24" s="723"/>
      <c r="PMO24" s="723"/>
      <c r="PMP24" s="723"/>
      <c r="PMQ24" s="723"/>
      <c r="PMR24" s="723"/>
      <c r="PMS24" s="723"/>
      <c r="PMT24" s="723"/>
      <c r="PMU24" s="723"/>
      <c r="PMV24" s="723"/>
      <c r="PMW24" s="723"/>
      <c r="PMX24" s="723"/>
      <c r="PMY24" s="723"/>
      <c r="PMZ24" s="723"/>
      <c r="PNA24" s="723"/>
      <c r="PNB24" s="723"/>
      <c r="PNC24" s="723"/>
      <c r="PND24" s="723"/>
      <c r="PNE24" s="723"/>
      <c r="PNF24" s="723"/>
      <c r="PNG24" s="723"/>
      <c r="PNH24" s="723"/>
      <c r="PNI24" s="723"/>
      <c r="PNJ24" s="723"/>
      <c r="PNK24" s="723"/>
      <c r="PNL24" s="723"/>
      <c r="PNM24" s="723"/>
      <c r="PNN24" s="723"/>
      <c r="PNO24" s="723"/>
      <c r="PNP24" s="723"/>
      <c r="PNQ24" s="723"/>
      <c r="PNR24" s="723"/>
      <c r="PNS24" s="723"/>
      <c r="PNT24" s="723"/>
      <c r="PNU24" s="723"/>
      <c r="PNV24" s="723"/>
      <c r="PNW24" s="723"/>
      <c r="PNX24" s="723"/>
      <c r="PNY24" s="723"/>
      <c r="PNZ24" s="723"/>
      <c r="POA24" s="723"/>
      <c r="POB24" s="723"/>
      <c r="POC24" s="723"/>
      <c r="POD24" s="723"/>
      <c r="POE24" s="723"/>
      <c r="POF24" s="723"/>
      <c r="POG24" s="723"/>
      <c r="POH24" s="723"/>
      <c r="POI24" s="723"/>
      <c r="POJ24" s="723"/>
      <c r="POK24" s="723"/>
      <c r="POL24" s="723"/>
      <c r="POM24" s="723"/>
      <c r="PON24" s="723"/>
      <c r="POO24" s="723"/>
      <c r="POP24" s="723"/>
      <c r="POQ24" s="723"/>
      <c r="POR24" s="723"/>
      <c r="POS24" s="723"/>
      <c r="POT24" s="723"/>
      <c r="POU24" s="723"/>
      <c r="POV24" s="723"/>
      <c r="POW24" s="723"/>
      <c r="POX24" s="723"/>
      <c r="POY24" s="723"/>
      <c r="POZ24" s="723"/>
      <c r="PPA24" s="723"/>
      <c r="PPB24" s="723"/>
      <c r="PPC24" s="723"/>
      <c r="PPD24" s="723"/>
      <c r="PPE24" s="723"/>
      <c r="PPF24" s="723"/>
      <c r="PPG24" s="723"/>
      <c r="PPH24" s="723"/>
      <c r="PPI24" s="723"/>
      <c r="PPJ24" s="723"/>
      <c r="PPK24" s="723"/>
      <c r="PPL24" s="723"/>
      <c r="PPM24" s="723"/>
      <c r="PPN24" s="723"/>
      <c r="PPO24" s="723"/>
      <c r="PPP24" s="723"/>
      <c r="PPQ24" s="723"/>
      <c r="PPR24" s="723"/>
      <c r="PPS24" s="723"/>
      <c r="PPT24" s="723"/>
      <c r="PPU24" s="723"/>
      <c r="PPV24" s="723"/>
      <c r="PPW24" s="723"/>
      <c r="PPX24" s="723"/>
      <c r="PPY24" s="723"/>
      <c r="PPZ24" s="723"/>
      <c r="PQA24" s="723"/>
      <c r="PQB24" s="723"/>
      <c r="PQC24" s="723"/>
      <c r="PQD24" s="723"/>
      <c r="PQE24" s="723"/>
      <c r="PQF24" s="723"/>
      <c r="PQG24" s="723"/>
      <c r="PQH24" s="723"/>
      <c r="PQI24" s="723"/>
      <c r="PQJ24" s="723"/>
      <c r="PQK24" s="723"/>
      <c r="PQL24" s="723"/>
      <c r="PQM24" s="723"/>
      <c r="PQN24" s="723"/>
      <c r="PQO24" s="723"/>
      <c r="PQP24" s="723"/>
      <c r="PQQ24" s="723"/>
      <c r="PQR24" s="723"/>
      <c r="PQS24" s="723"/>
      <c r="PQT24" s="723"/>
      <c r="PQU24" s="723"/>
      <c r="PQV24" s="723"/>
      <c r="PQW24" s="723"/>
      <c r="PQX24" s="723"/>
      <c r="PQY24" s="723"/>
      <c r="PQZ24" s="723"/>
      <c r="PRA24" s="723"/>
      <c r="PRB24" s="723"/>
      <c r="PRC24" s="723"/>
      <c r="PRD24" s="723"/>
      <c r="PRE24" s="723"/>
      <c r="PRF24" s="723"/>
      <c r="PRG24" s="723"/>
      <c r="PRH24" s="723"/>
      <c r="PRI24" s="723"/>
      <c r="PRJ24" s="723"/>
      <c r="PRK24" s="723"/>
      <c r="PRL24" s="723"/>
      <c r="PRM24" s="723"/>
      <c r="PRN24" s="723"/>
      <c r="PRO24" s="723"/>
      <c r="PRP24" s="723"/>
      <c r="PRQ24" s="723"/>
      <c r="PRR24" s="723"/>
      <c r="PRS24" s="723"/>
      <c r="PRT24" s="723"/>
      <c r="PRU24" s="723"/>
      <c r="PRV24" s="723"/>
      <c r="PRW24" s="723"/>
      <c r="PRX24" s="723"/>
      <c r="PRY24" s="723"/>
      <c r="PRZ24" s="723"/>
      <c r="PSA24" s="723"/>
      <c r="PSB24" s="723"/>
      <c r="PSC24" s="723"/>
      <c r="PSD24" s="723"/>
      <c r="PSE24" s="723"/>
      <c r="PSF24" s="723"/>
      <c r="PSG24" s="723"/>
      <c r="PSH24" s="723"/>
      <c r="PSI24" s="723"/>
      <c r="PSJ24" s="723"/>
      <c r="PSK24" s="723"/>
      <c r="PSL24" s="723"/>
      <c r="PSM24" s="723"/>
      <c r="PSN24" s="723"/>
      <c r="PSO24" s="723"/>
      <c r="PSP24" s="723"/>
      <c r="PSQ24" s="723"/>
      <c r="PSR24" s="723"/>
      <c r="PSS24" s="723"/>
      <c r="PST24" s="723"/>
      <c r="PSU24" s="723"/>
      <c r="PSV24" s="723"/>
      <c r="PSW24" s="723"/>
      <c r="PSX24" s="723"/>
      <c r="PSY24" s="723"/>
      <c r="PSZ24" s="723"/>
      <c r="PTA24" s="723"/>
      <c r="PTB24" s="723"/>
      <c r="PTC24" s="723"/>
      <c r="PTD24" s="723"/>
      <c r="PTE24" s="723"/>
      <c r="PTF24" s="723"/>
      <c r="PTG24" s="723"/>
      <c r="PTH24" s="723"/>
      <c r="PTI24" s="723"/>
      <c r="PTJ24" s="723"/>
      <c r="PTK24" s="723"/>
      <c r="PTL24" s="723"/>
      <c r="PTM24" s="723"/>
      <c r="PTN24" s="723"/>
      <c r="PTO24" s="723"/>
      <c r="PTP24" s="723"/>
      <c r="PTQ24" s="723"/>
      <c r="PTR24" s="723"/>
      <c r="PTS24" s="723"/>
      <c r="PTT24" s="723"/>
      <c r="PTU24" s="723"/>
      <c r="PTV24" s="723"/>
      <c r="PTW24" s="723"/>
      <c r="PTX24" s="723"/>
      <c r="PTY24" s="723"/>
      <c r="PTZ24" s="723"/>
      <c r="PUA24" s="723"/>
      <c r="PUB24" s="723"/>
      <c r="PUC24" s="723"/>
      <c r="PUD24" s="723"/>
      <c r="PUE24" s="723"/>
      <c r="PUF24" s="723"/>
      <c r="PUG24" s="723"/>
      <c r="PUH24" s="723"/>
      <c r="PUI24" s="723"/>
      <c r="PUJ24" s="723"/>
      <c r="PUK24" s="723"/>
      <c r="PUL24" s="723"/>
      <c r="PUM24" s="723"/>
      <c r="PUN24" s="723"/>
      <c r="PUO24" s="723"/>
      <c r="PUP24" s="723"/>
      <c r="PUQ24" s="723"/>
      <c r="PUR24" s="723"/>
      <c r="PUS24" s="723"/>
      <c r="PUT24" s="723"/>
      <c r="PUU24" s="723"/>
      <c r="PUV24" s="723"/>
      <c r="PUW24" s="723"/>
      <c r="PUX24" s="723"/>
      <c r="PUY24" s="723"/>
      <c r="PUZ24" s="723"/>
      <c r="PVA24" s="723"/>
      <c r="PVB24" s="723"/>
      <c r="PVC24" s="723"/>
      <c r="PVD24" s="723"/>
      <c r="PVE24" s="723"/>
      <c r="PVF24" s="723"/>
      <c r="PVG24" s="723"/>
      <c r="PVH24" s="723"/>
      <c r="PVI24" s="723"/>
      <c r="PVJ24" s="723"/>
      <c r="PVK24" s="723"/>
      <c r="PVL24" s="723"/>
      <c r="PVM24" s="723"/>
      <c r="PVN24" s="723"/>
      <c r="PVO24" s="723"/>
      <c r="PVP24" s="723"/>
      <c r="PVQ24" s="723"/>
      <c r="PVR24" s="723"/>
      <c r="PVS24" s="723"/>
      <c r="PVT24" s="723"/>
      <c r="PVU24" s="723"/>
      <c r="PVV24" s="723"/>
      <c r="PVW24" s="723"/>
      <c r="PVX24" s="723"/>
      <c r="PVY24" s="723"/>
      <c r="PVZ24" s="723"/>
      <c r="PWA24" s="723"/>
      <c r="PWB24" s="723"/>
      <c r="PWC24" s="723"/>
      <c r="PWD24" s="723"/>
      <c r="PWE24" s="723"/>
      <c r="PWF24" s="723"/>
      <c r="PWG24" s="723"/>
      <c r="PWH24" s="723"/>
      <c r="PWI24" s="723"/>
      <c r="PWJ24" s="723"/>
      <c r="PWK24" s="723"/>
      <c r="PWL24" s="723"/>
      <c r="PWM24" s="723"/>
      <c r="PWN24" s="723"/>
      <c r="PWO24" s="723"/>
      <c r="PWP24" s="723"/>
      <c r="PWQ24" s="723"/>
      <c r="PWR24" s="723"/>
      <c r="PWS24" s="723"/>
      <c r="PWT24" s="723"/>
      <c r="PWU24" s="723"/>
      <c r="PWV24" s="723"/>
      <c r="PWW24" s="723"/>
      <c r="PWX24" s="723"/>
      <c r="PWY24" s="723"/>
      <c r="PWZ24" s="723"/>
      <c r="PXA24" s="723"/>
      <c r="PXB24" s="723"/>
      <c r="PXC24" s="723"/>
      <c r="PXD24" s="723"/>
      <c r="PXE24" s="723"/>
      <c r="PXF24" s="723"/>
      <c r="PXG24" s="723"/>
      <c r="PXH24" s="723"/>
      <c r="PXI24" s="723"/>
      <c r="PXJ24" s="723"/>
      <c r="PXK24" s="723"/>
      <c r="PXL24" s="723"/>
      <c r="PXM24" s="723"/>
      <c r="PXN24" s="723"/>
      <c r="PXO24" s="723"/>
      <c r="PXP24" s="723"/>
      <c r="PXQ24" s="723"/>
      <c r="PXR24" s="723"/>
      <c r="PXS24" s="723"/>
      <c r="PXT24" s="723"/>
      <c r="PXU24" s="723"/>
      <c r="PXV24" s="723"/>
      <c r="PXW24" s="723"/>
      <c r="PXX24" s="723"/>
      <c r="PXY24" s="723"/>
      <c r="PXZ24" s="723"/>
      <c r="PYA24" s="723"/>
      <c r="PYB24" s="723"/>
      <c r="PYC24" s="723"/>
      <c r="PYD24" s="723"/>
      <c r="PYE24" s="723"/>
      <c r="PYF24" s="723"/>
      <c r="PYG24" s="723"/>
      <c r="PYH24" s="723"/>
      <c r="PYI24" s="723"/>
      <c r="PYJ24" s="723"/>
      <c r="PYK24" s="723"/>
      <c r="PYL24" s="723"/>
      <c r="PYM24" s="723"/>
      <c r="PYN24" s="723"/>
      <c r="PYO24" s="723"/>
      <c r="PYP24" s="723"/>
      <c r="PYQ24" s="723"/>
      <c r="PYR24" s="723"/>
      <c r="PYS24" s="723"/>
      <c r="PYT24" s="723"/>
      <c r="PYU24" s="723"/>
      <c r="PYV24" s="723"/>
      <c r="PYW24" s="723"/>
      <c r="PYX24" s="723"/>
      <c r="PYY24" s="723"/>
      <c r="PYZ24" s="723"/>
      <c r="PZA24" s="723"/>
      <c r="PZB24" s="723"/>
      <c r="PZC24" s="723"/>
      <c r="PZD24" s="723"/>
      <c r="PZE24" s="723"/>
      <c r="PZF24" s="723"/>
      <c r="PZG24" s="723"/>
      <c r="PZH24" s="723"/>
      <c r="PZI24" s="723"/>
      <c r="PZJ24" s="723"/>
      <c r="PZK24" s="723"/>
      <c r="PZL24" s="723"/>
      <c r="PZM24" s="723"/>
      <c r="PZN24" s="723"/>
      <c r="PZO24" s="723"/>
      <c r="PZP24" s="723"/>
      <c r="PZQ24" s="723"/>
      <c r="PZR24" s="723"/>
      <c r="PZS24" s="723"/>
      <c r="PZT24" s="723"/>
      <c r="PZU24" s="723"/>
      <c r="PZV24" s="723"/>
      <c r="PZW24" s="723"/>
      <c r="PZX24" s="723"/>
      <c r="PZY24" s="723"/>
      <c r="PZZ24" s="723"/>
      <c r="QAA24" s="723"/>
      <c r="QAB24" s="723"/>
      <c r="QAC24" s="723"/>
      <c r="QAD24" s="723"/>
      <c r="QAE24" s="723"/>
      <c r="QAF24" s="723"/>
      <c r="QAG24" s="723"/>
      <c r="QAH24" s="723"/>
      <c r="QAI24" s="723"/>
      <c r="QAJ24" s="723"/>
      <c r="QAK24" s="723"/>
      <c r="QAL24" s="723"/>
      <c r="QAM24" s="723"/>
      <c r="QAN24" s="723"/>
      <c r="QAO24" s="723"/>
      <c r="QAP24" s="723"/>
      <c r="QAQ24" s="723"/>
      <c r="QAR24" s="723"/>
      <c r="QAS24" s="723"/>
      <c r="QAT24" s="723"/>
      <c r="QAU24" s="723"/>
      <c r="QAV24" s="723"/>
      <c r="QAW24" s="723"/>
      <c r="QAX24" s="723"/>
      <c r="QAY24" s="723"/>
      <c r="QAZ24" s="723"/>
      <c r="QBA24" s="723"/>
      <c r="QBB24" s="723"/>
      <c r="QBC24" s="723"/>
      <c r="QBD24" s="723"/>
      <c r="QBE24" s="723"/>
      <c r="QBF24" s="723"/>
      <c r="QBG24" s="723"/>
      <c r="QBH24" s="723"/>
      <c r="QBI24" s="723"/>
      <c r="QBJ24" s="723"/>
      <c r="QBK24" s="723"/>
      <c r="QBL24" s="723"/>
      <c r="QBM24" s="723"/>
      <c r="QBN24" s="723"/>
      <c r="QBO24" s="723"/>
      <c r="QBP24" s="723"/>
      <c r="QBQ24" s="723"/>
      <c r="QBR24" s="723"/>
      <c r="QBS24" s="723"/>
      <c r="QBT24" s="723"/>
      <c r="QBU24" s="723"/>
      <c r="QBV24" s="723"/>
      <c r="QBW24" s="723"/>
      <c r="QBX24" s="723"/>
      <c r="QBY24" s="723"/>
      <c r="QBZ24" s="723"/>
      <c r="QCA24" s="723"/>
      <c r="QCB24" s="723"/>
      <c r="QCC24" s="723"/>
      <c r="QCD24" s="723"/>
      <c r="QCE24" s="723"/>
      <c r="QCF24" s="723"/>
      <c r="QCG24" s="723"/>
      <c r="QCH24" s="723"/>
      <c r="QCI24" s="723"/>
      <c r="QCJ24" s="723"/>
      <c r="QCK24" s="723"/>
      <c r="QCL24" s="723"/>
      <c r="QCM24" s="723"/>
      <c r="QCN24" s="723"/>
      <c r="QCO24" s="723"/>
      <c r="QCP24" s="723"/>
      <c r="QCQ24" s="723"/>
      <c r="QCR24" s="723"/>
      <c r="QCS24" s="723"/>
      <c r="QCT24" s="723"/>
      <c r="QCU24" s="723"/>
      <c r="QCV24" s="723"/>
      <c r="QCW24" s="723"/>
      <c r="QCX24" s="723"/>
      <c r="QCY24" s="723"/>
      <c r="QCZ24" s="723"/>
      <c r="QDA24" s="723"/>
      <c r="QDB24" s="723"/>
      <c r="QDC24" s="723"/>
      <c r="QDD24" s="723"/>
      <c r="QDE24" s="723"/>
      <c r="QDF24" s="723"/>
      <c r="QDG24" s="723"/>
      <c r="QDH24" s="723"/>
      <c r="QDI24" s="723"/>
      <c r="QDJ24" s="723"/>
      <c r="QDK24" s="723"/>
      <c r="QDL24" s="723"/>
      <c r="QDM24" s="723"/>
      <c r="QDN24" s="723"/>
      <c r="QDO24" s="723"/>
      <c r="QDP24" s="723"/>
      <c r="QDQ24" s="723"/>
      <c r="QDR24" s="723"/>
      <c r="QDS24" s="723"/>
      <c r="QDT24" s="723"/>
      <c r="QDU24" s="723"/>
      <c r="QDV24" s="723"/>
      <c r="QDW24" s="723"/>
      <c r="QDX24" s="723"/>
      <c r="QDY24" s="723"/>
      <c r="QDZ24" s="723"/>
      <c r="QEA24" s="723"/>
      <c r="QEB24" s="723"/>
      <c r="QEC24" s="723"/>
      <c r="QED24" s="723"/>
      <c r="QEE24" s="723"/>
      <c r="QEF24" s="723"/>
      <c r="QEG24" s="723"/>
      <c r="QEH24" s="723"/>
      <c r="QEI24" s="723"/>
      <c r="QEJ24" s="723"/>
      <c r="QEK24" s="723"/>
      <c r="QEL24" s="723"/>
      <c r="QEM24" s="723"/>
      <c r="QEN24" s="723"/>
      <c r="QEO24" s="723"/>
      <c r="QEP24" s="723"/>
      <c r="QEQ24" s="723"/>
      <c r="QER24" s="723"/>
      <c r="QES24" s="723"/>
      <c r="QET24" s="723"/>
      <c r="QEU24" s="723"/>
      <c r="QEV24" s="723"/>
      <c r="QEW24" s="723"/>
      <c r="QEX24" s="723"/>
      <c r="QEY24" s="723"/>
      <c r="QEZ24" s="723"/>
      <c r="QFA24" s="723"/>
      <c r="QFB24" s="723"/>
      <c r="QFC24" s="723"/>
      <c r="QFD24" s="723"/>
      <c r="QFE24" s="723"/>
      <c r="QFF24" s="723"/>
      <c r="QFG24" s="723"/>
      <c r="QFH24" s="723"/>
      <c r="QFI24" s="723"/>
      <c r="QFJ24" s="723"/>
      <c r="QFK24" s="723"/>
      <c r="QFL24" s="723"/>
      <c r="QFM24" s="723"/>
      <c r="QFN24" s="723"/>
      <c r="QFO24" s="723"/>
      <c r="QFP24" s="723"/>
      <c r="QFQ24" s="723"/>
      <c r="QFR24" s="723"/>
      <c r="QFS24" s="723"/>
      <c r="QFT24" s="723"/>
      <c r="QFU24" s="723"/>
      <c r="QFV24" s="723"/>
      <c r="QFW24" s="723"/>
      <c r="QFX24" s="723"/>
      <c r="QFY24" s="723"/>
      <c r="QFZ24" s="723"/>
      <c r="QGA24" s="723"/>
      <c r="QGB24" s="723"/>
      <c r="QGC24" s="723"/>
      <c r="QGD24" s="723"/>
      <c r="QGE24" s="723"/>
      <c r="QGF24" s="723"/>
      <c r="QGG24" s="723"/>
      <c r="QGH24" s="723"/>
      <c r="QGI24" s="723"/>
      <c r="QGJ24" s="723"/>
      <c r="QGK24" s="723"/>
      <c r="QGL24" s="723"/>
      <c r="QGM24" s="723"/>
      <c r="QGN24" s="723"/>
      <c r="QGO24" s="723"/>
      <c r="QGP24" s="723"/>
      <c r="QGQ24" s="723"/>
      <c r="QGR24" s="723"/>
      <c r="QGS24" s="723"/>
      <c r="QGT24" s="723"/>
      <c r="QGU24" s="723"/>
      <c r="QGV24" s="723"/>
      <c r="QGW24" s="723"/>
      <c r="QGX24" s="723"/>
      <c r="QGY24" s="723"/>
      <c r="QGZ24" s="723"/>
      <c r="QHA24" s="723"/>
      <c r="QHB24" s="723"/>
      <c r="QHC24" s="723"/>
      <c r="QHD24" s="723"/>
      <c r="QHE24" s="723"/>
      <c r="QHF24" s="723"/>
      <c r="QHG24" s="723"/>
      <c r="QHH24" s="723"/>
      <c r="QHI24" s="723"/>
      <c r="QHJ24" s="723"/>
      <c r="QHK24" s="723"/>
      <c r="QHL24" s="723"/>
      <c r="QHM24" s="723"/>
      <c r="QHN24" s="723"/>
      <c r="QHO24" s="723"/>
      <c r="QHP24" s="723"/>
      <c r="QHQ24" s="723"/>
      <c r="QHR24" s="723"/>
      <c r="QHS24" s="723"/>
      <c r="QHT24" s="723"/>
      <c r="QHU24" s="723"/>
      <c r="QHV24" s="723"/>
      <c r="QHW24" s="723"/>
      <c r="QHX24" s="723"/>
      <c r="QHY24" s="723"/>
      <c r="QHZ24" s="723"/>
      <c r="QIA24" s="723"/>
      <c r="QIB24" s="723"/>
      <c r="QIC24" s="723"/>
      <c r="QID24" s="723"/>
      <c r="QIE24" s="723"/>
      <c r="QIF24" s="723"/>
      <c r="QIG24" s="723"/>
      <c r="QIH24" s="723"/>
      <c r="QII24" s="723"/>
      <c r="QIJ24" s="723"/>
      <c r="QIK24" s="723"/>
      <c r="QIL24" s="723"/>
      <c r="QIM24" s="723"/>
      <c r="QIN24" s="723"/>
      <c r="QIO24" s="723"/>
      <c r="QIP24" s="723"/>
      <c r="QIQ24" s="723"/>
      <c r="QIR24" s="723"/>
      <c r="QIS24" s="723"/>
      <c r="QIT24" s="723"/>
      <c r="QIU24" s="723"/>
      <c r="QIV24" s="723"/>
      <c r="QIW24" s="723"/>
      <c r="QIX24" s="723"/>
      <c r="QIY24" s="723"/>
      <c r="QIZ24" s="723"/>
      <c r="QJA24" s="723"/>
      <c r="QJB24" s="723"/>
      <c r="QJC24" s="723"/>
      <c r="QJD24" s="723"/>
      <c r="QJE24" s="723"/>
      <c r="QJF24" s="723"/>
      <c r="QJG24" s="723"/>
      <c r="QJH24" s="723"/>
      <c r="QJI24" s="723"/>
      <c r="QJJ24" s="723"/>
      <c r="QJK24" s="723"/>
      <c r="QJL24" s="723"/>
      <c r="QJM24" s="723"/>
      <c r="QJN24" s="723"/>
      <c r="QJO24" s="723"/>
      <c r="QJP24" s="723"/>
      <c r="QJQ24" s="723"/>
      <c r="QJR24" s="723"/>
      <c r="QJS24" s="723"/>
      <c r="QJT24" s="723"/>
      <c r="QJU24" s="723"/>
      <c r="QJV24" s="723"/>
      <c r="QJW24" s="723"/>
      <c r="QJX24" s="723"/>
      <c r="QJY24" s="723"/>
      <c r="QJZ24" s="723"/>
      <c r="QKA24" s="723"/>
      <c r="QKB24" s="723"/>
      <c r="QKC24" s="723"/>
      <c r="QKD24" s="723"/>
      <c r="QKE24" s="723"/>
      <c r="QKF24" s="723"/>
      <c r="QKG24" s="723"/>
      <c r="QKH24" s="723"/>
      <c r="QKI24" s="723"/>
      <c r="QKJ24" s="723"/>
      <c r="QKK24" s="723"/>
      <c r="QKL24" s="723"/>
      <c r="QKM24" s="723"/>
      <c r="QKN24" s="723"/>
      <c r="QKO24" s="723"/>
      <c r="QKP24" s="723"/>
      <c r="QKQ24" s="723"/>
      <c r="QKR24" s="723"/>
      <c r="QKS24" s="723"/>
      <c r="QKT24" s="723"/>
      <c r="QKU24" s="723"/>
      <c r="QKV24" s="723"/>
      <c r="QKW24" s="723"/>
      <c r="QKX24" s="723"/>
      <c r="QKY24" s="723"/>
      <c r="QKZ24" s="723"/>
      <c r="QLA24" s="723"/>
      <c r="QLB24" s="723"/>
      <c r="QLC24" s="723"/>
      <c r="QLD24" s="723"/>
      <c r="QLE24" s="723"/>
      <c r="QLF24" s="723"/>
      <c r="QLG24" s="723"/>
      <c r="QLH24" s="723"/>
      <c r="QLI24" s="723"/>
      <c r="QLJ24" s="723"/>
      <c r="QLK24" s="723"/>
      <c r="QLL24" s="723"/>
      <c r="QLM24" s="723"/>
      <c r="QLN24" s="723"/>
      <c r="QLO24" s="723"/>
      <c r="QLP24" s="723"/>
      <c r="QLQ24" s="723"/>
      <c r="QLR24" s="723"/>
      <c r="QLS24" s="723"/>
      <c r="QLT24" s="723"/>
      <c r="QLU24" s="723"/>
      <c r="QLV24" s="723"/>
      <c r="QLW24" s="723"/>
      <c r="QLX24" s="723"/>
      <c r="QLY24" s="723"/>
      <c r="QLZ24" s="723"/>
      <c r="QMA24" s="723"/>
      <c r="QMB24" s="723"/>
      <c r="QMC24" s="723"/>
      <c r="QMD24" s="723"/>
      <c r="QME24" s="723"/>
      <c r="QMF24" s="723"/>
      <c r="QMG24" s="723"/>
      <c r="QMH24" s="723"/>
      <c r="QMI24" s="723"/>
      <c r="QMJ24" s="723"/>
      <c r="QMK24" s="723"/>
      <c r="QML24" s="723"/>
      <c r="QMM24" s="723"/>
      <c r="QMN24" s="723"/>
      <c r="QMO24" s="723"/>
      <c r="QMP24" s="723"/>
      <c r="QMQ24" s="723"/>
      <c r="QMR24" s="723"/>
      <c r="QMS24" s="723"/>
      <c r="QMT24" s="723"/>
      <c r="QMU24" s="723"/>
      <c r="QMV24" s="723"/>
      <c r="QMW24" s="723"/>
      <c r="QMX24" s="723"/>
      <c r="QMY24" s="723"/>
      <c r="QMZ24" s="723"/>
      <c r="QNA24" s="723"/>
      <c r="QNB24" s="723"/>
      <c r="QNC24" s="723"/>
      <c r="QND24" s="723"/>
      <c r="QNE24" s="723"/>
      <c r="QNF24" s="723"/>
      <c r="QNG24" s="723"/>
      <c r="QNH24" s="723"/>
      <c r="QNI24" s="723"/>
      <c r="QNJ24" s="723"/>
      <c r="QNK24" s="723"/>
      <c r="QNL24" s="723"/>
      <c r="QNM24" s="723"/>
      <c r="QNN24" s="723"/>
      <c r="QNO24" s="723"/>
      <c r="QNP24" s="723"/>
      <c r="QNQ24" s="723"/>
      <c r="QNR24" s="723"/>
      <c r="QNS24" s="723"/>
      <c r="QNT24" s="723"/>
      <c r="QNU24" s="723"/>
      <c r="QNV24" s="723"/>
      <c r="QNW24" s="723"/>
      <c r="QNX24" s="723"/>
      <c r="QNY24" s="723"/>
      <c r="QNZ24" s="723"/>
      <c r="QOA24" s="723"/>
      <c r="QOB24" s="723"/>
      <c r="QOC24" s="723"/>
      <c r="QOD24" s="723"/>
      <c r="QOE24" s="723"/>
      <c r="QOF24" s="723"/>
      <c r="QOG24" s="723"/>
      <c r="QOH24" s="723"/>
      <c r="QOI24" s="723"/>
      <c r="QOJ24" s="723"/>
      <c r="QOK24" s="723"/>
      <c r="QOL24" s="723"/>
      <c r="QOM24" s="723"/>
      <c r="QON24" s="723"/>
      <c r="QOO24" s="723"/>
      <c r="QOP24" s="723"/>
      <c r="QOQ24" s="723"/>
      <c r="QOR24" s="723"/>
      <c r="QOS24" s="723"/>
      <c r="QOT24" s="723"/>
      <c r="QOU24" s="723"/>
      <c r="QOV24" s="723"/>
      <c r="QOW24" s="723"/>
      <c r="QOX24" s="723"/>
      <c r="QOY24" s="723"/>
      <c r="QOZ24" s="723"/>
      <c r="QPA24" s="723"/>
      <c r="QPB24" s="723"/>
      <c r="QPC24" s="723"/>
      <c r="QPD24" s="723"/>
      <c r="QPE24" s="723"/>
      <c r="QPF24" s="723"/>
      <c r="QPG24" s="723"/>
      <c r="QPH24" s="723"/>
      <c r="QPI24" s="723"/>
      <c r="QPJ24" s="723"/>
      <c r="QPK24" s="723"/>
      <c r="QPL24" s="723"/>
      <c r="QPM24" s="723"/>
      <c r="QPN24" s="723"/>
      <c r="QPO24" s="723"/>
      <c r="QPP24" s="723"/>
      <c r="QPQ24" s="723"/>
      <c r="QPR24" s="723"/>
      <c r="QPS24" s="723"/>
      <c r="QPT24" s="723"/>
      <c r="QPU24" s="723"/>
      <c r="QPV24" s="723"/>
      <c r="QPW24" s="723"/>
      <c r="QPX24" s="723"/>
      <c r="QPY24" s="723"/>
      <c r="QPZ24" s="723"/>
      <c r="QQA24" s="723"/>
      <c r="QQB24" s="723"/>
      <c r="QQC24" s="723"/>
      <c r="QQD24" s="723"/>
      <c r="QQE24" s="723"/>
      <c r="QQF24" s="723"/>
      <c r="QQG24" s="723"/>
      <c r="QQH24" s="723"/>
      <c r="QQI24" s="723"/>
      <c r="QQJ24" s="723"/>
      <c r="QQK24" s="723"/>
      <c r="QQL24" s="723"/>
      <c r="QQM24" s="723"/>
      <c r="QQN24" s="723"/>
      <c r="QQO24" s="723"/>
      <c r="QQP24" s="723"/>
      <c r="QQQ24" s="723"/>
      <c r="QQR24" s="723"/>
      <c r="QQS24" s="723"/>
      <c r="QQT24" s="723"/>
      <c r="QQU24" s="723"/>
      <c r="QQV24" s="723"/>
      <c r="QQW24" s="723"/>
      <c r="QQX24" s="723"/>
      <c r="QQY24" s="723"/>
      <c r="QQZ24" s="723"/>
      <c r="QRA24" s="723"/>
      <c r="QRB24" s="723"/>
      <c r="QRC24" s="723"/>
      <c r="QRD24" s="723"/>
      <c r="QRE24" s="723"/>
      <c r="QRF24" s="723"/>
      <c r="QRG24" s="723"/>
      <c r="QRH24" s="723"/>
      <c r="QRI24" s="723"/>
      <c r="QRJ24" s="723"/>
      <c r="QRK24" s="723"/>
      <c r="QRL24" s="723"/>
      <c r="QRM24" s="723"/>
      <c r="QRN24" s="723"/>
      <c r="QRO24" s="723"/>
      <c r="QRP24" s="723"/>
      <c r="QRQ24" s="723"/>
      <c r="QRR24" s="723"/>
      <c r="QRS24" s="723"/>
      <c r="QRT24" s="723"/>
      <c r="QRU24" s="723"/>
      <c r="QRV24" s="723"/>
      <c r="QRW24" s="723"/>
      <c r="QRX24" s="723"/>
      <c r="QRY24" s="723"/>
      <c r="QRZ24" s="723"/>
      <c r="QSA24" s="723"/>
      <c r="QSB24" s="723"/>
      <c r="QSC24" s="723"/>
      <c r="QSD24" s="723"/>
      <c r="QSE24" s="723"/>
      <c r="QSF24" s="723"/>
      <c r="QSG24" s="723"/>
      <c r="QSH24" s="723"/>
      <c r="QSI24" s="723"/>
      <c r="QSJ24" s="723"/>
      <c r="QSK24" s="723"/>
      <c r="QSL24" s="723"/>
      <c r="QSM24" s="723"/>
      <c r="QSN24" s="723"/>
      <c r="QSO24" s="723"/>
      <c r="QSP24" s="723"/>
      <c r="QSQ24" s="723"/>
      <c r="QSR24" s="723"/>
      <c r="QSS24" s="723"/>
      <c r="QST24" s="723"/>
      <c r="QSU24" s="723"/>
      <c r="QSV24" s="723"/>
      <c r="QSW24" s="723"/>
      <c r="QSX24" s="723"/>
      <c r="QSY24" s="723"/>
      <c r="QSZ24" s="723"/>
      <c r="QTA24" s="723"/>
      <c r="QTB24" s="723"/>
      <c r="QTC24" s="723"/>
      <c r="QTD24" s="723"/>
      <c r="QTE24" s="723"/>
      <c r="QTF24" s="723"/>
      <c r="QTG24" s="723"/>
      <c r="QTH24" s="723"/>
      <c r="QTI24" s="723"/>
      <c r="QTJ24" s="723"/>
      <c r="QTK24" s="723"/>
      <c r="QTL24" s="723"/>
      <c r="QTM24" s="723"/>
      <c r="QTN24" s="723"/>
      <c r="QTO24" s="723"/>
      <c r="QTP24" s="723"/>
      <c r="QTQ24" s="723"/>
      <c r="QTR24" s="723"/>
      <c r="QTS24" s="723"/>
      <c r="QTT24" s="723"/>
      <c r="QTU24" s="723"/>
      <c r="QTV24" s="723"/>
      <c r="QTW24" s="723"/>
      <c r="QTX24" s="723"/>
      <c r="QTY24" s="723"/>
      <c r="QTZ24" s="723"/>
      <c r="QUA24" s="723"/>
      <c r="QUB24" s="723"/>
      <c r="QUC24" s="723"/>
      <c r="QUD24" s="723"/>
      <c r="QUE24" s="723"/>
      <c r="QUF24" s="723"/>
      <c r="QUG24" s="723"/>
      <c r="QUH24" s="723"/>
      <c r="QUI24" s="723"/>
      <c r="QUJ24" s="723"/>
      <c r="QUK24" s="723"/>
      <c r="QUL24" s="723"/>
      <c r="QUM24" s="723"/>
      <c r="QUN24" s="723"/>
      <c r="QUO24" s="723"/>
      <c r="QUP24" s="723"/>
      <c r="QUQ24" s="723"/>
      <c r="QUR24" s="723"/>
      <c r="QUS24" s="723"/>
      <c r="QUT24" s="723"/>
      <c r="QUU24" s="723"/>
      <c r="QUV24" s="723"/>
      <c r="QUW24" s="723"/>
      <c r="QUX24" s="723"/>
      <c r="QUY24" s="723"/>
      <c r="QUZ24" s="723"/>
      <c r="QVA24" s="723"/>
      <c r="QVB24" s="723"/>
      <c r="QVC24" s="723"/>
      <c r="QVD24" s="723"/>
      <c r="QVE24" s="723"/>
      <c r="QVF24" s="723"/>
      <c r="QVG24" s="723"/>
      <c r="QVH24" s="723"/>
      <c r="QVI24" s="723"/>
      <c r="QVJ24" s="723"/>
      <c r="QVK24" s="723"/>
      <c r="QVL24" s="723"/>
      <c r="QVM24" s="723"/>
      <c r="QVN24" s="723"/>
      <c r="QVO24" s="723"/>
      <c r="QVP24" s="723"/>
      <c r="QVQ24" s="723"/>
      <c r="QVR24" s="723"/>
      <c r="QVS24" s="723"/>
      <c r="QVT24" s="723"/>
      <c r="QVU24" s="723"/>
      <c r="QVV24" s="723"/>
      <c r="QVW24" s="723"/>
      <c r="QVX24" s="723"/>
      <c r="QVY24" s="723"/>
      <c r="QVZ24" s="723"/>
      <c r="QWA24" s="723"/>
      <c r="QWB24" s="723"/>
      <c r="QWC24" s="723"/>
      <c r="QWD24" s="723"/>
      <c r="QWE24" s="723"/>
      <c r="QWF24" s="723"/>
      <c r="QWG24" s="723"/>
      <c r="QWH24" s="723"/>
      <c r="QWI24" s="723"/>
      <c r="QWJ24" s="723"/>
      <c r="QWK24" s="723"/>
      <c r="QWL24" s="723"/>
      <c r="QWM24" s="723"/>
      <c r="QWN24" s="723"/>
      <c r="QWO24" s="723"/>
      <c r="QWP24" s="723"/>
      <c r="QWQ24" s="723"/>
      <c r="QWR24" s="723"/>
      <c r="QWS24" s="723"/>
      <c r="QWT24" s="723"/>
      <c r="QWU24" s="723"/>
      <c r="QWV24" s="723"/>
      <c r="QWW24" s="723"/>
      <c r="QWX24" s="723"/>
      <c r="QWY24" s="723"/>
      <c r="QWZ24" s="723"/>
      <c r="QXA24" s="723"/>
      <c r="QXB24" s="723"/>
      <c r="QXC24" s="723"/>
      <c r="QXD24" s="723"/>
      <c r="QXE24" s="723"/>
      <c r="QXF24" s="723"/>
      <c r="QXG24" s="723"/>
      <c r="QXH24" s="723"/>
      <c r="QXI24" s="723"/>
      <c r="QXJ24" s="723"/>
      <c r="QXK24" s="723"/>
      <c r="QXL24" s="723"/>
      <c r="QXM24" s="723"/>
      <c r="QXN24" s="723"/>
      <c r="QXO24" s="723"/>
      <c r="QXP24" s="723"/>
      <c r="QXQ24" s="723"/>
      <c r="QXR24" s="723"/>
      <c r="QXS24" s="723"/>
      <c r="QXT24" s="723"/>
      <c r="QXU24" s="723"/>
      <c r="QXV24" s="723"/>
      <c r="QXW24" s="723"/>
      <c r="QXX24" s="723"/>
      <c r="QXY24" s="723"/>
      <c r="QXZ24" s="723"/>
      <c r="QYA24" s="723"/>
      <c r="QYB24" s="723"/>
      <c r="QYC24" s="723"/>
      <c r="QYD24" s="723"/>
      <c r="QYE24" s="723"/>
      <c r="QYF24" s="723"/>
      <c r="QYG24" s="723"/>
      <c r="QYH24" s="723"/>
      <c r="QYI24" s="723"/>
      <c r="QYJ24" s="723"/>
      <c r="QYK24" s="723"/>
      <c r="QYL24" s="723"/>
      <c r="QYM24" s="723"/>
      <c r="QYN24" s="723"/>
      <c r="QYO24" s="723"/>
      <c r="QYP24" s="723"/>
      <c r="QYQ24" s="723"/>
      <c r="QYR24" s="723"/>
      <c r="QYS24" s="723"/>
      <c r="QYT24" s="723"/>
      <c r="QYU24" s="723"/>
      <c r="QYV24" s="723"/>
      <c r="QYW24" s="723"/>
      <c r="QYX24" s="723"/>
      <c r="QYY24" s="723"/>
      <c r="QYZ24" s="723"/>
      <c r="QZA24" s="723"/>
      <c r="QZB24" s="723"/>
      <c r="QZC24" s="723"/>
      <c r="QZD24" s="723"/>
      <c r="QZE24" s="723"/>
      <c r="QZF24" s="723"/>
      <c r="QZG24" s="723"/>
      <c r="QZH24" s="723"/>
      <c r="QZI24" s="723"/>
      <c r="QZJ24" s="723"/>
      <c r="QZK24" s="723"/>
      <c r="QZL24" s="723"/>
      <c r="QZM24" s="723"/>
      <c r="QZN24" s="723"/>
      <c r="QZO24" s="723"/>
      <c r="QZP24" s="723"/>
      <c r="QZQ24" s="723"/>
      <c r="QZR24" s="723"/>
      <c r="QZS24" s="723"/>
      <c r="QZT24" s="723"/>
      <c r="QZU24" s="723"/>
      <c r="QZV24" s="723"/>
      <c r="QZW24" s="723"/>
      <c r="QZX24" s="723"/>
      <c r="QZY24" s="723"/>
      <c r="QZZ24" s="723"/>
      <c r="RAA24" s="723"/>
      <c r="RAB24" s="723"/>
      <c r="RAC24" s="723"/>
      <c r="RAD24" s="723"/>
      <c r="RAE24" s="723"/>
      <c r="RAF24" s="723"/>
      <c r="RAG24" s="723"/>
      <c r="RAH24" s="723"/>
      <c r="RAI24" s="723"/>
      <c r="RAJ24" s="723"/>
      <c r="RAK24" s="723"/>
      <c r="RAL24" s="723"/>
      <c r="RAM24" s="723"/>
      <c r="RAN24" s="723"/>
      <c r="RAO24" s="723"/>
      <c r="RAP24" s="723"/>
      <c r="RAQ24" s="723"/>
      <c r="RAR24" s="723"/>
      <c r="RAS24" s="723"/>
      <c r="RAT24" s="723"/>
      <c r="RAU24" s="723"/>
      <c r="RAV24" s="723"/>
      <c r="RAW24" s="723"/>
      <c r="RAX24" s="723"/>
      <c r="RAY24" s="723"/>
      <c r="RAZ24" s="723"/>
      <c r="RBA24" s="723"/>
      <c r="RBB24" s="723"/>
      <c r="RBC24" s="723"/>
      <c r="RBD24" s="723"/>
      <c r="RBE24" s="723"/>
      <c r="RBF24" s="723"/>
      <c r="RBG24" s="723"/>
      <c r="RBH24" s="723"/>
      <c r="RBI24" s="723"/>
      <c r="RBJ24" s="723"/>
      <c r="RBK24" s="723"/>
      <c r="RBL24" s="723"/>
      <c r="RBM24" s="723"/>
      <c r="RBN24" s="723"/>
      <c r="RBO24" s="723"/>
      <c r="RBP24" s="723"/>
      <c r="RBQ24" s="723"/>
      <c r="RBR24" s="723"/>
      <c r="RBS24" s="723"/>
      <c r="RBT24" s="723"/>
      <c r="RBU24" s="723"/>
      <c r="RBV24" s="723"/>
      <c r="RBW24" s="723"/>
      <c r="RBX24" s="723"/>
      <c r="RBY24" s="723"/>
      <c r="RBZ24" s="723"/>
      <c r="RCA24" s="723"/>
      <c r="RCB24" s="723"/>
      <c r="RCC24" s="723"/>
      <c r="RCD24" s="723"/>
      <c r="RCE24" s="723"/>
      <c r="RCF24" s="723"/>
      <c r="RCG24" s="723"/>
      <c r="RCH24" s="723"/>
      <c r="RCI24" s="723"/>
      <c r="RCJ24" s="723"/>
      <c r="RCK24" s="723"/>
      <c r="RCL24" s="723"/>
      <c r="RCM24" s="723"/>
      <c r="RCN24" s="723"/>
      <c r="RCO24" s="723"/>
      <c r="RCP24" s="723"/>
      <c r="RCQ24" s="723"/>
      <c r="RCR24" s="723"/>
      <c r="RCS24" s="723"/>
      <c r="RCT24" s="723"/>
      <c r="RCU24" s="723"/>
      <c r="RCV24" s="723"/>
      <c r="RCW24" s="723"/>
      <c r="RCX24" s="723"/>
      <c r="RCY24" s="723"/>
      <c r="RCZ24" s="723"/>
      <c r="RDA24" s="723"/>
      <c r="RDB24" s="723"/>
      <c r="RDC24" s="723"/>
      <c r="RDD24" s="723"/>
      <c r="RDE24" s="723"/>
      <c r="RDF24" s="723"/>
      <c r="RDG24" s="723"/>
      <c r="RDH24" s="723"/>
      <c r="RDI24" s="723"/>
      <c r="RDJ24" s="723"/>
      <c r="RDK24" s="723"/>
      <c r="RDL24" s="723"/>
      <c r="RDM24" s="723"/>
      <c r="RDN24" s="723"/>
      <c r="RDO24" s="723"/>
      <c r="RDP24" s="723"/>
      <c r="RDQ24" s="723"/>
      <c r="RDR24" s="723"/>
      <c r="RDS24" s="723"/>
      <c r="RDT24" s="723"/>
      <c r="RDU24" s="723"/>
      <c r="RDV24" s="723"/>
      <c r="RDW24" s="723"/>
      <c r="RDX24" s="723"/>
      <c r="RDY24" s="723"/>
      <c r="RDZ24" s="723"/>
      <c r="REA24" s="723"/>
      <c r="REB24" s="723"/>
      <c r="REC24" s="723"/>
      <c r="RED24" s="723"/>
      <c r="REE24" s="723"/>
      <c r="REF24" s="723"/>
      <c r="REG24" s="723"/>
      <c r="REH24" s="723"/>
      <c r="REI24" s="723"/>
      <c r="REJ24" s="723"/>
      <c r="REK24" s="723"/>
      <c r="REL24" s="723"/>
      <c r="REM24" s="723"/>
      <c r="REN24" s="723"/>
      <c r="REO24" s="723"/>
      <c r="REP24" s="723"/>
      <c r="REQ24" s="723"/>
      <c r="RER24" s="723"/>
      <c r="RES24" s="723"/>
      <c r="RET24" s="723"/>
      <c r="REU24" s="723"/>
      <c r="REV24" s="723"/>
      <c r="REW24" s="723"/>
      <c r="REX24" s="723"/>
      <c r="REY24" s="723"/>
      <c r="REZ24" s="723"/>
      <c r="RFA24" s="723"/>
      <c r="RFB24" s="723"/>
      <c r="RFC24" s="723"/>
      <c r="RFD24" s="723"/>
      <c r="RFE24" s="723"/>
      <c r="RFF24" s="723"/>
      <c r="RFG24" s="723"/>
      <c r="RFH24" s="723"/>
      <c r="RFI24" s="723"/>
      <c r="RFJ24" s="723"/>
      <c r="RFK24" s="723"/>
      <c r="RFL24" s="723"/>
      <c r="RFM24" s="723"/>
      <c r="RFN24" s="723"/>
      <c r="RFO24" s="723"/>
      <c r="RFP24" s="723"/>
      <c r="RFQ24" s="723"/>
      <c r="RFR24" s="723"/>
      <c r="RFS24" s="723"/>
      <c r="RFT24" s="723"/>
      <c r="RFU24" s="723"/>
      <c r="RFV24" s="723"/>
      <c r="RFW24" s="723"/>
      <c r="RFX24" s="723"/>
      <c r="RFY24" s="723"/>
      <c r="RFZ24" s="723"/>
      <c r="RGA24" s="723"/>
      <c r="RGB24" s="723"/>
      <c r="RGC24" s="723"/>
      <c r="RGD24" s="723"/>
      <c r="RGE24" s="723"/>
      <c r="RGF24" s="723"/>
      <c r="RGG24" s="723"/>
      <c r="RGH24" s="723"/>
      <c r="RGI24" s="723"/>
      <c r="RGJ24" s="723"/>
      <c r="RGK24" s="723"/>
      <c r="RGL24" s="723"/>
      <c r="RGM24" s="723"/>
      <c r="RGN24" s="723"/>
      <c r="RGO24" s="723"/>
      <c r="RGP24" s="723"/>
      <c r="RGQ24" s="723"/>
      <c r="RGR24" s="723"/>
      <c r="RGS24" s="723"/>
      <c r="RGT24" s="723"/>
      <c r="RGU24" s="723"/>
      <c r="RGV24" s="723"/>
      <c r="RGW24" s="723"/>
      <c r="RGX24" s="723"/>
      <c r="RGY24" s="723"/>
      <c r="RGZ24" s="723"/>
      <c r="RHA24" s="723"/>
      <c r="RHB24" s="723"/>
      <c r="RHC24" s="723"/>
      <c r="RHD24" s="723"/>
      <c r="RHE24" s="723"/>
      <c r="RHF24" s="723"/>
      <c r="RHG24" s="723"/>
      <c r="RHH24" s="723"/>
      <c r="RHI24" s="723"/>
      <c r="RHJ24" s="723"/>
      <c r="RHK24" s="723"/>
      <c r="RHL24" s="723"/>
      <c r="RHM24" s="723"/>
      <c r="RHN24" s="723"/>
      <c r="RHO24" s="723"/>
      <c r="RHP24" s="723"/>
      <c r="RHQ24" s="723"/>
      <c r="RHR24" s="723"/>
      <c r="RHS24" s="723"/>
      <c r="RHT24" s="723"/>
      <c r="RHU24" s="723"/>
      <c r="RHV24" s="723"/>
      <c r="RHW24" s="723"/>
      <c r="RHX24" s="723"/>
      <c r="RHY24" s="723"/>
      <c r="RHZ24" s="723"/>
      <c r="RIA24" s="723"/>
      <c r="RIB24" s="723"/>
      <c r="RIC24" s="723"/>
      <c r="RID24" s="723"/>
      <c r="RIE24" s="723"/>
      <c r="RIF24" s="723"/>
      <c r="RIG24" s="723"/>
      <c r="RIH24" s="723"/>
      <c r="RII24" s="723"/>
      <c r="RIJ24" s="723"/>
      <c r="RIK24" s="723"/>
      <c r="RIL24" s="723"/>
      <c r="RIM24" s="723"/>
      <c r="RIN24" s="723"/>
      <c r="RIO24" s="723"/>
      <c r="RIP24" s="723"/>
      <c r="RIQ24" s="723"/>
      <c r="RIR24" s="723"/>
      <c r="RIS24" s="723"/>
      <c r="RIT24" s="723"/>
      <c r="RIU24" s="723"/>
      <c r="RIV24" s="723"/>
      <c r="RIW24" s="723"/>
      <c r="RIX24" s="723"/>
      <c r="RIY24" s="723"/>
      <c r="RIZ24" s="723"/>
      <c r="RJA24" s="723"/>
      <c r="RJB24" s="723"/>
      <c r="RJC24" s="723"/>
      <c r="RJD24" s="723"/>
      <c r="RJE24" s="723"/>
      <c r="RJF24" s="723"/>
      <c r="RJG24" s="723"/>
      <c r="RJH24" s="723"/>
      <c r="RJI24" s="723"/>
      <c r="RJJ24" s="723"/>
      <c r="RJK24" s="723"/>
      <c r="RJL24" s="723"/>
      <c r="RJM24" s="723"/>
      <c r="RJN24" s="723"/>
      <c r="RJO24" s="723"/>
      <c r="RJP24" s="723"/>
      <c r="RJQ24" s="723"/>
      <c r="RJR24" s="723"/>
      <c r="RJS24" s="723"/>
      <c r="RJT24" s="723"/>
      <c r="RJU24" s="723"/>
      <c r="RJV24" s="723"/>
      <c r="RJW24" s="723"/>
      <c r="RJX24" s="723"/>
      <c r="RJY24" s="723"/>
      <c r="RJZ24" s="723"/>
      <c r="RKA24" s="723"/>
      <c r="RKB24" s="723"/>
      <c r="RKC24" s="723"/>
      <c r="RKD24" s="723"/>
      <c r="RKE24" s="723"/>
      <c r="RKF24" s="723"/>
      <c r="RKG24" s="723"/>
      <c r="RKH24" s="723"/>
      <c r="RKI24" s="723"/>
      <c r="RKJ24" s="723"/>
      <c r="RKK24" s="723"/>
      <c r="RKL24" s="723"/>
      <c r="RKM24" s="723"/>
      <c r="RKN24" s="723"/>
      <c r="RKO24" s="723"/>
      <c r="RKP24" s="723"/>
      <c r="RKQ24" s="723"/>
      <c r="RKR24" s="723"/>
      <c r="RKS24" s="723"/>
      <c r="RKT24" s="723"/>
      <c r="RKU24" s="723"/>
      <c r="RKV24" s="723"/>
      <c r="RKW24" s="723"/>
      <c r="RKX24" s="723"/>
      <c r="RKY24" s="723"/>
      <c r="RKZ24" s="723"/>
      <c r="RLA24" s="723"/>
      <c r="RLB24" s="723"/>
      <c r="RLC24" s="723"/>
      <c r="RLD24" s="723"/>
      <c r="RLE24" s="723"/>
      <c r="RLF24" s="723"/>
      <c r="RLG24" s="723"/>
      <c r="RLH24" s="723"/>
      <c r="RLI24" s="723"/>
      <c r="RLJ24" s="723"/>
      <c r="RLK24" s="723"/>
      <c r="RLL24" s="723"/>
      <c r="RLM24" s="723"/>
      <c r="RLN24" s="723"/>
      <c r="RLO24" s="723"/>
      <c r="RLP24" s="723"/>
      <c r="RLQ24" s="723"/>
      <c r="RLR24" s="723"/>
      <c r="RLS24" s="723"/>
      <c r="RLT24" s="723"/>
      <c r="RLU24" s="723"/>
      <c r="RLV24" s="723"/>
      <c r="RLW24" s="723"/>
      <c r="RLX24" s="723"/>
      <c r="RLY24" s="723"/>
      <c r="RLZ24" s="723"/>
      <c r="RMA24" s="723"/>
      <c r="RMB24" s="723"/>
      <c r="RMC24" s="723"/>
      <c r="RMD24" s="723"/>
      <c r="RME24" s="723"/>
      <c r="RMF24" s="723"/>
      <c r="RMG24" s="723"/>
      <c r="RMH24" s="723"/>
      <c r="RMI24" s="723"/>
      <c r="RMJ24" s="723"/>
      <c r="RMK24" s="723"/>
      <c r="RML24" s="723"/>
      <c r="RMM24" s="723"/>
      <c r="RMN24" s="723"/>
      <c r="RMO24" s="723"/>
      <c r="RMP24" s="723"/>
      <c r="RMQ24" s="723"/>
      <c r="RMR24" s="723"/>
      <c r="RMS24" s="723"/>
      <c r="RMT24" s="723"/>
      <c r="RMU24" s="723"/>
      <c r="RMV24" s="723"/>
      <c r="RMW24" s="723"/>
      <c r="RMX24" s="723"/>
      <c r="RMY24" s="723"/>
      <c r="RMZ24" s="723"/>
      <c r="RNA24" s="723"/>
      <c r="RNB24" s="723"/>
      <c r="RNC24" s="723"/>
      <c r="RND24" s="723"/>
      <c r="RNE24" s="723"/>
      <c r="RNF24" s="723"/>
      <c r="RNG24" s="723"/>
      <c r="RNH24" s="723"/>
      <c r="RNI24" s="723"/>
      <c r="RNJ24" s="723"/>
      <c r="RNK24" s="723"/>
      <c r="RNL24" s="723"/>
      <c r="RNM24" s="723"/>
      <c r="RNN24" s="723"/>
      <c r="RNO24" s="723"/>
      <c r="RNP24" s="723"/>
      <c r="RNQ24" s="723"/>
      <c r="RNR24" s="723"/>
      <c r="RNS24" s="723"/>
      <c r="RNT24" s="723"/>
      <c r="RNU24" s="723"/>
      <c r="RNV24" s="723"/>
      <c r="RNW24" s="723"/>
      <c r="RNX24" s="723"/>
      <c r="RNY24" s="723"/>
      <c r="RNZ24" s="723"/>
      <c r="ROA24" s="723"/>
      <c r="ROB24" s="723"/>
      <c r="ROC24" s="723"/>
      <c r="ROD24" s="723"/>
      <c r="ROE24" s="723"/>
      <c r="ROF24" s="723"/>
      <c r="ROG24" s="723"/>
      <c r="ROH24" s="723"/>
      <c r="ROI24" s="723"/>
      <c r="ROJ24" s="723"/>
      <c r="ROK24" s="723"/>
      <c r="ROL24" s="723"/>
      <c r="ROM24" s="723"/>
      <c r="RON24" s="723"/>
      <c r="ROO24" s="723"/>
      <c r="ROP24" s="723"/>
      <c r="ROQ24" s="723"/>
      <c r="ROR24" s="723"/>
      <c r="ROS24" s="723"/>
      <c r="ROT24" s="723"/>
      <c r="ROU24" s="723"/>
      <c r="ROV24" s="723"/>
      <c r="ROW24" s="723"/>
      <c r="ROX24" s="723"/>
      <c r="ROY24" s="723"/>
      <c r="ROZ24" s="723"/>
      <c r="RPA24" s="723"/>
      <c r="RPB24" s="723"/>
      <c r="RPC24" s="723"/>
      <c r="RPD24" s="723"/>
      <c r="RPE24" s="723"/>
      <c r="RPF24" s="723"/>
      <c r="RPG24" s="723"/>
      <c r="RPH24" s="723"/>
      <c r="RPI24" s="723"/>
      <c r="RPJ24" s="723"/>
      <c r="RPK24" s="723"/>
      <c r="RPL24" s="723"/>
      <c r="RPM24" s="723"/>
      <c r="RPN24" s="723"/>
      <c r="RPO24" s="723"/>
      <c r="RPP24" s="723"/>
      <c r="RPQ24" s="723"/>
      <c r="RPR24" s="723"/>
      <c r="RPS24" s="723"/>
      <c r="RPT24" s="723"/>
      <c r="RPU24" s="723"/>
      <c r="RPV24" s="723"/>
      <c r="RPW24" s="723"/>
      <c r="RPX24" s="723"/>
      <c r="RPY24" s="723"/>
      <c r="RPZ24" s="723"/>
      <c r="RQA24" s="723"/>
      <c r="RQB24" s="723"/>
      <c r="RQC24" s="723"/>
      <c r="RQD24" s="723"/>
      <c r="RQE24" s="723"/>
      <c r="RQF24" s="723"/>
      <c r="RQG24" s="723"/>
      <c r="RQH24" s="723"/>
      <c r="RQI24" s="723"/>
      <c r="RQJ24" s="723"/>
      <c r="RQK24" s="723"/>
      <c r="RQL24" s="723"/>
      <c r="RQM24" s="723"/>
      <c r="RQN24" s="723"/>
      <c r="RQO24" s="723"/>
      <c r="RQP24" s="723"/>
      <c r="RQQ24" s="723"/>
      <c r="RQR24" s="723"/>
      <c r="RQS24" s="723"/>
      <c r="RQT24" s="723"/>
      <c r="RQU24" s="723"/>
      <c r="RQV24" s="723"/>
      <c r="RQW24" s="723"/>
      <c r="RQX24" s="723"/>
      <c r="RQY24" s="723"/>
      <c r="RQZ24" s="723"/>
      <c r="RRA24" s="723"/>
      <c r="RRB24" s="723"/>
      <c r="RRC24" s="723"/>
      <c r="RRD24" s="723"/>
      <c r="RRE24" s="723"/>
      <c r="RRF24" s="723"/>
      <c r="RRG24" s="723"/>
      <c r="RRH24" s="723"/>
      <c r="RRI24" s="723"/>
      <c r="RRJ24" s="723"/>
      <c r="RRK24" s="723"/>
      <c r="RRL24" s="723"/>
      <c r="RRM24" s="723"/>
      <c r="RRN24" s="723"/>
      <c r="RRO24" s="723"/>
      <c r="RRP24" s="723"/>
      <c r="RRQ24" s="723"/>
      <c r="RRR24" s="723"/>
      <c r="RRS24" s="723"/>
      <c r="RRT24" s="723"/>
      <c r="RRU24" s="723"/>
      <c r="RRV24" s="723"/>
      <c r="RRW24" s="723"/>
      <c r="RRX24" s="723"/>
      <c r="RRY24" s="723"/>
      <c r="RRZ24" s="723"/>
      <c r="RSA24" s="723"/>
      <c r="RSB24" s="723"/>
      <c r="RSC24" s="723"/>
      <c r="RSD24" s="723"/>
      <c r="RSE24" s="723"/>
      <c r="RSF24" s="723"/>
      <c r="RSG24" s="723"/>
      <c r="RSH24" s="723"/>
      <c r="RSI24" s="723"/>
      <c r="RSJ24" s="723"/>
      <c r="RSK24" s="723"/>
      <c r="RSL24" s="723"/>
      <c r="RSM24" s="723"/>
      <c r="RSN24" s="723"/>
      <c r="RSO24" s="723"/>
      <c r="RSP24" s="723"/>
      <c r="RSQ24" s="723"/>
      <c r="RSR24" s="723"/>
      <c r="RSS24" s="723"/>
      <c r="RST24" s="723"/>
      <c r="RSU24" s="723"/>
      <c r="RSV24" s="723"/>
      <c r="RSW24" s="723"/>
      <c r="RSX24" s="723"/>
      <c r="RSY24" s="723"/>
      <c r="RSZ24" s="723"/>
      <c r="RTA24" s="723"/>
      <c r="RTB24" s="723"/>
      <c r="RTC24" s="723"/>
      <c r="RTD24" s="723"/>
      <c r="RTE24" s="723"/>
      <c r="RTF24" s="723"/>
      <c r="RTG24" s="723"/>
      <c r="RTH24" s="723"/>
      <c r="RTI24" s="723"/>
      <c r="RTJ24" s="723"/>
      <c r="RTK24" s="723"/>
      <c r="RTL24" s="723"/>
      <c r="RTM24" s="723"/>
      <c r="RTN24" s="723"/>
      <c r="RTO24" s="723"/>
      <c r="RTP24" s="723"/>
      <c r="RTQ24" s="723"/>
      <c r="RTR24" s="723"/>
      <c r="RTS24" s="723"/>
      <c r="RTT24" s="723"/>
      <c r="RTU24" s="723"/>
      <c r="RTV24" s="723"/>
      <c r="RTW24" s="723"/>
      <c r="RTX24" s="723"/>
      <c r="RTY24" s="723"/>
      <c r="RTZ24" s="723"/>
      <c r="RUA24" s="723"/>
      <c r="RUB24" s="723"/>
      <c r="RUC24" s="723"/>
      <c r="RUD24" s="723"/>
      <c r="RUE24" s="723"/>
      <c r="RUF24" s="723"/>
      <c r="RUG24" s="723"/>
      <c r="RUH24" s="723"/>
      <c r="RUI24" s="723"/>
      <c r="RUJ24" s="723"/>
      <c r="RUK24" s="723"/>
      <c r="RUL24" s="723"/>
      <c r="RUM24" s="723"/>
      <c r="RUN24" s="723"/>
      <c r="RUO24" s="723"/>
      <c r="RUP24" s="723"/>
      <c r="RUQ24" s="723"/>
      <c r="RUR24" s="723"/>
      <c r="RUS24" s="723"/>
      <c r="RUT24" s="723"/>
      <c r="RUU24" s="723"/>
      <c r="RUV24" s="723"/>
      <c r="RUW24" s="723"/>
      <c r="RUX24" s="723"/>
      <c r="RUY24" s="723"/>
      <c r="RUZ24" s="723"/>
      <c r="RVA24" s="723"/>
      <c r="RVB24" s="723"/>
      <c r="RVC24" s="723"/>
      <c r="RVD24" s="723"/>
      <c r="RVE24" s="723"/>
      <c r="RVF24" s="723"/>
      <c r="RVG24" s="723"/>
      <c r="RVH24" s="723"/>
      <c r="RVI24" s="723"/>
      <c r="RVJ24" s="723"/>
      <c r="RVK24" s="723"/>
      <c r="RVL24" s="723"/>
      <c r="RVM24" s="723"/>
      <c r="RVN24" s="723"/>
      <c r="RVO24" s="723"/>
      <c r="RVP24" s="723"/>
      <c r="RVQ24" s="723"/>
      <c r="RVR24" s="723"/>
      <c r="RVS24" s="723"/>
      <c r="RVT24" s="723"/>
      <c r="RVU24" s="723"/>
      <c r="RVV24" s="723"/>
      <c r="RVW24" s="723"/>
      <c r="RVX24" s="723"/>
      <c r="RVY24" s="723"/>
      <c r="RVZ24" s="723"/>
      <c r="RWA24" s="723"/>
      <c r="RWB24" s="723"/>
      <c r="RWC24" s="723"/>
      <c r="RWD24" s="723"/>
      <c r="RWE24" s="723"/>
      <c r="RWF24" s="723"/>
      <c r="RWG24" s="723"/>
      <c r="RWH24" s="723"/>
      <c r="RWI24" s="723"/>
      <c r="RWJ24" s="723"/>
      <c r="RWK24" s="723"/>
      <c r="RWL24" s="723"/>
      <c r="RWM24" s="723"/>
      <c r="RWN24" s="723"/>
      <c r="RWO24" s="723"/>
      <c r="RWP24" s="723"/>
      <c r="RWQ24" s="723"/>
      <c r="RWR24" s="723"/>
      <c r="RWS24" s="723"/>
      <c r="RWT24" s="723"/>
      <c r="RWU24" s="723"/>
      <c r="RWV24" s="723"/>
      <c r="RWW24" s="723"/>
      <c r="RWX24" s="723"/>
      <c r="RWY24" s="723"/>
      <c r="RWZ24" s="723"/>
      <c r="RXA24" s="723"/>
      <c r="RXB24" s="723"/>
      <c r="RXC24" s="723"/>
      <c r="RXD24" s="723"/>
      <c r="RXE24" s="723"/>
      <c r="RXF24" s="723"/>
      <c r="RXG24" s="723"/>
      <c r="RXH24" s="723"/>
      <c r="RXI24" s="723"/>
      <c r="RXJ24" s="723"/>
      <c r="RXK24" s="723"/>
      <c r="RXL24" s="723"/>
      <c r="RXM24" s="723"/>
      <c r="RXN24" s="723"/>
      <c r="RXO24" s="723"/>
      <c r="RXP24" s="723"/>
      <c r="RXQ24" s="723"/>
      <c r="RXR24" s="723"/>
      <c r="RXS24" s="723"/>
      <c r="RXT24" s="723"/>
      <c r="RXU24" s="723"/>
      <c r="RXV24" s="723"/>
      <c r="RXW24" s="723"/>
      <c r="RXX24" s="723"/>
      <c r="RXY24" s="723"/>
      <c r="RXZ24" s="723"/>
      <c r="RYA24" s="723"/>
      <c r="RYB24" s="723"/>
      <c r="RYC24" s="723"/>
      <c r="RYD24" s="723"/>
      <c r="RYE24" s="723"/>
      <c r="RYF24" s="723"/>
      <c r="RYG24" s="723"/>
      <c r="RYH24" s="723"/>
      <c r="RYI24" s="723"/>
      <c r="RYJ24" s="723"/>
      <c r="RYK24" s="723"/>
      <c r="RYL24" s="723"/>
      <c r="RYM24" s="723"/>
      <c r="RYN24" s="723"/>
      <c r="RYO24" s="723"/>
      <c r="RYP24" s="723"/>
      <c r="RYQ24" s="723"/>
      <c r="RYR24" s="723"/>
      <c r="RYS24" s="723"/>
      <c r="RYT24" s="723"/>
      <c r="RYU24" s="723"/>
      <c r="RYV24" s="723"/>
      <c r="RYW24" s="723"/>
      <c r="RYX24" s="723"/>
      <c r="RYY24" s="723"/>
      <c r="RYZ24" s="723"/>
      <c r="RZA24" s="723"/>
      <c r="RZB24" s="723"/>
      <c r="RZC24" s="723"/>
      <c r="RZD24" s="723"/>
      <c r="RZE24" s="723"/>
      <c r="RZF24" s="723"/>
      <c r="RZG24" s="723"/>
      <c r="RZH24" s="723"/>
      <c r="RZI24" s="723"/>
      <c r="RZJ24" s="723"/>
      <c r="RZK24" s="723"/>
      <c r="RZL24" s="723"/>
      <c r="RZM24" s="723"/>
      <c r="RZN24" s="723"/>
      <c r="RZO24" s="723"/>
      <c r="RZP24" s="723"/>
      <c r="RZQ24" s="723"/>
      <c r="RZR24" s="723"/>
      <c r="RZS24" s="723"/>
      <c r="RZT24" s="723"/>
      <c r="RZU24" s="723"/>
      <c r="RZV24" s="723"/>
      <c r="RZW24" s="723"/>
      <c r="RZX24" s="723"/>
      <c r="RZY24" s="723"/>
      <c r="RZZ24" s="723"/>
      <c r="SAA24" s="723"/>
      <c r="SAB24" s="723"/>
      <c r="SAC24" s="723"/>
      <c r="SAD24" s="723"/>
      <c r="SAE24" s="723"/>
      <c r="SAF24" s="723"/>
      <c r="SAG24" s="723"/>
      <c r="SAH24" s="723"/>
      <c r="SAI24" s="723"/>
      <c r="SAJ24" s="723"/>
      <c r="SAK24" s="723"/>
      <c r="SAL24" s="723"/>
      <c r="SAM24" s="723"/>
      <c r="SAN24" s="723"/>
      <c r="SAO24" s="723"/>
      <c r="SAP24" s="723"/>
      <c r="SAQ24" s="723"/>
      <c r="SAR24" s="723"/>
      <c r="SAS24" s="723"/>
      <c r="SAT24" s="723"/>
      <c r="SAU24" s="723"/>
      <c r="SAV24" s="723"/>
      <c r="SAW24" s="723"/>
      <c r="SAX24" s="723"/>
      <c r="SAY24" s="723"/>
      <c r="SAZ24" s="723"/>
      <c r="SBA24" s="723"/>
      <c r="SBB24" s="723"/>
      <c r="SBC24" s="723"/>
      <c r="SBD24" s="723"/>
      <c r="SBE24" s="723"/>
      <c r="SBF24" s="723"/>
      <c r="SBG24" s="723"/>
      <c r="SBH24" s="723"/>
      <c r="SBI24" s="723"/>
      <c r="SBJ24" s="723"/>
      <c r="SBK24" s="723"/>
      <c r="SBL24" s="723"/>
      <c r="SBM24" s="723"/>
      <c r="SBN24" s="723"/>
      <c r="SBO24" s="723"/>
      <c r="SBP24" s="723"/>
      <c r="SBQ24" s="723"/>
      <c r="SBR24" s="723"/>
      <c r="SBS24" s="723"/>
      <c r="SBT24" s="723"/>
      <c r="SBU24" s="723"/>
      <c r="SBV24" s="723"/>
      <c r="SBW24" s="723"/>
      <c r="SBX24" s="723"/>
      <c r="SBY24" s="723"/>
      <c r="SBZ24" s="723"/>
      <c r="SCA24" s="723"/>
      <c r="SCB24" s="723"/>
      <c r="SCC24" s="723"/>
      <c r="SCD24" s="723"/>
      <c r="SCE24" s="723"/>
      <c r="SCF24" s="723"/>
      <c r="SCG24" s="723"/>
      <c r="SCH24" s="723"/>
      <c r="SCI24" s="723"/>
      <c r="SCJ24" s="723"/>
      <c r="SCK24" s="723"/>
      <c r="SCL24" s="723"/>
      <c r="SCM24" s="723"/>
      <c r="SCN24" s="723"/>
      <c r="SCO24" s="723"/>
      <c r="SCP24" s="723"/>
      <c r="SCQ24" s="723"/>
      <c r="SCR24" s="723"/>
      <c r="SCS24" s="723"/>
      <c r="SCT24" s="723"/>
      <c r="SCU24" s="723"/>
      <c r="SCV24" s="723"/>
      <c r="SCW24" s="723"/>
      <c r="SCX24" s="723"/>
      <c r="SCY24" s="723"/>
      <c r="SCZ24" s="723"/>
      <c r="SDA24" s="723"/>
      <c r="SDB24" s="723"/>
      <c r="SDC24" s="723"/>
      <c r="SDD24" s="723"/>
      <c r="SDE24" s="723"/>
      <c r="SDF24" s="723"/>
      <c r="SDG24" s="723"/>
      <c r="SDH24" s="723"/>
      <c r="SDI24" s="723"/>
      <c r="SDJ24" s="723"/>
      <c r="SDK24" s="723"/>
      <c r="SDL24" s="723"/>
      <c r="SDM24" s="723"/>
      <c r="SDN24" s="723"/>
      <c r="SDO24" s="723"/>
      <c r="SDP24" s="723"/>
      <c r="SDQ24" s="723"/>
      <c r="SDR24" s="723"/>
      <c r="SDS24" s="723"/>
      <c r="SDT24" s="723"/>
      <c r="SDU24" s="723"/>
      <c r="SDV24" s="723"/>
      <c r="SDW24" s="723"/>
      <c r="SDX24" s="723"/>
      <c r="SDY24" s="723"/>
      <c r="SDZ24" s="723"/>
      <c r="SEA24" s="723"/>
      <c r="SEB24" s="723"/>
      <c r="SEC24" s="723"/>
      <c r="SED24" s="723"/>
      <c r="SEE24" s="723"/>
      <c r="SEF24" s="723"/>
      <c r="SEG24" s="723"/>
      <c r="SEH24" s="723"/>
      <c r="SEI24" s="723"/>
      <c r="SEJ24" s="723"/>
      <c r="SEK24" s="723"/>
      <c r="SEL24" s="723"/>
      <c r="SEM24" s="723"/>
      <c r="SEN24" s="723"/>
      <c r="SEO24" s="723"/>
      <c r="SEP24" s="723"/>
      <c r="SEQ24" s="723"/>
      <c r="SER24" s="723"/>
      <c r="SES24" s="723"/>
      <c r="SET24" s="723"/>
      <c r="SEU24" s="723"/>
      <c r="SEV24" s="723"/>
      <c r="SEW24" s="723"/>
      <c r="SEX24" s="723"/>
      <c r="SEY24" s="723"/>
      <c r="SEZ24" s="723"/>
      <c r="SFA24" s="723"/>
      <c r="SFB24" s="723"/>
      <c r="SFC24" s="723"/>
      <c r="SFD24" s="723"/>
      <c r="SFE24" s="723"/>
      <c r="SFF24" s="723"/>
      <c r="SFG24" s="723"/>
      <c r="SFH24" s="723"/>
      <c r="SFI24" s="723"/>
      <c r="SFJ24" s="723"/>
      <c r="SFK24" s="723"/>
      <c r="SFL24" s="723"/>
      <c r="SFM24" s="723"/>
      <c r="SFN24" s="723"/>
      <c r="SFO24" s="723"/>
      <c r="SFP24" s="723"/>
      <c r="SFQ24" s="723"/>
      <c r="SFR24" s="723"/>
      <c r="SFS24" s="723"/>
      <c r="SFT24" s="723"/>
      <c r="SFU24" s="723"/>
      <c r="SFV24" s="723"/>
      <c r="SFW24" s="723"/>
      <c r="SFX24" s="723"/>
      <c r="SFY24" s="723"/>
      <c r="SFZ24" s="723"/>
      <c r="SGA24" s="723"/>
      <c r="SGB24" s="723"/>
      <c r="SGC24" s="723"/>
      <c r="SGD24" s="723"/>
      <c r="SGE24" s="723"/>
      <c r="SGF24" s="723"/>
      <c r="SGG24" s="723"/>
      <c r="SGH24" s="723"/>
      <c r="SGI24" s="723"/>
      <c r="SGJ24" s="723"/>
      <c r="SGK24" s="723"/>
      <c r="SGL24" s="723"/>
      <c r="SGM24" s="723"/>
      <c r="SGN24" s="723"/>
      <c r="SGO24" s="723"/>
      <c r="SGP24" s="723"/>
      <c r="SGQ24" s="723"/>
      <c r="SGR24" s="723"/>
      <c r="SGS24" s="723"/>
      <c r="SGT24" s="723"/>
      <c r="SGU24" s="723"/>
      <c r="SGV24" s="723"/>
      <c r="SGW24" s="723"/>
      <c r="SGX24" s="723"/>
      <c r="SGY24" s="723"/>
      <c r="SGZ24" s="723"/>
      <c r="SHA24" s="723"/>
      <c r="SHB24" s="723"/>
      <c r="SHC24" s="723"/>
      <c r="SHD24" s="723"/>
      <c r="SHE24" s="723"/>
      <c r="SHF24" s="723"/>
      <c r="SHG24" s="723"/>
      <c r="SHH24" s="723"/>
      <c r="SHI24" s="723"/>
      <c r="SHJ24" s="723"/>
      <c r="SHK24" s="723"/>
      <c r="SHL24" s="723"/>
      <c r="SHM24" s="723"/>
      <c r="SHN24" s="723"/>
      <c r="SHO24" s="723"/>
      <c r="SHP24" s="723"/>
      <c r="SHQ24" s="723"/>
      <c r="SHR24" s="723"/>
      <c r="SHS24" s="723"/>
      <c r="SHT24" s="723"/>
      <c r="SHU24" s="723"/>
      <c r="SHV24" s="723"/>
      <c r="SHW24" s="723"/>
      <c r="SHX24" s="723"/>
      <c r="SHY24" s="723"/>
      <c r="SHZ24" s="723"/>
      <c r="SIA24" s="723"/>
      <c r="SIB24" s="723"/>
      <c r="SIC24" s="723"/>
      <c r="SID24" s="723"/>
      <c r="SIE24" s="723"/>
      <c r="SIF24" s="723"/>
      <c r="SIG24" s="723"/>
      <c r="SIH24" s="723"/>
      <c r="SII24" s="723"/>
      <c r="SIJ24" s="723"/>
      <c r="SIK24" s="723"/>
      <c r="SIL24" s="723"/>
      <c r="SIM24" s="723"/>
      <c r="SIN24" s="723"/>
      <c r="SIO24" s="723"/>
      <c r="SIP24" s="723"/>
      <c r="SIQ24" s="723"/>
      <c r="SIR24" s="723"/>
      <c r="SIS24" s="723"/>
      <c r="SIT24" s="723"/>
      <c r="SIU24" s="723"/>
      <c r="SIV24" s="723"/>
      <c r="SIW24" s="723"/>
      <c r="SIX24" s="723"/>
      <c r="SIY24" s="723"/>
      <c r="SIZ24" s="723"/>
      <c r="SJA24" s="723"/>
      <c r="SJB24" s="723"/>
      <c r="SJC24" s="723"/>
      <c r="SJD24" s="723"/>
      <c r="SJE24" s="723"/>
      <c r="SJF24" s="723"/>
      <c r="SJG24" s="723"/>
      <c r="SJH24" s="723"/>
      <c r="SJI24" s="723"/>
      <c r="SJJ24" s="723"/>
      <c r="SJK24" s="723"/>
      <c r="SJL24" s="723"/>
      <c r="SJM24" s="723"/>
      <c r="SJN24" s="723"/>
      <c r="SJO24" s="723"/>
      <c r="SJP24" s="723"/>
      <c r="SJQ24" s="723"/>
      <c r="SJR24" s="723"/>
      <c r="SJS24" s="723"/>
      <c r="SJT24" s="723"/>
      <c r="SJU24" s="723"/>
      <c r="SJV24" s="723"/>
      <c r="SJW24" s="723"/>
      <c r="SJX24" s="723"/>
      <c r="SJY24" s="723"/>
      <c r="SJZ24" s="723"/>
      <c r="SKA24" s="723"/>
      <c r="SKB24" s="723"/>
      <c r="SKC24" s="723"/>
      <c r="SKD24" s="723"/>
      <c r="SKE24" s="723"/>
      <c r="SKF24" s="723"/>
      <c r="SKG24" s="723"/>
      <c r="SKH24" s="723"/>
      <c r="SKI24" s="723"/>
      <c r="SKJ24" s="723"/>
      <c r="SKK24" s="723"/>
      <c r="SKL24" s="723"/>
      <c r="SKM24" s="723"/>
      <c r="SKN24" s="723"/>
      <c r="SKO24" s="723"/>
      <c r="SKP24" s="723"/>
      <c r="SKQ24" s="723"/>
      <c r="SKR24" s="723"/>
      <c r="SKS24" s="723"/>
      <c r="SKT24" s="723"/>
      <c r="SKU24" s="723"/>
      <c r="SKV24" s="723"/>
      <c r="SKW24" s="723"/>
      <c r="SKX24" s="723"/>
      <c r="SKY24" s="723"/>
      <c r="SKZ24" s="723"/>
      <c r="SLA24" s="723"/>
      <c r="SLB24" s="723"/>
      <c r="SLC24" s="723"/>
      <c r="SLD24" s="723"/>
      <c r="SLE24" s="723"/>
      <c r="SLF24" s="723"/>
      <c r="SLG24" s="723"/>
      <c r="SLH24" s="723"/>
      <c r="SLI24" s="723"/>
      <c r="SLJ24" s="723"/>
      <c r="SLK24" s="723"/>
      <c r="SLL24" s="723"/>
      <c r="SLM24" s="723"/>
      <c r="SLN24" s="723"/>
      <c r="SLO24" s="723"/>
      <c r="SLP24" s="723"/>
      <c r="SLQ24" s="723"/>
      <c r="SLR24" s="723"/>
      <c r="SLS24" s="723"/>
      <c r="SLT24" s="723"/>
      <c r="SLU24" s="723"/>
      <c r="SLV24" s="723"/>
      <c r="SLW24" s="723"/>
      <c r="SLX24" s="723"/>
      <c r="SLY24" s="723"/>
      <c r="SLZ24" s="723"/>
      <c r="SMA24" s="723"/>
      <c r="SMB24" s="723"/>
      <c r="SMC24" s="723"/>
      <c r="SMD24" s="723"/>
      <c r="SME24" s="723"/>
      <c r="SMF24" s="723"/>
      <c r="SMG24" s="723"/>
      <c r="SMH24" s="723"/>
      <c r="SMI24" s="723"/>
      <c r="SMJ24" s="723"/>
      <c r="SMK24" s="723"/>
      <c r="SML24" s="723"/>
      <c r="SMM24" s="723"/>
      <c r="SMN24" s="723"/>
      <c r="SMO24" s="723"/>
      <c r="SMP24" s="723"/>
      <c r="SMQ24" s="723"/>
      <c r="SMR24" s="723"/>
      <c r="SMS24" s="723"/>
      <c r="SMT24" s="723"/>
      <c r="SMU24" s="723"/>
      <c r="SMV24" s="723"/>
      <c r="SMW24" s="723"/>
      <c r="SMX24" s="723"/>
      <c r="SMY24" s="723"/>
      <c r="SMZ24" s="723"/>
      <c r="SNA24" s="723"/>
      <c r="SNB24" s="723"/>
      <c r="SNC24" s="723"/>
      <c r="SND24" s="723"/>
      <c r="SNE24" s="723"/>
      <c r="SNF24" s="723"/>
      <c r="SNG24" s="723"/>
      <c r="SNH24" s="723"/>
      <c r="SNI24" s="723"/>
      <c r="SNJ24" s="723"/>
      <c r="SNK24" s="723"/>
      <c r="SNL24" s="723"/>
      <c r="SNM24" s="723"/>
      <c r="SNN24" s="723"/>
      <c r="SNO24" s="723"/>
      <c r="SNP24" s="723"/>
      <c r="SNQ24" s="723"/>
      <c r="SNR24" s="723"/>
      <c r="SNS24" s="723"/>
      <c r="SNT24" s="723"/>
      <c r="SNU24" s="723"/>
      <c r="SNV24" s="723"/>
      <c r="SNW24" s="723"/>
      <c r="SNX24" s="723"/>
      <c r="SNY24" s="723"/>
      <c r="SNZ24" s="723"/>
      <c r="SOA24" s="723"/>
      <c r="SOB24" s="723"/>
      <c r="SOC24" s="723"/>
      <c r="SOD24" s="723"/>
      <c r="SOE24" s="723"/>
      <c r="SOF24" s="723"/>
      <c r="SOG24" s="723"/>
      <c r="SOH24" s="723"/>
      <c r="SOI24" s="723"/>
      <c r="SOJ24" s="723"/>
      <c r="SOK24" s="723"/>
      <c r="SOL24" s="723"/>
      <c r="SOM24" s="723"/>
      <c r="SON24" s="723"/>
      <c r="SOO24" s="723"/>
      <c r="SOP24" s="723"/>
      <c r="SOQ24" s="723"/>
      <c r="SOR24" s="723"/>
      <c r="SOS24" s="723"/>
      <c r="SOT24" s="723"/>
      <c r="SOU24" s="723"/>
      <c r="SOV24" s="723"/>
      <c r="SOW24" s="723"/>
      <c r="SOX24" s="723"/>
      <c r="SOY24" s="723"/>
      <c r="SOZ24" s="723"/>
      <c r="SPA24" s="723"/>
      <c r="SPB24" s="723"/>
      <c r="SPC24" s="723"/>
      <c r="SPD24" s="723"/>
      <c r="SPE24" s="723"/>
      <c r="SPF24" s="723"/>
      <c r="SPG24" s="723"/>
      <c r="SPH24" s="723"/>
      <c r="SPI24" s="723"/>
      <c r="SPJ24" s="723"/>
      <c r="SPK24" s="723"/>
      <c r="SPL24" s="723"/>
      <c r="SPM24" s="723"/>
      <c r="SPN24" s="723"/>
      <c r="SPO24" s="723"/>
      <c r="SPP24" s="723"/>
      <c r="SPQ24" s="723"/>
      <c r="SPR24" s="723"/>
      <c r="SPS24" s="723"/>
      <c r="SPT24" s="723"/>
      <c r="SPU24" s="723"/>
      <c r="SPV24" s="723"/>
      <c r="SPW24" s="723"/>
      <c r="SPX24" s="723"/>
      <c r="SPY24" s="723"/>
      <c r="SPZ24" s="723"/>
      <c r="SQA24" s="723"/>
      <c r="SQB24" s="723"/>
      <c r="SQC24" s="723"/>
      <c r="SQD24" s="723"/>
      <c r="SQE24" s="723"/>
      <c r="SQF24" s="723"/>
      <c r="SQG24" s="723"/>
      <c r="SQH24" s="723"/>
      <c r="SQI24" s="723"/>
      <c r="SQJ24" s="723"/>
      <c r="SQK24" s="723"/>
      <c r="SQL24" s="723"/>
      <c r="SQM24" s="723"/>
      <c r="SQN24" s="723"/>
      <c r="SQO24" s="723"/>
      <c r="SQP24" s="723"/>
      <c r="SQQ24" s="723"/>
      <c r="SQR24" s="723"/>
      <c r="SQS24" s="723"/>
      <c r="SQT24" s="723"/>
      <c r="SQU24" s="723"/>
      <c r="SQV24" s="723"/>
      <c r="SQW24" s="723"/>
      <c r="SQX24" s="723"/>
      <c r="SQY24" s="723"/>
      <c r="SQZ24" s="723"/>
      <c r="SRA24" s="723"/>
      <c r="SRB24" s="723"/>
      <c r="SRC24" s="723"/>
      <c r="SRD24" s="723"/>
      <c r="SRE24" s="723"/>
      <c r="SRF24" s="723"/>
      <c r="SRG24" s="723"/>
      <c r="SRH24" s="723"/>
      <c r="SRI24" s="723"/>
      <c r="SRJ24" s="723"/>
      <c r="SRK24" s="723"/>
      <c r="SRL24" s="723"/>
      <c r="SRM24" s="723"/>
      <c r="SRN24" s="723"/>
      <c r="SRO24" s="723"/>
      <c r="SRP24" s="723"/>
      <c r="SRQ24" s="723"/>
      <c r="SRR24" s="723"/>
      <c r="SRS24" s="723"/>
      <c r="SRT24" s="723"/>
      <c r="SRU24" s="723"/>
      <c r="SRV24" s="723"/>
      <c r="SRW24" s="723"/>
      <c r="SRX24" s="723"/>
      <c r="SRY24" s="723"/>
      <c r="SRZ24" s="723"/>
      <c r="SSA24" s="723"/>
      <c r="SSB24" s="723"/>
      <c r="SSC24" s="723"/>
      <c r="SSD24" s="723"/>
      <c r="SSE24" s="723"/>
      <c r="SSF24" s="723"/>
      <c r="SSG24" s="723"/>
      <c r="SSH24" s="723"/>
      <c r="SSI24" s="723"/>
      <c r="SSJ24" s="723"/>
      <c r="SSK24" s="723"/>
      <c r="SSL24" s="723"/>
      <c r="SSM24" s="723"/>
      <c r="SSN24" s="723"/>
      <c r="SSO24" s="723"/>
      <c r="SSP24" s="723"/>
      <c r="SSQ24" s="723"/>
      <c r="SSR24" s="723"/>
      <c r="SSS24" s="723"/>
      <c r="SST24" s="723"/>
      <c r="SSU24" s="723"/>
      <c r="SSV24" s="723"/>
      <c r="SSW24" s="723"/>
      <c r="SSX24" s="723"/>
      <c r="SSY24" s="723"/>
      <c r="SSZ24" s="723"/>
      <c r="STA24" s="723"/>
      <c r="STB24" s="723"/>
      <c r="STC24" s="723"/>
      <c r="STD24" s="723"/>
      <c r="STE24" s="723"/>
      <c r="STF24" s="723"/>
      <c r="STG24" s="723"/>
      <c r="STH24" s="723"/>
      <c r="STI24" s="723"/>
      <c r="STJ24" s="723"/>
      <c r="STK24" s="723"/>
      <c r="STL24" s="723"/>
      <c r="STM24" s="723"/>
      <c r="STN24" s="723"/>
      <c r="STO24" s="723"/>
      <c r="STP24" s="723"/>
      <c r="STQ24" s="723"/>
      <c r="STR24" s="723"/>
      <c r="STS24" s="723"/>
      <c r="STT24" s="723"/>
      <c r="STU24" s="723"/>
      <c r="STV24" s="723"/>
      <c r="STW24" s="723"/>
      <c r="STX24" s="723"/>
      <c r="STY24" s="723"/>
      <c r="STZ24" s="723"/>
      <c r="SUA24" s="723"/>
      <c r="SUB24" s="723"/>
      <c r="SUC24" s="723"/>
      <c r="SUD24" s="723"/>
      <c r="SUE24" s="723"/>
      <c r="SUF24" s="723"/>
      <c r="SUG24" s="723"/>
      <c r="SUH24" s="723"/>
      <c r="SUI24" s="723"/>
      <c r="SUJ24" s="723"/>
      <c r="SUK24" s="723"/>
      <c r="SUL24" s="723"/>
      <c r="SUM24" s="723"/>
      <c r="SUN24" s="723"/>
      <c r="SUO24" s="723"/>
      <c r="SUP24" s="723"/>
      <c r="SUQ24" s="723"/>
      <c r="SUR24" s="723"/>
      <c r="SUS24" s="723"/>
      <c r="SUT24" s="723"/>
      <c r="SUU24" s="723"/>
      <c r="SUV24" s="723"/>
      <c r="SUW24" s="723"/>
      <c r="SUX24" s="723"/>
      <c r="SUY24" s="723"/>
      <c r="SUZ24" s="723"/>
      <c r="SVA24" s="723"/>
      <c r="SVB24" s="723"/>
      <c r="SVC24" s="723"/>
      <c r="SVD24" s="723"/>
      <c r="SVE24" s="723"/>
      <c r="SVF24" s="723"/>
      <c r="SVG24" s="723"/>
      <c r="SVH24" s="723"/>
      <c r="SVI24" s="723"/>
      <c r="SVJ24" s="723"/>
      <c r="SVK24" s="723"/>
      <c r="SVL24" s="723"/>
      <c r="SVM24" s="723"/>
      <c r="SVN24" s="723"/>
      <c r="SVO24" s="723"/>
      <c r="SVP24" s="723"/>
      <c r="SVQ24" s="723"/>
      <c r="SVR24" s="723"/>
      <c r="SVS24" s="723"/>
      <c r="SVT24" s="723"/>
      <c r="SVU24" s="723"/>
      <c r="SVV24" s="723"/>
      <c r="SVW24" s="723"/>
      <c r="SVX24" s="723"/>
      <c r="SVY24" s="723"/>
      <c r="SVZ24" s="723"/>
      <c r="SWA24" s="723"/>
      <c r="SWB24" s="723"/>
      <c r="SWC24" s="723"/>
      <c r="SWD24" s="723"/>
      <c r="SWE24" s="723"/>
      <c r="SWF24" s="723"/>
      <c r="SWG24" s="723"/>
      <c r="SWH24" s="723"/>
      <c r="SWI24" s="723"/>
      <c r="SWJ24" s="723"/>
      <c r="SWK24" s="723"/>
      <c r="SWL24" s="723"/>
      <c r="SWM24" s="723"/>
      <c r="SWN24" s="723"/>
      <c r="SWO24" s="723"/>
      <c r="SWP24" s="723"/>
      <c r="SWQ24" s="723"/>
      <c r="SWR24" s="723"/>
      <c r="SWS24" s="723"/>
      <c r="SWT24" s="723"/>
      <c r="SWU24" s="723"/>
      <c r="SWV24" s="723"/>
      <c r="SWW24" s="723"/>
      <c r="SWX24" s="723"/>
      <c r="SWY24" s="723"/>
      <c r="SWZ24" s="723"/>
      <c r="SXA24" s="723"/>
      <c r="SXB24" s="723"/>
      <c r="SXC24" s="723"/>
      <c r="SXD24" s="723"/>
      <c r="SXE24" s="723"/>
      <c r="SXF24" s="723"/>
      <c r="SXG24" s="723"/>
      <c r="SXH24" s="723"/>
      <c r="SXI24" s="723"/>
      <c r="SXJ24" s="723"/>
      <c r="SXK24" s="723"/>
      <c r="SXL24" s="723"/>
      <c r="SXM24" s="723"/>
      <c r="SXN24" s="723"/>
      <c r="SXO24" s="723"/>
      <c r="SXP24" s="723"/>
      <c r="SXQ24" s="723"/>
      <c r="SXR24" s="723"/>
      <c r="SXS24" s="723"/>
      <c r="SXT24" s="723"/>
      <c r="SXU24" s="723"/>
      <c r="SXV24" s="723"/>
      <c r="SXW24" s="723"/>
      <c r="SXX24" s="723"/>
      <c r="SXY24" s="723"/>
      <c r="SXZ24" s="723"/>
      <c r="SYA24" s="723"/>
      <c r="SYB24" s="723"/>
      <c r="SYC24" s="723"/>
      <c r="SYD24" s="723"/>
      <c r="SYE24" s="723"/>
      <c r="SYF24" s="723"/>
      <c r="SYG24" s="723"/>
      <c r="SYH24" s="723"/>
      <c r="SYI24" s="723"/>
      <c r="SYJ24" s="723"/>
      <c r="SYK24" s="723"/>
      <c r="SYL24" s="723"/>
      <c r="SYM24" s="723"/>
      <c r="SYN24" s="723"/>
      <c r="SYO24" s="723"/>
      <c r="SYP24" s="723"/>
      <c r="SYQ24" s="723"/>
      <c r="SYR24" s="723"/>
      <c r="SYS24" s="723"/>
      <c r="SYT24" s="723"/>
      <c r="SYU24" s="723"/>
      <c r="SYV24" s="723"/>
      <c r="SYW24" s="723"/>
      <c r="SYX24" s="723"/>
      <c r="SYY24" s="723"/>
      <c r="SYZ24" s="723"/>
      <c r="SZA24" s="723"/>
      <c r="SZB24" s="723"/>
      <c r="SZC24" s="723"/>
      <c r="SZD24" s="723"/>
      <c r="SZE24" s="723"/>
      <c r="SZF24" s="723"/>
      <c r="SZG24" s="723"/>
      <c r="SZH24" s="723"/>
      <c r="SZI24" s="723"/>
      <c r="SZJ24" s="723"/>
      <c r="SZK24" s="723"/>
      <c r="SZL24" s="723"/>
      <c r="SZM24" s="723"/>
      <c r="SZN24" s="723"/>
      <c r="SZO24" s="723"/>
      <c r="SZP24" s="723"/>
      <c r="SZQ24" s="723"/>
      <c r="SZR24" s="723"/>
      <c r="SZS24" s="723"/>
      <c r="SZT24" s="723"/>
      <c r="SZU24" s="723"/>
      <c r="SZV24" s="723"/>
      <c r="SZW24" s="723"/>
      <c r="SZX24" s="723"/>
      <c r="SZY24" s="723"/>
      <c r="SZZ24" s="723"/>
      <c r="TAA24" s="723"/>
      <c r="TAB24" s="723"/>
      <c r="TAC24" s="723"/>
      <c r="TAD24" s="723"/>
      <c r="TAE24" s="723"/>
      <c r="TAF24" s="723"/>
      <c r="TAG24" s="723"/>
      <c r="TAH24" s="723"/>
      <c r="TAI24" s="723"/>
      <c r="TAJ24" s="723"/>
      <c r="TAK24" s="723"/>
      <c r="TAL24" s="723"/>
      <c r="TAM24" s="723"/>
      <c r="TAN24" s="723"/>
      <c r="TAO24" s="723"/>
      <c r="TAP24" s="723"/>
      <c r="TAQ24" s="723"/>
      <c r="TAR24" s="723"/>
      <c r="TAS24" s="723"/>
      <c r="TAT24" s="723"/>
      <c r="TAU24" s="723"/>
      <c r="TAV24" s="723"/>
      <c r="TAW24" s="723"/>
      <c r="TAX24" s="723"/>
      <c r="TAY24" s="723"/>
      <c r="TAZ24" s="723"/>
      <c r="TBA24" s="723"/>
      <c r="TBB24" s="723"/>
      <c r="TBC24" s="723"/>
      <c r="TBD24" s="723"/>
      <c r="TBE24" s="723"/>
      <c r="TBF24" s="723"/>
      <c r="TBG24" s="723"/>
      <c r="TBH24" s="723"/>
      <c r="TBI24" s="723"/>
      <c r="TBJ24" s="723"/>
      <c r="TBK24" s="723"/>
      <c r="TBL24" s="723"/>
      <c r="TBM24" s="723"/>
      <c r="TBN24" s="723"/>
      <c r="TBO24" s="723"/>
      <c r="TBP24" s="723"/>
      <c r="TBQ24" s="723"/>
      <c r="TBR24" s="723"/>
      <c r="TBS24" s="723"/>
      <c r="TBT24" s="723"/>
      <c r="TBU24" s="723"/>
      <c r="TBV24" s="723"/>
      <c r="TBW24" s="723"/>
      <c r="TBX24" s="723"/>
      <c r="TBY24" s="723"/>
      <c r="TBZ24" s="723"/>
      <c r="TCA24" s="723"/>
      <c r="TCB24" s="723"/>
      <c r="TCC24" s="723"/>
      <c r="TCD24" s="723"/>
      <c r="TCE24" s="723"/>
      <c r="TCF24" s="723"/>
      <c r="TCG24" s="723"/>
      <c r="TCH24" s="723"/>
      <c r="TCI24" s="723"/>
      <c r="TCJ24" s="723"/>
      <c r="TCK24" s="723"/>
      <c r="TCL24" s="723"/>
      <c r="TCM24" s="723"/>
      <c r="TCN24" s="723"/>
      <c r="TCO24" s="723"/>
      <c r="TCP24" s="723"/>
      <c r="TCQ24" s="723"/>
      <c r="TCR24" s="723"/>
      <c r="TCS24" s="723"/>
      <c r="TCT24" s="723"/>
      <c r="TCU24" s="723"/>
      <c r="TCV24" s="723"/>
      <c r="TCW24" s="723"/>
      <c r="TCX24" s="723"/>
      <c r="TCY24" s="723"/>
      <c r="TCZ24" s="723"/>
      <c r="TDA24" s="723"/>
      <c r="TDB24" s="723"/>
      <c r="TDC24" s="723"/>
      <c r="TDD24" s="723"/>
      <c r="TDE24" s="723"/>
      <c r="TDF24" s="723"/>
      <c r="TDG24" s="723"/>
      <c r="TDH24" s="723"/>
      <c r="TDI24" s="723"/>
      <c r="TDJ24" s="723"/>
      <c r="TDK24" s="723"/>
      <c r="TDL24" s="723"/>
      <c r="TDM24" s="723"/>
      <c r="TDN24" s="723"/>
      <c r="TDO24" s="723"/>
      <c r="TDP24" s="723"/>
      <c r="TDQ24" s="723"/>
      <c r="TDR24" s="723"/>
      <c r="TDS24" s="723"/>
      <c r="TDT24" s="723"/>
      <c r="TDU24" s="723"/>
      <c r="TDV24" s="723"/>
      <c r="TDW24" s="723"/>
      <c r="TDX24" s="723"/>
      <c r="TDY24" s="723"/>
      <c r="TDZ24" s="723"/>
      <c r="TEA24" s="723"/>
      <c r="TEB24" s="723"/>
      <c r="TEC24" s="723"/>
      <c r="TED24" s="723"/>
      <c r="TEE24" s="723"/>
      <c r="TEF24" s="723"/>
      <c r="TEG24" s="723"/>
      <c r="TEH24" s="723"/>
      <c r="TEI24" s="723"/>
      <c r="TEJ24" s="723"/>
      <c r="TEK24" s="723"/>
      <c r="TEL24" s="723"/>
      <c r="TEM24" s="723"/>
      <c r="TEN24" s="723"/>
      <c r="TEO24" s="723"/>
      <c r="TEP24" s="723"/>
      <c r="TEQ24" s="723"/>
      <c r="TER24" s="723"/>
      <c r="TES24" s="723"/>
      <c r="TET24" s="723"/>
      <c r="TEU24" s="723"/>
      <c r="TEV24" s="723"/>
      <c r="TEW24" s="723"/>
      <c r="TEX24" s="723"/>
      <c r="TEY24" s="723"/>
      <c r="TEZ24" s="723"/>
      <c r="TFA24" s="723"/>
      <c r="TFB24" s="723"/>
      <c r="TFC24" s="723"/>
      <c r="TFD24" s="723"/>
      <c r="TFE24" s="723"/>
      <c r="TFF24" s="723"/>
      <c r="TFG24" s="723"/>
      <c r="TFH24" s="723"/>
      <c r="TFI24" s="723"/>
      <c r="TFJ24" s="723"/>
      <c r="TFK24" s="723"/>
      <c r="TFL24" s="723"/>
      <c r="TFM24" s="723"/>
      <c r="TFN24" s="723"/>
      <c r="TFO24" s="723"/>
      <c r="TFP24" s="723"/>
      <c r="TFQ24" s="723"/>
      <c r="TFR24" s="723"/>
      <c r="TFS24" s="723"/>
      <c r="TFT24" s="723"/>
      <c r="TFU24" s="723"/>
      <c r="TFV24" s="723"/>
      <c r="TFW24" s="723"/>
      <c r="TFX24" s="723"/>
      <c r="TFY24" s="723"/>
      <c r="TFZ24" s="723"/>
      <c r="TGA24" s="723"/>
      <c r="TGB24" s="723"/>
      <c r="TGC24" s="723"/>
      <c r="TGD24" s="723"/>
      <c r="TGE24" s="723"/>
      <c r="TGF24" s="723"/>
      <c r="TGG24" s="723"/>
      <c r="TGH24" s="723"/>
      <c r="TGI24" s="723"/>
      <c r="TGJ24" s="723"/>
      <c r="TGK24" s="723"/>
      <c r="TGL24" s="723"/>
      <c r="TGM24" s="723"/>
      <c r="TGN24" s="723"/>
      <c r="TGO24" s="723"/>
      <c r="TGP24" s="723"/>
      <c r="TGQ24" s="723"/>
      <c r="TGR24" s="723"/>
      <c r="TGS24" s="723"/>
      <c r="TGT24" s="723"/>
      <c r="TGU24" s="723"/>
      <c r="TGV24" s="723"/>
      <c r="TGW24" s="723"/>
      <c r="TGX24" s="723"/>
      <c r="TGY24" s="723"/>
      <c r="TGZ24" s="723"/>
      <c r="THA24" s="723"/>
      <c r="THB24" s="723"/>
      <c r="THC24" s="723"/>
      <c r="THD24" s="723"/>
      <c r="THE24" s="723"/>
      <c r="THF24" s="723"/>
      <c r="THG24" s="723"/>
      <c r="THH24" s="723"/>
      <c r="THI24" s="723"/>
      <c r="THJ24" s="723"/>
      <c r="THK24" s="723"/>
      <c r="THL24" s="723"/>
      <c r="THM24" s="723"/>
      <c r="THN24" s="723"/>
      <c r="THO24" s="723"/>
      <c r="THP24" s="723"/>
      <c r="THQ24" s="723"/>
      <c r="THR24" s="723"/>
      <c r="THS24" s="723"/>
      <c r="THT24" s="723"/>
      <c r="THU24" s="723"/>
      <c r="THV24" s="723"/>
      <c r="THW24" s="723"/>
      <c r="THX24" s="723"/>
      <c r="THY24" s="723"/>
      <c r="THZ24" s="723"/>
      <c r="TIA24" s="723"/>
      <c r="TIB24" s="723"/>
      <c r="TIC24" s="723"/>
      <c r="TID24" s="723"/>
      <c r="TIE24" s="723"/>
      <c r="TIF24" s="723"/>
      <c r="TIG24" s="723"/>
      <c r="TIH24" s="723"/>
      <c r="TII24" s="723"/>
      <c r="TIJ24" s="723"/>
      <c r="TIK24" s="723"/>
      <c r="TIL24" s="723"/>
      <c r="TIM24" s="723"/>
      <c r="TIN24" s="723"/>
      <c r="TIO24" s="723"/>
      <c r="TIP24" s="723"/>
      <c r="TIQ24" s="723"/>
      <c r="TIR24" s="723"/>
      <c r="TIS24" s="723"/>
      <c r="TIT24" s="723"/>
      <c r="TIU24" s="723"/>
      <c r="TIV24" s="723"/>
      <c r="TIW24" s="723"/>
      <c r="TIX24" s="723"/>
      <c r="TIY24" s="723"/>
      <c r="TIZ24" s="723"/>
      <c r="TJA24" s="723"/>
      <c r="TJB24" s="723"/>
      <c r="TJC24" s="723"/>
      <c r="TJD24" s="723"/>
      <c r="TJE24" s="723"/>
      <c r="TJF24" s="723"/>
      <c r="TJG24" s="723"/>
      <c r="TJH24" s="723"/>
      <c r="TJI24" s="723"/>
      <c r="TJJ24" s="723"/>
      <c r="TJK24" s="723"/>
      <c r="TJL24" s="723"/>
      <c r="TJM24" s="723"/>
      <c r="TJN24" s="723"/>
      <c r="TJO24" s="723"/>
      <c r="TJP24" s="723"/>
      <c r="TJQ24" s="723"/>
      <c r="TJR24" s="723"/>
      <c r="TJS24" s="723"/>
      <c r="TJT24" s="723"/>
      <c r="TJU24" s="723"/>
      <c r="TJV24" s="723"/>
      <c r="TJW24" s="723"/>
      <c r="TJX24" s="723"/>
      <c r="TJY24" s="723"/>
      <c r="TJZ24" s="723"/>
      <c r="TKA24" s="723"/>
      <c r="TKB24" s="723"/>
      <c r="TKC24" s="723"/>
      <c r="TKD24" s="723"/>
      <c r="TKE24" s="723"/>
      <c r="TKF24" s="723"/>
      <c r="TKG24" s="723"/>
      <c r="TKH24" s="723"/>
      <c r="TKI24" s="723"/>
      <c r="TKJ24" s="723"/>
      <c r="TKK24" s="723"/>
      <c r="TKL24" s="723"/>
      <c r="TKM24" s="723"/>
      <c r="TKN24" s="723"/>
      <c r="TKO24" s="723"/>
      <c r="TKP24" s="723"/>
      <c r="TKQ24" s="723"/>
      <c r="TKR24" s="723"/>
      <c r="TKS24" s="723"/>
      <c r="TKT24" s="723"/>
      <c r="TKU24" s="723"/>
      <c r="TKV24" s="723"/>
      <c r="TKW24" s="723"/>
      <c r="TKX24" s="723"/>
      <c r="TKY24" s="723"/>
      <c r="TKZ24" s="723"/>
      <c r="TLA24" s="723"/>
      <c r="TLB24" s="723"/>
      <c r="TLC24" s="723"/>
      <c r="TLD24" s="723"/>
      <c r="TLE24" s="723"/>
      <c r="TLF24" s="723"/>
      <c r="TLG24" s="723"/>
      <c r="TLH24" s="723"/>
      <c r="TLI24" s="723"/>
      <c r="TLJ24" s="723"/>
      <c r="TLK24" s="723"/>
      <c r="TLL24" s="723"/>
      <c r="TLM24" s="723"/>
      <c r="TLN24" s="723"/>
      <c r="TLO24" s="723"/>
      <c r="TLP24" s="723"/>
      <c r="TLQ24" s="723"/>
      <c r="TLR24" s="723"/>
      <c r="TLS24" s="723"/>
      <c r="TLT24" s="723"/>
      <c r="TLU24" s="723"/>
      <c r="TLV24" s="723"/>
      <c r="TLW24" s="723"/>
      <c r="TLX24" s="723"/>
      <c r="TLY24" s="723"/>
      <c r="TLZ24" s="723"/>
      <c r="TMA24" s="723"/>
      <c r="TMB24" s="723"/>
      <c r="TMC24" s="723"/>
      <c r="TMD24" s="723"/>
      <c r="TME24" s="723"/>
      <c r="TMF24" s="723"/>
      <c r="TMG24" s="723"/>
      <c r="TMH24" s="723"/>
      <c r="TMI24" s="723"/>
      <c r="TMJ24" s="723"/>
      <c r="TMK24" s="723"/>
      <c r="TML24" s="723"/>
      <c r="TMM24" s="723"/>
      <c r="TMN24" s="723"/>
      <c r="TMO24" s="723"/>
      <c r="TMP24" s="723"/>
      <c r="TMQ24" s="723"/>
      <c r="TMR24" s="723"/>
      <c r="TMS24" s="723"/>
      <c r="TMT24" s="723"/>
      <c r="TMU24" s="723"/>
      <c r="TMV24" s="723"/>
      <c r="TMW24" s="723"/>
      <c r="TMX24" s="723"/>
      <c r="TMY24" s="723"/>
      <c r="TMZ24" s="723"/>
      <c r="TNA24" s="723"/>
      <c r="TNB24" s="723"/>
      <c r="TNC24" s="723"/>
      <c r="TND24" s="723"/>
      <c r="TNE24" s="723"/>
      <c r="TNF24" s="723"/>
      <c r="TNG24" s="723"/>
      <c r="TNH24" s="723"/>
      <c r="TNI24" s="723"/>
      <c r="TNJ24" s="723"/>
      <c r="TNK24" s="723"/>
      <c r="TNL24" s="723"/>
      <c r="TNM24" s="723"/>
      <c r="TNN24" s="723"/>
      <c r="TNO24" s="723"/>
      <c r="TNP24" s="723"/>
      <c r="TNQ24" s="723"/>
      <c r="TNR24" s="723"/>
      <c r="TNS24" s="723"/>
      <c r="TNT24" s="723"/>
      <c r="TNU24" s="723"/>
      <c r="TNV24" s="723"/>
      <c r="TNW24" s="723"/>
      <c r="TNX24" s="723"/>
      <c r="TNY24" s="723"/>
      <c r="TNZ24" s="723"/>
      <c r="TOA24" s="723"/>
      <c r="TOB24" s="723"/>
      <c r="TOC24" s="723"/>
      <c r="TOD24" s="723"/>
      <c r="TOE24" s="723"/>
      <c r="TOF24" s="723"/>
      <c r="TOG24" s="723"/>
      <c r="TOH24" s="723"/>
      <c r="TOI24" s="723"/>
      <c r="TOJ24" s="723"/>
      <c r="TOK24" s="723"/>
      <c r="TOL24" s="723"/>
      <c r="TOM24" s="723"/>
      <c r="TON24" s="723"/>
      <c r="TOO24" s="723"/>
      <c r="TOP24" s="723"/>
      <c r="TOQ24" s="723"/>
      <c r="TOR24" s="723"/>
      <c r="TOS24" s="723"/>
      <c r="TOT24" s="723"/>
      <c r="TOU24" s="723"/>
      <c r="TOV24" s="723"/>
      <c r="TOW24" s="723"/>
      <c r="TOX24" s="723"/>
      <c r="TOY24" s="723"/>
      <c r="TOZ24" s="723"/>
      <c r="TPA24" s="723"/>
      <c r="TPB24" s="723"/>
      <c r="TPC24" s="723"/>
      <c r="TPD24" s="723"/>
      <c r="TPE24" s="723"/>
      <c r="TPF24" s="723"/>
      <c r="TPG24" s="723"/>
      <c r="TPH24" s="723"/>
      <c r="TPI24" s="723"/>
      <c r="TPJ24" s="723"/>
      <c r="TPK24" s="723"/>
      <c r="TPL24" s="723"/>
      <c r="TPM24" s="723"/>
      <c r="TPN24" s="723"/>
      <c r="TPO24" s="723"/>
      <c r="TPP24" s="723"/>
      <c r="TPQ24" s="723"/>
      <c r="TPR24" s="723"/>
      <c r="TPS24" s="723"/>
      <c r="TPT24" s="723"/>
      <c r="TPU24" s="723"/>
      <c r="TPV24" s="723"/>
      <c r="TPW24" s="723"/>
      <c r="TPX24" s="723"/>
      <c r="TPY24" s="723"/>
      <c r="TPZ24" s="723"/>
      <c r="TQA24" s="723"/>
      <c r="TQB24" s="723"/>
      <c r="TQC24" s="723"/>
      <c r="TQD24" s="723"/>
      <c r="TQE24" s="723"/>
      <c r="TQF24" s="723"/>
      <c r="TQG24" s="723"/>
      <c r="TQH24" s="723"/>
      <c r="TQI24" s="723"/>
      <c r="TQJ24" s="723"/>
      <c r="TQK24" s="723"/>
      <c r="TQL24" s="723"/>
      <c r="TQM24" s="723"/>
      <c r="TQN24" s="723"/>
      <c r="TQO24" s="723"/>
      <c r="TQP24" s="723"/>
      <c r="TQQ24" s="723"/>
      <c r="TQR24" s="723"/>
      <c r="TQS24" s="723"/>
      <c r="TQT24" s="723"/>
      <c r="TQU24" s="723"/>
      <c r="TQV24" s="723"/>
      <c r="TQW24" s="723"/>
      <c r="TQX24" s="723"/>
      <c r="TQY24" s="723"/>
      <c r="TQZ24" s="723"/>
      <c r="TRA24" s="723"/>
      <c r="TRB24" s="723"/>
      <c r="TRC24" s="723"/>
      <c r="TRD24" s="723"/>
      <c r="TRE24" s="723"/>
      <c r="TRF24" s="723"/>
      <c r="TRG24" s="723"/>
      <c r="TRH24" s="723"/>
      <c r="TRI24" s="723"/>
      <c r="TRJ24" s="723"/>
      <c r="TRK24" s="723"/>
      <c r="TRL24" s="723"/>
      <c r="TRM24" s="723"/>
      <c r="TRN24" s="723"/>
      <c r="TRO24" s="723"/>
      <c r="TRP24" s="723"/>
      <c r="TRQ24" s="723"/>
      <c r="TRR24" s="723"/>
      <c r="TRS24" s="723"/>
      <c r="TRT24" s="723"/>
      <c r="TRU24" s="723"/>
      <c r="TRV24" s="723"/>
      <c r="TRW24" s="723"/>
      <c r="TRX24" s="723"/>
      <c r="TRY24" s="723"/>
      <c r="TRZ24" s="723"/>
      <c r="TSA24" s="723"/>
      <c r="TSB24" s="723"/>
      <c r="TSC24" s="723"/>
      <c r="TSD24" s="723"/>
      <c r="TSE24" s="723"/>
      <c r="TSF24" s="723"/>
      <c r="TSG24" s="723"/>
      <c r="TSH24" s="723"/>
      <c r="TSI24" s="723"/>
      <c r="TSJ24" s="723"/>
      <c r="TSK24" s="723"/>
      <c r="TSL24" s="723"/>
      <c r="TSM24" s="723"/>
      <c r="TSN24" s="723"/>
      <c r="TSO24" s="723"/>
      <c r="TSP24" s="723"/>
      <c r="TSQ24" s="723"/>
      <c r="TSR24" s="723"/>
      <c r="TSS24" s="723"/>
      <c r="TST24" s="723"/>
      <c r="TSU24" s="723"/>
      <c r="TSV24" s="723"/>
      <c r="TSW24" s="723"/>
      <c r="TSX24" s="723"/>
      <c r="TSY24" s="723"/>
      <c r="TSZ24" s="723"/>
      <c r="TTA24" s="723"/>
      <c r="TTB24" s="723"/>
      <c r="TTC24" s="723"/>
      <c r="TTD24" s="723"/>
      <c r="TTE24" s="723"/>
      <c r="TTF24" s="723"/>
      <c r="TTG24" s="723"/>
      <c r="TTH24" s="723"/>
      <c r="TTI24" s="723"/>
      <c r="TTJ24" s="723"/>
      <c r="TTK24" s="723"/>
      <c r="TTL24" s="723"/>
      <c r="TTM24" s="723"/>
      <c r="TTN24" s="723"/>
      <c r="TTO24" s="723"/>
      <c r="TTP24" s="723"/>
      <c r="TTQ24" s="723"/>
      <c r="TTR24" s="723"/>
      <c r="TTS24" s="723"/>
      <c r="TTT24" s="723"/>
      <c r="TTU24" s="723"/>
      <c r="TTV24" s="723"/>
      <c r="TTW24" s="723"/>
      <c r="TTX24" s="723"/>
      <c r="TTY24" s="723"/>
      <c r="TTZ24" s="723"/>
      <c r="TUA24" s="723"/>
      <c r="TUB24" s="723"/>
      <c r="TUC24" s="723"/>
      <c r="TUD24" s="723"/>
      <c r="TUE24" s="723"/>
      <c r="TUF24" s="723"/>
      <c r="TUG24" s="723"/>
      <c r="TUH24" s="723"/>
      <c r="TUI24" s="723"/>
      <c r="TUJ24" s="723"/>
      <c r="TUK24" s="723"/>
      <c r="TUL24" s="723"/>
      <c r="TUM24" s="723"/>
      <c r="TUN24" s="723"/>
      <c r="TUO24" s="723"/>
      <c r="TUP24" s="723"/>
      <c r="TUQ24" s="723"/>
      <c r="TUR24" s="723"/>
      <c r="TUS24" s="723"/>
      <c r="TUT24" s="723"/>
      <c r="TUU24" s="723"/>
      <c r="TUV24" s="723"/>
      <c r="TUW24" s="723"/>
      <c r="TUX24" s="723"/>
      <c r="TUY24" s="723"/>
      <c r="TUZ24" s="723"/>
      <c r="TVA24" s="723"/>
      <c r="TVB24" s="723"/>
      <c r="TVC24" s="723"/>
      <c r="TVD24" s="723"/>
      <c r="TVE24" s="723"/>
      <c r="TVF24" s="723"/>
      <c r="TVG24" s="723"/>
      <c r="TVH24" s="723"/>
      <c r="TVI24" s="723"/>
      <c r="TVJ24" s="723"/>
      <c r="TVK24" s="723"/>
      <c r="TVL24" s="723"/>
      <c r="TVM24" s="723"/>
      <c r="TVN24" s="723"/>
      <c r="TVO24" s="723"/>
      <c r="TVP24" s="723"/>
      <c r="TVQ24" s="723"/>
      <c r="TVR24" s="723"/>
      <c r="TVS24" s="723"/>
      <c r="TVT24" s="723"/>
      <c r="TVU24" s="723"/>
      <c r="TVV24" s="723"/>
      <c r="TVW24" s="723"/>
      <c r="TVX24" s="723"/>
      <c r="TVY24" s="723"/>
      <c r="TVZ24" s="723"/>
      <c r="TWA24" s="723"/>
      <c r="TWB24" s="723"/>
      <c r="TWC24" s="723"/>
      <c r="TWD24" s="723"/>
      <c r="TWE24" s="723"/>
      <c r="TWF24" s="723"/>
      <c r="TWG24" s="723"/>
      <c r="TWH24" s="723"/>
      <c r="TWI24" s="723"/>
      <c r="TWJ24" s="723"/>
      <c r="TWK24" s="723"/>
      <c r="TWL24" s="723"/>
      <c r="TWM24" s="723"/>
      <c r="TWN24" s="723"/>
      <c r="TWO24" s="723"/>
      <c r="TWP24" s="723"/>
      <c r="TWQ24" s="723"/>
      <c r="TWR24" s="723"/>
      <c r="TWS24" s="723"/>
      <c r="TWT24" s="723"/>
      <c r="TWU24" s="723"/>
      <c r="TWV24" s="723"/>
      <c r="TWW24" s="723"/>
      <c r="TWX24" s="723"/>
      <c r="TWY24" s="723"/>
      <c r="TWZ24" s="723"/>
      <c r="TXA24" s="723"/>
      <c r="TXB24" s="723"/>
      <c r="TXC24" s="723"/>
      <c r="TXD24" s="723"/>
      <c r="TXE24" s="723"/>
      <c r="TXF24" s="723"/>
      <c r="TXG24" s="723"/>
      <c r="TXH24" s="723"/>
      <c r="TXI24" s="723"/>
      <c r="TXJ24" s="723"/>
      <c r="TXK24" s="723"/>
      <c r="TXL24" s="723"/>
      <c r="TXM24" s="723"/>
      <c r="TXN24" s="723"/>
      <c r="TXO24" s="723"/>
      <c r="TXP24" s="723"/>
      <c r="TXQ24" s="723"/>
      <c r="TXR24" s="723"/>
      <c r="TXS24" s="723"/>
      <c r="TXT24" s="723"/>
      <c r="TXU24" s="723"/>
      <c r="TXV24" s="723"/>
      <c r="TXW24" s="723"/>
      <c r="TXX24" s="723"/>
      <c r="TXY24" s="723"/>
      <c r="TXZ24" s="723"/>
      <c r="TYA24" s="723"/>
      <c r="TYB24" s="723"/>
      <c r="TYC24" s="723"/>
      <c r="TYD24" s="723"/>
      <c r="TYE24" s="723"/>
      <c r="TYF24" s="723"/>
      <c r="TYG24" s="723"/>
      <c r="TYH24" s="723"/>
      <c r="TYI24" s="723"/>
      <c r="TYJ24" s="723"/>
      <c r="TYK24" s="723"/>
      <c r="TYL24" s="723"/>
      <c r="TYM24" s="723"/>
      <c r="TYN24" s="723"/>
      <c r="TYO24" s="723"/>
      <c r="TYP24" s="723"/>
      <c r="TYQ24" s="723"/>
      <c r="TYR24" s="723"/>
      <c r="TYS24" s="723"/>
      <c r="TYT24" s="723"/>
      <c r="TYU24" s="723"/>
      <c r="TYV24" s="723"/>
      <c r="TYW24" s="723"/>
      <c r="TYX24" s="723"/>
      <c r="TYY24" s="723"/>
      <c r="TYZ24" s="723"/>
      <c r="TZA24" s="723"/>
      <c r="TZB24" s="723"/>
      <c r="TZC24" s="723"/>
      <c r="TZD24" s="723"/>
      <c r="TZE24" s="723"/>
      <c r="TZF24" s="723"/>
      <c r="TZG24" s="723"/>
      <c r="TZH24" s="723"/>
      <c r="TZI24" s="723"/>
      <c r="TZJ24" s="723"/>
      <c r="TZK24" s="723"/>
      <c r="TZL24" s="723"/>
      <c r="TZM24" s="723"/>
      <c r="TZN24" s="723"/>
      <c r="TZO24" s="723"/>
      <c r="TZP24" s="723"/>
      <c r="TZQ24" s="723"/>
      <c r="TZR24" s="723"/>
      <c r="TZS24" s="723"/>
      <c r="TZT24" s="723"/>
      <c r="TZU24" s="723"/>
      <c r="TZV24" s="723"/>
      <c r="TZW24" s="723"/>
      <c r="TZX24" s="723"/>
      <c r="TZY24" s="723"/>
      <c r="TZZ24" s="723"/>
      <c r="UAA24" s="723"/>
      <c r="UAB24" s="723"/>
      <c r="UAC24" s="723"/>
      <c r="UAD24" s="723"/>
      <c r="UAE24" s="723"/>
      <c r="UAF24" s="723"/>
      <c r="UAG24" s="723"/>
      <c r="UAH24" s="723"/>
      <c r="UAI24" s="723"/>
      <c r="UAJ24" s="723"/>
      <c r="UAK24" s="723"/>
      <c r="UAL24" s="723"/>
      <c r="UAM24" s="723"/>
      <c r="UAN24" s="723"/>
      <c r="UAO24" s="723"/>
      <c r="UAP24" s="723"/>
      <c r="UAQ24" s="723"/>
      <c r="UAR24" s="723"/>
      <c r="UAS24" s="723"/>
      <c r="UAT24" s="723"/>
      <c r="UAU24" s="723"/>
      <c r="UAV24" s="723"/>
      <c r="UAW24" s="723"/>
      <c r="UAX24" s="723"/>
      <c r="UAY24" s="723"/>
      <c r="UAZ24" s="723"/>
      <c r="UBA24" s="723"/>
      <c r="UBB24" s="723"/>
      <c r="UBC24" s="723"/>
      <c r="UBD24" s="723"/>
      <c r="UBE24" s="723"/>
      <c r="UBF24" s="723"/>
      <c r="UBG24" s="723"/>
      <c r="UBH24" s="723"/>
      <c r="UBI24" s="723"/>
      <c r="UBJ24" s="723"/>
      <c r="UBK24" s="723"/>
      <c r="UBL24" s="723"/>
      <c r="UBM24" s="723"/>
      <c r="UBN24" s="723"/>
      <c r="UBO24" s="723"/>
      <c r="UBP24" s="723"/>
      <c r="UBQ24" s="723"/>
      <c r="UBR24" s="723"/>
      <c r="UBS24" s="723"/>
      <c r="UBT24" s="723"/>
      <c r="UBU24" s="723"/>
      <c r="UBV24" s="723"/>
      <c r="UBW24" s="723"/>
      <c r="UBX24" s="723"/>
      <c r="UBY24" s="723"/>
      <c r="UBZ24" s="723"/>
      <c r="UCA24" s="723"/>
      <c r="UCB24" s="723"/>
      <c r="UCC24" s="723"/>
      <c r="UCD24" s="723"/>
      <c r="UCE24" s="723"/>
      <c r="UCF24" s="723"/>
      <c r="UCG24" s="723"/>
      <c r="UCH24" s="723"/>
      <c r="UCI24" s="723"/>
      <c r="UCJ24" s="723"/>
      <c r="UCK24" s="723"/>
      <c r="UCL24" s="723"/>
      <c r="UCM24" s="723"/>
      <c r="UCN24" s="723"/>
      <c r="UCO24" s="723"/>
      <c r="UCP24" s="723"/>
      <c r="UCQ24" s="723"/>
      <c r="UCR24" s="723"/>
      <c r="UCS24" s="723"/>
      <c r="UCT24" s="723"/>
      <c r="UCU24" s="723"/>
      <c r="UCV24" s="723"/>
      <c r="UCW24" s="723"/>
      <c r="UCX24" s="723"/>
      <c r="UCY24" s="723"/>
      <c r="UCZ24" s="723"/>
      <c r="UDA24" s="723"/>
      <c r="UDB24" s="723"/>
      <c r="UDC24" s="723"/>
      <c r="UDD24" s="723"/>
      <c r="UDE24" s="723"/>
      <c r="UDF24" s="723"/>
      <c r="UDG24" s="723"/>
      <c r="UDH24" s="723"/>
      <c r="UDI24" s="723"/>
      <c r="UDJ24" s="723"/>
      <c r="UDK24" s="723"/>
      <c r="UDL24" s="723"/>
      <c r="UDM24" s="723"/>
      <c r="UDN24" s="723"/>
      <c r="UDO24" s="723"/>
      <c r="UDP24" s="723"/>
      <c r="UDQ24" s="723"/>
      <c r="UDR24" s="723"/>
      <c r="UDS24" s="723"/>
      <c r="UDT24" s="723"/>
      <c r="UDU24" s="723"/>
      <c r="UDV24" s="723"/>
      <c r="UDW24" s="723"/>
      <c r="UDX24" s="723"/>
      <c r="UDY24" s="723"/>
      <c r="UDZ24" s="723"/>
      <c r="UEA24" s="723"/>
      <c r="UEB24" s="723"/>
      <c r="UEC24" s="723"/>
      <c r="UED24" s="723"/>
      <c r="UEE24" s="723"/>
      <c r="UEF24" s="723"/>
      <c r="UEG24" s="723"/>
      <c r="UEH24" s="723"/>
      <c r="UEI24" s="723"/>
      <c r="UEJ24" s="723"/>
      <c r="UEK24" s="723"/>
      <c r="UEL24" s="723"/>
      <c r="UEM24" s="723"/>
      <c r="UEN24" s="723"/>
      <c r="UEO24" s="723"/>
      <c r="UEP24" s="723"/>
      <c r="UEQ24" s="723"/>
      <c r="UER24" s="723"/>
      <c r="UES24" s="723"/>
      <c r="UET24" s="723"/>
      <c r="UEU24" s="723"/>
      <c r="UEV24" s="723"/>
      <c r="UEW24" s="723"/>
      <c r="UEX24" s="723"/>
      <c r="UEY24" s="723"/>
      <c r="UEZ24" s="723"/>
      <c r="UFA24" s="723"/>
      <c r="UFB24" s="723"/>
      <c r="UFC24" s="723"/>
      <c r="UFD24" s="723"/>
      <c r="UFE24" s="723"/>
      <c r="UFF24" s="723"/>
      <c r="UFG24" s="723"/>
      <c r="UFH24" s="723"/>
      <c r="UFI24" s="723"/>
      <c r="UFJ24" s="723"/>
      <c r="UFK24" s="723"/>
      <c r="UFL24" s="723"/>
      <c r="UFM24" s="723"/>
      <c r="UFN24" s="723"/>
      <c r="UFO24" s="723"/>
      <c r="UFP24" s="723"/>
      <c r="UFQ24" s="723"/>
      <c r="UFR24" s="723"/>
      <c r="UFS24" s="723"/>
      <c r="UFT24" s="723"/>
      <c r="UFU24" s="723"/>
      <c r="UFV24" s="723"/>
      <c r="UFW24" s="723"/>
      <c r="UFX24" s="723"/>
      <c r="UFY24" s="723"/>
      <c r="UFZ24" s="723"/>
      <c r="UGA24" s="723"/>
      <c r="UGB24" s="723"/>
      <c r="UGC24" s="723"/>
      <c r="UGD24" s="723"/>
      <c r="UGE24" s="723"/>
      <c r="UGF24" s="723"/>
      <c r="UGG24" s="723"/>
      <c r="UGH24" s="723"/>
      <c r="UGI24" s="723"/>
      <c r="UGJ24" s="723"/>
      <c r="UGK24" s="723"/>
      <c r="UGL24" s="723"/>
      <c r="UGM24" s="723"/>
      <c r="UGN24" s="723"/>
      <c r="UGO24" s="723"/>
      <c r="UGP24" s="723"/>
      <c r="UGQ24" s="723"/>
      <c r="UGR24" s="723"/>
      <c r="UGS24" s="723"/>
      <c r="UGT24" s="723"/>
      <c r="UGU24" s="723"/>
      <c r="UGV24" s="723"/>
      <c r="UGW24" s="723"/>
      <c r="UGX24" s="723"/>
      <c r="UGY24" s="723"/>
      <c r="UGZ24" s="723"/>
      <c r="UHA24" s="723"/>
      <c r="UHB24" s="723"/>
      <c r="UHC24" s="723"/>
      <c r="UHD24" s="723"/>
      <c r="UHE24" s="723"/>
      <c r="UHF24" s="723"/>
      <c r="UHG24" s="723"/>
      <c r="UHH24" s="723"/>
      <c r="UHI24" s="723"/>
      <c r="UHJ24" s="723"/>
      <c r="UHK24" s="723"/>
      <c r="UHL24" s="723"/>
      <c r="UHM24" s="723"/>
      <c r="UHN24" s="723"/>
      <c r="UHO24" s="723"/>
      <c r="UHP24" s="723"/>
      <c r="UHQ24" s="723"/>
      <c r="UHR24" s="723"/>
      <c r="UHS24" s="723"/>
      <c r="UHT24" s="723"/>
      <c r="UHU24" s="723"/>
      <c r="UHV24" s="723"/>
      <c r="UHW24" s="723"/>
      <c r="UHX24" s="723"/>
      <c r="UHY24" s="723"/>
      <c r="UHZ24" s="723"/>
      <c r="UIA24" s="723"/>
      <c r="UIB24" s="723"/>
      <c r="UIC24" s="723"/>
      <c r="UID24" s="723"/>
      <c r="UIE24" s="723"/>
      <c r="UIF24" s="723"/>
      <c r="UIG24" s="723"/>
      <c r="UIH24" s="723"/>
      <c r="UII24" s="723"/>
      <c r="UIJ24" s="723"/>
      <c r="UIK24" s="723"/>
      <c r="UIL24" s="723"/>
      <c r="UIM24" s="723"/>
      <c r="UIN24" s="723"/>
      <c r="UIO24" s="723"/>
      <c r="UIP24" s="723"/>
      <c r="UIQ24" s="723"/>
      <c r="UIR24" s="723"/>
      <c r="UIS24" s="723"/>
      <c r="UIT24" s="723"/>
      <c r="UIU24" s="723"/>
      <c r="UIV24" s="723"/>
      <c r="UIW24" s="723"/>
      <c r="UIX24" s="723"/>
      <c r="UIY24" s="723"/>
      <c r="UIZ24" s="723"/>
      <c r="UJA24" s="723"/>
      <c r="UJB24" s="723"/>
      <c r="UJC24" s="723"/>
      <c r="UJD24" s="723"/>
      <c r="UJE24" s="723"/>
      <c r="UJF24" s="723"/>
      <c r="UJG24" s="723"/>
      <c r="UJH24" s="723"/>
      <c r="UJI24" s="723"/>
      <c r="UJJ24" s="723"/>
      <c r="UJK24" s="723"/>
      <c r="UJL24" s="723"/>
      <c r="UJM24" s="723"/>
      <c r="UJN24" s="723"/>
      <c r="UJO24" s="723"/>
      <c r="UJP24" s="723"/>
      <c r="UJQ24" s="723"/>
      <c r="UJR24" s="723"/>
      <c r="UJS24" s="723"/>
      <c r="UJT24" s="723"/>
      <c r="UJU24" s="723"/>
      <c r="UJV24" s="723"/>
      <c r="UJW24" s="723"/>
      <c r="UJX24" s="723"/>
      <c r="UJY24" s="723"/>
      <c r="UJZ24" s="723"/>
      <c r="UKA24" s="723"/>
      <c r="UKB24" s="723"/>
      <c r="UKC24" s="723"/>
      <c r="UKD24" s="723"/>
      <c r="UKE24" s="723"/>
      <c r="UKF24" s="723"/>
      <c r="UKG24" s="723"/>
      <c r="UKH24" s="723"/>
      <c r="UKI24" s="723"/>
      <c r="UKJ24" s="723"/>
      <c r="UKK24" s="723"/>
      <c r="UKL24" s="723"/>
      <c r="UKM24" s="723"/>
      <c r="UKN24" s="723"/>
      <c r="UKO24" s="723"/>
      <c r="UKP24" s="723"/>
      <c r="UKQ24" s="723"/>
      <c r="UKR24" s="723"/>
      <c r="UKS24" s="723"/>
      <c r="UKT24" s="723"/>
      <c r="UKU24" s="723"/>
      <c r="UKV24" s="723"/>
      <c r="UKW24" s="723"/>
      <c r="UKX24" s="723"/>
      <c r="UKY24" s="723"/>
      <c r="UKZ24" s="723"/>
      <c r="ULA24" s="723"/>
      <c r="ULB24" s="723"/>
      <c r="ULC24" s="723"/>
      <c r="ULD24" s="723"/>
      <c r="ULE24" s="723"/>
      <c r="ULF24" s="723"/>
      <c r="ULG24" s="723"/>
      <c r="ULH24" s="723"/>
      <c r="ULI24" s="723"/>
      <c r="ULJ24" s="723"/>
      <c r="ULK24" s="723"/>
      <c r="ULL24" s="723"/>
      <c r="ULM24" s="723"/>
      <c r="ULN24" s="723"/>
      <c r="ULO24" s="723"/>
      <c r="ULP24" s="723"/>
      <c r="ULQ24" s="723"/>
      <c r="ULR24" s="723"/>
      <c r="ULS24" s="723"/>
      <c r="ULT24" s="723"/>
      <c r="ULU24" s="723"/>
      <c r="ULV24" s="723"/>
      <c r="ULW24" s="723"/>
      <c r="ULX24" s="723"/>
      <c r="ULY24" s="723"/>
      <c r="ULZ24" s="723"/>
      <c r="UMA24" s="723"/>
      <c r="UMB24" s="723"/>
      <c r="UMC24" s="723"/>
      <c r="UMD24" s="723"/>
      <c r="UME24" s="723"/>
      <c r="UMF24" s="723"/>
      <c r="UMG24" s="723"/>
      <c r="UMH24" s="723"/>
      <c r="UMI24" s="723"/>
      <c r="UMJ24" s="723"/>
      <c r="UMK24" s="723"/>
      <c r="UML24" s="723"/>
      <c r="UMM24" s="723"/>
      <c r="UMN24" s="723"/>
      <c r="UMO24" s="723"/>
      <c r="UMP24" s="723"/>
      <c r="UMQ24" s="723"/>
      <c r="UMR24" s="723"/>
      <c r="UMS24" s="723"/>
      <c r="UMT24" s="723"/>
      <c r="UMU24" s="723"/>
      <c r="UMV24" s="723"/>
      <c r="UMW24" s="723"/>
      <c r="UMX24" s="723"/>
      <c r="UMY24" s="723"/>
      <c r="UMZ24" s="723"/>
      <c r="UNA24" s="723"/>
      <c r="UNB24" s="723"/>
      <c r="UNC24" s="723"/>
      <c r="UND24" s="723"/>
      <c r="UNE24" s="723"/>
      <c r="UNF24" s="723"/>
      <c r="UNG24" s="723"/>
      <c r="UNH24" s="723"/>
      <c r="UNI24" s="723"/>
      <c r="UNJ24" s="723"/>
      <c r="UNK24" s="723"/>
      <c r="UNL24" s="723"/>
      <c r="UNM24" s="723"/>
      <c r="UNN24" s="723"/>
      <c r="UNO24" s="723"/>
      <c r="UNP24" s="723"/>
      <c r="UNQ24" s="723"/>
      <c r="UNR24" s="723"/>
      <c r="UNS24" s="723"/>
      <c r="UNT24" s="723"/>
      <c r="UNU24" s="723"/>
      <c r="UNV24" s="723"/>
      <c r="UNW24" s="723"/>
      <c r="UNX24" s="723"/>
      <c r="UNY24" s="723"/>
      <c r="UNZ24" s="723"/>
      <c r="UOA24" s="723"/>
      <c r="UOB24" s="723"/>
      <c r="UOC24" s="723"/>
      <c r="UOD24" s="723"/>
      <c r="UOE24" s="723"/>
      <c r="UOF24" s="723"/>
      <c r="UOG24" s="723"/>
      <c r="UOH24" s="723"/>
      <c r="UOI24" s="723"/>
      <c r="UOJ24" s="723"/>
      <c r="UOK24" s="723"/>
      <c r="UOL24" s="723"/>
      <c r="UOM24" s="723"/>
      <c r="UON24" s="723"/>
      <c r="UOO24" s="723"/>
      <c r="UOP24" s="723"/>
      <c r="UOQ24" s="723"/>
      <c r="UOR24" s="723"/>
      <c r="UOS24" s="723"/>
      <c r="UOT24" s="723"/>
      <c r="UOU24" s="723"/>
      <c r="UOV24" s="723"/>
      <c r="UOW24" s="723"/>
      <c r="UOX24" s="723"/>
      <c r="UOY24" s="723"/>
      <c r="UOZ24" s="723"/>
      <c r="UPA24" s="723"/>
      <c r="UPB24" s="723"/>
      <c r="UPC24" s="723"/>
      <c r="UPD24" s="723"/>
      <c r="UPE24" s="723"/>
      <c r="UPF24" s="723"/>
      <c r="UPG24" s="723"/>
      <c r="UPH24" s="723"/>
      <c r="UPI24" s="723"/>
      <c r="UPJ24" s="723"/>
      <c r="UPK24" s="723"/>
      <c r="UPL24" s="723"/>
      <c r="UPM24" s="723"/>
      <c r="UPN24" s="723"/>
      <c r="UPO24" s="723"/>
      <c r="UPP24" s="723"/>
      <c r="UPQ24" s="723"/>
      <c r="UPR24" s="723"/>
      <c r="UPS24" s="723"/>
      <c r="UPT24" s="723"/>
      <c r="UPU24" s="723"/>
      <c r="UPV24" s="723"/>
      <c r="UPW24" s="723"/>
      <c r="UPX24" s="723"/>
      <c r="UPY24" s="723"/>
      <c r="UPZ24" s="723"/>
      <c r="UQA24" s="723"/>
      <c r="UQB24" s="723"/>
      <c r="UQC24" s="723"/>
      <c r="UQD24" s="723"/>
      <c r="UQE24" s="723"/>
      <c r="UQF24" s="723"/>
      <c r="UQG24" s="723"/>
      <c r="UQH24" s="723"/>
      <c r="UQI24" s="723"/>
      <c r="UQJ24" s="723"/>
      <c r="UQK24" s="723"/>
      <c r="UQL24" s="723"/>
      <c r="UQM24" s="723"/>
      <c r="UQN24" s="723"/>
      <c r="UQO24" s="723"/>
      <c r="UQP24" s="723"/>
      <c r="UQQ24" s="723"/>
      <c r="UQR24" s="723"/>
      <c r="UQS24" s="723"/>
      <c r="UQT24" s="723"/>
      <c r="UQU24" s="723"/>
      <c r="UQV24" s="723"/>
      <c r="UQW24" s="723"/>
      <c r="UQX24" s="723"/>
      <c r="UQY24" s="723"/>
      <c r="UQZ24" s="723"/>
      <c r="URA24" s="723"/>
      <c r="URB24" s="723"/>
      <c r="URC24" s="723"/>
      <c r="URD24" s="723"/>
      <c r="URE24" s="723"/>
      <c r="URF24" s="723"/>
      <c r="URG24" s="723"/>
      <c r="URH24" s="723"/>
      <c r="URI24" s="723"/>
      <c r="URJ24" s="723"/>
      <c r="URK24" s="723"/>
      <c r="URL24" s="723"/>
      <c r="URM24" s="723"/>
      <c r="URN24" s="723"/>
      <c r="URO24" s="723"/>
      <c r="URP24" s="723"/>
      <c r="URQ24" s="723"/>
      <c r="URR24" s="723"/>
      <c r="URS24" s="723"/>
      <c r="URT24" s="723"/>
      <c r="URU24" s="723"/>
      <c r="URV24" s="723"/>
      <c r="URW24" s="723"/>
      <c r="URX24" s="723"/>
      <c r="URY24" s="723"/>
      <c r="URZ24" s="723"/>
      <c r="USA24" s="723"/>
      <c r="USB24" s="723"/>
      <c r="USC24" s="723"/>
      <c r="USD24" s="723"/>
      <c r="USE24" s="723"/>
      <c r="USF24" s="723"/>
      <c r="USG24" s="723"/>
      <c r="USH24" s="723"/>
      <c r="USI24" s="723"/>
      <c r="USJ24" s="723"/>
      <c r="USK24" s="723"/>
      <c r="USL24" s="723"/>
      <c r="USM24" s="723"/>
      <c r="USN24" s="723"/>
      <c r="USO24" s="723"/>
      <c r="USP24" s="723"/>
      <c r="USQ24" s="723"/>
      <c r="USR24" s="723"/>
      <c r="USS24" s="723"/>
      <c r="UST24" s="723"/>
      <c r="USU24" s="723"/>
      <c r="USV24" s="723"/>
      <c r="USW24" s="723"/>
      <c r="USX24" s="723"/>
      <c r="USY24" s="723"/>
      <c r="USZ24" s="723"/>
      <c r="UTA24" s="723"/>
      <c r="UTB24" s="723"/>
      <c r="UTC24" s="723"/>
      <c r="UTD24" s="723"/>
      <c r="UTE24" s="723"/>
      <c r="UTF24" s="723"/>
      <c r="UTG24" s="723"/>
      <c r="UTH24" s="723"/>
      <c r="UTI24" s="723"/>
      <c r="UTJ24" s="723"/>
      <c r="UTK24" s="723"/>
      <c r="UTL24" s="723"/>
      <c r="UTM24" s="723"/>
      <c r="UTN24" s="723"/>
      <c r="UTO24" s="723"/>
      <c r="UTP24" s="723"/>
      <c r="UTQ24" s="723"/>
      <c r="UTR24" s="723"/>
      <c r="UTS24" s="723"/>
      <c r="UTT24" s="723"/>
      <c r="UTU24" s="723"/>
      <c r="UTV24" s="723"/>
      <c r="UTW24" s="723"/>
      <c r="UTX24" s="723"/>
      <c r="UTY24" s="723"/>
      <c r="UTZ24" s="723"/>
      <c r="UUA24" s="723"/>
      <c r="UUB24" s="723"/>
      <c r="UUC24" s="723"/>
      <c r="UUD24" s="723"/>
      <c r="UUE24" s="723"/>
      <c r="UUF24" s="723"/>
      <c r="UUG24" s="723"/>
      <c r="UUH24" s="723"/>
      <c r="UUI24" s="723"/>
      <c r="UUJ24" s="723"/>
      <c r="UUK24" s="723"/>
      <c r="UUL24" s="723"/>
      <c r="UUM24" s="723"/>
      <c r="UUN24" s="723"/>
      <c r="UUO24" s="723"/>
      <c r="UUP24" s="723"/>
      <c r="UUQ24" s="723"/>
      <c r="UUR24" s="723"/>
      <c r="UUS24" s="723"/>
      <c r="UUT24" s="723"/>
      <c r="UUU24" s="723"/>
      <c r="UUV24" s="723"/>
      <c r="UUW24" s="723"/>
      <c r="UUX24" s="723"/>
      <c r="UUY24" s="723"/>
      <c r="UUZ24" s="723"/>
      <c r="UVA24" s="723"/>
      <c r="UVB24" s="723"/>
      <c r="UVC24" s="723"/>
      <c r="UVD24" s="723"/>
      <c r="UVE24" s="723"/>
      <c r="UVF24" s="723"/>
      <c r="UVG24" s="723"/>
      <c r="UVH24" s="723"/>
      <c r="UVI24" s="723"/>
      <c r="UVJ24" s="723"/>
      <c r="UVK24" s="723"/>
      <c r="UVL24" s="723"/>
      <c r="UVM24" s="723"/>
      <c r="UVN24" s="723"/>
      <c r="UVO24" s="723"/>
      <c r="UVP24" s="723"/>
      <c r="UVQ24" s="723"/>
      <c r="UVR24" s="723"/>
      <c r="UVS24" s="723"/>
      <c r="UVT24" s="723"/>
      <c r="UVU24" s="723"/>
      <c r="UVV24" s="723"/>
      <c r="UVW24" s="723"/>
      <c r="UVX24" s="723"/>
      <c r="UVY24" s="723"/>
      <c r="UVZ24" s="723"/>
      <c r="UWA24" s="723"/>
      <c r="UWB24" s="723"/>
      <c r="UWC24" s="723"/>
      <c r="UWD24" s="723"/>
      <c r="UWE24" s="723"/>
      <c r="UWF24" s="723"/>
      <c r="UWG24" s="723"/>
      <c r="UWH24" s="723"/>
      <c r="UWI24" s="723"/>
      <c r="UWJ24" s="723"/>
      <c r="UWK24" s="723"/>
      <c r="UWL24" s="723"/>
      <c r="UWM24" s="723"/>
      <c r="UWN24" s="723"/>
      <c r="UWO24" s="723"/>
      <c r="UWP24" s="723"/>
      <c r="UWQ24" s="723"/>
      <c r="UWR24" s="723"/>
      <c r="UWS24" s="723"/>
      <c r="UWT24" s="723"/>
      <c r="UWU24" s="723"/>
      <c r="UWV24" s="723"/>
      <c r="UWW24" s="723"/>
      <c r="UWX24" s="723"/>
      <c r="UWY24" s="723"/>
      <c r="UWZ24" s="723"/>
      <c r="UXA24" s="723"/>
      <c r="UXB24" s="723"/>
      <c r="UXC24" s="723"/>
      <c r="UXD24" s="723"/>
      <c r="UXE24" s="723"/>
      <c r="UXF24" s="723"/>
      <c r="UXG24" s="723"/>
      <c r="UXH24" s="723"/>
      <c r="UXI24" s="723"/>
      <c r="UXJ24" s="723"/>
      <c r="UXK24" s="723"/>
      <c r="UXL24" s="723"/>
      <c r="UXM24" s="723"/>
      <c r="UXN24" s="723"/>
      <c r="UXO24" s="723"/>
      <c r="UXP24" s="723"/>
      <c r="UXQ24" s="723"/>
      <c r="UXR24" s="723"/>
      <c r="UXS24" s="723"/>
      <c r="UXT24" s="723"/>
      <c r="UXU24" s="723"/>
      <c r="UXV24" s="723"/>
      <c r="UXW24" s="723"/>
      <c r="UXX24" s="723"/>
      <c r="UXY24" s="723"/>
      <c r="UXZ24" s="723"/>
      <c r="UYA24" s="723"/>
      <c r="UYB24" s="723"/>
      <c r="UYC24" s="723"/>
      <c r="UYD24" s="723"/>
      <c r="UYE24" s="723"/>
      <c r="UYF24" s="723"/>
      <c r="UYG24" s="723"/>
      <c r="UYH24" s="723"/>
      <c r="UYI24" s="723"/>
      <c r="UYJ24" s="723"/>
      <c r="UYK24" s="723"/>
      <c r="UYL24" s="723"/>
      <c r="UYM24" s="723"/>
      <c r="UYN24" s="723"/>
      <c r="UYO24" s="723"/>
      <c r="UYP24" s="723"/>
      <c r="UYQ24" s="723"/>
      <c r="UYR24" s="723"/>
      <c r="UYS24" s="723"/>
      <c r="UYT24" s="723"/>
      <c r="UYU24" s="723"/>
      <c r="UYV24" s="723"/>
      <c r="UYW24" s="723"/>
      <c r="UYX24" s="723"/>
      <c r="UYY24" s="723"/>
      <c r="UYZ24" s="723"/>
      <c r="UZA24" s="723"/>
      <c r="UZB24" s="723"/>
      <c r="UZC24" s="723"/>
      <c r="UZD24" s="723"/>
      <c r="UZE24" s="723"/>
      <c r="UZF24" s="723"/>
      <c r="UZG24" s="723"/>
      <c r="UZH24" s="723"/>
      <c r="UZI24" s="723"/>
      <c r="UZJ24" s="723"/>
      <c r="UZK24" s="723"/>
      <c r="UZL24" s="723"/>
      <c r="UZM24" s="723"/>
      <c r="UZN24" s="723"/>
      <c r="UZO24" s="723"/>
      <c r="UZP24" s="723"/>
      <c r="UZQ24" s="723"/>
      <c r="UZR24" s="723"/>
      <c r="UZS24" s="723"/>
      <c r="UZT24" s="723"/>
      <c r="UZU24" s="723"/>
      <c r="UZV24" s="723"/>
      <c r="UZW24" s="723"/>
      <c r="UZX24" s="723"/>
      <c r="UZY24" s="723"/>
      <c r="UZZ24" s="723"/>
      <c r="VAA24" s="723"/>
      <c r="VAB24" s="723"/>
      <c r="VAC24" s="723"/>
      <c r="VAD24" s="723"/>
      <c r="VAE24" s="723"/>
      <c r="VAF24" s="723"/>
      <c r="VAG24" s="723"/>
      <c r="VAH24" s="723"/>
      <c r="VAI24" s="723"/>
      <c r="VAJ24" s="723"/>
      <c r="VAK24" s="723"/>
      <c r="VAL24" s="723"/>
      <c r="VAM24" s="723"/>
      <c r="VAN24" s="723"/>
      <c r="VAO24" s="723"/>
      <c r="VAP24" s="723"/>
      <c r="VAQ24" s="723"/>
      <c r="VAR24" s="723"/>
      <c r="VAS24" s="723"/>
      <c r="VAT24" s="723"/>
      <c r="VAU24" s="723"/>
      <c r="VAV24" s="723"/>
      <c r="VAW24" s="723"/>
      <c r="VAX24" s="723"/>
      <c r="VAY24" s="723"/>
      <c r="VAZ24" s="723"/>
      <c r="VBA24" s="723"/>
      <c r="VBB24" s="723"/>
      <c r="VBC24" s="723"/>
      <c r="VBD24" s="723"/>
      <c r="VBE24" s="723"/>
      <c r="VBF24" s="723"/>
      <c r="VBG24" s="723"/>
      <c r="VBH24" s="723"/>
      <c r="VBI24" s="723"/>
      <c r="VBJ24" s="723"/>
      <c r="VBK24" s="723"/>
      <c r="VBL24" s="723"/>
      <c r="VBM24" s="723"/>
      <c r="VBN24" s="723"/>
      <c r="VBO24" s="723"/>
      <c r="VBP24" s="723"/>
      <c r="VBQ24" s="723"/>
      <c r="VBR24" s="723"/>
      <c r="VBS24" s="723"/>
      <c r="VBT24" s="723"/>
      <c r="VBU24" s="723"/>
      <c r="VBV24" s="723"/>
      <c r="VBW24" s="723"/>
      <c r="VBX24" s="723"/>
      <c r="VBY24" s="723"/>
      <c r="VBZ24" s="723"/>
      <c r="VCA24" s="723"/>
      <c r="VCB24" s="723"/>
      <c r="VCC24" s="723"/>
      <c r="VCD24" s="723"/>
      <c r="VCE24" s="723"/>
      <c r="VCF24" s="723"/>
      <c r="VCG24" s="723"/>
      <c r="VCH24" s="723"/>
      <c r="VCI24" s="723"/>
      <c r="VCJ24" s="723"/>
      <c r="VCK24" s="723"/>
      <c r="VCL24" s="723"/>
      <c r="VCM24" s="723"/>
      <c r="VCN24" s="723"/>
      <c r="VCO24" s="723"/>
      <c r="VCP24" s="723"/>
      <c r="VCQ24" s="723"/>
      <c r="VCR24" s="723"/>
      <c r="VCS24" s="723"/>
      <c r="VCT24" s="723"/>
      <c r="VCU24" s="723"/>
      <c r="VCV24" s="723"/>
      <c r="VCW24" s="723"/>
      <c r="VCX24" s="723"/>
      <c r="VCY24" s="723"/>
      <c r="VCZ24" s="723"/>
      <c r="VDA24" s="723"/>
      <c r="VDB24" s="723"/>
      <c r="VDC24" s="723"/>
      <c r="VDD24" s="723"/>
      <c r="VDE24" s="723"/>
      <c r="VDF24" s="723"/>
      <c r="VDG24" s="723"/>
      <c r="VDH24" s="723"/>
      <c r="VDI24" s="723"/>
      <c r="VDJ24" s="723"/>
      <c r="VDK24" s="723"/>
      <c r="VDL24" s="723"/>
      <c r="VDM24" s="723"/>
      <c r="VDN24" s="723"/>
      <c r="VDO24" s="723"/>
      <c r="VDP24" s="723"/>
      <c r="VDQ24" s="723"/>
      <c r="VDR24" s="723"/>
      <c r="VDS24" s="723"/>
      <c r="VDT24" s="723"/>
      <c r="VDU24" s="723"/>
      <c r="VDV24" s="723"/>
      <c r="VDW24" s="723"/>
      <c r="VDX24" s="723"/>
      <c r="VDY24" s="723"/>
      <c r="VDZ24" s="723"/>
      <c r="VEA24" s="723"/>
      <c r="VEB24" s="723"/>
      <c r="VEC24" s="723"/>
      <c r="VED24" s="723"/>
      <c r="VEE24" s="723"/>
      <c r="VEF24" s="723"/>
      <c r="VEG24" s="723"/>
      <c r="VEH24" s="723"/>
      <c r="VEI24" s="723"/>
      <c r="VEJ24" s="723"/>
      <c r="VEK24" s="723"/>
      <c r="VEL24" s="723"/>
      <c r="VEM24" s="723"/>
      <c r="VEN24" s="723"/>
      <c r="VEO24" s="723"/>
      <c r="VEP24" s="723"/>
      <c r="VEQ24" s="723"/>
      <c r="VER24" s="723"/>
      <c r="VES24" s="723"/>
      <c r="VET24" s="723"/>
      <c r="VEU24" s="723"/>
      <c r="VEV24" s="723"/>
      <c r="VEW24" s="723"/>
      <c r="VEX24" s="723"/>
      <c r="VEY24" s="723"/>
      <c r="VEZ24" s="723"/>
      <c r="VFA24" s="723"/>
      <c r="VFB24" s="723"/>
      <c r="VFC24" s="723"/>
      <c r="VFD24" s="723"/>
      <c r="VFE24" s="723"/>
      <c r="VFF24" s="723"/>
      <c r="VFG24" s="723"/>
      <c r="VFH24" s="723"/>
      <c r="VFI24" s="723"/>
      <c r="VFJ24" s="723"/>
      <c r="VFK24" s="723"/>
      <c r="VFL24" s="723"/>
      <c r="VFM24" s="723"/>
      <c r="VFN24" s="723"/>
      <c r="VFO24" s="723"/>
      <c r="VFP24" s="723"/>
      <c r="VFQ24" s="723"/>
      <c r="VFR24" s="723"/>
      <c r="VFS24" s="723"/>
      <c r="VFT24" s="723"/>
      <c r="VFU24" s="723"/>
      <c r="VFV24" s="723"/>
      <c r="VFW24" s="723"/>
      <c r="VFX24" s="723"/>
      <c r="VFY24" s="723"/>
      <c r="VFZ24" s="723"/>
      <c r="VGA24" s="723"/>
      <c r="VGB24" s="723"/>
      <c r="VGC24" s="723"/>
      <c r="VGD24" s="723"/>
      <c r="VGE24" s="723"/>
      <c r="VGF24" s="723"/>
      <c r="VGG24" s="723"/>
      <c r="VGH24" s="723"/>
      <c r="VGI24" s="723"/>
      <c r="VGJ24" s="723"/>
      <c r="VGK24" s="723"/>
      <c r="VGL24" s="723"/>
      <c r="VGM24" s="723"/>
      <c r="VGN24" s="723"/>
      <c r="VGO24" s="723"/>
      <c r="VGP24" s="723"/>
      <c r="VGQ24" s="723"/>
      <c r="VGR24" s="723"/>
      <c r="VGS24" s="723"/>
      <c r="VGT24" s="723"/>
      <c r="VGU24" s="723"/>
      <c r="VGV24" s="723"/>
      <c r="VGW24" s="723"/>
      <c r="VGX24" s="723"/>
      <c r="VGY24" s="723"/>
      <c r="VGZ24" s="723"/>
      <c r="VHA24" s="723"/>
      <c r="VHB24" s="723"/>
      <c r="VHC24" s="723"/>
      <c r="VHD24" s="723"/>
      <c r="VHE24" s="723"/>
      <c r="VHF24" s="723"/>
      <c r="VHG24" s="723"/>
      <c r="VHH24" s="723"/>
      <c r="VHI24" s="723"/>
      <c r="VHJ24" s="723"/>
      <c r="VHK24" s="723"/>
      <c r="VHL24" s="723"/>
      <c r="VHM24" s="723"/>
      <c r="VHN24" s="723"/>
      <c r="VHO24" s="723"/>
      <c r="VHP24" s="723"/>
      <c r="VHQ24" s="723"/>
      <c r="VHR24" s="723"/>
      <c r="VHS24" s="723"/>
      <c r="VHT24" s="723"/>
      <c r="VHU24" s="723"/>
      <c r="VHV24" s="723"/>
      <c r="VHW24" s="723"/>
      <c r="VHX24" s="723"/>
      <c r="VHY24" s="723"/>
      <c r="VHZ24" s="723"/>
      <c r="VIA24" s="723"/>
      <c r="VIB24" s="723"/>
      <c r="VIC24" s="723"/>
      <c r="VID24" s="723"/>
      <c r="VIE24" s="723"/>
      <c r="VIF24" s="723"/>
      <c r="VIG24" s="723"/>
      <c r="VIH24" s="723"/>
      <c r="VII24" s="723"/>
      <c r="VIJ24" s="723"/>
      <c r="VIK24" s="723"/>
      <c r="VIL24" s="723"/>
      <c r="VIM24" s="723"/>
      <c r="VIN24" s="723"/>
      <c r="VIO24" s="723"/>
      <c r="VIP24" s="723"/>
      <c r="VIQ24" s="723"/>
      <c r="VIR24" s="723"/>
      <c r="VIS24" s="723"/>
      <c r="VIT24" s="723"/>
      <c r="VIU24" s="723"/>
      <c r="VIV24" s="723"/>
      <c r="VIW24" s="723"/>
      <c r="VIX24" s="723"/>
      <c r="VIY24" s="723"/>
      <c r="VIZ24" s="723"/>
      <c r="VJA24" s="723"/>
      <c r="VJB24" s="723"/>
      <c r="VJC24" s="723"/>
      <c r="VJD24" s="723"/>
      <c r="VJE24" s="723"/>
      <c r="VJF24" s="723"/>
      <c r="VJG24" s="723"/>
      <c r="VJH24" s="723"/>
      <c r="VJI24" s="723"/>
      <c r="VJJ24" s="723"/>
      <c r="VJK24" s="723"/>
      <c r="VJL24" s="723"/>
      <c r="VJM24" s="723"/>
      <c r="VJN24" s="723"/>
      <c r="VJO24" s="723"/>
      <c r="VJP24" s="723"/>
      <c r="VJQ24" s="723"/>
      <c r="VJR24" s="723"/>
      <c r="VJS24" s="723"/>
      <c r="VJT24" s="723"/>
      <c r="VJU24" s="723"/>
      <c r="VJV24" s="723"/>
      <c r="VJW24" s="723"/>
      <c r="VJX24" s="723"/>
      <c r="VJY24" s="723"/>
      <c r="VJZ24" s="723"/>
      <c r="VKA24" s="723"/>
      <c r="VKB24" s="723"/>
      <c r="VKC24" s="723"/>
      <c r="VKD24" s="723"/>
      <c r="VKE24" s="723"/>
      <c r="VKF24" s="723"/>
      <c r="VKG24" s="723"/>
      <c r="VKH24" s="723"/>
      <c r="VKI24" s="723"/>
      <c r="VKJ24" s="723"/>
      <c r="VKK24" s="723"/>
      <c r="VKL24" s="723"/>
      <c r="VKM24" s="723"/>
      <c r="VKN24" s="723"/>
      <c r="VKO24" s="723"/>
      <c r="VKP24" s="723"/>
      <c r="VKQ24" s="723"/>
      <c r="VKR24" s="723"/>
      <c r="VKS24" s="723"/>
      <c r="VKT24" s="723"/>
      <c r="VKU24" s="723"/>
      <c r="VKV24" s="723"/>
      <c r="VKW24" s="723"/>
      <c r="VKX24" s="723"/>
      <c r="VKY24" s="723"/>
      <c r="VKZ24" s="723"/>
      <c r="VLA24" s="723"/>
      <c r="VLB24" s="723"/>
      <c r="VLC24" s="723"/>
      <c r="VLD24" s="723"/>
      <c r="VLE24" s="723"/>
      <c r="VLF24" s="723"/>
      <c r="VLG24" s="723"/>
      <c r="VLH24" s="723"/>
      <c r="VLI24" s="723"/>
      <c r="VLJ24" s="723"/>
      <c r="VLK24" s="723"/>
      <c r="VLL24" s="723"/>
      <c r="VLM24" s="723"/>
      <c r="VLN24" s="723"/>
      <c r="VLO24" s="723"/>
      <c r="VLP24" s="723"/>
      <c r="VLQ24" s="723"/>
      <c r="VLR24" s="723"/>
      <c r="VLS24" s="723"/>
      <c r="VLT24" s="723"/>
      <c r="VLU24" s="723"/>
      <c r="VLV24" s="723"/>
      <c r="VLW24" s="723"/>
      <c r="VLX24" s="723"/>
      <c r="VLY24" s="723"/>
      <c r="VLZ24" s="723"/>
      <c r="VMA24" s="723"/>
      <c r="VMB24" s="723"/>
      <c r="VMC24" s="723"/>
      <c r="VMD24" s="723"/>
      <c r="VME24" s="723"/>
      <c r="VMF24" s="723"/>
      <c r="VMG24" s="723"/>
      <c r="VMH24" s="723"/>
      <c r="VMI24" s="723"/>
      <c r="VMJ24" s="723"/>
      <c r="VMK24" s="723"/>
      <c r="VML24" s="723"/>
      <c r="VMM24" s="723"/>
      <c r="VMN24" s="723"/>
      <c r="VMO24" s="723"/>
      <c r="VMP24" s="723"/>
      <c r="VMQ24" s="723"/>
      <c r="VMR24" s="723"/>
      <c r="VMS24" s="723"/>
      <c r="VMT24" s="723"/>
      <c r="VMU24" s="723"/>
      <c r="VMV24" s="723"/>
      <c r="VMW24" s="723"/>
      <c r="VMX24" s="723"/>
      <c r="VMY24" s="723"/>
      <c r="VMZ24" s="723"/>
      <c r="VNA24" s="723"/>
      <c r="VNB24" s="723"/>
      <c r="VNC24" s="723"/>
      <c r="VND24" s="723"/>
      <c r="VNE24" s="723"/>
      <c r="VNF24" s="723"/>
      <c r="VNG24" s="723"/>
      <c r="VNH24" s="723"/>
      <c r="VNI24" s="723"/>
      <c r="VNJ24" s="723"/>
      <c r="VNK24" s="723"/>
      <c r="VNL24" s="723"/>
      <c r="VNM24" s="723"/>
      <c r="VNN24" s="723"/>
      <c r="VNO24" s="723"/>
      <c r="VNP24" s="723"/>
      <c r="VNQ24" s="723"/>
      <c r="VNR24" s="723"/>
      <c r="VNS24" s="723"/>
      <c r="VNT24" s="723"/>
      <c r="VNU24" s="723"/>
      <c r="VNV24" s="723"/>
      <c r="VNW24" s="723"/>
      <c r="VNX24" s="723"/>
      <c r="VNY24" s="723"/>
      <c r="VNZ24" s="723"/>
      <c r="VOA24" s="723"/>
      <c r="VOB24" s="723"/>
      <c r="VOC24" s="723"/>
      <c r="VOD24" s="723"/>
      <c r="VOE24" s="723"/>
      <c r="VOF24" s="723"/>
      <c r="VOG24" s="723"/>
      <c r="VOH24" s="723"/>
      <c r="VOI24" s="723"/>
      <c r="VOJ24" s="723"/>
      <c r="VOK24" s="723"/>
      <c r="VOL24" s="723"/>
      <c r="VOM24" s="723"/>
      <c r="VON24" s="723"/>
      <c r="VOO24" s="723"/>
      <c r="VOP24" s="723"/>
      <c r="VOQ24" s="723"/>
      <c r="VOR24" s="723"/>
      <c r="VOS24" s="723"/>
      <c r="VOT24" s="723"/>
      <c r="VOU24" s="723"/>
      <c r="VOV24" s="723"/>
      <c r="VOW24" s="723"/>
      <c r="VOX24" s="723"/>
      <c r="VOY24" s="723"/>
      <c r="VOZ24" s="723"/>
      <c r="VPA24" s="723"/>
      <c r="VPB24" s="723"/>
      <c r="VPC24" s="723"/>
      <c r="VPD24" s="723"/>
      <c r="VPE24" s="723"/>
      <c r="VPF24" s="723"/>
      <c r="VPG24" s="723"/>
      <c r="VPH24" s="723"/>
      <c r="VPI24" s="723"/>
      <c r="VPJ24" s="723"/>
      <c r="VPK24" s="723"/>
      <c r="VPL24" s="723"/>
      <c r="VPM24" s="723"/>
      <c r="VPN24" s="723"/>
      <c r="VPO24" s="723"/>
      <c r="VPP24" s="723"/>
      <c r="VPQ24" s="723"/>
      <c r="VPR24" s="723"/>
      <c r="VPS24" s="723"/>
      <c r="VPT24" s="723"/>
      <c r="VPU24" s="723"/>
      <c r="VPV24" s="723"/>
      <c r="VPW24" s="723"/>
      <c r="VPX24" s="723"/>
      <c r="VPY24" s="723"/>
      <c r="VPZ24" s="723"/>
      <c r="VQA24" s="723"/>
      <c r="VQB24" s="723"/>
      <c r="VQC24" s="723"/>
      <c r="VQD24" s="723"/>
      <c r="VQE24" s="723"/>
      <c r="VQF24" s="723"/>
      <c r="VQG24" s="723"/>
      <c r="VQH24" s="723"/>
      <c r="VQI24" s="723"/>
      <c r="VQJ24" s="723"/>
      <c r="VQK24" s="723"/>
      <c r="VQL24" s="723"/>
      <c r="VQM24" s="723"/>
      <c r="VQN24" s="723"/>
      <c r="VQO24" s="723"/>
      <c r="VQP24" s="723"/>
      <c r="VQQ24" s="723"/>
      <c r="VQR24" s="723"/>
      <c r="VQS24" s="723"/>
      <c r="VQT24" s="723"/>
      <c r="VQU24" s="723"/>
      <c r="VQV24" s="723"/>
      <c r="VQW24" s="723"/>
      <c r="VQX24" s="723"/>
      <c r="VQY24" s="723"/>
      <c r="VQZ24" s="723"/>
      <c r="VRA24" s="723"/>
      <c r="VRB24" s="723"/>
      <c r="VRC24" s="723"/>
      <c r="VRD24" s="723"/>
      <c r="VRE24" s="723"/>
      <c r="VRF24" s="723"/>
      <c r="VRG24" s="723"/>
      <c r="VRH24" s="723"/>
      <c r="VRI24" s="723"/>
      <c r="VRJ24" s="723"/>
      <c r="VRK24" s="723"/>
      <c r="VRL24" s="723"/>
      <c r="VRM24" s="723"/>
      <c r="VRN24" s="723"/>
      <c r="VRO24" s="723"/>
      <c r="VRP24" s="723"/>
      <c r="VRQ24" s="723"/>
      <c r="VRR24" s="723"/>
      <c r="VRS24" s="723"/>
      <c r="VRT24" s="723"/>
      <c r="VRU24" s="723"/>
      <c r="VRV24" s="723"/>
      <c r="VRW24" s="723"/>
      <c r="VRX24" s="723"/>
      <c r="VRY24" s="723"/>
      <c r="VRZ24" s="723"/>
      <c r="VSA24" s="723"/>
      <c r="VSB24" s="723"/>
      <c r="VSC24" s="723"/>
      <c r="VSD24" s="723"/>
      <c r="VSE24" s="723"/>
      <c r="VSF24" s="723"/>
      <c r="VSG24" s="723"/>
      <c r="VSH24" s="723"/>
      <c r="VSI24" s="723"/>
      <c r="VSJ24" s="723"/>
      <c r="VSK24" s="723"/>
      <c r="VSL24" s="723"/>
      <c r="VSM24" s="723"/>
      <c r="VSN24" s="723"/>
      <c r="VSO24" s="723"/>
      <c r="VSP24" s="723"/>
      <c r="VSQ24" s="723"/>
      <c r="VSR24" s="723"/>
      <c r="VSS24" s="723"/>
      <c r="VST24" s="723"/>
      <c r="VSU24" s="723"/>
      <c r="VSV24" s="723"/>
      <c r="VSW24" s="723"/>
      <c r="VSX24" s="723"/>
      <c r="VSY24" s="723"/>
      <c r="VSZ24" s="723"/>
      <c r="VTA24" s="723"/>
      <c r="VTB24" s="723"/>
      <c r="VTC24" s="723"/>
      <c r="VTD24" s="723"/>
      <c r="VTE24" s="723"/>
      <c r="VTF24" s="723"/>
      <c r="VTG24" s="723"/>
      <c r="VTH24" s="723"/>
      <c r="VTI24" s="723"/>
      <c r="VTJ24" s="723"/>
      <c r="VTK24" s="723"/>
      <c r="VTL24" s="723"/>
      <c r="VTM24" s="723"/>
      <c r="VTN24" s="723"/>
      <c r="VTO24" s="723"/>
      <c r="VTP24" s="723"/>
      <c r="VTQ24" s="723"/>
      <c r="VTR24" s="723"/>
      <c r="VTS24" s="723"/>
      <c r="VTT24" s="723"/>
      <c r="VTU24" s="723"/>
      <c r="VTV24" s="723"/>
      <c r="VTW24" s="723"/>
      <c r="VTX24" s="723"/>
      <c r="VTY24" s="723"/>
      <c r="VTZ24" s="723"/>
      <c r="VUA24" s="723"/>
      <c r="VUB24" s="723"/>
      <c r="VUC24" s="723"/>
      <c r="VUD24" s="723"/>
      <c r="VUE24" s="723"/>
      <c r="VUF24" s="723"/>
      <c r="VUG24" s="723"/>
      <c r="VUH24" s="723"/>
      <c r="VUI24" s="723"/>
      <c r="VUJ24" s="723"/>
      <c r="VUK24" s="723"/>
      <c r="VUL24" s="723"/>
      <c r="VUM24" s="723"/>
      <c r="VUN24" s="723"/>
      <c r="VUO24" s="723"/>
      <c r="VUP24" s="723"/>
      <c r="VUQ24" s="723"/>
      <c r="VUR24" s="723"/>
      <c r="VUS24" s="723"/>
      <c r="VUT24" s="723"/>
      <c r="VUU24" s="723"/>
      <c r="VUV24" s="723"/>
      <c r="VUW24" s="723"/>
      <c r="VUX24" s="723"/>
      <c r="VUY24" s="723"/>
      <c r="VUZ24" s="723"/>
      <c r="VVA24" s="723"/>
      <c r="VVB24" s="723"/>
      <c r="VVC24" s="723"/>
      <c r="VVD24" s="723"/>
      <c r="VVE24" s="723"/>
      <c r="VVF24" s="723"/>
      <c r="VVG24" s="723"/>
      <c r="VVH24" s="723"/>
      <c r="VVI24" s="723"/>
      <c r="VVJ24" s="723"/>
      <c r="VVK24" s="723"/>
      <c r="VVL24" s="723"/>
      <c r="VVM24" s="723"/>
      <c r="VVN24" s="723"/>
      <c r="VVO24" s="723"/>
      <c r="VVP24" s="723"/>
      <c r="VVQ24" s="723"/>
      <c r="VVR24" s="723"/>
      <c r="VVS24" s="723"/>
      <c r="VVT24" s="723"/>
      <c r="VVU24" s="723"/>
      <c r="VVV24" s="723"/>
      <c r="VVW24" s="723"/>
      <c r="VVX24" s="723"/>
      <c r="VVY24" s="723"/>
      <c r="VVZ24" s="723"/>
      <c r="VWA24" s="723"/>
      <c r="VWB24" s="723"/>
      <c r="VWC24" s="723"/>
      <c r="VWD24" s="723"/>
      <c r="VWE24" s="723"/>
      <c r="VWF24" s="723"/>
      <c r="VWG24" s="723"/>
      <c r="VWH24" s="723"/>
      <c r="VWI24" s="723"/>
      <c r="VWJ24" s="723"/>
      <c r="VWK24" s="723"/>
      <c r="VWL24" s="723"/>
      <c r="VWM24" s="723"/>
      <c r="VWN24" s="723"/>
      <c r="VWO24" s="723"/>
      <c r="VWP24" s="723"/>
      <c r="VWQ24" s="723"/>
      <c r="VWR24" s="723"/>
      <c r="VWS24" s="723"/>
      <c r="VWT24" s="723"/>
      <c r="VWU24" s="723"/>
      <c r="VWV24" s="723"/>
      <c r="VWW24" s="723"/>
      <c r="VWX24" s="723"/>
      <c r="VWY24" s="723"/>
      <c r="VWZ24" s="723"/>
      <c r="VXA24" s="723"/>
      <c r="VXB24" s="723"/>
      <c r="VXC24" s="723"/>
      <c r="VXD24" s="723"/>
      <c r="VXE24" s="723"/>
      <c r="VXF24" s="723"/>
      <c r="VXG24" s="723"/>
      <c r="VXH24" s="723"/>
      <c r="VXI24" s="723"/>
      <c r="VXJ24" s="723"/>
      <c r="VXK24" s="723"/>
      <c r="VXL24" s="723"/>
      <c r="VXM24" s="723"/>
      <c r="VXN24" s="723"/>
      <c r="VXO24" s="723"/>
      <c r="VXP24" s="723"/>
      <c r="VXQ24" s="723"/>
      <c r="VXR24" s="723"/>
      <c r="VXS24" s="723"/>
      <c r="VXT24" s="723"/>
      <c r="VXU24" s="723"/>
      <c r="VXV24" s="723"/>
      <c r="VXW24" s="723"/>
      <c r="VXX24" s="723"/>
      <c r="VXY24" s="723"/>
      <c r="VXZ24" s="723"/>
      <c r="VYA24" s="723"/>
      <c r="VYB24" s="723"/>
      <c r="VYC24" s="723"/>
      <c r="VYD24" s="723"/>
      <c r="VYE24" s="723"/>
      <c r="VYF24" s="723"/>
      <c r="VYG24" s="723"/>
      <c r="VYH24" s="723"/>
      <c r="VYI24" s="723"/>
      <c r="VYJ24" s="723"/>
      <c r="VYK24" s="723"/>
      <c r="VYL24" s="723"/>
      <c r="VYM24" s="723"/>
      <c r="VYN24" s="723"/>
      <c r="VYO24" s="723"/>
      <c r="VYP24" s="723"/>
      <c r="VYQ24" s="723"/>
      <c r="VYR24" s="723"/>
      <c r="VYS24" s="723"/>
      <c r="VYT24" s="723"/>
      <c r="VYU24" s="723"/>
      <c r="VYV24" s="723"/>
      <c r="VYW24" s="723"/>
      <c r="VYX24" s="723"/>
      <c r="VYY24" s="723"/>
      <c r="VYZ24" s="723"/>
      <c r="VZA24" s="723"/>
      <c r="VZB24" s="723"/>
      <c r="VZC24" s="723"/>
      <c r="VZD24" s="723"/>
      <c r="VZE24" s="723"/>
      <c r="VZF24" s="723"/>
      <c r="VZG24" s="723"/>
      <c r="VZH24" s="723"/>
      <c r="VZI24" s="723"/>
      <c r="VZJ24" s="723"/>
      <c r="VZK24" s="723"/>
      <c r="VZL24" s="723"/>
      <c r="VZM24" s="723"/>
      <c r="VZN24" s="723"/>
      <c r="VZO24" s="723"/>
      <c r="VZP24" s="723"/>
      <c r="VZQ24" s="723"/>
      <c r="VZR24" s="723"/>
      <c r="VZS24" s="723"/>
      <c r="VZT24" s="723"/>
      <c r="VZU24" s="723"/>
      <c r="VZV24" s="723"/>
      <c r="VZW24" s="723"/>
      <c r="VZX24" s="723"/>
      <c r="VZY24" s="723"/>
      <c r="VZZ24" s="723"/>
      <c r="WAA24" s="723"/>
      <c r="WAB24" s="723"/>
      <c r="WAC24" s="723"/>
      <c r="WAD24" s="723"/>
      <c r="WAE24" s="723"/>
      <c r="WAF24" s="723"/>
      <c r="WAG24" s="723"/>
      <c r="WAH24" s="723"/>
      <c r="WAI24" s="723"/>
      <c r="WAJ24" s="723"/>
      <c r="WAK24" s="723"/>
      <c r="WAL24" s="723"/>
      <c r="WAM24" s="723"/>
      <c r="WAN24" s="723"/>
      <c r="WAO24" s="723"/>
      <c r="WAP24" s="723"/>
      <c r="WAQ24" s="723"/>
      <c r="WAR24" s="723"/>
      <c r="WAS24" s="723"/>
      <c r="WAT24" s="723"/>
      <c r="WAU24" s="723"/>
      <c r="WAV24" s="723"/>
      <c r="WAW24" s="723"/>
      <c r="WAX24" s="723"/>
      <c r="WAY24" s="723"/>
      <c r="WAZ24" s="723"/>
      <c r="WBA24" s="723"/>
      <c r="WBB24" s="723"/>
      <c r="WBC24" s="723"/>
      <c r="WBD24" s="723"/>
      <c r="WBE24" s="723"/>
      <c r="WBF24" s="723"/>
      <c r="WBG24" s="723"/>
      <c r="WBH24" s="723"/>
      <c r="WBI24" s="723"/>
      <c r="WBJ24" s="723"/>
      <c r="WBK24" s="723"/>
      <c r="WBL24" s="723"/>
      <c r="WBM24" s="723"/>
      <c r="WBN24" s="723"/>
      <c r="WBO24" s="723"/>
      <c r="WBP24" s="723"/>
      <c r="WBQ24" s="723"/>
      <c r="WBR24" s="723"/>
      <c r="WBS24" s="723"/>
      <c r="WBT24" s="723"/>
      <c r="WBU24" s="723"/>
      <c r="WBV24" s="723"/>
      <c r="WBW24" s="723"/>
      <c r="WBX24" s="723"/>
      <c r="WBY24" s="723"/>
      <c r="WBZ24" s="723"/>
      <c r="WCA24" s="723"/>
      <c r="WCB24" s="723"/>
      <c r="WCC24" s="723"/>
      <c r="WCD24" s="723"/>
      <c r="WCE24" s="723"/>
      <c r="WCF24" s="723"/>
      <c r="WCG24" s="723"/>
      <c r="WCH24" s="723"/>
      <c r="WCI24" s="723"/>
      <c r="WCJ24" s="723"/>
      <c r="WCK24" s="723"/>
      <c r="WCL24" s="723"/>
      <c r="WCM24" s="723"/>
      <c r="WCN24" s="723"/>
      <c r="WCO24" s="723"/>
      <c r="WCP24" s="723"/>
      <c r="WCQ24" s="723"/>
      <c r="WCR24" s="723"/>
      <c r="WCS24" s="723"/>
      <c r="WCT24" s="723"/>
      <c r="WCU24" s="723"/>
      <c r="WCV24" s="723"/>
      <c r="WCW24" s="723"/>
      <c r="WCX24" s="723"/>
      <c r="WCY24" s="723"/>
      <c r="WCZ24" s="723"/>
      <c r="WDA24" s="723"/>
      <c r="WDB24" s="723"/>
      <c r="WDC24" s="723"/>
      <c r="WDD24" s="723"/>
      <c r="WDE24" s="723"/>
      <c r="WDF24" s="723"/>
      <c r="WDG24" s="723"/>
      <c r="WDH24" s="723"/>
      <c r="WDI24" s="723"/>
      <c r="WDJ24" s="723"/>
      <c r="WDK24" s="723"/>
      <c r="WDL24" s="723"/>
      <c r="WDM24" s="723"/>
      <c r="WDN24" s="723"/>
      <c r="WDO24" s="723"/>
      <c r="WDP24" s="723"/>
      <c r="WDQ24" s="723"/>
      <c r="WDR24" s="723"/>
      <c r="WDS24" s="723"/>
      <c r="WDT24" s="723"/>
      <c r="WDU24" s="723"/>
      <c r="WDV24" s="723"/>
      <c r="WDW24" s="723"/>
      <c r="WDX24" s="723"/>
      <c r="WDY24" s="723"/>
      <c r="WDZ24" s="723"/>
      <c r="WEA24" s="723"/>
      <c r="WEB24" s="723"/>
      <c r="WEC24" s="723"/>
      <c r="WED24" s="723"/>
      <c r="WEE24" s="723"/>
      <c r="WEF24" s="723"/>
      <c r="WEG24" s="723"/>
      <c r="WEH24" s="723"/>
      <c r="WEI24" s="723"/>
      <c r="WEJ24" s="723"/>
      <c r="WEK24" s="723"/>
      <c r="WEL24" s="723"/>
      <c r="WEM24" s="723"/>
      <c r="WEN24" s="723"/>
      <c r="WEO24" s="723"/>
      <c r="WEP24" s="723"/>
      <c r="WEQ24" s="723"/>
      <c r="WER24" s="723"/>
      <c r="WES24" s="723"/>
      <c r="WET24" s="723"/>
      <c r="WEU24" s="723"/>
      <c r="WEV24" s="723"/>
      <c r="WEW24" s="723"/>
      <c r="WEX24" s="723"/>
      <c r="WEY24" s="723"/>
      <c r="WEZ24" s="723"/>
      <c r="WFA24" s="723"/>
      <c r="WFB24" s="723"/>
      <c r="WFC24" s="723"/>
      <c r="WFD24" s="723"/>
      <c r="WFE24" s="723"/>
      <c r="WFF24" s="723"/>
      <c r="WFG24" s="723"/>
      <c r="WFH24" s="723"/>
      <c r="WFI24" s="723"/>
      <c r="WFJ24" s="723"/>
      <c r="WFK24" s="723"/>
      <c r="WFL24" s="723"/>
      <c r="WFM24" s="723"/>
      <c r="WFN24" s="723"/>
      <c r="WFO24" s="723"/>
      <c r="WFP24" s="723"/>
      <c r="WFQ24" s="723"/>
      <c r="WFR24" s="723"/>
      <c r="WFS24" s="723"/>
      <c r="WFT24" s="723"/>
      <c r="WFU24" s="723"/>
      <c r="WFV24" s="723"/>
      <c r="WFW24" s="723"/>
      <c r="WFX24" s="723"/>
      <c r="WFY24" s="723"/>
      <c r="WFZ24" s="723"/>
      <c r="WGA24" s="723"/>
      <c r="WGB24" s="723"/>
      <c r="WGC24" s="723"/>
      <c r="WGD24" s="723"/>
      <c r="WGE24" s="723"/>
      <c r="WGF24" s="723"/>
      <c r="WGG24" s="723"/>
      <c r="WGH24" s="723"/>
      <c r="WGI24" s="723"/>
      <c r="WGJ24" s="723"/>
      <c r="WGK24" s="723"/>
      <c r="WGL24" s="723"/>
      <c r="WGM24" s="723"/>
      <c r="WGN24" s="723"/>
      <c r="WGO24" s="723"/>
      <c r="WGP24" s="723"/>
      <c r="WGQ24" s="723"/>
      <c r="WGR24" s="723"/>
      <c r="WGS24" s="723"/>
      <c r="WGT24" s="723"/>
      <c r="WGU24" s="723"/>
      <c r="WGV24" s="723"/>
      <c r="WGW24" s="723"/>
      <c r="WGX24" s="723"/>
      <c r="WGY24" s="723"/>
      <c r="WGZ24" s="723"/>
      <c r="WHA24" s="723"/>
      <c r="WHB24" s="723"/>
      <c r="WHC24" s="723"/>
      <c r="WHD24" s="723"/>
      <c r="WHE24" s="723"/>
      <c r="WHF24" s="723"/>
      <c r="WHG24" s="723"/>
      <c r="WHH24" s="723"/>
      <c r="WHI24" s="723"/>
      <c r="WHJ24" s="723"/>
      <c r="WHK24" s="723"/>
      <c r="WHL24" s="723"/>
      <c r="WHM24" s="723"/>
      <c r="WHN24" s="723"/>
      <c r="WHO24" s="723"/>
      <c r="WHP24" s="723"/>
      <c r="WHQ24" s="723"/>
      <c r="WHR24" s="723"/>
      <c r="WHS24" s="723"/>
      <c r="WHT24" s="723"/>
      <c r="WHU24" s="723"/>
      <c r="WHV24" s="723"/>
      <c r="WHW24" s="723"/>
      <c r="WHX24" s="723"/>
      <c r="WHY24" s="723"/>
      <c r="WHZ24" s="723"/>
      <c r="WIA24" s="723"/>
      <c r="WIB24" s="723"/>
      <c r="WIC24" s="723"/>
      <c r="WID24" s="723"/>
      <c r="WIE24" s="723"/>
      <c r="WIF24" s="723"/>
      <c r="WIG24" s="723"/>
      <c r="WIH24" s="723"/>
      <c r="WII24" s="723"/>
      <c r="WIJ24" s="723"/>
      <c r="WIK24" s="723"/>
      <c r="WIL24" s="723"/>
      <c r="WIM24" s="723"/>
      <c r="WIN24" s="723"/>
      <c r="WIO24" s="723"/>
      <c r="WIP24" s="723"/>
      <c r="WIQ24" s="723"/>
      <c r="WIR24" s="723"/>
      <c r="WIS24" s="723"/>
      <c r="WIT24" s="723"/>
      <c r="WIU24" s="723"/>
      <c r="WIV24" s="723"/>
      <c r="WIW24" s="723"/>
      <c r="WIX24" s="723"/>
      <c r="WIY24" s="723"/>
      <c r="WIZ24" s="723"/>
      <c r="WJA24" s="723"/>
      <c r="WJB24" s="723"/>
      <c r="WJC24" s="723"/>
      <c r="WJD24" s="723"/>
      <c r="WJE24" s="723"/>
      <c r="WJF24" s="723"/>
      <c r="WJG24" s="723"/>
      <c r="WJH24" s="723"/>
      <c r="WJI24" s="723"/>
      <c r="WJJ24" s="723"/>
      <c r="WJK24" s="723"/>
      <c r="WJL24" s="723"/>
      <c r="WJM24" s="723"/>
      <c r="WJN24" s="723"/>
      <c r="WJO24" s="723"/>
      <c r="WJP24" s="723"/>
      <c r="WJQ24" s="723"/>
      <c r="WJR24" s="723"/>
      <c r="WJS24" s="723"/>
      <c r="WJT24" s="723"/>
      <c r="WJU24" s="723"/>
      <c r="WJV24" s="723"/>
      <c r="WJW24" s="723"/>
      <c r="WJX24" s="723"/>
      <c r="WJY24" s="723"/>
      <c r="WJZ24" s="723"/>
      <c r="WKA24" s="723"/>
      <c r="WKB24" s="723"/>
      <c r="WKC24" s="723"/>
      <c r="WKD24" s="723"/>
      <c r="WKE24" s="723"/>
      <c r="WKF24" s="723"/>
      <c r="WKG24" s="723"/>
      <c r="WKH24" s="723"/>
      <c r="WKI24" s="723"/>
      <c r="WKJ24" s="723"/>
      <c r="WKK24" s="723"/>
      <c r="WKL24" s="723"/>
      <c r="WKM24" s="723"/>
      <c r="WKN24" s="723"/>
      <c r="WKO24" s="723"/>
      <c r="WKP24" s="723"/>
      <c r="WKQ24" s="723"/>
      <c r="WKR24" s="723"/>
      <c r="WKS24" s="723"/>
      <c r="WKT24" s="723"/>
      <c r="WKU24" s="723"/>
      <c r="WKV24" s="723"/>
      <c r="WKW24" s="723"/>
      <c r="WKX24" s="723"/>
      <c r="WKY24" s="723"/>
      <c r="WKZ24" s="723"/>
      <c r="WLA24" s="723"/>
      <c r="WLB24" s="723"/>
      <c r="WLC24" s="723"/>
      <c r="WLD24" s="723"/>
      <c r="WLE24" s="723"/>
      <c r="WLF24" s="723"/>
      <c r="WLG24" s="723"/>
      <c r="WLH24" s="723"/>
      <c r="WLI24" s="723"/>
      <c r="WLJ24" s="723"/>
      <c r="WLK24" s="723"/>
      <c r="WLL24" s="723"/>
      <c r="WLM24" s="723"/>
      <c r="WLN24" s="723"/>
      <c r="WLO24" s="723"/>
      <c r="WLP24" s="723"/>
      <c r="WLQ24" s="723"/>
      <c r="WLR24" s="723"/>
      <c r="WLS24" s="723"/>
      <c r="WLT24" s="723"/>
      <c r="WLU24" s="723"/>
      <c r="WLV24" s="723"/>
      <c r="WLW24" s="723"/>
      <c r="WLX24" s="723"/>
      <c r="WLY24" s="723"/>
      <c r="WLZ24" s="723"/>
      <c r="WMA24" s="723"/>
      <c r="WMB24" s="723"/>
      <c r="WMC24" s="723"/>
      <c r="WMD24" s="723"/>
      <c r="WME24" s="723"/>
      <c r="WMF24" s="723"/>
      <c r="WMG24" s="723"/>
      <c r="WMH24" s="723"/>
      <c r="WMI24" s="723"/>
      <c r="WMJ24" s="723"/>
      <c r="WMK24" s="723"/>
      <c r="WML24" s="723"/>
      <c r="WMM24" s="723"/>
      <c r="WMN24" s="723"/>
      <c r="WMO24" s="723"/>
      <c r="WMP24" s="723"/>
      <c r="WMQ24" s="723"/>
      <c r="WMR24" s="723"/>
      <c r="WMS24" s="723"/>
      <c r="WMT24" s="723"/>
      <c r="WMU24" s="723"/>
      <c r="WMV24" s="723"/>
      <c r="WMW24" s="723"/>
      <c r="WMX24" s="723"/>
      <c r="WMY24" s="723"/>
      <c r="WMZ24" s="723"/>
      <c r="WNA24" s="723"/>
      <c r="WNB24" s="723"/>
      <c r="WNC24" s="723"/>
      <c r="WND24" s="723"/>
      <c r="WNE24" s="723"/>
      <c r="WNF24" s="723"/>
      <c r="WNG24" s="723"/>
      <c r="WNH24" s="723"/>
      <c r="WNI24" s="723"/>
      <c r="WNJ24" s="723"/>
      <c r="WNK24" s="723"/>
      <c r="WNL24" s="723"/>
      <c r="WNM24" s="723"/>
      <c r="WNN24" s="723"/>
      <c r="WNO24" s="723"/>
      <c r="WNP24" s="723"/>
      <c r="WNQ24" s="723"/>
      <c r="WNR24" s="723"/>
      <c r="WNS24" s="723"/>
      <c r="WNT24" s="723"/>
      <c r="WNU24" s="723"/>
      <c r="WNV24" s="723"/>
      <c r="WNW24" s="723"/>
      <c r="WNX24" s="723"/>
      <c r="WNY24" s="723"/>
      <c r="WNZ24" s="723"/>
      <c r="WOA24" s="723"/>
      <c r="WOB24" s="723"/>
      <c r="WOC24" s="723"/>
      <c r="WOD24" s="723"/>
      <c r="WOE24" s="723"/>
      <c r="WOF24" s="723"/>
      <c r="WOG24" s="723"/>
      <c r="WOH24" s="723"/>
      <c r="WOI24" s="723"/>
      <c r="WOJ24" s="723"/>
      <c r="WOK24" s="723"/>
      <c r="WOL24" s="723"/>
      <c r="WOM24" s="723"/>
      <c r="WON24" s="723"/>
      <c r="WOO24" s="723"/>
      <c r="WOP24" s="723"/>
      <c r="WOQ24" s="723"/>
      <c r="WOR24" s="723"/>
      <c r="WOS24" s="723"/>
      <c r="WOT24" s="723"/>
      <c r="WOU24" s="723"/>
      <c r="WOV24" s="723"/>
      <c r="WOW24" s="723"/>
      <c r="WOX24" s="723"/>
      <c r="WOY24" s="723"/>
      <c r="WOZ24" s="723"/>
      <c r="WPA24" s="723"/>
      <c r="WPB24" s="723"/>
      <c r="WPC24" s="723"/>
      <c r="WPD24" s="723"/>
      <c r="WPE24" s="723"/>
      <c r="WPF24" s="723"/>
      <c r="WPG24" s="723"/>
      <c r="WPH24" s="723"/>
      <c r="WPI24" s="723"/>
      <c r="WPJ24" s="723"/>
      <c r="WPK24" s="723"/>
      <c r="WPL24" s="723"/>
      <c r="WPM24" s="723"/>
      <c r="WPN24" s="723"/>
      <c r="WPO24" s="723"/>
      <c r="WPP24" s="723"/>
      <c r="WPQ24" s="723"/>
      <c r="WPR24" s="723"/>
      <c r="WPS24" s="723"/>
      <c r="WPT24" s="723"/>
      <c r="WPU24" s="723"/>
      <c r="WPV24" s="723"/>
      <c r="WPW24" s="723"/>
      <c r="WPX24" s="723"/>
      <c r="WPY24" s="723"/>
      <c r="WPZ24" s="723"/>
      <c r="WQA24" s="723"/>
      <c r="WQB24" s="723"/>
      <c r="WQC24" s="723"/>
      <c r="WQD24" s="723"/>
      <c r="WQE24" s="723"/>
      <c r="WQF24" s="723"/>
      <c r="WQG24" s="723"/>
      <c r="WQH24" s="723"/>
      <c r="WQI24" s="723"/>
      <c r="WQJ24" s="723"/>
      <c r="WQK24" s="723"/>
      <c r="WQL24" s="723"/>
      <c r="WQM24" s="723"/>
      <c r="WQN24" s="723"/>
      <c r="WQO24" s="723"/>
      <c r="WQP24" s="723"/>
      <c r="WQQ24" s="723"/>
      <c r="WQR24" s="723"/>
      <c r="WQS24" s="723"/>
      <c r="WQT24" s="723"/>
      <c r="WQU24" s="723"/>
      <c r="WQV24" s="723"/>
      <c r="WQW24" s="723"/>
      <c r="WQX24" s="723"/>
      <c r="WQY24" s="723"/>
      <c r="WQZ24" s="723"/>
      <c r="WRA24" s="723"/>
      <c r="WRB24" s="723"/>
      <c r="WRC24" s="723"/>
      <c r="WRD24" s="723"/>
      <c r="WRE24" s="723"/>
      <c r="WRF24" s="723"/>
      <c r="WRG24" s="723"/>
      <c r="WRH24" s="723"/>
      <c r="WRI24" s="723"/>
      <c r="WRJ24" s="723"/>
      <c r="WRK24" s="723"/>
      <c r="WRL24" s="723"/>
      <c r="WRM24" s="723"/>
      <c r="WRN24" s="723"/>
      <c r="WRO24" s="723"/>
      <c r="WRP24" s="723"/>
      <c r="WRQ24" s="723"/>
      <c r="WRR24" s="723"/>
      <c r="WRS24" s="723"/>
      <c r="WRT24" s="723"/>
      <c r="WRU24" s="723"/>
      <c r="WRV24" s="723"/>
      <c r="WRW24" s="723"/>
      <c r="WRX24" s="723"/>
      <c r="WRY24" s="723"/>
      <c r="WRZ24" s="723"/>
      <c r="WSA24" s="723"/>
      <c r="WSB24" s="723"/>
      <c r="WSC24" s="723"/>
      <c r="WSD24" s="723"/>
      <c r="WSE24" s="723"/>
      <c r="WSF24" s="723"/>
      <c r="WSG24" s="723"/>
      <c r="WSH24" s="723"/>
      <c r="WSI24" s="723"/>
      <c r="WSJ24" s="723"/>
      <c r="WSK24" s="723"/>
      <c r="WSL24" s="723"/>
      <c r="WSM24" s="723"/>
      <c r="WSN24" s="723"/>
      <c r="WSO24" s="723"/>
      <c r="WSP24" s="723"/>
      <c r="WSQ24" s="723"/>
      <c r="WSR24" s="723"/>
      <c r="WSS24" s="723"/>
      <c r="WST24" s="723"/>
      <c r="WSU24" s="723"/>
      <c r="WSV24" s="723"/>
      <c r="WSW24" s="723"/>
      <c r="WSX24" s="723"/>
      <c r="WSY24" s="723"/>
      <c r="WSZ24" s="723"/>
      <c r="WTA24" s="723"/>
      <c r="WTB24" s="723"/>
      <c r="WTC24" s="723"/>
      <c r="WTD24" s="723"/>
      <c r="WTE24" s="723"/>
      <c r="WTF24" s="723"/>
      <c r="WTG24" s="723"/>
      <c r="WTH24" s="723"/>
      <c r="WTI24" s="723"/>
      <c r="WTJ24" s="723"/>
      <c r="WTK24" s="723"/>
      <c r="WTL24" s="723"/>
      <c r="WTM24" s="723"/>
      <c r="WTN24" s="723"/>
      <c r="WTO24" s="723"/>
      <c r="WTP24" s="723"/>
      <c r="WTQ24" s="723"/>
      <c r="WTR24" s="723"/>
      <c r="WTS24" s="723"/>
      <c r="WTT24" s="723"/>
      <c r="WTU24" s="723"/>
      <c r="WTV24" s="723"/>
      <c r="WTW24" s="723"/>
      <c r="WTX24" s="723"/>
      <c r="WTY24" s="723"/>
      <c r="WTZ24" s="723"/>
      <c r="WUA24" s="723"/>
      <c r="WUB24" s="723"/>
      <c r="WUC24" s="723"/>
      <c r="WUD24" s="723"/>
      <c r="WUE24" s="723"/>
      <c r="WUF24" s="723"/>
      <c r="WUG24" s="723"/>
      <c r="WUH24" s="723"/>
      <c r="WUI24" s="723"/>
      <c r="WUJ24" s="723"/>
      <c r="WUK24" s="723"/>
      <c r="WUL24" s="723"/>
      <c r="WUM24" s="723"/>
      <c r="WUN24" s="723"/>
      <c r="WUO24" s="723"/>
      <c r="WUP24" s="723"/>
      <c r="WUQ24" s="723"/>
      <c r="WUR24" s="723"/>
      <c r="WUS24" s="723"/>
      <c r="WUT24" s="723"/>
      <c r="WUU24" s="723"/>
      <c r="WUV24" s="723"/>
      <c r="WUW24" s="723"/>
      <c r="WUX24" s="723"/>
      <c r="WUY24" s="723"/>
      <c r="WUZ24" s="723"/>
      <c r="WVA24" s="723"/>
      <c r="WVB24" s="723"/>
      <c r="WVC24" s="723"/>
      <c r="WVD24" s="723"/>
      <c r="WVE24" s="723"/>
      <c r="WVF24" s="723"/>
      <c r="WVG24" s="723"/>
      <c r="WVH24" s="723"/>
      <c r="WVI24" s="723"/>
      <c r="WVJ24" s="723"/>
      <c r="WVK24" s="723"/>
      <c r="WVL24" s="723"/>
      <c r="WVM24" s="723"/>
      <c r="WVN24" s="723"/>
      <c r="WVO24" s="723"/>
      <c r="WVP24" s="723"/>
      <c r="WVQ24" s="723"/>
      <c r="WVR24" s="723"/>
      <c r="WVS24" s="723"/>
      <c r="WVT24" s="723"/>
      <c r="WVU24" s="723"/>
      <c r="WVV24" s="723"/>
      <c r="WVW24" s="723"/>
      <c r="WVX24" s="723"/>
      <c r="WVY24" s="723"/>
      <c r="WVZ24" s="723"/>
      <c r="WWA24" s="723"/>
      <c r="WWB24" s="723"/>
      <c r="WWC24" s="723"/>
      <c r="WWD24" s="723"/>
      <c r="WWE24" s="723"/>
      <c r="WWF24" s="723"/>
      <c r="WWG24" s="723"/>
      <c r="WWH24" s="723"/>
      <c r="WWI24" s="723"/>
      <c r="WWJ24" s="723"/>
      <c r="WWK24" s="723"/>
      <c r="WWL24" s="723"/>
      <c r="WWM24" s="723"/>
      <c r="WWN24" s="723"/>
      <c r="WWO24" s="723"/>
      <c r="WWP24" s="723"/>
      <c r="WWQ24" s="723"/>
      <c r="WWR24" s="723"/>
      <c r="WWS24" s="723"/>
      <c r="WWT24" s="723"/>
      <c r="WWU24" s="723"/>
      <c r="WWV24" s="723"/>
      <c r="WWW24" s="723"/>
      <c r="WWX24" s="723"/>
      <c r="WWY24" s="723"/>
      <c r="WWZ24" s="723"/>
      <c r="WXA24" s="723"/>
      <c r="WXB24" s="723"/>
      <c r="WXC24" s="723"/>
      <c r="WXD24" s="723"/>
      <c r="WXE24" s="723"/>
      <c r="WXF24" s="723"/>
      <c r="WXG24" s="723"/>
      <c r="WXH24" s="723"/>
      <c r="WXI24" s="723"/>
      <c r="WXJ24" s="723"/>
      <c r="WXK24" s="723"/>
      <c r="WXL24" s="723"/>
      <c r="WXM24" s="723"/>
      <c r="WXN24" s="723"/>
      <c r="WXO24" s="723"/>
      <c r="WXP24" s="723"/>
      <c r="WXQ24" s="723"/>
      <c r="WXR24" s="723"/>
      <c r="WXS24" s="723"/>
      <c r="WXT24" s="723"/>
      <c r="WXU24" s="723"/>
      <c r="WXV24" s="723"/>
      <c r="WXW24" s="723"/>
      <c r="WXX24" s="723"/>
      <c r="WXY24" s="723"/>
      <c r="WXZ24" s="723"/>
      <c r="WYA24" s="723"/>
      <c r="WYB24" s="723"/>
      <c r="WYC24" s="723"/>
      <c r="WYD24" s="723"/>
      <c r="WYE24" s="723"/>
      <c r="WYF24" s="723"/>
      <c r="WYG24" s="723"/>
      <c r="WYH24" s="723"/>
      <c r="WYI24" s="723"/>
      <c r="WYJ24" s="723"/>
      <c r="WYK24" s="723"/>
      <c r="WYL24" s="723"/>
      <c r="WYM24" s="723"/>
      <c r="WYN24" s="723"/>
      <c r="WYO24" s="723"/>
      <c r="WYP24" s="723"/>
      <c r="WYQ24" s="723"/>
      <c r="WYR24" s="723"/>
      <c r="WYS24" s="723"/>
      <c r="WYT24" s="723"/>
      <c r="WYU24" s="723"/>
      <c r="WYV24" s="723"/>
      <c r="WYW24" s="723"/>
      <c r="WYX24" s="723"/>
      <c r="WYY24" s="723"/>
      <c r="WYZ24" s="723"/>
      <c r="WZA24" s="723"/>
      <c r="WZB24" s="723"/>
      <c r="WZC24" s="723"/>
      <c r="WZD24" s="723"/>
      <c r="WZE24" s="723"/>
      <c r="WZF24" s="723"/>
      <c r="WZG24" s="723"/>
      <c r="WZH24" s="723"/>
      <c r="WZI24" s="723"/>
      <c r="WZJ24" s="723"/>
      <c r="WZK24" s="723"/>
      <c r="WZL24" s="723"/>
      <c r="WZM24" s="723"/>
      <c r="WZN24" s="723"/>
      <c r="WZO24" s="723"/>
      <c r="WZP24" s="723"/>
      <c r="WZQ24" s="723"/>
      <c r="WZR24" s="723"/>
      <c r="WZS24" s="723"/>
      <c r="WZT24" s="723"/>
      <c r="WZU24" s="723"/>
      <c r="WZV24" s="723"/>
      <c r="WZW24" s="723"/>
      <c r="WZX24" s="723"/>
      <c r="WZY24" s="723"/>
      <c r="WZZ24" s="723"/>
      <c r="XAA24" s="723"/>
      <c r="XAB24" s="723"/>
      <c r="XAC24" s="723"/>
      <c r="XAD24" s="723"/>
      <c r="XAE24" s="723"/>
      <c r="XAF24" s="723"/>
      <c r="XAG24" s="723"/>
      <c r="XAH24" s="723"/>
      <c r="XAI24" s="723"/>
      <c r="XAJ24" s="723"/>
      <c r="XAK24" s="723"/>
      <c r="XAL24" s="723"/>
      <c r="XAM24" s="723"/>
      <c r="XAN24" s="723"/>
      <c r="XAO24" s="723"/>
      <c r="XAP24" s="723"/>
      <c r="XAQ24" s="723"/>
      <c r="XAR24" s="723"/>
      <c r="XAS24" s="723"/>
      <c r="XAT24" s="723"/>
      <c r="XAU24" s="723"/>
      <c r="XAV24" s="723"/>
      <c r="XAW24" s="723"/>
      <c r="XAX24" s="723"/>
      <c r="XAY24" s="723"/>
      <c r="XAZ24" s="723"/>
      <c r="XBA24" s="723"/>
      <c r="XBB24" s="723"/>
      <c r="XBC24" s="723"/>
      <c r="XBD24" s="723"/>
      <c r="XBE24" s="723"/>
      <c r="XBF24" s="723"/>
      <c r="XBG24" s="723"/>
      <c r="XBH24" s="723"/>
      <c r="XBI24" s="723"/>
      <c r="XBJ24" s="723"/>
      <c r="XBK24" s="723"/>
      <c r="XBL24" s="723"/>
      <c r="XBM24" s="723"/>
      <c r="XBN24" s="723"/>
      <c r="XBO24" s="723"/>
      <c r="XBP24" s="723"/>
      <c r="XBQ24" s="723"/>
      <c r="XBR24" s="723"/>
      <c r="XBS24" s="723"/>
      <c r="XBT24" s="723"/>
      <c r="XBU24" s="723"/>
      <c r="XBV24" s="723"/>
      <c r="XBW24" s="723"/>
      <c r="XBX24" s="723"/>
      <c r="XBY24" s="723"/>
      <c r="XBZ24" s="723"/>
      <c r="XCA24" s="723"/>
      <c r="XCB24" s="723"/>
      <c r="XCC24" s="723"/>
      <c r="XCD24" s="723"/>
      <c r="XCE24" s="723"/>
      <c r="XCF24" s="723"/>
      <c r="XCG24" s="723"/>
      <c r="XCH24" s="723"/>
      <c r="XCI24" s="723"/>
      <c r="XCJ24" s="723"/>
      <c r="XCK24" s="723"/>
      <c r="XCL24" s="723"/>
      <c r="XCM24" s="723"/>
      <c r="XCN24" s="723"/>
      <c r="XCO24" s="723"/>
      <c r="XCP24" s="723"/>
      <c r="XCQ24" s="723"/>
      <c r="XCR24" s="723"/>
      <c r="XCS24" s="723"/>
      <c r="XCT24" s="723"/>
      <c r="XCU24" s="723"/>
      <c r="XCV24" s="723"/>
      <c r="XCW24" s="723"/>
      <c r="XCX24" s="723"/>
      <c r="XCY24" s="723"/>
      <c r="XCZ24" s="723"/>
      <c r="XDA24" s="723"/>
      <c r="XDB24" s="723"/>
      <c r="XDC24" s="723"/>
      <c r="XDD24" s="723"/>
      <c r="XDE24" s="723"/>
      <c r="XDF24" s="723"/>
      <c r="XDG24" s="723"/>
      <c r="XDH24" s="723"/>
      <c r="XDI24" s="723"/>
      <c r="XDJ24" s="723"/>
      <c r="XDK24" s="723"/>
      <c r="XDL24" s="723"/>
      <c r="XDM24" s="723"/>
      <c r="XDN24" s="723"/>
      <c r="XDO24" s="723"/>
      <c r="XDP24" s="723"/>
      <c r="XDQ24" s="723"/>
      <c r="XDR24" s="723"/>
      <c r="XDS24" s="723"/>
      <c r="XDT24" s="723"/>
      <c r="XDU24" s="723"/>
      <c r="XDV24" s="723"/>
      <c r="XDW24" s="723"/>
      <c r="XDX24" s="723"/>
      <c r="XDY24" s="723"/>
      <c r="XDZ24" s="723"/>
      <c r="XEA24" s="723"/>
      <c r="XEB24" s="723"/>
      <c r="XEC24" s="723"/>
      <c r="XED24" s="723"/>
      <c r="XEE24" s="723"/>
      <c r="XEF24" s="723"/>
      <c r="XEG24" s="723"/>
      <c r="XEH24" s="723"/>
      <c r="XEI24" s="723"/>
      <c r="XEJ24" s="723"/>
      <c r="XEK24" s="723"/>
      <c r="XEL24" s="723"/>
      <c r="XEM24" s="723"/>
      <c r="XEN24" s="723"/>
      <c r="XEO24" s="723"/>
      <c r="XEP24" s="723"/>
      <c r="XEQ24" s="723"/>
      <c r="XER24" s="723"/>
      <c r="XES24" s="723"/>
      <c r="XET24" s="723"/>
      <c r="XEU24" s="723"/>
      <c r="XEV24" s="723"/>
      <c r="XEW24" s="723"/>
      <c r="XEX24" s="723"/>
      <c r="XEY24" s="723"/>
      <c r="XEZ24" s="723"/>
    </row>
    <row r="25" spans="1:16380" x14ac:dyDescent="0.25">
      <c r="B25" s="1192" t="s">
        <v>1096</v>
      </c>
      <c r="C25" s="1192">
        <v>1017</v>
      </c>
      <c r="D25" s="976" t="s">
        <v>1399</v>
      </c>
      <c r="E25" s="976" t="s">
        <v>1400</v>
      </c>
      <c r="F25" s="976"/>
      <c r="G25" s="1014">
        <v>182235000</v>
      </c>
      <c r="H25" s="974"/>
      <c r="I25" s="1014">
        <v>54000000</v>
      </c>
      <c r="J25" s="974">
        <v>72000000</v>
      </c>
      <c r="K25" s="975"/>
      <c r="L25" s="974"/>
      <c r="M25" s="974">
        <v>126000000</v>
      </c>
      <c r="N25" s="991"/>
      <c r="O25" s="1013">
        <v>56235000</v>
      </c>
      <c r="P25" s="974"/>
      <c r="Q25" s="1147"/>
      <c r="R25" s="974"/>
      <c r="S25" s="976"/>
      <c r="U25" s="687"/>
      <c r="V25" s="687"/>
      <c r="X25" s="686"/>
      <c r="AA25" s="687"/>
      <c r="AB25" s="687"/>
      <c r="AC25" s="687"/>
      <c r="AD25" s="687"/>
      <c r="AE25" s="687"/>
      <c r="AF25" s="687"/>
      <c r="AG25" s="687"/>
      <c r="AH25" s="687"/>
      <c r="AI25" s="687"/>
      <c r="AJ25" s="687"/>
      <c r="AK25" s="687"/>
      <c r="AL25" s="687"/>
      <c r="AM25" s="687"/>
      <c r="AN25" s="687"/>
      <c r="AO25" s="687"/>
      <c r="AP25" s="687"/>
      <c r="AQ25" s="687"/>
      <c r="AR25" s="687"/>
      <c r="AS25" s="687"/>
      <c r="AT25" s="687"/>
      <c r="AU25" s="687"/>
      <c r="AV25" s="687"/>
      <c r="AW25" s="687"/>
      <c r="AX25" s="687"/>
      <c r="AY25" s="687"/>
      <c r="AZ25" s="687"/>
      <c r="BA25" s="687"/>
      <c r="BB25" s="687"/>
      <c r="BC25" s="687"/>
      <c r="BD25" s="687"/>
      <c r="BE25" s="687"/>
      <c r="BF25" s="687"/>
      <c r="BG25" s="687"/>
      <c r="BH25" s="687"/>
      <c r="BI25" s="687"/>
      <c r="BJ25" s="687"/>
      <c r="BK25" s="687"/>
      <c r="BL25" s="687"/>
      <c r="BM25" s="687"/>
      <c r="BN25" s="687"/>
      <c r="BO25" s="687"/>
      <c r="BP25" s="687"/>
      <c r="BQ25" s="687"/>
      <c r="BR25" s="687"/>
      <c r="BS25" s="687"/>
      <c r="BT25" s="687"/>
      <c r="BU25" s="687"/>
      <c r="BV25" s="687"/>
      <c r="BW25" s="687"/>
      <c r="BX25" s="687"/>
      <c r="BY25" s="687"/>
      <c r="BZ25" s="687"/>
      <c r="CA25" s="687"/>
      <c r="CB25" s="687"/>
      <c r="CC25" s="687"/>
      <c r="CD25" s="687"/>
      <c r="CE25" s="687"/>
      <c r="CF25" s="687"/>
      <c r="CG25" s="687"/>
      <c r="CH25" s="687"/>
      <c r="CI25" s="687"/>
      <c r="CJ25" s="687"/>
      <c r="CK25" s="687"/>
      <c r="CL25" s="687"/>
      <c r="CM25" s="687"/>
      <c r="CN25" s="687"/>
      <c r="CO25" s="687"/>
      <c r="CP25" s="687"/>
      <c r="CQ25" s="687"/>
      <c r="CR25" s="687"/>
      <c r="CS25" s="687"/>
      <c r="CT25" s="687"/>
      <c r="CU25" s="687"/>
      <c r="CV25" s="687"/>
      <c r="CW25" s="687"/>
      <c r="CX25" s="687"/>
      <c r="CY25" s="687"/>
      <c r="CZ25" s="687"/>
      <c r="DA25" s="687"/>
      <c r="DB25" s="687"/>
      <c r="DC25" s="687"/>
      <c r="DD25" s="687"/>
      <c r="DE25" s="687"/>
      <c r="DF25" s="687"/>
      <c r="DG25" s="687"/>
      <c r="DH25" s="687"/>
      <c r="DI25" s="687"/>
      <c r="DJ25" s="687"/>
      <c r="DK25" s="687"/>
      <c r="DL25" s="687"/>
      <c r="DM25" s="687"/>
      <c r="DN25" s="687"/>
      <c r="DO25" s="687"/>
      <c r="DP25" s="687"/>
      <c r="DQ25" s="687"/>
      <c r="DR25" s="687"/>
      <c r="DS25" s="687"/>
      <c r="DT25" s="687"/>
      <c r="DU25" s="687"/>
      <c r="DV25" s="687"/>
      <c r="DW25" s="687"/>
      <c r="DX25" s="687"/>
      <c r="DY25" s="687"/>
      <c r="DZ25" s="687"/>
      <c r="EA25" s="687"/>
      <c r="EB25" s="687"/>
      <c r="EC25" s="687"/>
      <c r="ED25" s="687"/>
      <c r="EE25" s="687"/>
      <c r="EF25" s="687"/>
      <c r="EG25" s="687"/>
      <c r="EH25" s="687"/>
      <c r="EI25" s="687"/>
      <c r="EJ25" s="687"/>
      <c r="EK25" s="687"/>
      <c r="EL25" s="687"/>
      <c r="EM25" s="687"/>
      <c r="EN25" s="687"/>
      <c r="EO25" s="687"/>
      <c r="EP25" s="687"/>
      <c r="EQ25" s="687"/>
      <c r="ER25" s="687"/>
      <c r="ES25" s="687"/>
      <c r="ET25" s="687"/>
      <c r="EU25" s="687"/>
      <c r="EV25" s="687"/>
      <c r="EW25" s="687"/>
      <c r="EX25" s="687"/>
      <c r="EY25" s="687"/>
      <c r="EZ25" s="687"/>
      <c r="FA25" s="687"/>
      <c r="FB25" s="687"/>
      <c r="FC25" s="687"/>
      <c r="FD25" s="687"/>
      <c r="FE25" s="687"/>
      <c r="FF25" s="687"/>
      <c r="FG25" s="687"/>
      <c r="FH25" s="687"/>
      <c r="FI25" s="687"/>
      <c r="FJ25" s="687"/>
      <c r="FK25" s="687"/>
      <c r="FL25" s="687"/>
      <c r="FM25" s="687"/>
      <c r="FN25" s="687"/>
      <c r="FO25" s="687"/>
      <c r="FP25" s="687"/>
      <c r="FQ25" s="687"/>
      <c r="FR25" s="687"/>
      <c r="FS25" s="687"/>
      <c r="FT25" s="687"/>
      <c r="FU25" s="687"/>
      <c r="FV25" s="687"/>
      <c r="FW25" s="687"/>
      <c r="FX25" s="687"/>
      <c r="FY25" s="687"/>
      <c r="FZ25" s="687"/>
      <c r="GA25" s="687"/>
      <c r="GB25" s="687"/>
      <c r="GC25" s="687"/>
      <c r="GD25" s="687"/>
      <c r="GE25" s="687"/>
      <c r="GF25" s="687"/>
      <c r="GG25" s="687"/>
      <c r="GH25" s="687"/>
      <c r="GI25" s="687"/>
      <c r="GJ25" s="687"/>
      <c r="GK25" s="687"/>
      <c r="GL25" s="687"/>
      <c r="GM25" s="687"/>
      <c r="GN25" s="687"/>
      <c r="GO25" s="687"/>
      <c r="GP25" s="687"/>
      <c r="GQ25" s="687"/>
      <c r="GR25" s="687"/>
      <c r="GS25" s="687"/>
      <c r="GT25" s="687"/>
      <c r="GU25" s="687"/>
      <c r="GV25" s="687"/>
      <c r="GW25" s="687"/>
      <c r="GX25" s="687"/>
      <c r="GY25" s="687"/>
      <c r="GZ25" s="687"/>
      <c r="HA25" s="687"/>
      <c r="HB25" s="687"/>
      <c r="HC25" s="687"/>
      <c r="HD25" s="687"/>
      <c r="HE25" s="687"/>
      <c r="HF25" s="687"/>
      <c r="HG25" s="687"/>
      <c r="HH25" s="687"/>
      <c r="HI25" s="687"/>
      <c r="HJ25" s="687"/>
      <c r="HK25" s="687"/>
      <c r="HL25" s="687"/>
      <c r="HM25" s="687"/>
      <c r="HN25" s="687"/>
      <c r="HO25" s="687"/>
      <c r="HP25" s="687"/>
      <c r="HQ25" s="687"/>
      <c r="HR25" s="687"/>
      <c r="HS25" s="687"/>
      <c r="HT25" s="687"/>
      <c r="HU25" s="687"/>
      <c r="HV25" s="687"/>
      <c r="HW25" s="687"/>
      <c r="HX25" s="687"/>
      <c r="HY25" s="687"/>
      <c r="HZ25" s="687"/>
      <c r="IA25" s="687"/>
      <c r="IB25" s="687"/>
      <c r="IC25" s="687"/>
      <c r="ID25" s="687"/>
      <c r="IE25" s="687"/>
      <c r="IF25" s="687"/>
      <c r="IG25" s="687"/>
      <c r="IH25" s="687"/>
      <c r="II25" s="687"/>
      <c r="IJ25" s="687"/>
      <c r="IK25" s="687"/>
      <c r="IL25" s="687"/>
      <c r="IM25" s="687"/>
      <c r="IN25" s="687"/>
      <c r="IO25" s="687"/>
      <c r="IP25" s="687"/>
      <c r="IQ25" s="687"/>
      <c r="IR25" s="687"/>
      <c r="IS25" s="687"/>
      <c r="IT25" s="687"/>
      <c r="IU25" s="687"/>
      <c r="IV25" s="687"/>
      <c r="IW25" s="687"/>
      <c r="IX25" s="687"/>
      <c r="IY25" s="687"/>
      <c r="IZ25" s="687"/>
      <c r="JA25" s="687"/>
      <c r="JB25" s="687"/>
      <c r="JC25" s="687"/>
      <c r="JD25" s="687"/>
      <c r="JE25" s="687"/>
      <c r="JF25" s="687"/>
      <c r="JG25" s="687"/>
      <c r="JH25" s="687"/>
      <c r="JI25" s="687"/>
      <c r="JJ25" s="687"/>
      <c r="JK25" s="687"/>
      <c r="JL25" s="687"/>
      <c r="JM25" s="687"/>
      <c r="JN25" s="687"/>
      <c r="JO25" s="687"/>
      <c r="JP25" s="687"/>
      <c r="JQ25" s="687"/>
      <c r="JR25" s="687"/>
      <c r="JS25" s="687"/>
      <c r="JT25" s="687"/>
      <c r="JU25" s="687"/>
      <c r="JV25" s="687"/>
      <c r="JW25" s="687"/>
      <c r="JX25" s="687"/>
      <c r="JY25" s="687"/>
      <c r="JZ25" s="687"/>
      <c r="KA25" s="687"/>
      <c r="KB25" s="687"/>
      <c r="KC25" s="687"/>
      <c r="KD25" s="687"/>
      <c r="KE25" s="687"/>
      <c r="KF25" s="687"/>
      <c r="KG25" s="687"/>
      <c r="KH25" s="687"/>
      <c r="KI25" s="687"/>
      <c r="KJ25" s="687"/>
      <c r="KK25" s="687"/>
      <c r="KL25" s="687"/>
      <c r="KM25" s="687"/>
      <c r="KN25" s="687"/>
      <c r="KO25" s="687"/>
      <c r="KP25" s="687"/>
      <c r="KQ25" s="687"/>
      <c r="KR25" s="687"/>
      <c r="KS25" s="687"/>
      <c r="KT25" s="687"/>
      <c r="KU25" s="687"/>
      <c r="KV25" s="687"/>
      <c r="KW25" s="687"/>
      <c r="KX25" s="687"/>
      <c r="KY25" s="687"/>
      <c r="KZ25" s="687"/>
      <c r="LA25" s="687"/>
      <c r="LB25" s="687"/>
      <c r="LC25" s="687"/>
      <c r="LD25" s="687"/>
      <c r="LE25" s="687"/>
      <c r="LF25" s="687"/>
      <c r="LG25" s="687"/>
      <c r="LH25" s="687"/>
      <c r="LI25" s="687"/>
      <c r="LJ25" s="687"/>
      <c r="LK25" s="687"/>
      <c r="LL25" s="687"/>
      <c r="LM25" s="687"/>
      <c r="LN25" s="687"/>
      <c r="LO25" s="687"/>
      <c r="LP25" s="687"/>
      <c r="LQ25" s="687"/>
      <c r="LR25" s="687"/>
      <c r="LS25" s="687"/>
      <c r="LT25" s="687"/>
      <c r="LU25" s="687"/>
      <c r="LV25" s="687"/>
      <c r="LW25" s="687"/>
      <c r="LX25" s="687"/>
      <c r="LY25" s="687"/>
      <c r="LZ25" s="687"/>
      <c r="MA25" s="687"/>
      <c r="MB25" s="687"/>
      <c r="MC25" s="687"/>
      <c r="MD25" s="687"/>
      <c r="ME25" s="687"/>
      <c r="MF25" s="687"/>
      <c r="MG25" s="687"/>
      <c r="MH25" s="687"/>
      <c r="MI25" s="687"/>
      <c r="MJ25" s="687"/>
      <c r="MK25" s="687"/>
      <c r="ML25" s="687"/>
      <c r="MM25" s="687"/>
      <c r="MN25" s="687"/>
      <c r="MO25" s="687"/>
      <c r="MP25" s="687"/>
      <c r="MQ25" s="687"/>
      <c r="MR25" s="687"/>
      <c r="MS25" s="687"/>
      <c r="MT25" s="687"/>
      <c r="MU25" s="687"/>
      <c r="MV25" s="687"/>
      <c r="MW25" s="687"/>
      <c r="MX25" s="687"/>
      <c r="MY25" s="687"/>
      <c r="MZ25" s="687"/>
      <c r="NA25" s="687"/>
      <c r="NB25" s="687"/>
      <c r="NC25" s="687"/>
      <c r="ND25" s="687"/>
      <c r="NE25" s="687"/>
      <c r="NF25" s="687"/>
      <c r="NG25" s="687"/>
      <c r="NH25" s="687"/>
      <c r="NI25" s="687"/>
      <c r="NJ25" s="687"/>
      <c r="NK25" s="687"/>
      <c r="NL25" s="687"/>
      <c r="NM25" s="687"/>
      <c r="NN25" s="687"/>
      <c r="NO25" s="687"/>
      <c r="NP25" s="687"/>
      <c r="NQ25" s="687"/>
      <c r="NR25" s="687"/>
      <c r="NS25" s="687"/>
      <c r="NT25" s="687"/>
      <c r="NU25" s="687"/>
      <c r="NV25" s="687"/>
      <c r="NW25" s="687"/>
      <c r="NX25" s="687"/>
      <c r="NY25" s="687"/>
      <c r="NZ25" s="687"/>
      <c r="OA25" s="687"/>
      <c r="OB25" s="687"/>
      <c r="OC25" s="687"/>
      <c r="OD25" s="687"/>
      <c r="OE25" s="687"/>
      <c r="OF25" s="687"/>
      <c r="OG25" s="687"/>
      <c r="OH25" s="687"/>
      <c r="OI25" s="687"/>
      <c r="OJ25" s="687"/>
      <c r="OK25" s="687"/>
      <c r="OL25" s="687"/>
      <c r="OM25" s="687"/>
      <c r="ON25" s="687"/>
      <c r="OO25" s="687"/>
      <c r="OP25" s="687"/>
      <c r="OQ25" s="687"/>
      <c r="OR25" s="687"/>
      <c r="OS25" s="687"/>
      <c r="OT25" s="687"/>
      <c r="OU25" s="687"/>
      <c r="OV25" s="687"/>
      <c r="OW25" s="687"/>
      <c r="OX25" s="687"/>
      <c r="OY25" s="687"/>
      <c r="OZ25" s="687"/>
      <c r="PA25" s="687"/>
      <c r="PB25" s="687"/>
      <c r="PC25" s="687"/>
      <c r="PD25" s="687"/>
      <c r="PE25" s="687"/>
      <c r="PF25" s="687"/>
      <c r="PG25" s="687"/>
      <c r="PH25" s="687"/>
      <c r="PI25" s="687"/>
      <c r="PJ25" s="687"/>
      <c r="PK25" s="687"/>
      <c r="PL25" s="687"/>
      <c r="PM25" s="687"/>
      <c r="PN25" s="687"/>
      <c r="PO25" s="687"/>
      <c r="PP25" s="687"/>
      <c r="PQ25" s="687"/>
      <c r="PR25" s="687"/>
      <c r="PS25" s="687"/>
      <c r="PT25" s="687"/>
      <c r="PU25" s="687"/>
      <c r="PV25" s="687"/>
      <c r="PW25" s="687"/>
      <c r="PX25" s="687"/>
      <c r="PY25" s="687"/>
      <c r="PZ25" s="687"/>
      <c r="QA25" s="687"/>
      <c r="QB25" s="687"/>
      <c r="QC25" s="687"/>
      <c r="QD25" s="687"/>
      <c r="QE25" s="687"/>
      <c r="QF25" s="687"/>
      <c r="QG25" s="687"/>
      <c r="QH25" s="687"/>
      <c r="QI25" s="687"/>
      <c r="QJ25" s="687"/>
      <c r="QK25" s="687"/>
      <c r="QL25" s="687"/>
      <c r="QM25" s="687"/>
      <c r="QN25" s="687"/>
      <c r="QO25" s="687"/>
      <c r="QP25" s="687"/>
      <c r="QQ25" s="687"/>
      <c r="QR25" s="687"/>
      <c r="QS25" s="687"/>
      <c r="QT25" s="687"/>
      <c r="QU25" s="687"/>
      <c r="QV25" s="687"/>
      <c r="QW25" s="687"/>
      <c r="QX25" s="687"/>
      <c r="QY25" s="687"/>
      <c r="QZ25" s="687"/>
      <c r="RA25" s="687"/>
      <c r="RB25" s="687"/>
      <c r="RC25" s="687"/>
      <c r="RD25" s="687"/>
      <c r="RE25" s="687"/>
      <c r="RF25" s="687"/>
      <c r="RG25" s="687"/>
      <c r="RH25" s="687"/>
      <c r="RI25" s="687"/>
      <c r="RJ25" s="687"/>
      <c r="RK25" s="687"/>
      <c r="RL25" s="687"/>
      <c r="RM25" s="687"/>
      <c r="RN25" s="687"/>
      <c r="RO25" s="687"/>
      <c r="RP25" s="687"/>
      <c r="RQ25" s="687"/>
      <c r="RR25" s="687"/>
      <c r="RS25" s="687"/>
      <c r="RT25" s="687"/>
      <c r="RU25" s="687"/>
      <c r="RV25" s="687"/>
      <c r="RW25" s="687"/>
      <c r="RX25" s="687"/>
      <c r="RY25" s="687"/>
      <c r="RZ25" s="687"/>
      <c r="SA25" s="687"/>
      <c r="SB25" s="687"/>
      <c r="SC25" s="687"/>
      <c r="SD25" s="687"/>
      <c r="SE25" s="687"/>
      <c r="SF25" s="687"/>
      <c r="SG25" s="687"/>
      <c r="SH25" s="687"/>
      <c r="SI25" s="687"/>
      <c r="SJ25" s="687"/>
      <c r="SK25" s="687"/>
      <c r="SL25" s="687"/>
      <c r="SM25" s="687"/>
      <c r="SN25" s="687"/>
      <c r="SO25" s="687"/>
      <c r="SP25" s="687"/>
      <c r="SQ25" s="687"/>
      <c r="SR25" s="687"/>
      <c r="SS25" s="687"/>
      <c r="ST25" s="687"/>
      <c r="SU25" s="687"/>
      <c r="SV25" s="687"/>
      <c r="SW25" s="687"/>
      <c r="SX25" s="687"/>
      <c r="SY25" s="687"/>
      <c r="SZ25" s="687"/>
      <c r="TA25" s="687"/>
      <c r="TB25" s="687"/>
      <c r="TC25" s="687"/>
      <c r="TD25" s="687"/>
      <c r="TE25" s="687"/>
      <c r="TF25" s="687"/>
      <c r="TG25" s="687"/>
      <c r="TH25" s="687"/>
      <c r="TI25" s="687"/>
      <c r="TJ25" s="687"/>
      <c r="TK25" s="687"/>
      <c r="TL25" s="687"/>
      <c r="TM25" s="687"/>
      <c r="TN25" s="687"/>
      <c r="TO25" s="687"/>
      <c r="TP25" s="687"/>
      <c r="TQ25" s="687"/>
      <c r="TR25" s="687"/>
      <c r="TS25" s="687"/>
      <c r="TT25" s="687"/>
      <c r="TU25" s="687"/>
      <c r="TV25" s="687"/>
      <c r="TW25" s="687"/>
      <c r="TX25" s="687"/>
      <c r="TY25" s="687"/>
      <c r="TZ25" s="687"/>
      <c r="UA25" s="687"/>
      <c r="UB25" s="687"/>
      <c r="UC25" s="687"/>
      <c r="UD25" s="687"/>
      <c r="UE25" s="687"/>
      <c r="UF25" s="687"/>
      <c r="UG25" s="687"/>
      <c r="UH25" s="687"/>
      <c r="UI25" s="687"/>
      <c r="UJ25" s="687"/>
      <c r="UK25" s="687"/>
      <c r="UL25" s="687"/>
      <c r="UM25" s="687"/>
      <c r="UN25" s="687"/>
      <c r="UO25" s="687"/>
      <c r="UP25" s="687"/>
      <c r="UQ25" s="687"/>
      <c r="UR25" s="687"/>
      <c r="US25" s="687"/>
      <c r="UT25" s="687"/>
      <c r="UU25" s="687"/>
      <c r="UV25" s="687"/>
      <c r="UW25" s="687"/>
      <c r="UX25" s="687"/>
      <c r="UY25" s="687"/>
      <c r="UZ25" s="687"/>
      <c r="VA25" s="687"/>
      <c r="VB25" s="687"/>
      <c r="VC25" s="687"/>
      <c r="VD25" s="687"/>
      <c r="VE25" s="687"/>
      <c r="VF25" s="687"/>
      <c r="VG25" s="687"/>
      <c r="VH25" s="687"/>
      <c r="VI25" s="687"/>
      <c r="VJ25" s="687"/>
      <c r="VK25" s="687"/>
      <c r="VL25" s="687"/>
      <c r="VM25" s="687"/>
      <c r="VN25" s="687"/>
      <c r="VO25" s="687"/>
      <c r="VP25" s="687"/>
      <c r="VQ25" s="687"/>
      <c r="VR25" s="687"/>
      <c r="VS25" s="687"/>
      <c r="VT25" s="687"/>
      <c r="VU25" s="687"/>
      <c r="VV25" s="687"/>
      <c r="VW25" s="687"/>
      <c r="VX25" s="687"/>
      <c r="VY25" s="687"/>
      <c r="VZ25" s="687"/>
      <c r="WA25" s="687"/>
      <c r="WB25" s="687"/>
      <c r="WC25" s="687"/>
      <c r="WD25" s="687"/>
      <c r="WE25" s="687"/>
      <c r="WF25" s="687"/>
      <c r="WG25" s="687"/>
      <c r="WH25" s="687"/>
      <c r="WI25" s="687"/>
      <c r="WJ25" s="687"/>
      <c r="WK25" s="687"/>
      <c r="WL25" s="687"/>
      <c r="WM25" s="687"/>
      <c r="WN25" s="687"/>
      <c r="WO25" s="687"/>
      <c r="WP25" s="687"/>
      <c r="WQ25" s="687"/>
      <c r="WR25" s="687"/>
      <c r="WS25" s="687"/>
      <c r="WT25" s="687"/>
      <c r="WU25" s="687"/>
      <c r="WV25" s="687"/>
      <c r="WW25" s="687"/>
      <c r="WX25" s="687"/>
      <c r="WY25" s="687"/>
      <c r="WZ25" s="687"/>
      <c r="XA25" s="687"/>
      <c r="XB25" s="687"/>
      <c r="XC25" s="687"/>
      <c r="XD25" s="687"/>
      <c r="XE25" s="687"/>
      <c r="XF25" s="687"/>
      <c r="XG25" s="687"/>
      <c r="XH25" s="687"/>
      <c r="XI25" s="687"/>
      <c r="XJ25" s="687"/>
      <c r="XK25" s="687"/>
      <c r="XL25" s="687"/>
      <c r="XM25" s="687"/>
      <c r="XN25" s="687"/>
      <c r="XO25" s="687"/>
      <c r="XP25" s="687"/>
      <c r="XQ25" s="687"/>
      <c r="XR25" s="687"/>
      <c r="XS25" s="687"/>
      <c r="XT25" s="687"/>
      <c r="XU25" s="687"/>
      <c r="XV25" s="687"/>
      <c r="XW25" s="687"/>
      <c r="XX25" s="687"/>
      <c r="XY25" s="687"/>
      <c r="XZ25" s="687"/>
      <c r="YA25" s="687"/>
      <c r="YB25" s="687"/>
      <c r="YC25" s="687"/>
      <c r="YD25" s="687"/>
      <c r="YE25" s="687"/>
      <c r="YF25" s="687"/>
      <c r="YG25" s="687"/>
      <c r="YH25" s="687"/>
      <c r="YI25" s="687"/>
      <c r="YJ25" s="687"/>
      <c r="YK25" s="687"/>
      <c r="YL25" s="687"/>
      <c r="YM25" s="687"/>
      <c r="YN25" s="687"/>
      <c r="YO25" s="687"/>
      <c r="YP25" s="687"/>
      <c r="YQ25" s="687"/>
      <c r="YR25" s="687"/>
      <c r="YS25" s="687"/>
      <c r="YT25" s="687"/>
      <c r="YU25" s="687"/>
      <c r="YV25" s="687"/>
      <c r="YW25" s="687"/>
      <c r="YX25" s="687"/>
      <c r="YY25" s="687"/>
      <c r="YZ25" s="687"/>
      <c r="ZA25" s="687"/>
      <c r="ZB25" s="687"/>
      <c r="ZC25" s="687"/>
      <c r="ZD25" s="687"/>
      <c r="ZE25" s="687"/>
      <c r="ZF25" s="687"/>
      <c r="ZG25" s="687"/>
      <c r="ZH25" s="687"/>
      <c r="ZI25" s="687"/>
      <c r="ZJ25" s="687"/>
      <c r="ZK25" s="687"/>
      <c r="ZL25" s="687"/>
      <c r="ZM25" s="687"/>
      <c r="ZN25" s="687"/>
      <c r="ZO25" s="687"/>
      <c r="ZP25" s="687"/>
      <c r="ZQ25" s="687"/>
      <c r="ZR25" s="687"/>
      <c r="ZS25" s="687"/>
      <c r="ZT25" s="687"/>
      <c r="ZU25" s="687"/>
      <c r="ZV25" s="687"/>
      <c r="ZW25" s="687"/>
      <c r="ZX25" s="687"/>
      <c r="ZY25" s="687"/>
      <c r="ZZ25" s="687"/>
      <c r="AAA25" s="687"/>
      <c r="AAB25" s="687"/>
      <c r="AAC25" s="687"/>
      <c r="AAD25" s="687"/>
      <c r="AAE25" s="687"/>
      <c r="AAF25" s="687"/>
      <c r="AAG25" s="687"/>
      <c r="AAH25" s="687"/>
      <c r="AAI25" s="687"/>
      <c r="AAJ25" s="687"/>
      <c r="AAK25" s="687"/>
      <c r="AAL25" s="687"/>
      <c r="AAM25" s="687"/>
      <c r="AAN25" s="687"/>
      <c r="AAO25" s="687"/>
      <c r="AAP25" s="687"/>
      <c r="AAQ25" s="687"/>
      <c r="AAR25" s="687"/>
      <c r="AAS25" s="687"/>
      <c r="AAT25" s="687"/>
      <c r="AAU25" s="687"/>
      <c r="AAV25" s="687"/>
      <c r="AAW25" s="687"/>
      <c r="AAX25" s="687"/>
      <c r="AAY25" s="687"/>
      <c r="AAZ25" s="687"/>
      <c r="ABA25" s="687"/>
      <c r="ABB25" s="687"/>
      <c r="ABC25" s="687"/>
      <c r="ABD25" s="687"/>
      <c r="ABE25" s="687"/>
      <c r="ABF25" s="687"/>
      <c r="ABG25" s="687"/>
      <c r="ABH25" s="687"/>
      <c r="ABI25" s="687"/>
      <c r="ABJ25" s="687"/>
      <c r="ABK25" s="687"/>
      <c r="ABL25" s="687"/>
      <c r="ABM25" s="687"/>
      <c r="ABN25" s="687"/>
      <c r="ABO25" s="687"/>
      <c r="ABP25" s="687"/>
      <c r="ABQ25" s="687"/>
      <c r="ABR25" s="687"/>
      <c r="ABS25" s="687"/>
      <c r="ABT25" s="687"/>
      <c r="ABU25" s="687"/>
      <c r="ABV25" s="687"/>
      <c r="ABW25" s="687"/>
      <c r="ABX25" s="687"/>
      <c r="ABY25" s="687"/>
      <c r="ABZ25" s="687"/>
      <c r="ACA25" s="687"/>
      <c r="ACB25" s="687"/>
      <c r="ACC25" s="687"/>
      <c r="ACD25" s="687"/>
      <c r="ACE25" s="687"/>
      <c r="ACF25" s="687"/>
      <c r="ACG25" s="687"/>
      <c r="ACH25" s="687"/>
      <c r="ACI25" s="687"/>
      <c r="ACJ25" s="687"/>
      <c r="ACK25" s="687"/>
      <c r="ACL25" s="687"/>
      <c r="ACM25" s="687"/>
      <c r="ACN25" s="687"/>
      <c r="ACO25" s="687"/>
      <c r="ACP25" s="687"/>
      <c r="ACQ25" s="687"/>
      <c r="ACR25" s="687"/>
      <c r="ACS25" s="687"/>
      <c r="ACT25" s="687"/>
      <c r="ACU25" s="687"/>
      <c r="ACV25" s="687"/>
      <c r="ACW25" s="687"/>
      <c r="ACX25" s="687"/>
      <c r="ACY25" s="687"/>
      <c r="ACZ25" s="687"/>
      <c r="ADA25" s="687"/>
      <c r="ADB25" s="687"/>
      <c r="ADC25" s="687"/>
      <c r="ADD25" s="687"/>
      <c r="ADE25" s="687"/>
      <c r="ADF25" s="687"/>
      <c r="ADG25" s="687"/>
      <c r="ADH25" s="687"/>
      <c r="ADI25" s="687"/>
      <c r="ADJ25" s="687"/>
      <c r="ADK25" s="687"/>
      <c r="ADL25" s="687"/>
      <c r="ADM25" s="687"/>
      <c r="ADN25" s="687"/>
      <c r="ADO25" s="687"/>
      <c r="ADP25" s="687"/>
      <c r="ADQ25" s="687"/>
      <c r="ADR25" s="687"/>
      <c r="ADS25" s="687"/>
      <c r="ADT25" s="687"/>
      <c r="ADU25" s="687"/>
      <c r="ADV25" s="687"/>
      <c r="ADW25" s="687"/>
      <c r="ADX25" s="687"/>
      <c r="ADY25" s="687"/>
      <c r="ADZ25" s="687"/>
      <c r="AEA25" s="687"/>
      <c r="AEB25" s="687"/>
      <c r="AEC25" s="687"/>
      <c r="AED25" s="687"/>
      <c r="AEE25" s="687"/>
      <c r="AEF25" s="687"/>
      <c r="AEG25" s="687"/>
      <c r="AEH25" s="687"/>
      <c r="AEI25" s="687"/>
      <c r="AEJ25" s="687"/>
      <c r="AEK25" s="687"/>
      <c r="AEL25" s="687"/>
      <c r="AEM25" s="687"/>
      <c r="AEN25" s="687"/>
      <c r="AEO25" s="687"/>
      <c r="AEP25" s="687"/>
      <c r="AEQ25" s="687"/>
      <c r="AER25" s="687"/>
      <c r="AES25" s="687"/>
      <c r="AET25" s="687"/>
      <c r="AEU25" s="687"/>
      <c r="AEV25" s="687"/>
      <c r="AEW25" s="687"/>
      <c r="AEX25" s="687"/>
      <c r="AEY25" s="687"/>
      <c r="AEZ25" s="687"/>
      <c r="AFA25" s="687"/>
      <c r="AFB25" s="687"/>
      <c r="AFC25" s="687"/>
      <c r="AFD25" s="687"/>
      <c r="AFE25" s="687"/>
      <c r="AFF25" s="687"/>
      <c r="AFG25" s="687"/>
      <c r="AFH25" s="687"/>
      <c r="AFI25" s="687"/>
      <c r="AFJ25" s="687"/>
      <c r="AFK25" s="687"/>
      <c r="AFL25" s="687"/>
      <c r="AFM25" s="687"/>
      <c r="AFN25" s="687"/>
      <c r="AFO25" s="687"/>
      <c r="AFP25" s="687"/>
      <c r="AFQ25" s="687"/>
      <c r="AFR25" s="687"/>
      <c r="AFS25" s="687"/>
      <c r="AFT25" s="687"/>
      <c r="AFU25" s="687"/>
      <c r="AFV25" s="687"/>
      <c r="AFW25" s="687"/>
      <c r="AFX25" s="687"/>
      <c r="AFY25" s="687"/>
      <c r="AFZ25" s="687"/>
      <c r="AGA25" s="687"/>
      <c r="AGB25" s="687"/>
      <c r="AGC25" s="687"/>
      <c r="AGD25" s="687"/>
      <c r="AGE25" s="687"/>
      <c r="AGF25" s="687"/>
      <c r="AGG25" s="687"/>
      <c r="AGH25" s="687"/>
      <c r="AGI25" s="687"/>
      <c r="AGJ25" s="687"/>
      <c r="AGK25" s="687"/>
      <c r="AGL25" s="687"/>
      <c r="AGM25" s="687"/>
      <c r="AGN25" s="687"/>
      <c r="AGO25" s="687"/>
      <c r="AGP25" s="687"/>
      <c r="AGQ25" s="687"/>
      <c r="AGR25" s="687"/>
      <c r="AGS25" s="687"/>
      <c r="AGT25" s="687"/>
      <c r="AGU25" s="687"/>
      <c r="AGV25" s="687"/>
      <c r="AGW25" s="687"/>
      <c r="AGX25" s="687"/>
      <c r="AGY25" s="687"/>
      <c r="AGZ25" s="687"/>
      <c r="AHA25" s="687"/>
      <c r="AHB25" s="687"/>
      <c r="AHC25" s="687"/>
      <c r="AHD25" s="687"/>
      <c r="AHE25" s="687"/>
      <c r="AHF25" s="687"/>
      <c r="AHG25" s="687"/>
      <c r="AHH25" s="687"/>
      <c r="AHI25" s="687"/>
      <c r="AHJ25" s="687"/>
      <c r="AHK25" s="687"/>
      <c r="AHL25" s="687"/>
      <c r="AHM25" s="687"/>
      <c r="AHN25" s="687"/>
      <c r="AHO25" s="687"/>
      <c r="AHP25" s="687"/>
      <c r="AHQ25" s="687"/>
      <c r="AHR25" s="687"/>
      <c r="AHS25" s="687"/>
      <c r="AHT25" s="687"/>
      <c r="AHU25" s="687"/>
      <c r="AHV25" s="687"/>
      <c r="AHW25" s="687"/>
      <c r="AHX25" s="687"/>
      <c r="AHY25" s="687"/>
      <c r="AHZ25" s="687"/>
      <c r="AIA25" s="687"/>
      <c r="AIB25" s="687"/>
      <c r="AIC25" s="687"/>
      <c r="AID25" s="687"/>
      <c r="AIE25" s="687"/>
      <c r="AIF25" s="687"/>
      <c r="AIG25" s="687"/>
      <c r="AIH25" s="687"/>
      <c r="AII25" s="687"/>
      <c r="AIJ25" s="687"/>
      <c r="AIK25" s="687"/>
      <c r="AIL25" s="687"/>
      <c r="AIM25" s="687"/>
      <c r="AIN25" s="687"/>
      <c r="AIO25" s="687"/>
      <c r="AIP25" s="687"/>
      <c r="AIQ25" s="687"/>
      <c r="AIR25" s="687"/>
      <c r="AIS25" s="687"/>
      <c r="AIT25" s="687"/>
      <c r="AIU25" s="687"/>
      <c r="AIV25" s="687"/>
      <c r="AIW25" s="687"/>
      <c r="AIX25" s="687"/>
      <c r="AIY25" s="687"/>
      <c r="AIZ25" s="687"/>
      <c r="AJA25" s="687"/>
      <c r="AJB25" s="687"/>
      <c r="AJC25" s="687"/>
      <c r="AJD25" s="687"/>
      <c r="AJE25" s="687"/>
      <c r="AJF25" s="687"/>
      <c r="AJG25" s="687"/>
      <c r="AJH25" s="687"/>
      <c r="AJI25" s="687"/>
      <c r="AJJ25" s="687"/>
      <c r="AJK25" s="687"/>
      <c r="AJL25" s="687"/>
      <c r="AJM25" s="687"/>
      <c r="AJN25" s="687"/>
      <c r="AJO25" s="687"/>
      <c r="AJP25" s="687"/>
      <c r="AJQ25" s="687"/>
      <c r="AJR25" s="687"/>
      <c r="AJS25" s="687"/>
      <c r="AJT25" s="687"/>
      <c r="AJU25" s="687"/>
      <c r="AJV25" s="687"/>
      <c r="AJW25" s="687"/>
      <c r="AJX25" s="687"/>
      <c r="AJY25" s="687"/>
      <c r="AJZ25" s="687"/>
      <c r="AKA25" s="687"/>
      <c r="AKB25" s="687"/>
      <c r="AKC25" s="687"/>
      <c r="AKD25" s="687"/>
      <c r="AKE25" s="687"/>
      <c r="AKF25" s="687"/>
      <c r="AKG25" s="687"/>
      <c r="AKH25" s="687"/>
      <c r="AKI25" s="687"/>
      <c r="AKJ25" s="687"/>
      <c r="AKK25" s="687"/>
      <c r="AKL25" s="687"/>
      <c r="AKM25" s="687"/>
      <c r="AKN25" s="687"/>
      <c r="AKO25" s="687"/>
      <c r="AKP25" s="687"/>
      <c r="AKQ25" s="687"/>
      <c r="AKR25" s="687"/>
      <c r="AKS25" s="687"/>
      <c r="AKT25" s="687"/>
      <c r="AKU25" s="687"/>
      <c r="AKV25" s="687"/>
      <c r="AKW25" s="687"/>
      <c r="AKX25" s="687"/>
      <c r="AKY25" s="687"/>
      <c r="AKZ25" s="687"/>
      <c r="ALA25" s="687"/>
      <c r="ALB25" s="687"/>
      <c r="ALC25" s="687"/>
      <c r="ALD25" s="687"/>
      <c r="ALE25" s="687"/>
      <c r="ALF25" s="687"/>
      <c r="ALG25" s="687"/>
      <c r="ALH25" s="687"/>
      <c r="ALI25" s="687"/>
      <c r="ALJ25" s="687"/>
      <c r="ALK25" s="687"/>
      <c r="ALL25" s="687"/>
      <c r="ALM25" s="687"/>
      <c r="ALN25" s="687"/>
      <c r="ALO25" s="687"/>
      <c r="ALP25" s="687"/>
      <c r="ALQ25" s="687"/>
      <c r="ALR25" s="687"/>
      <c r="ALS25" s="687"/>
      <c r="ALT25" s="687"/>
      <c r="ALU25" s="687"/>
      <c r="ALV25" s="687"/>
      <c r="ALW25" s="687"/>
      <c r="ALX25" s="687"/>
      <c r="ALY25" s="687"/>
      <c r="ALZ25" s="687"/>
      <c r="AMA25" s="687"/>
      <c r="AMB25" s="687"/>
      <c r="AMC25" s="687"/>
      <c r="AMD25" s="687"/>
      <c r="AME25" s="687"/>
      <c r="AMF25" s="687"/>
      <c r="AMG25" s="687"/>
      <c r="AMH25" s="687"/>
      <c r="AMI25" s="687"/>
      <c r="AMJ25" s="687"/>
      <c r="AMK25" s="687"/>
      <c r="AML25" s="687"/>
      <c r="AMM25" s="687"/>
      <c r="AMN25" s="687"/>
      <c r="AMO25" s="687"/>
      <c r="AMP25" s="687"/>
      <c r="AMQ25" s="687"/>
      <c r="AMR25" s="687"/>
      <c r="AMS25" s="687"/>
      <c r="AMT25" s="687"/>
      <c r="AMU25" s="687"/>
      <c r="AMV25" s="687"/>
      <c r="AMW25" s="687"/>
      <c r="AMX25" s="687"/>
      <c r="AMY25" s="687"/>
      <c r="AMZ25" s="687"/>
      <c r="ANA25" s="687"/>
      <c r="ANB25" s="687"/>
      <c r="ANC25" s="687"/>
      <c r="AND25" s="687"/>
      <c r="ANE25" s="687"/>
      <c r="ANF25" s="687"/>
      <c r="ANG25" s="687"/>
      <c r="ANH25" s="687"/>
      <c r="ANI25" s="687"/>
      <c r="ANJ25" s="687"/>
      <c r="ANK25" s="687"/>
      <c r="ANL25" s="687"/>
      <c r="ANM25" s="687"/>
      <c r="ANN25" s="687"/>
      <c r="ANO25" s="687"/>
      <c r="ANP25" s="687"/>
      <c r="ANQ25" s="687"/>
      <c r="ANR25" s="687"/>
      <c r="ANS25" s="687"/>
      <c r="ANT25" s="687"/>
      <c r="ANU25" s="687"/>
      <c r="ANV25" s="687"/>
      <c r="ANW25" s="687"/>
      <c r="ANX25" s="687"/>
      <c r="ANY25" s="687"/>
      <c r="ANZ25" s="687"/>
      <c r="AOA25" s="687"/>
      <c r="AOB25" s="687"/>
      <c r="AOC25" s="687"/>
      <c r="AOD25" s="687"/>
      <c r="AOE25" s="687"/>
      <c r="AOF25" s="687"/>
      <c r="AOG25" s="687"/>
      <c r="AOH25" s="687"/>
      <c r="AOI25" s="687"/>
      <c r="AOJ25" s="687"/>
      <c r="AOK25" s="687"/>
      <c r="AOL25" s="687"/>
      <c r="AOM25" s="687"/>
      <c r="AON25" s="687"/>
      <c r="AOO25" s="687"/>
      <c r="AOP25" s="687"/>
      <c r="AOQ25" s="687"/>
      <c r="AOR25" s="687"/>
      <c r="AOS25" s="687"/>
      <c r="AOT25" s="687"/>
      <c r="AOU25" s="687"/>
      <c r="AOV25" s="687"/>
      <c r="AOW25" s="687"/>
      <c r="AOX25" s="687"/>
      <c r="AOY25" s="687"/>
      <c r="AOZ25" s="687"/>
      <c r="APA25" s="687"/>
      <c r="APB25" s="687"/>
      <c r="APC25" s="687"/>
      <c r="APD25" s="687"/>
      <c r="APE25" s="687"/>
      <c r="APF25" s="687"/>
      <c r="APG25" s="687"/>
      <c r="APH25" s="687"/>
      <c r="API25" s="687"/>
      <c r="APJ25" s="687"/>
      <c r="APK25" s="687"/>
      <c r="APL25" s="687"/>
      <c r="APM25" s="687"/>
      <c r="APN25" s="687"/>
      <c r="APO25" s="687"/>
      <c r="APP25" s="687"/>
      <c r="APQ25" s="687"/>
      <c r="APR25" s="687"/>
      <c r="APS25" s="687"/>
      <c r="APT25" s="687"/>
      <c r="APU25" s="687"/>
      <c r="APV25" s="687"/>
      <c r="APW25" s="687"/>
      <c r="APX25" s="687"/>
      <c r="APY25" s="687"/>
      <c r="APZ25" s="687"/>
      <c r="AQA25" s="687"/>
      <c r="AQB25" s="687"/>
      <c r="AQC25" s="687"/>
      <c r="AQD25" s="687"/>
      <c r="AQE25" s="687"/>
      <c r="AQF25" s="687"/>
      <c r="AQG25" s="687"/>
      <c r="AQH25" s="687"/>
      <c r="AQI25" s="687"/>
      <c r="AQJ25" s="687"/>
      <c r="AQK25" s="687"/>
      <c r="AQL25" s="687"/>
      <c r="AQM25" s="687"/>
      <c r="AQN25" s="687"/>
      <c r="AQO25" s="687"/>
      <c r="AQP25" s="687"/>
      <c r="AQQ25" s="687"/>
      <c r="AQR25" s="687"/>
      <c r="AQS25" s="687"/>
      <c r="AQT25" s="687"/>
      <c r="AQU25" s="687"/>
      <c r="AQV25" s="687"/>
      <c r="AQW25" s="687"/>
      <c r="AQX25" s="687"/>
      <c r="AQY25" s="687"/>
      <c r="AQZ25" s="687"/>
      <c r="ARA25" s="687"/>
      <c r="ARB25" s="687"/>
      <c r="ARC25" s="687"/>
      <c r="ARD25" s="687"/>
      <c r="ARE25" s="687"/>
      <c r="ARF25" s="687"/>
      <c r="ARG25" s="687"/>
      <c r="ARH25" s="687"/>
      <c r="ARI25" s="687"/>
      <c r="ARJ25" s="687"/>
      <c r="ARK25" s="687"/>
      <c r="ARL25" s="687"/>
      <c r="ARM25" s="687"/>
      <c r="ARN25" s="687"/>
      <c r="ARO25" s="687"/>
      <c r="ARP25" s="687"/>
      <c r="ARQ25" s="687"/>
      <c r="ARR25" s="687"/>
      <c r="ARS25" s="687"/>
      <c r="ART25" s="687"/>
      <c r="ARU25" s="687"/>
      <c r="ARV25" s="687"/>
      <c r="ARW25" s="687"/>
      <c r="ARX25" s="687"/>
      <c r="ARY25" s="687"/>
      <c r="ARZ25" s="687"/>
      <c r="ASA25" s="687"/>
      <c r="ASB25" s="687"/>
      <c r="ASC25" s="687"/>
      <c r="ASD25" s="687"/>
      <c r="ASE25" s="687"/>
      <c r="ASF25" s="687"/>
      <c r="ASG25" s="687"/>
      <c r="ASH25" s="687"/>
      <c r="ASI25" s="687"/>
      <c r="ASJ25" s="687"/>
      <c r="ASK25" s="687"/>
      <c r="ASL25" s="687"/>
      <c r="ASM25" s="687"/>
      <c r="ASN25" s="687"/>
      <c r="ASO25" s="687"/>
      <c r="ASP25" s="687"/>
      <c r="ASQ25" s="687"/>
      <c r="ASR25" s="687"/>
      <c r="ASS25" s="687"/>
      <c r="AST25" s="687"/>
      <c r="ASU25" s="687"/>
      <c r="ASV25" s="687"/>
      <c r="ASW25" s="687"/>
      <c r="ASX25" s="687"/>
      <c r="ASY25" s="687"/>
      <c r="ASZ25" s="687"/>
      <c r="ATA25" s="687"/>
      <c r="ATB25" s="687"/>
      <c r="ATC25" s="687"/>
      <c r="ATD25" s="687"/>
      <c r="ATE25" s="687"/>
      <c r="ATF25" s="687"/>
      <c r="ATG25" s="687"/>
      <c r="ATH25" s="687"/>
      <c r="ATI25" s="687"/>
      <c r="ATJ25" s="687"/>
      <c r="ATK25" s="687"/>
      <c r="ATL25" s="687"/>
      <c r="ATM25" s="687"/>
      <c r="ATN25" s="687"/>
      <c r="ATO25" s="687"/>
      <c r="ATP25" s="687"/>
      <c r="ATQ25" s="687"/>
      <c r="ATR25" s="687"/>
      <c r="ATS25" s="687"/>
      <c r="ATT25" s="687"/>
      <c r="ATU25" s="687"/>
      <c r="ATV25" s="687"/>
      <c r="ATW25" s="687"/>
      <c r="ATX25" s="687"/>
      <c r="ATY25" s="687"/>
      <c r="ATZ25" s="687"/>
      <c r="AUA25" s="687"/>
      <c r="AUB25" s="687"/>
      <c r="AUC25" s="687"/>
      <c r="AUD25" s="687"/>
      <c r="AUE25" s="687"/>
      <c r="AUF25" s="687"/>
      <c r="AUG25" s="687"/>
      <c r="AUH25" s="687"/>
      <c r="AUI25" s="687"/>
      <c r="AUJ25" s="687"/>
      <c r="AUK25" s="687"/>
      <c r="AUL25" s="687"/>
      <c r="AUM25" s="687"/>
      <c r="AUN25" s="687"/>
      <c r="AUO25" s="687"/>
      <c r="AUP25" s="687"/>
      <c r="AUQ25" s="687"/>
      <c r="AUR25" s="687"/>
      <c r="AUS25" s="687"/>
      <c r="AUT25" s="687"/>
      <c r="AUU25" s="687"/>
      <c r="AUV25" s="687"/>
      <c r="AUW25" s="687"/>
      <c r="AUX25" s="687"/>
      <c r="AUY25" s="687"/>
      <c r="AUZ25" s="687"/>
      <c r="AVA25" s="687"/>
      <c r="AVB25" s="687"/>
      <c r="AVC25" s="687"/>
      <c r="AVD25" s="687"/>
      <c r="AVE25" s="687"/>
      <c r="AVF25" s="687"/>
      <c r="AVG25" s="687"/>
      <c r="AVH25" s="687"/>
      <c r="AVI25" s="687"/>
      <c r="AVJ25" s="687"/>
      <c r="AVK25" s="687"/>
      <c r="AVL25" s="687"/>
      <c r="AVM25" s="687"/>
      <c r="AVN25" s="687"/>
      <c r="AVO25" s="687"/>
      <c r="AVP25" s="687"/>
      <c r="AVQ25" s="687"/>
      <c r="AVR25" s="687"/>
      <c r="AVS25" s="687"/>
      <c r="AVT25" s="687"/>
      <c r="AVU25" s="687"/>
      <c r="AVV25" s="687"/>
      <c r="AVW25" s="687"/>
      <c r="AVX25" s="687"/>
      <c r="AVY25" s="687"/>
      <c r="AVZ25" s="687"/>
      <c r="AWA25" s="687"/>
      <c r="AWB25" s="687"/>
      <c r="AWC25" s="687"/>
      <c r="AWD25" s="687"/>
      <c r="AWE25" s="687"/>
      <c r="AWF25" s="687"/>
      <c r="AWG25" s="687"/>
      <c r="AWH25" s="687"/>
      <c r="AWI25" s="687"/>
      <c r="AWJ25" s="687"/>
      <c r="AWK25" s="687"/>
      <c r="AWL25" s="687"/>
      <c r="AWM25" s="687"/>
      <c r="AWN25" s="687"/>
      <c r="AWO25" s="687"/>
      <c r="AWP25" s="687"/>
      <c r="AWQ25" s="687"/>
      <c r="AWR25" s="687"/>
      <c r="AWS25" s="687"/>
      <c r="AWT25" s="687"/>
      <c r="AWU25" s="687"/>
      <c r="AWV25" s="687"/>
      <c r="AWW25" s="687"/>
      <c r="AWX25" s="687"/>
      <c r="AWY25" s="687"/>
      <c r="AWZ25" s="687"/>
      <c r="AXA25" s="687"/>
      <c r="AXB25" s="687"/>
      <c r="AXC25" s="687"/>
      <c r="AXD25" s="687"/>
      <c r="AXE25" s="687"/>
      <c r="AXF25" s="687"/>
      <c r="AXG25" s="687"/>
      <c r="AXH25" s="687"/>
      <c r="AXI25" s="687"/>
      <c r="AXJ25" s="687"/>
      <c r="AXK25" s="687"/>
      <c r="AXL25" s="687"/>
      <c r="AXM25" s="687"/>
      <c r="AXN25" s="687"/>
      <c r="AXO25" s="687"/>
      <c r="AXP25" s="687"/>
      <c r="AXQ25" s="687"/>
      <c r="AXR25" s="687"/>
      <c r="AXS25" s="687"/>
      <c r="AXT25" s="687"/>
      <c r="AXU25" s="687"/>
      <c r="AXV25" s="687"/>
      <c r="AXW25" s="687"/>
      <c r="AXX25" s="687"/>
      <c r="AXY25" s="687"/>
      <c r="AXZ25" s="687"/>
      <c r="AYA25" s="687"/>
      <c r="AYB25" s="687"/>
      <c r="AYC25" s="687"/>
      <c r="AYD25" s="687"/>
      <c r="AYE25" s="687"/>
      <c r="AYF25" s="687"/>
      <c r="AYG25" s="687"/>
      <c r="AYH25" s="687"/>
      <c r="AYI25" s="687"/>
      <c r="AYJ25" s="687"/>
      <c r="AYK25" s="687"/>
      <c r="AYL25" s="687"/>
      <c r="AYM25" s="687"/>
      <c r="AYN25" s="687"/>
      <c r="AYO25" s="687"/>
      <c r="AYP25" s="687"/>
      <c r="AYQ25" s="687"/>
      <c r="AYR25" s="687"/>
      <c r="AYS25" s="687"/>
      <c r="AYT25" s="687"/>
      <c r="AYU25" s="687"/>
      <c r="AYV25" s="687"/>
      <c r="AYW25" s="687"/>
      <c r="AYX25" s="687"/>
      <c r="AYY25" s="687"/>
      <c r="AYZ25" s="687"/>
      <c r="AZA25" s="687"/>
      <c r="AZB25" s="687"/>
      <c r="AZC25" s="687"/>
      <c r="AZD25" s="687"/>
      <c r="AZE25" s="687"/>
      <c r="AZF25" s="687"/>
      <c r="AZG25" s="687"/>
      <c r="AZH25" s="687"/>
      <c r="AZI25" s="687"/>
      <c r="AZJ25" s="687"/>
      <c r="AZK25" s="687"/>
      <c r="AZL25" s="687"/>
      <c r="AZM25" s="687"/>
      <c r="AZN25" s="687"/>
      <c r="AZO25" s="687"/>
      <c r="AZP25" s="687"/>
      <c r="AZQ25" s="687"/>
      <c r="AZR25" s="687"/>
      <c r="AZS25" s="687"/>
      <c r="AZT25" s="687"/>
      <c r="AZU25" s="687"/>
      <c r="AZV25" s="687"/>
      <c r="AZW25" s="687"/>
      <c r="AZX25" s="687"/>
      <c r="AZY25" s="687"/>
      <c r="AZZ25" s="687"/>
      <c r="BAA25" s="687"/>
      <c r="BAB25" s="687"/>
      <c r="BAC25" s="687"/>
      <c r="BAD25" s="687"/>
      <c r="BAE25" s="687"/>
      <c r="BAF25" s="687"/>
      <c r="BAG25" s="687"/>
      <c r="BAH25" s="687"/>
      <c r="BAI25" s="687"/>
      <c r="BAJ25" s="687"/>
      <c r="BAK25" s="687"/>
      <c r="BAL25" s="687"/>
      <c r="BAM25" s="687"/>
      <c r="BAN25" s="687"/>
      <c r="BAO25" s="687"/>
      <c r="BAP25" s="687"/>
      <c r="BAQ25" s="687"/>
      <c r="BAR25" s="687"/>
      <c r="BAS25" s="687"/>
      <c r="BAT25" s="687"/>
      <c r="BAU25" s="687"/>
      <c r="BAV25" s="687"/>
      <c r="BAW25" s="687"/>
      <c r="BAX25" s="687"/>
      <c r="BAY25" s="687"/>
      <c r="BAZ25" s="687"/>
      <c r="BBA25" s="687"/>
      <c r="BBB25" s="687"/>
      <c r="BBC25" s="687"/>
      <c r="BBD25" s="687"/>
      <c r="BBE25" s="687"/>
      <c r="BBF25" s="687"/>
      <c r="BBG25" s="687"/>
      <c r="BBH25" s="687"/>
      <c r="BBI25" s="687"/>
      <c r="BBJ25" s="687"/>
      <c r="BBK25" s="687"/>
      <c r="BBL25" s="687"/>
      <c r="BBM25" s="687"/>
      <c r="BBN25" s="687"/>
      <c r="BBO25" s="687"/>
      <c r="BBP25" s="687"/>
      <c r="BBQ25" s="687"/>
      <c r="BBR25" s="687"/>
      <c r="BBS25" s="687"/>
      <c r="BBT25" s="687"/>
      <c r="BBU25" s="687"/>
      <c r="BBV25" s="687"/>
      <c r="BBW25" s="687"/>
      <c r="BBX25" s="687"/>
      <c r="BBY25" s="687"/>
      <c r="BBZ25" s="687"/>
      <c r="BCA25" s="687"/>
      <c r="BCB25" s="687"/>
      <c r="BCC25" s="687"/>
      <c r="BCD25" s="687"/>
      <c r="BCE25" s="687"/>
      <c r="BCF25" s="687"/>
      <c r="BCG25" s="687"/>
      <c r="BCH25" s="687"/>
      <c r="BCI25" s="687"/>
      <c r="BCJ25" s="687"/>
      <c r="BCK25" s="687"/>
      <c r="BCL25" s="687"/>
      <c r="BCM25" s="687"/>
      <c r="BCN25" s="687"/>
      <c r="BCO25" s="687"/>
      <c r="BCP25" s="687"/>
      <c r="BCQ25" s="687"/>
      <c r="BCR25" s="687"/>
      <c r="BCS25" s="687"/>
      <c r="BCT25" s="687"/>
      <c r="BCU25" s="687"/>
      <c r="BCV25" s="687"/>
      <c r="BCW25" s="687"/>
      <c r="BCX25" s="687"/>
      <c r="BCY25" s="687"/>
      <c r="BCZ25" s="687"/>
      <c r="BDA25" s="687"/>
      <c r="BDB25" s="687"/>
      <c r="BDC25" s="687"/>
      <c r="BDD25" s="687"/>
      <c r="BDE25" s="687"/>
      <c r="BDF25" s="687"/>
      <c r="BDG25" s="687"/>
      <c r="BDH25" s="687"/>
      <c r="BDI25" s="687"/>
      <c r="BDJ25" s="687"/>
      <c r="BDK25" s="687"/>
      <c r="BDL25" s="687"/>
      <c r="BDM25" s="687"/>
      <c r="BDN25" s="687"/>
      <c r="BDO25" s="687"/>
      <c r="BDP25" s="687"/>
      <c r="BDQ25" s="687"/>
      <c r="BDR25" s="687"/>
      <c r="BDS25" s="687"/>
      <c r="BDT25" s="687"/>
      <c r="BDU25" s="687"/>
      <c r="BDV25" s="687"/>
      <c r="BDW25" s="687"/>
      <c r="BDX25" s="687"/>
      <c r="BDY25" s="687"/>
      <c r="BDZ25" s="687"/>
      <c r="BEA25" s="687"/>
      <c r="BEB25" s="687"/>
      <c r="BEC25" s="687"/>
      <c r="BED25" s="687"/>
      <c r="BEE25" s="687"/>
      <c r="BEF25" s="687"/>
      <c r="BEG25" s="687"/>
      <c r="BEH25" s="687"/>
      <c r="BEI25" s="687"/>
      <c r="BEJ25" s="687"/>
      <c r="BEK25" s="687"/>
      <c r="BEL25" s="687"/>
      <c r="BEM25" s="687"/>
      <c r="BEN25" s="687"/>
      <c r="BEO25" s="687"/>
      <c r="BEP25" s="687"/>
      <c r="BEQ25" s="687"/>
      <c r="BER25" s="687"/>
      <c r="BES25" s="687"/>
      <c r="BET25" s="687"/>
      <c r="BEU25" s="687"/>
      <c r="BEV25" s="687"/>
      <c r="BEW25" s="687"/>
      <c r="BEX25" s="687"/>
      <c r="BEY25" s="687"/>
      <c r="BEZ25" s="687"/>
      <c r="BFA25" s="687"/>
      <c r="BFB25" s="687"/>
      <c r="BFC25" s="687"/>
      <c r="BFD25" s="687"/>
      <c r="BFE25" s="687"/>
      <c r="BFF25" s="687"/>
      <c r="BFG25" s="687"/>
      <c r="BFH25" s="687"/>
      <c r="BFI25" s="687"/>
      <c r="BFJ25" s="687"/>
      <c r="BFK25" s="687"/>
      <c r="BFL25" s="687"/>
      <c r="BFM25" s="687"/>
      <c r="BFN25" s="687"/>
      <c r="BFO25" s="687"/>
      <c r="BFP25" s="687"/>
      <c r="BFQ25" s="687"/>
      <c r="BFR25" s="687"/>
      <c r="BFS25" s="687"/>
      <c r="BFT25" s="687"/>
      <c r="BFU25" s="687"/>
      <c r="BFV25" s="687"/>
      <c r="BFW25" s="687"/>
      <c r="BFX25" s="687"/>
      <c r="BFY25" s="687"/>
      <c r="BFZ25" s="687"/>
      <c r="BGA25" s="687"/>
      <c r="BGB25" s="687"/>
      <c r="BGC25" s="687"/>
      <c r="BGD25" s="687"/>
      <c r="BGE25" s="687"/>
      <c r="BGF25" s="687"/>
      <c r="BGG25" s="687"/>
      <c r="BGH25" s="687"/>
      <c r="BGI25" s="687"/>
      <c r="BGJ25" s="687"/>
      <c r="BGK25" s="687"/>
      <c r="BGL25" s="687"/>
      <c r="BGM25" s="687"/>
      <c r="BGN25" s="687"/>
      <c r="BGO25" s="687"/>
      <c r="BGP25" s="687"/>
      <c r="BGQ25" s="687"/>
      <c r="BGR25" s="687"/>
      <c r="BGS25" s="687"/>
      <c r="BGT25" s="687"/>
      <c r="BGU25" s="687"/>
      <c r="BGV25" s="687"/>
      <c r="BGW25" s="687"/>
      <c r="BGX25" s="687"/>
      <c r="BGY25" s="687"/>
      <c r="BGZ25" s="687"/>
      <c r="BHA25" s="687"/>
      <c r="BHB25" s="687"/>
      <c r="BHC25" s="687"/>
      <c r="BHD25" s="687"/>
      <c r="BHE25" s="687"/>
      <c r="BHF25" s="687"/>
      <c r="BHG25" s="687"/>
      <c r="BHH25" s="687"/>
      <c r="BHI25" s="687"/>
      <c r="BHJ25" s="687"/>
      <c r="BHK25" s="687"/>
      <c r="BHL25" s="687"/>
      <c r="BHM25" s="687"/>
      <c r="BHN25" s="687"/>
      <c r="BHO25" s="687"/>
      <c r="BHP25" s="687"/>
      <c r="BHQ25" s="687"/>
      <c r="BHR25" s="687"/>
      <c r="BHS25" s="687"/>
      <c r="BHT25" s="687"/>
      <c r="BHU25" s="687"/>
      <c r="BHV25" s="687"/>
      <c r="BHW25" s="687"/>
      <c r="BHX25" s="687"/>
      <c r="BHY25" s="687"/>
      <c r="BHZ25" s="687"/>
      <c r="BIA25" s="687"/>
      <c r="BIB25" s="687"/>
      <c r="BIC25" s="687"/>
      <c r="BID25" s="687"/>
      <c r="BIE25" s="687"/>
      <c r="BIF25" s="687"/>
      <c r="BIG25" s="687"/>
      <c r="BIH25" s="687"/>
      <c r="BII25" s="687"/>
      <c r="BIJ25" s="687"/>
      <c r="BIK25" s="687"/>
      <c r="BIL25" s="687"/>
      <c r="BIM25" s="687"/>
      <c r="BIN25" s="687"/>
      <c r="BIO25" s="687"/>
      <c r="BIP25" s="687"/>
      <c r="BIQ25" s="687"/>
      <c r="BIR25" s="687"/>
      <c r="BIS25" s="687"/>
      <c r="BIT25" s="687"/>
      <c r="BIU25" s="687"/>
      <c r="BIV25" s="687"/>
      <c r="BIW25" s="687"/>
      <c r="BIX25" s="687"/>
      <c r="BIY25" s="687"/>
      <c r="BIZ25" s="687"/>
      <c r="BJA25" s="687"/>
      <c r="BJB25" s="687"/>
      <c r="BJC25" s="687"/>
      <c r="BJD25" s="687"/>
      <c r="BJE25" s="687"/>
      <c r="BJF25" s="687"/>
      <c r="BJG25" s="687"/>
      <c r="BJH25" s="687"/>
      <c r="BJI25" s="687"/>
      <c r="BJJ25" s="687"/>
      <c r="BJK25" s="687"/>
      <c r="BJL25" s="687"/>
      <c r="BJM25" s="687"/>
      <c r="BJN25" s="687"/>
      <c r="BJO25" s="687"/>
      <c r="BJP25" s="687"/>
      <c r="BJQ25" s="687"/>
      <c r="BJR25" s="687"/>
      <c r="BJS25" s="687"/>
      <c r="BJT25" s="687"/>
      <c r="BJU25" s="687"/>
      <c r="BJV25" s="687"/>
      <c r="BJW25" s="687"/>
      <c r="BJX25" s="687"/>
      <c r="BJY25" s="687"/>
      <c r="BJZ25" s="687"/>
      <c r="BKA25" s="687"/>
      <c r="BKB25" s="687"/>
      <c r="BKC25" s="687"/>
      <c r="BKD25" s="687"/>
      <c r="BKE25" s="687"/>
      <c r="BKF25" s="687"/>
      <c r="BKG25" s="687"/>
      <c r="BKH25" s="687"/>
      <c r="BKI25" s="687"/>
      <c r="BKJ25" s="687"/>
      <c r="BKK25" s="687"/>
      <c r="BKL25" s="687"/>
      <c r="BKM25" s="687"/>
      <c r="BKN25" s="687"/>
      <c r="BKO25" s="687"/>
      <c r="BKP25" s="687"/>
      <c r="BKQ25" s="687"/>
      <c r="BKR25" s="687"/>
      <c r="BKS25" s="687"/>
      <c r="BKT25" s="687"/>
      <c r="BKU25" s="687"/>
      <c r="BKV25" s="687"/>
      <c r="BKW25" s="687"/>
      <c r="BKX25" s="687"/>
      <c r="BKY25" s="687"/>
      <c r="BKZ25" s="687"/>
      <c r="BLA25" s="687"/>
      <c r="BLB25" s="687"/>
      <c r="BLC25" s="687"/>
      <c r="BLD25" s="687"/>
      <c r="BLE25" s="687"/>
      <c r="BLF25" s="687"/>
      <c r="BLG25" s="687"/>
      <c r="BLH25" s="687"/>
      <c r="BLI25" s="687"/>
      <c r="BLJ25" s="687"/>
      <c r="BLK25" s="687"/>
      <c r="BLL25" s="687"/>
      <c r="BLM25" s="687"/>
      <c r="BLN25" s="687"/>
      <c r="BLO25" s="687"/>
      <c r="BLP25" s="687"/>
      <c r="BLQ25" s="687"/>
      <c r="BLR25" s="687"/>
      <c r="BLS25" s="687"/>
      <c r="BLT25" s="687"/>
      <c r="BLU25" s="687"/>
      <c r="BLV25" s="687"/>
      <c r="BLW25" s="687"/>
      <c r="BLX25" s="687"/>
      <c r="BLY25" s="687"/>
      <c r="BLZ25" s="687"/>
      <c r="BMA25" s="687"/>
      <c r="BMB25" s="687"/>
      <c r="BMC25" s="687"/>
      <c r="BMD25" s="687"/>
      <c r="BME25" s="687"/>
      <c r="BMF25" s="687"/>
      <c r="BMG25" s="687"/>
      <c r="BMH25" s="687"/>
      <c r="BMI25" s="687"/>
      <c r="BMJ25" s="687"/>
      <c r="BMK25" s="687"/>
      <c r="BML25" s="687"/>
      <c r="BMM25" s="687"/>
      <c r="BMN25" s="687"/>
      <c r="BMO25" s="687"/>
      <c r="BMP25" s="687"/>
      <c r="BMQ25" s="687"/>
      <c r="BMR25" s="687"/>
      <c r="BMS25" s="687"/>
      <c r="BMT25" s="687"/>
      <c r="BMU25" s="687"/>
      <c r="BMV25" s="687"/>
      <c r="BMW25" s="687"/>
      <c r="BMX25" s="687"/>
      <c r="BMY25" s="687"/>
      <c r="BMZ25" s="687"/>
      <c r="BNA25" s="687"/>
      <c r="BNB25" s="687"/>
      <c r="BNC25" s="687"/>
      <c r="BND25" s="687"/>
      <c r="BNE25" s="687"/>
      <c r="BNF25" s="687"/>
      <c r="BNG25" s="687"/>
      <c r="BNH25" s="687"/>
      <c r="BNI25" s="687"/>
      <c r="BNJ25" s="687"/>
      <c r="BNK25" s="687"/>
      <c r="BNL25" s="687"/>
      <c r="BNM25" s="687"/>
      <c r="BNN25" s="687"/>
      <c r="BNO25" s="687"/>
      <c r="BNP25" s="687"/>
      <c r="BNQ25" s="687"/>
      <c r="BNR25" s="687"/>
      <c r="BNS25" s="687"/>
      <c r="BNT25" s="687"/>
      <c r="BNU25" s="687"/>
      <c r="BNV25" s="687"/>
      <c r="BNW25" s="687"/>
      <c r="BNX25" s="687"/>
      <c r="BNY25" s="687"/>
      <c r="BNZ25" s="687"/>
      <c r="BOA25" s="687"/>
      <c r="BOB25" s="687"/>
      <c r="BOC25" s="687"/>
      <c r="BOD25" s="687"/>
      <c r="BOE25" s="687"/>
      <c r="BOF25" s="687"/>
      <c r="BOG25" s="687"/>
      <c r="BOH25" s="687"/>
      <c r="BOI25" s="687"/>
      <c r="BOJ25" s="687"/>
      <c r="BOK25" s="687"/>
      <c r="BOL25" s="687"/>
      <c r="BOM25" s="687"/>
      <c r="BON25" s="687"/>
      <c r="BOO25" s="687"/>
      <c r="BOP25" s="687"/>
      <c r="BOQ25" s="687"/>
      <c r="BOR25" s="687"/>
      <c r="BOS25" s="687"/>
      <c r="BOT25" s="687"/>
      <c r="BOU25" s="687"/>
      <c r="BOV25" s="687"/>
      <c r="BOW25" s="687"/>
      <c r="BOX25" s="687"/>
      <c r="BOY25" s="687"/>
      <c r="BOZ25" s="687"/>
      <c r="BPA25" s="687"/>
      <c r="BPB25" s="687"/>
      <c r="BPC25" s="687"/>
      <c r="BPD25" s="687"/>
      <c r="BPE25" s="687"/>
      <c r="BPF25" s="687"/>
      <c r="BPG25" s="687"/>
      <c r="BPH25" s="687"/>
      <c r="BPI25" s="687"/>
      <c r="BPJ25" s="687"/>
      <c r="BPK25" s="687"/>
      <c r="BPL25" s="687"/>
      <c r="BPM25" s="687"/>
      <c r="BPN25" s="687"/>
      <c r="BPO25" s="687"/>
      <c r="BPP25" s="687"/>
      <c r="BPQ25" s="687"/>
      <c r="BPR25" s="687"/>
      <c r="BPS25" s="687"/>
      <c r="BPT25" s="687"/>
      <c r="BPU25" s="687"/>
      <c r="BPV25" s="687"/>
      <c r="BPW25" s="687"/>
      <c r="BPX25" s="687"/>
      <c r="BPY25" s="687"/>
      <c r="BPZ25" s="687"/>
      <c r="BQA25" s="687"/>
      <c r="BQB25" s="687"/>
      <c r="BQC25" s="687"/>
      <c r="BQD25" s="687"/>
      <c r="BQE25" s="687"/>
      <c r="BQF25" s="687"/>
      <c r="BQG25" s="687"/>
      <c r="BQH25" s="687"/>
      <c r="BQI25" s="687"/>
      <c r="BQJ25" s="687"/>
      <c r="BQK25" s="687"/>
      <c r="BQL25" s="687"/>
      <c r="BQM25" s="687"/>
      <c r="BQN25" s="687"/>
      <c r="BQO25" s="687"/>
      <c r="BQP25" s="687"/>
      <c r="BQQ25" s="687"/>
      <c r="BQR25" s="687"/>
      <c r="BQS25" s="687"/>
      <c r="BQT25" s="687"/>
      <c r="BQU25" s="687"/>
      <c r="BQV25" s="687"/>
      <c r="BQW25" s="687"/>
      <c r="BQX25" s="687"/>
      <c r="BQY25" s="687"/>
      <c r="BQZ25" s="687"/>
      <c r="BRA25" s="687"/>
      <c r="BRB25" s="687"/>
      <c r="BRC25" s="687"/>
      <c r="BRD25" s="687"/>
      <c r="BRE25" s="687"/>
      <c r="BRF25" s="687"/>
      <c r="BRG25" s="687"/>
      <c r="BRH25" s="687"/>
      <c r="BRI25" s="687"/>
      <c r="BRJ25" s="687"/>
      <c r="BRK25" s="687"/>
      <c r="BRL25" s="687"/>
      <c r="BRM25" s="687"/>
      <c r="BRN25" s="687"/>
      <c r="BRO25" s="687"/>
      <c r="BRP25" s="687"/>
      <c r="BRQ25" s="687"/>
      <c r="BRR25" s="687"/>
      <c r="BRS25" s="687"/>
      <c r="BRT25" s="687"/>
      <c r="BRU25" s="687"/>
      <c r="BRV25" s="687"/>
      <c r="BRW25" s="687"/>
      <c r="BRX25" s="687"/>
      <c r="BRY25" s="687"/>
      <c r="BRZ25" s="687"/>
      <c r="BSA25" s="687"/>
      <c r="BSB25" s="687"/>
      <c r="BSC25" s="687"/>
      <c r="BSD25" s="687"/>
      <c r="BSE25" s="687"/>
      <c r="BSF25" s="687"/>
      <c r="BSG25" s="687"/>
      <c r="BSH25" s="687"/>
      <c r="BSI25" s="687"/>
      <c r="BSJ25" s="687"/>
      <c r="BSK25" s="687"/>
      <c r="BSL25" s="687"/>
      <c r="BSM25" s="687"/>
      <c r="BSN25" s="687"/>
      <c r="BSO25" s="687"/>
      <c r="BSP25" s="687"/>
      <c r="BSQ25" s="687"/>
      <c r="BSR25" s="687"/>
      <c r="BSS25" s="687"/>
      <c r="BST25" s="687"/>
      <c r="BSU25" s="687"/>
      <c r="BSV25" s="687"/>
      <c r="BSW25" s="687"/>
      <c r="BSX25" s="687"/>
      <c r="BSY25" s="687"/>
      <c r="BSZ25" s="687"/>
      <c r="BTA25" s="687"/>
      <c r="BTB25" s="687"/>
      <c r="BTC25" s="687"/>
      <c r="BTD25" s="687"/>
      <c r="BTE25" s="687"/>
      <c r="BTF25" s="687"/>
      <c r="BTG25" s="687"/>
      <c r="BTH25" s="687"/>
      <c r="BTI25" s="687"/>
      <c r="BTJ25" s="687"/>
      <c r="BTK25" s="687"/>
      <c r="BTL25" s="687"/>
      <c r="BTM25" s="687"/>
      <c r="BTN25" s="687"/>
      <c r="BTO25" s="687"/>
      <c r="BTP25" s="687"/>
      <c r="BTQ25" s="687"/>
      <c r="BTR25" s="687"/>
      <c r="BTS25" s="687"/>
      <c r="BTT25" s="687"/>
      <c r="BTU25" s="687"/>
      <c r="BTV25" s="687"/>
      <c r="BTW25" s="687"/>
      <c r="BTX25" s="687"/>
      <c r="BTY25" s="687"/>
      <c r="BTZ25" s="687"/>
      <c r="BUA25" s="687"/>
      <c r="BUB25" s="687"/>
      <c r="BUC25" s="687"/>
      <c r="BUD25" s="687"/>
      <c r="BUE25" s="687"/>
      <c r="BUF25" s="687"/>
      <c r="BUG25" s="687"/>
      <c r="BUH25" s="687"/>
      <c r="BUI25" s="687"/>
      <c r="BUJ25" s="687"/>
      <c r="BUK25" s="687"/>
      <c r="BUL25" s="687"/>
      <c r="BUM25" s="687"/>
      <c r="BUN25" s="687"/>
      <c r="BUO25" s="687"/>
      <c r="BUP25" s="687"/>
      <c r="BUQ25" s="687"/>
      <c r="BUR25" s="687"/>
      <c r="BUS25" s="687"/>
      <c r="BUT25" s="687"/>
      <c r="BUU25" s="687"/>
      <c r="BUV25" s="687"/>
      <c r="BUW25" s="687"/>
      <c r="BUX25" s="687"/>
      <c r="BUY25" s="687"/>
      <c r="BUZ25" s="687"/>
      <c r="BVA25" s="687"/>
      <c r="BVB25" s="687"/>
      <c r="BVC25" s="687"/>
      <c r="BVD25" s="687"/>
      <c r="BVE25" s="687"/>
      <c r="BVF25" s="687"/>
      <c r="BVG25" s="687"/>
      <c r="BVH25" s="687"/>
      <c r="BVI25" s="687"/>
      <c r="BVJ25" s="687"/>
      <c r="BVK25" s="687"/>
      <c r="BVL25" s="687"/>
      <c r="BVM25" s="687"/>
      <c r="BVN25" s="687"/>
      <c r="BVO25" s="687"/>
      <c r="BVP25" s="687"/>
      <c r="BVQ25" s="687"/>
      <c r="BVR25" s="687"/>
      <c r="BVS25" s="687"/>
      <c r="BVT25" s="687"/>
      <c r="BVU25" s="687"/>
      <c r="BVV25" s="687"/>
      <c r="BVW25" s="687"/>
      <c r="BVX25" s="687"/>
      <c r="BVY25" s="687"/>
      <c r="BVZ25" s="687"/>
      <c r="BWA25" s="687"/>
      <c r="BWB25" s="687"/>
      <c r="BWC25" s="687"/>
      <c r="BWD25" s="687"/>
      <c r="BWE25" s="687"/>
      <c r="BWF25" s="687"/>
      <c r="BWG25" s="687"/>
      <c r="BWH25" s="687"/>
      <c r="BWI25" s="687"/>
      <c r="BWJ25" s="687"/>
      <c r="BWK25" s="687"/>
      <c r="BWL25" s="687"/>
      <c r="BWM25" s="687"/>
      <c r="BWN25" s="687"/>
      <c r="BWO25" s="687"/>
      <c r="BWP25" s="687"/>
      <c r="BWQ25" s="687"/>
      <c r="BWR25" s="687"/>
      <c r="BWS25" s="687"/>
      <c r="BWT25" s="687"/>
      <c r="BWU25" s="687"/>
      <c r="BWV25" s="687"/>
      <c r="BWW25" s="687"/>
      <c r="BWX25" s="687"/>
      <c r="BWY25" s="687"/>
      <c r="BWZ25" s="687"/>
      <c r="BXA25" s="687"/>
      <c r="BXB25" s="687"/>
      <c r="BXC25" s="687"/>
      <c r="BXD25" s="687"/>
      <c r="BXE25" s="687"/>
      <c r="BXF25" s="687"/>
      <c r="BXG25" s="687"/>
      <c r="BXH25" s="687"/>
      <c r="BXI25" s="687"/>
      <c r="BXJ25" s="687"/>
      <c r="BXK25" s="687"/>
      <c r="BXL25" s="687"/>
      <c r="BXM25" s="687"/>
      <c r="BXN25" s="687"/>
      <c r="BXO25" s="687"/>
      <c r="BXP25" s="687"/>
      <c r="BXQ25" s="687"/>
      <c r="BXR25" s="687"/>
      <c r="BXS25" s="687"/>
      <c r="BXT25" s="687"/>
      <c r="BXU25" s="687"/>
      <c r="BXV25" s="687"/>
      <c r="BXW25" s="687"/>
      <c r="BXX25" s="687"/>
      <c r="BXY25" s="687"/>
      <c r="BXZ25" s="687"/>
      <c r="BYA25" s="687"/>
      <c r="BYB25" s="687"/>
      <c r="BYC25" s="687"/>
      <c r="BYD25" s="687"/>
      <c r="BYE25" s="687"/>
      <c r="BYF25" s="687"/>
      <c r="BYG25" s="687"/>
      <c r="BYH25" s="687"/>
      <c r="BYI25" s="687"/>
      <c r="BYJ25" s="687"/>
      <c r="BYK25" s="687"/>
      <c r="BYL25" s="687"/>
      <c r="BYM25" s="687"/>
      <c r="BYN25" s="687"/>
      <c r="BYO25" s="687"/>
      <c r="BYP25" s="687"/>
      <c r="BYQ25" s="687"/>
      <c r="BYR25" s="687"/>
      <c r="BYS25" s="687"/>
      <c r="BYT25" s="687"/>
      <c r="BYU25" s="687"/>
      <c r="BYV25" s="687"/>
      <c r="BYW25" s="687"/>
      <c r="BYX25" s="687"/>
      <c r="BYY25" s="687"/>
      <c r="BYZ25" s="687"/>
      <c r="BZA25" s="687"/>
      <c r="BZB25" s="687"/>
      <c r="BZC25" s="687"/>
      <c r="BZD25" s="687"/>
      <c r="BZE25" s="687"/>
      <c r="BZF25" s="687"/>
      <c r="BZG25" s="687"/>
      <c r="BZH25" s="687"/>
      <c r="BZI25" s="687"/>
      <c r="BZJ25" s="687"/>
      <c r="BZK25" s="687"/>
      <c r="BZL25" s="687"/>
      <c r="BZM25" s="687"/>
      <c r="BZN25" s="687"/>
      <c r="BZO25" s="687"/>
      <c r="BZP25" s="687"/>
      <c r="BZQ25" s="687"/>
      <c r="BZR25" s="687"/>
      <c r="BZS25" s="687"/>
      <c r="BZT25" s="687"/>
      <c r="BZU25" s="687"/>
      <c r="BZV25" s="687"/>
      <c r="BZW25" s="687"/>
      <c r="BZX25" s="687"/>
      <c r="BZY25" s="687"/>
      <c r="BZZ25" s="687"/>
      <c r="CAA25" s="687"/>
      <c r="CAB25" s="687"/>
      <c r="CAC25" s="687"/>
      <c r="CAD25" s="687"/>
      <c r="CAE25" s="687"/>
      <c r="CAF25" s="687"/>
      <c r="CAG25" s="687"/>
      <c r="CAH25" s="687"/>
      <c r="CAI25" s="687"/>
      <c r="CAJ25" s="687"/>
      <c r="CAK25" s="687"/>
      <c r="CAL25" s="687"/>
      <c r="CAM25" s="687"/>
      <c r="CAN25" s="687"/>
      <c r="CAO25" s="687"/>
      <c r="CAP25" s="687"/>
      <c r="CAQ25" s="687"/>
      <c r="CAR25" s="687"/>
      <c r="CAS25" s="687"/>
      <c r="CAT25" s="687"/>
      <c r="CAU25" s="687"/>
      <c r="CAV25" s="687"/>
      <c r="CAW25" s="687"/>
      <c r="CAX25" s="687"/>
      <c r="CAY25" s="687"/>
      <c r="CAZ25" s="687"/>
      <c r="CBA25" s="687"/>
      <c r="CBB25" s="687"/>
      <c r="CBC25" s="687"/>
      <c r="CBD25" s="687"/>
      <c r="CBE25" s="687"/>
      <c r="CBF25" s="687"/>
      <c r="CBG25" s="687"/>
      <c r="CBH25" s="687"/>
      <c r="CBI25" s="687"/>
      <c r="CBJ25" s="687"/>
      <c r="CBK25" s="687"/>
      <c r="CBL25" s="687"/>
      <c r="CBM25" s="687"/>
      <c r="CBN25" s="687"/>
      <c r="CBO25" s="687"/>
      <c r="CBP25" s="687"/>
      <c r="CBQ25" s="687"/>
      <c r="CBR25" s="687"/>
      <c r="CBS25" s="687"/>
      <c r="CBT25" s="687"/>
      <c r="CBU25" s="687"/>
      <c r="CBV25" s="687"/>
      <c r="CBW25" s="687"/>
      <c r="CBX25" s="687"/>
      <c r="CBY25" s="687"/>
      <c r="CBZ25" s="687"/>
      <c r="CCA25" s="687"/>
      <c r="CCB25" s="687"/>
      <c r="CCC25" s="687"/>
      <c r="CCD25" s="687"/>
      <c r="CCE25" s="687"/>
      <c r="CCF25" s="687"/>
      <c r="CCG25" s="687"/>
      <c r="CCH25" s="687"/>
      <c r="CCI25" s="687"/>
      <c r="CCJ25" s="687"/>
      <c r="CCK25" s="687"/>
      <c r="CCL25" s="687"/>
      <c r="CCM25" s="687"/>
      <c r="CCN25" s="687"/>
      <c r="CCO25" s="687"/>
      <c r="CCP25" s="687"/>
      <c r="CCQ25" s="687"/>
      <c r="CCR25" s="687"/>
      <c r="CCS25" s="687"/>
      <c r="CCT25" s="687"/>
      <c r="CCU25" s="687"/>
      <c r="CCV25" s="687"/>
      <c r="CCW25" s="687"/>
      <c r="CCX25" s="687"/>
      <c r="CCY25" s="687"/>
      <c r="CCZ25" s="687"/>
      <c r="CDA25" s="687"/>
      <c r="CDB25" s="687"/>
      <c r="CDC25" s="687"/>
      <c r="CDD25" s="687"/>
      <c r="CDE25" s="687"/>
      <c r="CDF25" s="687"/>
      <c r="CDG25" s="687"/>
      <c r="CDH25" s="687"/>
      <c r="CDI25" s="687"/>
      <c r="CDJ25" s="687"/>
      <c r="CDK25" s="687"/>
      <c r="CDL25" s="687"/>
      <c r="CDM25" s="687"/>
      <c r="CDN25" s="687"/>
      <c r="CDO25" s="687"/>
      <c r="CDP25" s="687"/>
      <c r="CDQ25" s="687"/>
      <c r="CDR25" s="687"/>
      <c r="CDS25" s="687"/>
      <c r="CDT25" s="687"/>
      <c r="CDU25" s="687"/>
      <c r="CDV25" s="687"/>
      <c r="CDW25" s="687"/>
      <c r="CDX25" s="687"/>
      <c r="CDY25" s="687"/>
      <c r="CDZ25" s="687"/>
      <c r="CEA25" s="687"/>
      <c r="CEB25" s="687"/>
      <c r="CEC25" s="687"/>
      <c r="CED25" s="687"/>
      <c r="CEE25" s="687"/>
      <c r="CEF25" s="687"/>
      <c r="CEG25" s="687"/>
      <c r="CEH25" s="687"/>
      <c r="CEI25" s="687"/>
      <c r="CEJ25" s="687"/>
      <c r="CEK25" s="687"/>
      <c r="CEL25" s="687"/>
      <c r="CEM25" s="687"/>
      <c r="CEN25" s="687"/>
      <c r="CEO25" s="687"/>
      <c r="CEP25" s="687"/>
      <c r="CEQ25" s="687"/>
      <c r="CER25" s="687"/>
      <c r="CES25" s="687"/>
      <c r="CET25" s="687"/>
      <c r="CEU25" s="687"/>
      <c r="CEV25" s="687"/>
      <c r="CEW25" s="687"/>
      <c r="CEX25" s="687"/>
      <c r="CEY25" s="687"/>
      <c r="CEZ25" s="687"/>
      <c r="CFA25" s="687"/>
      <c r="CFB25" s="687"/>
      <c r="CFC25" s="687"/>
      <c r="CFD25" s="687"/>
      <c r="CFE25" s="687"/>
      <c r="CFF25" s="687"/>
      <c r="CFG25" s="687"/>
      <c r="CFH25" s="687"/>
      <c r="CFI25" s="687"/>
      <c r="CFJ25" s="687"/>
      <c r="CFK25" s="687"/>
      <c r="CFL25" s="687"/>
      <c r="CFM25" s="687"/>
      <c r="CFN25" s="687"/>
      <c r="CFO25" s="687"/>
      <c r="CFP25" s="687"/>
      <c r="CFQ25" s="687"/>
      <c r="CFR25" s="687"/>
      <c r="CFS25" s="687"/>
      <c r="CFT25" s="687"/>
      <c r="CFU25" s="687"/>
      <c r="CFV25" s="687"/>
      <c r="CFW25" s="687"/>
      <c r="CFX25" s="687"/>
      <c r="CFY25" s="687"/>
      <c r="CFZ25" s="687"/>
      <c r="CGA25" s="687"/>
      <c r="CGB25" s="687"/>
      <c r="CGC25" s="687"/>
      <c r="CGD25" s="687"/>
      <c r="CGE25" s="687"/>
      <c r="CGF25" s="687"/>
      <c r="CGG25" s="687"/>
      <c r="CGH25" s="687"/>
      <c r="CGI25" s="687"/>
      <c r="CGJ25" s="687"/>
      <c r="CGK25" s="687"/>
      <c r="CGL25" s="687"/>
      <c r="CGM25" s="687"/>
      <c r="CGN25" s="687"/>
      <c r="CGO25" s="687"/>
      <c r="CGP25" s="687"/>
      <c r="CGQ25" s="687"/>
      <c r="CGR25" s="687"/>
      <c r="CGS25" s="687"/>
      <c r="CGT25" s="687"/>
      <c r="CGU25" s="687"/>
      <c r="CGV25" s="687"/>
      <c r="CGW25" s="687"/>
      <c r="CGX25" s="687"/>
      <c r="CGY25" s="687"/>
      <c r="CGZ25" s="687"/>
      <c r="CHA25" s="687"/>
      <c r="CHB25" s="687"/>
      <c r="CHC25" s="687"/>
      <c r="CHD25" s="687"/>
      <c r="CHE25" s="687"/>
      <c r="CHF25" s="687"/>
      <c r="CHG25" s="687"/>
      <c r="CHH25" s="687"/>
      <c r="CHI25" s="687"/>
      <c r="CHJ25" s="687"/>
      <c r="CHK25" s="687"/>
      <c r="CHL25" s="687"/>
      <c r="CHM25" s="687"/>
      <c r="CHN25" s="687"/>
      <c r="CHO25" s="687"/>
      <c r="CHP25" s="687"/>
      <c r="CHQ25" s="687"/>
      <c r="CHR25" s="687"/>
      <c r="CHS25" s="687"/>
      <c r="CHT25" s="687"/>
      <c r="CHU25" s="687"/>
      <c r="CHV25" s="687"/>
      <c r="CHW25" s="687"/>
      <c r="CHX25" s="687"/>
      <c r="CHY25" s="687"/>
      <c r="CHZ25" s="687"/>
      <c r="CIA25" s="687"/>
      <c r="CIB25" s="687"/>
      <c r="CIC25" s="687"/>
      <c r="CID25" s="687"/>
      <c r="CIE25" s="687"/>
      <c r="CIF25" s="687"/>
      <c r="CIG25" s="687"/>
      <c r="CIH25" s="687"/>
      <c r="CII25" s="687"/>
      <c r="CIJ25" s="687"/>
      <c r="CIK25" s="687"/>
      <c r="CIL25" s="687"/>
      <c r="CIM25" s="687"/>
      <c r="CIN25" s="687"/>
      <c r="CIO25" s="687"/>
      <c r="CIP25" s="687"/>
      <c r="CIQ25" s="687"/>
      <c r="CIR25" s="687"/>
      <c r="CIS25" s="687"/>
      <c r="CIT25" s="687"/>
      <c r="CIU25" s="687"/>
      <c r="CIV25" s="687"/>
      <c r="CIW25" s="687"/>
      <c r="CIX25" s="687"/>
      <c r="CIY25" s="687"/>
      <c r="CIZ25" s="687"/>
      <c r="CJA25" s="687"/>
      <c r="CJB25" s="687"/>
      <c r="CJC25" s="687"/>
      <c r="CJD25" s="687"/>
      <c r="CJE25" s="687"/>
      <c r="CJF25" s="687"/>
      <c r="CJG25" s="687"/>
      <c r="CJH25" s="687"/>
      <c r="CJI25" s="687"/>
      <c r="CJJ25" s="687"/>
      <c r="CJK25" s="687"/>
      <c r="CJL25" s="687"/>
      <c r="CJM25" s="687"/>
      <c r="CJN25" s="687"/>
      <c r="CJO25" s="687"/>
      <c r="CJP25" s="687"/>
      <c r="CJQ25" s="687"/>
      <c r="CJR25" s="687"/>
      <c r="CJS25" s="687"/>
      <c r="CJT25" s="687"/>
      <c r="CJU25" s="687"/>
      <c r="CJV25" s="687"/>
      <c r="CJW25" s="687"/>
      <c r="CJX25" s="687"/>
      <c r="CJY25" s="687"/>
      <c r="CJZ25" s="687"/>
      <c r="CKA25" s="687"/>
      <c r="CKB25" s="687"/>
      <c r="CKC25" s="687"/>
      <c r="CKD25" s="687"/>
      <c r="CKE25" s="687"/>
      <c r="CKF25" s="687"/>
      <c r="CKG25" s="687"/>
      <c r="CKH25" s="687"/>
      <c r="CKI25" s="687"/>
      <c r="CKJ25" s="687"/>
      <c r="CKK25" s="687"/>
      <c r="CKL25" s="687"/>
      <c r="CKM25" s="687"/>
      <c r="CKN25" s="687"/>
      <c r="CKO25" s="687"/>
      <c r="CKP25" s="687"/>
      <c r="CKQ25" s="687"/>
      <c r="CKR25" s="687"/>
      <c r="CKS25" s="687"/>
      <c r="CKT25" s="687"/>
      <c r="CKU25" s="687"/>
      <c r="CKV25" s="687"/>
      <c r="CKW25" s="687"/>
      <c r="CKX25" s="687"/>
      <c r="CKY25" s="687"/>
      <c r="CKZ25" s="687"/>
      <c r="CLA25" s="687"/>
      <c r="CLB25" s="687"/>
      <c r="CLC25" s="687"/>
      <c r="CLD25" s="687"/>
      <c r="CLE25" s="687"/>
      <c r="CLF25" s="687"/>
      <c r="CLG25" s="687"/>
      <c r="CLH25" s="687"/>
      <c r="CLI25" s="687"/>
      <c r="CLJ25" s="687"/>
      <c r="CLK25" s="687"/>
      <c r="CLL25" s="687"/>
      <c r="CLM25" s="687"/>
      <c r="CLN25" s="687"/>
      <c r="CLO25" s="687"/>
      <c r="CLP25" s="687"/>
      <c r="CLQ25" s="687"/>
      <c r="CLR25" s="687"/>
      <c r="CLS25" s="687"/>
      <c r="CLT25" s="687"/>
      <c r="CLU25" s="687"/>
      <c r="CLV25" s="687"/>
      <c r="CLW25" s="687"/>
      <c r="CLX25" s="687"/>
      <c r="CLY25" s="687"/>
      <c r="CLZ25" s="687"/>
      <c r="CMA25" s="687"/>
      <c r="CMB25" s="687"/>
      <c r="CMC25" s="687"/>
      <c r="CMD25" s="687"/>
      <c r="CME25" s="687"/>
      <c r="CMF25" s="687"/>
      <c r="CMG25" s="687"/>
      <c r="CMH25" s="687"/>
      <c r="CMI25" s="687"/>
      <c r="CMJ25" s="687"/>
      <c r="CMK25" s="687"/>
      <c r="CML25" s="687"/>
      <c r="CMM25" s="687"/>
      <c r="CMN25" s="687"/>
      <c r="CMO25" s="687"/>
      <c r="CMP25" s="687"/>
      <c r="CMQ25" s="687"/>
      <c r="CMR25" s="687"/>
      <c r="CMS25" s="687"/>
      <c r="CMT25" s="687"/>
      <c r="CMU25" s="687"/>
      <c r="CMV25" s="687"/>
      <c r="CMW25" s="687"/>
      <c r="CMX25" s="687"/>
      <c r="CMY25" s="687"/>
      <c r="CMZ25" s="687"/>
      <c r="CNA25" s="687"/>
      <c r="CNB25" s="687"/>
      <c r="CNC25" s="687"/>
      <c r="CND25" s="687"/>
      <c r="CNE25" s="687"/>
      <c r="CNF25" s="687"/>
      <c r="CNG25" s="687"/>
      <c r="CNH25" s="687"/>
      <c r="CNI25" s="687"/>
      <c r="CNJ25" s="687"/>
      <c r="CNK25" s="687"/>
      <c r="CNL25" s="687"/>
      <c r="CNM25" s="687"/>
      <c r="CNN25" s="687"/>
      <c r="CNO25" s="687"/>
      <c r="CNP25" s="687"/>
      <c r="CNQ25" s="687"/>
      <c r="CNR25" s="687"/>
      <c r="CNS25" s="687"/>
      <c r="CNT25" s="687"/>
      <c r="CNU25" s="687"/>
      <c r="CNV25" s="687"/>
      <c r="CNW25" s="687"/>
      <c r="CNX25" s="687"/>
      <c r="CNY25" s="687"/>
      <c r="CNZ25" s="687"/>
      <c r="COA25" s="687"/>
      <c r="COB25" s="687"/>
      <c r="COC25" s="687"/>
      <c r="COD25" s="687"/>
      <c r="COE25" s="687"/>
      <c r="COF25" s="687"/>
      <c r="COG25" s="687"/>
      <c r="COH25" s="687"/>
      <c r="COI25" s="687"/>
      <c r="COJ25" s="687"/>
      <c r="COK25" s="687"/>
      <c r="COL25" s="687"/>
      <c r="COM25" s="687"/>
      <c r="CON25" s="687"/>
      <c r="COO25" s="687"/>
      <c r="COP25" s="687"/>
      <c r="COQ25" s="687"/>
      <c r="COR25" s="687"/>
      <c r="COS25" s="687"/>
      <c r="COT25" s="687"/>
      <c r="COU25" s="687"/>
      <c r="COV25" s="687"/>
      <c r="COW25" s="687"/>
      <c r="COX25" s="687"/>
      <c r="COY25" s="687"/>
      <c r="COZ25" s="687"/>
      <c r="CPA25" s="687"/>
      <c r="CPB25" s="687"/>
      <c r="CPC25" s="687"/>
      <c r="CPD25" s="687"/>
      <c r="CPE25" s="687"/>
      <c r="CPF25" s="687"/>
      <c r="CPG25" s="687"/>
      <c r="CPH25" s="687"/>
      <c r="CPI25" s="687"/>
      <c r="CPJ25" s="687"/>
      <c r="CPK25" s="687"/>
      <c r="CPL25" s="687"/>
      <c r="CPM25" s="687"/>
      <c r="CPN25" s="687"/>
      <c r="CPO25" s="687"/>
      <c r="CPP25" s="687"/>
      <c r="CPQ25" s="687"/>
      <c r="CPR25" s="687"/>
      <c r="CPS25" s="687"/>
      <c r="CPT25" s="687"/>
      <c r="CPU25" s="687"/>
      <c r="CPV25" s="687"/>
      <c r="CPW25" s="687"/>
      <c r="CPX25" s="687"/>
      <c r="CPY25" s="687"/>
      <c r="CPZ25" s="687"/>
      <c r="CQA25" s="687"/>
      <c r="CQB25" s="687"/>
      <c r="CQC25" s="687"/>
      <c r="CQD25" s="687"/>
      <c r="CQE25" s="687"/>
      <c r="CQF25" s="687"/>
      <c r="CQG25" s="687"/>
      <c r="CQH25" s="687"/>
      <c r="CQI25" s="687"/>
      <c r="CQJ25" s="687"/>
      <c r="CQK25" s="687"/>
      <c r="CQL25" s="687"/>
      <c r="CQM25" s="687"/>
      <c r="CQN25" s="687"/>
      <c r="CQO25" s="687"/>
      <c r="CQP25" s="687"/>
      <c r="CQQ25" s="687"/>
      <c r="CQR25" s="687"/>
      <c r="CQS25" s="687"/>
      <c r="CQT25" s="687"/>
      <c r="CQU25" s="687"/>
      <c r="CQV25" s="687"/>
      <c r="CQW25" s="687"/>
      <c r="CQX25" s="687"/>
      <c r="CQY25" s="687"/>
      <c r="CQZ25" s="687"/>
      <c r="CRA25" s="687"/>
      <c r="CRB25" s="687"/>
      <c r="CRC25" s="687"/>
      <c r="CRD25" s="687"/>
      <c r="CRE25" s="687"/>
      <c r="CRF25" s="687"/>
      <c r="CRG25" s="687"/>
      <c r="CRH25" s="687"/>
      <c r="CRI25" s="687"/>
      <c r="CRJ25" s="687"/>
      <c r="CRK25" s="687"/>
      <c r="CRL25" s="687"/>
      <c r="CRM25" s="687"/>
      <c r="CRN25" s="687"/>
      <c r="CRO25" s="687"/>
      <c r="CRP25" s="687"/>
      <c r="CRQ25" s="687"/>
      <c r="CRR25" s="687"/>
      <c r="CRS25" s="687"/>
      <c r="CRT25" s="687"/>
      <c r="CRU25" s="687"/>
      <c r="CRV25" s="687"/>
      <c r="CRW25" s="687"/>
      <c r="CRX25" s="687"/>
      <c r="CRY25" s="687"/>
      <c r="CRZ25" s="687"/>
      <c r="CSA25" s="687"/>
      <c r="CSB25" s="687"/>
      <c r="CSC25" s="687"/>
      <c r="CSD25" s="687"/>
      <c r="CSE25" s="687"/>
      <c r="CSF25" s="687"/>
      <c r="CSG25" s="687"/>
      <c r="CSH25" s="687"/>
      <c r="CSI25" s="687"/>
      <c r="CSJ25" s="687"/>
      <c r="CSK25" s="687"/>
      <c r="CSL25" s="687"/>
      <c r="CSM25" s="687"/>
      <c r="CSN25" s="687"/>
      <c r="CSO25" s="687"/>
      <c r="CSP25" s="687"/>
      <c r="CSQ25" s="687"/>
      <c r="CSR25" s="687"/>
      <c r="CSS25" s="687"/>
      <c r="CST25" s="687"/>
      <c r="CSU25" s="687"/>
      <c r="CSV25" s="687"/>
      <c r="CSW25" s="687"/>
      <c r="CSX25" s="687"/>
      <c r="CSY25" s="687"/>
      <c r="CSZ25" s="687"/>
      <c r="CTA25" s="687"/>
      <c r="CTB25" s="687"/>
      <c r="CTC25" s="687"/>
      <c r="CTD25" s="687"/>
      <c r="CTE25" s="687"/>
      <c r="CTF25" s="687"/>
      <c r="CTG25" s="687"/>
      <c r="CTH25" s="687"/>
      <c r="CTI25" s="687"/>
      <c r="CTJ25" s="687"/>
      <c r="CTK25" s="687"/>
      <c r="CTL25" s="687"/>
      <c r="CTM25" s="687"/>
      <c r="CTN25" s="687"/>
      <c r="CTO25" s="687"/>
      <c r="CTP25" s="687"/>
      <c r="CTQ25" s="687"/>
      <c r="CTR25" s="687"/>
      <c r="CTS25" s="687"/>
      <c r="CTT25" s="687"/>
      <c r="CTU25" s="687"/>
      <c r="CTV25" s="687"/>
      <c r="CTW25" s="687"/>
      <c r="CTX25" s="687"/>
      <c r="CTY25" s="687"/>
      <c r="CTZ25" s="687"/>
      <c r="CUA25" s="687"/>
      <c r="CUB25" s="687"/>
      <c r="CUC25" s="687"/>
      <c r="CUD25" s="687"/>
      <c r="CUE25" s="687"/>
      <c r="CUF25" s="687"/>
      <c r="CUG25" s="687"/>
      <c r="CUH25" s="687"/>
      <c r="CUI25" s="687"/>
      <c r="CUJ25" s="687"/>
      <c r="CUK25" s="687"/>
      <c r="CUL25" s="687"/>
      <c r="CUM25" s="687"/>
      <c r="CUN25" s="687"/>
      <c r="CUO25" s="687"/>
      <c r="CUP25" s="687"/>
      <c r="CUQ25" s="687"/>
      <c r="CUR25" s="687"/>
      <c r="CUS25" s="687"/>
      <c r="CUT25" s="687"/>
      <c r="CUU25" s="687"/>
      <c r="CUV25" s="687"/>
      <c r="CUW25" s="687"/>
      <c r="CUX25" s="687"/>
      <c r="CUY25" s="687"/>
      <c r="CUZ25" s="687"/>
      <c r="CVA25" s="687"/>
      <c r="CVB25" s="687"/>
      <c r="CVC25" s="687"/>
      <c r="CVD25" s="687"/>
      <c r="CVE25" s="687"/>
      <c r="CVF25" s="687"/>
      <c r="CVG25" s="687"/>
      <c r="CVH25" s="687"/>
      <c r="CVI25" s="687"/>
      <c r="CVJ25" s="687"/>
      <c r="CVK25" s="687"/>
      <c r="CVL25" s="687"/>
      <c r="CVM25" s="687"/>
      <c r="CVN25" s="687"/>
      <c r="CVO25" s="687"/>
      <c r="CVP25" s="687"/>
      <c r="CVQ25" s="687"/>
      <c r="CVR25" s="687"/>
      <c r="CVS25" s="687"/>
      <c r="CVT25" s="687"/>
      <c r="CVU25" s="687"/>
      <c r="CVV25" s="687"/>
      <c r="CVW25" s="687"/>
      <c r="CVX25" s="687"/>
      <c r="CVY25" s="687"/>
      <c r="CVZ25" s="687"/>
      <c r="CWA25" s="687"/>
      <c r="CWB25" s="687"/>
      <c r="CWC25" s="687"/>
      <c r="CWD25" s="687"/>
      <c r="CWE25" s="687"/>
      <c r="CWF25" s="687"/>
      <c r="CWG25" s="687"/>
      <c r="CWH25" s="687"/>
      <c r="CWI25" s="687"/>
      <c r="CWJ25" s="687"/>
      <c r="CWK25" s="687"/>
      <c r="CWL25" s="687"/>
      <c r="CWM25" s="687"/>
      <c r="CWN25" s="687"/>
      <c r="CWO25" s="687"/>
      <c r="CWP25" s="687"/>
      <c r="CWQ25" s="687"/>
      <c r="CWR25" s="687"/>
      <c r="CWS25" s="687"/>
      <c r="CWT25" s="687"/>
      <c r="CWU25" s="687"/>
      <c r="CWV25" s="687"/>
      <c r="CWW25" s="687"/>
      <c r="CWX25" s="687"/>
      <c r="CWY25" s="687"/>
      <c r="CWZ25" s="687"/>
      <c r="CXA25" s="687"/>
      <c r="CXB25" s="687"/>
      <c r="CXC25" s="687"/>
      <c r="CXD25" s="687"/>
      <c r="CXE25" s="687"/>
      <c r="CXF25" s="687"/>
      <c r="CXG25" s="687"/>
      <c r="CXH25" s="687"/>
      <c r="CXI25" s="687"/>
      <c r="CXJ25" s="687"/>
      <c r="CXK25" s="687"/>
      <c r="CXL25" s="687"/>
      <c r="CXM25" s="687"/>
      <c r="CXN25" s="687"/>
      <c r="CXO25" s="687"/>
      <c r="CXP25" s="687"/>
      <c r="CXQ25" s="687"/>
      <c r="CXR25" s="687"/>
      <c r="CXS25" s="687"/>
      <c r="CXT25" s="687"/>
      <c r="CXU25" s="687"/>
      <c r="CXV25" s="687"/>
      <c r="CXW25" s="687"/>
      <c r="CXX25" s="687"/>
      <c r="CXY25" s="687"/>
      <c r="CXZ25" s="687"/>
      <c r="CYA25" s="687"/>
      <c r="CYB25" s="687"/>
      <c r="CYC25" s="687"/>
      <c r="CYD25" s="687"/>
      <c r="CYE25" s="687"/>
      <c r="CYF25" s="687"/>
      <c r="CYG25" s="687"/>
      <c r="CYH25" s="687"/>
      <c r="CYI25" s="687"/>
      <c r="CYJ25" s="687"/>
      <c r="CYK25" s="687"/>
      <c r="CYL25" s="687"/>
      <c r="CYM25" s="687"/>
      <c r="CYN25" s="687"/>
      <c r="CYO25" s="687"/>
      <c r="CYP25" s="687"/>
      <c r="CYQ25" s="687"/>
      <c r="CYR25" s="687"/>
      <c r="CYS25" s="687"/>
      <c r="CYT25" s="687"/>
      <c r="CYU25" s="687"/>
      <c r="CYV25" s="687"/>
      <c r="CYW25" s="687"/>
      <c r="CYX25" s="687"/>
      <c r="CYY25" s="687"/>
      <c r="CYZ25" s="687"/>
      <c r="CZA25" s="687"/>
      <c r="CZB25" s="687"/>
      <c r="CZC25" s="687"/>
      <c r="CZD25" s="687"/>
      <c r="CZE25" s="687"/>
      <c r="CZF25" s="687"/>
      <c r="CZG25" s="687"/>
      <c r="CZH25" s="687"/>
      <c r="CZI25" s="687"/>
      <c r="CZJ25" s="687"/>
      <c r="CZK25" s="687"/>
      <c r="CZL25" s="687"/>
      <c r="CZM25" s="687"/>
      <c r="CZN25" s="687"/>
      <c r="CZO25" s="687"/>
      <c r="CZP25" s="687"/>
      <c r="CZQ25" s="687"/>
      <c r="CZR25" s="687"/>
      <c r="CZS25" s="687"/>
      <c r="CZT25" s="687"/>
      <c r="CZU25" s="687"/>
      <c r="CZV25" s="687"/>
      <c r="CZW25" s="687"/>
      <c r="CZX25" s="687"/>
      <c r="CZY25" s="687"/>
      <c r="CZZ25" s="687"/>
      <c r="DAA25" s="687"/>
      <c r="DAB25" s="687"/>
      <c r="DAC25" s="687"/>
      <c r="DAD25" s="687"/>
      <c r="DAE25" s="687"/>
      <c r="DAF25" s="687"/>
      <c r="DAG25" s="687"/>
      <c r="DAH25" s="687"/>
      <c r="DAI25" s="687"/>
      <c r="DAJ25" s="687"/>
      <c r="DAK25" s="687"/>
      <c r="DAL25" s="687"/>
      <c r="DAM25" s="687"/>
      <c r="DAN25" s="687"/>
      <c r="DAO25" s="687"/>
      <c r="DAP25" s="687"/>
      <c r="DAQ25" s="687"/>
      <c r="DAR25" s="687"/>
      <c r="DAS25" s="687"/>
      <c r="DAT25" s="687"/>
      <c r="DAU25" s="687"/>
      <c r="DAV25" s="687"/>
      <c r="DAW25" s="687"/>
      <c r="DAX25" s="687"/>
      <c r="DAY25" s="687"/>
      <c r="DAZ25" s="687"/>
      <c r="DBA25" s="687"/>
      <c r="DBB25" s="687"/>
      <c r="DBC25" s="687"/>
      <c r="DBD25" s="687"/>
      <c r="DBE25" s="687"/>
      <c r="DBF25" s="687"/>
      <c r="DBG25" s="687"/>
      <c r="DBH25" s="687"/>
      <c r="DBI25" s="687"/>
      <c r="DBJ25" s="687"/>
      <c r="DBK25" s="687"/>
      <c r="DBL25" s="687"/>
      <c r="DBM25" s="687"/>
      <c r="DBN25" s="687"/>
      <c r="DBO25" s="687"/>
      <c r="DBP25" s="687"/>
      <c r="DBQ25" s="687"/>
      <c r="DBR25" s="687"/>
      <c r="DBS25" s="687"/>
      <c r="DBT25" s="687"/>
      <c r="DBU25" s="687"/>
      <c r="DBV25" s="687"/>
      <c r="DBW25" s="687"/>
      <c r="DBX25" s="687"/>
      <c r="DBY25" s="687"/>
      <c r="DBZ25" s="687"/>
      <c r="DCA25" s="687"/>
      <c r="DCB25" s="687"/>
      <c r="DCC25" s="687"/>
      <c r="DCD25" s="687"/>
      <c r="DCE25" s="687"/>
      <c r="DCF25" s="687"/>
      <c r="DCG25" s="687"/>
      <c r="DCH25" s="687"/>
      <c r="DCI25" s="687"/>
      <c r="DCJ25" s="687"/>
      <c r="DCK25" s="687"/>
      <c r="DCL25" s="687"/>
      <c r="DCM25" s="687"/>
      <c r="DCN25" s="687"/>
      <c r="DCO25" s="687"/>
      <c r="DCP25" s="687"/>
      <c r="DCQ25" s="687"/>
      <c r="DCR25" s="687"/>
      <c r="DCS25" s="687"/>
      <c r="DCT25" s="687"/>
      <c r="DCU25" s="687"/>
      <c r="DCV25" s="687"/>
      <c r="DCW25" s="687"/>
      <c r="DCX25" s="687"/>
      <c r="DCY25" s="687"/>
      <c r="DCZ25" s="687"/>
      <c r="DDA25" s="687"/>
      <c r="DDB25" s="687"/>
      <c r="DDC25" s="687"/>
      <c r="DDD25" s="687"/>
      <c r="DDE25" s="687"/>
      <c r="DDF25" s="687"/>
      <c r="DDG25" s="687"/>
      <c r="DDH25" s="687"/>
      <c r="DDI25" s="687"/>
      <c r="DDJ25" s="687"/>
      <c r="DDK25" s="687"/>
      <c r="DDL25" s="687"/>
      <c r="DDM25" s="687"/>
      <c r="DDN25" s="687"/>
      <c r="DDO25" s="687"/>
      <c r="DDP25" s="687"/>
      <c r="DDQ25" s="687"/>
      <c r="DDR25" s="687"/>
      <c r="DDS25" s="687"/>
      <c r="DDT25" s="687"/>
      <c r="DDU25" s="687"/>
      <c r="DDV25" s="687"/>
      <c r="DDW25" s="687"/>
      <c r="DDX25" s="687"/>
      <c r="DDY25" s="687"/>
      <c r="DDZ25" s="687"/>
      <c r="DEA25" s="687"/>
      <c r="DEB25" s="687"/>
      <c r="DEC25" s="687"/>
      <c r="DED25" s="687"/>
      <c r="DEE25" s="687"/>
      <c r="DEF25" s="687"/>
      <c r="DEG25" s="687"/>
      <c r="DEH25" s="687"/>
      <c r="DEI25" s="687"/>
      <c r="DEJ25" s="687"/>
      <c r="DEK25" s="687"/>
      <c r="DEL25" s="687"/>
      <c r="DEM25" s="687"/>
      <c r="DEN25" s="687"/>
      <c r="DEO25" s="687"/>
      <c r="DEP25" s="687"/>
      <c r="DEQ25" s="687"/>
      <c r="DER25" s="687"/>
      <c r="DES25" s="687"/>
      <c r="DET25" s="687"/>
      <c r="DEU25" s="687"/>
      <c r="DEV25" s="687"/>
      <c r="DEW25" s="687"/>
      <c r="DEX25" s="687"/>
      <c r="DEY25" s="687"/>
      <c r="DEZ25" s="687"/>
      <c r="DFA25" s="687"/>
      <c r="DFB25" s="687"/>
      <c r="DFC25" s="687"/>
      <c r="DFD25" s="687"/>
      <c r="DFE25" s="687"/>
      <c r="DFF25" s="687"/>
      <c r="DFG25" s="687"/>
      <c r="DFH25" s="687"/>
      <c r="DFI25" s="687"/>
      <c r="DFJ25" s="687"/>
      <c r="DFK25" s="687"/>
      <c r="DFL25" s="687"/>
      <c r="DFM25" s="687"/>
      <c r="DFN25" s="687"/>
      <c r="DFO25" s="687"/>
      <c r="DFP25" s="687"/>
      <c r="DFQ25" s="687"/>
      <c r="DFR25" s="687"/>
      <c r="DFS25" s="687"/>
      <c r="DFT25" s="687"/>
      <c r="DFU25" s="687"/>
      <c r="DFV25" s="687"/>
      <c r="DFW25" s="687"/>
      <c r="DFX25" s="687"/>
      <c r="DFY25" s="687"/>
      <c r="DFZ25" s="687"/>
      <c r="DGA25" s="687"/>
      <c r="DGB25" s="687"/>
      <c r="DGC25" s="687"/>
      <c r="DGD25" s="687"/>
      <c r="DGE25" s="687"/>
      <c r="DGF25" s="687"/>
      <c r="DGG25" s="687"/>
      <c r="DGH25" s="687"/>
      <c r="DGI25" s="687"/>
      <c r="DGJ25" s="687"/>
      <c r="DGK25" s="687"/>
      <c r="DGL25" s="687"/>
      <c r="DGM25" s="687"/>
      <c r="DGN25" s="687"/>
      <c r="DGO25" s="687"/>
      <c r="DGP25" s="687"/>
      <c r="DGQ25" s="687"/>
      <c r="DGR25" s="687"/>
      <c r="DGS25" s="687"/>
      <c r="DGT25" s="687"/>
      <c r="DGU25" s="687"/>
      <c r="DGV25" s="687"/>
      <c r="DGW25" s="687"/>
      <c r="DGX25" s="687"/>
      <c r="DGY25" s="687"/>
      <c r="DGZ25" s="687"/>
      <c r="DHA25" s="687"/>
      <c r="DHB25" s="687"/>
      <c r="DHC25" s="687"/>
      <c r="DHD25" s="687"/>
      <c r="DHE25" s="687"/>
      <c r="DHF25" s="687"/>
      <c r="DHG25" s="687"/>
      <c r="DHH25" s="687"/>
      <c r="DHI25" s="687"/>
      <c r="DHJ25" s="687"/>
      <c r="DHK25" s="687"/>
      <c r="DHL25" s="687"/>
      <c r="DHM25" s="687"/>
      <c r="DHN25" s="687"/>
      <c r="DHO25" s="687"/>
      <c r="DHP25" s="687"/>
      <c r="DHQ25" s="687"/>
      <c r="DHR25" s="687"/>
      <c r="DHS25" s="687"/>
      <c r="DHT25" s="687"/>
      <c r="DHU25" s="687"/>
      <c r="DHV25" s="687"/>
      <c r="DHW25" s="687"/>
      <c r="DHX25" s="687"/>
      <c r="DHY25" s="687"/>
      <c r="DHZ25" s="687"/>
      <c r="DIA25" s="687"/>
      <c r="DIB25" s="687"/>
      <c r="DIC25" s="687"/>
      <c r="DID25" s="687"/>
      <c r="DIE25" s="687"/>
      <c r="DIF25" s="687"/>
      <c r="DIG25" s="687"/>
      <c r="DIH25" s="687"/>
      <c r="DII25" s="687"/>
      <c r="DIJ25" s="687"/>
      <c r="DIK25" s="687"/>
      <c r="DIL25" s="687"/>
      <c r="DIM25" s="687"/>
      <c r="DIN25" s="687"/>
      <c r="DIO25" s="687"/>
      <c r="DIP25" s="687"/>
      <c r="DIQ25" s="687"/>
      <c r="DIR25" s="687"/>
      <c r="DIS25" s="687"/>
      <c r="DIT25" s="687"/>
      <c r="DIU25" s="687"/>
      <c r="DIV25" s="687"/>
      <c r="DIW25" s="687"/>
      <c r="DIX25" s="687"/>
      <c r="DIY25" s="687"/>
      <c r="DIZ25" s="687"/>
      <c r="DJA25" s="687"/>
      <c r="DJB25" s="687"/>
      <c r="DJC25" s="687"/>
      <c r="DJD25" s="687"/>
      <c r="DJE25" s="687"/>
      <c r="DJF25" s="687"/>
      <c r="DJG25" s="687"/>
      <c r="DJH25" s="687"/>
      <c r="DJI25" s="687"/>
      <c r="DJJ25" s="687"/>
      <c r="DJK25" s="687"/>
      <c r="DJL25" s="687"/>
      <c r="DJM25" s="687"/>
      <c r="DJN25" s="687"/>
      <c r="DJO25" s="687"/>
      <c r="DJP25" s="687"/>
      <c r="DJQ25" s="687"/>
      <c r="DJR25" s="687"/>
      <c r="DJS25" s="687"/>
      <c r="DJT25" s="687"/>
      <c r="DJU25" s="687"/>
      <c r="DJV25" s="687"/>
      <c r="DJW25" s="687"/>
      <c r="DJX25" s="687"/>
      <c r="DJY25" s="687"/>
      <c r="DJZ25" s="687"/>
      <c r="DKA25" s="687"/>
      <c r="DKB25" s="687"/>
      <c r="DKC25" s="687"/>
      <c r="DKD25" s="687"/>
      <c r="DKE25" s="687"/>
      <c r="DKF25" s="687"/>
      <c r="DKG25" s="687"/>
      <c r="DKH25" s="687"/>
      <c r="DKI25" s="687"/>
      <c r="DKJ25" s="687"/>
      <c r="DKK25" s="687"/>
      <c r="DKL25" s="687"/>
      <c r="DKM25" s="687"/>
      <c r="DKN25" s="687"/>
      <c r="DKO25" s="687"/>
      <c r="DKP25" s="687"/>
      <c r="DKQ25" s="687"/>
      <c r="DKR25" s="687"/>
      <c r="DKS25" s="687"/>
      <c r="DKT25" s="687"/>
      <c r="DKU25" s="687"/>
      <c r="DKV25" s="687"/>
      <c r="DKW25" s="687"/>
      <c r="DKX25" s="687"/>
      <c r="DKY25" s="687"/>
      <c r="DKZ25" s="687"/>
      <c r="DLA25" s="687"/>
      <c r="DLB25" s="687"/>
      <c r="DLC25" s="687"/>
      <c r="DLD25" s="687"/>
      <c r="DLE25" s="687"/>
      <c r="DLF25" s="687"/>
      <c r="DLG25" s="687"/>
      <c r="DLH25" s="687"/>
      <c r="DLI25" s="687"/>
      <c r="DLJ25" s="687"/>
      <c r="DLK25" s="687"/>
      <c r="DLL25" s="687"/>
      <c r="DLM25" s="687"/>
      <c r="DLN25" s="687"/>
      <c r="DLO25" s="687"/>
      <c r="DLP25" s="687"/>
      <c r="DLQ25" s="687"/>
      <c r="DLR25" s="687"/>
      <c r="DLS25" s="687"/>
      <c r="DLT25" s="687"/>
      <c r="DLU25" s="687"/>
      <c r="DLV25" s="687"/>
      <c r="DLW25" s="687"/>
      <c r="DLX25" s="687"/>
      <c r="DLY25" s="687"/>
      <c r="DLZ25" s="687"/>
      <c r="DMA25" s="687"/>
      <c r="DMB25" s="687"/>
      <c r="DMC25" s="687"/>
      <c r="DMD25" s="687"/>
      <c r="DME25" s="687"/>
      <c r="DMF25" s="687"/>
      <c r="DMG25" s="687"/>
      <c r="DMH25" s="687"/>
      <c r="DMI25" s="687"/>
      <c r="DMJ25" s="687"/>
      <c r="DMK25" s="687"/>
      <c r="DML25" s="687"/>
      <c r="DMM25" s="687"/>
      <c r="DMN25" s="687"/>
      <c r="DMO25" s="687"/>
      <c r="DMP25" s="687"/>
      <c r="DMQ25" s="687"/>
      <c r="DMR25" s="687"/>
      <c r="DMS25" s="687"/>
      <c r="DMT25" s="687"/>
      <c r="DMU25" s="687"/>
      <c r="DMV25" s="687"/>
      <c r="DMW25" s="687"/>
      <c r="DMX25" s="687"/>
      <c r="DMY25" s="687"/>
      <c r="DMZ25" s="687"/>
      <c r="DNA25" s="687"/>
      <c r="DNB25" s="687"/>
      <c r="DNC25" s="687"/>
      <c r="DND25" s="687"/>
      <c r="DNE25" s="687"/>
      <c r="DNF25" s="687"/>
      <c r="DNG25" s="687"/>
      <c r="DNH25" s="687"/>
      <c r="DNI25" s="687"/>
      <c r="DNJ25" s="687"/>
      <c r="DNK25" s="687"/>
      <c r="DNL25" s="687"/>
      <c r="DNM25" s="687"/>
      <c r="DNN25" s="687"/>
      <c r="DNO25" s="687"/>
      <c r="DNP25" s="687"/>
      <c r="DNQ25" s="687"/>
      <c r="DNR25" s="687"/>
      <c r="DNS25" s="687"/>
      <c r="DNT25" s="687"/>
      <c r="DNU25" s="687"/>
      <c r="DNV25" s="687"/>
      <c r="DNW25" s="687"/>
      <c r="DNX25" s="687"/>
      <c r="DNY25" s="687"/>
      <c r="DNZ25" s="687"/>
      <c r="DOA25" s="687"/>
      <c r="DOB25" s="687"/>
      <c r="DOC25" s="687"/>
      <c r="DOD25" s="687"/>
      <c r="DOE25" s="687"/>
      <c r="DOF25" s="687"/>
      <c r="DOG25" s="687"/>
      <c r="DOH25" s="687"/>
      <c r="DOI25" s="687"/>
      <c r="DOJ25" s="687"/>
      <c r="DOK25" s="687"/>
      <c r="DOL25" s="687"/>
      <c r="DOM25" s="687"/>
      <c r="DON25" s="687"/>
      <c r="DOO25" s="687"/>
      <c r="DOP25" s="687"/>
      <c r="DOQ25" s="687"/>
      <c r="DOR25" s="687"/>
      <c r="DOS25" s="687"/>
      <c r="DOT25" s="687"/>
      <c r="DOU25" s="687"/>
      <c r="DOV25" s="687"/>
      <c r="DOW25" s="687"/>
      <c r="DOX25" s="687"/>
      <c r="DOY25" s="687"/>
      <c r="DOZ25" s="687"/>
      <c r="DPA25" s="687"/>
      <c r="DPB25" s="687"/>
      <c r="DPC25" s="687"/>
      <c r="DPD25" s="687"/>
      <c r="DPE25" s="687"/>
      <c r="DPF25" s="687"/>
      <c r="DPG25" s="687"/>
      <c r="DPH25" s="687"/>
      <c r="DPI25" s="687"/>
      <c r="DPJ25" s="687"/>
      <c r="DPK25" s="687"/>
      <c r="DPL25" s="687"/>
      <c r="DPM25" s="687"/>
      <c r="DPN25" s="687"/>
      <c r="DPO25" s="687"/>
      <c r="DPP25" s="687"/>
      <c r="DPQ25" s="687"/>
      <c r="DPR25" s="687"/>
      <c r="DPS25" s="687"/>
      <c r="DPT25" s="687"/>
      <c r="DPU25" s="687"/>
      <c r="DPV25" s="687"/>
      <c r="DPW25" s="687"/>
      <c r="DPX25" s="687"/>
      <c r="DPY25" s="687"/>
      <c r="DPZ25" s="687"/>
      <c r="DQA25" s="687"/>
      <c r="DQB25" s="687"/>
      <c r="DQC25" s="687"/>
      <c r="DQD25" s="687"/>
      <c r="DQE25" s="687"/>
      <c r="DQF25" s="687"/>
      <c r="DQG25" s="687"/>
      <c r="DQH25" s="687"/>
      <c r="DQI25" s="687"/>
      <c r="DQJ25" s="687"/>
      <c r="DQK25" s="687"/>
      <c r="DQL25" s="687"/>
      <c r="DQM25" s="687"/>
      <c r="DQN25" s="687"/>
      <c r="DQO25" s="687"/>
      <c r="DQP25" s="687"/>
      <c r="DQQ25" s="687"/>
      <c r="DQR25" s="687"/>
      <c r="DQS25" s="687"/>
      <c r="DQT25" s="687"/>
      <c r="DQU25" s="687"/>
      <c r="DQV25" s="687"/>
      <c r="DQW25" s="687"/>
      <c r="DQX25" s="687"/>
      <c r="DQY25" s="687"/>
      <c r="DQZ25" s="687"/>
      <c r="DRA25" s="687"/>
      <c r="DRB25" s="687"/>
      <c r="DRC25" s="687"/>
      <c r="DRD25" s="687"/>
      <c r="DRE25" s="687"/>
      <c r="DRF25" s="687"/>
      <c r="DRG25" s="687"/>
      <c r="DRH25" s="687"/>
      <c r="DRI25" s="687"/>
      <c r="DRJ25" s="687"/>
      <c r="DRK25" s="687"/>
      <c r="DRL25" s="687"/>
      <c r="DRM25" s="687"/>
      <c r="DRN25" s="687"/>
      <c r="DRO25" s="687"/>
      <c r="DRP25" s="687"/>
      <c r="DRQ25" s="687"/>
      <c r="DRR25" s="687"/>
      <c r="DRS25" s="687"/>
      <c r="DRT25" s="687"/>
      <c r="DRU25" s="687"/>
      <c r="DRV25" s="687"/>
      <c r="DRW25" s="687"/>
      <c r="DRX25" s="687"/>
      <c r="DRY25" s="687"/>
      <c r="DRZ25" s="687"/>
      <c r="DSA25" s="687"/>
      <c r="DSB25" s="687"/>
      <c r="DSC25" s="687"/>
      <c r="DSD25" s="687"/>
      <c r="DSE25" s="687"/>
      <c r="DSF25" s="687"/>
      <c r="DSG25" s="687"/>
      <c r="DSH25" s="687"/>
      <c r="DSI25" s="687"/>
      <c r="DSJ25" s="687"/>
      <c r="DSK25" s="687"/>
      <c r="DSL25" s="687"/>
      <c r="DSM25" s="687"/>
      <c r="DSN25" s="687"/>
      <c r="DSO25" s="687"/>
      <c r="DSP25" s="687"/>
      <c r="DSQ25" s="687"/>
      <c r="DSR25" s="687"/>
      <c r="DSS25" s="687"/>
      <c r="DST25" s="687"/>
      <c r="DSU25" s="687"/>
      <c r="DSV25" s="687"/>
      <c r="DSW25" s="687"/>
      <c r="DSX25" s="687"/>
      <c r="DSY25" s="687"/>
      <c r="DSZ25" s="687"/>
      <c r="DTA25" s="687"/>
      <c r="DTB25" s="687"/>
      <c r="DTC25" s="687"/>
      <c r="DTD25" s="687"/>
      <c r="DTE25" s="687"/>
      <c r="DTF25" s="687"/>
      <c r="DTG25" s="687"/>
      <c r="DTH25" s="687"/>
      <c r="DTI25" s="687"/>
      <c r="DTJ25" s="687"/>
      <c r="DTK25" s="687"/>
      <c r="DTL25" s="687"/>
      <c r="DTM25" s="687"/>
      <c r="DTN25" s="687"/>
      <c r="DTO25" s="687"/>
      <c r="DTP25" s="687"/>
      <c r="DTQ25" s="687"/>
      <c r="DTR25" s="687"/>
      <c r="DTS25" s="687"/>
      <c r="DTT25" s="687"/>
      <c r="DTU25" s="687"/>
      <c r="DTV25" s="687"/>
      <c r="DTW25" s="687"/>
      <c r="DTX25" s="687"/>
      <c r="DTY25" s="687"/>
      <c r="DTZ25" s="687"/>
      <c r="DUA25" s="687"/>
      <c r="DUB25" s="687"/>
      <c r="DUC25" s="687"/>
      <c r="DUD25" s="687"/>
      <c r="DUE25" s="687"/>
      <c r="DUF25" s="687"/>
      <c r="DUG25" s="687"/>
      <c r="DUH25" s="687"/>
      <c r="DUI25" s="687"/>
      <c r="DUJ25" s="687"/>
      <c r="DUK25" s="687"/>
      <c r="DUL25" s="687"/>
      <c r="DUM25" s="687"/>
      <c r="DUN25" s="687"/>
      <c r="DUO25" s="687"/>
      <c r="DUP25" s="687"/>
      <c r="DUQ25" s="687"/>
      <c r="DUR25" s="687"/>
      <c r="DUS25" s="687"/>
      <c r="DUT25" s="687"/>
      <c r="DUU25" s="687"/>
      <c r="DUV25" s="687"/>
      <c r="DUW25" s="687"/>
      <c r="DUX25" s="687"/>
      <c r="DUY25" s="687"/>
      <c r="DUZ25" s="687"/>
      <c r="DVA25" s="687"/>
      <c r="DVB25" s="687"/>
      <c r="DVC25" s="687"/>
      <c r="DVD25" s="687"/>
      <c r="DVE25" s="687"/>
      <c r="DVF25" s="687"/>
      <c r="DVG25" s="687"/>
      <c r="DVH25" s="687"/>
      <c r="DVI25" s="687"/>
      <c r="DVJ25" s="687"/>
      <c r="DVK25" s="687"/>
      <c r="DVL25" s="687"/>
      <c r="DVM25" s="687"/>
      <c r="DVN25" s="687"/>
      <c r="DVO25" s="687"/>
      <c r="DVP25" s="687"/>
      <c r="DVQ25" s="687"/>
      <c r="DVR25" s="687"/>
      <c r="DVS25" s="687"/>
      <c r="DVT25" s="687"/>
      <c r="DVU25" s="687"/>
      <c r="DVV25" s="687"/>
      <c r="DVW25" s="687"/>
      <c r="DVX25" s="687"/>
      <c r="DVY25" s="687"/>
      <c r="DVZ25" s="687"/>
      <c r="DWA25" s="687"/>
      <c r="DWB25" s="687"/>
      <c r="DWC25" s="687"/>
      <c r="DWD25" s="687"/>
      <c r="DWE25" s="687"/>
      <c r="DWF25" s="687"/>
      <c r="DWG25" s="687"/>
      <c r="DWH25" s="687"/>
      <c r="DWI25" s="687"/>
      <c r="DWJ25" s="687"/>
      <c r="DWK25" s="687"/>
      <c r="DWL25" s="687"/>
      <c r="DWM25" s="687"/>
      <c r="DWN25" s="687"/>
      <c r="DWO25" s="687"/>
      <c r="DWP25" s="687"/>
      <c r="DWQ25" s="687"/>
      <c r="DWR25" s="687"/>
      <c r="DWS25" s="687"/>
      <c r="DWT25" s="687"/>
      <c r="DWU25" s="687"/>
      <c r="DWV25" s="687"/>
      <c r="DWW25" s="687"/>
      <c r="DWX25" s="687"/>
      <c r="DWY25" s="687"/>
      <c r="DWZ25" s="687"/>
      <c r="DXA25" s="687"/>
      <c r="DXB25" s="687"/>
      <c r="DXC25" s="687"/>
      <c r="DXD25" s="687"/>
      <c r="DXE25" s="687"/>
      <c r="DXF25" s="687"/>
      <c r="DXG25" s="687"/>
      <c r="DXH25" s="687"/>
      <c r="DXI25" s="687"/>
      <c r="DXJ25" s="687"/>
      <c r="DXK25" s="687"/>
      <c r="DXL25" s="687"/>
      <c r="DXM25" s="687"/>
      <c r="DXN25" s="687"/>
      <c r="DXO25" s="687"/>
      <c r="DXP25" s="687"/>
      <c r="DXQ25" s="687"/>
      <c r="DXR25" s="687"/>
      <c r="DXS25" s="687"/>
      <c r="DXT25" s="687"/>
      <c r="DXU25" s="687"/>
      <c r="DXV25" s="687"/>
      <c r="DXW25" s="687"/>
      <c r="DXX25" s="687"/>
      <c r="DXY25" s="687"/>
      <c r="DXZ25" s="687"/>
      <c r="DYA25" s="687"/>
      <c r="DYB25" s="687"/>
      <c r="DYC25" s="687"/>
      <c r="DYD25" s="687"/>
      <c r="DYE25" s="687"/>
      <c r="DYF25" s="687"/>
      <c r="DYG25" s="687"/>
      <c r="DYH25" s="687"/>
      <c r="DYI25" s="687"/>
      <c r="DYJ25" s="687"/>
      <c r="DYK25" s="687"/>
      <c r="DYL25" s="687"/>
      <c r="DYM25" s="687"/>
      <c r="DYN25" s="687"/>
      <c r="DYO25" s="687"/>
      <c r="DYP25" s="687"/>
      <c r="DYQ25" s="687"/>
      <c r="DYR25" s="687"/>
      <c r="DYS25" s="687"/>
      <c r="DYT25" s="687"/>
      <c r="DYU25" s="687"/>
      <c r="DYV25" s="687"/>
      <c r="DYW25" s="687"/>
      <c r="DYX25" s="687"/>
      <c r="DYY25" s="687"/>
      <c r="DYZ25" s="687"/>
      <c r="DZA25" s="687"/>
      <c r="DZB25" s="687"/>
      <c r="DZC25" s="687"/>
      <c r="DZD25" s="687"/>
      <c r="DZE25" s="687"/>
      <c r="DZF25" s="687"/>
      <c r="DZG25" s="687"/>
      <c r="DZH25" s="687"/>
      <c r="DZI25" s="687"/>
      <c r="DZJ25" s="687"/>
      <c r="DZK25" s="687"/>
      <c r="DZL25" s="687"/>
      <c r="DZM25" s="687"/>
      <c r="DZN25" s="687"/>
      <c r="DZO25" s="687"/>
      <c r="DZP25" s="687"/>
      <c r="DZQ25" s="687"/>
      <c r="DZR25" s="687"/>
      <c r="DZS25" s="687"/>
      <c r="DZT25" s="687"/>
      <c r="DZU25" s="687"/>
      <c r="DZV25" s="687"/>
      <c r="DZW25" s="687"/>
      <c r="DZX25" s="687"/>
      <c r="DZY25" s="687"/>
      <c r="DZZ25" s="687"/>
      <c r="EAA25" s="687"/>
      <c r="EAB25" s="687"/>
      <c r="EAC25" s="687"/>
      <c r="EAD25" s="687"/>
      <c r="EAE25" s="687"/>
      <c r="EAF25" s="687"/>
      <c r="EAG25" s="687"/>
      <c r="EAH25" s="687"/>
      <c r="EAI25" s="687"/>
      <c r="EAJ25" s="687"/>
      <c r="EAK25" s="687"/>
      <c r="EAL25" s="687"/>
      <c r="EAM25" s="687"/>
      <c r="EAN25" s="687"/>
      <c r="EAO25" s="687"/>
      <c r="EAP25" s="687"/>
      <c r="EAQ25" s="687"/>
      <c r="EAR25" s="687"/>
      <c r="EAS25" s="687"/>
      <c r="EAT25" s="687"/>
      <c r="EAU25" s="687"/>
      <c r="EAV25" s="687"/>
      <c r="EAW25" s="687"/>
      <c r="EAX25" s="687"/>
      <c r="EAY25" s="687"/>
      <c r="EAZ25" s="687"/>
      <c r="EBA25" s="687"/>
      <c r="EBB25" s="687"/>
      <c r="EBC25" s="687"/>
      <c r="EBD25" s="687"/>
      <c r="EBE25" s="687"/>
      <c r="EBF25" s="687"/>
      <c r="EBG25" s="687"/>
      <c r="EBH25" s="687"/>
      <c r="EBI25" s="687"/>
      <c r="EBJ25" s="687"/>
      <c r="EBK25" s="687"/>
      <c r="EBL25" s="687"/>
      <c r="EBM25" s="687"/>
      <c r="EBN25" s="687"/>
      <c r="EBO25" s="687"/>
      <c r="EBP25" s="687"/>
      <c r="EBQ25" s="687"/>
      <c r="EBR25" s="687"/>
      <c r="EBS25" s="687"/>
      <c r="EBT25" s="687"/>
      <c r="EBU25" s="687"/>
      <c r="EBV25" s="687"/>
      <c r="EBW25" s="687"/>
      <c r="EBX25" s="687"/>
      <c r="EBY25" s="687"/>
      <c r="EBZ25" s="687"/>
      <c r="ECA25" s="687"/>
      <c r="ECB25" s="687"/>
      <c r="ECC25" s="687"/>
      <c r="ECD25" s="687"/>
      <c r="ECE25" s="687"/>
      <c r="ECF25" s="687"/>
      <c r="ECG25" s="687"/>
      <c r="ECH25" s="687"/>
      <c r="ECI25" s="687"/>
      <c r="ECJ25" s="687"/>
      <c r="ECK25" s="687"/>
      <c r="ECL25" s="687"/>
      <c r="ECM25" s="687"/>
      <c r="ECN25" s="687"/>
      <c r="ECO25" s="687"/>
      <c r="ECP25" s="687"/>
      <c r="ECQ25" s="687"/>
      <c r="ECR25" s="687"/>
      <c r="ECS25" s="687"/>
      <c r="ECT25" s="687"/>
      <c r="ECU25" s="687"/>
      <c r="ECV25" s="687"/>
      <c r="ECW25" s="687"/>
      <c r="ECX25" s="687"/>
      <c r="ECY25" s="687"/>
      <c r="ECZ25" s="687"/>
      <c r="EDA25" s="687"/>
      <c r="EDB25" s="687"/>
      <c r="EDC25" s="687"/>
      <c r="EDD25" s="687"/>
      <c r="EDE25" s="687"/>
      <c r="EDF25" s="687"/>
      <c r="EDG25" s="687"/>
      <c r="EDH25" s="687"/>
      <c r="EDI25" s="687"/>
      <c r="EDJ25" s="687"/>
      <c r="EDK25" s="687"/>
      <c r="EDL25" s="687"/>
      <c r="EDM25" s="687"/>
      <c r="EDN25" s="687"/>
      <c r="EDO25" s="687"/>
      <c r="EDP25" s="687"/>
      <c r="EDQ25" s="687"/>
      <c r="EDR25" s="687"/>
      <c r="EDS25" s="687"/>
      <c r="EDT25" s="687"/>
      <c r="EDU25" s="687"/>
      <c r="EDV25" s="687"/>
      <c r="EDW25" s="687"/>
      <c r="EDX25" s="687"/>
      <c r="EDY25" s="687"/>
      <c r="EDZ25" s="687"/>
      <c r="EEA25" s="687"/>
      <c r="EEB25" s="687"/>
      <c r="EEC25" s="687"/>
      <c r="EED25" s="687"/>
      <c r="EEE25" s="687"/>
      <c r="EEF25" s="687"/>
      <c r="EEG25" s="687"/>
      <c r="EEH25" s="687"/>
      <c r="EEI25" s="687"/>
      <c r="EEJ25" s="687"/>
      <c r="EEK25" s="687"/>
      <c r="EEL25" s="687"/>
      <c r="EEM25" s="687"/>
      <c r="EEN25" s="687"/>
      <c r="EEO25" s="687"/>
      <c r="EEP25" s="687"/>
      <c r="EEQ25" s="687"/>
      <c r="EER25" s="687"/>
      <c r="EES25" s="687"/>
      <c r="EET25" s="687"/>
      <c r="EEU25" s="687"/>
      <c r="EEV25" s="687"/>
      <c r="EEW25" s="687"/>
      <c r="EEX25" s="687"/>
      <c r="EEY25" s="687"/>
      <c r="EEZ25" s="687"/>
      <c r="EFA25" s="687"/>
      <c r="EFB25" s="687"/>
      <c r="EFC25" s="687"/>
      <c r="EFD25" s="687"/>
      <c r="EFE25" s="687"/>
      <c r="EFF25" s="687"/>
      <c r="EFG25" s="687"/>
      <c r="EFH25" s="687"/>
      <c r="EFI25" s="687"/>
      <c r="EFJ25" s="687"/>
      <c r="EFK25" s="687"/>
      <c r="EFL25" s="687"/>
      <c r="EFM25" s="687"/>
      <c r="EFN25" s="687"/>
      <c r="EFO25" s="687"/>
      <c r="EFP25" s="687"/>
      <c r="EFQ25" s="687"/>
      <c r="EFR25" s="687"/>
      <c r="EFS25" s="687"/>
      <c r="EFT25" s="687"/>
      <c r="EFU25" s="687"/>
      <c r="EFV25" s="687"/>
      <c r="EFW25" s="687"/>
      <c r="EFX25" s="687"/>
      <c r="EFY25" s="687"/>
      <c r="EFZ25" s="687"/>
      <c r="EGA25" s="687"/>
      <c r="EGB25" s="687"/>
      <c r="EGC25" s="687"/>
      <c r="EGD25" s="687"/>
      <c r="EGE25" s="687"/>
      <c r="EGF25" s="687"/>
      <c r="EGG25" s="687"/>
      <c r="EGH25" s="687"/>
      <c r="EGI25" s="687"/>
      <c r="EGJ25" s="687"/>
      <c r="EGK25" s="687"/>
      <c r="EGL25" s="687"/>
      <c r="EGM25" s="687"/>
      <c r="EGN25" s="687"/>
      <c r="EGO25" s="687"/>
      <c r="EGP25" s="687"/>
      <c r="EGQ25" s="687"/>
      <c r="EGR25" s="687"/>
      <c r="EGS25" s="687"/>
      <c r="EGT25" s="687"/>
      <c r="EGU25" s="687"/>
      <c r="EGV25" s="687"/>
      <c r="EGW25" s="687"/>
      <c r="EGX25" s="687"/>
      <c r="EGY25" s="687"/>
      <c r="EGZ25" s="687"/>
      <c r="EHA25" s="687"/>
      <c r="EHB25" s="687"/>
      <c r="EHC25" s="687"/>
      <c r="EHD25" s="687"/>
      <c r="EHE25" s="687"/>
      <c r="EHF25" s="687"/>
      <c r="EHG25" s="687"/>
      <c r="EHH25" s="687"/>
      <c r="EHI25" s="687"/>
      <c r="EHJ25" s="687"/>
      <c r="EHK25" s="687"/>
      <c r="EHL25" s="687"/>
      <c r="EHM25" s="687"/>
      <c r="EHN25" s="687"/>
      <c r="EHO25" s="687"/>
      <c r="EHP25" s="687"/>
      <c r="EHQ25" s="687"/>
      <c r="EHR25" s="687"/>
      <c r="EHS25" s="687"/>
      <c r="EHT25" s="687"/>
      <c r="EHU25" s="687"/>
      <c r="EHV25" s="687"/>
      <c r="EHW25" s="687"/>
      <c r="EHX25" s="687"/>
      <c r="EHY25" s="687"/>
      <c r="EHZ25" s="687"/>
      <c r="EIA25" s="687"/>
      <c r="EIB25" s="687"/>
      <c r="EIC25" s="687"/>
      <c r="EID25" s="687"/>
      <c r="EIE25" s="687"/>
      <c r="EIF25" s="687"/>
      <c r="EIG25" s="687"/>
      <c r="EIH25" s="687"/>
      <c r="EII25" s="687"/>
      <c r="EIJ25" s="687"/>
      <c r="EIK25" s="687"/>
      <c r="EIL25" s="687"/>
      <c r="EIM25" s="687"/>
      <c r="EIN25" s="687"/>
      <c r="EIO25" s="687"/>
      <c r="EIP25" s="687"/>
      <c r="EIQ25" s="687"/>
      <c r="EIR25" s="687"/>
      <c r="EIS25" s="687"/>
      <c r="EIT25" s="687"/>
      <c r="EIU25" s="687"/>
      <c r="EIV25" s="687"/>
      <c r="EIW25" s="687"/>
      <c r="EIX25" s="687"/>
      <c r="EIY25" s="687"/>
      <c r="EIZ25" s="687"/>
      <c r="EJA25" s="687"/>
      <c r="EJB25" s="687"/>
      <c r="EJC25" s="687"/>
      <c r="EJD25" s="687"/>
      <c r="EJE25" s="687"/>
      <c r="EJF25" s="687"/>
      <c r="EJG25" s="687"/>
      <c r="EJH25" s="687"/>
      <c r="EJI25" s="687"/>
      <c r="EJJ25" s="687"/>
      <c r="EJK25" s="687"/>
      <c r="EJL25" s="687"/>
      <c r="EJM25" s="687"/>
      <c r="EJN25" s="687"/>
      <c r="EJO25" s="687"/>
      <c r="EJP25" s="687"/>
      <c r="EJQ25" s="687"/>
      <c r="EJR25" s="687"/>
      <c r="EJS25" s="687"/>
      <c r="EJT25" s="687"/>
      <c r="EJU25" s="687"/>
      <c r="EJV25" s="687"/>
      <c r="EJW25" s="687"/>
      <c r="EJX25" s="687"/>
      <c r="EJY25" s="687"/>
      <c r="EJZ25" s="687"/>
      <c r="EKA25" s="687"/>
      <c r="EKB25" s="687"/>
      <c r="EKC25" s="687"/>
      <c r="EKD25" s="687"/>
      <c r="EKE25" s="687"/>
      <c r="EKF25" s="687"/>
      <c r="EKG25" s="687"/>
      <c r="EKH25" s="687"/>
      <c r="EKI25" s="687"/>
      <c r="EKJ25" s="687"/>
      <c r="EKK25" s="687"/>
      <c r="EKL25" s="687"/>
      <c r="EKM25" s="687"/>
      <c r="EKN25" s="687"/>
      <c r="EKO25" s="687"/>
      <c r="EKP25" s="687"/>
      <c r="EKQ25" s="687"/>
      <c r="EKR25" s="687"/>
      <c r="EKS25" s="687"/>
      <c r="EKT25" s="687"/>
      <c r="EKU25" s="687"/>
      <c r="EKV25" s="687"/>
      <c r="EKW25" s="687"/>
      <c r="EKX25" s="687"/>
      <c r="EKY25" s="687"/>
      <c r="EKZ25" s="687"/>
      <c r="ELA25" s="687"/>
      <c r="ELB25" s="687"/>
      <c r="ELC25" s="687"/>
      <c r="ELD25" s="687"/>
      <c r="ELE25" s="687"/>
      <c r="ELF25" s="687"/>
      <c r="ELG25" s="687"/>
      <c r="ELH25" s="687"/>
      <c r="ELI25" s="687"/>
      <c r="ELJ25" s="687"/>
      <c r="ELK25" s="687"/>
      <c r="ELL25" s="687"/>
      <c r="ELM25" s="687"/>
      <c r="ELN25" s="687"/>
      <c r="ELO25" s="687"/>
      <c r="ELP25" s="687"/>
      <c r="ELQ25" s="687"/>
      <c r="ELR25" s="687"/>
      <c r="ELS25" s="687"/>
      <c r="ELT25" s="687"/>
      <c r="ELU25" s="687"/>
      <c r="ELV25" s="687"/>
      <c r="ELW25" s="687"/>
      <c r="ELX25" s="687"/>
      <c r="ELY25" s="687"/>
      <c r="ELZ25" s="687"/>
      <c r="EMA25" s="687"/>
      <c r="EMB25" s="687"/>
      <c r="EMC25" s="687"/>
      <c r="EMD25" s="687"/>
      <c r="EME25" s="687"/>
      <c r="EMF25" s="687"/>
      <c r="EMG25" s="687"/>
      <c r="EMH25" s="687"/>
      <c r="EMI25" s="687"/>
      <c r="EMJ25" s="687"/>
      <c r="EMK25" s="687"/>
      <c r="EML25" s="687"/>
      <c r="EMM25" s="687"/>
      <c r="EMN25" s="687"/>
      <c r="EMO25" s="687"/>
      <c r="EMP25" s="687"/>
      <c r="EMQ25" s="687"/>
      <c r="EMR25" s="687"/>
      <c r="EMS25" s="687"/>
      <c r="EMT25" s="687"/>
      <c r="EMU25" s="687"/>
      <c r="EMV25" s="687"/>
      <c r="EMW25" s="687"/>
      <c r="EMX25" s="687"/>
      <c r="EMY25" s="687"/>
      <c r="EMZ25" s="687"/>
      <c r="ENA25" s="687"/>
      <c r="ENB25" s="687"/>
      <c r="ENC25" s="687"/>
      <c r="END25" s="687"/>
      <c r="ENE25" s="687"/>
      <c r="ENF25" s="687"/>
      <c r="ENG25" s="687"/>
      <c r="ENH25" s="687"/>
      <c r="ENI25" s="687"/>
      <c r="ENJ25" s="687"/>
      <c r="ENK25" s="687"/>
      <c r="ENL25" s="687"/>
      <c r="ENM25" s="687"/>
      <c r="ENN25" s="687"/>
      <c r="ENO25" s="687"/>
      <c r="ENP25" s="687"/>
      <c r="ENQ25" s="687"/>
      <c r="ENR25" s="687"/>
      <c r="ENS25" s="687"/>
      <c r="ENT25" s="687"/>
      <c r="ENU25" s="687"/>
      <c r="ENV25" s="687"/>
      <c r="ENW25" s="687"/>
      <c r="ENX25" s="687"/>
      <c r="ENY25" s="687"/>
      <c r="ENZ25" s="687"/>
      <c r="EOA25" s="687"/>
      <c r="EOB25" s="687"/>
      <c r="EOC25" s="687"/>
      <c r="EOD25" s="687"/>
      <c r="EOE25" s="687"/>
      <c r="EOF25" s="687"/>
      <c r="EOG25" s="687"/>
      <c r="EOH25" s="687"/>
      <c r="EOI25" s="687"/>
      <c r="EOJ25" s="687"/>
      <c r="EOK25" s="687"/>
      <c r="EOL25" s="687"/>
      <c r="EOM25" s="687"/>
      <c r="EON25" s="687"/>
      <c r="EOO25" s="687"/>
      <c r="EOP25" s="687"/>
      <c r="EOQ25" s="687"/>
      <c r="EOR25" s="687"/>
      <c r="EOS25" s="687"/>
      <c r="EOT25" s="687"/>
      <c r="EOU25" s="687"/>
      <c r="EOV25" s="687"/>
      <c r="EOW25" s="687"/>
      <c r="EOX25" s="687"/>
      <c r="EOY25" s="687"/>
      <c r="EOZ25" s="687"/>
      <c r="EPA25" s="687"/>
      <c r="EPB25" s="687"/>
      <c r="EPC25" s="687"/>
      <c r="EPD25" s="687"/>
      <c r="EPE25" s="687"/>
      <c r="EPF25" s="687"/>
      <c r="EPG25" s="687"/>
      <c r="EPH25" s="687"/>
      <c r="EPI25" s="687"/>
      <c r="EPJ25" s="687"/>
      <c r="EPK25" s="687"/>
      <c r="EPL25" s="687"/>
      <c r="EPM25" s="687"/>
      <c r="EPN25" s="687"/>
      <c r="EPO25" s="687"/>
      <c r="EPP25" s="687"/>
      <c r="EPQ25" s="687"/>
      <c r="EPR25" s="687"/>
      <c r="EPS25" s="687"/>
      <c r="EPT25" s="687"/>
      <c r="EPU25" s="687"/>
      <c r="EPV25" s="687"/>
      <c r="EPW25" s="687"/>
      <c r="EPX25" s="687"/>
      <c r="EPY25" s="687"/>
      <c r="EPZ25" s="687"/>
      <c r="EQA25" s="687"/>
      <c r="EQB25" s="687"/>
      <c r="EQC25" s="687"/>
      <c r="EQD25" s="687"/>
      <c r="EQE25" s="687"/>
      <c r="EQF25" s="687"/>
      <c r="EQG25" s="687"/>
      <c r="EQH25" s="687"/>
      <c r="EQI25" s="687"/>
      <c r="EQJ25" s="687"/>
      <c r="EQK25" s="687"/>
      <c r="EQL25" s="687"/>
      <c r="EQM25" s="687"/>
      <c r="EQN25" s="687"/>
      <c r="EQO25" s="687"/>
      <c r="EQP25" s="687"/>
      <c r="EQQ25" s="687"/>
      <c r="EQR25" s="687"/>
      <c r="EQS25" s="687"/>
      <c r="EQT25" s="687"/>
      <c r="EQU25" s="687"/>
      <c r="EQV25" s="687"/>
      <c r="EQW25" s="687"/>
      <c r="EQX25" s="687"/>
      <c r="EQY25" s="687"/>
      <c r="EQZ25" s="687"/>
      <c r="ERA25" s="687"/>
      <c r="ERB25" s="687"/>
      <c r="ERC25" s="687"/>
      <c r="ERD25" s="687"/>
      <c r="ERE25" s="687"/>
      <c r="ERF25" s="687"/>
      <c r="ERG25" s="687"/>
      <c r="ERH25" s="687"/>
      <c r="ERI25" s="687"/>
      <c r="ERJ25" s="687"/>
      <c r="ERK25" s="687"/>
      <c r="ERL25" s="687"/>
      <c r="ERM25" s="687"/>
      <c r="ERN25" s="687"/>
      <c r="ERO25" s="687"/>
      <c r="ERP25" s="687"/>
      <c r="ERQ25" s="687"/>
      <c r="ERR25" s="687"/>
      <c r="ERS25" s="687"/>
      <c r="ERT25" s="687"/>
      <c r="ERU25" s="687"/>
      <c r="ERV25" s="687"/>
      <c r="ERW25" s="687"/>
      <c r="ERX25" s="687"/>
      <c r="ERY25" s="687"/>
      <c r="ERZ25" s="687"/>
      <c r="ESA25" s="687"/>
      <c r="ESB25" s="687"/>
      <c r="ESC25" s="687"/>
      <c r="ESD25" s="687"/>
      <c r="ESE25" s="687"/>
      <c r="ESF25" s="687"/>
      <c r="ESG25" s="687"/>
      <c r="ESH25" s="687"/>
      <c r="ESI25" s="687"/>
      <c r="ESJ25" s="687"/>
      <c r="ESK25" s="687"/>
      <c r="ESL25" s="687"/>
      <c r="ESM25" s="687"/>
      <c r="ESN25" s="687"/>
      <c r="ESO25" s="687"/>
      <c r="ESP25" s="687"/>
      <c r="ESQ25" s="687"/>
      <c r="ESR25" s="687"/>
      <c r="ESS25" s="687"/>
      <c r="EST25" s="687"/>
      <c r="ESU25" s="687"/>
      <c r="ESV25" s="687"/>
      <c r="ESW25" s="687"/>
      <c r="ESX25" s="687"/>
      <c r="ESY25" s="687"/>
      <c r="ESZ25" s="687"/>
      <c r="ETA25" s="687"/>
      <c r="ETB25" s="687"/>
      <c r="ETC25" s="687"/>
      <c r="ETD25" s="687"/>
      <c r="ETE25" s="687"/>
      <c r="ETF25" s="687"/>
      <c r="ETG25" s="687"/>
      <c r="ETH25" s="687"/>
      <c r="ETI25" s="687"/>
      <c r="ETJ25" s="687"/>
      <c r="ETK25" s="687"/>
      <c r="ETL25" s="687"/>
      <c r="ETM25" s="687"/>
      <c r="ETN25" s="687"/>
      <c r="ETO25" s="687"/>
      <c r="ETP25" s="687"/>
      <c r="ETQ25" s="687"/>
      <c r="ETR25" s="687"/>
      <c r="ETS25" s="687"/>
      <c r="ETT25" s="687"/>
      <c r="ETU25" s="687"/>
      <c r="ETV25" s="687"/>
      <c r="ETW25" s="687"/>
      <c r="ETX25" s="687"/>
      <c r="ETY25" s="687"/>
      <c r="ETZ25" s="687"/>
      <c r="EUA25" s="687"/>
      <c r="EUB25" s="687"/>
      <c r="EUC25" s="687"/>
      <c r="EUD25" s="687"/>
      <c r="EUE25" s="687"/>
      <c r="EUF25" s="687"/>
      <c r="EUG25" s="687"/>
      <c r="EUH25" s="687"/>
      <c r="EUI25" s="687"/>
      <c r="EUJ25" s="687"/>
      <c r="EUK25" s="687"/>
      <c r="EUL25" s="687"/>
      <c r="EUM25" s="687"/>
      <c r="EUN25" s="687"/>
      <c r="EUO25" s="687"/>
      <c r="EUP25" s="687"/>
      <c r="EUQ25" s="687"/>
      <c r="EUR25" s="687"/>
      <c r="EUS25" s="687"/>
      <c r="EUT25" s="687"/>
      <c r="EUU25" s="687"/>
      <c r="EUV25" s="687"/>
      <c r="EUW25" s="687"/>
      <c r="EUX25" s="687"/>
      <c r="EUY25" s="687"/>
      <c r="EUZ25" s="687"/>
      <c r="EVA25" s="687"/>
      <c r="EVB25" s="687"/>
      <c r="EVC25" s="687"/>
      <c r="EVD25" s="687"/>
      <c r="EVE25" s="687"/>
      <c r="EVF25" s="687"/>
      <c r="EVG25" s="687"/>
      <c r="EVH25" s="687"/>
      <c r="EVI25" s="687"/>
      <c r="EVJ25" s="687"/>
      <c r="EVK25" s="687"/>
      <c r="EVL25" s="687"/>
      <c r="EVM25" s="687"/>
      <c r="EVN25" s="687"/>
      <c r="EVO25" s="687"/>
      <c r="EVP25" s="687"/>
      <c r="EVQ25" s="687"/>
      <c r="EVR25" s="687"/>
      <c r="EVS25" s="687"/>
      <c r="EVT25" s="687"/>
      <c r="EVU25" s="687"/>
      <c r="EVV25" s="687"/>
      <c r="EVW25" s="687"/>
      <c r="EVX25" s="687"/>
      <c r="EVY25" s="687"/>
      <c r="EVZ25" s="687"/>
      <c r="EWA25" s="687"/>
      <c r="EWB25" s="687"/>
      <c r="EWC25" s="687"/>
      <c r="EWD25" s="687"/>
      <c r="EWE25" s="687"/>
      <c r="EWF25" s="687"/>
      <c r="EWG25" s="687"/>
      <c r="EWH25" s="687"/>
      <c r="EWI25" s="687"/>
      <c r="EWJ25" s="687"/>
      <c r="EWK25" s="687"/>
      <c r="EWL25" s="687"/>
      <c r="EWM25" s="687"/>
      <c r="EWN25" s="687"/>
      <c r="EWO25" s="687"/>
      <c r="EWP25" s="687"/>
      <c r="EWQ25" s="687"/>
      <c r="EWR25" s="687"/>
      <c r="EWS25" s="687"/>
      <c r="EWT25" s="687"/>
      <c r="EWU25" s="687"/>
      <c r="EWV25" s="687"/>
      <c r="EWW25" s="687"/>
      <c r="EWX25" s="687"/>
      <c r="EWY25" s="687"/>
      <c r="EWZ25" s="687"/>
      <c r="EXA25" s="687"/>
      <c r="EXB25" s="687"/>
      <c r="EXC25" s="687"/>
      <c r="EXD25" s="687"/>
      <c r="EXE25" s="687"/>
      <c r="EXF25" s="687"/>
      <c r="EXG25" s="687"/>
      <c r="EXH25" s="687"/>
      <c r="EXI25" s="687"/>
      <c r="EXJ25" s="687"/>
      <c r="EXK25" s="687"/>
      <c r="EXL25" s="687"/>
      <c r="EXM25" s="687"/>
      <c r="EXN25" s="687"/>
      <c r="EXO25" s="687"/>
      <c r="EXP25" s="687"/>
      <c r="EXQ25" s="687"/>
      <c r="EXR25" s="687"/>
      <c r="EXS25" s="687"/>
      <c r="EXT25" s="687"/>
      <c r="EXU25" s="687"/>
      <c r="EXV25" s="687"/>
      <c r="EXW25" s="687"/>
      <c r="EXX25" s="687"/>
      <c r="EXY25" s="687"/>
      <c r="EXZ25" s="687"/>
      <c r="EYA25" s="687"/>
      <c r="EYB25" s="687"/>
      <c r="EYC25" s="687"/>
      <c r="EYD25" s="687"/>
      <c r="EYE25" s="687"/>
      <c r="EYF25" s="687"/>
      <c r="EYG25" s="687"/>
      <c r="EYH25" s="687"/>
      <c r="EYI25" s="687"/>
      <c r="EYJ25" s="687"/>
      <c r="EYK25" s="687"/>
      <c r="EYL25" s="687"/>
      <c r="EYM25" s="687"/>
      <c r="EYN25" s="687"/>
      <c r="EYO25" s="687"/>
      <c r="EYP25" s="687"/>
      <c r="EYQ25" s="687"/>
      <c r="EYR25" s="687"/>
      <c r="EYS25" s="687"/>
      <c r="EYT25" s="687"/>
      <c r="EYU25" s="687"/>
      <c r="EYV25" s="687"/>
      <c r="EYW25" s="687"/>
      <c r="EYX25" s="687"/>
      <c r="EYY25" s="687"/>
      <c r="EYZ25" s="687"/>
      <c r="EZA25" s="687"/>
      <c r="EZB25" s="687"/>
      <c r="EZC25" s="687"/>
      <c r="EZD25" s="687"/>
      <c r="EZE25" s="687"/>
      <c r="EZF25" s="687"/>
      <c r="EZG25" s="687"/>
      <c r="EZH25" s="687"/>
      <c r="EZI25" s="687"/>
      <c r="EZJ25" s="687"/>
      <c r="EZK25" s="687"/>
      <c r="EZL25" s="687"/>
      <c r="EZM25" s="687"/>
      <c r="EZN25" s="687"/>
      <c r="EZO25" s="687"/>
      <c r="EZP25" s="687"/>
      <c r="EZQ25" s="687"/>
      <c r="EZR25" s="687"/>
      <c r="EZS25" s="687"/>
      <c r="EZT25" s="687"/>
      <c r="EZU25" s="687"/>
      <c r="EZV25" s="687"/>
      <c r="EZW25" s="687"/>
      <c r="EZX25" s="687"/>
      <c r="EZY25" s="687"/>
      <c r="EZZ25" s="687"/>
      <c r="FAA25" s="687"/>
      <c r="FAB25" s="687"/>
      <c r="FAC25" s="687"/>
      <c r="FAD25" s="687"/>
      <c r="FAE25" s="687"/>
      <c r="FAF25" s="687"/>
      <c r="FAG25" s="687"/>
      <c r="FAH25" s="687"/>
      <c r="FAI25" s="687"/>
      <c r="FAJ25" s="687"/>
      <c r="FAK25" s="687"/>
      <c r="FAL25" s="687"/>
      <c r="FAM25" s="687"/>
      <c r="FAN25" s="687"/>
      <c r="FAO25" s="687"/>
      <c r="FAP25" s="687"/>
      <c r="FAQ25" s="687"/>
      <c r="FAR25" s="687"/>
      <c r="FAS25" s="687"/>
      <c r="FAT25" s="687"/>
      <c r="FAU25" s="687"/>
      <c r="FAV25" s="687"/>
      <c r="FAW25" s="687"/>
      <c r="FAX25" s="687"/>
      <c r="FAY25" s="687"/>
      <c r="FAZ25" s="687"/>
      <c r="FBA25" s="687"/>
      <c r="FBB25" s="687"/>
      <c r="FBC25" s="687"/>
      <c r="FBD25" s="687"/>
      <c r="FBE25" s="687"/>
      <c r="FBF25" s="687"/>
      <c r="FBG25" s="687"/>
      <c r="FBH25" s="687"/>
      <c r="FBI25" s="687"/>
      <c r="FBJ25" s="687"/>
      <c r="FBK25" s="687"/>
      <c r="FBL25" s="687"/>
      <c r="FBM25" s="687"/>
      <c r="FBN25" s="687"/>
      <c r="FBO25" s="687"/>
      <c r="FBP25" s="687"/>
      <c r="FBQ25" s="687"/>
      <c r="FBR25" s="687"/>
      <c r="FBS25" s="687"/>
      <c r="FBT25" s="687"/>
      <c r="FBU25" s="687"/>
      <c r="FBV25" s="687"/>
      <c r="FBW25" s="687"/>
      <c r="FBX25" s="687"/>
      <c r="FBY25" s="687"/>
      <c r="FBZ25" s="687"/>
      <c r="FCA25" s="687"/>
      <c r="FCB25" s="687"/>
      <c r="FCC25" s="687"/>
      <c r="FCD25" s="687"/>
      <c r="FCE25" s="687"/>
      <c r="FCF25" s="687"/>
      <c r="FCG25" s="687"/>
      <c r="FCH25" s="687"/>
      <c r="FCI25" s="687"/>
      <c r="FCJ25" s="687"/>
      <c r="FCK25" s="687"/>
      <c r="FCL25" s="687"/>
      <c r="FCM25" s="687"/>
      <c r="FCN25" s="687"/>
      <c r="FCO25" s="687"/>
      <c r="FCP25" s="687"/>
      <c r="FCQ25" s="687"/>
      <c r="FCR25" s="687"/>
      <c r="FCS25" s="687"/>
      <c r="FCT25" s="687"/>
      <c r="FCU25" s="687"/>
      <c r="FCV25" s="687"/>
      <c r="FCW25" s="687"/>
      <c r="FCX25" s="687"/>
      <c r="FCY25" s="687"/>
      <c r="FCZ25" s="687"/>
      <c r="FDA25" s="687"/>
      <c r="FDB25" s="687"/>
      <c r="FDC25" s="687"/>
      <c r="FDD25" s="687"/>
      <c r="FDE25" s="687"/>
      <c r="FDF25" s="687"/>
      <c r="FDG25" s="687"/>
      <c r="FDH25" s="687"/>
      <c r="FDI25" s="687"/>
      <c r="FDJ25" s="687"/>
      <c r="FDK25" s="687"/>
      <c r="FDL25" s="687"/>
      <c r="FDM25" s="687"/>
      <c r="FDN25" s="687"/>
      <c r="FDO25" s="687"/>
      <c r="FDP25" s="687"/>
      <c r="FDQ25" s="687"/>
      <c r="FDR25" s="687"/>
      <c r="FDS25" s="687"/>
      <c r="FDT25" s="687"/>
      <c r="FDU25" s="687"/>
      <c r="FDV25" s="687"/>
      <c r="FDW25" s="687"/>
      <c r="FDX25" s="687"/>
      <c r="FDY25" s="687"/>
      <c r="FDZ25" s="687"/>
      <c r="FEA25" s="687"/>
      <c r="FEB25" s="687"/>
      <c r="FEC25" s="687"/>
      <c r="FED25" s="687"/>
      <c r="FEE25" s="687"/>
      <c r="FEF25" s="687"/>
      <c r="FEG25" s="687"/>
      <c r="FEH25" s="687"/>
      <c r="FEI25" s="687"/>
      <c r="FEJ25" s="687"/>
      <c r="FEK25" s="687"/>
      <c r="FEL25" s="687"/>
      <c r="FEM25" s="687"/>
      <c r="FEN25" s="687"/>
      <c r="FEO25" s="687"/>
      <c r="FEP25" s="687"/>
      <c r="FEQ25" s="687"/>
      <c r="FER25" s="687"/>
      <c r="FES25" s="687"/>
      <c r="FET25" s="687"/>
      <c r="FEU25" s="687"/>
      <c r="FEV25" s="687"/>
      <c r="FEW25" s="687"/>
      <c r="FEX25" s="687"/>
      <c r="FEY25" s="687"/>
      <c r="FEZ25" s="687"/>
      <c r="FFA25" s="687"/>
      <c r="FFB25" s="687"/>
      <c r="FFC25" s="687"/>
      <c r="FFD25" s="687"/>
      <c r="FFE25" s="687"/>
      <c r="FFF25" s="687"/>
      <c r="FFG25" s="687"/>
      <c r="FFH25" s="687"/>
      <c r="FFI25" s="687"/>
      <c r="FFJ25" s="687"/>
      <c r="FFK25" s="687"/>
      <c r="FFL25" s="687"/>
      <c r="FFM25" s="687"/>
      <c r="FFN25" s="687"/>
      <c r="FFO25" s="687"/>
      <c r="FFP25" s="687"/>
      <c r="FFQ25" s="687"/>
      <c r="FFR25" s="687"/>
      <c r="FFS25" s="687"/>
      <c r="FFT25" s="687"/>
      <c r="FFU25" s="687"/>
      <c r="FFV25" s="687"/>
      <c r="FFW25" s="687"/>
      <c r="FFX25" s="687"/>
      <c r="FFY25" s="687"/>
      <c r="FFZ25" s="687"/>
      <c r="FGA25" s="687"/>
      <c r="FGB25" s="687"/>
      <c r="FGC25" s="687"/>
      <c r="FGD25" s="687"/>
      <c r="FGE25" s="687"/>
      <c r="FGF25" s="687"/>
      <c r="FGG25" s="687"/>
      <c r="FGH25" s="687"/>
      <c r="FGI25" s="687"/>
      <c r="FGJ25" s="687"/>
      <c r="FGK25" s="687"/>
      <c r="FGL25" s="687"/>
      <c r="FGM25" s="687"/>
      <c r="FGN25" s="687"/>
      <c r="FGO25" s="687"/>
      <c r="FGP25" s="687"/>
      <c r="FGQ25" s="687"/>
      <c r="FGR25" s="687"/>
      <c r="FGS25" s="687"/>
      <c r="FGT25" s="687"/>
      <c r="FGU25" s="687"/>
      <c r="FGV25" s="687"/>
      <c r="FGW25" s="687"/>
      <c r="FGX25" s="687"/>
      <c r="FGY25" s="687"/>
      <c r="FGZ25" s="687"/>
      <c r="FHA25" s="687"/>
      <c r="FHB25" s="687"/>
      <c r="FHC25" s="687"/>
      <c r="FHD25" s="687"/>
      <c r="FHE25" s="687"/>
      <c r="FHF25" s="687"/>
      <c r="FHG25" s="687"/>
      <c r="FHH25" s="687"/>
      <c r="FHI25" s="687"/>
      <c r="FHJ25" s="687"/>
      <c r="FHK25" s="687"/>
      <c r="FHL25" s="687"/>
      <c r="FHM25" s="687"/>
      <c r="FHN25" s="687"/>
      <c r="FHO25" s="687"/>
      <c r="FHP25" s="687"/>
      <c r="FHQ25" s="687"/>
      <c r="FHR25" s="687"/>
      <c r="FHS25" s="687"/>
      <c r="FHT25" s="687"/>
      <c r="FHU25" s="687"/>
      <c r="FHV25" s="687"/>
      <c r="FHW25" s="687"/>
      <c r="FHX25" s="687"/>
      <c r="FHY25" s="687"/>
      <c r="FHZ25" s="687"/>
      <c r="FIA25" s="687"/>
      <c r="FIB25" s="687"/>
      <c r="FIC25" s="687"/>
      <c r="FID25" s="687"/>
      <c r="FIE25" s="687"/>
      <c r="FIF25" s="687"/>
      <c r="FIG25" s="687"/>
      <c r="FIH25" s="687"/>
      <c r="FII25" s="687"/>
      <c r="FIJ25" s="687"/>
      <c r="FIK25" s="687"/>
      <c r="FIL25" s="687"/>
      <c r="FIM25" s="687"/>
      <c r="FIN25" s="687"/>
      <c r="FIO25" s="687"/>
      <c r="FIP25" s="687"/>
      <c r="FIQ25" s="687"/>
      <c r="FIR25" s="687"/>
      <c r="FIS25" s="687"/>
      <c r="FIT25" s="687"/>
      <c r="FIU25" s="687"/>
      <c r="FIV25" s="687"/>
      <c r="FIW25" s="687"/>
      <c r="FIX25" s="687"/>
      <c r="FIY25" s="687"/>
      <c r="FIZ25" s="687"/>
      <c r="FJA25" s="687"/>
      <c r="FJB25" s="687"/>
      <c r="FJC25" s="687"/>
      <c r="FJD25" s="687"/>
      <c r="FJE25" s="687"/>
      <c r="FJF25" s="687"/>
      <c r="FJG25" s="687"/>
      <c r="FJH25" s="687"/>
      <c r="FJI25" s="687"/>
      <c r="FJJ25" s="687"/>
      <c r="FJK25" s="687"/>
      <c r="FJL25" s="687"/>
      <c r="FJM25" s="687"/>
      <c r="FJN25" s="687"/>
      <c r="FJO25" s="687"/>
      <c r="FJP25" s="687"/>
      <c r="FJQ25" s="687"/>
      <c r="FJR25" s="687"/>
      <c r="FJS25" s="687"/>
      <c r="FJT25" s="687"/>
      <c r="FJU25" s="687"/>
      <c r="FJV25" s="687"/>
      <c r="FJW25" s="687"/>
      <c r="FJX25" s="687"/>
      <c r="FJY25" s="687"/>
      <c r="FJZ25" s="687"/>
      <c r="FKA25" s="687"/>
      <c r="FKB25" s="687"/>
      <c r="FKC25" s="687"/>
      <c r="FKD25" s="687"/>
      <c r="FKE25" s="687"/>
      <c r="FKF25" s="687"/>
      <c r="FKG25" s="687"/>
      <c r="FKH25" s="687"/>
      <c r="FKI25" s="687"/>
      <c r="FKJ25" s="687"/>
      <c r="FKK25" s="687"/>
      <c r="FKL25" s="687"/>
      <c r="FKM25" s="687"/>
      <c r="FKN25" s="687"/>
      <c r="FKO25" s="687"/>
      <c r="FKP25" s="687"/>
      <c r="FKQ25" s="687"/>
      <c r="FKR25" s="687"/>
      <c r="FKS25" s="687"/>
      <c r="FKT25" s="687"/>
      <c r="FKU25" s="687"/>
      <c r="FKV25" s="687"/>
      <c r="FKW25" s="687"/>
      <c r="FKX25" s="687"/>
      <c r="FKY25" s="687"/>
      <c r="FKZ25" s="687"/>
      <c r="FLA25" s="687"/>
      <c r="FLB25" s="687"/>
      <c r="FLC25" s="687"/>
      <c r="FLD25" s="687"/>
      <c r="FLE25" s="687"/>
      <c r="FLF25" s="687"/>
      <c r="FLG25" s="687"/>
      <c r="FLH25" s="687"/>
      <c r="FLI25" s="687"/>
      <c r="FLJ25" s="687"/>
      <c r="FLK25" s="687"/>
      <c r="FLL25" s="687"/>
      <c r="FLM25" s="687"/>
      <c r="FLN25" s="687"/>
      <c r="FLO25" s="687"/>
      <c r="FLP25" s="687"/>
      <c r="FLQ25" s="687"/>
      <c r="FLR25" s="687"/>
      <c r="FLS25" s="687"/>
      <c r="FLT25" s="687"/>
      <c r="FLU25" s="687"/>
      <c r="FLV25" s="687"/>
      <c r="FLW25" s="687"/>
      <c r="FLX25" s="687"/>
      <c r="FLY25" s="687"/>
      <c r="FLZ25" s="687"/>
      <c r="FMA25" s="687"/>
      <c r="FMB25" s="687"/>
      <c r="FMC25" s="687"/>
      <c r="FMD25" s="687"/>
      <c r="FME25" s="687"/>
      <c r="FMF25" s="687"/>
      <c r="FMG25" s="687"/>
      <c r="FMH25" s="687"/>
      <c r="FMI25" s="687"/>
      <c r="FMJ25" s="687"/>
      <c r="FMK25" s="687"/>
      <c r="FML25" s="687"/>
      <c r="FMM25" s="687"/>
      <c r="FMN25" s="687"/>
      <c r="FMO25" s="687"/>
      <c r="FMP25" s="687"/>
      <c r="FMQ25" s="687"/>
      <c r="FMR25" s="687"/>
      <c r="FMS25" s="687"/>
      <c r="FMT25" s="687"/>
      <c r="FMU25" s="687"/>
      <c r="FMV25" s="687"/>
      <c r="FMW25" s="687"/>
      <c r="FMX25" s="687"/>
      <c r="FMY25" s="687"/>
      <c r="FMZ25" s="687"/>
      <c r="FNA25" s="687"/>
      <c r="FNB25" s="687"/>
      <c r="FNC25" s="687"/>
      <c r="FND25" s="687"/>
      <c r="FNE25" s="687"/>
      <c r="FNF25" s="687"/>
      <c r="FNG25" s="687"/>
      <c r="FNH25" s="687"/>
      <c r="FNI25" s="687"/>
      <c r="FNJ25" s="687"/>
      <c r="FNK25" s="687"/>
      <c r="FNL25" s="687"/>
      <c r="FNM25" s="687"/>
      <c r="FNN25" s="687"/>
      <c r="FNO25" s="687"/>
      <c r="FNP25" s="687"/>
      <c r="FNQ25" s="687"/>
      <c r="FNR25" s="687"/>
      <c r="FNS25" s="687"/>
      <c r="FNT25" s="687"/>
      <c r="FNU25" s="687"/>
      <c r="FNV25" s="687"/>
      <c r="FNW25" s="687"/>
      <c r="FNX25" s="687"/>
      <c r="FNY25" s="687"/>
      <c r="FNZ25" s="687"/>
      <c r="FOA25" s="687"/>
      <c r="FOB25" s="687"/>
      <c r="FOC25" s="687"/>
      <c r="FOD25" s="687"/>
      <c r="FOE25" s="687"/>
      <c r="FOF25" s="687"/>
      <c r="FOG25" s="687"/>
      <c r="FOH25" s="687"/>
      <c r="FOI25" s="687"/>
      <c r="FOJ25" s="687"/>
      <c r="FOK25" s="687"/>
      <c r="FOL25" s="687"/>
      <c r="FOM25" s="687"/>
      <c r="FON25" s="687"/>
      <c r="FOO25" s="687"/>
      <c r="FOP25" s="687"/>
      <c r="FOQ25" s="687"/>
      <c r="FOR25" s="687"/>
      <c r="FOS25" s="687"/>
      <c r="FOT25" s="687"/>
      <c r="FOU25" s="687"/>
      <c r="FOV25" s="687"/>
      <c r="FOW25" s="687"/>
      <c r="FOX25" s="687"/>
      <c r="FOY25" s="687"/>
      <c r="FOZ25" s="687"/>
      <c r="FPA25" s="687"/>
      <c r="FPB25" s="687"/>
      <c r="FPC25" s="687"/>
      <c r="FPD25" s="687"/>
      <c r="FPE25" s="687"/>
      <c r="FPF25" s="687"/>
      <c r="FPG25" s="687"/>
      <c r="FPH25" s="687"/>
      <c r="FPI25" s="687"/>
      <c r="FPJ25" s="687"/>
      <c r="FPK25" s="687"/>
      <c r="FPL25" s="687"/>
      <c r="FPM25" s="687"/>
      <c r="FPN25" s="687"/>
      <c r="FPO25" s="687"/>
      <c r="FPP25" s="687"/>
      <c r="FPQ25" s="687"/>
      <c r="FPR25" s="687"/>
      <c r="FPS25" s="687"/>
      <c r="FPT25" s="687"/>
      <c r="FPU25" s="687"/>
      <c r="FPV25" s="687"/>
      <c r="FPW25" s="687"/>
      <c r="FPX25" s="687"/>
      <c r="FPY25" s="687"/>
      <c r="FPZ25" s="687"/>
      <c r="FQA25" s="687"/>
      <c r="FQB25" s="687"/>
      <c r="FQC25" s="687"/>
      <c r="FQD25" s="687"/>
      <c r="FQE25" s="687"/>
      <c r="FQF25" s="687"/>
      <c r="FQG25" s="687"/>
      <c r="FQH25" s="687"/>
      <c r="FQI25" s="687"/>
      <c r="FQJ25" s="687"/>
      <c r="FQK25" s="687"/>
      <c r="FQL25" s="687"/>
      <c r="FQM25" s="687"/>
      <c r="FQN25" s="687"/>
      <c r="FQO25" s="687"/>
      <c r="FQP25" s="687"/>
      <c r="FQQ25" s="687"/>
      <c r="FQR25" s="687"/>
      <c r="FQS25" s="687"/>
      <c r="FQT25" s="687"/>
      <c r="FQU25" s="687"/>
      <c r="FQV25" s="687"/>
      <c r="FQW25" s="687"/>
      <c r="FQX25" s="687"/>
      <c r="FQY25" s="687"/>
      <c r="FQZ25" s="687"/>
      <c r="FRA25" s="687"/>
      <c r="FRB25" s="687"/>
      <c r="FRC25" s="687"/>
      <c r="FRD25" s="687"/>
      <c r="FRE25" s="687"/>
      <c r="FRF25" s="687"/>
      <c r="FRG25" s="687"/>
      <c r="FRH25" s="687"/>
      <c r="FRI25" s="687"/>
      <c r="FRJ25" s="687"/>
      <c r="FRK25" s="687"/>
      <c r="FRL25" s="687"/>
      <c r="FRM25" s="687"/>
      <c r="FRN25" s="687"/>
      <c r="FRO25" s="687"/>
      <c r="FRP25" s="687"/>
      <c r="FRQ25" s="687"/>
      <c r="FRR25" s="687"/>
      <c r="FRS25" s="687"/>
      <c r="FRT25" s="687"/>
      <c r="FRU25" s="687"/>
      <c r="FRV25" s="687"/>
      <c r="FRW25" s="687"/>
      <c r="FRX25" s="687"/>
      <c r="FRY25" s="687"/>
      <c r="FRZ25" s="687"/>
      <c r="FSA25" s="687"/>
      <c r="FSB25" s="687"/>
      <c r="FSC25" s="687"/>
      <c r="FSD25" s="687"/>
      <c r="FSE25" s="687"/>
      <c r="FSF25" s="687"/>
      <c r="FSG25" s="687"/>
      <c r="FSH25" s="687"/>
      <c r="FSI25" s="687"/>
      <c r="FSJ25" s="687"/>
      <c r="FSK25" s="687"/>
      <c r="FSL25" s="687"/>
      <c r="FSM25" s="687"/>
      <c r="FSN25" s="687"/>
      <c r="FSO25" s="687"/>
      <c r="FSP25" s="687"/>
      <c r="FSQ25" s="687"/>
      <c r="FSR25" s="687"/>
      <c r="FSS25" s="687"/>
      <c r="FST25" s="687"/>
      <c r="FSU25" s="687"/>
      <c r="FSV25" s="687"/>
      <c r="FSW25" s="687"/>
      <c r="FSX25" s="687"/>
      <c r="FSY25" s="687"/>
      <c r="FSZ25" s="687"/>
      <c r="FTA25" s="687"/>
      <c r="FTB25" s="687"/>
      <c r="FTC25" s="687"/>
      <c r="FTD25" s="687"/>
      <c r="FTE25" s="687"/>
      <c r="FTF25" s="687"/>
      <c r="FTG25" s="687"/>
      <c r="FTH25" s="687"/>
      <c r="FTI25" s="687"/>
      <c r="FTJ25" s="687"/>
      <c r="FTK25" s="687"/>
      <c r="FTL25" s="687"/>
      <c r="FTM25" s="687"/>
      <c r="FTN25" s="687"/>
      <c r="FTO25" s="687"/>
      <c r="FTP25" s="687"/>
      <c r="FTQ25" s="687"/>
      <c r="FTR25" s="687"/>
      <c r="FTS25" s="687"/>
      <c r="FTT25" s="687"/>
      <c r="FTU25" s="687"/>
      <c r="FTV25" s="687"/>
      <c r="FTW25" s="687"/>
      <c r="FTX25" s="687"/>
      <c r="FTY25" s="687"/>
      <c r="FTZ25" s="687"/>
      <c r="FUA25" s="687"/>
      <c r="FUB25" s="687"/>
      <c r="FUC25" s="687"/>
      <c r="FUD25" s="687"/>
      <c r="FUE25" s="687"/>
      <c r="FUF25" s="687"/>
      <c r="FUG25" s="687"/>
      <c r="FUH25" s="687"/>
      <c r="FUI25" s="687"/>
      <c r="FUJ25" s="687"/>
      <c r="FUK25" s="687"/>
      <c r="FUL25" s="687"/>
      <c r="FUM25" s="687"/>
      <c r="FUN25" s="687"/>
      <c r="FUO25" s="687"/>
      <c r="FUP25" s="687"/>
      <c r="FUQ25" s="687"/>
      <c r="FUR25" s="687"/>
      <c r="FUS25" s="687"/>
      <c r="FUT25" s="687"/>
      <c r="FUU25" s="687"/>
      <c r="FUV25" s="687"/>
      <c r="FUW25" s="687"/>
      <c r="FUX25" s="687"/>
      <c r="FUY25" s="687"/>
      <c r="FUZ25" s="687"/>
      <c r="FVA25" s="687"/>
      <c r="FVB25" s="687"/>
      <c r="FVC25" s="687"/>
      <c r="FVD25" s="687"/>
      <c r="FVE25" s="687"/>
      <c r="FVF25" s="687"/>
      <c r="FVG25" s="687"/>
      <c r="FVH25" s="687"/>
      <c r="FVI25" s="687"/>
      <c r="FVJ25" s="687"/>
      <c r="FVK25" s="687"/>
      <c r="FVL25" s="687"/>
      <c r="FVM25" s="687"/>
      <c r="FVN25" s="687"/>
      <c r="FVO25" s="687"/>
      <c r="FVP25" s="687"/>
      <c r="FVQ25" s="687"/>
      <c r="FVR25" s="687"/>
      <c r="FVS25" s="687"/>
      <c r="FVT25" s="687"/>
      <c r="FVU25" s="687"/>
      <c r="FVV25" s="687"/>
      <c r="FVW25" s="687"/>
      <c r="FVX25" s="687"/>
      <c r="FVY25" s="687"/>
      <c r="FVZ25" s="687"/>
      <c r="FWA25" s="687"/>
      <c r="FWB25" s="687"/>
      <c r="FWC25" s="687"/>
      <c r="FWD25" s="687"/>
      <c r="FWE25" s="687"/>
      <c r="FWF25" s="687"/>
      <c r="FWG25" s="687"/>
      <c r="FWH25" s="687"/>
      <c r="FWI25" s="687"/>
      <c r="FWJ25" s="687"/>
      <c r="FWK25" s="687"/>
      <c r="FWL25" s="687"/>
      <c r="FWM25" s="687"/>
      <c r="FWN25" s="687"/>
      <c r="FWO25" s="687"/>
      <c r="FWP25" s="687"/>
      <c r="FWQ25" s="687"/>
      <c r="FWR25" s="687"/>
      <c r="FWS25" s="687"/>
      <c r="FWT25" s="687"/>
      <c r="FWU25" s="687"/>
      <c r="FWV25" s="687"/>
      <c r="FWW25" s="687"/>
      <c r="FWX25" s="687"/>
      <c r="FWY25" s="687"/>
      <c r="FWZ25" s="687"/>
      <c r="FXA25" s="687"/>
      <c r="FXB25" s="687"/>
      <c r="FXC25" s="687"/>
      <c r="FXD25" s="687"/>
      <c r="FXE25" s="687"/>
      <c r="FXF25" s="687"/>
      <c r="FXG25" s="687"/>
      <c r="FXH25" s="687"/>
      <c r="FXI25" s="687"/>
      <c r="FXJ25" s="687"/>
      <c r="FXK25" s="687"/>
      <c r="FXL25" s="687"/>
      <c r="FXM25" s="687"/>
      <c r="FXN25" s="687"/>
      <c r="FXO25" s="687"/>
      <c r="FXP25" s="687"/>
      <c r="FXQ25" s="687"/>
      <c r="FXR25" s="687"/>
      <c r="FXS25" s="687"/>
      <c r="FXT25" s="687"/>
      <c r="FXU25" s="687"/>
      <c r="FXV25" s="687"/>
      <c r="FXW25" s="687"/>
      <c r="FXX25" s="687"/>
      <c r="FXY25" s="687"/>
      <c r="FXZ25" s="687"/>
      <c r="FYA25" s="687"/>
      <c r="FYB25" s="687"/>
      <c r="FYC25" s="687"/>
      <c r="FYD25" s="687"/>
      <c r="FYE25" s="687"/>
      <c r="FYF25" s="687"/>
      <c r="FYG25" s="687"/>
      <c r="FYH25" s="687"/>
      <c r="FYI25" s="687"/>
      <c r="FYJ25" s="687"/>
      <c r="FYK25" s="687"/>
      <c r="FYL25" s="687"/>
      <c r="FYM25" s="687"/>
      <c r="FYN25" s="687"/>
      <c r="FYO25" s="687"/>
      <c r="FYP25" s="687"/>
      <c r="FYQ25" s="687"/>
      <c r="FYR25" s="687"/>
      <c r="FYS25" s="687"/>
      <c r="FYT25" s="687"/>
      <c r="FYU25" s="687"/>
      <c r="FYV25" s="687"/>
      <c r="FYW25" s="687"/>
      <c r="FYX25" s="687"/>
      <c r="FYY25" s="687"/>
      <c r="FYZ25" s="687"/>
      <c r="FZA25" s="687"/>
      <c r="FZB25" s="687"/>
      <c r="FZC25" s="687"/>
      <c r="FZD25" s="687"/>
      <c r="FZE25" s="687"/>
      <c r="FZF25" s="687"/>
      <c r="FZG25" s="687"/>
      <c r="FZH25" s="687"/>
      <c r="FZI25" s="687"/>
      <c r="FZJ25" s="687"/>
      <c r="FZK25" s="687"/>
      <c r="FZL25" s="687"/>
      <c r="FZM25" s="687"/>
      <c r="FZN25" s="687"/>
      <c r="FZO25" s="687"/>
      <c r="FZP25" s="687"/>
      <c r="FZQ25" s="687"/>
      <c r="FZR25" s="687"/>
      <c r="FZS25" s="687"/>
      <c r="FZT25" s="687"/>
      <c r="FZU25" s="687"/>
      <c r="FZV25" s="687"/>
      <c r="FZW25" s="687"/>
      <c r="FZX25" s="687"/>
      <c r="FZY25" s="687"/>
      <c r="FZZ25" s="687"/>
      <c r="GAA25" s="687"/>
      <c r="GAB25" s="687"/>
      <c r="GAC25" s="687"/>
      <c r="GAD25" s="687"/>
      <c r="GAE25" s="687"/>
      <c r="GAF25" s="687"/>
      <c r="GAG25" s="687"/>
      <c r="GAH25" s="687"/>
      <c r="GAI25" s="687"/>
      <c r="GAJ25" s="687"/>
      <c r="GAK25" s="687"/>
      <c r="GAL25" s="687"/>
      <c r="GAM25" s="687"/>
      <c r="GAN25" s="687"/>
      <c r="GAO25" s="687"/>
      <c r="GAP25" s="687"/>
      <c r="GAQ25" s="687"/>
      <c r="GAR25" s="687"/>
      <c r="GAS25" s="687"/>
      <c r="GAT25" s="687"/>
      <c r="GAU25" s="687"/>
      <c r="GAV25" s="687"/>
      <c r="GAW25" s="687"/>
      <c r="GAX25" s="687"/>
      <c r="GAY25" s="687"/>
      <c r="GAZ25" s="687"/>
      <c r="GBA25" s="687"/>
      <c r="GBB25" s="687"/>
      <c r="GBC25" s="687"/>
      <c r="GBD25" s="687"/>
      <c r="GBE25" s="687"/>
      <c r="GBF25" s="687"/>
      <c r="GBG25" s="687"/>
      <c r="GBH25" s="687"/>
      <c r="GBI25" s="687"/>
      <c r="GBJ25" s="687"/>
      <c r="GBK25" s="687"/>
      <c r="GBL25" s="687"/>
      <c r="GBM25" s="687"/>
      <c r="GBN25" s="687"/>
      <c r="GBO25" s="687"/>
      <c r="GBP25" s="687"/>
      <c r="GBQ25" s="687"/>
      <c r="GBR25" s="687"/>
      <c r="GBS25" s="687"/>
      <c r="GBT25" s="687"/>
      <c r="GBU25" s="687"/>
      <c r="GBV25" s="687"/>
      <c r="GBW25" s="687"/>
      <c r="GBX25" s="687"/>
      <c r="GBY25" s="687"/>
      <c r="GBZ25" s="687"/>
      <c r="GCA25" s="687"/>
      <c r="GCB25" s="687"/>
      <c r="GCC25" s="687"/>
      <c r="GCD25" s="687"/>
      <c r="GCE25" s="687"/>
      <c r="GCF25" s="687"/>
      <c r="GCG25" s="687"/>
      <c r="GCH25" s="687"/>
      <c r="GCI25" s="687"/>
      <c r="GCJ25" s="687"/>
      <c r="GCK25" s="687"/>
      <c r="GCL25" s="687"/>
      <c r="GCM25" s="687"/>
      <c r="GCN25" s="687"/>
      <c r="GCO25" s="687"/>
      <c r="GCP25" s="687"/>
      <c r="GCQ25" s="687"/>
      <c r="GCR25" s="687"/>
      <c r="GCS25" s="687"/>
      <c r="GCT25" s="687"/>
      <c r="GCU25" s="687"/>
      <c r="GCV25" s="687"/>
      <c r="GCW25" s="687"/>
      <c r="GCX25" s="687"/>
      <c r="GCY25" s="687"/>
      <c r="GCZ25" s="687"/>
      <c r="GDA25" s="687"/>
      <c r="GDB25" s="687"/>
      <c r="GDC25" s="687"/>
      <c r="GDD25" s="687"/>
      <c r="GDE25" s="687"/>
      <c r="GDF25" s="687"/>
      <c r="GDG25" s="687"/>
      <c r="GDH25" s="687"/>
      <c r="GDI25" s="687"/>
      <c r="GDJ25" s="687"/>
      <c r="GDK25" s="687"/>
      <c r="GDL25" s="687"/>
      <c r="GDM25" s="687"/>
      <c r="GDN25" s="687"/>
      <c r="GDO25" s="687"/>
      <c r="GDP25" s="687"/>
      <c r="GDQ25" s="687"/>
      <c r="GDR25" s="687"/>
      <c r="GDS25" s="687"/>
      <c r="GDT25" s="687"/>
      <c r="GDU25" s="687"/>
      <c r="GDV25" s="687"/>
      <c r="GDW25" s="687"/>
      <c r="GDX25" s="687"/>
      <c r="GDY25" s="687"/>
      <c r="GDZ25" s="687"/>
      <c r="GEA25" s="687"/>
      <c r="GEB25" s="687"/>
      <c r="GEC25" s="687"/>
      <c r="GED25" s="687"/>
      <c r="GEE25" s="687"/>
      <c r="GEF25" s="687"/>
      <c r="GEG25" s="687"/>
      <c r="GEH25" s="687"/>
      <c r="GEI25" s="687"/>
      <c r="GEJ25" s="687"/>
      <c r="GEK25" s="687"/>
      <c r="GEL25" s="687"/>
      <c r="GEM25" s="687"/>
      <c r="GEN25" s="687"/>
      <c r="GEO25" s="687"/>
      <c r="GEP25" s="687"/>
      <c r="GEQ25" s="687"/>
      <c r="GER25" s="687"/>
      <c r="GES25" s="687"/>
      <c r="GET25" s="687"/>
      <c r="GEU25" s="687"/>
      <c r="GEV25" s="687"/>
      <c r="GEW25" s="687"/>
      <c r="GEX25" s="687"/>
      <c r="GEY25" s="687"/>
      <c r="GEZ25" s="687"/>
      <c r="GFA25" s="687"/>
      <c r="GFB25" s="687"/>
      <c r="GFC25" s="687"/>
      <c r="GFD25" s="687"/>
      <c r="GFE25" s="687"/>
      <c r="GFF25" s="687"/>
      <c r="GFG25" s="687"/>
      <c r="GFH25" s="687"/>
      <c r="GFI25" s="687"/>
      <c r="GFJ25" s="687"/>
      <c r="GFK25" s="687"/>
      <c r="GFL25" s="687"/>
      <c r="GFM25" s="687"/>
      <c r="GFN25" s="687"/>
      <c r="GFO25" s="687"/>
      <c r="GFP25" s="687"/>
      <c r="GFQ25" s="687"/>
      <c r="GFR25" s="687"/>
      <c r="GFS25" s="687"/>
      <c r="GFT25" s="687"/>
      <c r="GFU25" s="687"/>
      <c r="GFV25" s="687"/>
      <c r="GFW25" s="687"/>
      <c r="GFX25" s="687"/>
      <c r="GFY25" s="687"/>
      <c r="GFZ25" s="687"/>
      <c r="GGA25" s="687"/>
      <c r="GGB25" s="687"/>
      <c r="GGC25" s="687"/>
      <c r="GGD25" s="687"/>
      <c r="GGE25" s="687"/>
      <c r="GGF25" s="687"/>
      <c r="GGG25" s="687"/>
      <c r="GGH25" s="687"/>
      <c r="GGI25" s="687"/>
      <c r="GGJ25" s="687"/>
      <c r="GGK25" s="687"/>
      <c r="GGL25" s="687"/>
      <c r="GGM25" s="687"/>
      <c r="GGN25" s="687"/>
      <c r="GGO25" s="687"/>
      <c r="GGP25" s="687"/>
      <c r="GGQ25" s="687"/>
      <c r="GGR25" s="687"/>
      <c r="GGS25" s="687"/>
      <c r="GGT25" s="687"/>
      <c r="GGU25" s="687"/>
      <c r="GGV25" s="687"/>
      <c r="GGW25" s="687"/>
      <c r="GGX25" s="687"/>
      <c r="GGY25" s="687"/>
      <c r="GGZ25" s="687"/>
      <c r="GHA25" s="687"/>
      <c r="GHB25" s="687"/>
      <c r="GHC25" s="687"/>
      <c r="GHD25" s="687"/>
      <c r="GHE25" s="687"/>
      <c r="GHF25" s="687"/>
      <c r="GHG25" s="687"/>
      <c r="GHH25" s="687"/>
      <c r="GHI25" s="687"/>
      <c r="GHJ25" s="687"/>
      <c r="GHK25" s="687"/>
      <c r="GHL25" s="687"/>
      <c r="GHM25" s="687"/>
      <c r="GHN25" s="687"/>
      <c r="GHO25" s="687"/>
      <c r="GHP25" s="687"/>
      <c r="GHQ25" s="687"/>
      <c r="GHR25" s="687"/>
      <c r="GHS25" s="687"/>
      <c r="GHT25" s="687"/>
      <c r="GHU25" s="687"/>
      <c r="GHV25" s="687"/>
      <c r="GHW25" s="687"/>
      <c r="GHX25" s="687"/>
      <c r="GHY25" s="687"/>
      <c r="GHZ25" s="687"/>
      <c r="GIA25" s="687"/>
      <c r="GIB25" s="687"/>
      <c r="GIC25" s="687"/>
      <c r="GID25" s="687"/>
      <c r="GIE25" s="687"/>
      <c r="GIF25" s="687"/>
      <c r="GIG25" s="687"/>
      <c r="GIH25" s="687"/>
      <c r="GII25" s="687"/>
      <c r="GIJ25" s="687"/>
      <c r="GIK25" s="687"/>
      <c r="GIL25" s="687"/>
      <c r="GIM25" s="687"/>
      <c r="GIN25" s="687"/>
      <c r="GIO25" s="687"/>
      <c r="GIP25" s="687"/>
      <c r="GIQ25" s="687"/>
      <c r="GIR25" s="687"/>
      <c r="GIS25" s="687"/>
      <c r="GIT25" s="687"/>
      <c r="GIU25" s="687"/>
      <c r="GIV25" s="687"/>
      <c r="GIW25" s="687"/>
      <c r="GIX25" s="687"/>
      <c r="GIY25" s="687"/>
      <c r="GIZ25" s="687"/>
      <c r="GJA25" s="687"/>
      <c r="GJB25" s="687"/>
      <c r="GJC25" s="687"/>
      <c r="GJD25" s="687"/>
      <c r="GJE25" s="687"/>
      <c r="GJF25" s="687"/>
      <c r="GJG25" s="687"/>
      <c r="GJH25" s="687"/>
      <c r="GJI25" s="687"/>
      <c r="GJJ25" s="687"/>
      <c r="GJK25" s="687"/>
      <c r="GJL25" s="687"/>
      <c r="GJM25" s="687"/>
      <c r="GJN25" s="687"/>
      <c r="GJO25" s="687"/>
      <c r="GJP25" s="687"/>
      <c r="GJQ25" s="687"/>
      <c r="GJR25" s="687"/>
      <c r="GJS25" s="687"/>
      <c r="GJT25" s="687"/>
      <c r="GJU25" s="687"/>
      <c r="GJV25" s="687"/>
      <c r="GJW25" s="687"/>
      <c r="GJX25" s="687"/>
      <c r="GJY25" s="687"/>
      <c r="GJZ25" s="687"/>
      <c r="GKA25" s="687"/>
      <c r="GKB25" s="687"/>
      <c r="GKC25" s="687"/>
      <c r="GKD25" s="687"/>
      <c r="GKE25" s="687"/>
      <c r="GKF25" s="687"/>
      <c r="GKG25" s="687"/>
      <c r="GKH25" s="687"/>
      <c r="GKI25" s="687"/>
      <c r="GKJ25" s="687"/>
      <c r="GKK25" s="687"/>
      <c r="GKL25" s="687"/>
      <c r="GKM25" s="687"/>
      <c r="GKN25" s="687"/>
      <c r="GKO25" s="687"/>
      <c r="GKP25" s="687"/>
      <c r="GKQ25" s="687"/>
      <c r="GKR25" s="687"/>
      <c r="GKS25" s="687"/>
      <c r="GKT25" s="687"/>
      <c r="GKU25" s="687"/>
      <c r="GKV25" s="687"/>
      <c r="GKW25" s="687"/>
      <c r="GKX25" s="687"/>
      <c r="GKY25" s="687"/>
      <c r="GKZ25" s="687"/>
      <c r="GLA25" s="687"/>
      <c r="GLB25" s="687"/>
      <c r="GLC25" s="687"/>
      <c r="GLD25" s="687"/>
      <c r="GLE25" s="687"/>
      <c r="GLF25" s="687"/>
      <c r="GLG25" s="687"/>
      <c r="GLH25" s="687"/>
      <c r="GLI25" s="687"/>
      <c r="GLJ25" s="687"/>
      <c r="GLK25" s="687"/>
      <c r="GLL25" s="687"/>
      <c r="GLM25" s="687"/>
      <c r="GLN25" s="687"/>
      <c r="GLO25" s="687"/>
      <c r="GLP25" s="687"/>
      <c r="GLQ25" s="687"/>
      <c r="GLR25" s="687"/>
      <c r="GLS25" s="687"/>
      <c r="GLT25" s="687"/>
      <c r="GLU25" s="687"/>
      <c r="GLV25" s="687"/>
      <c r="GLW25" s="687"/>
      <c r="GLX25" s="687"/>
      <c r="GLY25" s="687"/>
      <c r="GLZ25" s="687"/>
      <c r="GMA25" s="687"/>
      <c r="GMB25" s="687"/>
      <c r="GMC25" s="687"/>
      <c r="GMD25" s="687"/>
      <c r="GME25" s="687"/>
      <c r="GMF25" s="687"/>
      <c r="GMG25" s="687"/>
      <c r="GMH25" s="687"/>
      <c r="GMI25" s="687"/>
      <c r="GMJ25" s="687"/>
      <c r="GMK25" s="687"/>
      <c r="GML25" s="687"/>
      <c r="GMM25" s="687"/>
      <c r="GMN25" s="687"/>
      <c r="GMO25" s="687"/>
      <c r="GMP25" s="687"/>
      <c r="GMQ25" s="687"/>
      <c r="GMR25" s="687"/>
      <c r="GMS25" s="687"/>
      <c r="GMT25" s="687"/>
      <c r="GMU25" s="687"/>
      <c r="GMV25" s="687"/>
      <c r="GMW25" s="687"/>
      <c r="GMX25" s="687"/>
      <c r="GMY25" s="687"/>
      <c r="GMZ25" s="687"/>
      <c r="GNA25" s="687"/>
      <c r="GNB25" s="687"/>
      <c r="GNC25" s="687"/>
      <c r="GND25" s="687"/>
      <c r="GNE25" s="687"/>
      <c r="GNF25" s="687"/>
      <c r="GNG25" s="687"/>
      <c r="GNH25" s="687"/>
      <c r="GNI25" s="687"/>
      <c r="GNJ25" s="687"/>
      <c r="GNK25" s="687"/>
      <c r="GNL25" s="687"/>
      <c r="GNM25" s="687"/>
      <c r="GNN25" s="687"/>
      <c r="GNO25" s="687"/>
      <c r="GNP25" s="687"/>
      <c r="GNQ25" s="687"/>
      <c r="GNR25" s="687"/>
      <c r="GNS25" s="687"/>
      <c r="GNT25" s="687"/>
      <c r="GNU25" s="687"/>
      <c r="GNV25" s="687"/>
      <c r="GNW25" s="687"/>
      <c r="GNX25" s="687"/>
      <c r="GNY25" s="687"/>
      <c r="GNZ25" s="687"/>
      <c r="GOA25" s="687"/>
      <c r="GOB25" s="687"/>
      <c r="GOC25" s="687"/>
      <c r="GOD25" s="687"/>
      <c r="GOE25" s="687"/>
      <c r="GOF25" s="687"/>
      <c r="GOG25" s="687"/>
      <c r="GOH25" s="687"/>
      <c r="GOI25" s="687"/>
      <c r="GOJ25" s="687"/>
      <c r="GOK25" s="687"/>
      <c r="GOL25" s="687"/>
      <c r="GOM25" s="687"/>
      <c r="GON25" s="687"/>
      <c r="GOO25" s="687"/>
      <c r="GOP25" s="687"/>
      <c r="GOQ25" s="687"/>
      <c r="GOR25" s="687"/>
      <c r="GOS25" s="687"/>
      <c r="GOT25" s="687"/>
      <c r="GOU25" s="687"/>
      <c r="GOV25" s="687"/>
      <c r="GOW25" s="687"/>
      <c r="GOX25" s="687"/>
      <c r="GOY25" s="687"/>
      <c r="GOZ25" s="687"/>
      <c r="GPA25" s="687"/>
      <c r="GPB25" s="687"/>
      <c r="GPC25" s="687"/>
      <c r="GPD25" s="687"/>
      <c r="GPE25" s="687"/>
      <c r="GPF25" s="687"/>
      <c r="GPG25" s="687"/>
      <c r="GPH25" s="687"/>
      <c r="GPI25" s="687"/>
      <c r="GPJ25" s="687"/>
      <c r="GPK25" s="687"/>
      <c r="GPL25" s="687"/>
      <c r="GPM25" s="687"/>
      <c r="GPN25" s="687"/>
      <c r="GPO25" s="687"/>
      <c r="GPP25" s="687"/>
      <c r="GPQ25" s="687"/>
      <c r="GPR25" s="687"/>
      <c r="GPS25" s="687"/>
      <c r="GPT25" s="687"/>
      <c r="GPU25" s="687"/>
      <c r="GPV25" s="687"/>
      <c r="GPW25" s="687"/>
      <c r="GPX25" s="687"/>
      <c r="GPY25" s="687"/>
      <c r="GPZ25" s="687"/>
      <c r="GQA25" s="687"/>
      <c r="GQB25" s="687"/>
      <c r="GQC25" s="687"/>
      <c r="GQD25" s="687"/>
      <c r="GQE25" s="687"/>
      <c r="GQF25" s="687"/>
      <c r="GQG25" s="687"/>
      <c r="GQH25" s="687"/>
      <c r="GQI25" s="687"/>
      <c r="GQJ25" s="687"/>
      <c r="GQK25" s="687"/>
      <c r="GQL25" s="687"/>
      <c r="GQM25" s="687"/>
      <c r="GQN25" s="687"/>
      <c r="GQO25" s="687"/>
      <c r="GQP25" s="687"/>
      <c r="GQQ25" s="687"/>
      <c r="GQR25" s="687"/>
      <c r="GQS25" s="687"/>
      <c r="GQT25" s="687"/>
      <c r="GQU25" s="687"/>
      <c r="GQV25" s="687"/>
      <c r="GQW25" s="687"/>
      <c r="GQX25" s="687"/>
      <c r="GQY25" s="687"/>
      <c r="GQZ25" s="687"/>
      <c r="GRA25" s="687"/>
      <c r="GRB25" s="687"/>
      <c r="GRC25" s="687"/>
      <c r="GRD25" s="687"/>
      <c r="GRE25" s="687"/>
      <c r="GRF25" s="687"/>
      <c r="GRG25" s="687"/>
      <c r="GRH25" s="687"/>
      <c r="GRI25" s="687"/>
      <c r="GRJ25" s="687"/>
      <c r="GRK25" s="687"/>
      <c r="GRL25" s="687"/>
      <c r="GRM25" s="687"/>
      <c r="GRN25" s="687"/>
      <c r="GRO25" s="687"/>
      <c r="GRP25" s="687"/>
      <c r="GRQ25" s="687"/>
      <c r="GRR25" s="687"/>
      <c r="GRS25" s="687"/>
      <c r="GRT25" s="687"/>
      <c r="GRU25" s="687"/>
      <c r="GRV25" s="687"/>
      <c r="GRW25" s="687"/>
      <c r="GRX25" s="687"/>
      <c r="GRY25" s="687"/>
      <c r="GRZ25" s="687"/>
      <c r="GSA25" s="687"/>
      <c r="GSB25" s="687"/>
      <c r="GSC25" s="687"/>
      <c r="GSD25" s="687"/>
      <c r="GSE25" s="687"/>
      <c r="GSF25" s="687"/>
      <c r="GSG25" s="687"/>
      <c r="GSH25" s="687"/>
      <c r="GSI25" s="687"/>
      <c r="GSJ25" s="687"/>
      <c r="GSK25" s="687"/>
      <c r="GSL25" s="687"/>
      <c r="GSM25" s="687"/>
      <c r="GSN25" s="687"/>
      <c r="GSO25" s="687"/>
      <c r="GSP25" s="687"/>
      <c r="GSQ25" s="687"/>
      <c r="GSR25" s="687"/>
      <c r="GSS25" s="687"/>
      <c r="GST25" s="687"/>
      <c r="GSU25" s="687"/>
      <c r="GSV25" s="687"/>
      <c r="GSW25" s="687"/>
      <c r="GSX25" s="687"/>
      <c r="GSY25" s="687"/>
      <c r="GSZ25" s="687"/>
      <c r="GTA25" s="687"/>
      <c r="GTB25" s="687"/>
      <c r="GTC25" s="687"/>
      <c r="GTD25" s="687"/>
      <c r="GTE25" s="687"/>
      <c r="GTF25" s="687"/>
      <c r="GTG25" s="687"/>
      <c r="GTH25" s="687"/>
      <c r="GTI25" s="687"/>
      <c r="GTJ25" s="687"/>
      <c r="GTK25" s="687"/>
      <c r="GTL25" s="687"/>
      <c r="GTM25" s="687"/>
      <c r="GTN25" s="687"/>
      <c r="GTO25" s="687"/>
      <c r="GTP25" s="687"/>
      <c r="GTQ25" s="687"/>
      <c r="GTR25" s="687"/>
      <c r="GTS25" s="687"/>
      <c r="GTT25" s="687"/>
      <c r="GTU25" s="687"/>
      <c r="GTV25" s="687"/>
      <c r="GTW25" s="687"/>
      <c r="GTX25" s="687"/>
      <c r="GTY25" s="687"/>
      <c r="GTZ25" s="687"/>
      <c r="GUA25" s="687"/>
      <c r="GUB25" s="687"/>
      <c r="GUC25" s="687"/>
      <c r="GUD25" s="687"/>
      <c r="GUE25" s="687"/>
      <c r="GUF25" s="687"/>
      <c r="GUG25" s="687"/>
      <c r="GUH25" s="687"/>
      <c r="GUI25" s="687"/>
      <c r="GUJ25" s="687"/>
      <c r="GUK25" s="687"/>
      <c r="GUL25" s="687"/>
      <c r="GUM25" s="687"/>
      <c r="GUN25" s="687"/>
      <c r="GUO25" s="687"/>
      <c r="GUP25" s="687"/>
      <c r="GUQ25" s="687"/>
      <c r="GUR25" s="687"/>
      <c r="GUS25" s="687"/>
      <c r="GUT25" s="687"/>
      <c r="GUU25" s="687"/>
      <c r="GUV25" s="687"/>
      <c r="GUW25" s="687"/>
      <c r="GUX25" s="687"/>
      <c r="GUY25" s="687"/>
      <c r="GUZ25" s="687"/>
      <c r="GVA25" s="687"/>
      <c r="GVB25" s="687"/>
      <c r="GVC25" s="687"/>
      <c r="GVD25" s="687"/>
      <c r="GVE25" s="687"/>
      <c r="GVF25" s="687"/>
      <c r="GVG25" s="687"/>
      <c r="GVH25" s="687"/>
      <c r="GVI25" s="687"/>
      <c r="GVJ25" s="687"/>
      <c r="GVK25" s="687"/>
      <c r="GVL25" s="687"/>
      <c r="GVM25" s="687"/>
      <c r="GVN25" s="687"/>
      <c r="GVO25" s="687"/>
      <c r="GVP25" s="687"/>
      <c r="GVQ25" s="687"/>
      <c r="GVR25" s="687"/>
      <c r="GVS25" s="687"/>
      <c r="GVT25" s="687"/>
      <c r="GVU25" s="687"/>
      <c r="GVV25" s="687"/>
      <c r="GVW25" s="687"/>
      <c r="GVX25" s="687"/>
      <c r="GVY25" s="687"/>
      <c r="GVZ25" s="687"/>
      <c r="GWA25" s="687"/>
      <c r="GWB25" s="687"/>
      <c r="GWC25" s="687"/>
      <c r="GWD25" s="687"/>
      <c r="GWE25" s="687"/>
      <c r="GWF25" s="687"/>
      <c r="GWG25" s="687"/>
      <c r="GWH25" s="687"/>
      <c r="GWI25" s="687"/>
      <c r="GWJ25" s="687"/>
      <c r="GWK25" s="687"/>
      <c r="GWL25" s="687"/>
      <c r="GWM25" s="687"/>
      <c r="GWN25" s="687"/>
      <c r="GWO25" s="687"/>
      <c r="GWP25" s="687"/>
      <c r="GWQ25" s="687"/>
      <c r="GWR25" s="687"/>
      <c r="GWS25" s="687"/>
      <c r="GWT25" s="687"/>
      <c r="GWU25" s="687"/>
      <c r="GWV25" s="687"/>
      <c r="GWW25" s="687"/>
      <c r="GWX25" s="687"/>
      <c r="GWY25" s="687"/>
      <c r="GWZ25" s="687"/>
      <c r="GXA25" s="687"/>
      <c r="GXB25" s="687"/>
      <c r="GXC25" s="687"/>
      <c r="GXD25" s="687"/>
      <c r="GXE25" s="687"/>
      <c r="GXF25" s="687"/>
      <c r="GXG25" s="687"/>
      <c r="GXH25" s="687"/>
      <c r="GXI25" s="687"/>
      <c r="GXJ25" s="687"/>
      <c r="GXK25" s="687"/>
      <c r="GXL25" s="687"/>
      <c r="GXM25" s="687"/>
      <c r="GXN25" s="687"/>
      <c r="GXO25" s="687"/>
      <c r="GXP25" s="687"/>
      <c r="GXQ25" s="687"/>
      <c r="GXR25" s="687"/>
      <c r="GXS25" s="687"/>
      <c r="GXT25" s="687"/>
      <c r="GXU25" s="687"/>
      <c r="GXV25" s="687"/>
      <c r="GXW25" s="687"/>
      <c r="GXX25" s="687"/>
      <c r="GXY25" s="687"/>
      <c r="GXZ25" s="687"/>
      <c r="GYA25" s="687"/>
      <c r="GYB25" s="687"/>
      <c r="GYC25" s="687"/>
      <c r="GYD25" s="687"/>
      <c r="GYE25" s="687"/>
      <c r="GYF25" s="687"/>
      <c r="GYG25" s="687"/>
      <c r="GYH25" s="687"/>
      <c r="GYI25" s="687"/>
      <c r="GYJ25" s="687"/>
      <c r="GYK25" s="687"/>
      <c r="GYL25" s="687"/>
      <c r="GYM25" s="687"/>
      <c r="GYN25" s="687"/>
      <c r="GYO25" s="687"/>
      <c r="GYP25" s="687"/>
      <c r="GYQ25" s="687"/>
      <c r="GYR25" s="687"/>
      <c r="GYS25" s="687"/>
      <c r="GYT25" s="687"/>
      <c r="GYU25" s="687"/>
      <c r="GYV25" s="687"/>
      <c r="GYW25" s="687"/>
      <c r="GYX25" s="687"/>
      <c r="GYY25" s="687"/>
      <c r="GYZ25" s="687"/>
      <c r="GZA25" s="687"/>
      <c r="GZB25" s="687"/>
      <c r="GZC25" s="687"/>
      <c r="GZD25" s="687"/>
      <c r="GZE25" s="687"/>
      <c r="GZF25" s="687"/>
      <c r="GZG25" s="687"/>
      <c r="GZH25" s="687"/>
      <c r="GZI25" s="687"/>
      <c r="GZJ25" s="687"/>
      <c r="GZK25" s="687"/>
      <c r="GZL25" s="687"/>
      <c r="GZM25" s="687"/>
      <c r="GZN25" s="687"/>
      <c r="GZO25" s="687"/>
      <c r="GZP25" s="687"/>
      <c r="GZQ25" s="687"/>
      <c r="GZR25" s="687"/>
      <c r="GZS25" s="687"/>
      <c r="GZT25" s="687"/>
      <c r="GZU25" s="687"/>
      <c r="GZV25" s="687"/>
      <c r="GZW25" s="687"/>
      <c r="GZX25" s="687"/>
      <c r="GZY25" s="687"/>
      <c r="GZZ25" s="687"/>
      <c r="HAA25" s="687"/>
      <c r="HAB25" s="687"/>
      <c r="HAC25" s="687"/>
      <c r="HAD25" s="687"/>
      <c r="HAE25" s="687"/>
      <c r="HAF25" s="687"/>
      <c r="HAG25" s="687"/>
      <c r="HAH25" s="687"/>
      <c r="HAI25" s="687"/>
      <c r="HAJ25" s="687"/>
      <c r="HAK25" s="687"/>
      <c r="HAL25" s="687"/>
      <c r="HAM25" s="687"/>
      <c r="HAN25" s="687"/>
      <c r="HAO25" s="687"/>
      <c r="HAP25" s="687"/>
      <c r="HAQ25" s="687"/>
      <c r="HAR25" s="687"/>
      <c r="HAS25" s="687"/>
      <c r="HAT25" s="687"/>
      <c r="HAU25" s="687"/>
      <c r="HAV25" s="687"/>
      <c r="HAW25" s="687"/>
      <c r="HAX25" s="687"/>
      <c r="HAY25" s="687"/>
      <c r="HAZ25" s="687"/>
      <c r="HBA25" s="687"/>
      <c r="HBB25" s="687"/>
      <c r="HBC25" s="687"/>
      <c r="HBD25" s="687"/>
      <c r="HBE25" s="687"/>
      <c r="HBF25" s="687"/>
      <c r="HBG25" s="687"/>
      <c r="HBH25" s="687"/>
      <c r="HBI25" s="687"/>
      <c r="HBJ25" s="687"/>
      <c r="HBK25" s="687"/>
      <c r="HBL25" s="687"/>
      <c r="HBM25" s="687"/>
      <c r="HBN25" s="687"/>
      <c r="HBO25" s="687"/>
      <c r="HBP25" s="687"/>
      <c r="HBQ25" s="687"/>
      <c r="HBR25" s="687"/>
      <c r="HBS25" s="687"/>
      <c r="HBT25" s="687"/>
      <c r="HBU25" s="687"/>
      <c r="HBV25" s="687"/>
      <c r="HBW25" s="687"/>
      <c r="HBX25" s="687"/>
      <c r="HBY25" s="687"/>
      <c r="HBZ25" s="687"/>
      <c r="HCA25" s="687"/>
      <c r="HCB25" s="687"/>
      <c r="HCC25" s="687"/>
      <c r="HCD25" s="687"/>
      <c r="HCE25" s="687"/>
      <c r="HCF25" s="687"/>
      <c r="HCG25" s="687"/>
      <c r="HCH25" s="687"/>
      <c r="HCI25" s="687"/>
      <c r="HCJ25" s="687"/>
      <c r="HCK25" s="687"/>
      <c r="HCL25" s="687"/>
      <c r="HCM25" s="687"/>
      <c r="HCN25" s="687"/>
      <c r="HCO25" s="687"/>
      <c r="HCP25" s="687"/>
      <c r="HCQ25" s="687"/>
      <c r="HCR25" s="687"/>
      <c r="HCS25" s="687"/>
      <c r="HCT25" s="687"/>
      <c r="HCU25" s="687"/>
      <c r="HCV25" s="687"/>
      <c r="HCW25" s="687"/>
      <c r="HCX25" s="687"/>
      <c r="HCY25" s="687"/>
      <c r="HCZ25" s="687"/>
      <c r="HDA25" s="687"/>
      <c r="HDB25" s="687"/>
      <c r="HDC25" s="687"/>
      <c r="HDD25" s="687"/>
      <c r="HDE25" s="687"/>
      <c r="HDF25" s="687"/>
      <c r="HDG25" s="687"/>
      <c r="HDH25" s="687"/>
      <c r="HDI25" s="687"/>
      <c r="HDJ25" s="687"/>
      <c r="HDK25" s="687"/>
      <c r="HDL25" s="687"/>
      <c r="HDM25" s="687"/>
      <c r="HDN25" s="687"/>
      <c r="HDO25" s="687"/>
      <c r="HDP25" s="687"/>
      <c r="HDQ25" s="687"/>
      <c r="HDR25" s="687"/>
      <c r="HDS25" s="687"/>
      <c r="HDT25" s="687"/>
      <c r="HDU25" s="687"/>
      <c r="HDV25" s="687"/>
      <c r="HDW25" s="687"/>
      <c r="HDX25" s="687"/>
      <c r="HDY25" s="687"/>
      <c r="HDZ25" s="687"/>
      <c r="HEA25" s="687"/>
      <c r="HEB25" s="687"/>
      <c r="HEC25" s="687"/>
      <c r="HED25" s="687"/>
      <c r="HEE25" s="687"/>
      <c r="HEF25" s="687"/>
      <c r="HEG25" s="687"/>
      <c r="HEH25" s="687"/>
      <c r="HEI25" s="687"/>
      <c r="HEJ25" s="687"/>
      <c r="HEK25" s="687"/>
      <c r="HEL25" s="687"/>
      <c r="HEM25" s="687"/>
      <c r="HEN25" s="687"/>
      <c r="HEO25" s="687"/>
      <c r="HEP25" s="687"/>
      <c r="HEQ25" s="687"/>
      <c r="HER25" s="687"/>
      <c r="HES25" s="687"/>
      <c r="HET25" s="687"/>
      <c r="HEU25" s="687"/>
      <c r="HEV25" s="687"/>
      <c r="HEW25" s="687"/>
      <c r="HEX25" s="687"/>
      <c r="HEY25" s="687"/>
      <c r="HEZ25" s="687"/>
      <c r="HFA25" s="687"/>
      <c r="HFB25" s="687"/>
      <c r="HFC25" s="687"/>
      <c r="HFD25" s="687"/>
      <c r="HFE25" s="687"/>
      <c r="HFF25" s="687"/>
      <c r="HFG25" s="687"/>
      <c r="HFH25" s="687"/>
      <c r="HFI25" s="687"/>
      <c r="HFJ25" s="687"/>
      <c r="HFK25" s="687"/>
      <c r="HFL25" s="687"/>
      <c r="HFM25" s="687"/>
      <c r="HFN25" s="687"/>
      <c r="HFO25" s="687"/>
      <c r="HFP25" s="687"/>
      <c r="HFQ25" s="687"/>
      <c r="HFR25" s="687"/>
      <c r="HFS25" s="687"/>
      <c r="HFT25" s="687"/>
      <c r="HFU25" s="687"/>
      <c r="HFV25" s="687"/>
      <c r="HFW25" s="687"/>
      <c r="HFX25" s="687"/>
      <c r="HFY25" s="687"/>
      <c r="HFZ25" s="687"/>
      <c r="HGA25" s="687"/>
      <c r="HGB25" s="687"/>
      <c r="HGC25" s="687"/>
      <c r="HGD25" s="687"/>
      <c r="HGE25" s="687"/>
      <c r="HGF25" s="687"/>
      <c r="HGG25" s="687"/>
      <c r="HGH25" s="687"/>
      <c r="HGI25" s="687"/>
      <c r="HGJ25" s="687"/>
      <c r="HGK25" s="687"/>
      <c r="HGL25" s="687"/>
      <c r="HGM25" s="687"/>
      <c r="HGN25" s="687"/>
      <c r="HGO25" s="687"/>
      <c r="HGP25" s="687"/>
      <c r="HGQ25" s="687"/>
      <c r="HGR25" s="687"/>
      <c r="HGS25" s="687"/>
      <c r="HGT25" s="687"/>
      <c r="HGU25" s="687"/>
      <c r="HGV25" s="687"/>
      <c r="HGW25" s="687"/>
      <c r="HGX25" s="687"/>
      <c r="HGY25" s="687"/>
      <c r="HGZ25" s="687"/>
      <c r="HHA25" s="687"/>
      <c r="HHB25" s="687"/>
      <c r="HHC25" s="687"/>
      <c r="HHD25" s="687"/>
      <c r="HHE25" s="687"/>
      <c r="HHF25" s="687"/>
      <c r="HHG25" s="687"/>
      <c r="HHH25" s="687"/>
      <c r="HHI25" s="687"/>
      <c r="HHJ25" s="687"/>
      <c r="HHK25" s="687"/>
      <c r="HHL25" s="687"/>
      <c r="HHM25" s="687"/>
      <c r="HHN25" s="687"/>
      <c r="HHO25" s="687"/>
      <c r="HHP25" s="687"/>
      <c r="HHQ25" s="687"/>
      <c r="HHR25" s="687"/>
      <c r="HHS25" s="687"/>
      <c r="HHT25" s="687"/>
      <c r="HHU25" s="687"/>
      <c r="HHV25" s="687"/>
      <c r="HHW25" s="687"/>
      <c r="HHX25" s="687"/>
      <c r="HHY25" s="687"/>
      <c r="HHZ25" s="687"/>
      <c r="HIA25" s="687"/>
      <c r="HIB25" s="687"/>
      <c r="HIC25" s="687"/>
      <c r="HID25" s="687"/>
      <c r="HIE25" s="687"/>
      <c r="HIF25" s="687"/>
      <c r="HIG25" s="687"/>
      <c r="HIH25" s="687"/>
      <c r="HII25" s="687"/>
      <c r="HIJ25" s="687"/>
      <c r="HIK25" s="687"/>
      <c r="HIL25" s="687"/>
      <c r="HIM25" s="687"/>
      <c r="HIN25" s="687"/>
      <c r="HIO25" s="687"/>
      <c r="HIP25" s="687"/>
      <c r="HIQ25" s="687"/>
      <c r="HIR25" s="687"/>
      <c r="HIS25" s="687"/>
      <c r="HIT25" s="687"/>
      <c r="HIU25" s="687"/>
      <c r="HIV25" s="687"/>
      <c r="HIW25" s="687"/>
      <c r="HIX25" s="687"/>
      <c r="HIY25" s="687"/>
      <c r="HIZ25" s="687"/>
      <c r="HJA25" s="687"/>
      <c r="HJB25" s="687"/>
      <c r="HJC25" s="687"/>
      <c r="HJD25" s="687"/>
      <c r="HJE25" s="687"/>
      <c r="HJF25" s="687"/>
      <c r="HJG25" s="687"/>
      <c r="HJH25" s="687"/>
      <c r="HJI25" s="687"/>
      <c r="HJJ25" s="687"/>
      <c r="HJK25" s="687"/>
      <c r="HJL25" s="687"/>
      <c r="HJM25" s="687"/>
      <c r="HJN25" s="687"/>
      <c r="HJO25" s="687"/>
      <c r="HJP25" s="687"/>
      <c r="HJQ25" s="687"/>
      <c r="HJR25" s="687"/>
      <c r="HJS25" s="687"/>
      <c r="HJT25" s="687"/>
      <c r="HJU25" s="687"/>
      <c r="HJV25" s="687"/>
      <c r="HJW25" s="687"/>
      <c r="HJX25" s="687"/>
      <c r="HJY25" s="687"/>
      <c r="HJZ25" s="687"/>
      <c r="HKA25" s="687"/>
      <c r="HKB25" s="687"/>
      <c r="HKC25" s="687"/>
      <c r="HKD25" s="687"/>
      <c r="HKE25" s="687"/>
      <c r="HKF25" s="687"/>
      <c r="HKG25" s="687"/>
      <c r="HKH25" s="687"/>
      <c r="HKI25" s="687"/>
      <c r="HKJ25" s="687"/>
      <c r="HKK25" s="687"/>
      <c r="HKL25" s="687"/>
      <c r="HKM25" s="687"/>
      <c r="HKN25" s="687"/>
      <c r="HKO25" s="687"/>
      <c r="HKP25" s="687"/>
      <c r="HKQ25" s="687"/>
      <c r="HKR25" s="687"/>
      <c r="HKS25" s="687"/>
      <c r="HKT25" s="687"/>
      <c r="HKU25" s="687"/>
      <c r="HKV25" s="687"/>
      <c r="HKW25" s="687"/>
      <c r="HKX25" s="687"/>
      <c r="HKY25" s="687"/>
      <c r="HKZ25" s="687"/>
      <c r="HLA25" s="687"/>
      <c r="HLB25" s="687"/>
      <c r="HLC25" s="687"/>
      <c r="HLD25" s="687"/>
      <c r="HLE25" s="687"/>
      <c r="HLF25" s="687"/>
      <c r="HLG25" s="687"/>
      <c r="HLH25" s="687"/>
      <c r="HLI25" s="687"/>
      <c r="HLJ25" s="687"/>
      <c r="HLK25" s="687"/>
      <c r="HLL25" s="687"/>
      <c r="HLM25" s="687"/>
      <c r="HLN25" s="687"/>
      <c r="HLO25" s="687"/>
      <c r="HLP25" s="687"/>
      <c r="HLQ25" s="687"/>
      <c r="HLR25" s="687"/>
      <c r="HLS25" s="687"/>
      <c r="HLT25" s="687"/>
      <c r="HLU25" s="687"/>
      <c r="HLV25" s="687"/>
      <c r="HLW25" s="687"/>
      <c r="HLX25" s="687"/>
      <c r="HLY25" s="687"/>
      <c r="HLZ25" s="687"/>
      <c r="HMA25" s="687"/>
      <c r="HMB25" s="687"/>
      <c r="HMC25" s="687"/>
      <c r="HMD25" s="687"/>
      <c r="HME25" s="687"/>
      <c r="HMF25" s="687"/>
      <c r="HMG25" s="687"/>
      <c r="HMH25" s="687"/>
      <c r="HMI25" s="687"/>
      <c r="HMJ25" s="687"/>
      <c r="HMK25" s="687"/>
      <c r="HML25" s="687"/>
      <c r="HMM25" s="687"/>
      <c r="HMN25" s="687"/>
      <c r="HMO25" s="687"/>
      <c r="HMP25" s="687"/>
      <c r="HMQ25" s="687"/>
      <c r="HMR25" s="687"/>
      <c r="HMS25" s="687"/>
      <c r="HMT25" s="687"/>
      <c r="HMU25" s="687"/>
      <c r="HMV25" s="687"/>
      <c r="HMW25" s="687"/>
      <c r="HMX25" s="687"/>
      <c r="HMY25" s="687"/>
      <c r="HMZ25" s="687"/>
      <c r="HNA25" s="687"/>
      <c r="HNB25" s="687"/>
      <c r="HNC25" s="687"/>
      <c r="HND25" s="687"/>
      <c r="HNE25" s="687"/>
      <c r="HNF25" s="687"/>
      <c r="HNG25" s="687"/>
      <c r="HNH25" s="687"/>
      <c r="HNI25" s="687"/>
      <c r="HNJ25" s="687"/>
      <c r="HNK25" s="687"/>
      <c r="HNL25" s="687"/>
      <c r="HNM25" s="687"/>
      <c r="HNN25" s="687"/>
      <c r="HNO25" s="687"/>
      <c r="HNP25" s="687"/>
      <c r="HNQ25" s="687"/>
      <c r="HNR25" s="687"/>
      <c r="HNS25" s="687"/>
      <c r="HNT25" s="687"/>
      <c r="HNU25" s="687"/>
      <c r="HNV25" s="687"/>
      <c r="HNW25" s="687"/>
      <c r="HNX25" s="687"/>
      <c r="HNY25" s="687"/>
      <c r="HNZ25" s="687"/>
      <c r="HOA25" s="687"/>
      <c r="HOB25" s="687"/>
      <c r="HOC25" s="687"/>
      <c r="HOD25" s="687"/>
      <c r="HOE25" s="687"/>
      <c r="HOF25" s="687"/>
      <c r="HOG25" s="687"/>
      <c r="HOH25" s="687"/>
      <c r="HOI25" s="687"/>
      <c r="HOJ25" s="687"/>
      <c r="HOK25" s="687"/>
      <c r="HOL25" s="687"/>
      <c r="HOM25" s="687"/>
      <c r="HON25" s="687"/>
      <c r="HOO25" s="687"/>
      <c r="HOP25" s="687"/>
      <c r="HOQ25" s="687"/>
      <c r="HOR25" s="687"/>
      <c r="HOS25" s="687"/>
      <c r="HOT25" s="687"/>
      <c r="HOU25" s="687"/>
      <c r="HOV25" s="687"/>
      <c r="HOW25" s="687"/>
      <c r="HOX25" s="687"/>
      <c r="HOY25" s="687"/>
      <c r="HOZ25" s="687"/>
      <c r="HPA25" s="687"/>
      <c r="HPB25" s="687"/>
      <c r="HPC25" s="687"/>
      <c r="HPD25" s="687"/>
      <c r="HPE25" s="687"/>
      <c r="HPF25" s="687"/>
      <c r="HPG25" s="687"/>
      <c r="HPH25" s="687"/>
      <c r="HPI25" s="687"/>
      <c r="HPJ25" s="687"/>
      <c r="HPK25" s="687"/>
      <c r="HPL25" s="687"/>
      <c r="HPM25" s="687"/>
      <c r="HPN25" s="687"/>
      <c r="HPO25" s="687"/>
      <c r="HPP25" s="687"/>
      <c r="HPQ25" s="687"/>
      <c r="HPR25" s="687"/>
      <c r="HPS25" s="687"/>
      <c r="HPT25" s="687"/>
      <c r="HPU25" s="687"/>
      <c r="HPV25" s="687"/>
      <c r="HPW25" s="687"/>
      <c r="HPX25" s="687"/>
      <c r="HPY25" s="687"/>
      <c r="HPZ25" s="687"/>
      <c r="HQA25" s="687"/>
      <c r="HQB25" s="687"/>
      <c r="HQC25" s="687"/>
      <c r="HQD25" s="687"/>
      <c r="HQE25" s="687"/>
      <c r="HQF25" s="687"/>
      <c r="HQG25" s="687"/>
      <c r="HQH25" s="687"/>
      <c r="HQI25" s="687"/>
      <c r="HQJ25" s="687"/>
      <c r="HQK25" s="687"/>
      <c r="HQL25" s="687"/>
      <c r="HQM25" s="687"/>
      <c r="HQN25" s="687"/>
      <c r="HQO25" s="687"/>
      <c r="HQP25" s="687"/>
      <c r="HQQ25" s="687"/>
      <c r="HQR25" s="687"/>
      <c r="HQS25" s="687"/>
      <c r="HQT25" s="687"/>
      <c r="HQU25" s="687"/>
      <c r="HQV25" s="687"/>
      <c r="HQW25" s="687"/>
      <c r="HQX25" s="687"/>
      <c r="HQY25" s="687"/>
      <c r="HQZ25" s="687"/>
      <c r="HRA25" s="687"/>
      <c r="HRB25" s="687"/>
      <c r="HRC25" s="687"/>
      <c r="HRD25" s="687"/>
      <c r="HRE25" s="687"/>
      <c r="HRF25" s="687"/>
      <c r="HRG25" s="687"/>
      <c r="HRH25" s="687"/>
      <c r="HRI25" s="687"/>
      <c r="HRJ25" s="687"/>
      <c r="HRK25" s="687"/>
      <c r="HRL25" s="687"/>
      <c r="HRM25" s="687"/>
      <c r="HRN25" s="687"/>
      <c r="HRO25" s="687"/>
      <c r="HRP25" s="687"/>
      <c r="HRQ25" s="687"/>
      <c r="HRR25" s="687"/>
      <c r="HRS25" s="687"/>
      <c r="HRT25" s="687"/>
      <c r="HRU25" s="687"/>
      <c r="HRV25" s="687"/>
      <c r="HRW25" s="687"/>
      <c r="HRX25" s="687"/>
      <c r="HRY25" s="687"/>
      <c r="HRZ25" s="687"/>
      <c r="HSA25" s="687"/>
      <c r="HSB25" s="687"/>
      <c r="HSC25" s="687"/>
      <c r="HSD25" s="687"/>
      <c r="HSE25" s="687"/>
      <c r="HSF25" s="687"/>
      <c r="HSG25" s="687"/>
      <c r="HSH25" s="687"/>
      <c r="HSI25" s="687"/>
      <c r="HSJ25" s="687"/>
      <c r="HSK25" s="687"/>
      <c r="HSL25" s="687"/>
      <c r="HSM25" s="687"/>
      <c r="HSN25" s="687"/>
      <c r="HSO25" s="687"/>
      <c r="HSP25" s="687"/>
      <c r="HSQ25" s="687"/>
      <c r="HSR25" s="687"/>
      <c r="HSS25" s="687"/>
      <c r="HST25" s="687"/>
      <c r="HSU25" s="687"/>
      <c r="HSV25" s="687"/>
      <c r="HSW25" s="687"/>
      <c r="HSX25" s="687"/>
      <c r="HSY25" s="687"/>
      <c r="HSZ25" s="687"/>
      <c r="HTA25" s="687"/>
      <c r="HTB25" s="687"/>
      <c r="HTC25" s="687"/>
      <c r="HTD25" s="687"/>
      <c r="HTE25" s="687"/>
      <c r="HTF25" s="687"/>
      <c r="HTG25" s="687"/>
      <c r="HTH25" s="687"/>
      <c r="HTI25" s="687"/>
      <c r="HTJ25" s="687"/>
      <c r="HTK25" s="687"/>
      <c r="HTL25" s="687"/>
      <c r="HTM25" s="687"/>
      <c r="HTN25" s="687"/>
      <c r="HTO25" s="687"/>
      <c r="HTP25" s="687"/>
      <c r="HTQ25" s="687"/>
      <c r="HTR25" s="687"/>
      <c r="HTS25" s="687"/>
      <c r="HTT25" s="687"/>
      <c r="HTU25" s="687"/>
      <c r="HTV25" s="687"/>
      <c r="HTW25" s="687"/>
      <c r="HTX25" s="687"/>
      <c r="HTY25" s="687"/>
      <c r="HTZ25" s="687"/>
      <c r="HUA25" s="687"/>
      <c r="HUB25" s="687"/>
      <c r="HUC25" s="687"/>
      <c r="HUD25" s="687"/>
      <c r="HUE25" s="687"/>
      <c r="HUF25" s="687"/>
      <c r="HUG25" s="687"/>
      <c r="HUH25" s="687"/>
      <c r="HUI25" s="687"/>
      <c r="HUJ25" s="687"/>
      <c r="HUK25" s="687"/>
      <c r="HUL25" s="687"/>
      <c r="HUM25" s="687"/>
      <c r="HUN25" s="687"/>
      <c r="HUO25" s="687"/>
      <c r="HUP25" s="687"/>
      <c r="HUQ25" s="687"/>
      <c r="HUR25" s="687"/>
      <c r="HUS25" s="687"/>
      <c r="HUT25" s="687"/>
      <c r="HUU25" s="687"/>
      <c r="HUV25" s="687"/>
      <c r="HUW25" s="687"/>
      <c r="HUX25" s="687"/>
      <c r="HUY25" s="687"/>
      <c r="HUZ25" s="687"/>
      <c r="HVA25" s="687"/>
      <c r="HVB25" s="687"/>
      <c r="HVC25" s="687"/>
      <c r="HVD25" s="687"/>
      <c r="HVE25" s="687"/>
      <c r="HVF25" s="687"/>
      <c r="HVG25" s="687"/>
      <c r="HVH25" s="687"/>
      <c r="HVI25" s="687"/>
      <c r="HVJ25" s="687"/>
      <c r="HVK25" s="687"/>
      <c r="HVL25" s="687"/>
      <c r="HVM25" s="687"/>
      <c r="HVN25" s="687"/>
      <c r="HVO25" s="687"/>
      <c r="HVP25" s="687"/>
      <c r="HVQ25" s="687"/>
      <c r="HVR25" s="687"/>
      <c r="HVS25" s="687"/>
      <c r="HVT25" s="687"/>
      <c r="HVU25" s="687"/>
      <c r="HVV25" s="687"/>
      <c r="HVW25" s="687"/>
      <c r="HVX25" s="687"/>
      <c r="HVY25" s="687"/>
      <c r="HVZ25" s="687"/>
      <c r="HWA25" s="687"/>
      <c r="HWB25" s="687"/>
      <c r="HWC25" s="687"/>
      <c r="HWD25" s="687"/>
      <c r="HWE25" s="687"/>
      <c r="HWF25" s="687"/>
      <c r="HWG25" s="687"/>
      <c r="HWH25" s="687"/>
      <c r="HWI25" s="687"/>
      <c r="HWJ25" s="687"/>
      <c r="HWK25" s="687"/>
      <c r="HWL25" s="687"/>
      <c r="HWM25" s="687"/>
      <c r="HWN25" s="687"/>
      <c r="HWO25" s="687"/>
      <c r="HWP25" s="687"/>
      <c r="HWQ25" s="687"/>
      <c r="HWR25" s="687"/>
      <c r="HWS25" s="687"/>
      <c r="HWT25" s="687"/>
      <c r="HWU25" s="687"/>
      <c r="HWV25" s="687"/>
      <c r="HWW25" s="687"/>
      <c r="HWX25" s="687"/>
      <c r="HWY25" s="687"/>
      <c r="HWZ25" s="687"/>
      <c r="HXA25" s="687"/>
      <c r="HXB25" s="687"/>
      <c r="HXC25" s="687"/>
      <c r="HXD25" s="687"/>
      <c r="HXE25" s="687"/>
      <c r="HXF25" s="687"/>
      <c r="HXG25" s="687"/>
      <c r="HXH25" s="687"/>
      <c r="HXI25" s="687"/>
      <c r="HXJ25" s="687"/>
      <c r="HXK25" s="687"/>
      <c r="HXL25" s="687"/>
      <c r="HXM25" s="687"/>
      <c r="HXN25" s="687"/>
      <c r="HXO25" s="687"/>
      <c r="HXP25" s="687"/>
      <c r="HXQ25" s="687"/>
      <c r="HXR25" s="687"/>
      <c r="HXS25" s="687"/>
      <c r="HXT25" s="687"/>
      <c r="HXU25" s="687"/>
      <c r="HXV25" s="687"/>
      <c r="HXW25" s="687"/>
      <c r="HXX25" s="687"/>
      <c r="HXY25" s="687"/>
      <c r="HXZ25" s="687"/>
      <c r="HYA25" s="687"/>
      <c r="HYB25" s="687"/>
      <c r="HYC25" s="687"/>
      <c r="HYD25" s="687"/>
      <c r="HYE25" s="687"/>
      <c r="HYF25" s="687"/>
      <c r="HYG25" s="687"/>
      <c r="HYH25" s="687"/>
      <c r="HYI25" s="687"/>
      <c r="HYJ25" s="687"/>
      <c r="HYK25" s="687"/>
      <c r="HYL25" s="687"/>
      <c r="HYM25" s="687"/>
      <c r="HYN25" s="687"/>
      <c r="HYO25" s="687"/>
      <c r="HYP25" s="687"/>
      <c r="HYQ25" s="687"/>
      <c r="HYR25" s="687"/>
      <c r="HYS25" s="687"/>
      <c r="HYT25" s="687"/>
      <c r="HYU25" s="687"/>
      <c r="HYV25" s="687"/>
      <c r="HYW25" s="687"/>
      <c r="HYX25" s="687"/>
      <c r="HYY25" s="687"/>
      <c r="HYZ25" s="687"/>
      <c r="HZA25" s="687"/>
      <c r="HZB25" s="687"/>
      <c r="HZC25" s="687"/>
      <c r="HZD25" s="687"/>
      <c r="HZE25" s="687"/>
      <c r="HZF25" s="687"/>
      <c r="HZG25" s="687"/>
      <c r="HZH25" s="687"/>
      <c r="HZI25" s="687"/>
      <c r="HZJ25" s="687"/>
      <c r="HZK25" s="687"/>
      <c r="HZL25" s="687"/>
      <c r="HZM25" s="687"/>
      <c r="HZN25" s="687"/>
      <c r="HZO25" s="687"/>
      <c r="HZP25" s="687"/>
      <c r="HZQ25" s="687"/>
      <c r="HZR25" s="687"/>
      <c r="HZS25" s="687"/>
      <c r="HZT25" s="687"/>
      <c r="HZU25" s="687"/>
      <c r="HZV25" s="687"/>
      <c r="HZW25" s="687"/>
      <c r="HZX25" s="687"/>
      <c r="HZY25" s="687"/>
      <c r="HZZ25" s="687"/>
      <c r="IAA25" s="687"/>
      <c r="IAB25" s="687"/>
      <c r="IAC25" s="687"/>
      <c r="IAD25" s="687"/>
      <c r="IAE25" s="687"/>
      <c r="IAF25" s="687"/>
      <c r="IAG25" s="687"/>
      <c r="IAH25" s="687"/>
      <c r="IAI25" s="687"/>
      <c r="IAJ25" s="687"/>
      <c r="IAK25" s="687"/>
      <c r="IAL25" s="687"/>
      <c r="IAM25" s="687"/>
      <c r="IAN25" s="687"/>
      <c r="IAO25" s="687"/>
      <c r="IAP25" s="687"/>
      <c r="IAQ25" s="687"/>
      <c r="IAR25" s="687"/>
      <c r="IAS25" s="687"/>
      <c r="IAT25" s="687"/>
      <c r="IAU25" s="687"/>
      <c r="IAV25" s="687"/>
      <c r="IAW25" s="687"/>
      <c r="IAX25" s="687"/>
      <c r="IAY25" s="687"/>
      <c r="IAZ25" s="687"/>
      <c r="IBA25" s="687"/>
      <c r="IBB25" s="687"/>
      <c r="IBC25" s="687"/>
      <c r="IBD25" s="687"/>
      <c r="IBE25" s="687"/>
      <c r="IBF25" s="687"/>
      <c r="IBG25" s="687"/>
      <c r="IBH25" s="687"/>
      <c r="IBI25" s="687"/>
      <c r="IBJ25" s="687"/>
      <c r="IBK25" s="687"/>
      <c r="IBL25" s="687"/>
      <c r="IBM25" s="687"/>
      <c r="IBN25" s="687"/>
      <c r="IBO25" s="687"/>
      <c r="IBP25" s="687"/>
      <c r="IBQ25" s="687"/>
      <c r="IBR25" s="687"/>
      <c r="IBS25" s="687"/>
      <c r="IBT25" s="687"/>
      <c r="IBU25" s="687"/>
      <c r="IBV25" s="687"/>
      <c r="IBW25" s="687"/>
      <c r="IBX25" s="687"/>
      <c r="IBY25" s="687"/>
      <c r="IBZ25" s="687"/>
      <c r="ICA25" s="687"/>
      <c r="ICB25" s="687"/>
      <c r="ICC25" s="687"/>
      <c r="ICD25" s="687"/>
      <c r="ICE25" s="687"/>
      <c r="ICF25" s="687"/>
      <c r="ICG25" s="687"/>
      <c r="ICH25" s="687"/>
      <c r="ICI25" s="687"/>
      <c r="ICJ25" s="687"/>
      <c r="ICK25" s="687"/>
      <c r="ICL25" s="687"/>
      <c r="ICM25" s="687"/>
      <c r="ICN25" s="687"/>
      <c r="ICO25" s="687"/>
      <c r="ICP25" s="687"/>
      <c r="ICQ25" s="687"/>
      <c r="ICR25" s="687"/>
      <c r="ICS25" s="687"/>
      <c r="ICT25" s="687"/>
      <c r="ICU25" s="687"/>
      <c r="ICV25" s="687"/>
      <c r="ICW25" s="687"/>
      <c r="ICX25" s="687"/>
      <c r="ICY25" s="687"/>
      <c r="ICZ25" s="687"/>
      <c r="IDA25" s="687"/>
      <c r="IDB25" s="687"/>
      <c r="IDC25" s="687"/>
      <c r="IDD25" s="687"/>
      <c r="IDE25" s="687"/>
      <c r="IDF25" s="687"/>
      <c r="IDG25" s="687"/>
      <c r="IDH25" s="687"/>
      <c r="IDI25" s="687"/>
      <c r="IDJ25" s="687"/>
      <c r="IDK25" s="687"/>
      <c r="IDL25" s="687"/>
      <c r="IDM25" s="687"/>
      <c r="IDN25" s="687"/>
      <c r="IDO25" s="687"/>
      <c r="IDP25" s="687"/>
      <c r="IDQ25" s="687"/>
      <c r="IDR25" s="687"/>
      <c r="IDS25" s="687"/>
      <c r="IDT25" s="687"/>
      <c r="IDU25" s="687"/>
      <c r="IDV25" s="687"/>
      <c r="IDW25" s="687"/>
      <c r="IDX25" s="687"/>
      <c r="IDY25" s="687"/>
      <c r="IDZ25" s="687"/>
      <c r="IEA25" s="687"/>
      <c r="IEB25" s="687"/>
      <c r="IEC25" s="687"/>
      <c r="IED25" s="687"/>
      <c r="IEE25" s="687"/>
      <c r="IEF25" s="687"/>
      <c r="IEG25" s="687"/>
      <c r="IEH25" s="687"/>
      <c r="IEI25" s="687"/>
      <c r="IEJ25" s="687"/>
      <c r="IEK25" s="687"/>
      <c r="IEL25" s="687"/>
      <c r="IEM25" s="687"/>
      <c r="IEN25" s="687"/>
      <c r="IEO25" s="687"/>
      <c r="IEP25" s="687"/>
      <c r="IEQ25" s="687"/>
      <c r="IER25" s="687"/>
      <c r="IES25" s="687"/>
      <c r="IET25" s="687"/>
      <c r="IEU25" s="687"/>
      <c r="IEV25" s="687"/>
      <c r="IEW25" s="687"/>
      <c r="IEX25" s="687"/>
      <c r="IEY25" s="687"/>
      <c r="IEZ25" s="687"/>
      <c r="IFA25" s="687"/>
      <c r="IFB25" s="687"/>
      <c r="IFC25" s="687"/>
      <c r="IFD25" s="687"/>
      <c r="IFE25" s="687"/>
      <c r="IFF25" s="687"/>
      <c r="IFG25" s="687"/>
      <c r="IFH25" s="687"/>
      <c r="IFI25" s="687"/>
      <c r="IFJ25" s="687"/>
      <c r="IFK25" s="687"/>
      <c r="IFL25" s="687"/>
      <c r="IFM25" s="687"/>
      <c r="IFN25" s="687"/>
      <c r="IFO25" s="687"/>
      <c r="IFP25" s="687"/>
      <c r="IFQ25" s="687"/>
      <c r="IFR25" s="687"/>
      <c r="IFS25" s="687"/>
      <c r="IFT25" s="687"/>
      <c r="IFU25" s="687"/>
      <c r="IFV25" s="687"/>
      <c r="IFW25" s="687"/>
      <c r="IFX25" s="687"/>
      <c r="IFY25" s="687"/>
      <c r="IFZ25" s="687"/>
      <c r="IGA25" s="687"/>
      <c r="IGB25" s="687"/>
      <c r="IGC25" s="687"/>
      <c r="IGD25" s="687"/>
      <c r="IGE25" s="687"/>
      <c r="IGF25" s="687"/>
      <c r="IGG25" s="687"/>
      <c r="IGH25" s="687"/>
      <c r="IGI25" s="687"/>
      <c r="IGJ25" s="687"/>
      <c r="IGK25" s="687"/>
      <c r="IGL25" s="687"/>
      <c r="IGM25" s="687"/>
      <c r="IGN25" s="687"/>
      <c r="IGO25" s="687"/>
      <c r="IGP25" s="687"/>
      <c r="IGQ25" s="687"/>
      <c r="IGR25" s="687"/>
      <c r="IGS25" s="687"/>
      <c r="IGT25" s="687"/>
      <c r="IGU25" s="687"/>
      <c r="IGV25" s="687"/>
      <c r="IGW25" s="687"/>
      <c r="IGX25" s="687"/>
      <c r="IGY25" s="687"/>
      <c r="IGZ25" s="687"/>
      <c r="IHA25" s="687"/>
      <c r="IHB25" s="687"/>
      <c r="IHC25" s="687"/>
      <c r="IHD25" s="687"/>
      <c r="IHE25" s="687"/>
      <c r="IHF25" s="687"/>
      <c r="IHG25" s="687"/>
      <c r="IHH25" s="687"/>
      <c r="IHI25" s="687"/>
      <c r="IHJ25" s="687"/>
      <c r="IHK25" s="687"/>
      <c r="IHL25" s="687"/>
      <c r="IHM25" s="687"/>
      <c r="IHN25" s="687"/>
      <c r="IHO25" s="687"/>
      <c r="IHP25" s="687"/>
      <c r="IHQ25" s="687"/>
      <c r="IHR25" s="687"/>
      <c r="IHS25" s="687"/>
      <c r="IHT25" s="687"/>
      <c r="IHU25" s="687"/>
      <c r="IHV25" s="687"/>
      <c r="IHW25" s="687"/>
      <c r="IHX25" s="687"/>
      <c r="IHY25" s="687"/>
      <c r="IHZ25" s="687"/>
      <c r="IIA25" s="687"/>
      <c r="IIB25" s="687"/>
      <c r="IIC25" s="687"/>
      <c r="IID25" s="687"/>
      <c r="IIE25" s="687"/>
      <c r="IIF25" s="687"/>
      <c r="IIG25" s="687"/>
      <c r="IIH25" s="687"/>
      <c r="III25" s="687"/>
      <c r="IIJ25" s="687"/>
      <c r="IIK25" s="687"/>
      <c r="IIL25" s="687"/>
      <c r="IIM25" s="687"/>
      <c r="IIN25" s="687"/>
      <c r="IIO25" s="687"/>
      <c r="IIP25" s="687"/>
      <c r="IIQ25" s="687"/>
      <c r="IIR25" s="687"/>
      <c r="IIS25" s="687"/>
      <c r="IIT25" s="687"/>
      <c r="IIU25" s="687"/>
      <c r="IIV25" s="687"/>
      <c r="IIW25" s="687"/>
      <c r="IIX25" s="687"/>
      <c r="IIY25" s="687"/>
      <c r="IIZ25" s="687"/>
      <c r="IJA25" s="687"/>
      <c r="IJB25" s="687"/>
      <c r="IJC25" s="687"/>
      <c r="IJD25" s="687"/>
      <c r="IJE25" s="687"/>
      <c r="IJF25" s="687"/>
      <c r="IJG25" s="687"/>
      <c r="IJH25" s="687"/>
      <c r="IJI25" s="687"/>
      <c r="IJJ25" s="687"/>
      <c r="IJK25" s="687"/>
      <c r="IJL25" s="687"/>
      <c r="IJM25" s="687"/>
      <c r="IJN25" s="687"/>
      <c r="IJO25" s="687"/>
      <c r="IJP25" s="687"/>
      <c r="IJQ25" s="687"/>
      <c r="IJR25" s="687"/>
      <c r="IJS25" s="687"/>
      <c r="IJT25" s="687"/>
      <c r="IJU25" s="687"/>
      <c r="IJV25" s="687"/>
      <c r="IJW25" s="687"/>
      <c r="IJX25" s="687"/>
      <c r="IJY25" s="687"/>
      <c r="IJZ25" s="687"/>
      <c r="IKA25" s="687"/>
      <c r="IKB25" s="687"/>
      <c r="IKC25" s="687"/>
      <c r="IKD25" s="687"/>
      <c r="IKE25" s="687"/>
      <c r="IKF25" s="687"/>
      <c r="IKG25" s="687"/>
      <c r="IKH25" s="687"/>
      <c r="IKI25" s="687"/>
      <c r="IKJ25" s="687"/>
      <c r="IKK25" s="687"/>
      <c r="IKL25" s="687"/>
      <c r="IKM25" s="687"/>
      <c r="IKN25" s="687"/>
      <c r="IKO25" s="687"/>
      <c r="IKP25" s="687"/>
      <c r="IKQ25" s="687"/>
      <c r="IKR25" s="687"/>
      <c r="IKS25" s="687"/>
      <c r="IKT25" s="687"/>
      <c r="IKU25" s="687"/>
      <c r="IKV25" s="687"/>
      <c r="IKW25" s="687"/>
      <c r="IKX25" s="687"/>
      <c r="IKY25" s="687"/>
      <c r="IKZ25" s="687"/>
      <c r="ILA25" s="687"/>
      <c r="ILB25" s="687"/>
      <c r="ILC25" s="687"/>
      <c r="ILD25" s="687"/>
      <c r="ILE25" s="687"/>
      <c r="ILF25" s="687"/>
      <c r="ILG25" s="687"/>
      <c r="ILH25" s="687"/>
      <c r="ILI25" s="687"/>
      <c r="ILJ25" s="687"/>
      <c r="ILK25" s="687"/>
      <c r="ILL25" s="687"/>
      <c r="ILM25" s="687"/>
      <c r="ILN25" s="687"/>
      <c r="ILO25" s="687"/>
      <c r="ILP25" s="687"/>
      <c r="ILQ25" s="687"/>
      <c r="ILR25" s="687"/>
      <c r="ILS25" s="687"/>
      <c r="ILT25" s="687"/>
      <c r="ILU25" s="687"/>
      <c r="ILV25" s="687"/>
      <c r="ILW25" s="687"/>
      <c r="ILX25" s="687"/>
      <c r="ILY25" s="687"/>
      <c r="ILZ25" s="687"/>
      <c r="IMA25" s="687"/>
      <c r="IMB25" s="687"/>
      <c r="IMC25" s="687"/>
      <c r="IMD25" s="687"/>
      <c r="IME25" s="687"/>
      <c r="IMF25" s="687"/>
      <c r="IMG25" s="687"/>
      <c r="IMH25" s="687"/>
      <c r="IMI25" s="687"/>
      <c r="IMJ25" s="687"/>
      <c r="IMK25" s="687"/>
      <c r="IML25" s="687"/>
      <c r="IMM25" s="687"/>
      <c r="IMN25" s="687"/>
      <c r="IMO25" s="687"/>
      <c r="IMP25" s="687"/>
      <c r="IMQ25" s="687"/>
      <c r="IMR25" s="687"/>
      <c r="IMS25" s="687"/>
      <c r="IMT25" s="687"/>
      <c r="IMU25" s="687"/>
      <c r="IMV25" s="687"/>
      <c r="IMW25" s="687"/>
      <c r="IMX25" s="687"/>
      <c r="IMY25" s="687"/>
      <c r="IMZ25" s="687"/>
      <c r="INA25" s="687"/>
      <c r="INB25" s="687"/>
      <c r="INC25" s="687"/>
      <c r="IND25" s="687"/>
      <c r="INE25" s="687"/>
      <c r="INF25" s="687"/>
      <c r="ING25" s="687"/>
      <c r="INH25" s="687"/>
      <c r="INI25" s="687"/>
      <c r="INJ25" s="687"/>
      <c r="INK25" s="687"/>
      <c r="INL25" s="687"/>
      <c r="INM25" s="687"/>
      <c r="INN25" s="687"/>
      <c r="INO25" s="687"/>
      <c r="INP25" s="687"/>
      <c r="INQ25" s="687"/>
      <c r="INR25" s="687"/>
      <c r="INS25" s="687"/>
      <c r="INT25" s="687"/>
      <c r="INU25" s="687"/>
      <c r="INV25" s="687"/>
      <c r="INW25" s="687"/>
      <c r="INX25" s="687"/>
      <c r="INY25" s="687"/>
      <c r="INZ25" s="687"/>
      <c r="IOA25" s="687"/>
      <c r="IOB25" s="687"/>
      <c r="IOC25" s="687"/>
      <c r="IOD25" s="687"/>
      <c r="IOE25" s="687"/>
      <c r="IOF25" s="687"/>
      <c r="IOG25" s="687"/>
      <c r="IOH25" s="687"/>
      <c r="IOI25" s="687"/>
      <c r="IOJ25" s="687"/>
      <c r="IOK25" s="687"/>
      <c r="IOL25" s="687"/>
      <c r="IOM25" s="687"/>
      <c r="ION25" s="687"/>
      <c r="IOO25" s="687"/>
      <c r="IOP25" s="687"/>
      <c r="IOQ25" s="687"/>
      <c r="IOR25" s="687"/>
      <c r="IOS25" s="687"/>
      <c r="IOT25" s="687"/>
      <c r="IOU25" s="687"/>
      <c r="IOV25" s="687"/>
      <c r="IOW25" s="687"/>
      <c r="IOX25" s="687"/>
      <c r="IOY25" s="687"/>
      <c r="IOZ25" s="687"/>
      <c r="IPA25" s="687"/>
      <c r="IPB25" s="687"/>
      <c r="IPC25" s="687"/>
      <c r="IPD25" s="687"/>
      <c r="IPE25" s="687"/>
      <c r="IPF25" s="687"/>
      <c r="IPG25" s="687"/>
      <c r="IPH25" s="687"/>
      <c r="IPI25" s="687"/>
      <c r="IPJ25" s="687"/>
      <c r="IPK25" s="687"/>
      <c r="IPL25" s="687"/>
      <c r="IPM25" s="687"/>
      <c r="IPN25" s="687"/>
      <c r="IPO25" s="687"/>
      <c r="IPP25" s="687"/>
      <c r="IPQ25" s="687"/>
      <c r="IPR25" s="687"/>
      <c r="IPS25" s="687"/>
      <c r="IPT25" s="687"/>
      <c r="IPU25" s="687"/>
      <c r="IPV25" s="687"/>
      <c r="IPW25" s="687"/>
      <c r="IPX25" s="687"/>
      <c r="IPY25" s="687"/>
      <c r="IPZ25" s="687"/>
      <c r="IQA25" s="687"/>
      <c r="IQB25" s="687"/>
      <c r="IQC25" s="687"/>
      <c r="IQD25" s="687"/>
      <c r="IQE25" s="687"/>
      <c r="IQF25" s="687"/>
      <c r="IQG25" s="687"/>
      <c r="IQH25" s="687"/>
      <c r="IQI25" s="687"/>
      <c r="IQJ25" s="687"/>
      <c r="IQK25" s="687"/>
      <c r="IQL25" s="687"/>
      <c r="IQM25" s="687"/>
      <c r="IQN25" s="687"/>
      <c r="IQO25" s="687"/>
      <c r="IQP25" s="687"/>
      <c r="IQQ25" s="687"/>
      <c r="IQR25" s="687"/>
      <c r="IQS25" s="687"/>
      <c r="IQT25" s="687"/>
      <c r="IQU25" s="687"/>
      <c r="IQV25" s="687"/>
      <c r="IQW25" s="687"/>
      <c r="IQX25" s="687"/>
      <c r="IQY25" s="687"/>
      <c r="IQZ25" s="687"/>
      <c r="IRA25" s="687"/>
      <c r="IRB25" s="687"/>
      <c r="IRC25" s="687"/>
      <c r="IRD25" s="687"/>
      <c r="IRE25" s="687"/>
      <c r="IRF25" s="687"/>
      <c r="IRG25" s="687"/>
      <c r="IRH25" s="687"/>
      <c r="IRI25" s="687"/>
      <c r="IRJ25" s="687"/>
      <c r="IRK25" s="687"/>
      <c r="IRL25" s="687"/>
      <c r="IRM25" s="687"/>
      <c r="IRN25" s="687"/>
      <c r="IRO25" s="687"/>
      <c r="IRP25" s="687"/>
      <c r="IRQ25" s="687"/>
      <c r="IRR25" s="687"/>
      <c r="IRS25" s="687"/>
      <c r="IRT25" s="687"/>
      <c r="IRU25" s="687"/>
      <c r="IRV25" s="687"/>
      <c r="IRW25" s="687"/>
      <c r="IRX25" s="687"/>
      <c r="IRY25" s="687"/>
      <c r="IRZ25" s="687"/>
      <c r="ISA25" s="687"/>
      <c r="ISB25" s="687"/>
      <c r="ISC25" s="687"/>
      <c r="ISD25" s="687"/>
      <c r="ISE25" s="687"/>
      <c r="ISF25" s="687"/>
      <c r="ISG25" s="687"/>
      <c r="ISH25" s="687"/>
      <c r="ISI25" s="687"/>
      <c r="ISJ25" s="687"/>
      <c r="ISK25" s="687"/>
      <c r="ISL25" s="687"/>
      <c r="ISM25" s="687"/>
      <c r="ISN25" s="687"/>
      <c r="ISO25" s="687"/>
      <c r="ISP25" s="687"/>
      <c r="ISQ25" s="687"/>
      <c r="ISR25" s="687"/>
      <c r="ISS25" s="687"/>
      <c r="IST25" s="687"/>
      <c r="ISU25" s="687"/>
      <c r="ISV25" s="687"/>
      <c r="ISW25" s="687"/>
      <c r="ISX25" s="687"/>
      <c r="ISY25" s="687"/>
      <c r="ISZ25" s="687"/>
      <c r="ITA25" s="687"/>
      <c r="ITB25" s="687"/>
      <c r="ITC25" s="687"/>
      <c r="ITD25" s="687"/>
      <c r="ITE25" s="687"/>
      <c r="ITF25" s="687"/>
      <c r="ITG25" s="687"/>
      <c r="ITH25" s="687"/>
      <c r="ITI25" s="687"/>
      <c r="ITJ25" s="687"/>
      <c r="ITK25" s="687"/>
      <c r="ITL25" s="687"/>
      <c r="ITM25" s="687"/>
      <c r="ITN25" s="687"/>
      <c r="ITO25" s="687"/>
      <c r="ITP25" s="687"/>
      <c r="ITQ25" s="687"/>
      <c r="ITR25" s="687"/>
      <c r="ITS25" s="687"/>
      <c r="ITT25" s="687"/>
      <c r="ITU25" s="687"/>
      <c r="ITV25" s="687"/>
      <c r="ITW25" s="687"/>
      <c r="ITX25" s="687"/>
      <c r="ITY25" s="687"/>
      <c r="ITZ25" s="687"/>
      <c r="IUA25" s="687"/>
      <c r="IUB25" s="687"/>
      <c r="IUC25" s="687"/>
      <c r="IUD25" s="687"/>
      <c r="IUE25" s="687"/>
      <c r="IUF25" s="687"/>
      <c r="IUG25" s="687"/>
      <c r="IUH25" s="687"/>
      <c r="IUI25" s="687"/>
      <c r="IUJ25" s="687"/>
      <c r="IUK25" s="687"/>
      <c r="IUL25" s="687"/>
      <c r="IUM25" s="687"/>
      <c r="IUN25" s="687"/>
      <c r="IUO25" s="687"/>
      <c r="IUP25" s="687"/>
      <c r="IUQ25" s="687"/>
      <c r="IUR25" s="687"/>
      <c r="IUS25" s="687"/>
      <c r="IUT25" s="687"/>
      <c r="IUU25" s="687"/>
      <c r="IUV25" s="687"/>
      <c r="IUW25" s="687"/>
      <c r="IUX25" s="687"/>
      <c r="IUY25" s="687"/>
      <c r="IUZ25" s="687"/>
      <c r="IVA25" s="687"/>
      <c r="IVB25" s="687"/>
      <c r="IVC25" s="687"/>
      <c r="IVD25" s="687"/>
      <c r="IVE25" s="687"/>
      <c r="IVF25" s="687"/>
      <c r="IVG25" s="687"/>
      <c r="IVH25" s="687"/>
      <c r="IVI25" s="687"/>
      <c r="IVJ25" s="687"/>
      <c r="IVK25" s="687"/>
      <c r="IVL25" s="687"/>
      <c r="IVM25" s="687"/>
      <c r="IVN25" s="687"/>
      <c r="IVO25" s="687"/>
      <c r="IVP25" s="687"/>
      <c r="IVQ25" s="687"/>
      <c r="IVR25" s="687"/>
      <c r="IVS25" s="687"/>
      <c r="IVT25" s="687"/>
      <c r="IVU25" s="687"/>
      <c r="IVV25" s="687"/>
      <c r="IVW25" s="687"/>
      <c r="IVX25" s="687"/>
      <c r="IVY25" s="687"/>
      <c r="IVZ25" s="687"/>
      <c r="IWA25" s="687"/>
      <c r="IWB25" s="687"/>
      <c r="IWC25" s="687"/>
      <c r="IWD25" s="687"/>
      <c r="IWE25" s="687"/>
      <c r="IWF25" s="687"/>
      <c r="IWG25" s="687"/>
      <c r="IWH25" s="687"/>
      <c r="IWI25" s="687"/>
      <c r="IWJ25" s="687"/>
      <c r="IWK25" s="687"/>
      <c r="IWL25" s="687"/>
      <c r="IWM25" s="687"/>
      <c r="IWN25" s="687"/>
      <c r="IWO25" s="687"/>
      <c r="IWP25" s="687"/>
      <c r="IWQ25" s="687"/>
      <c r="IWR25" s="687"/>
      <c r="IWS25" s="687"/>
      <c r="IWT25" s="687"/>
      <c r="IWU25" s="687"/>
      <c r="IWV25" s="687"/>
      <c r="IWW25" s="687"/>
      <c r="IWX25" s="687"/>
      <c r="IWY25" s="687"/>
      <c r="IWZ25" s="687"/>
      <c r="IXA25" s="687"/>
      <c r="IXB25" s="687"/>
      <c r="IXC25" s="687"/>
      <c r="IXD25" s="687"/>
      <c r="IXE25" s="687"/>
      <c r="IXF25" s="687"/>
      <c r="IXG25" s="687"/>
      <c r="IXH25" s="687"/>
      <c r="IXI25" s="687"/>
      <c r="IXJ25" s="687"/>
      <c r="IXK25" s="687"/>
      <c r="IXL25" s="687"/>
      <c r="IXM25" s="687"/>
      <c r="IXN25" s="687"/>
      <c r="IXO25" s="687"/>
      <c r="IXP25" s="687"/>
      <c r="IXQ25" s="687"/>
      <c r="IXR25" s="687"/>
      <c r="IXS25" s="687"/>
      <c r="IXT25" s="687"/>
      <c r="IXU25" s="687"/>
      <c r="IXV25" s="687"/>
      <c r="IXW25" s="687"/>
      <c r="IXX25" s="687"/>
      <c r="IXY25" s="687"/>
      <c r="IXZ25" s="687"/>
      <c r="IYA25" s="687"/>
      <c r="IYB25" s="687"/>
      <c r="IYC25" s="687"/>
      <c r="IYD25" s="687"/>
      <c r="IYE25" s="687"/>
      <c r="IYF25" s="687"/>
      <c r="IYG25" s="687"/>
      <c r="IYH25" s="687"/>
      <c r="IYI25" s="687"/>
      <c r="IYJ25" s="687"/>
      <c r="IYK25" s="687"/>
      <c r="IYL25" s="687"/>
      <c r="IYM25" s="687"/>
      <c r="IYN25" s="687"/>
      <c r="IYO25" s="687"/>
      <c r="IYP25" s="687"/>
      <c r="IYQ25" s="687"/>
      <c r="IYR25" s="687"/>
      <c r="IYS25" s="687"/>
      <c r="IYT25" s="687"/>
      <c r="IYU25" s="687"/>
      <c r="IYV25" s="687"/>
      <c r="IYW25" s="687"/>
      <c r="IYX25" s="687"/>
      <c r="IYY25" s="687"/>
      <c r="IYZ25" s="687"/>
      <c r="IZA25" s="687"/>
      <c r="IZB25" s="687"/>
      <c r="IZC25" s="687"/>
      <c r="IZD25" s="687"/>
      <c r="IZE25" s="687"/>
      <c r="IZF25" s="687"/>
      <c r="IZG25" s="687"/>
      <c r="IZH25" s="687"/>
      <c r="IZI25" s="687"/>
      <c r="IZJ25" s="687"/>
      <c r="IZK25" s="687"/>
      <c r="IZL25" s="687"/>
      <c r="IZM25" s="687"/>
      <c r="IZN25" s="687"/>
      <c r="IZO25" s="687"/>
      <c r="IZP25" s="687"/>
      <c r="IZQ25" s="687"/>
      <c r="IZR25" s="687"/>
      <c r="IZS25" s="687"/>
      <c r="IZT25" s="687"/>
      <c r="IZU25" s="687"/>
      <c r="IZV25" s="687"/>
      <c r="IZW25" s="687"/>
      <c r="IZX25" s="687"/>
      <c r="IZY25" s="687"/>
      <c r="IZZ25" s="687"/>
      <c r="JAA25" s="687"/>
      <c r="JAB25" s="687"/>
      <c r="JAC25" s="687"/>
      <c r="JAD25" s="687"/>
      <c r="JAE25" s="687"/>
      <c r="JAF25" s="687"/>
      <c r="JAG25" s="687"/>
      <c r="JAH25" s="687"/>
      <c r="JAI25" s="687"/>
      <c r="JAJ25" s="687"/>
      <c r="JAK25" s="687"/>
      <c r="JAL25" s="687"/>
      <c r="JAM25" s="687"/>
      <c r="JAN25" s="687"/>
      <c r="JAO25" s="687"/>
      <c r="JAP25" s="687"/>
      <c r="JAQ25" s="687"/>
      <c r="JAR25" s="687"/>
      <c r="JAS25" s="687"/>
      <c r="JAT25" s="687"/>
      <c r="JAU25" s="687"/>
      <c r="JAV25" s="687"/>
      <c r="JAW25" s="687"/>
      <c r="JAX25" s="687"/>
      <c r="JAY25" s="687"/>
      <c r="JAZ25" s="687"/>
      <c r="JBA25" s="687"/>
      <c r="JBB25" s="687"/>
      <c r="JBC25" s="687"/>
      <c r="JBD25" s="687"/>
      <c r="JBE25" s="687"/>
      <c r="JBF25" s="687"/>
      <c r="JBG25" s="687"/>
      <c r="JBH25" s="687"/>
      <c r="JBI25" s="687"/>
      <c r="JBJ25" s="687"/>
      <c r="JBK25" s="687"/>
      <c r="JBL25" s="687"/>
      <c r="JBM25" s="687"/>
      <c r="JBN25" s="687"/>
      <c r="JBO25" s="687"/>
      <c r="JBP25" s="687"/>
      <c r="JBQ25" s="687"/>
      <c r="JBR25" s="687"/>
      <c r="JBS25" s="687"/>
      <c r="JBT25" s="687"/>
      <c r="JBU25" s="687"/>
      <c r="JBV25" s="687"/>
      <c r="JBW25" s="687"/>
      <c r="JBX25" s="687"/>
      <c r="JBY25" s="687"/>
      <c r="JBZ25" s="687"/>
      <c r="JCA25" s="687"/>
      <c r="JCB25" s="687"/>
      <c r="JCC25" s="687"/>
      <c r="JCD25" s="687"/>
      <c r="JCE25" s="687"/>
      <c r="JCF25" s="687"/>
      <c r="JCG25" s="687"/>
      <c r="JCH25" s="687"/>
      <c r="JCI25" s="687"/>
      <c r="JCJ25" s="687"/>
      <c r="JCK25" s="687"/>
      <c r="JCL25" s="687"/>
      <c r="JCM25" s="687"/>
      <c r="JCN25" s="687"/>
      <c r="JCO25" s="687"/>
      <c r="JCP25" s="687"/>
      <c r="JCQ25" s="687"/>
      <c r="JCR25" s="687"/>
      <c r="JCS25" s="687"/>
      <c r="JCT25" s="687"/>
      <c r="JCU25" s="687"/>
      <c r="JCV25" s="687"/>
      <c r="JCW25" s="687"/>
      <c r="JCX25" s="687"/>
      <c r="JCY25" s="687"/>
      <c r="JCZ25" s="687"/>
      <c r="JDA25" s="687"/>
      <c r="JDB25" s="687"/>
      <c r="JDC25" s="687"/>
      <c r="JDD25" s="687"/>
      <c r="JDE25" s="687"/>
      <c r="JDF25" s="687"/>
      <c r="JDG25" s="687"/>
      <c r="JDH25" s="687"/>
      <c r="JDI25" s="687"/>
      <c r="JDJ25" s="687"/>
      <c r="JDK25" s="687"/>
      <c r="JDL25" s="687"/>
      <c r="JDM25" s="687"/>
      <c r="JDN25" s="687"/>
      <c r="JDO25" s="687"/>
      <c r="JDP25" s="687"/>
      <c r="JDQ25" s="687"/>
      <c r="JDR25" s="687"/>
      <c r="JDS25" s="687"/>
      <c r="JDT25" s="687"/>
      <c r="JDU25" s="687"/>
      <c r="JDV25" s="687"/>
      <c r="JDW25" s="687"/>
      <c r="JDX25" s="687"/>
      <c r="JDY25" s="687"/>
      <c r="JDZ25" s="687"/>
      <c r="JEA25" s="687"/>
      <c r="JEB25" s="687"/>
      <c r="JEC25" s="687"/>
      <c r="JED25" s="687"/>
      <c r="JEE25" s="687"/>
      <c r="JEF25" s="687"/>
      <c r="JEG25" s="687"/>
      <c r="JEH25" s="687"/>
      <c r="JEI25" s="687"/>
      <c r="JEJ25" s="687"/>
      <c r="JEK25" s="687"/>
      <c r="JEL25" s="687"/>
      <c r="JEM25" s="687"/>
      <c r="JEN25" s="687"/>
      <c r="JEO25" s="687"/>
      <c r="JEP25" s="687"/>
      <c r="JEQ25" s="687"/>
      <c r="JER25" s="687"/>
      <c r="JES25" s="687"/>
      <c r="JET25" s="687"/>
      <c r="JEU25" s="687"/>
      <c r="JEV25" s="687"/>
      <c r="JEW25" s="687"/>
      <c r="JEX25" s="687"/>
      <c r="JEY25" s="687"/>
      <c r="JEZ25" s="687"/>
      <c r="JFA25" s="687"/>
      <c r="JFB25" s="687"/>
      <c r="JFC25" s="687"/>
      <c r="JFD25" s="687"/>
      <c r="JFE25" s="687"/>
      <c r="JFF25" s="687"/>
      <c r="JFG25" s="687"/>
      <c r="JFH25" s="687"/>
      <c r="JFI25" s="687"/>
      <c r="JFJ25" s="687"/>
      <c r="JFK25" s="687"/>
      <c r="JFL25" s="687"/>
      <c r="JFM25" s="687"/>
      <c r="JFN25" s="687"/>
      <c r="JFO25" s="687"/>
      <c r="JFP25" s="687"/>
      <c r="JFQ25" s="687"/>
      <c r="JFR25" s="687"/>
      <c r="JFS25" s="687"/>
      <c r="JFT25" s="687"/>
      <c r="JFU25" s="687"/>
      <c r="JFV25" s="687"/>
      <c r="JFW25" s="687"/>
      <c r="JFX25" s="687"/>
      <c r="JFY25" s="687"/>
      <c r="JFZ25" s="687"/>
      <c r="JGA25" s="687"/>
      <c r="JGB25" s="687"/>
      <c r="JGC25" s="687"/>
      <c r="JGD25" s="687"/>
      <c r="JGE25" s="687"/>
      <c r="JGF25" s="687"/>
      <c r="JGG25" s="687"/>
      <c r="JGH25" s="687"/>
      <c r="JGI25" s="687"/>
      <c r="JGJ25" s="687"/>
      <c r="JGK25" s="687"/>
      <c r="JGL25" s="687"/>
      <c r="JGM25" s="687"/>
      <c r="JGN25" s="687"/>
      <c r="JGO25" s="687"/>
      <c r="JGP25" s="687"/>
      <c r="JGQ25" s="687"/>
      <c r="JGR25" s="687"/>
      <c r="JGS25" s="687"/>
      <c r="JGT25" s="687"/>
      <c r="JGU25" s="687"/>
      <c r="JGV25" s="687"/>
      <c r="JGW25" s="687"/>
      <c r="JGX25" s="687"/>
      <c r="JGY25" s="687"/>
      <c r="JGZ25" s="687"/>
      <c r="JHA25" s="687"/>
      <c r="JHB25" s="687"/>
      <c r="JHC25" s="687"/>
      <c r="JHD25" s="687"/>
      <c r="JHE25" s="687"/>
      <c r="JHF25" s="687"/>
      <c r="JHG25" s="687"/>
      <c r="JHH25" s="687"/>
      <c r="JHI25" s="687"/>
      <c r="JHJ25" s="687"/>
      <c r="JHK25" s="687"/>
      <c r="JHL25" s="687"/>
      <c r="JHM25" s="687"/>
      <c r="JHN25" s="687"/>
      <c r="JHO25" s="687"/>
      <c r="JHP25" s="687"/>
      <c r="JHQ25" s="687"/>
      <c r="JHR25" s="687"/>
      <c r="JHS25" s="687"/>
      <c r="JHT25" s="687"/>
      <c r="JHU25" s="687"/>
      <c r="JHV25" s="687"/>
      <c r="JHW25" s="687"/>
      <c r="JHX25" s="687"/>
      <c r="JHY25" s="687"/>
      <c r="JHZ25" s="687"/>
      <c r="JIA25" s="687"/>
      <c r="JIB25" s="687"/>
      <c r="JIC25" s="687"/>
      <c r="JID25" s="687"/>
      <c r="JIE25" s="687"/>
      <c r="JIF25" s="687"/>
      <c r="JIG25" s="687"/>
      <c r="JIH25" s="687"/>
      <c r="JII25" s="687"/>
      <c r="JIJ25" s="687"/>
      <c r="JIK25" s="687"/>
      <c r="JIL25" s="687"/>
      <c r="JIM25" s="687"/>
      <c r="JIN25" s="687"/>
      <c r="JIO25" s="687"/>
      <c r="JIP25" s="687"/>
      <c r="JIQ25" s="687"/>
      <c r="JIR25" s="687"/>
      <c r="JIS25" s="687"/>
      <c r="JIT25" s="687"/>
      <c r="JIU25" s="687"/>
      <c r="JIV25" s="687"/>
      <c r="JIW25" s="687"/>
      <c r="JIX25" s="687"/>
      <c r="JIY25" s="687"/>
      <c r="JIZ25" s="687"/>
      <c r="JJA25" s="687"/>
      <c r="JJB25" s="687"/>
      <c r="JJC25" s="687"/>
      <c r="JJD25" s="687"/>
      <c r="JJE25" s="687"/>
      <c r="JJF25" s="687"/>
      <c r="JJG25" s="687"/>
      <c r="JJH25" s="687"/>
      <c r="JJI25" s="687"/>
      <c r="JJJ25" s="687"/>
      <c r="JJK25" s="687"/>
      <c r="JJL25" s="687"/>
      <c r="JJM25" s="687"/>
      <c r="JJN25" s="687"/>
      <c r="JJO25" s="687"/>
      <c r="JJP25" s="687"/>
      <c r="JJQ25" s="687"/>
      <c r="JJR25" s="687"/>
      <c r="JJS25" s="687"/>
      <c r="JJT25" s="687"/>
      <c r="JJU25" s="687"/>
      <c r="JJV25" s="687"/>
      <c r="JJW25" s="687"/>
      <c r="JJX25" s="687"/>
      <c r="JJY25" s="687"/>
      <c r="JJZ25" s="687"/>
      <c r="JKA25" s="687"/>
      <c r="JKB25" s="687"/>
      <c r="JKC25" s="687"/>
      <c r="JKD25" s="687"/>
      <c r="JKE25" s="687"/>
      <c r="JKF25" s="687"/>
      <c r="JKG25" s="687"/>
      <c r="JKH25" s="687"/>
      <c r="JKI25" s="687"/>
      <c r="JKJ25" s="687"/>
      <c r="JKK25" s="687"/>
      <c r="JKL25" s="687"/>
      <c r="JKM25" s="687"/>
      <c r="JKN25" s="687"/>
      <c r="JKO25" s="687"/>
      <c r="JKP25" s="687"/>
      <c r="JKQ25" s="687"/>
      <c r="JKR25" s="687"/>
      <c r="JKS25" s="687"/>
      <c r="JKT25" s="687"/>
      <c r="JKU25" s="687"/>
      <c r="JKV25" s="687"/>
      <c r="JKW25" s="687"/>
      <c r="JKX25" s="687"/>
      <c r="JKY25" s="687"/>
      <c r="JKZ25" s="687"/>
      <c r="JLA25" s="687"/>
      <c r="JLB25" s="687"/>
      <c r="JLC25" s="687"/>
      <c r="JLD25" s="687"/>
      <c r="JLE25" s="687"/>
      <c r="JLF25" s="687"/>
      <c r="JLG25" s="687"/>
      <c r="JLH25" s="687"/>
      <c r="JLI25" s="687"/>
      <c r="JLJ25" s="687"/>
      <c r="JLK25" s="687"/>
      <c r="JLL25" s="687"/>
      <c r="JLM25" s="687"/>
      <c r="JLN25" s="687"/>
      <c r="JLO25" s="687"/>
      <c r="JLP25" s="687"/>
      <c r="JLQ25" s="687"/>
      <c r="JLR25" s="687"/>
      <c r="JLS25" s="687"/>
      <c r="JLT25" s="687"/>
      <c r="JLU25" s="687"/>
      <c r="JLV25" s="687"/>
      <c r="JLW25" s="687"/>
      <c r="JLX25" s="687"/>
      <c r="JLY25" s="687"/>
      <c r="JLZ25" s="687"/>
      <c r="JMA25" s="687"/>
      <c r="JMB25" s="687"/>
      <c r="JMC25" s="687"/>
      <c r="JMD25" s="687"/>
      <c r="JME25" s="687"/>
      <c r="JMF25" s="687"/>
      <c r="JMG25" s="687"/>
      <c r="JMH25" s="687"/>
      <c r="JMI25" s="687"/>
      <c r="JMJ25" s="687"/>
      <c r="JMK25" s="687"/>
      <c r="JML25" s="687"/>
      <c r="JMM25" s="687"/>
      <c r="JMN25" s="687"/>
      <c r="JMO25" s="687"/>
      <c r="JMP25" s="687"/>
      <c r="JMQ25" s="687"/>
      <c r="JMR25" s="687"/>
      <c r="JMS25" s="687"/>
      <c r="JMT25" s="687"/>
      <c r="JMU25" s="687"/>
      <c r="JMV25" s="687"/>
      <c r="JMW25" s="687"/>
      <c r="JMX25" s="687"/>
      <c r="JMY25" s="687"/>
      <c r="JMZ25" s="687"/>
      <c r="JNA25" s="687"/>
      <c r="JNB25" s="687"/>
      <c r="JNC25" s="687"/>
      <c r="JND25" s="687"/>
      <c r="JNE25" s="687"/>
      <c r="JNF25" s="687"/>
      <c r="JNG25" s="687"/>
      <c r="JNH25" s="687"/>
      <c r="JNI25" s="687"/>
      <c r="JNJ25" s="687"/>
      <c r="JNK25" s="687"/>
      <c r="JNL25" s="687"/>
      <c r="JNM25" s="687"/>
      <c r="JNN25" s="687"/>
      <c r="JNO25" s="687"/>
      <c r="JNP25" s="687"/>
      <c r="JNQ25" s="687"/>
      <c r="JNR25" s="687"/>
      <c r="JNS25" s="687"/>
      <c r="JNT25" s="687"/>
      <c r="JNU25" s="687"/>
      <c r="JNV25" s="687"/>
      <c r="JNW25" s="687"/>
      <c r="JNX25" s="687"/>
      <c r="JNY25" s="687"/>
      <c r="JNZ25" s="687"/>
      <c r="JOA25" s="687"/>
      <c r="JOB25" s="687"/>
      <c r="JOC25" s="687"/>
      <c r="JOD25" s="687"/>
      <c r="JOE25" s="687"/>
      <c r="JOF25" s="687"/>
      <c r="JOG25" s="687"/>
      <c r="JOH25" s="687"/>
      <c r="JOI25" s="687"/>
      <c r="JOJ25" s="687"/>
      <c r="JOK25" s="687"/>
      <c r="JOL25" s="687"/>
      <c r="JOM25" s="687"/>
      <c r="JON25" s="687"/>
      <c r="JOO25" s="687"/>
      <c r="JOP25" s="687"/>
      <c r="JOQ25" s="687"/>
      <c r="JOR25" s="687"/>
      <c r="JOS25" s="687"/>
      <c r="JOT25" s="687"/>
      <c r="JOU25" s="687"/>
      <c r="JOV25" s="687"/>
      <c r="JOW25" s="687"/>
      <c r="JOX25" s="687"/>
      <c r="JOY25" s="687"/>
      <c r="JOZ25" s="687"/>
      <c r="JPA25" s="687"/>
      <c r="JPB25" s="687"/>
      <c r="JPC25" s="687"/>
      <c r="JPD25" s="687"/>
      <c r="JPE25" s="687"/>
      <c r="JPF25" s="687"/>
      <c r="JPG25" s="687"/>
      <c r="JPH25" s="687"/>
      <c r="JPI25" s="687"/>
      <c r="JPJ25" s="687"/>
      <c r="JPK25" s="687"/>
      <c r="JPL25" s="687"/>
      <c r="JPM25" s="687"/>
      <c r="JPN25" s="687"/>
      <c r="JPO25" s="687"/>
      <c r="JPP25" s="687"/>
      <c r="JPQ25" s="687"/>
      <c r="JPR25" s="687"/>
      <c r="JPS25" s="687"/>
      <c r="JPT25" s="687"/>
      <c r="JPU25" s="687"/>
      <c r="JPV25" s="687"/>
      <c r="JPW25" s="687"/>
      <c r="JPX25" s="687"/>
      <c r="JPY25" s="687"/>
      <c r="JPZ25" s="687"/>
      <c r="JQA25" s="687"/>
      <c r="JQB25" s="687"/>
      <c r="JQC25" s="687"/>
      <c r="JQD25" s="687"/>
      <c r="JQE25" s="687"/>
      <c r="JQF25" s="687"/>
      <c r="JQG25" s="687"/>
      <c r="JQH25" s="687"/>
      <c r="JQI25" s="687"/>
      <c r="JQJ25" s="687"/>
      <c r="JQK25" s="687"/>
      <c r="JQL25" s="687"/>
      <c r="JQM25" s="687"/>
      <c r="JQN25" s="687"/>
      <c r="JQO25" s="687"/>
      <c r="JQP25" s="687"/>
      <c r="JQQ25" s="687"/>
      <c r="JQR25" s="687"/>
      <c r="JQS25" s="687"/>
      <c r="JQT25" s="687"/>
      <c r="JQU25" s="687"/>
      <c r="JQV25" s="687"/>
      <c r="JQW25" s="687"/>
      <c r="JQX25" s="687"/>
      <c r="JQY25" s="687"/>
      <c r="JQZ25" s="687"/>
      <c r="JRA25" s="687"/>
      <c r="JRB25" s="687"/>
      <c r="JRC25" s="687"/>
      <c r="JRD25" s="687"/>
      <c r="JRE25" s="687"/>
      <c r="JRF25" s="687"/>
      <c r="JRG25" s="687"/>
      <c r="JRH25" s="687"/>
      <c r="JRI25" s="687"/>
      <c r="JRJ25" s="687"/>
      <c r="JRK25" s="687"/>
      <c r="JRL25" s="687"/>
      <c r="JRM25" s="687"/>
      <c r="JRN25" s="687"/>
      <c r="JRO25" s="687"/>
      <c r="JRP25" s="687"/>
      <c r="JRQ25" s="687"/>
      <c r="JRR25" s="687"/>
      <c r="JRS25" s="687"/>
      <c r="JRT25" s="687"/>
      <c r="JRU25" s="687"/>
      <c r="JRV25" s="687"/>
      <c r="JRW25" s="687"/>
      <c r="JRX25" s="687"/>
      <c r="JRY25" s="687"/>
      <c r="JRZ25" s="687"/>
      <c r="JSA25" s="687"/>
      <c r="JSB25" s="687"/>
      <c r="JSC25" s="687"/>
      <c r="JSD25" s="687"/>
      <c r="JSE25" s="687"/>
      <c r="JSF25" s="687"/>
      <c r="JSG25" s="687"/>
      <c r="JSH25" s="687"/>
      <c r="JSI25" s="687"/>
      <c r="JSJ25" s="687"/>
      <c r="JSK25" s="687"/>
      <c r="JSL25" s="687"/>
      <c r="JSM25" s="687"/>
      <c r="JSN25" s="687"/>
      <c r="JSO25" s="687"/>
      <c r="JSP25" s="687"/>
      <c r="JSQ25" s="687"/>
      <c r="JSR25" s="687"/>
      <c r="JSS25" s="687"/>
      <c r="JST25" s="687"/>
      <c r="JSU25" s="687"/>
      <c r="JSV25" s="687"/>
      <c r="JSW25" s="687"/>
      <c r="JSX25" s="687"/>
      <c r="JSY25" s="687"/>
      <c r="JSZ25" s="687"/>
      <c r="JTA25" s="687"/>
      <c r="JTB25" s="687"/>
      <c r="JTC25" s="687"/>
      <c r="JTD25" s="687"/>
      <c r="JTE25" s="687"/>
      <c r="JTF25" s="687"/>
      <c r="JTG25" s="687"/>
      <c r="JTH25" s="687"/>
      <c r="JTI25" s="687"/>
      <c r="JTJ25" s="687"/>
      <c r="JTK25" s="687"/>
      <c r="JTL25" s="687"/>
      <c r="JTM25" s="687"/>
      <c r="JTN25" s="687"/>
      <c r="JTO25" s="687"/>
      <c r="JTP25" s="687"/>
      <c r="JTQ25" s="687"/>
      <c r="JTR25" s="687"/>
      <c r="JTS25" s="687"/>
      <c r="JTT25" s="687"/>
      <c r="JTU25" s="687"/>
      <c r="JTV25" s="687"/>
      <c r="JTW25" s="687"/>
      <c r="JTX25" s="687"/>
      <c r="JTY25" s="687"/>
      <c r="JTZ25" s="687"/>
      <c r="JUA25" s="687"/>
      <c r="JUB25" s="687"/>
      <c r="JUC25" s="687"/>
      <c r="JUD25" s="687"/>
      <c r="JUE25" s="687"/>
      <c r="JUF25" s="687"/>
      <c r="JUG25" s="687"/>
      <c r="JUH25" s="687"/>
      <c r="JUI25" s="687"/>
      <c r="JUJ25" s="687"/>
      <c r="JUK25" s="687"/>
      <c r="JUL25" s="687"/>
      <c r="JUM25" s="687"/>
      <c r="JUN25" s="687"/>
      <c r="JUO25" s="687"/>
      <c r="JUP25" s="687"/>
      <c r="JUQ25" s="687"/>
      <c r="JUR25" s="687"/>
      <c r="JUS25" s="687"/>
      <c r="JUT25" s="687"/>
      <c r="JUU25" s="687"/>
      <c r="JUV25" s="687"/>
      <c r="JUW25" s="687"/>
      <c r="JUX25" s="687"/>
      <c r="JUY25" s="687"/>
      <c r="JUZ25" s="687"/>
      <c r="JVA25" s="687"/>
      <c r="JVB25" s="687"/>
      <c r="JVC25" s="687"/>
      <c r="JVD25" s="687"/>
      <c r="JVE25" s="687"/>
      <c r="JVF25" s="687"/>
      <c r="JVG25" s="687"/>
      <c r="JVH25" s="687"/>
      <c r="JVI25" s="687"/>
      <c r="JVJ25" s="687"/>
      <c r="JVK25" s="687"/>
      <c r="JVL25" s="687"/>
      <c r="JVM25" s="687"/>
      <c r="JVN25" s="687"/>
      <c r="JVO25" s="687"/>
      <c r="JVP25" s="687"/>
      <c r="JVQ25" s="687"/>
      <c r="JVR25" s="687"/>
      <c r="JVS25" s="687"/>
      <c r="JVT25" s="687"/>
      <c r="JVU25" s="687"/>
      <c r="JVV25" s="687"/>
      <c r="JVW25" s="687"/>
      <c r="JVX25" s="687"/>
      <c r="JVY25" s="687"/>
      <c r="JVZ25" s="687"/>
      <c r="JWA25" s="687"/>
      <c r="JWB25" s="687"/>
      <c r="JWC25" s="687"/>
      <c r="JWD25" s="687"/>
      <c r="JWE25" s="687"/>
      <c r="JWF25" s="687"/>
      <c r="JWG25" s="687"/>
      <c r="JWH25" s="687"/>
      <c r="JWI25" s="687"/>
      <c r="JWJ25" s="687"/>
      <c r="JWK25" s="687"/>
      <c r="JWL25" s="687"/>
      <c r="JWM25" s="687"/>
      <c r="JWN25" s="687"/>
      <c r="JWO25" s="687"/>
      <c r="JWP25" s="687"/>
      <c r="JWQ25" s="687"/>
      <c r="JWR25" s="687"/>
      <c r="JWS25" s="687"/>
      <c r="JWT25" s="687"/>
      <c r="JWU25" s="687"/>
      <c r="JWV25" s="687"/>
      <c r="JWW25" s="687"/>
      <c r="JWX25" s="687"/>
      <c r="JWY25" s="687"/>
      <c r="JWZ25" s="687"/>
      <c r="JXA25" s="687"/>
      <c r="JXB25" s="687"/>
      <c r="JXC25" s="687"/>
      <c r="JXD25" s="687"/>
      <c r="JXE25" s="687"/>
      <c r="JXF25" s="687"/>
      <c r="JXG25" s="687"/>
      <c r="JXH25" s="687"/>
      <c r="JXI25" s="687"/>
      <c r="JXJ25" s="687"/>
      <c r="JXK25" s="687"/>
      <c r="JXL25" s="687"/>
      <c r="JXM25" s="687"/>
      <c r="JXN25" s="687"/>
      <c r="JXO25" s="687"/>
      <c r="JXP25" s="687"/>
      <c r="JXQ25" s="687"/>
      <c r="JXR25" s="687"/>
      <c r="JXS25" s="687"/>
      <c r="JXT25" s="687"/>
      <c r="JXU25" s="687"/>
      <c r="JXV25" s="687"/>
      <c r="JXW25" s="687"/>
      <c r="JXX25" s="687"/>
      <c r="JXY25" s="687"/>
      <c r="JXZ25" s="687"/>
      <c r="JYA25" s="687"/>
      <c r="JYB25" s="687"/>
      <c r="JYC25" s="687"/>
      <c r="JYD25" s="687"/>
      <c r="JYE25" s="687"/>
      <c r="JYF25" s="687"/>
      <c r="JYG25" s="687"/>
      <c r="JYH25" s="687"/>
      <c r="JYI25" s="687"/>
      <c r="JYJ25" s="687"/>
      <c r="JYK25" s="687"/>
      <c r="JYL25" s="687"/>
      <c r="JYM25" s="687"/>
      <c r="JYN25" s="687"/>
      <c r="JYO25" s="687"/>
      <c r="JYP25" s="687"/>
      <c r="JYQ25" s="687"/>
      <c r="JYR25" s="687"/>
      <c r="JYS25" s="687"/>
      <c r="JYT25" s="687"/>
      <c r="JYU25" s="687"/>
      <c r="JYV25" s="687"/>
      <c r="JYW25" s="687"/>
      <c r="JYX25" s="687"/>
      <c r="JYY25" s="687"/>
      <c r="JYZ25" s="687"/>
      <c r="JZA25" s="687"/>
      <c r="JZB25" s="687"/>
      <c r="JZC25" s="687"/>
      <c r="JZD25" s="687"/>
      <c r="JZE25" s="687"/>
      <c r="JZF25" s="687"/>
      <c r="JZG25" s="687"/>
      <c r="JZH25" s="687"/>
      <c r="JZI25" s="687"/>
      <c r="JZJ25" s="687"/>
      <c r="JZK25" s="687"/>
      <c r="JZL25" s="687"/>
      <c r="JZM25" s="687"/>
      <c r="JZN25" s="687"/>
      <c r="JZO25" s="687"/>
      <c r="JZP25" s="687"/>
      <c r="JZQ25" s="687"/>
      <c r="JZR25" s="687"/>
      <c r="JZS25" s="687"/>
      <c r="JZT25" s="687"/>
      <c r="JZU25" s="687"/>
      <c r="JZV25" s="687"/>
      <c r="JZW25" s="687"/>
      <c r="JZX25" s="687"/>
      <c r="JZY25" s="687"/>
      <c r="JZZ25" s="687"/>
      <c r="KAA25" s="687"/>
      <c r="KAB25" s="687"/>
      <c r="KAC25" s="687"/>
      <c r="KAD25" s="687"/>
      <c r="KAE25" s="687"/>
      <c r="KAF25" s="687"/>
      <c r="KAG25" s="687"/>
      <c r="KAH25" s="687"/>
      <c r="KAI25" s="687"/>
      <c r="KAJ25" s="687"/>
      <c r="KAK25" s="687"/>
      <c r="KAL25" s="687"/>
      <c r="KAM25" s="687"/>
      <c r="KAN25" s="687"/>
      <c r="KAO25" s="687"/>
      <c r="KAP25" s="687"/>
      <c r="KAQ25" s="687"/>
      <c r="KAR25" s="687"/>
      <c r="KAS25" s="687"/>
      <c r="KAT25" s="687"/>
      <c r="KAU25" s="687"/>
      <c r="KAV25" s="687"/>
      <c r="KAW25" s="687"/>
      <c r="KAX25" s="687"/>
      <c r="KAY25" s="687"/>
      <c r="KAZ25" s="687"/>
      <c r="KBA25" s="687"/>
      <c r="KBB25" s="687"/>
      <c r="KBC25" s="687"/>
      <c r="KBD25" s="687"/>
      <c r="KBE25" s="687"/>
      <c r="KBF25" s="687"/>
      <c r="KBG25" s="687"/>
      <c r="KBH25" s="687"/>
      <c r="KBI25" s="687"/>
      <c r="KBJ25" s="687"/>
      <c r="KBK25" s="687"/>
      <c r="KBL25" s="687"/>
      <c r="KBM25" s="687"/>
      <c r="KBN25" s="687"/>
      <c r="KBO25" s="687"/>
      <c r="KBP25" s="687"/>
      <c r="KBQ25" s="687"/>
      <c r="KBR25" s="687"/>
      <c r="KBS25" s="687"/>
      <c r="KBT25" s="687"/>
      <c r="KBU25" s="687"/>
      <c r="KBV25" s="687"/>
      <c r="KBW25" s="687"/>
      <c r="KBX25" s="687"/>
      <c r="KBY25" s="687"/>
      <c r="KBZ25" s="687"/>
      <c r="KCA25" s="687"/>
      <c r="KCB25" s="687"/>
      <c r="KCC25" s="687"/>
      <c r="KCD25" s="687"/>
      <c r="KCE25" s="687"/>
      <c r="KCF25" s="687"/>
      <c r="KCG25" s="687"/>
      <c r="KCH25" s="687"/>
      <c r="KCI25" s="687"/>
      <c r="KCJ25" s="687"/>
      <c r="KCK25" s="687"/>
      <c r="KCL25" s="687"/>
      <c r="KCM25" s="687"/>
      <c r="KCN25" s="687"/>
      <c r="KCO25" s="687"/>
      <c r="KCP25" s="687"/>
      <c r="KCQ25" s="687"/>
      <c r="KCR25" s="687"/>
      <c r="KCS25" s="687"/>
      <c r="KCT25" s="687"/>
      <c r="KCU25" s="687"/>
      <c r="KCV25" s="687"/>
      <c r="KCW25" s="687"/>
      <c r="KCX25" s="687"/>
      <c r="KCY25" s="687"/>
      <c r="KCZ25" s="687"/>
      <c r="KDA25" s="687"/>
      <c r="KDB25" s="687"/>
      <c r="KDC25" s="687"/>
      <c r="KDD25" s="687"/>
      <c r="KDE25" s="687"/>
      <c r="KDF25" s="687"/>
      <c r="KDG25" s="687"/>
      <c r="KDH25" s="687"/>
      <c r="KDI25" s="687"/>
      <c r="KDJ25" s="687"/>
      <c r="KDK25" s="687"/>
      <c r="KDL25" s="687"/>
      <c r="KDM25" s="687"/>
      <c r="KDN25" s="687"/>
      <c r="KDO25" s="687"/>
      <c r="KDP25" s="687"/>
      <c r="KDQ25" s="687"/>
      <c r="KDR25" s="687"/>
      <c r="KDS25" s="687"/>
      <c r="KDT25" s="687"/>
      <c r="KDU25" s="687"/>
      <c r="KDV25" s="687"/>
      <c r="KDW25" s="687"/>
      <c r="KDX25" s="687"/>
      <c r="KDY25" s="687"/>
      <c r="KDZ25" s="687"/>
      <c r="KEA25" s="687"/>
      <c r="KEB25" s="687"/>
      <c r="KEC25" s="687"/>
      <c r="KED25" s="687"/>
      <c r="KEE25" s="687"/>
      <c r="KEF25" s="687"/>
      <c r="KEG25" s="687"/>
      <c r="KEH25" s="687"/>
      <c r="KEI25" s="687"/>
      <c r="KEJ25" s="687"/>
      <c r="KEK25" s="687"/>
      <c r="KEL25" s="687"/>
      <c r="KEM25" s="687"/>
      <c r="KEN25" s="687"/>
      <c r="KEO25" s="687"/>
      <c r="KEP25" s="687"/>
      <c r="KEQ25" s="687"/>
      <c r="KER25" s="687"/>
      <c r="KES25" s="687"/>
      <c r="KET25" s="687"/>
      <c r="KEU25" s="687"/>
      <c r="KEV25" s="687"/>
      <c r="KEW25" s="687"/>
      <c r="KEX25" s="687"/>
      <c r="KEY25" s="687"/>
      <c r="KEZ25" s="687"/>
      <c r="KFA25" s="687"/>
      <c r="KFB25" s="687"/>
      <c r="KFC25" s="687"/>
      <c r="KFD25" s="687"/>
      <c r="KFE25" s="687"/>
      <c r="KFF25" s="687"/>
      <c r="KFG25" s="687"/>
      <c r="KFH25" s="687"/>
      <c r="KFI25" s="687"/>
      <c r="KFJ25" s="687"/>
      <c r="KFK25" s="687"/>
      <c r="KFL25" s="687"/>
      <c r="KFM25" s="687"/>
      <c r="KFN25" s="687"/>
      <c r="KFO25" s="687"/>
      <c r="KFP25" s="687"/>
      <c r="KFQ25" s="687"/>
      <c r="KFR25" s="687"/>
      <c r="KFS25" s="687"/>
      <c r="KFT25" s="687"/>
      <c r="KFU25" s="687"/>
      <c r="KFV25" s="687"/>
      <c r="KFW25" s="687"/>
      <c r="KFX25" s="687"/>
      <c r="KFY25" s="687"/>
      <c r="KFZ25" s="687"/>
      <c r="KGA25" s="687"/>
      <c r="KGB25" s="687"/>
      <c r="KGC25" s="687"/>
      <c r="KGD25" s="687"/>
      <c r="KGE25" s="687"/>
      <c r="KGF25" s="687"/>
      <c r="KGG25" s="687"/>
      <c r="KGH25" s="687"/>
      <c r="KGI25" s="687"/>
      <c r="KGJ25" s="687"/>
      <c r="KGK25" s="687"/>
      <c r="KGL25" s="687"/>
      <c r="KGM25" s="687"/>
      <c r="KGN25" s="687"/>
      <c r="KGO25" s="687"/>
      <c r="KGP25" s="687"/>
      <c r="KGQ25" s="687"/>
      <c r="KGR25" s="687"/>
      <c r="KGS25" s="687"/>
      <c r="KGT25" s="687"/>
      <c r="KGU25" s="687"/>
      <c r="KGV25" s="687"/>
      <c r="KGW25" s="687"/>
      <c r="KGX25" s="687"/>
      <c r="KGY25" s="687"/>
      <c r="KGZ25" s="687"/>
      <c r="KHA25" s="687"/>
      <c r="KHB25" s="687"/>
      <c r="KHC25" s="687"/>
      <c r="KHD25" s="687"/>
      <c r="KHE25" s="687"/>
      <c r="KHF25" s="687"/>
      <c r="KHG25" s="687"/>
      <c r="KHH25" s="687"/>
      <c r="KHI25" s="687"/>
      <c r="KHJ25" s="687"/>
      <c r="KHK25" s="687"/>
      <c r="KHL25" s="687"/>
      <c r="KHM25" s="687"/>
      <c r="KHN25" s="687"/>
      <c r="KHO25" s="687"/>
      <c r="KHP25" s="687"/>
      <c r="KHQ25" s="687"/>
      <c r="KHR25" s="687"/>
      <c r="KHS25" s="687"/>
      <c r="KHT25" s="687"/>
      <c r="KHU25" s="687"/>
      <c r="KHV25" s="687"/>
      <c r="KHW25" s="687"/>
      <c r="KHX25" s="687"/>
      <c r="KHY25" s="687"/>
      <c r="KHZ25" s="687"/>
      <c r="KIA25" s="687"/>
      <c r="KIB25" s="687"/>
      <c r="KIC25" s="687"/>
      <c r="KID25" s="687"/>
      <c r="KIE25" s="687"/>
      <c r="KIF25" s="687"/>
      <c r="KIG25" s="687"/>
      <c r="KIH25" s="687"/>
      <c r="KII25" s="687"/>
      <c r="KIJ25" s="687"/>
      <c r="KIK25" s="687"/>
      <c r="KIL25" s="687"/>
      <c r="KIM25" s="687"/>
      <c r="KIN25" s="687"/>
      <c r="KIO25" s="687"/>
      <c r="KIP25" s="687"/>
      <c r="KIQ25" s="687"/>
      <c r="KIR25" s="687"/>
      <c r="KIS25" s="687"/>
      <c r="KIT25" s="687"/>
      <c r="KIU25" s="687"/>
      <c r="KIV25" s="687"/>
      <c r="KIW25" s="687"/>
      <c r="KIX25" s="687"/>
      <c r="KIY25" s="687"/>
      <c r="KIZ25" s="687"/>
      <c r="KJA25" s="687"/>
      <c r="KJB25" s="687"/>
      <c r="KJC25" s="687"/>
      <c r="KJD25" s="687"/>
      <c r="KJE25" s="687"/>
      <c r="KJF25" s="687"/>
      <c r="KJG25" s="687"/>
      <c r="KJH25" s="687"/>
      <c r="KJI25" s="687"/>
      <c r="KJJ25" s="687"/>
      <c r="KJK25" s="687"/>
      <c r="KJL25" s="687"/>
      <c r="KJM25" s="687"/>
      <c r="KJN25" s="687"/>
      <c r="KJO25" s="687"/>
      <c r="KJP25" s="687"/>
      <c r="KJQ25" s="687"/>
      <c r="KJR25" s="687"/>
      <c r="KJS25" s="687"/>
      <c r="KJT25" s="687"/>
      <c r="KJU25" s="687"/>
      <c r="KJV25" s="687"/>
      <c r="KJW25" s="687"/>
      <c r="KJX25" s="687"/>
      <c r="KJY25" s="687"/>
      <c r="KJZ25" s="687"/>
      <c r="KKA25" s="687"/>
      <c r="KKB25" s="687"/>
      <c r="KKC25" s="687"/>
      <c r="KKD25" s="687"/>
      <c r="KKE25" s="687"/>
      <c r="KKF25" s="687"/>
      <c r="KKG25" s="687"/>
      <c r="KKH25" s="687"/>
      <c r="KKI25" s="687"/>
      <c r="KKJ25" s="687"/>
      <c r="KKK25" s="687"/>
      <c r="KKL25" s="687"/>
      <c r="KKM25" s="687"/>
      <c r="KKN25" s="687"/>
      <c r="KKO25" s="687"/>
      <c r="KKP25" s="687"/>
      <c r="KKQ25" s="687"/>
      <c r="KKR25" s="687"/>
      <c r="KKS25" s="687"/>
      <c r="KKT25" s="687"/>
      <c r="KKU25" s="687"/>
      <c r="KKV25" s="687"/>
      <c r="KKW25" s="687"/>
      <c r="KKX25" s="687"/>
      <c r="KKY25" s="687"/>
      <c r="KKZ25" s="687"/>
      <c r="KLA25" s="687"/>
      <c r="KLB25" s="687"/>
      <c r="KLC25" s="687"/>
      <c r="KLD25" s="687"/>
      <c r="KLE25" s="687"/>
      <c r="KLF25" s="687"/>
      <c r="KLG25" s="687"/>
      <c r="KLH25" s="687"/>
      <c r="KLI25" s="687"/>
      <c r="KLJ25" s="687"/>
      <c r="KLK25" s="687"/>
      <c r="KLL25" s="687"/>
      <c r="KLM25" s="687"/>
      <c r="KLN25" s="687"/>
      <c r="KLO25" s="687"/>
      <c r="KLP25" s="687"/>
      <c r="KLQ25" s="687"/>
      <c r="KLR25" s="687"/>
      <c r="KLS25" s="687"/>
      <c r="KLT25" s="687"/>
      <c r="KLU25" s="687"/>
      <c r="KLV25" s="687"/>
      <c r="KLW25" s="687"/>
      <c r="KLX25" s="687"/>
      <c r="KLY25" s="687"/>
      <c r="KLZ25" s="687"/>
      <c r="KMA25" s="687"/>
      <c r="KMB25" s="687"/>
      <c r="KMC25" s="687"/>
      <c r="KMD25" s="687"/>
      <c r="KME25" s="687"/>
      <c r="KMF25" s="687"/>
      <c r="KMG25" s="687"/>
      <c r="KMH25" s="687"/>
      <c r="KMI25" s="687"/>
      <c r="KMJ25" s="687"/>
      <c r="KMK25" s="687"/>
      <c r="KML25" s="687"/>
      <c r="KMM25" s="687"/>
      <c r="KMN25" s="687"/>
      <c r="KMO25" s="687"/>
      <c r="KMP25" s="687"/>
      <c r="KMQ25" s="687"/>
      <c r="KMR25" s="687"/>
      <c r="KMS25" s="687"/>
      <c r="KMT25" s="687"/>
      <c r="KMU25" s="687"/>
      <c r="KMV25" s="687"/>
      <c r="KMW25" s="687"/>
      <c r="KMX25" s="687"/>
      <c r="KMY25" s="687"/>
      <c r="KMZ25" s="687"/>
      <c r="KNA25" s="687"/>
      <c r="KNB25" s="687"/>
      <c r="KNC25" s="687"/>
      <c r="KND25" s="687"/>
      <c r="KNE25" s="687"/>
      <c r="KNF25" s="687"/>
      <c r="KNG25" s="687"/>
      <c r="KNH25" s="687"/>
      <c r="KNI25" s="687"/>
      <c r="KNJ25" s="687"/>
      <c r="KNK25" s="687"/>
      <c r="KNL25" s="687"/>
      <c r="KNM25" s="687"/>
      <c r="KNN25" s="687"/>
      <c r="KNO25" s="687"/>
      <c r="KNP25" s="687"/>
      <c r="KNQ25" s="687"/>
      <c r="KNR25" s="687"/>
      <c r="KNS25" s="687"/>
      <c r="KNT25" s="687"/>
      <c r="KNU25" s="687"/>
      <c r="KNV25" s="687"/>
      <c r="KNW25" s="687"/>
      <c r="KNX25" s="687"/>
      <c r="KNY25" s="687"/>
      <c r="KNZ25" s="687"/>
      <c r="KOA25" s="687"/>
      <c r="KOB25" s="687"/>
      <c r="KOC25" s="687"/>
      <c r="KOD25" s="687"/>
      <c r="KOE25" s="687"/>
      <c r="KOF25" s="687"/>
      <c r="KOG25" s="687"/>
      <c r="KOH25" s="687"/>
      <c r="KOI25" s="687"/>
      <c r="KOJ25" s="687"/>
      <c r="KOK25" s="687"/>
      <c r="KOL25" s="687"/>
      <c r="KOM25" s="687"/>
      <c r="KON25" s="687"/>
      <c r="KOO25" s="687"/>
      <c r="KOP25" s="687"/>
      <c r="KOQ25" s="687"/>
      <c r="KOR25" s="687"/>
      <c r="KOS25" s="687"/>
      <c r="KOT25" s="687"/>
      <c r="KOU25" s="687"/>
      <c r="KOV25" s="687"/>
      <c r="KOW25" s="687"/>
      <c r="KOX25" s="687"/>
      <c r="KOY25" s="687"/>
      <c r="KOZ25" s="687"/>
      <c r="KPA25" s="687"/>
      <c r="KPB25" s="687"/>
      <c r="KPC25" s="687"/>
      <c r="KPD25" s="687"/>
      <c r="KPE25" s="687"/>
      <c r="KPF25" s="687"/>
      <c r="KPG25" s="687"/>
      <c r="KPH25" s="687"/>
      <c r="KPI25" s="687"/>
      <c r="KPJ25" s="687"/>
      <c r="KPK25" s="687"/>
      <c r="KPL25" s="687"/>
      <c r="KPM25" s="687"/>
      <c r="KPN25" s="687"/>
      <c r="KPO25" s="687"/>
      <c r="KPP25" s="687"/>
      <c r="KPQ25" s="687"/>
      <c r="KPR25" s="687"/>
      <c r="KPS25" s="687"/>
      <c r="KPT25" s="687"/>
      <c r="KPU25" s="687"/>
      <c r="KPV25" s="687"/>
      <c r="KPW25" s="687"/>
      <c r="KPX25" s="687"/>
      <c r="KPY25" s="687"/>
      <c r="KPZ25" s="687"/>
      <c r="KQA25" s="687"/>
      <c r="KQB25" s="687"/>
      <c r="KQC25" s="687"/>
      <c r="KQD25" s="687"/>
      <c r="KQE25" s="687"/>
      <c r="KQF25" s="687"/>
      <c r="KQG25" s="687"/>
      <c r="KQH25" s="687"/>
      <c r="KQI25" s="687"/>
      <c r="KQJ25" s="687"/>
      <c r="KQK25" s="687"/>
      <c r="KQL25" s="687"/>
      <c r="KQM25" s="687"/>
      <c r="KQN25" s="687"/>
      <c r="KQO25" s="687"/>
      <c r="KQP25" s="687"/>
      <c r="KQQ25" s="687"/>
      <c r="KQR25" s="687"/>
      <c r="KQS25" s="687"/>
      <c r="KQT25" s="687"/>
      <c r="KQU25" s="687"/>
      <c r="KQV25" s="687"/>
      <c r="KQW25" s="687"/>
      <c r="KQX25" s="687"/>
      <c r="KQY25" s="687"/>
      <c r="KQZ25" s="687"/>
      <c r="KRA25" s="687"/>
      <c r="KRB25" s="687"/>
      <c r="KRC25" s="687"/>
      <c r="KRD25" s="687"/>
      <c r="KRE25" s="687"/>
      <c r="KRF25" s="687"/>
      <c r="KRG25" s="687"/>
      <c r="KRH25" s="687"/>
      <c r="KRI25" s="687"/>
      <c r="KRJ25" s="687"/>
      <c r="KRK25" s="687"/>
      <c r="KRL25" s="687"/>
      <c r="KRM25" s="687"/>
      <c r="KRN25" s="687"/>
      <c r="KRO25" s="687"/>
      <c r="KRP25" s="687"/>
      <c r="KRQ25" s="687"/>
      <c r="KRR25" s="687"/>
      <c r="KRS25" s="687"/>
      <c r="KRT25" s="687"/>
      <c r="KRU25" s="687"/>
      <c r="KRV25" s="687"/>
      <c r="KRW25" s="687"/>
      <c r="KRX25" s="687"/>
      <c r="KRY25" s="687"/>
      <c r="KRZ25" s="687"/>
      <c r="KSA25" s="687"/>
      <c r="KSB25" s="687"/>
      <c r="KSC25" s="687"/>
      <c r="KSD25" s="687"/>
      <c r="KSE25" s="687"/>
      <c r="KSF25" s="687"/>
      <c r="KSG25" s="687"/>
      <c r="KSH25" s="687"/>
      <c r="KSI25" s="687"/>
      <c r="KSJ25" s="687"/>
      <c r="KSK25" s="687"/>
      <c r="KSL25" s="687"/>
      <c r="KSM25" s="687"/>
      <c r="KSN25" s="687"/>
      <c r="KSO25" s="687"/>
      <c r="KSP25" s="687"/>
      <c r="KSQ25" s="687"/>
      <c r="KSR25" s="687"/>
      <c r="KSS25" s="687"/>
      <c r="KST25" s="687"/>
      <c r="KSU25" s="687"/>
      <c r="KSV25" s="687"/>
      <c r="KSW25" s="687"/>
      <c r="KSX25" s="687"/>
      <c r="KSY25" s="687"/>
      <c r="KSZ25" s="687"/>
      <c r="KTA25" s="687"/>
      <c r="KTB25" s="687"/>
      <c r="KTC25" s="687"/>
      <c r="KTD25" s="687"/>
      <c r="KTE25" s="687"/>
      <c r="KTF25" s="687"/>
      <c r="KTG25" s="687"/>
      <c r="KTH25" s="687"/>
      <c r="KTI25" s="687"/>
      <c r="KTJ25" s="687"/>
      <c r="KTK25" s="687"/>
      <c r="KTL25" s="687"/>
      <c r="KTM25" s="687"/>
      <c r="KTN25" s="687"/>
      <c r="KTO25" s="687"/>
      <c r="KTP25" s="687"/>
      <c r="KTQ25" s="687"/>
      <c r="KTR25" s="687"/>
      <c r="KTS25" s="687"/>
      <c r="KTT25" s="687"/>
      <c r="KTU25" s="687"/>
      <c r="KTV25" s="687"/>
      <c r="KTW25" s="687"/>
      <c r="KTX25" s="687"/>
      <c r="KTY25" s="687"/>
      <c r="KTZ25" s="687"/>
      <c r="KUA25" s="687"/>
      <c r="KUB25" s="687"/>
      <c r="KUC25" s="687"/>
      <c r="KUD25" s="687"/>
      <c r="KUE25" s="687"/>
      <c r="KUF25" s="687"/>
      <c r="KUG25" s="687"/>
      <c r="KUH25" s="687"/>
      <c r="KUI25" s="687"/>
      <c r="KUJ25" s="687"/>
      <c r="KUK25" s="687"/>
      <c r="KUL25" s="687"/>
      <c r="KUM25" s="687"/>
      <c r="KUN25" s="687"/>
      <c r="KUO25" s="687"/>
      <c r="KUP25" s="687"/>
      <c r="KUQ25" s="687"/>
      <c r="KUR25" s="687"/>
      <c r="KUS25" s="687"/>
      <c r="KUT25" s="687"/>
      <c r="KUU25" s="687"/>
      <c r="KUV25" s="687"/>
      <c r="KUW25" s="687"/>
      <c r="KUX25" s="687"/>
      <c r="KUY25" s="687"/>
      <c r="KUZ25" s="687"/>
      <c r="KVA25" s="687"/>
      <c r="KVB25" s="687"/>
      <c r="KVC25" s="687"/>
      <c r="KVD25" s="687"/>
      <c r="KVE25" s="687"/>
      <c r="KVF25" s="687"/>
      <c r="KVG25" s="687"/>
      <c r="KVH25" s="687"/>
      <c r="KVI25" s="687"/>
      <c r="KVJ25" s="687"/>
      <c r="KVK25" s="687"/>
      <c r="KVL25" s="687"/>
      <c r="KVM25" s="687"/>
      <c r="KVN25" s="687"/>
      <c r="KVO25" s="687"/>
      <c r="KVP25" s="687"/>
      <c r="KVQ25" s="687"/>
      <c r="KVR25" s="687"/>
      <c r="KVS25" s="687"/>
      <c r="KVT25" s="687"/>
      <c r="KVU25" s="687"/>
      <c r="KVV25" s="687"/>
      <c r="KVW25" s="687"/>
      <c r="KVX25" s="687"/>
      <c r="KVY25" s="687"/>
      <c r="KVZ25" s="687"/>
      <c r="KWA25" s="687"/>
      <c r="KWB25" s="687"/>
      <c r="KWC25" s="687"/>
      <c r="KWD25" s="687"/>
      <c r="KWE25" s="687"/>
      <c r="KWF25" s="687"/>
      <c r="KWG25" s="687"/>
      <c r="KWH25" s="687"/>
      <c r="KWI25" s="687"/>
      <c r="KWJ25" s="687"/>
      <c r="KWK25" s="687"/>
      <c r="KWL25" s="687"/>
      <c r="KWM25" s="687"/>
      <c r="KWN25" s="687"/>
      <c r="KWO25" s="687"/>
      <c r="KWP25" s="687"/>
      <c r="KWQ25" s="687"/>
      <c r="KWR25" s="687"/>
      <c r="KWS25" s="687"/>
      <c r="KWT25" s="687"/>
      <c r="KWU25" s="687"/>
      <c r="KWV25" s="687"/>
      <c r="KWW25" s="687"/>
      <c r="KWX25" s="687"/>
      <c r="KWY25" s="687"/>
      <c r="KWZ25" s="687"/>
      <c r="KXA25" s="687"/>
      <c r="KXB25" s="687"/>
      <c r="KXC25" s="687"/>
      <c r="KXD25" s="687"/>
      <c r="KXE25" s="687"/>
      <c r="KXF25" s="687"/>
      <c r="KXG25" s="687"/>
      <c r="KXH25" s="687"/>
      <c r="KXI25" s="687"/>
      <c r="KXJ25" s="687"/>
      <c r="KXK25" s="687"/>
      <c r="KXL25" s="687"/>
      <c r="KXM25" s="687"/>
      <c r="KXN25" s="687"/>
      <c r="KXO25" s="687"/>
      <c r="KXP25" s="687"/>
      <c r="KXQ25" s="687"/>
      <c r="KXR25" s="687"/>
      <c r="KXS25" s="687"/>
      <c r="KXT25" s="687"/>
      <c r="KXU25" s="687"/>
      <c r="KXV25" s="687"/>
      <c r="KXW25" s="687"/>
      <c r="KXX25" s="687"/>
      <c r="KXY25" s="687"/>
      <c r="KXZ25" s="687"/>
      <c r="KYA25" s="687"/>
      <c r="KYB25" s="687"/>
      <c r="KYC25" s="687"/>
      <c r="KYD25" s="687"/>
      <c r="KYE25" s="687"/>
      <c r="KYF25" s="687"/>
      <c r="KYG25" s="687"/>
      <c r="KYH25" s="687"/>
      <c r="KYI25" s="687"/>
      <c r="KYJ25" s="687"/>
      <c r="KYK25" s="687"/>
      <c r="KYL25" s="687"/>
      <c r="KYM25" s="687"/>
      <c r="KYN25" s="687"/>
      <c r="KYO25" s="687"/>
      <c r="KYP25" s="687"/>
      <c r="KYQ25" s="687"/>
      <c r="KYR25" s="687"/>
      <c r="KYS25" s="687"/>
      <c r="KYT25" s="687"/>
      <c r="KYU25" s="687"/>
      <c r="KYV25" s="687"/>
      <c r="KYW25" s="687"/>
      <c r="KYX25" s="687"/>
      <c r="KYY25" s="687"/>
      <c r="KYZ25" s="687"/>
      <c r="KZA25" s="687"/>
      <c r="KZB25" s="687"/>
      <c r="KZC25" s="687"/>
      <c r="KZD25" s="687"/>
      <c r="KZE25" s="687"/>
      <c r="KZF25" s="687"/>
      <c r="KZG25" s="687"/>
      <c r="KZH25" s="687"/>
      <c r="KZI25" s="687"/>
      <c r="KZJ25" s="687"/>
      <c r="KZK25" s="687"/>
      <c r="KZL25" s="687"/>
      <c r="KZM25" s="687"/>
      <c r="KZN25" s="687"/>
      <c r="KZO25" s="687"/>
      <c r="KZP25" s="687"/>
      <c r="KZQ25" s="687"/>
      <c r="KZR25" s="687"/>
      <c r="KZS25" s="687"/>
      <c r="KZT25" s="687"/>
      <c r="KZU25" s="687"/>
      <c r="KZV25" s="687"/>
      <c r="KZW25" s="687"/>
      <c r="KZX25" s="687"/>
      <c r="KZY25" s="687"/>
      <c r="KZZ25" s="687"/>
      <c r="LAA25" s="687"/>
      <c r="LAB25" s="687"/>
      <c r="LAC25" s="687"/>
      <c r="LAD25" s="687"/>
      <c r="LAE25" s="687"/>
      <c r="LAF25" s="687"/>
      <c r="LAG25" s="687"/>
      <c r="LAH25" s="687"/>
      <c r="LAI25" s="687"/>
      <c r="LAJ25" s="687"/>
      <c r="LAK25" s="687"/>
      <c r="LAL25" s="687"/>
      <c r="LAM25" s="687"/>
      <c r="LAN25" s="687"/>
      <c r="LAO25" s="687"/>
      <c r="LAP25" s="687"/>
      <c r="LAQ25" s="687"/>
      <c r="LAR25" s="687"/>
      <c r="LAS25" s="687"/>
      <c r="LAT25" s="687"/>
      <c r="LAU25" s="687"/>
      <c r="LAV25" s="687"/>
      <c r="LAW25" s="687"/>
      <c r="LAX25" s="687"/>
      <c r="LAY25" s="687"/>
      <c r="LAZ25" s="687"/>
      <c r="LBA25" s="687"/>
      <c r="LBB25" s="687"/>
      <c r="LBC25" s="687"/>
      <c r="LBD25" s="687"/>
      <c r="LBE25" s="687"/>
      <c r="LBF25" s="687"/>
      <c r="LBG25" s="687"/>
      <c r="LBH25" s="687"/>
      <c r="LBI25" s="687"/>
      <c r="LBJ25" s="687"/>
      <c r="LBK25" s="687"/>
      <c r="LBL25" s="687"/>
      <c r="LBM25" s="687"/>
      <c r="LBN25" s="687"/>
      <c r="LBO25" s="687"/>
      <c r="LBP25" s="687"/>
      <c r="LBQ25" s="687"/>
      <c r="LBR25" s="687"/>
      <c r="LBS25" s="687"/>
      <c r="LBT25" s="687"/>
      <c r="LBU25" s="687"/>
      <c r="LBV25" s="687"/>
      <c r="LBW25" s="687"/>
      <c r="LBX25" s="687"/>
      <c r="LBY25" s="687"/>
      <c r="LBZ25" s="687"/>
      <c r="LCA25" s="687"/>
      <c r="LCB25" s="687"/>
      <c r="LCC25" s="687"/>
      <c r="LCD25" s="687"/>
      <c r="LCE25" s="687"/>
      <c r="LCF25" s="687"/>
      <c r="LCG25" s="687"/>
      <c r="LCH25" s="687"/>
      <c r="LCI25" s="687"/>
      <c r="LCJ25" s="687"/>
      <c r="LCK25" s="687"/>
      <c r="LCL25" s="687"/>
      <c r="LCM25" s="687"/>
      <c r="LCN25" s="687"/>
      <c r="LCO25" s="687"/>
      <c r="LCP25" s="687"/>
      <c r="LCQ25" s="687"/>
      <c r="LCR25" s="687"/>
      <c r="LCS25" s="687"/>
      <c r="LCT25" s="687"/>
      <c r="LCU25" s="687"/>
      <c r="LCV25" s="687"/>
      <c r="LCW25" s="687"/>
      <c r="LCX25" s="687"/>
      <c r="LCY25" s="687"/>
      <c r="LCZ25" s="687"/>
      <c r="LDA25" s="687"/>
      <c r="LDB25" s="687"/>
      <c r="LDC25" s="687"/>
      <c r="LDD25" s="687"/>
      <c r="LDE25" s="687"/>
      <c r="LDF25" s="687"/>
      <c r="LDG25" s="687"/>
      <c r="LDH25" s="687"/>
      <c r="LDI25" s="687"/>
      <c r="LDJ25" s="687"/>
      <c r="LDK25" s="687"/>
      <c r="LDL25" s="687"/>
      <c r="LDM25" s="687"/>
      <c r="LDN25" s="687"/>
      <c r="LDO25" s="687"/>
      <c r="LDP25" s="687"/>
      <c r="LDQ25" s="687"/>
      <c r="LDR25" s="687"/>
      <c r="LDS25" s="687"/>
      <c r="LDT25" s="687"/>
      <c r="LDU25" s="687"/>
      <c r="LDV25" s="687"/>
      <c r="LDW25" s="687"/>
      <c r="LDX25" s="687"/>
      <c r="LDY25" s="687"/>
      <c r="LDZ25" s="687"/>
      <c r="LEA25" s="687"/>
      <c r="LEB25" s="687"/>
      <c r="LEC25" s="687"/>
      <c r="LED25" s="687"/>
      <c r="LEE25" s="687"/>
      <c r="LEF25" s="687"/>
      <c r="LEG25" s="687"/>
      <c r="LEH25" s="687"/>
      <c r="LEI25" s="687"/>
      <c r="LEJ25" s="687"/>
      <c r="LEK25" s="687"/>
      <c r="LEL25" s="687"/>
      <c r="LEM25" s="687"/>
      <c r="LEN25" s="687"/>
      <c r="LEO25" s="687"/>
      <c r="LEP25" s="687"/>
      <c r="LEQ25" s="687"/>
      <c r="LER25" s="687"/>
      <c r="LES25" s="687"/>
      <c r="LET25" s="687"/>
      <c r="LEU25" s="687"/>
      <c r="LEV25" s="687"/>
      <c r="LEW25" s="687"/>
      <c r="LEX25" s="687"/>
      <c r="LEY25" s="687"/>
      <c r="LEZ25" s="687"/>
      <c r="LFA25" s="687"/>
      <c r="LFB25" s="687"/>
      <c r="LFC25" s="687"/>
      <c r="LFD25" s="687"/>
      <c r="LFE25" s="687"/>
      <c r="LFF25" s="687"/>
      <c r="LFG25" s="687"/>
      <c r="LFH25" s="687"/>
      <c r="LFI25" s="687"/>
      <c r="LFJ25" s="687"/>
      <c r="LFK25" s="687"/>
      <c r="LFL25" s="687"/>
      <c r="LFM25" s="687"/>
      <c r="LFN25" s="687"/>
      <c r="LFO25" s="687"/>
      <c r="LFP25" s="687"/>
      <c r="LFQ25" s="687"/>
      <c r="LFR25" s="687"/>
      <c r="LFS25" s="687"/>
      <c r="LFT25" s="687"/>
      <c r="LFU25" s="687"/>
      <c r="LFV25" s="687"/>
      <c r="LFW25" s="687"/>
      <c r="LFX25" s="687"/>
      <c r="LFY25" s="687"/>
      <c r="LFZ25" s="687"/>
      <c r="LGA25" s="687"/>
      <c r="LGB25" s="687"/>
      <c r="LGC25" s="687"/>
      <c r="LGD25" s="687"/>
      <c r="LGE25" s="687"/>
      <c r="LGF25" s="687"/>
      <c r="LGG25" s="687"/>
      <c r="LGH25" s="687"/>
      <c r="LGI25" s="687"/>
      <c r="LGJ25" s="687"/>
      <c r="LGK25" s="687"/>
      <c r="LGL25" s="687"/>
      <c r="LGM25" s="687"/>
      <c r="LGN25" s="687"/>
      <c r="LGO25" s="687"/>
      <c r="LGP25" s="687"/>
      <c r="LGQ25" s="687"/>
      <c r="LGR25" s="687"/>
      <c r="LGS25" s="687"/>
      <c r="LGT25" s="687"/>
      <c r="LGU25" s="687"/>
      <c r="LGV25" s="687"/>
      <c r="LGW25" s="687"/>
      <c r="LGX25" s="687"/>
      <c r="LGY25" s="687"/>
      <c r="LGZ25" s="687"/>
      <c r="LHA25" s="687"/>
      <c r="LHB25" s="687"/>
      <c r="LHC25" s="687"/>
      <c r="LHD25" s="687"/>
      <c r="LHE25" s="687"/>
      <c r="LHF25" s="687"/>
      <c r="LHG25" s="687"/>
      <c r="LHH25" s="687"/>
      <c r="LHI25" s="687"/>
      <c r="LHJ25" s="687"/>
      <c r="LHK25" s="687"/>
      <c r="LHL25" s="687"/>
      <c r="LHM25" s="687"/>
      <c r="LHN25" s="687"/>
      <c r="LHO25" s="687"/>
      <c r="LHP25" s="687"/>
      <c r="LHQ25" s="687"/>
      <c r="LHR25" s="687"/>
      <c r="LHS25" s="687"/>
      <c r="LHT25" s="687"/>
      <c r="LHU25" s="687"/>
      <c r="LHV25" s="687"/>
      <c r="LHW25" s="687"/>
      <c r="LHX25" s="687"/>
      <c r="LHY25" s="687"/>
      <c r="LHZ25" s="687"/>
      <c r="LIA25" s="687"/>
      <c r="LIB25" s="687"/>
      <c r="LIC25" s="687"/>
      <c r="LID25" s="687"/>
      <c r="LIE25" s="687"/>
      <c r="LIF25" s="687"/>
      <c r="LIG25" s="687"/>
      <c r="LIH25" s="687"/>
      <c r="LII25" s="687"/>
      <c r="LIJ25" s="687"/>
      <c r="LIK25" s="687"/>
      <c r="LIL25" s="687"/>
      <c r="LIM25" s="687"/>
      <c r="LIN25" s="687"/>
      <c r="LIO25" s="687"/>
      <c r="LIP25" s="687"/>
      <c r="LIQ25" s="687"/>
      <c r="LIR25" s="687"/>
      <c r="LIS25" s="687"/>
      <c r="LIT25" s="687"/>
      <c r="LIU25" s="687"/>
      <c r="LIV25" s="687"/>
      <c r="LIW25" s="687"/>
      <c r="LIX25" s="687"/>
      <c r="LIY25" s="687"/>
      <c r="LIZ25" s="687"/>
      <c r="LJA25" s="687"/>
      <c r="LJB25" s="687"/>
      <c r="LJC25" s="687"/>
      <c r="LJD25" s="687"/>
      <c r="LJE25" s="687"/>
      <c r="LJF25" s="687"/>
      <c r="LJG25" s="687"/>
      <c r="LJH25" s="687"/>
      <c r="LJI25" s="687"/>
      <c r="LJJ25" s="687"/>
      <c r="LJK25" s="687"/>
      <c r="LJL25" s="687"/>
      <c r="LJM25" s="687"/>
      <c r="LJN25" s="687"/>
      <c r="LJO25" s="687"/>
      <c r="LJP25" s="687"/>
      <c r="LJQ25" s="687"/>
      <c r="LJR25" s="687"/>
      <c r="LJS25" s="687"/>
      <c r="LJT25" s="687"/>
      <c r="LJU25" s="687"/>
      <c r="LJV25" s="687"/>
      <c r="LJW25" s="687"/>
      <c r="LJX25" s="687"/>
      <c r="LJY25" s="687"/>
      <c r="LJZ25" s="687"/>
      <c r="LKA25" s="687"/>
      <c r="LKB25" s="687"/>
      <c r="LKC25" s="687"/>
      <c r="LKD25" s="687"/>
      <c r="LKE25" s="687"/>
      <c r="LKF25" s="687"/>
      <c r="LKG25" s="687"/>
      <c r="LKH25" s="687"/>
      <c r="LKI25" s="687"/>
      <c r="LKJ25" s="687"/>
      <c r="LKK25" s="687"/>
      <c r="LKL25" s="687"/>
      <c r="LKM25" s="687"/>
      <c r="LKN25" s="687"/>
      <c r="LKO25" s="687"/>
      <c r="LKP25" s="687"/>
      <c r="LKQ25" s="687"/>
      <c r="LKR25" s="687"/>
      <c r="LKS25" s="687"/>
      <c r="LKT25" s="687"/>
      <c r="LKU25" s="687"/>
      <c r="LKV25" s="687"/>
      <c r="LKW25" s="687"/>
      <c r="LKX25" s="687"/>
      <c r="LKY25" s="687"/>
      <c r="LKZ25" s="687"/>
      <c r="LLA25" s="687"/>
      <c r="LLB25" s="687"/>
      <c r="LLC25" s="687"/>
      <c r="LLD25" s="687"/>
      <c r="LLE25" s="687"/>
      <c r="LLF25" s="687"/>
      <c r="LLG25" s="687"/>
      <c r="LLH25" s="687"/>
      <c r="LLI25" s="687"/>
      <c r="LLJ25" s="687"/>
      <c r="LLK25" s="687"/>
      <c r="LLL25" s="687"/>
      <c r="LLM25" s="687"/>
      <c r="LLN25" s="687"/>
      <c r="LLO25" s="687"/>
      <c r="LLP25" s="687"/>
      <c r="LLQ25" s="687"/>
      <c r="LLR25" s="687"/>
      <c r="LLS25" s="687"/>
      <c r="LLT25" s="687"/>
      <c r="LLU25" s="687"/>
      <c r="LLV25" s="687"/>
      <c r="LLW25" s="687"/>
      <c r="LLX25" s="687"/>
      <c r="LLY25" s="687"/>
      <c r="LLZ25" s="687"/>
      <c r="LMA25" s="687"/>
      <c r="LMB25" s="687"/>
      <c r="LMC25" s="687"/>
      <c r="LMD25" s="687"/>
      <c r="LME25" s="687"/>
      <c r="LMF25" s="687"/>
      <c r="LMG25" s="687"/>
      <c r="LMH25" s="687"/>
      <c r="LMI25" s="687"/>
      <c r="LMJ25" s="687"/>
      <c r="LMK25" s="687"/>
      <c r="LML25" s="687"/>
      <c r="LMM25" s="687"/>
      <c r="LMN25" s="687"/>
      <c r="LMO25" s="687"/>
      <c r="LMP25" s="687"/>
      <c r="LMQ25" s="687"/>
      <c r="LMR25" s="687"/>
      <c r="LMS25" s="687"/>
      <c r="LMT25" s="687"/>
      <c r="LMU25" s="687"/>
      <c r="LMV25" s="687"/>
      <c r="LMW25" s="687"/>
      <c r="LMX25" s="687"/>
      <c r="LMY25" s="687"/>
      <c r="LMZ25" s="687"/>
      <c r="LNA25" s="687"/>
      <c r="LNB25" s="687"/>
      <c r="LNC25" s="687"/>
      <c r="LND25" s="687"/>
      <c r="LNE25" s="687"/>
      <c r="LNF25" s="687"/>
      <c r="LNG25" s="687"/>
      <c r="LNH25" s="687"/>
      <c r="LNI25" s="687"/>
      <c r="LNJ25" s="687"/>
      <c r="LNK25" s="687"/>
      <c r="LNL25" s="687"/>
      <c r="LNM25" s="687"/>
      <c r="LNN25" s="687"/>
      <c r="LNO25" s="687"/>
      <c r="LNP25" s="687"/>
      <c r="LNQ25" s="687"/>
      <c r="LNR25" s="687"/>
      <c r="LNS25" s="687"/>
      <c r="LNT25" s="687"/>
      <c r="LNU25" s="687"/>
      <c r="LNV25" s="687"/>
      <c r="LNW25" s="687"/>
      <c r="LNX25" s="687"/>
      <c r="LNY25" s="687"/>
      <c r="LNZ25" s="687"/>
      <c r="LOA25" s="687"/>
      <c r="LOB25" s="687"/>
      <c r="LOC25" s="687"/>
      <c r="LOD25" s="687"/>
      <c r="LOE25" s="687"/>
      <c r="LOF25" s="687"/>
      <c r="LOG25" s="687"/>
      <c r="LOH25" s="687"/>
      <c r="LOI25" s="687"/>
      <c r="LOJ25" s="687"/>
      <c r="LOK25" s="687"/>
      <c r="LOL25" s="687"/>
      <c r="LOM25" s="687"/>
      <c r="LON25" s="687"/>
      <c r="LOO25" s="687"/>
      <c r="LOP25" s="687"/>
      <c r="LOQ25" s="687"/>
      <c r="LOR25" s="687"/>
      <c r="LOS25" s="687"/>
      <c r="LOT25" s="687"/>
      <c r="LOU25" s="687"/>
      <c r="LOV25" s="687"/>
      <c r="LOW25" s="687"/>
      <c r="LOX25" s="687"/>
      <c r="LOY25" s="687"/>
      <c r="LOZ25" s="687"/>
      <c r="LPA25" s="687"/>
      <c r="LPB25" s="687"/>
      <c r="LPC25" s="687"/>
      <c r="LPD25" s="687"/>
      <c r="LPE25" s="687"/>
      <c r="LPF25" s="687"/>
      <c r="LPG25" s="687"/>
      <c r="LPH25" s="687"/>
      <c r="LPI25" s="687"/>
      <c r="LPJ25" s="687"/>
      <c r="LPK25" s="687"/>
      <c r="LPL25" s="687"/>
      <c r="LPM25" s="687"/>
      <c r="LPN25" s="687"/>
      <c r="LPO25" s="687"/>
      <c r="LPP25" s="687"/>
      <c r="LPQ25" s="687"/>
      <c r="LPR25" s="687"/>
      <c r="LPS25" s="687"/>
      <c r="LPT25" s="687"/>
      <c r="LPU25" s="687"/>
      <c r="LPV25" s="687"/>
      <c r="LPW25" s="687"/>
      <c r="LPX25" s="687"/>
      <c r="LPY25" s="687"/>
      <c r="LPZ25" s="687"/>
      <c r="LQA25" s="687"/>
      <c r="LQB25" s="687"/>
      <c r="LQC25" s="687"/>
      <c r="LQD25" s="687"/>
      <c r="LQE25" s="687"/>
      <c r="LQF25" s="687"/>
      <c r="LQG25" s="687"/>
      <c r="LQH25" s="687"/>
      <c r="LQI25" s="687"/>
      <c r="LQJ25" s="687"/>
      <c r="LQK25" s="687"/>
      <c r="LQL25" s="687"/>
      <c r="LQM25" s="687"/>
      <c r="LQN25" s="687"/>
      <c r="LQO25" s="687"/>
      <c r="LQP25" s="687"/>
      <c r="LQQ25" s="687"/>
      <c r="LQR25" s="687"/>
      <c r="LQS25" s="687"/>
      <c r="LQT25" s="687"/>
      <c r="LQU25" s="687"/>
      <c r="LQV25" s="687"/>
      <c r="LQW25" s="687"/>
      <c r="LQX25" s="687"/>
      <c r="LQY25" s="687"/>
      <c r="LQZ25" s="687"/>
      <c r="LRA25" s="687"/>
      <c r="LRB25" s="687"/>
      <c r="LRC25" s="687"/>
      <c r="LRD25" s="687"/>
      <c r="LRE25" s="687"/>
      <c r="LRF25" s="687"/>
      <c r="LRG25" s="687"/>
      <c r="LRH25" s="687"/>
      <c r="LRI25" s="687"/>
      <c r="LRJ25" s="687"/>
      <c r="LRK25" s="687"/>
      <c r="LRL25" s="687"/>
      <c r="LRM25" s="687"/>
      <c r="LRN25" s="687"/>
      <c r="LRO25" s="687"/>
      <c r="LRP25" s="687"/>
      <c r="LRQ25" s="687"/>
      <c r="LRR25" s="687"/>
      <c r="LRS25" s="687"/>
      <c r="LRT25" s="687"/>
      <c r="LRU25" s="687"/>
      <c r="LRV25" s="687"/>
      <c r="LRW25" s="687"/>
      <c r="LRX25" s="687"/>
      <c r="LRY25" s="687"/>
      <c r="LRZ25" s="687"/>
      <c r="LSA25" s="687"/>
      <c r="LSB25" s="687"/>
      <c r="LSC25" s="687"/>
      <c r="LSD25" s="687"/>
      <c r="LSE25" s="687"/>
      <c r="LSF25" s="687"/>
      <c r="LSG25" s="687"/>
      <c r="LSH25" s="687"/>
      <c r="LSI25" s="687"/>
      <c r="LSJ25" s="687"/>
      <c r="LSK25" s="687"/>
      <c r="LSL25" s="687"/>
      <c r="LSM25" s="687"/>
      <c r="LSN25" s="687"/>
      <c r="LSO25" s="687"/>
      <c r="LSP25" s="687"/>
      <c r="LSQ25" s="687"/>
      <c r="LSR25" s="687"/>
      <c r="LSS25" s="687"/>
      <c r="LST25" s="687"/>
      <c r="LSU25" s="687"/>
      <c r="LSV25" s="687"/>
      <c r="LSW25" s="687"/>
      <c r="LSX25" s="687"/>
      <c r="LSY25" s="687"/>
      <c r="LSZ25" s="687"/>
      <c r="LTA25" s="687"/>
      <c r="LTB25" s="687"/>
      <c r="LTC25" s="687"/>
      <c r="LTD25" s="687"/>
      <c r="LTE25" s="687"/>
      <c r="LTF25" s="687"/>
      <c r="LTG25" s="687"/>
      <c r="LTH25" s="687"/>
      <c r="LTI25" s="687"/>
      <c r="LTJ25" s="687"/>
      <c r="LTK25" s="687"/>
      <c r="LTL25" s="687"/>
      <c r="LTM25" s="687"/>
      <c r="LTN25" s="687"/>
      <c r="LTO25" s="687"/>
      <c r="LTP25" s="687"/>
      <c r="LTQ25" s="687"/>
      <c r="LTR25" s="687"/>
      <c r="LTS25" s="687"/>
      <c r="LTT25" s="687"/>
      <c r="LTU25" s="687"/>
      <c r="LTV25" s="687"/>
      <c r="LTW25" s="687"/>
      <c r="LTX25" s="687"/>
      <c r="LTY25" s="687"/>
      <c r="LTZ25" s="687"/>
      <c r="LUA25" s="687"/>
      <c r="LUB25" s="687"/>
      <c r="LUC25" s="687"/>
      <c r="LUD25" s="687"/>
      <c r="LUE25" s="687"/>
      <c r="LUF25" s="687"/>
      <c r="LUG25" s="687"/>
      <c r="LUH25" s="687"/>
      <c r="LUI25" s="687"/>
      <c r="LUJ25" s="687"/>
      <c r="LUK25" s="687"/>
      <c r="LUL25" s="687"/>
      <c r="LUM25" s="687"/>
      <c r="LUN25" s="687"/>
      <c r="LUO25" s="687"/>
      <c r="LUP25" s="687"/>
      <c r="LUQ25" s="687"/>
      <c r="LUR25" s="687"/>
      <c r="LUS25" s="687"/>
      <c r="LUT25" s="687"/>
      <c r="LUU25" s="687"/>
      <c r="LUV25" s="687"/>
      <c r="LUW25" s="687"/>
      <c r="LUX25" s="687"/>
      <c r="LUY25" s="687"/>
      <c r="LUZ25" s="687"/>
      <c r="LVA25" s="687"/>
      <c r="LVB25" s="687"/>
      <c r="LVC25" s="687"/>
      <c r="LVD25" s="687"/>
      <c r="LVE25" s="687"/>
      <c r="LVF25" s="687"/>
      <c r="LVG25" s="687"/>
      <c r="LVH25" s="687"/>
      <c r="LVI25" s="687"/>
      <c r="LVJ25" s="687"/>
      <c r="LVK25" s="687"/>
      <c r="LVL25" s="687"/>
      <c r="LVM25" s="687"/>
      <c r="LVN25" s="687"/>
      <c r="LVO25" s="687"/>
      <c r="LVP25" s="687"/>
      <c r="LVQ25" s="687"/>
      <c r="LVR25" s="687"/>
      <c r="LVS25" s="687"/>
      <c r="LVT25" s="687"/>
      <c r="LVU25" s="687"/>
      <c r="LVV25" s="687"/>
      <c r="LVW25" s="687"/>
      <c r="LVX25" s="687"/>
      <c r="LVY25" s="687"/>
      <c r="LVZ25" s="687"/>
      <c r="LWA25" s="687"/>
      <c r="LWB25" s="687"/>
      <c r="LWC25" s="687"/>
      <c r="LWD25" s="687"/>
      <c r="LWE25" s="687"/>
      <c r="LWF25" s="687"/>
      <c r="LWG25" s="687"/>
      <c r="LWH25" s="687"/>
      <c r="LWI25" s="687"/>
      <c r="LWJ25" s="687"/>
      <c r="LWK25" s="687"/>
      <c r="LWL25" s="687"/>
      <c r="LWM25" s="687"/>
      <c r="LWN25" s="687"/>
      <c r="LWO25" s="687"/>
      <c r="LWP25" s="687"/>
      <c r="LWQ25" s="687"/>
      <c r="LWR25" s="687"/>
      <c r="LWS25" s="687"/>
      <c r="LWT25" s="687"/>
      <c r="LWU25" s="687"/>
      <c r="LWV25" s="687"/>
      <c r="LWW25" s="687"/>
      <c r="LWX25" s="687"/>
      <c r="LWY25" s="687"/>
      <c r="LWZ25" s="687"/>
      <c r="LXA25" s="687"/>
      <c r="LXB25" s="687"/>
      <c r="LXC25" s="687"/>
      <c r="LXD25" s="687"/>
      <c r="LXE25" s="687"/>
      <c r="LXF25" s="687"/>
      <c r="LXG25" s="687"/>
      <c r="LXH25" s="687"/>
      <c r="LXI25" s="687"/>
      <c r="LXJ25" s="687"/>
      <c r="LXK25" s="687"/>
      <c r="LXL25" s="687"/>
      <c r="LXM25" s="687"/>
      <c r="LXN25" s="687"/>
      <c r="LXO25" s="687"/>
      <c r="LXP25" s="687"/>
      <c r="LXQ25" s="687"/>
      <c r="LXR25" s="687"/>
      <c r="LXS25" s="687"/>
      <c r="LXT25" s="687"/>
      <c r="LXU25" s="687"/>
      <c r="LXV25" s="687"/>
      <c r="LXW25" s="687"/>
      <c r="LXX25" s="687"/>
      <c r="LXY25" s="687"/>
      <c r="LXZ25" s="687"/>
      <c r="LYA25" s="687"/>
      <c r="LYB25" s="687"/>
      <c r="LYC25" s="687"/>
      <c r="LYD25" s="687"/>
      <c r="LYE25" s="687"/>
      <c r="LYF25" s="687"/>
      <c r="LYG25" s="687"/>
      <c r="LYH25" s="687"/>
      <c r="LYI25" s="687"/>
      <c r="LYJ25" s="687"/>
      <c r="LYK25" s="687"/>
      <c r="LYL25" s="687"/>
      <c r="LYM25" s="687"/>
      <c r="LYN25" s="687"/>
      <c r="LYO25" s="687"/>
      <c r="LYP25" s="687"/>
      <c r="LYQ25" s="687"/>
      <c r="LYR25" s="687"/>
      <c r="LYS25" s="687"/>
      <c r="LYT25" s="687"/>
      <c r="LYU25" s="687"/>
      <c r="LYV25" s="687"/>
      <c r="LYW25" s="687"/>
      <c r="LYX25" s="687"/>
      <c r="LYY25" s="687"/>
      <c r="LYZ25" s="687"/>
      <c r="LZA25" s="687"/>
      <c r="LZB25" s="687"/>
      <c r="LZC25" s="687"/>
      <c r="LZD25" s="687"/>
      <c r="LZE25" s="687"/>
      <c r="LZF25" s="687"/>
      <c r="LZG25" s="687"/>
      <c r="LZH25" s="687"/>
      <c r="LZI25" s="687"/>
      <c r="LZJ25" s="687"/>
      <c r="LZK25" s="687"/>
      <c r="LZL25" s="687"/>
      <c r="LZM25" s="687"/>
      <c r="LZN25" s="687"/>
      <c r="LZO25" s="687"/>
      <c r="LZP25" s="687"/>
      <c r="LZQ25" s="687"/>
      <c r="LZR25" s="687"/>
      <c r="LZS25" s="687"/>
      <c r="LZT25" s="687"/>
      <c r="LZU25" s="687"/>
      <c r="LZV25" s="687"/>
      <c r="LZW25" s="687"/>
      <c r="LZX25" s="687"/>
      <c r="LZY25" s="687"/>
      <c r="LZZ25" s="687"/>
      <c r="MAA25" s="687"/>
      <c r="MAB25" s="687"/>
      <c r="MAC25" s="687"/>
      <c r="MAD25" s="687"/>
      <c r="MAE25" s="687"/>
      <c r="MAF25" s="687"/>
      <c r="MAG25" s="687"/>
      <c r="MAH25" s="687"/>
      <c r="MAI25" s="687"/>
      <c r="MAJ25" s="687"/>
      <c r="MAK25" s="687"/>
      <c r="MAL25" s="687"/>
      <c r="MAM25" s="687"/>
      <c r="MAN25" s="687"/>
      <c r="MAO25" s="687"/>
      <c r="MAP25" s="687"/>
      <c r="MAQ25" s="687"/>
      <c r="MAR25" s="687"/>
      <c r="MAS25" s="687"/>
      <c r="MAT25" s="687"/>
      <c r="MAU25" s="687"/>
      <c r="MAV25" s="687"/>
      <c r="MAW25" s="687"/>
      <c r="MAX25" s="687"/>
      <c r="MAY25" s="687"/>
      <c r="MAZ25" s="687"/>
      <c r="MBA25" s="687"/>
      <c r="MBB25" s="687"/>
      <c r="MBC25" s="687"/>
      <c r="MBD25" s="687"/>
      <c r="MBE25" s="687"/>
      <c r="MBF25" s="687"/>
      <c r="MBG25" s="687"/>
      <c r="MBH25" s="687"/>
      <c r="MBI25" s="687"/>
      <c r="MBJ25" s="687"/>
      <c r="MBK25" s="687"/>
      <c r="MBL25" s="687"/>
      <c r="MBM25" s="687"/>
      <c r="MBN25" s="687"/>
      <c r="MBO25" s="687"/>
      <c r="MBP25" s="687"/>
      <c r="MBQ25" s="687"/>
      <c r="MBR25" s="687"/>
      <c r="MBS25" s="687"/>
      <c r="MBT25" s="687"/>
      <c r="MBU25" s="687"/>
      <c r="MBV25" s="687"/>
      <c r="MBW25" s="687"/>
      <c r="MBX25" s="687"/>
      <c r="MBY25" s="687"/>
      <c r="MBZ25" s="687"/>
      <c r="MCA25" s="687"/>
      <c r="MCB25" s="687"/>
      <c r="MCC25" s="687"/>
      <c r="MCD25" s="687"/>
      <c r="MCE25" s="687"/>
      <c r="MCF25" s="687"/>
      <c r="MCG25" s="687"/>
      <c r="MCH25" s="687"/>
      <c r="MCI25" s="687"/>
      <c r="MCJ25" s="687"/>
      <c r="MCK25" s="687"/>
      <c r="MCL25" s="687"/>
      <c r="MCM25" s="687"/>
      <c r="MCN25" s="687"/>
      <c r="MCO25" s="687"/>
      <c r="MCP25" s="687"/>
      <c r="MCQ25" s="687"/>
      <c r="MCR25" s="687"/>
      <c r="MCS25" s="687"/>
      <c r="MCT25" s="687"/>
      <c r="MCU25" s="687"/>
      <c r="MCV25" s="687"/>
      <c r="MCW25" s="687"/>
      <c r="MCX25" s="687"/>
      <c r="MCY25" s="687"/>
      <c r="MCZ25" s="687"/>
      <c r="MDA25" s="687"/>
      <c r="MDB25" s="687"/>
      <c r="MDC25" s="687"/>
      <c r="MDD25" s="687"/>
      <c r="MDE25" s="687"/>
      <c r="MDF25" s="687"/>
      <c r="MDG25" s="687"/>
      <c r="MDH25" s="687"/>
      <c r="MDI25" s="687"/>
      <c r="MDJ25" s="687"/>
      <c r="MDK25" s="687"/>
      <c r="MDL25" s="687"/>
      <c r="MDM25" s="687"/>
      <c r="MDN25" s="687"/>
      <c r="MDO25" s="687"/>
      <c r="MDP25" s="687"/>
      <c r="MDQ25" s="687"/>
      <c r="MDR25" s="687"/>
      <c r="MDS25" s="687"/>
      <c r="MDT25" s="687"/>
      <c r="MDU25" s="687"/>
      <c r="MDV25" s="687"/>
      <c r="MDW25" s="687"/>
      <c r="MDX25" s="687"/>
      <c r="MDY25" s="687"/>
      <c r="MDZ25" s="687"/>
      <c r="MEA25" s="687"/>
      <c r="MEB25" s="687"/>
      <c r="MEC25" s="687"/>
      <c r="MED25" s="687"/>
      <c r="MEE25" s="687"/>
      <c r="MEF25" s="687"/>
      <c r="MEG25" s="687"/>
      <c r="MEH25" s="687"/>
      <c r="MEI25" s="687"/>
      <c r="MEJ25" s="687"/>
      <c r="MEK25" s="687"/>
      <c r="MEL25" s="687"/>
      <c r="MEM25" s="687"/>
      <c r="MEN25" s="687"/>
      <c r="MEO25" s="687"/>
      <c r="MEP25" s="687"/>
      <c r="MEQ25" s="687"/>
      <c r="MER25" s="687"/>
      <c r="MES25" s="687"/>
      <c r="MET25" s="687"/>
      <c r="MEU25" s="687"/>
      <c r="MEV25" s="687"/>
      <c r="MEW25" s="687"/>
      <c r="MEX25" s="687"/>
      <c r="MEY25" s="687"/>
      <c r="MEZ25" s="687"/>
      <c r="MFA25" s="687"/>
      <c r="MFB25" s="687"/>
      <c r="MFC25" s="687"/>
      <c r="MFD25" s="687"/>
      <c r="MFE25" s="687"/>
      <c r="MFF25" s="687"/>
      <c r="MFG25" s="687"/>
      <c r="MFH25" s="687"/>
      <c r="MFI25" s="687"/>
      <c r="MFJ25" s="687"/>
      <c r="MFK25" s="687"/>
      <c r="MFL25" s="687"/>
      <c r="MFM25" s="687"/>
      <c r="MFN25" s="687"/>
      <c r="MFO25" s="687"/>
      <c r="MFP25" s="687"/>
      <c r="MFQ25" s="687"/>
      <c r="MFR25" s="687"/>
      <c r="MFS25" s="687"/>
      <c r="MFT25" s="687"/>
      <c r="MFU25" s="687"/>
      <c r="MFV25" s="687"/>
      <c r="MFW25" s="687"/>
      <c r="MFX25" s="687"/>
      <c r="MFY25" s="687"/>
      <c r="MFZ25" s="687"/>
      <c r="MGA25" s="687"/>
      <c r="MGB25" s="687"/>
      <c r="MGC25" s="687"/>
      <c r="MGD25" s="687"/>
      <c r="MGE25" s="687"/>
      <c r="MGF25" s="687"/>
      <c r="MGG25" s="687"/>
      <c r="MGH25" s="687"/>
      <c r="MGI25" s="687"/>
      <c r="MGJ25" s="687"/>
      <c r="MGK25" s="687"/>
      <c r="MGL25" s="687"/>
      <c r="MGM25" s="687"/>
      <c r="MGN25" s="687"/>
      <c r="MGO25" s="687"/>
      <c r="MGP25" s="687"/>
      <c r="MGQ25" s="687"/>
      <c r="MGR25" s="687"/>
      <c r="MGS25" s="687"/>
      <c r="MGT25" s="687"/>
      <c r="MGU25" s="687"/>
      <c r="MGV25" s="687"/>
      <c r="MGW25" s="687"/>
      <c r="MGX25" s="687"/>
      <c r="MGY25" s="687"/>
      <c r="MGZ25" s="687"/>
      <c r="MHA25" s="687"/>
      <c r="MHB25" s="687"/>
      <c r="MHC25" s="687"/>
      <c r="MHD25" s="687"/>
      <c r="MHE25" s="687"/>
      <c r="MHF25" s="687"/>
      <c r="MHG25" s="687"/>
      <c r="MHH25" s="687"/>
      <c r="MHI25" s="687"/>
      <c r="MHJ25" s="687"/>
      <c r="MHK25" s="687"/>
      <c r="MHL25" s="687"/>
      <c r="MHM25" s="687"/>
      <c r="MHN25" s="687"/>
      <c r="MHO25" s="687"/>
      <c r="MHP25" s="687"/>
      <c r="MHQ25" s="687"/>
      <c r="MHR25" s="687"/>
      <c r="MHS25" s="687"/>
      <c r="MHT25" s="687"/>
      <c r="MHU25" s="687"/>
      <c r="MHV25" s="687"/>
      <c r="MHW25" s="687"/>
      <c r="MHX25" s="687"/>
      <c r="MHY25" s="687"/>
      <c r="MHZ25" s="687"/>
      <c r="MIA25" s="687"/>
      <c r="MIB25" s="687"/>
      <c r="MIC25" s="687"/>
      <c r="MID25" s="687"/>
      <c r="MIE25" s="687"/>
      <c r="MIF25" s="687"/>
      <c r="MIG25" s="687"/>
      <c r="MIH25" s="687"/>
      <c r="MII25" s="687"/>
      <c r="MIJ25" s="687"/>
      <c r="MIK25" s="687"/>
      <c r="MIL25" s="687"/>
      <c r="MIM25" s="687"/>
      <c r="MIN25" s="687"/>
      <c r="MIO25" s="687"/>
      <c r="MIP25" s="687"/>
      <c r="MIQ25" s="687"/>
      <c r="MIR25" s="687"/>
      <c r="MIS25" s="687"/>
      <c r="MIT25" s="687"/>
      <c r="MIU25" s="687"/>
      <c r="MIV25" s="687"/>
      <c r="MIW25" s="687"/>
      <c r="MIX25" s="687"/>
      <c r="MIY25" s="687"/>
      <c r="MIZ25" s="687"/>
      <c r="MJA25" s="687"/>
      <c r="MJB25" s="687"/>
      <c r="MJC25" s="687"/>
      <c r="MJD25" s="687"/>
      <c r="MJE25" s="687"/>
      <c r="MJF25" s="687"/>
      <c r="MJG25" s="687"/>
      <c r="MJH25" s="687"/>
      <c r="MJI25" s="687"/>
      <c r="MJJ25" s="687"/>
      <c r="MJK25" s="687"/>
      <c r="MJL25" s="687"/>
      <c r="MJM25" s="687"/>
      <c r="MJN25" s="687"/>
      <c r="MJO25" s="687"/>
      <c r="MJP25" s="687"/>
      <c r="MJQ25" s="687"/>
      <c r="MJR25" s="687"/>
      <c r="MJS25" s="687"/>
      <c r="MJT25" s="687"/>
      <c r="MJU25" s="687"/>
      <c r="MJV25" s="687"/>
      <c r="MJW25" s="687"/>
      <c r="MJX25" s="687"/>
      <c r="MJY25" s="687"/>
      <c r="MJZ25" s="687"/>
      <c r="MKA25" s="687"/>
      <c r="MKB25" s="687"/>
      <c r="MKC25" s="687"/>
      <c r="MKD25" s="687"/>
      <c r="MKE25" s="687"/>
      <c r="MKF25" s="687"/>
      <c r="MKG25" s="687"/>
      <c r="MKH25" s="687"/>
      <c r="MKI25" s="687"/>
      <c r="MKJ25" s="687"/>
      <c r="MKK25" s="687"/>
      <c r="MKL25" s="687"/>
      <c r="MKM25" s="687"/>
      <c r="MKN25" s="687"/>
      <c r="MKO25" s="687"/>
      <c r="MKP25" s="687"/>
      <c r="MKQ25" s="687"/>
      <c r="MKR25" s="687"/>
      <c r="MKS25" s="687"/>
      <c r="MKT25" s="687"/>
      <c r="MKU25" s="687"/>
      <c r="MKV25" s="687"/>
      <c r="MKW25" s="687"/>
      <c r="MKX25" s="687"/>
      <c r="MKY25" s="687"/>
      <c r="MKZ25" s="687"/>
      <c r="MLA25" s="687"/>
      <c r="MLB25" s="687"/>
      <c r="MLC25" s="687"/>
      <c r="MLD25" s="687"/>
      <c r="MLE25" s="687"/>
      <c r="MLF25" s="687"/>
      <c r="MLG25" s="687"/>
      <c r="MLH25" s="687"/>
      <c r="MLI25" s="687"/>
      <c r="MLJ25" s="687"/>
      <c r="MLK25" s="687"/>
      <c r="MLL25" s="687"/>
      <c r="MLM25" s="687"/>
      <c r="MLN25" s="687"/>
      <c r="MLO25" s="687"/>
      <c r="MLP25" s="687"/>
      <c r="MLQ25" s="687"/>
      <c r="MLR25" s="687"/>
      <c r="MLS25" s="687"/>
      <c r="MLT25" s="687"/>
      <c r="MLU25" s="687"/>
      <c r="MLV25" s="687"/>
      <c r="MLW25" s="687"/>
      <c r="MLX25" s="687"/>
      <c r="MLY25" s="687"/>
      <c r="MLZ25" s="687"/>
      <c r="MMA25" s="687"/>
      <c r="MMB25" s="687"/>
      <c r="MMC25" s="687"/>
      <c r="MMD25" s="687"/>
      <c r="MME25" s="687"/>
      <c r="MMF25" s="687"/>
      <c r="MMG25" s="687"/>
      <c r="MMH25" s="687"/>
      <c r="MMI25" s="687"/>
      <c r="MMJ25" s="687"/>
      <c r="MMK25" s="687"/>
      <c r="MML25" s="687"/>
      <c r="MMM25" s="687"/>
      <c r="MMN25" s="687"/>
      <c r="MMO25" s="687"/>
      <c r="MMP25" s="687"/>
      <c r="MMQ25" s="687"/>
      <c r="MMR25" s="687"/>
      <c r="MMS25" s="687"/>
      <c r="MMT25" s="687"/>
      <c r="MMU25" s="687"/>
      <c r="MMV25" s="687"/>
      <c r="MMW25" s="687"/>
      <c r="MMX25" s="687"/>
      <c r="MMY25" s="687"/>
      <c r="MMZ25" s="687"/>
      <c r="MNA25" s="687"/>
      <c r="MNB25" s="687"/>
      <c r="MNC25" s="687"/>
      <c r="MND25" s="687"/>
      <c r="MNE25" s="687"/>
      <c r="MNF25" s="687"/>
      <c r="MNG25" s="687"/>
      <c r="MNH25" s="687"/>
      <c r="MNI25" s="687"/>
      <c r="MNJ25" s="687"/>
      <c r="MNK25" s="687"/>
      <c r="MNL25" s="687"/>
      <c r="MNM25" s="687"/>
      <c r="MNN25" s="687"/>
      <c r="MNO25" s="687"/>
      <c r="MNP25" s="687"/>
      <c r="MNQ25" s="687"/>
      <c r="MNR25" s="687"/>
      <c r="MNS25" s="687"/>
      <c r="MNT25" s="687"/>
      <c r="MNU25" s="687"/>
      <c r="MNV25" s="687"/>
      <c r="MNW25" s="687"/>
      <c r="MNX25" s="687"/>
      <c r="MNY25" s="687"/>
      <c r="MNZ25" s="687"/>
      <c r="MOA25" s="687"/>
      <c r="MOB25" s="687"/>
      <c r="MOC25" s="687"/>
      <c r="MOD25" s="687"/>
      <c r="MOE25" s="687"/>
      <c r="MOF25" s="687"/>
      <c r="MOG25" s="687"/>
      <c r="MOH25" s="687"/>
      <c r="MOI25" s="687"/>
      <c r="MOJ25" s="687"/>
      <c r="MOK25" s="687"/>
      <c r="MOL25" s="687"/>
      <c r="MOM25" s="687"/>
      <c r="MON25" s="687"/>
      <c r="MOO25" s="687"/>
      <c r="MOP25" s="687"/>
      <c r="MOQ25" s="687"/>
      <c r="MOR25" s="687"/>
      <c r="MOS25" s="687"/>
      <c r="MOT25" s="687"/>
      <c r="MOU25" s="687"/>
      <c r="MOV25" s="687"/>
      <c r="MOW25" s="687"/>
      <c r="MOX25" s="687"/>
      <c r="MOY25" s="687"/>
      <c r="MOZ25" s="687"/>
      <c r="MPA25" s="687"/>
      <c r="MPB25" s="687"/>
      <c r="MPC25" s="687"/>
      <c r="MPD25" s="687"/>
      <c r="MPE25" s="687"/>
      <c r="MPF25" s="687"/>
      <c r="MPG25" s="687"/>
      <c r="MPH25" s="687"/>
      <c r="MPI25" s="687"/>
      <c r="MPJ25" s="687"/>
      <c r="MPK25" s="687"/>
      <c r="MPL25" s="687"/>
      <c r="MPM25" s="687"/>
      <c r="MPN25" s="687"/>
      <c r="MPO25" s="687"/>
      <c r="MPP25" s="687"/>
      <c r="MPQ25" s="687"/>
      <c r="MPR25" s="687"/>
      <c r="MPS25" s="687"/>
      <c r="MPT25" s="687"/>
      <c r="MPU25" s="687"/>
      <c r="MPV25" s="687"/>
      <c r="MPW25" s="687"/>
      <c r="MPX25" s="687"/>
      <c r="MPY25" s="687"/>
      <c r="MPZ25" s="687"/>
      <c r="MQA25" s="687"/>
      <c r="MQB25" s="687"/>
      <c r="MQC25" s="687"/>
      <c r="MQD25" s="687"/>
      <c r="MQE25" s="687"/>
      <c r="MQF25" s="687"/>
      <c r="MQG25" s="687"/>
      <c r="MQH25" s="687"/>
      <c r="MQI25" s="687"/>
      <c r="MQJ25" s="687"/>
      <c r="MQK25" s="687"/>
      <c r="MQL25" s="687"/>
      <c r="MQM25" s="687"/>
      <c r="MQN25" s="687"/>
      <c r="MQO25" s="687"/>
      <c r="MQP25" s="687"/>
      <c r="MQQ25" s="687"/>
      <c r="MQR25" s="687"/>
      <c r="MQS25" s="687"/>
      <c r="MQT25" s="687"/>
      <c r="MQU25" s="687"/>
      <c r="MQV25" s="687"/>
      <c r="MQW25" s="687"/>
      <c r="MQX25" s="687"/>
      <c r="MQY25" s="687"/>
      <c r="MQZ25" s="687"/>
      <c r="MRA25" s="687"/>
      <c r="MRB25" s="687"/>
      <c r="MRC25" s="687"/>
      <c r="MRD25" s="687"/>
      <c r="MRE25" s="687"/>
      <c r="MRF25" s="687"/>
      <c r="MRG25" s="687"/>
      <c r="MRH25" s="687"/>
      <c r="MRI25" s="687"/>
      <c r="MRJ25" s="687"/>
      <c r="MRK25" s="687"/>
      <c r="MRL25" s="687"/>
      <c r="MRM25" s="687"/>
      <c r="MRN25" s="687"/>
      <c r="MRO25" s="687"/>
      <c r="MRP25" s="687"/>
      <c r="MRQ25" s="687"/>
      <c r="MRR25" s="687"/>
      <c r="MRS25" s="687"/>
      <c r="MRT25" s="687"/>
      <c r="MRU25" s="687"/>
      <c r="MRV25" s="687"/>
      <c r="MRW25" s="687"/>
      <c r="MRX25" s="687"/>
      <c r="MRY25" s="687"/>
      <c r="MRZ25" s="687"/>
      <c r="MSA25" s="687"/>
      <c r="MSB25" s="687"/>
      <c r="MSC25" s="687"/>
      <c r="MSD25" s="687"/>
      <c r="MSE25" s="687"/>
      <c r="MSF25" s="687"/>
      <c r="MSG25" s="687"/>
      <c r="MSH25" s="687"/>
      <c r="MSI25" s="687"/>
      <c r="MSJ25" s="687"/>
      <c r="MSK25" s="687"/>
      <c r="MSL25" s="687"/>
      <c r="MSM25" s="687"/>
      <c r="MSN25" s="687"/>
      <c r="MSO25" s="687"/>
      <c r="MSP25" s="687"/>
      <c r="MSQ25" s="687"/>
      <c r="MSR25" s="687"/>
      <c r="MSS25" s="687"/>
      <c r="MST25" s="687"/>
      <c r="MSU25" s="687"/>
      <c r="MSV25" s="687"/>
      <c r="MSW25" s="687"/>
      <c r="MSX25" s="687"/>
      <c r="MSY25" s="687"/>
      <c r="MSZ25" s="687"/>
      <c r="MTA25" s="687"/>
      <c r="MTB25" s="687"/>
      <c r="MTC25" s="687"/>
      <c r="MTD25" s="687"/>
      <c r="MTE25" s="687"/>
      <c r="MTF25" s="687"/>
      <c r="MTG25" s="687"/>
      <c r="MTH25" s="687"/>
      <c r="MTI25" s="687"/>
      <c r="MTJ25" s="687"/>
      <c r="MTK25" s="687"/>
      <c r="MTL25" s="687"/>
      <c r="MTM25" s="687"/>
      <c r="MTN25" s="687"/>
      <c r="MTO25" s="687"/>
      <c r="MTP25" s="687"/>
      <c r="MTQ25" s="687"/>
      <c r="MTR25" s="687"/>
      <c r="MTS25" s="687"/>
      <c r="MTT25" s="687"/>
      <c r="MTU25" s="687"/>
      <c r="MTV25" s="687"/>
      <c r="MTW25" s="687"/>
      <c r="MTX25" s="687"/>
      <c r="MTY25" s="687"/>
      <c r="MTZ25" s="687"/>
      <c r="MUA25" s="687"/>
      <c r="MUB25" s="687"/>
      <c r="MUC25" s="687"/>
      <c r="MUD25" s="687"/>
      <c r="MUE25" s="687"/>
      <c r="MUF25" s="687"/>
      <c r="MUG25" s="687"/>
      <c r="MUH25" s="687"/>
      <c r="MUI25" s="687"/>
      <c r="MUJ25" s="687"/>
      <c r="MUK25" s="687"/>
      <c r="MUL25" s="687"/>
      <c r="MUM25" s="687"/>
      <c r="MUN25" s="687"/>
      <c r="MUO25" s="687"/>
      <c r="MUP25" s="687"/>
      <c r="MUQ25" s="687"/>
      <c r="MUR25" s="687"/>
      <c r="MUS25" s="687"/>
      <c r="MUT25" s="687"/>
      <c r="MUU25" s="687"/>
      <c r="MUV25" s="687"/>
      <c r="MUW25" s="687"/>
      <c r="MUX25" s="687"/>
      <c r="MUY25" s="687"/>
      <c r="MUZ25" s="687"/>
      <c r="MVA25" s="687"/>
      <c r="MVB25" s="687"/>
      <c r="MVC25" s="687"/>
      <c r="MVD25" s="687"/>
      <c r="MVE25" s="687"/>
      <c r="MVF25" s="687"/>
      <c r="MVG25" s="687"/>
      <c r="MVH25" s="687"/>
      <c r="MVI25" s="687"/>
      <c r="MVJ25" s="687"/>
      <c r="MVK25" s="687"/>
      <c r="MVL25" s="687"/>
      <c r="MVM25" s="687"/>
      <c r="MVN25" s="687"/>
      <c r="MVO25" s="687"/>
      <c r="MVP25" s="687"/>
      <c r="MVQ25" s="687"/>
      <c r="MVR25" s="687"/>
      <c r="MVS25" s="687"/>
      <c r="MVT25" s="687"/>
      <c r="MVU25" s="687"/>
      <c r="MVV25" s="687"/>
      <c r="MVW25" s="687"/>
      <c r="MVX25" s="687"/>
      <c r="MVY25" s="687"/>
      <c r="MVZ25" s="687"/>
      <c r="MWA25" s="687"/>
      <c r="MWB25" s="687"/>
      <c r="MWC25" s="687"/>
      <c r="MWD25" s="687"/>
      <c r="MWE25" s="687"/>
      <c r="MWF25" s="687"/>
      <c r="MWG25" s="687"/>
      <c r="MWH25" s="687"/>
      <c r="MWI25" s="687"/>
      <c r="MWJ25" s="687"/>
      <c r="MWK25" s="687"/>
      <c r="MWL25" s="687"/>
      <c r="MWM25" s="687"/>
      <c r="MWN25" s="687"/>
      <c r="MWO25" s="687"/>
      <c r="MWP25" s="687"/>
      <c r="MWQ25" s="687"/>
      <c r="MWR25" s="687"/>
      <c r="MWS25" s="687"/>
      <c r="MWT25" s="687"/>
      <c r="MWU25" s="687"/>
      <c r="MWV25" s="687"/>
      <c r="MWW25" s="687"/>
      <c r="MWX25" s="687"/>
      <c r="MWY25" s="687"/>
      <c r="MWZ25" s="687"/>
      <c r="MXA25" s="687"/>
      <c r="MXB25" s="687"/>
      <c r="MXC25" s="687"/>
      <c r="MXD25" s="687"/>
      <c r="MXE25" s="687"/>
      <c r="MXF25" s="687"/>
      <c r="MXG25" s="687"/>
      <c r="MXH25" s="687"/>
      <c r="MXI25" s="687"/>
      <c r="MXJ25" s="687"/>
      <c r="MXK25" s="687"/>
      <c r="MXL25" s="687"/>
      <c r="MXM25" s="687"/>
      <c r="MXN25" s="687"/>
      <c r="MXO25" s="687"/>
      <c r="MXP25" s="687"/>
      <c r="MXQ25" s="687"/>
      <c r="MXR25" s="687"/>
      <c r="MXS25" s="687"/>
      <c r="MXT25" s="687"/>
      <c r="MXU25" s="687"/>
      <c r="MXV25" s="687"/>
      <c r="MXW25" s="687"/>
      <c r="MXX25" s="687"/>
      <c r="MXY25" s="687"/>
      <c r="MXZ25" s="687"/>
      <c r="MYA25" s="687"/>
      <c r="MYB25" s="687"/>
      <c r="MYC25" s="687"/>
      <c r="MYD25" s="687"/>
      <c r="MYE25" s="687"/>
      <c r="MYF25" s="687"/>
      <c r="MYG25" s="687"/>
      <c r="MYH25" s="687"/>
      <c r="MYI25" s="687"/>
      <c r="MYJ25" s="687"/>
      <c r="MYK25" s="687"/>
      <c r="MYL25" s="687"/>
      <c r="MYM25" s="687"/>
      <c r="MYN25" s="687"/>
      <c r="MYO25" s="687"/>
      <c r="MYP25" s="687"/>
      <c r="MYQ25" s="687"/>
      <c r="MYR25" s="687"/>
      <c r="MYS25" s="687"/>
      <c r="MYT25" s="687"/>
      <c r="MYU25" s="687"/>
      <c r="MYV25" s="687"/>
      <c r="MYW25" s="687"/>
      <c r="MYX25" s="687"/>
      <c r="MYY25" s="687"/>
      <c r="MYZ25" s="687"/>
      <c r="MZA25" s="687"/>
      <c r="MZB25" s="687"/>
      <c r="MZC25" s="687"/>
      <c r="MZD25" s="687"/>
      <c r="MZE25" s="687"/>
      <c r="MZF25" s="687"/>
      <c r="MZG25" s="687"/>
      <c r="MZH25" s="687"/>
      <c r="MZI25" s="687"/>
      <c r="MZJ25" s="687"/>
      <c r="MZK25" s="687"/>
      <c r="MZL25" s="687"/>
      <c r="MZM25" s="687"/>
      <c r="MZN25" s="687"/>
      <c r="MZO25" s="687"/>
      <c r="MZP25" s="687"/>
      <c r="MZQ25" s="687"/>
      <c r="MZR25" s="687"/>
      <c r="MZS25" s="687"/>
      <c r="MZT25" s="687"/>
      <c r="MZU25" s="687"/>
      <c r="MZV25" s="687"/>
      <c r="MZW25" s="687"/>
      <c r="MZX25" s="687"/>
      <c r="MZY25" s="687"/>
      <c r="MZZ25" s="687"/>
      <c r="NAA25" s="687"/>
      <c r="NAB25" s="687"/>
      <c r="NAC25" s="687"/>
      <c r="NAD25" s="687"/>
      <c r="NAE25" s="687"/>
      <c r="NAF25" s="687"/>
      <c r="NAG25" s="687"/>
      <c r="NAH25" s="687"/>
      <c r="NAI25" s="687"/>
      <c r="NAJ25" s="687"/>
      <c r="NAK25" s="687"/>
      <c r="NAL25" s="687"/>
      <c r="NAM25" s="687"/>
      <c r="NAN25" s="687"/>
      <c r="NAO25" s="687"/>
      <c r="NAP25" s="687"/>
      <c r="NAQ25" s="687"/>
      <c r="NAR25" s="687"/>
      <c r="NAS25" s="687"/>
      <c r="NAT25" s="687"/>
      <c r="NAU25" s="687"/>
      <c r="NAV25" s="687"/>
      <c r="NAW25" s="687"/>
      <c r="NAX25" s="687"/>
      <c r="NAY25" s="687"/>
      <c r="NAZ25" s="687"/>
      <c r="NBA25" s="687"/>
      <c r="NBB25" s="687"/>
      <c r="NBC25" s="687"/>
      <c r="NBD25" s="687"/>
      <c r="NBE25" s="687"/>
      <c r="NBF25" s="687"/>
      <c r="NBG25" s="687"/>
      <c r="NBH25" s="687"/>
      <c r="NBI25" s="687"/>
      <c r="NBJ25" s="687"/>
      <c r="NBK25" s="687"/>
      <c r="NBL25" s="687"/>
      <c r="NBM25" s="687"/>
      <c r="NBN25" s="687"/>
      <c r="NBO25" s="687"/>
      <c r="NBP25" s="687"/>
      <c r="NBQ25" s="687"/>
      <c r="NBR25" s="687"/>
      <c r="NBS25" s="687"/>
      <c r="NBT25" s="687"/>
      <c r="NBU25" s="687"/>
      <c r="NBV25" s="687"/>
      <c r="NBW25" s="687"/>
      <c r="NBX25" s="687"/>
      <c r="NBY25" s="687"/>
      <c r="NBZ25" s="687"/>
      <c r="NCA25" s="687"/>
      <c r="NCB25" s="687"/>
      <c r="NCC25" s="687"/>
      <c r="NCD25" s="687"/>
      <c r="NCE25" s="687"/>
      <c r="NCF25" s="687"/>
      <c r="NCG25" s="687"/>
      <c r="NCH25" s="687"/>
      <c r="NCI25" s="687"/>
      <c r="NCJ25" s="687"/>
      <c r="NCK25" s="687"/>
      <c r="NCL25" s="687"/>
      <c r="NCM25" s="687"/>
      <c r="NCN25" s="687"/>
      <c r="NCO25" s="687"/>
      <c r="NCP25" s="687"/>
      <c r="NCQ25" s="687"/>
      <c r="NCR25" s="687"/>
      <c r="NCS25" s="687"/>
      <c r="NCT25" s="687"/>
      <c r="NCU25" s="687"/>
      <c r="NCV25" s="687"/>
      <c r="NCW25" s="687"/>
      <c r="NCX25" s="687"/>
      <c r="NCY25" s="687"/>
      <c r="NCZ25" s="687"/>
      <c r="NDA25" s="687"/>
      <c r="NDB25" s="687"/>
      <c r="NDC25" s="687"/>
      <c r="NDD25" s="687"/>
      <c r="NDE25" s="687"/>
      <c r="NDF25" s="687"/>
      <c r="NDG25" s="687"/>
      <c r="NDH25" s="687"/>
      <c r="NDI25" s="687"/>
      <c r="NDJ25" s="687"/>
      <c r="NDK25" s="687"/>
      <c r="NDL25" s="687"/>
      <c r="NDM25" s="687"/>
      <c r="NDN25" s="687"/>
      <c r="NDO25" s="687"/>
      <c r="NDP25" s="687"/>
      <c r="NDQ25" s="687"/>
      <c r="NDR25" s="687"/>
      <c r="NDS25" s="687"/>
      <c r="NDT25" s="687"/>
      <c r="NDU25" s="687"/>
      <c r="NDV25" s="687"/>
      <c r="NDW25" s="687"/>
      <c r="NDX25" s="687"/>
      <c r="NDY25" s="687"/>
      <c r="NDZ25" s="687"/>
      <c r="NEA25" s="687"/>
      <c r="NEB25" s="687"/>
      <c r="NEC25" s="687"/>
      <c r="NED25" s="687"/>
      <c r="NEE25" s="687"/>
      <c r="NEF25" s="687"/>
      <c r="NEG25" s="687"/>
      <c r="NEH25" s="687"/>
      <c r="NEI25" s="687"/>
      <c r="NEJ25" s="687"/>
      <c r="NEK25" s="687"/>
      <c r="NEL25" s="687"/>
      <c r="NEM25" s="687"/>
      <c r="NEN25" s="687"/>
      <c r="NEO25" s="687"/>
      <c r="NEP25" s="687"/>
      <c r="NEQ25" s="687"/>
      <c r="NER25" s="687"/>
      <c r="NES25" s="687"/>
      <c r="NET25" s="687"/>
      <c r="NEU25" s="687"/>
      <c r="NEV25" s="687"/>
      <c r="NEW25" s="687"/>
      <c r="NEX25" s="687"/>
      <c r="NEY25" s="687"/>
      <c r="NEZ25" s="687"/>
      <c r="NFA25" s="687"/>
      <c r="NFB25" s="687"/>
      <c r="NFC25" s="687"/>
      <c r="NFD25" s="687"/>
      <c r="NFE25" s="687"/>
      <c r="NFF25" s="687"/>
      <c r="NFG25" s="687"/>
      <c r="NFH25" s="687"/>
      <c r="NFI25" s="687"/>
      <c r="NFJ25" s="687"/>
      <c r="NFK25" s="687"/>
      <c r="NFL25" s="687"/>
      <c r="NFM25" s="687"/>
      <c r="NFN25" s="687"/>
      <c r="NFO25" s="687"/>
      <c r="NFP25" s="687"/>
      <c r="NFQ25" s="687"/>
      <c r="NFR25" s="687"/>
      <c r="NFS25" s="687"/>
      <c r="NFT25" s="687"/>
      <c r="NFU25" s="687"/>
      <c r="NFV25" s="687"/>
      <c r="NFW25" s="687"/>
      <c r="NFX25" s="687"/>
      <c r="NFY25" s="687"/>
      <c r="NFZ25" s="687"/>
      <c r="NGA25" s="687"/>
      <c r="NGB25" s="687"/>
      <c r="NGC25" s="687"/>
      <c r="NGD25" s="687"/>
      <c r="NGE25" s="687"/>
      <c r="NGF25" s="687"/>
      <c r="NGG25" s="687"/>
      <c r="NGH25" s="687"/>
      <c r="NGI25" s="687"/>
      <c r="NGJ25" s="687"/>
      <c r="NGK25" s="687"/>
      <c r="NGL25" s="687"/>
      <c r="NGM25" s="687"/>
      <c r="NGN25" s="687"/>
      <c r="NGO25" s="687"/>
      <c r="NGP25" s="687"/>
      <c r="NGQ25" s="687"/>
      <c r="NGR25" s="687"/>
      <c r="NGS25" s="687"/>
      <c r="NGT25" s="687"/>
      <c r="NGU25" s="687"/>
      <c r="NGV25" s="687"/>
      <c r="NGW25" s="687"/>
      <c r="NGX25" s="687"/>
      <c r="NGY25" s="687"/>
      <c r="NGZ25" s="687"/>
      <c r="NHA25" s="687"/>
      <c r="NHB25" s="687"/>
      <c r="NHC25" s="687"/>
      <c r="NHD25" s="687"/>
      <c r="NHE25" s="687"/>
      <c r="NHF25" s="687"/>
      <c r="NHG25" s="687"/>
      <c r="NHH25" s="687"/>
      <c r="NHI25" s="687"/>
      <c r="NHJ25" s="687"/>
      <c r="NHK25" s="687"/>
      <c r="NHL25" s="687"/>
      <c r="NHM25" s="687"/>
      <c r="NHN25" s="687"/>
      <c r="NHO25" s="687"/>
      <c r="NHP25" s="687"/>
      <c r="NHQ25" s="687"/>
      <c r="NHR25" s="687"/>
      <c r="NHS25" s="687"/>
      <c r="NHT25" s="687"/>
      <c r="NHU25" s="687"/>
      <c r="NHV25" s="687"/>
      <c r="NHW25" s="687"/>
      <c r="NHX25" s="687"/>
      <c r="NHY25" s="687"/>
      <c r="NHZ25" s="687"/>
      <c r="NIA25" s="687"/>
      <c r="NIB25" s="687"/>
      <c r="NIC25" s="687"/>
      <c r="NID25" s="687"/>
      <c r="NIE25" s="687"/>
      <c r="NIF25" s="687"/>
      <c r="NIG25" s="687"/>
      <c r="NIH25" s="687"/>
      <c r="NII25" s="687"/>
      <c r="NIJ25" s="687"/>
      <c r="NIK25" s="687"/>
      <c r="NIL25" s="687"/>
      <c r="NIM25" s="687"/>
      <c r="NIN25" s="687"/>
      <c r="NIO25" s="687"/>
      <c r="NIP25" s="687"/>
      <c r="NIQ25" s="687"/>
      <c r="NIR25" s="687"/>
      <c r="NIS25" s="687"/>
      <c r="NIT25" s="687"/>
      <c r="NIU25" s="687"/>
      <c r="NIV25" s="687"/>
      <c r="NIW25" s="687"/>
      <c r="NIX25" s="687"/>
      <c r="NIY25" s="687"/>
      <c r="NIZ25" s="687"/>
      <c r="NJA25" s="687"/>
      <c r="NJB25" s="687"/>
      <c r="NJC25" s="687"/>
      <c r="NJD25" s="687"/>
      <c r="NJE25" s="687"/>
      <c r="NJF25" s="687"/>
      <c r="NJG25" s="687"/>
      <c r="NJH25" s="687"/>
      <c r="NJI25" s="687"/>
      <c r="NJJ25" s="687"/>
      <c r="NJK25" s="687"/>
      <c r="NJL25" s="687"/>
      <c r="NJM25" s="687"/>
      <c r="NJN25" s="687"/>
      <c r="NJO25" s="687"/>
      <c r="NJP25" s="687"/>
      <c r="NJQ25" s="687"/>
      <c r="NJR25" s="687"/>
      <c r="NJS25" s="687"/>
      <c r="NJT25" s="687"/>
      <c r="NJU25" s="687"/>
      <c r="NJV25" s="687"/>
      <c r="NJW25" s="687"/>
      <c r="NJX25" s="687"/>
      <c r="NJY25" s="687"/>
      <c r="NJZ25" s="687"/>
      <c r="NKA25" s="687"/>
      <c r="NKB25" s="687"/>
      <c r="NKC25" s="687"/>
      <c r="NKD25" s="687"/>
      <c r="NKE25" s="687"/>
      <c r="NKF25" s="687"/>
      <c r="NKG25" s="687"/>
      <c r="NKH25" s="687"/>
      <c r="NKI25" s="687"/>
      <c r="NKJ25" s="687"/>
      <c r="NKK25" s="687"/>
      <c r="NKL25" s="687"/>
      <c r="NKM25" s="687"/>
      <c r="NKN25" s="687"/>
      <c r="NKO25" s="687"/>
      <c r="NKP25" s="687"/>
      <c r="NKQ25" s="687"/>
      <c r="NKR25" s="687"/>
      <c r="NKS25" s="687"/>
      <c r="NKT25" s="687"/>
      <c r="NKU25" s="687"/>
      <c r="NKV25" s="687"/>
      <c r="NKW25" s="687"/>
      <c r="NKX25" s="687"/>
      <c r="NKY25" s="687"/>
      <c r="NKZ25" s="687"/>
      <c r="NLA25" s="687"/>
      <c r="NLB25" s="687"/>
      <c r="NLC25" s="687"/>
      <c r="NLD25" s="687"/>
      <c r="NLE25" s="687"/>
      <c r="NLF25" s="687"/>
      <c r="NLG25" s="687"/>
      <c r="NLH25" s="687"/>
      <c r="NLI25" s="687"/>
      <c r="NLJ25" s="687"/>
      <c r="NLK25" s="687"/>
      <c r="NLL25" s="687"/>
      <c r="NLM25" s="687"/>
      <c r="NLN25" s="687"/>
      <c r="NLO25" s="687"/>
      <c r="NLP25" s="687"/>
      <c r="NLQ25" s="687"/>
      <c r="NLR25" s="687"/>
      <c r="NLS25" s="687"/>
      <c r="NLT25" s="687"/>
      <c r="NLU25" s="687"/>
      <c r="NLV25" s="687"/>
      <c r="NLW25" s="687"/>
      <c r="NLX25" s="687"/>
      <c r="NLY25" s="687"/>
      <c r="NLZ25" s="687"/>
      <c r="NMA25" s="687"/>
      <c r="NMB25" s="687"/>
      <c r="NMC25" s="687"/>
      <c r="NMD25" s="687"/>
      <c r="NME25" s="687"/>
      <c r="NMF25" s="687"/>
      <c r="NMG25" s="687"/>
      <c r="NMH25" s="687"/>
      <c r="NMI25" s="687"/>
      <c r="NMJ25" s="687"/>
      <c r="NMK25" s="687"/>
      <c r="NML25" s="687"/>
      <c r="NMM25" s="687"/>
      <c r="NMN25" s="687"/>
      <c r="NMO25" s="687"/>
      <c r="NMP25" s="687"/>
      <c r="NMQ25" s="687"/>
      <c r="NMR25" s="687"/>
      <c r="NMS25" s="687"/>
      <c r="NMT25" s="687"/>
      <c r="NMU25" s="687"/>
      <c r="NMV25" s="687"/>
      <c r="NMW25" s="687"/>
      <c r="NMX25" s="687"/>
      <c r="NMY25" s="687"/>
      <c r="NMZ25" s="687"/>
      <c r="NNA25" s="687"/>
      <c r="NNB25" s="687"/>
      <c r="NNC25" s="687"/>
      <c r="NND25" s="687"/>
      <c r="NNE25" s="687"/>
      <c r="NNF25" s="687"/>
      <c r="NNG25" s="687"/>
      <c r="NNH25" s="687"/>
      <c r="NNI25" s="687"/>
      <c r="NNJ25" s="687"/>
      <c r="NNK25" s="687"/>
      <c r="NNL25" s="687"/>
      <c r="NNM25" s="687"/>
      <c r="NNN25" s="687"/>
      <c r="NNO25" s="687"/>
      <c r="NNP25" s="687"/>
      <c r="NNQ25" s="687"/>
      <c r="NNR25" s="687"/>
      <c r="NNS25" s="687"/>
      <c r="NNT25" s="687"/>
      <c r="NNU25" s="687"/>
      <c r="NNV25" s="687"/>
      <c r="NNW25" s="687"/>
      <c r="NNX25" s="687"/>
      <c r="NNY25" s="687"/>
      <c r="NNZ25" s="687"/>
      <c r="NOA25" s="687"/>
      <c r="NOB25" s="687"/>
      <c r="NOC25" s="687"/>
      <c r="NOD25" s="687"/>
      <c r="NOE25" s="687"/>
      <c r="NOF25" s="687"/>
      <c r="NOG25" s="687"/>
      <c r="NOH25" s="687"/>
      <c r="NOI25" s="687"/>
      <c r="NOJ25" s="687"/>
      <c r="NOK25" s="687"/>
      <c r="NOL25" s="687"/>
      <c r="NOM25" s="687"/>
      <c r="NON25" s="687"/>
      <c r="NOO25" s="687"/>
      <c r="NOP25" s="687"/>
      <c r="NOQ25" s="687"/>
      <c r="NOR25" s="687"/>
      <c r="NOS25" s="687"/>
      <c r="NOT25" s="687"/>
      <c r="NOU25" s="687"/>
      <c r="NOV25" s="687"/>
      <c r="NOW25" s="687"/>
      <c r="NOX25" s="687"/>
      <c r="NOY25" s="687"/>
      <c r="NOZ25" s="687"/>
      <c r="NPA25" s="687"/>
      <c r="NPB25" s="687"/>
      <c r="NPC25" s="687"/>
      <c r="NPD25" s="687"/>
      <c r="NPE25" s="687"/>
      <c r="NPF25" s="687"/>
      <c r="NPG25" s="687"/>
      <c r="NPH25" s="687"/>
      <c r="NPI25" s="687"/>
      <c r="NPJ25" s="687"/>
      <c r="NPK25" s="687"/>
      <c r="NPL25" s="687"/>
      <c r="NPM25" s="687"/>
      <c r="NPN25" s="687"/>
      <c r="NPO25" s="687"/>
      <c r="NPP25" s="687"/>
      <c r="NPQ25" s="687"/>
      <c r="NPR25" s="687"/>
      <c r="NPS25" s="687"/>
      <c r="NPT25" s="687"/>
      <c r="NPU25" s="687"/>
      <c r="NPV25" s="687"/>
      <c r="NPW25" s="687"/>
      <c r="NPX25" s="687"/>
      <c r="NPY25" s="687"/>
      <c r="NPZ25" s="687"/>
      <c r="NQA25" s="687"/>
      <c r="NQB25" s="687"/>
      <c r="NQC25" s="687"/>
      <c r="NQD25" s="687"/>
      <c r="NQE25" s="687"/>
      <c r="NQF25" s="687"/>
      <c r="NQG25" s="687"/>
      <c r="NQH25" s="687"/>
      <c r="NQI25" s="687"/>
      <c r="NQJ25" s="687"/>
      <c r="NQK25" s="687"/>
      <c r="NQL25" s="687"/>
      <c r="NQM25" s="687"/>
      <c r="NQN25" s="687"/>
      <c r="NQO25" s="687"/>
      <c r="NQP25" s="687"/>
      <c r="NQQ25" s="687"/>
      <c r="NQR25" s="687"/>
      <c r="NQS25" s="687"/>
      <c r="NQT25" s="687"/>
      <c r="NQU25" s="687"/>
      <c r="NQV25" s="687"/>
      <c r="NQW25" s="687"/>
      <c r="NQX25" s="687"/>
      <c r="NQY25" s="687"/>
      <c r="NQZ25" s="687"/>
      <c r="NRA25" s="687"/>
      <c r="NRB25" s="687"/>
      <c r="NRC25" s="687"/>
      <c r="NRD25" s="687"/>
      <c r="NRE25" s="687"/>
      <c r="NRF25" s="687"/>
      <c r="NRG25" s="687"/>
      <c r="NRH25" s="687"/>
      <c r="NRI25" s="687"/>
      <c r="NRJ25" s="687"/>
      <c r="NRK25" s="687"/>
      <c r="NRL25" s="687"/>
      <c r="NRM25" s="687"/>
      <c r="NRN25" s="687"/>
      <c r="NRO25" s="687"/>
      <c r="NRP25" s="687"/>
      <c r="NRQ25" s="687"/>
      <c r="NRR25" s="687"/>
      <c r="NRS25" s="687"/>
      <c r="NRT25" s="687"/>
      <c r="NRU25" s="687"/>
      <c r="NRV25" s="687"/>
      <c r="NRW25" s="687"/>
      <c r="NRX25" s="687"/>
      <c r="NRY25" s="687"/>
      <c r="NRZ25" s="687"/>
      <c r="NSA25" s="687"/>
      <c r="NSB25" s="687"/>
      <c r="NSC25" s="687"/>
      <c r="NSD25" s="687"/>
      <c r="NSE25" s="687"/>
      <c r="NSF25" s="687"/>
      <c r="NSG25" s="687"/>
      <c r="NSH25" s="687"/>
      <c r="NSI25" s="687"/>
      <c r="NSJ25" s="687"/>
      <c r="NSK25" s="687"/>
      <c r="NSL25" s="687"/>
      <c r="NSM25" s="687"/>
      <c r="NSN25" s="687"/>
      <c r="NSO25" s="687"/>
      <c r="NSP25" s="687"/>
      <c r="NSQ25" s="687"/>
      <c r="NSR25" s="687"/>
      <c r="NSS25" s="687"/>
      <c r="NST25" s="687"/>
      <c r="NSU25" s="687"/>
      <c r="NSV25" s="687"/>
      <c r="NSW25" s="687"/>
      <c r="NSX25" s="687"/>
      <c r="NSY25" s="687"/>
      <c r="NSZ25" s="687"/>
      <c r="NTA25" s="687"/>
      <c r="NTB25" s="687"/>
      <c r="NTC25" s="687"/>
      <c r="NTD25" s="687"/>
      <c r="NTE25" s="687"/>
      <c r="NTF25" s="687"/>
      <c r="NTG25" s="687"/>
      <c r="NTH25" s="687"/>
      <c r="NTI25" s="687"/>
      <c r="NTJ25" s="687"/>
      <c r="NTK25" s="687"/>
      <c r="NTL25" s="687"/>
      <c r="NTM25" s="687"/>
      <c r="NTN25" s="687"/>
      <c r="NTO25" s="687"/>
      <c r="NTP25" s="687"/>
      <c r="NTQ25" s="687"/>
      <c r="NTR25" s="687"/>
      <c r="NTS25" s="687"/>
      <c r="NTT25" s="687"/>
      <c r="NTU25" s="687"/>
      <c r="NTV25" s="687"/>
      <c r="NTW25" s="687"/>
      <c r="NTX25" s="687"/>
      <c r="NTY25" s="687"/>
      <c r="NTZ25" s="687"/>
      <c r="NUA25" s="687"/>
      <c r="NUB25" s="687"/>
      <c r="NUC25" s="687"/>
      <c r="NUD25" s="687"/>
      <c r="NUE25" s="687"/>
      <c r="NUF25" s="687"/>
      <c r="NUG25" s="687"/>
      <c r="NUH25" s="687"/>
      <c r="NUI25" s="687"/>
      <c r="NUJ25" s="687"/>
      <c r="NUK25" s="687"/>
      <c r="NUL25" s="687"/>
      <c r="NUM25" s="687"/>
      <c r="NUN25" s="687"/>
      <c r="NUO25" s="687"/>
      <c r="NUP25" s="687"/>
      <c r="NUQ25" s="687"/>
      <c r="NUR25" s="687"/>
      <c r="NUS25" s="687"/>
      <c r="NUT25" s="687"/>
      <c r="NUU25" s="687"/>
      <c r="NUV25" s="687"/>
      <c r="NUW25" s="687"/>
      <c r="NUX25" s="687"/>
      <c r="NUY25" s="687"/>
      <c r="NUZ25" s="687"/>
      <c r="NVA25" s="687"/>
      <c r="NVB25" s="687"/>
      <c r="NVC25" s="687"/>
      <c r="NVD25" s="687"/>
      <c r="NVE25" s="687"/>
      <c r="NVF25" s="687"/>
      <c r="NVG25" s="687"/>
      <c r="NVH25" s="687"/>
      <c r="NVI25" s="687"/>
      <c r="NVJ25" s="687"/>
      <c r="NVK25" s="687"/>
      <c r="NVL25" s="687"/>
      <c r="NVM25" s="687"/>
      <c r="NVN25" s="687"/>
      <c r="NVO25" s="687"/>
      <c r="NVP25" s="687"/>
      <c r="NVQ25" s="687"/>
      <c r="NVR25" s="687"/>
      <c r="NVS25" s="687"/>
      <c r="NVT25" s="687"/>
      <c r="NVU25" s="687"/>
      <c r="NVV25" s="687"/>
      <c r="NVW25" s="687"/>
      <c r="NVX25" s="687"/>
      <c r="NVY25" s="687"/>
      <c r="NVZ25" s="687"/>
      <c r="NWA25" s="687"/>
      <c r="NWB25" s="687"/>
      <c r="NWC25" s="687"/>
      <c r="NWD25" s="687"/>
      <c r="NWE25" s="687"/>
      <c r="NWF25" s="687"/>
      <c r="NWG25" s="687"/>
      <c r="NWH25" s="687"/>
      <c r="NWI25" s="687"/>
      <c r="NWJ25" s="687"/>
      <c r="NWK25" s="687"/>
      <c r="NWL25" s="687"/>
      <c r="NWM25" s="687"/>
      <c r="NWN25" s="687"/>
      <c r="NWO25" s="687"/>
      <c r="NWP25" s="687"/>
      <c r="NWQ25" s="687"/>
      <c r="NWR25" s="687"/>
      <c r="NWS25" s="687"/>
      <c r="NWT25" s="687"/>
      <c r="NWU25" s="687"/>
      <c r="NWV25" s="687"/>
      <c r="NWW25" s="687"/>
      <c r="NWX25" s="687"/>
      <c r="NWY25" s="687"/>
      <c r="NWZ25" s="687"/>
      <c r="NXA25" s="687"/>
      <c r="NXB25" s="687"/>
      <c r="NXC25" s="687"/>
      <c r="NXD25" s="687"/>
      <c r="NXE25" s="687"/>
      <c r="NXF25" s="687"/>
      <c r="NXG25" s="687"/>
      <c r="NXH25" s="687"/>
      <c r="NXI25" s="687"/>
      <c r="NXJ25" s="687"/>
      <c r="NXK25" s="687"/>
      <c r="NXL25" s="687"/>
      <c r="NXM25" s="687"/>
      <c r="NXN25" s="687"/>
      <c r="NXO25" s="687"/>
      <c r="NXP25" s="687"/>
      <c r="NXQ25" s="687"/>
      <c r="NXR25" s="687"/>
      <c r="NXS25" s="687"/>
      <c r="NXT25" s="687"/>
      <c r="NXU25" s="687"/>
      <c r="NXV25" s="687"/>
      <c r="NXW25" s="687"/>
      <c r="NXX25" s="687"/>
      <c r="NXY25" s="687"/>
      <c r="NXZ25" s="687"/>
      <c r="NYA25" s="687"/>
      <c r="NYB25" s="687"/>
      <c r="NYC25" s="687"/>
      <c r="NYD25" s="687"/>
      <c r="NYE25" s="687"/>
      <c r="NYF25" s="687"/>
      <c r="NYG25" s="687"/>
      <c r="NYH25" s="687"/>
      <c r="NYI25" s="687"/>
      <c r="NYJ25" s="687"/>
      <c r="NYK25" s="687"/>
      <c r="NYL25" s="687"/>
      <c r="NYM25" s="687"/>
      <c r="NYN25" s="687"/>
      <c r="NYO25" s="687"/>
      <c r="NYP25" s="687"/>
      <c r="NYQ25" s="687"/>
      <c r="NYR25" s="687"/>
      <c r="NYS25" s="687"/>
      <c r="NYT25" s="687"/>
      <c r="NYU25" s="687"/>
      <c r="NYV25" s="687"/>
      <c r="NYW25" s="687"/>
      <c r="NYX25" s="687"/>
      <c r="NYY25" s="687"/>
      <c r="NYZ25" s="687"/>
      <c r="NZA25" s="687"/>
      <c r="NZB25" s="687"/>
      <c r="NZC25" s="687"/>
      <c r="NZD25" s="687"/>
      <c r="NZE25" s="687"/>
      <c r="NZF25" s="687"/>
      <c r="NZG25" s="687"/>
      <c r="NZH25" s="687"/>
      <c r="NZI25" s="687"/>
      <c r="NZJ25" s="687"/>
      <c r="NZK25" s="687"/>
      <c r="NZL25" s="687"/>
      <c r="NZM25" s="687"/>
      <c r="NZN25" s="687"/>
      <c r="NZO25" s="687"/>
      <c r="NZP25" s="687"/>
      <c r="NZQ25" s="687"/>
      <c r="NZR25" s="687"/>
      <c r="NZS25" s="687"/>
      <c r="NZT25" s="687"/>
      <c r="NZU25" s="687"/>
      <c r="NZV25" s="687"/>
      <c r="NZW25" s="687"/>
      <c r="NZX25" s="687"/>
      <c r="NZY25" s="687"/>
      <c r="NZZ25" s="687"/>
      <c r="OAA25" s="687"/>
      <c r="OAB25" s="687"/>
      <c r="OAC25" s="687"/>
      <c r="OAD25" s="687"/>
      <c r="OAE25" s="687"/>
      <c r="OAF25" s="687"/>
      <c r="OAG25" s="687"/>
      <c r="OAH25" s="687"/>
      <c r="OAI25" s="687"/>
      <c r="OAJ25" s="687"/>
      <c r="OAK25" s="687"/>
      <c r="OAL25" s="687"/>
      <c r="OAM25" s="687"/>
      <c r="OAN25" s="687"/>
      <c r="OAO25" s="687"/>
      <c r="OAP25" s="687"/>
      <c r="OAQ25" s="687"/>
      <c r="OAR25" s="687"/>
      <c r="OAS25" s="687"/>
      <c r="OAT25" s="687"/>
      <c r="OAU25" s="687"/>
      <c r="OAV25" s="687"/>
      <c r="OAW25" s="687"/>
      <c r="OAX25" s="687"/>
      <c r="OAY25" s="687"/>
      <c r="OAZ25" s="687"/>
      <c r="OBA25" s="687"/>
      <c r="OBB25" s="687"/>
      <c r="OBC25" s="687"/>
      <c r="OBD25" s="687"/>
      <c r="OBE25" s="687"/>
      <c r="OBF25" s="687"/>
      <c r="OBG25" s="687"/>
      <c r="OBH25" s="687"/>
      <c r="OBI25" s="687"/>
      <c r="OBJ25" s="687"/>
      <c r="OBK25" s="687"/>
      <c r="OBL25" s="687"/>
      <c r="OBM25" s="687"/>
      <c r="OBN25" s="687"/>
      <c r="OBO25" s="687"/>
      <c r="OBP25" s="687"/>
      <c r="OBQ25" s="687"/>
      <c r="OBR25" s="687"/>
      <c r="OBS25" s="687"/>
      <c r="OBT25" s="687"/>
      <c r="OBU25" s="687"/>
      <c r="OBV25" s="687"/>
      <c r="OBW25" s="687"/>
      <c r="OBX25" s="687"/>
      <c r="OBY25" s="687"/>
      <c r="OBZ25" s="687"/>
      <c r="OCA25" s="687"/>
      <c r="OCB25" s="687"/>
      <c r="OCC25" s="687"/>
      <c r="OCD25" s="687"/>
      <c r="OCE25" s="687"/>
      <c r="OCF25" s="687"/>
      <c r="OCG25" s="687"/>
      <c r="OCH25" s="687"/>
      <c r="OCI25" s="687"/>
      <c r="OCJ25" s="687"/>
      <c r="OCK25" s="687"/>
      <c r="OCL25" s="687"/>
      <c r="OCM25" s="687"/>
      <c r="OCN25" s="687"/>
      <c r="OCO25" s="687"/>
      <c r="OCP25" s="687"/>
      <c r="OCQ25" s="687"/>
      <c r="OCR25" s="687"/>
      <c r="OCS25" s="687"/>
      <c r="OCT25" s="687"/>
      <c r="OCU25" s="687"/>
      <c r="OCV25" s="687"/>
      <c r="OCW25" s="687"/>
      <c r="OCX25" s="687"/>
      <c r="OCY25" s="687"/>
      <c r="OCZ25" s="687"/>
      <c r="ODA25" s="687"/>
      <c r="ODB25" s="687"/>
      <c r="ODC25" s="687"/>
      <c r="ODD25" s="687"/>
      <c r="ODE25" s="687"/>
      <c r="ODF25" s="687"/>
      <c r="ODG25" s="687"/>
      <c r="ODH25" s="687"/>
      <c r="ODI25" s="687"/>
      <c r="ODJ25" s="687"/>
      <c r="ODK25" s="687"/>
      <c r="ODL25" s="687"/>
      <c r="ODM25" s="687"/>
      <c r="ODN25" s="687"/>
      <c r="ODO25" s="687"/>
      <c r="ODP25" s="687"/>
      <c r="ODQ25" s="687"/>
      <c r="ODR25" s="687"/>
      <c r="ODS25" s="687"/>
      <c r="ODT25" s="687"/>
      <c r="ODU25" s="687"/>
      <c r="ODV25" s="687"/>
      <c r="ODW25" s="687"/>
      <c r="ODX25" s="687"/>
      <c r="ODY25" s="687"/>
      <c r="ODZ25" s="687"/>
      <c r="OEA25" s="687"/>
      <c r="OEB25" s="687"/>
      <c r="OEC25" s="687"/>
      <c r="OED25" s="687"/>
      <c r="OEE25" s="687"/>
      <c r="OEF25" s="687"/>
      <c r="OEG25" s="687"/>
      <c r="OEH25" s="687"/>
      <c r="OEI25" s="687"/>
      <c r="OEJ25" s="687"/>
      <c r="OEK25" s="687"/>
      <c r="OEL25" s="687"/>
      <c r="OEM25" s="687"/>
      <c r="OEN25" s="687"/>
      <c r="OEO25" s="687"/>
      <c r="OEP25" s="687"/>
      <c r="OEQ25" s="687"/>
      <c r="OER25" s="687"/>
      <c r="OES25" s="687"/>
      <c r="OET25" s="687"/>
      <c r="OEU25" s="687"/>
      <c r="OEV25" s="687"/>
      <c r="OEW25" s="687"/>
      <c r="OEX25" s="687"/>
      <c r="OEY25" s="687"/>
      <c r="OEZ25" s="687"/>
      <c r="OFA25" s="687"/>
      <c r="OFB25" s="687"/>
      <c r="OFC25" s="687"/>
      <c r="OFD25" s="687"/>
      <c r="OFE25" s="687"/>
      <c r="OFF25" s="687"/>
      <c r="OFG25" s="687"/>
      <c r="OFH25" s="687"/>
      <c r="OFI25" s="687"/>
      <c r="OFJ25" s="687"/>
      <c r="OFK25" s="687"/>
      <c r="OFL25" s="687"/>
      <c r="OFM25" s="687"/>
      <c r="OFN25" s="687"/>
      <c r="OFO25" s="687"/>
      <c r="OFP25" s="687"/>
      <c r="OFQ25" s="687"/>
      <c r="OFR25" s="687"/>
      <c r="OFS25" s="687"/>
      <c r="OFT25" s="687"/>
      <c r="OFU25" s="687"/>
      <c r="OFV25" s="687"/>
      <c r="OFW25" s="687"/>
      <c r="OFX25" s="687"/>
      <c r="OFY25" s="687"/>
      <c r="OFZ25" s="687"/>
      <c r="OGA25" s="687"/>
      <c r="OGB25" s="687"/>
      <c r="OGC25" s="687"/>
      <c r="OGD25" s="687"/>
      <c r="OGE25" s="687"/>
      <c r="OGF25" s="687"/>
      <c r="OGG25" s="687"/>
      <c r="OGH25" s="687"/>
      <c r="OGI25" s="687"/>
      <c r="OGJ25" s="687"/>
      <c r="OGK25" s="687"/>
      <c r="OGL25" s="687"/>
      <c r="OGM25" s="687"/>
      <c r="OGN25" s="687"/>
      <c r="OGO25" s="687"/>
      <c r="OGP25" s="687"/>
      <c r="OGQ25" s="687"/>
      <c r="OGR25" s="687"/>
      <c r="OGS25" s="687"/>
      <c r="OGT25" s="687"/>
      <c r="OGU25" s="687"/>
      <c r="OGV25" s="687"/>
      <c r="OGW25" s="687"/>
      <c r="OGX25" s="687"/>
      <c r="OGY25" s="687"/>
      <c r="OGZ25" s="687"/>
      <c r="OHA25" s="687"/>
      <c r="OHB25" s="687"/>
      <c r="OHC25" s="687"/>
      <c r="OHD25" s="687"/>
      <c r="OHE25" s="687"/>
      <c r="OHF25" s="687"/>
      <c r="OHG25" s="687"/>
      <c r="OHH25" s="687"/>
      <c r="OHI25" s="687"/>
      <c r="OHJ25" s="687"/>
      <c r="OHK25" s="687"/>
      <c r="OHL25" s="687"/>
      <c r="OHM25" s="687"/>
      <c r="OHN25" s="687"/>
      <c r="OHO25" s="687"/>
      <c r="OHP25" s="687"/>
      <c r="OHQ25" s="687"/>
      <c r="OHR25" s="687"/>
      <c r="OHS25" s="687"/>
      <c r="OHT25" s="687"/>
      <c r="OHU25" s="687"/>
      <c r="OHV25" s="687"/>
      <c r="OHW25" s="687"/>
      <c r="OHX25" s="687"/>
      <c r="OHY25" s="687"/>
      <c r="OHZ25" s="687"/>
      <c r="OIA25" s="687"/>
      <c r="OIB25" s="687"/>
      <c r="OIC25" s="687"/>
      <c r="OID25" s="687"/>
      <c r="OIE25" s="687"/>
      <c r="OIF25" s="687"/>
      <c r="OIG25" s="687"/>
      <c r="OIH25" s="687"/>
      <c r="OII25" s="687"/>
      <c r="OIJ25" s="687"/>
      <c r="OIK25" s="687"/>
      <c r="OIL25" s="687"/>
      <c r="OIM25" s="687"/>
      <c r="OIN25" s="687"/>
      <c r="OIO25" s="687"/>
      <c r="OIP25" s="687"/>
      <c r="OIQ25" s="687"/>
      <c r="OIR25" s="687"/>
      <c r="OIS25" s="687"/>
      <c r="OIT25" s="687"/>
      <c r="OIU25" s="687"/>
      <c r="OIV25" s="687"/>
      <c r="OIW25" s="687"/>
      <c r="OIX25" s="687"/>
      <c r="OIY25" s="687"/>
      <c r="OIZ25" s="687"/>
      <c r="OJA25" s="687"/>
      <c r="OJB25" s="687"/>
      <c r="OJC25" s="687"/>
      <c r="OJD25" s="687"/>
      <c r="OJE25" s="687"/>
      <c r="OJF25" s="687"/>
      <c r="OJG25" s="687"/>
      <c r="OJH25" s="687"/>
      <c r="OJI25" s="687"/>
      <c r="OJJ25" s="687"/>
      <c r="OJK25" s="687"/>
      <c r="OJL25" s="687"/>
      <c r="OJM25" s="687"/>
      <c r="OJN25" s="687"/>
      <c r="OJO25" s="687"/>
      <c r="OJP25" s="687"/>
      <c r="OJQ25" s="687"/>
      <c r="OJR25" s="687"/>
      <c r="OJS25" s="687"/>
      <c r="OJT25" s="687"/>
      <c r="OJU25" s="687"/>
      <c r="OJV25" s="687"/>
      <c r="OJW25" s="687"/>
      <c r="OJX25" s="687"/>
      <c r="OJY25" s="687"/>
      <c r="OJZ25" s="687"/>
      <c r="OKA25" s="687"/>
      <c r="OKB25" s="687"/>
      <c r="OKC25" s="687"/>
      <c r="OKD25" s="687"/>
      <c r="OKE25" s="687"/>
      <c r="OKF25" s="687"/>
      <c r="OKG25" s="687"/>
      <c r="OKH25" s="687"/>
      <c r="OKI25" s="687"/>
      <c r="OKJ25" s="687"/>
      <c r="OKK25" s="687"/>
      <c r="OKL25" s="687"/>
      <c r="OKM25" s="687"/>
      <c r="OKN25" s="687"/>
      <c r="OKO25" s="687"/>
      <c r="OKP25" s="687"/>
      <c r="OKQ25" s="687"/>
      <c r="OKR25" s="687"/>
      <c r="OKS25" s="687"/>
      <c r="OKT25" s="687"/>
      <c r="OKU25" s="687"/>
      <c r="OKV25" s="687"/>
      <c r="OKW25" s="687"/>
      <c r="OKX25" s="687"/>
      <c r="OKY25" s="687"/>
      <c r="OKZ25" s="687"/>
      <c r="OLA25" s="687"/>
      <c r="OLB25" s="687"/>
      <c r="OLC25" s="687"/>
      <c r="OLD25" s="687"/>
      <c r="OLE25" s="687"/>
      <c r="OLF25" s="687"/>
      <c r="OLG25" s="687"/>
      <c r="OLH25" s="687"/>
      <c r="OLI25" s="687"/>
      <c r="OLJ25" s="687"/>
      <c r="OLK25" s="687"/>
      <c r="OLL25" s="687"/>
      <c r="OLM25" s="687"/>
      <c r="OLN25" s="687"/>
      <c r="OLO25" s="687"/>
      <c r="OLP25" s="687"/>
      <c r="OLQ25" s="687"/>
      <c r="OLR25" s="687"/>
      <c r="OLS25" s="687"/>
      <c r="OLT25" s="687"/>
      <c r="OLU25" s="687"/>
      <c r="OLV25" s="687"/>
      <c r="OLW25" s="687"/>
      <c r="OLX25" s="687"/>
      <c r="OLY25" s="687"/>
      <c r="OLZ25" s="687"/>
      <c r="OMA25" s="687"/>
      <c r="OMB25" s="687"/>
      <c r="OMC25" s="687"/>
      <c r="OMD25" s="687"/>
      <c r="OME25" s="687"/>
      <c r="OMF25" s="687"/>
      <c r="OMG25" s="687"/>
      <c r="OMH25" s="687"/>
      <c r="OMI25" s="687"/>
      <c r="OMJ25" s="687"/>
      <c r="OMK25" s="687"/>
      <c r="OML25" s="687"/>
      <c r="OMM25" s="687"/>
      <c r="OMN25" s="687"/>
      <c r="OMO25" s="687"/>
      <c r="OMP25" s="687"/>
      <c r="OMQ25" s="687"/>
      <c r="OMR25" s="687"/>
      <c r="OMS25" s="687"/>
      <c r="OMT25" s="687"/>
      <c r="OMU25" s="687"/>
      <c r="OMV25" s="687"/>
      <c r="OMW25" s="687"/>
      <c r="OMX25" s="687"/>
      <c r="OMY25" s="687"/>
      <c r="OMZ25" s="687"/>
      <c r="ONA25" s="687"/>
      <c r="ONB25" s="687"/>
      <c r="ONC25" s="687"/>
      <c r="OND25" s="687"/>
      <c r="ONE25" s="687"/>
      <c r="ONF25" s="687"/>
      <c r="ONG25" s="687"/>
      <c r="ONH25" s="687"/>
      <c r="ONI25" s="687"/>
      <c r="ONJ25" s="687"/>
      <c r="ONK25" s="687"/>
      <c r="ONL25" s="687"/>
      <c r="ONM25" s="687"/>
      <c r="ONN25" s="687"/>
      <c r="ONO25" s="687"/>
      <c r="ONP25" s="687"/>
      <c r="ONQ25" s="687"/>
      <c r="ONR25" s="687"/>
      <c r="ONS25" s="687"/>
      <c r="ONT25" s="687"/>
      <c r="ONU25" s="687"/>
      <c r="ONV25" s="687"/>
      <c r="ONW25" s="687"/>
      <c r="ONX25" s="687"/>
      <c r="ONY25" s="687"/>
      <c r="ONZ25" s="687"/>
      <c r="OOA25" s="687"/>
      <c r="OOB25" s="687"/>
      <c r="OOC25" s="687"/>
      <c r="OOD25" s="687"/>
      <c r="OOE25" s="687"/>
      <c r="OOF25" s="687"/>
      <c r="OOG25" s="687"/>
      <c r="OOH25" s="687"/>
      <c r="OOI25" s="687"/>
      <c r="OOJ25" s="687"/>
      <c r="OOK25" s="687"/>
      <c r="OOL25" s="687"/>
      <c r="OOM25" s="687"/>
      <c r="OON25" s="687"/>
      <c r="OOO25" s="687"/>
      <c r="OOP25" s="687"/>
      <c r="OOQ25" s="687"/>
      <c r="OOR25" s="687"/>
      <c r="OOS25" s="687"/>
      <c r="OOT25" s="687"/>
      <c r="OOU25" s="687"/>
      <c r="OOV25" s="687"/>
      <c r="OOW25" s="687"/>
      <c r="OOX25" s="687"/>
      <c r="OOY25" s="687"/>
      <c r="OOZ25" s="687"/>
      <c r="OPA25" s="687"/>
      <c r="OPB25" s="687"/>
      <c r="OPC25" s="687"/>
      <c r="OPD25" s="687"/>
      <c r="OPE25" s="687"/>
      <c r="OPF25" s="687"/>
      <c r="OPG25" s="687"/>
      <c r="OPH25" s="687"/>
      <c r="OPI25" s="687"/>
      <c r="OPJ25" s="687"/>
      <c r="OPK25" s="687"/>
      <c r="OPL25" s="687"/>
      <c r="OPM25" s="687"/>
      <c r="OPN25" s="687"/>
      <c r="OPO25" s="687"/>
      <c r="OPP25" s="687"/>
      <c r="OPQ25" s="687"/>
      <c r="OPR25" s="687"/>
      <c r="OPS25" s="687"/>
      <c r="OPT25" s="687"/>
      <c r="OPU25" s="687"/>
      <c r="OPV25" s="687"/>
      <c r="OPW25" s="687"/>
      <c r="OPX25" s="687"/>
      <c r="OPY25" s="687"/>
      <c r="OPZ25" s="687"/>
      <c r="OQA25" s="687"/>
      <c r="OQB25" s="687"/>
      <c r="OQC25" s="687"/>
      <c r="OQD25" s="687"/>
      <c r="OQE25" s="687"/>
      <c r="OQF25" s="687"/>
      <c r="OQG25" s="687"/>
      <c r="OQH25" s="687"/>
      <c r="OQI25" s="687"/>
      <c r="OQJ25" s="687"/>
      <c r="OQK25" s="687"/>
      <c r="OQL25" s="687"/>
      <c r="OQM25" s="687"/>
      <c r="OQN25" s="687"/>
      <c r="OQO25" s="687"/>
      <c r="OQP25" s="687"/>
      <c r="OQQ25" s="687"/>
      <c r="OQR25" s="687"/>
      <c r="OQS25" s="687"/>
      <c r="OQT25" s="687"/>
      <c r="OQU25" s="687"/>
      <c r="OQV25" s="687"/>
      <c r="OQW25" s="687"/>
      <c r="OQX25" s="687"/>
      <c r="OQY25" s="687"/>
      <c r="OQZ25" s="687"/>
      <c r="ORA25" s="687"/>
      <c r="ORB25" s="687"/>
      <c r="ORC25" s="687"/>
      <c r="ORD25" s="687"/>
      <c r="ORE25" s="687"/>
      <c r="ORF25" s="687"/>
      <c r="ORG25" s="687"/>
      <c r="ORH25" s="687"/>
      <c r="ORI25" s="687"/>
      <c r="ORJ25" s="687"/>
      <c r="ORK25" s="687"/>
      <c r="ORL25" s="687"/>
      <c r="ORM25" s="687"/>
      <c r="ORN25" s="687"/>
      <c r="ORO25" s="687"/>
      <c r="ORP25" s="687"/>
      <c r="ORQ25" s="687"/>
      <c r="ORR25" s="687"/>
      <c r="ORS25" s="687"/>
      <c r="ORT25" s="687"/>
      <c r="ORU25" s="687"/>
      <c r="ORV25" s="687"/>
      <c r="ORW25" s="687"/>
      <c r="ORX25" s="687"/>
      <c r="ORY25" s="687"/>
      <c r="ORZ25" s="687"/>
      <c r="OSA25" s="687"/>
      <c r="OSB25" s="687"/>
      <c r="OSC25" s="687"/>
      <c r="OSD25" s="687"/>
      <c r="OSE25" s="687"/>
      <c r="OSF25" s="687"/>
      <c r="OSG25" s="687"/>
      <c r="OSH25" s="687"/>
      <c r="OSI25" s="687"/>
      <c r="OSJ25" s="687"/>
      <c r="OSK25" s="687"/>
      <c r="OSL25" s="687"/>
      <c r="OSM25" s="687"/>
      <c r="OSN25" s="687"/>
      <c r="OSO25" s="687"/>
      <c r="OSP25" s="687"/>
      <c r="OSQ25" s="687"/>
      <c r="OSR25" s="687"/>
      <c r="OSS25" s="687"/>
      <c r="OST25" s="687"/>
      <c r="OSU25" s="687"/>
      <c r="OSV25" s="687"/>
      <c r="OSW25" s="687"/>
      <c r="OSX25" s="687"/>
      <c r="OSY25" s="687"/>
      <c r="OSZ25" s="687"/>
      <c r="OTA25" s="687"/>
      <c r="OTB25" s="687"/>
      <c r="OTC25" s="687"/>
      <c r="OTD25" s="687"/>
      <c r="OTE25" s="687"/>
      <c r="OTF25" s="687"/>
      <c r="OTG25" s="687"/>
      <c r="OTH25" s="687"/>
      <c r="OTI25" s="687"/>
      <c r="OTJ25" s="687"/>
      <c r="OTK25" s="687"/>
      <c r="OTL25" s="687"/>
      <c r="OTM25" s="687"/>
      <c r="OTN25" s="687"/>
      <c r="OTO25" s="687"/>
      <c r="OTP25" s="687"/>
      <c r="OTQ25" s="687"/>
      <c r="OTR25" s="687"/>
      <c r="OTS25" s="687"/>
      <c r="OTT25" s="687"/>
      <c r="OTU25" s="687"/>
      <c r="OTV25" s="687"/>
      <c r="OTW25" s="687"/>
      <c r="OTX25" s="687"/>
      <c r="OTY25" s="687"/>
      <c r="OTZ25" s="687"/>
      <c r="OUA25" s="687"/>
      <c r="OUB25" s="687"/>
      <c r="OUC25" s="687"/>
      <c r="OUD25" s="687"/>
      <c r="OUE25" s="687"/>
      <c r="OUF25" s="687"/>
      <c r="OUG25" s="687"/>
      <c r="OUH25" s="687"/>
      <c r="OUI25" s="687"/>
      <c r="OUJ25" s="687"/>
      <c r="OUK25" s="687"/>
      <c r="OUL25" s="687"/>
      <c r="OUM25" s="687"/>
      <c r="OUN25" s="687"/>
      <c r="OUO25" s="687"/>
      <c r="OUP25" s="687"/>
      <c r="OUQ25" s="687"/>
      <c r="OUR25" s="687"/>
      <c r="OUS25" s="687"/>
      <c r="OUT25" s="687"/>
      <c r="OUU25" s="687"/>
      <c r="OUV25" s="687"/>
      <c r="OUW25" s="687"/>
      <c r="OUX25" s="687"/>
      <c r="OUY25" s="687"/>
      <c r="OUZ25" s="687"/>
      <c r="OVA25" s="687"/>
      <c r="OVB25" s="687"/>
      <c r="OVC25" s="687"/>
      <c r="OVD25" s="687"/>
      <c r="OVE25" s="687"/>
      <c r="OVF25" s="687"/>
      <c r="OVG25" s="687"/>
      <c r="OVH25" s="687"/>
      <c r="OVI25" s="687"/>
      <c r="OVJ25" s="687"/>
      <c r="OVK25" s="687"/>
      <c r="OVL25" s="687"/>
      <c r="OVM25" s="687"/>
      <c r="OVN25" s="687"/>
      <c r="OVO25" s="687"/>
      <c r="OVP25" s="687"/>
      <c r="OVQ25" s="687"/>
      <c r="OVR25" s="687"/>
      <c r="OVS25" s="687"/>
      <c r="OVT25" s="687"/>
      <c r="OVU25" s="687"/>
      <c r="OVV25" s="687"/>
      <c r="OVW25" s="687"/>
      <c r="OVX25" s="687"/>
      <c r="OVY25" s="687"/>
      <c r="OVZ25" s="687"/>
      <c r="OWA25" s="687"/>
      <c r="OWB25" s="687"/>
      <c r="OWC25" s="687"/>
      <c r="OWD25" s="687"/>
      <c r="OWE25" s="687"/>
      <c r="OWF25" s="687"/>
      <c r="OWG25" s="687"/>
      <c r="OWH25" s="687"/>
      <c r="OWI25" s="687"/>
      <c r="OWJ25" s="687"/>
      <c r="OWK25" s="687"/>
      <c r="OWL25" s="687"/>
      <c r="OWM25" s="687"/>
      <c r="OWN25" s="687"/>
      <c r="OWO25" s="687"/>
      <c r="OWP25" s="687"/>
      <c r="OWQ25" s="687"/>
      <c r="OWR25" s="687"/>
      <c r="OWS25" s="687"/>
      <c r="OWT25" s="687"/>
      <c r="OWU25" s="687"/>
      <c r="OWV25" s="687"/>
      <c r="OWW25" s="687"/>
      <c r="OWX25" s="687"/>
      <c r="OWY25" s="687"/>
      <c r="OWZ25" s="687"/>
      <c r="OXA25" s="687"/>
      <c r="OXB25" s="687"/>
      <c r="OXC25" s="687"/>
      <c r="OXD25" s="687"/>
      <c r="OXE25" s="687"/>
      <c r="OXF25" s="687"/>
      <c r="OXG25" s="687"/>
      <c r="OXH25" s="687"/>
      <c r="OXI25" s="687"/>
      <c r="OXJ25" s="687"/>
      <c r="OXK25" s="687"/>
      <c r="OXL25" s="687"/>
      <c r="OXM25" s="687"/>
      <c r="OXN25" s="687"/>
      <c r="OXO25" s="687"/>
      <c r="OXP25" s="687"/>
      <c r="OXQ25" s="687"/>
      <c r="OXR25" s="687"/>
      <c r="OXS25" s="687"/>
      <c r="OXT25" s="687"/>
      <c r="OXU25" s="687"/>
      <c r="OXV25" s="687"/>
      <c r="OXW25" s="687"/>
      <c r="OXX25" s="687"/>
      <c r="OXY25" s="687"/>
      <c r="OXZ25" s="687"/>
      <c r="OYA25" s="687"/>
      <c r="OYB25" s="687"/>
      <c r="OYC25" s="687"/>
      <c r="OYD25" s="687"/>
      <c r="OYE25" s="687"/>
      <c r="OYF25" s="687"/>
      <c r="OYG25" s="687"/>
      <c r="OYH25" s="687"/>
      <c r="OYI25" s="687"/>
      <c r="OYJ25" s="687"/>
      <c r="OYK25" s="687"/>
      <c r="OYL25" s="687"/>
      <c r="OYM25" s="687"/>
      <c r="OYN25" s="687"/>
      <c r="OYO25" s="687"/>
      <c r="OYP25" s="687"/>
      <c r="OYQ25" s="687"/>
      <c r="OYR25" s="687"/>
      <c r="OYS25" s="687"/>
      <c r="OYT25" s="687"/>
      <c r="OYU25" s="687"/>
      <c r="OYV25" s="687"/>
      <c r="OYW25" s="687"/>
      <c r="OYX25" s="687"/>
      <c r="OYY25" s="687"/>
      <c r="OYZ25" s="687"/>
      <c r="OZA25" s="687"/>
      <c r="OZB25" s="687"/>
      <c r="OZC25" s="687"/>
      <c r="OZD25" s="687"/>
      <c r="OZE25" s="687"/>
      <c r="OZF25" s="687"/>
      <c r="OZG25" s="687"/>
      <c r="OZH25" s="687"/>
      <c r="OZI25" s="687"/>
      <c r="OZJ25" s="687"/>
      <c r="OZK25" s="687"/>
      <c r="OZL25" s="687"/>
      <c r="OZM25" s="687"/>
      <c r="OZN25" s="687"/>
      <c r="OZO25" s="687"/>
      <c r="OZP25" s="687"/>
      <c r="OZQ25" s="687"/>
      <c r="OZR25" s="687"/>
      <c r="OZS25" s="687"/>
      <c r="OZT25" s="687"/>
      <c r="OZU25" s="687"/>
      <c r="OZV25" s="687"/>
      <c r="OZW25" s="687"/>
      <c r="OZX25" s="687"/>
      <c r="OZY25" s="687"/>
      <c r="OZZ25" s="687"/>
      <c r="PAA25" s="687"/>
      <c r="PAB25" s="687"/>
      <c r="PAC25" s="687"/>
      <c r="PAD25" s="687"/>
      <c r="PAE25" s="687"/>
      <c r="PAF25" s="687"/>
      <c r="PAG25" s="687"/>
      <c r="PAH25" s="687"/>
      <c r="PAI25" s="687"/>
      <c r="PAJ25" s="687"/>
      <c r="PAK25" s="687"/>
      <c r="PAL25" s="687"/>
      <c r="PAM25" s="687"/>
      <c r="PAN25" s="687"/>
      <c r="PAO25" s="687"/>
      <c r="PAP25" s="687"/>
      <c r="PAQ25" s="687"/>
      <c r="PAR25" s="687"/>
      <c r="PAS25" s="687"/>
      <c r="PAT25" s="687"/>
      <c r="PAU25" s="687"/>
      <c r="PAV25" s="687"/>
      <c r="PAW25" s="687"/>
      <c r="PAX25" s="687"/>
      <c r="PAY25" s="687"/>
      <c r="PAZ25" s="687"/>
      <c r="PBA25" s="687"/>
      <c r="PBB25" s="687"/>
      <c r="PBC25" s="687"/>
      <c r="PBD25" s="687"/>
      <c r="PBE25" s="687"/>
      <c r="PBF25" s="687"/>
      <c r="PBG25" s="687"/>
      <c r="PBH25" s="687"/>
      <c r="PBI25" s="687"/>
      <c r="PBJ25" s="687"/>
      <c r="PBK25" s="687"/>
      <c r="PBL25" s="687"/>
      <c r="PBM25" s="687"/>
      <c r="PBN25" s="687"/>
      <c r="PBO25" s="687"/>
      <c r="PBP25" s="687"/>
      <c r="PBQ25" s="687"/>
      <c r="PBR25" s="687"/>
      <c r="PBS25" s="687"/>
      <c r="PBT25" s="687"/>
      <c r="PBU25" s="687"/>
      <c r="PBV25" s="687"/>
      <c r="PBW25" s="687"/>
      <c r="PBX25" s="687"/>
      <c r="PBY25" s="687"/>
      <c r="PBZ25" s="687"/>
      <c r="PCA25" s="687"/>
      <c r="PCB25" s="687"/>
      <c r="PCC25" s="687"/>
      <c r="PCD25" s="687"/>
      <c r="PCE25" s="687"/>
      <c r="PCF25" s="687"/>
      <c r="PCG25" s="687"/>
      <c r="PCH25" s="687"/>
      <c r="PCI25" s="687"/>
      <c r="PCJ25" s="687"/>
      <c r="PCK25" s="687"/>
      <c r="PCL25" s="687"/>
      <c r="PCM25" s="687"/>
      <c r="PCN25" s="687"/>
      <c r="PCO25" s="687"/>
      <c r="PCP25" s="687"/>
      <c r="PCQ25" s="687"/>
      <c r="PCR25" s="687"/>
      <c r="PCS25" s="687"/>
      <c r="PCT25" s="687"/>
      <c r="PCU25" s="687"/>
      <c r="PCV25" s="687"/>
      <c r="PCW25" s="687"/>
      <c r="PCX25" s="687"/>
      <c r="PCY25" s="687"/>
      <c r="PCZ25" s="687"/>
      <c r="PDA25" s="687"/>
      <c r="PDB25" s="687"/>
      <c r="PDC25" s="687"/>
      <c r="PDD25" s="687"/>
      <c r="PDE25" s="687"/>
      <c r="PDF25" s="687"/>
      <c r="PDG25" s="687"/>
      <c r="PDH25" s="687"/>
      <c r="PDI25" s="687"/>
      <c r="PDJ25" s="687"/>
      <c r="PDK25" s="687"/>
      <c r="PDL25" s="687"/>
      <c r="PDM25" s="687"/>
      <c r="PDN25" s="687"/>
      <c r="PDO25" s="687"/>
      <c r="PDP25" s="687"/>
      <c r="PDQ25" s="687"/>
      <c r="PDR25" s="687"/>
      <c r="PDS25" s="687"/>
      <c r="PDT25" s="687"/>
      <c r="PDU25" s="687"/>
      <c r="PDV25" s="687"/>
      <c r="PDW25" s="687"/>
      <c r="PDX25" s="687"/>
      <c r="PDY25" s="687"/>
      <c r="PDZ25" s="687"/>
      <c r="PEA25" s="687"/>
      <c r="PEB25" s="687"/>
      <c r="PEC25" s="687"/>
      <c r="PED25" s="687"/>
      <c r="PEE25" s="687"/>
      <c r="PEF25" s="687"/>
      <c r="PEG25" s="687"/>
      <c r="PEH25" s="687"/>
      <c r="PEI25" s="687"/>
      <c r="PEJ25" s="687"/>
      <c r="PEK25" s="687"/>
      <c r="PEL25" s="687"/>
      <c r="PEM25" s="687"/>
      <c r="PEN25" s="687"/>
      <c r="PEO25" s="687"/>
      <c r="PEP25" s="687"/>
      <c r="PEQ25" s="687"/>
      <c r="PER25" s="687"/>
      <c r="PES25" s="687"/>
      <c r="PET25" s="687"/>
      <c r="PEU25" s="687"/>
      <c r="PEV25" s="687"/>
      <c r="PEW25" s="687"/>
      <c r="PEX25" s="687"/>
      <c r="PEY25" s="687"/>
      <c r="PEZ25" s="687"/>
      <c r="PFA25" s="687"/>
      <c r="PFB25" s="687"/>
      <c r="PFC25" s="687"/>
      <c r="PFD25" s="687"/>
      <c r="PFE25" s="687"/>
      <c r="PFF25" s="687"/>
      <c r="PFG25" s="687"/>
      <c r="PFH25" s="687"/>
      <c r="PFI25" s="687"/>
      <c r="PFJ25" s="687"/>
      <c r="PFK25" s="687"/>
      <c r="PFL25" s="687"/>
      <c r="PFM25" s="687"/>
      <c r="PFN25" s="687"/>
      <c r="PFO25" s="687"/>
      <c r="PFP25" s="687"/>
      <c r="PFQ25" s="687"/>
      <c r="PFR25" s="687"/>
      <c r="PFS25" s="687"/>
      <c r="PFT25" s="687"/>
      <c r="PFU25" s="687"/>
      <c r="PFV25" s="687"/>
      <c r="PFW25" s="687"/>
      <c r="PFX25" s="687"/>
      <c r="PFY25" s="687"/>
      <c r="PFZ25" s="687"/>
      <c r="PGA25" s="687"/>
      <c r="PGB25" s="687"/>
      <c r="PGC25" s="687"/>
      <c r="PGD25" s="687"/>
      <c r="PGE25" s="687"/>
      <c r="PGF25" s="687"/>
      <c r="PGG25" s="687"/>
      <c r="PGH25" s="687"/>
      <c r="PGI25" s="687"/>
      <c r="PGJ25" s="687"/>
      <c r="PGK25" s="687"/>
      <c r="PGL25" s="687"/>
      <c r="PGM25" s="687"/>
      <c r="PGN25" s="687"/>
      <c r="PGO25" s="687"/>
      <c r="PGP25" s="687"/>
      <c r="PGQ25" s="687"/>
      <c r="PGR25" s="687"/>
      <c r="PGS25" s="687"/>
      <c r="PGT25" s="687"/>
      <c r="PGU25" s="687"/>
      <c r="PGV25" s="687"/>
      <c r="PGW25" s="687"/>
      <c r="PGX25" s="687"/>
      <c r="PGY25" s="687"/>
      <c r="PGZ25" s="687"/>
      <c r="PHA25" s="687"/>
      <c r="PHB25" s="687"/>
      <c r="PHC25" s="687"/>
      <c r="PHD25" s="687"/>
      <c r="PHE25" s="687"/>
      <c r="PHF25" s="687"/>
      <c r="PHG25" s="687"/>
      <c r="PHH25" s="687"/>
      <c r="PHI25" s="687"/>
      <c r="PHJ25" s="687"/>
      <c r="PHK25" s="687"/>
      <c r="PHL25" s="687"/>
      <c r="PHM25" s="687"/>
      <c r="PHN25" s="687"/>
      <c r="PHO25" s="687"/>
      <c r="PHP25" s="687"/>
      <c r="PHQ25" s="687"/>
      <c r="PHR25" s="687"/>
      <c r="PHS25" s="687"/>
      <c r="PHT25" s="687"/>
      <c r="PHU25" s="687"/>
      <c r="PHV25" s="687"/>
      <c r="PHW25" s="687"/>
      <c r="PHX25" s="687"/>
      <c r="PHY25" s="687"/>
      <c r="PHZ25" s="687"/>
      <c r="PIA25" s="687"/>
      <c r="PIB25" s="687"/>
      <c r="PIC25" s="687"/>
      <c r="PID25" s="687"/>
      <c r="PIE25" s="687"/>
      <c r="PIF25" s="687"/>
      <c r="PIG25" s="687"/>
      <c r="PIH25" s="687"/>
      <c r="PII25" s="687"/>
      <c r="PIJ25" s="687"/>
      <c r="PIK25" s="687"/>
      <c r="PIL25" s="687"/>
      <c r="PIM25" s="687"/>
      <c r="PIN25" s="687"/>
      <c r="PIO25" s="687"/>
      <c r="PIP25" s="687"/>
      <c r="PIQ25" s="687"/>
      <c r="PIR25" s="687"/>
      <c r="PIS25" s="687"/>
      <c r="PIT25" s="687"/>
      <c r="PIU25" s="687"/>
      <c r="PIV25" s="687"/>
      <c r="PIW25" s="687"/>
      <c r="PIX25" s="687"/>
      <c r="PIY25" s="687"/>
      <c r="PIZ25" s="687"/>
      <c r="PJA25" s="687"/>
      <c r="PJB25" s="687"/>
      <c r="PJC25" s="687"/>
      <c r="PJD25" s="687"/>
      <c r="PJE25" s="687"/>
      <c r="PJF25" s="687"/>
      <c r="PJG25" s="687"/>
      <c r="PJH25" s="687"/>
      <c r="PJI25" s="687"/>
      <c r="PJJ25" s="687"/>
      <c r="PJK25" s="687"/>
      <c r="PJL25" s="687"/>
      <c r="PJM25" s="687"/>
      <c r="PJN25" s="687"/>
      <c r="PJO25" s="687"/>
      <c r="PJP25" s="687"/>
      <c r="PJQ25" s="687"/>
      <c r="PJR25" s="687"/>
      <c r="PJS25" s="687"/>
      <c r="PJT25" s="687"/>
      <c r="PJU25" s="687"/>
      <c r="PJV25" s="687"/>
      <c r="PJW25" s="687"/>
      <c r="PJX25" s="687"/>
      <c r="PJY25" s="687"/>
      <c r="PJZ25" s="687"/>
      <c r="PKA25" s="687"/>
      <c r="PKB25" s="687"/>
      <c r="PKC25" s="687"/>
      <c r="PKD25" s="687"/>
      <c r="PKE25" s="687"/>
      <c r="PKF25" s="687"/>
      <c r="PKG25" s="687"/>
      <c r="PKH25" s="687"/>
      <c r="PKI25" s="687"/>
      <c r="PKJ25" s="687"/>
      <c r="PKK25" s="687"/>
      <c r="PKL25" s="687"/>
      <c r="PKM25" s="687"/>
      <c r="PKN25" s="687"/>
      <c r="PKO25" s="687"/>
      <c r="PKP25" s="687"/>
      <c r="PKQ25" s="687"/>
      <c r="PKR25" s="687"/>
      <c r="PKS25" s="687"/>
      <c r="PKT25" s="687"/>
      <c r="PKU25" s="687"/>
      <c r="PKV25" s="687"/>
      <c r="PKW25" s="687"/>
      <c r="PKX25" s="687"/>
      <c r="PKY25" s="687"/>
      <c r="PKZ25" s="687"/>
      <c r="PLA25" s="687"/>
      <c r="PLB25" s="687"/>
      <c r="PLC25" s="687"/>
      <c r="PLD25" s="687"/>
      <c r="PLE25" s="687"/>
      <c r="PLF25" s="687"/>
      <c r="PLG25" s="687"/>
      <c r="PLH25" s="687"/>
      <c r="PLI25" s="687"/>
      <c r="PLJ25" s="687"/>
      <c r="PLK25" s="687"/>
      <c r="PLL25" s="687"/>
      <c r="PLM25" s="687"/>
      <c r="PLN25" s="687"/>
      <c r="PLO25" s="687"/>
      <c r="PLP25" s="687"/>
      <c r="PLQ25" s="687"/>
      <c r="PLR25" s="687"/>
      <c r="PLS25" s="687"/>
      <c r="PLT25" s="687"/>
      <c r="PLU25" s="687"/>
      <c r="PLV25" s="687"/>
      <c r="PLW25" s="687"/>
      <c r="PLX25" s="687"/>
      <c r="PLY25" s="687"/>
      <c r="PLZ25" s="687"/>
      <c r="PMA25" s="687"/>
      <c r="PMB25" s="687"/>
      <c r="PMC25" s="687"/>
      <c r="PMD25" s="687"/>
      <c r="PME25" s="687"/>
      <c r="PMF25" s="687"/>
      <c r="PMG25" s="687"/>
      <c r="PMH25" s="687"/>
      <c r="PMI25" s="687"/>
      <c r="PMJ25" s="687"/>
      <c r="PMK25" s="687"/>
      <c r="PML25" s="687"/>
      <c r="PMM25" s="687"/>
      <c r="PMN25" s="687"/>
      <c r="PMO25" s="687"/>
      <c r="PMP25" s="687"/>
      <c r="PMQ25" s="687"/>
      <c r="PMR25" s="687"/>
      <c r="PMS25" s="687"/>
      <c r="PMT25" s="687"/>
      <c r="PMU25" s="687"/>
      <c r="PMV25" s="687"/>
      <c r="PMW25" s="687"/>
      <c r="PMX25" s="687"/>
      <c r="PMY25" s="687"/>
      <c r="PMZ25" s="687"/>
      <c r="PNA25" s="687"/>
      <c r="PNB25" s="687"/>
      <c r="PNC25" s="687"/>
      <c r="PND25" s="687"/>
      <c r="PNE25" s="687"/>
      <c r="PNF25" s="687"/>
      <c r="PNG25" s="687"/>
      <c r="PNH25" s="687"/>
      <c r="PNI25" s="687"/>
      <c r="PNJ25" s="687"/>
      <c r="PNK25" s="687"/>
      <c r="PNL25" s="687"/>
      <c r="PNM25" s="687"/>
      <c r="PNN25" s="687"/>
      <c r="PNO25" s="687"/>
      <c r="PNP25" s="687"/>
      <c r="PNQ25" s="687"/>
      <c r="PNR25" s="687"/>
      <c r="PNS25" s="687"/>
      <c r="PNT25" s="687"/>
      <c r="PNU25" s="687"/>
      <c r="PNV25" s="687"/>
      <c r="PNW25" s="687"/>
      <c r="PNX25" s="687"/>
      <c r="PNY25" s="687"/>
      <c r="PNZ25" s="687"/>
      <c r="POA25" s="687"/>
      <c r="POB25" s="687"/>
      <c r="POC25" s="687"/>
      <c r="POD25" s="687"/>
      <c r="POE25" s="687"/>
      <c r="POF25" s="687"/>
      <c r="POG25" s="687"/>
      <c r="POH25" s="687"/>
      <c r="POI25" s="687"/>
      <c r="POJ25" s="687"/>
      <c r="POK25" s="687"/>
      <c r="POL25" s="687"/>
      <c r="POM25" s="687"/>
      <c r="PON25" s="687"/>
      <c r="POO25" s="687"/>
      <c r="POP25" s="687"/>
      <c r="POQ25" s="687"/>
      <c r="POR25" s="687"/>
      <c r="POS25" s="687"/>
      <c r="POT25" s="687"/>
      <c r="POU25" s="687"/>
      <c r="POV25" s="687"/>
      <c r="POW25" s="687"/>
      <c r="POX25" s="687"/>
      <c r="POY25" s="687"/>
      <c r="POZ25" s="687"/>
      <c r="PPA25" s="687"/>
      <c r="PPB25" s="687"/>
      <c r="PPC25" s="687"/>
      <c r="PPD25" s="687"/>
      <c r="PPE25" s="687"/>
      <c r="PPF25" s="687"/>
      <c r="PPG25" s="687"/>
      <c r="PPH25" s="687"/>
      <c r="PPI25" s="687"/>
      <c r="PPJ25" s="687"/>
      <c r="PPK25" s="687"/>
      <c r="PPL25" s="687"/>
      <c r="PPM25" s="687"/>
      <c r="PPN25" s="687"/>
      <c r="PPO25" s="687"/>
      <c r="PPP25" s="687"/>
      <c r="PPQ25" s="687"/>
      <c r="PPR25" s="687"/>
      <c r="PPS25" s="687"/>
      <c r="PPT25" s="687"/>
      <c r="PPU25" s="687"/>
      <c r="PPV25" s="687"/>
      <c r="PPW25" s="687"/>
      <c r="PPX25" s="687"/>
      <c r="PPY25" s="687"/>
      <c r="PPZ25" s="687"/>
      <c r="PQA25" s="687"/>
      <c r="PQB25" s="687"/>
      <c r="PQC25" s="687"/>
      <c r="PQD25" s="687"/>
      <c r="PQE25" s="687"/>
      <c r="PQF25" s="687"/>
      <c r="PQG25" s="687"/>
      <c r="PQH25" s="687"/>
      <c r="PQI25" s="687"/>
      <c r="PQJ25" s="687"/>
      <c r="PQK25" s="687"/>
      <c r="PQL25" s="687"/>
      <c r="PQM25" s="687"/>
      <c r="PQN25" s="687"/>
      <c r="PQO25" s="687"/>
      <c r="PQP25" s="687"/>
      <c r="PQQ25" s="687"/>
      <c r="PQR25" s="687"/>
      <c r="PQS25" s="687"/>
      <c r="PQT25" s="687"/>
      <c r="PQU25" s="687"/>
      <c r="PQV25" s="687"/>
      <c r="PQW25" s="687"/>
      <c r="PQX25" s="687"/>
      <c r="PQY25" s="687"/>
      <c r="PQZ25" s="687"/>
      <c r="PRA25" s="687"/>
      <c r="PRB25" s="687"/>
      <c r="PRC25" s="687"/>
      <c r="PRD25" s="687"/>
      <c r="PRE25" s="687"/>
      <c r="PRF25" s="687"/>
      <c r="PRG25" s="687"/>
      <c r="PRH25" s="687"/>
      <c r="PRI25" s="687"/>
      <c r="PRJ25" s="687"/>
      <c r="PRK25" s="687"/>
      <c r="PRL25" s="687"/>
      <c r="PRM25" s="687"/>
      <c r="PRN25" s="687"/>
      <c r="PRO25" s="687"/>
      <c r="PRP25" s="687"/>
      <c r="PRQ25" s="687"/>
      <c r="PRR25" s="687"/>
      <c r="PRS25" s="687"/>
      <c r="PRT25" s="687"/>
      <c r="PRU25" s="687"/>
      <c r="PRV25" s="687"/>
      <c r="PRW25" s="687"/>
      <c r="PRX25" s="687"/>
      <c r="PRY25" s="687"/>
      <c r="PRZ25" s="687"/>
      <c r="PSA25" s="687"/>
      <c r="PSB25" s="687"/>
      <c r="PSC25" s="687"/>
      <c r="PSD25" s="687"/>
      <c r="PSE25" s="687"/>
      <c r="PSF25" s="687"/>
      <c r="PSG25" s="687"/>
      <c r="PSH25" s="687"/>
      <c r="PSI25" s="687"/>
      <c r="PSJ25" s="687"/>
      <c r="PSK25" s="687"/>
      <c r="PSL25" s="687"/>
      <c r="PSM25" s="687"/>
      <c r="PSN25" s="687"/>
      <c r="PSO25" s="687"/>
      <c r="PSP25" s="687"/>
      <c r="PSQ25" s="687"/>
      <c r="PSR25" s="687"/>
      <c r="PSS25" s="687"/>
      <c r="PST25" s="687"/>
      <c r="PSU25" s="687"/>
      <c r="PSV25" s="687"/>
      <c r="PSW25" s="687"/>
      <c r="PSX25" s="687"/>
      <c r="PSY25" s="687"/>
      <c r="PSZ25" s="687"/>
      <c r="PTA25" s="687"/>
      <c r="PTB25" s="687"/>
      <c r="PTC25" s="687"/>
      <c r="PTD25" s="687"/>
      <c r="PTE25" s="687"/>
      <c r="PTF25" s="687"/>
      <c r="PTG25" s="687"/>
      <c r="PTH25" s="687"/>
      <c r="PTI25" s="687"/>
      <c r="PTJ25" s="687"/>
      <c r="PTK25" s="687"/>
      <c r="PTL25" s="687"/>
      <c r="PTM25" s="687"/>
      <c r="PTN25" s="687"/>
      <c r="PTO25" s="687"/>
      <c r="PTP25" s="687"/>
      <c r="PTQ25" s="687"/>
      <c r="PTR25" s="687"/>
      <c r="PTS25" s="687"/>
      <c r="PTT25" s="687"/>
      <c r="PTU25" s="687"/>
      <c r="PTV25" s="687"/>
      <c r="PTW25" s="687"/>
      <c r="PTX25" s="687"/>
      <c r="PTY25" s="687"/>
      <c r="PTZ25" s="687"/>
      <c r="PUA25" s="687"/>
      <c r="PUB25" s="687"/>
      <c r="PUC25" s="687"/>
      <c r="PUD25" s="687"/>
      <c r="PUE25" s="687"/>
      <c r="PUF25" s="687"/>
      <c r="PUG25" s="687"/>
      <c r="PUH25" s="687"/>
      <c r="PUI25" s="687"/>
      <c r="PUJ25" s="687"/>
      <c r="PUK25" s="687"/>
      <c r="PUL25" s="687"/>
      <c r="PUM25" s="687"/>
      <c r="PUN25" s="687"/>
      <c r="PUO25" s="687"/>
      <c r="PUP25" s="687"/>
      <c r="PUQ25" s="687"/>
      <c r="PUR25" s="687"/>
      <c r="PUS25" s="687"/>
      <c r="PUT25" s="687"/>
      <c r="PUU25" s="687"/>
      <c r="PUV25" s="687"/>
      <c r="PUW25" s="687"/>
      <c r="PUX25" s="687"/>
      <c r="PUY25" s="687"/>
      <c r="PUZ25" s="687"/>
      <c r="PVA25" s="687"/>
      <c r="PVB25" s="687"/>
      <c r="PVC25" s="687"/>
      <c r="PVD25" s="687"/>
      <c r="PVE25" s="687"/>
      <c r="PVF25" s="687"/>
      <c r="PVG25" s="687"/>
      <c r="PVH25" s="687"/>
      <c r="PVI25" s="687"/>
      <c r="PVJ25" s="687"/>
      <c r="PVK25" s="687"/>
      <c r="PVL25" s="687"/>
      <c r="PVM25" s="687"/>
      <c r="PVN25" s="687"/>
      <c r="PVO25" s="687"/>
      <c r="PVP25" s="687"/>
      <c r="PVQ25" s="687"/>
      <c r="PVR25" s="687"/>
      <c r="PVS25" s="687"/>
      <c r="PVT25" s="687"/>
      <c r="PVU25" s="687"/>
      <c r="PVV25" s="687"/>
      <c r="PVW25" s="687"/>
      <c r="PVX25" s="687"/>
      <c r="PVY25" s="687"/>
      <c r="PVZ25" s="687"/>
      <c r="PWA25" s="687"/>
      <c r="PWB25" s="687"/>
      <c r="PWC25" s="687"/>
      <c r="PWD25" s="687"/>
      <c r="PWE25" s="687"/>
      <c r="PWF25" s="687"/>
      <c r="PWG25" s="687"/>
      <c r="PWH25" s="687"/>
      <c r="PWI25" s="687"/>
      <c r="PWJ25" s="687"/>
      <c r="PWK25" s="687"/>
      <c r="PWL25" s="687"/>
      <c r="PWM25" s="687"/>
      <c r="PWN25" s="687"/>
      <c r="PWO25" s="687"/>
      <c r="PWP25" s="687"/>
      <c r="PWQ25" s="687"/>
      <c r="PWR25" s="687"/>
      <c r="PWS25" s="687"/>
      <c r="PWT25" s="687"/>
      <c r="PWU25" s="687"/>
      <c r="PWV25" s="687"/>
      <c r="PWW25" s="687"/>
      <c r="PWX25" s="687"/>
      <c r="PWY25" s="687"/>
      <c r="PWZ25" s="687"/>
      <c r="PXA25" s="687"/>
      <c r="PXB25" s="687"/>
      <c r="PXC25" s="687"/>
      <c r="PXD25" s="687"/>
      <c r="PXE25" s="687"/>
      <c r="PXF25" s="687"/>
      <c r="PXG25" s="687"/>
      <c r="PXH25" s="687"/>
      <c r="PXI25" s="687"/>
      <c r="PXJ25" s="687"/>
      <c r="PXK25" s="687"/>
      <c r="PXL25" s="687"/>
      <c r="PXM25" s="687"/>
      <c r="PXN25" s="687"/>
      <c r="PXO25" s="687"/>
      <c r="PXP25" s="687"/>
      <c r="PXQ25" s="687"/>
      <c r="PXR25" s="687"/>
      <c r="PXS25" s="687"/>
      <c r="PXT25" s="687"/>
      <c r="PXU25" s="687"/>
      <c r="PXV25" s="687"/>
      <c r="PXW25" s="687"/>
      <c r="PXX25" s="687"/>
      <c r="PXY25" s="687"/>
      <c r="PXZ25" s="687"/>
      <c r="PYA25" s="687"/>
      <c r="PYB25" s="687"/>
      <c r="PYC25" s="687"/>
      <c r="PYD25" s="687"/>
      <c r="PYE25" s="687"/>
      <c r="PYF25" s="687"/>
      <c r="PYG25" s="687"/>
      <c r="PYH25" s="687"/>
      <c r="PYI25" s="687"/>
      <c r="PYJ25" s="687"/>
      <c r="PYK25" s="687"/>
      <c r="PYL25" s="687"/>
      <c r="PYM25" s="687"/>
      <c r="PYN25" s="687"/>
      <c r="PYO25" s="687"/>
      <c r="PYP25" s="687"/>
      <c r="PYQ25" s="687"/>
      <c r="PYR25" s="687"/>
      <c r="PYS25" s="687"/>
      <c r="PYT25" s="687"/>
      <c r="PYU25" s="687"/>
      <c r="PYV25" s="687"/>
      <c r="PYW25" s="687"/>
      <c r="PYX25" s="687"/>
      <c r="PYY25" s="687"/>
      <c r="PYZ25" s="687"/>
      <c r="PZA25" s="687"/>
      <c r="PZB25" s="687"/>
      <c r="PZC25" s="687"/>
      <c r="PZD25" s="687"/>
      <c r="PZE25" s="687"/>
      <c r="PZF25" s="687"/>
      <c r="PZG25" s="687"/>
      <c r="PZH25" s="687"/>
      <c r="PZI25" s="687"/>
      <c r="PZJ25" s="687"/>
      <c r="PZK25" s="687"/>
      <c r="PZL25" s="687"/>
      <c r="PZM25" s="687"/>
      <c r="PZN25" s="687"/>
      <c r="PZO25" s="687"/>
      <c r="PZP25" s="687"/>
      <c r="PZQ25" s="687"/>
      <c r="PZR25" s="687"/>
      <c r="PZS25" s="687"/>
      <c r="PZT25" s="687"/>
      <c r="PZU25" s="687"/>
      <c r="PZV25" s="687"/>
      <c r="PZW25" s="687"/>
      <c r="PZX25" s="687"/>
      <c r="PZY25" s="687"/>
      <c r="PZZ25" s="687"/>
      <c r="QAA25" s="687"/>
      <c r="QAB25" s="687"/>
      <c r="QAC25" s="687"/>
      <c r="QAD25" s="687"/>
      <c r="QAE25" s="687"/>
      <c r="QAF25" s="687"/>
      <c r="QAG25" s="687"/>
      <c r="QAH25" s="687"/>
      <c r="QAI25" s="687"/>
      <c r="QAJ25" s="687"/>
      <c r="QAK25" s="687"/>
      <c r="QAL25" s="687"/>
      <c r="QAM25" s="687"/>
      <c r="QAN25" s="687"/>
      <c r="QAO25" s="687"/>
      <c r="QAP25" s="687"/>
      <c r="QAQ25" s="687"/>
      <c r="QAR25" s="687"/>
      <c r="QAS25" s="687"/>
      <c r="QAT25" s="687"/>
      <c r="QAU25" s="687"/>
      <c r="QAV25" s="687"/>
      <c r="QAW25" s="687"/>
      <c r="QAX25" s="687"/>
      <c r="QAY25" s="687"/>
      <c r="QAZ25" s="687"/>
      <c r="QBA25" s="687"/>
      <c r="QBB25" s="687"/>
      <c r="QBC25" s="687"/>
      <c r="QBD25" s="687"/>
      <c r="QBE25" s="687"/>
      <c r="QBF25" s="687"/>
      <c r="QBG25" s="687"/>
      <c r="QBH25" s="687"/>
      <c r="QBI25" s="687"/>
      <c r="QBJ25" s="687"/>
      <c r="QBK25" s="687"/>
      <c r="QBL25" s="687"/>
      <c r="QBM25" s="687"/>
      <c r="QBN25" s="687"/>
      <c r="QBO25" s="687"/>
      <c r="QBP25" s="687"/>
      <c r="QBQ25" s="687"/>
      <c r="QBR25" s="687"/>
      <c r="QBS25" s="687"/>
      <c r="QBT25" s="687"/>
      <c r="QBU25" s="687"/>
      <c r="QBV25" s="687"/>
      <c r="QBW25" s="687"/>
      <c r="QBX25" s="687"/>
      <c r="QBY25" s="687"/>
      <c r="QBZ25" s="687"/>
      <c r="QCA25" s="687"/>
      <c r="QCB25" s="687"/>
      <c r="QCC25" s="687"/>
      <c r="QCD25" s="687"/>
      <c r="QCE25" s="687"/>
      <c r="QCF25" s="687"/>
      <c r="QCG25" s="687"/>
      <c r="QCH25" s="687"/>
      <c r="QCI25" s="687"/>
      <c r="QCJ25" s="687"/>
      <c r="QCK25" s="687"/>
      <c r="QCL25" s="687"/>
      <c r="QCM25" s="687"/>
      <c r="QCN25" s="687"/>
      <c r="QCO25" s="687"/>
      <c r="QCP25" s="687"/>
      <c r="QCQ25" s="687"/>
      <c r="QCR25" s="687"/>
      <c r="QCS25" s="687"/>
      <c r="QCT25" s="687"/>
      <c r="QCU25" s="687"/>
      <c r="QCV25" s="687"/>
      <c r="QCW25" s="687"/>
      <c r="QCX25" s="687"/>
      <c r="QCY25" s="687"/>
      <c r="QCZ25" s="687"/>
      <c r="QDA25" s="687"/>
      <c r="QDB25" s="687"/>
      <c r="QDC25" s="687"/>
      <c r="QDD25" s="687"/>
      <c r="QDE25" s="687"/>
      <c r="QDF25" s="687"/>
      <c r="QDG25" s="687"/>
      <c r="QDH25" s="687"/>
      <c r="QDI25" s="687"/>
      <c r="QDJ25" s="687"/>
      <c r="QDK25" s="687"/>
      <c r="QDL25" s="687"/>
      <c r="QDM25" s="687"/>
      <c r="QDN25" s="687"/>
      <c r="QDO25" s="687"/>
      <c r="QDP25" s="687"/>
      <c r="QDQ25" s="687"/>
      <c r="QDR25" s="687"/>
      <c r="QDS25" s="687"/>
      <c r="QDT25" s="687"/>
      <c r="QDU25" s="687"/>
      <c r="QDV25" s="687"/>
      <c r="QDW25" s="687"/>
      <c r="QDX25" s="687"/>
      <c r="QDY25" s="687"/>
      <c r="QDZ25" s="687"/>
      <c r="QEA25" s="687"/>
      <c r="QEB25" s="687"/>
      <c r="QEC25" s="687"/>
      <c r="QED25" s="687"/>
      <c r="QEE25" s="687"/>
      <c r="QEF25" s="687"/>
      <c r="QEG25" s="687"/>
      <c r="QEH25" s="687"/>
      <c r="QEI25" s="687"/>
      <c r="QEJ25" s="687"/>
      <c r="QEK25" s="687"/>
      <c r="QEL25" s="687"/>
      <c r="QEM25" s="687"/>
      <c r="QEN25" s="687"/>
      <c r="QEO25" s="687"/>
      <c r="QEP25" s="687"/>
      <c r="QEQ25" s="687"/>
      <c r="QER25" s="687"/>
      <c r="QES25" s="687"/>
      <c r="QET25" s="687"/>
      <c r="QEU25" s="687"/>
      <c r="QEV25" s="687"/>
      <c r="QEW25" s="687"/>
      <c r="QEX25" s="687"/>
      <c r="QEY25" s="687"/>
      <c r="QEZ25" s="687"/>
      <c r="QFA25" s="687"/>
      <c r="QFB25" s="687"/>
      <c r="QFC25" s="687"/>
      <c r="QFD25" s="687"/>
      <c r="QFE25" s="687"/>
      <c r="QFF25" s="687"/>
      <c r="QFG25" s="687"/>
      <c r="QFH25" s="687"/>
      <c r="QFI25" s="687"/>
      <c r="QFJ25" s="687"/>
      <c r="QFK25" s="687"/>
      <c r="QFL25" s="687"/>
      <c r="QFM25" s="687"/>
      <c r="QFN25" s="687"/>
      <c r="QFO25" s="687"/>
      <c r="QFP25" s="687"/>
      <c r="QFQ25" s="687"/>
      <c r="QFR25" s="687"/>
      <c r="QFS25" s="687"/>
      <c r="QFT25" s="687"/>
      <c r="QFU25" s="687"/>
      <c r="QFV25" s="687"/>
      <c r="QFW25" s="687"/>
      <c r="QFX25" s="687"/>
      <c r="QFY25" s="687"/>
      <c r="QFZ25" s="687"/>
      <c r="QGA25" s="687"/>
      <c r="QGB25" s="687"/>
      <c r="QGC25" s="687"/>
      <c r="QGD25" s="687"/>
      <c r="QGE25" s="687"/>
      <c r="QGF25" s="687"/>
      <c r="QGG25" s="687"/>
      <c r="QGH25" s="687"/>
      <c r="QGI25" s="687"/>
      <c r="QGJ25" s="687"/>
      <c r="QGK25" s="687"/>
      <c r="QGL25" s="687"/>
      <c r="QGM25" s="687"/>
      <c r="QGN25" s="687"/>
      <c r="QGO25" s="687"/>
      <c r="QGP25" s="687"/>
      <c r="QGQ25" s="687"/>
      <c r="QGR25" s="687"/>
      <c r="QGS25" s="687"/>
      <c r="QGT25" s="687"/>
      <c r="QGU25" s="687"/>
      <c r="QGV25" s="687"/>
      <c r="QGW25" s="687"/>
      <c r="QGX25" s="687"/>
      <c r="QGY25" s="687"/>
      <c r="QGZ25" s="687"/>
      <c r="QHA25" s="687"/>
      <c r="QHB25" s="687"/>
      <c r="QHC25" s="687"/>
      <c r="QHD25" s="687"/>
      <c r="QHE25" s="687"/>
      <c r="QHF25" s="687"/>
      <c r="QHG25" s="687"/>
      <c r="QHH25" s="687"/>
      <c r="QHI25" s="687"/>
      <c r="QHJ25" s="687"/>
      <c r="QHK25" s="687"/>
      <c r="QHL25" s="687"/>
      <c r="QHM25" s="687"/>
      <c r="QHN25" s="687"/>
      <c r="QHO25" s="687"/>
      <c r="QHP25" s="687"/>
      <c r="QHQ25" s="687"/>
      <c r="QHR25" s="687"/>
      <c r="QHS25" s="687"/>
      <c r="QHT25" s="687"/>
      <c r="QHU25" s="687"/>
      <c r="QHV25" s="687"/>
      <c r="QHW25" s="687"/>
      <c r="QHX25" s="687"/>
      <c r="QHY25" s="687"/>
      <c r="QHZ25" s="687"/>
      <c r="QIA25" s="687"/>
      <c r="QIB25" s="687"/>
      <c r="QIC25" s="687"/>
      <c r="QID25" s="687"/>
      <c r="QIE25" s="687"/>
      <c r="QIF25" s="687"/>
      <c r="QIG25" s="687"/>
      <c r="QIH25" s="687"/>
      <c r="QII25" s="687"/>
      <c r="QIJ25" s="687"/>
      <c r="QIK25" s="687"/>
      <c r="QIL25" s="687"/>
      <c r="QIM25" s="687"/>
      <c r="QIN25" s="687"/>
      <c r="QIO25" s="687"/>
      <c r="QIP25" s="687"/>
      <c r="QIQ25" s="687"/>
      <c r="QIR25" s="687"/>
      <c r="QIS25" s="687"/>
      <c r="QIT25" s="687"/>
      <c r="QIU25" s="687"/>
      <c r="QIV25" s="687"/>
      <c r="QIW25" s="687"/>
      <c r="QIX25" s="687"/>
      <c r="QIY25" s="687"/>
      <c r="QIZ25" s="687"/>
      <c r="QJA25" s="687"/>
      <c r="QJB25" s="687"/>
      <c r="QJC25" s="687"/>
      <c r="QJD25" s="687"/>
      <c r="QJE25" s="687"/>
      <c r="QJF25" s="687"/>
      <c r="QJG25" s="687"/>
      <c r="QJH25" s="687"/>
      <c r="QJI25" s="687"/>
      <c r="QJJ25" s="687"/>
      <c r="QJK25" s="687"/>
      <c r="QJL25" s="687"/>
      <c r="QJM25" s="687"/>
      <c r="QJN25" s="687"/>
      <c r="QJO25" s="687"/>
      <c r="QJP25" s="687"/>
      <c r="QJQ25" s="687"/>
      <c r="QJR25" s="687"/>
      <c r="QJS25" s="687"/>
      <c r="QJT25" s="687"/>
      <c r="QJU25" s="687"/>
      <c r="QJV25" s="687"/>
      <c r="QJW25" s="687"/>
      <c r="QJX25" s="687"/>
      <c r="QJY25" s="687"/>
      <c r="QJZ25" s="687"/>
      <c r="QKA25" s="687"/>
      <c r="QKB25" s="687"/>
      <c r="QKC25" s="687"/>
      <c r="QKD25" s="687"/>
      <c r="QKE25" s="687"/>
      <c r="QKF25" s="687"/>
      <c r="QKG25" s="687"/>
      <c r="QKH25" s="687"/>
      <c r="QKI25" s="687"/>
      <c r="QKJ25" s="687"/>
      <c r="QKK25" s="687"/>
      <c r="QKL25" s="687"/>
      <c r="QKM25" s="687"/>
      <c r="QKN25" s="687"/>
      <c r="QKO25" s="687"/>
      <c r="QKP25" s="687"/>
      <c r="QKQ25" s="687"/>
      <c r="QKR25" s="687"/>
      <c r="QKS25" s="687"/>
      <c r="QKT25" s="687"/>
      <c r="QKU25" s="687"/>
      <c r="QKV25" s="687"/>
      <c r="QKW25" s="687"/>
      <c r="QKX25" s="687"/>
      <c r="QKY25" s="687"/>
      <c r="QKZ25" s="687"/>
      <c r="QLA25" s="687"/>
      <c r="QLB25" s="687"/>
      <c r="QLC25" s="687"/>
      <c r="QLD25" s="687"/>
      <c r="QLE25" s="687"/>
      <c r="QLF25" s="687"/>
      <c r="QLG25" s="687"/>
      <c r="QLH25" s="687"/>
      <c r="QLI25" s="687"/>
      <c r="QLJ25" s="687"/>
      <c r="QLK25" s="687"/>
      <c r="QLL25" s="687"/>
      <c r="QLM25" s="687"/>
      <c r="QLN25" s="687"/>
      <c r="QLO25" s="687"/>
      <c r="QLP25" s="687"/>
      <c r="QLQ25" s="687"/>
      <c r="QLR25" s="687"/>
      <c r="QLS25" s="687"/>
      <c r="QLT25" s="687"/>
      <c r="QLU25" s="687"/>
      <c r="QLV25" s="687"/>
      <c r="QLW25" s="687"/>
      <c r="QLX25" s="687"/>
      <c r="QLY25" s="687"/>
      <c r="QLZ25" s="687"/>
      <c r="QMA25" s="687"/>
      <c r="QMB25" s="687"/>
      <c r="QMC25" s="687"/>
      <c r="QMD25" s="687"/>
      <c r="QME25" s="687"/>
      <c r="QMF25" s="687"/>
      <c r="QMG25" s="687"/>
      <c r="QMH25" s="687"/>
      <c r="QMI25" s="687"/>
      <c r="QMJ25" s="687"/>
      <c r="QMK25" s="687"/>
      <c r="QML25" s="687"/>
      <c r="QMM25" s="687"/>
      <c r="QMN25" s="687"/>
      <c r="QMO25" s="687"/>
      <c r="QMP25" s="687"/>
      <c r="QMQ25" s="687"/>
      <c r="QMR25" s="687"/>
      <c r="QMS25" s="687"/>
      <c r="QMT25" s="687"/>
      <c r="QMU25" s="687"/>
      <c r="QMV25" s="687"/>
      <c r="QMW25" s="687"/>
      <c r="QMX25" s="687"/>
      <c r="QMY25" s="687"/>
      <c r="QMZ25" s="687"/>
      <c r="QNA25" s="687"/>
      <c r="QNB25" s="687"/>
      <c r="QNC25" s="687"/>
      <c r="QND25" s="687"/>
      <c r="QNE25" s="687"/>
      <c r="QNF25" s="687"/>
      <c r="QNG25" s="687"/>
      <c r="QNH25" s="687"/>
      <c r="QNI25" s="687"/>
      <c r="QNJ25" s="687"/>
      <c r="QNK25" s="687"/>
      <c r="QNL25" s="687"/>
      <c r="QNM25" s="687"/>
      <c r="QNN25" s="687"/>
      <c r="QNO25" s="687"/>
      <c r="QNP25" s="687"/>
      <c r="QNQ25" s="687"/>
      <c r="QNR25" s="687"/>
      <c r="QNS25" s="687"/>
      <c r="QNT25" s="687"/>
      <c r="QNU25" s="687"/>
      <c r="QNV25" s="687"/>
      <c r="QNW25" s="687"/>
      <c r="QNX25" s="687"/>
      <c r="QNY25" s="687"/>
      <c r="QNZ25" s="687"/>
      <c r="QOA25" s="687"/>
      <c r="QOB25" s="687"/>
      <c r="QOC25" s="687"/>
      <c r="QOD25" s="687"/>
      <c r="QOE25" s="687"/>
      <c r="QOF25" s="687"/>
      <c r="QOG25" s="687"/>
      <c r="QOH25" s="687"/>
      <c r="QOI25" s="687"/>
      <c r="QOJ25" s="687"/>
      <c r="QOK25" s="687"/>
      <c r="QOL25" s="687"/>
      <c r="QOM25" s="687"/>
      <c r="QON25" s="687"/>
      <c r="QOO25" s="687"/>
      <c r="QOP25" s="687"/>
      <c r="QOQ25" s="687"/>
      <c r="QOR25" s="687"/>
      <c r="QOS25" s="687"/>
      <c r="QOT25" s="687"/>
      <c r="QOU25" s="687"/>
      <c r="QOV25" s="687"/>
      <c r="QOW25" s="687"/>
      <c r="QOX25" s="687"/>
      <c r="QOY25" s="687"/>
      <c r="QOZ25" s="687"/>
      <c r="QPA25" s="687"/>
      <c r="QPB25" s="687"/>
      <c r="QPC25" s="687"/>
      <c r="QPD25" s="687"/>
      <c r="QPE25" s="687"/>
      <c r="QPF25" s="687"/>
      <c r="QPG25" s="687"/>
      <c r="QPH25" s="687"/>
      <c r="QPI25" s="687"/>
      <c r="QPJ25" s="687"/>
      <c r="QPK25" s="687"/>
      <c r="QPL25" s="687"/>
      <c r="QPM25" s="687"/>
      <c r="QPN25" s="687"/>
      <c r="QPO25" s="687"/>
      <c r="QPP25" s="687"/>
      <c r="QPQ25" s="687"/>
      <c r="QPR25" s="687"/>
      <c r="QPS25" s="687"/>
      <c r="QPT25" s="687"/>
      <c r="QPU25" s="687"/>
      <c r="QPV25" s="687"/>
      <c r="QPW25" s="687"/>
      <c r="QPX25" s="687"/>
      <c r="QPY25" s="687"/>
      <c r="QPZ25" s="687"/>
      <c r="QQA25" s="687"/>
      <c r="QQB25" s="687"/>
      <c r="QQC25" s="687"/>
      <c r="QQD25" s="687"/>
      <c r="QQE25" s="687"/>
      <c r="QQF25" s="687"/>
      <c r="QQG25" s="687"/>
      <c r="QQH25" s="687"/>
      <c r="QQI25" s="687"/>
      <c r="QQJ25" s="687"/>
      <c r="QQK25" s="687"/>
      <c r="QQL25" s="687"/>
      <c r="QQM25" s="687"/>
      <c r="QQN25" s="687"/>
      <c r="QQO25" s="687"/>
      <c r="QQP25" s="687"/>
      <c r="QQQ25" s="687"/>
      <c r="QQR25" s="687"/>
      <c r="QQS25" s="687"/>
      <c r="QQT25" s="687"/>
      <c r="QQU25" s="687"/>
      <c r="QQV25" s="687"/>
      <c r="QQW25" s="687"/>
      <c r="QQX25" s="687"/>
      <c r="QQY25" s="687"/>
      <c r="QQZ25" s="687"/>
      <c r="QRA25" s="687"/>
      <c r="QRB25" s="687"/>
      <c r="QRC25" s="687"/>
      <c r="QRD25" s="687"/>
      <c r="QRE25" s="687"/>
      <c r="QRF25" s="687"/>
      <c r="QRG25" s="687"/>
      <c r="QRH25" s="687"/>
      <c r="QRI25" s="687"/>
      <c r="QRJ25" s="687"/>
      <c r="QRK25" s="687"/>
      <c r="QRL25" s="687"/>
      <c r="QRM25" s="687"/>
      <c r="QRN25" s="687"/>
      <c r="QRO25" s="687"/>
      <c r="QRP25" s="687"/>
      <c r="QRQ25" s="687"/>
      <c r="QRR25" s="687"/>
      <c r="QRS25" s="687"/>
      <c r="QRT25" s="687"/>
      <c r="QRU25" s="687"/>
      <c r="QRV25" s="687"/>
      <c r="QRW25" s="687"/>
      <c r="QRX25" s="687"/>
      <c r="QRY25" s="687"/>
      <c r="QRZ25" s="687"/>
      <c r="QSA25" s="687"/>
      <c r="QSB25" s="687"/>
      <c r="QSC25" s="687"/>
      <c r="QSD25" s="687"/>
      <c r="QSE25" s="687"/>
      <c r="QSF25" s="687"/>
      <c r="QSG25" s="687"/>
      <c r="QSH25" s="687"/>
      <c r="QSI25" s="687"/>
      <c r="QSJ25" s="687"/>
      <c r="QSK25" s="687"/>
      <c r="QSL25" s="687"/>
      <c r="QSM25" s="687"/>
      <c r="QSN25" s="687"/>
      <c r="QSO25" s="687"/>
      <c r="QSP25" s="687"/>
      <c r="QSQ25" s="687"/>
      <c r="QSR25" s="687"/>
      <c r="QSS25" s="687"/>
      <c r="QST25" s="687"/>
      <c r="QSU25" s="687"/>
      <c r="QSV25" s="687"/>
      <c r="QSW25" s="687"/>
      <c r="QSX25" s="687"/>
      <c r="QSY25" s="687"/>
      <c r="QSZ25" s="687"/>
      <c r="QTA25" s="687"/>
      <c r="QTB25" s="687"/>
      <c r="QTC25" s="687"/>
      <c r="QTD25" s="687"/>
      <c r="QTE25" s="687"/>
      <c r="QTF25" s="687"/>
      <c r="QTG25" s="687"/>
      <c r="QTH25" s="687"/>
      <c r="QTI25" s="687"/>
      <c r="QTJ25" s="687"/>
      <c r="QTK25" s="687"/>
      <c r="QTL25" s="687"/>
      <c r="QTM25" s="687"/>
      <c r="QTN25" s="687"/>
      <c r="QTO25" s="687"/>
      <c r="QTP25" s="687"/>
      <c r="QTQ25" s="687"/>
      <c r="QTR25" s="687"/>
      <c r="QTS25" s="687"/>
      <c r="QTT25" s="687"/>
      <c r="QTU25" s="687"/>
      <c r="QTV25" s="687"/>
      <c r="QTW25" s="687"/>
      <c r="QTX25" s="687"/>
      <c r="QTY25" s="687"/>
      <c r="QTZ25" s="687"/>
      <c r="QUA25" s="687"/>
      <c r="QUB25" s="687"/>
      <c r="QUC25" s="687"/>
      <c r="QUD25" s="687"/>
      <c r="QUE25" s="687"/>
      <c r="QUF25" s="687"/>
      <c r="QUG25" s="687"/>
      <c r="QUH25" s="687"/>
      <c r="QUI25" s="687"/>
      <c r="QUJ25" s="687"/>
      <c r="QUK25" s="687"/>
      <c r="QUL25" s="687"/>
      <c r="QUM25" s="687"/>
      <c r="QUN25" s="687"/>
      <c r="QUO25" s="687"/>
      <c r="QUP25" s="687"/>
      <c r="QUQ25" s="687"/>
      <c r="QUR25" s="687"/>
      <c r="QUS25" s="687"/>
      <c r="QUT25" s="687"/>
      <c r="QUU25" s="687"/>
      <c r="QUV25" s="687"/>
      <c r="QUW25" s="687"/>
      <c r="QUX25" s="687"/>
      <c r="QUY25" s="687"/>
      <c r="QUZ25" s="687"/>
      <c r="QVA25" s="687"/>
      <c r="QVB25" s="687"/>
      <c r="QVC25" s="687"/>
      <c r="QVD25" s="687"/>
      <c r="QVE25" s="687"/>
      <c r="QVF25" s="687"/>
      <c r="QVG25" s="687"/>
      <c r="QVH25" s="687"/>
      <c r="QVI25" s="687"/>
      <c r="QVJ25" s="687"/>
      <c r="QVK25" s="687"/>
      <c r="QVL25" s="687"/>
      <c r="QVM25" s="687"/>
      <c r="QVN25" s="687"/>
      <c r="QVO25" s="687"/>
      <c r="QVP25" s="687"/>
      <c r="QVQ25" s="687"/>
      <c r="QVR25" s="687"/>
      <c r="QVS25" s="687"/>
      <c r="QVT25" s="687"/>
      <c r="QVU25" s="687"/>
      <c r="QVV25" s="687"/>
      <c r="QVW25" s="687"/>
      <c r="QVX25" s="687"/>
      <c r="QVY25" s="687"/>
      <c r="QVZ25" s="687"/>
      <c r="QWA25" s="687"/>
      <c r="QWB25" s="687"/>
      <c r="QWC25" s="687"/>
      <c r="QWD25" s="687"/>
      <c r="QWE25" s="687"/>
      <c r="QWF25" s="687"/>
      <c r="QWG25" s="687"/>
      <c r="QWH25" s="687"/>
      <c r="QWI25" s="687"/>
      <c r="QWJ25" s="687"/>
      <c r="QWK25" s="687"/>
      <c r="QWL25" s="687"/>
      <c r="QWM25" s="687"/>
      <c r="QWN25" s="687"/>
      <c r="QWO25" s="687"/>
      <c r="QWP25" s="687"/>
      <c r="QWQ25" s="687"/>
      <c r="QWR25" s="687"/>
      <c r="QWS25" s="687"/>
      <c r="QWT25" s="687"/>
      <c r="QWU25" s="687"/>
      <c r="QWV25" s="687"/>
      <c r="QWW25" s="687"/>
      <c r="QWX25" s="687"/>
      <c r="QWY25" s="687"/>
      <c r="QWZ25" s="687"/>
      <c r="QXA25" s="687"/>
      <c r="QXB25" s="687"/>
      <c r="QXC25" s="687"/>
      <c r="QXD25" s="687"/>
      <c r="QXE25" s="687"/>
      <c r="QXF25" s="687"/>
      <c r="QXG25" s="687"/>
      <c r="QXH25" s="687"/>
      <c r="QXI25" s="687"/>
      <c r="QXJ25" s="687"/>
      <c r="QXK25" s="687"/>
      <c r="QXL25" s="687"/>
      <c r="QXM25" s="687"/>
      <c r="QXN25" s="687"/>
      <c r="QXO25" s="687"/>
      <c r="QXP25" s="687"/>
      <c r="QXQ25" s="687"/>
      <c r="QXR25" s="687"/>
      <c r="QXS25" s="687"/>
      <c r="QXT25" s="687"/>
      <c r="QXU25" s="687"/>
      <c r="QXV25" s="687"/>
      <c r="QXW25" s="687"/>
      <c r="QXX25" s="687"/>
      <c r="QXY25" s="687"/>
      <c r="QXZ25" s="687"/>
      <c r="QYA25" s="687"/>
      <c r="QYB25" s="687"/>
      <c r="QYC25" s="687"/>
      <c r="QYD25" s="687"/>
      <c r="QYE25" s="687"/>
      <c r="QYF25" s="687"/>
      <c r="QYG25" s="687"/>
      <c r="QYH25" s="687"/>
      <c r="QYI25" s="687"/>
      <c r="QYJ25" s="687"/>
      <c r="QYK25" s="687"/>
      <c r="QYL25" s="687"/>
      <c r="QYM25" s="687"/>
      <c r="QYN25" s="687"/>
      <c r="QYO25" s="687"/>
      <c r="QYP25" s="687"/>
      <c r="QYQ25" s="687"/>
      <c r="QYR25" s="687"/>
      <c r="QYS25" s="687"/>
      <c r="QYT25" s="687"/>
      <c r="QYU25" s="687"/>
      <c r="QYV25" s="687"/>
      <c r="QYW25" s="687"/>
      <c r="QYX25" s="687"/>
      <c r="QYY25" s="687"/>
      <c r="QYZ25" s="687"/>
      <c r="QZA25" s="687"/>
      <c r="QZB25" s="687"/>
      <c r="QZC25" s="687"/>
      <c r="QZD25" s="687"/>
      <c r="QZE25" s="687"/>
      <c r="QZF25" s="687"/>
      <c r="QZG25" s="687"/>
      <c r="QZH25" s="687"/>
      <c r="QZI25" s="687"/>
      <c r="QZJ25" s="687"/>
      <c r="QZK25" s="687"/>
      <c r="QZL25" s="687"/>
      <c r="QZM25" s="687"/>
      <c r="QZN25" s="687"/>
      <c r="QZO25" s="687"/>
      <c r="QZP25" s="687"/>
      <c r="QZQ25" s="687"/>
      <c r="QZR25" s="687"/>
      <c r="QZS25" s="687"/>
      <c r="QZT25" s="687"/>
      <c r="QZU25" s="687"/>
      <c r="QZV25" s="687"/>
      <c r="QZW25" s="687"/>
      <c r="QZX25" s="687"/>
      <c r="QZY25" s="687"/>
      <c r="QZZ25" s="687"/>
      <c r="RAA25" s="687"/>
      <c r="RAB25" s="687"/>
      <c r="RAC25" s="687"/>
      <c r="RAD25" s="687"/>
      <c r="RAE25" s="687"/>
      <c r="RAF25" s="687"/>
      <c r="RAG25" s="687"/>
      <c r="RAH25" s="687"/>
      <c r="RAI25" s="687"/>
      <c r="RAJ25" s="687"/>
      <c r="RAK25" s="687"/>
      <c r="RAL25" s="687"/>
      <c r="RAM25" s="687"/>
      <c r="RAN25" s="687"/>
      <c r="RAO25" s="687"/>
      <c r="RAP25" s="687"/>
      <c r="RAQ25" s="687"/>
      <c r="RAR25" s="687"/>
      <c r="RAS25" s="687"/>
      <c r="RAT25" s="687"/>
      <c r="RAU25" s="687"/>
      <c r="RAV25" s="687"/>
      <c r="RAW25" s="687"/>
      <c r="RAX25" s="687"/>
      <c r="RAY25" s="687"/>
      <c r="RAZ25" s="687"/>
      <c r="RBA25" s="687"/>
      <c r="RBB25" s="687"/>
      <c r="RBC25" s="687"/>
      <c r="RBD25" s="687"/>
      <c r="RBE25" s="687"/>
      <c r="RBF25" s="687"/>
      <c r="RBG25" s="687"/>
      <c r="RBH25" s="687"/>
      <c r="RBI25" s="687"/>
      <c r="RBJ25" s="687"/>
      <c r="RBK25" s="687"/>
      <c r="RBL25" s="687"/>
      <c r="RBM25" s="687"/>
      <c r="RBN25" s="687"/>
      <c r="RBO25" s="687"/>
      <c r="RBP25" s="687"/>
      <c r="RBQ25" s="687"/>
      <c r="RBR25" s="687"/>
      <c r="RBS25" s="687"/>
      <c r="RBT25" s="687"/>
      <c r="RBU25" s="687"/>
      <c r="RBV25" s="687"/>
      <c r="RBW25" s="687"/>
      <c r="RBX25" s="687"/>
      <c r="RBY25" s="687"/>
      <c r="RBZ25" s="687"/>
      <c r="RCA25" s="687"/>
      <c r="RCB25" s="687"/>
      <c r="RCC25" s="687"/>
      <c r="RCD25" s="687"/>
      <c r="RCE25" s="687"/>
      <c r="RCF25" s="687"/>
      <c r="RCG25" s="687"/>
      <c r="RCH25" s="687"/>
      <c r="RCI25" s="687"/>
      <c r="RCJ25" s="687"/>
      <c r="RCK25" s="687"/>
      <c r="RCL25" s="687"/>
      <c r="RCM25" s="687"/>
      <c r="RCN25" s="687"/>
      <c r="RCO25" s="687"/>
      <c r="RCP25" s="687"/>
      <c r="RCQ25" s="687"/>
      <c r="RCR25" s="687"/>
      <c r="RCS25" s="687"/>
      <c r="RCT25" s="687"/>
      <c r="RCU25" s="687"/>
      <c r="RCV25" s="687"/>
      <c r="RCW25" s="687"/>
      <c r="RCX25" s="687"/>
      <c r="RCY25" s="687"/>
      <c r="RCZ25" s="687"/>
      <c r="RDA25" s="687"/>
      <c r="RDB25" s="687"/>
      <c r="RDC25" s="687"/>
      <c r="RDD25" s="687"/>
      <c r="RDE25" s="687"/>
      <c r="RDF25" s="687"/>
      <c r="RDG25" s="687"/>
      <c r="RDH25" s="687"/>
      <c r="RDI25" s="687"/>
      <c r="RDJ25" s="687"/>
      <c r="RDK25" s="687"/>
      <c r="RDL25" s="687"/>
      <c r="RDM25" s="687"/>
      <c r="RDN25" s="687"/>
      <c r="RDO25" s="687"/>
      <c r="RDP25" s="687"/>
      <c r="RDQ25" s="687"/>
      <c r="RDR25" s="687"/>
      <c r="RDS25" s="687"/>
      <c r="RDT25" s="687"/>
      <c r="RDU25" s="687"/>
      <c r="RDV25" s="687"/>
      <c r="RDW25" s="687"/>
      <c r="RDX25" s="687"/>
      <c r="RDY25" s="687"/>
      <c r="RDZ25" s="687"/>
      <c r="REA25" s="687"/>
      <c r="REB25" s="687"/>
      <c r="REC25" s="687"/>
      <c r="RED25" s="687"/>
      <c r="REE25" s="687"/>
      <c r="REF25" s="687"/>
      <c r="REG25" s="687"/>
      <c r="REH25" s="687"/>
      <c r="REI25" s="687"/>
      <c r="REJ25" s="687"/>
      <c r="REK25" s="687"/>
      <c r="REL25" s="687"/>
      <c r="REM25" s="687"/>
      <c r="REN25" s="687"/>
      <c r="REO25" s="687"/>
      <c r="REP25" s="687"/>
      <c r="REQ25" s="687"/>
      <c r="RER25" s="687"/>
      <c r="RES25" s="687"/>
      <c r="RET25" s="687"/>
      <c r="REU25" s="687"/>
      <c r="REV25" s="687"/>
      <c r="REW25" s="687"/>
      <c r="REX25" s="687"/>
      <c r="REY25" s="687"/>
      <c r="REZ25" s="687"/>
      <c r="RFA25" s="687"/>
      <c r="RFB25" s="687"/>
      <c r="RFC25" s="687"/>
      <c r="RFD25" s="687"/>
      <c r="RFE25" s="687"/>
      <c r="RFF25" s="687"/>
      <c r="RFG25" s="687"/>
      <c r="RFH25" s="687"/>
      <c r="RFI25" s="687"/>
      <c r="RFJ25" s="687"/>
      <c r="RFK25" s="687"/>
      <c r="RFL25" s="687"/>
      <c r="RFM25" s="687"/>
      <c r="RFN25" s="687"/>
      <c r="RFO25" s="687"/>
      <c r="RFP25" s="687"/>
      <c r="RFQ25" s="687"/>
      <c r="RFR25" s="687"/>
      <c r="RFS25" s="687"/>
      <c r="RFT25" s="687"/>
      <c r="RFU25" s="687"/>
      <c r="RFV25" s="687"/>
      <c r="RFW25" s="687"/>
      <c r="RFX25" s="687"/>
      <c r="RFY25" s="687"/>
      <c r="RFZ25" s="687"/>
      <c r="RGA25" s="687"/>
      <c r="RGB25" s="687"/>
      <c r="RGC25" s="687"/>
      <c r="RGD25" s="687"/>
      <c r="RGE25" s="687"/>
      <c r="RGF25" s="687"/>
      <c r="RGG25" s="687"/>
      <c r="RGH25" s="687"/>
      <c r="RGI25" s="687"/>
      <c r="RGJ25" s="687"/>
      <c r="RGK25" s="687"/>
      <c r="RGL25" s="687"/>
      <c r="RGM25" s="687"/>
      <c r="RGN25" s="687"/>
      <c r="RGO25" s="687"/>
      <c r="RGP25" s="687"/>
      <c r="RGQ25" s="687"/>
      <c r="RGR25" s="687"/>
      <c r="RGS25" s="687"/>
      <c r="RGT25" s="687"/>
      <c r="RGU25" s="687"/>
      <c r="RGV25" s="687"/>
      <c r="RGW25" s="687"/>
      <c r="RGX25" s="687"/>
      <c r="RGY25" s="687"/>
      <c r="RGZ25" s="687"/>
      <c r="RHA25" s="687"/>
      <c r="RHB25" s="687"/>
      <c r="RHC25" s="687"/>
      <c r="RHD25" s="687"/>
      <c r="RHE25" s="687"/>
      <c r="RHF25" s="687"/>
      <c r="RHG25" s="687"/>
      <c r="RHH25" s="687"/>
      <c r="RHI25" s="687"/>
      <c r="RHJ25" s="687"/>
      <c r="RHK25" s="687"/>
      <c r="RHL25" s="687"/>
      <c r="RHM25" s="687"/>
      <c r="RHN25" s="687"/>
      <c r="RHO25" s="687"/>
      <c r="RHP25" s="687"/>
      <c r="RHQ25" s="687"/>
      <c r="RHR25" s="687"/>
      <c r="RHS25" s="687"/>
      <c r="RHT25" s="687"/>
      <c r="RHU25" s="687"/>
      <c r="RHV25" s="687"/>
      <c r="RHW25" s="687"/>
      <c r="RHX25" s="687"/>
      <c r="RHY25" s="687"/>
      <c r="RHZ25" s="687"/>
      <c r="RIA25" s="687"/>
      <c r="RIB25" s="687"/>
      <c r="RIC25" s="687"/>
      <c r="RID25" s="687"/>
      <c r="RIE25" s="687"/>
      <c r="RIF25" s="687"/>
      <c r="RIG25" s="687"/>
      <c r="RIH25" s="687"/>
      <c r="RII25" s="687"/>
      <c r="RIJ25" s="687"/>
      <c r="RIK25" s="687"/>
      <c r="RIL25" s="687"/>
      <c r="RIM25" s="687"/>
      <c r="RIN25" s="687"/>
      <c r="RIO25" s="687"/>
      <c r="RIP25" s="687"/>
      <c r="RIQ25" s="687"/>
      <c r="RIR25" s="687"/>
      <c r="RIS25" s="687"/>
      <c r="RIT25" s="687"/>
      <c r="RIU25" s="687"/>
      <c r="RIV25" s="687"/>
      <c r="RIW25" s="687"/>
      <c r="RIX25" s="687"/>
      <c r="RIY25" s="687"/>
      <c r="RIZ25" s="687"/>
      <c r="RJA25" s="687"/>
      <c r="RJB25" s="687"/>
      <c r="RJC25" s="687"/>
      <c r="RJD25" s="687"/>
      <c r="RJE25" s="687"/>
      <c r="RJF25" s="687"/>
      <c r="RJG25" s="687"/>
      <c r="RJH25" s="687"/>
      <c r="RJI25" s="687"/>
      <c r="RJJ25" s="687"/>
      <c r="RJK25" s="687"/>
      <c r="RJL25" s="687"/>
      <c r="RJM25" s="687"/>
      <c r="RJN25" s="687"/>
      <c r="RJO25" s="687"/>
      <c r="RJP25" s="687"/>
      <c r="RJQ25" s="687"/>
      <c r="RJR25" s="687"/>
      <c r="RJS25" s="687"/>
      <c r="RJT25" s="687"/>
      <c r="RJU25" s="687"/>
      <c r="RJV25" s="687"/>
      <c r="RJW25" s="687"/>
      <c r="RJX25" s="687"/>
      <c r="RJY25" s="687"/>
      <c r="RJZ25" s="687"/>
      <c r="RKA25" s="687"/>
      <c r="RKB25" s="687"/>
      <c r="RKC25" s="687"/>
      <c r="RKD25" s="687"/>
      <c r="RKE25" s="687"/>
      <c r="RKF25" s="687"/>
      <c r="RKG25" s="687"/>
      <c r="RKH25" s="687"/>
      <c r="RKI25" s="687"/>
      <c r="RKJ25" s="687"/>
      <c r="RKK25" s="687"/>
      <c r="RKL25" s="687"/>
      <c r="RKM25" s="687"/>
      <c r="RKN25" s="687"/>
      <c r="RKO25" s="687"/>
      <c r="RKP25" s="687"/>
      <c r="RKQ25" s="687"/>
      <c r="RKR25" s="687"/>
      <c r="RKS25" s="687"/>
      <c r="RKT25" s="687"/>
      <c r="RKU25" s="687"/>
      <c r="RKV25" s="687"/>
      <c r="RKW25" s="687"/>
      <c r="RKX25" s="687"/>
      <c r="RKY25" s="687"/>
      <c r="RKZ25" s="687"/>
      <c r="RLA25" s="687"/>
      <c r="RLB25" s="687"/>
      <c r="RLC25" s="687"/>
      <c r="RLD25" s="687"/>
      <c r="RLE25" s="687"/>
      <c r="RLF25" s="687"/>
      <c r="RLG25" s="687"/>
      <c r="RLH25" s="687"/>
      <c r="RLI25" s="687"/>
      <c r="RLJ25" s="687"/>
      <c r="RLK25" s="687"/>
      <c r="RLL25" s="687"/>
      <c r="RLM25" s="687"/>
      <c r="RLN25" s="687"/>
      <c r="RLO25" s="687"/>
      <c r="RLP25" s="687"/>
      <c r="RLQ25" s="687"/>
      <c r="RLR25" s="687"/>
      <c r="RLS25" s="687"/>
      <c r="RLT25" s="687"/>
      <c r="RLU25" s="687"/>
      <c r="RLV25" s="687"/>
      <c r="RLW25" s="687"/>
      <c r="RLX25" s="687"/>
      <c r="RLY25" s="687"/>
      <c r="RLZ25" s="687"/>
      <c r="RMA25" s="687"/>
      <c r="RMB25" s="687"/>
      <c r="RMC25" s="687"/>
      <c r="RMD25" s="687"/>
      <c r="RME25" s="687"/>
      <c r="RMF25" s="687"/>
      <c r="RMG25" s="687"/>
      <c r="RMH25" s="687"/>
      <c r="RMI25" s="687"/>
      <c r="RMJ25" s="687"/>
      <c r="RMK25" s="687"/>
      <c r="RML25" s="687"/>
      <c r="RMM25" s="687"/>
      <c r="RMN25" s="687"/>
      <c r="RMO25" s="687"/>
      <c r="RMP25" s="687"/>
      <c r="RMQ25" s="687"/>
      <c r="RMR25" s="687"/>
      <c r="RMS25" s="687"/>
      <c r="RMT25" s="687"/>
      <c r="RMU25" s="687"/>
      <c r="RMV25" s="687"/>
      <c r="RMW25" s="687"/>
      <c r="RMX25" s="687"/>
      <c r="RMY25" s="687"/>
      <c r="RMZ25" s="687"/>
      <c r="RNA25" s="687"/>
      <c r="RNB25" s="687"/>
      <c r="RNC25" s="687"/>
      <c r="RND25" s="687"/>
      <c r="RNE25" s="687"/>
      <c r="RNF25" s="687"/>
      <c r="RNG25" s="687"/>
      <c r="RNH25" s="687"/>
      <c r="RNI25" s="687"/>
      <c r="RNJ25" s="687"/>
      <c r="RNK25" s="687"/>
      <c r="RNL25" s="687"/>
      <c r="RNM25" s="687"/>
      <c r="RNN25" s="687"/>
      <c r="RNO25" s="687"/>
      <c r="RNP25" s="687"/>
      <c r="RNQ25" s="687"/>
      <c r="RNR25" s="687"/>
      <c r="RNS25" s="687"/>
      <c r="RNT25" s="687"/>
      <c r="RNU25" s="687"/>
      <c r="RNV25" s="687"/>
      <c r="RNW25" s="687"/>
      <c r="RNX25" s="687"/>
      <c r="RNY25" s="687"/>
      <c r="RNZ25" s="687"/>
      <c r="ROA25" s="687"/>
      <c r="ROB25" s="687"/>
      <c r="ROC25" s="687"/>
      <c r="ROD25" s="687"/>
      <c r="ROE25" s="687"/>
      <c r="ROF25" s="687"/>
      <c r="ROG25" s="687"/>
      <c r="ROH25" s="687"/>
      <c r="ROI25" s="687"/>
      <c r="ROJ25" s="687"/>
      <c r="ROK25" s="687"/>
      <c r="ROL25" s="687"/>
      <c r="ROM25" s="687"/>
      <c r="RON25" s="687"/>
      <c r="ROO25" s="687"/>
      <c r="ROP25" s="687"/>
      <c r="ROQ25" s="687"/>
      <c r="ROR25" s="687"/>
      <c r="ROS25" s="687"/>
      <c r="ROT25" s="687"/>
      <c r="ROU25" s="687"/>
      <c r="ROV25" s="687"/>
      <c r="ROW25" s="687"/>
      <c r="ROX25" s="687"/>
      <c r="ROY25" s="687"/>
      <c r="ROZ25" s="687"/>
      <c r="RPA25" s="687"/>
      <c r="RPB25" s="687"/>
      <c r="RPC25" s="687"/>
      <c r="RPD25" s="687"/>
      <c r="RPE25" s="687"/>
      <c r="RPF25" s="687"/>
      <c r="RPG25" s="687"/>
      <c r="RPH25" s="687"/>
      <c r="RPI25" s="687"/>
      <c r="RPJ25" s="687"/>
      <c r="RPK25" s="687"/>
      <c r="RPL25" s="687"/>
      <c r="RPM25" s="687"/>
      <c r="RPN25" s="687"/>
      <c r="RPO25" s="687"/>
      <c r="RPP25" s="687"/>
      <c r="RPQ25" s="687"/>
      <c r="RPR25" s="687"/>
      <c r="RPS25" s="687"/>
      <c r="RPT25" s="687"/>
      <c r="RPU25" s="687"/>
      <c r="RPV25" s="687"/>
      <c r="RPW25" s="687"/>
      <c r="RPX25" s="687"/>
      <c r="RPY25" s="687"/>
      <c r="RPZ25" s="687"/>
      <c r="RQA25" s="687"/>
      <c r="RQB25" s="687"/>
      <c r="RQC25" s="687"/>
      <c r="RQD25" s="687"/>
      <c r="RQE25" s="687"/>
      <c r="RQF25" s="687"/>
      <c r="RQG25" s="687"/>
      <c r="RQH25" s="687"/>
      <c r="RQI25" s="687"/>
      <c r="RQJ25" s="687"/>
      <c r="RQK25" s="687"/>
      <c r="RQL25" s="687"/>
      <c r="RQM25" s="687"/>
      <c r="RQN25" s="687"/>
      <c r="RQO25" s="687"/>
      <c r="RQP25" s="687"/>
      <c r="RQQ25" s="687"/>
      <c r="RQR25" s="687"/>
      <c r="RQS25" s="687"/>
      <c r="RQT25" s="687"/>
      <c r="RQU25" s="687"/>
      <c r="RQV25" s="687"/>
      <c r="RQW25" s="687"/>
      <c r="RQX25" s="687"/>
      <c r="RQY25" s="687"/>
      <c r="RQZ25" s="687"/>
      <c r="RRA25" s="687"/>
      <c r="RRB25" s="687"/>
      <c r="RRC25" s="687"/>
      <c r="RRD25" s="687"/>
      <c r="RRE25" s="687"/>
      <c r="RRF25" s="687"/>
      <c r="RRG25" s="687"/>
      <c r="RRH25" s="687"/>
      <c r="RRI25" s="687"/>
      <c r="RRJ25" s="687"/>
      <c r="RRK25" s="687"/>
      <c r="RRL25" s="687"/>
      <c r="RRM25" s="687"/>
      <c r="RRN25" s="687"/>
      <c r="RRO25" s="687"/>
      <c r="RRP25" s="687"/>
      <c r="RRQ25" s="687"/>
      <c r="RRR25" s="687"/>
      <c r="RRS25" s="687"/>
      <c r="RRT25" s="687"/>
      <c r="RRU25" s="687"/>
      <c r="RRV25" s="687"/>
      <c r="RRW25" s="687"/>
      <c r="RRX25" s="687"/>
      <c r="RRY25" s="687"/>
      <c r="RRZ25" s="687"/>
      <c r="RSA25" s="687"/>
      <c r="RSB25" s="687"/>
      <c r="RSC25" s="687"/>
      <c r="RSD25" s="687"/>
      <c r="RSE25" s="687"/>
      <c r="RSF25" s="687"/>
      <c r="RSG25" s="687"/>
      <c r="RSH25" s="687"/>
      <c r="RSI25" s="687"/>
      <c r="RSJ25" s="687"/>
      <c r="RSK25" s="687"/>
      <c r="RSL25" s="687"/>
      <c r="RSM25" s="687"/>
      <c r="RSN25" s="687"/>
      <c r="RSO25" s="687"/>
      <c r="RSP25" s="687"/>
      <c r="RSQ25" s="687"/>
      <c r="RSR25" s="687"/>
      <c r="RSS25" s="687"/>
      <c r="RST25" s="687"/>
      <c r="RSU25" s="687"/>
      <c r="RSV25" s="687"/>
      <c r="RSW25" s="687"/>
      <c r="RSX25" s="687"/>
      <c r="RSY25" s="687"/>
      <c r="RSZ25" s="687"/>
      <c r="RTA25" s="687"/>
      <c r="RTB25" s="687"/>
      <c r="RTC25" s="687"/>
      <c r="RTD25" s="687"/>
      <c r="RTE25" s="687"/>
      <c r="RTF25" s="687"/>
      <c r="RTG25" s="687"/>
      <c r="RTH25" s="687"/>
      <c r="RTI25" s="687"/>
      <c r="RTJ25" s="687"/>
      <c r="RTK25" s="687"/>
      <c r="RTL25" s="687"/>
      <c r="RTM25" s="687"/>
      <c r="RTN25" s="687"/>
      <c r="RTO25" s="687"/>
      <c r="RTP25" s="687"/>
      <c r="RTQ25" s="687"/>
      <c r="RTR25" s="687"/>
      <c r="RTS25" s="687"/>
      <c r="RTT25" s="687"/>
      <c r="RTU25" s="687"/>
      <c r="RTV25" s="687"/>
      <c r="RTW25" s="687"/>
      <c r="RTX25" s="687"/>
      <c r="RTY25" s="687"/>
      <c r="RTZ25" s="687"/>
      <c r="RUA25" s="687"/>
      <c r="RUB25" s="687"/>
      <c r="RUC25" s="687"/>
      <c r="RUD25" s="687"/>
      <c r="RUE25" s="687"/>
      <c r="RUF25" s="687"/>
      <c r="RUG25" s="687"/>
      <c r="RUH25" s="687"/>
      <c r="RUI25" s="687"/>
      <c r="RUJ25" s="687"/>
      <c r="RUK25" s="687"/>
      <c r="RUL25" s="687"/>
      <c r="RUM25" s="687"/>
      <c r="RUN25" s="687"/>
      <c r="RUO25" s="687"/>
      <c r="RUP25" s="687"/>
      <c r="RUQ25" s="687"/>
      <c r="RUR25" s="687"/>
      <c r="RUS25" s="687"/>
      <c r="RUT25" s="687"/>
      <c r="RUU25" s="687"/>
      <c r="RUV25" s="687"/>
      <c r="RUW25" s="687"/>
      <c r="RUX25" s="687"/>
      <c r="RUY25" s="687"/>
      <c r="RUZ25" s="687"/>
      <c r="RVA25" s="687"/>
      <c r="RVB25" s="687"/>
      <c r="RVC25" s="687"/>
      <c r="RVD25" s="687"/>
      <c r="RVE25" s="687"/>
      <c r="RVF25" s="687"/>
      <c r="RVG25" s="687"/>
      <c r="RVH25" s="687"/>
      <c r="RVI25" s="687"/>
      <c r="RVJ25" s="687"/>
      <c r="RVK25" s="687"/>
      <c r="RVL25" s="687"/>
      <c r="RVM25" s="687"/>
      <c r="RVN25" s="687"/>
      <c r="RVO25" s="687"/>
      <c r="RVP25" s="687"/>
      <c r="RVQ25" s="687"/>
      <c r="RVR25" s="687"/>
      <c r="RVS25" s="687"/>
      <c r="RVT25" s="687"/>
      <c r="RVU25" s="687"/>
      <c r="RVV25" s="687"/>
      <c r="RVW25" s="687"/>
      <c r="RVX25" s="687"/>
      <c r="RVY25" s="687"/>
      <c r="RVZ25" s="687"/>
      <c r="RWA25" s="687"/>
      <c r="RWB25" s="687"/>
      <c r="RWC25" s="687"/>
      <c r="RWD25" s="687"/>
      <c r="RWE25" s="687"/>
      <c r="RWF25" s="687"/>
      <c r="RWG25" s="687"/>
      <c r="RWH25" s="687"/>
      <c r="RWI25" s="687"/>
      <c r="RWJ25" s="687"/>
      <c r="RWK25" s="687"/>
      <c r="RWL25" s="687"/>
      <c r="RWM25" s="687"/>
      <c r="RWN25" s="687"/>
      <c r="RWO25" s="687"/>
      <c r="RWP25" s="687"/>
      <c r="RWQ25" s="687"/>
      <c r="RWR25" s="687"/>
      <c r="RWS25" s="687"/>
      <c r="RWT25" s="687"/>
      <c r="RWU25" s="687"/>
      <c r="RWV25" s="687"/>
      <c r="RWW25" s="687"/>
      <c r="RWX25" s="687"/>
      <c r="RWY25" s="687"/>
      <c r="RWZ25" s="687"/>
      <c r="RXA25" s="687"/>
      <c r="RXB25" s="687"/>
      <c r="RXC25" s="687"/>
      <c r="RXD25" s="687"/>
      <c r="RXE25" s="687"/>
      <c r="RXF25" s="687"/>
      <c r="RXG25" s="687"/>
      <c r="RXH25" s="687"/>
      <c r="RXI25" s="687"/>
      <c r="RXJ25" s="687"/>
      <c r="RXK25" s="687"/>
      <c r="RXL25" s="687"/>
      <c r="RXM25" s="687"/>
      <c r="RXN25" s="687"/>
      <c r="RXO25" s="687"/>
      <c r="RXP25" s="687"/>
      <c r="RXQ25" s="687"/>
      <c r="RXR25" s="687"/>
      <c r="RXS25" s="687"/>
      <c r="RXT25" s="687"/>
      <c r="RXU25" s="687"/>
      <c r="RXV25" s="687"/>
      <c r="RXW25" s="687"/>
      <c r="RXX25" s="687"/>
      <c r="RXY25" s="687"/>
      <c r="RXZ25" s="687"/>
      <c r="RYA25" s="687"/>
      <c r="RYB25" s="687"/>
      <c r="RYC25" s="687"/>
      <c r="RYD25" s="687"/>
      <c r="RYE25" s="687"/>
      <c r="RYF25" s="687"/>
      <c r="RYG25" s="687"/>
      <c r="RYH25" s="687"/>
      <c r="RYI25" s="687"/>
      <c r="RYJ25" s="687"/>
      <c r="RYK25" s="687"/>
      <c r="RYL25" s="687"/>
      <c r="RYM25" s="687"/>
      <c r="RYN25" s="687"/>
      <c r="RYO25" s="687"/>
      <c r="RYP25" s="687"/>
      <c r="RYQ25" s="687"/>
      <c r="RYR25" s="687"/>
      <c r="RYS25" s="687"/>
      <c r="RYT25" s="687"/>
      <c r="RYU25" s="687"/>
      <c r="RYV25" s="687"/>
      <c r="RYW25" s="687"/>
      <c r="RYX25" s="687"/>
      <c r="RYY25" s="687"/>
      <c r="RYZ25" s="687"/>
      <c r="RZA25" s="687"/>
      <c r="RZB25" s="687"/>
      <c r="RZC25" s="687"/>
      <c r="RZD25" s="687"/>
      <c r="RZE25" s="687"/>
      <c r="RZF25" s="687"/>
      <c r="RZG25" s="687"/>
      <c r="RZH25" s="687"/>
      <c r="RZI25" s="687"/>
      <c r="RZJ25" s="687"/>
      <c r="RZK25" s="687"/>
      <c r="RZL25" s="687"/>
      <c r="RZM25" s="687"/>
      <c r="RZN25" s="687"/>
      <c r="RZO25" s="687"/>
      <c r="RZP25" s="687"/>
      <c r="RZQ25" s="687"/>
      <c r="RZR25" s="687"/>
      <c r="RZS25" s="687"/>
      <c r="RZT25" s="687"/>
      <c r="RZU25" s="687"/>
      <c r="RZV25" s="687"/>
      <c r="RZW25" s="687"/>
      <c r="RZX25" s="687"/>
      <c r="RZY25" s="687"/>
      <c r="RZZ25" s="687"/>
      <c r="SAA25" s="687"/>
      <c r="SAB25" s="687"/>
      <c r="SAC25" s="687"/>
      <c r="SAD25" s="687"/>
      <c r="SAE25" s="687"/>
      <c r="SAF25" s="687"/>
      <c r="SAG25" s="687"/>
      <c r="SAH25" s="687"/>
      <c r="SAI25" s="687"/>
      <c r="SAJ25" s="687"/>
      <c r="SAK25" s="687"/>
      <c r="SAL25" s="687"/>
      <c r="SAM25" s="687"/>
      <c r="SAN25" s="687"/>
      <c r="SAO25" s="687"/>
      <c r="SAP25" s="687"/>
      <c r="SAQ25" s="687"/>
      <c r="SAR25" s="687"/>
      <c r="SAS25" s="687"/>
      <c r="SAT25" s="687"/>
      <c r="SAU25" s="687"/>
      <c r="SAV25" s="687"/>
      <c r="SAW25" s="687"/>
      <c r="SAX25" s="687"/>
      <c r="SAY25" s="687"/>
      <c r="SAZ25" s="687"/>
      <c r="SBA25" s="687"/>
      <c r="SBB25" s="687"/>
      <c r="SBC25" s="687"/>
      <c r="SBD25" s="687"/>
      <c r="SBE25" s="687"/>
      <c r="SBF25" s="687"/>
      <c r="SBG25" s="687"/>
      <c r="SBH25" s="687"/>
      <c r="SBI25" s="687"/>
      <c r="SBJ25" s="687"/>
      <c r="SBK25" s="687"/>
      <c r="SBL25" s="687"/>
      <c r="SBM25" s="687"/>
      <c r="SBN25" s="687"/>
      <c r="SBO25" s="687"/>
      <c r="SBP25" s="687"/>
      <c r="SBQ25" s="687"/>
      <c r="SBR25" s="687"/>
      <c r="SBS25" s="687"/>
      <c r="SBT25" s="687"/>
      <c r="SBU25" s="687"/>
      <c r="SBV25" s="687"/>
      <c r="SBW25" s="687"/>
      <c r="SBX25" s="687"/>
      <c r="SBY25" s="687"/>
      <c r="SBZ25" s="687"/>
      <c r="SCA25" s="687"/>
      <c r="SCB25" s="687"/>
      <c r="SCC25" s="687"/>
      <c r="SCD25" s="687"/>
      <c r="SCE25" s="687"/>
      <c r="SCF25" s="687"/>
      <c r="SCG25" s="687"/>
      <c r="SCH25" s="687"/>
      <c r="SCI25" s="687"/>
      <c r="SCJ25" s="687"/>
      <c r="SCK25" s="687"/>
      <c r="SCL25" s="687"/>
      <c r="SCM25" s="687"/>
      <c r="SCN25" s="687"/>
      <c r="SCO25" s="687"/>
      <c r="SCP25" s="687"/>
      <c r="SCQ25" s="687"/>
      <c r="SCR25" s="687"/>
      <c r="SCS25" s="687"/>
      <c r="SCT25" s="687"/>
      <c r="SCU25" s="687"/>
      <c r="SCV25" s="687"/>
      <c r="SCW25" s="687"/>
      <c r="SCX25" s="687"/>
      <c r="SCY25" s="687"/>
      <c r="SCZ25" s="687"/>
      <c r="SDA25" s="687"/>
      <c r="SDB25" s="687"/>
      <c r="SDC25" s="687"/>
      <c r="SDD25" s="687"/>
      <c r="SDE25" s="687"/>
      <c r="SDF25" s="687"/>
      <c r="SDG25" s="687"/>
      <c r="SDH25" s="687"/>
      <c r="SDI25" s="687"/>
      <c r="SDJ25" s="687"/>
      <c r="SDK25" s="687"/>
      <c r="SDL25" s="687"/>
      <c r="SDM25" s="687"/>
      <c r="SDN25" s="687"/>
      <c r="SDO25" s="687"/>
      <c r="SDP25" s="687"/>
      <c r="SDQ25" s="687"/>
      <c r="SDR25" s="687"/>
      <c r="SDS25" s="687"/>
      <c r="SDT25" s="687"/>
      <c r="SDU25" s="687"/>
      <c r="SDV25" s="687"/>
      <c r="SDW25" s="687"/>
      <c r="SDX25" s="687"/>
      <c r="SDY25" s="687"/>
      <c r="SDZ25" s="687"/>
      <c r="SEA25" s="687"/>
      <c r="SEB25" s="687"/>
      <c r="SEC25" s="687"/>
      <c r="SED25" s="687"/>
      <c r="SEE25" s="687"/>
      <c r="SEF25" s="687"/>
      <c r="SEG25" s="687"/>
      <c r="SEH25" s="687"/>
      <c r="SEI25" s="687"/>
      <c r="SEJ25" s="687"/>
      <c r="SEK25" s="687"/>
      <c r="SEL25" s="687"/>
      <c r="SEM25" s="687"/>
      <c r="SEN25" s="687"/>
      <c r="SEO25" s="687"/>
      <c r="SEP25" s="687"/>
      <c r="SEQ25" s="687"/>
      <c r="SER25" s="687"/>
      <c r="SES25" s="687"/>
      <c r="SET25" s="687"/>
      <c r="SEU25" s="687"/>
      <c r="SEV25" s="687"/>
      <c r="SEW25" s="687"/>
      <c r="SEX25" s="687"/>
      <c r="SEY25" s="687"/>
      <c r="SEZ25" s="687"/>
      <c r="SFA25" s="687"/>
      <c r="SFB25" s="687"/>
      <c r="SFC25" s="687"/>
      <c r="SFD25" s="687"/>
      <c r="SFE25" s="687"/>
      <c r="SFF25" s="687"/>
      <c r="SFG25" s="687"/>
      <c r="SFH25" s="687"/>
      <c r="SFI25" s="687"/>
      <c r="SFJ25" s="687"/>
      <c r="SFK25" s="687"/>
      <c r="SFL25" s="687"/>
      <c r="SFM25" s="687"/>
      <c r="SFN25" s="687"/>
      <c r="SFO25" s="687"/>
      <c r="SFP25" s="687"/>
      <c r="SFQ25" s="687"/>
      <c r="SFR25" s="687"/>
      <c r="SFS25" s="687"/>
      <c r="SFT25" s="687"/>
      <c r="SFU25" s="687"/>
      <c r="SFV25" s="687"/>
      <c r="SFW25" s="687"/>
      <c r="SFX25" s="687"/>
      <c r="SFY25" s="687"/>
      <c r="SFZ25" s="687"/>
      <c r="SGA25" s="687"/>
      <c r="SGB25" s="687"/>
      <c r="SGC25" s="687"/>
      <c r="SGD25" s="687"/>
      <c r="SGE25" s="687"/>
      <c r="SGF25" s="687"/>
      <c r="SGG25" s="687"/>
      <c r="SGH25" s="687"/>
      <c r="SGI25" s="687"/>
      <c r="SGJ25" s="687"/>
      <c r="SGK25" s="687"/>
      <c r="SGL25" s="687"/>
      <c r="SGM25" s="687"/>
      <c r="SGN25" s="687"/>
      <c r="SGO25" s="687"/>
      <c r="SGP25" s="687"/>
      <c r="SGQ25" s="687"/>
      <c r="SGR25" s="687"/>
      <c r="SGS25" s="687"/>
      <c r="SGT25" s="687"/>
      <c r="SGU25" s="687"/>
      <c r="SGV25" s="687"/>
      <c r="SGW25" s="687"/>
      <c r="SGX25" s="687"/>
      <c r="SGY25" s="687"/>
      <c r="SGZ25" s="687"/>
      <c r="SHA25" s="687"/>
      <c r="SHB25" s="687"/>
      <c r="SHC25" s="687"/>
      <c r="SHD25" s="687"/>
      <c r="SHE25" s="687"/>
      <c r="SHF25" s="687"/>
      <c r="SHG25" s="687"/>
      <c r="SHH25" s="687"/>
      <c r="SHI25" s="687"/>
      <c r="SHJ25" s="687"/>
      <c r="SHK25" s="687"/>
      <c r="SHL25" s="687"/>
      <c r="SHM25" s="687"/>
      <c r="SHN25" s="687"/>
      <c r="SHO25" s="687"/>
      <c r="SHP25" s="687"/>
      <c r="SHQ25" s="687"/>
      <c r="SHR25" s="687"/>
      <c r="SHS25" s="687"/>
      <c r="SHT25" s="687"/>
      <c r="SHU25" s="687"/>
      <c r="SHV25" s="687"/>
      <c r="SHW25" s="687"/>
      <c r="SHX25" s="687"/>
      <c r="SHY25" s="687"/>
      <c r="SHZ25" s="687"/>
      <c r="SIA25" s="687"/>
      <c r="SIB25" s="687"/>
      <c r="SIC25" s="687"/>
      <c r="SID25" s="687"/>
      <c r="SIE25" s="687"/>
      <c r="SIF25" s="687"/>
      <c r="SIG25" s="687"/>
      <c r="SIH25" s="687"/>
      <c r="SII25" s="687"/>
      <c r="SIJ25" s="687"/>
      <c r="SIK25" s="687"/>
      <c r="SIL25" s="687"/>
      <c r="SIM25" s="687"/>
      <c r="SIN25" s="687"/>
      <c r="SIO25" s="687"/>
      <c r="SIP25" s="687"/>
      <c r="SIQ25" s="687"/>
      <c r="SIR25" s="687"/>
      <c r="SIS25" s="687"/>
      <c r="SIT25" s="687"/>
      <c r="SIU25" s="687"/>
      <c r="SIV25" s="687"/>
      <c r="SIW25" s="687"/>
      <c r="SIX25" s="687"/>
      <c r="SIY25" s="687"/>
      <c r="SIZ25" s="687"/>
      <c r="SJA25" s="687"/>
      <c r="SJB25" s="687"/>
      <c r="SJC25" s="687"/>
      <c r="SJD25" s="687"/>
      <c r="SJE25" s="687"/>
      <c r="SJF25" s="687"/>
      <c r="SJG25" s="687"/>
      <c r="SJH25" s="687"/>
      <c r="SJI25" s="687"/>
      <c r="SJJ25" s="687"/>
      <c r="SJK25" s="687"/>
      <c r="SJL25" s="687"/>
      <c r="SJM25" s="687"/>
      <c r="SJN25" s="687"/>
      <c r="SJO25" s="687"/>
      <c r="SJP25" s="687"/>
      <c r="SJQ25" s="687"/>
      <c r="SJR25" s="687"/>
      <c r="SJS25" s="687"/>
      <c r="SJT25" s="687"/>
      <c r="SJU25" s="687"/>
      <c r="SJV25" s="687"/>
      <c r="SJW25" s="687"/>
      <c r="SJX25" s="687"/>
      <c r="SJY25" s="687"/>
      <c r="SJZ25" s="687"/>
      <c r="SKA25" s="687"/>
      <c r="SKB25" s="687"/>
      <c r="SKC25" s="687"/>
      <c r="SKD25" s="687"/>
      <c r="SKE25" s="687"/>
      <c r="SKF25" s="687"/>
      <c r="SKG25" s="687"/>
      <c r="SKH25" s="687"/>
      <c r="SKI25" s="687"/>
      <c r="SKJ25" s="687"/>
      <c r="SKK25" s="687"/>
      <c r="SKL25" s="687"/>
      <c r="SKM25" s="687"/>
      <c r="SKN25" s="687"/>
      <c r="SKO25" s="687"/>
      <c r="SKP25" s="687"/>
      <c r="SKQ25" s="687"/>
      <c r="SKR25" s="687"/>
      <c r="SKS25" s="687"/>
      <c r="SKT25" s="687"/>
      <c r="SKU25" s="687"/>
      <c r="SKV25" s="687"/>
      <c r="SKW25" s="687"/>
      <c r="SKX25" s="687"/>
      <c r="SKY25" s="687"/>
      <c r="SKZ25" s="687"/>
      <c r="SLA25" s="687"/>
      <c r="SLB25" s="687"/>
      <c r="SLC25" s="687"/>
      <c r="SLD25" s="687"/>
      <c r="SLE25" s="687"/>
      <c r="SLF25" s="687"/>
      <c r="SLG25" s="687"/>
      <c r="SLH25" s="687"/>
      <c r="SLI25" s="687"/>
      <c r="SLJ25" s="687"/>
      <c r="SLK25" s="687"/>
      <c r="SLL25" s="687"/>
      <c r="SLM25" s="687"/>
      <c r="SLN25" s="687"/>
      <c r="SLO25" s="687"/>
      <c r="SLP25" s="687"/>
      <c r="SLQ25" s="687"/>
      <c r="SLR25" s="687"/>
      <c r="SLS25" s="687"/>
      <c r="SLT25" s="687"/>
      <c r="SLU25" s="687"/>
      <c r="SLV25" s="687"/>
      <c r="SLW25" s="687"/>
      <c r="SLX25" s="687"/>
      <c r="SLY25" s="687"/>
      <c r="SLZ25" s="687"/>
      <c r="SMA25" s="687"/>
      <c r="SMB25" s="687"/>
      <c r="SMC25" s="687"/>
      <c r="SMD25" s="687"/>
      <c r="SME25" s="687"/>
      <c r="SMF25" s="687"/>
      <c r="SMG25" s="687"/>
      <c r="SMH25" s="687"/>
      <c r="SMI25" s="687"/>
      <c r="SMJ25" s="687"/>
      <c r="SMK25" s="687"/>
      <c r="SML25" s="687"/>
      <c r="SMM25" s="687"/>
      <c r="SMN25" s="687"/>
      <c r="SMO25" s="687"/>
      <c r="SMP25" s="687"/>
      <c r="SMQ25" s="687"/>
      <c r="SMR25" s="687"/>
      <c r="SMS25" s="687"/>
      <c r="SMT25" s="687"/>
      <c r="SMU25" s="687"/>
      <c r="SMV25" s="687"/>
      <c r="SMW25" s="687"/>
      <c r="SMX25" s="687"/>
      <c r="SMY25" s="687"/>
      <c r="SMZ25" s="687"/>
      <c r="SNA25" s="687"/>
      <c r="SNB25" s="687"/>
      <c r="SNC25" s="687"/>
      <c r="SND25" s="687"/>
      <c r="SNE25" s="687"/>
      <c r="SNF25" s="687"/>
      <c r="SNG25" s="687"/>
      <c r="SNH25" s="687"/>
      <c r="SNI25" s="687"/>
      <c r="SNJ25" s="687"/>
      <c r="SNK25" s="687"/>
      <c r="SNL25" s="687"/>
      <c r="SNM25" s="687"/>
      <c r="SNN25" s="687"/>
      <c r="SNO25" s="687"/>
      <c r="SNP25" s="687"/>
      <c r="SNQ25" s="687"/>
      <c r="SNR25" s="687"/>
      <c r="SNS25" s="687"/>
      <c r="SNT25" s="687"/>
      <c r="SNU25" s="687"/>
      <c r="SNV25" s="687"/>
      <c r="SNW25" s="687"/>
      <c r="SNX25" s="687"/>
      <c r="SNY25" s="687"/>
      <c r="SNZ25" s="687"/>
      <c r="SOA25" s="687"/>
      <c r="SOB25" s="687"/>
      <c r="SOC25" s="687"/>
      <c r="SOD25" s="687"/>
      <c r="SOE25" s="687"/>
      <c r="SOF25" s="687"/>
      <c r="SOG25" s="687"/>
      <c r="SOH25" s="687"/>
      <c r="SOI25" s="687"/>
      <c r="SOJ25" s="687"/>
      <c r="SOK25" s="687"/>
      <c r="SOL25" s="687"/>
      <c r="SOM25" s="687"/>
      <c r="SON25" s="687"/>
      <c r="SOO25" s="687"/>
      <c r="SOP25" s="687"/>
      <c r="SOQ25" s="687"/>
      <c r="SOR25" s="687"/>
      <c r="SOS25" s="687"/>
      <c r="SOT25" s="687"/>
      <c r="SOU25" s="687"/>
      <c r="SOV25" s="687"/>
      <c r="SOW25" s="687"/>
      <c r="SOX25" s="687"/>
      <c r="SOY25" s="687"/>
      <c r="SOZ25" s="687"/>
      <c r="SPA25" s="687"/>
      <c r="SPB25" s="687"/>
      <c r="SPC25" s="687"/>
      <c r="SPD25" s="687"/>
      <c r="SPE25" s="687"/>
      <c r="SPF25" s="687"/>
      <c r="SPG25" s="687"/>
      <c r="SPH25" s="687"/>
      <c r="SPI25" s="687"/>
      <c r="SPJ25" s="687"/>
      <c r="SPK25" s="687"/>
      <c r="SPL25" s="687"/>
      <c r="SPM25" s="687"/>
      <c r="SPN25" s="687"/>
      <c r="SPO25" s="687"/>
      <c r="SPP25" s="687"/>
      <c r="SPQ25" s="687"/>
      <c r="SPR25" s="687"/>
      <c r="SPS25" s="687"/>
      <c r="SPT25" s="687"/>
      <c r="SPU25" s="687"/>
      <c r="SPV25" s="687"/>
      <c r="SPW25" s="687"/>
      <c r="SPX25" s="687"/>
      <c r="SPY25" s="687"/>
      <c r="SPZ25" s="687"/>
      <c r="SQA25" s="687"/>
      <c r="SQB25" s="687"/>
      <c r="SQC25" s="687"/>
      <c r="SQD25" s="687"/>
      <c r="SQE25" s="687"/>
      <c r="SQF25" s="687"/>
      <c r="SQG25" s="687"/>
      <c r="SQH25" s="687"/>
      <c r="SQI25" s="687"/>
      <c r="SQJ25" s="687"/>
      <c r="SQK25" s="687"/>
      <c r="SQL25" s="687"/>
      <c r="SQM25" s="687"/>
      <c r="SQN25" s="687"/>
      <c r="SQO25" s="687"/>
      <c r="SQP25" s="687"/>
      <c r="SQQ25" s="687"/>
      <c r="SQR25" s="687"/>
      <c r="SQS25" s="687"/>
      <c r="SQT25" s="687"/>
      <c r="SQU25" s="687"/>
      <c r="SQV25" s="687"/>
      <c r="SQW25" s="687"/>
      <c r="SQX25" s="687"/>
      <c r="SQY25" s="687"/>
      <c r="SQZ25" s="687"/>
      <c r="SRA25" s="687"/>
      <c r="SRB25" s="687"/>
      <c r="SRC25" s="687"/>
      <c r="SRD25" s="687"/>
      <c r="SRE25" s="687"/>
      <c r="SRF25" s="687"/>
      <c r="SRG25" s="687"/>
      <c r="SRH25" s="687"/>
      <c r="SRI25" s="687"/>
      <c r="SRJ25" s="687"/>
      <c r="SRK25" s="687"/>
      <c r="SRL25" s="687"/>
      <c r="SRM25" s="687"/>
      <c r="SRN25" s="687"/>
      <c r="SRO25" s="687"/>
      <c r="SRP25" s="687"/>
      <c r="SRQ25" s="687"/>
      <c r="SRR25" s="687"/>
      <c r="SRS25" s="687"/>
      <c r="SRT25" s="687"/>
      <c r="SRU25" s="687"/>
      <c r="SRV25" s="687"/>
      <c r="SRW25" s="687"/>
      <c r="SRX25" s="687"/>
      <c r="SRY25" s="687"/>
      <c r="SRZ25" s="687"/>
      <c r="SSA25" s="687"/>
      <c r="SSB25" s="687"/>
      <c r="SSC25" s="687"/>
      <c r="SSD25" s="687"/>
      <c r="SSE25" s="687"/>
      <c r="SSF25" s="687"/>
      <c r="SSG25" s="687"/>
      <c r="SSH25" s="687"/>
      <c r="SSI25" s="687"/>
      <c r="SSJ25" s="687"/>
      <c r="SSK25" s="687"/>
      <c r="SSL25" s="687"/>
      <c r="SSM25" s="687"/>
      <c r="SSN25" s="687"/>
      <c r="SSO25" s="687"/>
      <c r="SSP25" s="687"/>
      <c r="SSQ25" s="687"/>
      <c r="SSR25" s="687"/>
      <c r="SSS25" s="687"/>
      <c r="SST25" s="687"/>
      <c r="SSU25" s="687"/>
      <c r="SSV25" s="687"/>
      <c r="SSW25" s="687"/>
      <c r="SSX25" s="687"/>
      <c r="SSY25" s="687"/>
      <c r="SSZ25" s="687"/>
      <c r="STA25" s="687"/>
      <c r="STB25" s="687"/>
      <c r="STC25" s="687"/>
      <c r="STD25" s="687"/>
      <c r="STE25" s="687"/>
      <c r="STF25" s="687"/>
      <c r="STG25" s="687"/>
      <c r="STH25" s="687"/>
      <c r="STI25" s="687"/>
      <c r="STJ25" s="687"/>
      <c r="STK25" s="687"/>
      <c r="STL25" s="687"/>
      <c r="STM25" s="687"/>
      <c r="STN25" s="687"/>
      <c r="STO25" s="687"/>
      <c r="STP25" s="687"/>
      <c r="STQ25" s="687"/>
      <c r="STR25" s="687"/>
      <c r="STS25" s="687"/>
      <c r="STT25" s="687"/>
      <c r="STU25" s="687"/>
      <c r="STV25" s="687"/>
      <c r="STW25" s="687"/>
      <c r="STX25" s="687"/>
      <c r="STY25" s="687"/>
      <c r="STZ25" s="687"/>
      <c r="SUA25" s="687"/>
      <c r="SUB25" s="687"/>
      <c r="SUC25" s="687"/>
      <c r="SUD25" s="687"/>
      <c r="SUE25" s="687"/>
      <c r="SUF25" s="687"/>
      <c r="SUG25" s="687"/>
      <c r="SUH25" s="687"/>
      <c r="SUI25" s="687"/>
      <c r="SUJ25" s="687"/>
      <c r="SUK25" s="687"/>
      <c r="SUL25" s="687"/>
      <c r="SUM25" s="687"/>
      <c r="SUN25" s="687"/>
      <c r="SUO25" s="687"/>
      <c r="SUP25" s="687"/>
      <c r="SUQ25" s="687"/>
      <c r="SUR25" s="687"/>
      <c r="SUS25" s="687"/>
      <c r="SUT25" s="687"/>
      <c r="SUU25" s="687"/>
      <c r="SUV25" s="687"/>
      <c r="SUW25" s="687"/>
      <c r="SUX25" s="687"/>
      <c r="SUY25" s="687"/>
      <c r="SUZ25" s="687"/>
      <c r="SVA25" s="687"/>
      <c r="SVB25" s="687"/>
      <c r="SVC25" s="687"/>
      <c r="SVD25" s="687"/>
      <c r="SVE25" s="687"/>
      <c r="SVF25" s="687"/>
      <c r="SVG25" s="687"/>
      <c r="SVH25" s="687"/>
      <c r="SVI25" s="687"/>
      <c r="SVJ25" s="687"/>
      <c r="SVK25" s="687"/>
      <c r="SVL25" s="687"/>
      <c r="SVM25" s="687"/>
      <c r="SVN25" s="687"/>
      <c r="SVO25" s="687"/>
      <c r="SVP25" s="687"/>
      <c r="SVQ25" s="687"/>
      <c r="SVR25" s="687"/>
      <c r="SVS25" s="687"/>
      <c r="SVT25" s="687"/>
      <c r="SVU25" s="687"/>
      <c r="SVV25" s="687"/>
      <c r="SVW25" s="687"/>
      <c r="SVX25" s="687"/>
      <c r="SVY25" s="687"/>
      <c r="SVZ25" s="687"/>
      <c r="SWA25" s="687"/>
      <c r="SWB25" s="687"/>
      <c r="SWC25" s="687"/>
      <c r="SWD25" s="687"/>
      <c r="SWE25" s="687"/>
      <c r="SWF25" s="687"/>
      <c r="SWG25" s="687"/>
      <c r="SWH25" s="687"/>
      <c r="SWI25" s="687"/>
      <c r="SWJ25" s="687"/>
      <c r="SWK25" s="687"/>
      <c r="SWL25" s="687"/>
      <c r="SWM25" s="687"/>
      <c r="SWN25" s="687"/>
      <c r="SWO25" s="687"/>
      <c r="SWP25" s="687"/>
      <c r="SWQ25" s="687"/>
      <c r="SWR25" s="687"/>
      <c r="SWS25" s="687"/>
      <c r="SWT25" s="687"/>
      <c r="SWU25" s="687"/>
      <c r="SWV25" s="687"/>
      <c r="SWW25" s="687"/>
      <c r="SWX25" s="687"/>
      <c r="SWY25" s="687"/>
      <c r="SWZ25" s="687"/>
      <c r="SXA25" s="687"/>
      <c r="SXB25" s="687"/>
      <c r="SXC25" s="687"/>
      <c r="SXD25" s="687"/>
      <c r="SXE25" s="687"/>
      <c r="SXF25" s="687"/>
      <c r="SXG25" s="687"/>
      <c r="SXH25" s="687"/>
      <c r="SXI25" s="687"/>
      <c r="SXJ25" s="687"/>
      <c r="SXK25" s="687"/>
      <c r="SXL25" s="687"/>
      <c r="SXM25" s="687"/>
      <c r="SXN25" s="687"/>
      <c r="SXO25" s="687"/>
      <c r="SXP25" s="687"/>
      <c r="SXQ25" s="687"/>
      <c r="SXR25" s="687"/>
      <c r="SXS25" s="687"/>
      <c r="SXT25" s="687"/>
      <c r="SXU25" s="687"/>
      <c r="SXV25" s="687"/>
      <c r="SXW25" s="687"/>
      <c r="SXX25" s="687"/>
      <c r="SXY25" s="687"/>
      <c r="SXZ25" s="687"/>
      <c r="SYA25" s="687"/>
      <c r="SYB25" s="687"/>
      <c r="SYC25" s="687"/>
      <c r="SYD25" s="687"/>
      <c r="SYE25" s="687"/>
      <c r="SYF25" s="687"/>
      <c r="SYG25" s="687"/>
      <c r="SYH25" s="687"/>
      <c r="SYI25" s="687"/>
      <c r="SYJ25" s="687"/>
      <c r="SYK25" s="687"/>
      <c r="SYL25" s="687"/>
      <c r="SYM25" s="687"/>
      <c r="SYN25" s="687"/>
      <c r="SYO25" s="687"/>
      <c r="SYP25" s="687"/>
      <c r="SYQ25" s="687"/>
      <c r="SYR25" s="687"/>
      <c r="SYS25" s="687"/>
      <c r="SYT25" s="687"/>
      <c r="SYU25" s="687"/>
      <c r="SYV25" s="687"/>
      <c r="SYW25" s="687"/>
      <c r="SYX25" s="687"/>
      <c r="SYY25" s="687"/>
      <c r="SYZ25" s="687"/>
      <c r="SZA25" s="687"/>
      <c r="SZB25" s="687"/>
      <c r="SZC25" s="687"/>
      <c r="SZD25" s="687"/>
      <c r="SZE25" s="687"/>
      <c r="SZF25" s="687"/>
      <c r="SZG25" s="687"/>
      <c r="SZH25" s="687"/>
      <c r="SZI25" s="687"/>
      <c r="SZJ25" s="687"/>
      <c r="SZK25" s="687"/>
      <c r="SZL25" s="687"/>
      <c r="SZM25" s="687"/>
      <c r="SZN25" s="687"/>
      <c r="SZO25" s="687"/>
      <c r="SZP25" s="687"/>
      <c r="SZQ25" s="687"/>
      <c r="SZR25" s="687"/>
      <c r="SZS25" s="687"/>
      <c r="SZT25" s="687"/>
      <c r="SZU25" s="687"/>
      <c r="SZV25" s="687"/>
      <c r="SZW25" s="687"/>
      <c r="SZX25" s="687"/>
      <c r="SZY25" s="687"/>
      <c r="SZZ25" s="687"/>
      <c r="TAA25" s="687"/>
      <c r="TAB25" s="687"/>
      <c r="TAC25" s="687"/>
      <c r="TAD25" s="687"/>
      <c r="TAE25" s="687"/>
      <c r="TAF25" s="687"/>
      <c r="TAG25" s="687"/>
      <c r="TAH25" s="687"/>
      <c r="TAI25" s="687"/>
      <c r="TAJ25" s="687"/>
      <c r="TAK25" s="687"/>
      <c r="TAL25" s="687"/>
      <c r="TAM25" s="687"/>
      <c r="TAN25" s="687"/>
      <c r="TAO25" s="687"/>
      <c r="TAP25" s="687"/>
      <c r="TAQ25" s="687"/>
      <c r="TAR25" s="687"/>
      <c r="TAS25" s="687"/>
      <c r="TAT25" s="687"/>
      <c r="TAU25" s="687"/>
      <c r="TAV25" s="687"/>
      <c r="TAW25" s="687"/>
      <c r="TAX25" s="687"/>
      <c r="TAY25" s="687"/>
      <c r="TAZ25" s="687"/>
      <c r="TBA25" s="687"/>
      <c r="TBB25" s="687"/>
      <c r="TBC25" s="687"/>
      <c r="TBD25" s="687"/>
      <c r="TBE25" s="687"/>
      <c r="TBF25" s="687"/>
      <c r="TBG25" s="687"/>
      <c r="TBH25" s="687"/>
      <c r="TBI25" s="687"/>
      <c r="TBJ25" s="687"/>
      <c r="TBK25" s="687"/>
      <c r="TBL25" s="687"/>
      <c r="TBM25" s="687"/>
      <c r="TBN25" s="687"/>
      <c r="TBO25" s="687"/>
      <c r="TBP25" s="687"/>
      <c r="TBQ25" s="687"/>
      <c r="TBR25" s="687"/>
      <c r="TBS25" s="687"/>
      <c r="TBT25" s="687"/>
      <c r="TBU25" s="687"/>
      <c r="TBV25" s="687"/>
      <c r="TBW25" s="687"/>
      <c r="TBX25" s="687"/>
      <c r="TBY25" s="687"/>
      <c r="TBZ25" s="687"/>
      <c r="TCA25" s="687"/>
      <c r="TCB25" s="687"/>
      <c r="TCC25" s="687"/>
      <c r="TCD25" s="687"/>
      <c r="TCE25" s="687"/>
      <c r="TCF25" s="687"/>
      <c r="TCG25" s="687"/>
      <c r="TCH25" s="687"/>
      <c r="TCI25" s="687"/>
      <c r="TCJ25" s="687"/>
      <c r="TCK25" s="687"/>
      <c r="TCL25" s="687"/>
      <c r="TCM25" s="687"/>
      <c r="TCN25" s="687"/>
      <c r="TCO25" s="687"/>
      <c r="TCP25" s="687"/>
      <c r="TCQ25" s="687"/>
      <c r="TCR25" s="687"/>
      <c r="TCS25" s="687"/>
      <c r="TCT25" s="687"/>
      <c r="TCU25" s="687"/>
      <c r="TCV25" s="687"/>
      <c r="TCW25" s="687"/>
      <c r="TCX25" s="687"/>
      <c r="TCY25" s="687"/>
      <c r="TCZ25" s="687"/>
      <c r="TDA25" s="687"/>
      <c r="TDB25" s="687"/>
      <c r="TDC25" s="687"/>
      <c r="TDD25" s="687"/>
      <c r="TDE25" s="687"/>
      <c r="TDF25" s="687"/>
      <c r="TDG25" s="687"/>
      <c r="TDH25" s="687"/>
      <c r="TDI25" s="687"/>
      <c r="TDJ25" s="687"/>
      <c r="TDK25" s="687"/>
      <c r="TDL25" s="687"/>
      <c r="TDM25" s="687"/>
      <c r="TDN25" s="687"/>
      <c r="TDO25" s="687"/>
      <c r="TDP25" s="687"/>
      <c r="TDQ25" s="687"/>
      <c r="TDR25" s="687"/>
      <c r="TDS25" s="687"/>
      <c r="TDT25" s="687"/>
      <c r="TDU25" s="687"/>
      <c r="TDV25" s="687"/>
      <c r="TDW25" s="687"/>
      <c r="TDX25" s="687"/>
      <c r="TDY25" s="687"/>
      <c r="TDZ25" s="687"/>
      <c r="TEA25" s="687"/>
      <c r="TEB25" s="687"/>
      <c r="TEC25" s="687"/>
      <c r="TED25" s="687"/>
      <c r="TEE25" s="687"/>
      <c r="TEF25" s="687"/>
      <c r="TEG25" s="687"/>
      <c r="TEH25" s="687"/>
      <c r="TEI25" s="687"/>
      <c r="TEJ25" s="687"/>
      <c r="TEK25" s="687"/>
      <c r="TEL25" s="687"/>
      <c r="TEM25" s="687"/>
      <c r="TEN25" s="687"/>
      <c r="TEO25" s="687"/>
      <c r="TEP25" s="687"/>
      <c r="TEQ25" s="687"/>
      <c r="TER25" s="687"/>
      <c r="TES25" s="687"/>
      <c r="TET25" s="687"/>
      <c r="TEU25" s="687"/>
      <c r="TEV25" s="687"/>
      <c r="TEW25" s="687"/>
      <c r="TEX25" s="687"/>
      <c r="TEY25" s="687"/>
      <c r="TEZ25" s="687"/>
      <c r="TFA25" s="687"/>
      <c r="TFB25" s="687"/>
      <c r="TFC25" s="687"/>
      <c r="TFD25" s="687"/>
      <c r="TFE25" s="687"/>
      <c r="TFF25" s="687"/>
      <c r="TFG25" s="687"/>
      <c r="TFH25" s="687"/>
      <c r="TFI25" s="687"/>
      <c r="TFJ25" s="687"/>
      <c r="TFK25" s="687"/>
      <c r="TFL25" s="687"/>
      <c r="TFM25" s="687"/>
      <c r="TFN25" s="687"/>
      <c r="TFO25" s="687"/>
      <c r="TFP25" s="687"/>
      <c r="TFQ25" s="687"/>
      <c r="TFR25" s="687"/>
      <c r="TFS25" s="687"/>
      <c r="TFT25" s="687"/>
      <c r="TFU25" s="687"/>
      <c r="TFV25" s="687"/>
      <c r="TFW25" s="687"/>
      <c r="TFX25" s="687"/>
      <c r="TFY25" s="687"/>
      <c r="TFZ25" s="687"/>
      <c r="TGA25" s="687"/>
      <c r="TGB25" s="687"/>
      <c r="TGC25" s="687"/>
      <c r="TGD25" s="687"/>
      <c r="TGE25" s="687"/>
      <c r="TGF25" s="687"/>
      <c r="TGG25" s="687"/>
      <c r="TGH25" s="687"/>
      <c r="TGI25" s="687"/>
      <c r="TGJ25" s="687"/>
      <c r="TGK25" s="687"/>
      <c r="TGL25" s="687"/>
      <c r="TGM25" s="687"/>
      <c r="TGN25" s="687"/>
      <c r="TGO25" s="687"/>
      <c r="TGP25" s="687"/>
      <c r="TGQ25" s="687"/>
      <c r="TGR25" s="687"/>
      <c r="TGS25" s="687"/>
      <c r="TGT25" s="687"/>
      <c r="TGU25" s="687"/>
      <c r="TGV25" s="687"/>
      <c r="TGW25" s="687"/>
      <c r="TGX25" s="687"/>
      <c r="TGY25" s="687"/>
      <c r="TGZ25" s="687"/>
      <c r="THA25" s="687"/>
      <c r="THB25" s="687"/>
      <c r="THC25" s="687"/>
      <c r="THD25" s="687"/>
      <c r="THE25" s="687"/>
      <c r="THF25" s="687"/>
      <c r="THG25" s="687"/>
      <c r="THH25" s="687"/>
      <c r="THI25" s="687"/>
      <c r="THJ25" s="687"/>
      <c r="THK25" s="687"/>
      <c r="THL25" s="687"/>
      <c r="THM25" s="687"/>
      <c r="THN25" s="687"/>
      <c r="THO25" s="687"/>
      <c r="THP25" s="687"/>
      <c r="THQ25" s="687"/>
      <c r="THR25" s="687"/>
      <c r="THS25" s="687"/>
      <c r="THT25" s="687"/>
      <c r="THU25" s="687"/>
      <c r="THV25" s="687"/>
      <c r="THW25" s="687"/>
      <c r="THX25" s="687"/>
      <c r="THY25" s="687"/>
      <c r="THZ25" s="687"/>
      <c r="TIA25" s="687"/>
      <c r="TIB25" s="687"/>
      <c r="TIC25" s="687"/>
      <c r="TID25" s="687"/>
      <c r="TIE25" s="687"/>
      <c r="TIF25" s="687"/>
      <c r="TIG25" s="687"/>
      <c r="TIH25" s="687"/>
      <c r="TII25" s="687"/>
      <c r="TIJ25" s="687"/>
      <c r="TIK25" s="687"/>
      <c r="TIL25" s="687"/>
      <c r="TIM25" s="687"/>
      <c r="TIN25" s="687"/>
      <c r="TIO25" s="687"/>
      <c r="TIP25" s="687"/>
      <c r="TIQ25" s="687"/>
      <c r="TIR25" s="687"/>
      <c r="TIS25" s="687"/>
      <c r="TIT25" s="687"/>
      <c r="TIU25" s="687"/>
      <c r="TIV25" s="687"/>
      <c r="TIW25" s="687"/>
      <c r="TIX25" s="687"/>
      <c r="TIY25" s="687"/>
      <c r="TIZ25" s="687"/>
      <c r="TJA25" s="687"/>
      <c r="TJB25" s="687"/>
      <c r="TJC25" s="687"/>
      <c r="TJD25" s="687"/>
      <c r="TJE25" s="687"/>
      <c r="TJF25" s="687"/>
      <c r="TJG25" s="687"/>
      <c r="TJH25" s="687"/>
      <c r="TJI25" s="687"/>
      <c r="TJJ25" s="687"/>
      <c r="TJK25" s="687"/>
      <c r="TJL25" s="687"/>
      <c r="TJM25" s="687"/>
      <c r="TJN25" s="687"/>
      <c r="TJO25" s="687"/>
      <c r="TJP25" s="687"/>
      <c r="TJQ25" s="687"/>
      <c r="TJR25" s="687"/>
      <c r="TJS25" s="687"/>
      <c r="TJT25" s="687"/>
      <c r="TJU25" s="687"/>
      <c r="TJV25" s="687"/>
      <c r="TJW25" s="687"/>
      <c r="TJX25" s="687"/>
      <c r="TJY25" s="687"/>
      <c r="TJZ25" s="687"/>
      <c r="TKA25" s="687"/>
      <c r="TKB25" s="687"/>
      <c r="TKC25" s="687"/>
      <c r="TKD25" s="687"/>
      <c r="TKE25" s="687"/>
      <c r="TKF25" s="687"/>
      <c r="TKG25" s="687"/>
      <c r="TKH25" s="687"/>
      <c r="TKI25" s="687"/>
      <c r="TKJ25" s="687"/>
      <c r="TKK25" s="687"/>
      <c r="TKL25" s="687"/>
      <c r="TKM25" s="687"/>
      <c r="TKN25" s="687"/>
      <c r="TKO25" s="687"/>
      <c r="TKP25" s="687"/>
      <c r="TKQ25" s="687"/>
      <c r="TKR25" s="687"/>
      <c r="TKS25" s="687"/>
      <c r="TKT25" s="687"/>
      <c r="TKU25" s="687"/>
      <c r="TKV25" s="687"/>
      <c r="TKW25" s="687"/>
      <c r="TKX25" s="687"/>
      <c r="TKY25" s="687"/>
      <c r="TKZ25" s="687"/>
      <c r="TLA25" s="687"/>
      <c r="TLB25" s="687"/>
      <c r="TLC25" s="687"/>
      <c r="TLD25" s="687"/>
      <c r="TLE25" s="687"/>
      <c r="TLF25" s="687"/>
      <c r="TLG25" s="687"/>
      <c r="TLH25" s="687"/>
      <c r="TLI25" s="687"/>
      <c r="TLJ25" s="687"/>
      <c r="TLK25" s="687"/>
      <c r="TLL25" s="687"/>
      <c r="TLM25" s="687"/>
      <c r="TLN25" s="687"/>
      <c r="TLO25" s="687"/>
      <c r="TLP25" s="687"/>
      <c r="TLQ25" s="687"/>
      <c r="TLR25" s="687"/>
      <c r="TLS25" s="687"/>
      <c r="TLT25" s="687"/>
      <c r="TLU25" s="687"/>
      <c r="TLV25" s="687"/>
      <c r="TLW25" s="687"/>
      <c r="TLX25" s="687"/>
      <c r="TLY25" s="687"/>
      <c r="TLZ25" s="687"/>
      <c r="TMA25" s="687"/>
      <c r="TMB25" s="687"/>
      <c r="TMC25" s="687"/>
      <c r="TMD25" s="687"/>
      <c r="TME25" s="687"/>
      <c r="TMF25" s="687"/>
      <c r="TMG25" s="687"/>
      <c r="TMH25" s="687"/>
      <c r="TMI25" s="687"/>
      <c r="TMJ25" s="687"/>
      <c r="TMK25" s="687"/>
      <c r="TML25" s="687"/>
      <c r="TMM25" s="687"/>
      <c r="TMN25" s="687"/>
      <c r="TMO25" s="687"/>
      <c r="TMP25" s="687"/>
      <c r="TMQ25" s="687"/>
      <c r="TMR25" s="687"/>
      <c r="TMS25" s="687"/>
      <c r="TMT25" s="687"/>
      <c r="TMU25" s="687"/>
      <c r="TMV25" s="687"/>
      <c r="TMW25" s="687"/>
      <c r="TMX25" s="687"/>
      <c r="TMY25" s="687"/>
      <c r="TMZ25" s="687"/>
      <c r="TNA25" s="687"/>
      <c r="TNB25" s="687"/>
      <c r="TNC25" s="687"/>
      <c r="TND25" s="687"/>
      <c r="TNE25" s="687"/>
      <c r="TNF25" s="687"/>
      <c r="TNG25" s="687"/>
      <c r="TNH25" s="687"/>
      <c r="TNI25" s="687"/>
      <c r="TNJ25" s="687"/>
      <c r="TNK25" s="687"/>
      <c r="TNL25" s="687"/>
      <c r="TNM25" s="687"/>
      <c r="TNN25" s="687"/>
      <c r="TNO25" s="687"/>
      <c r="TNP25" s="687"/>
      <c r="TNQ25" s="687"/>
      <c r="TNR25" s="687"/>
      <c r="TNS25" s="687"/>
      <c r="TNT25" s="687"/>
      <c r="TNU25" s="687"/>
      <c r="TNV25" s="687"/>
      <c r="TNW25" s="687"/>
      <c r="TNX25" s="687"/>
      <c r="TNY25" s="687"/>
      <c r="TNZ25" s="687"/>
      <c r="TOA25" s="687"/>
      <c r="TOB25" s="687"/>
      <c r="TOC25" s="687"/>
      <c r="TOD25" s="687"/>
      <c r="TOE25" s="687"/>
      <c r="TOF25" s="687"/>
      <c r="TOG25" s="687"/>
      <c r="TOH25" s="687"/>
      <c r="TOI25" s="687"/>
      <c r="TOJ25" s="687"/>
      <c r="TOK25" s="687"/>
      <c r="TOL25" s="687"/>
      <c r="TOM25" s="687"/>
      <c r="TON25" s="687"/>
      <c r="TOO25" s="687"/>
      <c r="TOP25" s="687"/>
      <c r="TOQ25" s="687"/>
      <c r="TOR25" s="687"/>
      <c r="TOS25" s="687"/>
      <c r="TOT25" s="687"/>
      <c r="TOU25" s="687"/>
      <c r="TOV25" s="687"/>
      <c r="TOW25" s="687"/>
      <c r="TOX25" s="687"/>
      <c r="TOY25" s="687"/>
      <c r="TOZ25" s="687"/>
      <c r="TPA25" s="687"/>
      <c r="TPB25" s="687"/>
      <c r="TPC25" s="687"/>
      <c r="TPD25" s="687"/>
      <c r="TPE25" s="687"/>
      <c r="TPF25" s="687"/>
      <c r="TPG25" s="687"/>
      <c r="TPH25" s="687"/>
      <c r="TPI25" s="687"/>
      <c r="TPJ25" s="687"/>
      <c r="TPK25" s="687"/>
      <c r="TPL25" s="687"/>
      <c r="TPM25" s="687"/>
      <c r="TPN25" s="687"/>
      <c r="TPO25" s="687"/>
      <c r="TPP25" s="687"/>
      <c r="TPQ25" s="687"/>
      <c r="TPR25" s="687"/>
      <c r="TPS25" s="687"/>
      <c r="TPT25" s="687"/>
      <c r="TPU25" s="687"/>
      <c r="TPV25" s="687"/>
      <c r="TPW25" s="687"/>
      <c r="TPX25" s="687"/>
      <c r="TPY25" s="687"/>
      <c r="TPZ25" s="687"/>
      <c r="TQA25" s="687"/>
      <c r="TQB25" s="687"/>
      <c r="TQC25" s="687"/>
      <c r="TQD25" s="687"/>
      <c r="TQE25" s="687"/>
      <c r="TQF25" s="687"/>
      <c r="TQG25" s="687"/>
      <c r="TQH25" s="687"/>
      <c r="TQI25" s="687"/>
      <c r="TQJ25" s="687"/>
      <c r="TQK25" s="687"/>
      <c r="TQL25" s="687"/>
      <c r="TQM25" s="687"/>
      <c r="TQN25" s="687"/>
      <c r="TQO25" s="687"/>
      <c r="TQP25" s="687"/>
      <c r="TQQ25" s="687"/>
      <c r="TQR25" s="687"/>
      <c r="TQS25" s="687"/>
      <c r="TQT25" s="687"/>
      <c r="TQU25" s="687"/>
      <c r="TQV25" s="687"/>
      <c r="TQW25" s="687"/>
      <c r="TQX25" s="687"/>
      <c r="TQY25" s="687"/>
      <c r="TQZ25" s="687"/>
      <c r="TRA25" s="687"/>
      <c r="TRB25" s="687"/>
      <c r="TRC25" s="687"/>
      <c r="TRD25" s="687"/>
      <c r="TRE25" s="687"/>
      <c r="TRF25" s="687"/>
      <c r="TRG25" s="687"/>
      <c r="TRH25" s="687"/>
      <c r="TRI25" s="687"/>
      <c r="TRJ25" s="687"/>
      <c r="TRK25" s="687"/>
      <c r="TRL25" s="687"/>
      <c r="TRM25" s="687"/>
      <c r="TRN25" s="687"/>
      <c r="TRO25" s="687"/>
      <c r="TRP25" s="687"/>
      <c r="TRQ25" s="687"/>
      <c r="TRR25" s="687"/>
      <c r="TRS25" s="687"/>
      <c r="TRT25" s="687"/>
      <c r="TRU25" s="687"/>
      <c r="TRV25" s="687"/>
      <c r="TRW25" s="687"/>
      <c r="TRX25" s="687"/>
      <c r="TRY25" s="687"/>
      <c r="TRZ25" s="687"/>
      <c r="TSA25" s="687"/>
      <c r="TSB25" s="687"/>
      <c r="TSC25" s="687"/>
      <c r="TSD25" s="687"/>
      <c r="TSE25" s="687"/>
      <c r="TSF25" s="687"/>
      <c r="TSG25" s="687"/>
      <c r="TSH25" s="687"/>
      <c r="TSI25" s="687"/>
      <c r="TSJ25" s="687"/>
      <c r="TSK25" s="687"/>
      <c r="TSL25" s="687"/>
      <c r="TSM25" s="687"/>
      <c r="TSN25" s="687"/>
      <c r="TSO25" s="687"/>
      <c r="TSP25" s="687"/>
      <c r="TSQ25" s="687"/>
      <c r="TSR25" s="687"/>
      <c r="TSS25" s="687"/>
      <c r="TST25" s="687"/>
      <c r="TSU25" s="687"/>
      <c r="TSV25" s="687"/>
      <c r="TSW25" s="687"/>
      <c r="TSX25" s="687"/>
      <c r="TSY25" s="687"/>
      <c r="TSZ25" s="687"/>
      <c r="TTA25" s="687"/>
      <c r="TTB25" s="687"/>
      <c r="TTC25" s="687"/>
      <c r="TTD25" s="687"/>
      <c r="TTE25" s="687"/>
      <c r="TTF25" s="687"/>
      <c r="TTG25" s="687"/>
      <c r="TTH25" s="687"/>
      <c r="TTI25" s="687"/>
      <c r="TTJ25" s="687"/>
      <c r="TTK25" s="687"/>
      <c r="TTL25" s="687"/>
      <c r="TTM25" s="687"/>
      <c r="TTN25" s="687"/>
      <c r="TTO25" s="687"/>
      <c r="TTP25" s="687"/>
      <c r="TTQ25" s="687"/>
      <c r="TTR25" s="687"/>
      <c r="TTS25" s="687"/>
      <c r="TTT25" s="687"/>
      <c r="TTU25" s="687"/>
      <c r="TTV25" s="687"/>
      <c r="TTW25" s="687"/>
      <c r="TTX25" s="687"/>
      <c r="TTY25" s="687"/>
      <c r="TTZ25" s="687"/>
      <c r="TUA25" s="687"/>
      <c r="TUB25" s="687"/>
      <c r="TUC25" s="687"/>
      <c r="TUD25" s="687"/>
      <c r="TUE25" s="687"/>
      <c r="TUF25" s="687"/>
      <c r="TUG25" s="687"/>
      <c r="TUH25" s="687"/>
      <c r="TUI25" s="687"/>
      <c r="TUJ25" s="687"/>
      <c r="TUK25" s="687"/>
      <c r="TUL25" s="687"/>
      <c r="TUM25" s="687"/>
      <c r="TUN25" s="687"/>
      <c r="TUO25" s="687"/>
      <c r="TUP25" s="687"/>
      <c r="TUQ25" s="687"/>
      <c r="TUR25" s="687"/>
      <c r="TUS25" s="687"/>
      <c r="TUT25" s="687"/>
      <c r="TUU25" s="687"/>
      <c r="TUV25" s="687"/>
      <c r="TUW25" s="687"/>
      <c r="TUX25" s="687"/>
      <c r="TUY25" s="687"/>
      <c r="TUZ25" s="687"/>
      <c r="TVA25" s="687"/>
      <c r="TVB25" s="687"/>
      <c r="TVC25" s="687"/>
      <c r="TVD25" s="687"/>
      <c r="TVE25" s="687"/>
      <c r="TVF25" s="687"/>
      <c r="TVG25" s="687"/>
      <c r="TVH25" s="687"/>
      <c r="TVI25" s="687"/>
      <c r="TVJ25" s="687"/>
      <c r="TVK25" s="687"/>
      <c r="TVL25" s="687"/>
      <c r="TVM25" s="687"/>
      <c r="TVN25" s="687"/>
      <c r="TVO25" s="687"/>
      <c r="TVP25" s="687"/>
      <c r="TVQ25" s="687"/>
      <c r="TVR25" s="687"/>
      <c r="TVS25" s="687"/>
      <c r="TVT25" s="687"/>
      <c r="TVU25" s="687"/>
      <c r="TVV25" s="687"/>
      <c r="TVW25" s="687"/>
      <c r="TVX25" s="687"/>
      <c r="TVY25" s="687"/>
      <c r="TVZ25" s="687"/>
      <c r="TWA25" s="687"/>
      <c r="TWB25" s="687"/>
      <c r="TWC25" s="687"/>
      <c r="TWD25" s="687"/>
      <c r="TWE25" s="687"/>
      <c r="TWF25" s="687"/>
      <c r="TWG25" s="687"/>
      <c r="TWH25" s="687"/>
      <c r="TWI25" s="687"/>
      <c r="TWJ25" s="687"/>
      <c r="TWK25" s="687"/>
      <c r="TWL25" s="687"/>
      <c r="TWM25" s="687"/>
      <c r="TWN25" s="687"/>
      <c r="TWO25" s="687"/>
      <c r="TWP25" s="687"/>
      <c r="TWQ25" s="687"/>
      <c r="TWR25" s="687"/>
      <c r="TWS25" s="687"/>
      <c r="TWT25" s="687"/>
      <c r="TWU25" s="687"/>
      <c r="TWV25" s="687"/>
      <c r="TWW25" s="687"/>
      <c r="TWX25" s="687"/>
      <c r="TWY25" s="687"/>
      <c r="TWZ25" s="687"/>
      <c r="TXA25" s="687"/>
      <c r="TXB25" s="687"/>
      <c r="TXC25" s="687"/>
      <c r="TXD25" s="687"/>
      <c r="TXE25" s="687"/>
      <c r="TXF25" s="687"/>
      <c r="TXG25" s="687"/>
      <c r="TXH25" s="687"/>
      <c r="TXI25" s="687"/>
      <c r="TXJ25" s="687"/>
      <c r="TXK25" s="687"/>
      <c r="TXL25" s="687"/>
      <c r="TXM25" s="687"/>
      <c r="TXN25" s="687"/>
      <c r="TXO25" s="687"/>
      <c r="TXP25" s="687"/>
      <c r="TXQ25" s="687"/>
      <c r="TXR25" s="687"/>
      <c r="TXS25" s="687"/>
      <c r="TXT25" s="687"/>
      <c r="TXU25" s="687"/>
      <c r="TXV25" s="687"/>
      <c r="TXW25" s="687"/>
      <c r="TXX25" s="687"/>
      <c r="TXY25" s="687"/>
      <c r="TXZ25" s="687"/>
      <c r="TYA25" s="687"/>
      <c r="TYB25" s="687"/>
      <c r="TYC25" s="687"/>
      <c r="TYD25" s="687"/>
      <c r="TYE25" s="687"/>
      <c r="TYF25" s="687"/>
      <c r="TYG25" s="687"/>
      <c r="TYH25" s="687"/>
      <c r="TYI25" s="687"/>
      <c r="TYJ25" s="687"/>
      <c r="TYK25" s="687"/>
      <c r="TYL25" s="687"/>
      <c r="TYM25" s="687"/>
      <c r="TYN25" s="687"/>
      <c r="TYO25" s="687"/>
      <c r="TYP25" s="687"/>
      <c r="TYQ25" s="687"/>
      <c r="TYR25" s="687"/>
      <c r="TYS25" s="687"/>
      <c r="TYT25" s="687"/>
      <c r="TYU25" s="687"/>
      <c r="TYV25" s="687"/>
      <c r="TYW25" s="687"/>
      <c r="TYX25" s="687"/>
      <c r="TYY25" s="687"/>
      <c r="TYZ25" s="687"/>
      <c r="TZA25" s="687"/>
      <c r="TZB25" s="687"/>
      <c r="TZC25" s="687"/>
      <c r="TZD25" s="687"/>
      <c r="TZE25" s="687"/>
      <c r="TZF25" s="687"/>
      <c r="TZG25" s="687"/>
      <c r="TZH25" s="687"/>
      <c r="TZI25" s="687"/>
      <c r="TZJ25" s="687"/>
      <c r="TZK25" s="687"/>
      <c r="TZL25" s="687"/>
      <c r="TZM25" s="687"/>
      <c r="TZN25" s="687"/>
      <c r="TZO25" s="687"/>
      <c r="TZP25" s="687"/>
      <c r="TZQ25" s="687"/>
      <c r="TZR25" s="687"/>
      <c r="TZS25" s="687"/>
      <c r="TZT25" s="687"/>
      <c r="TZU25" s="687"/>
      <c r="TZV25" s="687"/>
      <c r="TZW25" s="687"/>
      <c r="TZX25" s="687"/>
      <c r="TZY25" s="687"/>
      <c r="TZZ25" s="687"/>
      <c r="UAA25" s="687"/>
      <c r="UAB25" s="687"/>
      <c r="UAC25" s="687"/>
      <c r="UAD25" s="687"/>
      <c r="UAE25" s="687"/>
      <c r="UAF25" s="687"/>
      <c r="UAG25" s="687"/>
      <c r="UAH25" s="687"/>
      <c r="UAI25" s="687"/>
      <c r="UAJ25" s="687"/>
      <c r="UAK25" s="687"/>
      <c r="UAL25" s="687"/>
      <c r="UAM25" s="687"/>
      <c r="UAN25" s="687"/>
      <c r="UAO25" s="687"/>
      <c r="UAP25" s="687"/>
      <c r="UAQ25" s="687"/>
      <c r="UAR25" s="687"/>
      <c r="UAS25" s="687"/>
      <c r="UAT25" s="687"/>
      <c r="UAU25" s="687"/>
      <c r="UAV25" s="687"/>
      <c r="UAW25" s="687"/>
      <c r="UAX25" s="687"/>
      <c r="UAY25" s="687"/>
      <c r="UAZ25" s="687"/>
      <c r="UBA25" s="687"/>
      <c r="UBB25" s="687"/>
      <c r="UBC25" s="687"/>
      <c r="UBD25" s="687"/>
      <c r="UBE25" s="687"/>
      <c r="UBF25" s="687"/>
      <c r="UBG25" s="687"/>
      <c r="UBH25" s="687"/>
      <c r="UBI25" s="687"/>
      <c r="UBJ25" s="687"/>
      <c r="UBK25" s="687"/>
      <c r="UBL25" s="687"/>
      <c r="UBM25" s="687"/>
      <c r="UBN25" s="687"/>
      <c r="UBO25" s="687"/>
      <c r="UBP25" s="687"/>
      <c r="UBQ25" s="687"/>
      <c r="UBR25" s="687"/>
      <c r="UBS25" s="687"/>
      <c r="UBT25" s="687"/>
      <c r="UBU25" s="687"/>
      <c r="UBV25" s="687"/>
      <c r="UBW25" s="687"/>
      <c r="UBX25" s="687"/>
      <c r="UBY25" s="687"/>
      <c r="UBZ25" s="687"/>
      <c r="UCA25" s="687"/>
      <c r="UCB25" s="687"/>
      <c r="UCC25" s="687"/>
      <c r="UCD25" s="687"/>
      <c r="UCE25" s="687"/>
      <c r="UCF25" s="687"/>
      <c r="UCG25" s="687"/>
      <c r="UCH25" s="687"/>
      <c r="UCI25" s="687"/>
      <c r="UCJ25" s="687"/>
      <c r="UCK25" s="687"/>
      <c r="UCL25" s="687"/>
      <c r="UCM25" s="687"/>
      <c r="UCN25" s="687"/>
      <c r="UCO25" s="687"/>
      <c r="UCP25" s="687"/>
      <c r="UCQ25" s="687"/>
      <c r="UCR25" s="687"/>
      <c r="UCS25" s="687"/>
      <c r="UCT25" s="687"/>
      <c r="UCU25" s="687"/>
      <c r="UCV25" s="687"/>
      <c r="UCW25" s="687"/>
      <c r="UCX25" s="687"/>
      <c r="UCY25" s="687"/>
      <c r="UCZ25" s="687"/>
      <c r="UDA25" s="687"/>
      <c r="UDB25" s="687"/>
      <c r="UDC25" s="687"/>
      <c r="UDD25" s="687"/>
      <c r="UDE25" s="687"/>
      <c r="UDF25" s="687"/>
      <c r="UDG25" s="687"/>
      <c r="UDH25" s="687"/>
      <c r="UDI25" s="687"/>
      <c r="UDJ25" s="687"/>
      <c r="UDK25" s="687"/>
      <c r="UDL25" s="687"/>
      <c r="UDM25" s="687"/>
      <c r="UDN25" s="687"/>
      <c r="UDO25" s="687"/>
      <c r="UDP25" s="687"/>
      <c r="UDQ25" s="687"/>
      <c r="UDR25" s="687"/>
      <c r="UDS25" s="687"/>
      <c r="UDT25" s="687"/>
      <c r="UDU25" s="687"/>
      <c r="UDV25" s="687"/>
      <c r="UDW25" s="687"/>
      <c r="UDX25" s="687"/>
      <c r="UDY25" s="687"/>
      <c r="UDZ25" s="687"/>
      <c r="UEA25" s="687"/>
      <c r="UEB25" s="687"/>
      <c r="UEC25" s="687"/>
      <c r="UED25" s="687"/>
      <c r="UEE25" s="687"/>
      <c r="UEF25" s="687"/>
      <c r="UEG25" s="687"/>
      <c r="UEH25" s="687"/>
      <c r="UEI25" s="687"/>
      <c r="UEJ25" s="687"/>
      <c r="UEK25" s="687"/>
      <c r="UEL25" s="687"/>
      <c r="UEM25" s="687"/>
      <c r="UEN25" s="687"/>
      <c r="UEO25" s="687"/>
      <c r="UEP25" s="687"/>
      <c r="UEQ25" s="687"/>
      <c r="UER25" s="687"/>
      <c r="UES25" s="687"/>
      <c r="UET25" s="687"/>
      <c r="UEU25" s="687"/>
      <c r="UEV25" s="687"/>
      <c r="UEW25" s="687"/>
      <c r="UEX25" s="687"/>
      <c r="UEY25" s="687"/>
      <c r="UEZ25" s="687"/>
      <c r="UFA25" s="687"/>
      <c r="UFB25" s="687"/>
      <c r="UFC25" s="687"/>
      <c r="UFD25" s="687"/>
      <c r="UFE25" s="687"/>
      <c r="UFF25" s="687"/>
      <c r="UFG25" s="687"/>
      <c r="UFH25" s="687"/>
      <c r="UFI25" s="687"/>
      <c r="UFJ25" s="687"/>
      <c r="UFK25" s="687"/>
      <c r="UFL25" s="687"/>
      <c r="UFM25" s="687"/>
      <c r="UFN25" s="687"/>
      <c r="UFO25" s="687"/>
      <c r="UFP25" s="687"/>
      <c r="UFQ25" s="687"/>
      <c r="UFR25" s="687"/>
      <c r="UFS25" s="687"/>
      <c r="UFT25" s="687"/>
      <c r="UFU25" s="687"/>
      <c r="UFV25" s="687"/>
      <c r="UFW25" s="687"/>
      <c r="UFX25" s="687"/>
      <c r="UFY25" s="687"/>
      <c r="UFZ25" s="687"/>
      <c r="UGA25" s="687"/>
      <c r="UGB25" s="687"/>
      <c r="UGC25" s="687"/>
      <c r="UGD25" s="687"/>
      <c r="UGE25" s="687"/>
      <c r="UGF25" s="687"/>
      <c r="UGG25" s="687"/>
      <c r="UGH25" s="687"/>
      <c r="UGI25" s="687"/>
      <c r="UGJ25" s="687"/>
      <c r="UGK25" s="687"/>
      <c r="UGL25" s="687"/>
      <c r="UGM25" s="687"/>
      <c r="UGN25" s="687"/>
      <c r="UGO25" s="687"/>
      <c r="UGP25" s="687"/>
      <c r="UGQ25" s="687"/>
      <c r="UGR25" s="687"/>
      <c r="UGS25" s="687"/>
      <c r="UGT25" s="687"/>
      <c r="UGU25" s="687"/>
      <c r="UGV25" s="687"/>
      <c r="UGW25" s="687"/>
      <c r="UGX25" s="687"/>
      <c r="UGY25" s="687"/>
      <c r="UGZ25" s="687"/>
      <c r="UHA25" s="687"/>
      <c r="UHB25" s="687"/>
      <c r="UHC25" s="687"/>
      <c r="UHD25" s="687"/>
      <c r="UHE25" s="687"/>
      <c r="UHF25" s="687"/>
      <c r="UHG25" s="687"/>
      <c r="UHH25" s="687"/>
      <c r="UHI25" s="687"/>
      <c r="UHJ25" s="687"/>
      <c r="UHK25" s="687"/>
      <c r="UHL25" s="687"/>
      <c r="UHM25" s="687"/>
      <c r="UHN25" s="687"/>
      <c r="UHO25" s="687"/>
      <c r="UHP25" s="687"/>
      <c r="UHQ25" s="687"/>
      <c r="UHR25" s="687"/>
      <c r="UHS25" s="687"/>
      <c r="UHT25" s="687"/>
      <c r="UHU25" s="687"/>
      <c r="UHV25" s="687"/>
      <c r="UHW25" s="687"/>
      <c r="UHX25" s="687"/>
      <c r="UHY25" s="687"/>
      <c r="UHZ25" s="687"/>
      <c r="UIA25" s="687"/>
      <c r="UIB25" s="687"/>
      <c r="UIC25" s="687"/>
      <c r="UID25" s="687"/>
      <c r="UIE25" s="687"/>
      <c r="UIF25" s="687"/>
      <c r="UIG25" s="687"/>
      <c r="UIH25" s="687"/>
      <c r="UII25" s="687"/>
      <c r="UIJ25" s="687"/>
      <c r="UIK25" s="687"/>
      <c r="UIL25" s="687"/>
      <c r="UIM25" s="687"/>
      <c r="UIN25" s="687"/>
      <c r="UIO25" s="687"/>
      <c r="UIP25" s="687"/>
      <c r="UIQ25" s="687"/>
      <c r="UIR25" s="687"/>
      <c r="UIS25" s="687"/>
      <c r="UIT25" s="687"/>
      <c r="UIU25" s="687"/>
      <c r="UIV25" s="687"/>
      <c r="UIW25" s="687"/>
      <c r="UIX25" s="687"/>
      <c r="UIY25" s="687"/>
      <c r="UIZ25" s="687"/>
      <c r="UJA25" s="687"/>
      <c r="UJB25" s="687"/>
      <c r="UJC25" s="687"/>
      <c r="UJD25" s="687"/>
      <c r="UJE25" s="687"/>
      <c r="UJF25" s="687"/>
      <c r="UJG25" s="687"/>
      <c r="UJH25" s="687"/>
      <c r="UJI25" s="687"/>
      <c r="UJJ25" s="687"/>
      <c r="UJK25" s="687"/>
      <c r="UJL25" s="687"/>
      <c r="UJM25" s="687"/>
      <c r="UJN25" s="687"/>
      <c r="UJO25" s="687"/>
      <c r="UJP25" s="687"/>
      <c r="UJQ25" s="687"/>
      <c r="UJR25" s="687"/>
      <c r="UJS25" s="687"/>
      <c r="UJT25" s="687"/>
      <c r="UJU25" s="687"/>
      <c r="UJV25" s="687"/>
      <c r="UJW25" s="687"/>
      <c r="UJX25" s="687"/>
      <c r="UJY25" s="687"/>
      <c r="UJZ25" s="687"/>
      <c r="UKA25" s="687"/>
      <c r="UKB25" s="687"/>
      <c r="UKC25" s="687"/>
      <c r="UKD25" s="687"/>
      <c r="UKE25" s="687"/>
      <c r="UKF25" s="687"/>
      <c r="UKG25" s="687"/>
      <c r="UKH25" s="687"/>
      <c r="UKI25" s="687"/>
      <c r="UKJ25" s="687"/>
      <c r="UKK25" s="687"/>
      <c r="UKL25" s="687"/>
      <c r="UKM25" s="687"/>
      <c r="UKN25" s="687"/>
      <c r="UKO25" s="687"/>
      <c r="UKP25" s="687"/>
      <c r="UKQ25" s="687"/>
      <c r="UKR25" s="687"/>
      <c r="UKS25" s="687"/>
      <c r="UKT25" s="687"/>
      <c r="UKU25" s="687"/>
      <c r="UKV25" s="687"/>
      <c r="UKW25" s="687"/>
      <c r="UKX25" s="687"/>
      <c r="UKY25" s="687"/>
      <c r="UKZ25" s="687"/>
      <c r="ULA25" s="687"/>
      <c r="ULB25" s="687"/>
      <c r="ULC25" s="687"/>
      <c r="ULD25" s="687"/>
      <c r="ULE25" s="687"/>
      <c r="ULF25" s="687"/>
      <c r="ULG25" s="687"/>
      <c r="ULH25" s="687"/>
      <c r="ULI25" s="687"/>
      <c r="ULJ25" s="687"/>
      <c r="ULK25" s="687"/>
      <c r="ULL25" s="687"/>
      <c r="ULM25" s="687"/>
      <c r="ULN25" s="687"/>
      <c r="ULO25" s="687"/>
      <c r="ULP25" s="687"/>
      <c r="ULQ25" s="687"/>
      <c r="ULR25" s="687"/>
      <c r="ULS25" s="687"/>
      <c r="ULT25" s="687"/>
      <c r="ULU25" s="687"/>
      <c r="ULV25" s="687"/>
      <c r="ULW25" s="687"/>
      <c r="ULX25" s="687"/>
      <c r="ULY25" s="687"/>
      <c r="ULZ25" s="687"/>
      <c r="UMA25" s="687"/>
      <c r="UMB25" s="687"/>
      <c r="UMC25" s="687"/>
      <c r="UMD25" s="687"/>
      <c r="UME25" s="687"/>
      <c r="UMF25" s="687"/>
      <c r="UMG25" s="687"/>
      <c r="UMH25" s="687"/>
      <c r="UMI25" s="687"/>
      <c r="UMJ25" s="687"/>
      <c r="UMK25" s="687"/>
      <c r="UML25" s="687"/>
      <c r="UMM25" s="687"/>
      <c r="UMN25" s="687"/>
      <c r="UMO25" s="687"/>
      <c r="UMP25" s="687"/>
      <c r="UMQ25" s="687"/>
      <c r="UMR25" s="687"/>
      <c r="UMS25" s="687"/>
      <c r="UMT25" s="687"/>
      <c r="UMU25" s="687"/>
      <c r="UMV25" s="687"/>
      <c r="UMW25" s="687"/>
      <c r="UMX25" s="687"/>
      <c r="UMY25" s="687"/>
      <c r="UMZ25" s="687"/>
      <c r="UNA25" s="687"/>
      <c r="UNB25" s="687"/>
      <c r="UNC25" s="687"/>
      <c r="UND25" s="687"/>
      <c r="UNE25" s="687"/>
      <c r="UNF25" s="687"/>
      <c r="UNG25" s="687"/>
      <c r="UNH25" s="687"/>
      <c r="UNI25" s="687"/>
      <c r="UNJ25" s="687"/>
      <c r="UNK25" s="687"/>
      <c r="UNL25" s="687"/>
      <c r="UNM25" s="687"/>
      <c r="UNN25" s="687"/>
      <c r="UNO25" s="687"/>
      <c r="UNP25" s="687"/>
      <c r="UNQ25" s="687"/>
      <c r="UNR25" s="687"/>
      <c r="UNS25" s="687"/>
      <c r="UNT25" s="687"/>
      <c r="UNU25" s="687"/>
      <c r="UNV25" s="687"/>
      <c r="UNW25" s="687"/>
      <c r="UNX25" s="687"/>
      <c r="UNY25" s="687"/>
      <c r="UNZ25" s="687"/>
      <c r="UOA25" s="687"/>
      <c r="UOB25" s="687"/>
      <c r="UOC25" s="687"/>
      <c r="UOD25" s="687"/>
      <c r="UOE25" s="687"/>
      <c r="UOF25" s="687"/>
      <c r="UOG25" s="687"/>
      <c r="UOH25" s="687"/>
      <c r="UOI25" s="687"/>
      <c r="UOJ25" s="687"/>
      <c r="UOK25" s="687"/>
      <c r="UOL25" s="687"/>
      <c r="UOM25" s="687"/>
      <c r="UON25" s="687"/>
      <c r="UOO25" s="687"/>
      <c r="UOP25" s="687"/>
      <c r="UOQ25" s="687"/>
      <c r="UOR25" s="687"/>
      <c r="UOS25" s="687"/>
      <c r="UOT25" s="687"/>
      <c r="UOU25" s="687"/>
      <c r="UOV25" s="687"/>
      <c r="UOW25" s="687"/>
      <c r="UOX25" s="687"/>
      <c r="UOY25" s="687"/>
      <c r="UOZ25" s="687"/>
      <c r="UPA25" s="687"/>
      <c r="UPB25" s="687"/>
      <c r="UPC25" s="687"/>
      <c r="UPD25" s="687"/>
      <c r="UPE25" s="687"/>
      <c r="UPF25" s="687"/>
      <c r="UPG25" s="687"/>
      <c r="UPH25" s="687"/>
      <c r="UPI25" s="687"/>
      <c r="UPJ25" s="687"/>
      <c r="UPK25" s="687"/>
      <c r="UPL25" s="687"/>
      <c r="UPM25" s="687"/>
      <c r="UPN25" s="687"/>
      <c r="UPO25" s="687"/>
      <c r="UPP25" s="687"/>
      <c r="UPQ25" s="687"/>
      <c r="UPR25" s="687"/>
      <c r="UPS25" s="687"/>
      <c r="UPT25" s="687"/>
      <c r="UPU25" s="687"/>
      <c r="UPV25" s="687"/>
      <c r="UPW25" s="687"/>
      <c r="UPX25" s="687"/>
      <c r="UPY25" s="687"/>
      <c r="UPZ25" s="687"/>
      <c r="UQA25" s="687"/>
      <c r="UQB25" s="687"/>
      <c r="UQC25" s="687"/>
      <c r="UQD25" s="687"/>
      <c r="UQE25" s="687"/>
      <c r="UQF25" s="687"/>
      <c r="UQG25" s="687"/>
      <c r="UQH25" s="687"/>
      <c r="UQI25" s="687"/>
      <c r="UQJ25" s="687"/>
      <c r="UQK25" s="687"/>
      <c r="UQL25" s="687"/>
      <c r="UQM25" s="687"/>
      <c r="UQN25" s="687"/>
      <c r="UQO25" s="687"/>
      <c r="UQP25" s="687"/>
      <c r="UQQ25" s="687"/>
      <c r="UQR25" s="687"/>
      <c r="UQS25" s="687"/>
      <c r="UQT25" s="687"/>
      <c r="UQU25" s="687"/>
      <c r="UQV25" s="687"/>
      <c r="UQW25" s="687"/>
      <c r="UQX25" s="687"/>
      <c r="UQY25" s="687"/>
      <c r="UQZ25" s="687"/>
      <c r="URA25" s="687"/>
      <c r="URB25" s="687"/>
      <c r="URC25" s="687"/>
      <c r="URD25" s="687"/>
      <c r="URE25" s="687"/>
      <c r="URF25" s="687"/>
      <c r="URG25" s="687"/>
      <c r="URH25" s="687"/>
      <c r="URI25" s="687"/>
      <c r="URJ25" s="687"/>
      <c r="URK25" s="687"/>
      <c r="URL25" s="687"/>
      <c r="URM25" s="687"/>
      <c r="URN25" s="687"/>
      <c r="URO25" s="687"/>
      <c r="URP25" s="687"/>
      <c r="URQ25" s="687"/>
      <c r="URR25" s="687"/>
      <c r="URS25" s="687"/>
      <c r="URT25" s="687"/>
      <c r="URU25" s="687"/>
      <c r="URV25" s="687"/>
      <c r="URW25" s="687"/>
      <c r="URX25" s="687"/>
      <c r="URY25" s="687"/>
      <c r="URZ25" s="687"/>
      <c r="USA25" s="687"/>
      <c r="USB25" s="687"/>
      <c r="USC25" s="687"/>
      <c r="USD25" s="687"/>
      <c r="USE25" s="687"/>
      <c r="USF25" s="687"/>
      <c r="USG25" s="687"/>
      <c r="USH25" s="687"/>
      <c r="USI25" s="687"/>
      <c r="USJ25" s="687"/>
      <c r="USK25" s="687"/>
      <c r="USL25" s="687"/>
      <c r="USM25" s="687"/>
      <c r="USN25" s="687"/>
      <c r="USO25" s="687"/>
      <c r="USP25" s="687"/>
      <c r="USQ25" s="687"/>
      <c r="USR25" s="687"/>
      <c r="USS25" s="687"/>
      <c r="UST25" s="687"/>
      <c r="USU25" s="687"/>
      <c r="USV25" s="687"/>
      <c r="USW25" s="687"/>
      <c r="USX25" s="687"/>
      <c r="USY25" s="687"/>
      <c r="USZ25" s="687"/>
      <c r="UTA25" s="687"/>
      <c r="UTB25" s="687"/>
      <c r="UTC25" s="687"/>
      <c r="UTD25" s="687"/>
      <c r="UTE25" s="687"/>
      <c r="UTF25" s="687"/>
      <c r="UTG25" s="687"/>
      <c r="UTH25" s="687"/>
      <c r="UTI25" s="687"/>
      <c r="UTJ25" s="687"/>
      <c r="UTK25" s="687"/>
      <c r="UTL25" s="687"/>
      <c r="UTM25" s="687"/>
      <c r="UTN25" s="687"/>
      <c r="UTO25" s="687"/>
      <c r="UTP25" s="687"/>
      <c r="UTQ25" s="687"/>
      <c r="UTR25" s="687"/>
      <c r="UTS25" s="687"/>
      <c r="UTT25" s="687"/>
      <c r="UTU25" s="687"/>
      <c r="UTV25" s="687"/>
      <c r="UTW25" s="687"/>
      <c r="UTX25" s="687"/>
      <c r="UTY25" s="687"/>
      <c r="UTZ25" s="687"/>
      <c r="UUA25" s="687"/>
      <c r="UUB25" s="687"/>
      <c r="UUC25" s="687"/>
      <c r="UUD25" s="687"/>
      <c r="UUE25" s="687"/>
      <c r="UUF25" s="687"/>
      <c r="UUG25" s="687"/>
      <c r="UUH25" s="687"/>
      <c r="UUI25" s="687"/>
      <c r="UUJ25" s="687"/>
      <c r="UUK25" s="687"/>
      <c r="UUL25" s="687"/>
      <c r="UUM25" s="687"/>
      <c r="UUN25" s="687"/>
      <c r="UUO25" s="687"/>
      <c r="UUP25" s="687"/>
      <c r="UUQ25" s="687"/>
      <c r="UUR25" s="687"/>
      <c r="UUS25" s="687"/>
      <c r="UUT25" s="687"/>
      <c r="UUU25" s="687"/>
      <c r="UUV25" s="687"/>
      <c r="UUW25" s="687"/>
      <c r="UUX25" s="687"/>
      <c r="UUY25" s="687"/>
      <c r="UUZ25" s="687"/>
      <c r="UVA25" s="687"/>
      <c r="UVB25" s="687"/>
      <c r="UVC25" s="687"/>
      <c r="UVD25" s="687"/>
      <c r="UVE25" s="687"/>
      <c r="UVF25" s="687"/>
      <c r="UVG25" s="687"/>
      <c r="UVH25" s="687"/>
      <c r="UVI25" s="687"/>
      <c r="UVJ25" s="687"/>
      <c r="UVK25" s="687"/>
      <c r="UVL25" s="687"/>
      <c r="UVM25" s="687"/>
      <c r="UVN25" s="687"/>
      <c r="UVO25" s="687"/>
      <c r="UVP25" s="687"/>
      <c r="UVQ25" s="687"/>
      <c r="UVR25" s="687"/>
      <c r="UVS25" s="687"/>
      <c r="UVT25" s="687"/>
      <c r="UVU25" s="687"/>
      <c r="UVV25" s="687"/>
      <c r="UVW25" s="687"/>
      <c r="UVX25" s="687"/>
      <c r="UVY25" s="687"/>
      <c r="UVZ25" s="687"/>
      <c r="UWA25" s="687"/>
      <c r="UWB25" s="687"/>
      <c r="UWC25" s="687"/>
      <c r="UWD25" s="687"/>
      <c r="UWE25" s="687"/>
      <c r="UWF25" s="687"/>
      <c r="UWG25" s="687"/>
      <c r="UWH25" s="687"/>
      <c r="UWI25" s="687"/>
      <c r="UWJ25" s="687"/>
      <c r="UWK25" s="687"/>
      <c r="UWL25" s="687"/>
      <c r="UWM25" s="687"/>
      <c r="UWN25" s="687"/>
      <c r="UWO25" s="687"/>
      <c r="UWP25" s="687"/>
      <c r="UWQ25" s="687"/>
      <c r="UWR25" s="687"/>
      <c r="UWS25" s="687"/>
      <c r="UWT25" s="687"/>
      <c r="UWU25" s="687"/>
      <c r="UWV25" s="687"/>
      <c r="UWW25" s="687"/>
      <c r="UWX25" s="687"/>
      <c r="UWY25" s="687"/>
      <c r="UWZ25" s="687"/>
      <c r="UXA25" s="687"/>
      <c r="UXB25" s="687"/>
      <c r="UXC25" s="687"/>
      <c r="UXD25" s="687"/>
      <c r="UXE25" s="687"/>
      <c r="UXF25" s="687"/>
      <c r="UXG25" s="687"/>
      <c r="UXH25" s="687"/>
      <c r="UXI25" s="687"/>
      <c r="UXJ25" s="687"/>
      <c r="UXK25" s="687"/>
      <c r="UXL25" s="687"/>
      <c r="UXM25" s="687"/>
      <c r="UXN25" s="687"/>
      <c r="UXO25" s="687"/>
      <c r="UXP25" s="687"/>
      <c r="UXQ25" s="687"/>
      <c r="UXR25" s="687"/>
      <c r="UXS25" s="687"/>
      <c r="UXT25" s="687"/>
      <c r="UXU25" s="687"/>
      <c r="UXV25" s="687"/>
      <c r="UXW25" s="687"/>
      <c r="UXX25" s="687"/>
      <c r="UXY25" s="687"/>
      <c r="UXZ25" s="687"/>
      <c r="UYA25" s="687"/>
      <c r="UYB25" s="687"/>
      <c r="UYC25" s="687"/>
      <c r="UYD25" s="687"/>
      <c r="UYE25" s="687"/>
      <c r="UYF25" s="687"/>
      <c r="UYG25" s="687"/>
      <c r="UYH25" s="687"/>
      <c r="UYI25" s="687"/>
      <c r="UYJ25" s="687"/>
      <c r="UYK25" s="687"/>
      <c r="UYL25" s="687"/>
      <c r="UYM25" s="687"/>
      <c r="UYN25" s="687"/>
      <c r="UYO25" s="687"/>
      <c r="UYP25" s="687"/>
      <c r="UYQ25" s="687"/>
      <c r="UYR25" s="687"/>
      <c r="UYS25" s="687"/>
      <c r="UYT25" s="687"/>
      <c r="UYU25" s="687"/>
      <c r="UYV25" s="687"/>
      <c r="UYW25" s="687"/>
      <c r="UYX25" s="687"/>
      <c r="UYY25" s="687"/>
      <c r="UYZ25" s="687"/>
      <c r="UZA25" s="687"/>
      <c r="UZB25" s="687"/>
      <c r="UZC25" s="687"/>
      <c r="UZD25" s="687"/>
      <c r="UZE25" s="687"/>
      <c r="UZF25" s="687"/>
      <c r="UZG25" s="687"/>
      <c r="UZH25" s="687"/>
      <c r="UZI25" s="687"/>
      <c r="UZJ25" s="687"/>
      <c r="UZK25" s="687"/>
      <c r="UZL25" s="687"/>
      <c r="UZM25" s="687"/>
      <c r="UZN25" s="687"/>
      <c r="UZO25" s="687"/>
      <c r="UZP25" s="687"/>
      <c r="UZQ25" s="687"/>
      <c r="UZR25" s="687"/>
      <c r="UZS25" s="687"/>
      <c r="UZT25" s="687"/>
      <c r="UZU25" s="687"/>
      <c r="UZV25" s="687"/>
      <c r="UZW25" s="687"/>
      <c r="UZX25" s="687"/>
      <c r="UZY25" s="687"/>
      <c r="UZZ25" s="687"/>
      <c r="VAA25" s="687"/>
      <c r="VAB25" s="687"/>
      <c r="VAC25" s="687"/>
      <c r="VAD25" s="687"/>
      <c r="VAE25" s="687"/>
      <c r="VAF25" s="687"/>
      <c r="VAG25" s="687"/>
      <c r="VAH25" s="687"/>
      <c r="VAI25" s="687"/>
      <c r="VAJ25" s="687"/>
      <c r="VAK25" s="687"/>
      <c r="VAL25" s="687"/>
      <c r="VAM25" s="687"/>
      <c r="VAN25" s="687"/>
      <c r="VAO25" s="687"/>
      <c r="VAP25" s="687"/>
      <c r="VAQ25" s="687"/>
      <c r="VAR25" s="687"/>
      <c r="VAS25" s="687"/>
      <c r="VAT25" s="687"/>
      <c r="VAU25" s="687"/>
      <c r="VAV25" s="687"/>
      <c r="VAW25" s="687"/>
      <c r="VAX25" s="687"/>
      <c r="VAY25" s="687"/>
      <c r="VAZ25" s="687"/>
      <c r="VBA25" s="687"/>
      <c r="VBB25" s="687"/>
      <c r="VBC25" s="687"/>
      <c r="VBD25" s="687"/>
      <c r="VBE25" s="687"/>
      <c r="VBF25" s="687"/>
      <c r="VBG25" s="687"/>
      <c r="VBH25" s="687"/>
      <c r="VBI25" s="687"/>
      <c r="VBJ25" s="687"/>
      <c r="VBK25" s="687"/>
      <c r="VBL25" s="687"/>
      <c r="VBM25" s="687"/>
      <c r="VBN25" s="687"/>
      <c r="VBO25" s="687"/>
      <c r="VBP25" s="687"/>
      <c r="VBQ25" s="687"/>
      <c r="VBR25" s="687"/>
      <c r="VBS25" s="687"/>
      <c r="VBT25" s="687"/>
      <c r="VBU25" s="687"/>
      <c r="VBV25" s="687"/>
      <c r="VBW25" s="687"/>
      <c r="VBX25" s="687"/>
      <c r="VBY25" s="687"/>
      <c r="VBZ25" s="687"/>
      <c r="VCA25" s="687"/>
      <c r="VCB25" s="687"/>
      <c r="VCC25" s="687"/>
      <c r="VCD25" s="687"/>
      <c r="VCE25" s="687"/>
      <c r="VCF25" s="687"/>
      <c r="VCG25" s="687"/>
      <c r="VCH25" s="687"/>
      <c r="VCI25" s="687"/>
      <c r="VCJ25" s="687"/>
      <c r="VCK25" s="687"/>
      <c r="VCL25" s="687"/>
      <c r="VCM25" s="687"/>
      <c r="VCN25" s="687"/>
      <c r="VCO25" s="687"/>
      <c r="VCP25" s="687"/>
      <c r="VCQ25" s="687"/>
      <c r="VCR25" s="687"/>
      <c r="VCS25" s="687"/>
      <c r="VCT25" s="687"/>
      <c r="VCU25" s="687"/>
      <c r="VCV25" s="687"/>
      <c r="VCW25" s="687"/>
      <c r="VCX25" s="687"/>
      <c r="VCY25" s="687"/>
      <c r="VCZ25" s="687"/>
      <c r="VDA25" s="687"/>
      <c r="VDB25" s="687"/>
      <c r="VDC25" s="687"/>
      <c r="VDD25" s="687"/>
      <c r="VDE25" s="687"/>
      <c r="VDF25" s="687"/>
      <c r="VDG25" s="687"/>
      <c r="VDH25" s="687"/>
      <c r="VDI25" s="687"/>
      <c r="VDJ25" s="687"/>
      <c r="VDK25" s="687"/>
      <c r="VDL25" s="687"/>
      <c r="VDM25" s="687"/>
      <c r="VDN25" s="687"/>
      <c r="VDO25" s="687"/>
      <c r="VDP25" s="687"/>
      <c r="VDQ25" s="687"/>
      <c r="VDR25" s="687"/>
      <c r="VDS25" s="687"/>
      <c r="VDT25" s="687"/>
      <c r="VDU25" s="687"/>
      <c r="VDV25" s="687"/>
      <c r="VDW25" s="687"/>
      <c r="VDX25" s="687"/>
      <c r="VDY25" s="687"/>
      <c r="VDZ25" s="687"/>
      <c r="VEA25" s="687"/>
      <c r="VEB25" s="687"/>
      <c r="VEC25" s="687"/>
      <c r="VED25" s="687"/>
      <c r="VEE25" s="687"/>
      <c r="VEF25" s="687"/>
      <c r="VEG25" s="687"/>
      <c r="VEH25" s="687"/>
      <c r="VEI25" s="687"/>
      <c r="VEJ25" s="687"/>
      <c r="VEK25" s="687"/>
      <c r="VEL25" s="687"/>
      <c r="VEM25" s="687"/>
      <c r="VEN25" s="687"/>
      <c r="VEO25" s="687"/>
      <c r="VEP25" s="687"/>
      <c r="VEQ25" s="687"/>
      <c r="VER25" s="687"/>
      <c r="VES25" s="687"/>
      <c r="VET25" s="687"/>
      <c r="VEU25" s="687"/>
      <c r="VEV25" s="687"/>
      <c r="VEW25" s="687"/>
      <c r="VEX25" s="687"/>
      <c r="VEY25" s="687"/>
      <c r="VEZ25" s="687"/>
      <c r="VFA25" s="687"/>
      <c r="VFB25" s="687"/>
      <c r="VFC25" s="687"/>
      <c r="VFD25" s="687"/>
      <c r="VFE25" s="687"/>
      <c r="VFF25" s="687"/>
      <c r="VFG25" s="687"/>
      <c r="VFH25" s="687"/>
      <c r="VFI25" s="687"/>
      <c r="VFJ25" s="687"/>
      <c r="VFK25" s="687"/>
      <c r="VFL25" s="687"/>
      <c r="VFM25" s="687"/>
      <c r="VFN25" s="687"/>
      <c r="VFO25" s="687"/>
      <c r="VFP25" s="687"/>
      <c r="VFQ25" s="687"/>
      <c r="VFR25" s="687"/>
      <c r="VFS25" s="687"/>
      <c r="VFT25" s="687"/>
      <c r="VFU25" s="687"/>
      <c r="VFV25" s="687"/>
      <c r="VFW25" s="687"/>
      <c r="VFX25" s="687"/>
      <c r="VFY25" s="687"/>
      <c r="VFZ25" s="687"/>
      <c r="VGA25" s="687"/>
      <c r="VGB25" s="687"/>
      <c r="VGC25" s="687"/>
      <c r="VGD25" s="687"/>
      <c r="VGE25" s="687"/>
      <c r="VGF25" s="687"/>
      <c r="VGG25" s="687"/>
      <c r="VGH25" s="687"/>
      <c r="VGI25" s="687"/>
      <c r="VGJ25" s="687"/>
      <c r="VGK25" s="687"/>
      <c r="VGL25" s="687"/>
      <c r="VGM25" s="687"/>
      <c r="VGN25" s="687"/>
      <c r="VGO25" s="687"/>
      <c r="VGP25" s="687"/>
      <c r="VGQ25" s="687"/>
      <c r="VGR25" s="687"/>
      <c r="VGS25" s="687"/>
      <c r="VGT25" s="687"/>
      <c r="VGU25" s="687"/>
      <c r="VGV25" s="687"/>
      <c r="VGW25" s="687"/>
      <c r="VGX25" s="687"/>
      <c r="VGY25" s="687"/>
      <c r="VGZ25" s="687"/>
      <c r="VHA25" s="687"/>
      <c r="VHB25" s="687"/>
      <c r="VHC25" s="687"/>
      <c r="VHD25" s="687"/>
      <c r="VHE25" s="687"/>
      <c r="VHF25" s="687"/>
      <c r="VHG25" s="687"/>
      <c r="VHH25" s="687"/>
      <c r="VHI25" s="687"/>
      <c r="VHJ25" s="687"/>
      <c r="VHK25" s="687"/>
      <c r="VHL25" s="687"/>
      <c r="VHM25" s="687"/>
      <c r="VHN25" s="687"/>
      <c r="VHO25" s="687"/>
      <c r="VHP25" s="687"/>
      <c r="VHQ25" s="687"/>
      <c r="VHR25" s="687"/>
      <c r="VHS25" s="687"/>
      <c r="VHT25" s="687"/>
      <c r="VHU25" s="687"/>
      <c r="VHV25" s="687"/>
      <c r="VHW25" s="687"/>
      <c r="VHX25" s="687"/>
      <c r="VHY25" s="687"/>
      <c r="VHZ25" s="687"/>
      <c r="VIA25" s="687"/>
      <c r="VIB25" s="687"/>
      <c r="VIC25" s="687"/>
      <c r="VID25" s="687"/>
      <c r="VIE25" s="687"/>
      <c r="VIF25" s="687"/>
      <c r="VIG25" s="687"/>
      <c r="VIH25" s="687"/>
      <c r="VII25" s="687"/>
      <c r="VIJ25" s="687"/>
      <c r="VIK25" s="687"/>
      <c r="VIL25" s="687"/>
      <c r="VIM25" s="687"/>
      <c r="VIN25" s="687"/>
      <c r="VIO25" s="687"/>
      <c r="VIP25" s="687"/>
      <c r="VIQ25" s="687"/>
      <c r="VIR25" s="687"/>
      <c r="VIS25" s="687"/>
      <c r="VIT25" s="687"/>
      <c r="VIU25" s="687"/>
      <c r="VIV25" s="687"/>
      <c r="VIW25" s="687"/>
      <c r="VIX25" s="687"/>
      <c r="VIY25" s="687"/>
      <c r="VIZ25" s="687"/>
      <c r="VJA25" s="687"/>
      <c r="VJB25" s="687"/>
      <c r="VJC25" s="687"/>
      <c r="VJD25" s="687"/>
      <c r="VJE25" s="687"/>
      <c r="VJF25" s="687"/>
      <c r="VJG25" s="687"/>
      <c r="VJH25" s="687"/>
      <c r="VJI25" s="687"/>
      <c r="VJJ25" s="687"/>
      <c r="VJK25" s="687"/>
      <c r="VJL25" s="687"/>
      <c r="VJM25" s="687"/>
      <c r="VJN25" s="687"/>
      <c r="VJO25" s="687"/>
      <c r="VJP25" s="687"/>
      <c r="VJQ25" s="687"/>
      <c r="VJR25" s="687"/>
      <c r="VJS25" s="687"/>
      <c r="VJT25" s="687"/>
      <c r="VJU25" s="687"/>
      <c r="VJV25" s="687"/>
      <c r="VJW25" s="687"/>
      <c r="VJX25" s="687"/>
      <c r="VJY25" s="687"/>
      <c r="VJZ25" s="687"/>
      <c r="VKA25" s="687"/>
      <c r="VKB25" s="687"/>
      <c r="VKC25" s="687"/>
      <c r="VKD25" s="687"/>
      <c r="VKE25" s="687"/>
      <c r="VKF25" s="687"/>
      <c r="VKG25" s="687"/>
      <c r="VKH25" s="687"/>
      <c r="VKI25" s="687"/>
      <c r="VKJ25" s="687"/>
      <c r="VKK25" s="687"/>
      <c r="VKL25" s="687"/>
      <c r="VKM25" s="687"/>
      <c r="VKN25" s="687"/>
      <c r="VKO25" s="687"/>
      <c r="VKP25" s="687"/>
      <c r="VKQ25" s="687"/>
      <c r="VKR25" s="687"/>
      <c r="VKS25" s="687"/>
      <c r="VKT25" s="687"/>
      <c r="VKU25" s="687"/>
      <c r="VKV25" s="687"/>
      <c r="VKW25" s="687"/>
      <c r="VKX25" s="687"/>
      <c r="VKY25" s="687"/>
      <c r="VKZ25" s="687"/>
      <c r="VLA25" s="687"/>
      <c r="VLB25" s="687"/>
      <c r="VLC25" s="687"/>
      <c r="VLD25" s="687"/>
      <c r="VLE25" s="687"/>
      <c r="VLF25" s="687"/>
      <c r="VLG25" s="687"/>
      <c r="VLH25" s="687"/>
      <c r="VLI25" s="687"/>
      <c r="VLJ25" s="687"/>
      <c r="VLK25" s="687"/>
      <c r="VLL25" s="687"/>
      <c r="VLM25" s="687"/>
      <c r="VLN25" s="687"/>
      <c r="VLO25" s="687"/>
      <c r="VLP25" s="687"/>
      <c r="VLQ25" s="687"/>
      <c r="VLR25" s="687"/>
      <c r="VLS25" s="687"/>
      <c r="VLT25" s="687"/>
      <c r="VLU25" s="687"/>
      <c r="VLV25" s="687"/>
      <c r="VLW25" s="687"/>
      <c r="VLX25" s="687"/>
      <c r="VLY25" s="687"/>
      <c r="VLZ25" s="687"/>
      <c r="VMA25" s="687"/>
      <c r="VMB25" s="687"/>
      <c r="VMC25" s="687"/>
      <c r="VMD25" s="687"/>
      <c r="VME25" s="687"/>
      <c r="VMF25" s="687"/>
      <c r="VMG25" s="687"/>
      <c r="VMH25" s="687"/>
      <c r="VMI25" s="687"/>
      <c r="VMJ25" s="687"/>
      <c r="VMK25" s="687"/>
      <c r="VML25" s="687"/>
      <c r="VMM25" s="687"/>
      <c r="VMN25" s="687"/>
      <c r="VMO25" s="687"/>
      <c r="VMP25" s="687"/>
      <c r="VMQ25" s="687"/>
      <c r="VMR25" s="687"/>
      <c r="VMS25" s="687"/>
      <c r="VMT25" s="687"/>
      <c r="VMU25" s="687"/>
      <c r="VMV25" s="687"/>
      <c r="VMW25" s="687"/>
      <c r="VMX25" s="687"/>
      <c r="VMY25" s="687"/>
      <c r="VMZ25" s="687"/>
      <c r="VNA25" s="687"/>
      <c r="VNB25" s="687"/>
      <c r="VNC25" s="687"/>
      <c r="VND25" s="687"/>
      <c r="VNE25" s="687"/>
      <c r="VNF25" s="687"/>
      <c r="VNG25" s="687"/>
      <c r="VNH25" s="687"/>
      <c r="VNI25" s="687"/>
      <c r="VNJ25" s="687"/>
      <c r="VNK25" s="687"/>
      <c r="VNL25" s="687"/>
      <c r="VNM25" s="687"/>
      <c r="VNN25" s="687"/>
      <c r="VNO25" s="687"/>
      <c r="VNP25" s="687"/>
      <c r="VNQ25" s="687"/>
      <c r="VNR25" s="687"/>
      <c r="VNS25" s="687"/>
      <c r="VNT25" s="687"/>
      <c r="VNU25" s="687"/>
      <c r="VNV25" s="687"/>
      <c r="VNW25" s="687"/>
      <c r="VNX25" s="687"/>
      <c r="VNY25" s="687"/>
      <c r="VNZ25" s="687"/>
      <c r="VOA25" s="687"/>
      <c r="VOB25" s="687"/>
      <c r="VOC25" s="687"/>
      <c r="VOD25" s="687"/>
      <c r="VOE25" s="687"/>
      <c r="VOF25" s="687"/>
      <c r="VOG25" s="687"/>
      <c r="VOH25" s="687"/>
      <c r="VOI25" s="687"/>
      <c r="VOJ25" s="687"/>
      <c r="VOK25" s="687"/>
      <c r="VOL25" s="687"/>
      <c r="VOM25" s="687"/>
      <c r="VON25" s="687"/>
      <c r="VOO25" s="687"/>
      <c r="VOP25" s="687"/>
      <c r="VOQ25" s="687"/>
      <c r="VOR25" s="687"/>
      <c r="VOS25" s="687"/>
      <c r="VOT25" s="687"/>
      <c r="VOU25" s="687"/>
      <c r="VOV25" s="687"/>
      <c r="VOW25" s="687"/>
      <c r="VOX25" s="687"/>
      <c r="VOY25" s="687"/>
      <c r="VOZ25" s="687"/>
      <c r="VPA25" s="687"/>
      <c r="VPB25" s="687"/>
      <c r="VPC25" s="687"/>
      <c r="VPD25" s="687"/>
      <c r="VPE25" s="687"/>
      <c r="VPF25" s="687"/>
      <c r="VPG25" s="687"/>
      <c r="VPH25" s="687"/>
      <c r="VPI25" s="687"/>
      <c r="VPJ25" s="687"/>
      <c r="VPK25" s="687"/>
      <c r="VPL25" s="687"/>
      <c r="VPM25" s="687"/>
      <c r="VPN25" s="687"/>
      <c r="VPO25" s="687"/>
      <c r="VPP25" s="687"/>
      <c r="VPQ25" s="687"/>
      <c r="VPR25" s="687"/>
      <c r="VPS25" s="687"/>
      <c r="VPT25" s="687"/>
      <c r="VPU25" s="687"/>
      <c r="VPV25" s="687"/>
      <c r="VPW25" s="687"/>
      <c r="VPX25" s="687"/>
      <c r="VPY25" s="687"/>
      <c r="VPZ25" s="687"/>
      <c r="VQA25" s="687"/>
      <c r="VQB25" s="687"/>
      <c r="VQC25" s="687"/>
      <c r="VQD25" s="687"/>
      <c r="VQE25" s="687"/>
      <c r="VQF25" s="687"/>
      <c r="VQG25" s="687"/>
      <c r="VQH25" s="687"/>
      <c r="VQI25" s="687"/>
      <c r="VQJ25" s="687"/>
      <c r="VQK25" s="687"/>
      <c r="VQL25" s="687"/>
      <c r="VQM25" s="687"/>
      <c r="VQN25" s="687"/>
      <c r="VQO25" s="687"/>
      <c r="VQP25" s="687"/>
      <c r="VQQ25" s="687"/>
      <c r="VQR25" s="687"/>
      <c r="VQS25" s="687"/>
      <c r="VQT25" s="687"/>
      <c r="VQU25" s="687"/>
      <c r="VQV25" s="687"/>
      <c r="VQW25" s="687"/>
      <c r="VQX25" s="687"/>
      <c r="VQY25" s="687"/>
      <c r="VQZ25" s="687"/>
      <c r="VRA25" s="687"/>
      <c r="VRB25" s="687"/>
      <c r="VRC25" s="687"/>
      <c r="VRD25" s="687"/>
      <c r="VRE25" s="687"/>
      <c r="VRF25" s="687"/>
      <c r="VRG25" s="687"/>
      <c r="VRH25" s="687"/>
      <c r="VRI25" s="687"/>
      <c r="VRJ25" s="687"/>
      <c r="VRK25" s="687"/>
      <c r="VRL25" s="687"/>
      <c r="VRM25" s="687"/>
      <c r="VRN25" s="687"/>
      <c r="VRO25" s="687"/>
      <c r="VRP25" s="687"/>
      <c r="VRQ25" s="687"/>
      <c r="VRR25" s="687"/>
      <c r="VRS25" s="687"/>
      <c r="VRT25" s="687"/>
      <c r="VRU25" s="687"/>
      <c r="VRV25" s="687"/>
      <c r="VRW25" s="687"/>
      <c r="VRX25" s="687"/>
      <c r="VRY25" s="687"/>
      <c r="VRZ25" s="687"/>
      <c r="VSA25" s="687"/>
      <c r="VSB25" s="687"/>
      <c r="VSC25" s="687"/>
      <c r="VSD25" s="687"/>
      <c r="VSE25" s="687"/>
      <c r="VSF25" s="687"/>
      <c r="VSG25" s="687"/>
      <c r="VSH25" s="687"/>
      <c r="VSI25" s="687"/>
      <c r="VSJ25" s="687"/>
      <c r="VSK25" s="687"/>
      <c r="VSL25" s="687"/>
      <c r="VSM25" s="687"/>
      <c r="VSN25" s="687"/>
      <c r="VSO25" s="687"/>
      <c r="VSP25" s="687"/>
      <c r="VSQ25" s="687"/>
      <c r="VSR25" s="687"/>
      <c r="VSS25" s="687"/>
      <c r="VST25" s="687"/>
      <c r="VSU25" s="687"/>
      <c r="VSV25" s="687"/>
      <c r="VSW25" s="687"/>
      <c r="VSX25" s="687"/>
      <c r="VSY25" s="687"/>
      <c r="VSZ25" s="687"/>
      <c r="VTA25" s="687"/>
      <c r="VTB25" s="687"/>
      <c r="VTC25" s="687"/>
      <c r="VTD25" s="687"/>
      <c r="VTE25" s="687"/>
      <c r="VTF25" s="687"/>
      <c r="VTG25" s="687"/>
      <c r="VTH25" s="687"/>
      <c r="VTI25" s="687"/>
      <c r="VTJ25" s="687"/>
      <c r="VTK25" s="687"/>
      <c r="VTL25" s="687"/>
      <c r="VTM25" s="687"/>
      <c r="VTN25" s="687"/>
      <c r="VTO25" s="687"/>
      <c r="VTP25" s="687"/>
      <c r="VTQ25" s="687"/>
      <c r="VTR25" s="687"/>
      <c r="VTS25" s="687"/>
      <c r="VTT25" s="687"/>
      <c r="VTU25" s="687"/>
      <c r="VTV25" s="687"/>
      <c r="VTW25" s="687"/>
      <c r="VTX25" s="687"/>
      <c r="VTY25" s="687"/>
      <c r="VTZ25" s="687"/>
      <c r="VUA25" s="687"/>
      <c r="VUB25" s="687"/>
      <c r="VUC25" s="687"/>
      <c r="VUD25" s="687"/>
      <c r="VUE25" s="687"/>
      <c r="VUF25" s="687"/>
      <c r="VUG25" s="687"/>
      <c r="VUH25" s="687"/>
      <c r="VUI25" s="687"/>
      <c r="VUJ25" s="687"/>
      <c r="VUK25" s="687"/>
      <c r="VUL25" s="687"/>
      <c r="VUM25" s="687"/>
      <c r="VUN25" s="687"/>
      <c r="VUO25" s="687"/>
      <c r="VUP25" s="687"/>
      <c r="VUQ25" s="687"/>
      <c r="VUR25" s="687"/>
      <c r="VUS25" s="687"/>
      <c r="VUT25" s="687"/>
      <c r="VUU25" s="687"/>
      <c r="VUV25" s="687"/>
      <c r="VUW25" s="687"/>
      <c r="VUX25" s="687"/>
      <c r="VUY25" s="687"/>
      <c r="VUZ25" s="687"/>
      <c r="VVA25" s="687"/>
      <c r="VVB25" s="687"/>
      <c r="VVC25" s="687"/>
      <c r="VVD25" s="687"/>
      <c r="VVE25" s="687"/>
      <c r="VVF25" s="687"/>
      <c r="VVG25" s="687"/>
      <c r="VVH25" s="687"/>
      <c r="VVI25" s="687"/>
      <c r="VVJ25" s="687"/>
      <c r="VVK25" s="687"/>
      <c r="VVL25" s="687"/>
      <c r="VVM25" s="687"/>
      <c r="VVN25" s="687"/>
      <c r="VVO25" s="687"/>
      <c r="VVP25" s="687"/>
      <c r="VVQ25" s="687"/>
      <c r="VVR25" s="687"/>
      <c r="VVS25" s="687"/>
      <c r="VVT25" s="687"/>
      <c r="VVU25" s="687"/>
      <c r="VVV25" s="687"/>
      <c r="VVW25" s="687"/>
      <c r="VVX25" s="687"/>
      <c r="VVY25" s="687"/>
      <c r="VVZ25" s="687"/>
      <c r="VWA25" s="687"/>
      <c r="VWB25" s="687"/>
      <c r="VWC25" s="687"/>
      <c r="VWD25" s="687"/>
      <c r="VWE25" s="687"/>
      <c r="VWF25" s="687"/>
      <c r="VWG25" s="687"/>
      <c r="VWH25" s="687"/>
      <c r="VWI25" s="687"/>
      <c r="VWJ25" s="687"/>
      <c r="VWK25" s="687"/>
      <c r="VWL25" s="687"/>
      <c r="VWM25" s="687"/>
      <c r="VWN25" s="687"/>
      <c r="VWO25" s="687"/>
      <c r="VWP25" s="687"/>
      <c r="VWQ25" s="687"/>
      <c r="VWR25" s="687"/>
      <c r="VWS25" s="687"/>
      <c r="VWT25" s="687"/>
      <c r="VWU25" s="687"/>
      <c r="VWV25" s="687"/>
      <c r="VWW25" s="687"/>
      <c r="VWX25" s="687"/>
      <c r="VWY25" s="687"/>
      <c r="VWZ25" s="687"/>
      <c r="VXA25" s="687"/>
      <c r="VXB25" s="687"/>
      <c r="VXC25" s="687"/>
      <c r="VXD25" s="687"/>
      <c r="VXE25" s="687"/>
      <c r="VXF25" s="687"/>
      <c r="VXG25" s="687"/>
      <c r="VXH25" s="687"/>
      <c r="VXI25" s="687"/>
      <c r="VXJ25" s="687"/>
      <c r="VXK25" s="687"/>
      <c r="VXL25" s="687"/>
      <c r="VXM25" s="687"/>
      <c r="VXN25" s="687"/>
      <c r="VXO25" s="687"/>
      <c r="VXP25" s="687"/>
      <c r="VXQ25" s="687"/>
      <c r="VXR25" s="687"/>
      <c r="VXS25" s="687"/>
      <c r="VXT25" s="687"/>
      <c r="VXU25" s="687"/>
      <c r="VXV25" s="687"/>
      <c r="VXW25" s="687"/>
      <c r="VXX25" s="687"/>
      <c r="VXY25" s="687"/>
      <c r="VXZ25" s="687"/>
      <c r="VYA25" s="687"/>
      <c r="VYB25" s="687"/>
      <c r="VYC25" s="687"/>
      <c r="VYD25" s="687"/>
      <c r="VYE25" s="687"/>
      <c r="VYF25" s="687"/>
      <c r="VYG25" s="687"/>
      <c r="VYH25" s="687"/>
      <c r="VYI25" s="687"/>
      <c r="VYJ25" s="687"/>
      <c r="VYK25" s="687"/>
      <c r="VYL25" s="687"/>
      <c r="VYM25" s="687"/>
      <c r="VYN25" s="687"/>
      <c r="VYO25" s="687"/>
      <c r="VYP25" s="687"/>
      <c r="VYQ25" s="687"/>
      <c r="VYR25" s="687"/>
      <c r="VYS25" s="687"/>
      <c r="VYT25" s="687"/>
      <c r="VYU25" s="687"/>
      <c r="VYV25" s="687"/>
      <c r="VYW25" s="687"/>
      <c r="VYX25" s="687"/>
      <c r="VYY25" s="687"/>
      <c r="VYZ25" s="687"/>
      <c r="VZA25" s="687"/>
      <c r="VZB25" s="687"/>
      <c r="VZC25" s="687"/>
      <c r="VZD25" s="687"/>
      <c r="VZE25" s="687"/>
      <c r="VZF25" s="687"/>
      <c r="VZG25" s="687"/>
      <c r="VZH25" s="687"/>
      <c r="VZI25" s="687"/>
      <c r="VZJ25" s="687"/>
      <c r="VZK25" s="687"/>
      <c r="VZL25" s="687"/>
      <c r="VZM25" s="687"/>
      <c r="VZN25" s="687"/>
      <c r="VZO25" s="687"/>
      <c r="VZP25" s="687"/>
      <c r="VZQ25" s="687"/>
      <c r="VZR25" s="687"/>
      <c r="VZS25" s="687"/>
      <c r="VZT25" s="687"/>
      <c r="VZU25" s="687"/>
      <c r="VZV25" s="687"/>
      <c r="VZW25" s="687"/>
      <c r="VZX25" s="687"/>
      <c r="VZY25" s="687"/>
      <c r="VZZ25" s="687"/>
      <c r="WAA25" s="687"/>
      <c r="WAB25" s="687"/>
      <c r="WAC25" s="687"/>
      <c r="WAD25" s="687"/>
      <c r="WAE25" s="687"/>
      <c r="WAF25" s="687"/>
      <c r="WAG25" s="687"/>
      <c r="WAH25" s="687"/>
      <c r="WAI25" s="687"/>
      <c r="WAJ25" s="687"/>
      <c r="WAK25" s="687"/>
      <c r="WAL25" s="687"/>
      <c r="WAM25" s="687"/>
      <c r="WAN25" s="687"/>
      <c r="WAO25" s="687"/>
      <c r="WAP25" s="687"/>
      <c r="WAQ25" s="687"/>
      <c r="WAR25" s="687"/>
      <c r="WAS25" s="687"/>
      <c r="WAT25" s="687"/>
      <c r="WAU25" s="687"/>
      <c r="WAV25" s="687"/>
      <c r="WAW25" s="687"/>
      <c r="WAX25" s="687"/>
      <c r="WAY25" s="687"/>
      <c r="WAZ25" s="687"/>
      <c r="WBA25" s="687"/>
      <c r="WBB25" s="687"/>
      <c r="WBC25" s="687"/>
      <c r="WBD25" s="687"/>
      <c r="WBE25" s="687"/>
      <c r="WBF25" s="687"/>
      <c r="WBG25" s="687"/>
      <c r="WBH25" s="687"/>
      <c r="WBI25" s="687"/>
      <c r="WBJ25" s="687"/>
      <c r="WBK25" s="687"/>
      <c r="WBL25" s="687"/>
      <c r="WBM25" s="687"/>
      <c r="WBN25" s="687"/>
      <c r="WBO25" s="687"/>
      <c r="WBP25" s="687"/>
      <c r="WBQ25" s="687"/>
      <c r="WBR25" s="687"/>
      <c r="WBS25" s="687"/>
      <c r="WBT25" s="687"/>
      <c r="WBU25" s="687"/>
      <c r="WBV25" s="687"/>
      <c r="WBW25" s="687"/>
      <c r="WBX25" s="687"/>
      <c r="WBY25" s="687"/>
      <c r="WBZ25" s="687"/>
      <c r="WCA25" s="687"/>
      <c r="WCB25" s="687"/>
      <c r="WCC25" s="687"/>
      <c r="WCD25" s="687"/>
      <c r="WCE25" s="687"/>
      <c r="WCF25" s="687"/>
      <c r="WCG25" s="687"/>
      <c r="WCH25" s="687"/>
      <c r="WCI25" s="687"/>
      <c r="WCJ25" s="687"/>
      <c r="WCK25" s="687"/>
      <c r="WCL25" s="687"/>
      <c r="WCM25" s="687"/>
      <c r="WCN25" s="687"/>
      <c r="WCO25" s="687"/>
      <c r="WCP25" s="687"/>
      <c r="WCQ25" s="687"/>
      <c r="WCR25" s="687"/>
      <c r="WCS25" s="687"/>
      <c r="WCT25" s="687"/>
      <c r="WCU25" s="687"/>
      <c r="WCV25" s="687"/>
      <c r="WCW25" s="687"/>
      <c r="WCX25" s="687"/>
      <c r="WCY25" s="687"/>
      <c r="WCZ25" s="687"/>
      <c r="WDA25" s="687"/>
      <c r="WDB25" s="687"/>
      <c r="WDC25" s="687"/>
      <c r="WDD25" s="687"/>
      <c r="WDE25" s="687"/>
      <c r="WDF25" s="687"/>
      <c r="WDG25" s="687"/>
      <c r="WDH25" s="687"/>
      <c r="WDI25" s="687"/>
      <c r="WDJ25" s="687"/>
      <c r="WDK25" s="687"/>
      <c r="WDL25" s="687"/>
      <c r="WDM25" s="687"/>
      <c r="WDN25" s="687"/>
      <c r="WDO25" s="687"/>
      <c r="WDP25" s="687"/>
      <c r="WDQ25" s="687"/>
      <c r="WDR25" s="687"/>
      <c r="WDS25" s="687"/>
      <c r="WDT25" s="687"/>
      <c r="WDU25" s="687"/>
      <c r="WDV25" s="687"/>
      <c r="WDW25" s="687"/>
      <c r="WDX25" s="687"/>
      <c r="WDY25" s="687"/>
      <c r="WDZ25" s="687"/>
      <c r="WEA25" s="687"/>
      <c r="WEB25" s="687"/>
      <c r="WEC25" s="687"/>
      <c r="WED25" s="687"/>
      <c r="WEE25" s="687"/>
      <c r="WEF25" s="687"/>
      <c r="WEG25" s="687"/>
      <c r="WEH25" s="687"/>
      <c r="WEI25" s="687"/>
      <c r="WEJ25" s="687"/>
      <c r="WEK25" s="687"/>
      <c r="WEL25" s="687"/>
      <c r="WEM25" s="687"/>
      <c r="WEN25" s="687"/>
      <c r="WEO25" s="687"/>
      <c r="WEP25" s="687"/>
      <c r="WEQ25" s="687"/>
      <c r="WER25" s="687"/>
      <c r="WES25" s="687"/>
      <c r="WET25" s="687"/>
      <c r="WEU25" s="687"/>
      <c r="WEV25" s="687"/>
      <c r="WEW25" s="687"/>
      <c r="WEX25" s="687"/>
      <c r="WEY25" s="687"/>
      <c r="WEZ25" s="687"/>
      <c r="WFA25" s="687"/>
      <c r="WFB25" s="687"/>
      <c r="WFC25" s="687"/>
      <c r="WFD25" s="687"/>
      <c r="WFE25" s="687"/>
      <c r="WFF25" s="687"/>
      <c r="WFG25" s="687"/>
      <c r="WFH25" s="687"/>
      <c r="WFI25" s="687"/>
      <c r="WFJ25" s="687"/>
      <c r="WFK25" s="687"/>
      <c r="WFL25" s="687"/>
      <c r="WFM25" s="687"/>
      <c r="WFN25" s="687"/>
      <c r="WFO25" s="687"/>
      <c r="WFP25" s="687"/>
      <c r="WFQ25" s="687"/>
      <c r="WFR25" s="687"/>
      <c r="WFS25" s="687"/>
      <c r="WFT25" s="687"/>
      <c r="WFU25" s="687"/>
      <c r="WFV25" s="687"/>
      <c r="WFW25" s="687"/>
      <c r="WFX25" s="687"/>
      <c r="WFY25" s="687"/>
      <c r="WFZ25" s="687"/>
      <c r="WGA25" s="687"/>
      <c r="WGB25" s="687"/>
      <c r="WGC25" s="687"/>
      <c r="WGD25" s="687"/>
      <c r="WGE25" s="687"/>
      <c r="WGF25" s="687"/>
      <c r="WGG25" s="687"/>
      <c r="WGH25" s="687"/>
      <c r="WGI25" s="687"/>
      <c r="WGJ25" s="687"/>
      <c r="WGK25" s="687"/>
      <c r="WGL25" s="687"/>
      <c r="WGM25" s="687"/>
      <c r="WGN25" s="687"/>
      <c r="WGO25" s="687"/>
      <c r="WGP25" s="687"/>
      <c r="WGQ25" s="687"/>
      <c r="WGR25" s="687"/>
      <c r="WGS25" s="687"/>
      <c r="WGT25" s="687"/>
      <c r="WGU25" s="687"/>
      <c r="WGV25" s="687"/>
      <c r="WGW25" s="687"/>
      <c r="WGX25" s="687"/>
      <c r="WGY25" s="687"/>
      <c r="WGZ25" s="687"/>
      <c r="WHA25" s="687"/>
      <c r="WHB25" s="687"/>
      <c r="WHC25" s="687"/>
      <c r="WHD25" s="687"/>
      <c r="WHE25" s="687"/>
      <c r="WHF25" s="687"/>
      <c r="WHG25" s="687"/>
      <c r="WHH25" s="687"/>
      <c r="WHI25" s="687"/>
      <c r="WHJ25" s="687"/>
      <c r="WHK25" s="687"/>
      <c r="WHL25" s="687"/>
      <c r="WHM25" s="687"/>
      <c r="WHN25" s="687"/>
      <c r="WHO25" s="687"/>
      <c r="WHP25" s="687"/>
      <c r="WHQ25" s="687"/>
      <c r="WHR25" s="687"/>
      <c r="WHS25" s="687"/>
      <c r="WHT25" s="687"/>
      <c r="WHU25" s="687"/>
      <c r="WHV25" s="687"/>
      <c r="WHW25" s="687"/>
      <c r="WHX25" s="687"/>
      <c r="WHY25" s="687"/>
      <c r="WHZ25" s="687"/>
      <c r="WIA25" s="687"/>
      <c r="WIB25" s="687"/>
      <c r="WIC25" s="687"/>
      <c r="WID25" s="687"/>
      <c r="WIE25" s="687"/>
      <c r="WIF25" s="687"/>
      <c r="WIG25" s="687"/>
      <c r="WIH25" s="687"/>
      <c r="WII25" s="687"/>
      <c r="WIJ25" s="687"/>
      <c r="WIK25" s="687"/>
      <c r="WIL25" s="687"/>
      <c r="WIM25" s="687"/>
      <c r="WIN25" s="687"/>
      <c r="WIO25" s="687"/>
      <c r="WIP25" s="687"/>
      <c r="WIQ25" s="687"/>
      <c r="WIR25" s="687"/>
      <c r="WIS25" s="687"/>
      <c r="WIT25" s="687"/>
      <c r="WIU25" s="687"/>
      <c r="WIV25" s="687"/>
      <c r="WIW25" s="687"/>
      <c r="WIX25" s="687"/>
      <c r="WIY25" s="687"/>
      <c r="WIZ25" s="687"/>
      <c r="WJA25" s="687"/>
      <c r="WJB25" s="687"/>
      <c r="WJC25" s="687"/>
      <c r="WJD25" s="687"/>
      <c r="WJE25" s="687"/>
      <c r="WJF25" s="687"/>
      <c r="WJG25" s="687"/>
      <c r="WJH25" s="687"/>
      <c r="WJI25" s="687"/>
      <c r="WJJ25" s="687"/>
      <c r="WJK25" s="687"/>
      <c r="WJL25" s="687"/>
      <c r="WJM25" s="687"/>
      <c r="WJN25" s="687"/>
      <c r="WJO25" s="687"/>
      <c r="WJP25" s="687"/>
      <c r="WJQ25" s="687"/>
      <c r="WJR25" s="687"/>
      <c r="WJS25" s="687"/>
      <c r="WJT25" s="687"/>
      <c r="WJU25" s="687"/>
      <c r="WJV25" s="687"/>
      <c r="WJW25" s="687"/>
      <c r="WJX25" s="687"/>
      <c r="WJY25" s="687"/>
      <c r="WJZ25" s="687"/>
      <c r="WKA25" s="687"/>
      <c r="WKB25" s="687"/>
      <c r="WKC25" s="687"/>
      <c r="WKD25" s="687"/>
      <c r="WKE25" s="687"/>
      <c r="WKF25" s="687"/>
      <c r="WKG25" s="687"/>
      <c r="WKH25" s="687"/>
      <c r="WKI25" s="687"/>
      <c r="WKJ25" s="687"/>
      <c r="WKK25" s="687"/>
      <c r="WKL25" s="687"/>
      <c r="WKM25" s="687"/>
      <c r="WKN25" s="687"/>
      <c r="WKO25" s="687"/>
      <c r="WKP25" s="687"/>
      <c r="WKQ25" s="687"/>
      <c r="WKR25" s="687"/>
      <c r="WKS25" s="687"/>
      <c r="WKT25" s="687"/>
      <c r="WKU25" s="687"/>
      <c r="WKV25" s="687"/>
      <c r="WKW25" s="687"/>
      <c r="WKX25" s="687"/>
      <c r="WKY25" s="687"/>
      <c r="WKZ25" s="687"/>
      <c r="WLA25" s="687"/>
      <c r="WLB25" s="687"/>
      <c r="WLC25" s="687"/>
      <c r="WLD25" s="687"/>
      <c r="WLE25" s="687"/>
      <c r="WLF25" s="687"/>
      <c r="WLG25" s="687"/>
      <c r="WLH25" s="687"/>
      <c r="WLI25" s="687"/>
      <c r="WLJ25" s="687"/>
      <c r="WLK25" s="687"/>
      <c r="WLL25" s="687"/>
      <c r="WLM25" s="687"/>
      <c r="WLN25" s="687"/>
      <c r="WLO25" s="687"/>
      <c r="WLP25" s="687"/>
      <c r="WLQ25" s="687"/>
      <c r="WLR25" s="687"/>
      <c r="WLS25" s="687"/>
      <c r="WLT25" s="687"/>
      <c r="WLU25" s="687"/>
      <c r="WLV25" s="687"/>
      <c r="WLW25" s="687"/>
      <c r="WLX25" s="687"/>
      <c r="WLY25" s="687"/>
      <c r="WLZ25" s="687"/>
      <c r="WMA25" s="687"/>
      <c r="WMB25" s="687"/>
      <c r="WMC25" s="687"/>
      <c r="WMD25" s="687"/>
      <c r="WME25" s="687"/>
      <c r="WMF25" s="687"/>
      <c r="WMG25" s="687"/>
      <c r="WMH25" s="687"/>
      <c r="WMI25" s="687"/>
      <c r="WMJ25" s="687"/>
      <c r="WMK25" s="687"/>
      <c r="WML25" s="687"/>
      <c r="WMM25" s="687"/>
      <c r="WMN25" s="687"/>
      <c r="WMO25" s="687"/>
      <c r="WMP25" s="687"/>
      <c r="WMQ25" s="687"/>
      <c r="WMR25" s="687"/>
      <c r="WMS25" s="687"/>
      <c r="WMT25" s="687"/>
      <c r="WMU25" s="687"/>
      <c r="WMV25" s="687"/>
      <c r="WMW25" s="687"/>
      <c r="WMX25" s="687"/>
      <c r="WMY25" s="687"/>
      <c r="WMZ25" s="687"/>
      <c r="WNA25" s="687"/>
      <c r="WNB25" s="687"/>
      <c r="WNC25" s="687"/>
      <c r="WND25" s="687"/>
      <c r="WNE25" s="687"/>
      <c r="WNF25" s="687"/>
      <c r="WNG25" s="687"/>
      <c r="WNH25" s="687"/>
      <c r="WNI25" s="687"/>
      <c r="WNJ25" s="687"/>
      <c r="WNK25" s="687"/>
      <c r="WNL25" s="687"/>
      <c r="WNM25" s="687"/>
      <c r="WNN25" s="687"/>
      <c r="WNO25" s="687"/>
      <c r="WNP25" s="687"/>
      <c r="WNQ25" s="687"/>
      <c r="WNR25" s="687"/>
      <c r="WNS25" s="687"/>
      <c r="WNT25" s="687"/>
      <c r="WNU25" s="687"/>
      <c r="WNV25" s="687"/>
      <c r="WNW25" s="687"/>
      <c r="WNX25" s="687"/>
      <c r="WNY25" s="687"/>
      <c r="WNZ25" s="687"/>
      <c r="WOA25" s="687"/>
      <c r="WOB25" s="687"/>
      <c r="WOC25" s="687"/>
      <c r="WOD25" s="687"/>
      <c r="WOE25" s="687"/>
      <c r="WOF25" s="687"/>
      <c r="WOG25" s="687"/>
      <c r="WOH25" s="687"/>
      <c r="WOI25" s="687"/>
      <c r="WOJ25" s="687"/>
      <c r="WOK25" s="687"/>
      <c r="WOL25" s="687"/>
      <c r="WOM25" s="687"/>
      <c r="WON25" s="687"/>
      <c r="WOO25" s="687"/>
      <c r="WOP25" s="687"/>
      <c r="WOQ25" s="687"/>
      <c r="WOR25" s="687"/>
      <c r="WOS25" s="687"/>
      <c r="WOT25" s="687"/>
      <c r="WOU25" s="687"/>
      <c r="WOV25" s="687"/>
      <c r="WOW25" s="687"/>
      <c r="WOX25" s="687"/>
      <c r="WOY25" s="687"/>
      <c r="WOZ25" s="687"/>
      <c r="WPA25" s="687"/>
      <c r="WPB25" s="687"/>
      <c r="WPC25" s="687"/>
      <c r="WPD25" s="687"/>
      <c r="WPE25" s="687"/>
      <c r="WPF25" s="687"/>
      <c r="WPG25" s="687"/>
      <c r="WPH25" s="687"/>
      <c r="WPI25" s="687"/>
      <c r="WPJ25" s="687"/>
      <c r="WPK25" s="687"/>
      <c r="WPL25" s="687"/>
      <c r="WPM25" s="687"/>
      <c r="WPN25" s="687"/>
      <c r="WPO25" s="687"/>
      <c r="WPP25" s="687"/>
      <c r="WPQ25" s="687"/>
      <c r="WPR25" s="687"/>
      <c r="WPS25" s="687"/>
      <c r="WPT25" s="687"/>
      <c r="WPU25" s="687"/>
      <c r="WPV25" s="687"/>
      <c r="WPW25" s="687"/>
      <c r="WPX25" s="687"/>
      <c r="WPY25" s="687"/>
      <c r="WPZ25" s="687"/>
      <c r="WQA25" s="687"/>
      <c r="WQB25" s="687"/>
      <c r="WQC25" s="687"/>
      <c r="WQD25" s="687"/>
      <c r="WQE25" s="687"/>
      <c r="WQF25" s="687"/>
      <c r="WQG25" s="687"/>
      <c r="WQH25" s="687"/>
      <c r="WQI25" s="687"/>
      <c r="WQJ25" s="687"/>
      <c r="WQK25" s="687"/>
      <c r="WQL25" s="687"/>
      <c r="WQM25" s="687"/>
      <c r="WQN25" s="687"/>
      <c r="WQO25" s="687"/>
      <c r="WQP25" s="687"/>
      <c r="WQQ25" s="687"/>
      <c r="WQR25" s="687"/>
      <c r="WQS25" s="687"/>
      <c r="WQT25" s="687"/>
      <c r="WQU25" s="687"/>
      <c r="WQV25" s="687"/>
      <c r="WQW25" s="687"/>
      <c r="WQX25" s="687"/>
      <c r="WQY25" s="687"/>
      <c r="WQZ25" s="687"/>
      <c r="WRA25" s="687"/>
      <c r="WRB25" s="687"/>
      <c r="WRC25" s="687"/>
      <c r="WRD25" s="687"/>
      <c r="WRE25" s="687"/>
      <c r="WRF25" s="687"/>
      <c r="WRG25" s="687"/>
      <c r="WRH25" s="687"/>
      <c r="WRI25" s="687"/>
      <c r="WRJ25" s="687"/>
      <c r="WRK25" s="687"/>
      <c r="WRL25" s="687"/>
      <c r="WRM25" s="687"/>
      <c r="WRN25" s="687"/>
      <c r="WRO25" s="687"/>
      <c r="WRP25" s="687"/>
      <c r="WRQ25" s="687"/>
      <c r="WRR25" s="687"/>
      <c r="WRS25" s="687"/>
      <c r="WRT25" s="687"/>
      <c r="WRU25" s="687"/>
      <c r="WRV25" s="687"/>
      <c r="WRW25" s="687"/>
      <c r="WRX25" s="687"/>
      <c r="WRY25" s="687"/>
      <c r="WRZ25" s="687"/>
      <c r="WSA25" s="687"/>
      <c r="WSB25" s="687"/>
      <c r="WSC25" s="687"/>
      <c r="WSD25" s="687"/>
      <c r="WSE25" s="687"/>
      <c r="WSF25" s="687"/>
      <c r="WSG25" s="687"/>
      <c r="WSH25" s="687"/>
      <c r="WSI25" s="687"/>
      <c r="WSJ25" s="687"/>
      <c r="WSK25" s="687"/>
      <c r="WSL25" s="687"/>
      <c r="WSM25" s="687"/>
      <c r="WSN25" s="687"/>
      <c r="WSO25" s="687"/>
      <c r="WSP25" s="687"/>
      <c r="WSQ25" s="687"/>
      <c r="WSR25" s="687"/>
      <c r="WSS25" s="687"/>
      <c r="WST25" s="687"/>
      <c r="WSU25" s="687"/>
      <c r="WSV25" s="687"/>
      <c r="WSW25" s="687"/>
      <c r="WSX25" s="687"/>
      <c r="WSY25" s="687"/>
      <c r="WSZ25" s="687"/>
      <c r="WTA25" s="687"/>
      <c r="WTB25" s="687"/>
      <c r="WTC25" s="687"/>
      <c r="WTD25" s="687"/>
      <c r="WTE25" s="687"/>
      <c r="WTF25" s="687"/>
      <c r="WTG25" s="687"/>
      <c r="WTH25" s="687"/>
      <c r="WTI25" s="687"/>
      <c r="WTJ25" s="687"/>
      <c r="WTK25" s="687"/>
      <c r="WTL25" s="687"/>
      <c r="WTM25" s="687"/>
      <c r="WTN25" s="687"/>
      <c r="WTO25" s="687"/>
      <c r="WTP25" s="687"/>
      <c r="WTQ25" s="687"/>
      <c r="WTR25" s="687"/>
      <c r="WTS25" s="687"/>
      <c r="WTT25" s="687"/>
      <c r="WTU25" s="687"/>
      <c r="WTV25" s="687"/>
      <c r="WTW25" s="687"/>
      <c r="WTX25" s="687"/>
      <c r="WTY25" s="687"/>
      <c r="WTZ25" s="687"/>
      <c r="WUA25" s="687"/>
      <c r="WUB25" s="687"/>
      <c r="WUC25" s="687"/>
      <c r="WUD25" s="687"/>
      <c r="WUE25" s="687"/>
      <c r="WUF25" s="687"/>
      <c r="WUG25" s="687"/>
      <c r="WUH25" s="687"/>
      <c r="WUI25" s="687"/>
      <c r="WUJ25" s="687"/>
      <c r="WUK25" s="687"/>
      <c r="WUL25" s="687"/>
      <c r="WUM25" s="687"/>
      <c r="WUN25" s="687"/>
      <c r="WUO25" s="687"/>
      <c r="WUP25" s="687"/>
      <c r="WUQ25" s="687"/>
      <c r="WUR25" s="687"/>
      <c r="WUS25" s="687"/>
      <c r="WUT25" s="687"/>
      <c r="WUU25" s="687"/>
      <c r="WUV25" s="687"/>
      <c r="WUW25" s="687"/>
      <c r="WUX25" s="687"/>
      <c r="WUY25" s="687"/>
      <c r="WUZ25" s="687"/>
      <c r="WVA25" s="687"/>
      <c r="WVB25" s="687"/>
      <c r="WVC25" s="687"/>
      <c r="WVD25" s="687"/>
      <c r="WVE25" s="687"/>
      <c r="WVF25" s="687"/>
      <c r="WVG25" s="687"/>
      <c r="WVH25" s="687"/>
      <c r="WVI25" s="687"/>
      <c r="WVJ25" s="687"/>
      <c r="WVK25" s="687"/>
      <c r="WVL25" s="687"/>
      <c r="WVM25" s="687"/>
      <c r="WVN25" s="687"/>
      <c r="WVO25" s="687"/>
      <c r="WVP25" s="687"/>
      <c r="WVQ25" s="687"/>
      <c r="WVR25" s="687"/>
      <c r="WVS25" s="687"/>
      <c r="WVT25" s="687"/>
      <c r="WVU25" s="687"/>
      <c r="WVV25" s="687"/>
      <c r="WVW25" s="687"/>
      <c r="WVX25" s="687"/>
      <c r="WVY25" s="687"/>
      <c r="WVZ25" s="687"/>
      <c r="WWA25" s="687"/>
      <c r="WWB25" s="687"/>
      <c r="WWC25" s="687"/>
      <c r="WWD25" s="687"/>
      <c r="WWE25" s="687"/>
      <c r="WWF25" s="687"/>
      <c r="WWG25" s="687"/>
      <c r="WWH25" s="687"/>
      <c r="WWI25" s="687"/>
      <c r="WWJ25" s="687"/>
      <c r="WWK25" s="687"/>
      <c r="WWL25" s="687"/>
      <c r="WWM25" s="687"/>
      <c r="WWN25" s="687"/>
      <c r="WWO25" s="687"/>
      <c r="WWP25" s="687"/>
      <c r="WWQ25" s="687"/>
      <c r="WWR25" s="687"/>
      <c r="WWS25" s="687"/>
      <c r="WWT25" s="687"/>
      <c r="WWU25" s="687"/>
      <c r="WWV25" s="687"/>
      <c r="WWW25" s="687"/>
      <c r="WWX25" s="687"/>
      <c r="WWY25" s="687"/>
      <c r="WWZ25" s="687"/>
      <c r="WXA25" s="687"/>
      <c r="WXB25" s="687"/>
      <c r="WXC25" s="687"/>
      <c r="WXD25" s="687"/>
      <c r="WXE25" s="687"/>
      <c r="WXF25" s="687"/>
      <c r="WXG25" s="687"/>
      <c r="WXH25" s="687"/>
      <c r="WXI25" s="687"/>
      <c r="WXJ25" s="687"/>
      <c r="WXK25" s="687"/>
      <c r="WXL25" s="687"/>
      <c r="WXM25" s="687"/>
      <c r="WXN25" s="687"/>
      <c r="WXO25" s="687"/>
      <c r="WXP25" s="687"/>
      <c r="WXQ25" s="687"/>
      <c r="WXR25" s="687"/>
      <c r="WXS25" s="687"/>
      <c r="WXT25" s="687"/>
      <c r="WXU25" s="687"/>
      <c r="WXV25" s="687"/>
      <c r="WXW25" s="687"/>
      <c r="WXX25" s="687"/>
      <c r="WXY25" s="687"/>
      <c r="WXZ25" s="687"/>
      <c r="WYA25" s="687"/>
      <c r="WYB25" s="687"/>
      <c r="WYC25" s="687"/>
      <c r="WYD25" s="687"/>
      <c r="WYE25" s="687"/>
      <c r="WYF25" s="687"/>
      <c r="WYG25" s="687"/>
      <c r="WYH25" s="687"/>
      <c r="WYI25" s="687"/>
      <c r="WYJ25" s="687"/>
      <c r="WYK25" s="687"/>
      <c r="WYL25" s="687"/>
      <c r="WYM25" s="687"/>
      <c r="WYN25" s="687"/>
      <c r="WYO25" s="687"/>
      <c r="WYP25" s="687"/>
      <c r="WYQ25" s="687"/>
      <c r="WYR25" s="687"/>
      <c r="WYS25" s="687"/>
      <c r="WYT25" s="687"/>
      <c r="WYU25" s="687"/>
      <c r="WYV25" s="687"/>
      <c r="WYW25" s="687"/>
      <c r="WYX25" s="687"/>
      <c r="WYY25" s="687"/>
      <c r="WYZ25" s="687"/>
      <c r="WZA25" s="687"/>
      <c r="WZB25" s="687"/>
      <c r="WZC25" s="687"/>
      <c r="WZD25" s="687"/>
      <c r="WZE25" s="687"/>
      <c r="WZF25" s="687"/>
      <c r="WZG25" s="687"/>
      <c r="WZH25" s="687"/>
      <c r="WZI25" s="687"/>
      <c r="WZJ25" s="687"/>
      <c r="WZK25" s="687"/>
      <c r="WZL25" s="687"/>
      <c r="WZM25" s="687"/>
      <c r="WZN25" s="687"/>
      <c r="WZO25" s="687"/>
      <c r="WZP25" s="687"/>
      <c r="WZQ25" s="687"/>
      <c r="WZR25" s="687"/>
      <c r="WZS25" s="687"/>
      <c r="WZT25" s="687"/>
      <c r="WZU25" s="687"/>
      <c r="WZV25" s="687"/>
      <c r="WZW25" s="687"/>
      <c r="WZX25" s="687"/>
      <c r="WZY25" s="687"/>
      <c r="WZZ25" s="687"/>
      <c r="XAA25" s="687"/>
      <c r="XAB25" s="687"/>
      <c r="XAC25" s="687"/>
      <c r="XAD25" s="687"/>
      <c r="XAE25" s="687"/>
      <c r="XAF25" s="687"/>
      <c r="XAG25" s="687"/>
      <c r="XAH25" s="687"/>
      <c r="XAI25" s="687"/>
      <c r="XAJ25" s="687"/>
      <c r="XAK25" s="687"/>
      <c r="XAL25" s="687"/>
      <c r="XAM25" s="687"/>
      <c r="XAN25" s="687"/>
      <c r="XAO25" s="687"/>
      <c r="XAP25" s="687"/>
      <c r="XAQ25" s="687"/>
      <c r="XAR25" s="687"/>
      <c r="XAS25" s="687"/>
      <c r="XAT25" s="687"/>
      <c r="XAU25" s="687"/>
      <c r="XAV25" s="687"/>
      <c r="XAW25" s="687"/>
      <c r="XAX25" s="687"/>
      <c r="XAY25" s="687"/>
      <c r="XAZ25" s="687"/>
      <c r="XBA25" s="687"/>
      <c r="XBB25" s="687"/>
      <c r="XBC25" s="687"/>
      <c r="XBD25" s="687"/>
      <c r="XBE25" s="687"/>
      <c r="XBF25" s="687"/>
      <c r="XBG25" s="687"/>
      <c r="XBH25" s="687"/>
      <c r="XBI25" s="687"/>
      <c r="XBJ25" s="687"/>
      <c r="XBK25" s="687"/>
      <c r="XBL25" s="687"/>
      <c r="XBM25" s="687"/>
      <c r="XBN25" s="687"/>
      <c r="XBO25" s="687"/>
      <c r="XBP25" s="687"/>
      <c r="XBQ25" s="687"/>
      <c r="XBR25" s="687"/>
      <c r="XBS25" s="687"/>
      <c r="XBT25" s="687"/>
      <c r="XBU25" s="687"/>
      <c r="XBV25" s="687"/>
      <c r="XBW25" s="687"/>
      <c r="XBX25" s="687"/>
      <c r="XBY25" s="687"/>
      <c r="XBZ25" s="687"/>
      <c r="XCA25" s="687"/>
      <c r="XCB25" s="687"/>
      <c r="XCC25" s="687"/>
      <c r="XCD25" s="687"/>
      <c r="XCE25" s="687"/>
      <c r="XCF25" s="687"/>
      <c r="XCG25" s="687"/>
      <c r="XCH25" s="687"/>
      <c r="XCI25" s="687"/>
      <c r="XCJ25" s="687"/>
      <c r="XCK25" s="687"/>
      <c r="XCL25" s="687"/>
      <c r="XCM25" s="687"/>
      <c r="XCN25" s="687"/>
      <c r="XCO25" s="687"/>
      <c r="XCP25" s="687"/>
      <c r="XCQ25" s="687"/>
      <c r="XCR25" s="687"/>
      <c r="XCS25" s="687"/>
      <c r="XCT25" s="687"/>
      <c r="XCU25" s="687"/>
      <c r="XCV25" s="687"/>
      <c r="XCW25" s="687"/>
      <c r="XCX25" s="687"/>
      <c r="XCY25" s="687"/>
      <c r="XCZ25" s="687"/>
      <c r="XDA25" s="687"/>
      <c r="XDB25" s="687"/>
      <c r="XDC25" s="687"/>
      <c r="XDD25" s="687"/>
      <c r="XDE25" s="687"/>
      <c r="XDF25" s="687"/>
      <c r="XDG25" s="687"/>
      <c r="XDH25" s="687"/>
      <c r="XDI25" s="687"/>
      <c r="XDJ25" s="687"/>
      <c r="XDK25" s="687"/>
      <c r="XDL25" s="687"/>
      <c r="XDM25" s="687"/>
      <c r="XDN25" s="687"/>
      <c r="XDO25" s="687"/>
      <c r="XDP25" s="687"/>
      <c r="XDQ25" s="687"/>
      <c r="XDR25" s="687"/>
      <c r="XDS25" s="687"/>
      <c r="XDT25" s="687"/>
      <c r="XDU25" s="687"/>
      <c r="XDV25" s="687"/>
      <c r="XDW25" s="687"/>
      <c r="XDX25" s="687"/>
      <c r="XDY25" s="687"/>
      <c r="XDZ25" s="687"/>
      <c r="XEA25" s="687"/>
      <c r="XEB25" s="687"/>
      <c r="XEC25" s="687"/>
      <c r="XED25" s="687"/>
      <c r="XEE25" s="687"/>
      <c r="XEF25" s="687"/>
      <c r="XEG25" s="687"/>
      <c r="XEH25" s="687"/>
      <c r="XEI25" s="687"/>
      <c r="XEJ25" s="687"/>
      <c r="XEK25" s="687"/>
      <c r="XEL25" s="687"/>
      <c r="XEM25" s="687"/>
      <c r="XEN25" s="687"/>
      <c r="XEO25" s="687"/>
      <c r="XEP25" s="687"/>
      <c r="XEQ25" s="687"/>
      <c r="XER25" s="687"/>
      <c r="XES25" s="687"/>
      <c r="XET25" s="687"/>
      <c r="XEU25" s="687"/>
      <c r="XEV25" s="687"/>
      <c r="XEW25" s="687"/>
      <c r="XEX25" s="687"/>
      <c r="XEY25" s="687"/>
      <c r="XEZ25" s="687"/>
    </row>
    <row r="26" spans="1:16380" x14ac:dyDescent="0.25">
      <c r="B26" s="1192" t="s">
        <v>1096</v>
      </c>
      <c r="C26" s="1192">
        <v>1017</v>
      </c>
      <c r="D26" s="976" t="s">
        <v>947</v>
      </c>
      <c r="E26" s="976"/>
      <c r="F26" s="976"/>
      <c r="G26" s="973">
        <v>14386000</v>
      </c>
      <c r="H26" s="974"/>
      <c r="I26" s="974" t="e">
        <v>#REF!</v>
      </c>
      <c r="J26" s="974"/>
      <c r="K26" s="975"/>
      <c r="L26" s="974"/>
      <c r="M26" s="974" t="e">
        <v>#REF!</v>
      </c>
      <c r="N26" s="991"/>
      <c r="O26" s="1013" t="e">
        <v>#REF!</v>
      </c>
      <c r="P26" s="974"/>
      <c r="Q26" s="1147"/>
      <c r="R26" s="974"/>
      <c r="S26" s="976"/>
      <c r="T26" s="1007" t="s">
        <v>948</v>
      </c>
      <c r="U26" s="1007" t="e">
        <v>#REF!</v>
      </c>
      <c r="V26" s="687"/>
      <c r="X26" s="686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687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687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687"/>
      <c r="BV26" s="687"/>
      <c r="BW26" s="687"/>
      <c r="BX26" s="687"/>
      <c r="BY26" s="687"/>
      <c r="BZ26" s="687"/>
      <c r="CA26" s="687"/>
      <c r="CB26" s="687"/>
      <c r="CC26" s="687"/>
      <c r="CD26" s="687"/>
      <c r="CE26" s="687"/>
      <c r="CF26" s="687"/>
      <c r="CG26" s="687"/>
      <c r="CH26" s="687"/>
      <c r="CI26" s="687"/>
      <c r="CJ26" s="687"/>
      <c r="CK26" s="687"/>
      <c r="CL26" s="687"/>
      <c r="CM26" s="687"/>
      <c r="CN26" s="687"/>
      <c r="CO26" s="687"/>
      <c r="CP26" s="687"/>
      <c r="CQ26" s="687"/>
      <c r="CR26" s="687"/>
      <c r="CS26" s="687"/>
      <c r="CT26" s="687"/>
      <c r="CU26" s="687"/>
      <c r="CV26" s="687"/>
      <c r="CW26" s="687"/>
      <c r="CX26" s="687"/>
      <c r="CY26" s="687"/>
      <c r="CZ26" s="687"/>
      <c r="DA26" s="687"/>
      <c r="DB26" s="687"/>
      <c r="DC26" s="687"/>
      <c r="DD26" s="687"/>
      <c r="DE26" s="687"/>
      <c r="DF26" s="687"/>
      <c r="DG26" s="687"/>
      <c r="DH26" s="687"/>
      <c r="DI26" s="687"/>
      <c r="DJ26" s="687"/>
      <c r="DK26" s="687"/>
      <c r="DL26" s="687"/>
      <c r="DM26" s="687"/>
      <c r="DN26" s="687"/>
      <c r="DO26" s="687"/>
      <c r="DP26" s="687"/>
      <c r="DQ26" s="687"/>
      <c r="DR26" s="687"/>
      <c r="DS26" s="687"/>
      <c r="DT26" s="687"/>
      <c r="DU26" s="687"/>
      <c r="DV26" s="687"/>
      <c r="DW26" s="687"/>
      <c r="DX26" s="687"/>
      <c r="DY26" s="687"/>
      <c r="DZ26" s="687"/>
      <c r="EA26" s="687"/>
      <c r="EB26" s="687"/>
      <c r="EC26" s="687"/>
      <c r="ED26" s="687"/>
      <c r="EE26" s="687"/>
      <c r="EF26" s="687"/>
      <c r="EG26" s="687"/>
      <c r="EH26" s="687"/>
      <c r="EI26" s="687"/>
      <c r="EJ26" s="687"/>
      <c r="EK26" s="687"/>
      <c r="EL26" s="687"/>
      <c r="EM26" s="687"/>
      <c r="EN26" s="687"/>
      <c r="EO26" s="687"/>
      <c r="EP26" s="687"/>
      <c r="EQ26" s="687"/>
      <c r="ER26" s="687"/>
      <c r="ES26" s="687"/>
      <c r="ET26" s="687"/>
      <c r="EU26" s="687"/>
      <c r="EV26" s="687"/>
      <c r="EW26" s="687"/>
      <c r="EX26" s="687"/>
      <c r="EY26" s="687"/>
      <c r="EZ26" s="687"/>
      <c r="FA26" s="687"/>
      <c r="FB26" s="687"/>
      <c r="FC26" s="687"/>
      <c r="FD26" s="687"/>
      <c r="FE26" s="687"/>
      <c r="FF26" s="687"/>
      <c r="FG26" s="687"/>
      <c r="FH26" s="687"/>
      <c r="FI26" s="687"/>
      <c r="FJ26" s="687"/>
      <c r="FK26" s="687"/>
      <c r="FL26" s="687"/>
      <c r="FM26" s="687"/>
      <c r="FN26" s="687"/>
      <c r="FO26" s="687"/>
      <c r="FP26" s="687"/>
      <c r="FQ26" s="687"/>
      <c r="FR26" s="687"/>
      <c r="FS26" s="687"/>
      <c r="FT26" s="687"/>
      <c r="FU26" s="687"/>
      <c r="FV26" s="687"/>
      <c r="FW26" s="687"/>
      <c r="FX26" s="687"/>
      <c r="FY26" s="687"/>
      <c r="FZ26" s="687"/>
      <c r="GA26" s="687"/>
      <c r="GB26" s="687"/>
      <c r="GC26" s="687"/>
      <c r="GD26" s="687"/>
      <c r="GE26" s="687"/>
      <c r="GF26" s="687"/>
      <c r="GG26" s="687"/>
      <c r="GH26" s="687"/>
      <c r="GI26" s="687"/>
      <c r="GJ26" s="687"/>
      <c r="GK26" s="687"/>
      <c r="GL26" s="687"/>
      <c r="GM26" s="687"/>
      <c r="GN26" s="687"/>
      <c r="GO26" s="687"/>
      <c r="GP26" s="687"/>
      <c r="GQ26" s="687"/>
      <c r="GR26" s="687"/>
      <c r="GS26" s="687"/>
      <c r="GT26" s="687"/>
      <c r="GU26" s="687"/>
      <c r="GV26" s="687"/>
      <c r="GW26" s="687"/>
      <c r="GX26" s="687"/>
      <c r="GY26" s="687"/>
      <c r="GZ26" s="687"/>
      <c r="HA26" s="687"/>
      <c r="HB26" s="687"/>
      <c r="HC26" s="687"/>
      <c r="HD26" s="687"/>
      <c r="HE26" s="687"/>
      <c r="HF26" s="687"/>
      <c r="HG26" s="687"/>
      <c r="HH26" s="687"/>
      <c r="HI26" s="687"/>
      <c r="HJ26" s="687"/>
      <c r="HK26" s="687"/>
      <c r="HL26" s="687"/>
      <c r="HM26" s="687"/>
      <c r="HN26" s="687"/>
      <c r="HO26" s="687"/>
      <c r="HP26" s="687"/>
      <c r="HQ26" s="687"/>
      <c r="HR26" s="687"/>
      <c r="HS26" s="687"/>
      <c r="HT26" s="687"/>
      <c r="HU26" s="687"/>
      <c r="HV26" s="687"/>
      <c r="HW26" s="687"/>
      <c r="HX26" s="687"/>
      <c r="HY26" s="687"/>
      <c r="HZ26" s="687"/>
      <c r="IA26" s="687"/>
      <c r="IB26" s="687"/>
      <c r="IC26" s="687"/>
      <c r="ID26" s="687"/>
      <c r="IE26" s="687"/>
      <c r="IF26" s="687"/>
      <c r="IG26" s="687"/>
      <c r="IH26" s="687"/>
      <c r="II26" s="687"/>
      <c r="IJ26" s="687"/>
      <c r="IK26" s="687"/>
      <c r="IL26" s="687"/>
      <c r="IM26" s="687"/>
      <c r="IN26" s="687"/>
      <c r="IO26" s="687"/>
      <c r="IP26" s="687"/>
      <c r="IQ26" s="687"/>
      <c r="IR26" s="687"/>
      <c r="IS26" s="687"/>
      <c r="IT26" s="687"/>
      <c r="IU26" s="687"/>
      <c r="IV26" s="687"/>
      <c r="IW26" s="687"/>
      <c r="IX26" s="687"/>
      <c r="IY26" s="687"/>
      <c r="IZ26" s="687"/>
      <c r="JA26" s="687"/>
      <c r="JB26" s="687"/>
      <c r="JC26" s="687"/>
      <c r="JD26" s="687"/>
      <c r="JE26" s="687"/>
      <c r="JF26" s="687"/>
      <c r="JG26" s="687"/>
      <c r="JH26" s="687"/>
      <c r="JI26" s="687"/>
      <c r="JJ26" s="687"/>
      <c r="JK26" s="687"/>
      <c r="JL26" s="687"/>
      <c r="JM26" s="687"/>
      <c r="JN26" s="687"/>
      <c r="JO26" s="687"/>
      <c r="JP26" s="687"/>
      <c r="JQ26" s="687"/>
      <c r="JR26" s="687"/>
      <c r="JS26" s="687"/>
      <c r="JT26" s="687"/>
      <c r="JU26" s="687"/>
      <c r="JV26" s="687"/>
      <c r="JW26" s="687"/>
      <c r="JX26" s="687"/>
      <c r="JY26" s="687"/>
      <c r="JZ26" s="687"/>
      <c r="KA26" s="687"/>
      <c r="KB26" s="687"/>
      <c r="KC26" s="687"/>
      <c r="KD26" s="687"/>
      <c r="KE26" s="687"/>
      <c r="KF26" s="687"/>
      <c r="KG26" s="687"/>
      <c r="KH26" s="687"/>
      <c r="KI26" s="687"/>
      <c r="KJ26" s="687"/>
      <c r="KK26" s="687"/>
      <c r="KL26" s="687"/>
      <c r="KM26" s="687"/>
      <c r="KN26" s="687"/>
      <c r="KO26" s="687"/>
      <c r="KP26" s="687"/>
      <c r="KQ26" s="687"/>
      <c r="KR26" s="687"/>
      <c r="KS26" s="687"/>
      <c r="KT26" s="687"/>
      <c r="KU26" s="687"/>
      <c r="KV26" s="687"/>
      <c r="KW26" s="687"/>
      <c r="KX26" s="687"/>
      <c r="KY26" s="687"/>
      <c r="KZ26" s="687"/>
      <c r="LA26" s="687"/>
      <c r="LB26" s="687"/>
      <c r="LC26" s="687"/>
      <c r="LD26" s="687"/>
      <c r="LE26" s="687"/>
      <c r="LF26" s="687"/>
      <c r="LG26" s="687"/>
      <c r="LH26" s="687"/>
      <c r="LI26" s="687"/>
      <c r="LJ26" s="687"/>
      <c r="LK26" s="687"/>
      <c r="LL26" s="687"/>
      <c r="LM26" s="687"/>
      <c r="LN26" s="687"/>
      <c r="LO26" s="687"/>
      <c r="LP26" s="687"/>
      <c r="LQ26" s="687"/>
      <c r="LR26" s="687"/>
      <c r="LS26" s="687"/>
      <c r="LT26" s="687"/>
      <c r="LU26" s="687"/>
      <c r="LV26" s="687"/>
      <c r="LW26" s="687"/>
      <c r="LX26" s="687"/>
      <c r="LY26" s="687"/>
      <c r="LZ26" s="687"/>
      <c r="MA26" s="687"/>
      <c r="MB26" s="687"/>
      <c r="MC26" s="687"/>
      <c r="MD26" s="687"/>
      <c r="ME26" s="687"/>
      <c r="MF26" s="687"/>
      <c r="MG26" s="687"/>
      <c r="MH26" s="687"/>
      <c r="MI26" s="687"/>
      <c r="MJ26" s="687"/>
      <c r="MK26" s="687"/>
      <c r="ML26" s="687"/>
      <c r="MM26" s="687"/>
      <c r="MN26" s="687"/>
      <c r="MO26" s="687"/>
      <c r="MP26" s="687"/>
      <c r="MQ26" s="687"/>
      <c r="MR26" s="687"/>
      <c r="MS26" s="687"/>
      <c r="MT26" s="687"/>
      <c r="MU26" s="687"/>
      <c r="MV26" s="687"/>
      <c r="MW26" s="687"/>
      <c r="MX26" s="687"/>
      <c r="MY26" s="687"/>
      <c r="MZ26" s="687"/>
      <c r="NA26" s="687"/>
      <c r="NB26" s="687"/>
      <c r="NC26" s="687"/>
      <c r="ND26" s="687"/>
      <c r="NE26" s="687"/>
      <c r="NF26" s="687"/>
      <c r="NG26" s="687"/>
      <c r="NH26" s="687"/>
      <c r="NI26" s="687"/>
      <c r="NJ26" s="687"/>
      <c r="NK26" s="687"/>
      <c r="NL26" s="687"/>
      <c r="NM26" s="687"/>
      <c r="NN26" s="687"/>
      <c r="NO26" s="687"/>
      <c r="NP26" s="687"/>
      <c r="NQ26" s="687"/>
      <c r="NR26" s="687"/>
      <c r="NS26" s="687"/>
      <c r="NT26" s="687"/>
      <c r="NU26" s="687"/>
      <c r="NV26" s="687"/>
      <c r="NW26" s="687"/>
      <c r="NX26" s="687"/>
      <c r="NY26" s="687"/>
      <c r="NZ26" s="687"/>
      <c r="OA26" s="687"/>
      <c r="OB26" s="687"/>
      <c r="OC26" s="687"/>
      <c r="OD26" s="687"/>
      <c r="OE26" s="687"/>
      <c r="OF26" s="687"/>
      <c r="OG26" s="687"/>
      <c r="OH26" s="687"/>
      <c r="OI26" s="687"/>
      <c r="OJ26" s="687"/>
      <c r="OK26" s="687"/>
      <c r="OL26" s="687"/>
      <c r="OM26" s="687"/>
      <c r="ON26" s="687"/>
      <c r="OO26" s="687"/>
      <c r="OP26" s="687"/>
      <c r="OQ26" s="687"/>
      <c r="OR26" s="687"/>
      <c r="OS26" s="687"/>
      <c r="OT26" s="687"/>
      <c r="OU26" s="687"/>
      <c r="OV26" s="687"/>
      <c r="OW26" s="687"/>
      <c r="OX26" s="687"/>
      <c r="OY26" s="687"/>
      <c r="OZ26" s="687"/>
      <c r="PA26" s="687"/>
      <c r="PB26" s="687"/>
      <c r="PC26" s="687"/>
      <c r="PD26" s="687"/>
      <c r="PE26" s="687"/>
      <c r="PF26" s="687"/>
      <c r="PG26" s="687"/>
      <c r="PH26" s="687"/>
      <c r="PI26" s="687"/>
      <c r="PJ26" s="687"/>
      <c r="PK26" s="687"/>
      <c r="PL26" s="687"/>
      <c r="PM26" s="687"/>
      <c r="PN26" s="687"/>
      <c r="PO26" s="687"/>
      <c r="PP26" s="687"/>
      <c r="PQ26" s="687"/>
      <c r="PR26" s="687"/>
      <c r="PS26" s="687"/>
      <c r="PT26" s="687"/>
      <c r="PU26" s="687"/>
      <c r="PV26" s="687"/>
      <c r="PW26" s="687"/>
      <c r="PX26" s="687"/>
      <c r="PY26" s="687"/>
      <c r="PZ26" s="687"/>
      <c r="QA26" s="687"/>
      <c r="QB26" s="687"/>
      <c r="QC26" s="687"/>
      <c r="QD26" s="687"/>
      <c r="QE26" s="687"/>
      <c r="QF26" s="687"/>
      <c r="QG26" s="687"/>
      <c r="QH26" s="687"/>
      <c r="QI26" s="687"/>
      <c r="QJ26" s="687"/>
      <c r="QK26" s="687"/>
      <c r="QL26" s="687"/>
      <c r="QM26" s="687"/>
      <c r="QN26" s="687"/>
      <c r="QO26" s="687"/>
      <c r="QP26" s="687"/>
      <c r="QQ26" s="687"/>
      <c r="QR26" s="687"/>
      <c r="QS26" s="687"/>
      <c r="QT26" s="687"/>
      <c r="QU26" s="687"/>
      <c r="QV26" s="687"/>
      <c r="QW26" s="687"/>
      <c r="QX26" s="687"/>
      <c r="QY26" s="687"/>
      <c r="QZ26" s="687"/>
      <c r="RA26" s="687"/>
      <c r="RB26" s="687"/>
      <c r="RC26" s="687"/>
      <c r="RD26" s="687"/>
      <c r="RE26" s="687"/>
      <c r="RF26" s="687"/>
      <c r="RG26" s="687"/>
      <c r="RH26" s="687"/>
      <c r="RI26" s="687"/>
      <c r="RJ26" s="687"/>
      <c r="RK26" s="687"/>
      <c r="RL26" s="687"/>
      <c r="RM26" s="687"/>
      <c r="RN26" s="687"/>
      <c r="RO26" s="687"/>
      <c r="RP26" s="687"/>
      <c r="RQ26" s="687"/>
      <c r="RR26" s="687"/>
      <c r="RS26" s="687"/>
      <c r="RT26" s="687"/>
      <c r="RU26" s="687"/>
      <c r="RV26" s="687"/>
      <c r="RW26" s="687"/>
      <c r="RX26" s="687"/>
      <c r="RY26" s="687"/>
      <c r="RZ26" s="687"/>
      <c r="SA26" s="687"/>
      <c r="SB26" s="687"/>
      <c r="SC26" s="687"/>
      <c r="SD26" s="687"/>
      <c r="SE26" s="687"/>
      <c r="SF26" s="687"/>
      <c r="SG26" s="687"/>
      <c r="SH26" s="687"/>
      <c r="SI26" s="687"/>
      <c r="SJ26" s="687"/>
      <c r="SK26" s="687"/>
      <c r="SL26" s="687"/>
      <c r="SM26" s="687"/>
      <c r="SN26" s="687"/>
      <c r="SO26" s="687"/>
      <c r="SP26" s="687"/>
      <c r="SQ26" s="687"/>
      <c r="SR26" s="687"/>
      <c r="SS26" s="687"/>
      <c r="ST26" s="687"/>
      <c r="SU26" s="687"/>
      <c r="SV26" s="687"/>
      <c r="SW26" s="687"/>
      <c r="SX26" s="687"/>
      <c r="SY26" s="687"/>
      <c r="SZ26" s="687"/>
      <c r="TA26" s="687"/>
      <c r="TB26" s="687"/>
      <c r="TC26" s="687"/>
      <c r="TD26" s="687"/>
      <c r="TE26" s="687"/>
      <c r="TF26" s="687"/>
      <c r="TG26" s="687"/>
      <c r="TH26" s="687"/>
      <c r="TI26" s="687"/>
      <c r="TJ26" s="687"/>
      <c r="TK26" s="687"/>
      <c r="TL26" s="687"/>
      <c r="TM26" s="687"/>
      <c r="TN26" s="687"/>
      <c r="TO26" s="687"/>
      <c r="TP26" s="687"/>
      <c r="TQ26" s="687"/>
      <c r="TR26" s="687"/>
      <c r="TS26" s="687"/>
      <c r="TT26" s="687"/>
      <c r="TU26" s="687"/>
      <c r="TV26" s="687"/>
      <c r="TW26" s="687"/>
      <c r="TX26" s="687"/>
      <c r="TY26" s="687"/>
      <c r="TZ26" s="687"/>
      <c r="UA26" s="687"/>
      <c r="UB26" s="687"/>
      <c r="UC26" s="687"/>
      <c r="UD26" s="687"/>
      <c r="UE26" s="687"/>
      <c r="UF26" s="687"/>
      <c r="UG26" s="687"/>
      <c r="UH26" s="687"/>
      <c r="UI26" s="687"/>
      <c r="UJ26" s="687"/>
      <c r="UK26" s="687"/>
      <c r="UL26" s="687"/>
      <c r="UM26" s="687"/>
      <c r="UN26" s="687"/>
      <c r="UO26" s="687"/>
      <c r="UP26" s="687"/>
      <c r="UQ26" s="687"/>
      <c r="UR26" s="687"/>
      <c r="US26" s="687"/>
      <c r="UT26" s="687"/>
      <c r="UU26" s="687"/>
      <c r="UV26" s="687"/>
      <c r="UW26" s="687"/>
      <c r="UX26" s="687"/>
      <c r="UY26" s="687"/>
      <c r="UZ26" s="687"/>
      <c r="VA26" s="687"/>
      <c r="VB26" s="687"/>
      <c r="VC26" s="687"/>
      <c r="VD26" s="687"/>
      <c r="VE26" s="687"/>
      <c r="VF26" s="687"/>
      <c r="VG26" s="687"/>
      <c r="VH26" s="687"/>
      <c r="VI26" s="687"/>
      <c r="VJ26" s="687"/>
      <c r="VK26" s="687"/>
      <c r="VL26" s="687"/>
      <c r="VM26" s="687"/>
      <c r="VN26" s="687"/>
      <c r="VO26" s="687"/>
      <c r="VP26" s="687"/>
      <c r="VQ26" s="687"/>
      <c r="VR26" s="687"/>
      <c r="VS26" s="687"/>
      <c r="VT26" s="687"/>
      <c r="VU26" s="687"/>
      <c r="VV26" s="687"/>
      <c r="VW26" s="687"/>
      <c r="VX26" s="687"/>
      <c r="VY26" s="687"/>
      <c r="VZ26" s="687"/>
      <c r="WA26" s="687"/>
      <c r="WB26" s="687"/>
      <c r="WC26" s="687"/>
      <c r="WD26" s="687"/>
      <c r="WE26" s="687"/>
      <c r="WF26" s="687"/>
      <c r="WG26" s="687"/>
      <c r="WH26" s="687"/>
      <c r="WI26" s="687"/>
      <c r="WJ26" s="687"/>
      <c r="WK26" s="687"/>
      <c r="WL26" s="687"/>
      <c r="WM26" s="687"/>
      <c r="WN26" s="687"/>
      <c r="WO26" s="687"/>
      <c r="WP26" s="687"/>
      <c r="WQ26" s="687"/>
      <c r="WR26" s="687"/>
      <c r="WS26" s="687"/>
      <c r="WT26" s="687"/>
      <c r="WU26" s="687"/>
      <c r="WV26" s="687"/>
      <c r="WW26" s="687"/>
      <c r="WX26" s="687"/>
      <c r="WY26" s="687"/>
      <c r="WZ26" s="687"/>
      <c r="XA26" s="687"/>
      <c r="XB26" s="687"/>
      <c r="XC26" s="687"/>
      <c r="XD26" s="687"/>
      <c r="XE26" s="687"/>
      <c r="XF26" s="687"/>
      <c r="XG26" s="687"/>
      <c r="XH26" s="687"/>
      <c r="XI26" s="687"/>
      <c r="XJ26" s="687"/>
      <c r="XK26" s="687"/>
      <c r="XL26" s="687"/>
      <c r="XM26" s="687"/>
      <c r="XN26" s="687"/>
      <c r="XO26" s="687"/>
      <c r="XP26" s="687"/>
      <c r="XQ26" s="687"/>
      <c r="XR26" s="687"/>
      <c r="XS26" s="687"/>
      <c r="XT26" s="687"/>
      <c r="XU26" s="687"/>
      <c r="XV26" s="687"/>
      <c r="XW26" s="687"/>
      <c r="XX26" s="687"/>
      <c r="XY26" s="687"/>
      <c r="XZ26" s="687"/>
      <c r="YA26" s="687"/>
      <c r="YB26" s="687"/>
      <c r="YC26" s="687"/>
      <c r="YD26" s="687"/>
      <c r="YE26" s="687"/>
      <c r="YF26" s="687"/>
      <c r="YG26" s="687"/>
      <c r="YH26" s="687"/>
      <c r="YI26" s="687"/>
      <c r="YJ26" s="687"/>
      <c r="YK26" s="687"/>
      <c r="YL26" s="687"/>
      <c r="YM26" s="687"/>
      <c r="YN26" s="687"/>
      <c r="YO26" s="687"/>
      <c r="YP26" s="687"/>
      <c r="YQ26" s="687"/>
      <c r="YR26" s="687"/>
      <c r="YS26" s="687"/>
      <c r="YT26" s="687"/>
      <c r="YU26" s="687"/>
      <c r="YV26" s="687"/>
      <c r="YW26" s="687"/>
      <c r="YX26" s="687"/>
      <c r="YY26" s="687"/>
      <c r="YZ26" s="687"/>
      <c r="ZA26" s="687"/>
      <c r="ZB26" s="687"/>
      <c r="ZC26" s="687"/>
      <c r="ZD26" s="687"/>
      <c r="ZE26" s="687"/>
      <c r="ZF26" s="687"/>
      <c r="ZG26" s="687"/>
      <c r="ZH26" s="687"/>
      <c r="ZI26" s="687"/>
      <c r="ZJ26" s="687"/>
      <c r="ZK26" s="687"/>
      <c r="ZL26" s="687"/>
      <c r="ZM26" s="687"/>
      <c r="ZN26" s="687"/>
      <c r="ZO26" s="687"/>
      <c r="ZP26" s="687"/>
      <c r="ZQ26" s="687"/>
      <c r="ZR26" s="687"/>
      <c r="ZS26" s="687"/>
      <c r="ZT26" s="687"/>
      <c r="ZU26" s="687"/>
      <c r="ZV26" s="687"/>
      <c r="ZW26" s="687"/>
      <c r="ZX26" s="687"/>
      <c r="ZY26" s="687"/>
      <c r="ZZ26" s="687"/>
      <c r="AAA26" s="687"/>
      <c r="AAB26" s="687"/>
      <c r="AAC26" s="687"/>
      <c r="AAD26" s="687"/>
      <c r="AAE26" s="687"/>
      <c r="AAF26" s="687"/>
      <c r="AAG26" s="687"/>
      <c r="AAH26" s="687"/>
      <c r="AAI26" s="687"/>
      <c r="AAJ26" s="687"/>
      <c r="AAK26" s="687"/>
      <c r="AAL26" s="687"/>
      <c r="AAM26" s="687"/>
      <c r="AAN26" s="687"/>
      <c r="AAO26" s="687"/>
      <c r="AAP26" s="687"/>
      <c r="AAQ26" s="687"/>
      <c r="AAR26" s="687"/>
      <c r="AAS26" s="687"/>
      <c r="AAT26" s="687"/>
      <c r="AAU26" s="687"/>
      <c r="AAV26" s="687"/>
      <c r="AAW26" s="687"/>
      <c r="AAX26" s="687"/>
      <c r="AAY26" s="687"/>
      <c r="AAZ26" s="687"/>
      <c r="ABA26" s="687"/>
      <c r="ABB26" s="687"/>
      <c r="ABC26" s="687"/>
      <c r="ABD26" s="687"/>
      <c r="ABE26" s="687"/>
      <c r="ABF26" s="687"/>
      <c r="ABG26" s="687"/>
      <c r="ABH26" s="687"/>
      <c r="ABI26" s="687"/>
      <c r="ABJ26" s="687"/>
      <c r="ABK26" s="687"/>
      <c r="ABL26" s="687"/>
      <c r="ABM26" s="687"/>
      <c r="ABN26" s="687"/>
      <c r="ABO26" s="687"/>
      <c r="ABP26" s="687"/>
      <c r="ABQ26" s="687"/>
      <c r="ABR26" s="687"/>
      <c r="ABS26" s="687"/>
      <c r="ABT26" s="687"/>
      <c r="ABU26" s="687"/>
      <c r="ABV26" s="687"/>
      <c r="ABW26" s="687"/>
      <c r="ABX26" s="687"/>
      <c r="ABY26" s="687"/>
      <c r="ABZ26" s="687"/>
      <c r="ACA26" s="687"/>
      <c r="ACB26" s="687"/>
      <c r="ACC26" s="687"/>
      <c r="ACD26" s="687"/>
      <c r="ACE26" s="687"/>
      <c r="ACF26" s="687"/>
      <c r="ACG26" s="687"/>
      <c r="ACH26" s="687"/>
      <c r="ACI26" s="687"/>
      <c r="ACJ26" s="687"/>
      <c r="ACK26" s="687"/>
      <c r="ACL26" s="687"/>
      <c r="ACM26" s="687"/>
      <c r="ACN26" s="687"/>
      <c r="ACO26" s="687"/>
      <c r="ACP26" s="687"/>
      <c r="ACQ26" s="687"/>
      <c r="ACR26" s="687"/>
      <c r="ACS26" s="687"/>
      <c r="ACT26" s="687"/>
      <c r="ACU26" s="687"/>
      <c r="ACV26" s="687"/>
      <c r="ACW26" s="687"/>
      <c r="ACX26" s="687"/>
      <c r="ACY26" s="687"/>
      <c r="ACZ26" s="687"/>
      <c r="ADA26" s="687"/>
      <c r="ADB26" s="687"/>
      <c r="ADC26" s="687"/>
      <c r="ADD26" s="687"/>
      <c r="ADE26" s="687"/>
      <c r="ADF26" s="687"/>
      <c r="ADG26" s="687"/>
      <c r="ADH26" s="687"/>
      <c r="ADI26" s="687"/>
      <c r="ADJ26" s="687"/>
      <c r="ADK26" s="687"/>
      <c r="ADL26" s="687"/>
      <c r="ADM26" s="687"/>
      <c r="ADN26" s="687"/>
      <c r="ADO26" s="687"/>
      <c r="ADP26" s="687"/>
      <c r="ADQ26" s="687"/>
      <c r="ADR26" s="687"/>
      <c r="ADS26" s="687"/>
      <c r="ADT26" s="687"/>
      <c r="ADU26" s="687"/>
      <c r="ADV26" s="687"/>
      <c r="ADW26" s="687"/>
      <c r="ADX26" s="687"/>
      <c r="ADY26" s="687"/>
      <c r="ADZ26" s="687"/>
      <c r="AEA26" s="687"/>
      <c r="AEB26" s="687"/>
      <c r="AEC26" s="687"/>
      <c r="AED26" s="687"/>
      <c r="AEE26" s="687"/>
      <c r="AEF26" s="687"/>
      <c r="AEG26" s="687"/>
      <c r="AEH26" s="687"/>
      <c r="AEI26" s="687"/>
      <c r="AEJ26" s="687"/>
      <c r="AEK26" s="687"/>
      <c r="AEL26" s="687"/>
      <c r="AEM26" s="687"/>
      <c r="AEN26" s="687"/>
      <c r="AEO26" s="687"/>
      <c r="AEP26" s="687"/>
      <c r="AEQ26" s="687"/>
      <c r="AER26" s="687"/>
      <c r="AES26" s="687"/>
      <c r="AET26" s="687"/>
      <c r="AEU26" s="687"/>
      <c r="AEV26" s="687"/>
      <c r="AEW26" s="687"/>
      <c r="AEX26" s="687"/>
      <c r="AEY26" s="687"/>
      <c r="AEZ26" s="687"/>
      <c r="AFA26" s="687"/>
      <c r="AFB26" s="687"/>
      <c r="AFC26" s="687"/>
      <c r="AFD26" s="687"/>
      <c r="AFE26" s="687"/>
      <c r="AFF26" s="687"/>
      <c r="AFG26" s="687"/>
      <c r="AFH26" s="687"/>
      <c r="AFI26" s="687"/>
      <c r="AFJ26" s="687"/>
      <c r="AFK26" s="687"/>
      <c r="AFL26" s="687"/>
      <c r="AFM26" s="687"/>
      <c r="AFN26" s="687"/>
      <c r="AFO26" s="687"/>
      <c r="AFP26" s="687"/>
      <c r="AFQ26" s="687"/>
      <c r="AFR26" s="687"/>
      <c r="AFS26" s="687"/>
      <c r="AFT26" s="687"/>
      <c r="AFU26" s="687"/>
      <c r="AFV26" s="687"/>
      <c r="AFW26" s="687"/>
      <c r="AFX26" s="687"/>
      <c r="AFY26" s="687"/>
      <c r="AFZ26" s="687"/>
      <c r="AGA26" s="687"/>
      <c r="AGB26" s="687"/>
      <c r="AGC26" s="687"/>
      <c r="AGD26" s="687"/>
      <c r="AGE26" s="687"/>
      <c r="AGF26" s="687"/>
      <c r="AGG26" s="687"/>
      <c r="AGH26" s="687"/>
      <c r="AGI26" s="687"/>
      <c r="AGJ26" s="687"/>
      <c r="AGK26" s="687"/>
      <c r="AGL26" s="687"/>
      <c r="AGM26" s="687"/>
      <c r="AGN26" s="687"/>
      <c r="AGO26" s="687"/>
      <c r="AGP26" s="687"/>
      <c r="AGQ26" s="687"/>
      <c r="AGR26" s="687"/>
      <c r="AGS26" s="687"/>
      <c r="AGT26" s="687"/>
      <c r="AGU26" s="687"/>
      <c r="AGV26" s="687"/>
      <c r="AGW26" s="687"/>
      <c r="AGX26" s="687"/>
      <c r="AGY26" s="687"/>
      <c r="AGZ26" s="687"/>
      <c r="AHA26" s="687"/>
      <c r="AHB26" s="687"/>
      <c r="AHC26" s="687"/>
      <c r="AHD26" s="687"/>
      <c r="AHE26" s="687"/>
      <c r="AHF26" s="687"/>
      <c r="AHG26" s="687"/>
      <c r="AHH26" s="687"/>
      <c r="AHI26" s="687"/>
      <c r="AHJ26" s="687"/>
      <c r="AHK26" s="687"/>
      <c r="AHL26" s="687"/>
      <c r="AHM26" s="687"/>
      <c r="AHN26" s="687"/>
      <c r="AHO26" s="687"/>
      <c r="AHP26" s="687"/>
      <c r="AHQ26" s="687"/>
      <c r="AHR26" s="687"/>
      <c r="AHS26" s="687"/>
      <c r="AHT26" s="687"/>
      <c r="AHU26" s="687"/>
      <c r="AHV26" s="687"/>
      <c r="AHW26" s="687"/>
      <c r="AHX26" s="687"/>
      <c r="AHY26" s="687"/>
      <c r="AHZ26" s="687"/>
      <c r="AIA26" s="687"/>
      <c r="AIB26" s="687"/>
      <c r="AIC26" s="687"/>
      <c r="AID26" s="687"/>
      <c r="AIE26" s="687"/>
      <c r="AIF26" s="687"/>
      <c r="AIG26" s="687"/>
      <c r="AIH26" s="687"/>
      <c r="AII26" s="687"/>
      <c r="AIJ26" s="687"/>
      <c r="AIK26" s="687"/>
      <c r="AIL26" s="687"/>
      <c r="AIM26" s="687"/>
      <c r="AIN26" s="687"/>
      <c r="AIO26" s="687"/>
      <c r="AIP26" s="687"/>
      <c r="AIQ26" s="687"/>
      <c r="AIR26" s="687"/>
      <c r="AIS26" s="687"/>
      <c r="AIT26" s="687"/>
      <c r="AIU26" s="687"/>
      <c r="AIV26" s="687"/>
      <c r="AIW26" s="687"/>
      <c r="AIX26" s="687"/>
      <c r="AIY26" s="687"/>
      <c r="AIZ26" s="687"/>
      <c r="AJA26" s="687"/>
      <c r="AJB26" s="687"/>
      <c r="AJC26" s="687"/>
      <c r="AJD26" s="687"/>
      <c r="AJE26" s="687"/>
      <c r="AJF26" s="687"/>
      <c r="AJG26" s="687"/>
      <c r="AJH26" s="687"/>
      <c r="AJI26" s="687"/>
      <c r="AJJ26" s="687"/>
      <c r="AJK26" s="687"/>
      <c r="AJL26" s="687"/>
      <c r="AJM26" s="687"/>
      <c r="AJN26" s="687"/>
      <c r="AJO26" s="687"/>
      <c r="AJP26" s="687"/>
      <c r="AJQ26" s="687"/>
      <c r="AJR26" s="687"/>
      <c r="AJS26" s="687"/>
      <c r="AJT26" s="687"/>
      <c r="AJU26" s="687"/>
      <c r="AJV26" s="687"/>
      <c r="AJW26" s="687"/>
      <c r="AJX26" s="687"/>
      <c r="AJY26" s="687"/>
      <c r="AJZ26" s="687"/>
      <c r="AKA26" s="687"/>
      <c r="AKB26" s="687"/>
      <c r="AKC26" s="687"/>
      <c r="AKD26" s="687"/>
      <c r="AKE26" s="687"/>
      <c r="AKF26" s="687"/>
      <c r="AKG26" s="687"/>
      <c r="AKH26" s="687"/>
      <c r="AKI26" s="687"/>
      <c r="AKJ26" s="687"/>
      <c r="AKK26" s="687"/>
      <c r="AKL26" s="687"/>
      <c r="AKM26" s="687"/>
      <c r="AKN26" s="687"/>
      <c r="AKO26" s="687"/>
      <c r="AKP26" s="687"/>
      <c r="AKQ26" s="687"/>
      <c r="AKR26" s="687"/>
      <c r="AKS26" s="687"/>
      <c r="AKT26" s="687"/>
      <c r="AKU26" s="687"/>
      <c r="AKV26" s="687"/>
      <c r="AKW26" s="687"/>
      <c r="AKX26" s="687"/>
      <c r="AKY26" s="687"/>
      <c r="AKZ26" s="687"/>
      <c r="ALA26" s="687"/>
      <c r="ALB26" s="687"/>
      <c r="ALC26" s="687"/>
      <c r="ALD26" s="687"/>
      <c r="ALE26" s="687"/>
      <c r="ALF26" s="687"/>
      <c r="ALG26" s="687"/>
      <c r="ALH26" s="687"/>
      <c r="ALI26" s="687"/>
      <c r="ALJ26" s="687"/>
      <c r="ALK26" s="687"/>
      <c r="ALL26" s="687"/>
      <c r="ALM26" s="687"/>
      <c r="ALN26" s="687"/>
      <c r="ALO26" s="687"/>
      <c r="ALP26" s="687"/>
      <c r="ALQ26" s="687"/>
      <c r="ALR26" s="687"/>
      <c r="ALS26" s="687"/>
      <c r="ALT26" s="687"/>
      <c r="ALU26" s="687"/>
      <c r="ALV26" s="687"/>
      <c r="ALW26" s="687"/>
      <c r="ALX26" s="687"/>
      <c r="ALY26" s="687"/>
      <c r="ALZ26" s="687"/>
      <c r="AMA26" s="687"/>
      <c r="AMB26" s="687"/>
      <c r="AMC26" s="687"/>
      <c r="AMD26" s="687"/>
      <c r="AME26" s="687"/>
      <c r="AMF26" s="687"/>
      <c r="AMG26" s="687"/>
      <c r="AMH26" s="687"/>
      <c r="AMI26" s="687"/>
      <c r="AMJ26" s="687"/>
      <c r="AMK26" s="687"/>
      <c r="AML26" s="687"/>
      <c r="AMM26" s="687"/>
      <c r="AMN26" s="687"/>
      <c r="AMO26" s="687"/>
      <c r="AMP26" s="687"/>
      <c r="AMQ26" s="687"/>
      <c r="AMR26" s="687"/>
      <c r="AMS26" s="687"/>
      <c r="AMT26" s="687"/>
      <c r="AMU26" s="687"/>
      <c r="AMV26" s="687"/>
      <c r="AMW26" s="687"/>
      <c r="AMX26" s="687"/>
      <c r="AMY26" s="687"/>
      <c r="AMZ26" s="687"/>
      <c r="ANA26" s="687"/>
      <c r="ANB26" s="687"/>
      <c r="ANC26" s="687"/>
      <c r="AND26" s="687"/>
      <c r="ANE26" s="687"/>
      <c r="ANF26" s="687"/>
      <c r="ANG26" s="687"/>
      <c r="ANH26" s="687"/>
      <c r="ANI26" s="687"/>
      <c r="ANJ26" s="687"/>
      <c r="ANK26" s="687"/>
      <c r="ANL26" s="687"/>
      <c r="ANM26" s="687"/>
      <c r="ANN26" s="687"/>
      <c r="ANO26" s="687"/>
      <c r="ANP26" s="687"/>
      <c r="ANQ26" s="687"/>
      <c r="ANR26" s="687"/>
      <c r="ANS26" s="687"/>
      <c r="ANT26" s="687"/>
      <c r="ANU26" s="687"/>
      <c r="ANV26" s="687"/>
      <c r="ANW26" s="687"/>
      <c r="ANX26" s="687"/>
      <c r="ANY26" s="687"/>
      <c r="ANZ26" s="687"/>
      <c r="AOA26" s="687"/>
      <c r="AOB26" s="687"/>
      <c r="AOC26" s="687"/>
      <c r="AOD26" s="687"/>
      <c r="AOE26" s="687"/>
      <c r="AOF26" s="687"/>
      <c r="AOG26" s="687"/>
      <c r="AOH26" s="687"/>
      <c r="AOI26" s="687"/>
      <c r="AOJ26" s="687"/>
      <c r="AOK26" s="687"/>
      <c r="AOL26" s="687"/>
      <c r="AOM26" s="687"/>
      <c r="AON26" s="687"/>
      <c r="AOO26" s="687"/>
      <c r="AOP26" s="687"/>
      <c r="AOQ26" s="687"/>
      <c r="AOR26" s="687"/>
      <c r="AOS26" s="687"/>
      <c r="AOT26" s="687"/>
      <c r="AOU26" s="687"/>
      <c r="AOV26" s="687"/>
      <c r="AOW26" s="687"/>
      <c r="AOX26" s="687"/>
      <c r="AOY26" s="687"/>
      <c r="AOZ26" s="687"/>
      <c r="APA26" s="687"/>
      <c r="APB26" s="687"/>
      <c r="APC26" s="687"/>
      <c r="APD26" s="687"/>
      <c r="APE26" s="687"/>
      <c r="APF26" s="687"/>
      <c r="APG26" s="687"/>
      <c r="APH26" s="687"/>
      <c r="API26" s="687"/>
      <c r="APJ26" s="687"/>
      <c r="APK26" s="687"/>
      <c r="APL26" s="687"/>
      <c r="APM26" s="687"/>
      <c r="APN26" s="687"/>
      <c r="APO26" s="687"/>
      <c r="APP26" s="687"/>
      <c r="APQ26" s="687"/>
      <c r="APR26" s="687"/>
      <c r="APS26" s="687"/>
      <c r="APT26" s="687"/>
      <c r="APU26" s="687"/>
      <c r="APV26" s="687"/>
      <c r="APW26" s="687"/>
      <c r="APX26" s="687"/>
      <c r="APY26" s="687"/>
      <c r="APZ26" s="687"/>
      <c r="AQA26" s="687"/>
      <c r="AQB26" s="687"/>
      <c r="AQC26" s="687"/>
      <c r="AQD26" s="687"/>
      <c r="AQE26" s="687"/>
      <c r="AQF26" s="687"/>
      <c r="AQG26" s="687"/>
      <c r="AQH26" s="687"/>
      <c r="AQI26" s="687"/>
      <c r="AQJ26" s="687"/>
      <c r="AQK26" s="687"/>
      <c r="AQL26" s="687"/>
      <c r="AQM26" s="687"/>
      <c r="AQN26" s="687"/>
      <c r="AQO26" s="687"/>
      <c r="AQP26" s="687"/>
      <c r="AQQ26" s="687"/>
      <c r="AQR26" s="687"/>
      <c r="AQS26" s="687"/>
      <c r="AQT26" s="687"/>
      <c r="AQU26" s="687"/>
      <c r="AQV26" s="687"/>
      <c r="AQW26" s="687"/>
      <c r="AQX26" s="687"/>
      <c r="AQY26" s="687"/>
      <c r="AQZ26" s="687"/>
      <c r="ARA26" s="687"/>
      <c r="ARB26" s="687"/>
      <c r="ARC26" s="687"/>
      <c r="ARD26" s="687"/>
      <c r="ARE26" s="687"/>
      <c r="ARF26" s="687"/>
      <c r="ARG26" s="687"/>
      <c r="ARH26" s="687"/>
      <c r="ARI26" s="687"/>
      <c r="ARJ26" s="687"/>
      <c r="ARK26" s="687"/>
      <c r="ARL26" s="687"/>
      <c r="ARM26" s="687"/>
      <c r="ARN26" s="687"/>
      <c r="ARO26" s="687"/>
      <c r="ARP26" s="687"/>
      <c r="ARQ26" s="687"/>
      <c r="ARR26" s="687"/>
      <c r="ARS26" s="687"/>
      <c r="ART26" s="687"/>
      <c r="ARU26" s="687"/>
      <c r="ARV26" s="687"/>
      <c r="ARW26" s="687"/>
      <c r="ARX26" s="687"/>
      <c r="ARY26" s="687"/>
      <c r="ARZ26" s="687"/>
      <c r="ASA26" s="687"/>
      <c r="ASB26" s="687"/>
      <c r="ASC26" s="687"/>
      <c r="ASD26" s="687"/>
      <c r="ASE26" s="687"/>
      <c r="ASF26" s="687"/>
      <c r="ASG26" s="687"/>
      <c r="ASH26" s="687"/>
      <c r="ASI26" s="687"/>
      <c r="ASJ26" s="687"/>
      <c r="ASK26" s="687"/>
      <c r="ASL26" s="687"/>
      <c r="ASM26" s="687"/>
      <c r="ASN26" s="687"/>
      <c r="ASO26" s="687"/>
      <c r="ASP26" s="687"/>
      <c r="ASQ26" s="687"/>
      <c r="ASR26" s="687"/>
      <c r="ASS26" s="687"/>
      <c r="AST26" s="687"/>
      <c r="ASU26" s="687"/>
      <c r="ASV26" s="687"/>
      <c r="ASW26" s="687"/>
      <c r="ASX26" s="687"/>
      <c r="ASY26" s="687"/>
      <c r="ASZ26" s="687"/>
      <c r="ATA26" s="687"/>
      <c r="ATB26" s="687"/>
      <c r="ATC26" s="687"/>
      <c r="ATD26" s="687"/>
      <c r="ATE26" s="687"/>
      <c r="ATF26" s="687"/>
      <c r="ATG26" s="687"/>
      <c r="ATH26" s="687"/>
      <c r="ATI26" s="687"/>
      <c r="ATJ26" s="687"/>
      <c r="ATK26" s="687"/>
      <c r="ATL26" s="687"/>
      <c r="ATM26" s="687"/>
      <c r="ATN26" s="687"/>
      <c r="ATO26" s="687"/>
      <c r="ATP26" s="687"/>
      <c r="ATQ26" s="687"/>
      <c r="ATR26" s="687"/>
      <c r="ATS26" s="687"/>
      <c r="ATT26" s="687"/>
      <c r="ATU26" s="687"/>
      <c r="ATV26" s="687"/>
      <c r="ATW26" s="687"/>
      <c r="ATX26" s="687"/>
      <c r="ATY26" s="687"/>
      <c r="ATZ26" s="687"/>
      <c r="AUA26" s="687"/>
      <c r="AUB26" s="687"/>
      <c r="AUC26" s="687"/>
      <c r="AUD26" s="687"/>
      <c r="AUE26" s="687"/>
      <c r="AUF26" s="687"/>
      <c r="AUG26" s="687"/>
      <c r="AUH26" s="687"/>
      <c r="AUI26" s="687"/>
      <c r="AUJ26" s="687"/>
      <c r="AUK26" s="687"/>
      <c r="AUL26" s="687"/>
      <c r="AUM26" s="687"/>
      <c r="AUN26" s="687"/>
      <c r="AUO26" s="687"/>
      <c r="AUP26" s="687"/>
      <c r="AUQ26" s="687"/>
      <c r="AUR26" s="687"/>
      <c r="AUS26" s="687"/>
      <c r="AUT26" s="687"/>
      <c r="AUU26" s="687"/>
      <c r="AUV26" s="687"/>
      <c r="AUW26" s="687"/>
      <c r="AUX26" s="687"/>
      <c r="AUY26" s="687"/>
      <c r="AUZ26" s="687"/>
      <c r="AVA26" s="687"/>
      <c r="AVB26" s="687"/>
      <c r="AVC26" s="687"/>
      <c r="AVD26" s="687"/>
      <c r="AVE26" s="687"/>
      <c r="AVF26" s="687"/>
      <c r="AVG26" s="687"/>
      <c r="AVH26" s="687"/>
      <c r="AVI26" s="687"/>
      <c r="AVJ26" s="687"/>
      <c r="AVK26" s="687"/>
      <c r="AVL26" s="687"/>
      <c r="AVM26" s="687"/>
      <c r="AVN26" s="687"/>
      <c r="AVO26" s="687"/>
      <c r="AVP26" s="687"/>
      <c r="AVQ26" s="687"/>
      <c r="AVR26" s="687"/>
      <c r="AVS26" s="687"/>
      <c r="AVT26" s="687"/>
      <c r="AVU26" s="687"/>
      <c r="AVV26" s="687"/>
      <c r="AVW26" s="687"/>
      <c r="AVX26" s="687"/>
      <c r="AVY26" s="687"/>
      <c r="AVZ26" s="687"/>
      <c r="AWA26" s="687"/>
      <c r="AWB26" s="687"/>
      <c r="AWC26" s="687"/>
      <c r="AWD26" s="687"/>
      <c r="AWE26" s="687"/>
      <c r="AWF26" s="687"/>
      <c r="AWG26" s="687"/>
      <c r="AWH26" s="687"/>
      <c r="AWI26" s="687"/>
      <c r="AWJ26" s="687"/>
      <c r="AWK26" s="687"/>
      <c r="AWL26" s="687"/>
      <c r="AWM26" s="687"/>
      <c r="AWN26" s="687"/>
      <c r="AWO26" s="687"/>
      <c r="AWP26" s="687"/>
      <c r="AWQ26" s="687"/>
      <c r="AWR26" s="687"/>
      <c r="AWS26" s="687"/>
      <c r="AWT26" s="687"/>
      <c r="AWU26" s="687"/>
      <c r="AWV26" s="687"/>
      <c r="AWW26" s="687"/>
      <c r="AWX26" s="687"/>
      <c r="AWY26" s="687"/>
      <c r="AWZ26" s="687"/>
      <c r="AXA26" s="687"/>
      <c r="AXB26" s="687"/>
      <c r="AXC26" s="687"/>
      <c r="AXD26" s="687"/>
      <c r="AXE26" s="687"/>
      <c r="AXF26" s="687"/>
      <c r="AXG26" s="687"/>
      <c r="AXH26" s="687"/>
      <c r="AXI26" s="687"/>
      <c r="AXJ26" s="687"/>
      <c r="AXK26" s="687"/>
      <c r="AXL26" s="687"/>
      <c r="AXM26" s="687"/>
      <c r="AXN26" s="687"/>
      <c r="AXO26" s="687"/>
      <c r="AXP26" s="687"/>
      <c r="AXQ26" s="687"/>
      <c r="AXR26" s="687"/>
      <c r="AXS26" s="687"/>
      <c r="AXT26" s="687"/>
      <c r="AXU26" s="687"/>
      <c r="AXV26" s="687"/>
      <c r="AXW26" s="687"/>
      <c r="AXX26" s="687"/>
      <c r="AXY26" s="687"/>
      <c r="AXZ26" s="687"/>
      <c r="AYA26" s="687"/>
      <c r="AYB26" s="687"/>
      <c r="AYC26" s="687"/>
      <c r="AYD26" s="687"/>
      <c r="AYE26" s="687"/>
      <c r="AYF26" s="687"/>
      <c r="AYG26" s="687"/>
      <c r="AYH26" s="687"/>
      <c r="AYI26" s="687"/>
      <c r="AYJ26" s="687"/>
      <c r="AYK26" s="687"/>
      <c r="AYL26" s="687"/>
      <c r="AYM26" s="687"/>
      <c r="AYN26" s="687"/>
      <c r="AYO26" s="687"/>
      <c r="AYP26" s="687"/>
      <c r="AYQ26" s="687"/>
      <c r="AYR26" s="687"/>
      <c r="AYS26" s="687"/>
      <c r="AYT26" s="687"/>
      <c r="AYU26" s="687"/>
      <c r="AYV26" s="687"/>
      <c r="AYW26" s="687"/>
      <c r="AYX26" s="687"/>
      <c r="AYY26" s="687"/>
      <c r="AYZ26" s="687"/>
      <c r="AZA26" s="687"/>
      <c r="AZB26" s="687"/>
      <c r="AZC26" s="687"/>
      <c r="AZD26" s="687"/>
      <c r="AZE26" s="687"/>
      <c r="AZF26" s="687"/>
      <c r="AZG26" s="687"/>
      <c r="AZH26" s="687"/>
      <c r="AZI26" s="687"/>
      <c r="AZJ26" s="687"/>
      <c r="AZK26" s="687"/>
      <c r="AZL26" s="687"/>
      <c r="AZM26" s="687"/>
      <c r="AZN26" s="687"/>
      <c r="AZO26" s="687"/>
      <c r="AZP26" s="687"/>
      <c r="AZQ26" s="687"/>
      <c r="AZR26" s="687"/>
      <c r="AZS26" s="687"/>
      <c r="AZT26" s="687"/>
      <c r="AZU26" s="687"/>
      <c r="AZV26" s="687"/>
      <c r="AZW26" s="687"/>
      <c r="AZX26" s="687"/>
      <c r="AZY26" s="687"/>
      <c r="AZZ26" s="687"/>
      <c r="BAA26" s="687"/>
      <c r="BAB26" s="687"/>
      <c r="BAC26" s="687"/>
      <c r="BAD26" s="687"/>
      <c r="BAE26" s="687"/>
      <c r="BAF26" s="687"/>
      <c r="BAG26" s="687"/>
      <c r="BAH26" s="687"/>
      <c r="BAI26" s="687"/>
      <c r="BAJ26" s="687"/>
      <c r="BAK26" s="687"/>
      <c r="BAL26" s="687"/>
      <c r="BAM26" s="687"/>
      <c r="BAN26" s="687"/>
      <c r="BAO26" s="687"/>
      <c r="BAP26" s="687"/>
      <c r="BAQ26" s="687"/>
      <c r="BAR26" s="687"/>
      <c r="BAS26" s="687"/>
      <c r="BAT26" s="687"/>
      <c r="BAU26" s="687"/>
      <c r="BAV26" s="687"/>
      <c r="BAW26" s="687"/>
      <c r="BAX26" s="687"/>
      <c r="BAY26" s="687"/>
      <c r="BAZ26" s="687"/>
      <c r="BBA26" s="687"/>
      <c r="BBB26" s="687"/>
      <c r="BBC26" s="687"/>
      <c r="BBD26" s="687"/>
      <c r="BBE26" s="687"/>
      <c r="BBF26" s="687"/>
      <c r="BBG26" s="687"/>
      <c r="BBH26" s="687"/>
      <c r="BBI26" s="687"/>
      <c r="BBJ26" s="687"/>
      <c r="BBK26" s="687"/>
      <c r="BBL26" s="687"/>
      <c r="BBM26" s="687"/>
      <c r="BBN26" s="687"/>
      <c r="BBO26" s="687"/>
      <c r="BBP26" s="687"/>
      <c r="BBQ26" s="687"/>
      <c r="BBR26" s="687"/>
      <c r="BBS26" s="687"/>
      <c r="BBT26" s="687"/>
      <c r="BBU26" s="687"/>
      <c r="BBV26" s="687"/>
      <c r="BBW26" s="687"/>
      <c r="BBX26" s="687"/>
      <c r="BBY26" s="687"/>
      <c r="BBZ26" s="687"/>
      <c r="BCA26" s="687"/>
      <c r="BCB26" s="687"/>
      <c r="BCC26" s="687"/>
      <c r="BCD26" s="687"/>
      <c r="BCE26" s="687"/>
      <c r="BCF26" s="687"/>
      <c r="BCG26" s="687"/>
      <c r="BCH26" s="687"/>
      <c r="BCI26" s="687"/>
      <c r="BCJ26" s="687"/>
      <c r="BCK26" s="687"/>
      <c r="BCL26" s="687"/>
      <c r="BCM26" s="687"/>
      <c r="BCN26" s="687"/>
      <c r="BCO26" s="687"/>
      <c r="BCP26" s="687"/>
      <c r="BCQ26" s="687"/>
      <c r="BCR26" s="687"/>
      <c r="BCS26" s="687"/>
      <c r="BCT26" s="687"/>
      <c r="BCU26" s="687"/>
      <c r="BCV26" s="687"/>
      <c r="BCW26" s="687"/>
      <c r="BCX26" s="687"/>
      <c r="BCY26" s="687"/>
      <c r="BCZ26" s="687"/>
      <c r="BDA26" s="687"/>
      <c r="BDB26" s="687"/>
      <c r="BDC26" s="687"/>
      <c r="BDD26" s="687"/>
      <c r="BDE26" s="687"/>
      <c r="BDF26" s="687"/>
      <c r="BDG26" s="687"/>
      <c r="BDH26" s="687"/>
      <c r="BDI26" s="687"/>
      <c r="BDJ26" s="687"/>
      <c r="BDK26" s="687"/>
      <c r="BDL26" s="687"/>
      <c r="BDM26" s="687"/>
      <c r="BDN26" s="687"/>
      <c r="BDO26" s="687"/>
      <c r="BDP26" s="687"/>
      <c r="BDQ26" s="687"/>
      <c r="BDR26" s="687"/>
      <c r="BDS26" s="687"/>
      <c r="BDT26" s="687"/>
      <c r="BDU26" s="687"/>
      <c r="BDV26" s="687"/>
      <c r="BDW26" s="687"/>
      <c r="BDX26" s="687"/>
      <c r="BDY26" s="687"/>
      <c r="BDZ26" s="687"/>
      <c r="BEA26" s="687"/>
      <c r="BEB26" s="687"/>
      <c r="BEC26" s="687"/>
      <c r="BED26" s="687"/>
      <c r="BEE26" s="687"/>
      <c r="BEF26" s="687"/>
      <c r="BEG26" s="687"/>
      <c r="BEH26" s="687"/>
      <c r="BEI26" s="687"/>
      <c r="BEJ26" s="687"/>
      <c r="BEK26" s="687"/>
      <c r="BEL26" s="687"/>
      <c r="BEM26" s="687"/>
      <c r="BEN26" s="687"/>
      <c r="BEO26" s="687"/>
      <c r="BEP26" s="687"/>
      <c r="BEQ26" s="687"/>
      <c r="BER26" s="687"/>
      <c r="BES26" s="687"/>
      <c r="BET26" s="687"/>
      <c r="BEU26" s="687"/>
      <c r="BEV26" s="687"/>
      <c r="BEW26" s="687"/>
      <c r="BEX26" s="687"/>
      <c r="BEY26" s="687"/>
      <c r="BEZ26" s="687"/>
      <c r="BFA26" s="687"/>
      <c r="BFB26" s="687"/>
      <c r="BFC26" s="687"/>
      <c r="BFD26" s="687"/>
      <c r="BFE26" s="687"/>
      <c r="BFF26" s="687"/>
      <c r="BFG26" s="687"/>
      <c r="BFH26" s="687"/>
      <c r="BFI26" s="687"/>
      <c r="BFJ26" s="687"/>
      <c r="BFK26" s="687"/>
      <c r="BFL26" s="687"/>
      <c r="BFM26" s="687"/>
      <c r="BFN26" s="687"/>
      <c r="BFO26" s="687"/>
      <c r="BFP26" s="687"/>
      <c r="BFQ26" s="687"/>
      <c r="BFR26" s="687"/>
      <c r="BFS26" s="687"/>
      <c r="BFT26" s="687"/>
      <c r="BFU26" s="687"/>
      <c r="BFV26" s="687"/>
      <c r="BFW26" s="687"/>
      <c r="BFX26" s="687"/>
      <c r="BFY26" s="687"/>
      <c r="BFZ26" s="687"/>
      <c r="BGA26" s="687"/>
      <c r="BGB26" s="687"/>
      <c r="BGC26" s="687"/>
      <c r="BGD26" s="687"/>
      <c r="BGE26" s="687"/>
      <c r="BGF26" s="687"/>
      <c r="BGG26" s="687"/>
      <c r="BGH26" s="687"/>
      <c r="BGI26" s="687"/>
      <c r="BGJ26" s="687"/>
      <c r="BGK26" s="687"/>
      <c r="BGL26" s="687"/>
      <c r="BGM26" s="687"/>
      <c r="BGN26" s="687"/>
      <c r="BGO26" s="687"/>
      <c r="BGP26" s="687"/>
      <c r="BGQ26" s="687"/>
      <c r="BGR26" s="687"/>
      <c r="BGS26" s="687"/>
      <c r="BGT26" s="687"/>
      <c r="BGU26" s="687"/>
      <c r="BGV26" s="687"/>
      <c r="BGW26" s="687"/>
      <c r="BGX26" s="687"/>
      <c r="BGY26" s="687"/>
      <c r="BGZ26" s="687"/>
      <c r="BHA26" s="687"/>
      <c r="BHB26" s="687"/>
      <c r="BHC26" s="687"/>
      <c r="BHD26" s="687"/>
      <c r="BHE26" s="687"/>
      <c r="BHF26" s="687"/>
      <c r="BHG26" s="687"/>
      <c r="BHH26" s="687"/>
      <c r="BHI26" s="687"/>
      <c r="BHJ26" s="687"/>
      <c r="BHK26" s="687"/>
      <c r="BHL26" s="687"/>
      <c r="BHM26" s="687"/>
      <c r="BHN26" s="687"/>
      <c r="BHO26" s="687"/>
      <c r="BHP26" s="687"/>
      <c r="BHQ26" s="687"/>
      <c r="BHR26" s="687"/>
      <c r="BHS26" s="687"/>
      <c r="BHT26" s="687"/>
      <c r="BHU26" s="687"/>
      <c r="BHV26" s="687"/>
      <c r="BHW26" s="687"/>
      <c r="BHX26" s="687"/>
      <c r="BHY26" s="687"/>
      <c r="BHZ26" s="687"/>
      <c r="BIA26" s="687"/>
      <c r="BIB26" s="687"/>
      <c r="BIC26" s="687"/>
      <c r="BID26" s="687"/>
      <c r="BIE26" s="687"/>
      <c r="BIF26" s="687"/>
      <c r="BIG26" s="687"/>
      <c r="BIH26" s="687"/>
      <c r="BII26" s="687"/>
      <c r="BIJ26" s="687"/>
      <c r="BIK26" s="687"/>
      <c r="BIL26" s="687"/>
      <c r="BIM26" s="687"/>
      <c r="BIN26" s="687"/>
      <c r="BIO26" s="687"/>
      <c r="BIP26" s="687"/>
      <c r="BIQ26" s="687"/>
      <c r="BIR26" s="687"/>
      <c r="BIS26" s="687"/>
      <c r="BIT26" s="687"/>
      <c r="BIU26" s="687"/>
      <c r="BIV26" s="687"/>
      <c r="BIW26" s="687"/>
      <c r="BIX26" s="687"/>
      <c r="BIY26" s="687"/>
      <c r="BIZ26" s="687"/>
      <c r="BJA26" s="687"/>
      <c r="BJB26" s="687"/>
      <c r="BJC26" s="687"/>
      <c r="BJD26" s="687"/>
      <c r="BJE26" s="687"/>
      <c r="BJF26" s="687"/>
      <c r="BJG26" s="687"/>
      <c r="BJH26" s="687"/>
      <c r="BJI26" s="687"/>
      <c r="BJJ26" s="687"/>
      <c r="BJK26" s="687"/>
      <c r="BJL26" s="687"/>
      <c r="BJM26" s="687"/>
      <c r="BJN26" s="687"/>
      <c r="BJO26" s="687"/>
      <c r="BJP26" s="687"/>
      <c r="BJQ26" s="687"/>
      <c r="BJR26" s="687"/>
      <c r="BJS26" s="687"/>
      <c r="BJT26" s="687"/>
      <c r="BJU26" s="687"/>
      <c r="BJV26" s="687"/>
      <c r="BJW26" s="687"/>
      <c r="BJX26" s="687"/>
      <c r="BJY26" s="687"/>
      <c r="BJZ26" s="687"/>
      <c r="BKA26" s="687"/>
      <c r="BKB26" s="687"/>
      <c r="BKC26" s="687"/>
      <c r="BKD26" s="687"/>
      <c r="BKE26" s="687"/>
      <c r="BKF26" s="687"/>
      <c r="BKG26" s="687"/>
      <c r="BKH26" s="687"/>
      <c r="BKI26" s="687"/>
      <c r="BKJ26" s="687"/>
      <c r="BKK26" s="687"/>
      <c r="BKL26" s="687"/>
      <c r="BKM26" s="687"/>
      <c r="BKN26" s="687"/>
      <c r="BKO26" s="687"/>
      <c r="BKP26" s="687"/>
      <c r="BKQ26" s="687"/>
      <c r="BKR26" s="687"/>
      <c r="BKS26" s="687"/>
      <c r="BKT26" s="687"/>
      <c r="BKU26" s="687"/>
      <c r="BKV26" s="687"/>
      <c r="BKW26" s="687"/>
      <c r="BKX26" s="687"/>
      <c r="BKY26" s="687"/>
      <c r="BKZ26" s="687"/>
      <c r="BLA26" s="687"/>
      <c r="BLB26" s="687"/>
      <c r="BLC26" s="687"/>
      <c r="BLD26" s="687"/>
      <c r="BLE26" s="687"/>
      <c r="BLF26" s="687"/>
      <c r="BLG26" s="687"/>
      <c r="BLH26" s="687"/>
      <c r="BLI26" s="687"/>
      <c r="BLJ26" s="687"/>
      <c r="BLK26" s="687"/>
      <c r="BLL26" s="687"/>
      <c r="BLM26" s="687"/>
      <c r="BLN26" s="687"/>
      <c r="BLO26" s="687"/>
      <c r="BLP26" s="687"/>
      <c r="BLQ26" s="687"/>
      <c r="BLR26" s="687"/>
      <c r="BLS26" s="687"/>
      <c r="BLT26" s="687"/>
      <c r="BLU26" s="687"/>
      <c r="BLV26" s="687"/>
      <c r="BLW26" s="687"/>
      <c r="BLX26" s="687"/>
      <c r="BLY26" s="687"/>
      <c r="BLZ26" s="687"/>
      <c r="BMA26" s="687"/>
      <c r="BMB26" s="687"/>
      <c r="BMC26" s="687"/>
      <c r="BMD26" s="687"/>
      <c r="BME26" s="687"/>
      <c r="BMF26" s="687"/>
      <c r="BMG26" s="687"/>
      <c r="BMH26" s="687"/>
      <c r="BMI26" s="687"/>
      <c r="BMJ26" s="687"/>
      <c r="BMK26" s="687"/>
      <c r="BML26" s="687"/>
      <c r="BMM26" s="687"/>
      <c r="BMN26" s="687"/>
      <c r="BMO26" s="687"/>
      <c r="BMP26" s="687"/>
      <c r="BMQ26" s="687"/>
      <c r="BMR26" s="687"/>
      <c r="BMS26" s="687"/>
      <c r="BMT26" s="687"/>
      <c r="BMU26" s="687"/>
      <c r="BMV26" s="687"/>
      <c r="BMW26" s="687"/>
      <c r="BMX26" s="687"/>
      <c r="BMY26" s="687"/>
      <c r="BMZ26" s="687"/>
      <c r="BNA26" s="687"/>
      <c r="BNB26" s="687"/>
      <c r="BNC26" s="687"/>
      <c r="BND26" s="687"/>
      <c r="BNE26" s="687"/>
      <c r="BNF26" s="687"/>
      <c r="BNG26" s="687"/>
      <c r="BNH26" s="687"/>
      <c r="BNI26" s="687"/>
      <c r="BNJ26" s="687"/>
      <c r="BNK26" s="687"/>
      <c r="BNL26" s="687"/>
      <c r="BNM26" s="687"/>
      <c r="BNN26" s="687"/>
      <c r="BNO26" s="687"/>
      <c r="BNP26" s="687"/>
      <c r="BNQ26" s="687"/>
      <c r="BNR26" s="687"/>
      <c r="BNS26" s="687"/>
      <c r="BNT26" s="687"/>
      <c r="BNU26" s="687"/>
      <c r="BNV26" s="687"/>
      <c r="BNW26" s="687"/>
      <c r="BNX26" s="687"/>
      <c r="BNY26" s="687"/>
      <c r="BNZ26" s="687"/>
      <c r="BOA26" s="687"/>
      <c r="BOB26" s="687"/>
      <c r="BOC26" s="687"/>
      <c r="BOD26" s="687"/>
      <c r="BOE26" s="687"/>
      <c r="BOF26" s="687"/>
      <c r="BOG26" s="687"/>
      <c r="BOH26" s="687"/>
      <c r="BOI26" s="687"/>
      <c r="BOJ26" s="687"/>
      <c r="BOK26" s="687"/>
      <c r="BOL26" s="687"/>
      <c r="BOM26" s="687"/>
      <c r="BON26" s="687"/>
      <c r="BOO26" s="687"/>
      <c r="BOP26" s="687"/>
      <c r="BOQ26" s="687"/>
      <c r="BOR26" s="687"/>
      <c r="BOS26" s="687"/>
      <c r="BOT26" s="687"/>
      <c r="BOU26" s="687"/>
      <c r="BOV26" s="687"/>
      <c r="BOW26" s="687"/>
      <c r="BOX26" s="687"/>
      <c r="BOY26" s="687"/>
      <c r="BOZ26" s="687"/>
      <c r="BPA26" s="687"/>
      <c r="BPB26" s="687"/>
      <c r="BPC26" s="687"/>
      <c r="BPD26" s="687"/>
      <c r="BPE26" s="687"/>
      <c r="BPF26" s="687"/>
      <c r="BPG26" s="687"/>
      <c r="BPH26" s="687"/>
      <c r="BPI26" s="687"/>
      <c r="BPJ26" s="687"/>
      <c r="BPK26" s="687"/>
      <c r="BPL26" s="687"/>
      <c r="BPM26" s="687"/>
      <c r="BPN26" s="687"/>
      <c r="BPO26" s="687"/>
      <c r="BPP26" s="687"/>
      <c r="BPQ26" s="687"/>
      <c r="BPR26" s="687"/>
      <c r="BPS26" s="687"/>
      <c r="BPT26" s="687"/>
      <c r="BPU26" s="687"/>
      <c r="BPV26" s="687"/>
      <c r="BPW26" s="687"/>
      <c r="BPX26" s="687"/>
      <c r="BPY26" s="687"/>
      <c r="BPZ26" s="687"/>
      <c r="BQA26" s="687"/>
      <c r="BQB26" s="687"/>
      <c r="BQC26" s="687"/>
      <c r="BQD26" s="687"/>
      <c r="BQE26" s="687"/>
      <c r="BQF26" s="687"/>
      <c r="BQG26" s="687"/>
      <c r="BQH26" s="687"/>
      <c r="BQI26" s="687"/>
      <c r="BQJ26" s="687"/>
      <c r="BQK26" s="687"/>
      <c r="BQL26" s="687"/>
      <c r="BQM26" s="687"/>
      <c r="BQN26" s="687"/>
      <c r="BQO26" s="687"/>
      <c r="BQP26" s="687"/>
      <c r="BQQ26" s="687"/>
      <c r="BQR26" s="687"/>
      <c r="BQS26" s="687"/>
      <c r="BQT26" s="687"/>
      <c r="BQU26" s="687"/>
      <c r="BQV26" s="687"/>
      <c r="BQW26" s="687"/>
      <c r="BQX26" s="687"/>
      <c r="BQY26" s="687"/>
      <c r="BQZ26" s="687"/>
      <c r="BRA26" s="687"/>
      <c r="BRB26" s="687"/>
      <c r="BRC26" s="687"/>
      <c r="BRD26" s="687"/>
      <c r="BRE26" s="687"/>
      <c r="BRF26" s="687"/>
      <c r="BRG26" s="687"/>
      <c r="BRH26" s="687"/>
      <c r="BRI26" s="687"/>
      <c r="BRJ26" s="687"/>
      <c r="BRK26" s="687"/>
      <c r="BRL26" s="687"/>
      <c r="BRM26" s="687"/>
      <c r="BRN26" s="687"/>
      <c r="BRO26" s="687"/>
      <c r="BRP26" s="687"/>
      <c r="BRQ26" s="687"/>
      <c r="BRR26" s="687"/>
      <c r="BRS26" s="687"/>
      <c r="BRT26" s="687"/>
      <c r="BRU26" s="687"/>
      <c r="BRV26" s="687"/>
      <c r="BRW26" s="687"/>
      <c r="BRX26" s="687"/>
      <c r="BRY26" s="687"/>
      <c r="BRZ26" s="687"/>
      <c r="BSA26" s="687"/>
      <c r="BSB26" s="687"/>
      <c r="BSC26" s="687"/>
      <c r="BSD26" s="687"/>
      <c r="BSE26" s="687"/>
      <c r="BSF26" s="687"/>
      <c r="BSG26" s="687"/>
      <c r="BSH26" s="687"/>
      <c r="BSI26" s="687"/>
      <c r="BSJ26" s="687"/>
      <c r="BSK26" s="687"/>
      <c r="BSL26" s="687"/>
      <c r="BSM26" s="687"/>
      <c r="BSN26" s="687"/>
      <c r="BSO26" s="687"/>
      <c r="BSP26" s="687"/>
      <c r="BSQ26" s="687"/>
      <c r="BSR26" s="687"/>
      <c r="BSS26" s="687"/>
      <c r="BST26" s="687"/>
      <c r="BSU26" s="687"/>
      <c r="BSV26" s="687"/>
      <c r="BSW26" s="687"/>
      <c r="BSX26" s="687"/>
      <c r="BSY26" s="687"/>
      <c r="BSZ26" s="687"/>
      <c r="BTA26" s="687"/>
      <c r="BTB26" s="687"/>
      <c r="BTC26" s="687"/>
      <c r="BTD26" s="687"/>
      <c r="BTE26" s="687"/>
      <c r="BTF26" s="687"/>
      <c r="BTG26" s="687"/>
      <c r="BTH26" s="687"/>
      <c r="BTI26" s="687"/>
      <c r="BTJ26" s="687"/>
      <c r="BTK26" s="687"/>
      <c r="BTL26" s="687"/>
      <c r="BTM26" s="687"/>
      <c r="BTN26" s="687"/>
      <c r="BTO26" s="687"/>
      <c r="BTP26" s="687"/>
      <c r="BTQ26" s="687"/>
      <c r="BTR26" s="687"/>
      <c r="BTS26" s="687"/>
      <c r="BTT26" s="687"/>
      <c r="BTU26" s="687"/>
      <c r="BTV26" s="687"/>
      <c r="BTW26" s="687"/>
      <c r="BTX26" s="687"/>
      <c r="BTY26" s="687"/>
      <c r="BTZ26" s="687"/>
      <c r="BUA26" s="687"/>
      <c r="BUB26" s="687"/>
      <c r="BUC26" s="687"/>
      <c r="BUD26" s="687"/>
      <c r="BUE26" s="687"/>
      <c r="BUF26" s="687"/>
      <c r="BUG26" s="687"/>
      <c r="BUH26" s="687"/>
      <c r="BUI26" s="687"/>
      <c r="BUJ26" s="687"/>
      <c r="BUK26" s="687"/>
      <c r="BUL26" s="687"/>
      <c r="BUM26" s="687"/>
      <c r="BUN26" s="687"/>
      <c r="BUO26" s="687"/>
      <c r="BUP26" s="687"/>
      <c r="BUQ26" s="687"/>
      <c r="BUR26" s="687"/>
      <c r="BUS26" s="687"/>
      <c r="BUT26" s="687"/>
      <c r="BUU26" s="687"/>
      <c r="BUV26" s="687"/>
      <c r="BUW26" s="687"/>
      <c r="BUX26" s="687"/>
      <c r="BUY26" s="687"/>
      <c r="BUZ26" s="687"/>
      <c r="BVA26" s="687"/>
      <c r="BVB26" s="687"/>
      <c r="BVC26" s="687"/>
      <c r="BVD26" s="687"/>
      <c r="BVE26" s="687"/>
      <c r="BVF26" s="687"/>
      <c r="BVG26" s="687"/>
      <c r="BVH26" s="687"/>
      <c r="BVI26" s="687"/>
      <c r="BVJ26" s="687"/>
      <c r="BVK26" s="687"/>
      <c r="BVL26" s="687"/>
      <c r="BVM26" s="687"/>
      <c r="BVN26" s="687"/>
      <c r="BVO26" s="687"/>
      <c r="BVP26" s="687"/>
      <c r="BVQ26" s="687"/>
      <c r="BVR26" s="687"/>
      <c r="BVS26" s="687"/>
      <c r="BVT26" s="687"/>
      <c r="BVU26" s="687"/>
      <c r="BVV26" s="687"/>
      <c r="BVW26" s="687"/>
      <c r="BVX26" s="687"/>
      <c r="BVY26" s="687"/>
      <c r="BVZ26" s="687"/>
      <c r="BWA26" s="687"/>
      <c r="BWB26" s="687"/>
      <c r="BWC26" s="687"/>
      <c r="BWD26" s="687"/>
      <c r="BWE26" s="687"/>
      <c r="BWF26" s="687"/>
      <c r="BWG26" s="687"/>
      <c r="BWH26" s="687"/>
      <c r="BWI26" s="687"/>
      <c r="BWJ26" s="687"/>
      <c r="BWK26" s="687"/>
      <c r="BWL26" s="687"/>
      <c r="BWM26" s="687"/>
      <c r="BWN26" s="687"/>
      <c r="BWO26" s="687"/>
      <c r="BWP26" s="687"/>
      <c r="BWQ26" s="687"/>
      <c r="BWR26" s="687"/>
      <c r="BWS26" s="687"/>
      <c r="BWT26" s="687"/>
      <c r="BWU26" s="687"/>
      <c r="BWV26" s="687"/>
      <c r="BWW26" s="687"/>
      <c r="BWX26" s="687"/>
      <c r="BWY26" s="687"/>
      <c r="BWZ26" s="687"/>
      <c r="BXA26" s="687"/>
      <c r="BXB26" s="687"/>
      <c r="BXC26" s="687"/>
      <c r="BXD26" s="687"/>
      <c r="BXE26" s="687"/>
      <c r="BXF26" s="687"/>
      <c r="BXG26" s="687"/>
      <c r="BXH26" s="687"/>
      <c r="BXI26" s="687"/>
      <c r="BXJ26" s="687"/>
      <c r="BXK26" s="687"/>
      <c r="BXL26" s="687"/>
      <c r="BXM26" s="687"/>
      <c r="BXN26" s="687"/>
      <c r="BXO26" s="687"/>
      <c r="BXP26" s="687"/>
      <c r="BXQ26" s="687"/>
      <c r="BXR26" s="687"/>
      <c r="BXS26" s="687"/>
      <c r="BXT26" s="687"/>
      <c r="BXU26" s="687"/>
      <c r="BXV26" s="687"/>
      <c r="BXW26" s="687"/>
      <c r="BXX26" s="687"/>
      <c r="BXY26" s="687"/>
      <c r="BXZ26" s="687"/>
      <c r="BYA26" s="687"/>
      <c r="BYB26" s="687"/>
      <c r="BYC26" s="687"/>
      <c r="BYD26" s="687"/>
      <c r="BYE26" s="687"/>
      <c r="BYF26" s="687"/>
      <c r="BYG26" s="687"/>
      <c r="BYH26" s="687"/>
      <c r="BYI26" s="687"/>
      <c r="BYJ26" s="687"/>
      <c r="BYK26" s="687"/>
      <c r="BYL26" s="687"/>
      <c r="BYM26" s="687"/>
      <c r="BYN26" s="687"/>
      <c r="BYO26" s="687"/>
      <c r="BYP26" s="687"/>
      <c r="BYQ26" s="687"/>
      <c r="BYR26" s="687"/>
      <c r="BYS26" s="687"/>
      <c r="BYT26" s="687"/>
      <c r="BYU26" s="687"/>
      <c r="BYV26" s="687"/>
      <c r="BYW26" s="687"/>
      <c r="BYX26" s="687"/>
      <c r="BYY26" s="687"/>
      <c r="BYZ26" s="687"/>
      <c r="BZA26" s="687"/>
      <c r="BZB26" s="687"/>
      <c r="BZC26" s="687"/>
      <c r="BZD26" s="687"/>
      <c r="BZE26" s="687"/>
      <c r="BZF26" s="687"/>
      <c r="BZG26" s="687"/>
      <c r="BZH26" s="687"/>
      <c r="BZI26" s="687"/>
      <c r="BZJ26" s="687"/>
      <c r="BZK26" s="687"/>
      <c r="BZL26" s="687"/>
      <c r="BZM26" s="687"/>
      <c r="BZN26" s="687"/>
      <c r="BZO26" s="687"/>
      <c r="BZP26" s="687"/>
      <c r="BZQ26" s="687"/>
      <c r="BZR26" s="687"/>
      <c r="BZS26" s="687"/>
      <c r="BZT26" s="687"/>
      <c r="BZU26" s="687"/>
      <c r="BZV26" s="687"/>
      <c r="BZW26" s="687"/>
      <c r="BZX26" s="687"/>
      <c r="BZY26" s="687"/>
      <c r="BZZ26" s="687"/>
      <c r="CAA26" s="687"/>
      <c r="CAB26" s="687"/>
      <c r="CAC26" s="687"/>
      <c r="CAD26" s="687"/>
      <c r="CAE26" s="687"/>
      <c r="CAF26" s="687"/>
      <c r="CAG26" s="687"/>
      <c r="CAH26" s="687"/>
      <c r="CAI26" s="687"/>
      <c r="CAJ26" s="687"/>
      <c r="CAK26" s="687"/>
      <c r="CAL26" s="687"/>
      <c r="CAM26" s="687"/>
      <c r="CAN26" s="687"/>
      <c r="CAO26" s="687"/>
      <c r="CAP26" s="687"/>
      <c r="CAQ26" s="687"/>
      <c r="CAR26" s="687"/>
      <c r="CAS26" s="687"/>
      <c r="CAT26" s="687"/>
      <c r="CAU26" s="687"/>
      <c r="CAV26" s="687"/>
      <c r="CAW26" s="687"/>
      <c r="CAX26" s="687"/>
      <c r="CAY26" s="687"/>
      <c r="CAZ26" s="687"/>
      <c r="CBA26" s="687"/>
      <c r="CBB26" s="687"/>
      <c r="CBC26" s="687"/>
      <c r="CBD26" s="687"/>
      <c r="CBE26" s="687"/>
      <c r="CBF26" s="687"/>
      <c r="CBG26" s="687"/>
      <c r="CBH26" s="687"/>
      <c r="CBI26" s="687"/>
      <c r="CBJ26" s="687"/>
      <c r="CBK26" s="687"/>
      <c r="CBL26" s="687"/>
      <c r="CBM26" s="687"/>
      <c r="CBN26" s="687"/>
      <c r="CBO26" s="687"/>
      <c r="CBP26" s="687"/>
      <c r="CBQ26" s="687"/>
      <c r="CBR26" s="687"/>
      <c r="CBS26" s="687"/>
      <c r="CBT26" s="687"/>
      <c r="CBU26" s="687"/>
      <c r="CBV26" s="687"/>
      <c r="CBW26" s="687"/>
      <c r="CBX26" s="687"/>
      <c r="CBY26" s="687"/>
      <c r="CBZ26" s="687"/>
      <c r="CCA26" s="687"/>
      <c r="CCB26" s="687"/>
      <c r="CCC26" s="687"/>
      <c r="CCD26" s="687"/>
      <c r="CCE26" s="687"/>
      <c r="CCF26" s="687"/>
      <c r="CCG26" s="687"/>
      <c r="CCH26" s="687"/>
      <c r="CCI26" s="687"/>
      <c r="CCJ26" s="687"/>
      <c r="CCK26" s="687"/>
      <c r="CCL26" s="687"/>
      <c r="CCM26" s="687"/>
      <c r="CCN26" s="687"/>
      <c r="CCO26" s="687"/>
      <c r="CCP26" s="687"/>
      <c r="CCQ26" s="687"/>
      <c r="CCR26" s="687"/>
      <c r="CCS26" s="687"/>
      <c r="CCT26" s="687"/>
      <c r="CCU26" s="687"/>
      <c r="CCV26" s="687"/>
      <c r="CCW26" s="687"/>
      <c r="CCX26" s="687"/>
      <c r="CCY26" s="687"/>
      <c r="CCZ26" s="687"/>
      <c r="CDA26" s="687"/>
      <c r="CDB26" s="687"/>
      <c r="CDC26" s="687"/>
      <c r="CDD26" s="687"/>
      <c r="CDE26" s="687"/>
      <c r="CDF26" s="687"/>
      <c r="CDG26" s="687"/>
      <c r="CDH26" s="687"/>
      <c r="CDI26" s="687"/>
      <c r="CDJ26" s="687"/>
      <c r="CDK26" s="687"/>
      <c r="CDL26" s="687"/>
      <c r="CDM26" s="687"/>
      <c r="CDN26" s="687"/>
      <c r="CDO26" s="687"/>
      <c r="CDP26" s="687"/>
      <c r="CDQ26" s="687"/>
      <c r="CDR26" s="687"/>
      <c r="CDS26" s="687"/>
      <c r="CDT26" s="687"/>
      <c r="CDU26" s="687"/>
      <c r="CDV26" s="687"/>
      <c r="CDW26" s="687"/>
      <c r="CDX26" s="687"/>
      <c r="CDY26" s="687"/>
      <c r="CDZ26" s="687"/>
      <c r="CEA26" s="687"/>
      <c r="CEB26" s="687"/>
      <c r="CEC26" s="687"/>
      <c r="CED26" s="687"/>
      <c r="CEE26" s="687"/>
      <c r="CEF26" s="687"/>
      <c r="CEG26" s="687"/>
      <c r="CEH26" s="687"/>
      <c r="CEI26" s="687"/>
      <c r="CEJ26" s="687"/>
      <c r="CEK26" s="687"/>
      <c r="CEL26" s="687"/>
      <c r="CEM26" s="687"/>
      <c r="CEN26" s="687"/>
      <c r="CEO26" s="687"/>
      <c r="CEP26" s="687"/>
      <c r="CEQ26" s="687"/>
      <c r="CER26" s="687"/>
      <c r="CES26" s="687"/>
      <c r="CET26" s="687"/>
      <c r="CEU26" s="687"/>
      <c r="CEV26" s="687"/>
      <c r="CEW26" s="687"/>
      <c r="CEX26" s="687"/>
      <c r="CEY26" s="687"/>
      <c r="CEZ26" s="687"/>
      <c r="CFA26" s="687"/>
      <c r="CFB26" s="687"/>
      <c r="CFC26" s="687"/>
      <c r="CFD26" s="687"/>
      <c r="CFE26" s="687"/>
      <c r="CFF26" s="687"/>
      <c r="CFG26" s="687"/>
      <c r="CFH26" s="687"/>
      <c r="CFI26" s="687"/>
      <c r="CFJ26" s="687"/>
      <c r="CFK26" s="687"/>
      <c r="CFL26" s="687"/>
      <c r="CFM26" s="687"/>
      <c r="CFN26" s="687"/>
      <c r="CFO26" s="687"/>
      <c r="CFP26" s="687"/>
      <c r="CFQ26" s="687"/>
      <c r="CFR26" s="687"/>
      <c r="CFS26" s="687"/>
      <c r="CFT26" s="687"/>
      <c r="CFU26" s="687"/>
      <c r="CFV26" s="687"/>
      <c r="CFW26" s="687"/>
      <c r="CFX26" s="687"/>
      <c r="CFY26" s="687"/>
      <c r="CFZ26" s="687"/>
      <c r="CGA26" s="687"/>
      <c r="CGB26" s="687"/>
      <c r="CGC26" s="687"/>
      <c r="CGD26" s="687"/>
      <c r="CGE26" s="687"/>
      <c r="CGF26" s="687"/>
      <c r="CGG26" s="687"/>
      <c r="CGH26" s="687"/>
      <c r="CGI26" s="687"/>
      <c r="CGJ26" s="687"/>
      <c r="CGK26" s="687"/>
      <c r="CGL26" s="687"/>
      <c r="CGM26" s="687"/>
      <c r="CGN26" s="687"/>
      <c r="CGO26" s="687"/>
      <c r="CGP26" s="687"/>
      <c r="CGQ26" s="687"/>
      <c r="CGR26" s="687"/>
      <c r="CGS26" s="687"/>
      <c r="CGT26" s="687"/>
      <c r="CGU26" s="687"/>
      <c r="CGV26" s="687"/>
      <c r="CGW26" s="687"/>
      <c r="CGX26" s="687"/>
      <c r="CGY26" s="687"/>
      <c r="CGZ26" s="687"/>
      <c r="CHA26" s="687"/>
      <c r="CHB26" s="687"/>
      <c r="CHC26" s="687"/>
      <c r="CHD26" s="687"/>
      <c r="CHE26" s="687"/>
      <c r="CHF26" s="687"/>
      <c r="CHG26" s="687"/>
      <c r="CHH26" s="687"/>
      <c r="CHI26" s="687"/>
      <c r="CHJ26" s="687"/>
      <c r="CHK26" s="687"/>
      <c r="CHL26" s="687"/>
      <c r="CHM26" s="687"/>
      <c r="CHN26" s="687"/>
      <c r="CHO26" s="687"/>
      <c r="CHP26" s="687"/>
      <c r="CHQ26" s="687"/>
      <c r="CHR26" s="687"/>
      <c r="CHS26" s="687"/>
      <c r="CHT26" s="687"/>
      <c r="CHU26" s="687"/>
      <c r="CHV26" s="687"/>
      <c r="CHW26" s="687"/>
      <c r="CHX26" s="687"/>
      <c r="CHY26" s="687"/>
      <c r="CHZ26" s="687"/>
      <c r="CIA26" s="687"/>
      <c r="CIB26" s="687"/>
      <c r="CIC26" s="687"/>
      <c r="CID26" s="687"/>
      <c r="CIE26" s="687"/>
      <c r="CIF26" s="687"/>
      <c r="CIG26" s="687"/>
      <c r="CIH26" s="687"/>
      <c r="CII26" s="687"/>
      <c r="CIJ26" s="687"/>
      <c r="CIK26" s="687"/>
      <c r="CIL26" s="687"/>
      <c r="CIM26" s="687"/>
      <c r="CIN26" s="687"/>
      <c r="CIO26" s="687"/>
      <c r="CIP26" s="687"/>
      <c r="CIQ26" s="687"/>
      <c r="CIR26" s="687"/>
      <c r="CIS26" s="687"/>
      <c r="CIT26" s="687"/>
      <c r="CIU26" s="687"/>
      <c r="CIV26" s="687"/>
      <c r="CIW26" s="687"/>
      <c r="CIX26" s="687"/>
      <c r="CIY26" s="687"/>
      <c r="CIZ26" s="687"/>
      <c r="CJA26" s="687"/>
      <c r="CJB26" s="687"/>
      <c r="CJC26" s="687"/>
      <c r="CJD26" s="687"/>
      <c r="CJE26" s="687"/>
      <c r="CJF26" s="687"/>
      <c r="CJG26" s="687"/>
      <c r="CJH26" s="687"/>
      <c r="CJI26" s="687"/>
      <c r="CJJ26" s="687"/>
      <c r="CJK26" s="687"/>
      <c r="CJL26" s="687"/>
      <c r="CJM26" s="687"/>
      <c r="CJN26" s="687"/>
      <c r="CJO26" s="687"/>
      <c r="CJP26" s="687"/>
      <c r="CJQ26" s="687"/>
      <c r="CJR26" s="687"/>
      <c r="CJS26" s="687"/>
      <c r="CJT26" s="687"/>
      <c r="CJU26" s="687"/>
      <c r="CJV26" s="687"/>
      <c r="CJW26" s="687"/>
      <c r="CJX26" s="687"/>
      <c r="CJY26" s="687"/>
      <c r="CJZ26" s="687"/>
      <c r="CKA26" s="687"/>
      <c r="CKB26" s="687"/>
      <c r="CKC26" s="687"/>
      <c r="CKD26" s="687"/>
      <c r="CKE26" s="687"/>
      <c r="CKF26" s="687"/>
      <c r="CKG26" s="687"/>
      <c r="CKH26" s="687"/>
      <c r="CKI26" s="687"/>
      <c r="CKJ26" s="687"/>
      <c r="CKK26" s="687"/>
      <c r="CKL26" s="687"/>
      <c r="CKM26" s="687"/>
      <c r="CKN26" s="687"/>
      <c r="CKO26" s="687"/>
      <c r="CKP26" s="687"/>
      <c r="CKQ26" s="687"/>
      <c r="CKR26" s="687"/>
      <c r="CKS26" s="687"/>
      <c r="CKT26" s="687"/>
      <c r="CKU26" s="687"/>
      <c r="CKV26" s="687"/>
      <c r="CKW26" s="687"/>
      <c r="CKX26" s="687"/>
      <c r="CKY26" s="687"/>
      <c r="CKZ26" s="687"/>
      <c r="CLA26" s="687"/>
      <c r="CLB26" s="687"/>
      <c r="CLC26" s="687"/>
      <c r="CLD26" s="687"/>
      <c r="CLE26" s="687"/>
      <c r="CLF26" s="687"/>
      <c r="CLG26" s="687"/>
      <c r="CLH26" s="687"/>
      <c r="CLI26" s="687"/>
      <c r="CLJ26" s="687"/>
      <c r="CLK26" s="687"/>
      <c r="CLL26" s="687"/>
      <c r="CLM26" s="687"/>
      <c r="CLN26" s="687"/>
      <c r="CLO26" s="687"/>
      <c r="CLP26" s="687"/>
      <c r="CLQ26" s="687"/>
      <c r="CLR26" s="687"/>
      <c r="CLS26" s="687"/>
      <c r="CLT26" s="687"/>
      <c r="CLU26" s="687"/>
      <c r="CLV26" s="687"/>
      <c r="CLW26" s="687"/>
      <c r="CLX26" s="687"/>
      <c r="CLY26" s="687"/>
      <c r="CLZ26" s="687"/>
      <c r="CMA26" s="687"/>
      <c r="CMB26" s="687"/>
      <c r="CMC26" s="687"/>
      <c r="CMD26" s="687"/>
      <c r="CME26" s="687"/>
      <c r="CMF26" s="687"/>
      <c r="CMG26" s="687"/>
      <c r="CMH26" s="687"/>
      <c r="CMI26" s="687"/>
      <c r="CMJ26" s="687"/>
      <c r="CMK26" s="687"/>
      <c r="CML26" s="687"/>
      <c r="CMM26" s="687"/>
      <c r="CMN26" s="687"/>
      <c r="CMO26" s="687"/>
      <c r="CMP26" s="687"/>
      <c r="CMQ26" s="687"/>
      <c r="CMR26" s="687"/>
      <c r="CMS26" s="687"/>
      <c r="CMT26" s="687"/>
      <c r="CMU26" s="687"/>
      <c r="CMV26" s="687"/>
      <c r="CMW26" s="687"/>
      <c r="CMX26" s="687"/>
      <c r="CMY26" s="687"/>
      <c r="CMZ26" s="687"/>
      <c r="CNA26" s="687"/>
      <c r="CNB26" s="687"/>
      <c r="CNC26" s="687"/>
      <c r="CND26" s="687"/>
      <c r="CNE26" s="687"/>
      <c r="CNF26" s="687"/>
      <c r="CNG26" s="687"/>
      <c r="CNH26" s="687"/>
      <c r="CNI26" s="687"/>
      <c r="CNJ26" s="687"/>
      <c r="CNK26" s="687"/>
      <c r="CNL26" s="687"/>
      <c r="CNM26" s="687"/>
      <c r="CNN26" s="687"/>
      <c r="CNO26" s="687"/>
      <c r="CNP26" s="687"/>
      <c r="CNQ26" s="687"/>
      <c r="CNR26" s="687"/>
      <c r="CNS26" s="687"/>
      <c r="CNT26" s="687"/>
      <c r="CNU26" s="687"/>
      <c r="CNV26" s="687"/>
      <c r="CNW26" s="687"/>
      <c r="CNX26" s="687"/>
      <c r="CNY26" s="687"/>
      <c r="CNZ26" s="687"/>
      <c r="COA26" s="687"/>
      <c r="COB26" s="687"/>
      <c r="COC26" s="687"/>
      <c r="COD26" s="687"/>
      <c r="COE26" s="687"/>
      <c r="COF26" s="687"/>
      <c r="COG26" s="687"/>
      <c r="COH26" s="687"/>
      <c r="COI26" s="687"/>
      <c r="COJ26" s="687"/>
      <c r="COK26" s="687"/>
      <c r="COL26" s="687"/>
      <c r="COM26" s="687"/>
      <c r="CON26" s="687"/>
      <c r="COO26" s="687"/>
      <c r="COP26" s="687"/>
      <c r="COQ26" s="687"/>
      <c r="COR26" s="687"/>
      <c r="COS26" s="687"/>
      <c r="COT26" s="687"/>
      <c r="COU26" s="687"/>
      <c r="COV26" s="687"/>
      <c r="COW26" s="687"/>
      <c r="COX26" s="687"/>
      <c r="COY26" s="687"/>
      <c r="COZ26" s="687"/>
      <c r="CPA26" s="687"/>
      <c r="CPB26" s="687"/>
      <c r="CPC26" s="687"/>
      <c r="CPD26" s="687"/>
      <c r="CPE26" s="687"/>
      <c r="CPF26" s="687"/>
      <c r="CPG26" s="687"/>
      <c r="CPH26" s="687"/>
      <c r="CPI26" s="687"/>
      <c r="CPJ26" s="687"/>
      <c r="CPK26" s="687"/>
      <c r="CPL26" s="687"/>
      <c r="CPM26" s="687"/>
      <c r="CPN26" s="687"/>
      <c r="CPO26" s="687"/>
      <c r="CPP26" s="687"/>
      <c r="CPQ26" s="687"/>
      <c r="CPR26" s="687"/>
      <c r="CPS26" s="687"/>
      <c r="CPT26" s="687"/>
      <c r="CPU26" s="687"/>
      <c r="CPV26" s="687"/>
      <c r="CPW26" s="687"/>
      <c r="CPX26" s="687"/>
      <c r="CPY26" s="687"/>
      <c r="CPZ26" s="687"/>
      <c r="CQA26" s="687"/>
      <c r="CQB26" s="687"/>
      <c r="CQC26" s="687"/>
      <c r="CQD26" s="687"/>
      <c r="CQE26" s="687"/>
      <c r="CQF26" s="687"/>
      <c r="CQG26" s="687"/>
      <c r="CQH26" s="687"/>
      <c r="CQI26" s="687"/>
      <c r="CQJ26" s="687"/>
      <c r="CQK26" s="687"/>
      <c r="CQL26" s="687"/>
      <c r="CQM26" s="687"/>
      <c r="CQN26" s="687"/>
      <c r="CQO26" s="687"/>
      <c r="CQP26" s="687"/>
      <c r="CQQ26" s="687"/>
      <c r="CQR26" s="687"/>
      <c r="CQS26" s="687"/>
      <c r="CQT26" s="687"/>
      <c r="CQU26" s="687"/>
      <c r="CQV26" s="687"/>
      <c r="CQW26" s="687"/>
      <c r="CQX26" s="687"/>
      <c r="CQY26" s="687"/>
      <c r="CQZ26" s="687"/>
      <c r="CRA26" s="687"/>
      <c r="CRB26" s="687"/>
      <c r="CRC26" s="687"/>
      <c r="CRD26" s="687"/>
      <c r="CRE26" s="687"/>
      <c r="CRF26" s="687"/>
      <c r="CRG26" s="687"/>
      <c r="CRH26" s="687"/>
      <c r="CRI26" s="687"/>
      <c r="CRJ26" s="687"/>
      <c r="CRK26" s="687"/>
      <c r="CRL26" s="687"/>
      <c r="CRM26" s="687"/>
      <c r="CRN26" s="687"/>
      <c r="CRO26" s="687"/>
      <c r="CRP26" s="687"/>
      <c r="CRQ26" s="687"/>
      <c r="CRR26" s="687"/>
      <c r="CRS26" s="687"/>
      <c r="CRT26" s="687"/>
      <c r="CRU26" s="687"/>
      <c r="CRV26" s="687"/>
      <c r="CRW26" s="687"/>
      <c r="CRX26" s="687"/>
      <c r="CRY26" s="687"/>
      <c r="CRZ26" s="687"/>
      <c r="CSA26" s="687"/>
      <c r="CSB26" s="687"/>
      <c r="CSC26" s="687"/>
      <c r="CSD26" s="687"/>
      <c r="CSE26" s="687"/>
      <c r="CSF26" s="687"/>
      <c r="CSG26" s="687"/>
      <c r="CSH26" s="687"/>
      <c r="CSI26" s="687"/>
      <c r="CSJ26" s="687"/>
      <c r="CSK26" s="687"/>
      <c r="CSL26" s="687"/>
      <c r="CSM26" s="687"/>
      <c r="CSN26" s="687"/>
      <c r="CSO26" s="687"/>
      <c r="CSP26" s="687"/>
      <c r="CSQ26" s="687"/>
      <c r="CSR26" s="687"/>
      <c r="CSS26" s="687"/>
      <c r="CST26" s="687"/>
      <c r="CSU26" s="687"/>
      <c r="CSV26" s="687"/>
      <c r="CSW26" s="687"/>
      <c r="CSX26" s="687"/>
      <c r="CSY26" s="687"/>
      <c r="CSZ26" s="687"/>
      <c r="CTA26" s="687"/>
      <c r="CTB26" s="687"/>
      <c r="CTC26" s="687"/>
      <c r="CTD26" s="687"/>
      <c r="CTE26" s="687"/>
      <c r="CTF26" s="687"/>
      <c r="CTG26" s="687"/>
      <c r="CTH26" s="687"/>
      <c r="CTI26" s="687"/>
      <c r="CTJ26" s="687"/>
      <c r="CTK26" s="687"/>
      <c r="CTL26" s="687"/>
      <c r="CTM26" s="687"/>
      <c r="CTN26" s="687"/>
      <c r="CTO26" s="687"/>
      <c r="CTP26" s="687"/>
      <c r="CTQ26" s="687"/>
      <c r="CTR26" s="687"/>
      <c r="CTS26" s="687"/>
      <c r="CTT26" s="687"/>
      <c r="CTU26" s="687"/>
      <c r="CTV26" s="687"/>
      <c r="CTW26" s="687"/>
      <c r="CTX26" s="687"/>
      <c r="CTY26" s="687"/>
      <c r="CTZ26" s="687"/>
      <c r="CUA26" s="687"/>
      <c r="CUB26" s="687"/>
      <c r="CUC26" s="687"/>
      <c r="CUD26" s="687"/>
      <c r="CUE26" s="687"/>
      <c r="CUF26" s="687"/>
      <c r="CUG26" s="687"/>
      <c r="CUH26" s="687"/>
      <c r="CUI26" s="687"/>
      <c r="CUJ26" s="687"/>
      <c r="CUK26" s="687"/>
      <c r="CUL26" s="687"/>
      <c r="CUM26" s="687"/>
      <c r="CUN26" s="687"/>
      <c r="CUO26" s="687"/>
      <c r="CUP26" s="687"/>
      <c r="CUQ26" s="687"/>
      <c r="CUR26" s="687"/>
      <c r="CUS26" s="687"/>
      <c r="CUT26" s="687"/>
      <c r="CUU26" s="687"/>
      <c r="CUV26" s="687"/>
      <c r="CUW26" s="687"/>
      <c r="CUX26" s="687"/>
      <c r="CUY26" s="687"/>
      <c r="CUZ26" s="687"/>
      <c r="CVA26" s="687"/>
      <c r="CVB26" s="687"/>
      <c r="CVC26" s="687"/>
      <c r="CVD26" s="687"/>
      <c r="CVE26" s="687"/>
      <c r="CVF26" s="687"/>
      <c r="CVG26" s="687"/>
      <c r="CVH26" s="687"/>
      <c r="CVI26" s="687"/>
      <c r="CVJ26" s="687"/>
      <c r="CVK26" s="687"/>
      <c r="CVL26" s="687"/>
      <c r="CVM26" s="687"/>
      <c r="CVN26" s="687"/>
      <c r="CVO26" s="687"/>
      <c r="CVP26" s="687"/>
      <c r="CVQ26" s="687"/>
      <c r="CVR26" s="687"/>
      <c r="CVS26" s="687"/>
      <c r="CVT26" s="687"/>
      <c r="CVU26" s="687"/>
      <c r="CVV26" s="687"/>
      <c r="CVW26" s="687"/>
      <c r="CVX26" s="687"/>
      <c r="CVY26" s="687"/>
      <c r="CVZ26" s="687"/>
      <c r="CWA26" s="687"/>
      <c r="CWB26" s="687"/>
      <c r="CWC26" s="687"/>
      <c r="CWD26" s="687"/>
      <c r="CWE26" s="687"/>
      <c r="CWF26" s="687"/>
      <c r="CWG26" s="687"/>
      <c r="CWH26" s="687"/>
      <c r="CWI26" s="687"/>
      <c r="CWJ26" s="687"/>
      <c r="CWK26" s="687"/>
      <c r="CWL26" s="687"/>
      <c r="CWM26" s="687"/>
      <c r="CWN26" s="687"/>
      <c r="CWO26" s="687"/>
      <c r="CWP26" s="687"/>
      <c r="CWQ26" s="687"/>
      <c r="CWR26" s="687"/>
      <c r="CWS26" s="687"/>
      <c r="CWT26" s="687"/>
      <c r="CWU26" s="687"/>
      <c r="CWV26" s="687"/>
      <c r="CWW26" s="687"/>
      <c r="CWX26" s="687"/>
      <c r="CWY26" s="687"/>
      <c r="CWZ26" s="687"/>
      <c r="CXA26" s="687"/>
      <c r="CXB26" s="687"/>
      <c r="CXC26" s="687"/>
      <c r="CXD26" s="687"/>
      <c r="CXE26" s="687"/>
      <c r="CXF26" s="687"/>
      <c r="CXG26" s="687"/>
      <c r="CXH26" s="687"/>
      <c r="CXI26" s="687"/>
      <c r="CXJ26" s="687"/>
      <c r="CXK26" s="687"/>
      <c r="CXL26" s="687"/>
      <c r="CXM26" s="687"/>
      <c r="CXN26" s="687"/>
      <c r="CXO26" s="687"/>
      <c r="CXP26" s="687"/>
      <c r="CXQ26" s="687"/>
      <c r="CXR26" s="687"/>
      <c r="CXS26" s="687"/>
      <c r="CXT26" s="687"/>
      <c r="CXU26" s="687"/>
      <c r="CXV26" s="687"/>
      <c r="CXW26" s="687"/>
      <c r="CXX26" s="687"/>
      <c r="CXY26" s="687"/>
      <c r="CXZ26" s="687"/>
      <c r="CYA26" s="687"/>
      <c r="CYB26" s="687"/>
      <c r="CYC26" s="687"/>
      <c r="CYD26" s="687"/>
      <c r="CYE26" s="687"/>
      <c r="CYF26" s="687"/>
      <c r="CYG26" s="687"/>
      <c r="CYH26" s="687"/>
      <c r="CYI26" s="687"/>
      <c r="CYJ26" s="687"/>
      <c r="CYK26" s="687"/>
      <c r="CYL26" s="687"/>
      <c r="CYM26" s="687"/>
      <c r="CYN26" s="687"/>
      <c r="CYO26" s="687"/>
      <c r="CYP26" s="687"/>
      <c r="CYQ26" s="687"/>
      <c r="CYR26" s="687"/>
      <c r="CYS26" s="687"/>
      <c r="CYT26" s="687"/>
      <c r="CYU26" s="687"/>
      <c r="CYV26" s="687"/>
      <c r="CYW26" s="687"/>
      <c r="CYX26" s="687"/>
      <c r="CYY26" s="687"/>
      <c r="CYZ26" s="687"/>
      <c r="CZA26" s="687"/>
      <c r="CZB26" s="687"/>
      <c r="CZC26" s="687"/>
      <c r="CZD26" s="687"/>
      <c r="CZE26" s="687"/>
      <c r="CZF26" s="687"/>
      <c r="CZG26" s="687"/>
      <c r="CZH26" s="687"/>
      <c r="CZI26" s="687"/>
      <c r="CZJ26" s="687"/>
      <c r="CZK26" s="687"/>
      <c r="CZL26" s="687"/>
      <c r="CZM26" s="687"/>
      <c r="CZN26" s="687"/>
      <c r="CZO26" s="687"/>
      <c r="CZP26" s="687"/>
      <c r="CZQ26" s="687"/>
      <c r="CZR26" s="687"/>
      <c r="CZS26" s="687"/>
      <c r="CZT26" s="687"/>
      <c r="CZU26" s="687"/>
      <c r="CZV26" s="687"/>
      <c r="CZW26" s="687"/>
      <c r="CZX26" s="687"/>
      <c r="CZY26" s="687"/>
      <c r="CZZ26" s="687"/>
      <c r="DAA26" s="687"/>
      <c r="DAB26" s="687"/>
      <c r="DAC26" s="687"/>
      <c r="DAD26" s="687"/>
      <c r="DAE26" s="687"/>
      <c r="DAF26" s="687"/>
      <c r="DAG26" s="687"/>
      <c r="DAH26" s="687"/>
      <c r="DAI26" s="687"/>
      <c r="DAJ26" s="687"/>
      <c r="DAK26" s="687"/>
      <c r="DAL26" s="687"/>
      <c r="DAM26" s="687"/>
      <c r="DAN26" s="687"/>
      <c r="DAO26" s="687"/>
      <c r="DAP26" s="687"/>
      <c r="DAQ26" s="687"/>
      <c r="DAR26" s="687"/>
      <c r="DAS26" s="687"/>
      <c r="DAT26" s="687"/>
      <c r="DAU26" s="687"/>
      <c r="DAV26" s="687"/>
      <c r="DAW26" s="687"/>
      <c r="DAX26" s="687"/>
      <c r="DAY26" s="687"/>
      <c r="DAZ26" s="687"/>
      <c r="DBA26" s="687"/>
      <c r="DBB26" s="687"/>
      <c r="DBC26" s="687"/>
      <c r="DBD26" s="687"/>
      <c r="DBE26" s="687"/>
      <c r="DBF26" s="687"/>
      <c r="DBG26" s="687"/>
      <c r="DBH26" s="687"/>
      <c r="DBI26" s="687"/>
      <c r="DBJ26" s="687"/>
      <c r="DBK26" s="687"/>
      <c r="DBL26" s="687"/>
      <c r="DBM26" s="687"/>
      <c r="DBN26" s="687"/>
      <c r="DBO26" s="687"/>
      <c r="DBP26" s="687"/>
      <c r="DBQ26" s="687"/>
      <c r="DBR26" s="687"/>
      <c r="DBS26" s="687"/>
      <c r="DBT26" s="687"/>
      <c r="DBU26" s="687"/>
      <c r="DBV26" s="687"/>
      <c r="DBW26" s="687"/>
      <c r="DBX26" s="687"/>
      <c r="DBY26" s="687"/>
      <c r="DBZ26" s="687"/>
      <c r="DCA26" s="687"/>
      <c r="DCB26" s="687"/>
      <c r="DCC26" s="687"/>
      <c r="DCD26" s="687"/>
      <c r="DCE26" s="687"/>
      <c r="DCF26" s="687"/>
      <c r="DCG26" s="687"/>
      <c r="DCH26" s="687"/>
      <c r="DCI26" s="687"/>
      <c r="DCJ26" s="687"/>
      <c r="DCK26" s="687"/>
      <c r="DCL26" s="687"/>
      <c r="DCM26" s="687"/>
      <c r="DCN26" s="687"/>
      <c r="DCO26" s="687"/>
      <c r="DCP26" s="687"/>
      <c r="DCQ26" s="687"/>
      <c r="DCR26" s="687"/>
      <c r="DCS26" s="687"/>
      <c r="DCT26" s="687"/>
      <c r="DCU26" s="687"/>
      <c r="DCV26" s="687"/>
      <c r="DCW26" s="687"/>
      <c r="DCX26" s="687"/>
      <c r="DCY26" s="687"/>
      <c r="DCZ26" s="687"/>
      <c r="DDA26" s="687"/>
      <c r="DDB26" s="687"/>
      <c r="DDC26" s="687"/>
      <c r="DDD26" s="687"/>
      <c r="DDE26" s="687"/>
      <c r="DDF26" s="687"/>
      <c r="DDG26" s="687"/>
      <c r="DDH26" s="687"/>
      <c r="DDI26" s="687"/>
      <c r="DDJ26" s="687"/>
      <c r="DDK26" s="687"/>
      <c r="DDL26" s="687"/>
      <c r="DDM26" s="687"/>
      <c r="DDN26" s="687"/>
      <c r="DDO26" s="687"/>
      <c r="DDP26" s="687"/>
      <c r="DDQ26" s="687"/>
      <c r="DDR26" s="687"/>
      <c r="DDS26" s="687"/>
      <c r="DDT26" s="687"/>
      <c r="DDU26" s="687"/>
      <c r="DDV26" s="687"/>
      <c r="DDW26" s="687"/>
      <c r="DDX26" s="687"/>
      <c r="DDY26" s="687"/>
      <c r="DDZ26" s="687"/>
      <c r="DEA26" s="687"/>
      <c r="DEB26" s="687"/>
      <c r="DEC26" s="687"/>
      <c r="DED26" s="687"/>
      <c r="DEE26" s="687"/>
      <c r="DEF26" s="687"/>
      <c r="DEG26" s="687"/>
      <c r="DEH26" s="687"/>
      <c r="DEI26" s="687"/>
      <c r="DEJ26" s="687"/>
      <c r="DEK26" s="687"/>
      <c r="DEL26" s="687"/>
      <c r="DEM26" s="687"/>
      <c r="DEN26" s="687"/>
      <c r="DEO26" s="687"/>
      <c r="DEP26" s="687"/>
      <c r="DEQ26" s="687"/>
      <c r="DER26" s="687"/>
      <c r="DES26" s="687"/>
      <c r="DET26" s="687"/>
      <c r="DEU26" s="687"/>
      <c r="DEV26" s="687"/>
      <c r="DEW26" s="687"/>
      <c r="DEX26" s="687"/>
      <c r="DEY26" s="687"/>
      <c r="DEZ26" s="687"/>
      <c r="DFA26" s="687"/>
      <c r="DFB26" s="687"/>
      <c r="DFC26" s="687"/>
      <c r="DFD26" s="687"/>
      <c r="DFE26" s="687"/>
      <c r="DFF26" s="687"/>
      <c r="DFG26" s="687"/>
      <c r="DFH26" s="687"/>
      <c r="DFI26" s="687"/>
      <c r="DFJ26" s="687"/>
      <c r="DFK26" s="687"/>
      <c r="DFL26" s="687"/>
      <c r="DFM26" s="687"/>
      <c r="DFN26" s="687"/>
      <c r="DFO26" s="687"/>
      <c r="DFP26" s="687"/>
      <c r="DFQ26" s="687"/>
      <c r="DFR26" s="687"/>
      <c r="DFS26" s="687"/>
      <c r="DFT26" s="687"/>
      <c r="DFU26" s="687"/>
      <c r="DFV26" s="687"/>
      <c r="DFW26" s="687"/>
      <c r="DFX26" s="687"/>
      <c r="DFY26" s="687"/>
      <c r="DFZ26" s="687"/>
      <c r="DGA26" s="687"/>
      <c r="DGB26" s="687"/>
      <c r="DGC26" s="687"/>
      <c r="DGD26" s="687"/>
      <c r="DGE26" s="687"/>
      <c r="DGF26" s="687"/>
      <c r="DGG26" s="687"/>
      <c r="DGH26" s="687"/>
      <c r="DGI26" s="687"/>
      <c r="DGJ26" s="687"/>
      <c r="DGK26" s="687"/>
      <c r="DGL26" s="687"/>
      <c r="DGM26" s="687"/>
      <c r="DGN26" s="687"/>
      <c r="DGO26" s="687"/>
      <c r="DGP26" s="687"/>
      <c r="DGQ26" s="687"/>
      <c r="DGR26" s="687"/>
      <c r="DGS26" s="687"/>
      <c r="DGT26" s="687"/>
      <c r="DGU26" s="687"/>
      <c r="DGV26" s="687"/>
      <c r="DGW26" s="687"/>
      <c r="DGX26" s="687"/>
      <c r="DGY26" s="687"/>
      <c r="DGZ26" s="687"/>
      <c r="DHA26" s="687"/>
      <c r="DHB26" s="687"/>
      <c r="DHC26" s="687"/>
      <c r="DHD26" s="687"/>
      <c r="DHE26" s="687"/>
      <c r="DHF26" s="687"/>
      <c r="DHG26" s="687"/>
      <c r="DHH26" s="687"/>
      <c r="DHI26" s="687"/>
      <c r="DHJ26" s="687"/>
      <c r="DHK26" s="687"/>
      <c r="DHL26" s="687"/>
      <c r="DHM26" s="687"/>
      <c r="DHN26" s="687"/>
      <c r="DHO26" s="687"/>
      <c r="DHP26" s="687"/>
      <c r="DHQ26" s="687"/>
      <c r="DHR26" s="687"/>
      <c r="DHS26" s="687"/>
      <c r="DHT26" s="687"/>
      <c r="DHU26" s="687"/>
      <c r="DHV26" s="687"/>
      <c r="DHW26" s="687"/>
      <c r="DHX26" s="687"/>
      <c r="DHY26" s="687"/>
      <c r="DHZ26" s="687"/>
      <c r="DIA26" s="687"/>
      <c r="DIB26" s="687"/>
      <c r="DIC26" s="687"/>
      <c r="DID26" s="687"/>
      <c r="DIE26" s="687"/>
      <c r="DIF26" s="687"/>
      <c r="DIG26" s="687"/>
      <c r="DIH26" s="687"/>
      <c r="DII26" s="687"/>
      <c r="DIJ26" s="687"/>
      <c r="DIK26" s="687"/>
      <c r="DIL26" s="687"/>
      <c r="DIM26" s="687"/>
      <c r="DIN26" s="687"/>
      <c r="DIO26" s="687"/>
      <c r="DIP26" s="687"/>
      <c r="DIQ26" s="687"/>
      <c r="DIR26" s="687"/>
      <c r="DIS26" s="687"/>
      <c r="DIT26" s="687"/>
      <c r="DIU26" s="687"/>
      <c r="DIV26" s="687"/>
      <c r="DIW26" s="687"/>
      <c r="DIX26" s="687"/>
      <c r="DIY26" s="687"/>
      <c r="DIZ26" s="687"/>
      <c r="DJA26" s="687"/>
      <c r="DJB26" s="687"/>
      <c r="DJC26" s="687"/>
      <c r="DJD26" s="687"/>
      <c r="DJE26" s="687"/>
      <c r="DJF26" s="687"/>
      <c r="DJG26" s="687"/>
      <c r="DJH26" s="687"/>
      <c r="DJI26" s="687"/>
      <c r="DJJ26" s="687"/>
      <c r="DJK26" s="687"/>
      <c r="DJL26" s="687"/>
      <c r="DJM26" s="687"/>
      <c r="DJN26" s="687"/>
      <c r="DJO26" s="687"/>
      <c r="DJP26" s="687"/>
      <c r="DJQ26" s="687"/>
      <c r="DJR26" s="687"/>
      <c r="DJS26" s="687"/>
      <c r="DJT26" s="687"/>
      <c r="DJU26" s="687"/>
      <c r="DJV26" s="687"/>
      <c r="DJW26" s="687"/>
      <c r="DJX26" s="687"/>
      <c r="DJY26" s="687"/>
      <c r="DJZ26" s="687"/>
      <c r="DKA26" s="687"/>
      <c r="DKB26" s="687"/>
      <c r="DKC26" s="687"/>
      <c r="DKD26" s="687"/>
      <c r="DKE26" s="687"/>
      <c r="DKF26" s="687"/>
      <c r="DKG26" s="687"/>
      <c r="DKH26" s="687"/>
      <c r="DKI26" s="687"/>
      <c r="DKJ26" s="687"/>
      <c r="DKK26" s="687"/>
      <c r="DKL26" s="687"/>
      <c r="DKM26" s="687"/>
      <c r="DKN26" s="687"/>
      <c r="DKO26" s="687"/>
      <c r="DKP26" s="687"/>
      <c r="DKQ26" s="687"/>
      <c r="DKR26" s="687"/>
      <c r="DKS26" s="687"/>
      <c r="DKT26" s="687"/>
      <c r="DKU26" s="687"/>
      <c r="DKV26" s="687"/>
      <c r="DKW26" s="687"/>
      <c r="DKX26" s="687"/>
      <c r="DKY26" s="687"/>
      <c r="DKZ26" s="687"/>
      <c r="DLA26" s="687"/>
      <c r="DLB26" s="687"/>
      <c r="DLC26" s="687"/>
      <c r="DLD26" s="687"/>
      <c r="DLE26" s="687"/>
      <c r="DLF26" s="687"/>
      <c r="DLG26" s="687"/>
      <c r="DLH26" s="687"/>
      <c r="DLI26" s="687"/>
      <c r="DLJ26" s="687"/>
      <c r="DLK26" s="687"/>
      <c r="DLL26" s="687"/>
      <c r="DLM26" s="687"/>
      <c r="DLN26" s="687"/>
      <c r="DLO26" s="687"/>
      <c r="DLP26" s="687"/>
      <c r="DLQ26" s="687"/>
      <c r="DLR26" s="687"/>
      <c r="DLS26" s="687"/>
      <c r="DLT26" s="687"/>
      <c r="DLU26" s="687"/>
      <c r="DLV26" s="687"/>
      <c r="DLW26" s="687"/>
      <c r="DLX26" s="687"/>
      <c r="DLY26" s="687"/>
      <c r="DLZ26" s="687"/>
      <c r="DMA26" s="687"/>
      <c r="DMB26" s="687"/>
      <c r="DMC26" s="687"/>
      <c r="DMD26" s="687"/>
      <c r="DME26" s="687"/>
      <c r="DMF26" s="687"/>
      <c r="DMG26" s="687"/>
      <c r="DMH26" s="687"/>
      <c r="DMI26" s="687"/>
      <c r="DMJ26" s="687"/>
      <c r="DMK26" s="687"/>
      <c r="DML26" s="687"/>
      <c r="DMM26" s="687"/>
      <c r="DMN26" s="687"/>
      <c r="DMO26" s="687"/>
      <c r="DMP26" s="687"/>
      <c r="DMQ26" s="687"/>
      <c r="DMR26" s="687"/>
      <c r="DMS26" s="687"/>
      <c r="DMT26" s="687"/>
      <c r="DMU26" s="687"/>
      <c r="DMV26" s="687"/>
      <c r="DMW26" s="687"/>
      <c r="DMX26" s="687"/>
      <c r="DMY26" s="687"/>
      <c r="DMZ26" s="687"/>
      <c r="DNA26" s="687"/>
      <c r="DNB26" s="687"/>
      <c r="DNC26" s="687"/>
      <c r="DND26" s="687"/>
      <c r="DNE26" s="687"/>
      <c r="DNF26" s="687"/>
      <c r="DNG26" s="687"/>
      <c r="DNH26" s="687"/>
      <c r="DNI26" s="687"/>
      <c r="DNJ26" s="687"/>
      <c r="DNK26" s="687"/>
      <c r="DNL26" s="687"/>
      <c r="DNM26" s="687"/>
      <c r="DNN26" s="687"/>
      <c r="DNO26" s="687"/>
      <c r="DNP26" s="687"/>
      <c r="DNQ26" s="687"/>
      <c r="DNR26" s="687"/>
      <c r="DNS26" s="687"/>
      <c r="DNT26" s="687"/>
      <c r="DNU26" s="687"/>
      <c r="DNV26" s="687"/>
      <c r="DNW26" s="687"/>
      <c r="DNX26" s="687"/>
      <c r="DNY26" s="687"/>
      <c r="DNZ26" s="687"/>
      <c r="DOA26" s="687"/>
      <c r="DOB26" s="687"/>
      <c r="DOC26" s="687"/>
      <c r="DOD26" s="687"/>
      <c r="DOE26" s="687"/>
      <c r="DOF26" s="687"/>
      <c r="DOG26" s="687"/>
      <c r="DOH26" s="687"/>
      <c r="DOI26" s="687"/>
      <c r="DOJ26" s="687"/>
      <c r="DOK26" s="687"/>
      <c r="DOL26" s="687"/>
      <c r="DOM26" s="687"/>
      <c r="DON26" s="687"/>
      <c r="DOO26" s="687"/>
      <c r="DOP26" s="687"/>
      <c r="DOQ26" s="687"/>
      <c r="DOR26" s="687"/>
      <c r="DOS26" s="687"/>
      <c r="DOT26" s="687"/>
      <c r="DOU26" s="687"/>
      <c r="DOV26" s="687"/>
      <c r="DOW26" s="687"/>
      <c r="DOX26" s="687"/>
      <c r="DOY26" s="687"/>
      <c r="DOZ26" s="687"/>
      <c r="DPA26" s="687"/>
      <c r="DPB26" s="687"/>
      <c r="DPC26" s="687"/>
      <c r="DPD26" s="687"/>
      <c r="DPE26" s="687"/>
      <c r="DPF26" s="687"/>
      <c r="DPG26" s="687"/>
      <c r="DPH26" s="687"/>
      <c r="DPI26" s="687"/>
      <c r="DPJ26" s="687"/>
      <c r="DPK26" s="687"/>
      <c r="DPL26" s="687"/>
      <c r="DPM26" s="687"/>
      <c r="DPN26" s="687"/>
      <c r="DPO26" s="687"/>
      <c r="DPP26" s="687"/>
      <c r="DPQ26" s="687"/>
      <c r="DPR26" s="687"/>
      <c r="DPS26" s="687"/>
      <c r="DPT26" s="687"/>
      <c r="DPU26" s="687"/>
      <c r="DPV26" s="687"/>
      <c r="DPW26" s="687"/>
      <c r="DPX26" s="687"/>
      <c r="DPY26" s="687"/>
      <c r="DPZ26" s="687"/>
      <c r="DQA26" s="687"/>
      <c r="DQB26" s="687"/>
      <c r="DQC26" s="687"/>
      <c r="DQD26" s="687"/>
      <c r="DQE26" s="687"/>
      <c r="DQF26" s="687"/>
      <c r="DQG26" s="687"/>
      <c r="DQH26" s="687"/>
      <c r="DQI26" s="687"/>
      <c r="DQJ26" s="687"/>
      <c r="DQK26" s="687"/>
      <c r="DQL26" s="687"/>
      <c r="DQM26" s="687"/>
      <c r="DQN26" s="687"/>
      <c r="DQO26" s="687"/>
      <c r="DQP26" s="687"/>
      <c r="DQQ26" s="687"/>
      <c r="DQR26" s="687"/>
      <c r="DQS26" s="687"/>
      <c r="DQT26" s="687"/>
      <c r="DQU26" s="687"/>
      <c r="DQV26" s="687"/>
      <c r="DQW26" s="687"/>
      <c r="DQX26" s="687"/>
      <c r="DQY26" s="687"/>
      <c r="DQZ26" s="687"/>
      <c r="DRA26" s="687"/>
      <c r="DRB26" s="687"/>
      <c r="DRC26" s="687"/>
      <c r="DRD26" s="687"/>
      <c r="DRE26" s="687"/>
      <c r="DRF26" s="687"/>
      <c r="DRG26" s="687"/>
      <c r="DRH26" s="687"/>
      <c r="DRI26" s="687"/>
      <c r="DRJ26" s="687"/>
      <c r="DRK26" s="687"/>
      <c r="DRL26" s="687"/>
      <c r="DRM26" s="687"/>
      <c r="DRN26" s="687"/>
      <c r="DRO26" s="687"/>
      <c r="DRP26" s="687"/>
      <c r="DRQ26" s="687"/>
      <c r="DRR26" s="687"/>
      <c r="DRS26" s="687"/>
      <c r="DRT26" s="687"/>
      <c r="DRU26" s="687"/>
      <c r="DRV26" s="687"/>
      <c r="DRW26" s="687"/>
      <c r="DRX26" s="687"/>
      <c r="DRY26" s="687"/>
      <c r="DRZ26" s="687"/>
      <c r="DSA26" s="687"/>
      <c r="DSB26" s="687"/>
      <c r="DSC26" s="687"/>
      <c r="DSD26" s="687"/>
      <c r="DSE26" s="687"/>
      <c r="DSF26" s="687"/>
      <c r="DSG26" s="687"/>
      <c r="DSH26" s="687"/>
      <c r="DSI26" s="687"/>
      <c r="DSJ26" s="687"/>
      <c r="DSK26" s="687"/>
      <c r="DSL26" s="687"/>
      <c r="DSM26" s="687"/>
      <c r="DSN26" s="687"/>
      <c r="DSO26" s="687"/>
      <c r="DSP26" s="687"/>
      <c r="DSQ26" s="687"/>
      <c r="DSR26" s="687"/>
      <c r="DSS26" s="687"/>
      <c r="DST26" s="687"/>
      <c r="DSU26" s="687"/>
      <c r="DSV26" s="687"/>
      <c r="DSW26" s="687"/>
      <c r="DSX26" s="687"/>
      <c r="DSY26" s="687"/>
      <c r="DSZ26" s="687"/>
      <c r="DTA26" s="687"/>
      <c r="DTB26" s="687"/>
      <c r="DTC26" s="687"/>
      <c r="DTD26" s="687"/>
      <c r="DTE26" s="687"/>
      <c r="DTF26" s="687"/>
      <c r="DTG26" s="687"/>
      <c r="DTH26" s="687"/>
      <c r="DTI26" s="687"/>
      <c r="DTJ26" s="687"/>
      <c r="DTK26" s="687"/>
      <c r="DTL26" s="687"/>
      <c r="DTM26" s="687"/>
      <c r="DTN26" s="687"/>
      <c r="DTO26" s="687"/>
      <c r="DTP26" s="687"/>
      <c r="DTQ26" s="687"/>
      <c r="DTR26" s="687"/>
      <c r="DTS26" s="687"/>
      <c r="DTT26" s="687"/>
      <c r="DTU26" s="687"/>
      <c r="DTV26" s="687"/>
      <c r="DTW26" s="687"/>
      <c r="DTX26" s="687"/>
      <c r="DTY26" s="687"/>
      <c r="DTZ26" s="687"/>
      <c r="DUA26" s="687"/>
      <c r="DUB26" s="687"/>
      <c r="DUC26" s="687"/>
      <c r="DUD26" s="687"/>
      <c r="DUE26" s="687"/>
      <c r="DUF26" s="687"/>
      <c r="DUG26" s="687"/>
      <c r="DUH26" s="687"/>
      <c r="DUI26" s="687"/>
      <c r="DUJ26" s="687"/>
      <c r="DUK26" s="687"/>
      <c r="DUL26" s="687"/>
      <c r="DUM26" s="687"/>
      <c r="DUN26" s="687"/>
      <c r="DUO26" s="687"/>
      <c r="DUP26" s="687"/>
      <c r="DUQ26" s="687"/>
      <c r="DUR26" s="687"/>
      <c r="DUS26" s="687"/>
      <c r="DUT26" s="687"/>
      <c r="DUU26" s="687"/>
      <c r="DUV26" s="687"/>
      <c r="DUW26" s="687"/>
      <c r="DUX26" s="687"/>
      <c r="DUY26" s="687"/>
      <c r="DUZ26" s="687"/>
      <c r="DVA26" s="687"/>
      <c r="DVB26" s="687"/>
      <c r="DVC26" s="687"/>
      <c r="DVD26" s="687"/>
      <c r="DVE26" s="687"/>
      <c r="DVF26" s="687"/>
      <c r="DVG26" s="687"/>
      <c r="DVH26" s="687"/>
      <c r="DVI26" s="687"/>
      <c r="DVJ26" s="687"/>
      <c r="DVK26" s="687"/>
      <c r="DVL26" s="687"/>
      <c r="DVM26" s="687"/>
      <c r="DVN26" s="687"/>
      <c r="DVO26" s="687"/>
      <c r="DVP26" s="687"/>
      <c r="DVQ26" s="687"/>
      <c r="DVR26" s="687"/>
      <c r="DVS26" s="687"/>
      <c r="DVT26" s="687"/>
      <c r="DVU26" s="687"/>
      <c r="DVV26" s="687"/>
      <c r="DVW26" s="687"/>
      <c r="DVX26" s="687"/>
      <c r="DVY26" s="687"/>
      <c r="DVZ26" s="687"/>
      <c r="DWA26" s="687"/>
      <c r="DWB26" s="687"/>
      <c r="DWC26" s="687"/>
      <c r="DWD26" s="687"/>
      <c r="DWE26" s="687"/>
      <c r="DWF26" s="687"/>
      <c r="DWG26" s="687"/>
      <c r="DWH26" s="687"/>
      <c r="DWI26" s="687"/>
      <c r="DWJ26" s="687"/>
      <c r="DWK26" s="687"/>
      <c r="DWL26" s="687"/>
      <c r="DWM26" s="687"/>
      <c r="DWN26" s="687"/>
      <c r="DWO26" s="687"/>
      <c r="DWP26" s="687"/>
      <c r="DWQ26" s="687"/>
      <c r="DWR26" s="687"/>
      <c r="DWS26" s="687"/>
      <c r="DWT26" s="687"/>
      <c r="DWU26" s="687"/>
      <c r="DWV26" s="687"/>
      <c r="DWW26" s="687"/>
      <c r="DWX26" s="687"/>
      <c r="DWY26" s="687"/>
      <c r="DWZ26" s="687"/>
      <c r="DXA26" s="687"/>
      <c r="DXB26" s="687"/>
      <c r="DXC26" s="687"/>
      <c r="DXD26" s="687"/>
      <c r="DXE26" s="687"/>
      <c r="DXF26" s="687"/>
      <c r="DXG26" s="687"/>
      <c r="DXH26" s="687"/>
      <c r="DXI26" s="687"/>
      <c r="DXJ26" s="687"/>
      <c r="DXK26" s="687"/>
      <c r="DXL26" s="687"/>
      <c r="DXM26" s="687"/>
      <c r="DXN26" s="687"/>
      <c r="DXO26" s="687"/>
      <c r="DXP26" s="687"/>
      <c r="DXQ26" s="687"/>
      <c r="DXR26" s="687"/>
      <c r="DXS26" s="687"/>
      <c r="DXT26" s="687"/>
      <c r="DXU26" s="687"/>
      <c r="DXV26" s="687"/>
      <c r="DXW26" s="687"/>
      <c r="DXX26" s="687"/>
      <c r="DXY26" s="687"/>
      <c r="DXZ26" s="687"/>
      <c r="DYA26" s="687"/>
      <c r="DYB26" s="687"/>
      <c r="DYC26" s="687"/>
      <c r="DYD26" s="687"/>
      <c r="DYE26" s="687"/>
      <c r="DYF26" s="687"/>
      <c r="DYG26" s="687"/>
      <c r="DYH26" s="687"/>
      <c r="DYI26" s="687"/>
      <c r="DYJ26" s="687"/>
      <c r="DYK26" s="687"/>
      <c r="DYL26" s="687"/>
      <c r="DYM26" s="687"/>
      <c r="DYN26" s="687"/>
      <c r="DYO26" s="687"/>
      <c r="DYP26" s="687"/>
      <c r="DYQ26" s="687"/>
      <c r="DYR26" s="687"/>
      <c r="DYS26" s="687"/>
      <c r="DYT26" s="687"/>
      <c r="DYU26" s="687"/>
      <c r="DYV26" s="687"/>
      <c r="DYW26" s="687"/>
      <c r="DYX26" s="687"/>
      <c r="DYY26" s="687"/>
      <c r="DYZ26" s="687"/>
      <c r="DZA26" s="687"/>
      <c r="DZB26" s="687"/>
      <c r="DZC26" s="687"/>
      <c r="DZD26" s="687"/>
      <c r="DZE26" s="687"/>
      <c r="DZF26" s="687"/>
      <c r="DZG26" s="687"/>
      <c r="DZH26" s="687"/>
      <c r="DZI26" s="687"/>
      <c r="DZJ26" s="687"/>
      <c r="DZK26" s="687"/>
      <c r="DZL26" s="687"/>
      <c r="DZM26" s="687"/>
      <c r="DZN26" s="687"/>
      <c r="DZO26" s="687"/>
      <c r="DZP26" s="687"/>
      <c r="DZQ26" s="687"/>
      <c r="DZR26" s="687"/>
      <c r="DZS26" s="687"/>
      <c r="DZT26" s="687"/>
      <c r="DZU26" s="687"/>
      <c r="DZV26" s="687"/>
      <c r="DZW26" s="687"/>
      <c r="DZX26" s="687"/>
      <c r="DZY26" s="687"/>
      <c r="DZZ26" s="687"/>
      <c r="EAA26" s="687"/>
      <c r="EAB26" s="687"/>
      <c r="EAC26" s="687"/>
      <c r="EAD26" s="687"/>
      <c r="EAE26" s="687"/>
      <c r="EAF26" s="687"/>
      <c r="EAG26" s="687"/>
      <c r="EAH26" s="687"/>
      <c r="EAI26" s="687"/>
      <c r="EAJ26" s="687"/>
      <c r="EAK26" s="687"/>
      <c r="EAL26" s="687"/>
      <c r="EAM26" s="687"/>
      <c r="EAN26" s="687"/>
      <c r="EAO26" s="687"/>
      <c r="EAP26" s="687"/>
      <c r="EAQ26" s="687"/>
      <c r="EAR26" s="687"/>
      <c r="EAS26" s="687"/>
      <c r="EAT26" s="687"/>
      <c r="EAU26" s="687"/>
      <c r="EAV26" s="687"/>
      <c r="EAW26" s="687"/>
      <c r="EAX26" s="687"/>
      <c r="EAY26" s="687"/>
      <c r="EAZ26" s="687"/>
      <c r="EBA26" s="687"/>
      <c r="EBB26" s="687"/>
      <c r="EBC26" s="687"/>
      <c r="EBD26" s="687"/>
      <c r="EBE26" s="687"/>
      <c r="EBF26" s="687"/>
      <c r="EBG26" s="687"/>
      <c r="EBH26" s="687"/>
      <c r="EBI26" s="687"/>
      <c r="EBJ26" s="687"/>
      <c r="EBK26" s="687"/>
      <c r="EBL26" s="687"/>
      <c r="EBM26" s="687"/>
      <c r="EBN26" s="687"/>
      <c r="EBO26" s="687"/>
      <c r="EBP26" s="687"/>
      <c r="EBQ26" s="687"/>
      <c r="EBR26" s="687"/>
      <c r="EBS26" s="687"/>
      <c r="EBT26" s="687"/>
      <c r="EBU26" s="687"/>
      <c r="EBV26" s="687"/>
      <c r="EBW26" s="687"/>
      <c r="EBX26" s="687"/>
      <c r="EBY26" s="687"/>
      <c r="EBZ26" s="687"/>
      <c r="ECA26" s="687"/>
      <c r="ECB26" s="687"/>
      <c r="ECC26" s="687"/>
      <c r="ECD26" s="687"/>
      <c r="ECE26" s="687"/>
      <c r="ECF26" s="687"/>
      <c r="ECG26" s="687"/>
      <c r="ECH26" s="687"/>
      <c r="ECI26" s="687"/>
      <c r="ECJ26" s="687"/>
      <c r="ECK26" s="687"/>
      <c r="ECL26" s="687"/>
      <c r="ECM26" s="687"/>
      <c r="ECN26" s="687"/>
      <c r="ECO26" s="687"/>
      <c r="ECP26" s="687"/>
      <c r="ECQ26" s="687"/>
      <c r="ECR26" s="687"/>
      <c r="ECS26" s="687"/>
      <c r="ECT26" s="687"/>
      <c r="ECU26" s="687"/>
      <c r="ECV26" s="687"/>
      <c r="ECW26" s="687"/>
      <c r="ECX26" s="687"/>
      <c r="ECY26" s="687"/>
      <c r="ECZ26" s="687"/>
      <c r="EDA26" s="687"/>
      <c r="EDB26" s="687"/>
      <c r="EDC26" s="687"/>
      <c r="EDD26" s="687"/>
      <c r="EDE26" s="687"/>
      <c r="EDF26" s="687"/>
      <c r="EDG26" s="687"/>
      <c r="EDH26" s="687"/>
      <c r="EDI26" s="687"/>
      <c r="EDJ26" s="687"/>
      <c r="EDK26" s="687"/>
      <c r="EDL26" s="687"/>
      <c r="EDM26" s="687"/>
      <c r="EDN26" s="687"/>
      <c r="EDO26" s="687"/>
      <c r="EDP26" s="687"/>
      <c r="EDQ26" s="687"/>
      <c r="EDR26" s="687"/>
      <c r="EDS26" s="687"/>
      <c r="EDT26" s="687"/>
      <c r="EDU26" s="687"/>
      <c r="EDV26" s="687"/>
      <c r="EDW26" s="687"/>
      <c r="EDX26" s="687"/>
      <c r="EDY26" s="687"/>
      <c r="EDZ26" s="687"/>
      <c r="EEA26" s="687"/>
      <c r="EEB26" s="687"/>
      <c r="EEC26" s="687"/>
      <c r="EED26" s="687"/>
      <c r="EEE26" s="687"/>
      <c r="EEF26" s="687"/>
      <c r="EEG26" s="687"/>
      <c r="EEH26" s="687"/>
      <c r="EEI26" s="687"/>
      <c r="EEJ26" s="687"/>
      <c r="EEK26" s="687"/>
      <c r="EEL26" s="687"/>
      <c r="EEM26" s="687"/>
      <c r="EEN26" s="687"/>
      <c r="EEO26" s="687"/>
      <c r="EEP26" s="687"/>
      <c r="EEQ26" s="687"/>
      <c r="EER26" s="687"/>
      <c r="EES26" s="687"/>
      <c r="EET26" s="687"/>
      <c r="EEU26" s="687"/>
      <c r="EEV26" s="687"/>
      <c r="EEW26" s="687"/>
      <c r="EEX26" s="687"/>
      <c r="EEY26" s="687"/>
      <c r="EEZ26" s="687"/>
      <c r="EFA26" s="687"/>
      <c r="EFB26" s="687"/>
      <c r="EFC26" s="687"/>
      <c r="EFD26" s="687"/>
      <c r="EFE26" s="687"/>
      <c r="EFF26" s="687"/>
      <c r="EFG26" s="687"/>
      <c r="EFH26" s="687"/>
      <c r="EFI26" s="687"/>
      <c r="EFJ26" s="687"/>
      <c r="EFK26" s="687"/>
      <c r="EFL26" s="687"/>
      <c r="EFM26" s="687"/>
      <c r="EFN26" s="687"/>
      <c r="EFO26" s="687"/>
      <c r="EFP26" s="687"/>
      <c r="EFQ26" s="687"/>
      <c r="EFR26" s="687"/>
      <c r="EFS26" s="687"/>
      <c r="EFT26" s="687"/>
      <c r="EFU26" s="687"/>
      <c r="EFV26" s="687"/>
      <c r="EFW26" s="687"/>
      <c r="EFX26" s="687"/>
      <c r="EFY26" s="687"/>
      <c r="EFZ26" s="687"/>
      <c r="EGA26" s="687"/>
      <c r="EGB26" s="687"/>
      <c r="EGC26" s="687"/>
      <c r="EGD26" s="687"/>
      <c r="EGE26" s="687"/>
      <c r="EGF26" s="687"/>
      <c r="EGG26" s="687"/>
      <c r="EGH26" s="687"/>
      <c r="EGI26" s="687"/>
      <c r="EGJ26" s="687"/>
      <c r="EGK26" s="687"/>
      <c r="EGL26" s="687"/>
      <c r="EGM26" s="687"/>
      <c r="EGN26" s="687"/>
      <c r="EGO26" s="687"/>
      <c r="EGP26" s="687"/>
      <c r="EGQ26" s="687"/>
      <c r="EGR26" s="687"/>
      <c r="EGS26" s="687"/>
      <c r="EGT26" s="687"/>
      <c r="EGU26" s="687"/>
      <c r="EGV26" s="687"/>
      <c r="EGW26" s="687"/>
      <c r="EGX26" s="687"/>
      <c r="EGY26" s="687"/>
      <c r="EGZ26" s="687"/>
      <c r="EHA26" s="687"/>
      <c r="EHB26" s="687"/>
      <c r="EHC26" s="687"/>
      <c r="EHD26" s="687"/>
      <c r="EHE26" s="687"/>
      <c r="EHF26" s="687"/>
      <c r="EHG26" s="687"/>
      <c r="EHH26" s="687"/>
      <c r="EHI26" s="687"/>
      <c r="EHJ26" s="687"/>
      <c r="EHK26" s="687"/>
      <c r="EHL26" s="687"/>
      <c r="EHM26" s="687"/>
      <c r="EHN26" s="687"/>
      <c r="EHO26" s="687"/>
      <c r="EHP26" s="687"/>
      <c r="EHQ26" s="687"/>
      <c r="EHR26" s="687"/>
      <c r="EHS26" s="687"/>
      <c r="EHT26" s="687"/>
      <c r="EHU26" s="687"/>
      <c r="EHV26" s="687"/>
      <c r="EHW26" s="687"/>
      <c r="EHX26" s="687"/>
      <c r="EHY26" s="687"/>
      <c r="EHZ26" s="687"/>
      <c r="EIA26" s="687"/>
      <c r="EIB26" s="687"/>
      <c r="EIC26" s="687"/>
      <c r="EID26" s="687"/>
      <c r="EIE26" s="687"/>
      <c r="EIF26" s="687"/>
      <c r="EIG26" s="687"/>
      <c r="EIH26" s="687"/>
      <c r="EII26" s="687"/>
      <c r="EIJ26" s="687"/>
      <c r="EIK26" s="687"/>
      <c r="EIL26" s="687"/>
      <c r="EIM26" s="687"/>
      <c r="EIN26" s="687"/>
      <c r="EIO26" s="687"/>
      <c r="EIP26" s="687"/>
      <c r="EIQ26" s="687"/>
      <c r="EIR26" s="687"/>
      <c r="EIS26" s="687"/>
      <c r="EIT26" s="687"/>
      <c r="EIU26" s="687"/>
      <c r="EIV26" s="687"/>
      <c r="EIW26" s="687"/>
      <c r="EIX26" s="687"/>
      <c r="EIY26" s="687"/>
      <c r="EIZ26" s="687"/>
      <c r="EJA26" s="687"/>
      <c r="EJB26" s="687"/>
      <c r="EJC26" s="687"/>
      <c r="EJD26" s="687"/>
      <c r="EJE26" s="687"/>
      <c r="EJF26" s="687"/>
      <c r="EJG26" s="687"/>
      <c r="EJH26" s="687"/>
      <c r="EJI26" s="687"/>
      <c r="EJJ26" s="687"/>
      <c r="EJK26" s="687"/>
      <c r="EJL26" s="687"/>
      <c r="EJM26" s="687"/>
      <c r="EJN26" s="687"/>
      <c r="EJO26" s="687"/>
      <c r="EJP26" s="687"/>
      <c r="EJQ26" s="687"/>
      <c r="EJR26" s="687"/>
      <c r="EJS26" s="687"/>
      <c r="EJT26" s="687"/>
      <c r="EJU26" s="687"/>
      <c r="EJV26" s="687"/>
      <c r="EJW26" s="687"/>
      <c r="EJX26" s="687"/>
      <c r="EJY26" s="687"/>
      <c r="EJZ26" s="687"/>
      <c r="EKA26" s="687"/>
      <c r="EKB26" s="687"/>
      <c r="EKC26" s="687"/>
      <c r="EKD26" s="687"/>
      <c r="EKE26" s="687"/>
      <c r="EKF26" s="687"/>
      <c r="EKG26" s="687"/>
      <c r="EKH26" s="687"/>
      <c r="EKI26" s="687"/>
      <c r="EKJ26" s="687"/>
      <c r="EKK26" s="687"/>
      <c r="EKL26" s="687"/>
      <c r="EKM26" s="687"/>
      <c r="EKN26" s="687"/>
      <c r="EKO26" s="687"/>
      <c r="EKP26" s="687"/>
      <c r="EKQ26" s="687"/>
      <c r="EKR26" s="687"/>
      <c r="EKS26" s="687"/>
      <c r="EKT26" s="687"/>
      <c r="EKU26" s="687"/>
      <c r="EKV26" s="687"/>
      <c r="EKW26" s="687"/>
      <c r="EKX26" s="687"/>
      <c r="EKY26" s="687"/>
      <c r="EKZ26" s="687"/>
      <c r="ELA26" s="687"/>
      <c r="ELB26" s="687"/>
      <c r="ELC26" s="687"/>
      <c r="ELD26" s="687"/>
      <c r="ELE26" s="687"/>
      <c r="ELF26" s="687"/>
      <c r="ELG26" s="687"/>
      <c r="ELH26" s="687"/>
      <c r="ELI26" s="687"/>
      <c r="ELJ26" s="687"/>
      <c r="ELK26" s="687"/>
      <c r="ELL26" s="687"/>
      <c r="ELM26" s="687"/>
      <c r="ELN26" s="687"/>
      <c r="ELO26" s="687"/>
      <c r="ELP26" s="687"/>
      <c r="ELQ26" s="687"/>
      <c r="ELR26" s="687"/>
      <c r="ELS26" s="687"/>
      <c r="ELT26" s="687"/>
      <c r="ELU26" s="687"/>
      <c r="ELV26" s="687"/>
      <c r="ELW26" s="687"/>
      <c r="ELX26" s="687"/>
      <c r="ELY26" s="687"/>
      <c r="ELZ26" s="687"/>
      <c r="EMA26" s="687"/>
      <c r="EMB26" s="687"/>
      <c r="EMC26" s="687"/>
      <c r="EMD26" s="687"/>
      <c r="EME26" s="687"/>
      <c r="EMF26" s="687"/>
      <c r="EMG26" s="687"/>
      <c r="EMH26" s="687"/>
      <c r="EMI26" s="687"/>
      <c r="EMJ26" s="687"/>
      <c r="EMK26" s="687"/>
      <c r="EML26" s="687"/>
      <c r="EMM26" s="687"/>
      <c r="EMN26" s="687"/>
      <c r="EMO26" s="687"/>
      <c r="EMP26" s="687"/>
      <c r="EMQ26" s="687"/>
      <c r="EMR26" s="687"/>
      <c r="EMS26" s="687"/>
      <c r="EMT26" s="687"/>
      <c r="EMU26" s="687"/>
      <c r="EMV26" s="687"/>
      <c r="EMW26" s="687"/>
      <c r="EMX26" s="687"/>
      <c r="EMY26" s="687"/>
      <c r="EMZ26" s="687"/>
      <c r="ENA26" s="687"/>
      <c r="ENB26" s="687"/>
      <c r="ENC26" s="687"/>
      <c r="END26" s="687"/>
      <c r="ENE26" s="687"/>
      <c r="ENF26" s="687"/>
      <c r="ENG26" s="687"/>
      <c r="ENH26" s="687"/>
      <c r="ENI26" s="687"/>
      <c r="ENJ26" s="687"/>
      <c r="ENK26" s="687"/>
      <c r="ENL26" s="687"/>
      <c r="ENM26" s="687"/>
      <c r="ENN26" s="687"/>
      <c r="ENO26" s="687"/>
      <c r="ENP26" s="687"/>
      <c r="ENQ26" s="687"/>
      <c r="ENR26" s="687"/>
      <c r="ENS26" s="687"/>
      <c r="ENT26" s="687"/>
      <c r="ENU26" s="687"/>
      <c r="ENV26" s="687"/>
      <c r="ENW26" s="687"/>
      <c r="ENX26" s="687"/>
      <c r="ENY26" s="687"/>
      <c r="ENZ26" s="687"/>
      <c r="EOA26" s="687"/>
      <c r="EOB26" s="687"/>
      <c r="EOC26" s="687"/>
      <c r="EOD26" s="687"/>
      <c r="EOE26" s="687"/>
      <c r="EOF26" s="687"/>
      <c r="EOG26" s="687"/>
      <c r="EOH26" s="687"/>
      <c r="EOI26" s="687"/>
      <c r="EOJ26" s="687"/>
      <c r="EOK26" s="687"/>
      <c r="EOL26" s="687"/>
      <c r="EOM26" s="687"/>
      <c r="EON26" s="687"/>
      <c r="EOO26" s="687"/>
      <c r="EOP26" s="687"/>
      <c r="EOQ26" s="687"/>
      <c r="EOR26" s="687"/>
      <c r="EOS26" s="687"/>
      <c r="EOT26" s="687"/>
      <c r="EOU26" s="687"/>
      <c r="EOV26" s="687"/>
      <c r="EOW26" s="687"/>
      <c r="EOX26" s="687"/>
      <c r="EOY26" s="687"/>
      <c r="EOZ26" s="687"/>
      <c r="EPA26" s="687"/>
      <c r="EPB26" s="687"/>
      <c r="EPC26" s="687"/>
      <c r="EPD26" s="687"/>
      <c r="EPE26" s="687"/>
      <c r="EPF26" s="687"/>
      <c r="EPG26" s="687"/>
      <c r="EPH26" s="687"/>
      <c r="EPI26" s="687"/>
      <c r="EPJ26" s="687"/>
      <c r="EPK26" s="687"/>
      <c r="EPL26" s="687"/>
      <c r="EPM26" s="687"/>
      <c r="EPN26" s="687"/>
      <c r="EPO26" s="687"/>
      <c r="EPP26" s="687"/>
      <c r="EPQ26" s="687"/>
      <c r="EPR26" s="687"/>
      <c r="EPS26" s="687"/>
      <c r="EPT26" s="687"/>
      <c r="EPU26" s="687"/>
      <c r="EPV26" s="687"/>
      <c r="EPW26" s="687"/>
      <c r="EPX26" s="687"/>
      <c r="EPY26" s="687"/>
      <c r="EPZ26" s="687"/>
      <c r="EQA26" s="687"/>
      <c r="EQB26" s="687"/>
      <c r="EQC26" s="687"/>
      <c r="EQD26" s="687"/>
      <c r="EQE26" s="687"/>
      <c r="EQF26" s="687"/>
      <c r="EQG26" s="687"/>
      <c r="EQH26" s="687"/>
      <c r="EQI26" s="687"/>
      <c r="EQJ26" s="687"/>
      <c r="EQK26" s="687"/>
      <c r="EQL26" s="687"/>
      <c r="EQM26" s="687"/>
      <c r="EQN26" s="687"/>
      <c r="EQO26" s="687"/>
      <c r="EQP26" s="687"/>
      <c r="EQQ26" s="687"/>
      <c r="EQR26" s="687"/>
      <c r="EQS26" s="687"/>
      <c r="EQT26" s="687"/>
      <c r="EQU26" s="687"/>
      <c r="EQV26" s="687"/>
      <c r="EQW26" s="687"/>
      <c r="EQX26" s="687"/>
      <c r="EQY26" s="687"/>
      <c r="EQZ26" s="687"/>
      <c r="ERA26" s="687"/>
      <c r="ERB26" s="687"/>
      <c r="ERC26" s="687"/>
      <c r="ERD26" s="687"/>
      <c r="ERE26" s="687"/>
      <c r="ERF26" s="687"/>
      <c r="ERG26" s="687"/>
      <c r="ERH26" s="687"/>
      <c r="ERI26" s="687"/>
      <c r="ERJ26" s="687"/>
      <c r="ERK26" s="687"/>
      <c r="ERL26" s="687"/>
      <c r="ERM26" s="687"/>
      <c r="ERN26" s="687"/>
      <c r="ERO26" s="687"/>
      <c r="ERP26" s="687"/>
      <c r="ERQ26" s="687"/>
      <c r="ERR26" s="687"/>
      <c r="ERS26" s="687"/>
      <c r="ERT26" s="687"/>
      <c r="ERU26" s="687"/>
      <c r="ERV26" s="687"/>
      <c r="ERW26" s="687"/>
      <c r="ERX26" s="687"/>
      <c r="ERY26" s="687"/>
      <c r="ERZ26" s="687"/>
      <c r="ESA26" s="687"/>
      <c r="ESB26" s="687"/>
      <c r="ESC26" s="687"/>
      <c r="ESD26" s="687"/>
      <c r="ESE26" s="687"/>
      <c r="ESF26" s="687"/>
      <c r="ESG26" s="687"/>
      <c r="ESH26" s="687"/>
      <c r="ESI26" s="687"/>
      <c r="ESJ26" s="687"/>
      <c r="ESK26" s="687"/>
      <c r="ESL26" s="687"/>
      <c r="ESM26" s="687"/>
      <c r="ESN26" s="687"/>
      <c r="ESO26" s="687"/>
      <c r="ESP26" s="687"/>
      <c r="ESQ26" s="687"/>
      <c r="ESR26" s="687"/>
      <c r="ESS26" s="687"/>
      <c r="EST26" s="687"/>
      <c r="ESU26" s="687"/>
      <c r="ESV26" s="687"/>
      <c r="ESW26" s="687"/>
      <c r="ESX26" s="687"/>
      <c r="ESY26" s="687"/>
      <c r="ESZ26" s="687"/>
      <c r="ETA26" s="687"/>
      <c r="ETB26" s="687"/>
      <c r="ETC26" s="687"/>
      <c r="ETD26" s="687"/>
      <c r="ETE26" s="687"/>
      <c r="ETF26" s="687"/>
      <c r="ETG26" s="687"/>
      <c r="ETH26" s="687"/>
      <c r="ETI26" s="687"/>
      <c r="ETJ26" s="687"/>
      <c r="ETK26" s="687"/>
      <c r="ETL26" s="687"/>
      <c r="ETM26" s="687"/>
      <c r="ETN26" s="687"/>
      <c r="ETO26" s="687"/>
      <c r="ETP26" s="687"/>
      <c r="ETQ26" s="687"/>
      <c r="ETR26" s="687"/>
      <c r="ETS26" s="687"/>
      <c r="ETT26" s="687"/>
      <c r="ETU26" s="687"/>
      <c r="ETV26" s="687"/>
      <c r="ETW26" s="687"/>
      <c r="ETX26" s="687"/>
      <c r="ETY26" s="687"/>
      <c r="ETZ26" s="687"/>
      <c r="EUA26" s="687"/>
      <c r="EUB26" s="687"/>
      <c r="EUC26" s="687"/>
      <c r="EUD26" s="687"/>
      <c r="EUE26" s="687"/>
      <c r="EUF26" s="687"/>
      <c r="EUG26" s="687"/>
      <c r="EUH26" s="687"/>
      <c r="EUI26" s="687"/>
      <c r="EUJ26" s="687"/>
      <c r="EUK26" s="687"/>
      <c r="EUL26" s="687"/>
      <c r="EUM26" s="687"/>
      <c r="EUN26" s="687"/>
      <c r="EUO26" s="687"/>
      <c r="EUP26" s="687"/>
      <c r="EUQ26" s="687"/>
      <c r="EUR26" s="687"/>
      <c r="EUS26" s="687"/>
      <c r="EUT26" s="687"/>
      <c r="EUU26" s="687"/>
      <c r="EUV26" s="687"/>
      <c r="EUW26" s="687"/>
      <c r="EUX26" s="687"/>
      <c r="EUY26" s="687"/>
      <c r="EUZ26" s="687"/>
      <c r="EVA26" s="687"/>
      <c r="EVB26" s="687"/>
      <c r="EVC26" s="687"/>
      <c r="EVD26" s="687"/>
      <c r="EVE26" s="687"/>
      <c r="EVF26" s="687"/>
      <c r="EVG26" s="687"/>
      <c r="EVH26" s="687"/>
      <c r="EVI26" s="687"/>
      <c r="EVJ26" s="687"/>
      <c r="EVK26" s="687"/>
      <c r="EVL26" s="687"/>
      <c r="EVM26" s="687"/>
      <c r="EVN26" s="687"/>
      <c r="EVO26" s="687"/>
      <c r="EVP26" s="687"/>
      <c r="EVQ26" s="687"/>
      <c r="EVR26" s="687"/>
      <c r="EVS26" s="687"/>
      <c r="EVT26" s="687"/>
      <c r="EVU26" s="687"/>
      <c r="EVV26" s="687"/>
      <c r="EVW26" s="687"/>
      <c r="EVX26" s="687"/>
      <c r="EVY26" s="687"/>
      <c r="EVZ26" s="687"/>
      <c r="EWA26" s="687"/>
      <c r="EWB26" s="687"/>
      <c r="EWC26" s="687"/>
      <c r="EWD26" s="687"/>
      <c r="EWE26" s="687"/>
      <c r="EWF26" s="687"/>
      <c r="EWG26" s="687"/>
      <c r="EWH26" s="687"/>
      <c r="EWI26" s="687"/>
      <c r="EWJ26" s="687"/>
      <c r="EWK26" s="687"/>
      <c r="EWL26" s="687"/>
      <c r="EWM26" s="687"/>
      <c r="EWN26" s="687"/>
      <c r="EWO26" s="687"/>
      <c r="EWP26" s="687"/>
      <c r="EWQ26" s="687"/>
      <c r="EWR26" s="687"/>
      <c r="EWS26" s="687"/>
      <c r="EWT26" s="687"/>
      <c r="EWU26" s="687"/>
      <c r="EWV26" s="687"/>
      <c r="EWW26" s="687"/>
      <c r="EWX26" s="687"/>
      <c r="EWY26" s="687"/>
      <c r="EWZ26" s="687"/>
      <c r="EXA26" s="687"/>
      <c r="EXB26" s="687"/>
      <c r="EXC26" s="687"/>
      <c r="EXD26" s="687"/>
      <c r="EXE26" s="687"/>
      <c r="EXF26" s="687"/>
      <c r="EXG26" s="687"/>
      <c r="EXH26" s="687"/>
      <c r="EXI26" s="687"/>
      <c r="EXJ26" s="687"/>
      <c r="EXK26" s="687"/>
      <c r="EXL26" s="687"/>
      <c r="EXM26" s="687"/>
      <c r="EXN26" s="687"/>
      <c r="EXO26" s="687"/>
      <c r="EXP26" s="687"/>
      <c r="EXQ26" s="687"/>
      <c r="EXR26" s="687"/>
      <c r="EXS26" s="687"/>
      <c r="EXT26" s="687"/>
      <c r="EXU26" s="687"/>
      <c r="EXV26" s="687"/>
      <c r="EXW26" s="687"/>
      <c r="EXX26" s="687"/>
      <c r="EXY26" s="687"/>
      <c r="EXZ26" s="687"/>
      <c r="EYA26" s="687"/>
      <c r="EYB26" s="687"/>
      <c r="EYC26" s="687"/>
      <c r="EYD26" s="687"/>
      <c r="EYE26" s="687"/>
      <c r="EYF26" s="687"/>
      <c r="EYG26" s="687"/>
      <c r="EYH26" s="687"/>
      <c r="EYI26" s="687"/>
      <c r="EYJ26" s="687"/>
      <c r="EYK26" s="687"/>
      <c r="EYL26" s="687"/>
      <c r="EYM26" s="687"/>
      <c r="EYN26" s="687"/>
      <c r="EYO26" s="687"/>
      <c r="EYP26" s="687"/>
      <c r="EYQ26" s="687"/>
      <c r="EYR26" s="687"/>
      <c r="EYS26" s="687"/>
      <c r="EYT26" s="687"/>
      <c r="EYU26" s="687"/>
      <c r="EYV26" s="687"/>
      <c r="EYW26" s="687"/>
      <c r="EYX26" s="687"/>
      <c r="EYY26" s="687"/>
      <c r="EYZ26" s="687"/>
      <c r="EZA26" s="687"/>
      <c r="EZB26" s="687"/>
      <c r="EZC26" s="687"/>
      <c r="EZD26" s="687"/>
      <c r="EZE26" s="687"/>
      <c r="EZF26" s="687"/>
      <c r="EZG26" s="687"/>
      <c r="EZH26" s="687"/>
      <c r="EZI26" s="687"/>
      <c r="EZJ26" s="687"/>
      <c r="EZK26" s="687"/>
      <c r="EZL26" s="687"/>
      <c r="EZM26" s="687"/>
      <c r="EZN26" s="687"/>
      <c r="EZO26" s="687"/>
      <c r="EZP26" s="687"/>
      <c r="EZQ26" s="687"/>
      <c r="EZR26" s="687"/>
      <c r="EZS26" s="687"/>
      <c r="EZT26" s="687"/>
      <c r="EZU26" s="687"/>
      <c r="EZV26" s="687"/>
      <c r="EZW26" s="687"/>
      <c r="EZX26" s="687"/>
      <c r="EZY26" s="687"/>
      <c r="EZZ26" s="687"/>
      <c r="FAA26" s="687"/>
      <c r="FAB26" s="687"/>
      <c r="FAC26" s="687"/>
      <c r="FAD26" s="687"/>
      <c r="FAE26" s="687"/>
      <c r="FAF26" s="687"/>
      <c r="FAG26" s="687"/>
      <c r="FAH26" s="687"/>
      <c r="FAI26" s="687"/>
      <c r="FAJ26" s="687"/>
      <c r="FAK26" s="687"/>
      <c r="FAL26" s="687"/>
      <c r="FAM26" s="687"/>
      <c r="FAN26" s="687"/>
      <c r="FAO26" s="687"/>
      <c r="FAP26" s="687"/>
      <c r="FAQ26" s="687"/>
      <c r="FAR26" s="687"/>
      <c r="FAS26" s="687"/>
      <c r="FAT26" s="687"/>
      <c r="FAU26" s="687"/>
      <c r="FAV26" s="687"/>
      <c r="FAW26" s="687"/>
      <c r="FAX26" s="687"/>
      <c r="FAY26" s="687"/>
      <c r="FAZ26" s="687"/>
      <c r="FBA26" s="687"/>
      <c r="FBB26" s="687"/>
      <c r="FBC26" s="687"/>
      <c r="FBD26" s="687"/>
      <c r="FBE26" s="687"/>
      <c r="FBF26" s="687"/>
      <c r="FBG26" s="687"/>
      <c r="FBH26" s="687"/>
      <c r="FBI26" s="687"/>
      <c r="FBJ26" s="687"/>
      <c r="FBK26" s="687"/>
      <c r="FBL26" s="687"/>
      <c r="FBM26" s="687"/>
      <c r="FBN26" s="687"/>
      <c r="FBO26" s="687"/>
      <c r="FBP26" s="687"/>
      <c r="FBQ26" s="687"/>
      <c r="FBR26" s="687"/>
      <c r="FBS26" s="687"/>
      <c r="FBT26" s="687"/>
      <c r="FBU26" s="687"/>
      <c r="FBV26" s="687"/>
      <c r="FBW26" s="687"/>
      <c r="FBX26" s="687"/>
      <c r="FBY26" s="687"/>
      <c r="FBZ26" s="687"/>
      <c r="FCA26" s="687"/>
      <c r="FCB26" s="687"/>
      <c r="FCC26" s="687"/>
      <c r="FCD26" s="687"/>
      <c r="FCE26" s="687"/>
      <c r="FCF26" s="687"/>
      <c r="FCG26" s="687"/>
      <c r="FCH26" s="687"/>
      <c r="FCI26" s="687"/>
      <c r="FCJ26" s="687"/>
      <c r="FCK26" s="687"/>
      <c r="FCL26" s="687"/>
      <c r="FCM26" s="687"/>
      <c r="FCN26" s="687"/>
      <c r="FCO26" s="687"/>
      <c r="FCP26" s="687"/>
      <c r="FCQ26" s="687"/>
      <c r="FCR26" s="687"/>
      <c r="FCS26" s="687"/>
      <c r="FCT26" s="687"/>
      <c r="FCU26" s="687"/>
      <c r="FCV26" s="687"/>
      <c r="FCW26" s="687"/>
      <c r="FCX26" s="687"/>
      <c r="FCY26" s="687"/>
      <c r="FCZ26" s="687"/>
      <c r="FDA26" s="687"/>
      <c r="FDB26" s="687"/>
      <c r="FDC26" s="687"/>
      <c r="FDD26" s="687"/>
      <c r="FDE26" s="687"/>
      <c r="FDF26" s="687"/>
      <c r="FDG26" s="687"/>
      <c r="FDH26" s="687"/>
      <c r="FDI26" s="687"/>
      <c r="FDJ26" s="687"/>
      <c r="FDK26" s="687"/>
      <c r="FDL26" s="687"/>
      <c r="FDM26" s="687"/>
      <c r="FDN26" s="687"/>
      <c r="FDO26" s="687"/>
      <c r="FDP26" s="687"/>
      <c r="FDQ26" s="687"/>
      <c r="FDR26" s="687"/>
      <c r="FDS26" s="687"/>
      <c r="FDT26" s="687"/>
      <c r="FDU26" s="687"/>
      <c r="FDV26" s="687"/>
      <c r="FDW26" s="687"/>
      <c r="FDX26" s="687"/>
      <c r="FDY26" s="687"/>
      <c r="FDZ26" s="687"/>
      <c r="FEA26" s="687"/>
      <c r="FEB26" s="687"/>
      <c r="FEC26" s="687"/>
      <c r="FED26" s="687"/>
      <c r="FEE26" s="687"/>
      <c r="FEF26" s="687"/>
      <c r="FEG26" s="687"/>
      <c r="FEH26" s="687"/>
      <c r="FEI26" s="687"/>
      <c r="FEJ26" s="687"/>
      <c r="FEK26" s="687"/>
      <c r="FEL26" s="687"/>
      <c r="FEM26" s="687"/>
      <c r="FEN26" s="687"/>
      <c r="FEO26" s="687"/>
      <c r="FEP26" s="687"/>
      <c r="FEQ26" s="687"/>
      <c r="FER26" s="687"/>
      <c r="FES26" s="687"/>
      <c r="FET26" s="687"/>
      <c r="FEU26" s="687"/>
      <c r="FEV26" s="687"/>
      <c r="FEW26" s="687"/>
      <c r="FEX26" s="687"/>
      <c r="FEY26" s="687"/>
      <c r="FEZ26" s="687"/>
      <c r="FFA26" s="687"/>
      <c r="FFB26" s="687"/>
      <c r="FFC26" s="687"/>
      <c r="FFD26" s="687"/>
      <c r="FFE26" s="687"/>
      <c r="FFF26" s="687"/>
      <c r="FFG26" s="687"/>
      <c r="FFH26" s="687"/>
      <c r="FFI26" s="687"/>
      <c r="FFJ26" s="687"/>
      <c r="FFK26" s="687"/>
      <c r="FFL26" s="687"/>
      <c r="FFM26" s="687"/>
      <c r="FFN26" s="687"/>
      <c r="FFO26" s="687"/>
      <c r="FFP26" s="687"/>
      <c r="FFQ26" s="687"/>
      <c r="FFR26" s="687"/>
      <c r="FFS26" s="687"/>
      <c r="FFT26" s="687"/>
      <c r="FFU26" s="687"/>
      <c r="FFV26" s="687"/>
      <c r="FFW26" s="687"/>
      <c r="FFX26" s="687"/>
      <c r="FFY26" s="687"/>
      <c r="FFZ26" s="687"/>
      <c r="FGA26" s="687"/>
      <c r="FGB26" s="687"/>
      <c r="FGC26" s="687"/>
      <c r="FGD26" s="687"/>
      <c r="FGE26" s="687"/>
      <c r="FGF26" s="687"/>
      <c r="FGG26" s="687"/>
      <c r="FGH26" s="687"/>
      <c r="FGI26" s="687"/>
      <c r="FGJ26" s="687"/>
      <c r="FGK26" s="687"/>
      <c r="FGL26" s="687"/>
      <c r="FGM26" s="687"/>
      <c r="FGN26" s="687"/>
      <c r="FGO26" s="687"/>
      <c r="FGP26" s="687"/>
      <c r="FGQ26" s="687"/>
      <c r="FGR26" s="687"/>
      <c r="FGS26" s="687"/>
      <c r="FGT26" s="687"/>
      <c r="FGU26" s="687"/>
      <c r="FGV26" s="687"/>
      <c r="FGW26" s="687"/>
      <c r="FGX26" s="687"/>
      <c r="FGY26" s="687"/>
      <c r="FGZ26" s="687"/>
      <c r="FHA26" s="687"/>
      <c r="FHB26" s="687"/>
      <c r="FHC26" s="687"/>
      <c r="FHD26" s="687"/>
      <c r="FHE26" s="687"/>
      <c r="FHF26" s="687"/>
      <c r="FHG26" s="687"/>
      <c r="FHH26" s="687"/>
      <c r="FHI26" s="687"/>
      <c r="FHJ26" s="687"/>
      <c r="FHK26" s="687"/>
      <c r="FHL26" s="687"/>
      <c r="FHM26" s="687"/>
      <c r="FHN26" s="687"/>
      <c r="FHO26" s="687"/>
      <c r="FHP26" s="687"/>
      <c r="FHQ26" s="687"/>
      <c r="FHR26" s="687"/>
      <c r="FHS26" s="687"/>
      <c r="FHT26" s="687"/>
      <c r="FHU26" s="687"/>
      <c r="FHV26" s="687"/>
      <c r="FHW26" s="687"/>
      <c r="FHX26" s="687"/>
      <c r="FHY26" s="687"/>
      <c r="FHZ26" s="687"/>
      <c r="FIA26" s="687"/>
      <c r="FIB26" s="687"/>
      <c r="FIC26" s="687"/>
      <c r="FID26" s="687"/>
      <c r="FIE26" s="687"/>
      <c r="FIF26" s="687"/>
      <c r="FIG26" s="687"/>
      <c r="FIH26" s="687"/>
      <c r="FII26" s="687"/>
      <c r="FIJ26" s="687"/>
      <c r="FIK26" s="687"/>
      <c r="FIL26" s="687"/>
      <c r="FIM26" s="687"/>
      <c r="FIN26" s="687"/>
      <c r="FIO26" s="687"/>
      <c r="FIP26" s="687"/>
      <c r="FIQ26" s="687"/>
      <c r="FIR26" s="687"/>
      <c r="FIS26" s="687"/>
      <c r="FIT26" s="687"/>
      <c r="FIU26" s="687"/>
      <c r="FIV26" s="687"/>
      <c r="FIW26" s="687"/>
      <c r="FIX26" s="687"/>
      <c r="FIY26" s="687"/>
      <c r="FIZ26" s="687"/>
      <c r="FJA26" s="687"/>
      <c r="FJB26" s="687"/>
      <c r="FJC26" s="687"/>
      <c r="FJD26" s="687"/>
      <c r="FJE26" s="687"/>
      <c r="FJF26" s="687"/>
      <c r="FJG26" s="687"/>
      <c r="FJH26" s="687"/>
      <c r="FJI26" s="687"/>
      <c r="FJJ26" s="687"/>
      <c r="FJK26" s="687"/>
      <c r="FJL26" s="687"/>
      <c r="FJM26" s="687"/>
      <c r="FJN26" s="687"/>
      <c r="FJO26" s="687"/>
      <c r="FJP26" s="687"/>
      <c r="FJQ26" s="687"/>
      <c r="FJR26" s="687"/>
      <c r="FJS26" s="687"/>
      <c r="FJT26" s="687"/>
      <c r="FJU26" s="687"/>
      <c r="FJV26" s="687"/>
      <c r="FJW26" s="687"/>
      <c r="FJX26" s="687"/>
      <c r="FJY26" s="687"/>
      <c r="FJZ26" s="687"/>
      <c r="FKA26" s="687"/>
      <c r="FKB26" s="687"/>
      <c r="FKC26" s="687"/>
      <c r="FKD26" s="687"/>
      <c r="FKE26" s="687"/>
      <c r="FKF26" s="687"/>
      <c r="FKG26" s="687"/>
      <c r="FKH26" s="687"/>
      <c r="FKI26" s="687"/>
      <c r="FKJ26" s="687"/>
      <c r="FKK26" s="687"/>
      <c r="FKL26" s="687"/>
      <c r="FKM26" s="687"/>
      <c r="FKN26" s="687"/>
      <c r="FKO26" s="687"/>
      <c r="FKP26" s="687"/>
      <c r="FKQ26" s="687"/>
      <c r="FKR26" s="687"/>
      <c r="FKS26" s="687"/>
      <c r="FKT26" s="687"/>
      <c r="FKU26" s="687"/>
      <c r="FKV26" s="687"/>
      <c r="FKW26" s="687"/>
      <c r="FKX26" s="687"/>
      <c r="FKY26" s="687"/>
      <c r="FKZ26" s="687"/>
      <c r="FLA26" s="687"/>
      <c r="FLB26" s="687"/>
      <c r="FLC26" s="687"/>
      <c r="FLD26" s="687"/>
      <c r="FLE26" s="687"/>
      <c r="FLF26" s="687"/>
      <c r="FLG26" s="687"/>
      <c r="FLH26" s="687"/>
      <c r="FLI26" s="687"/>
      <c r="FLJ26" s="687"/>
      <c r="FLK26" s="687"/>
      <c r="FLL26" s="687"/>
      <c r="FLM26" s="687"/>
      <c r="FLN26" s="687"/>
      <c r="FLO26" s="687"/>
      <c r="FLP26" s="687"/>
      <c r="FLQ26" s="687"/>
      <c r="FLR26" s="687"/>
      <c r="FLS26" s="687"/>
      <c r="FLT26" s="687"/>
      <c r="FLU26" s="687"/>
      <c r="FLV26" s="687"/>
      <c r="FLW26" s="687"/>
      <c r="FLX26" s="687"/>
      <c r="FLY26" s="687"/>
      <c r="FLZ26" s="687"/>
      <c r="FMA26" s="687"/>
      <c r="FMB26" s="687"/>
      <c r="FMC26" s="687"/>
      <c r="FMD26" s="687"/>
      <c r="FME26" s="687"/>
      <c r="FMF26" s="687"/>
      <c r="FMG26" s="687"/>
      <c r="FMH26" s="687"/>
      <c r="FMI26" s="687"/>
      <c r="FMJ26" s="687"/>
      <c r="FMK26" s="687"/>
      <c r="FML26" s="687"/>
      <c r="FMM26" s="687"/>
      <c r="FMN26" s="687"/>
      <c r="FMO26" s="687"/>
      <c r="FMP26" s="687"/>
      <c r="FMQ26" s="687"/>
      <c r="FMR26" s="687"/>
      <c r="FMS26" s="687"/>
      <c r="FMT26" s="687"/>
      <c r="FMU26" s="687"/>
      <c r="FMV26" s="687"/>
      <c r="FMW26" s="687"/>
      <c r="FMX26" s="687"/>
      <c r="FMY26" s="687"/>
      <c r="FMZ26" s="687"/>
      <c r="FNA26" s="687"/>
      <c r="FNB26" s="687"/>
      <c r="FNC26" s="687"/>
      <c r="FND26" s="687"/>
      <c r="FNE26" s="687"/>
      <c r="FNF26" s="687"/>
      <c r="FNG26" s="687"/>
      <c r="FNH26" s="687"/>
      <c r="FNI26" s="687"/>
      <c r="FNJ26" s="687"/>
      <c r="FNK26" s="687"/>
      <c r="FNL26" s="687"/>
      <c r="FNM26" s="687"/>
      <c r="FNN26" s="687"/>
      <c r="FNO26" s="687"/>
      <c r="FNP26" s="687"/>
      <c r="FNQ26" s="687"/>
      <c r="FNR26" s="687"/>
      <c r="FNS26" s="687"/>
      <c r="FNT26" s="687"/>
      <c r="FNU26" s="687"/>
      <c r="FNV26" s="687"/>
      <c r="FNW26" s="687"/>
      <c r="FNX26" s="687"/>
      <c r="FNY26" s="687"/>
      <c r="FNZ26" s="687"/>
      <c r="FOA26" s="687"/>
      <c r="FOB26" s="687"/>
      <c r="FOC26" s="687"/>
      <c r="FOD26" s="687"/>
      <c r="FOE26" s="687"/>
      <c r="FOF26" s="687"/>
      <c r="FOG26" s="687"/>
      <c r="FOH26" s="687"/>
      <c r="FOI26" s="687"/>
      <c r="FOJ26" s="687"/>
      <c r="FOK26" s="687"/>
      <c r="FOL26" s="687"/>
      <c r="FOM26" s="687"/>
      <c r="FON26" s="687"/>
      <c r="FOO26" s="687"/>
      <c r="FOP26" s="687"/>
      <c r="FOQ26" s="687"/>
      <c r="FOR26" s="687"/>
      <c r="FOS26" s="687"/>
      <c r="FOT26" s="687"/>
      <c r="FOU26" s="687"/>
      <c r="FOV26" s="687"/>
      <c r="FOW26" s="687"/>
      <c r="FOX26" s="687"/>
      <c r="FOY26" s="687"/>
      <c r="FOZ26" s="687"/>
      <c r="FPA26" s="687"/>
      <c r="FPB26" s="687"/>
      <c r="FPC26" s="687"/>
      <c r="FPD26" s="687"/>
      <c r="FPE26" s="687"/>
      <c r="FPF26" s="687"/>
      <c r="FPG26" s="687"/>
      <c r="FPH26" s="687"/>
      <c r="FPI26" s="687"/>
      <c r="FPJ26" s="687"/>
      <c r="FPK26" s="687"/>
      <c r="FPL26" s="687"/>
      <c r="FPM26" s="687"/>
      <c r="FPN26" s="687"/>
      <c r="FPO26" s="687"/>
      <c r="FPP26" s="687"/>
      <c r="FPQ26" s="687"/>
      <c r="FPR26" s="687"/>
      <c r="FPS26" s="687"/>
      <c r="FPT26" s="687"/>
      <c r="FPU26" s="687"/>
      <c r="FPV26" s="687"/>
      <c r="FPW26" s="687"/>
      <c r="FPX26" s="687"/>
      <c r="FPY26" s="687"/>
      <c r="FPZ26" s="687"/>
      <c r="FQA26" s="687"/>
      <c r="FQB26" s="687"/>
      <c r="FQC26" s="687"/>
      <c r="FQD26" s="687"/>
      <c r="FQE26" s="687"/>
      <c r="FQF26" s="687"/>
      <c r="FQG26" s="687"/>
      <c r="FQH26" s="687"/>
      <c r="FQI26" s="687"/>
      <c r="FQJ26" s="687"/>
      <c r="FQK26" s="687"/>
      <c r="FQL26" s="687"/>
      <c r="FQM26" s="687"/>
      <c r="FQN26" s="687"/>
      <c r="FQO26" s="687"/>
      <c r="FQP26" s="687"/>
      <c r="FQQ26" s="687"/>
      <c r="FQR26" s="687"/>
      <c r="FQS26" s="687"/>
      <c r="FQT26" s="687"/>
      <c r="FQU26" s="687"/>
      <c r="FQV26" s="687"/>
      <c r="FQW26" s="687"/>
      <c r="FQX26" s="687"/>
      <c r="FQY26" s="687"/>
      <c r="FQZ26" s="687"/>
      <c r="FRA26" s="687"/>
      <c r="FRB26" s="687"/>
      <c r="FRC26" s="687"/>
      <c r="FRD26" s="687"/>
      <c r="FRE26" s="687"/>
      <c r="FRF26" s="687"/>
      <c r="FRG26" s="687"/>
      <c r="FRH26" s="687"/>
      <c r="FRI26" s="687"/>
      <c r="FRJ26" s="687"/>
      <c r="FRK26" s="687"/>
      <c r="FRL26" s="687"/>
      <c r="FRM26" s="687"/>
      <c r="FRN26" s="687"/>
      <c r="FRO26" s="687"/>
      <c r="FRP26" s="687"/>
      <c r="FRQ26" s="687"/>
      <c r="FRR26" s="687"/>
      <c r="FRS26" s="687"/>
      <c r="FRT26" s="687"/>
      <c r="FRU26" s="687"/>
      <c r="FRV26" s="687"/>
      <c r="FRW26" s="687"/>
      <c r="FRX26" s="687"/>
      <c r="FRY26" s="687"/>
      <c r="FRZ26" s="687"/>
      <c r="FSA26" s="687"/>
      <c r="FSB26" s="687"/>
      <c r="FSC26" s="687"/>
      <c r="FSD26" s="687"/>
      <c r="FSE26" s="687"/>
      <c r="FSF26" s="687"/>
      <c r="FSG26" s="687"/>
      <c r="FSH26" s="687"/>
      <c r="FSI26" s="687"/>
      <c r="FSJ26" s="687"/>
      <c r="FSK26" s="687"/>
      <c r="FSL26" s="687"/>
      <c r="FSM26" s="687"/>
      <c r="FSN26" s="687"/>
      <c r="FSO26" s="687"/>
      <c r="FSP26" s="687"/>
      <c r="FSQ26" s="687"/>
      <c r="FSR26" s="687"/>
      <c r="FSS26" s="687"/>
      <c r="FST26" s="687"/>
      <c r="FSU26" s="687"/>
      <c r="FSV26" s="687"/>
      <c r="FSW26" s="687"/>
      <c r="FSX26" s="687"/>
      <c r="FSY26" s="687"/>
      <c r="FSZ26" s="687"/>
      <c r="FTA26" s="687"/>
      <c r="FTB26" s="687"/>
      <c r="FTC26" s="687"/>
      <c r="FTD26" s="687"/>
      <c r="FTE26" s="687"/>
      <c r="FTF26" s="687"/>
      <c r="FTG26" s="687"/>
      <c r="FTH26" s="687"/>
      <c r="FTI26" s="687"/>
      <c r="FTJ26" s="687"/>
      <c r="FTK26" s="687"/>
      <c r="FTL26" s="687"/>
      <c r="FTM26" s="687"/>
      <c r="FTN26" s="687"/>
      <c r="FTO26" s="687"/>
      <c r="FTP26" s="687"/>
      <c r="FTQ26" s="687"/>
      <c r="FTR26" s="687"/>
      <c r="FTS26" s="687"/>
      <c r="FTT26" s="687"/>
      <c r="FTU26" s="687"/>
      <c r="FTV26" s="687"/>
      <c r="FTW26" s="687"/>
      <c r="FTX26" s="687"/>
      <c r="FTY26" s="687"/>
      <c r="FTZ26" s="687"/>
      <c r="FUA26" s="687"/>
      <c r="FUB26" s="687"/>
      <c r="FUC26" s="687"/>
      <c r="FUD26" s="687"/>
      <c r="FUE26" s="687"/>
      <c r="FUF26" s="687"/>
      <c r="FUG26" s="687"/>
      <c r="FUH26" s="687"/>
      <c r="FUI26" s="687"/>
      <c r="FUJ26" s="687"/>
      <c r="FUK26" s="687"/>
      <c r="FUL26" s="687"/>
      <c r="FUM26" s="687"/>
      <c r="FUN26" s="687"/>
      <c r="FUO26" s="687"/>
      <c r="FUP26" s="687"/>
      <c r="FUQ26" s="687"/>
      <c r="FUR26" s="687"/>
      <c r="FUS26" s="687"/>
      <c r="FUT26" s="687"/>
      <c r="FUU26" s="687"/>
      <c r="FUV26" s="687"/>
      <c r="FUW26" s="687"/>
      <c r="FUX26" s="687"/>
      <c r="FUY26" s="687"/>
      <c r="FUZ26" s="687"/>
      <c r="FVA26" s="687"/>
      <c r="FVB26" s="687"/>
      <c r="FVC26" s="687"/>
      <c r="FVD26" s="687"/>
      <c r="FVE26" s="687"/>
      <c r="FVF26" s="687"/>
      <c r="FVG26" s="687"/>
      <c r="FVH26" s="687"/>
      <c r="FVI26" s="687"/>
      <c r="FVJ26" s="687"/>
      <c r="FVK26" s="687"/>
      <c r="FVL26" s="687"/>
      <c r="FVM26" s="687"/>
      <c r="FVN26" s="687"/>
      <c r="FVO26" s="687"/>
      <c r="FVP26" s="687"/>
      <c r="FVQ26" s="687"/>
      <c r="FVR26" s="687"/>
      <c r="FVS26" s="687"/>
      <c r="FVT26" s="687"/>
      <c r="FVU26" s="687"/>
      <c r="FVV26" s="687"/>
      <c r="FVW26" s="687"/>
      <c r="FVX26" s="687"/>
      <c r="FVY26" s="687"/>
      <c r="FVZ26" s="687"/>
      <c r="FWA26" s="687"/>
      <c r="FWB26" s="687"/>
      <c r="FWC26" s="687"/>
      <c r="FWD26" s="687"/>
      <c r="FWE26" s="687"/>
      <c r="FWF26" s="687"/>
      <c r="FWG26" s="687"/>
      <c r="FWH26" s="687"/>
      <c r="FWI26" s="687"/>
      <c r="FWJ26" s="687"/>
      <c r="FWK26" s="687"/>
      <c r="FWL26" s="687"/>
      <c r="FWM26" s="687"/>
      <c r="FWN26" s="687"/>
      <c r="FWO26" s="687"/>
      <c r="FWP26" s="687"/>
      <c r="FWQ26" s="687"/>
      <c r="FWR26" s="687"/>
      <c r="FWS26" s="687"/>
      <c r="FWT26" s="687"/>
      <c r="FWU26" s="687"/>
      <c r="FWV26" s="687"/>
      <c r="FWW26" s="687"/>
      <c r="FWX26" s="687"/>
      <c r="FWY26" s="687"/>
      <c r="FWZ26" s="687"/>
      <c r="FXA26" s="687"/>
      <c r="FXB26" s="687"/>
      <c r="FXC26" s="687"/>
      <c r="FXD26" s="687"/>
      <c r="FXE26" s="687"/>
      <c r="FXF26" s="687"/>
      <c r="FXG26" s="687"/>
      <c r="FXH26" s="687"/>
      <c r="FXI26" s="687"/>
      <c r="FXJ26" s="687"/>
      <c r="FXK26" s="687"/>
      <c r="FXL26" s="687"/>
      <c r="FXM26" s="687"/>
      <c r="FXN26" s="687"/>
      <c r="FXO26" s="687"/>
      <c r="FXP26" s="687"/>
      <c r="FXQ26" s="687"/>
      <c r="FXR26" s="687"/>
      <c r="FXS26" s="687"/>
      <c r="FXT26" s="687"/>
      <c r="FXU26" s="687"/>
      <c r="FXV26" s="687"/>
      <c r="FXW26" s="687"/>
      <c r="FXX26" s="687"/>
      <c r="FXY26" s="687"/>
      <c r="FXZ26" s="687"/>
      <c r="FYA26" s="687"/>
      <c r="FYB26" s="687"/>
      <c r="FYC26" s="687"/>
      <c r="FYD26" s="687"/>
      <c r="FYE26" s="687"/>
      <c r="FYF26" s="687"/>
      <c r="FYG26" s="687"/>
      <c r="FYH26" s="687"/>
      <c r="FYI26" s="687"/>
      <c r="FYJ26" s="687"/>
      <c r="FYK26" s="687"/>
      <c r="FYL26" s="687"/>
      <c r="FYM26" s="687"/>
      <c r="FYN26" s="687"/>
      <c r="FYO26" s="687"/>
      <c r="FYP26" s="687"/>
      <c r="FYQ26" s="687"/>
      <c r="FYR26" s="687"/>
      <c r="FYS26" s="687"/>
      <c r="FYT26" s="687"/>
      <c r="FYU26" s="687"/>
      <c r="FYV26" s="687"/>
      <c r="FYW26" s="687"/>
      <c r="FYX26" s="687"/>
      <c r="FYY26" s="687"/>
      <c r="FYZ26" s="687"/>
      <c r="FZA26" s="687"/>
      <c r="FZB26" s="687"/>
      <c r="FZC26" s="687"/>
      <c r="FZD26" s="687"/>
      <c r="FZE26" s="687"/>
      <c r="FZF26" s="687"/>
      <c r="FZG26" s="687"/>
      <c r="FZH26" s="687"/>
      <c r="FZI26" s="687"/>
      <c r="FZJ26" s="687"/>
      <c r="FZK26" s="687"/>
      <c r="FZL26" s="687"/>
      <c r="FZM26" s="687"/>
      <c r="FZN26" s="687"/>
      <c r="FZO26" s="687"/>
      <c r="FZP26" s="687"/>
      <c r="FZQ26" s="687"/>
      <c r="FZR26" s="687"/>
      <c r="FZS26" s="687"/>
      <c r="FZT26" s="687"/>
      <c r="FZU26" s="687"/>
      <c r="FZV26" s="687"/>
      <c r="FZW26" s="687"/>
      <c r="FZX26" s="687"/>
      <c r="FZY26" s="687"/>
      <c r="FZZ26" s="687"/>
      <c r="GAA26" s="687"/>
      <c r="GAB26" s="687"/>
      <c r="GAC26" s="687"/>
      <c r="GAD26" s="687"/>
      <c r="GAE26" s="687"/>
      <c r="GAF26" s="687"/>
      <c r="GAG26" s="687"/>
      <c r="GAH26" s="687"/>
      <c r="GAI26" s="687"/>
      <c r="GAJ26" s="687"/>
      <c r="GAK26" s="687"/>
      <c r="GAL26" s="687"/>
      <c r="GAM26" s="687"/>
      <c r="GAN26" s="687"/>
      <c r="GAO26" s="687"/>
      <c r="GAP26" s="687"/>
      <c r="GAQ26" s="687"/>
      <c r="GAR26" s="687"/>
      <c r="GAS26" s="687"/>
      <c r="GAT26" s="687"/>
      <c r="GAU26" s="687"/>
      <c r="GAV26" s="687"/>
      <c r="GAW26" s="687"/>
      <c r="GAX26" s="687"/>
      <c r="GAY26" s="687"/>
      <c r="GAZ26" s="687"/>
      <c r="GBA26" s="687"/>
      <c r="GBB26" s="687"/>
      <c r="GBC26" s="687"/>
      <c r="GBD26" s="687"/>
      <c r="GBE26" s="687"/>
      <c r="GBF26" s="687"/>
      <c r="GBG26" s="687"/>
      <c r="GBH26" s="687"/>
      <c r="GBI26" s="687"/>
      <c r="GBJ26" s="687"/>
      <c r="GBK26" s="687"/>
      <c r="GBL26" s="687"/>
      <c r="GBM26" s="687"/>
      <c r="GBN26" s="687"/>
      <c r="GBO26" s="687"/>
      <c r="GBP26" s="687"/>
      <c r="GBQ26" s="687"/>
      <c r="GBR26" s="687"/>
      <c r="GBS26" s="687"/>
      <c r="GBT26" s="687"/>
      <c r="GBU26" s="687"/>
      <c r="GBV26" s="687"/>
      <c r="GBW26" s="687"/>
      <c r="GBX26" s="687"/>
      <c r="GBY26" s="687"/>
      <c r="GBZ26" s="687"/>
      <c r="GCA26" s="687"/>
      <c r="GCB26" s="687"/>
      <c r="GCC26" s="687"/>
      <c r="GCD26" s="687"/>
      <c r="GCE26" s="687"/>
      <c r="GCF26" s="687"/>
      <c r="GCG26" s="687"/>
      <c r="GCH26" s="687"/>
      <c r="GCI26" s="687"/>
      <c r="GCJ26" s="687"/>
      <c r="GCK26" s="687"/>
      <c r="GCL26" s="687"/>
      <c r="GCM26" s="687"/>
      <c r="GCN26" s="687"/>
      <c r="GCO26" s="687"/>
      <c r="GCP26" s="687"/>
      <c r="GCQ26" s="687"/>
      <c r="GCR26" s="687"/>
      <c r="GCS26" s="687"/>
      <c r="GCT26" s="687"/>
      <c r="GCU26" s="687"/>
      <c r="GCV26" s="687"/>
      <c r="GCW26" s="687"/>
      <c r="GCX26" s="687"/>
      <c r="GCY26" s="687"/>
      <c r="GCZ26" s="687"/>
      <c r="GDA26" s="687"/>
      <c r="GDB26" s="687"/>
      <c r="GDC26" s="687"/>
      <c r="GDD26" s="687"/>
      <c r="GDE26" s="687"/>
      <c r="GDF26" s="687"/>
      <c r="GDG26" s="687"/>
      <c r="GDH26" s="687"/>
      <c r="GDI26" s="687"/>
      <c r="GDJ26" s="687"/>
      <c r="GDK26" s="687"/>
      <c r="GDL26" s="687"/>
      <c r="GDM26" s="687"/>
      <c r="GDN26" s="687"/>
      <c r="GDO26" s="687"/>
      <c r="GDP26" s="687"/>
      <c r="GDQ26" s="687"/>
      <c r="GDR26" s="687"/>
      <c r="GDS26" s="687"/>
      <c r="GDT26" s="687"/>
      <c r="GDU26" s="687"/>
      <c r="GDV26" s="687"/>
      <c r="GDW26" s="687"/>
      <c r="GDX26" s="687"/>
      <c r="GDY26" s="687"/>
      <c r="GDZ26" s="687"/>
      <c r="GEA26" s="687"/>
      <c r="GEB26" s="687"/>
      <c r="GEC26" s="687"/>
      <c r="GED26" s="687"/>
      <c r="GEE26" s="687"/>
      <c r="GEF26" s="687"/>
      <c r="GEG26" s="687"/>
      <c r="GEH26" s="687"/>
      <c r="GEI26" s="687"/>
      <c r="GEJ26" s="687"/>
      <c r="GEK26" s="687"/>
      <c r="GEL26" s="687"/>
      <c r="GEM26" s="687"/>
      <c r="GEN26" s="687"/>
      <c r="GEO26" s="687"/>
      <c r="GEP26" s="687"/>
      <c r="GEQ26" s="687"/>
      <c r="GER26" s="687"/>
      <c r="GES26" s="687"/>
      <c r="GET26" s="687"/>
      <c r="GEU26" s="687"/>
      <c r="GEV26" s="687"/>
      <c r="GEW26" s="687"/>
      <c r="GEX26" s="687"/>
      <c r="GEY26" s="687"/>
      <c r="GEZ26" s="687"/>
      <c r="GFA26" s="687"/>
      <c r="GFB26" s="687"/>
      <c r="GFC26" s="687"/>
      <c r="GFD26" s="687"/>
      <c r="GFE26" s="687"/>
      <c r="GFF26" s="687"/>
      <c r="GFG26" s="687"/>
      <c r="GFH26" s="687"/>
      <c r="GFI26" s="687"/>
      <c r="GFJ26" s="687"/>
      <c r="GFK26" s="687"/>
      <c r="GFL26" s="687"/>
      <c r="GFM26" s="687"/>
      <c r="GFN26" s="687"/>
      <c r="GFO26" s="687"/>
      <c r="GFP26" s="687"/>
      <c r="GFQ26" s="687"/>
      <c r="GFR26" s="687"/>
      <c r="GFS26" s="687"/>
      <c r="GFT26" s="687"/>
      <c r="GFU26" s="687"/>
      <c r="GFV26" s="687"/>
      <c r="GFW26" s="687"/>
      <c r="GFX26" s="687"/>
      <c r="GFY26" s="687"/>
      <c r="GFZ26" s="687"/>
      <c r="GGA26" s="687"/>
      <c r="GGB26" s="687"/>
      <c r="GGC26" s="687"/>
      <c r="GGD26" s="687"/>
      <c r="GGE26" s="687"/>
      <c r="GGF26" s="687"/>
      <c r="GGG26" s="687"/>
      <c r="GGH26" s="687"/>
      <c r="GGI26" s="687"/>
      <c r="GGJ26" s="687"/>
      <c r="GGK26" s="687"/>
      <c r="GGL26" s="687"/>
      <c r="GGM26" s="687"/>
      <c r="GGN26" s="687"/>
      <c r="GGO26" s="687"/>
      <c r="GGP26" s="687"/>
      <c r="GGQ26" s="687"/>
      <c r="GGR26" s="687"/>
      <c r="GGS26" s="687"/>
      <c r="GGT26" s="687"/>
      <c r="GGU26" s="687"/>
      <c r="GGV26" s="687"/>
      <c r="GGW26" s="687"/>
      <c r="GGX26" s="687"/>
      <c r="GGY26" s="687"/>
      <c r="GGZ26" s="687"/>
      <c r="GHA26" s="687"/>
      <c r="GHB26" s="687"/>
      <c r="GHC26" s="687"/>
      <c r="GHD26" s="687"/>
      <c r="GHE26" s="687"/>
      <c r="GHF26" s="687"/>
      <c r="GHG26" s="687"/>
      <c r="GHH26" s="687"/>
      <c r="GHI26" s="687"/>
      <c r="GHJ26" s="687"/>
      <c r="GHK26" s="687"/>
      <c r="GHL26" s="687"/>
      <c r="GHM26" s="687"/>
      <c r="GHN26" s="687"/>
      <c r="GHO26" s="687"/>
      <c r="GHP26" s="687"/>
      <c r="GHQ26" s="687"/>
      <c r="GHR26" s="687"/>
      <c r="GHS26" s="687"/>
      <c r="GHT26" s="687"/>
      <c r="GHU26" s="687"/>
      <c r="GHV26" s="687"/>
      <c r="GHW26" s="687"/>
      <c r="GHX26" s="687"/>
      <c r="GHY26" s="687"/>
      <c r="GHZ26" s="687"/>
      <c r="GIA26" s="687"/>
      <c r="GIB26" s="687"/>
      <c r="GIC26" s="687"/>
      <c r="GID26" s="687"/>
      <c r="GIE26" s="687"/>
      <c r="GIF26" s="687"/>
      <c r="GIG26" s="687"/>
      <c r="GIH26" s="687"/>
      <c r="GII26" s="687"/>
      <c r="GIJ26" s="687"/>
      <c r="GIK26" s="687"/>
      <c r="GIL26" s="687"/>
      <c r="GIM26" s="687"/>
      <c r="GIN26" s="687"/>
      <c r="GIO26" s="687"/>
      <c r="GIP26" s="687"/>
      <c r="GIQ26" s="687"/>
      <c r="GIR26" s="687"/>
      <c r="GIS26" s="687"/>
      <c r="GIT26" s="687"/>
      <c r="GIU26" s="687"/>
      <c r="GIV26" s="687"/>
      <c r="GIW26" s="687"/>
      <c r="GIX26" s="687"/>
      <c r="GIY26" s="687"/>
      <c r="GIZ26" s="687"/>
      <c r="GJA26" s="687"/>
      <c r="GJB26" s="687"/>
      <c r="GJC26" s="687"/>
      <c r="GJD26" s="687"/>
      <c r="GJE26" s="687"/>
      <c r="GJF26" s="687"/>
      <c r="GJG26" s="687"/>
      <c r="GJH26" s="687"/>
      <c r="GJI26" s="687"/>
      <c r="GJJ26" s="687"/>
      <c r="GJK26" s="687"/>
      <c r="GJL26" s="687"/>
      <c r="GJM26" s="687"/>
      <c r="GJN26" s="687"/>
      <c r="GJO26" s="687"/>
      <c r="GJP26" s="687"/>
      <c r="GJQ26" s="687"/>
      <c r="GJR26" s="687"/>
      <c r="GJS26" s="687"/>
      <c r="GJT26" s="687"/>
      <c r="GJU26" s="687"/>
      <c r="GJV26" s="687"/>
      <c r="GJW26" s="687"/>
      <c r="GJX26" s="687"/>
      <c r="GJY26" s="687"/>
      <c r="GJZ26" s="687"/>
      <c r="GKA26" s="687"/>
      <c r="GKB26" s="687"/>
      <c r="GKC26" s="687"/>
      <c r="GKD26" s="687"/>
      <c r="GKE26" s="687"/>
      <c r="GKF26" s="687"/>
      <c r="GKG26" s="687"/>
      <c r="GKH26" s="687"/>
      <c r="GKI26" s="687"/>
      <c r="GKJ26" s="687"/>
      <c r="GKK26" s="687"/>
      <c r="GKL26" s="687"/>
      <c r="GKM26" s="687"/>
      <c r="GKN26" s="687"/>
      <c r="GKO26" s="687"/>
      <c r="GKP26" s="687"/>
      <c r="GKQ26" s="687"/>
      <c r="GKR26" s="687"/>
      <c r="GKS26" s="687"/>
      <c r="GKT26" s="687"/>
      <c r="GKU26" s="687"/>
      <c r="GKV26" s="687"/>
      <c r="GKW26" s="687"/>
      <c r="GKX26" s="687"/>
      <c r="GKY26" s="687"/>
      <c r="GKZ26" s="687"/>
      <c r="GLA26" s="687"/>
      <c r="GLB26" s="687"/>
      <c r="GLC26" s="687"/>
      <c r="GLD26" s="687"/>
      <c r="GLE26" s="687"/>
      <c r="GLF26" s="687"/>
      <c r="GLG26" s="687"/>
      <c r="GLH26" s="687"/>
      <c r="GLI26" s="687"/>
      <c r="GLJ26" s="687"/>
      <c r="GLK26" s="687"/>
      <c r="GLL26" s="687"/>
      <c r="GLM26" s="687"/>
      <c r="GLN26" s="687"/>
      <c r="GLO26" s="687"/>
      <c r="GLP26" s="687"/>
      <c r="GLQ26" s="687"/>
      <c r="GLR26" s="687"/>
      <c r="GLS26" s="687"/>
      <c r="GLT26" s="687"/>
      <c r="GLU26" s="687"/>
      <c r="GLV26" s="687"/>
      <c r="GLW26" s="687"/>
      <c r="GLX26" s="687"/>
      <c r="GLY26" s="687"/>
      <c r="GLZ26" s="687"/>
      <c r="GMA26" s="687"/>
      <c r="GMB26" s="687"/>
      <c r="GMC26" s="687"/>
      <c r="GMD26" s="687"/>
      <c r="GME26" s="687"/>
      <c r="GMF26" s="687"/>
      <c r="GMG26" s="687"/>
      <c r="GMH26" s="687"/>
      <c r="GMI26" s="687"/>
      <c r="GMJ26" s="687"/>
      <c r="GMK26" s="687"/>
      <c r="GML26" s="687"/>
      <c r="GMM26" s="687"/>
      <c r="GMN26" s="687"/>
      <c r="GMO26" s="687"/>
      <c r="GMP26" s="687"/>
      <c r="GMQ26" s="687"/>
      <c r="GMR26" s="687"/>
      <c r="GMS26" s="687"/>
      <c r="GMT26" s="687"/>
      <c r="GMU26" s="687"/>
      <c r="GMV26" s="687"/>
      <c r="GMW26" s="687"/>
      <c r="GMX26" s="687"/>
      <c r="GMY26" s="687"/>
      <c r="GMZ26" s="687"/>
      <c r="GNA26" s="687"/>
      <c r="GNB26" s="687"/>
      <c r="GNC26" s="687"/>
      <c r="GND26" s="687"/>
      <c r="GNE26" s="687"/>
      <c r="GNF26" s="687"/>
      <c r="GNG26" s="687"/>
      <c r="GNH26" s="687"/>
      <c r="GNI26" s="687"/>
      <c r="GNJ26" s="687"/>
      <c r="GNK26" s="687"/>
      <c r="GNL26" s="687"/>
      <c r="GNM26" s="687"/>
      <c r="GNN26" s="687"/>
      <c r="GNO26" s="687"/>
      <c r="GNP26" s="687"/>
      <c r="GNQ26" s="687"/>
      <c r="GNR26" s="687"/>
      <c r="GNS26" s="687"/>
      <c r="GNT26" s="687"/>
      <c r="GNU26" s="687"/>
      <c r="GNV26" s="687"/>
      <c r="GNW26" s="687"/>
      <c r="GNX26" s="687"/>
      <c r="GNY26" s="687"/>
      <c r="GNZ26" s="687"/>
      <c r="GOA26" s="687"/>
      <c r="GOB26" s="687"/>
      <c r="GOC26" s="687"/>
      <c r="GOD26" s="687"/>
      <c r="GOE26" s="687"/>
      <c r="GOF26" s="687"/>
      <c r="GOG26" s="687"/>
      <c r="GOH26" s="687"/>
      <c r="GOI26" s="687"/>
      <c r="GOJ26" s="687"/>
      <c r="GOK26" s="687"/>
      <c r="GOL26" s="687"/>
      <c r="GOM26" s="687"/>
      <c r="GON26" s="687"/>
      <c r="GOO26" s="687"/>
      <c r="GOP26" s="687"/>
      <c r="GOQ26" s="687"/>
      <c r="GOR26" s="687"/>
      <c r="GOS26" s="687"/>
      <c r="GOT26" s="687"/>
      <c r="GOU26" s="687"/>
      <c r="GOV26" s="687"/>
      <c r="GOW26" s="687"/>
      <c r="GOX26" s="687"/>
      <c r="GOY26" s="687"/>
      <c r="GOZ26" s="687"/>
      <c r="GPA26" s="687"/>
      <c r="GPB26" s="687"/>
      <c r="GPC26" s="687"/>
      <c r="GPD26" s="687"/>
      <c r="GPE26" s="687"/>
      <c r="GPF26" s="687"/>
      <c r="GPG26" s="687"/>
      <c r="GPH26" s="687"/>
      <c r="GPI26" s="687"/>
      <c r="GPJ26" s="687"/>
      <c r="GPK26" s="687"/>
      <c r="GPL26" s="687"/>
      <c r="GPM26" s="687"/>
      <c r="GPN26" s="687"/>
      <c r="GPO26" s="687"/>
      <c r="GPP26" s="687"/>
      <c r="GPQ26" s="687"/>
      <c r="GPR26" s="687"/>
      <c r="GPS26" s="687"/>
      <c r="GPT26" s="687"/>
      <c r="GPU26" s="687"/>
      <c r="GPV26" s="687"/>
      <c r="GPW26" s="687"/>
      <c r="GPX26" s="687"/>
      <c r="GPY26" s="687"/>
      <c r="GPZ26" s="687"/>
      <c r="GQA26" s="687"/>
      <c r="GQB26" s="687"/>
      <c r="GQC26" s="687"/>
      <c r="GQD26" s="687"/>
      <c r="GQE26" s="687"/>
      <c r="GQF26" s="687"/>
      <c r="GQG26" s="687"/>
      <c r="GQH26" s="687"/>
      <c r="GQI26" s="687"/>
      <c r="GQJ26" s="687"/>
      <c r="GQK26" s="687"/>
      <c r="GQL26" s="687"/>
      <c r="GQM26" s="687"/>
      <c r="GQN26" s="687"/>
      <c r="GQO26" s="687"/>
      <c r="GQP26" s="687"/>
      <c r="GQQ26" s="687"/>
      <c r="GQR26" s="687"/>
      <c r="GQS26" s="687"/>
      <c r="GQT26" s="687"/>
      <c r="GQU26" s="687"/>
      <c r="GQV26" s="687"/>
      <c r="GQW26" s="687"/>
      <c r="GQX26" s="687"/>
      <c r="GQY26" s="687"/>
      <c r="GQZ26" s="687"/>
      <c r="GRA26" s="687"/>
      <c r="GRB26" s="687"/>
      <c r="GRC26" s="687"/>
      <c r="GRD26" s="687"/>
      <c r="GRE26" s="687"/>
      <c r="GRF26" s="687"/>
      <c r="GRG26" s="687"/>
      <c r="GRH26" s="687"/>
      <c r="GRI26" s="687"/>
      <c r="GRJ26" s="687"/>
      <c r="GRK26" s="687"/>
      <c r="GRL26" s="687"/>
      <c r="GRM26" s="687"/>
      <c r="GRN26" s="687"/>
      <c r="GRO26" s="687"/>
      <c r="GRP26" s="687"/>
      <c r="GRQ26" s="687"/>
      <c r="GRR26" s="687"/>
      <c r="GRS26" s="687"/>
      <c r="GRT26" s="687"/>
      <c r="GRU26" s="687"/>
      <c r="GRV26" s="687"/>
      <c r="GRW26" s="687"/>
      <c r="GRX26" s="687"/>
      <c r="GRY26" s="687"/>
      <c r="GRZ26" s="687"/>
      <c r="GSA26" s="687"/>
      <c r="GSB26" s="687"/>
      <c r="GSC26" s="687"/>
      <c r="GSD26" s="687"/>
      <c r="GSE26" s="687"/>
      <c r="GSF26" s="687"/>
      <c r="GSG26" s="687"/>
      <c r="GSH26" s="687"/>
      <c r="GSI26" s="687"/>
      <c r="GSJ26" s="687"/>
      <c r="GSK26" s="687"/>
      <c r="GSL26" s="687"/>
      <c r="GSM26" s="687"/>
      <c r="GSN26" s="687"/>
      <c r="GSO26" s="687"/>
      <c r="GSP26" s="687"/>
      <c r="GSQ26" s="687"/>
      <c r="GSR26" s="687"/>
      <c r="GSS26" s="687"/>
      <c r="GST26" s="687"/>
      <c r="GSU26" s="687"/>
      <c r="GSV26" s="687"/>
      <c r="GSW26" s="687"/>
      <c r="GSX26" s="687"/>
      <c r="GSY26" s="687"/>
      <c r="GSZ26" s="687"/>
      <c r="GTA26" s="687"/>
      <c r="GTB26" s="687"/>
      <c r="GTC26" s="687"/>
      <c r="GTD26" s="687"/>
      <c r="GTE26" s="687"/>
      <c r="GTF26" s="687"/>
      <c r="GTG26" s="687"/>
      <c r="GTH26" s="687"/>
      <c r="GTI26" s="687"/>
      <c r="GTJ26" s="687"/>
      <c r="GTK26" s="687"/>
      <c r="GTL26" s="687"/>
      <c r="GTM26" s="687"/>
      <c r="GTN26" s="687"/>
      <c r="GTO26" s="687"/>
      <c r="GTP26" s="687"/>
      <c r="GTQ26" s="687"/>
      <c r="GTR26" s="687"/>
      <c r="GTS26" s="687"/>
      <c r="GTT26" s="687"/>
      <c r="GTU26" s="687"/>
      <c r="GTV26" s="687"/>
      <c r="GTW26" s="687"/>
      <c r="GTX26" s="687"/>
      <c r="GTY26" s="687"/>
      <c r="GTZ26" s="687"/>
      <c r="GUA26" s="687"/>
      <c r="GUB26" s="687"/>
      <c r="GUC26" s="687"/>
      <c r="GUD26" s="687"/>
      <c r="GUE26" s="687"/>
      <c r="GUF26" s="687"/>
      <c r="GUG26" s="687"/>
      <c r="GUH26" s="687"/>
      <c r="GUI26" s="687"/>
      <c r="GUJ26" s="687"/>
      <c r="GUK26" s="687"/>
      <c r="GUL26" s="687"/>
      <c r="GUM26" s="687"/>
      <c r="GUN26" s="687"/>
      <c r="GUO26" s="687"/>
      <c r="GUP26" s="687"/>
      <c r="GUQ26" s="687"/>
      <c r="GUR26" s="687"/>
      <c r="GUS26" s="687"/>
      <c r="GUT26" s="687"/>
      <c r="GUU26" s="687"/>
      <c r="GUV26" s="687"/>
      <c r="GUW26" s="687"/>
      <c r="GUX26" s="687"/>
      <c r="GUY26" s="687"/>
      <c r="GUZ26" s="687"/>
      <c r="GVA26" s="687"/>
      <c r="GVB26" s="687"/>
      <c r="GVC26" s="687"/>
      <c r="GVD26" s="687"/>
      <c r="GVE26" s="687"/>
      <c r="GVF26" s="687"/>
      <c r="GVG26" s="687"/>
      <c r="GVH26" s="687"/>
      <c r="GVI26" s="687"/>
      <c r="GVJ26" s="687"/>
      <c r="GVK26" s="687"/>
      <c r="GVL26" s="687"/>
      <c r="GVM26" s="687"/>
      <c r="GVN26" s="687"/>
      <c r="GVO26" s="687"/>
      <c r="GVP26" s="687"/>
      <c r="GVQ26" s="687"/>
      <c r="GVR26" s="687"/>
      <c r="GVS26" s="687"/>
      <c r="GVT26" s="687"/>
      <c r="GVU26" s="687"/>
      <c r="GVV26" s="687"/>
      <c r="GVW26" s="687"/>
      <c r="GVX26" s="687"/>
      <c r="GVY26" s="687"/>
      <c r="GVZ26" s="687"/>
      <c r="GWA26" s="687"/>
      <c r="GWB26" s="687"/>
      <c r="GWC26" s="687"/>
      <c r="GWD26" s="687"/>
      <c r="GWE26" s="687"/>
      <c r="GWF26" s="687"/>
      <c r="GWG26" s="687"/>
      <c r="GWH26" s="687"/>
      <c r="GWI26" s="687"/>
      <c r="GWJ26" s="687"/>
      <c r="GWK26" s="687"/>
      <c r="GWL26" s="687"/>
      <c r="GWM26" s="687"/>
      <c r="GWN26" s="687"/>
      <c r="GWO26" s="687"/>
      <c r="GWP26" s="687"/>
      <c r="GWQ26" s="687"/>
      <c r="GWR26" s="687"/>
      <c r="GWS26" s="687"/>
      <c r="GWT26" s="687"/>
      <c r="GWU26" s="687"/>
      <c r="GWV26" s="687"/>
      <c r="GWW26" s="687"/>
      <c r="GWX26" s="687"/>
      <c r="GWY26" s="687"/>
      <c r="GWZ26" s="687"/>
      <c r="GXA26" s="687"/>
      <c r="GXB26" s="687"/>
      <c r="GXC26" s="687"/>
      <c r="GXD26" s="687"/>
      <c r="GXE26" s="687"/>
      <c r="GXF26" s="687"/>
      <c r="GXG26" s="687"/>
      <c r="GXH26" s="687"/>
      <c r="GXI26" s="687"/>
      <c r="GXJ26" s="687"/>
      <c r="GXK26" s="687"/>
      <c r="GXL26" s="687"/>
      <c r="GXM26" s="687"/>
      <c r="GXN26" s="687"/>
      <c r="GXO26" s="687"/>
      <c r="GXP26" s="687"/>
      <c r="GXQ26" s="687"/>
      <c r="GXR26" s="687"/>
      <c r="GXS26" s="687"/>
      <c r="GXT26" s="687"/>
      <c r="GXU26" s="687"/>
      <c r="GXV26" s="687"/>
      <c r="GXW26" s="687"/>
      <c r="GXX26" s="687"/>
      <c r="GXY26" s="687"/>
      <c r="GXZ26" s="687"/>
      <c r="GYA26" s="687"/>
      <c r="GYB26" s="687"/>
      <c r="GYC26" s="687"/>
      <c r="GYD26" s="687"/>
      <c r="GYE26" s="687"/>
      <c r="GYF26" s="687"/>
      <c r="GYG26" s="687"/>
      <c r="GYH26" s="687"/>
      <c r="GYI26" s="687"/>
      <c r="GYJ26" s="687"/>
      <c r="GYK26" s="687"/>
      <c r="GYL26" s="687"/>
      <c r="GYM26" s="687"/>
      <c r="GYN26" s="687"/>
      <c r="GYO26" s="687"/>
      <c r="GYP26" s="687"/>
      <c r="GYQ26" s="687"/>
      <c r="GYR26" s="687"/>
      <c r="GYS26" s="687"/>
      <c r="GYT26" s="687"/>
      <c r="GYU26" s="687"/>
      <c r="GYV26" s="687"/>
      <c r="GYW26" s="687"/>
      <c r="GYX26" s="687"/>
      <c r="GYY26" s="687"/>
      <c r="GYZ26" s="687"/>
      <c r="GZA26" s="687"/>
      <c r="GZB26" s="687"/>
      <c r="GZC26" s="687"/>
      <c r="GZD26" s="687"/>
      <c r="GZE26" s="687"/>
      <c r="GZF26" s="687"/>
      <c r="GZG26" s="687"/>
      <c r="GZH26" s="687"/>
      <c r="GZI26" s="687"/>
      <c r="GZJ26" s="687"/>
      <c r="GZK26" s="687"/>
      <c r="GZL26" s="687"/>
      <c r="GZM26" s="687"/>
      <c r="GZN26" s="687"/>
      <c r="GZO26" s="687"/>
      <c r="GZP26" s="687"/>
      <c r="GZQ26" s="687"/>
      <c r="GZR26" s="687"/>
      <c r="GZS26" s="687"/>
      <c r="GZT26" s="687"/>
      <c r="GZU26" s="687"/>
      <c r="GZV26" s="687"/>
      <c r="GZW26" s="687"/>
      <c r="GZX26" s="687"/>
      <c r="GZY26" s="687"/>
      <c r="GZZ26" s="687"/>
      <c r="HAA26" s="687"/>
      <c r="HAB26" s="687"/>
      <c r="HAC26" s="687"/>
      <c r="HAD26" s="687"/>
      <c r="HAE26" s="687"/>
      <c r="HAF26" s="687"/>
      <c r="HAG26" s="687"/>
      <c r="HAH26" s="687"/>
      <c r="HAI26" s="687"/>
      <c r="HAJ26" s="687"/>
      <c r="HAK26" s="687"/>
      <c r="HAL26" s="687"/>
      <c r="HAM26" s="687"/>
      <c r="HAN26" s="687"/>
      <c r="HAO26" s="687"/>
      <c r="HAP26" s="687"/>
      <c r="HAQ26" s="687"/>
      <c r="HAR26" s="687"/>
      <c r="HAS26" s="687"/>
      <c r="HAT26" s="687"/>
      <c r="HAU26" s="687"/>
      <c r="HAV26" s="687"/>
      <c r="HAW26" s="687"/>
      <c r="HAX26" s="687"/>
      <c r="HAY26" s="687"/>
      <c r="HAZ26" s="687"/>
      <c r="HBA26" s="687"/>
      <c r="HBB26" s="687"/>
      <c r="HBC26" s="687"/>
      <c r="HBD26" s="687"/>
      <c r="HBE26" s="687"/>
      <c r="HBF26" s="687"/>
      <c r="HBG26" s="687"/>
      <c r="HBH26" s="687"/>
      <c r="HBI26" s="687"/>
      <c r="HBJ26" s="687"/>
      <c r="HBK26" s="687"/>
      <c r="HBL26" s="687"/>
      <c r="HBM26" s="687"/>
      <c r="HBN26" s="687"/>
      <c r="HBO26" s="687"/>
      <c r="HBP26" s="687"/>
      <c r="HBQ26" s="687"/>
      <c r="HBR26" s="687"/>
      <c r="HBS26" s="687"/>
      <c r="HBT26" s="687"/>
      <c r="HBU26" s="687"/>
      <c r="HBV26" s="687"/>
      <c r="HBW26" s="687"/>
      <c r="HBX26" s="687"/>
      <c r="HBY26" s="687"/>
      <c r="HBZ26" s="687"/>
      <c r="HCA26" s="687"/>
      <c r="HCB26" s="687"/>
      <c r="HCC26" s="687"/>
      <c r="HCD26" s="687"/>
      <c r="HCE26" s="687"/>
      <c r="HCF26" s="687"/>
      <c r="HCG26" s="687"/>
      <c r="HCH26" s="687"/>
      <c r="HCI26" s="687"/>
      <c r="HCJ26" s="687"/>
      <c r="HCK26" s="687"/>
      <c r="HCL26" s="687"/>
      <c r="HCM26" s="687"/>
      <c r="HCN26" s="687"/>
      <c r="HCO26" s="687"/>
      <c r="HCP26" s="687"/>
      <c r="HCQ26" s="687"/>
      <c r="HCR26" s="687"/>
      <c r="HCS26" s="687"/>
      <c r="HCT26" s="687"/>
      <c r="HCU26" s="687"/>
      <c r="HCV26" s="687"/>
      <c r="HCW26" s="687"/>
      <c r="HCX26" s="687"/>
      <c r="HCY26" s="687"/>
      <c r="HCZ26" s="687"/>
      <c r="HDA26" s="687"/>
      <c r="HDB26" s="687"/>
      <c r="HDC26" s="687"/>
      <c r="HDD26" s="687"/>
      <c r="HDE26" s="687"/>
      <c r="HDF26" s="687"/>
      <c r="HDG26" s="687"/>
      <c r="HDH26" s="687"/>
      <c r="HDI26" s="687"/>
      <c r="HDJ26" s="687"/>
      <c r="HDK26" s="687"/>
      <c r="HDL26" s="687"/>
      <c r="HDM26" s="687"/>
      <c r="HDN26" s="687"/>
      <c r="HDO26" s="687"/>
      <c r="HDP26" s="687"/>
      <c r="HDQ26" s="687"/>
      <c r="HDR26" s="687"/>
      <c r="HDS26" s="687"/>
      <c r="HDT26" s="687"/>
      <c r="HDU26" s="687"/>
      <c r="HDV26" s="687"/>
      <c r="HDW26" s="687"/>
      <c r="HDX26" s="687"/>
      <c r="HDY26" s="687"/>
      <c r="HDZ26" s="687"/>
      <c r="HEA26" s="687"/>
      <c r="HEB26" s="687"/>
      <c r="HEC26" s="687"/>
      <c r="HED26" s="687"/>
      <c r="HEE26" s="687"/>
      <c r="HEF26" s="687"/>
      <c r="HEG26" s="687"/>
      <c r="HEH26" s="687"/>
      <c r="HEI26" s="687"/>
      <c r="HEJ26" s="687"/>
      <c r="HEK26" s="687"/>
      <c r="HEL26" s="687"/>
      <c r="HEM26" s="687"/>
      <c r="HEN26" s="687"/>
      <c r="HEO26" s="687"/>
      <c r="HEP26" s="687"/>
      <c r="HEQ26" s="687"/>
      <c r="HER26" s="687"/>
      <c r="HES26" s="687"/>
      <c r="HET26" s="687"/>
      <c r="HEU26" s="687"/>
      <c r="HEV26" s="687"/>
      <c r="HEW26" s="687"/>
      <c r="HEX26" s="687"/>
      <c r="HEY26" s="687"/>
      <c r="HEZ26" s="687"/>
      <c r="HFA26" s="687"/>
      <c r="HFB26" s="687"/>
      <c r="HFC26" s="687"/>
      <c r="HFD26" s="687"/>
      <c r="HFE26" s="687"/>
      <c r="HFF26" s="687"/>
      <c r="HFG26" s="687"/>
      <c r="HFH26" s="687"/>
      <c r="HFI26" s="687"/>
      <c r="HFJ26" s="687"/>
      <c r="HFK26" s="687"/>
      <c r="HFL26" s="687"/>
      <c r="HFM26" s="687"/>
      <c r="HFN26" s="687"/>
      <c r="HFO26" s="687"/>
      <c r="HFP26" s="687"/>
      <c r="HFQ26" s="687"/>
      <c r="HFR26" s="687"/>
      <c r="HFS26" s="687"/>
      <c r="HFT26" s="687"/>
      <c r="HFU26" s="687"/>
      <c r="HFV26" s="687"/>
      <c r="HFW26" s="687"/>
      <c r="HFX26" s="687"/>
      <c r="HFY26" s="687"/>
      <c r="HFZ26" s="687"/>
      <c r="HGA26" s="687"/>
      <c r="HGB26" s="687"/>
      <c r="HGC26" s="687"/>
      <c r="HGD26" s="687"/>
      <c r="HGE26" s="687"/>
      <c r="HGF26" s="687"/>
      <c r="HGG26" s="687"/>
      <c r="HGH26" s="687"/>
      <c r="HGI26" s="687"/>
      <c r="HGJ26" s="687"/>
      <c r="HGK26" s="687"/>
      <c r="HGL26" s="687"/>
      <c r="HGM26" s="687"/>
      <c r="HGN26" s="687"/>
      <c r="HGO26" s="687"/>
      <c r="HGP26" s="687"/>
      <c r="HGQ26" s="687"/>
      <c r="HGR26" s="687"/>
      <c r="HGS26" s="687"/>
      <c r="HGT26" s="687"/>
      <c r="HGU26" s="687"/>
      <c r="HGV26" s="687"/>
      <c r="HGW26" s="687"/>
      <c r="HGX26" s="687"/>
      <c r="HGY26" s="687"/>
      <c r="HGZ26" s="687"/>
      <c r="HHA26" s="687"/>
      <c r="HHB26" s="687"/>
      <c r="HHC26" s="687"/>
      <c r="HHD26" s="687"/>
      <c r="HHE26" s="687"/>
      <c r="HHF26" s="687"/>
      <c r="HHG26" s="687"/>
      <c r="HHH26" s="687"/>
      <c r="HHI26" s="687"/>
      <c r="HHJ26" s="687"/>
      <c r="HHK26" s="687"/>
      <c r="HHL26" s="687"/>
      <c r="HHM26" s="687"/>
      <c r="HHN26" s="687"/>
      <c r="HHO26" s="687"/>
      <c r="HHP26" s="687"/>
      <c r="HHQ26" s="687"/>
      <c r="HHR26" s="687"/>
      <c r="HHS26" s="687"/>
      <c r="HHT26" s="687"/>
      <c r="HHU26" s="687"/>
      <c r="HHV26" s="687"/>
      <c r="HHW26" s="687"/>
      <c r="HHX26" s="687"/>
      <c r="HHY26" s="687"/>
      <c r="HHZ26" s="687"/>
      <c r="HIA26" s="687"/>
      <c r="HIB26" s="687"/>
      <c r="HIC26" s="687"/>
      <c r="HID26" s="687"/>
      <c r="HIE26" s="687"/>
      <c r="HIF26" s="687"/>
      <c r="HIG26" s="687"/>
      <c r="HIH26" s="687"/>
      <c r="HII26" s="687"/>
      <c r="HIJ26" s="687"/>
      <c r="HIK26" s="687"/>
      <c r="HIL26" s="687"/>
      <c r="HIM26" s="687"/>
      <c r="HIN26" s="687"/>
      <c r="HIO26" s="687"/>
      <c r="HIP26" s="687"/>
      <c r="HIQ26" s="687"/>
      <c r="HIR26" s="687"/>
      <c r="HIS26" s="687"/>
      <c r="HIT26" s="687"/>
      <c r="HIU26" s="687"/>
      <c r="HIV26" s="687"/>
      <c r="HIW26" s="687"/>
      <c r="HIX26" s="687"/>
      <c r="HIY26" s="687"/>
      <c r="HIZ26" s="687"/>
      <c r="HJA26" s="687"/>
      <c r="HJB26" s="687"/>
      <c r="HJC26" s="687"/>
      <c r="HJD26" s="687"/>
      <c r="HJE26" s="687"/>
      <c r="HJF26" s="687"/>
      <c r="HJG26" s="687"/>
      <c r="HJH26" s="687"/>
      <c r="HJI26" s="687"/>
      <c r="HJJ26" s="687"/>
      <c r="HJK26" s="687"/>
      <c r="HJL26" s="687"/>
      <c r="HJM26" s="687"/>
      <c r="HJN26" s="687"/>
      <c r="HJO26" s="687"/>
      <c r="HJP26" s="687"/>
      <c r="HJQ26" s="687"/>
      <c r="HJR26" s="687"/>
      <c r="HJS26" s="687"/>
      <c r="HJT26" s="687"/>
      <c r="HJU26" s="687"/>
      <c r="HJV26" s="687"/>
      <c r="HJW26" s="687"/>
      <c r="HJX26" s="687"/>
      <c r="HJY26" s="687"/>
      <c r="HJZ26" s="687"/>
      <c r="HKA26" s="687"/>
      <c r="HKB26" s="687"/>
      <c r="HKC26" s="687"/>
      <c r="HKD26" s="687"/>
      <c r="HKE26" s="687"/>
      <c r="HKF26" s="687"/>
      <c r="HKG26" s="687"/>
      <c r="HKH26" s="687"/>
      <c r="HKI26" s="687"/>
      <c r="HKJ26" s="687"/>
      <c r="HKK26" s="687"/>
      <c r="HKL26" s="687"/>
      <c r="HKM26" s="687"/>
      <c r="HKN26" s="687"/>
      <c r="HKO26" s="687"/>
      <c r="HKP26" s="687"/>
      <c r="HKQ26" s="687"/>
      <c r="HKR26" s="687"/>
      <c r="HKS26" s="687"/>
      <c r="HKT26" s="687"/>
      <c r="HKU26" s="687"/>
      <c r="HKV26" s="687"/>
      <c r="HKW26" s="687"/>
      <c r="HKX26" s="687"/>
      <c r="HKY26" s="687"/>
      <c r="HKZ26" s="687"/>
      <c r="HLA26" s="687"/>
      <c r="HLB26" s="687"/>
      <c r="HLC26" s="687"/>
      <c r="HLD26" s="687"/>
      <c r="HLE26" s="687"/>
      <c r="HLF26" s="687"/>
      <c r="HLG26" s="687"/>
      <c r="HLH26" s="687"/>
      <c r="HLI26" s="687"/>
      <c r="HLJ26" s="687"/>
      <c r="HLK26" s="687"/>
      <c r="HLL26" s="687"/>
      <c r="HLM26" s="687"/>
      <c r="HLN26" s="687"/>
      <c r="HLO26" s="687"/>
      <c r="HLP26" s="687"/>
      <c r="HLQ26" s="687"/>
      <c r="HLR26" s="687"/>
      <c r="HLS26" s="687"/>
      <c r="HLT26" s="687"/>
      <c r="HLU26" s="687"/>
      <c r="HLV26" s="687"/>
      <c r="HLW26" s="687"/>
      <c r="HLX26" s="687"/>
      <c r="HLY26" s="687"/>
      <c r="HLZ26" s="687"/>
      <c r="HMA26" s="687"/>
      <c r="HMB26" s="687"/>
      <c r="HMC26" s="687"/>
      <c r="HMD26" s="687"/>
      <c r="HME26" s="687"/>
      <c r="HMF26" s="687"/>
      <c r="HMG26" s="687"/>
      <c r="HMH26" s="687"/>
      <c r="HMI26" s="687"/>
      <c r="HMJ26" s="687"/>
      <c r="HMK26" s="687"/>
      <c r="HML26" s="687"/>
      <c r="HMM26" s="687"/>
      <c r="HMN26" s="687"/>
      <c r="HMO26" s="687"/>
      <c r="HMP26" s="687"/>
      <c r="HMQ26" s="687"/>
      <c r="HMR26" s="687"/>
      <c r="HMS26" s="687"/>
      <c r="HMT26" s="687"/>
      <c r="HMU26" s="687"/>
      <c r="HMV26" s="687"/>
      <c r="HMW26" s="687"/>
      <c r="HMX26" s="687"/>
      <c r="HMY26" s="687"/>
      <c r="HMZ26" s="687"/>
      <c r="HNA26" s="687"/>
      <c r="HNB26" s="687"/>
      <c r="HNC26" s="687"/>
      <c r="HND26" s="687"/>
      <c r="HNE26" s="687"/>
      <c r="HNF26" s="687"/>
      <c r="HNG26" s="687"/>
      <c r="HNH26" s="687"/>
      <c r="HNI26" s="687"/>
      <c r="HNJ26" s="687"/>
      <c r="HNK26" s="687"/>
      <c r="HNL26" s="687"/>
      <c r="HNM26" s="687"/>
      <c r="HNN26" s="687"/>
      <c r="HNO26" s="687"/>
      <c r="HNP26" s="687"/>
      <c r="HNQ26" s="687"/>
      <c r="HNR26" s="687"/>
      <c r="HNS26" s="687"/>
      <c r="HNT26" s="687"/>
      <c r="HNU26" s="687"/>
      <c r="HNV26" s="687"/>
      <c r="HNW26" s="687"/>
      <c r="HNX26" s="687"/>
      <c r="HNY26" s="687"/>
      <c r="HNZ26" s="687"/>
      <c r="HOA26" s="687"/>
      <c r="HOB26" s="687"/>
      <c r="HOC26" s="687"/>
      <c r="HOD26" s="687"/>
      <c r="HOE26" s="687"/>
      <c r="HOF26" s="687"/>
      <c r="HOG26" s="687"/>
      <c r="HOH26" s="687"/>
      <c r="HOI26" s="687"/>
      <c r="HOJ26" s="687"/>
      <c r="HOK26" s="687"/>
      <c r="HOL26" s="687"/>
      <c r="HOM26" s="687"/>
      <c r="HON26" s="687"/>
      <c r="HOO26" s="687"/>
      <c r="HOP26" s="687"/>
      <c r="HOQ26" s="687"/>
      <c r="HOR26" s="687"/>
      <c r="HOS26" s="687"/>
      <c r="HOT26" s="687"/>
      <c r="HOU26" s="687"/>
      <c r="HOV26" s="687"/>
      <c r="HOW26" s="687"/>
      <c r="HOX26" s="687"/>
      <c r="HOY26" s="687"/>
      <c r="HOZ26" s="687"/>
      <c r="HPA26" s="687"/>
      <c r="HPB26" s="687"/>
      <c r="HPC26" s="687"/>
      <c r="HPD26" s="687"/>
      <c r="HPE26" s="687"/>
      <c r="HPF26" s="687"/>
      <c r="HPG26" s="687"/>
      <c r="HPH26" s="687"/>
      <c r="HPI26" s="687"/>
      <c r="HPJ26" s="687"/>
      <c r="HPK26" s="687"/>
      <c r="HPL26" s="687"/>
      <c r="HPM26" s="687"/>
      <c r="HPN26" s="687"/>
      <c r="HPO26" s="687"/>
      <c r="HPP26" s="687"/>
      <c r="HPQ26" s="687"/>
      <c r="HPR26" s="687"/>
      <c r="HPS26" s="687"/>
      <c r="HPT26" s="687"/>
      <c r="HPU26" s="687"/>
      <c r="HPV26" s="687"/>
      <c r="HPW26" s="687"/>
      <c r="HPX26" s="687"/>
      <c r="HPY26" s="687"/>
      <c r="HPZ26" s="687"/>
      <c r="HQA26" s="687"/>
      <c r="HQB26" s="687"/>
      <c r="HQC26" s="687"/>
      <c r="HQD26" s="687"/>
      <c r="HQE26" s="687"/>
      <c r="HQF26" s="687"/>
      <c r="HQG26" s="687"/>
      <c r="HQH26" s="687"/>
      <c r="HQI26" s="687"/>
      <c r="HQJ26" s="687"/>
      <c r="HQK26" s="687"/>
      <c r="HQL26" s="687"/>
      <c r="HQM26" s="687"/>
      <c r="HQN26" s="687"/>
      <c r="HQO26" s="687"/>
      <c r="HQP26" s="687"/>
      <c r="HQQ26" s="687"/>
      <c r="HQR26" s="687"/>
      <c r="HQS26" s="687"/>
      <c r="HQT26" s="687"/>
      <c r="HQU26" s="687"/>
      <c r="HQV26" s="687"/>
      <c r="HQW26" s="687"/>
      <c r="HQX26" s="687"/>
      <c r="HQY26" s="687"/>
      <c r="HQZ26" s="687"/>
      <c r="HRA26" s="687"/>
      <c r="HRB26" s="687"/>
      <c r="HRC26" s="687"/>
      <c r="HRD26" s="687"/>
      <c r="HRE26" s="687"/>
      <c r="HRF26" s="687"/>
      <c r="HRG26" s="687"/>
      <c r="HRH26" s="687"/>
      <c r="HRI26" s="687"/>
      <c r="HRJ26" s="687"/>
      <c r="HRK26" s="687"/>
      <c r="HRL26" s="687"/>
      <c r="HRM26" s="687"/>
      <c r="HRN26" s="687"/>
      <c r="HRO26" s="687"/>
      <c r="HRP26" s="687"/>
      <c r="HRQ26" s="687"/>
      <c r="HRR26" s="687"/>
      <c r="HRS26" s="687"/>
      <c r="HRT26" s="687"/>
      <c r="HRU26" s="687"/>
      <c r="HRV26" s="687"/>
      <c r="HRW26" s="687"/>
      <c r="HRX26" s="687"/>
      <c r="HRY26" s="687"/>
      <c r="HRZ26" s="687"/>
      <c r="HSA26" s="687"/>
      <c r="HSB26" s="687"/>
      <c r="HSC26" s="687"/>
      <c r="HSD26" s="687"/>
      <c r="HSE26" s="687"/>
      <c r="HSF26" s="687"/>
      <c r="HSG26" s="687"/>
      <c r="HSH26" s="687"/>
      <c r="HSI26" s="687"/>
      <c r="HSJ26" s="687"/>
      <c r="HSK26" s="687"/>
      <c r="HSL26" s="687"/>
      <c r="HSM26" s="687"/>
      <c r="HSN26" s="687"/>
      <c r="HSO26" s="687"/>
      <c r="HSP26" s="687"/>
      <c r="HSQ26" s="687"/>
      <c r="HSR26" s="687"/>
      <c r="HSS26" s="687"/>
      <c r="HST26" s="687"/>
      <c r="HSU26" s="687"/>
      <c r="HSV26" s="687"/>
      <c r="HSW26" s="687"/>
      <c r="HSX26" s="687"/>
      <c r="HSY26" s="687"/>
      <c r="HSZ26" s="687"/>
      <c r="HTA26" s="687"/>
      <c r="HTB26" s="687"/>
      <c r="HTC26" s="687"/>
      <c r="HTD26" s="687"/>
      <c r="HTE26" s="687"/>
      <c r="HTF26" s="687"/>
      <c r="HTG26" s="687"/>
      <c r="HTH26" s="687"/>
      <c r="HTI26" s="687"/>
      <c r="HTJ26" s="687"/>
      <c r="HTK26" s="687"/>
      <c r="HTL26" s="687"/>
      <c r="HTM26" s="687"/>
      <c r="HTN26" s="687"/>
      <c r="HTO26" s="687"/>
      <c r="HTP26" s="687"/>
      <c r="HTQ26" s="687"/>
      <c r="HTR26" s="687"/>
      <c r="HTS26" s="687"/>
      <c r="HTT26" s="687"/>
      <c r="HTU26" s="687"/>
      <c r="HTV26" s="687"/>
      <c r="HTW26" s="687"/>
      <c r="HTX26" s="687"/>
      <c r="HTY26" s="687"/>
      <c r="HTZ26" s="687"/>
      <c r="HUA26" s="687"/>
      <c r="HUB26" s="687"/>
      <c r="HUC26" s="687"/>
      <c r="HUD26" s="687"/>
      <c r="HUE26" s="687"/>
      <c r="HUF26" s="687"/>
      <c r="HUG26" s="687"/>
      <c r="HUH26" s="687"/>
      <c r="HUI26" s="687"/>
      <c r="HUJ26" s="687"/>
      <c r="HUK26" s="687"/>
      <c r="HUL26" s="687"/>
      <c r="HUM26" s="687"/>
      <c r="HUN26" s="687"/>
      <c r="HUO26" s="687"/>
      <c r="HUP26" s="687"/>
      <c r="HUQ26" s="687"/>
      <c r="HUR26" s="687"/>
      <c r="HUS26" s="687"/>
      <c r="HUT26" s="687"/>
      <c r="HUU26" s="687"/>
      <c r="HUV26" s="687"/>
      <c r="HUW26" s="687"/>
      <c r="HUX26" s="687"/>
      <c r="HUY26" s="687"/>
      <c r="HUZ26" s="687"/>
      <c r="HVA26" s="687"/>
      <c r="HVB26" s="687"/>
      <c r="HVC26" s="687"/>
      <c r="HVD26" s="687"/>
      <c r="HVE26" s="687"/>
      <c r="HVF26" s="687"/>
      <c r="HVG26" s="687"/>
      <c r="HVH26" s="687"/>
      <c r="HVI26" s="687"/>
      <c r="HVJ26" s="687"/>
      <c r="HVK26" s="687"/>
      <c r="HVL26" s="687"/>
      <c r="HVM26" s="687"/>
      <c r="HVN26" s="687"/>
      <c r="HVO26" s="687"/>
      <c r="HVP26" s="687"/>
      <c r="HVQ26" s="687"/>
      <c r="HVR26" s="687"/>
      <c r="HVS26" s="687"/>
      <c r="HVT26" s="687"/>
      <c r="HVU26" s="687"/>
      <c r="HVV26" s="687"/>
      <c r="HVW26" s="687"/>
      <c r="HVX26" s="687"/>
      <c r="HVY26" s="687"/>
      <c r="HVZ26" s="687"/>
      <c r="HWA26" s="687"/>
      <c r="HWB26" s="687"/>
      <c r="HWC26" s="687"/>
      <c r="HWD26" s="687"/>
      <c r="HWE26" s="687"/>
      <c r="HWF26" s="687"/>
      <c r="HWG26" s="687"/>
      <c r="HWH26" s="687"/>
      <c r="HWI26" s="687"/>
      <c r="HWJ26" s="687"/>
      <c r="HWK26" s="687"/>
      <c r="HWL26" s="687"/>
      <c r="HWM26" s="687"/>
      <c r="HWN26" s="687"/>
      <c r="HWO26" s="687"/>
      <c r="HWP26" s="687"/>
      <c r="HWQ26" s="687"/>
      <c r="HWR26" s="687"/>
      <c r="HWS26" s="687"/>
      <c r="HWT26" s="687"/>
      <c r="HWU26" s="687"/>
      <c r="HWV26" s="687"/>
      <c r="HWW26" s="687"/>
      <c r="HWX26" s="687"/>
      <c r="HWY26" s="687"/>
      <c r="HWZ26" s="687"/>
      <c r="HXA26" s="687"/>
      <c r="HXB26" s="687"/>
      <c r="HXC26" s="687"/>
      <c r="HXD26" s="687"/>
      <c r="HXE26" s="687"/>
      <c r="HXF26" s="687"/>
      <c r="HXG26" s="687"/>
      <c r="HXH26" s="687"/>
      <c r="HXI26" s="687"/>
      <c r="HXJ26" s="687"/>
      <c r="HXK26" s="687"/>
      <c r="HXL26" s="687"/>
      <c r="HXM26" s="687"/>
      <c r="HXN26" s="687"/>
      <c r="HXO26" s="687"/>
      <c r="HXP26" s="687"/>
      <c r="HXQ26" s="687"/>
      <c r="HXR26" s="687"/>
      <c r="HXS26" s="687"/>
      <c r="HXT26" s="687"/>
      <c r="HXU26" s="687"/>
      <c r="HXV26" s="687"/>
      <c r="HXW26" s="687"/>
      <c r="HXX26" s="687"/>
      <c r="HXY26" s="687"/>
      <c r="HXZ26" s="687"/>
      <c r="HYA26" s="687"/>
      <c r="HYB26" s="687"/>
      <c r="HYC26" s="687"/>
      <c r="HYD26" s="687"/>
      <c r="HYE26" s="687"/>
      <c r="HYF26" s="687"/>
      <c r="HYG26" s="687"/>
      <c r="HYH26" s="687"/>
      <c r="HYI26" s="687"/>
      <c r="HYJ26" s="687"/>
      <c r="HYK26" s="687"/>
      <c r="HYL26" s="687"/>
      <c r="HYM26" s="687"/>
      <c r="HYN26" s="687"/>
      <c r="HYO26" s="687"/>
      <c r="HYP26" s="687"/>
      <c r="HYQ26" s="687"/>
      <c r="HYR26" s="687"/>
      <c r="HYS26" s="687"/>
      <c r="HYT26" s="687"/>
      <c r="HYU26" s="687"/>
      <c r="HYV26" s="687"/>
      <c r="HYW26" s="687"/>
      <c r="HYX26" s="687"/>
      <c r="HYY26" s="687"/>
      <c r="HYZ26" s="687"/>
      <c r="HZA26" s="687"/>
      <c r="HZB26" s="687"/>
      <c r="HZC26" s="687"/>
      <c r="HZD26" s="687"/>
      <c r="HZE26" s="687"/>
      <c r="HZF26" s="687"/>
      <c r="HZG26" s="687"/>
      <c r="HZH26" s="687"/>
      <c r="HZI26" s="687"/>
      <c r="HZJ26" s="687"/>
      <c r="HZK26" s="687"/>
      <c r="HZL26" s="687"/>
      <c r="HZM26" s="687"/>
      <c r="HZN26" s="687"/>
      <c r="HZO26" s="687"/>
      <c r="HZP26" s="687"/>
      <c r="HZQ26" s="687"/>
      <c r="HZR26" s="687"/>
      <c r="HZS26" s="687"/>
      <c r="HZT26" s="687"/>
      <c r="HZU26" s="687"/>
      <c r="HZV26" s="687"/>
      <c r="HZW26" s="687"/>
      <c r="HZX26" s="687"/>
      <c r="HZY26" s="687"/>
      <c r="HZZ26" s="687"/>
      <c r="IAA26" s="687"/>
      <c r="IAB26" s="687"/>
      <c r="IAC26" s="687"/>
      <c r="IAD26" s="687"/>
      <c r="IAE26" s="687"/>
      <c r="IAF26" s="687"/>
      <c r="IAG26" s="687"/>
      <c r="IAH26" s="687"/>
      <c r="IAI26" s="687"/>
      <c r="IAJ26" s="687"/>
      <c r="IAK26" s="687"/>
      <c r="IAL26" s="687"/>
      <c r="IAM26" s="687"/>
      <c r="IAN26" s="687"/>
      <c r="IAO26" s="687"/>
      <c r="IAP26" s="687"/>
      <c r="IAQ26" s="687"/>
      <c r="IAR26" s="687"/>
      <c r="IAS26" s="687"/>
      <c r="IAT26" s="687"/>
      <c r="IAU26" s="687"/>
      <c r="IAV26" s="687"/>
      <c r="IAW26" s="687"/>
      <c r="IAX26" s="687"/>
      <c r="IAY26" s="687"/>
      <c r="IAZ26" s="687"/>
      <c r="IBA26" s="687"/>
      <c r="IBB26" s="687"/>
      <c r="IBC26" s="687"/>
      <c r="IBD26" s="687"/>
      <c r="IBE26" s="687"/>
      <c r="IBF26" s="687"/>
      <c r="IBG26" s="687"/>
      <c r="IBH26" s="687"/>
      <c r="IBI26" s="687"/>
      <c r="IBJ26" s="687"/>
      <c r="IBK26" s="687"/>
      <c r="IBL26" s="687"/>
      <c r="IBM26" s="687"/>
      <c r="IBN26" s="687"/>
      <c r="IBO26" s="687"/>
      <c r="IBP26" s="687"/>
      <c r="IBQ26" s="687"/>
      <c r="IBR26" s="687"/>
      <c r="IBS26" s="687"/>
      <c r="IBT26" s="687"/>
      <c r="IBU26" s="687"/>
      <c r="IBV26" s="687"/>
      <c r="IBW26" s="687"/>
      <c r="IBX26" s="687"/>
      <c r="IBY26" s="687"/>
      <c r="IBZ26" s="687"/>
      <c r="ICA26" s="687"/>
      <c r="ICB26" s="687"/>
      <c r="ICC26" s="687"/>
      <c r="ICD26" s="687"/>
      <c r="ICE26" s="687"/>
      <c r="ICF26" s="687"/>
      <c r="ICG26" s="687"/>
      <c r="ICH26" s="687"/>
      <c r="ICI26" s="687"/>
      <c r="ICJ26" s="687"/>
      <c r="ICK26" s="687"/>
      <c r="ICL26" s="687"/>
      <c r="ICM26" s="687"/>
      <c r="ICN26" s="687"/>
      <c r="ICO26" s="687"/>
      <c r="ICP26" s="687"/>
      <c r="ICQ26" s="687"/>
      <c r="ICR26" s="687"/>
      <c r="ICS26" s="687"/>
      <c r="ICT26" s="687"/>
      <c r="ICU26" s="687"/>
      <c r="ICV26" s="687"/>
      <c r="ICW26" s="687"/>
      <c r="ICX26" s="687"/>
      <c r="ICY26" s="687"/>
      <c r="ICZ26" s="687"/>
      <c r="IDA26" s="687"/>
      <c r="IDB26" s="687"/>
      <c r="IDC26" s="687"/>
      <c r="IDD26" s="687"/>
      <c r="IDE26" s="687"/>
      <c r="IDF26" s="687"/>
      <c r="IDG26" s="687"/>
      <c r="IDH26" s="687"/>
      <c r="IDI26" s="687"/>
      <c r="IDJ26" s="687"/>
      <c r="IDK26" s="687"/>
      <c r="IDL26" s="687"/>
      <c r="IDM26" s="687"/>
      <c r="IDN26" s="687"/>
      <c r="IDO26" s="687"/>
      <c r="IDP26" s="687"/>
      <c r="IDQ26" s="687"/>
      <c r="IDR26" s="687"/>
      <c r="IDS26" s="687"/>
      <c r="IDT26" s="687"/>
      <c r="IDU26" s="687"/>
      <c r="IDV26" s="687"/>
      <c r="IDW26" s="687"/>
      <c r="IDX26" s="687"/>
      <c r="IDY26" s="687"/>
      <c r="IDZ26" s="687"/>
      <c r="IEA26" s="687"/>
      <c r="IEB26" s="687"/>
      <c r="IEC26" s="687"/>
      <c r="IED26" s="687"/>
      <c r="IEE26" s="687"/>
      <c r="IEF26" s="687"/>
      <c r="IEG26" s="687"/>
      <c r="IEH26" s="687"/>
      <c r="IEI26" s="687"/>
      <c r="IEJ26" s="687"/>
      <c r="IEK26" s="687"/>
      <c r="IEL26" s="687"/>
      <c r="IEM26" s="687"/>
      <c r="IEN26" s="687"/>
      <c r="IEO26" s="687"/>
      <c r="IEP26" s="687"/>
      <c r="IEQ26" s="687"/>
      <c r="IER26" s="687"/>
      <c r="IES26" s="687"/>
      <c r="IET26" s="687"/>
      <c r="IEU26" s="687"/>
      <c r="IEV26" s="687"/>
      <c r="IEW26" s="687"/>
      <c r="IEX26" s="687"/>
      <c r="IEY26" s="687"/>
      <c r="IEZ26" s="687"/>
      <c r="IFA26" s="687"/>
      <c r="IFB26" s="687"/>
      <c r="IFC26" s="687"/>
      <c r="IFD26" s="687"/>
      <c r="IFE26" s="687"/>
      <c r="IFF26" s="687"/>
      <c r="IFG26" s="687"/>
      <c r="IFH26" s="687"/>
      <c r="IFI26" s="687"/>
      <c r="IFJ26" s="687"/>
      <c r="IFK26" s="687"/>
      <c r="IFL26" s="687"/>
      <c r="IFM26" s="687"/>
      <c r="IFN26" s="687"/>
      <c r="IFO26" s="687"/>
      <c r="IFP26" s="687"/>
      <c r="IFQ26" s="687"/>
      <c r="IFR26" s="687"/>
      <c r="IFS26" s="687"/>
      <c r="IFT26" s="687"/>
      <c r="IFU26" s="687"/>
      <c r="IFV26" s="687"/>
      <c r="IFW26" s="687"/>
      <c r="IFX26" s="687"/>
      <c r="IFY26" s="687"/>
      <c r="IFZ26" s="687"/>
      <c r="IGA26" s="687"/>
      <c r="IGB26" s="687"/>
      <c r="IGC26" s="687"/>
      <c r="IGD26" s="687"/>
      <c r="IGE26" s="687"/>
      <c r="IGF26" s="687"/>
      <c r="IGG26" s="687"/>
      <c r="IGH26" s="687"/>
      <c r="IGI26" s="687"/>
      <c r="IGJ26" s="687"/>
      <c r="IGK26" s="687"/>
      <c r="IGL26" s="687"/>
      <c r="IGM26" s="687"/>
      <c r="IGN26" s="687"/>
      <c r="IGO26" s="687"/>
      <c r="IGP26" s="687"/>
      <c r="IGQ26" s="687"/>
      <c r="IGR26" s="687"/>
      <c r="IGS26" s="687"/>
      <c r="IGT26" s="687"/>
      <c r="IGU26" s="687"/>
      <c r="IGV26" s="687"/>
      <c r="IGW26" s="687"/>
      <c r="IGX26" s="687"/>
      <c r="IGY26" s="687"/>
      <c r="IGZ26" s="687"/>
      <c r="IHA26" s="687"/>
      <c r="IHB26" s="687"/>
      <c r="IHC26" s="687"/>
      <c r="IHD26" s="687"/>
      <c r="IHE26" s="687"/>
      <c r="IHF26" s="687"/>
      <c r="IHG26" s="687"/>
      <c r="IHH26" s="687"/>
      <c r="IHI26" s="687"/>
      <c r="IHJ26" s="687"/>
      <c r="IHK26" s="687"/>
      <c r="IHL26" s="687"/>
      <c r="IHM26" s="687"/>
      <c r="IHN26" s="687"/>
      <c r="IHO26" s="687"/>
      <c r="IHP26" s="687"/>
      <c r="IHQ26" s="687"/>
      <c r="IHR26" s="687"/>
      <c r="IHS26" s="687"/>
      <c r="IHT26" s="687"/>
      <c r="IHU26" s="687"/>
      <c r="IHV26" s="687"/>
      <c r="IHW26" s="687"/>
      <c r="IHX26" s="687"/>
      <c r="IHY26" s="687"/>
      <c r="IHZ26" s="687"/>
      <c r="IIA26" s="687"/>
      <c r="IIB26" s="687"/>
      <c r="IIC26" s="687"/>
      <c r="IID26" s="687"/>
      <c r="IIE26" s="687"/>
      <c r="IIF26" s="687"/>
      <c r="IIG26" s="687"/>
      <c r="IIH26" s="687"/>
      <c r="III26" s="687"/>
      <c r="IIJ26" s="687"/>
      <c r="IIK26" s="687"/>
      <c r="IIL26" s="687"/>
      <c r="IIM26" s="687"/>
      <c r="IIN26" s="687"/>
      <c r="IIO26" s="687"/>
      <c r="IIP26" s="687"/>
      <c r="IIQ26" s="687"/>
      <c r="IIR26" s="687"/>
      <c r="IIS26" s="687"/>
      <c r="IIT26" s="687"/>
      <c r="IIU26" s="687"/>
      <c r="IIV26" s="687"/>
      <c r="IIW26" s="687"/>
      <c r="IIX26" s="687"/>
      <c r="IIY26" s="687"/>
      <c r="IIZ26" s="687"/>
      <c r="IJA26" s="687"/>
      <c r="IJB26" s="687"/>
      <c r="IJC26" s="687"/>
      <c r="IJD26" s="687"/>
      <c r="IJE26" s="687"/>
      <c r="IJF26" s="687"/>
      <c r="IJG26" s="687"/>
      <c r="IJH26" s="687"/>
      <c r="IJI26" s="687"/>
      <c r="IJJ26" s="687"/>
      <c r="IJK26" s="687"/>
      <c r="IJL26" s="687"/>
      <c r="IJM26" s="687"/>
      <c r="IJN26" s="687"/>
      <c r="IJO26" s="687"/>
      <c r="IJP26" s="687"/>
      <c r="IJQ26" s="687"/>
      <c r="IJR26" s="687"/>
      <c r="IJS26" s="687"/>
      <c r="IJT26" s="687"/>
      <c r="IJU26" s="687"/>
      <c r="IJV26" s="687"/>
      <c r="IJW26" s="687"/>
      <c r="IJX26" s="687"/>
      <c r="IJY26" s="687"/>
      <c r="IJZ26" s="687"/>
      <c r="IKA26" s="687"/>
      <c r="IKB26" s="687"/>
      <c r="IKC26" s="687"/>
      <c r="IKD26" s="687"/>
      <c r="IKE26" s="687"/>
      <c r="IKF26" s="687"/>
      <c r="IKG26" s="687"/>
      <c r="IKH26" s="687"/>
      <c r="IKI26" s="687"/>
      <c r="IKJ26" s="687"/>
      <c r="IKK26" s="687"/>
      <c r="IKL26" s="687"/>
      <c r="IKM26" s="687"/>
      <c r="IKN26" s="687"/>
      <c r="IKO26" s="687"/>
      <c r="IKP26" s="687"/>
      <c r="IKQ26" s="687"/>
      <c r="IKR26" s="687"/>
      <c r="IKS26" s="687"/>
      <c r="IKT26" s="687"/>
      <c r="IKU26" s="687"/>
      <c r="IKV26" s="687"/>
      <c r="IKW26" s="687"/>
      <c r="IKX26" s="687"/>
      <c r="IKY26" s="687"/>
      <c r="IKZ26" s="687"/>
      <c r="ILA26" s="687"/>
      <c r="ILB26" s="687"/>
      <c r="ILC26" s="687"/>
      <c r="ILD26" s="687"/>
      <c r="ILE26" s="687"/>
      <c r="ILF26" s="687"/>
      <c r="ILG26" s="687"/>
      <c r="ILH26" s="687"/>
      <c r="ILI26" s="687"/>
      <c r="ILJ26" s="687"/>
      <c r="ILK26" s="687"/>
      <c r="ILL26" s="687"/>
      <c r="ILM26" s="687"/>
      <c r="ILN26" s="687"/>
      <c r="ILO26" s="687"/>
      <c r="ILP26" s="687"/>
      <c r="ILQ26" s="687"/>
      <c r="ILR26" s="687"/>
      <c r="ILS26" s="687"/>
      <c r="ILT26" s="687"/>
      <c r="ILU26" s="687"/>
      <c r="ILV26" s="687"/>
      <c r="ILW26" s="687"/>
      <c r="ILX26" s="687"/>
      <c r="ILY26" s="687"/>
      <c r="ILZ26" s="687"/>
      <c r="IMA26" s="687"/>
      <c r="IMB26" s="687"/>
      <c r="IMC26" s="687"/>
      <c r="IMD26" s="687"/>
      <c r="IME26" s="687"/>
      <c r="IMF26" s="687"/>
      <c r="IMG26" s="687"/>
      <c r="IMH26" s="687"/>
      <c r="IMI26" s="687"/>
      <c r="IMJ26" s="687"/>
      <c r="IMK26" s="687"/>
      <c r="IML26" s="687"/>
      <c r="IMM26" s="687"/>
      <c r="IMN26" s="687"/>
      <c r="IMO26" s="687"/>
      <c r="IMP26" s="687"/>
      <c r="IMQ26" s="687"/>
      <c r="IMR26" s="687"/>
      <c r="IMS26" s="687"/>
      <c r="IMT26" s="687"/>
      <c r="IMU26" s="687"/>
      <c r="IMV26" s="687"/>
      <c r="IMW26" s="687"/>
      <c r="IMX26" s="687"/>
      <c r="IMY26" s="687"/>
      <c r="IMZ26" s="687"/>
      <c r="INA26" s="687"/>
      <c r="INB26" s="687"/>
      <c r="INC26" s="687"/>
      <c r="IND26" s="687"/>
      <c r="INE26" s="687"/>
      <c r="INF26" s="687"/>
      <c r="ING26" s="687"/>
      <c r="INH26" s="687"/>
      <c r="INI26" s="687"/>
      <c r="INJ26" s="687"/>
      <c r="INK26" s="687"/>
      <c r="INL26" s="687"/>
      <c r="INM26" s="687"/>
      <c r="INN26" s="687"/>
      <c r="INO26" s="687"/>
      <c r="INP26" s="687"/>
      <c r="INQ26" s="687"/>
      <c r="INR26" s="687"/>
      <c r="INS26" s="687"/>
      <c r="INT26" s="687"/>
      <c r="INU26" s="687"/>
      <c r="INV26" s="687"/>
      <c r="INW26" s="687"/>
      <c r="INX26" s="687"/>
      <c r="INY26" s="687"/>
      <c r="INZ26" s="687"/>
      <c r="IOA26" s="687"/>
      <c r="IOB26" s="687"/>
      <c r="IOC26" s="687"/>
      <c r="IOD26" s="687"/>
      <c r="IOE26" s="687"/>
      <c r="IOF26" s="687"/>
      <c r="IOG26" s="687"/>
      <c r="IOH26" s="687"/>
      <c r="IOI26" s="687"/>
      <c r="IOJ26" s="687"/>
      <c r="IOK26" s="687"/>
      <c r="IOL26" s="687"/>
      <c r="IOM26" s="687"/>
      <c r="ION26" s="687"/>
      <c r="IOO26" s="687"/>
      <c r="IOP26" s="687"/>
      <c r="IOQ26" s="687"/>
      <c r="IOR26" s="687"/>
      <c r="IOS26" s="687"/>
      <c r="IOT26" s="687"/>
      <c r="IOU26" s="687"/>
      <c r="IOV26" s="687"/>
      <c r="IOW26" s="687"/>
      <c r="IOX26" s="687"/>
      <c r="IOY26" s="687"/>
      <c r="IOZ26" s="687"/>
      <c r="IPA26" s="687"/>
      <c r="IPB26" s="687"/>
      <c r="IPC26" s="687"/>
      <c r="IPD26" s="687"/>
      <c r="IPE26" s="687"/>
      <c r="IPF26" s="687"/>
      <c r="IPG26" s="687"/>
      <c r="IPH26" s="687"/>
      <c r="IPI26" s="687"/>
      <c r="IPJ26" s="687"/>
      <c r="IPK26" s="687"/>
      <c r="IPL26" s="687"/>
      <c r="IPM26" s="687"/>
      <c r="IPN26" s="687"/>
      <c r="IPO26" s="687"/>
      <c r="IPP26" s="687"/>
      <c r="IPQ26" s="687"/>
      <c r="IPR26" s="687"/>
      <c r="IPS26" s="687"/>
      <c r="IPT26" s="687"/>
      <c r="IPU26" s="687"/>
      <c r="IPV26" s="687"/>
      <c r="IPW26" s="687"/>
      <c r="IPX26" s="687"/>
      <c r="IPY26" s="687"/>
      <c r="IPZ26" s="687"/>
      <c r="IQA26" s="687"/>
      <c r="IQB26" s="687"/>
      <c r="IQC26" s="687"/>
      <c r="IQD26" s="687"/>
      <c r="IQE26" s="687"/>
      <c r="IQF26" s="687"/>
      <c r="IQG26" s="687"/>
      <c r="IQH26" s="687"/>
      <c r="IQI26" s="687"/>
      <c r="IQJ26" s="687"/>
      <c r="IQK26" s="687"/>
      <c r="IQL26" s="687"/>
      <c r="IQM26" s="687"/>
      <c r="IQN26" s="687"/>
      <c r="IQO26" s="687"/>
      <c r="IQP26" s="687"/>
      <c r="IQQ26" s="687"/>
      <c r="IQR26" s="687"/>
      <c r="IQS26" s="687"/>
      <c r="IQT26" s="687"/>
      <c r="IQU26" s="687"/>
      <c r="IQV26" s="687"/>
      <c r="IQW26" s="687"/>
      <c r="IQX26" s="687"/>
      <c r="IQY26" s="687"/>
      <c r="IQZ26" s="687"/>
      <c r="IRA26" s="687"/>
      <c r="IRB26" s="687"/>
      <c r="IRC26" s="687"/>
      <c r="IRD26" s="687"/>
      <c r="IRE26" s="687"/>
      <c r="IRF26" s="687"/>
      <c r="IRG26" s="687"/>
      <c r="IRH26" s="687"/>
      <c r="IRI26" s="687"/>
      <c r="IRJ26" s="687"/>
      <c r="IRK26" s="687"/>
      <c r="IRL26" s="687"/>
      <c r="IRM26" s="687"/>
      <c r="IRN26" s="687"/>
      <c r="IRO26" s="687"/>
      <c r="IRP26" s="687"/>
      <c r="IRQ26" s="687"/>
      <c r="IRR26" s="687"/>
      <c r="IRS26" s="687"/>
      <c r="IRT26" s="687"/>
      <c r="IRU26" s="687"/>
      <c r="IRV26" s="687"/>
      <c r="IRW26" s="687"/>
      <c r="IRX26" s="687"/>
      <c r="IRY26" s="687"/>
      <c r="IRZ26" s="687"/>
      <c r="ISA26" s="687"/>
      <c r="ISB26" s="687"/>
      <c r="ISC26" s="687"/>
      <c r="ISD26" s="687"/>
      <c r="ISE26" s="687"/>
      <c r="ISF26" s="687"/>
      <c r="ISG26" s="687"/>
      <c r="ISH26" s="687"/>
      <c r="ISI26" s="687"/>
      <c r="ISJ26" s="687"/>
      <c r="ISK26" s="687"/>
      <c r="ISL26" s="687"/>
      <c r="ISM26" s="687"/>
      <c r="ISN26" s="687"/>
      <c r="ISO26" s="687"/>
      <c r="ISP26" s="687"/>
      <c r="ISQ26" s="687"/>
      <c r="ISR26" s="687"/>
      <c r="ISS26" s="687"/>
      <c r="IST26" s="687"/>
      <c r="ISU26" s="687"/>
      <c r="ISV26" s="687"/>
      <c r="ISW26" s="687"/>
      <c r="ISX26" s="687"/>
      <c r="ISY26" s="687"/>
      <c r="ISZ26" s="687"/>
      <c r="ITA26" s="687"/>
      <c r="ITB26" s="687"/>
      <c r="ITC26" s="687"/>
      <c r="ITD26" s="687"/>
      <c r="ITE26" s="687"/>
      <c r="ITF26" s="687"/>
      <c r="ITG26" s="687"/>
      <c r="ITH26" s="687"/>
      <c r="ITI26" s="687"/>
      <c r="ITJ26" s="687"/>
      <c r="ITK26" s="687"/>
      <c r="ITL26" s="687"/>
      <c r="ITM26" s="687"/>
      <c r="ITN26" s="687"/>
      <c r="ITO26" s="687"/>
      <c r="ITP26" s="687"/>
      <c r="ITQ26" s="687"/>
      <c r="ITR26" s="687"/>
      <c r="ITS26" s="687"/>
      <c r="ITT26" s="687"/>
      <c r="ITU26" s="687"/>
      <c r="ITV26" s="687"/>
      <c r="ITW26" s="687"/>
      <c r="ITX26" s="687"/>
      <c r="ITY26" s="687"/>
      <c r="ITZ26" s="687"/>
      <c r="IUA26" s="687"/>
      <c r="IUB26" s="687"/>
      <c r="IUC26" s="687"/>
      <c r="IUD26" s="687"/>
      <c r="IUE26" s="687"/>
      <c r="IUF26" s="687"/>
      <c r="IUG26" s="687"/>
      <c r="IUH26" s="687"/>
      <c r="IUI26" s="687"/>
      <c r="IUJ26" s="687"/>
      <c r="IUK26" s="687"/>
      <c r="IUL26" s="687"/>
      <c r="IUM26" s="687"/>
      <c r="IUN26" s="687"/>
      <c r="IUO26" s="687"/>
      <c r="IUP26" s="687"/>
      <c r="IUQ26" s="687"/>
      <c r="IUR26" s="687"/>
      <c r="IUS26" s="687"/>
      <c r="IUT26" s="687"/>
      <c r="IUU26" s="687"/>
      <c r="IUV26" s="687"/>
      <c r="IUW26" s="687"/>
      <c r="IUX26" s="687"/>
      <c r="IUY26" s="687"/>
      <c r="IUZ26" s="687"/>
      <c r="IVA26" s="687"/>
      <c r="IVB26" s="687"/>
      <c r="IVC26" s="687"/>
      <c r="IVD26" s="687"/>
      <c r="IVE26" s="687"/>
      <c r="IVF26" s="687"/>
      <c r="IVG26" s="687"/>
      <c r="IVH26" s="687"/>
      <c r="IVI26" s="687"/>
      <c r="IVJ26" s="687"/>
      <c r="IVK26" s="687"/>
      <c r="IVL26" s="687"/>
      <c r="IVM26" s="687"/>
      <c r="IVN26" s="687"/>
      <c r="IVO26" s="687"/>
      <c r="IVP26" s="687"/>
      <c r="IVQ26" s="687"/>
      <c r="IVR26" s="687"/>
      <c r="IVS26" s="687"/>
      <c r="IVT26" s="687"/>
      <c r="IVU26" s="687"/>
      <c r="IVV26" s="687"/>
      <c r="IVW26" s="687"/>
      <c r="IVX26" s="687"/>
      <c r="IVY26" s="687"/>
      <c r="IVZ26" s="687"/>
      <c r="IWA26" s="687"/>
      <c r="IWB26" s="687"/>
      <c r="IWC26" s="687"/>
      <c r="IWD26" s="687"/>
      <c r="IWE26" s="687"/>
      <c r="IWF26" s="687"/>
      <c r="IWG26" s="687"/>
      <c r="IWH26" s="687"/>
      <c r="IWI26" s="687"/>
      <c r="IWJ26" s="687"/>
      <c r="IWK26" s="687"/>
      <c r="IWL26" s="687"/>
      <c r="IWM26" s="687"/>
      <c r="IWN26" s="687"/>
      <c r="IWO26" s="687"/>
      <c r="IWP26" s="687"/>
      <c r="IWQ26" s="687"/>
      <c r="IWR26" s="687"/>
      <c r="IWS26" s="687"/>
      <c r="IWT26" s="687"/>
      <c r="IWU26" s="687"/>
      <c r="IWV26" s="687"/>
      <c r="IWW26" s="687"/>
      <c r="IWX26" s="687"/>
      <c r="IWY26" s="687"/>
      <c r="IWZ26" s="687"/>
      <c r="IXA26" s="687"/>
      <c r="IXB26" s="687"/>
      <c r="IXC26" s="687"/>
      <c r="IXD26" s="687"/>
      <c r="IXE26" s="687"/>
      <c r="IXF26" s="687"/>
      <c r="IXG26" s="687"/>
      <c r="IXH26" s="687"/>
      <c r="IXI26" s="687"/>
      <c r="IXJ26" s="687"/>
      <c r="IXK26" s="687"/>
      <c r="IXL26" s="687"/>
      <c r="IXM26" s="687"/>
      <c r="IXN26" s="687"/>
      <c r="IXO26" s="687"/>
      <c r="IXP26" s="687"/>
      <c r="IXQ26" s="687"/>
      <c r="IXR26" s="687"/>
      <c r="IXS26" s="687"/>
      <c r="IXT26" s="687"/>
      <c r="IXU26" s="687"/>
      <c r="IXV26" s="687"/>
      <c r="IXW26" s="687"/>
      <c r="IXX26" s="687"/>
      <c r="IXY26" s="687"/>
      <c r="IXZ26" s="687"/>
      <c r="IYA26" s="687"/>
      <c r="IYB26" s="687"/>
      <c r="IYC26" s="687"/>
      <c r="IYD26" s="687"/>
      <c r="IYE26" s="687"/>
      <c r="IYF26" s="687"/>
      <c r="IYG26" s="687"/>
      <c r="IYH26" s="687"/>
      <c r="IYI26" s="687"/>
      <c r="IYJ26" s="687"/>
      <c r="IYK26" s="687"/>
      <c r="IYL26" s="687"/>
      <c r="IYM26" s="687"/>
      <c r="IYN26" s="687"/>
      <c r="IYO26" s="687"/>
      <c r="IYP26" s="687"/>
      <c r="IYQ26" s="687"/>
      <c r="IYR26" s="687"/>
      <c r="IYS26" s="687"/>
      <c r="IYT26" s="687"/>
      <c r="IYU26" s="687"/>
      <c r="IYV26" s="687"/>
      <c r="IYW26" s="687"/>
      <c r="IYX26" s="687"/>
      <c r="IYY26" s="687"/>
      <c r="IYZ26" s="687"/>
      <c r="IZA26" s="687"/>
      <c r="IZB26" s="687"/>
      <c r="IZC26" s="687"/>
      <c r="IZD26" s="687"/>
      <c r="IZE26" s="687"/>
      <c r="IZF26" s="687"/>
      <c r="IZG26" s="687"/>
      <c r="IZH26" s="687"/>
      <c r="IZI26" s="687"/>
      <c r="IZJ26" s="687"/>
      <c r="IZK26" s="687"/>
      <c r="IZL26" s="687"/>
      <c r="IZM26" s="687"/>
      <c r="IZN26" s="687"/>
      <c r="IZO26" s="687"/>
      <c r="IZP26" s="687"/>
      <c r="IZQ26" s="687"/>
      <c r="IZR26" s="687"/>
      <c r="IZS26" s="687"/>
      <c r="IZT26" s="687"/>
      <c r="IZU26" s="687"/>
      <c r="IZV26" s="687"/>
      <c r="IZW26" s="687"/>
      <c r="IZX26" s="687"/>
      <c r="IZY26" s="687"/>
      <c r="IZZ26" s="687"/>
      <c r="JAA26" s="687"/>
      <c r="JAB26" s="687"/>
      <c r="JAC26" s="687"/>
      <c r="JAD26" s="687"/>
      <c r="JAE26" s="687"/>
      <c r="JAF26" s="687"/>
      <c r="JAG26" s="687"/>
      <c r="JAH26" s="687"/>
      <c r="JAI26" s="687"/>
      <c r="JAJ26" s="687"/>
      <c r="JAK26" s="687"/>
      <c r="JAL26" s="687"/>
      <c r="JAM26" s="687"/>
      <c r="JAN26" s="687"/>
      <c r="JAO26" s="687"/>
      <c r="JAP26" s="687"/>
      <c r="JAQ26" s="687"/>
      <c r="JAR26" s="687"/>
      <c r="JAS26" s="687"/>
      <c r="JAT26" s="687"/>
      <c r="JAU26" s="687"/>
      <c r="JAV26" s="687"/>
      <c r="JAW26" s="687"/>
      <c r="JAX26" s="687"/>
      <c r="JAY26" s="687"/>
      <c r="JAZ26" s="687"/>
      <c r="JBA26" s="687"/>
      <c r="JBB26" s="687"/>
      <c r="JBC26" s="687"/>
      <c r="JBD26" s="687"/>
      <c r="JBE26" s="687"/>
      <c r="JBF26" s="687"/>
      <c r="JBG26" s="687"/>
      <c r="JBH26" s="687"/>
      <c r="JBI26" s="687"/>
      <c r="JBJ26" s="687"/>
      <c r="JBK26" s="687"/>
      <c r="JBL26" s="687"/>
      <c r="JBM26" s="687"/>
      <c r="JBN26" s="687"/>
      <c r="JBO26" s="687"/>
      <c r="JBP26" s="687"/>
      <c r="JBQ26" s="687"/>
      <c r="JBR26" s="687"/>
      <c r="JBS26" s="687"/>
      <c r="JBT26" s="687"/>
      <c r="JBU26" s="687"/>
      <c r="JBV26" s="687"/>
      <c r="JBW26" s="687"/>
      <c r="JBX26" s="687"/>
      <c r="JBY26" s="687"/>
      <c r="JBZ26" s="687"/>
      <c r="JCA26" s="687"/>
      <c r="JCB26" s="687"/>
      <c r="JCC26" s="687"/>
      <c r="JCD26" s="687"/>
      <c r="JCE26" s="687"/>
      <c r="JCF26" s="687"/>
      <c r="JCG26" s="687"/>
      <c r="JCH26" s="687"/>
      <c r="JCI26" s="687"/>
      <c r="JCJ26" s="687"/>
      <c r="JCK26" s="687"/>
      <c r="JCL26" s="687"/>
      <c r="JCM26" s="687"/>
      <c r="JCN26" s="687"/>
      <c r="JCO26" s="687"/>
      <c r="JCP26" s="687"/>
      <c r="JCQ26" s="687"/>
      <c r="JCR26" s="687"/>
      <c r="JCS26" s="687"/>
      <c r="JCT26" s="687"/>
      <c r="JCU26" s="687"/>
      <c r="JCV26" s="687"/>
      <c r="JCW26" s="687"/>
      <c r="JCX26" s="687"/>
      <c r="JCY26" s="687"/>
      <c r="JCZ26" s="687"/>
      <c r="JDA26" s="687"/>
      <c r="JDB26" s="687"/>
      <c r="JDC26" s="687"/>
      <c r="JDD26" s="687"/>
      <c r="JDE26" s="687"/>
      <c r="JDF26" s="687"/>
      <c r="JDG26" s="687"/>
      <c r="JDH26" s="687"/>
      <c r="JDI26" s="687"/>
      <c r="JDJ26" s="687"/>
      <c r="JDK26" s="687"/>
      <c r="JDL26" s="687"/>
      <c r="JDM26" s="687"/>
      <c r="JDN26" s="687"/>
      <c r="JDO26" s="687"/>
      <c r="JDP26" s="687"/>
      <c r="JDQ26" s="687"/>
      <c r="JDR26" s="687"/>
      <c r="JDS26" s="687"/>
      <c r="JDT26" s="687"/>
      <c r="JDU26" s="687"/>
      <c r="JDV26" s="687"/>
      <c r="JDW26" s="687"/>
      <c r="JDX26" s="687"/>
      <c r="JDY26" s="687"/>
      <c r="JDZ26" s="687"/>
      <c r="JEA26" s="687"/>
      <c r="JEB26" s="687"/>
      <c r="JEC26" s="687"/>
      <c r="JED26" s="687"/>
      <c r="JEE26" s="687"/>
      <c r="JEF26" s="687"/>
      <c r="JEG26" s="687"/>
      <c r="JEH26" s="687"/>
      <c r="JEI26" s="687"/>
      <c r="JEJ26" s="687"/>
      <c r="JEK26" s="687"/>
      <c r="JEL26" s="687"/>
      <c r="JEM26" s="687"/>
      <c r="JEN26" s="687"/>
      <c r="JEO26" s="687"/>
      <c r="JEP26" s="687"/>
      <c r="JEQ26" s="687"/>
      <c r="JER26" s="687"/>
      <c r="JES26" s="687"/>
      <c r="JET26" s="687"/>
      <c r="JEU26" s="687"/>
      <c r="JEV26" s="687"/>
      <c r="JEW26" s="687"/>
      <c r="JEX26" s="687"/>
      <c r="JEY26" s="687"/>
      <c r="JEZ26" s="687"/>
      <c r="JFA26" s="687"/>
      <c r="JFB26" s="687"/>
      <c r="JFC26" s="687"/>
      <c r="JFD26" s="687"/>
      <c r="JFE26" s="687"/>
      <c r="JFF26" s="687"/>
      <c r="JFG26" s="687"/>
      <c r="JFH26" s="687"/>
      <c r="JFI26" s="687"/>
      <c r="JFJ26" s="687"/>
      <c r="JFK26" s="687"/>
      <c r="JFL26" s="687"/>
      <c r="JFM26" s="687"/>
      <c r="JFN26" s="687"/>
      <c r="JFO26" s="687"/>
      <c r="JFP26" s="687"/>
      <c r="JFQ26" s="687"/>
      <c r="JFR26" s="687"/>
      <c r="JFS26" s="687"/>
      <c r="JFT26" s="687"/>
      <c r="JFU26" s="687"/>
      <c r="JFV26" s="687"/>
      <c r="JFW26" s="687"/>
      <c r="JFX26" s="687"/>
      <c r="JFY26" s="687"/>
      <c r="JFZ26" s="687"/>
      <c r="JGA26" s="687"/>
      <c r="JGB26" s="687"/>
      <c r="JGC26" s="687"/>
      <c r="JGD26" s="687"/>
      <c r="JGE26" s="687"/>
      <c r="JGF26" s="687"/>
      <c r="JGG26" s="687"/>
      <c r="JGH26" s="687"/>
      <c r="JGI26" s="687"/>
      <c r="JGJ26" s="687"/>
      <c r="JGK26" s="687"/>
      <c r="JGL26" s="687"/>
      <c r="JGM26" s="687"/>
      <c r="JGN26" s="687"/>
      <c r="JGO26" s="687"/>
      <c r="JGP26" s="687"/>
      <c r="JGQ26" s="687"/>
      <c r="JGR26" s="687"/>
      <c r="JGS26" s="687"/>
      <c r="JGT26" s="687"/>
      <c r="JGU26" s="687"/>
      <c r="JGV26" s="687"/>
      <c r="JGW26" s="687"/>
      <c r="JGX26" s="687"/>
      <c r="JGY26" s="687"/>
      <c r="JGZ26" s="687"/>
      <c r="JHA26" s="687"/>
      <c r="JHB26" s="687"/>
      <c r="JHC26" s="687"/>
      <c r="JHD26" s="687"/>
      <c r="JHE26" s="687"/>
      <c r="JHF26" s="687"/>
      <c r="JHG26" s="687"/>
      <c r="JHH26" s="687"/>
      <c r="JHI26" s="687"/>
      <c r="JHJ26" s="687"/>
      <c r="JHK26" s="687"/>
      <c r="JHL26" s="687"/>
      <c r="JHM26" s="687"/>
      <c r="JHN26" s="687"/>
      <c r="JHO26" s="687"/>
      <c r="JHP26" s="687"/>
      <c r="JHQ26" s="687"/>
      <c r="JHR26" s="687"/>
      <c r="JHS26" s="687"/>
      <c r="JHT26" s="687"/>
      <c r="JHU26" s="687"/>
      <c r="JHV26" s="687"/>
      <c r="JHW26" s="687"/>
      <c r="JHX26" s="687"/>
      <c r="JHY26" s="687"/>
      <c r="JHZ26" s="687"/>
      <c r="JIA26" s="687"/>
      <c r="JIB26" s="687"/>
      <c r="JIC26" s="687"/>
      <c r="JID26" s="687"/>
      <c r="JIE26" s="687"/>
      <c r="JIF26" s="687"/>
      <c r="JIG26" s="687"/>
      <c r="JIH26" s="687"/>
      <c r="JII26" s="687"/>
      <c r="JIJ26" s="687"/>
      <c r="JIK26" s="687"/>
      <c r="JIL26" s="687"/>
      <c r="JIM26" s="687"/>
      <c r="JIN26" s="687"/>
      <c r="JIO26" s="687"/>
      <c r="JIP26" s="687"/>
      <c r="JIQ26" s="687"/>
      <c r="JIR26" s="687"/>
      <c r="JIS26" s="687"/>
      <c r="JIT26" s="687"/>
      <c r="JIU26" s="687"/>
      <c r="JIV26" s="687"/>
      <c r="JIW26" s="687"/>
      <c r="JIX26" s="687"/>
      <c r="JIY26" s="687"/>
      <c r="JIZ26" s="687"/>
      <c r="JJA26" s="687"/>
      <c r="JJB26" s="687"/>
      <c r="JJC26" s="687"/>
      <c r="JJD26" s="687"/>
      <c r="JJE26" s="687"/>
      <c r="JJF26" s="687"/>
      <c r="JJG26" s="687"/>
      <c r="JJH26" s="687"/>
      <c r="JJI26" s="687"/>
      <c r="JJJ26" s="687"/>
      <c r="JJK26" s="687"/>
      <c r="JJL26" s="687"/>
      <c r="JJM26" s="687"/>
      <c r="JJN26" s="687"/>
      <c r="JJO26" s="687"/>
      <c r="JJP26" s="687"/>
      <c r="JJQ26" s="687"/>
      <c r="JJR26" s="687"/>
      <c r="JJS26" s="687"/>
      <c r="JJT26" s="687"/>
      <c r="JJU26" s="687"/>
      <c r="JJV26" s="687"/>
      <c r="JJW26" s="687"/>
      <c r="JJX26" s="687"/>
      <c r="JJY26" s="687"/>
      <c r="JJZ26" s="687"/>
      <c r="JKA26" s="687"/>
      <c r="JKB26" s="687"/>
      <c r="JKC26" s="687"/>
      <c r="JKD26" s="687"/>
      <c r="JKE26" s="687"/>
      <c r="JKF26" s="687"/>
      <c r="JKG26" s="687"/>
      <c r="JKH26" s="687"/>
      <c r="JKI26" s="687"/>
      <c r="JKJ26" s="687"/>
      <c r="JKK26" s="687"/>
      <c r="JKL26" s="687"/>
      <c r="JKM26" s="687"/>
      <c r="JKN26" s="687"/>
      <c r="JKO26" s="687"/>
      <c r="JKP26" s="687"/>
      <c r="JKQ26" s="687"/>
      <c r="JKR26" s="687"/>
      <c r="JKS26" s="687"/>
      <c r="JKT26" s="687"/>
      <c r="JKU26" s="687"/>
      <c r="JKV26" s="687"/>
      <c r="JKW26" s="687"/>
      <c r="JKX26" s="687"/>
      <c r="JKY26" s="687"/>
      <c r="JKZ26" s="687"/>
      <c r="JLA26" s="687"/>
      <c r="JLB26" s="687"/>
      <c r="JLC26" s="687"/>
      <c r="JLD26" s="687"/>
      <c r="JLE26" s="687"/>
      <c r="JLF26" s="687"/>
      <c r="JLG26" s="687"/>
      <c r="JLH26" s="687"/>
      <c r="JLI26" s="687"/>
      <c r="JLJ26" s="687"/>
      <c r="JLK26" s="687"/>
      <c r="JLL26" s="687"/>
      <c r="JLM26" s="687"/>
      <c r="JLN26" s="687"/>
      <c r="JLO26" s="687"/>
      <c r="JLP26" s="687"/>
      <c r="JLQ26" s="687"/>
      <c r="JLR26" s="687"/>
      <c r="JLS26" s="687"/>
      <c r="JLT26" s="687"/>
      <c r="JLU26" s="687"/>
      <c r="JLV26" s="687"/>
      <c r="JLW26" s="687"/>
      <c r="JLX26" s="687"/>
      <c r="JLY26" s="687"/>
      <c r="JLZ26" s="687"/>
      <c r="JMA26" s="687"/>
      <c r="JMB26" s="687"/>
      <c r="JMC26" s="687"/>
      <c r="JMD26" s="687"/>
      <c r="JME26" s="687"/>
      <c r="JMF26" s="687"/>
      <c r="JMG26" s="687"/>
      <c r="JMH26" s="687"/>
      <c r="JMI26" s="687"/>
      <c r="JMJ26" s="687"/>
      <c r="JMK26" s="687"/>
      <c r="JML26" s="687"/>
      <c r="JMM26" s="687"/>
      <c r="JMN26" s="687"/>
      <c r="JMO26" s="687"/>
      <c r="JMP26" s="687"/>
      <c r="JMQ26" s="687"/>
      <c r="JMR26" s="687"/>
      <c r="JMS26" s="687"/>
      <c r="JMT26" s="687"/>
      <c r="JMU26" s="687"/>
      <c r="JMV26" s="687"/>
      <c r="JMW26" s="687"/>
      <c r="JMX26" s="687"/>
      <c r="JMY26" s="687"/>
      <c r="JMZ26" s="687"/>
      <c r="JNA26" s="687"/>
      <c r="JNB26" s="687"/>
      <c r="JNC26" s="687"/>
      <c r="JND26" s="687"/>
      <c r="JNE26" s="687"/>
      <c r="JNF26" s="687"/>
      <c r="JNG26" s="687"/>
      <c r="JNH26" s="687"/>
      <c r="JNI26" s="687"/>
      <c r="JNJ26" s="687"/>
      <c r="JNK26" s="687"/>
      <c r="JNL26" s="687"/>
      <c r="JNM26" s="687"/>
      <c r="JNN26" s="687"/>
      <c r="JNO26" s="687"/>
      <c r="JNP26" s="687"/>
      <c r="JNQ26" s="687"/>
      <c r="JNR26" s="687"/>
      <c r="JNS26" s="687"/>
      <c r="JNT26" s="687"/>
      <c r="JNU26" s="687"/>
      <c r="JNV26" s="687"/>
      <c r="JNW26" s="687"/>
      <c r="JNX26" s="687"/>
      <c r="JNY26" s="687"/>
      <c r="JNZ26" s="687"/>
      <c r="JOA26" s="687"/>
      <c r="JOB26" s="687"/>
      <c r="JOC26" s="687"/>
      <c r="JOD26" s="687"/>
      <c r="JOE26" s="687"/>
      <c r="JOF26" s="687"/>
      <c r="JOG26" s="687"/>
      <c r="JOH26" s="687"/>
      <c r="JOI26" s="687"/>
      <c r="JOJ26" s="687"/>
      <c r="JOK26" s="687"/>
      <c r="JOL26" s="687"/>
      <c r="JOM26" s="687"/>
      <c r="JON26" s="687"/>
      <c r="JOO26" s="687"/>
      <c r="JOP26" s="687"/>
      <c r="JOQ26" s="687"/>
      <c r="JOR26" s="687"/>
      <c r="JOS26" s="687"/>
      <c r="JOT26" s="687"/>
      <c r="JOU26" s="687"/>
      <c r="JOV26" s="687"/>
      <c r="JOW26" s="687"/>
      <c r="JOX26" s="687"/>
      <c r="JOY26" s="687"/>
      <c r="JOZ26" s="687"/>
      <c r="JPA26" s="687"/>
      <c r="JPB26" s="687"/>
      <c r="JPC26" s="687"/>
      <c r="JPD26" s="687"/>
      <c r="JPE26" s="687"/>
      <c r="JPF26" s="687"/>
      <c r="JPG26" s="687"/>
      <c r="JPH26" s="687"/>
      <c r="JPI26" s="687"/>
      <c r="JPJ26" s="687"/>
      <c r="JPK26" s="687"/>
      <c r="JPL26" s="687"/>
      <c r="JPM26" s="687"/>
      <c r="JPN26" s="687"/>
      <c r="JPO26" s="687"/>
      <c r="JPP26" s="687"/>
      <c r="JPQ26" s="687"/>
      <c r="JPR26" s="687"/>
      <c r="JPS26" s="687"/>
      <c r="JPT26" s="687"/>
      <c r="JPU26" s="687"/>
      <c r="JPV26" s="687"/>
      <c r="JPW26" s="687"/>
      <c r="JPX26" s="687"/>
      <c r="JPY26" s="687"/>
      <c r="JPZ26" s="687"/>
      <c r="JQA26" s="687"/>
      <c r="JQB26" s="687"/>
      <c r="JQC26" s="687"/>
      <c r="JQD26" s="687"/>
      <c r="JQE26" s="687"/>
      <c r="JQF26" s="687"/>
      <c r="JQG26" s="687"/>
      <c r="JQH26" s="687"/>
      <c r="JQI26" s="687"/>
      <c r="JQJ26" s="687"/>
      <c r="JQK26" s="687"/>
      <c r="JQL26" s="687"/>
      <c r="JQM26" s="687"/>
      <c r="JQN26" s="687"/>
      <c r="JQO26" s="687"/>
      <c r="JQP26" s="687"/>
      <c r="JQQ26" s="687"/>
      <c r="JQR26" s="687"/>
      <c r="JQS26" s="687"/>
      <c r="JQT26" s="687"/>
      <c r="JQU26" s="687"/>
      <c r="JQV26" s="687"/>
      <c r="JQW26" s="687"/>
      <c r="JQX26" s="687"/>
      <c r="JQY26" s="687"/>
      <c r="JQZ26" s="687"/>
      <c r="JRA26" s="687"/>
      <c r="JRB26" s="687"/>
      <c r="JRC26" s="687"/>
      <c r="JRD26" s="687"/>
      <c r="JRE26" s="687"/>
      <c r="JRF26" s="687"/>
      <c r="JRG26" s="687"/>
      <c r="JRH26" s="687"/>
      <c r="JRI26" s="687"/>
      <c r="JRJ26" s="687"/>
      <c r="JRK26" s="687"/>
      <c r="JRL26" s="687"/>
      <c r="JRM26" s="687"/>
      <c r="JRN26" s="687"/>
      <c r="JRO26" s="687"/>
      <c r="JRP26" s="687"/>
      <c r="JRQ26" s="687"/>
      <c r="JRR26" s="687"/>
      <c r="JRS26" s="687"/>
      <c r="JRT26" s="687"/>
      <c r="JRU26" s="687"/>
      <c r="JRV26" s="687"/>
      <c r="JRW26" s="687"/>
      <c r="JRX26" s="687"/>
      <c r="JRY26" s="687"/>
      <c r="JRZ26" s="687"/>
      <c r="JSA26" s="687"/>
      <c r="JSB26" s="687"/>
      <c r="JSC26" s="687"/>
      <c r="JSD26" s="687"/>
      <c r="JSE26" s="687"/>
      <c r="JSF26" s="687"/>
      <c r="JSG26" s="687"/>
      <c r="JSH26" s="687"/>
      <c r="JSI26" s="687"/>
      <c r="JSJ26" s="687"/>
      <c r="JSK26" s="687"/>
      <c r="JSL26" s="687"/>
      <c r="JSM26" s="687"/>
      <c r="JSN26" s="687"/>
      <c r="JSO26" s="687"/>
      <c r="JSP26" s="687"/>
      <c r="JSQ26" s="687"/>
      <c r="JSR26" s="687"/>
      <c r="JSS26" s="687"/>
      <c r="JST26" s="687"/>
      <c r="JSU26" s="687"/>
      <c r="JSV26" s="687"/>
      <c r="JSW26" s="687"/>
      <c r="JSX26" s="687"/>
      <c r="JSY26" s="687"/>
      <c r="JSZ26" s="687"/>
      <c r="JTA26" s="687"/>
      <c r="JTB26" s="687"/>
      <c r="JTC26" s="687"/>
      <c r="JTD26" s="687"/>
      <c r="JTE26" s="687"/>
      <c r="JTF26" s="687"/>
      <c r="JTG26" s="687"/>
      <c r="JTH26" s="687"/>
      <c r="JTI26" s="687"/>
      <c r="JTJ26" s="687"/>
      <c r="JTK26" s="687"/>
      <c r="JTL26" s="687"/>
      <c r="JTM26" s="687"/>
      <c r="JTN26" s="687"/>
      <c r="JTO26" s="687"/>
      <c r="JTP26" s="687"/>
      <c r="JTQ26" s="687"/>
      <c r="JTR26" s="687"/>
      <c r="JTS26" s="687"/>
      <c r="JTT26" s="687"/>
      <c r="JTU26" s="687"/>
      <c r="JTV26" s="687"/>
      <c r="JTW26" s="687"/>
      <c r="JTX26" s="687"/>
      <c r="JTY26" s="687"/>
      <c r="JTZ26" s="687"/>
      <c r="JUA26" s="687"/>
      <c r="JUB26" s="687"/>
      <c r="JUC26" s="687"/>
      <c r="JUD26" s="687"/>
      <c r="JUE26" s="687"/>
      <c r="JUF26" s="687"/>
      <c r="JUG26" s="687"/>
      <c r="JUH26" s="687"/>
      <c r="JUI26" s="687"/>
      <c r="JUJ26" s="687"/>
      <c r="JUK26" s="687"/>
      <c r="JUL26" s="687"/>
      <c r="JUM26" s="687"/>
      <c r="JUN26" s="687"/>
      <c r="JUO26" s="687"/>
      <c r="JUP26" s="687"/>
      <c r="JUQ26" s="687"/>
      <c r="JUR26" s="687"/>
      <c r="JUS26" s="687"/>
      <c r="JUT26" s="687"/>
      <c r="JUU26" s="687"/>
      <c r="JUV26" s="687"/>
      <c r="JUW26" s="687"/>
      <c r="JUX26" s="687"/>
      <c r="JUY26" s="687"/>
      <c r="JUZ26" s="687"/>
      <c r="JVA26" s="687"/>
      <c r="JVB26" s="687"/>
      <c r="JVC26" s="687"/>
      <c r="JVD26" s="687"/>
      <c r="JVE26" s="687"/>
      <c r="JVF26" s="687"/>
      <c r="JVG26" s="687"/>
      <c r="JVH26" s="687"/>
      <c r="JVI26" s="687"/>
      <c r="JVJ26" s="687"/>
      <c r="JVK26" s="687"/>
      <c r="JVL26" s="687"/>
      <c r="JVM26" s="687"/>
      <c r="JVN26" s="687"/>
      <c r="JVO26" s="687"/>
      <c r="JVP26" s="687"/>
      <c r="JVQ26" s="687"/>
      <c r="JVR26" s="687"/>
      <c r="JVS26" s="687"/>
      <c r="JVT26" s="687"/>
      <c r="JVU26" s="687"/>
      <c r="JVV26" s="687"/>
      <c r="JVW26" s="687"/>
      <c r="JVX26" s="687"/>
      <c r="JVY26" s="687"/>
      <c r="JVZ26" s="687"/>
      <c r="JWA26" s="687"/>
      <c r="JWB26" s="687"/>
      <c r="JWC26" s="687"/>
      <c r="JWD26" s="687"/>
      <c r="JWE26" s="687"/>
      <c r="JWF26" s="687"/>
      <c r="JWG26" s="687"/>
      <c r="JWH26" s="687"/>
      <c r="JWI26" s="687"/>
      <c r="JWJ26" s="687"/>
      <c r="JWK26" s="687"/>
      <c r="JWL26" s="687"/>
      <c r="JWM26" s="687"/>
      <c r="JWN26" s="687"/>
      <c r="JWO26" s="687"/>
      <c r="JWP26" s="687"/>
      <c r="JWQ26" s="687"/>
      <c r="JWR26" s="687"/>
      <c r="JWS26" s="687"/>
      <c r="JWT26" s="687"/>
      <c r="JWU26" s="687"/>
      <c r="JWV26" s="687"/>
      <c r="JWW26" s="687"/>
      <c r="JWX26" s="687"/>
      <c r="JWY26" s="687"/>
      <c r="JWZ26" s="687"/>
      <c r="JXA26" s="687"/>
      <c r="JXB26" s="687"/>
      <c r="JXC26" s="687"/>
      <c r="JXD26" s="687"/>
      <c r="JXE26" s="687"/>
      <c r="JXF26" s="687"/>
      <c r="JXG26" s="687"/>
      <c r="JXH26" s="687"/>
      <c r="JXI26" s="687"/>
      <c r="JXJ26" s="687"/>
      <c r="JXK26" s="687"/>
      <c r="JXL26" s="687"/>
      <c r="JXM26" s="687"/>
      <c r="JXN26" s="687"/>
      <c r="JXO26" s="687"/>
      <c r="JXP26" s="687"/>
      <c r="JXQ26" s="687"/>
      <c r="JXR26" s="687"/>
      <c r="JXS26" s="687"/>
      <c r="JXT26" s="687"/>
      <c r="JXU26" s="687"/>
      <c r="JXV26" s="687"/>
      <c r="JXW26" s="687"/>
      <c r="JXX26" s="687"/>
      <c r="JXY26" s="687"/>
      <c r="JXZ26" s="687"/>
      <c r="JYA26" s="687"/>
      <c r="JYB26" s="687"/>
      <c r="JYC26" s="687"/>
      <c r="JYD26" s="687"/>
      <c r="JYE26" s="687"/>
      <c r="JYF26" s="687"/>
      <c r="JYG26" s="687"/>
      <c r="JYH26" s="687"/>
      <c r="JYI26" s="687"/>
      <c r="JYJ26" s="687"/>
      <c r="JYK26" s="687"/>
      <c r="JYL26" s="687"/>
      <c r="JYM26" s="687"/>
      <c r="JYN26" s="687"/>
      <c r="JYO26" s="687"/>
      <c r="JYP26" s="687"/>
      <c r="JYQ26" s="687"/>
      <c r="JYR26" s="687"/>
      <c r="JYS26" s="687"/>
      <c r="JYT26" s="687"/>
      <c r="JYU26" s="687"/>
      <c r="JYV26" s="687"/>
      <c r="JYW26" s="687"/>
      <c r="JYX26" s="687"/>
      <c r="JYY26" s="687"/>
      <c r="JYZ26" s="687"/>
      <c r="JZA26" s="687"/>
      <c r="JZB26" s="687"/>
      <c r="JZC26" s="687"/>
      <c r="JZD26" s="687"/>
      <c r="JZE26" s="687"/>
      <c r="JZF26" s="687"/>
      <c r="JZG26" s="687"/>
      <c r="JZH26" s="687"/>
      <c r="JZI26" s="687"/>
      <c r="JZJ26" s="687"/>
      <c r="JZK26" s="687"/>
      <c r="JZL26" s="687"/>
      <c r="JZM26" s="687"/>
      <c r="JZN26" s="687"/>
      <c r="JZO26" s="687"/>
      <c r="JZP26" s="687"/>
      <c r="JZQ26" s="687"/>
      <c r="JZR26" s="687"/>
      <c r="JZS26" s="687"/>
      <c r="JZT26" s="687"/>
      <c r="JZU26" s="687"/>
      <c r="JZV26" s="687"/>
      <c r="JZW26" s="687"/>
      <c r="JZX26" s="687"/>
      <c r="JZY26" s="687"/>
      <c r="JZZ26" s="687"/>
      <c r="KAA26" s="687"/>
      <c r="KAB26" s="687"/>
      <c r="KAC26" s="687"/>
      <c r="KAD26" s="687"/>
      <c r="KAE26" s="687"/>
      <c r="KAF26" s="687"/>
      <c r="KAG26" s="687"/>
      <c r="KAH26" s="687"/>
      <c r="KAI26" s="687"/>
      <c r="KAJ26" s="687"/>
      <c r="KAK26" s="687"/>
      <c r="KAL26" s="687"/>
      <c r="KAM26" s="687"/>
      <c r="KAN26" s="687"/>
      <c r="KAO26" s="687"/>
      <c r="KAP26" s="687"/>
      <c r="KAQ26" s="687"/>
      <c r="KAR26" s="687"/>
      <c r="KAS26" s="687"/>
      <c r="KAT26" s="687"/>
      <c r="KAU26" s="687"/>
      <c r="KAV26" s="687"/>
      <c r="KAW26" s="687"/>
      <c r="KAX26" s="687"/>
      <c r="KAY26" s="687"/>
      <c r="KAZ26" s="687"/>
      <c r="KBA26" s="687"/>
      <c r="KBB26" s="687"/>
      <c r="KBC26" s="687"/>
      <c r="KBD26" s="687"/>
      <c r="KBE26" s="687"/>
      <c r="KBF26" s="687"/>
      <c r="KBG26" s="687"/>
      <c r="KBH26" s="687"/>
      <c r="KBI26" s="687"/>
      <c r="KBJ26" s="687"/>
      <c r="KBK26" s="687"/>
      <c r="KBL26" s="687"/>
      <c r="KBM26" s="687"/>
      <c r="KBN26" s="687"/>
      <c r="KBO26" s="687"/>
      <c r="KBP26" s="687"/>
      <c r="KBQ26" s="687"/>
      <c r="KBR26" s="687"/>
      <c r="KBS26" s="687"/>
      <c r="KBT26" s="687"/>
      <c r="KBU26" s="687"/>
      <c r="KBV26" s="687"/>
      <c r="KBW26" s="687"/>
      <c r="KBX26" s="687"/>
      <c r="KBY26" s="687"/>
      <c r="KBZ26" s="687"/>
      <c r="KCA26" s="687"/>
      <c r="KCB26" s="687"/>
      <c r="KCC26" s="687"/>
      <c r="KCD26" s="687"/>
      <c r="KCE26" s="687"/>
      <c r="KCF26" s="687"/>
      <c r="KCG26" s="687"/>
      <c r="KCH26" s="687"/>
      <c r="KCI26" s="687"/>
      <c r="KCJ26" s="687"/>
      <c r="KCK26" s="687"/>
      <c r="KCL26" s="687"/>
      <c r="KCM26" s="687"/>
      <c r="KCN26" s="687"/>
      <c r="KCO26" s="687"/>
      <c r="KCP26" s="687"/>
      <c r="KCQ26" s="687"/>
      <c r="KCR26" s="687"/>
      <c r="KCS26" s="687"/>
      <c r="KCT26" s="687"/>
      <c r="KCU26" s="687"/>
      <c r="KCV26" s="687"/>
      <c r="KCW26" s="687"/>
      <c r="KCX26" s="687"/>
      <c r="KCY26" s="687"/>
      <c r="KCZ26" s="687"/>
      <c r="KDA26" s="687"/>
      <c r="KDB26" s="687"/>
      <c r="KDC26" s="687"/>
      <c r="KDD26" s="687"/>
      <c r="KDE26" s="687"/>
      <c r="KDF26" s="687"/>
      <c r="KDG26" s="687"/>
      <c r="KDH26" s="687"/>
      <c r="KDI26" s="687"/>
      <c r="KDJ26" s="687"/>
      <c r="KDK26" s="687"/>
      <c r="KDL26" s="687"/>
      <c r="KDM26" s="687"/>
      <c r="KDN26" s="687"/>
      <c r="KDO26" s="687"/>
      <c r="KDP26" s="687"/>
      <c r="KDQ26" s="687"/>
      <c r="KDR26" s="687"/>
      <c r="KDS26" s="687"/>
      <c r="KDT26" s="687"/>
      <c r="KDU26" s="687"/>
      <c r="KDV26" s="687"/>
      <c r="KDW26" s="687"/>
      <c r="KDX26" s="687"/>
      <c r="KDY26" s="687"/>
      <c r="KDZ26" s="687"/>
      <c r="KEA26" s="687"/>
      <c r="KEB26" s="687"/>
      <c r="KEC26" s="687"/>
      <c r="KED26" s="687"/>
      <c r="KEE26" s="687"/>
      <c r="KEF26" s="687"/>
      <c r="KEG26" s="687"/>
      <c r="KEH26" s="687"/>
      <c r="KEI26" s="687"/>
      <c r="KEJ26" s="687"/>
      <c r="KEK26" s="687"/>
      <c r="KEL26" s="687"/>
      <c r="KEM26" s="687"/>
      <c r="KEN26" s="687"/>
      <c r="KEO26" s="687"/>
      <c r="KEP26" s="687"/>
      <c r="KEQ26" s="687"/>
      <c r="KER26" s="687"/>
      <c r="KES26" s="687"/>
      <c r="KET26" s="687"/>
      <c r="KEU26" s="687"/>
      <c r="KEV26" s="687"/>
      <c r="KEW26" s="687"/>
      <c r="KEX26" s="687"/>
      <c r="KEY26" s="687"/>
      <c r="KEZ26" s="687"/>
      <c r="KFA26" s="687"/>
      <c r="KFB26" s="687"/>
      <c r="KFC26" s="687"/>
      <c r="KFD26" s="687"/>
      <c r="KFE26" s="687"/>
      <c r="KFF26" s="687"/>
      <c r="KFG26" s="687"/>
      <c r="KFH26" s="687"/>
      <c r="KFI26" s="687"/>
      <c r="KFJ26" s="687"/>
      <c r="KFK26" s="687"/>
      <c r="KFL26" s="687"/>
      <c r="KFM26" s="687"/>
      <c r="KFN26" s="687"/>
      <c r="KFO26" s="687"/>
      <c r="KFP26" s="687"/>
      <c r="KFQ26" s="687"/>
      <c r="KFR26" s="687"/>
      <c r="KFS26" s="687"/>
      <c r="KFT26" s="687"/>
      <c r="KFU26" s="687"/>
      <c r="KFV26" s="687"/>
      <c r="KFW26" s="687"/>
      <c r="KFX26" s="687"/>
      <c r="KFY26" s="687"/>
      <c r="KFZ26" s="687"/>
      <c r="KGA26" s="687"/>
      <c r="KGB26" s="687"/>
      <c r="KGC26" s="687"/>
      <c r="KGD26" s="687"/>
      <c r="KGE26" s="687"/>
      <c r="KGF26" s="687"/>
      <c r="KGG26" s="687"/>
      <c r="KGH26" s="687"/>
      <c r="KGI26" s="687"/>
      <c r="KGJ26" s="687"/>
      <c r="KGK26" s="687"/>
      <c r="KGL26" s="687"/>
      <c r="KGM26" s="687"/>
      <c r="KGN26" s="687"/>
      <c r="KGO26" s="687"/>
      <c r="KGP26" s="687"/>
      <c r="KGQ26" s="687"/>
      <c r="KGR26" s="687"/>
      <c r="KGS26" s="687"/>
      <c r="KGT26" s="687"/>
      <c r="KGU26" s="687"/>
      <c r="KGV26" s="687"/>
      <c r="KGW26" s="687"/>
      <c r="KGX26" s="687"/>
      <c r="KGY26" s="687"/>
      <c r="KGZ26" s="687"/>
      <c r="KHA26" s="687"/>
      <c r="KHB26" s="687"/>
      <c r="KHC26" s="687"/>
      <c r="KHD26" s="687"/>
      <c r="KHE26" s="687"/>
      <c r="KHF26" s="687"/>
      <c r="KHG26" s="687"/>
      <c r="KHH26" s="687"/>
      <c r="KHI26" s="687"/>
      <c r="KHJ26" s="687"/>
      <c r="KHK26" s="687"/>
      <c r="KHL26" s="687"/>
      <c r="KHM26" s="687"/>
      <c r="KHN26" s="687"/>
      <c r="KHO26" s="687"/>
      <c r="KHP26" s="687"/>
      <c r="KHQ26" s="687"/>
      <c r="KHR26" s="687"/>
      <c r="KHS26" s="687"/>
      <c r="KHT26" s="687"/>
      <c r="KHU26" s="687"/>
      <c r="KHV26" s="687"/>
      <c r="KHW26" s="687"/>
      <c r="KHX26" s="687"/>
      <c r="KHY26" s="687"/>
      <c r="KHZ26" s="687"/>
      <c r="KIA26" s="687"/>
      <c r="KIB26" s="687"/>
      <c r="KIC26" s="687"/>
      <c r="KID26" s="687"/>
      <c r="KIE26" s="687"/>
      <c r="KIF26" s="687"/>
      <c r="KIG26" s="687"/>
      <c r="KIH26" s="687"/>
      <c r="KII26" s="687"/>
      <c r="KIJ26" s="687"/>
      <c r="KIK26" s="687"/>
      <c r="KIL26" s="687"/>
      <c r="KIM26" s="687"/>
      <c r="KIN26" s="687"/>
      <c r="KIO26" s="687"/>
      <c r="KIP26" s="687"/>
      <c r="KIQ26" s="687"/>
      <c r="KIR26" s="687"/>
      <c r="KIS26" s="687"/>
      <c r="KIT26" s="687"/>
      <c r="KIU26" s="687"/>
      <c r="KIV26" s="687"/>
      <c r="KIW26" s="687"/>
      <c r="KIX26" s="687"/>
      <c r="KIY26" s="687"/>
      <c r="KIZ26" s="687"/>
      <c r="KJA26" s="687"/>
      <c r="KJB26" s="687"/>
      <c r="KJC26" s="687"/>
      <c r="KJD26" s="687"/>
      <c r="KJE26" s="687"/>
      <c r="KJF26" s="687"/>
      <c r="KJG26" s="687"/>
      <c r="KJH26" s="687"/>
      <c r="KJI26" s="687"/>
      <c r="KJJ26" s="687"/>
      <c r="KJK26" s="687"/>
      <c r="KJL26" s="687"/>
      <c r="KJM26" s="687"/>
      <c r="KJN26" s="687"/>
      <c r="KJO26" s="687"/>
      <c r="KJP26" s="687"/>
      <c r="KJQ26" s="687"/>
      <c r="KJR26" s="687"/>
      <c r="KJS26" s="687"/>
      <c r="KJT26" s="687"/>
      <c r="KJU26" s="687"/>
      <c r="KJV26" s="687"/>
      <c r="KJW26" s="687"/>
      <c r="KJX26" s="687"/>
      <c r="KJY26" s="687"/>
      <c r="KJZ26" s="687"/>
      <c r="KKA26" s="687"/>
      <c r="KKB26" s="687"/>
      <c r="KKC26" s="687"/>
      <c r="KKD26" s="687"/>
      <c r="KKE26" s="687"/>
      <c r="KKF26" s="687"/>
      <c r="KKG26" s="687"/>
      <c r="KKH26" s="687"/>
      <c r="KKI26" s="687"/>
      <c r="KKJ26" s="687"/>
      <c r="KKK26" s="687"/>
      <c r="KKL26" s="687"/>
      <c r="KKM26" s="687"/>
      <c r="KKN26" s="687"/>
      <c r="KKO26" s="687"/>
      <c r="KKP26" s="687"/>
      <c r="KKQ26" s="687"/>
      <c r="KKR26" s="687"/>
      <c r="KKS26" s="687"/>
      <c r="KKT26" s="687"/>
      <c r="KKU26" s="687"/>
      <c r="KKV26" s="687"/>
      <c r="KKW26" s="687"/>
      <c r="KKX26" s="687"/>
      <c r="KKY26" s="687"/>
      <c r="KKZ26" s="687"/>
      <c r="KLA26" s="687"/>
      <c r="KLB26" s="687"/>
      <c r="KLC26" s="687"/>
      <c r="KLD26" s="687"/>
      <c r="KLE26" s="687"/>
      <c r="KLF26" s="687"/>
      <c r="KLG26" s="687"/>
      <c r="KLH26" s="687"/>
      <c r="KLI26" s="687"/>
      <c r="KLJ26" s="687"/>
      <c r="KLK26" s="687"/>
      <c r="KLL26" s="687"/>
      <c r="KLM26" s="687"/>
      <c r="KLN26" s="687"/>
      <c r="KLO26" s="687"/>
      <c r="KLP26" s="687"/>
      <c r="KLQ26" s="687"/>
      <c r="KLR26" s="687"/>
      <c r="KLS26" s="687"/>
      <c r="KLT26" s="687"/>
      <c r="KLU26" s="687"/>
      <c r="KLV26" s="687"/>
      <c r="KLW26" s="687"/>
      <c r="KLX26" s="687"/>
      <c r="KLY26" s="687"/>
      <c r="KLZ26" s="687"/>
      <c r="KMA26" s="687"/>
      <c r="KMB26" s="687"/>
      <c r="KMC26" s="687"/>
      <c r="KMD26" s="687"/>
      <c r="KME26" s="687"/>
      <c r="KMF26" s="687"/>
      <c r="KMG26" s="687"/>
      <c r="KMH26" s="687"/>
      <c r="KMI26" s="687"/>
      <c r="KMJ26" s="687"/>
      <c r="KMK26" s="687"/>
      <c r="KML26" s="687"/>
      <c r="KMM26" s="687"/>
      <c r="KMN26" s="687"/>
      <c r="KMO26" s="687"/>
      <c r="KMP26" s="687"/>
      <c r="KMQ26" s="687"/>
      <c r="KMR26" s="687"/>
      <c r="KMS26" s="687"/>
      <c r="KMT26" s="687"/>
      <c r="KMU26" s="687"/>
      <c r="KMV26" s="687"/>
      <c r="KMW26" s="687"/>
      <c r="KMX26" s="687"/>
      <c r="KMY26" s="687"/>
      <c r="KMZ26" s="687"/>
      <c r="KNA26" s="687"/>
      <c r="KNB26" s="687"/>
      <c r="KNC26" s="687"/>
      <c r="KND26" s="687"/>
      <c r="KNE26" s="687"/>
      <c r="KNF26" s="687"/>
      <c r="KNG26" s="687"/>
      <c r="KNH26" s="687"/>
      <c r="KNI26" s="687"/>
      <c r="KNJ26" s="687"/>
      <c r="KNK26" s="687"/>
      <c r="KNL26" s="687"/>
      <c r="KNM26" s="687"/>
      <c r="KNN26" s="687"/>
      <c r="KNO26" s="687"/>
      <c r="KNP26" s="687"/>
      <c r="KNQ26" s="687"/>
      <c r="KNR26" s="687"/>
      <c r="KNS26" s="687"/>
      <c r="KNT26" s="687"/>
      <c r="KNU26" s="687"/>
      <c r="KNV26" s="687"/>
      <c r="KNW26" s="687"/>
      <c r="KNX26" s="687"/>
      <c r="KNY26" s="687"/>
      <c r="KNZ26" s="687"/>
      <c r="KOA26" s="687"/>
      <c r="KOB26" s="687"/>
      <c r="KOC26" s="687"/>
      <c r="KOD26" s="687"/>
      <c r="KOE26" s="687"/>
      <c r="KOF26" s="687"/>
      <c r="KOG26" s="687"/>
      <c r="KOH26" s="687"/>
      <c r="KOI26" s="687"/>
      <c r="KOJ26" s="687"/>
      <c r="KOK26" s="687"/>
      <c r="KOL26" s="687"/>
      <c r="KOM26" s="687"/>
      <c r="KON26" s="687"/>
      <c r="KOO26" s="687"/>
      <c r="KOP26" s="687"/>
      <c r="KOQ26" s="687"/>
      <c r="KOR26" s="687"/>
      <c r="KOS26" s="687"/>
      <c r="KOT26" s="687"/>
      <c r="KOU26" s="687"/>
      <c r="KOV26" s="687"/>
      <c r="KOW26" s="687"/>
      <c r="KOX26" s="687"/>
      <c r="KOY26" s="687"/>
      <c r="KOZ26" s="687"/>
      <c r="KPA26" s="687"/>
      <c r="KPB26" s="687"/>
      <c r="KPC26" s="687"/>
      <c r="KPD26" s="687"/>
      <c r="KPE26" s="687"/>
      <c r="KPF26" s="687"/>
      <c r="KPG26" s="687"/>
      <c r="KPH26" s="687"/>
      <c r="KPI26" s="687"/>
      <c r="KPJ26" s="687"/>
      <c r="KPK26" s="687"/>
      <c r="KPL26" s="687"/>
      <c r="KPM26" s="687"/>
      <c r="KPN26" s="687"/>
      <c r="KPO26" s="687"/>
      <c r="KPP26" s="687"/>
      <c r="KPQ26" s="687"/>
      <c r="KPR26" s="687"/>
      <c r="KPS26" s="687"/>
      <c r="KPT26" s="687"/>
      <c r="KPU26" s="687"/>
      <c r="KPV26" s="687"/>
      <c r="KPW26" s="687"/>
      <c r="KPX26" s="687"/>
      <c r="KPY26" s="687"/>
      <c r="KPZ26" s="687"/>
      <c r="KQA26" s="687"/>
      <c r="KQB26" s="687"/>
      <c r="KQC26" s="687"/>
      <c r="KQD26" s="687"/>
      <c r="KQE26" s="687"/>
      <c r="KQF26" s="687"/>
      <c r="KQG26" s="687"/>
      <c r="KQH26" s="687"/>
      <c r="KQI26" s="687"/>
      <c r="KQJ26" s="687"/>
      <c r="KQK26" s="687"/>
      <c r="KQL26" s="687"/>
      <c r="KQM26" s="687"/>
      <c r="KQN26" s="687"/>
      <c r="KQO26" s="687"/>
      <c r="KQP26" s="687"/>
      <c r="KQQ26" s="687"/>
      <c r="KQR26" s="687"/>
      <c r="KQS26" s="687"/>
      <c r="KQT26" s="687"/>
      <c r="KQU26" s="687"/>
      <c r="KQV26" s="687"/>
      <c r="KQW26" s="687"/>
      <c r="KQX26" s="687"/>
      <c r="KQY26" s="687"/>
      <c r="KQZ26" s="687"/>
      <c r="KRA26" s="687"/>
      <c r="KRB26" s="687"/>
      <c r="KRC26" s="687"/>
      <c r="KRD26" s="687"/>
      <c r="KRE26" s="687"/>
      <c r="KRF26" s="687"/>
      <c r="KRG26" s="687"/>
      <c r="KRH26" s="687"/>
      <c r="KRI26" s="687"/>
      <c r="KRJ26" s="687"/>
      <c r="KRK26" s="687"/>
      <c r="KRL26" s="687"/>
      <c r="KRM26" s="687"/>
      <c r="KRN26" s="687"/>
      <c r="KRO26" s="687"/>
      <c r="KRP26" s="687"/>
      <c r="KRQ26" s="687"/>
      <c r="KRR26" s="687"/>
      <c r="KRS26" s="687"/>
      <c r="KRT26" s="687"/>
      <c r="KRU26" s="687"/>
      <c r="KRV26" s="687"/>
      <c r="KRW26" s="687"/>
      <c r="KRX26" s="687"/>
      <c r="KRY26" s="687"/>
      <c r="KRZ26" s="687"/>
      <c r="KSA26" s="687"/>
      <c r="KSB26" s="687"/>
      <c r="KSC26" s="687"/>
      <c r="KSD26" s="687"/>
      <c r="KSE26" s="687"/>
      <c r="KSF26" s="687"/>
      <c r="KSG26" s="687"/>
      <c r="KSH26" s="687"/>
      <c r="KSI26" s="687"/>
      <c r="KSJ26" s="687"/>
      <c r="KSK26" s="687"/>
      <c r="KSL26" s="687"/>
      <c r="KSM26" s="687"/>
      <c r="KSN26" s="687"/>
      <c r="KSO26" s="687"/>
      <c r="KSP26" s="687"/>
      <c r="KSQ26" s="687"/>
      <c r="KSR26" s="687"/>
      <c r="KSS26" s="687"/>
      <c r="KST26" s="687"/>
      <c r="KSU26" s="687"/>
      <c r="KSV26" s="687"/>
      <c r="KSW26" s="687"/>
      <c r="KSX26" s="687"/>
      <c r="KSY26" s="687"/>
      <c r="KSZ26" s="687"/>
      <c r="KTA26" s="687"/>
      <c r="KTB26" s="687"/>
      <c r="KTC26" s="687"/>
      <c r="KTD26" s="687"/>
      <c r="KTE26" s="687"/>
      <c r="KTF26" s="687"/>
      <c r="KTG26" s="687"/>
      <c r="KTH26" s="687"/>
      <c r="KTI26" s="687"/>
      <c r="KTJ26" s="687"/>
      <c r="KTK26" s="687"/>
      <c r="KTL26" s="687"/>
      <c r="KTM26" s="687"/>
      <c r="KTN26" s="687"/>
      <c r="KTO26" s="687"/>
      <c r="KTP26" s="687"/>
      <c r="KTQ26" s="687"/>
      <c r="KTR26" s="687"/>
      <c r="KTS26" s="687"/>
      <c r="KTT26" s="687"/>
      <c r="KTU26" s="687"/>
      <c r="KTV26" s="687"/>
      <c r="KTW26" s="687"/>
      <c r="KTX26" s="687"/>
      <c r="KTY26" s="687"/>
      <c r="KTZ26" s="687"/>
      <c r="KUA26" s="687"/>
      <c r="KUB26" s="687"/>
      <c r="KUC26" s="687"/>
      <c r="KUD26" s="687"/>
      <c r="KUE26" s="687"/>
      <c r="KUF26" s="687"/>
      <c r="KUG26" s="687"/>
      <c r="KUH26" s="687"/>
      <c r="KUI26" s="687"/>
      <c r="KUJ26" s="687"/>
      <c r="KUK26" s="687"/>
      <c r="KUL26" s="687"/>
      <c r="KUM26" s="687"/>
      <c r="KUN26" s="687"/>
      <c r="KUO26" s="687"/>
      <c r="KUP26" s="687"/>
      <c r="KUQ26" s="687"/>
      <c r="KUR26" s="687"/>
      <c r="KUS26" s="687"/>
      <c r="KUT26" s="687"/>
      <c r="KUU26" s="687"/>
      <c r="KUV26" s="687"/>
      <c r="KUW26" s="687"/>
      <c r="KUX26" s="687"/>
      <c r="KUY26" s="687"/>
      <c r="KUZ26" s="687"/>
      <c r="KVA26" s="687"/>
      <c r="KVB26" s="687"/>
      <c r="KVC26" s="687"/>
      <c r="KVD26" s="687"/>
      <c r="KVE26" s="687"/>
      <c r="KVF26" s="687"/>
      <c r="KVG26" s="687"/>
      <c r="KVH26" s="687"/>
      <c r="KVI26" s="687"/>
      <c r="KVJ26" s="687"/>
      <c r="KVK26" s="687"/>
      <c r="KVL26" s="687"/>
      <c r="KVM26" s="687"/>
      <c r="KVN26" s="687"/>
      <c r="KVO26" s="687"/>
      <c r="KVP26" s="687"/>
      <c r="KVQ26" s="687"/>
      <c r="KVR26" s="687"/>
      <c r="KVS26" s="687"/>
      <c r="KVT26" s="687"/>
      <c r="KVU26" s="687"/>
      <c r="KVV26" s="687"/>
      <c r="KVW26" s="687"/>
      <c r="KVX26" s="687"/>
      <c r="KVY26" s="687"/>
      <c r="KVZ26" s="687"/>
      <c r="KWA26" s="687"/>
      <c r="KWB26" s="687"/>
      <c r="KWC26" s="687"/>
      <c r="KWD26" s="687"/>
      <c r="KWE26" s="687"/>
      <c r="KWF26" s="687"/>
      <c r="KWG26" s="687"/>
      <c r="KWH26" s="687"/>
      <c r="KWI26" s="687"/>
      <c r="KWJ26" s="687"/>
      <c r="KWK26" s="687"/>
      <c r="KWL26" s="687"/>
      <c r="KWM26" s="687"/>
      <c r="KWN26" s="687"/>
      <c r="KWO26" s="687"/>
      <c r="KWP26" s="687"/>
      <c r="KWQ26" s="687"/>
      <c r="KWR26" s="687"/>
      <c r="KWS26" s="687"/>
      <c r="KWT26" s="687"/>
      <c r="KWU26" s="687"/>
      <c r="KWV26" s="687"/>
      <c r="KWW26" s="687"/>
      <c r="KWX26" s="687"/>
      <c r="KWY26" s="687"/>
      <c r="KWZ26" s="687"/>
      <c r="KXA26" s="687"/>
      <c r="KXB26" s="687"/>
      <c r="KXC26" s="687"/>
      <c r="KXD26" s="687"/>
      <c r="KXE26" s="687"/>
      <c r="KXF26" s="687"/>
      <c r="KXG26" s="687"/>
      <c r="KXH26" s="687"/>
      <c r="KXI26" s="687"/>
      <c r="KXJ26" s="687"/>
      <c r="KXK26" s="687"/>
      <c r="KXL26" s="687"/>
      <c r="KXM26" s="687"/>
      <c r="KXN26" s="687"/>
      <c r="KXO26" s="687"/>
      <c r="KXP26" s="687"/>
      <c r="KXQ26" s="687"/>
      <c r="KXR26" s="687"/>
      <c r="KXS26" s="687"/>
      <c r="KXT26" s="687"/>
      <c r="KXU26" s="687"/>
      <c r="KXV26" s="687"/>
      <c r="KXW26" s="687"/>
      <c r="KXX26" s="687"/>
      <c r="KXY26" s="687"/>
      <c r="KXZ26" s="687"/>
      <c r="KYA26" s="687"/>
      <c r="KYB26" s="687"/>
      <c r="KYC26" s="687"/>
      <c r="KYD26" s="687"/>
      <c r="KYE26" s="687"/>
      <c r="KYF26" s="687"/>
      <c r="KYG26" s="687"/>
      <c r="KYH26" s="687"/>
      <c r="KYI26" s="687"/>
      <c r="KYJ26" s="687"/>
      <c r="KYK26" s="687"/>
      <c r="KYL26" s="687"/>
      <c r="KYM26" s="687"/>
      <c r="KYN26" s="687"/>
      <c r="KYO26" s="687"/>
      <c r="KYP26" s="687"/>
      <c r="KYQ26" s="687"/>
      <c r="KYR26" s="687"/>
      <c r="KYS26" s="687"/>
      <c r="KYT26" s="687"/>
      <c r="KYU26" s="687"/>
      <c r="KYV26" s="687"/>
      <c r="KYW26" s="687"/>
      <c r="KYX26" s="687"/>
      <c r="KYY26" s="687"/>
      <c r="KYZ26" s="687"/>
      <c r="KZA26" s="687"/>
      <c r="KZB26" s="687"/>
      <c r="KZC26" s="687"/>
      <c r="KZD26" s="687"/>
      <c r="KZE26" s="687"/>
      <c r="KZF26" s="687"/>
      <c r="KZG26" s="687"/>
      <c r="KZH26" s="687"/>
      <c r="KZI26" s="687"/>
      <c r="KZJ26" s="687"/>
      <c r="KZK26" s="687"/>
      <c r="KZL26" s="687"/>
      <c r="KZM26" s="687"/>
      <c r="KZN26" s="687"/>
      <c r="KZO26" s="687"/>
      <c r="KZP26" s="687"/>
      <c r="KZQ26" s="687"/>
      <c r="KZR26" s="687"/>
      <c r="KZS26" s="687"/>
      <c r="KZT26" s="687"/>
      <c r="KZU26" s="687"/>
      <c r="KZV26" s="687"/>
      <c r="KZW26" s="687"/>
      <c r="KZX26" s="687"/>
      <c r="KZY26" s="687"/>
      <c r="KZZ26" s="687"/>
      <c r="LAA26" s="687"/>
      <c r="LAB26" s="687"/>
      <c r="LAC26" s="687"/>
      <c r="LAD26" s="687"/>
      <c r="LAE26" s="687"/>
      <c r="LAF26" s="687"/>
      <c r="LAG26" s="687"/>
      <c r="LAH26" s="687"/>
      <c r="LAI26" s="687"/>
      <c r="LAJ26" s="687"/>
      <c r="LAK26" s="687"/>
      <c r="LAL26" s="687"/>
      <c r="LAM26" s="687"/>
      <c r="LAN26" s="687"/>
      <c r="LAO26" s="687"/>
      <c r="LAP26" s="687"/>
      <c r="LAQ26" s="687"/>
      <c r="LAR26" s="687"/>
      <c r="LAS26" s="687"/>
      <c r="LAT26" s="687"/>
      <c r="LAU26" s="687"/>
      <c r="LAV26" s="687"/>
      <c r="LAW26" s="687"/>
      <c r="LAX26" s="687"/>
      <c r="LAY26" s="687"/>
      <c r="LAZ26" s="687"/>
      <c r="LBA26" s="687"/>
      <c r="LBB26" s="687"/>
      <c r="LBC26" s="687"/>
      <c r="LBD26" s="687"/>
      <c r="LBE26" s="687"/>
      <c r="LBF26" s="687"/>
      <c r="LBG26" s="687"/>
      <c r="LBH26" s="687"/>
      <c r="LBI26" s="687"/>
      <c r="LBJ26" s="687"/>
      <c r="LBK26" s="687"/>
      <c r="LBL26" s="687"/>
      <c r="LBM26" s="687"/>
      <c r="LBN26" s="687"/>
      <c r="LBO26" s="687"/>
      <c r="LBP26" s="687"/>
      <c r="LBQ26" s="687"/>
      <c r="LBR26" s="687"/>
      <c r="LBS26" s="687"/>
      <c r="LBT26" s="687"/>
      <c r="LBU26" s="687"/>
      <c r="LBV26" s="687"/>
      <c r="LBW26" s="687"/>
      <c r="LBX26" s="687"/>
      <c r="LBY26" s="687"/>
      <c r="LBZ26" s="687"/>
      <c r="LCA26" s="687"/>
      <c r="LCB26" s="687"/>
      <c r="LCC26" s="687"/>
      <c r="LCD26" s="687"/>
      <c r="LCE26" s="687"/>
      <c r="LCF26" s="687"/>
      <c r="LCG26" s="687"/>
      <c r="LCH26" s="687"/>
      <c r="LCI26" s="687"/>
      <c r="LCJ26" s="687"/>
      <c r="LCK26" s="687"/>
      <c r="LCL26" s="687"/>
      <c r="LCM26" s="687"/>
      <c r="LCN26" s="687"/>
      <c r="LCO26" s="687"/>
      <c r="LCP26" s="687"/>
      <c r="LCQ26" s="687"/>
      <c r="LCR26" s="687"/>
      <c r="LCS26" s="687"/>
      <c r="LCT26" s="687"/>
      <c r="LCU26" s="687"/>
      <c r="LCV26" s="687"/>
      <c r="LCW26" s="687"/>
      <c r="LCX26" s="687"/>
      <c r="LCY26" s="687"/>
      <c r="LCZ26" s="687"/>
      <c r="LDA26" s="687"/>
      <c r="LDB26" s="687"/>
      <c r="LDC26" s="687"/>
      <c r="LDD26" s="687"/>
      <c r="LDE26" s="687"/>
      <c r="LDF26" s="687"/>
      <c r="LDG26" s="687"/>
      <c r="LDH26" s="687"/>
      <c r="LDI26" s="687"/>
      <c r="LDJ26" s="687"/>
      <c r="LDK26" s="687"/>
      <c r="LDL26" s="687"/>
      <c r="LDM26" s="687"/>
      <c r="LDN26" s="687"/>
      <c r="LDO26" s="687"/>
      <c r="LDP26" s="687"/>
      <c r="LDQ26" s="687"/>
      <c r="LDR26" s="687"/>
      <c r="LDS26" s="687"/>
      <c r="LDT26" s="687"/>
      <c r="LDU26" s="687"/>
      <c r="LDV26" s="687"/>
      <c r="LDW26" s="687"/>
      <c r="LDX26" s="687"/>
      <c r="LDY26" s="687"/>
      <c r="LDZ26" s="687"/>
      <c r="LEA26" s="687"/>
      <c r="LEB26" s="687"/>
      <c r="LEC26" s="687"/>
      <c r="LED26" s="687"/>
      <c r="LEE26" s="687"/>
      <c r="LEF26" s="687"/>
      <c r="LEG26" s="687"/>
      <c r="LEH26" s="687"/>
      <c r="LEI26" s="687"/>
      <c r="LEJ26" s="687"/>
      <c r="LEK26" s="687"/>
      <c r="LEL26" s="687"/>
      <c r="LEM26" s="687"/>
      <c r="LEN26" s="687"/>
      <c r="LEO26" s="687"/>
      <c r="LEP26" s="687"/>
      <c r="LEQ26" s="687"/>
      <c r="LER26" s="687"/>
      <c r="LES26" s="687"/>
      <c r="LET26" s="687"/>
      <c r="LEU26" s="687"/>
      <c r="LEV26" s="687"/>
      <c r="LEW26" s="687"/>
      <c r="LEX26" s="687"/>
      <c r="LEY26" s="687"/>
      <c r="LEZ26" s="687"/>
      <c r="LFA26" s="687"/>
      <c r="LFB26" s="687"/>
      <c r="LFC26" s="687"/>
      <c r="LFD26" s="687"/>
      <c r="LFE26" s="687"/>
      <c r="LFF26" s="687"/>
      <c r="LFG26" s="687"/>
      <c r="LFH26" s="687"/>
      <c r="LFI26" s="687"/>
      <c r="LFJ26" s="687"/>
      <c r="LFK26" s="687"/>
      <c r="LFL26" s="687"/>
      <c r="LFM26" s="687"/>
      <c r="LFN26" s="687"/>
      <c r="LFO26" s="687"/>
      <c r="LFP26" s="687"/>
      <c r="LFQ26" s="687"/>
      <c r="LFR26" s="687"/>
      <c r="LFS26" s="687"/>
      <c r="LFT26" s="687"/>
      <c r="LFU26" s="687"/>
      <c r="LFV26" s="687"/>
      <c r="LFW26" s="687"/>
      <c r="LFX26" s="687"/>
      <c r="LFY26" s="687"/>
      <c r="LFZ26" s="687"/>
      <c r="LGA26" s="687"/>
      <c r="LGB26" s="687"/>
      <c r="LGC26" s="687"/>
      <c r="LGD26" s="687"/>
      <c r="LGE26" s="687"/>
      <c r="LGF26" s="687"/>
      <c r="LGG26" s="687"/>
      <c r="LGH26" s="687"/>
      <c r="LGI26" s="687"/>
      <c r="LGJ26" s="687"/>
      <c r="LGK26" s="687"/>
      <c r="LGL26" s="687"/>
      <c r="LGM26" s="687"/>
      <c r="LGN26" s="687"/>
      <c r="LGO26" s="687"/>
      <c r="LGP26" s="687"/>
      <c r="LGQ26" s="687"/>
      <c r="LGR26" s="687"/>
      <c r="LGS26" s="687"/>
      <c r="LGT26" s="687"/>
      <c r="LGU26" s="687"/>
      <c r="LGV26" s="687"/>
      <c r="LGW26" s="687"/>
      <c r="LGX26" s="687"/>
      <c r="LGY26" s="687"/>
      <c r="LGZ26" s="687"/>
      <c r="LHA26" s="687"/>
      <c r="LHB26" s="687"/>
      <c r="LHC26" s="687"/>
      <c r="LHD26" s="687"/>
      <c r="LHE26" s="687"/>
      <c r="LHF26" s="687"/>
      <c r="LHG26" s="687"/>
      <c r="LHH26" s="687"/>
      <c r="LHI26" s="687"/>
      <c r="LHJ26" s="687"/>
      <c r="LHK26" s="687"/>
      <c r="LHL26" s="687"/>
      <c r="LHM26" s="687"/>
      <c r="LHN26" s="687"/>
      <c r="LHO26" s="687"/>
      <c r="LHP26" s="687"/>
      <c r="LHQ26" s="687"/>
      <c r="LHR26" s="687"/>
      <c r="LHS26" s="687"/>
      <c r="LHT26" s="687"/>
      <c r="LHU26" s="687"/>
      <c r="LHV26" s="687"/>
      <c r="LHW26" s="687"/>
      <c r="LHX26" s="687"/>
      <c r="LHY26" s="687"/>
      <c r="LHZ26" s="687"/>
      <c r="LIA26" s="687"/>
      <c r="LIB26" s="687"/>
      <c r="LIC26" s="687"/>
      <c r="LID26" s="687"/>
      <c r="LIE26" s="687"/>
      <c r="LIF26" s="687"/>
      <c r="LIG26" s="687"/>
      <c r="LIH26" s="687"/>
      <c r="LII26" s="687"/>
      <c r="LIJ26" s="687"/>
      <c r="LIK26" s="687"/>
      <c r="LIL26" s="687"/>
      <c r="LIM26" s="687"/>
      <c r="LIN26" s="687"/>
      <c r="LIO26" s="687"/>
      <c r="LIP26" s="687"/>
      <c r="LIQ26" s="687"/>
      <c r="LIR26" s="687"/>
      <c r="LIS26" s="687"/>
      <c r="LIT26" s="687"/>
      <c r="LIU26" s="687"/>
      <c r="LIV26" s="687"/>
      <c r="LIW26" s="687"/>
      <c r="LIX26" s="687"/>
      <c r="LIY26" s="687"/>
      <c r="LIZ26" s="687"/>
      <c r="LJA26" s="687"/>
      <c r="LJB26" s="687"/>
      <c r="LJC26" s="687"/>
      <c r="LJD26" s="687"/>
      <c r="LJE26" s="687"/>
      <c r="LJF26" s="687"/>
      <c r="LJG26" s="687"/>
      <c r="LJH26" s="687"/>
      <c r="LJI26" s="687"/>
      <c r="LJJ26" s="687"/>
      <c r="LJK26" s="687"/>
      <c r="LJL26" s="687"/>
      <c r="LJM26" s="687"/>
      <c r="LJN26" s="687"/>
      <c r="LJO26" s="687"/>
      <c r="LJP26" s="687"/>
      <c r="LJQ26" s="687"/>
      <c r="LJR26" s="687"/>
      <c r="LJS26" s="687"/>
      <c r="LJT26" s="687"/>
      <c r="LJU26" s="687"/>
      <c r="LJV26" s="687"/>
      <c r="LJW26" s="687"/>
      <c r="LJX26" s="687"/>
      <c r="LJY26" s="687"/>
      <c r="LJZ26" s="687"/>
      <c r="LKA26" s="687"/>
      <c r="LKB26" s="687"/>
      <c r="LKC26" s="687"/>
      <c r="LKD26" s="687"/>
      <c r="LKE26" s="687"/>
      <c r="LKF26" s="687"/>
      <c r="LKG26" s="687"/>
      <c r="LKH26" s="687"/>
      <c r="LKI26" s="687"/>
      <c r="LKJ26" s="687"/>
      <c r="LKK26" s="687"/>
      <c r="LKL26" s="687"/>
      <c r="LKM26" s="687"/>
      <c r="LKN26" s="687"/>
      <c r="LKO26" s="687"/>
      <c r="LKP26" s="687"/>
      <c r="LKQ26" s="687"/>
      <c r="LKR26" s="687"/>
      <c r="LKS26" s="687"/>
      <c r="LKT26" s="687"/>
      <c r="LKU26" s="687"/>
      <c r="LKV26" s="687"/>
      <c r="LKW26" s="687"/>
      <c r="LKX26" s="687"/>
      <c r="LKY26" s="687"/>
      <c r="LKZ26" s="687"/>
      <c r="LLA26" s="687"/>
      <c r="LLB26" s="687"/>
      <c r="LLC26" s="687"/>
      <c r="LLD26" s="687"/>
      <c r="LLE26" s="687"/>
      <c r="LLF26" s="687"/>
      <c r="LLG26" s="687"/>
      <c r="LLH26" s="687"/>
      <c r="LLI26" s="687"/>
      <c r="LLJ26" s="687"/>
      <c r="LLK26" s="687"/>
      <c r="LLL26" s="687"/>
      <c r="LLM26" s="687"/>
      <c r="LLN26" s="687"/>
      <c r="LLO26" s="687"/>
      <c r="LLP26" s="687"/>
      <c r="LLQ26" s="687"/>
      <c r="LLR26" s="687"/>
      <c r="LLS26" s="687"/>
      <c r="LLT26" s="687"/>
      <c r="LLU26" s="687"/>
      <c r="LLV26" s="687"/>
      <c r="LLW26" s="687"/>
      <c r="LLX26" s="687"/>
      <c r="LLY26" s="687"/>
      <c r="LLZ26" s="687"/>
      <c r="LMA26" s="687"/>
      <c r="LMB26" s="687"/>
      <c r="LMC26" s="687"/>
      <c r="LMD26" s="687"/>
      <c r="LME26" s="687"/>
      <c r="LMF26" s="687"/>
      <c r="LMG26" s="687"/>
      <c r="LMH26" s="687"/>
      <c r="LMI26" s="687"/>
      <c r="LMJ26" s="687"/>
      <c r="LMK26" s="687"/>
      <c r="LML26" s="687"/>
      <c r="LMM26" s="687"/>
      <c r="LMN26" s="687"/>
      <c r="LMO26" s="687"/>
      <c r="LMP26" s="687"/>
      <c r="LMQ26" s="687"/>
      <c r="LMR26" s="687"/>
      <c r="LMS26" s="687"/>
      <c r="LMT26" s="687"/>
      <c r="LMU26" s="687"/>
      <c r="LMV26" s="687"/>
      <c r="LMW26" s="687"/>
      <c r="LMX26" s="687"/>
      <c r="LMY26" s="687"/>
      <c r="LMZ26" s="687"/>
      <c r="LNA26" s="687"/>
      <c r="LNB26" s="687"/>
      <c r="LNC26" s="687"/>
      <c r="LND26" s="687"/>
      <c r="LNE26" s="687"/>
      <c r="LNF26" s="687"/>
      <c r="LNG26" s="687"/>
      <c r="LNH26" s="687"/>
      <c r="LNI26" s="687"/>
      <c r="LNJ26" s="687"/>
      <c r="LNK26" s="687"/>
      <c r="LNL26" s="687"/>
      <c r="LNM26" s="687"/>
      <c r="LNN26" s="687"/>
      <c r="LNO26" s="687"/>
      <c r="LNP26" s="687"/>
      <c r="LNQ26" s="687"/>
      <c r="LNR26" s="687"/>
      <c r="LNS26" s="687"/>
      <c r="LNT26" s="687"/>
      <c r="LNU26" s="687"/>
      <c r="LNV26" s="687"/>
      <c r="LNW26" s="687"/>
      <c r="LNX26" s="687"/>
      <c r="LNY26" s="687"/>
      <c r="LNZ26" s="687"/>
      <c r="LOA26" s="687"/>
      <c r="LOB26" s="687"/>
      <c r="LOC26" s="687"/>
      <c r="LOD26" s="687"/>
      <c r="LOE26" s="687"/>
      <c r="LOF26" s="687"/>
      <c r="LOG26" s="687"/>
      <c r="LOH26" s="687"/>
      <c r="LOI26" s="687"/>
      <c r="LOJ26" s="687"/>
      <c r="LOK26" s="687"/>
      <c r="LOL26" s="687"/>
      <c r="LOM26" s="687"/>
      <c r="LON26" s="687"/>
      <c r="LOO26" s="687"/>
      <c r="LOP26" s="687"/>
      <c r="LOQ26" s="687"/>
      <c r="LOR26" s="687"/>
      <c r="LOS26" s="687"/>
      <c r="LOT26" s="687"/>
      <c r="LOU26" s="687"/>
      <c r="LOV26" s="687"/>
      <c r="LOW26" s="687"/>
      <c r="LOX26" s="687"/>
      <c r="LOY26" s="687"/>
      <c r="LOZ26" s="687"/>
      <c r="LPA26" s="687"/>
      <c r="LPB26" s="687"/>
      <c r="LPC26" s="687"/>
      <c r="LPD26" s="687"/>
      <c r="LPE26" s="687"/>
      <c r="LPF26" s="687"/>
      <c r="LPG26" s="687"/>
      <c r="LPH26" s="687"/>
      <c r="LPI26" s="687"/>
      <c r="LPJ26" s="687"/>
      <c r="LPK26" s="687"/>
      <c r="LPL26" s="687"/>
      <c r="LPM26" s="687"/>
      <c r="LPN26" s="687"/>
      <c r="LPO26" s="687"/>
      <c r="LPP26" s="687"/>
      <c r="LPQ26" s="687"/>
      <c r="LPR26" s="687"/>
      <c r="LPS26" s="687"/>
      <c r="LPT26" s="687"/>
      <c r="LPU26" s="687"/>
      <c r="LPV26" s="687"/>
      <c r="LPW26" s="687"/>
      <c r="LPX26" s="687"/>
      <c r="LPY26" s="687"/>
      <c r="LPZ26" s="687"/>
      <c r="LQA26" s="687"/>
      <c r="LQB26" s="687"/>
      <c r="LQC26" s="687"/>
      <c r="LQD26" s="687"/>
      <c r="LQE26" s="687"/>
      <c r="LQF26" s="687"/>
      <c r="LQG26" s="687"/>
      <c r="LQH26" s="687"/>
      <c r="LQI26" s="687"/>
      <c r="LQJ26" s="687"/>
      <c r="LQK26" s="687"/>
      <c r="LQL26" s="687"/>
      <c r="LQM26" s="687"/>
      <c r="LQN26" s="687"/>
      <c r="LQO26" s="687"/>
      <c r="LQP26" s="687"/>
      <c r="LQQ26" s="687"/>
      <c r="LQR26" s="687"/>
      <c r="LQS26" s="687"/>
      <c r="LQT26" s="687"/>
      <c r="LQU26" s="687"/>
      <c r="LQV26" s="687"/>
      <c r="LQW26" s="687"/>
      <c r="LQX26" s="687"/>
      <c r="LQY26" s="687"/>
      <c r="LQZ26" s="687"/>
      <c r="LRA26" s="687"/>
      <c r="LRB26" s="687"/>
      <c r="LRC26" s="687"/>
      <c r="LRD26" s="687"/>
      <c r="LRE26" s="687"/>
      <c r="LRF26" s="687"/>
      <c r="LRG26" s="687"/>
      <c r="LRH26" s="687"/>
      <c r="LRI26" s="687"/>
      <c r="LRJ26" s="687"/>
      <c r="LRK26" s="687"/>
      <c r="LRL26" s="687"/>
      <c r="LRM26" s="687"/>
      <c r="LRN26" s="687"/>
      <c r="LRO26" s="687"/>
      <c r="LRP26" s="687"/>
      <c r="LRQ26" s="687"/>
      <c r="LRR26" s="687"/>
      <c r="LRS26" s="687"/>
      <c r="LRT26" s="687"/>
      <c r="LRU26" s="687"/>
      <c r="LRV26" s="687"/>
      <c r="LRW26" s="687"/>
      <c r="LRX26" s="687"/>
      <c r="LRY26" s="687"/>
      <c r="LRZ26" s="687"/>
      <c r="LSA26" s="687"/>
      <c r="LSB26" s="687"/>
      <c r="LSC26" s="687"/>
      <c r="LSD26" s="687"/>
      <c r="LSE26" s="687"/>
      <c r="LSF26" s="687"/>
      <c r="LSG26" s="687"/>
      <c r="LSH26" s="687"/>
      <c r="LSI26" s="687"/>
      <c r="LSJ26" s="687"/>
      <c r="LSK26" s="687"/>
      <c r="LSL26" s="687"/>
      <c r="LSM26" s="687"/>
      <c r="LSN26" s="687"/>
      <c r="LSO26" s="687"/>
      <c r="LSP26" s="687"/>
      <c r="LSQ26" s="687"/>
      <c r="LSR26" s="687"/>
      <c r="LSS26" s="687"/>
      <c r="LST26" s="687"/>
      <c r="LSU26" s="687"/>
      <c r="LSV26" s="687"/>
      <c r="LSW26" s="687"/>
      <c r="LSX26" s="687"/>
      <c r="LSY26" s="687"/>
      <c r="LSZ26" s="687"/>
      <c r="LTA26" s="687"/>
      <c r="LTB26" s="687"/>
      <c r="LTC26" s="687"/>
      <c r="LTD26" s="687"/>
      <c r="LTE26" s="687"/>
      <c r="LTF26" s="687"/>
      <c r="LTG26" s="687"/>
      <c r="LTH26" s="687"/>
      <c r="LTI26" s="687"/>
      <c r="LTJ26" s="687"/>
      <c r="LTK26" s="687"/>
      <c r="LTL26" s="687"/>
      <c r="LTM26" s="687"/>
      <c r="LTN26" s="687"/>
      <c r="LTO26" s="687"/>
      <c r="LTP26" s="687"/>
      <c r="LTQ26" s="687"/>
      <c r="LTR26" s="687"/>
      <c r="LTS26" s="687"/>
      <c r="LTT26" s="687"/>
      <c r="LTU26" s="687"/>
      <c r="LTV26" s="687"/>
      <c r="LTW26" s="687"/>
      <c r="LTX26" s="687"/>
      <c r="LTY26" s="687"/>
      <c r="LTZ26" s="687"/>
      <c r="LUA26" s="687"/>
      <c r="LUB26" s="687"/>
      <c r="LUC26" s="687"/>
      <c r="LUD26" s="687"/>
      <c r="LUE26" s="687"/>
      <c r="LUF26" s="687"/>
      <c r="LUG26" s="687"/>
      <c r="LUH26" s="687"/>
      <c r="LUI26" s="687"/>
      <c r="LUJ26" s="687"/>
      <c r="LUK26" s="687"/>
      <c r="LUL26" s="687"/>
      <c r="LUM26" s="687"/>
      <c r="LUN26" s="687"/>
      <c r="LUO26" s="687"/>
      <c r="LUP26" s="687"/>
      <c r="LUQ26" s="687"/>
      <c r="LUR26" s="687"/>
      <c r="LUS26" s="687"/>
      <c r="LUT26" s="687"/>
      <c r="LUU26" s="687"/>
      <c r="LUV26" s="687"/>
      <c r="LUW26" s="687"/>
      <c r="LUX26" s="687"/>
      <c r="LUY26" s="687"/>
      <c r="LUZ26" s="687"/>
      <c r="LVA26" s="687"/>
      <c r="LVB26" s="687"/>
      <c r="LVC26" s="687"/>
      <c r="LVD26" s="687"/>
      <c r="LVE26" s="687"/>
      <c r="LVF26" s="687"/>
      <c r="LVG26" s="687"/>
      <c r="LVH26" s="687"/>
      <c r="LVI26" s="687"/>
      <c r="LVJ26" s="687"/>
      <c r="LVK26" s="687"/>
      <c r="LVL26" s="687"/>
      <c r="LVM26" s="687"/>
      <c r="LVN26" s="687"/>
      <c r="LVO26" s="687"/>
      <c r="LVP26" s="687"/>
      <c r="LVQ26" s="687"/>
      <c r="LVR26" s="687"/>
      <c r="LVS26" s="687"/>
      <c r="LVT26" s="687"/>
      <c r="LVU26" s="687"/>
      <c r="LVV26" s="687"/>
      <c r="LVW26" s="687"/>
      <c r="LVX26" s="687"/>
      <c r="LVY26" s="687"/>
      <c r="LVZ26" s="687"/>
      <c r="LWA26" s="687"/>
      <c r="LWB26" s="687"/>
      <c r="LWC26" s="687"/>
      <c r="LWD26" s="687"/>
      <c r="LWE26" s="687"/>
      <c r="LWF26" s="687"/>
      <c r="LWG26" s="687"/>
      <c r="LWH26" s="687"/>
      <c r="LWI26" s="687"/>
      <c r="LWJ26" s="687"/>
      <c r="LWK26" s="687"/>
      <c r="LWL26" s="687"/>
      <c r="LWM26" s="687"/>
      <c r="LWN26" s="687"/>
      <c r="LWO26" s="687"/>
      <c r="LWP26" s="687"/>
      <c r="LWQ26" s="687"/>
      <c r="LWR26" s="687"/>
      <c r="LWS26" s="687"/>
      <c r="LWT26" s="687"/>
      <c r="LWU26" s="687"/>
      <c r="LWV26" s="687"/>
      <c r="LWW26" s="687"/>
      <c r="LWX26" s="687"/>
      <c r="LWY26" s="687"/>
      <c r="LWZ26" s="687"/>
      <c r="LXA26" s="687"/>
      <c r="LXB26" s="687"/>
      <c r="LXC26" s="687"/>
      <c r="LXD26" s="687"/>
      <c r="LXE26" s="687"/>
      <c r="LXF26" s="687"/>
      <c r="LXG26" s="687"/>
      <c r="LXH26" s="687"/>
      <c r="LXI26" s="687"/>
      <c r="LXJ26" s="687"/>
      <c r="LXK26" s="687"/>
      <c r="LXL26" s="687"/>
      <c r="LXM26" s="687"/>
      <c r="LXN26" s="687"/>
      <c r="LXO26" s="687"/>
      <c r="LXP26" s="687"/>
      <c r="LXQ26" s="687"/>
      <c r="LXR26" s="687"/>
      <c r="LXS26" s="687"/>
      <c r="LXT26" s="687"/>
      <c r="LXU26" s="687"/>
      <c r="LXV26" s="687"/>
      <c r="LXW26" s="687"/>
      <c r="LXX26" s="687"/>
      <c r="LXY26" s="687"/>
      <c r="LXZ26" s="687"/>
      <c r="LYA26" s="687"/>
      <c r="LYB26" s="687"/>
      <c r="LYC26" s="687"/>
      <c r="LYD26" s="687"/>
      <c r="LYE26" s="687"/>
      <c r="LYF26" s="687"/>
      <c r="LYG26" s="687"/>
      <c r="LYH26" s="687"/>
      <c r="LYI26" s="687"/>
      <c r="LYJ26" s="687"/>
      <c r="LYK26" s="687"/>
      <c r="LYL26" s="687"/>
      <c r="LYM26" s="687"/>
      <c r="LYN26" s="687"/>
      <c r="LYO26" s="687"/>
      <c r="LYP26" s="687"/>
      <c r="LYQ26" s="687"/>
      <c r="LYR26" s="687"/>
      <c r="LYS26" s="687"/>
      <c r="LYT26" s="687"/>
      <c r="LYU26" s="687"/>
      <c r="LYV26" s="687"/>
      <c r="LYW26" s="687"/>
      <c r="LYX26" s="687"/>
      <c r="LYY26" s="687"/>
      <c r="LYZ26" s="687"/>
      <c r="LZA26" s="687"/>
      <c r="LZB26" s="687"/>
      <c r="LZC26" s="687"/>
      <c r="LZD26" s="687"/>
      <c r="LZE26" s="687"/>
      <c r="LZF26" s="687"/>
      <c r="LZG26" s="687"/>
      <c r="LZH26" s="687"/>
      <c r="LZI26" s="687"/>
      <c r="LZJ26" s="687"/>
      <c r="LZK26" s="687"/>
      <c r="LZL26" s="687"/>
      <c r="LZM26" s="687"/>
      <c r="LZN26" s="687"/>
      <c r="LZO26" s="687"/>
      <c r="LZP26" s="687"/>
      <c r="LZQ26" s="687"/>
      <c r="LZR26" s="687"/>
      <c r="LZS26" s="687"/>
      <c r="LZT26" s="687"/>
      <c r="LZU26" s="687"/>
      <c r="LZV26" s="687"/>
      <c r="LZW26" s="687"/>
      <c r="LZX26" s="687"/>
      <c r="LZY26" s="687"/>
      <c r="LZZ26" s="687"/>
      <c r="MAA26" s="687"/>
      <c r="MAB26" s="687"/>
      <c r="MAC26" s="687"/>
      <c r="MAD26" s="687"/>
      <c r="MAE26" s="687"/>
      <c r="MAF26" s="687"/>
      <c r="MAG26" s="687"/>
      <c r="MAH26" s="687"/>
      <c r="MAI26" s="687"/>
      <c r="MAJ26" s="687"/>
      <c r="MAK26" s="687"/>
      <c r="MAL26" s="687"/>
      <c r="MAM26" s="687"/>
      <c r="MAN26" s="687"/>
      <c r="MAO26" s="687"/>
      <c r="MAP26" s="687"/>
      <c r="MAQ26" s="687"/>
      <c r="MAR26" s="687"/>
      <c r="MAS26" s="687"/>
      <c r="MAT26" s="687"/>
      <c r="MAU26" s="687"/>
      <c r="MAV26" s="687"/>
      <c r="MAW26" s="687"/>
      <c r="MAX26" s="687"/>
      <c r="MAY26" s="687"/>
      <c r="MAZ26" s="687"/>
      <c r="MBA26" s="687"/>
      <c r="MBB26" s="687"/>
      <c r="MBC26" s="687"/>
      <c r="MBD26" s="687"/>
      <c r="MBE26" s="687"/>
      <c r="MBF26" s="687"/>
      <c r="MBG26" s="687"/>
      <c r="MBH26" s="687"/>
      <c r="MBI26" s="687"/>
      <c r="MBJ26" s="687"/>
      <c r="MBK26" s="687"/>
      <c r="MBL26" s="687"/>
      <c r="MBM26" s="687"/>
      <c r="MBN26" s="687"/>
      <c r="MBO26" s="687"/>
      <c r="MBP26" s="687"/>
      <c r="MBQ26" s="687"/>
      <c r="MBR26" s="687"/>
      <c r="MBS26" s="687"/>
      <c r="MBT26" s="687"/>
      <c r="MBU26" s="687"/>
      <c r="MBV26" s="687"/>
      <c r="MBW26" s="687"/>
      <c r="MBX26" s="687"/>
      <c r="MBY26" s="687"/>
      <c r="MBZ26" s="687"/>
      <c r="MCA26" s="687"/>
      <c r="MCB26" s="687"/>
      <c r="MCC26" s="687"/>
      <c r="MCD26" s="687"/>
      <c r="MCE26" s="687"/>
      <c r="MCF26" s="687"/>
      <c r="MCG26" s="687"/>
      <c r="MCH26" s="687"/>
      <c r="MCI26" s="687"/>
      <c r="MCJ26" s="687"/>
      <c r="MCK26" s="687"/>
      <c r="MCL26" s="687"/>
      <c r="MCM26" s="687"/>
      <c r="MCN26" s="687"/>
      <c r="MCO26" s="687"/>
      <c r="MCP26" s="687"/>
      <c r="MCQ26" s="687"/>
      <c r="MCR26" s="687"/>
      <c r="MCS26" s="687"/>
      <c r="MCT26" s="687"/>
      <c r="MCU26" s="687"/>
      <c r="MCV26" s="687"/>
      <c r="MCW26" s="687"/>
      <c r="MCX26" s="687"/>
      <c r="MCY26" s="687"/>
      <c r="MCZ26" s="687"/>
      <c r="MDA26" s="687"/>
      <c r="MDB26" s="687"/>
      <c r="MDC26" s="687"/>
      <c r="MDD26" s="687"/>
      <c r="MDE26" s="687"/>
      <c r="MDF26" s="687"/>
      <c r="MDG26" s="687"/>
      <c r="MDH26" s="687"/>
      <c r="MDI26" s="687"/>
      <c r="MDJ26" s="687"/>
      <c r="MDK26" s="687"/>
      <c r="MDL26" s="687"/>
      <c r="MDM26" s="687"/>
      <c r="MDN26" s="687"/>
      <c r="MDO26" s="687"/>
      <c r="MDP26" s="687"/>
      <c r="MDQ26" s="687"/>
      <c r="MDR26" s="687"/>
      <c r="MDS26" s="687"/>
      <c r="MDT26" s="687"/>
      <c r="MDU26" s="687"/>
      <c r="MDV26" s="687"/>
      <c r="MDW26" s="687"/>
      <c r="MDX26" s="687"/>
      <c r="MDY26" s="687"/>
      <c r="MDZ26" s="687"/>
      <c r="MEA26" s="687"/>
      <c r="MEB26" s="687"/>
      <c r="MEC26" s="687"/>
      <c r="MED26" s="687"/>
      <c r="MEE26" s="687"/>
      <c r="MEF26" s="687"/>
      <c r="MEG26" s="687"/>
      <c r="MEH26" s="687"/>
      <c r="MEI26" s="687"/>
      <c r="MEJ26" s="687"/>
      <c r="MEK26" s="687"/>
      <c r="MEL26" s="687"/>
      <c r="MEM26" s="687"/>
      <c r="MEN26" s="687"/>
      <c r="MEO26" s="687"/>
      <c r="MEP26" s="687"/>
      <c r="MEQ26" s="687"/>
      <c r="MER26" s="687"/>
      <c r="MES26" s="687"/>
      <c r="MET26" s="687"/>
      <c r="MEU26" s="687"/>
      <c r="MEV26" s="687"/>
      <c r="MEW26" s="687"/>
      <c r="MEX26" s="687"/>
      <c r="MEY26" s="687"/>
      <c r="MEZ26" s="687"/>
      <c r="MFA26" s="687"/>
      <c r="MFB26" s="687"/>
      <c r="MFC26" s="687"/>
      <c r="MFD26" s="687"/>
      <c r="MFE26" s="687"/>
      <c r="MFF26" s="687"/>
      <c r="MFG26" s="687"/>
      <c r="MFH26" s="687"/>
      <c r="MFI26" s="687"/>
      <c r="MFJ26" s="687"/>
      <c r="MFK26" s="687"/>
      <c r="MFL26" s="687"/>
      <c r="MFM26" s="687"/>
      <c r="MFN26" s="687"/>
      <c r="MFO26" s="687"/>
      <c r="MFP26" s="687"/>
      <c r="MFQ26" s="687"/>
      <c r="MFR26" s="687"/>
      <c r="MFS26" s="687"/>
      <c r="MFT26" s="687"/>
      <c r="MFU26" s="687"/>
      <c r="MFV26" s="687"/>
      <c r="MFW26" s="687"/>
      <c r="MFX26" s="687"/>
      <c r="MFY26" s="687"/>
      <c r="MFZ26" s="687"/>
      <c r="MGA26" s="687"/>
      <c r="MGB26" s="687"/>
      <c r="MGC26" s="687"/>
      <c r="MGD26" s="687"/>
      <c r="MGE26" s="687"/>
      <c r="MGF26" s="687"/>
      <c r="MGG26" s="687"/>
      <c r="MGH26" s="687"/>
      <c r="MGI26" s="687"/>
      <c r="MGJ26" s="687"/>
      <c r="MGK26" s="687"/>
      <c r="MGL26" s="687"/>
      <c r="MGM26" s="687"/>
      <c r="MGN26" s="687"/>
      <c r="MGO26" s="687"/>
      <c r="MGP26" s="687"/>
      <c r="MGQ26" s="687"/>
      <c r="MGR26" s="687"/>
      <c r="MGS26" s="687"/>
      <c r="MGT26" s="687"/>
      <c r="MGU26" s="687"/>
      <c r="MGV26" s="687"/>
      <c r="MGW26" s="687"/>
      <c r="MGX26" s="687"/>
      <c r="MGY26" s="687"/>
      <c r="MGZ26" s="687"/>
      <c r="MHA26" s="687"/>
      <c r="MHB26" s="687"/>
      <c r="MHC26" s="687"/>
      <c r="MHD26" s="687"/>
      <c r="MHE26" s="687"/>
      <c r="MHF26" s="687"/>
      <c r="MHG26" s="687"/>
      <c r="MHH26" s="687"/>
      <c r="MHI26" s="687"/>
      <c r="MHJ26" s="687"/>
      <c r="MHK26" s="687"/>
      <c r="MHL26" s="687"/>
      <c r="MHM26" s="687"/>
      <c r="MHN26" s="687"/>
      <c r="MHO26" s="687"/>
      <c r="MHP26" s="687"/>
      <c r="MHQ26" s="687"/>
      <c r="MHR26" s="687"/>
      <c r="MHS26" s="687"/>
      <c r="MHT26" s="687"/>
      <c r="MHU26" s="687"/>
      <c r="MHV26" s="687"/>
      <c r="MHW26" s="687"/>
      <c r="MHX26" s="687"/>
      <c r="MHY26" s="687"/>
      <c r="MHZ26" s="687"/>
      <c r="MIA26" s="687"/>
      <c r="MIB26" s="687"/>
      <c r="MIC26" s="687"/>
      <c r="MID26" s="687"/>
      <c r="MIE26" s="687"/>
      <c r="MIF26" s="687"/>
      <c r="MIG26" s="687"/>
      <c r="MIH26" s="687"/>
      <c r="MII26" s="687"/>
      <c r="MIJ26" s="687"/>
      <c r="MIK26" s="687"/>
      <c r="MIL26" s="687"/>
      <c r="MIM26" s="687"/>
      <c r="MIN26" s="687"/>
      <c r="MIO26" s="687"/>
      <c r="MIP26" s="687"/>
      <c r="MIQ26" s="687"/>
      <c r="MIR26" s="687"/>
      <c r="MIS26" s="687"/>
      <c r="MIT26" s="687"/>
      <c r="MIU26" s="687"/>
      <c r="MIV26" s="687"/>
      <c r="MIW26" s="687"/>
      <c r="MIX26" s="687"/>
      <c r="MIY26" s="687"/>
      <c r="MIZ26" s="687"/>
      <c r="MJA26" s="687"/>
      <c r="MJB26" s="687"/>
      <c r="MJC26" s="687"/>
      <c r="MJD26" s="687"/>
      <c r="MJE26" s="687"/>
      <c r="MJF26" s="687"/>
      <c r="MJG26" s="687"/>
      <c r="MJH26" s="687"/>
      <c r="MJI26" s="687"/>
      <c r="MJJ26" s="687"/>
      <c r="MJK26" s="687"/>
      <c r="MJL26" s="687"/>
      <c r="MJM26" s="687"/>
      <c r="MJN26" s="687"/>
      <c r="MJO26" s="687"/>
      <c r="MJP26" s="687"/>
      <c r="MJQ26" s="687"/>
      <c r="MJR26" s="687"/>
      <c r="MJS26" s="687"/>
      <c r="MJT26" s="687"/>
      <c r="MJU26" s="687"/>
      <c r="MJV26" s="687"/>
      <c r="MJW26" s="687"/>
      <c r="MJX26" s="687"/>
      <c r="MJY26" s="687"/>
      <c r="MJZ26" s="687"/>
      <c r="MKA26" s="687"/>
      <c r="MKB26" s="687"/>
      <c r="MKC26" s="687"/>
      <c r="MKD26" s="687"/>
      <c r="MKE26" s="687"/>
      <c r="MKF26" s="687"/>
      <c r="MKG26" s="687"/>
      <c r="MKH26" s="687"/>
      <c r="MKI26" s="687"/>
      <c r="MKJ26" s="687"/>
      <c r="MKK26" s="687"/>
      <c r="MKL26" s="687"/>
      <c r="MKM26" s="687"/>
      <c r="MKN26" s="687"/>
      <c r="MKO26" s="687"/>
      <c r="MKP26" s="687"/>
      <c r="MKQ26" s="687"/>
      <c r="MKR26" s="687"/>
      <c r="MKS26" s="687"/>
      <c r="MKT26" s="687"/>
      <c r="MKU26" s="687"/>
      <c r="MKV26" s="687"/>
      <c r="MKW26" s="687"/>
      <c r="MKX26" s="687"/>
      <c r="MKY26" s="687"/>
      <c r="MKZ26" s="687"/>
      <c r="MLA26" s="687"/>
      <c r="MLB26" s="687"/>
      <c r="MLC26" s="687"/>
      <c r="MLD26" s="687"/>
      <c r="MLE26" s="687"/>
      <c r="MLF26" s="687"/>
      <c r="MLG26" s="687"/>
      <c r="MLH26" s="687"/>
      <c r="MLI26" s="687"/>
      <c r="MLJ26" s="687"/>
      <c r="MLK26" s="687"/>
      <c r="MLL26" s="687"/>
      <c r="MLM26" s="687"/>
      <c r="MLN26" s="687"/>
      <c r="MLO26" s="687"/>
      <c r="MLP26" s="687"/>
      <c r="MLQ26" s="687"/>
      <c r="MLR26" s="687"/>
      <c r="MLS26" s="687"/>
      <c r="MLT26" s="687"/>
      <c r="MLU26" s="687"/>
      <c r="MLV26" s="687"/>
      <c r="MLW26" s="687"/>
      <c r="MLX26" s="687"/>
      <c r="MLY26" s="687"/>
      <c r="MLZ26" s="687"/>
      <c r="MMA26" s="687"/>
      <c r="MMB26" s="687"/>
      <c r="MMC26" s="687"/>
      <c r="MMD26" s="687"/>
      <c r="MME26" s="687"/>
      <c r="MMF26" s="687"/>
      <c r="MMG26" s="687"/>
      <c r="MMH26" s="687"/>
      <c r="MMI26" s="687"/>
      <c r="MMJ26" s="687"/>
      <c r="MMK26" s="687"/>
      <c r="MML26" s="687"/>
      <c r="MMM26" s="687"/>
      <c r="MMN26" s="687"/>
      <c r="MMO26" s="687"/>
      <c r="MMP26" s="687"/>
      <c r="MMQ26" s="687"/>
      <c r="MMR26" s="687"/>
      <c r="MMS26" s="687"/>
      <c r="MMT26" s="687"/>
      <c r="MMU26" s="687"/>
      <c r="MMV26" s="687"/>
      <c r="MMW26" s="687"/>
      <c r="MMX26" s="687"/>
      <c r="MMY26" s="687"/>
      <c r="MMZ26" s="687"/>
      <c r="MNA26" s="687"/>
      <c r="MNB26" s="687"/>
      <c r="MNC26" s="687"/>
      <c r="MND26" s="687"/>
      <c r="MNE26" s="687"/>
      <c r="MNF26" s="687"/>
      <c r="MNG26" s="687"/>
      <c r="MNH26" s="687"/>
      <c r="MNI26" s="687"/>
      <c r="MNJ26" s="687"/>
      <c r="MNK26" s="687"/>
      <c r="MNL26" s="687"/>
      <c r="MNM26" s="687"/>
      <c r="MNN26" s="687"/>
      <c r="MNO26" s="687"/>
      <c r="MNP26" s="687"/>
      <c r="MNQ26" s="687"/>
      <c r="MNR26" s="687"/>
      <c r="MNS26" s="687"/>
      <c r="MNT26" s="687"/>
      <c r="MNU26" s="687"/>
      <c r="MNV26" s="687"/>
      <c r="MNW26" s="687"/>
      <c r="MNX26" s="687"/>
      <c r="MNY26" s="687"/>
      <c r="MNZ26" s="687"/>
      <c r="MOA26" s="687"/>
      <c r="MOB26" s="687"/>
      <c r="MOC26" s="687"/>
      <c r="MOD26" s="687"/>
      <c r="MOE26" s="687"/>
      <c r="MOF26" s="687"/>
      <c r="MOG26" s="687"/>
      <c r="MOH26" s="687"/>
      <c r="MOI26" s="687"/>
      <c r="MOJ26" s="687"/>
      <c r="MOK26" s="687"/>
      <c r="MOL26" s="687"/>
      <c r="MOM26" s="687"/>
      <c r="MON26" s="687"/>
      <c r="MOO26" s="687"/>
      <c r="MOP26" s="687"/>
      <c r="MOQ26" s="687"/>
      <c r="MOR26" s="687"/>
      <c r="MOS26" s="687"/>
      <c r="MOT26" s="687"/>
      <c r="MOU26" s="687"/>
      <c r="MOV26" s="687"/>
      <c r="MOW26" s="687"/>
      <c r="MOX26" s="687"/>
      <c r="MOY26" s="687"/>
      <c r="MOZ26" s="687"/>
      <c r="MPA26" s="687"/>
      <c r="MPB26" s="687"/>
      <c r="MPC26" s="687"/>
      <c r="MPD26" s="687"/>
      <c r="MPE26" s="687"/>
      <c r="MPF26" s="687"/>
      <c r="MPG26" s="687"/>
      <c r="MPH26" s="687"/>
      <c r="MPI26" s="687"/>
      <c r="MPJ26" s="687"/>
      <c r="MPK26" s="687"/>
      <c r="MPL26" s="687"/>
      <c r="MPM26" s="687"/>
      <c r="MPN26" s="687"/>
      <c r="MPO26" s="687"/>
      <c r="MPP26" s="687"/>
      <c r="MPQ26" s="687"/>
      <c r="MPR26" s="687"/>
      <c r="MPS26" s="687"/>
      <c r="MPT26" s="687"/>
      <c r="MPU26" s="687"/>
      <c r="MPV26" s="687"/>
      <c r="MPW26" s="687"/>
      <c r="MPX26" s="687"/>
      <c r="MPY26" s="687"/>
      <c r="MPZ26" s="687"/>
      <c r="MQA26" s="687"/>
      <c r="MQB26" s="687"/>
      <c r="MQC26" s="687"/>
      <c r="MQD26" s="687"/>
      <c r="MQE26" s="687"/>
      <c r="MQF26" s="687"/>
      <c r="MQG26" s="687"/>
      <c r="MQH26" s="687"/>
      <c r="MQI26" s="687"/>
      <c r="MQJ26" s="687"/>
      <c r="MQK26" s="687"/>
      <c r="MQL26" s="687"/>
      <c r="MQM26" s="687"/>
      <c r="MQN26" s="687"/>
      <c r="MQO26" s="687"/>
      <c r="MQP26" s="687"/>
      <c r="MQQ26" s="687"/>
      <c r="MQR26" s="687"/>
      <c r="MQS26" s="687"/>
      <c r="MQT26" s="687"/>
      <c r="MQU26" s="687"/>
      <c r="MQV26" s="687"/>
      <c r="MQW26" s="687"/>
      <c r="MQX26" s="687"/>
      <c r="MQY26" s="687"/>
      <c r="MQZ26" s="687"/>
      <c r="MRA26" s="687"/>
      <c r="MRB26" s="687"/>
      <c r="MRC26" s="687"/>
      <c r="MRD26" s="687"/>
      <c r="MRE26" s="687"/>
      <c r="MRF26" s="687"/>
      <c r="MRG26" s="687"/>
      <c r="MRH26" s="687"/>
      <c r="MRI26" s="687"/>
      <c r="MRJ26" s="687"/>
      <c r="MRK26" s="687"/>
      <c r="MRL26" s="687"/>
      <c r="MRM26" s="687"/>
      <c r="MRN26" s="687"/>
      <c r="MRO26" s="687"/>
      <c r="MRP26" s="687"/>
      <c r="MRQ26" s="687"/>
      <c r="MRR26" s="687"/>
      <c r="MRS26" s="687"/>
      <c r="MRT26" s="687"/>
      <c r="MRU26" s="687"/>
      <c r="MRV26" s="687"/>
      <c r="MRW26" s="687"/>
      <c r="MRX26" s="687"/>
      <c r="MRY26" s="687"/>
      <c r="MRZ26" s="687"/>
      <c r="MSA26" s="687"/>
      <c r="MSB26" s="687"/>
      <c r="MSC26" s="687"/>
      <c r="MSD26" s="687"/>
      <c r="MSE26" s="687"/>
      <c r="MSF26" s="687"/>
      <c r="MSG26" s="687"/>
      <c r="MSH26" s="687"/>
      <c r="MSI26" s="687"/>
      <c r="MSJ26" s="687"/>
      <c r="MSK26" s="687"/>
      <c r="MSL26" s="687"/>
      <c r="MSM26" s="687"/>
      <c r="MSN26" s="687"/>
      <c r="MSO26" s="687"/>
      <c r="MSP26" s="687"/>
      <c r="MSQ26" s="687"/>
      <c r="MSR26" s="687"/>
      <c r="MSS26" s="687"/>
      <c r="MST26" s="687"/>
      <c r="MSU26" s="687"/>
      <c r="MSV26" s="687"/>
      <c r="MSW26" s="687"/>
      <c r="MSX26" s="687"/>
      <c r="MSY26" s="687"/>
      <c r="MSZ26" s="687"/>
      <c r="MTA26" s="687"/>
      <c r="MTB26" s="687"/>
      <c r="MTC26" s="687"/>
      <c r="MTD26" s="687"/>
      <c r="MTE26" s="687"/>
      <c r="MTF26" s="687"/>
      <c r="MTG26" s="687"/>
      <c r="MTH26" s="687"/>
      <c r="MTI26" s="687"/>
      <c r="MTJ26" s="687"/>
      <c r="MTK26" s="687"/>
      <c r="MTL26" s="687"/>
      <c r="MTM26" s="687"/>
      <c r="MTN26" s="687"/>
      <c r="MTO26" s="687"/>
      <c r="MTP26" s="687"/>
      <c r="MTQ26" s="687"/>
      <c r="MTR26" s="687"/>
      <c r="MTS26" s="687"/>
      <c r="MTT26" s="687"/>
      <c r="MTU26" s="687"/>
      <c r="MTV26" s="687"/>
      <c r="MTW26" s="687"/>
      <c r="MTX26" s="687"/>
      <c r="MTY26" s="687"/>
      <c r="MTZ26" s="687"/>
      <c r="MUA26" s="687"/>
      <c r="MUB26" s="687"/>
      <c r="MUC26" s="687"/>
      <c r="MUD26" s="687"/>
      <c r="MUE26" s="687"/>
      <c r="MUF26" s="687"/>
      <c r="MUG26" s="687"/>
      <c r="MUH26" s="687"/>
      <c r="MUI26" s="687"/>
      <c r="MUJ26" s="687"/>
      <c r="MUK26" s="687"/>
      <c r="MUL26" s="687"/>
      <c r="MUM26" s="687"/>
      <c r="MUN26" s="687"/>
      <c r="MUO26" s="687"/>
      <c r="MUP26" s="687"/>
      <c r="MUQ26" s="687"/>
      <c r="MUR26" s="687"/>
      <c r="MUS26" s="687"/>
      <c r="MUT26" s="687"/>
      <c r="MUU26" s="687"/>
      <c r="MUV26" s="687"/>
      <c r="MUW26" s="687"/>
      <c r="MUX26" s="687"/>
      <c r="MUY26" s="687"/>
      <c r="MUZ26" s="687"/>
      <c r="MVA26" s="687"/>
      <c r="MVB26" s="687"/>
      <c r="MVC26" s="687"/>
      <c r="MVD26" s="687"/>
      <c r="MVE26" s="687"/>
      <c r="MVF26" s="687"/>
      <c r="MVG26" s="687"/>
      <c r="MVH26" s="687"/>
      <c r="MVI26" s="687"/>
      <c r="MVJ26" s="687"/>
      <c r="MVK26" s="687"/>
      <c r="MVL26" s="687"/>
      <c r="MVM26" s="687"/>
      <c r="MVN26" s="687"/>
      <c r="MVO26" s="687"/>
      <c r="MVP26" s="687"/>
      <c r="MVQ26" s="687"/>
      <c r="MVR26" s="687"/>
      <c r="MVS26" s="687"/>
      <c r="MVT26" s="687"/>
      <c r="MVU26" s="687"/>
      <c r="MVV26" s="687"/>
      <c r="MVW26" s="687"/>
      <c r="MVX26" s="687"/>
      <c r="MVY26" s="687"/>
      <c r="MVZ26" s="687"/>
      <c r="MWA26" s="687"/>
      <c r="MWB26" s="687"/>
      <c r="MWC26" s="687"/>
      <c r="MWD26" s="687"/>
      <c r="MWE26" s="687"/>
      <c r="MWF26" s="687"/>
      <c r="MWG26" s="687"/>
      <c r="MWH26" s="687"/>
      <c r="MWI26" s="687"/>
      <c r="MWJ26" s="687"/>
      <c r="MWK26" s="687"/>
      <c r="MWL26" s="687"/>
      <c r="MWM26" s="687"/>
      <c r="MWN26" s="687"/>
      <c r="MWO26" s="687"/>
      <c r="MWP26" s="687"/>
      <c r="MWQ26" s="687"/>
      <c r="MWR26" s="687"/>
      <c r="MWS26" s="687"/>
      <c r="MWT26" s="687"/>
      <c r="MWU26" s="687"/>
      <c r="MWV26" s="687"/>
      <c r="MWW26" s="687"/>
      <c r="MWX26" s="687"/>
      <c r="MWY26" s="687"/>
      <c r="MWZ26" s="687"/>
      <c r="MXA26" s="687"/>
      <c r="MXB26" s="687"/>
      <c r="MXC26" s="687"/>
      <c r="MXD26" s="687"/>
      <c r="MXE26" s="687"/>
      <c r="MXF26" s="687"/>
      <c r="MXG26" s="687"/>
      <c r="MXH26" s="687"/>
      <c r="MXI26" s="687"/>
      <c r="MXJ26" s="687"/>
      <c r="MXK26" s="687"/>
      <c r="MXL26" s="687"/>
      <c r="MXM26" s="687"/>
      <c r="MXN26" s="687"/>
      <c r="MXO26" s="687"/>
      <c r="MXP26" s="687"/>
      <c r="MXQ26" s="687"/>
      <c r="MXR26" s="687"/>
      <c r="MXS26" s="687"/>
      <c r="MXT26" s="687"/>
      <c r="MXU26" s="687"/>
      <c r="MXV26" s="687"/>
      <c r="MXW26" s="687"/>
      <c r="MXX26" s="687"/>
      <c r="MXY26" s="687"/>
      <c r="MXZ26" s="687"/>
      <c r="MYA26" s="687"/>
      <c r="MYB26" s="687"/>
      <c r="MYC26" s="687"/>
      <c r="MYD26" s="687"/>
      <c r="MYE26" s="687"/>
      <c r="MYF26" s="687"/>
      <c r="MYG26" s="687"/>
      <c r="MYH26" s="687"/>
      <c r="MYI26" s="687"/>
      <c r="MYJ26" s="687"/>
      <c r="MYK26" s="687"/>
      <c r="MYL26" s="687"/>
      <c r="MYM26" s="687"/>
      <c r="MYN26" s="687"/>
      <c r="MYO26" s="687"/>
      <c r="MYP26" s="687"/>
      <c r="MYQ26" s="687"/>
      <c r="MYR26" s="687"/>
      <c r="MYS26" s="687"/>
      <c r="MYT26" s="687"/>
      <c r="MYU26" s="687"/>
      <c r="MYV26" s="687"/>
      <c r="MYW26" s="687"/>
      <c r="MYX26" s="687"/>
      <c r="MYY26" s="687"/>
      <c r="MYZ26" s="687"/>
      <c r="MZA26" s="687"/>
      <c r="MZB26" s="687"/>
      <c r="MZC26" s="687"/>
      <c r="MZD26" s="687"/>
      <c r="MZE26" s="687"/>
      <c r="MZF26" s="687"/>
      <c r="MZG26" s="687"/>
      <c r="MZH26" s="687"/>
      <c r="MZI26" s="687"/>
      <c r="MZJ26" s="687"/>
      <c r="MZK26" s="687"/>
      <c r="MZL26" s="687"/>
      <c r="MZM26" s="687"/>
      <c r="MZN26" s="687"/>
      <c r="MZO26" s="687"/>
      <c r="MZP26" s="687"/>
      <c r="MZQ26" s="687"/>
      <c r="MZR26" s="687"/>
      <c r="MZS26" s="687"/>
      <c r="MZT26" s="687"/>
      <c r="MZU26" s="687"/>
      <c r="MZV26" s="687"/>
      <c r="MZW26" s="687"/>
      <c r="MZX26" s="687"/>
      <c r="MZY26" s="687"/>
      <c r="MZZ26" s="687"/>
      <c r="NAA26" s="687"/>
      <c r="NAB26" s="687"/>
      <c r="NAC26" s="687"/>
      <c r="NAD26" s="687"/>
      <c r="NAE26" s="687"/>
      <c r="NAF26" s="687"/>
      <c r="NAG26" s="687"/>
      <c r="NAH26" s="687"/>
      <c r="NAI26" s="687"/>
      <c r="NAJ26" s="687"/>
      <c r="NAK26" s="687"/>
      <c r="NAL26" s="687"/>
      <c r="NAM26" s="687"/>
      <c r="NAN26" s="687"/>
      <c r="NAO26" s="687"/>
      <c r="NAP26" s="687"/>
      <c r="NAQ26" s="687"/>
      <c r="NAR26" s="687"/>
      <c r="NAS26" s="687"/>
      <c r="NAT26" s="687"/>
      <c r="NAU26" s="687"/>
      <c r="NAV26" s="687"/>
      <c r="NAW26" s="687"/>
      <c r="NAX26" s="687"/>
      <c r="NAY26" s="687"/>
      <c r="NAZ26" s="687"/>
      <c r="NBA26" s="687"/>
      <c r="NBB26" s="687"/>
      <c r="NBC26" s="687"/>
      <c r="NBD26" s="687"/>
      <c r="NBE26" s="687"/>
      <c r="NBF26" s="687"/>
      <c r="NBG26" s="687"/>
      <c r="NBH26" s="687"/>
      <c r="NBI26" s="687"/>
      <c r="NBJ26" s="687"/>
      <c r="NBK26" s="687"/>
      <c r="NBL26" s="687"/>
      <c r="NBM26" s="687"/>
      <c r="NBN26" s="687"/>
      <c r="NBO26" s="687"/>
      <c r="NBP26" s="687"/>
      <c r="NBQ26" s="687"/>
      <c r="NBR26" s="687"/>
      <c r="NBS26" s="687"/>
      <c r="NBT26" s="687"/>
      <c r="NBU26" s="687"/>
      <c r="NBV26" s="687"/>
      <c r="NBW26" s="687"/>
      <c r="NBX26" s="687"/>
      <c r="NBY26" s="687"/>
      <c r="NBZ26" s="687"/>
      <c r="NCA26" s="687"/>
      <c r="NCB26" s="687"/>
      <c r="NCC26" s="687"/>
      <c r="NCD26" s="687"/>
      <c r="NCE26" s="687"/>
      <c r="NCF26" s="687"/>
      <c r="NCG26" s="687"/>
      <c r="NCH26" s="687"/>
      <c r="NCI26" s="687"/>
      <c r="NCJ26" s="687"/>
      <c r="NCK26" s="687"/>
      <c r="NCL26" s="687"/>
      <c r="NCM26" s="687"/>
      <c r="NCN26" s="687"/>
      <c r="NCO26" s="687"/>
      <c r="NCP26" s="687"/>
      <c r="NCQ26" s="687"/>
      <c r="NCR26" s="687"/>
      <c r="NCS26" s="687"/>
      <c r="NCT26" s="687"/>
      <c r="NCU26" s="687"/>
      <c r="NCV26" s="687"/>
      <c r="NCW26" s="687"/>
      <c r="NCX26" s="687"/>
      <c r="NCY26" s="687"/>
      <c r="NCZ26" s="687"/>
      <c r="NDA26" s="687"/>
      <c r="NDB26" s="687"/>
      <c r="NDC26" s="687"/>
      <c r="NDD26" s="687"/>
      <c r="NDE26" s="687"/>
      <c r="NDF26" s="687"/>
      <c r="NDG26" s="687"/>
      <c r="NDH26" s="687"/>
      <c r="NDI26" s="687"/>
      <c r="NDJ26" s="687"/>
      <c r="NDK26" s="687"/>
      <c r="NDL26" s="687"/>
      <c r="NDM26" s="687"/>
      <c r="NDN26" s="687"/>
      <c r="NDO26" s="687"/>
      <c r="NDP26" s="687"/>
      <c r="NDQ26" s="687"/>
      <c r="NDR26" s="687"/>
      <c r="NDS26" s="687"/>
      <c r="NDT26" s="687"/>
      <c r="NDU26" s="687"/>
      <c r="NDV26" s="687"/>
      <c r="NDW26" s="687"/>
      <c r="NDX26" s="687"/>
      <c r="NDY26" s="687"/>
      <c r="NDZ26" s="687"/>
      <c r="NEA26" s="687"/>
      <c r="NEB26" s="687"/>
      <c r="NEC26" s="687"/>
      <c r="NED26" s="687"/>
      <c r="NEE26" s="687"/>
      <c r="NEF26" s="687"/>
      <c r="NEG26" s="687"/>
      <c r="NEH26" s="687"/>
      <c r="NEI26" s="687"/>
      <c r="NEJ26" s="687"/>
      <c r="NEK26" s="687"/>
      <c r="NEL26" s="687"/>
      <c r="NEM26" s="687"/>
      <c r="NEN26" s="687"/>
      <c r="NEO26" s="687"/>
      <c r="NEP26" s="687"/>
      <c r="NEQ26" s="687"/>
      <c r="NER26" s="687"/>
      <c r="NES26" s="687"/>
      <c r="NET26" s="687"/>
      <c r="NEU26" s="687"/>
      <c r="NEV26" s="687"/>
      <c r="NEW26" s="687"/>
      <c r="NEX26" s="687"/>
      <c r="NEY26" s="687"/>
      <c r="NEZ26" s="687"/>
      <c r="NFA26" s="687"/>
      <c r="NFB26" s="687"/>
      <c r="NFC26" s="687"/>
      <c r="NFD26" s="687"/>
      <c r="NFE26" s="687"/>
      <c r="NFF26" s="687"/>
      <c r="NFG26" s="687"/>
      <c r="NFH26" s="687"/>
      <c r="NFI26" s="687"/>
      <c r="NFJ26" s="687"/>
      <c r="NFK26" s="687"/>
      <c r="NFL26" s="687"/>
      <c r="NFM26" s="687"/>
      <c r="NFN26" s="687"/>
      <c r="NFO26" s="687"/>
      <c r="NFP26" s="687"/>
      <c r="NFQ26" s="687"/>
      <c r="NFR26" s="687"/>
      <c r="NFS26" s="687"/>
      <c r="NFT26" s="687"/>
      <c r="NFU26" s="687"/>
      <c r="NFV26" s="687"/>
      <c r="NFW26" s="687"/>
      <c r="NFX26" s="687"/>
      <c r="NFY26" s="687"/>
      <c r="NFZ26" s="687"/>
      <c r="NGA26" s="687"/>
      <c r="NGB26" s="687"/>
      <c r="NGC26" s="687"/>
      <c r="NGD26" s="687"/>
      <c r="NGE26" s="687"/>
      <c r="NGF26" s="687"/>
      <c r="NGG26" s="687"/>
      <c r="NGH26" s="687"/>
      <c r="NGI26" s="687"/>
      <c r="NGJ26" s="687"/>
      <c r="NGK26" s="687"/>
      <c r="NGL26" s="687"/>
      <c r="NGM26" s="687"/>
      <c r="NGN26" s="687"/>
      <c r="NGO26" s="687"/>
      <c r="NGP26" s="687"/>
      <c r="NGQ26" s="687"/>
      <c r="NGR26" s="687"/>
      <c r="NGS26" s="687"/>
      <c r="NGT26" s="687"/>
      <c r="NGU26" s="687"/>
      <c r="NGV26" s="687"/>
      <c r="NGW26" s="687"/>
      <c r="NGX26" s="687"/>
      <c r="NGY26" s="687"/>
      <c r="NGZ26" s="687"/>
      <c r="NHA26" s="687"/>
      <c r="NHB26" s="687"/>
      <c r="NHC26" s="687"/>
      <c r="NHD26" s="687"/>
      <c r="NHE26" s="687"/>
      <c r="NHF26" s="687"/>
      <c r="NHG26" s="687"/>
      <c r="NHH26" s="687"/>
      <c r="NHI26" s="687"/>
      <c r="NHJ26" s="687"/>
      <c r="NHK26" s="687"/>
      <c r="NHL26" s="687"/>
      <c r="NHM26" s="687"/>
      <c r="NHN26" s="687"/>
      <c r="NHO26" s="687"/>
      <c r="NHP26" s="687"/>
      <c r="NHQ26" s="687"/>
      <c r="NHR26" s="687"/>
      <c r="NHS26" s="687"/>
      <c r="NHT26" s="687"/>
      <c r="NHU26" s="687"/>
      <c r="NHV26" s="687"/>
      <c r="NHW26" s="687"/>
      <c r="NHX26" s="687"/>
      <c r="NHY26" s="687"/>
      <c r="NHZ26" s="687"/>
      <c r="NIA26" s="687"/>
      <c r="NIB26" s="687"/>
      <c r="NIC26" s="687"/>
      <c r="NID26" s="687"/>
      <c r="NIE26" s="687"/>
      <c r="NIF26" s="687"/>
      <c r="NIG26" s="687"/>
      <c r="NIH26" s="687"/>
      <c r="NII26" s="687"/>
      <c r="NIJ26" s="687"/>
      <c r="NIK26" s="687"/>
      <c r="NIL26" s="687"/>
      <c r="NIM26" s="687"/>
      <c r="NIN26" s="687"/>
      <c r="NIO26" s="687"/>
      <c r="NIP26" s="687"/>
      <c r="NIQ26" s="687"/>
      <c r="NIR26" s="687"/>
      <c r="NIS26" s="687"/>
      <c r="NIT26" s="687"/>
      <c r="NIU26" s="687"/>
      <c r="NIV26" s="687"/>
      <c r="NIW26" s="687"/>
      <c r="NIX26" s="687"/>
      <c r="NIY26" s="687"/>
      <c r="NIZ26" s="687"/>
      <c r="NJA26" s="687"/>
      <c r="NJB26" s="687"/>
      <c r="NJC26" s="687"/>
      <c r="NJD26" s="687"/>
      <c r="NJE26" s="687"/>
      <c r="NJF26" s="687"/>
      <c r="NJG26" s="687"/>
      <c r="NJH26" s="687"/>
      <c r="NJI26" s="687"/>
      <c r="NJJ26" s="687"/>
      <c r="NJK26" s="687"/>
      <c r="NJL26" s="687"/>
      <c r="NJM26" s="687"/>
      <c r="NJN26" s="687"/>
      <c r="NJO26" s="687"/>
      <c r="NJP26" s="687"/>
      <c r="NJQ26" s="687"/>
      <c r="NJR26" s="687"/>
      <c r="NJS26" s="687"/>
      <c r="NJT26" s="687"/>
      <c r="NJU26" s="687"/>
      <c r="NJV26" s="687"/>
      <c r="NJW26" s="687"/>
      <c r="NJX26" s="687"/>
      <c r="NJY26" s="687"/>
      <c r="NJZ26" s="687"/>
      <c r="NKA26" s="687"/>
      <c r="NKB26" s="687"/>
      <c r="NKC26" s="687"/>
      <c r="NKD26" s="687"/>
      <c r="NKE26" s="687"/>
      <c r="NKF26" s="687"/>
      <c r="NKG26" s="687"/>
      <c r="NKH26" s="687"/>
      <c r="NKI26" s="687"/>
      <c r="NKJ26" s="687"/>
      <c r="NKK26" s="687"/>
      <c r="NKL26" s="687"/>
      <c r="NKM26" s="687"/>
      <c r="NKN26" s="687"/>
      <c r="NKO26" s="687"/>
      <c r="NKP26" s="687"/>
      <c r="NKQ26" s="687"/>
      <c r="NKR26" s="687"/>
      <c r="NKS26" s="687"/>
      <c r="NKT26" s="687"/>
      <c r="NKU26" s="687"/>
      <c r="NKV26" s="687"/>
      <c r="NKW26" s="687"/>
      <c r="NKX26" s="687"/>
      <c r="NKY26" s="687"/>
      <c r="NKZ26" s="687"/>
      <c r="NLA26" s="687"/>
      <c r="NLB26" s="687"/>
      <c r="NLC26" s="687"/>
      <c r="NLD26" s="687"/>
      <c r="NLE26" s="687"/>
      <c r="NLF26" s="687"/>
      <c r="NLG26" s="687"/>
      <c r="NLH26" s="687"/>
      <c r="NLI26" s="687"/>
      <c r="NLJ26" s="687"/>
      <c r="NLK26" s="687"/>
      <c r="NLL26" s="687"/>
      <c r="NLM26" s="687"/>
      <c r="NLN26" s="687"/>
      <c r="NLO26" s="687"/>
      <c r="NLP26" s="687"/>
      <c r="NLQ26" s="687"/>
      <c r="NLR26" s="687"/>
      <c r="NLS26" s="687"/>
      <c r="NLT26" s="687"/>
      <c r="NLU26" s="687"/>
      <c r="NLV26" s="687"/>
      <c r="NLW26" s="687"/>
      <c r="NLX26" s="687"/>
      <c r="NLY26" s="687"/>
      <c r="NLZ26" s="687"/>
      <c r="NMA26" s="687"/>
      <c r="NMB26" s="687"/>
      <c r="NMC26" s="687"/>
      <c r="NMD26" s="687"/>
      <c r="NME26" s="687"/>
      <c r="NMF26" s="687"/>
      <c r="NMG26" s="687"/>
      <c r="NMH26" s="687"/>
      <c r="NMI26" s="687"/>
      <c r="NMJ26" s="687"/>
      <c r="NMK26" s="687"/>
      <c r="NML26" s="687"/>
      <c r="NMM26" s="687"/>
      <c r="NMN26" s="687"/>
      <c r="NMO26" s="687"/>
      <c r="NMP26" s="687"/>
      <c r="NMQ26" s="687"/>
      <c r="NMR26" s="687"/>
      <c r="NMS26" s="687"/>
      <c r="NMT26" s="687"/>
      <c r="NMU26" s="687"/>
      <c r="NMV26" s="687"/>
      <c r="NMW26" s="687"/>
      <c r="NMX26" s="687"/>
      <c r="NMY26" s="687"/>
      <c r="NMZ26" s="687"/>
      <c r="NNA26" s="687"/>
      <c r="NNB26" s="687"/>
      <c r="NNC26" s="687"/>
      <c r="NND26" s="687"/>
      <c r="NNE26" s="687"/>
      <c r="NNF26" s="687"/>
      <c r="NNG26" s="687"/>
      <c r="NNH26" s="687"/>
      <c r="NNI26" s="687"/>
      <c r="NNJ26" s="687"/>
      <c r="NNK26" s="687"/>
      <c r="NNL26" s="687"/>
      <c r="NNM26" s="687"/>
      <c r="NNN26" s="687"/>
      <c r="NNO26" s="687"/>
      <c r="NNP26" s="687"/>
      <c r="NNQ26" s="687"/>
      <c r="NNR26" s="687"/>
      <c r="NNS26" s="687"/>
      <c r="NNT26" s="687"/>
      <c r="NNU26" s="687"/>
      <c r="NNV26" s="687"/>
      <c r="NNW26" s="687"/>
      <c r="NNX26" s="687"/>
      <c r="NNY26" s="687"/>
      <c r="NNZ26" s="687"/>
      <c r="NOA26" s="687"/>
      <c r="NOB26" s="687"/>
      <c r="NOC26" s="687"/>
      <c r="NOD26" s="687"/>
      <c r="NOE26" s="687"/>
      <c r="NOF26" s="687"/>
      <c r="NOG26" s="687"/>
      <c r="NOH26" s="687"/>
      <c r="NOI26" s="687"/>
      <c r="NOJ26" s="687"/>
      <c r="NOK26" s="687"/>
      <c r="NOL26" s="687"/>
      <c r="NOM26" s="687"/>
      <c r="NON26" s="687"/>
      <c r="NOO26" s="687"/>
      <c r="NOP26" s="687"/>
      <c r="NOQ26" s="687"/>
      <c r="NOR26" s="687"/>
      <c r="NOS26" s="687"/>
      <c r="NOT26" s="687"/>
      <c r="NOU26" s="687"/>
      <c r="NOV26" s="687"/>
      <c r="NOW26" s="687"/>
      <c r="NOX26" s="687"/>
      <c r="NOY26" s="687"/>
      <c r="NOZ26" s="687"/>
      <c r="NPA26" s="687"/>
      <c r="NPB26" s="687"/>
      <c r="NPC26" s="687"/>
      <c r="NPD26" s="687"/>
      <c r="NPE26" s="687"/>
      <c r="NPF26" s="687"/>
      <c r="NPG26" s="687"/>
      <c r="NPH26" s="687"/>
      <c r="NPI26" s="687"/>
      <c r="NPJ26" s="687"/>
      <c r="NPK26" s="687"/>
      <c r="NPL26" s="687"/>
      <c r="NPM26" s="687"/>
      <c r="NPN26" s="687"/>
      <c r="NPO26" s="687"/>
      <c r="NPP26" s="687"/>
      <c r="NPQ26" s="687"/>
      <c r="NPR26" s="687"/>
      <c r="NPS26" s="687"/>
      <c r="NPT26" s="687"/>
      <c r="NPU26" s="687"/>
      <c r="NPV26" s="687"/>
      <c r="NPW26" s="687"/>
      <c r="NPX26" s="687"/>
      <c r="NPY26" s="687"/>
      <c r="NPZ26" s="687"/>
      <c r="NQA26" s="687"/>
      <c r="NQB26" s="687"/>
      <c r="NQC26" s="687"/>
      <c r="NQD26" s="687"/>
      <c r="NQE26" s="687"/>
      <c r="NQF26" s="687"/>
      <c r="NQG26" s="687"/>
      <c r="NQH26" s="687"/>
      <c r="NQI26" s="687"/>
      <c r="NQJ26" s="687"/>
      <c r="NQK26" s="687"/>
      <c r="NQL26" s="687"/>
      <c r="NQM26" s="687"/>
      <c r="NQN26" s="687"/>
      <c r="NQO26" s="687"/>
      <c r="NQP26" s="687"/>
      <c r="NQQ26" s="687"/>
      <c r="NQR26" s="687"/>
      <c r="NQS26" s="687"/>
      <c r="NQT26" s="687"/>
      <c r="NQU26" s="687"/>
      <c r="NQV26" s="687"/>
      <c r="NQW26" s="687"/>
      <c r="NQX26" s="687"/>
      <c r="NQY26" s="687"/>
      <c r="NQZ26" s="687"/>
      <c r="NRA26" s="687"/>
      <c r="NRB26" s="687"/>
      <c r="NRC26" s="687"/>
      <c r="NRD26" s="687"/>
      <c r="NRE26" s="687"/>
      <c r="NRF26" s="687"/>
      <c r="NRG26" s="687"/>
      <c r="NRH26" s="687"/>
      <c r="NRI26" s="687"/>
      <c r="NRJ26" s="687"/>
      <c r="NRK26" s="687"/>
      <c r="NRL26" s="687"/>
      <c r="NRM26" s="687"/>
      <c r="NRN26" s="687"/>
      <c r="NRO26" s="687"/>
      <c r="NRP26" s="687"/>
      <c r="NRQ26" s="687"/>
      <c r="NRR26" s="687"/>
      <c r="NRS26" s="687"/>
      <c r="NRT26" s="687"/>
      <c r="NRU26" s="687"/>
      <c r="NRV26" s="687"/>
      <c r="NRW26" s="687"/>
      <c r="NRX26" s="687"/>
      <c r="NRY26" s="687"/>
      <c r="NRZ26" s="687"/>
      <c r="NSA26" s="687"/>
      <c r="NSB26" s="687"/>
      <c r="NSC26" s="687"/>
      <c r="NSD26" s="687"/>
      <c r="NSE26" s="687"/>
      <c r="NSF26" s="687"/>
      <c r="NSG26" s="687"/>
      <c r="NSH26" s="687"/>
      <c r="NSI26" s="687"/>
      <c r="NSJ26" s="687"/>
      <c r="NSK26" s="687"/>
      <c r="NSL26" s="687"/>
      <c r="NSM26" s="687"/>
      <c r="NSN26" s="687"/>
      <c r="NSO26" s="687"/>
      <c r="NSP26" s="687"/>
      <c r="NSQ26" s="687"/>
      <c r="NSR26" s="687"/>
      <c r="NSS26" s="687"/>
      <c r="NST26" s="687"/>
      <c r="NSU26" s="687"/>
      <c r="NSV26" s="687"/>
      <c r="NSW26" s="687"/>
      <c r="NSX26" s="687"/>
      <c r="NSY26" s="687"/>
      <c r="NSZ26" s="687"/>
      <c r="NTA26" s="687"/>
      <c r="NTB26" s="687"/>
      <c r="NTC26" s="687"/>
      <c r="NTD26" s="687"/>
      <c r="NTE26" s="687"/>
      <c r="NTF26" s="687"/>
      <c r="NTG26" s="687"/>
      <c r="NTH26" s="687"/>
      <c r="NTI26" s="687"/>
      <c r="NTJ26" s="687"/>
      <c r="NTK26" s="687"/>
      <c r="NTL26" s="687"/>
      <c r="NTM26" s="687"/>
      <c r="NTN26" s="687"/>
      <c r="NTO26" s="687"/>
      <c r="NTP26" s="687"/>
      <c r="NTQ26" s="687"/>
      <c r="NTR26" s="687"/>
      <c r="NTS26" s="687"/>
      <c r="NTT26" s="687"/>
      <c r="NTU26" s="687"/>
      <c r="NTV26" s="687"/>
      <c r="NTW26" s="687"/>
      <c r="NTX26" s="687"/>
      <c r="NTY26" s="687"/>
      <c r="NTZ26" s="687"/>
      <c r="NUA26" s="687"/>
      <c r="NUB26" s="687"/>
      <c r="NUC26" s="687"/>
      <c r="NUD26" s="687"/>
      <c r="NUE26" s="687"/>
      <c r="NUF26" s="687"/>
      <c r="NUG26" s="687"/>
      <c r="NUH26" s="687"/>
      <c r="NUI26" s="687"/>
      <c r="NUJ26" s="687"/>
      <c r="NUK26" s="687"/>
      <c r="NUL26" s="687"/>
      <c r="NUM26" s="687"/>
      <c r="NUN26" s="687"/>
      <c r="NUO26" s="687"/>
      <c r="NUP26" s="687"/>
      <c r="NUQ26" s="687"/>
      <c r="NUR26" s="687"/>
      <c r="NUS26" s="687"/>
      <c r="NUT26" s="687"/>
      <c r="NUU26" s="687"/>
      <c r="NUV26" s="687"/>
      <c r="NUW26" s="687"/>
      <c r="NUX26" s="687"/>
      <c r="NUY26" s="687"/>
      <c r="NUZ26" s="687"/>
      <c r="NVA26" s="687"/>
      <c r="NVB26" s="687"/>
      <c r="NVC26" s="687"/>
      <c r="NVD26" s="687"/>
      <c r="NVE26" s="687"/>
      <c r="NVF26" s="687"/>
      <c r="NVG26" s="687"/>
      <c r="NVH26" s="687"/>
      <c r="NVI26" s="687"/>
      <c r="NVJ26" s="687"/>
      <c r="NVK26" s="687"/>
      <c r="NVL26" s="687"/>
      <c r="NVM26" s="687"/>
      <c r="NVN26" s="687"/>
      <c r="NVO26" s="687"/>
      <c r="NVP26" s="687"/>
      <c r="NVQ26" s="687"/>
      <c r="NVR26" s="687"/>
      <c r="NVS26" s="687"/>
      <c r="NVT26" s="687"/>
      <c r="NVU26" s="687"/>
      <c r="NVV26" s="687"/>
      <c r="NVW26" s="687"/>
      <c r="NVX26" s="687"/>
      <c r="NVY26" s="687"/>
      <c r="NVZ26" s="687"/>
      <c r="NWA26" s="687"/>
      <c r="NWB26" s="687"/>
      <c r="NWC26" s="687"/>
      <c r="NWD26" s="687"/>
      <c r="NWE26" s="687"/>
      <c r="NWF26" s="687"/>
      <c r="NWG26" s="687"/>
      <c r="NWH26" s="687"/>
      <c r="NWI26" s="687"/>
      <c r="NWJ26" s="687"/>
      <c r="NWK26" s="687"/>
      <c r="NWL26" s="687"/>
      <c r="NWM26" s="687"/>
      <c r="NWN26" s="687"/>
      <c r="NWO26" s="687"/>
      <c r="NWP26" s="687"/>
      <c r="NWQ26" s="687"/>
      <c r="NWR26" s="687"/>
      <c r="NWS26" s="687"/>
      <c r="NWT26" s="687"/>
      <c r="NWU26" s="687"/>
      <c r="NWV26" s="687"/>
      <c r="NWW26" s="687"/>
      <c r="NWX26" s="687"/>
      <c r="NWY26" s="687"/>
      <c r="NWZ26" s="687"/>
      <c r="NXA26" s="687"/>
      <c r="NXB26" s="687"/>
      <c r="NXC26" s="687"/>
      <c r="NXD26" s="687"/>
      <c r="NXE26" s="687"/>
      <c r="NXF26" s="687"/>
      <c r="NXG26" s="687"/>
      <c r="NXH26" s="687"/>
      <c r="NXI26" s="687"/>
      <c r="NXJ26" s="687"/>
      <c r="NXK26" s="687"/>
      <c r="NXL26" s="687"/>
      <c r="NXM26" s="687"/>
      <c r="NXN26" s="687"/>
      <c r="NXO26" s="687"/>
      <c r="NXP26" s="687"/>
      <c r="NXQ26" s="687"/>
      <c r="NXR26" s="687"/>
      <c r="NXS26" s="687"/>
      <c r="NXT26" s="687"/>
      <c r="NXU26" s="687"/>
      <c r="NXV26" s="687"/>
      <c r="NXW26" s="687"/>
      <c r="NXX26" s="687"/>
      <c r="NXY26" s="687"/>
      <c r="NXZ26" s="687"/>
      <c r="NYA26" s="687"/>
      <c r="NYB26" s="687"/>
      <c r="NYC26" s="687"/>
      <c r="NYD26" s="687"/>
      <c r="NYE26" s="687"/>
      <c r="NYF26" s="687"/>
      <c r="NYG26" s="687"/>
      <c r="NYH26" s="687"/>
      <c r="NYI26" s="687"/>
      <c r="NYJ26" s="687"/>
      <c r="NYK26" s="687"/>
      <c r="NYL26" s="687"/>
      <c r="NYM26" s="687"/>
      <c r="NYN26" s="687"/>
      <c r="NYO26" s="687"/>
      <c r="NYP26" s="687"/>
      <c r="NYQ26" s="687"/>
      <c r="NYR26" s="687"/>
      <c r="NYS26" s="687"/>
      <c r="NYT26" s="687"/>
      <c r="NYU26" s="687"/>
      <c r="NYV26" s="687"/>
      <c r="NYW26" s="687"/>
      <c r="NYX26" s="687"/>
      <c r="NYY26" s="687"/>
      <c r="NYZ26" s="687"/>
      <c r="NZA26" s="687"/>
      <c r="NZB26" s="687"/>
      <c r="NZC26" s="687"/>
      <c r="NZD26" s="687"/>
      <c r="NZE26" s="687"/>
      <c r="NZF26" s="687"/>
      <c r="NZG26" s="687"/>
      <c r="NZH26" s="687"/>
      <c r="NZI26" s="687"/>
      <c r="NZJ26" s="687"/>
      <c r="NZK26" s="687"/>
      <c r="NZL26" s="687"/>
      <c r="NZM26" s="687"/>
      <c r="NZN26" s="687"/>
      <c r="NZO26" s="687"/>
      <c r="NZP26" s="687"/>
      <c r="NZQ26" s="687"/>
      <c r="NZR26" s="687"/>
      <c r="NZS26" s="687"/>
      <c r="NZT26" s="687"/>
      <c r="NZU26" s="687"/>
      <c r="NZV26" s="687"/>
      <c r="NZW26" s="687"/>
      <c r="NZX26" s="687"/>
      <c r="NZY26" s="687"/>
      <c r="NZZ26" s="687"/>
      <c r="OAA26" s="687"/>
      <c r="OAB26" s="687"/>
      <c r="OAC26" s="687"/>
      <c r="OAD26" s="687"/>
      <c r="OAE26" s="687"/>
      <c r="OAF26" s="687"/>
      <c r="OAG26" s="687"/>
      <c r="OAH26" s="687"/>
      <c r="OAI26" s="687"/>
      <c r="OAJ26" s="687"/>
      <c r="OAK26" s="687"/>
      <c r="OAL26" s="687"/>
      <c r="OAM26" s="687"/>
      <c r="OAN26" s="687"/>
      <c r="OAO26" s="687"/>
      <c r="OAP26" s="687"/>
      <c r="OAQ26" s="687"/>
      <c r="OAR26" s="687"/>
      <c r="OAS26" s="687"/>
      <c r="OAT26" s="687"/>
      <c r="OAU26" s="687"/>
      <c r="OAV26" s="687"/>
      <c r="OAW26" s="687"/>
      <c r="OAX26" s="687"/>
      <c r="OAY26" s="687"/>
      <c r="OAZ26" s="687"/>
      <c r="OBA26" s="687"/>
      <c r="OBB26" s="687"/>
      <c r="OBC26" s="687"/>
      <c r="OBD26" s="687"/>
      <c r="OBE26" s="687"/>
      <c r="OBF26" s="687"/>
      <c r="OBG26" s="687"/>
      <c r="OBH26" s="687"/>
      <c r="OBI26" s="687"/>
      <c r="OBJ26" s="687"/>
      <c r="OBK26" s="687"/>
      <c r="OBL26" s="687"/>
      <c r="OBM26" s="687"/>
      <c r="OBN26" s="687"/>
      <c r="OBO26" s="687"/>
      <c r="OBP26" s="687"/>
      <c r="OBQ26" s="687"/>
      <c r="OBR26" s="687"/>
      <c r="OBS26" s="687"/>
      <c r="OBT26" s="687"/>
      <c r="OBU26" s="687"/>
      <c r="OBV26" s="687"/>
      <c r="OBW26" s="687"/>
      <c r="OBX26" s="687"/>
      <c r="OBY26" s="687"/>
      <c r="OBZ26" s="687"/>
      <c r="OCA26" s="687"/>
      <c r="OCB26" s="687"/>
      <c r="OCC26" s="687"/>
      <c r="OCD26" s="687"/>
      <c r="OCE26" s="687"/>
      <c r="OCF26" s="687"/>
      <c r="OCG26" s="687"/>
      <c r="OCH26" s="687"/>
      <c r="OCI26" s="687"/>
      <c r="OCJ26" s="687"/>
      <c r="OCK26" s="687"/>
      <c r="OCL26" s="687"/>
      <c r="OCM26" s="687"/>
      <c r="OCN26" s="687"/>
      <c r="OCO26" s="687"/>
      <c r="OCP26" s="687"/>
      <c r="OCQ26" s="687"/>
      <c r="OCR26" s="687"/>
      <c r="OCS26" s="687"/>
      <c r="OCT26" s="687"/>
      <c r="OCU26" s="687"/>
      <c r="OCV26" s="687"/>
      <c r="OCW26" s="687"/>
      <c r="OCX26" s="687"/>
      <c r="OCY26" s="687"/>
      <c r="OCZ26" s="687"/>
      <c r="ODA26" s="687"/>
      <c r="ODB26" s="687"/>
      <c r="ODC26" s="687"/>
      <c r="ODD26" s="687"/>
      <c r="ODE26" s="687"/>
      <c r="ODF26" s="687"/>
      <c r="ODG26" s="687"/>
      <c r="ODH26" s="687"/>
      <c r="ODI26" s="687"/>
      <c r="ODJ26" s="687"/>
      <c r="ODK26" s="687"/>
      <c r="ODL26" s="687"/>
      <c r="ODM26" s="687"/>
      <c r="ODN26" s="687"/>
      <c r="ODO26" s="687"/>
      <c r="ODP26" s="687"/>
      <c r="ODQ26" s="687"/>
      <c r="ODR26" s="687"/>
      <c r="ODS26" s="687"/>
      <c r="ODT26" s="687"/>
      <c r="ODU26" s="687"/>
      <c r="ODV26" s="687"/>
      <c r="ODW26" s="687"/>
      <c r="ODX26" s="687"/>
      <c r="ODY26" s="687"/>
      <c r="ODZ26" s="687"/>
      <c r="OEA26" s="687"/>
      <c r="OEB26" s="687"/>
      <c r="OEC26" s="687"/>
      <c r="OED26" s="687"/>
      <c r="OEE26" s="687"/>
      <c r="OEF26" s="687"/>
      <c r="OEG26" s="687"/>
      <c r="OEH26" s="687"/>
      <c r="OEI26" s="687"/>
      <c r="OEJ26" s="687"/>
      <c r="OEK26" s="687"/>
      <c r="OEL26" s="687"/>
      <c r="OEM26" s="687"/>
      <c r="OEN26" s="687"/>
      <c r="OEO26" s="687"/>
      <c r="OEP26" s="687"/>
      <c r="OEQ26" s="687"/>
      <c r="OER26" s="687"/>
      <c r="OES26" s="687"/>
      <c r="OET26" s="687"/>
      <c r="OEU26" s="687"/>
      <c r="OEV26" s="687"/>
      <c r="OEW26" s="687"/>
      <c r="OEX26" s="687"/>
      <c r="OEY26" s="687"/>
      <c r="OEZ26" s="687"/>
      <c r="OFA26" s="687"/>
      <c r="OFB26" s="687"/>
      <c r="OFC26" s="687"/>
      <c r="OFD26" s="687"/>
      <c r="OFE26" s="687"/>
      <c r="OFF26" s="687"/>
      <c r="OFG26" s="687"/>
      <c r="OFH26" s="687"/>
      <c r="OFI26" s="687"/>
      <c r="OFJ26" s="687"/>
      <c r="OFK26" s="687"/>
      <c r="OFL26" s="687"/>
      <c r="OFM26" s="687"/>
      <c r="OFN26" s="687"/>
      <c r="OFO26" s="687"/>
      <c r="OFP26" s="687"/>
      <c r="OFQ26" s="687"/>
      <c r="OFR26" s="687"/>
      <c r="OFS26" s="687"/>
      <c r="OFT26" s="687"/>
      <c r="OFU26" s="687"/>
      <c r="OFV26" s="687"/>
      <c r="OFW26" s="687"/>
      <c r="OFX26" s="687"/>
      <c r="OFY26" s="687"/>
      <c r="OFZ26" s="687"/>
      <c r="OGA26" s="687"/>
      <c r="OGB26" s="687"/>
      <c r="OGC26" s="687"/>
      <c r="OGD26" s="687"/>
      <c r="OGE26" s="687"/>
      <c r="OGF26" s="687"/>
      <c r="OGG26" s="687"/>
      <c r="OGH26" s="687"/>
      <c r="OGI26" s="687"/>
      <c r="OGJ26" s="687"/>
      <c r="OGK26" s="687"/>
      <c r="OGL26" s="687"/>
      <c r="OGM26" s="687"/>
      <c r="OGN26" s="687"/>
      <c r="OGO26" s="687"/>
      <c r="OGP26" s="687"/>
      <c r="OGQ26" s="687"/>
      <c r="OGR26" s="687"/>
      <c r="OGS26" s="687"/>
      <c r="OGT26" s="687"/>
      <c r="OGU26" s="687"/>
      <c r="OGV26" s="687"/>
      <c r="OGW26" s="687"/>
      <c r="OGX26" s="687"/>
      <c r="OGY26" s="687"/>
      <c r="OGZ26" s="687"/>
      <c r="OHA26" s="687"/>
      <c r="OHB26" s="687"/>
      <c r="OHC26" s="687"/>
      <c r="OHD26" s="687"/>
      <c r="OHE26" s="687"/>
      <c r="OHF26" s="687"/>
      <c r="OHG26" s="687"/>
      <c r="OHH26" s="687"/>
      <c r="OHI26" s="687"/>
      <c r="OHJ26" s="687"/>
      <c r="OHK26" s="687"/>
      <c r="OHL26" s="687"/>
      <c r="OHM26" s="687"/>
      <c r="OHN26" s="687"/>
      <c r="OHO26" s="687"/>
      <c r="OHP26" s="687"/>
      <c r="OHQ26" s="687"/>
      <c r="OHR26" s="687"/>
      <c r="OHS26" s="687"/>
      <c r="OHT26" s="687"/>
      <c r="OHU26" s="687"/>
      <c r="OHV26" s="687"/>
      <c r="OHW26" s="687"/>
      <c r="OHX26" s="687"/>
      <c r="OHY26" s="687"/>
      <c r="OHZ26" s="687"/>
      <c r="OIA26" s="687"/>
      <c r="OIB26" s="687"/>
      <c r="OIC26" s="687"/>
      <c r="OID26" s="687"/>
      <c r="OIE26" s="687"/>
      <c r="OIF26" s="687"/>
      <c r="OIG26" s="687"/>
      <c r="OIH26" s="687"/>
      <c r="OII26" s="687"/>
      <c r="OIJ26" s="687"/>
      <c r="OIK26" s="687"/>
      <c r="OIL26" s="687"/>
      <c r="OIM26" s="687"/>
      <c r="OIN26" s="687"/>
      <c r="OIO26" s="687"/>
      <c r="OIP26" s="687"/>
      <c r="OIQ26" s="687"/>
      <c r="OIR26" s="687"/>
      <c r="OIS26" s="687"/>
      <c r="OIT26" s="687"/>
      <c r="OIU26" s="687"/>
      <c r="OIV26" s="687"/>
      <c r="OIW26" s="687"/>
      <c r="OIX26" s="687"/>
      <c r="OIY26" s="687"/>
      <c r="OIZ26" s="687"/>
      <c r="OJA26" s="687"/>
      <c r="OJB26" s="687"/>
      <c r="OJC26" s="687"/>
      <c r="OJD26" s="687"/>
      <c r="OJE26" s="687"/>
      <c r="OJF26" s="687"/>
      <c r="OJG26" s="687"/>
      <c r="OJH26" s="687"/>
      <c r="OJI26" s="687"/>
      <c r="OJJ26" s="687"/>
      <c r="OJK26" s="687"/>
      <c r="OJL26" s="687"/>
      <c r="OJM26" s="687"/>
      <c r="OJN26" s="687"/>
      <c r="OJO26" s="687"/>
      <c r="OJP26" s="687"/>
      <c r="OJQ26" s="687"/>
      <c r="OJR26" s="687"/>
      <c r="OJS26" s="687"/>
      <c r="OJT26" s="687"/>
      <c r="OJU26" s="687"/>
      <c r="OJV26" s="687"/>
      <c r="OJW26" s="687"/>
      <c r="OJX26" s="687"/>
      <c r="OJY26" s="687"/>
      <c r="OJZ26" s="687"/>
      <c r="OKA26" s="687"/>
      <c r="OKB26" s="687"/>
      <c r="OKC26" s="687"/>
      <c r="OKD26" s="687"/>
      <c r="OKE26" s="687"/>
      <c r="OKF26" s="687"/>
      <c r="OKG26" s="687"/>
      <c r="OKH26" s="687"/>
      <c r="OKI26" s="687"/>
      <c r="OKJ26" s="687"/>
      <c r="OKK26" s="687"/>
      <c r="OKL26" s="687"/>
      <c r="OKM26" s="687"/>
      <c r="OKN26" s="687"/>
      <c r="OKO26" s="687"/>
      <c r="OKP26" s="687"/>
      <c r="OKQ26" s="687"/>
      <c r="OKR26" s="687"/>
      <c r="OKS26" s="687"/>
      <c r="OKT26" s="687"/>
      <c r="OKU26" s="687"/>
      <c r="OKV26" s="687"/>
      <c r="OKW26" s="687"/>
      <c r="OKX26" s="687"/>
      <c r="OKY26" s="687"/>
      <c r="OKZ26" s="687"/>
      <c r="OLA26" s="687"/>
      <c r="OLB26" s="687"/>
      <c r="OLC26" s="687"/>
      <c r="OLD26" s="687"/>
      <c r="OLE26" s="687"/>
      <c r="OLF26" s="687"/>
      <c r="OLG26" s="687"/>
      <c r="OLH26" s="687"/>
      <c r="OLI26" s="687"/>
      <c r="OLJ26" s="687"/>
      <c r="OLK26" s="687"/>
      <c r="OLL26" s="687"/>
      <c r="OLM26" s="687"/>
      <c r="OLN26" s="687"/>
      <c r="OLO26" s="687"/>
      <c r="OLP26" s="687"/>
      <c r="OLQ26" s="687"/>
      <c r="OLR26" s="687"/>
      <c r="OLS26" s="687"/>
      <c r="OLT26" s="687"/>
      <c r="OLU26" s="687"/>
      <c r="OLV26" s="687"/>
      <c r="OLW26" s="687"/>
      <c r="OLX26" s="687"/>
      <c r="OLY26" s="687"/>
      <c r="OLZ26" s="687"/>
      <c r="OMA26" s="687"/>
      <c r="OMB26" s="687"/>
      <c r="OMC26" s="687"/>
      <c r="OMD26" s="687"/>
      <c r="OME26" s="687"/>
      <c r="OMF26" s="687"/>
      <c r="OMG26" s="687"/>
      <c r="OMH26" s="687"/>
      <c r="OMI26" s="687"/>
      <c r="OMJ26" s="687"/>
      <c r="OMK26" s="687"/>
      <c r="OML26" s="687"/>
      <c r="OMM26" s="687"/>
      <c r="OMN26" s="687"/>
      <c r="OMO26" s="687"/>
      <c r="OMP26" s="687"/>
      <c r="OMQ26" s="687"/>
      <c r="OMR26" s="687"/>
      <c r="OMS26" s="687"/>
      <c r="OMT26" s="687"/>
      <c r="OMU26" s="687"/>
      <c r="OMV26" s="687"/>
      <c r="OMW26" s="687"/>
      <c r="OMX26" s="687"/>
      <c r="OMY26" s="687"/>
      <c r="OMZ26" s="687"/>
      <c r="ONA26" s="687"/>
      <c r="ONB26" s="687"/>
      <c r="ONC26" s="687"/>
      <c r="OND26" s="687"/>
      <c r="ONE26" s="687"/>
      <c r="ONF26" s="687"/>
      <c r="ONG26" s="687"/>
      <c r="ONH26" s="687"/>
      <c r="ONI26" s="687"/>
      <c r="ONJ26" s="687"/>
      <c r="ONK26" s="687"/>
      <c r="ONL26" s="687"/>
      <c r="ONM26" s="687"/>
      <c r="ONN26" s="687"/>
      <c r="ONO26" s="687"/>
      <c r="ONP26" s="687"/>
      <c r="ONQ26" s="687"/>
      <c r="ONR26" s="687"/>
      <c r="ONS26" s="687"/>
      <c r="ONT26" s="687"/>
      <c r="ONU26" s="687"/>
      <c r="ONV26" s="687"/>
      <c r="ONW26" s="687"/>
      <c r="ONX26" s="687"/>
      <c r="ONY26" s="687"/>
      <c r="ONZ26" s="687"/>
      <c r="OOA26" s="687"/>
      <c r="OOB26" s="687"/>
      <c r="OOC26" s="687"/>
      <c r="OOD26" s="687"/>
      <c r="OOE26" s="687"/>
      <c r="OOF26" s="687"/>
      <c r="OOG26" s="687"/>
      <c r="OOH26" s="687"/>
      <c r="OOI26" s="687"/>
      <c r="OOJ26" s="687"/>
      <c r="OOK26" s="687"/>
      <c r="OOL26" s="687"/>
      <c r="OOM26" s="687"/>
      <c r="OON26" s="687"/>
      <c r="OOO26" s="687"/>
      <c r="OOP26" s="687"/>
      <c r="OOQ26" s="687"/>
      <c r="OOR26" s="687"/>
      <c r="OOS26" s="687"/>
      <c r="OOT26" s="687"/>
      <c r="OOU26" s="687"/>
      <c r="OOV26" s="687"/>
      <c r="OOW26" s="687"/>
      <c r="OOX26" s="687"/>
      <c r="OOY26" s="687"/>
      <c r="OOZ26" s="687"/>
      <c r="OPA26" s="687"/>
      <c r="OPB26" s="687"/>
      <c r="OPC26" s="687"/>
      <c r="OPD26" s="687"/>
      <c r="OPE26" s="687"/>
      <c r="OPF26" s="687"/>
      <c r="OPG26" s="687"/>
      <c r="OPH26" s="687"/>
      <c r="OPI26" s="687"/>
      <c r="OPJ26" s="687"/>
      <c r="OPK26" s="687"/>
      <c r="OPL26" s="687"/>
      <c r="OPM26" s="687"/>
      <c r="OPN26" s="687"/>
      <c r="OPO26" s="687"/>
      <c r="OPP26" s="687"/>
      <c r="OPQ26" s="687"/>
      <c r="OPR26" s="687"/>
      <c r="OPS26" s="687"/>
      <c r="OPT26" s="687"/>
      <c r="OPU26" s="687"/>
      <c r="OPV26" s="687"/>
      <c r="OPW26" s="687"/>
      <c r="OPX26" s="687"/>
      <c r="OPY26" s="687"/>
      <c r="OPZ26" s="687"/>
      <c r="OQA26" s="687"/>
      <c r="OQB26" s="687"/>
      <c r="OQC26" s="687"/>
      <c r="OQD26" s="687"/>
      <c r="OQE26" s="687"/>
      <c r="OQF26" s="687"/>
      <c r="OQG26" s="687"/>
      <c r="OQH26" s="687"/>
      <c r="OQI26" s="687"/>
      <c r="OQJ26" s="687"/>
      <c r="OQK26" s="687"/>
      <c r="OQL26" s="687"/>
      <c r="OQM26" s="687"/>
      <c r="OQN26" s="687"/>
      <c r="OQO26" s="687"/>
      <c r="OQP26" s="687"/>
      <c r="OQQ26" s="687"/>
      <c r="OQR26" s="687"/>
      <c r="OQS26" s="687"/>
      <c r="OQT26" s="687"/>
      <c r="OQU26" s="687"/>
      <c r="OQV26" s="687"/>
      <c r="OQW26" s="687"/>
      <c r="OQX26" s="687"/>
      <c r="OQY26" s="687"/>
      <c r="OQZ26" s="687"/>
      <c r="ORA26" s="687"/>
      <c r="ORB26" s="687"/>
      <c r="ORC26" s="687"/>
      <c r="ORD26" s="687"/>
      <c r="ORE26" s="687"/>
      <c r="ORF26" s="687"/>
      <c r="ORG26" s="687"/>
      <c r="ORH26" s="687"/>
      <c r="ORI26" s="687"/>
      <c r="ORJ26" s="687"/>
      <c r="ORK26" s="687"/>
      <c r="ORL26" s="687"/>
      <c r="ORM26" s="687"/>
      <c r="ORN26" s="687"/>
      <c r="ORO26" s="687"/>
      <c r="ORP26" s="687"/>
      <c r="ORQ26" s="687"/>
      <c r="ORR26" s="687"/>
      <c r="ORS26" s="687"/>
      <c r="ORT26" s="687"/>
      <c r="ORU26" s="687"/>
      <c r="ORV26" s="687"/>
      <c r="ORW26" s="687"/>
      <c r="ORX26" s="687"/>
      <c r="ORY26" s="687"/>
      <c r="ORZ26" s="687"/>
      <c r="OSA26" s="687"/>
      <c r="OSB26" s="687"/>
      <c r="OSC26" s="687"/>
      <c r="OSD26" s="687"/>
      <c r="OSE26" s="687"/>
      <c r="OSF26" s="687"/>
      <c r="OSG26" s="687"/>
      <c r="OSH26" s="687"/>
      <c r="OSI26" s="687"/>
      <c r="OSJ26" s="687"/>
      <c r="OSK26" s="687"/>
      <c r="OSL26" s="687"/>
      <c r="OSM26" s="687"/>
      <c r="OSN26" s="687"/>
      <c r="OSO26" s="687"/>
      <c r="OSP26" s="687"/>
      <c r="OSQ26" s="687"/>
      <c r="OSR26" s="687"/>
      <c r="OSS26" s="687"/>
      <c r="OST26" s="687"/>
      <c r="OSU26" s="687"/>
      <c r="OSV26" s="687"/>
      <c r="OSW26" s="687"/>
      <c r="OSX26" s="687"/>
      <c r="OSY26" s="687"/>
      <c r="OSZ26" s="687"/>
      <c r="OTA26" s="687"/>
      <c r="OTB26" s="687"/>
      <c r="OTC26" s="687"/>
      <c r="OTD26" s="687"/>
      <c r="OTE26" s="687"/>
      <c r="OTF26" s="687"/>
      <c r="OTG26" s="687"/>
      <c r="OTH26" s="687"/>
      <c r="OTI26" s="687"/>
      <c r="OTJ26" s="687"/>
      <c r="OTK26" s="687"/>
      <c r="OTL26" s="687"/>
      <c r="OTM26" s="687"/>
      <c r="OTN26" s="687"/>
      <c r="OTO26" s="687"/>
      <c r="OTP26" s="687"/>
      <c r="OTQ26" s="687"/>
      <c r="OTR26" s="687"/>
      <c r="OTS26" s="687"/>
      <c r="OTT26" s="687"/>
      <c r="OTU26" s="687"/>
      <c r="OTV26" s="687"/>
      <c r="OTW26" s="687"/>
      <c r="OTX26" s="687"/>
      <c r="OTY26" s="687"/>
      <c r="OTZ26" s="687"/>
      <c r="OUA26" s="687"/>
      <c r="OUB26" s="687"/>
      <c r="OUC26" s="687"/>
      <c r="OUD26" s="687"/>
      <c r="OUE26" s="687"/>
      <c r="OUF26" s="687"/>
      <c r="OUG26" s="687"/>
      <c r="OUH26" s="687"/>
      <c r="OUI26" s="687"/>
      <c r="OUJ26" s="687"/>
      <c r="OUK26" s="687"/>
      <c r="OUL26" s="687"/>
      <c r="OUM26" s="687"/>
      <c r="OUN26" s="687"/>
      <c r="OUO26" s="687"/>
      <c r="OUP26" s="687"/>
      <c r="OUQ26" s="687"/>
      <c r="OUR26" s="687"/>
      <c r="OUS26" s="687"/>
      <c r="OUT26" s="687"/>
      <c r="OUU26" s="687"/>
      <c r="OUV26" s="687"/>
      <c r="OUW26" s="687"/>
      <c r="OUX26" s="687"/>
      <c r="OUY26" s="687"/>
      <c r="OUZ26" s="687"/>
      <c r="OVA26" s="687"/>
      <c r="OVB26" s="687"/>
      <c r="OVC26" s="687"/>
      <c r="OVD26" s="687"/>
      <c r="OVE26" s="687"/>
      <c r="OVF26" s="687"/>
      <c r="OVG26" s="687"/>
      <c r="OVH26" s="687"/>
      <c r="OVI26" s="687"/>
      <c r="OVJ26" s="687"/>
      <c r="OVK26" s="687"/>
      <c r="OVL26" s="687"/>
      <c r="OVM26" s="687"/>
      <c r="OVN26" s="687"/>
      <c r="OVO26" s="687"/>
      <c r="OVP26" s="687"/>
      <c r="OVQ26" s="687"/>
      <c r="OVR26" s="687"/>
      <c r="OVS26" s="687"/>
      <c r="OVT26" s="687"/>
      <c r="OVU26" s="687"/>
      <c r="OVV26" s="687"/>
      <c r="OVW26" s="687"/>
      <c r="OVX26" s="687"/>
      <c r="OVY26" s="687"/>
      <c r="OVZ26" s="687"/>
      <c r="OWA26" s="687"/>
      <c r="OWB26" s="687"/>
      <c r="OWC26" s="687"/>
      <c r="OWD26" s="687"/>
      <c r="OWE26" s="687"/>
      <c r="OWF26" s="687"/>
      <c r="OWG26" s="687"/>
      <c r="OWH26" s="687"/>
      <c r="OWI26" s="687"/>
      <c r="OWJ26" s="687"/>
      <c r="OWK26" s="687"/>
      <c r="OWL26" s="687"/>
      <c r="OWM26" s="687"/>
      <c r="OWN26" s="687"/>
      <c r="OWO26" s="687"/>
      <c r="OWP26" s="687"/>
      <c r="OWQ26" s="687"/>
      <c r="OWR26" s="687"/>
      <c r="OWS26" s="687"/>
      <c r="OWT26" s="687"/>
      <c r="OWU26" s="687"/>
      <c r="OWV26" s="687"/>
      <c r="OWW26" s="687"/>
      <c r="OWX26" s="687"/>
      <c r="OWY26" s="687"/>
      <c r="OWZ26" s="687"/>
      <c r="OXA26" s="687"/>
      <c r="OXB26" s="687"/>
      <c r="OXC26" s="687"/>
      <c r="OXD26" s="687"/>
      <c r="OXE26" s="687"/>
      <c r="OXF26" s="687"/>
      <c r="OXG26" s="687"/>
      <c r="OXH26" s="687"/>
      <c r="OXI26" s="687"/>
      <c r="OXJ26" s="687"/>
      <c r="OXK26" s="687"/>
      <c r="OXL26" s="687"/>
      <c r="OXM26" s="687"/>
      <c r="OXN26" s="687"/>
      <c r="OXO26" s="687"/>
      <c r="OXP26" s="687"/>
      <c r="OXQ26" s="687"/>
      <c r="OXR26" s="687"/>
      <c r="OXS26" s="687"/>
      <c r="OXT26" s="687"/>
      <c r="OXU26" s="687"/>
      <c r="OXV26" s="687"/>
      <c r="OXW26" s="687"/>
      <c r="OXX26" s="687"/>
      <c r="OXY26" s="687"/>
      <c r="OXZ26" s="687"/>
      <c r="OYA26" s="687"/>
      <c r="OYB26" s="687"/>
      <c r="OYC26" s="687"/>
      <c r="OYD26" s="687"/>
      <c r="OYE26" s="687"/>
      <c r="OYF26" s="687"/>
      <c r="OYG26" s="687"/>
      <c r="OYH26" s="687"/>
      <c r="OYI26" s="687"/>
      <c r="OYJ26" s="687"/>
      <c r="OYK26" s="687"/>
      <c r="OYL26" s="687"/>
      <c r="OYM26" s="687"/>
      <c r="OYN26" s="687"/>
      <c r="OYO26" s="687"/>
      <c r="OYP26" s="687"/>
      <c r="OYQ26" s="687"/>
      <c r="OYR26" s="687"/>
      <c r="OYS26" s="687"/>
      <c r="OYT26" s="687"/>
      <c r="OYU26" s="687"/>
      <c r="OYV26" s="687"/>
      <c r="OYW26" s="687"/>
      <c r="OYX26" s="687"/>
      <c r="OYY26" s="687"/>
      <c r="OYZ26" s="687"/>
      <c r="OZA26" s="687"/>
      <c r="OZB26" s="687"/>
      <c r="OZC26" s="687"/>
      <c r="OZD26" s="687"/>
      <c r="OZE26" s="687"/>
      <c r="OZF26" s="687"/>
      <c r="OZG26" s="687"/>
      <c r="OZH26" s="687"/>
      <c r="OZI26" s="687"/>
      <c r="OZJ26" s="687"/>
      <c r="OZK26" s="687"/>
      <c r="OZL26" s="687"/>
      <c r="OZM26" s="687"/>
      <c r="OZN26" s="687"/>
      <c r="OZO26" s="687"/>
      <c r="OZP26" s="687"/>
      <c r="OZQ26" s="687"/>
      <c r="OZR26" s="687"/>
      <c r="OZS26" s="687"/>
      <c r="OZT26" s="687"/>
      <c r="OZU26" s="687"/>
      <c r="OZV26" s="687"/>
      <c r="OZW26" s="687"/>
      <c r="OZX26" s="687"/>
      <c r="OZY26" s="687"/>
      <c r="OZZ26" s="687"/>
      <c r="PAA26" s="687"/>
      <c r="PAB26" s="687"/>
      <c r="PAC26" s="687"/>
      <c r="PAD26" s="687"/>
      <c r="PAE26" s="687"/>
      <c r="PAF26" s="687"/>
      <c r="PAG26" s="687"/>
      <c r="PAH26" s="687"/>
      <c r="PAI26" s="687"/>
      <c r="PAJ26" s="687"/>
      <c r="PAK26" s="687"/>
      <c r="PAL26" s="687"/>
      <c r="PAM26" s="687"/>
      <c r="PAN26" s="687"/>
      <c r="PAO26" s="687"/>
      <c r="PAP26" s="687"/>
      <c r="PAQ26" s="687"/>
      <c r="PAR26" s="687"/>
      <c r="PAS26" s="687"/>
      <c r="PAT26" s="687"/>
      <c r="PAU26" s="687"/>
      <c r="PAV26" s="687"/>
      <c r="PAW26" s="687"/>
      <c r="PAX26" s="687"/>
      <c r="PAY26" s="687"/>
      <c r="PAZ26" s="687"/>
      <c r="PBA26" s="687"/>
      <c r="PBB26" s="687"/>
      <c r="PBC26" s="687"/>
      <c r="PBD26" s="687"/>
      <c r="PBE26" s="687"/>
      <c r="PBF26" s="687"/>
      <c r="PBG26" s="687"/>
      <c r="PBH26" s="687"/>
      <c r="PBI26" s="687"/>
      <c r="PBJ26" s="687"/>
      <c r="PBK26" s="687"/>
      <c r="PBL26" s="687"/>
      <c r="PBM26" s="687"/>
      <c r="PBN26" s="687"/>
      <c r="PBO26" s="687"/>
      <c r="PBP26" s="687"/>
      <c r="PBQ26" s="687"/>
      <c r="PBR26" s="687"/>
      <c r="PBS26" s="687"/>
      <c r="PBT26" s="687"/>
      <c r="PBU26" s="687"/>
      <c r="PBV26" s="687"/>
      <c r="PBW26" s="687"/>
      <c r="PBX26" s="687"/>
      <c r="PBY26" s="687"/>
      <c r="PBZ26" s="687"/>
      <c r="PCA26" s="687"/>
      <c r="PCB26" s="687"/>
      <c r="PCC26" s="687"/>
      <c r="PCD26" s="687"/>
      <c r="PCE26" s="687"/>
      <c r="PCF26" s="687"/>
      <c r="PCG26" s="687"/>
      <c r="PCH26" s="687"/>
      <c r="PCI26" s="687"/>
      <c r="PCJ26" s="687"/>
      <c r="PCK26" s="687"/>
      <c r="PCL26" s="687"/>
      <c r="PCM26" s="687"/>
      <c r="PCN26" s="687"/>
      <c r="PCO26" s="687"/>
      <c r="PCP26" s="687"/>
      <c r="PCQ26" s="687"/>
      <c r="PCR26" s="687"/>
      <c r="PCS26" s="687"/>
      <c r="PCT26" s="687"/>
      <c r="PCU26" s="687"/>
      <c r="PCV26" s="687"/>
      <c r="PCW26" s="687"/>
      <c r="PCX26" s="687"/>
      <c r="PCY26" s="687"/>
      <c r="PCZ26" s="687"/>
      <c r="PDA26" s="687"/>
      <c r="PDB26" s="687"/>
      <c r="PDC26" s="687"/>
      <c r="PDD26" s="687"/>
      <c r="PDE26" s="687"/>
      <c r="PDF26" s="687"/>
      <c r="PDG26" s="687"/>
      <c r="PDH26" s="687"/>
      <c r="PDI26" s="687"/>
      <c r="PDJ26" s="687"/>
      <c r="PDK26" s="687"/>
      <c r="PDL26" s="687"/>
      <c r="PDM26" s="687"/>
      <c r="PDN26" s="687"/>
      <c r="PDO26" s="687"/>
      <c r="PDP26" s="687"/>
      <c r="PDQ26" s="687"/>
      <c r="PDR26" s="687"/>
      <c r="PDS26" s="687"/>
      <c r="PDT26" s="687"/>
      <c r="PDU26" s="687"/>
      <c r="PDV26" s="687"/>
      <c r="PDW26" s="687"/>
      <c r="PDX26" s="687"/>
      <c r="PDY26" s="687"/>
      <c r="PDZ26" s="687"/>
      <c r="PEA26" s="687"/>
      <c r="PEB26" s="687"/>
      <c r="PEC26" s="687"/>
      <c r="PED26" s="687"/>
      <c r="PEE26" s="687"/>
      <c r="PEF26" s="687"/>
      <c r="PEG26" s="687"/>
      <c r="PEH26" s="687"/>
      <c r="PEI26" s="687"/>
      <c r="PEJ26" s="687"/>
      <c r="PEK26" s="687"/>
      <c r="PEL26" s="687"/>
      <c r="PEM26" s="687"/>
      <c r="PEN26" s="687"/>
      <c r="PEO26" s="687"/>
      <c r="PEP26" s="687"/>
      <c r="PEQ26" s="687"/>
      <c r="PER26" s="687"/>
      <c r="PES26" s="687"/>
      <c r="PET26" s="687"/>
      <c r="PEU26" s="687"/>
      <c r="PEV26" s="687"/>
      <c r="PEW26" s="687"/>
      <c r="PEX26" s="687"/>
      <c r="PEY26" s="687"/>
      <c r="PEZ26" s="687"/>
      <c r="PFA26" s="687"/>
      <c r="PFB26" s="687"/>
      <c r="PFC26" s="687"/>
      <c r="PFD26" s="687"/>
      <c r="PFE26" s="687"/>
      <c r="PFF26" s="687"/>
      <c r="PFG26" s="687"/>
      <c r="PFH26" s="687"/>
      <c r="PFI26" s="687"/>
      <c r="PFJ26" s="687"/>
      <c r="PFK26" s="687"/>
      <c r="PFL26" s="687"/>
      <c r="PFM26" s="687"/>
      <c r="PFN26" s="687"/>
      <c r="PFO26" s="687"/>
      <c r="PFP26" s="687"/>
      <c r="PFQ26" s="687"/>
      <c r="PFR26" s="687"/>
      <c r="PFS26" s="687"/>
      <c r="PFT26" s="687"/>
      <c r="PFU26" s="687"/>
      <c r="PFV26" s="687"/>
      <c r="PFW26" s="687"/>
      <c r="PFX26" s="687"/>
      <c r="PFY26" s="687"/>
      <c r="PFZ26" s="687"/>
      <c r="PGA26" s="687"/>
      <c r="PGB26" s="687"/>
      <c r="PGC26" s="687"/>
      <c r="PGD26" s="687"/>
      <c r="PGE26" s="687"/>
      <c r="PGF26" s="687"/>
      <c r="PGG26" s="687"/>
      <c r="PGH26" s="687"/>
      <c r="PGI26" s="687"/>
      <c r="PGJ26" s="687"/>
      <c r="PGK26" s="687"/>
      <c r="PGL26" s="687"/>
      <c r="PGM26" s="687"/>
      <c r="PGN26" s="687"/>
      <c r="PGO26" s="687"/>
      <c r="PGP26" s="687"/>
      <c r="PGQ26" s="687"/>
      <c r="PGR26" s="687"/>
      <c r="PGS26" s="687"/>
      <c r="PGT26" s="687"/>
      <c r="PGU26" s="687"/>
      <c r="PGV26" s="687"/>
      <c r="PGW26" s="687"/>
      <c r="PGX26" s="687"/>
      <c r="PGY26" s="687"/>
      <c r="PGZ26" s="687"/>
      <c r="PHA26" s="687"/>
      <c r="PHB26" s="687"/>
      <c r="PHC26" s="687"/>
      <c r="PHD26" s="687"/>
      <c r="PHE26" s="687"/>
      <c r="PHF26" s="687"/>
      <c r="PHG26" s="687"/>
      <c r="PHH26" s="687"/>
      <c r="PHI26" s="687"/>
      <c r="PHJ26" s="687"/>
      <c r="PHK26" s="687"/>
      <c r="PHL26" s="687"/>
      <c r="PHM26" s="687"/>
      <c r="PHN26" s="687"/>
      <c r="PHO26" s="687"/>
      <c r="PHP26" s="687"/>
      <c r="PHQ26" s="687"/>
      <c r="PHR26" s="687"/>
      <c r="PHS26" s="687"/>
      <c r="PHT26" s="687"/>
      <c r="PHU26" s="687"/>
      <c r="PHV26" s="687"/>
      <c r="PHW26" s="687"/>
      <c r="PHX26" s="687"/>
      <c r="PHY26" s="687"/>
      <c r="PHZ26" s="687"/>
      <c r="PIA26" s="687"/>
      <c r="PIB26" s="687"/>
      <c r="PIC26" s="687"/>
      <c r="PID26" s="687"/>
      <c r="PIE26" s="687"/>
      <c r="PIF26" s="687"/>
      <c r="PIG26" s="687"/>
      <c r="PIH26" s="687"/>
      <c r="PII26" s="687"/>
      <c r="PIJ26" s="687"/>
      <c r="PIK26" s="687"/>
      <c r="PIL26" s="687"/>
      <c r="PIM26" s="687"/>
      <c r="PIN26" s="687"/>
      <c r="PIO26" s="687"/>
      <c r="PIP26" s="687"/>
      <c r="PIQ26" s="687"/>
      <c r="PIR26" s="687"/>
      <c r="PIS26" s="687"/>
      <c r="PIT26" s="687"/>
      <c r="PIU26" s="687"/>
      <c r="PIV26" s="687"/>
      <c r="PIW26" s="687"/>
      <c r="PIX26" s="687"/>
      <c r="PIY26" s="687"/>
      <c r="PIZ26" s="687"/>
      <c r="PJA26" s="687"/>
      <c r="PJB26" s="687"/>
      <c r="PJC26" s="687"/>
      <c r="PJD26" s="687"/>
      <c r="PJE26" s="687"/>
      <c r="PJF26" s="687"/>
      <c r="PJG26" s="687"/>
      <c r="PJH26" s="687"/>
      <c r="PJI26" s="687"/>
      <c r="PJJ26" s="687"/>
      <c r="PJK26" s="687"/>
      <c r="PJL26" s="687"/>
      <c r="PJM26" s="687"/>
      <c r="PJN26" s="687"/>
      <c r="PJO26" s="687"/>
      <c r="PJP26" s="687"/>
      <c r="PJQ26" s="687"/>
      <c r="PJR26" s="687"/>
      <c r="PJS26" s="687"/>
      <c r="PJT26" s="687"/>
      <c r="PJU26" s="687"/>
      <c r="PJV26" s="687"/>
      <c r="PJW26" s="687"/>
      <c r="PJX26" s="687"/>
      <c r="PJY26" s="687"/>
      <c r="PJZ26" s="687"/>
      <c r="PKA26" s="687"/>
      <c r="PKB26" s="687"/>
      <c r="PKC26" s="687"/>
      <c r="PKD26" s="687"/>
      <c r="PKE26" s="687"/>
      <c r="PKF26" s="687"/>
      <c r="PKG26" s="687"/>
      <c r="PKH26" s="687"/>
      <c r="PKI26" s="687"/>
      <c r="PKJ26" s="687"/>
      <c r="PKK26" s="687"/>
      <c r="PKL26" s="687"/>
      <c r="PKM26" s="687"/>
      <c r="PKN26" s="687"/>
      <c r="PKO26" s="687"/>
      <c r="PKP26" s="687"/>
      <c r="PKQ26" s="687"/>
      <c r="PKR26" s="687"/>
      <c r="PKS26" s="687"/>
      <c r="PKT26" s="687"/>
      <c r="PKU26" s="687"/>
      <c r="PKV26" s="687"/>
      <c r="PKW26" s="687"/>
      <c r="PKX26" s="687"/>
      <c r="PKY26" s="687"/>
      <c r="PKZ26" s="687"/>
      <c r="PLA26" s="687"/>
      <c r="PLB26" s="687"/>
      <c r="PLC26" s="687"/>
      <c r="PLD26" s="687"/>
      <c r="PLE26" s="687"/>
      <c r="PLF26" s="687"/>
      <c r="PLG26" s="687"/>
      <c r="PLH26" s="687"/>
      <c r="PLI26" s="687"/>
      <c r="PLJ26" s="687"/>
      <c r="PLK26" s="687"/>
      <c r="PLL26" s="687"/>
      <c r="PLM26" s="687"/>
      <c r="PLN26" s="687"/>
      <c r="PLO26" s="687"/>
      <c r="PLP26" s="687"/>
      <c r="PLQ26" s="687"/>
      <c r="PLR26" s="687"/>
      <c r="PLS26" s="687"/>
      <c r="PLT26" s="687"/>
      <c r="PLU26" s="687"/>
      <c r="PLV26" s="687"/>
      <c r="PLW26" s="687"/>
      <c r="PLX26" s="687"/>
      <c r="PLY26" s="687"/>
      <c r="PLZ26" s="687"/>
      <c r="PMA26" s="687"/>
      <c r="PMB26" s="687"/>
      <c r="PMC26" s="687"/>
      <c r="PMD26" s="687"/>
      <c r="PME26" s="687"/>
      <c r="PMF26" s="687"/>
      <c r="PMG26" s="687"/>
      <c r="PMH26" s="687"/>
      <c r="PMI26" s="687"/>
      <c r="PMJ26" s="687"/>
      <c r="PMK26" s="687"/>
      <c r="PML26" s="687"/>
      <c r="PMM26" s="687"/>
      <c r="PMN26" s="687"/>
      <c r="PMO26" s="687"/>
      <c r="PMP26" s="687"/>
      <c r="PMQ26" s="687"/>
      <c r="PMR26" s="687"/>
      <c r="PMS26" s="687"/>
      <c r="PMT26" s="687"/>
      <c r="PMU26" s="687"/>
      <c r="PMV26" s="687"/>
      <c r="PMW26" s="687"/>
      <c r="PMX26" s="687"/>
      <c r="PMY26" s="687"/>
      <c r="PMZ26" s="687"/>
      <c r="PNA26" s="687"/>
      <c r="PNB26" s="687"/>
      <c r="PNC26" s="687"/>
      <c r="PND26" s="687"/>
      <c r="PNE26" s="687"/>
      <c r="PNF26" s="687"/>
      <c r="PNG26" s="687"/>
      <c r="PNH26" s="687"/>
      <c r="PNI26" s="687"/>
      <c r="PNJ26" s="687"/>
      <c r="PNK26" s="687"/>
      <c r="PNL26" s="687"/>
      <c r="PNM26" s="687"/>
      <c r="PNN26" s="687"/>
      <c r="PNO26" s="687"/>
      <c r="PNP26" s="687"/>
      <c r="PNQ26" s="687"/>
      <c r="PNR26" s="687"/>
      <c r="PNS26" s="687"/>
      <c r="PNT26" s="687"/>
      <c r="PNU26" s="687"/>
      <c r="PNV26" s="687"/>
      <c r="PNW26" s="687"/>
      <c r="PNX26" s="687"/>
      <c r="PNY26" s="687"/>
      <c r="PNZ26" s="687"/>
      <c r="POA26" s="687"/>
      <c r="POB26" s="687"/>
      <c r="POC26" s="687"/>
      <c r="POD26" s="687"/>
      <c r="POE26" s="687"/>
      <c r="POF26" s="687"/>
      <c r="POG26" s="687"/>
      <c r="POH26" s="687"/>
      <c r="POI26" s="687"/>
      <c r="POJ26" s="687"/>
      <c r="POK26" s="687"/>
      <c r="POL26" s="687"/>
      <c r="POM26" s="687"/>
      <c r="PON26" s="687"/>
      <c r="POO26" s="687"/>
      <c r="POP26" s="687"/>
      <c r="POQ26" s="687"/>
      <c r="POR26" s="687"/>
      <c r="POS26" s="687"/>
      <c r="POT26" s="687"/>
      <c r="POU26" s="687"/>
      <c r="POV26" s="687"/>
      <c r="POW26" s="687"/>
      <c r="POX26" s="687"/>
      <c r="POY26" s="687"/>
      <c r="POZ26" s="687"/>
      <c r="PPA26" s="687"/>
      <c r="PPB26" s="687"/>
      <c r="PPC26" s="687"/>
      <c r="PPD26" s="687"/>
      <c r="PPE26" s="687"/>
      <c r="PPF26" s="687"/>
      <c r="PPG26" s="687"/>
      <c r="PPH26" s="687"/>
      <c r="PPI26" s="687"/>
      <c r="PPJ26" s="687"/>
      <c r="PPK26" s="687"/>
      <c r="PPL26" s="687"/>
      <c r="PPM26" s="687"/>
      <c r="PPN26" s="687"/>
      <c r="PPO26" s="687"/>
      <c r="PPP26" s="687"/>
      <c r="PPQ26" s="687"/>
      <c r="PPR26" s="687"/>
      <c r="PPS26" s="687"/>
      <c r="PPT26" s="687"/>
      <c r="PPU26" s="687"/>
      <c r="PPV26" s="687"/>
      <c r="PPW26" s="687"/>
      <c r="PPX26" s="687"/>
      <c r="PPY26" s="687"/>
      <c r="PPZ26" s="687"/>
      <c r="PQA26" s="687"/>
      <c r="PQB26" s="687"/>
      <c r="PQC26" s="687"/>
      <c r="PQD26" s="687"/>
      <c r="PQE26" s="687"/>
      <c r="PQF26" s="687"/>
      <c r="PQG26" s="687"/>
      <c r="PQH26" s="687"/>
      <c r="PQI26" s="687"/>
      <c r="PQJ26" s="687"/>
      <c r="PQK26" s="687"/>
      <c r="PQL26" s="687"/>
      <c r="PQM26" s="687"/>
      <c r="PQN26" s="687"/>
      <c r="PQO26" s="687"/>
      <c r="PQP26" s="687"/>
      <c r="PQQ26" s="687"/>
      <c r="PQR26" s="687"/>
      <c r="PQS26" s="687"/>
      <c r="PQT26" s="687"/>
      <c r="PQU26" s="687"/>
      <c r="PQV26" s="687"/>
      <c r="PQW26" s="687"/>
      <c r="PQX26" s="687"/>
      <c r="PQY26" s="687"/>
      <c r="PQZ26" s="687"/>
      <c r="PRA26" s="687"/>
      <c r="PRB26" s="687"/>
      <c r="PRC26" s="687"/>
      <c r="PRD26" s="687"/>
      <c r="PRE26" s="687"/>
      <c r="PRF26" s="687"/>
      <c r="PRG26" s="687"/>
      <c r="PRH26" s="687"/>
      <c r="PRI26" s="687"/>
      <c r="PRJ26" s="687"/>
      <c r="PRK26" s="687"/>
      <c r="PRL26" s="687"/>
      <c r="PRM26" s="687"/>
      <c r="PRN26" s="687"/>
      <c r="PRO26" s="687"/>
      <c r="PRP26" s="687"/>
      <c r="PRQ26" s="687"/>
      <c r="PRR26" s="687"/>
      <c r="PRS26" s="687"/>
      <c r="PRT26" s="687"/>
      <c r="PRU26" s="687"/>
      <c r="PRV26" s="687"/>
      <c r="PRW26" s="687"/>
      <c r="PRX26" s="687"/>
      <c r="PRY26" s="687"/>
      <c r="PRZ26" s="687"/>
      <c r="PSA26" s="687"/>
      <c r="PSB26" s="687"/>
      <c r="PSC26" s="687"/>
      <c r="PSD26" s="687"/>
      <c r="PSE26" s="687"/>
      <c r="PSF26" s="687"/>
      <c r="PSG26" s="687"/>
      <c r="PSH26" s="687"/>
      <c r="PSI26" s="687"/>
      <c r="PSJ26" s="687"/>
      <c r="PSK26" s="687"/>
      <c r="PSL26" s="687"/>
      <c r="PSM26" s="687"/>
      <c r="PSN26" s="687"/>
      <c r="PSO26" s="687"/>
      <c r="PSP26" s="687"/>
      <c r="PSQ26" s="687"/>
      <c r="PSR26" s="687"/>
      <c r="PSS26" s="687"/>
      <c r="PST26" s="687"/>
      <c r="PSU26" s="687"/>
      <c r="PSV26" s="687"/>
      <c r="PSW26" s="687"/>
      <c r="PSX26" s="687"/>
      <c r="PSY26" s="687"/>
      <c r="PSZ26" s="687"/>
      <c r="PTA26" s="687"/>
      <c r="PTB26" s="687"/>
      <c r="PTC26" s="687"/>
      <c r="PTD26" s="687"/>
      <c r="PTE26" s="687"/>
      <c r="PTF26" s="687"/>
      <c r="PTG26" s="687"/>
      <c r="PTH26" s="687"/>
      <c r="PTI26" s="687"/>
      <c r="PTJ26" s="687"/>
      <c r="PTK26" s="687"/>
      <c r="PTL26" s="687"/>
      <c r="PTM26" s="687"/>
      <c r="PTN26" s="687"/>
      <c r="PTO26" s="687"/>
      <c r="PTP26" s="687"/>
      <c r="PTQ26" s="687"/>
      <c r="PTR26" s="687"/>
      <c r="PTS26" s="687"/>
      <c r="PTT26" s="687"/>
      <c r="PTU26" s="687"/>
      <c r="PTV26" s="687"/>
      <c r="PTW26" s="687"/>
      <c r="PTX26" s="687"/>
      <c r="PTY26" s="687"/>
      <c r="PTZ26" s="687"/>
      <c r="PUA26" s="687"/>
      <c r="PUB26" s="687"/>
      <c r="PUC26" s="687"/>
      <c r="PUD26" s="687"/>
      <c r="PUE26" s="687"/>
      <c r="PUF26" s="687"/>
      <c r="PUG26" s="687"/>
      <c r="PUH26" s="687"/>
      <c r="PUI26" s="687"/>
      <c r="PUJ26" s="687"/>
      <c r="PUK26" s="687"/>
      <c r="PUL26" s="687"/>
      <c r="PUM26" s="687"/>
      <c r="PUN26" s="687"/>
      <c r="PUO26" s="687"/>
      <c r="PUP26" s="687"/>
      <c r="PUQ26" s="687"/>
      <c r="PUR26" s="687"/>
      <c r="PUS26" s="687"/>
      <c r="PUT26" s="687"/>
      <c r="PUU26" s="687"/>
      <c r="PUV26" s="687"/>
      <c r="PUW26" s="687"/>
      <c r="PUX26" s="687"/>
      <c r="PUY26" s="687"/>
      <c r="PUZ26" s="687"/>
      <c r="PVA26" s="687"/>
      <c r="PVB26" s="687"/>
      <c r="PVC26" s="687"/>
      <c r="PVD26" s="687"/>
      <c r="PVE26" s="687"/>
      <c r="PVF26" s="687"/>
      <c r="PVG26" s="687"/>
      <c r="PVH26" s="687"/>
      <c r="PVI26" s="687"/>
      <c r="PVJ26" s="687"/>
      <c r="PVK26" s="687"/>
      <c r="PVL26" s="687"/>
      <c r="PVM26" s="687"/>
      <c r="PVN26" s="687"/>
      <c r="PVO26" s="687"/>
      <c r="PVP26" s="687"/>
      <c r="PVQ26" s="687"/>
      <c r="PVR26" s="687"/>
      <c r="PVS26" s="687"/>
      <c r="PVT26" s="687"/>
      <c r="PVU26" s="687"/>
      <c r="PVV26" s="687"/>
      <c r="PVW26" s="687"/>
      <c r="PVX26" s="687"/>
      <c r="PVY26" s="687"/>
      <c r="PVZ26" s="687"/>
      <c r="PWA26" s="687"/>
      <c r="PWB26" s="687"/>
      <c r="PWC26" s="687"/>
      <c r="PWD26" s="687"/>
      <c r="PWE26" s="687"/>
      <c r="PWF26" s="687"/>
      <c r="PWG26" s="687"/>
      <c r="PWH26" s="687"/>
      <c r="PWI26" s="687"/>
      <c r="PWJ26" s="687"/>
      <c r="PWK26" s="687"/>
      <c r="PWL26" s="687"/>
      <c r="PWM26" s="687"/>
      <c r="PWN26" s="687"/>
      <c r="PWO26" s="687"/>
      <c r="PWP26" s="687"/>
      <c r="PWQ26" s="687"/>
      <c r="PWR26" s="687"/>
      <c r="PWS26" s="687"/>
      <c r="PWT26" s="687"/>
      <c r="PWU26" s="687"/>
      <c r="PWV26" s="687"/>
      <c r="PWW26" s="687"/>
      <c r="PWX26" s="687"/>
      <c r="PWY26" s="687"/>
      <c r="PWZ26" s="687"/>
      <c r="PXA26" s="687"/>
      <c r="PXB26" s="687"/>
      <c r="PXC26" s="687"/>
      <c r="PXD26" s="687"/>
      <c r="PXE26" s="687"/>
      <c r="PXF26" s="687"/>
      <c r="PXG26" s="687"/>
      <c r="PXH26" s="687"/>
      <c r="PXI26" s="687"/>
      <c r="PXJ26" s="687"/>
      <c r="PXK26" s="687"/>
      <c r="PXL26" s="687"/>
      <c r="PXM26" s="687"/>
      <c r="PXN26" s="687"/>
      <c r="PXO26" s="687"/>
      <c r="PXP26" s="687"/>
      <c r="PXQ26" s="687"/>
      <c r="PXR26" s="687"/>
      <c r="PXS26" s="687"/>
      <c r="PXT26" s="687"/>
      <c r="PXU26" s="687"/>
      <c r="PXV26" s="687"/>
      <c r="PXW26" s="687"/>
      <c r="PXX26" s="687"/>
      <c r="PXY26" s="687"/>
      <c r="PXZ26" s="687"/>
      <c r="PYA26" s="687"/>
      <c r="PYB26" s="687"/>
      <c r="PYC26" s="687"/>
      <c r="PYD26" s="687"/>
      <c r="PYE26" s="687"/>
      <c r="PYF26" s="687"/>
      <c r="PYG26" s="687"/>
      <c r="PYH26" s="687"/>
      <c r="PYI26" s="687"/>
      <c r="PYJ26" s="687"/>
      <c r="PYK26" s="687"/>
      <c r="PYL26" s="687"/>
      <c r="PYM26" s="687"/>
      <c r="PYN26" s="687"/>
      <c r="PYO26" s="687"/>
      <c r="PYP26" s="687"/>
      <c r="PYQ26" s="687"/>
      <c r="PYR26" s="687"/>
      <c r="PYS26" s="687"/>
      <c r="PYT26" s="687"/>
      <c r="PYU26" s="687"/>
      <c r="PYV26" s="687"/>
      <c r="PYW26" s="687"/>
      <c r="PYX26" s="687"/>
      <c r="PYY26" s="687"/>
      <c r="PYZ26" s="687"/>
      <c r="PZA26" s="687"/>
      <c r="PZB26" s="687"/>
      <c r="PZC26" s="687"/>
      <c r="PZD26" s="687"/>
      <c r="PZE26" s="687"/>
      <c r="PZF26" s="687"/>
      <c r="PZG26" s="687"/>
      <c r="PZH26" s="687"/>
      <c r="PZI26" s="687"/>
      <c r="PZJ26" s="687"/>
      <c r="PZK26" s="687"/>
      <c r="PZL26" s="687"/>
      <c r="PZM26" s="687"/>
      <c r="PZN26" s="687"/>
      <c r="PZO26" s="687"/>
      <c r="PZP26" s="687"/>
      <c r="PZQ26" s="687"/>
      <c r="PZR26" s="687"/>
      <c r="PZS26" s="687"/>
      <c r="PZT26" s="687"/>
      <c r="PZU26" s="687"/>
      <c r="PZV26" s="687"/>
      <c r="PZW26" s="687"/>
      <c r="PZX26" s="687"/>
      <c r="PZY26" s="687"/>
      <c r="PZZ26" s="687"/>
      <c r="QAA26" s="687"/>
      <c r="QAB26" s="687"/>
      <c r="QAC26" s="687"/>
      <c r="QAD26" s="687"/>
      <c r="QAE26" s="687"/>
      <c r="QAF26" s="687"/>
      <c r="QAG26" s="687"/>
      <c r="QAH26" s="687"/>
      <c r="QAI26" s="687"/>
      <c r="QAJ26" s="687"/>
      <c r="QAK26" s="687"/>
      <c r="QAL26" s="687"/>
      <c r="QAM26" s="687"/>
      <c r="QAN26" s="687"/>
      <c r="QAO26" s="687"/>
      <c r="QAP26" s="687"/>
      <c r="QAQ26" s="687"/>
      <c r="QAR26" s="687"/>
      <c r="QAS26" s="687"/>
      <c r="QAT26" s="687"/>
      <c r="QAU26" s="687"/>
      <c r="QAV26" s="687"/>
      <c r="QAW26" s="687"/>
      <c r="QAX26" s="687"/>
      <c r="QAY26" s="687"/>
      <c r="QAZ26" s="687"/>
      <c r="QBA26" s="687"/>
      <c r="QBB26" s="687"/>
      <c r="QBC26" s="687"/>
      <c r="QBD26" s="687"/>
      <c r="QBE26" s="687"/>
      <c r="QBF26" s="687"/>
      <c r="QBG26" s="687"/>
      <c r="QBH26" s="687"/>
      <c r="QBI26" s="687"/>
      <c r="QBJ26" s="687"/>
      <c r="QBK26" s="687"/>
      <c r="QBL26" s="687"/>
      <c r="QBM26" s="687"/>
      <c r="QBN26" s="687"/>
      <c r="QBO26" s="687"/>
      <c r="QBP26" s="687"/>
      <c r="QBQ26" s="687"/>
      <c r="QBR26" s="687"/>
      <c r="QBS26" s="687"/>
      <c r="QBT26" s="687"/>
      <c r="QBU26" s="687"/>
      <c r="QBV26" s="687"/>
      <c r="QBW26" s="687"/>
      <c r="QBX26" s="687"/>
      <c r="QBY26" s="687"/>
      <c r="QBZ26" s="687"/>
      <c r="QCA26" s="687"/>
      <c r="QCB26" s="687"/>
      <c r="QCC26" s="687"/>
      <c r="QCD26" s="687"/>
      <c r="QCE26" s="687"/>
      <c r="QCF26" s="687"/>
      <c r="QCG26" s="687"/>
      <c r="QCH26" s="687"/>
      <c r="QCI26" s="687"/>
      <c r="QCJ26" s="687"/>
      <c r="QCK26" s="687"/>
      <c r="QCL26" s="687"/>
      <c r="QCM26" s="687"/>
      <c r="QCN26" s="687"/>
      <c r="QCO26" s="687"/>
      <c r="QCP26" s="687"/>
      <c r="QCQ26" s="687"/>
      <c r="QCR26" s="687"/>
      <c r="QCS26" s="687"/>
      <c r="QCT26" s="687"/>
      <c r="QCU26" s="687"/>
      <c r="QCV26" s="687"/>
      <c r="QCW26" s="687"/>
      <c r="QCX26" s="687"/>
      <c r="QCY26" s="687"/>
      <c r="QCZ26" s="687"/>
      <c r="QDA26" s="687"/>
      <c r="QDB26" s="687"/>
      <c r="QDC26" s="687"/>
      <c r="QDD26" s="687"/>
      <c r="QDE26" s="687"/>
      <c r="QDF26" s="687"/>
      <c r="QDG26" s="687"/>
      <c r="QDH26" s="687"/>
      <c r="QDI26" s="687"/>
      <c r="QDJ26" s="687"/>
      <c r="QDK26" s="687"/>
      <c r="QDL26" s="687"/>
      <c r="QDM26" s="687"/>
      <c r="QDN26" s="687"/>
      <c r="QDO26" s="687"/>
      <c r="QDP26" s="687"/>
      <c r="QDQ26" s="687"/>
      <c r="QDR26" s="687"/>
      <c r="QDS26" s="687"/>
      <c r="QDT26" s="687"/>
      <c r="QDU26" s="687"/>
      <c r="QDV26" s="687"/>
      <c r="QDW26" s="687"/>
      <c r="QDX26" s="687"/>
      <c r="QDY26" s="687"/>
      <c r="QDZ26" s="687"/>
      <c r="QEA26" s="687"/>
      <c r="QEB26" s="687"/>
      <c r="QEC26" s="687"/>
      <c r="QED26" s="687"/>
      <c r="QEE26" s="687"/>
      <c r="QEF26" s="687"/>
      <c r="QEG26" s="687"/>
      <c r="QEH26" s="687"/>
      <c r="QEI26" s="687"/>
      <c r="QEJ26" s="687"/>
      <c r="QEK26" s="687"/>
      <c r="QEL26" s="687"/>
      <c r="QEM26" s="687"/>
      <c r="QEN26" s="687"/>
      <c r="QEO26" s="687"/>
      <c r="QEP26" s="687"/>
      <c r="QEQ26" s="687"/>
      <c r="QER26" s="687"/>
      <c r="QES26" s="687"/>
      <c r="QET26" s="687"/>
      <c r="QEU26" s="687"/>
      <c r="QEV26" s="687"/>
      <c r="QEW26" s="687"/>
      <c r="QEX26" s="687"/>
      <c r="QEY26" s="687"/>
      <c r="QEZ26" s="687"/>
      <c r="QFA26" s="687"/>
      <c r="QFB26" s="687"/>
      <c r="QFC26" s="687"/>
      <c r="QFD26" s="687"/>
      <c r="QFE26" s="687"/>
      <c r="QFF26" s="687"/>
      <c r="QFG26" s="687"/>
      <c r="QFH26" s="687"/>
      <c r="QFI26" s="687"/>
      <c r="QFJ26" s="687"/>
      <c r="QFK26" s="687"/>
      <c r="QFL26" s="687"/>
      <c r="QFM26" s="687"/>
      <c r="QFN26" s="687"/>
      <c r="QFO26" s="687"/>
      <c r="QFP26" s="687"/>
      <c r="QFQ26" s="687"/>
      <c r="QFR26" s="687"/>
      <c r="QFS26" s="687"/>
      <c r="QFT26" s="687"/>
      <c r="QFU26" s="687"/>
      <c r="QFV26" s="687"/>
      <c r="QFW26" s="687"/>
      <c r="QFX26" s="687"/>
      <c r="QFY26" s="687"/>
      <c r="QFZ26" s="687"/>
      <c r="QGA26" s="687"/>
      <c r="QGB26" s="687"/>
      <c r="QGC26" s="687"/>
      <c r="QGD26" s="687"/>
      <c r="QGE26" s="687"/>
      <c r="QGF26" s="687"/>
      <c r="QGG26" s="687"/>
      <c r="QGH26" s="687"/>
      <c r="QGI26" s="687"/>
      <c r="QGJ26" s="687"/>
      <c r="QGK26" s="687"/>
      <c r="QGL26" s="687"/>
      <c r="QGM26" s="687"/>
      <c r="QGN26" s="687"/>
      <c r="QGO26" s="687"/>
      <c r="QGP26" s="687"/>
      <c r="QGQ26" s="687"/>
      <c r="QGR26" s="687"/>
      <c r="QGS26" s="687"/>
      <c r="QGT26" s="687"/>
      <c r="QGU26" s="687"/>
      <c r="QGV26" s="687"/>
      <c r="QGW26" s="687"/>
      <c r="QGX26" s="687"/>
      <c r="QGY26" s="687"/>
      <c r="QGZ26" s="687"/>
      <c r="QHA26" s="687"/>
      <c r="QHB26" s="687"/>
      <c r="QHC26" s="687"/>
      <c r="QHD26" s="687"/>
      <c r="QHE26" s="687"/>
      <c r="QHF26" s="687"/>
      <c r="QHG26" s="687"/>
      <c r="QHH26" s="687"/>
      <c r="QHI26" s="687"/>
      <c r="QHJ26" s="687"/>
      <c r="QHK26" s="687"/>
      <c r="QHL26" s="687"/>
      <c r="QHM26" s="687"/>
      <c r="QHN26" s="687"/>
      <c r="QHO26" s="687"/>
      <c r="QHP26" s="687"/>
      <c r="QHQ26" s="687"/>
      <c r="QHR26" s="687"/>
      <c r="QHS26" s="687"/>
      <c r="QHT26" s="687"/>
      <c r="QHU26" s="687"/>
      <c r="QHV26" s="687"/>
      <c r="QHW26" s="687"/>
      <c r="QHX26" s="687"/>
      <c r="QHY26" s="687"/>
      <c r="QHZ26" s="687"/>
      <c r="QIA26" s="687"/>
      <c r="QIB26" s="687"/>
      <c r="QIC26" s="687"/>
      <c r="QID26" s="687"/>
      <c r="QIE26" s="687"/>
      <c r="QIF26" s="687"/>
      <c r="QIG26" s="687"/>
      <c r="QIH26" s="687"/>
      <c r="QII26" s="687"/>
      <c r="QIJ26" s="687"/>
      <c r="QIK26" s="687"/>
      <c r="QIL26" s="687"/>
      <c r="QIM26" s="687"/>
      <c r="QIN26" s="687"/>
      <c r="QIO26" s="687"/>
      <c r="QIP26" s="687"/>
      <c r="QIQ26" s="687"/>
      <c r="QIR26" s="687"/>
      <c r="QIS26" s="687"/>
      <c r="QIT26" s="687"/>
      <c r="QIU26" s="687"/>
      <c r="QIV26" s="687"/>
      <c r="QIW26" s="687"/>
      <c r="QIX26" s="687"/>
      <c r="QIY26" s="687"/>
      <c r="QIZ26" s="687"/>
      <c r="QJA26" s="687"/>
      <c r="QJB26" s="687"/>
      <c r="QJC26" s="687"/>
      <c r="QJD26" s="687"/>
      <c r="QJE26" s="687"/>
      <c r="QJF26" s="687"/>
      <c r="QJG26" s="687"/>
      <c r="QJH26" s="687"/>
      <c r="QJI26" s="687"/>
      <c r="QJJ26" s="687"/>
      <c r="QJK26" s="687"/>
      <c r="QJL26" s="687"/>
      <c r="QJM26" s="687"/>
      <c r="QJN26" s="687"/>
      <c r="QJO26" s="687"/>
      <c r="QJP26" s="687"/>
      <c r="QJQ26" s="687"/>
      <c r="QJR26" s="687"/>
      <c r="QJS26" s="687"/>
      <c r="QJT26" s="687"/>
      <c r="QJU26" s="687"/>
      <c r="QJV26" s="687"/>
      <c r="QJW26" s="687"/>
      <c r="QJX26" s="687"/>
      <c r="QJY26" s="687"/>
      <c r="QJZ26" s="687"/>
      <c r="QKA26" s="687"/>
      <c r="QKB26" s="687"/>
      <c r="QKC26" s="687"/>
      <c r="QKD26" s="687"/>
      <c r="QKE26" s="687"/>
      <c r="QKF26" s="687"/>
      <c r="QKG26" s="687"/>
      <c r="QKH26" s="687"/>
      <c r="QKI26" s="687"/>
      <c r="QKJ26" s="687"/>
      <c r="QKK26" s="687"/>
      <c r="QKL26" s="687"/>
      <c r="QKM26" s="687"/>
      <c r="QKN26" s="687"/>
      <c r="QKO26" s="687"/>
      <c r="QKP26" s="687"/>
      <c r="QKQ26" s="687"/>
      <c r="QKR26" s="687"/>
      <c r="QKS26" s="687"/>
      <c r="QKT26" s="687"/>
      <c r="QKU26" s="687"/>
      <c r="QKV26" s="687"/>
      <c r="QKW26" s="687"/>
      <c r="QKX26" s="687"/>
      <c r="QKY26" s="687"/>
      <c r="QKZ26" s="687"/>
      <c r="QLA26" s="687"/>
      <c r="QLB26" s="687"/>
      <c r="QLC26" s="687"/>
      <c r="QLD26" s="687"/>
      <c r="QLE26" s="687"/>
      <c r="QLF26" s="687"/>
      <c r="QLG26" s="687"/>
      <c r="QLH26" s="687"/>
      <c r="QLI26" s="687"/>
      <c r="QLJ26" s="687"/>
      <c r="QLK26" s="687"/>
      <c r="QLL26" s="687"/>
      <c r="QLM26" s="687"/>
      <c r="QLN26" s="687"/>
      <c r="QLO26" s="687"/>
      <c r="QLP26" s="687"/>
      <c r="QLQ26" s="687"/>
      <c r="QLR26" s="687"/>
      <c r="QLS26" s="687"/>
      <c r="QLT26" s="687"/>
      <c r="QLU26" s="687"/>
      <c r="QLV26" s="687"/>
      <c r="QLW26" s="687"/>
      <c r="QLX26" s="687"/>
      <c r="QLY26" s="687"/>
      <c r="QLZ26" s="687"/>
      <c r="QMA26" s="687"/>
      <c r="QMB26" s="687"/>
      <c r="QMC26" s="687"/>
      <c r="QMD26" s="687"/>
      <c r="QME26" s="687"/>
      <c r="QMF26" s="687"/>
      <c r="QMG26" s="687"/>
      <c r="QMH26" s="687"/>
      <c r="QMI26" s="687"/>
      <c r="QMJ26" s="687"/>
      <c r="QMK26" s="687"/>
      <c r="QML26" s="687"/>
      <c r="QMM26" s="687"/>
      <c r="QMN26" s="687"/>
      <c r="QMO26" s="687"/>
      <c r="QMP26" s="687"/>
      <c r="QMQ26" s="687"/>
      <c r="QMR26" s="687"/>
      <c r="QMS26" s="687"/>
      <c r="QMT26" s="687"/>
      <c r="QMU26" s="687"/>
      <c r="QMV26" s="687"/>
      <c r="QMW26" s="687"/>
      <c r="QMX26" s="687"/>
      <c r="QMY26" s="687"/>
      <c r="QMZ26" s="687"/>
      <c r="QNA26" s="687"/>
      <c r="QNB26" s="687"/>
      <c r="QNC26" s="687"/>
      <c r="QND26" s="687"/>
      <c r="QNE26" s="687"/>
      <c r="QNF26" s="687"/>
      <c r="QNG26" s="687"/>
      <c r="QNH26" s="687"/>
      <c r="QNI26" s="687"/>
      <c r="QNJ26" s="687"/>
      <c r="QNK26" s="687"/>
      <c r="QNL26" s="687"/>
      <c r="QNM26" s="687"/>
      <c r="QNN26" s="687"/>
      <c r="QNO26" s="687"/>
      <c r="QNP26" s="687"/>
      <c r="QNQ26" s="687"/>
      <c r="QNR26" s="687"/>
      <c r="QNS26" s="687"/>
      <c r="QNT26" s="687"/>
      <c r="QNU26" s="687"/>
      <c r="QNV26" s="687"/>
      <c r="QNW26" s="687"/>
      <c r="QNX26" s="687"/>
      <c r="QNY26" s="687"/>
      <c r="QNZ26" s="687"/>
      <c r="QOA26" s="687"/>
      <c r="QOB26" s="687"/>
      <c r="QOC26" s="687"/>
      <c r="QOD26" s="687"/>
      <c r="QOE26" s="687"/>
      <c r="QOF26" s="687"/>
      <c r="QOG26" s="687"/>
      <c r="QOH26" s="687"/>
      <c r="QOI26" s="687"/>
      <c r="QOJ26" s="687"/>
      <c r="QOK26" s="687"/>
      <c r="QOL26" s="687"/>
      <c r="QOM26" s="687"/>
      <c r="QON26" s="687"/>
      <c r="QOO26" s="687"/>
      <c r="QOP26" s="687"/>
      <c r="QOQ26" s="687"/>
      <c r="QOR26" s="687"/>
      <c r="QOS26" s="687"/>
      <c r="QOT26" s="687"/>
      <c r="QOU26" s="687"/>
      <c r="QOV26" s="687"/>
      <c r="QOW26" s="687"/>
      <c r="QOX26" s="687"/>
      <c r="QOY26" s="687"/>
      <c r="QOZ26" s="687"/>
      <c r="QPA26" s="687"/>
      <c r="QPB26" s="687"/>
      <c r="QPC26" s="687"/>
      <c r="QPD26" s="687"/>
      <c r="QPE26" s="687"/>
      <c r="QPF26" s="687"/>
      <c r="QPG26" s="687"/>
      <c r="QPH26" s="687"/>
      <c r="QPI26" s="687"/>
      <c r="QPJ26" s="687"/>
      <c r="QPK26" s="687"/>
      <c r="QPL26" s="687"/>
      <c r="QPM26" s="687"/>
      <c r="QPN26" s="687"/>
      <c r="QPO26" s="687"/>
      <c r="QPP26" s="687"/>
      <c r="QPQ26" s="687"/>
      <c r="QPR26" s="687"/>
      <c r="QPS26" s="687"/>
      <c r="QPT26" s="687"/>
      <c r="QPU26" s="687"/>
      <c r="QPV26" s="687"/>
      <c r="QPW26" s="687"/>
      <c r="QPX26" s="687"/>
      <c r="QPY26" s="687"/>
      <c r="QPZ26" s="687"/>
      <c r="QQA26" s="687"/>
      <c r="QQB26" s="687"/>
      <c r="QQC26" s="687"/>
      <c r="QQD26" s="687"/>
      <c r="QQE26" s="687"/>
      <c r="QQF26" s="687"/>
      <c r="QQG26" s="687"/>
      <c r="QQH26" s="687"/>
      <c r="QQI26" s="687"/>
      <c r="QQJ26" s="687"/>
      <c r="QQK26" s="687"/>
      <c r="QQL26" s="687"/>
      <c r="QQM26" s="687"/>
      <c r="QQN26" s="687"/>
      <c r="QQO26" s="687"/>
      <c r="QQP26" s="687"/>
      <c r="QQQ26" s="687"/>
      <c r="QQR26" s="687"/>
      <c r="QQS26" s="687"/>
      <c r="QQT26" s="687"/>
      <c r="QQU26" s="687"/>
      <c r="QQV26" s="687"/>
      <c r="QQW26" s="687"/>
      <c r="QQX26" s="687"/>
      <c r="QQY26" s="687"/>
      <c r="QQZ26" s="687"/>
      <c r="QRA26" s="687"/>
      <c r="QRB26" s="687"/>
      <c r="QRC26" s="687"/>
      <c r="QRD26" s="687"/>
      <c r="QRE26" s="687"/>
      <c r="QRF26" s="687"/>
      <c r="QRG26" s="687"/>
      <c r="QRH26" s="687"/>
      <c r="QRI26" s="687"/>
      <c r="QRJ26" s="687"/>
      <c r="QRK26" s="687"/>
      <c r="QRL26" s="687"/>
      <c r="QRM26" s="687"/>
      <c r="QRN26" s="687"/>
      <c r="QRO26" s="687"/>
      <c r="QRP26" s="687"/>
      <c r="QRQ26" s="687"/>
      <c r="QRR26" s="687"/>
      <c r="QRS26" s="687"/>
      <c r="QRT26" s="687"/>
      <c r="QRU26" s="687"/>
      <c r="QRV26" s="687"/>
      <c r="QRW26" s="687"/>
      <c r="QRX26" s="687"/>
      <c r="QRY26" s="687"/>
      <c r="QRZ26" s="687"/>
      <c r="QSA26" s="687"/>
      <c r="QSB26" s="687"/>
      <c r="QSC26" s="687"/>
      <c r="QSD26" s="687"/>
      <c r="QSE26" s="687"/>
      <c r="QSF26" s="687"/>
      <c r="QSG26" s="687"/>
      <c r="QSH26" s="687"/>
      <c r="QSI26" s="687"/>
      <c r="QSJ26" s="687"/>
      <c r="QSK26" s="687"/>
      <c r="QSL26" s="687"/>
      <c r="QSM26" s="687"/>
      <c r="QSN26" s="687"/>
      <c r="QSO26" s="687"/>
      <c r="QSP26" s="687"/>
      <c r="QSQ26" s="687"/>
      <c r="QSR26" s="687"/>
      <c r="QSS26" s="687"/>
      <c r="QST26" s="687"/>
      <c r="QSU26" s="687"/>
      <c r="QSV26" s="687"/>
      <c r="QSW26" s="687"/>
      <c r="QSX26" s="687"/>
      <c r="QSY26" s="687"/>
      <c r="QSZ26" s="687"/>
      <c r="QTA26" s="687"/>
      <c r="QTB26" s="687"/>
      <c r="QTC26" s="687"/>
      <c r="QTD26" s="687"/>
      <c r="QTE26" s="687"/>
      <c r="QTF26" s="687"/>
      <c r="QTG26" s="687"/>
      <c r="QTH26" s="687"/>
      <c r="QTI26" s="687"/>
      <c r="QTJ26" s="687"/>
      <c r="QTK26" s="687"/>
      <c r="QTL26" s="687"/>
      <c r="QTM26" s="687"/>
      <c r="QTN26" s="687"/>
      <c r="QTO26" s="687"/>
      <c r="QTP26" s="687"/>
      <c r="QTQ26" s="687"/>
      <c r="QTR26" s="687"/>
      <c r="QTS26" s="687"/>
      <c r="QTT26" s="687"/>
      <c r="QTU26" s="687"/>
      <c r="QTV26" s="687"/>
      <c r="QTW26" s="687"/>
      <c r="QTX26" s="687"/>
      <c r="QTY26" s="687"/>
      <c r="QTZ26" s="687"/>
      <c r="QUA26" s="687"/>
      <c r="QUB26" s="687"/>
      <c r="QUC26" s="687"/>
      <c r="QUD26" s="687"/>
      <c r="QUE26" s="687"/>
      <c r="QUF26" s="687"/>
      <c r="QUG26" s="687"/>
      <c r="QUH26" s="687"/>
      <c r="QUI26" s="687"/>
      <c r="QUJ26" s="687"/>
      <c r="QUK26" s="687"/>
      <c r="QUL26" s="687"/>
      <c r="QUM26" s="687"/>
      <c r="QUN26" s="687"/>
      <c r="QUO26" s="687"/>
      <c r="QUP26" s="687"/>
      <c r="QUQ26" s="687"/>
      <c r="QUR26" s="687"/>
      <c r="QUS26" s="687"/>
      <c r="QUT26" s="687"/>
      <c r="QUU26" s="687"/>
      <c r="QUV26" s="687"/>
      <c r="QUW26" s="687"/>
      <c r="QUX26" s="687"/>
      <c r="QUY26" s="687"/>
      <c r="QUZ26" s="687"/>
      <c r="QVA26" s="687"/>
      <c r="QVB26" s="687"/>
      <c r="QVC26" s="687"/>
      <c r="QVD26" s="687"/>
      <c r="QVE26" s="687"/>
      <c r="QVF26" s="687"/>
      <c r="QVG26" s="687"/>
      <c r="QVH26" s="687"/>
      <c r="QVI26" s="687"/>
      <c r="QVJ26" s="687"/>
      <c r="QVK26" s="687"/>
      <c r="QVL26" s="687"/>
      <c r="QVM26" s="687"/>
      <c r="QVN26" s="687"/>
      <c r="QVO26" s="687"/>
      <c r="QVP26" s="687"/>
      <c r="QVQ26" s="687"/>
      <c r="QVR26" s="687"/>
      <c r="QVS26" s="687"/>
      <c r="QVT26" s="687"/>
      <c r="QVU26" s="687"/>
      <c r="QVV26" s="687"/>
      <c r="QVW26" s="687"/>
      <c r="QVX26" s="687"/>
      <c r="QVY26" s="687"/>
      <c r="QVZ26" s="687"/>
      <c r="QWA26" s="687"/>
      <c r="QWB26" s="687"/>
      <c r="QWC26" s="687"/>
      <c r="QWD26" s="687"/>
      <c r="QWE26" s="687"/>
      <c r="QWF26" s="687"/>
      <c r="QWG26" s="687"/>
      <c r="QWH26" s="687"/>
      <c r="QWI26" s="687"/>
      <c r="QWJ26" s="687"/>
      <c r="QWK26" s="687"/>
      <c r="QWL26" s="687"/>
      <c r="QWM26" s="687"/>
      <c r="QWN26" s="687"/>
      <c r="QWO26" s="687"/>
      <c r="QWP26" s="687"/>
      <c r="QWQ26" s="687"/>
      <c r="QWR26" s="687"/>
      <c r="QWS26" s="687"/>
      <c r="QWT26" s="687"/>
      <c r="QWU26" s="687"/>
      <c r="QWV26" s="687"/>
      <c r="QWW26" s="687"/>
      <c r="QWX26" s="687"/>
      <c r="QWY26" s="687"/>
      <c r="QWZ26" s="687"/>
      <c r="QXA26" s="687"/>
      <c r="QXB26" s="687"/>
      <c r="QXC26" s="687"/>
      <c r="QXD26" s="687"/>
      <c r="QXE26" s="687"/>
      <c r="QXF26" s="687"/>
      <c r="QXG26" s="687"/>
      <c r="QXH26" s="687"/>
      <c r="QXI26" s="687"/>
      <c r="QXJ26" s="687"/>
      <c r="QXK26" s="687"/>
      <c r="QXL26" s="687"/>
      <c r="QXM26" s="687"/>
      <c r="QXN26" s="687"/>
      <c r="QXO26" s="687"/>
      <c r="QXP26" s="687"/>
      <c r="QXQ26" s="687"/>
      <c r="QXR26" s="687"/>
      <c r="QXS26" s="687"/>
      <c r="QXT26" s="687"/>
      <c r="QXU26" s="687"/>
      <c r="QXV26" s="687"/>
      <c r="QXW26" s="687"/>
      <c r="QXX26" s="687"/>
      <c r="QXY26" s="687"/>
      <c r="QXZ26" s="687"/>
      <c r="QYA26" s="687"/>
      <c r="QYB26" s="687"/>
      <c r="QYC26" s="687"/>
      <c r="QYD26" s="687"/>
      <c r="QYE26" s="687"/>
      <c r="QYF26" s="687"/>
      <c r="QYG26" s="687"/>
      <c r="QYH26" s="687"/>
      <c r="QYI26" s="687"/>
      <c r="QYJ26" s="687"/>
      <c r="QYK26" s="687"/>
      <c r="QYL26" s="687"/>
      <c r="QYM26" s="687"/>
      <c r="QYN26" s="687"/>
      <c r="QYO26" s="687"/>
      <c r="QYP26" s="687"/>
      <c r="QYQ26" s="687"/>
      <c r="QYR26" s="687"/>
      <c r="QYS26" s="687"/>
      <c r="QYT26" s="687"/>
      <c r="QYU26" s="687"/>
      <c r="QYV26" s="687"/>
      <c r="QYW26" s="687"/>
      <c r="QYX26" s="687"/>
      <c r="QYY26" s="687"/>
      <c r="QYZ26" s="687"/>
      <c r="QZA26" s="687"/>
      <c r="QZB26" s="687"/>
      <c r="QZC26" s="687"/>
      <c r="QZD26" s="687"/>
      <c r="QZE26" s="687"/>
      <c r="QZF26" s="687"/>
      <c r="QZG26" s="687"/>
      <c r="QZH26" s="687"/>
      <c r="QZI26" s="687"/>
      <c r="QZJ26" s="687"/>
      <c r="QZK26" s="687"/>
      <c r="QZL26" s="687"/>
      <c r="QZM26" s="687"/>
      <c r="QZN26" s="687"/>
      <c r="QZO26" s="687"/>
      <c r="QZP26" s="687"/>
      <c r="QZQ26" s="687"/>
      <c r="QZR26" s="687"/>
      <c r="QZS26" s="687"/>
      <c r="QZT26" s="687"/>
      <c r="QZU26" s="687"/>
      <c r="QZV26" s="687"/>
      <c r="QZW26" s="687"/>
      <c r="QZX26" s="687"/>
      <c r="QZY26" s="687"/>
      <c r="QZZ26" s="687"/>
      <c r="RAA26" s="687"/>
      <c r="RAB26" s="687"/>
      <c r="RAC26" s="687"/>
      <c r="RAD26" s="687"/>
      <c r="RAE26" s="687"/>
      <c r="RAF26" s="687"/>
      <c r="RAG26" s="687"/>
      <c r="RAH26" s="687"/>
      <c r="RAI26" s="687"/>
      <c r="RAJ26" s="687"/>
      <c r="RAK26" s="687"/>
      <c r="RAL26" s="687"/>
      <c r="RAM26" s="687"/>
      <c r="RAN26" s="687"/>
      <c r="RAO26" s="687"/>
      <c r="RAP26" s="687"/>
      <c r="RAQ26" s="687"/>
      <c r="RAR26" s="687"/>
      <c r="RAS26" s="687"/>
      <c r="RAT26" s="687"/>
      <c r="RAU26" s="687"/>
      <c r="RAV26" s="687"/>
      <c r="RAW26" s="687"/>
      <c r="RAX26" s="687"/>
      <c r="RAY26" s="687"/>
      <c r="RAZ26" s="687"/>
      <c r="RBA26" s="687"/>
      <c r="RBB26" s="687"/>
      <c r="RBC26" s="687"/>
      <c r="RBD26" s="687"/>
      <c r="RBE26" s="687"/>
      <c r="RBF26" s="687"/>
      <c r="RBG26" s="687"/>
      <c r="RBH26" s="687"/>
      <c r="RBI26" s="687"/>
      <c r="RBJ26" s="687"/>
      <c r="RBK26" s="687"/>
      <c r="RBL26" s="687"/>
      <c r="RBM26" s="687"/>
      <c r="RBN26" s="687"/>
      <c r="RBO26" s="687"/>
      <c r="RBP26" s="687"/>
      <c r="RBQ26" s="687"/>
      <c r="RBR26" s="687"/>
      <c r="RBS26" s="687"/>
      <c r="RBT26" s="687"/>
      <c r="RBU26" s="687"/>
      <c r="RBV26" s="687"/>
      <c r="RBW26" s="687"/>
      <c r="RBX26" s="687"/>
      <c r="RBY26" s="687"/>
      <c r="RBZ26" s="687"/>
      <c r="RCA26" s="687"/>
      <c r="RCB26" s="687"/>
      <c r="RCC26" s="687"/>
      <c r="RCD26" s="687"/>
      <c r="RCE26" s="687"/>
      <c r="RCF26" s="687"/>
      <c r="RCG26" s="687"/>
      <c r="RCH26" s="687"/>
      <c r="RCI26" s="687"/>
      <c r="RCJ26" s="687"/>
      <c r="RCK26" s="687"/>
      <c r="RCL26" s="687"/>
      <c r="RCM26" s="687"/>
      <c r="RCN26" s="687"/>
      <c r="RCO26" s="687"/>
      <c r="RCP26" s="687"/>
      <c r="RCQ26" s="687"/>
      <c r="RCR26" s="687"/>
      <c r="RCS26" s="687"/>
      <c r="RCT26" s="687"/>
      <c r="RCU26" s="687"/>
      <c r="RCV26" s="687"/>
      <c r="RCW26" s="687"/>
      <c r="RCX26" s="687"/>
      <c r="RCY26" s="687"/>
      <c r="RCZ26" s="687"/>
      <c r="RDA26" s="687"/>
      <c r="RDB26" s="687"/>
      <c r="RDC26" s="687"/>
      <c r="RDD26" s="687"/>
      <c r="RDE26" s="687"/>
      <c r="RDF26" s="687"/>
      <c r="RDG26" s="687"/>
      <c r="RDH26" s="687"/>
      <c r="RDI26" s="687"/>
      <c r="RDJ26" s="687"/>
      <c r="RDK26" s="687"/>
      <c r="RDL26" s="687"/>
      <c r="RDM26" s="687"/>
      <c r="RDN26" s="687"/>
      <c r="RDO26" s="687"/>
      <c r="RDP26" s="687"/>
      <c r="RDQ26" s="687"/>
      <c r="RDR26" s="687"/>
      <c r="RDS26" s="687"/>
      <c r="RDT26" s="687"/>
      <c r="RDU26" s="687"/>
      <c r="RDV26" s="687"/>
      <c r="RDW26" s="687"/>
      <c r="RDX26" s="687"/>
      <c r="RDY26" s="687"/>
      <c r="RDZ26" s="687"/>
      <c r="REA26" s="687"/>
      <c r="REB26" s="687"/>
      <c r="REC26" s="687"/>
      <c r="RED26" s="687"/>
      <c r="REE26" s="687"/>
      <c r="REF26" s="687"/>
      <c r="REG26" s="687"/>
      <c r="REH26" s="687"/>
      <c r="REI26" s="687"/>
      <c r="REJ26" s="687"/>
      <c r="REK26" s="687"/>
      <c r="REL26" s="687"/>
      <c r="REM26" s="687"/>
      <c r="REN26" s="687"/>
      <c r="REO26" s="687"/>
      <c r="REP26" s="687"/>
      <c r="REQ26" s="687"/>
      <c r="RER26" s="687"/>
      <c r="RES26" s="687"/>
      <c r="RET26" s="687"/>
      <c r="REU26" s="687"/>
      <c r="REV26" s="687"/>
      <c r="REW26" s="687"/>
      <c r="REX26" s="687"/>
      <c r="REY26" s="687"/>
      <c r="REZ26" s="687"/>
      <c r="RFA26" s="687"/>
      <c r="RFB26" s="687"/>
      <c r="RFC26" s="687"/>
      <c r="RFD26" s="687"/>
      <c r="RFE26" s="687"/>
      <c r="RFF26" s="687"/>
      <c r="RFG26" s="687"/>
      <c r="RFH26" s="687"/>
      <c r="RFI26" s="687"/>
      <c r="RFJ26" s="687"/>
      <c r="RFK26" s="687"/>
      <c r="RFL26" s="687"/>
      <c r="RFM26" s="687"/>
      <c r="RFN26" s="687"/>
      <c r="RFO26" s="687"/>
      <c r="RFP26" s="687"/>
      <c r="RFQ26" s="687"/>
      <c r="RFR26" s="687"/>
      <c r="RFS26" s="687"/>
      <c r="RFT26" s="687"/>
      <c r="RFU26" s="687"/>
      <c r="RFV26" s="687"/>
      <c r="RFW26" s="687"/>
      <c r="RFX26" s="687"/>
      <c r="RFY26" s="687"/>
      <c r="RFZ26" s="687"/>
      <c r="RGA26" s="687"/>
      <c r="RGB26" s="687"/>
      <c r="RGC26" s="687"/>
      <c r="RGD26" s="687"/>
      <c r="RGE26" s="687"/>
      <c r="RGF26" s="687"/>
      <c r="RGG26" s="687"/>
      <c r="RGH26" s="687"/>
      <c r="RGI26" s="687"/>
      <c r="RGJ26" s="687"/>
      <c r="RGK26" s="687"/>
      <c r="RGL26" s="687"/>
      <c r="RGM26" s="687"/>
      <c r="RGN26" s="687"/>
      <c r="RGO26" s="687"/>
      <c r="RGP26" s="687"/>
      <c r="RGQ26" s="687"/>
      <c r="RGR26" s="687"/>
      <c r="RGS26" s="687"/>
      <c r="RGT26" s="687"/>
      <c r="RGU26" s="687"/>
      <c r="RGV26" s="687"/>
      <c r="RGW26" s="687"/>
      <c r="RGX26" s="687"/>
      <c r="RGY26" s="687"/>
      <c r="RGZ26" s="687"/>
      <c r="RHA26" s="687"/>
      <c r="RHB26" s="687"/>
      <c r="RHC26" s="687"/>
      <c r="RHD26" s="687"/>
      <c r="RHE26" s="687"/>
      <c r="RHF26" s="687"/>
      <c r="RHG26" s="687"/>
      <c r="RHH26" s="687"/>
      <c r="RHI26" s="687"/>
      <c r="RHJ26" s="687"/>
      <c r="RHK26" s="687"/>
      <c r="RHL26" s="687"/>
      <c r="RHM26" s="687"/>
      <c r="RHN26" s="687"/>
      <c r="RHO26" s="687"/>
      <c r="RHP26" s="687"/>
      <c r="RHQ26" s="687"/>
      <c r="RHR26" s="687"/>
      <c r="RHS26" s="687"/>
      <c r="RHT26" s="687"/>
      <c r="RHU26" s="687"/>
      <c r="RHV26" s="687"/>
      <c r="RHW26" s="687"/>
      <c r="RHX26" s="687"/>
      <c r="RHY26" s="687"/>
      <c r="RHZ26" s="687"/>
      <c r="RIA26" s="687"/>
      <c r="RIB26" s="687"/>
      <c r="RIC26" s="687"/>
      <c r="RID26" s="687"/>
      <c r="RIE26" s="687"/>
      <c r="RIF26" s="687"/>
      <c r="RIG26" s="687"/>
      <c r="RIH26" s="687"/>
      <c r="RII26" s="687"/>
      <c r="RIJ26" s="687"/>
      <c r="RIK26" s="687"/>
      <c r="RIL26" s="687"/>
      <c r="RIM26" s="687"/>
      <c r="RIN26" s="687"/>
      <c r="RIO26" s="687"/>
      <c r="RIP26" s="687"/>
      <c r="RIQ26" s="687"/>
      <c r="RIR26" s="687"/>
      <c r="RIS26" s="687"/>
      <c r="RIT26" s="687"/>
      <c r="RIU26" s="687"/>
      <c r="RIV26" s="687"/>
      <c r="RIW26" s="687"/>
      <c r="RIX26" s="687"/>
      <c r="RIY26" s="687"/>
      <c r="RIZ26" s="687"/>
      <c r="RJA26" s="687"/>
      <c r="RJB26" s="687"/>
      <c r="RJC26" s="687"/>
      <c r="RJD26" s="687"/>
      <c r="RJE26" s="687"/>
      <c r="RJF26" s="687"/>
      <c r="RJG26" s="687"/>
      <c r="RJH26" s="687"/>
      <c r="RJI26" s="687"/>
      <c r="RJJ26" s="687"/>
      <c r="RJK26" s="687"/>
      <c r="RJL26" s="687"/>
      <c r="RJM26" s="687"/>
      <c r="RJN26" s="687"/>
      <c r="RJO26" s="687"/>
      <c r="RJP26" s="687"/>
      <c r="RJQ26" s="687"/>
      <c r="RJR26" s="687"/>
      <c r="RJS26" s="687"/>
      <c r="RJT26" s="687"/>
      <c r="RJU26" s="687"/>
      <c r="RJV26" s="687"/>
      <c r="RJW26" s="687"/>
      <c r="RJX26" s="687"/>
      <c r="RJY26" s="687"/>
      <c r="RJZ26" s="687"/>
      <c r="RKA26" s="687"/>
      <c r="RKB26" s="687"/>
      <c r="RKC26" s="687"/>
      <c r="RKD26" s="687"/>
      <c r="RKE26" s="687"/>
      <c r="RKF26" s="687"/>
      <c r="RKG26" s="687"/>
      <c r="RKH26" s="687"/>
      <c r="RKI26" s="687"/>
      <c r="RKJ26" s="687"/>
      <c r="RKK26" s="687"/>
      <c r="RKL26" s="687"/>
      <c r="RKM26" s="687"/>
      <c r="RKN26" s="687"/>
      <c r="RKO26" s="687"/>
      <c r="RKP26" s="687"/>
      <c r="RKQ26" s="687"/>
      <c r="RKR26" s="687"/>
      <c r="RKS26" s="687"/>
      <c r="RKT26" s="687"/>
      <c r="RKU26" s="687"/>
      <c r="RKV26" s="687"/>
      <c r="RKW26" s="687"/>
      <c r="RKX26" s="687"/>
      <c r="RKY26" s="687"/>
      <c r="RKZ26" s="687"/>
      <c r="RLA26" s="687"/>
      <c r="RLB26" s="687"/>
      <c r="RLC26" s="687"/>
      <c r="RLD26" s="687"/>
      <c r="RLE26" s="687"/>
      <c r="RLF26" s="687"/>
      <c r="RLG26" s="687"/>
      <c r="RLH26" s="687"/>
      <c r="RLI26" s="687"/>
      <c r="RLJ26" s="687"/>
      <c r="RLK26" s="687"/>
      <c r="RLL26" s="687"/>
      <c r="RLM26" s="687"/>
      <c r="RLN26" s="687"/>
      <c r="RLO26" s="687"/>
      <c r="RLP26" s="687"/>
      <c r="RLQ26" s="687"/>
      <c r="RLR26" s="687"/>
      <c r="RLS26" s="687"/>
      <c r="RLT26" s="687"/>
      <c r="RLU26" s="687"/>
      <c r="RLV26" s="687"/>
      <c r="RLW26" s="687"/>
      <c r="RLX26" s="687"/>
      <c r="RLY26" s="687"/>
      <c r="RLZ26" s="687"/>
      <c r="RMA26" s="687"/>
      <c r="RMB26" s="687"/>
      <c r="RMC26" s="687"/>
      <c r="RMD26" s="687"/>
      <c r="RME26" s="687"/>
      <c r="RMF26" s="687"/>
      <c r="RMG26" s="687"/>
      <c r="RMH26" s="687"/>
      <c r="RMI26" s="687"/>
      <c r="RMJ26" s="687"/>
      <c r="RMK26" s="687"/>
      <c r="RML26" s="687"/>
      <c r="RMM26" s="687"/>
      <c r="RMN26" s="687"/>
      <c r="RMO26" s="687"/>
      <c r="RMP26" s="687"/>
      <c r="RMQ26" s="687"/>
      <c r="RMR26" s="687"/>
      <c r="RMS26" s="687"/>
      <c r="RMT26" s="687"/>
      <c r="RMU26" s="687"/>
      <c r="RMV26" s="687"/>
      <c r="RMW26" s="687"/>
      <c r="RMX26" s="687"/>
      <c r="RMY26" s="687"/>
      <c r="RMZ26" s="687"/>
      <c r="RNA26" s="687"/>
      <c r="RNB26" s="687"/>
      <c r="RNC26" s="687"/>
      <c r="RND26" s="687"/>
      <c r="RNE26" s="687"/>
      <c r="RNF26" s="687"/>
      <c r="RNG26" s="687"/>
      <c r="RNH26" s="687"/>
      <c r="RNI26" s="687"/>
      <c r="RNJ26" s="687"/>
      <c r="RNK26" s="687"/>
      <c r="RNL26" s="687"/>
      <c r="RNM26" s="687"/>
      <c r="RNN26" s="687"/>
      <c r="RNO26" s="687"/>
      <c r="RNP26" s="687"/>
      <c r="RNQ26" s="687"/>
      <c r="RNR26" s="687"/>
      <c r="RNS26" s="687"/>
      <c r="RNT26" s="687"/>
      <c r="RNU26" s="687"/>
      <c r="RNV26" s="687"/>
      <c r="RNW26" s="687"/>
      <c r="RNX26" s="687"/>
      <c r="RNY26" s="687"/>
      <c r="RNZ26" s="687"/>
      <c r="ROA26" s="687"/>
      <c r="ROB26" s="687"/>
      <c r="ROC26" s="687"/>
      <c r="ROD26" s="687"/>
      <c r="ROE26" s="687"/>
      <c r="ROF26" s="687"/>
      <c r="ROG26" s="687"/>
      <c r="ROH26" s="687"/>
      <c r="ROI26" s="687"/>
      <c r="ROJ26" s="687"/>
      <c r="ROK26" s="687"/>
      <c r="ROL26" s="687"/>
      <c r="ROM26" s="687"/>
      <c r="RON26" s="687"/>
      <c r="ROO26" s="687"/>
      <c r="ROP26" s="687"/>
      <c r="ROQ26" s="687"/>
      <c r="ROR26" s="687"/>
      <c r="ROS26" s="687"/>
      <c r="ROT26" s="687"/>
      <c r="ROU26" s="687"/>
      <c r="ROV26" s="687"/>
      <c r="ROW26" s="687"/>
      <c r="ROX26" s="687"/>
      <c r="ROY26" s="687"/>
      <c r="ROZ26" s="687"/>
      <c r="RPA26" s="687"/>
      <c r="RPB26" s="687"/>
      <c r="RPC26" s="687"/>
      <c r="RPD26" s="687"/>
      <c r="RPE26" s="687"/>
      <c r="RPF26" s="687"/>
      <c r="RPG26" s="687"/>
      <c r="RPH26" s="687"/>
      <c r="RPI26" s="687"/>
      <c r="RPJ26" s="687"/>
      <c r="RPK26" s="687"/>
      <c r="RPL26" s="687"/>
      <c r="RPM26" s="687"/>
      <c r="RPN26" s="687"/>
      <c r="RPO26" s="687"/>
      <c r="RPP26" s="687"/>
      <c r="RPQ26" s="687"/>
      <c r="RPR26" s="687"/>
      <c r="RPS26" s="687"/>
      <c r="RPT26" s="687"/>
      <c r="RPU26" s="687"/>
      <c r="RPV26" s="687"/>
      <c r="RPW26" s="687"/>
      <c r="RPX26" s="687"/>
      <c r="RPY26" s="687"/>
      <c r="RPZ26" s="687"/>
      <c r="RQA26" s="687"/>
      <c r="RQB26" s="687"/>
      <c r="RQC26" s="687"/>
      <c r="RQD26" s="687"/>
      <c r="RQE26" s="687"/>
      <c r="RQF26" s="687"/>
      <c r="RQG26" s="687"/>
      <c r="RQH26" s="687"/>
      <c r="RQI26" s="687"/>
      <c r="RQJ26" s="687"/>
      <c r="RQK26" s="687"/>
      <c r="RQL26" s="687"/>
      <c r="RQM26" s="687"/>
      <c r="RQN26" s="687"/>
      <c r="RQO26" s="687"/>
      <c r="RQP26" s="687"/>
      <c r="RQQ26" s="687"/>
      <c r="RQR26" s="687"/>
      <c r="RQS26" s="687"/>
      <c r="RQT26" s="687"/>
      <c r="RQU26" s="687"/>
      <c r="RQV26" s="687"/>
      <c r="RQW26" s="687"/>
      <c r="RQX26" s="687"/>
      <c r="RQY26" s="687"/>
      <c r="RQZ26" s="687"/>
      <c r="RRA26" s="687"/>
      <c r="RRB26" s="687"/>
      <c r="RRC26" s="687"/>
      <c r="RRD26" s="687"/>
      <c r="RRE26" s="687"/>
      <c r="RRF26" s="687"/>
      <c r="RRG26" s="687"/>
      <c r="RRH26" s="687"/>
      <c r="RRI26" s="687"/>
      <c r="RRJ26" s="687"/>
      <c r="RRK26" s="687"/>
      <c r="RRL26" s="687"/>
      <c r="RRM26" s="687"/>
      <c r="RRN26" s="687"/>
      <c r="RRO26" s="687"/>
      <c r="RRP26" s="687"/>
      <c r="RRQ26" s="687"/>
      <c r="RRR26" s="687"/>
      <c r="RRS26" s="687"/>
      <c r="RRT26" s="687"/>
      <c r="RRU26" s="687"/>
      <c r="RRV26" s="687"/>
      <c r="RRW26" s="687"/>
      <c r="RRX26" s="687"/>
      <c r="RRY26" s="687"/>
      <c r="RRZ26" s="687"/>
      <c r="RSA26" s="687"/>
      <c r="RSB26" s="687"/>
      <c r="RSC26" s="687"/>
      <c r="RSD26" s="687"/>
      <c r="RSE26" s="687"/>
      <c r="RSF26" s="687"/>
      <c r="RSG26" s="687"/>
      <c r="RSH26" s="687"/>
      <c r="RSI26" s="687"/>
      <c r="RSJ26" s="687"/>
      <c r="RSK26" s="687"/>
      <c r="RSL26" s="687"/>
      <c r="RSM26" s="687"/>
      <c r="RSN26" s="687"/>
      <c r="RSO26" s="687"/>
      <c r="RSP26" s="687"/>
      <c r="RSQ26" s="687"/>
      <c r="RSR26" s="687"/>
      <c r="RSS26" s="687"/>
      <c r="RST26" s="687"/>
      <c r="RSU26" s="687"/>
      <c r="RSV26" s="687"/>
      <c r="RSW26" s="687"/>
      <c r="RSX26" s="687"/>
      <c r="RSY26" s="687"/>
      <c r="RSZ26" s="687"/>
      <c r="RTA26" s="687"/>
      <c r="RTB26" s="687"/>
      <c r="RTC26" s="687"/>
      <c r="RTD26" s="687"/>
      <c r="RTE26" s="687"/>
      <c r="RTF26" s="687"/>
      <c r="RTG26" s="687"/>
      <c r="RTH26" s="687"/>
      <c r="RTI26" s="687"/>
      <c r="RTJ26" s="687"/>
      <c r="RTK26" s="687"/>
      <c r="RTL26" s="687"/>
      <c r="RTM26" s="687"/>
      <c r="RTN26" s="687"/>
      <c r="RTO26" s="687"/>
      <c r="RTP26" s="687"/>
      <c r="RTQ26" s="687"/>
      <c r="RTR26" s="687"/>
      <c r="RTS26" s="687"/>
      <c r="RTT26" s="687"/>
      <c r="RTU26" s="687"/>
      <c r="RTV26" s="687"/>
      <c r="RTW26" s="687"/>
      <c r="RTX26" s="687"/>
      <c r="RTY26" s="687"/>
      <c r="RTZ26" s="687"/>
      <c r="RUA26" s="687"/>
      <c r="RUB26" s="687"/>
      <c r="RUC26" s="687"/>
      <c r="RUD26" s="687"/>
      <c r="RUE26" s="687"/>
      <c r="RUF26" s="687"/>
      <c r="RUG26" s="687"/>
      <c r="RUH26" s="687"/>
      <c r="RUI26" s="687"/>
      <c r="RUJ26" s="687"/>
      <c r="RUK26" s="687"/>
      <c r="RUL26" s="687"/>
      <c r="RUM26" s="687"/>
      <c r="RUN26" s="687"/>
      <c r="RUO26" s="687"/>
      <c r="RUP26" s="687"/>
      <c r="RUQ26" s="687"/>
      <c r="RUR26" s="687"/>
      <c r="RUS26" s="687"/>
      <c r="RUT26" s="687"/>
      <c r="RUU26" s="687"/>
      <c r="RUV26" s="687"/>
      <c r="RUW26" s="687"/>
      <c r="RUX26" s="687"/>
      <c r="RUY26" s="687"/>
      <c r="RUZ26" s="687"/>
      <c r="RVA26" s="687"/>
      <c r="RVB26" s="687"/>
      <c r="RVC26" s="687"/>
      <c r="RVD26" s="687"/>
      <c r="RVE26" s="687"/>
      <c r="RVF26" s="687"/>
      <c r="RVG26" s="687"/>
      <c r="RVH26" s="687"/>
      <c r="RVI26" s="687"/>
      <c r="RVJ26" s="687"/>
      <c r="RVK26" s="687"/>
      <c r="RVL26" s="687"/>
      <c r="RVM26" s="687"/>
      <c r="RVN26" s="687"/>
      <c r="RVO26" s="687"/>
      <c r="RVP26" s="687"/>
      <c r="RVQ26" s="687"/>
      <c r="RVR26" s="687"/>
      <c r="RVS26" s="687"/>
      <c r="RVT26" s="687"/>
      <c r="RVU26" s="687"/>
      <c r="RVV26" s="687"/>
      <c r="RVW26" s="687"/>
      <c r="RVX26" s="687"/>
      <c r="RVY26" s="687"/>
      <c r="RVZ26" s="687"/>
      <c r="RWA26" s="687"/>
      <c r="RWB26" s="687"/>
      <c r="RWC26" s="687"/>
      <c r="RWD26" s="687"/>
      <c r="RWE26" s="687"/>
      <c r="RWF26" s="687"/>
      <c r="RWG26" s="687"/>
      <c r="RWH26" s="687"/>
      <c r="RWI26" s="687"/>
      <c r="RWJ26" s="687"/>
      <c r="RWK26" s="687"/>
      <c r="RWL26" s="687"/>
      <c r="RWM26" s="687"/>
      <c r="RWN26" s="687"/>
      <c r="RWO26" s="687"/>
      <c r="RWP26" s="687"/>
      <c r="RWQ26" s="687"/>
      <c r="RWR26" s="687"/>
      <c r="RWS26" s="687"/>
      <c r="RWT26" s="687"/>
      <c r="RWU26" s="687"/>
      <c r="RWV26" s="687"/>
      <c r="RWW26" s="687"/>
      <c r="RWX26" s="687"/>
      <c r="RWY26" s="687"/>
      <c r="RWZ26" s="687"/>
      <c r="RXA26" s="687"/>
      <c r="RXB26" s="687"/>
      <c r="RXC26" s="687"/>
      <c r="RXD26" s="687"/>
      <c r="RXE26" s="687"/>
      <c r="RXF26" s="687"/>
      <c r="RXG26" s="687"/>
      <c r="RXH26" s="687"/>
      <c r="RXI26" s="687"/>
      <c r="RXJ26" s="687"/>
      <c r="RXK26" s="687"/>
      <c r="RXL26" s="687"/>
      <c r="RXM26" s="687"/>
      <c r="RXN26" s="687"/>
      <c r="RXO26" s="687"/>
      <c r="RXP26" s="687"/>
      <c r="RXQ26" s="687"/>
      <c r="RXR26" s="687"/>
      <c r="RXS26" s="687"/>
      <c r="RXT26" s="687"/>
      <c r="RXU26" s="687"/>
      <c r="RXV26" s="687"/>
      <c r="RXW26" s="687"/>
      <c r="RXX26" s="687"/>
      <c r="RXY26" s="687"/>
      <c r="RXZ26" s="687"/>
      <c r="RYA26" s="687"/>
      <c r="RYB26" s="687"/>
      <c r="RYC26" s="687"/>
      <c r="RYD26" s="687"/>
      <c r="RYE26" s="687"/>
      <c r="RYF26" s="687"/>
      <c r="RYG26" s="687"/>
      <c r="RYH26" s="687"/>
      <c r="RYI26" s="687"/>
      <c r="RYJ26" s="687"/>
      <c r="RYK26" s="687"/>
      <c r="RYL26" s="687"/>
      <c r="RYM26" s="687"/>
      <c r="RYN26" s="687"/>
      <c r="RYO26" s="687"/>
      <c r="RYP26" s="687"/>
      <c r="RYQ26" s="687"/>
      <c r="RYR26" s="687"/>
      <c r="RYS26" s="687"/>
      <c r="RYT26" s="687"/>
      <c r="RYU26" s="687"/>
      <c r="RYV26" s="687"/>
      <c r="RYW26" s="687"/>
      <c r="RYX26" s="687"/>
      <c r="RYY26" s="687"/>
      <c r="RYZ26" s="687"/>
      <c r="RZA26" s="687"/>
      <c r="RZB26" s="687"/>
      <c r="RZC26" s="687"/>
      <c r="RZD26" s="687"/>
      <c r="RZE26" s="687"/>
      <c r="RZF26" s="687"/>
      <c r="RZG26" s="687"/>
      <c r="RZH26" s="687"/>
      <c r="RZI26" s="687"/>
      <c r="RZJ26" s="687"/>
      <c r="RZK26" s="687"/>
      <c r="RZL26" s="687"/>
      <c r="RZM26" s="687"/>
      <c r="RZN26" s="687"/>
      <c r="RZO26" s="687"/>
      <c r="RZP26" s="687"/>
      <c r="RZQ26" s="687"/>
      <c r="RZR26" s="687"/>
      <c r="RZS26" s="687"/>
      <c r="RZT26" s="687"/>
      <c r="RZU26" s="687"/>
      <c r="RZV26" s="687"/>
      <c r="RZW26" s="687"/>
      <c r="RZX26" s="687"/>
      <c r="RZY26" s="687"/>
      <c r="RZZ26" s="687"/>
      <c r="SAA26" s="687"/>
      <c r="SAB26" s="687"/>
      <c r="SAC26" s="687"/>
      <c r="SAD26" s="687"/>
      <c r="SAE26" s="687"/>
      <c r="SAF26" s="687"/>
      <c r="SAG26" s="687"/>
      <c r="SAH26" s="687"/>
      <c r="SAI26" s="687"/>
      <c r="SAJ26" s="687"/>
      <c r="SAK26" s="687"/>
      <c r="SAL26" s="687"/>
      <c r="SAM26" s="687"/>
      <c r="SAN26" s="687"/>
      <c r="SAO26" s="687"/>
      <c r="SAP26" s="687"/>
      <c r="SAQ26" s="687"/>
      <c r="SAR26" s="687"/>
      <c r="SAS26" s="687"/>
      <c r="SAT26" s="687"/>
      <c r="SAU26" s="687"/>
      <c r="SAV26" s="687"/>
      <c r="SAW26" s="687"/>
      <c r="SAX26" s="687"/>
      <c r="SAY26" s="687"/>
      <c r="SAZ26" s="687"/>
      <c r="SBA26" s="687"/>
      <c r="SBB26" s="687"/>
      <c r="SBC26" s="687"/>
      <c r="SBD26" s="687"/>
      <c r="SBE26" s="687"/>
      <c r="SBF26" s="687"/>
      <c r="SBG26" s="687"/>
      <c r="SBH26" s="687"/>
      <c r="SBI26" s="687"/>
      <c r="SBJ26" s="687"/>
      <c r="SBK26" s="687"/>
      <c r="SBL26" s="687"/>
      <c r="SBM26" s="687"/>
      <c r="SBN26" s="687"/>
      <c r="SBO26" s="687"/>
      <c r="SBP26" s="687"/>
      <c r="SBQ26" s="687"/>
      <c r="SBR26" s="687"/>
      <c r="SBS26" s="687"/>
      <c r="SBT26" s="687"/>
      <c r="SBU26" s="687"/>
      <c r="SBV26" s="687"/>
      <c r="SBW26" s="687"/>
      <c r="SBX26" s="687"/>
      <c r="SBY26" s="687"/>
      <c r="SBZ26" s="687"/>
      <c r="SCA26" s="687"/>
      <c r="SCB26" s="687"/>
      <c r="SCC26" s="687"/>
      <c r="SCD26" s="687"/>
      <c r="SCE26" s="687"/>
      <c r="SCF26" s="687"/>
      <c r="SCG26" s="687"/>
      <c r="SCH26" s="687"/>
      <c r="SCI26" s="687"/>
      <c r="SCJ26" s="687"/>
      <c r="SCK26" s="687"/>
      <c r="SCL26" s="687"/>
      <c r="SCM26" s="687"/>
      <c r="SCN26" s="687"/>
      <c r="SCO26" s="687"/>
      <c r="SCP26" s="687"/>
      <c r="SCQ26" s="687"/>
      <c r="SCR26" s="687"/>
      <c r="SCS26" s="687"/>
      <c r="SCT26" s="687"/>
      <c r="SCU26" s="687"/>
      <c r="SCV26" s="687"/>
      <c r="SCW26" s="687"/>
      <c r="SCX26" s="687"/>
      <c r="SCY26" s="687"/>
      <c r="SCZ26" s="687"/>
      <c r="SDA26" s="687"/>
      <c r="SDB26" s="687"/>
      <c r="SDC26" s="687"/>
      <c r="SDD26" s="687"/>
      <c r="SDE26" s="687"/>
      <c r="SDF26" s="687"/>
      <c r="SDG26" s="687"/>
      <c r="SDH26" s="687"/>
      <c r="SDI26" s="687"/>
      <c r="SDJ26" s="687"/>
      <c r="SDK26" s="687"/>
      <c r="SDL26" s="687"/>
      <c r="SDM26" s="687"/>
      <c r="SDN26" s="687"/>
      <c r="SDO26" s="687"/>
      <c r="SDP26" s="687"/>
      <c r="SDQ26" s="687"/>
      <c r="SDR26" s="687"/>
      <c r="SDS26" s="687"/>
      <c r="SDT26" s="687"/>
      <c r="SDU26" s="687"/>
      <c r="SDV26" s="687"/>
      <c r="SDW26" s="687"/>
      <c r="SDX26" s="687"/>
      <c r="SDY26" s="687"/>
      <c r="SDZ26" s="687"/>
      <c r="SEA26" s="687"/>
      <c r="SEB26" s="687"/>
      <c r="SEC26" s="687"/>
      <c r="SED26" s="687"/>
      <c r="SEE26" s="687"/>
      <c r="SEF26" s="687"/>
      <c r="SEG26" s="687"/>
      <c r="SEH26" s="687"/>
      <c r="SEI26" s="687"/>
      <c r="SEJ26" s="687"/>
      <c r="SEK26" s="687"/>
      <c r="SEL26" s="687"/>
      <c r="SEM26" s="687"/>
      <c r="SEN26" s="687"/>
      <c r="SEO26" s="687"/>
      <c r="SEP26" s="687"/>
      <c r="SEQ26" s="687"/>
      <c r="SER26" s="687"/>
      <c r="SES26" s="687"/>
      <c r="SET26" s="687"/>
      <c r="SEU26" s="687"/>
      <c r="SEV26" s="687"/>
      <c r="SEW26" s="687"/>
      <c r="SEX26" s="687"/>
      <c r="SEY26" s="687"/>
      <c r="SEZ26" s="687"/>
      <c r="SFA26" s="687"/>
      <c r="SFB26" s="687"/>
      <c r="SFC26" s="687"/>
      <c r="SFD26" s="687"/>
      <c r="SFE26" s="687"/>
      <c r="SFF26" s="687"/>
      <c r="SFG26" s="687"/>
      <c r="SFH26" s="687"/>
      <c r="SFI26" s="687"/>
      <c r="SFJ26" s="687"/>
      <c r="SFK26" s="687"/>
      <c r="SFL26" s="687"/>
      <c r="SFM26" s="687"/>
      <c r="SFN26" s="687"/>
      <c r="SFO26" s="687"/>
      <c r="SFP26" s="687"/>
      <c r="SFQ26" s="687"/>
      <c r="SFR26" s="687"/>
      <c r="SFS26" s="687"/>
      <c r="SFT26" s="687"/>
      <c r="SFU26" s="687"/>
      <c r="SFV26" s="687"/>
      <c r="SFW26" s="687"/>
      <c r="SFX26" s="687"/>
      <c r="SFY26" s="687"/>
      <c r="SFZ26" s="687"/>
      <c r="SGA26" s="687"/>
      <c r="SGB26" s="687"/>
      <c r="SGC26" s="687"/>
      <c r="SGD26" s="687"/>
      <c r="SGE26" s="687"/>
      <c r="SGF26" s="687"/>
      <c r="SGG26" s="687"/>
      <c r="SGH26" s="687"/>
      <c r="SGI26" s="687"/>
      <c r="SGJ26" s="687"/>
      <c r="SGK26" s="687"/>
      <c r="SGL26" s="687"/>
      <c r="SGM26" s="687"/>
      <c r="SGN26" s="687"/>
      <c r="SGO26" s="687"/>
      <c r="SGP26" s="687"/>
      <c r="SGQ26" s="687"/>
      <c r="SGR26" s="687"/>
      <c r="SGS26" s="687"/>
      <c r="SGT26" s="687"/>
      <c r="SGU26" s="687"/>
      <c r="SGV26" s="687"/>
      <c r="SGW26" s="687"/>
      <c r="SGX26" s="687"/>
      <c r="SGY26" s="687"/>
      <c r="SGZ26" s="687"/>
      <c r="SHA26" s="687"/>
      <c r="SHB26" s="687"/>
      <c r="SHC26" s="687"/>
      <c r="SHD26" s="687"/>
      <c r="SHE26" s="687"/>
      <c r="SHF26" s="687"/>
      <c r="SHG26" s="687"/>
      <c r="SHH26" s="687"/>
      <c r="SHI26" s="687"/>
      <c r="SHJ26" s="687"/>
      <c r="SHK26" s="687"/>
      <c r="SHL26" s="687"/>
      <c r="SHM26" s="687"/>
      <c r="SHN26" s="687"/>
      <c r="SHO26" s="687"/>
      <c r="SHP26" s="687"/>
      <c r="SHQ26" s="687"/>
      <c r="SHR26" s="687"/>
      <c r="SHS26" s="687"/>
      <c r="SHT26" s="687"/>
      <c r="SHU26" s="687"/>
      <c r="SHV26" s="687"/>
      <c r="SHW26" s="687"/>
      <c r="SHX26" s="687"/>
      <c r="SHY26" s="687"/>
      <c r="SHZ26" s="687"/>
      <c r="SIA26" s="687"/>
      <c r="SIB26" s="687"/>
      <c r="SIC26" s="687"/>
      <c r="SID26" s="687"/>
      <c r="SIE26" s="687"/>
      <c r="SIF26" s="687"/>
      <c r="SIG26" s="687"/>
      <c r="SIH26" s="687"/>
      <c r="SII26" s="687"/>
      <c r="SIJ26" s="687"/>
      <c r="SIK26" s="687"/>
      <c r="SIL26" s="687"/>
      <c r="SIM26" s="687"/>
      <c r="SIN26" s="687"/>
      <c r="SIO26" s="687"/>
      <c r="SIP26" s="687"/>
      <c r="SIQ26" s="687"/>
      <c r="SIR26" s="687"/>
      <c r="SIS26" s="687"/>
      <c r="SIT26" s="687"/>
      <c r="SIU26" s="687"/>
      <c r="SIV26" s="687"/>
      <c r="SIW26" s="687"/>
      <c r="SIX26" s="687"/>
      <c r="SIY26" s="687"/>
      <c r="SIZ26" s="687"/>
      <c r="SJA26" s="687"/>
      <c r="SJB26" s="687"/>
      <c r="SJC26" s="687"/>
      <c r="SJD26" s="687"/>
      <c r="SJE26" s="687"/>
      <c r="SJF26" s="687"/>
      <c r="SJG26" s="687"/>
      <c r="SJH26" s="687"/>
      <c r="SJI26" s="687"/>
      <c r="SJJ26" s="687"/>
      <c r="SJK26" s="687"/>
      <c r="SJL26" s="687"/>
      <c r="SJM26" s="687"/>
      <c r="SJN26" s="687"/>
      <c r="SJO26" s="687"/>
      <c r="SJP26" s="687"/>
      <c r="SJQ26" s="687"/>
      <c r="SJR26" s="687"/>
      <c r="SJS26" s="687"/>
      <c r="SJT26" s="687"/>
      <c r="SJU26" s="687"/>
      <c r="SJV26" s="687"/>
      <c r="SJW26" s="687"/>
      <c r="SJX26" s="687"/>
      <c r="SJY26" s="687"/>
      <c r="SJZ26" s="687"/>
      <c r="SKA26" s="687"/>
      <c r="SKB26" s="687"/>
      <c r="SKC26" s="687"/>
      <c r="SKD26" s="687"/>
      <c r="SKE26" s="687"/>
      <c r="SKF26" s="687"/>
      <c r="SKG26" s="687"/>
      <c r="SKH26" s="687"/>
      <c r="SKI26" s="687"/>
      <c r="SKJ26" s="687"/>
      <c r="SKK26" s="687"/>
      <c r="SKL26" s="687"/>
      <c r="SKM26" s="687"/>
      <c r="SKN26" s="687"/>
      <c r="SKO26" s="687"/>
      <c r="SKP26" s="687"/>
      <c r="SKQ26" s="687"/>
      <c r="SKR26" s="687"/>
      <c r="SKS26" s="687"/>
      <c r="SKT26" s="687"/>
      <c r="SKU26" s="687"/>
      <c r="SKV26" s="687"/>
      <c r="SKW26" s="687"/>
      <c r="SKX26" s="687"/>
      <c r="SKY26" s="687"/>
      <c r="SKZ26" s="687"/>
      <c r="SLA26" s="687"/>
      <c r="SLB26" s="687"/>
      <c r="SLC26" s="687"/>
      <c r="SLD26" s="687"/>
      <c r="SLE26" s="687"/>
      <c r="SLF26" s="687"/>
      <c r="SLG26" s="687"/>
      <c r="SLH26" s="687"/>
      <c r="SLI26" s="687"/>
      <c r="SLJ26" s="687"/>
      <c r="SLK26" s="687"/>
      <c r="SLL26" s="687"/>
      <c r="SLM26" s="687"/>
      <c r="SLN26" s="687"/>
      <c r="SLO26" s="687"/>
      <c r="SLP26" s="687"/>
      <c r="SLQ26" s="687"/>
      <c r="SLR26" s="687"/>
      <c r="SLS26" s="687"/>
      <c r="SLT26" s="687"/>
      <c r="SLU26" s="687"/>
      <c r="SLV26" s="687"/>
      <c r="SLW26" s="687"/>
      <c r="SLX26" s="687"/>
      <c r="SLY26" s="687"/>
      <c r="SLZ26" s="687"/>
      <c r="SMA26" s="687"/>
      <c r="SMB26" s="687"/>
      <c r="SMC26" s="687"/>
      <c r="SMD26" s="687"/>
      <c r="SME26" s="687"/>
      <c r="SMF26" s="687"/>
      <c r="SMG26" s="687"/>
      <c r="SMH26" s="687"/>
      <c r="SMI26" s="687"/>
      <c r="SMJ26" s="687"/>
      <c r="SMK26" s="687"/>
      <c r="SML26" s="687"/>
      <c r="SMM26" s="687"/>
      <c r="SMN26" s="687"/>
      <c r="SMO26" s="687"/>
      <c r="SMP26" s="687"/>
      <c r="SMQ26" s="687"/>
      <c r="SMR26" s="687"/>
      <c r="SMS26" s="687"/>
      <c r="SMT26" s="687"/>
      <c r="SMU26" s="687"/>
      <c r="SMV26" s="687"/>
      <c r="SMW26" s="687"/>
      <c r="SMX26" s="687"/>
      <c r="SMY26" s="687"/>
      <c r="SMZ26" s="687"/>
      <c r="SNA26" s="687"/>
      <c r="SNB26" s="687"/>
      <c r="SNC26" s="687"/>
      <c r="SND26" s="687"/>
      <c r="SNE26" s="687"/>
      <c r="SNF26" s="687"/>
      <c r="SNG26" s="687"/>
      <c r="SNH26" s="687"/>
      <c r="SNI26" s="687"/>
      <c r="SNJ26" s="687"/>
      <c r="SNK26" s="687"/>
      <c r="SNL26" s="687"/>
      <c r="SNM26" s="687"/>
      <c r="SNN26" s="687"/>
      <c r="SNO26" s="687"/>
      <c r="SNP26" s="687"/>
      <c r="SNQ26" s="687"/>
      <c r="SNR26" s="687"/>
      <c r="SNS26" s="687"/>
      <c r="SNT26" s="687"/>
      <c r="SNU26" s="687"/>
      <c r="SNV26" s="687"/>
      <c r="SNW26" s="687"/>
      <c r="SNX26" s="687"/>
      <c r="SNY26" s="687"/>
      <c r="SNZ26" s="687"/>
      <c r="SOA26" s="687"/>
      <c r="SOB26" s="687"/>
      <c r="SOC26" s="687"/>
      <c r="SOD26" s="687"/>
      <c r="SOE26" s="687"/>
      <c r="SOF26" s="687"/>
      <c r="SOG26" s="687"/>
      <c r="SOH26" s="687"/>
      <c r="SOI26" s="687"/>
      <c r="SOJ26" s="687"/>
      <c r="SOK26" s="687"/>
      <c r="SOL26" s="687"/>
      <c r="SOM26" s="687"/>
      <c r="SON26" s="687"/>
      <c r="SOO26" s="687"/>
      <c r="SOP26" s="687"/>
      <c r="SOQ26" s="687"/>
      <c r="SOR26" s="687"/>
      <c r="SOS26" s="687"/>
      <c r="SOT26" s="687"/>
      <c r="SOU26" s="687"/>
      <c r="SOV26" s="687"/>
      <c r="SOW26" s="687"/>
      <c r="SOX26" s="687"/>
      <c r="SOY26" s="687"/>
      <c r="SOZ26" s="687"/>
      <c r="SPA26" s="687"/>
      <c r="SPB26" s="687"/>
      <c r="SPC26" s="687"/>
      <c r="SPD26" s="687"/>
      <c r="SPE26" s="687"/>
      <c r="SPF26" s="687"/>
      <c r="SPG26" s="687"/>
      <c r="SPH26" s="687"/>
      <c r="SPI26" s="687"/>
      <c r="SPJ26" s="687"/>
      <c r="SPK26" s="687"/>
      <c r="SPL26" s="687"/>
      <c r="SPM26" s="687"/>
      <c r="SPN26" s="687"/>
      <c r="SPO26" s="687"/>
      <c r="SPP26" s="687"/>
      <c r="SPQ26" s="687"/>
      <c r="SPR26" s="687"/>
      <c r="SPS26" s="687"/>
      <c r="SPT26" s="687"/>
      <c r="SPU26" s="687"/>
      <c r="SPV26" s="687"/>
      <c r="SPW26" s="687"/>
      <c r="SPX26" s="687"/>
      <c r="SPY26" s="687"/>
      <c r="SPZ26" s="687"/>
      <c r="SQA26" s="687"/>
      <c r="SQB26" s="687"/>
      <c r="SQC26" s="687"/>
      <c r="SQD26" s="687"/>
      <c r="SQE26" s="687"/>
      <c r="SQF26" s="687"/>
      <c r="SQG26" s="687"/>
      <c r="SQH26" s="687"/>
      <c r="SQI26" s="687"/>
      <c r="SQJ26" s="687"/>
      <c r="SQK26" s="687"/>
      <c r="SQL26" s="687"/>
      <c r="SQM26" s="687"/>
      <c r="SQN26" s="687"/>
      <c r="SQO26" s="687"/>
      <c r="SQP26" s="687"/>
      <c r="SQQ26" s="687"/>
      <c r="SQR26" s="687"/>
      <c r="SQS26" s="687"/>
      <c r="SQT26" s="687"/>
      <c r="SQU26" s="687"/>
      <c r="SQV26" s="687"/>
      <c r="SQW26" s="687"/>
      <c r="SQX26" s="687"/>
      <c r="SQY26" s="687"/>
      <c r="SQZ26" s="687"/>
      <c r="SRA26" s="687"/>
      <c r="SRB26" s="687"/>
      <c r="SRC26" s="687"/>
      <c r="SRD26" s="687"/>
      <c r="SRE26" s="687"/>
      <c r="SRF26" s="687"/>
      <c r="SRG26" s="687"/>
      <c r="SRH26" s="687"/>
      <c r="SRI26" s="687"/>
      <c r="SRJ26" s="687"/>
      <c r="SRK26" s="687"/>
      <c r="SRL26" s="687"/>
      <c r="SRM26" s="687"/>
      <c r="SRN26" s="687"/>
      <c r="SRO26" s="687"/>
      <c r="SRP26" s="687"/>
      <c r="SRQ26" s="687"/>
      <c r="SRR26" s="687"/>
      <c r="SRS26" s="687"/>
      <c r="SRT26" s="687"/>
      <c r="SRU26" s="687"/>
      <c r="SRV26" s="687"/>
      <c r="SRW26" s="687"/>
      <c r="SRX26" s="687"/>
      <c r="SRY26" s="687"/>
      <c r="SRZ26" s="687"/>
      <c r="SSA26" s="687"/>
      <c r="SSB26" s="687"/>
      <c r="SSC26" s="687"/>
      <c r="SSD26" s="687"/>
      <c r="SSE26" s="687"/>
      <c r="SSF26" s="687"/>
      <c r="SSG26" s="687"/>
      <c r="SSH26" s="687"/>
      <c r="SSI26" s="687"/>
      <c r="SSJ26" s="687"/>
      <c r="SSK26" s="687"/>
      <c r="SSL26" s="687"/>
      <c r="SSM26" s="687"/>
      <c r="SSN26" s="687"/>
      <c r="SSO26" s="687"/>
      <c r="SSP26" s="687"/>
      <c r="SSQ26" s="687"/>
      <c r="SSR26" s="687"/>
      <c r="SSS26" s="687"/>
      <c r="SST26" s="687"/>
      <c r="SSU26" s="687"/>
      <c r="SSV26" s="687"/>
      <c r="SSW26" s="687"/>
      <c r="SSX26" s="687"/>
      <c r="SSY26" s="687"/>
      <c r="SSZ26" s="687"/>
      <c r="STA26" s="687"/>
      <c r="STB26" s="687"/>
      <c r="STC26" s="687"/>
      <c r="STD26" s="687"/>
      <c r="STE26" s="687"/>
      <c r="STF26" s="687"/>
      <c r="STG26" s="687"/>
      <c r="STH26" s="687"/>
      <c r="STI26" s="687"/>
      <c r="STJ26" s="687"/>
      <c r="STK26" s="687"/>
      <c r="STL26" s="687"/>
      <c r="STM26" s="687"/>
      <c r="STN26" s="687"/>
      <c r="STO26" s="687"/>
      <c r="STP26" s="687"/>
      <c r="STQ26" s="687"/>
      <c r="STR26" s="687"/>
      <c r="STS26" s="687"/>
      <c r="STT26" s="687"/>
      <c r="STU26" s="687"/>
      <c r="STV26" s="687"/>
      <c r="STW26" s="687"/>
      <c r="STX26" s="687"/>
      <c r="STY26" s="687"/>
      <c r="STZ26" s="687"/>
      <c r="SUA26" s="687"/>
      <c r="SUB26" s="687"/>
      <c r="SUC26" s="687"/>
      <c r="SUD26" s="687"/>
      <c r="SUE26" s="687"/>
      <c r="SUF26" s="687"/>
      <c r="SUG26" s="687"/>
      <c r="SUH26" s="687"/>
      <c r="SUI26" s="687"/>
      <c r="SUJ26" s="687"/>
      <c r="SUK26" s="687"/>
      <c r="SUL26" s="687"/>
      <c r="SUM26" s="687"/>
      <c r="SUN26" s="687"/>
      <c r="SUO26" s="687"/>
      <c r="SUP26" s="687"/>
      <c r="SUQ26" s="687"/>
      <c r="SUR26" s="687"/>
      <c r="SUS26" s="687"/>
      <c r="SUT26" s="687"/>
      <c r="SUU26" s="687"/>
      <c r="SUV26" s="687"/>
      <c r="SUW26" s="687"/>
      <c r="SUX26" s="687"/>
      <c r="SUY26" s="687"/>
      <c r="SUZ26" s="687"/>
      <c r="SVA26" s="687"/>
      <c r="SVB26" s="687"/>
      <c r="SVC26" s="687"/>
      <c r="SVD26" s="687"/>
      <c r="SVE26" s="687"/>
      <c r="SVF26" s="687"/>
      <c r="SVG26" s="687"/>
      <c r="SVH26" s="687"/>
      <c r="SVI26" s="687"/>
      <c r="SVJ26" s="687"/>
      <c r="SVK26" s="687"/>
      <c r="SVL26" s="687"/>
      <c r="SVM26" s="687"/>
      <c r="SVN26" s="687"/>
      <c r="SVO26" s="687"/>
      <c r="SVP26" s="687"/>
      <c r="SVQ26" s="687"/>
      <c r="SVR26" s="687"/>
      <c r="SVS26" s="687"/>
      <c r="SVT26" s="687"/>
      <c r="SVU26" s="687"/>
      <c r="SVV26" s="687"/>
      <c r="SVW26" s="687"/>
      <c r="SVX26" s="687"/>
      <c r="SVY26" s="687"/>
      <c r="SVZ26" s="687"/>
      <c r="SWA26" s="687"/>
      <c r="SWB26" s="687"/>
      <c r="SWC26" s="687"/>
      <c r="SWD26" s="687"/>
      <c r="SWE26" s="687"/>
      <c r="SWF26" s="687"/>
      <c r="SWG26" s="687"/>
      <c r="SWH26" s="687"/>
      <c r="SWI26" s="687"/>
      <c r="SWJ26" s="687"/>
      <c r="SWK26" s="687"/>
      <c r="SWL26" s="687"/>
      <c r="SWM26" s="687"/>
      <c r="SWN26" s="687"/>
      <c r="SWO26" s="687"/>
      <c r="SWP26" s="687"/>
      <c r="SWQ26" s="687"/>
      <c r="SWR26" s="687"/>
      <c r="SWS26" s="687"/>
      <c r="SWT26" s="687"/>
      <c r="SWU26" s="687"/>
      <c r="SWV26" s="687"/>
      <c r="SWW26" s="687"/>
      <c r="SWX26" s="687"/>
      <c r="SWY26" s="687"/>
      <c r="SWZ26" s="687"/>
      <c r="SXA26" s="687"/>
      <c r="SXB26" s="687"/>
      <c r="SXC26" s="687"/>
      <c r="SXD26" s="687"/>
      <c r="SXE26" s="687"/>
      <c r="SXF26" s="687"/>
      <c r="SXG26" s="687"/>
      <c r="SXH26" s="687"/>
      <c r="SXI26" s="687"/>
      <c r="SXJ26" s="687"/>
      <c r="SXK26" s="687"/>
      <c r="SXL26" s="687"/>
      <c r="SXM26" s="687"/>
      <c r="SXN26" s="687"/>
      <c r="SXO26" s="687"/>
      <c r="SXP26" s="687"/>
      <c r="SXQ26" s="687"/>
      <c r="SXR26" s="687"/>
      <c r="SXS26" s="687"/>
      <c r="SXT26" s="687"/>
      <c r="SXU26" s="687"/>
      <c r="SXV26" s="687"/>
      <c r="SXW26" s="687"/>
      <c r="SXX26" s="687"/>
      <c r="SXY26" s="687"/>
      <c r="SXZ26" s="687"/>
      <c r="SYA26" s="687"/>
      <c r="SYB26" s="687"/>
      <c r="SYC26" s="687"/>
      <c r="SYD26" s="687"/>
      <c r="SYE26" s="687"/>
      <c r="SYF26" s="687"/>
      <c r="SYG26" s="687"/>
      <c r="SYH26" s="687"/>
      <c r="SYI26" s="687"/>
      <c r="SYJ26" s="687"/>
      <c r="SYK26" s="687"/>
      <c r="SYL26" s="687"/>
      <c r="SYM26" s="687"/>
      <c r="SYN26" s="687"/>
      <c r="SYO26" s="687"/>
      <c r="SYP26" s="687"/>
      <c r="SYQ26" s="687"/>
      <c r="SYR26" s="687"/>
      <c r="SYS26" s="687"/>
      <c r="SYT26" s="687"/>
      <c r="SYU26" s="687"/>
      <c r="SYV26" s="687"/>
      <c r="SYW26" s="687"/>
      <c r="SYX26" s="687"/>
      <c r="SYY26" s="687"/>
      <c r="SYZ26" s="687"/>
      <c r="SZA26" s="687"/>
      <c r="SZB26" s="687"/>
      <c r="SZC26" s="687"/>
      <c r="SZD26" s="687"/>
      <c r="SZE26" s="687"/>
      <c r="SZF26" s="687"/>
      <c r="SZG26" s="687"/>
      <c r="SZH26" s="687"/>
      <c r="SZI26" s="687"/>
      <c r="SZJ26" s="687"/>
      <c r="SZK26" s="687"/>
      <c r="SZL26" s="687"/>
      <c r="SZM26" s="687"/>
      <c r="SZN26" s="687"/>
      <c r="SZO26" s="687"/>
      <c r="SZP26" s="687"/>
      <c r="SZQ26" s="687"/>
      <c r="SZR26" s="687"/>
      <c r="SZS26" s="687"/>
      <c r="SZT26" s="687"/>
      <c r="SZU26" s="687"/>
      <c r="SZV26" s="687"/>
      <c r="SZW26" s="687"/>
      <c r="SZX26" s="687"/>
      <c r="SZY26" s="687"/>
      <c r="SZZ26" s="687"/>
      <c r="TAA26" s="687"/>
      <c r="TAB26" s="687"/>
      <c r="TAC26" s="687"/>
      <c r="TAD26" s="687"/>
      <c r="TAE26" s="687"/>
      <c r="TAF26" s="687"/>
      <c r="TAG26" s="687"/>
      <c r="TAH26" s="687"/>
      <c r="TAI26" s="687"/>
      <c r="TAJ26" s="687"/>
      <c r="TAK26" s="687"/>
      <c r="TAL26" s="687"/>
      <c r="TAM26" s="687"/>
      <c r="TAN26" s="687"/>
      <c r="TAO26" s="687"/>
      <c r="TAP26" s="687"/>
      <c r="TAQ26" s="687"/>
      <c r="TAR26" s="687"/>
      <c r="TAS26" s="687"/>
      <c r="TAT26" s="687"/>
      <c r="TAU26" s="687"/>
      <c r="TAV26" s="687"/>
      <c r="TAW26" s="687"/>
      <c r="TAX26" s="687"/>
      <c r="TAY26" s="687"/>
      <c r="TAZ26" s="687"/>
      <c r="TBA26" s="687"/>
      <c r="TBB26" s="687"/>
      <c r="TBC26" s="687"/>
      <c r="TBD26" s="687"/>
      <c r="TBE26" s="687"/>
      <c r="TBF26" s="687"/>
      <c r="TBG26" s="687"/>
      <c r="TBH26" s="687"/>
      <c r="TBI26" s="687"/>
      <c r="TBJ26" s="687"/>
      <c r="TBK26" s="687"/>
      <c r="TBL26" s="687"/>
      <c r="TBM26" s="687"/>
      <c r="TBN26" s="687"/>
      <c r="TBO26" s="687"/>
      <c r="TBP26" s="687"/>
      <c r="TBQ26" s="687"/>
      <c r="TBR26" s="687"/>
      <c r="TBS26" s="687"/>
      <c r="TBT26" s="687"/>
      <c r="TBU26" s="687"/>
      <c r="TBV26" s="687"/>
      <c r="TBW26" s="687"/>
      <c r="TBX26" s="687"/>
      <c r="TBY26" s="687"/>
      <c r="TBZ26" s="687"/>
      <c r="TCA26" s="687"/>
      <c r="TCB26" s="687"/>
      <c r="TCC26" s="687"/>
      <c r="TCD26" s="687"/>
      <c r="TCE26" s="687"/>
      <c r="TCF26" s="687"/>
      <c r="TCG26" s="687"/>
      <c r="TCH26" s="687"/>
      <c r="TCI26" s="687"/>
      <c r="TCJ26" s="687"/>
      <c r="TCK26" s="687"/>
      <c r="TCL26" s="687"/>
      <c r="TCM26" s="687"/>
      <c r="TCN26" s="687"/>
      <c r="TCO26" s="687"/>
      <c r="TCP26" s="687"/>
      <c r="TCQ26" s="687"/>
      <c r="TCR26" s="687"/>
      <c r="TCS26" s="687"/>
      <c r="TCT26" s="687"/>
      <c r="TCU26" s="687"/>
      <c r="TCV26" s="687"/>
      <c r="TCW26" s="687"/>
      <c r="TCX26" s="687"/>
      <c r="TCY26" s="687"/>
      <c r="TCZ26" s="687"/>
      <c r="TDA26" s="687"/>
      <c r="TDB26" s="687"/>
      <c r="TDC26" s="687"/>
      <c r="TDD26" s="687"/>
      <c r="TDE26" s="687"/>
      <c r="TDF26" s="687"/>
      <c r="TDG26" s="687"/>
      <c r="TDH26" s="687"/>
      <c r="TDI26" s="687"/>
      <c r="TDJ26" s="687"/>
      <c r="TDK26" s="687"/>
      <c r="TDL26" s="687"/>
      <c r="TDM26" s="687"/>
      <c r="TDN26" s="687"/>
      <c r="TDO26" s="687"/>
      <c r="TDP26" s="687"/>
      <c r="TDQ26" s="687"/>
      <c r="TDR26" s="687"/>
      <c r="TDS26" s="687"/>
      <c r="TDT26" s="687"/>
      <c r="TDU26" s="687"/>
      <c r="TDV26" s="687"/>
      <c r="TDW26" s="687"/>
      <c r="TDX26" s="687"/>
      <c r="TDY26" s="687"/>
      <c r="TDZ26" s="687"/>
      <c r="TEA26" s="687"/>
      <c r="TEB26" s="687"/>
      <c r="TEC26" s="687"/>
      <c r="TED26" s="687"/>
      <c r="TEE26" s="687"/>
      <c r="TEF26" s="687"/>
      <c r="TEG26" s="687"/>
      <c r="TEH26" s="687"/>
      <c r="TEI26" s="687"/>
      <c r="TEJ26" s="687"/>
      <c r="TEK26" s="687"/>
      <c r="TEL26" s="687"/>
      <c r="TEM26" s="687"/>
      <c r="TEN26" s="687"/>
      <c r="TEO26" s="687"/>
      <c r="TEP26" s="687"/>
      <c r="TEQ26" s="687"/>
      <c r="TER26" s="687"/>
      <c r="TES26" s="687"/>
      <c r="TET26" s="687"/>
      <c r="TEU26" s="687"/>
      <c r="TEV26" s="687"/>
      <c r="TEW26" s="687"/>
      <c r="TEX26" s="687"/>
      <c r="TEY26" s="687"/>
      <c r="TEZ26" s="687"/>
      <c r="TFA26" s="687"/>
      <c r="TFB26" s="687"/>
      <c r="TFC26" s="687"/>
      <c r="TFD26" s="687"/>
      <c r="TFE26" s="687"/>
      <c r="TFF26" s="687"/>
      <c r="TFG26" s="687"/>
      <c r="TFH26" s="687"/>
      <c r="TFI26" s="687"/>
      <c r="TFJ26" s="687"/>
      <c r="TFK26" s="687"/>
      <c r="TFL26" s="687"/>
      <c r="TFM26" s="687"/>
      <c r="TFN26" s="687"/>
      <c r="TFO26" s="687"/>
      <c r="TFP26" s="687"/>
      <c r="TFQ26" s="687"/>
      <c r="TFR26" s="687"/>
      <c r="TFS26" s="687"/>
      <c r="TFT26" s="687"/>
      <c r="TFU26" s="687"/>
      <c r="TFV26" s="687"/>
      <c r="TFW26" s="687"/>
      <c r="TFX26" s="687"/>
      <c r="TFY26" s="687"/>
      <c r="TFZ26" s="687"/>
      <c r="TGA26" s="687"/>
      <c r="TGB26" s="687"/>
      <c r="TGC26" s="687"/>
      <c r="TGD26" s="687"/>
      <c r="TGE26" s="687"/>
      <c r="TGF26" s="687"/>
      <c r="TGG26" s="687"/>
      <c r="TGH26" s="687"/>
      <c r="TGI26" s="687"/>
      <c r="TGJ26" s="687"/>
      <c r="TGK26" s="687"/>
      <c r="TGL26" s="687"/>
      <c r="TGM26" s="687"/>
      <c r="TGN26" s="687"/>
      <c r="TGO26" s="687"/>
      <c r="TGP26" s="687"/>
      <c r="TGQ26" s="687"/>
      <c r="TGR26" s="687"/>
      <c r="TGS26" s="687"/>
      <c r="TGT26" s="687"/>
      <c r="TGU26" s="687"/>
      <c r="TGV26" s="687"/>
      <c r="TGW26" s="687"/>
      <c r="TGX26" s="687"/>
      <c r="TGY26" s="687"/>
      <c r="TGZ26" s="687"/>
      <c r="THA26" s="687"/>
      <c r="THB26" s="687"/>
      <c r="THC26" s="687"/>
      <c r="THD26" s="687"/>
      <c r="THE26" s="687"/>
      <c r="THF26" s="687"/>
      <c r="THG26" s="687"/>
      <c r="THH26" s="687"/>
      <c r="THI26" s="687"/>
      <c r="THJ26" s="687"/>
      <c r="THK26" s="687"/>
      <c r="THL26" s="687"/>
      <c r="THM26" s="687"/>
      <c r="THN26" s="687"/>
      <c r="THO26" s="687"/>
      <c r="THP26" s="687"/>
      <c r="THQ26" s="687"/>
      <c r="THR26" s="687"/>
      <c r="THS26" s="687"/>
      <c r="THT26" s="687"/>
      <c r="THU26" s="687"/>
      <c r="THV26" s="687"/>
      <c r="THW26" s="687"/>
      <c r="THX26" s="687"/>
      <c r="THY26" s="687"/>
      <c r="THZ26" s="687"/>
      <c r="TIA26" s="687"/>
      <c r="TIB26" s="687"/>
      <c r="TIC26" s="687"/>
      <c r="TID26" s="687"/>
      <c r="TIE26" s="687"/>
      <c r="TIF26" s="687"/>
      <c r="TIG26" s="687"/>
      <c r="TIH26" s="687"/>
      <c r="TII26" s="687"/>
      <c r="TIJ26" s="687"/>
      <c r="TIK26" s="687"/>
      <c r="TIL26" s="687"/>
      <c r="TIM26" s="687"/>
      <c r="TIN26" s="687"/>
      <c r="TIO26" s="687"/>
      <c r="TIP26" s="687"/>
      <c r="TIQ26" s="687"/>
      <c r="TIR26" s="687"/>
      <c r="TIS26" s="687"/>
      <c r="TIT26" s="687"/>
      <c r="TIU26" s="687"/>
      <c r="TIV26" s="687"/>
      <c r="TIW26" s="687"/>
      <c r="TIX26" s="687"/>
      <c r="TIY26" s="687"/>
      <c r="TIZ26" s="687"/>
      <c r="TJA26" s="687"/>
      <c r="TJB26" s="687"/>
      <c r="TJC26" s="687"/>
      <c r="TJD26" s="687"/>
      <c r="TJE26" s="687"/>
      <c r="TJF26" s="687"/>
      <c r="TJG26" s="687"/>
      <c r="TJH26" s="687"/>
      <c r="TJI26" s="687"/>
      <c r="TJJ26" s="687"/>
      <c r="TJK26" s="687"/>
      <c r="TJL26" s="687"/>
      <c r="TJM26" s="687"/>
      <c r="TJN26" s="687"/>
      <c r="TJO26" s="687"/>
      <c r="TJP26" s="687"/>
      <c r="TJQ26" s="687"/>
      <c r="TJR26" s="687"/>
      <c r="TJS26" s="687"/>
      <c r="TJT26" s="687"/>
      <c r="TJU26" s="687"/>
      <c r="TJV26" s="687"/>
      <c r="TJW26" s="687"/>
      <c r="TJX26" s="687"/>
      <c r="TJY26" s="687"/>
      <c r="TJZ26" s="687"/>
      <c r="TKA26" s="687"/>
      <c r="TKB26" s="687"/>
      <c r="TKC26" s="687"/>
      <c r="TKD26" s="687"/>
      <c r="TKE26" s="687"/>
      <c r="TKF26" s="687"/>
      <c r="TKG26" s="687"/>
      <c r="TKH26" s="687"/>
      <c r="TKI26" s="687"/>
      <c r="TKJ26" s="687"/>
      <c r="TKK26" s="687"/>
      <c r="TKL26" s="687"/>
      <c r="TKM26" s="687"/>
      <c r="TKN26" s="687"/>
      <c r="TKO26" s="687"/>
      <c r="TKP26" s="687"/>
      <c r="TKQ26" s="687"/>
      <c r="TKR26" s="687"/>
      <c r="TKS26" s="687"/>
      <c r="TKT26" s="687"/>
      <c r="TKU26" s="687"/>
      <c r="TKV26" s="687"/>
      <c r="TKW26" s="687"/>
      <c r="TKX26" s="687"/>
      <c r="TKY26" s="687"/>
      <c r="TKZ26" s="687"/>
      <c r="TLA26" s="687"/>
      <c r="TLB26" s="687"/>
      <c r="TLC26" s="687"/>
      <c r="TLD26" s="687"/>
      <c r="TLE26" s="687"/>
      <c r="TLF26" s="687"/>
      <c r="TLG26" s="687"/>
      <c r="TLH26" s="687"/>
      <c r="TLI26" s="687"/>
      <c r="TLJ26" s="687"/>
      <c r="TLK26" s="687"/>
      <c r="TLL26" s="687"/>
      <c r="TLM26" s="687"/>
      <c r="TLN26" s="687"/>
      <c r="TLO26" s="687"/>
      <c r="TLP26" s="687"/>
      <c r="TLQ26" s="687"/>
      <c r="TLR26" s="687"/>
      <c r="TLS26" s="687"/>
      <c r="TLT26" s="687"/>
      <c r="TLU26" s="687"/>
      <c r="TLV26" s="687"/>
      <c r="TLW26" s="687"/>
      <c r="TLX26" s="687"/>
      <c r="TLY26" s="687"/>
      <c r="TLZ26" s="687"/>
      <c r="TMA26" s="687"/>
      <c r="TMB26" s="687"/>
      <c r="TMC26" s="687"/>
      <c r="TMD26" s="687"/>
      <c r="TME26" s="687"/>
      <c r="TMF26" s="687"/>
      <c r="TMG26" s="687"/>
      <c r="TMH26" s="687"/>
      <c r="TMI26" s="687"/>
      <c r="TMJ26" s="687"/>
      <c r="TMK26" s="687"/>
      <c r="TML26" s="687"/>
      <c r="TMM26" s="687"/>
      <c r="TMN26" s="687"/>
      <c r="TMO26" s="687"/>
      <c r="TMP26" s="687"/>
      <c r="TMQ26" s="687"/>
      <c r="TMR26" s="687"/>
      <c r="TMS26" s="687"/>
      <c r="TMT26" s="687"/>
      <c r="TMU26" s="687"/>
      <c r="TMV26" s="687"/>
      <c r="TMW26" s="687"/>
      <c r="TMX26" s="687"/>
      <c r="TMY26" s="687"/>
      <c r="TMZ26" s="687"/>
      <c r="TNA26" s="687"/>
      <c r="TNB26" s="687"/>
      <c r="TNC26" s="687"/>
      <c r="TND26" s="687"/>
      <c r="TNE26" s="687"/>
      <c r="TNF26" s="687"/>
      <c r="TNG26" s="687"/>
      <c r="TNH26" s="687"/>
      <c r="TNI26" s="687"/>
      <c r="TNJ26" s="687"/>
      <c r="TNK26" s="687"/>
      <c r="TNL26" s="687"/>
      <c r="TNM26" s="687"/>
      <c r="TNN26" s="687"/>
      <c r="TNO26" s="687"/>
      <c r="TNP26" s="687"/>
      <c r="TNQ26" s="687"/>
      <c r="TNR26" s="687"/>
      <c r="TNS26" s="687"/>
      <c r="TNT26" s="687"/>
      <c r="TNU26" s="687"/>
      <c r="TNV26" s="687"/>
      <c r="TNW26" s="687"/>
      <c r="TNX26" s="687"/>
      <c r="TNY26" s="687"/>
      <c r="TNZ26" s="687"/>
      <c r="TOA26" s="687"/>
      <c r="TOB26" s="687"/>
      <c r="TOC26" s="687"/>
      <c r="TOD26" s="687"/>
      <c r="TOE26" s="687"/>
      <c r="TOF26" s="687"/>
      <c r="TOG26" s="687"/>
      <c r="TOH26" s="687"/>
      <c r="TOI26" s="687"/>
      <c r="TOJ26" s="687"/>
      <c r="TOK26" s="687"/>
      <c r="TOL26" s="687"/>
      <c r="TOM26" s="687"/>
      <c r="TON26" s="687"/>
      <c r="TOO26" s="687"/>
      <c r="TOP26" s="687"/>
      <c r="TOQ26" s="687"/>
      <c r="TOR26" s="687"/>
      <c r="TOS26" s="687"/>
      <c r="TOT26" s="687"/>
      <c r="TOU26" s="687"/>
      <c r="TOV26" s="687"/>
      <c r="TOW26" s="687"/>
      <c r="TOX26" s="687"/>
      <c r="TOY26" s="687"/>
      <c r="TOZ26" s="687"/>
      <c r="TPA26" s="687"/>
      <c r="TPB26" s="687"/>
      <c r="TPC26" s="687"/>
      <c r="TPD26" s="687"/>
      <c r="TPE26" s="687"/>
      <c r="TPF26" s="687"/>
      <c r="TPG26" s="687"/>
      <c r="TPH26" s="687"/>
      <c r="TPI26" s="687"/>
      <c r="TPJ26" s="687"/>
      <c r="TPK26" s="687"/>
      <c r="TPL26" s="687"/>
      <c r="TPM26" s="687"/>
      <c r="TPN26" s="687"/>
      <c r="TPO26" s="687"/>
      <c r="TPP26" s="687"/>
      <c r="TPQ26" s="687"/>
      <c r="TPR26" s="687"/>
      <c r="TPS26" s="687"/>
      <c r="TPT26" s="687"/>
      <c r="TPU26" s="687"/>
      <c r="TPV26" s="687"/>
      <c r="TPW26" s="687"/>
      <c r="TPX26" s="687"/>
      <c r="TPY26" s="687"/>
      <c r="TPZ26" s="687"/>
      <c r="TQA26" s="687"/>
      <c r="TQB26" s="687"/>
      <c r="TQC26" s="687"/>
      <c r="TQD26" s="687"/>
      <c r="TQE26" s="687"/>
      <c r="TQF26" s="687"/>
      <c r="TQG26" s="687"/>
      <c r="TQH26" s="687"/>
      <c r="TQI26" s="687"/>
      <c r="TQJ26" s="687"/>
      <c r="TQK26" s="687"/>
      <c r="TQL26" s="687"/>
      <c r="TQM26" s="687"/>
      <c r="TQN26" s="687"/>
      <c r="TQO26" s="687"/>
      <c r="TQP26" s="687"/>
      <c r="TQQ26" s="687"/>
      <c r="TQR26" s="687"/>
      <c r="TQS26" s="687"/>
      <c r="TQT26" s="687"/>
      <c r="TQU26" s="687"/>
      <c r="TQV26" s="687"/>
      <c r="TQW26" s="687"/>
      <c r="TQX26" s="687"/>
      <c r="TQY26" s="687"/>
      <c r="TQZ26" s="687"/>
      <c r="TRA26" s="687"/>
      <c r="TRB26" s="687"/>
      <c r="TRC26" s="687"/>
      <c r="TRD26" s="687"/>
      <c r="TRE26" s="687"/>
      <c r="TRF26" s="687"/>
      <c r="TRG26" s="687"/>
      <c r="TRH26" s="687"/>
      <c r="TRI26" s="687"/>
      <c r="TRJ26" s="687"/>
      <c r="TRK26" s="687"/>
      <c r="TRL26" s="687"/>
      <c r="TRM26" s="687"/>
      <c r="TRN26" s="687"/>
      <c r="TRO26" s="687"/>
      <c r="TRP26" s="687"/>
      <c r="TRQ26" s="687"/>
      <c r="TRR26" s="687"/>
      <c r="TRS26" s="687"/>
      <c r="TRT26" s="687"/>
      <c r="TRU26" s="687"/>
      <c r="TRV26" s="687"/>
      <c r="TRW26" s="687"/>
      <c r="TRX26" s="687"/>
      <c r="TRY26" s="687"/>
      <c r="TRZ26" s="687"/>
      <c r="TSA26" s="687"/>
      <c r="TSB26" s="687"/>
      <c r="TSC26" s="687"/>
      <c r="TSD26" s="687"/>
      <c r="TSE26" s="687"/>
      <c r="TSF26" s="687"/>
      <c r="TSG26" s="687"/>
      <c r="TSH26" s="687"/>
      <c r="TSI26" s="687"/>
      <c r="TSJ26" s="687"/>
      <c r="TSK26" s="687"/>
      <c r="TSL26" s="687"/>
      <c r="TSM26" s="687"/>
      <c r="TSN26" s="687"/>
      <c r="TSO26" s="687"/>
      <c r="TSP26" s="687"/>
      <c r="TSQ26" s="687"/>
      <c r="TSR26" s="687"/>
      <c r="TSS26" s="687"/>
      <c r="TST26" s="687"/>
      <c r="TSU26" s="687"/>
      <c r="TSV26" s="687"/>
      <c r="TSW26" s="687"/>
      <c r="TSX26" s="687"/>
      <c r="TSY26" s="687"/>
      <c r="TSZ26" s="687"/>
      <c r="TTA26" s="687"/>
      <c r="TTB26" s="687"/>
      <c r="TTC26" s="687"/>
      <c r="TTD26" s="687"/>
      <c r="TTE26" s="687"/>
      <c r="TTF26" s="687"/>
      <c r="TTG26" s="687"/>
      <c r="TTH26" s="687"/>
      <c r="TTI26" s="687"/>
      <c r="TTJ26" s="687"/>
      <c r="TTK26" s="687"/>
      <c r="TTL26" s="687"/>
      <c r="TTM26" s="687"/>
      <c r="TTN26" s="687"/>
      <c r="TTO26" s="687"/>
      <c r="TTP26" s="687"/>
      <c r="TTQ26" s="687"/>
      <c r="TTR26" s="687"/>
      <c r="TTS26" s="687"/>
      <c r="TTT26" s="687"/>
      <c r="TTU26" s="687"/>
      <c r="TTV26" s="687"/>
      <c r="TTW26" s="687"/>
      <c r="TTX26" s="687"/>
      <c r="TTY26" s="687"/>
      <c r="TTZ26" s="687"/>
      <c r="TUA26" s="687"/>
      <c r="TUB26" s="687"/>
      <c r="TUC26" s="687"/>
      <c r="TUD26" s="687"/>
      <c r="TUE26" s="687"/>
      <c r="TUF26" s="687"/>
      <c r="TUG26" s="687"/>
      <c r="TUH26" s="687"/>
      <c r="TUI26" s="687"/>
      <c r="TUJ26" s="687"/>
      <c r="TUK26" s="687"/>
      <c r="TUL26" s="687"/>
      <c r="TUM26" s="687"/>
      <c r="TUN26" s="687"/>
      <c r="TUO26" s="687"/>
      <c r="TUP26" s="687"/>
      <c r="TUQ26" s="687"/>
      <c r="TUR26" s="687"/>
      <c r="TUS26" s="687"/>
      <c r="TUT26" s="687"/>
      <c r="TUU26" s="687"/>
      <c r="TUV26" s="687"/>
      <c r="TUW26" s="687"/>
      <c r="TUX26" s="687"/>
      <c r="TUY26" s="687"/>
      <c r="TUZ26" s="687"/>
      <c r="TVA26" s="687"/>
      <c r="TVB26" s="687"/>
      <c r="TVC26" s="687"/>
      <c r="TVD26" s="687"/>
      <c r="TVE26" s="687"/>
      <c r="TVF26" s="687"/>
      <c r="TVG26" s="687"/>
      <c r="TVH26" s="687"/>
      <c r="TVI26" s="687"/>
      <c r="TVJ26" s="687"/>
      <c r="TVK26" s="687"/>
      <c r="TVL26" s="687"/>
      <c r="TVM26" s="687"/>
      <c r="TVN26" s="687"/>
      <c r="TVO26" s="687"/>
      <c r="TVP26" s="687"/>
      <c r="TVQ26" s="687"/>
      <c r="TVR26" s="687"/>
      <c r="TVS26" s="687"/>
      <c r="TVT26" s="687"/>
      <c r="TVU26" s="687"/>
      <c r="TVV26" s="687"/>
      <c r="TVW26" s="687"/>
      <c r="TVX26" s="687"/>
      <c r="TVY26" s="687"/>
      <c r="TVZ26" s="687"/>
      <c r="TWA26" s="687"/>
      <c r="TWB26" s="687"/>
      <c r="TWC26" s="687"/>
      <c r="TWD26" s="687"/>
      <c r="TWE26" s="687"/>
      <c r="TWF26" s="687"/>
      <c r="TWG26" s="687"/>
      <c r="TWH26" s="687"/>
      <c r="TWI26" s="687"/>
      <c r="TWJ26" s="687"/>
      <c r="TWK26" s="687"/>
      <c r="TWL26" s="687"/>
      <c r="TWM26" s="687"/>
      <c r="TWN26" s="687"/>
      <c r="TWO26" s="687"/>
      <c r="TWP26" s="687"/>
      <c r="TWQ26" s="687"/>
      <c r="TWR26" s="687"/>
      <c r="TWS26" s="687"/>
      <c r="TWT26" s="687"/>
      <c r="TWU26" s="687"/>
      <c r="TWV26" s="687"/>
      <c r="TWW26" s="687"/>
      <c r="TWX26" s="687"/>
      <c r="TWY26" s="687"/>
      <c r="TWZ26" s="687"/>
      <c r="TXA26" s="687"/>
      <c r="TXB26" s="687"/>
      <c r="TXC26" s="687"/>
      <c r="TXD26" s="687"/>
      <c r="TXE26" s="687"/>
      <c r="TXF26" s="687"/>
      <c r="TXG26" s="687"/>
      <c r="TXH26" s="687"/>
      <c r="TXI26" s="687"/>
      <c r="TXJ26" s="687"/>
      <c r="TXK26" s="687"/>
      <c r="TXL26" s="687"/>
      <c r="TXM26" s="687"/>
      <c r="TXN26" s="687"/>
      <c r="TXO26" s="687"/>
      <c r="TXP26" s="687"/>
      <c r="TXQ26" s="687"/>
      <c r="TXR26" s="687"/>
      <c r="TXS26" s="687"/>
      <c r="TXT26" s="687"/>
      <c r="TXU26" s="687"/>
      <c r="TXV26" s="687"/>
      <c r="TXW26" s="687"/>
      <c r="TXX26" s="687"/>
      <c r="TXY26" s="687"/>
      <c r="TXZ26" s="687"/>
      <c r="TYA26" s="687"/>
      <c r="TYB26" s="687"/>
      <c r="TYC26" s="687"/>
      <c r="TYD26" s="687"/>
      <c r="TYE26" s="687"/>
      <c r="TYF26" s="687"/>
      <c r="TYG26" s="687"/>
      <c r="TYH26" s="687"/>
      <c r="TYI26" s="687"/>
      <c r="TYJ26" s="687"/>
      <c r="TYK26" s="687"/>
      <c r="TYL26" s="687"/>
      <c r="TYM26" s="687"/>
      <c r="TYN26" s="687"/>
      <c r="TYO26" s="687"/>
      <c r="TYP26" s="687"/>
      <c r="TYQ26" s="687"/>
      <c r="TYR26" s="687"/>
      <c r="TYS26" s="687"/>
      <c r="TYT26" s="687"/>
      <c r="TYU26" s="687"/>
      <c r="TYV26" s="687"/>
      <c r="TYW26" s="687"/>
      <c r="TYX26" s="687"/>
      <c r="TYY26" s="687"/>
      <c r="TYZ26" s="687"/>
      <c r="TZA26" s="687"/>
      <c r="TZB26" s="687"/>
      <c r="TZC26" s="687"/>
      <c r="TZD26" s="687"/>
      <c r="TZE26" s="687"/>
      <c r="TZF26" s="687"/>
      <c r="TZG26" s="687"/>
      <c r="TZH26" s="687"/>
      <c r="TZI26" s="687"/>
      <c r="TZJ26" s="687"/>
      <c r="TZK26" s="687"/>
      <c r="TZL26" s="687"/>
      <c r="TZM26" s="687"/>
      <c r="TZN26" s="687"/>
      <c r="TZO26" s="687"/>
      <c r="TZP26" s="687"/>
      <c r="TZQ26" s="687"/>
      <c r="TZR26" s="687"/>
      <c r="TZS26" s="687"/>
      <c r="TZT26" s="687"/>
      <c r="TZU26" s="687"/>
      <c r="TZV26" s="687"/>
      <c r="TZW26" s="687"/>
      <c r="TZX26" s="687"/>
      <c r="TZY26" s="687"/>
      <c r="TZZ26" s="687"/>
      <c r="UAA26" s="687"/>
      <c r="UAB26" s="687"/>
      <c r="UAC26" s="687"/>
      <c r="UAD26" s="687"/>
      <c r="UAE26" s="687"/>
      <c r="UAF26" s="687"/>
      <c r="UAG26" s="687"/>
      <c r="UAH26" s="687"/>
      <c r="UAI26" s="687"/>
      <c r="UAJ26" s="687"/>
      <c r="UAK26" s="687"/>
      <c r="UAL26" s="687"/>
      <c r="UAM26" s="687"/>
      <c r="UAN26" s="687"/>
      <c r="UAO26" s="687"/>
      <c r="UAP26" s="687"/>
      <c r="UAQ26" s="687"/>
      <c r="UAR26" s="687"/>
      <c r="UAS26" s="687"/>
      <c r="UAT26" s="687"/>
      <c r="UAU26" s="687"/>
      <c r="UAV26" s="687"/>
      <c r="UAW26" s="687"/>
      <c r="UAX26" s="687"/>
      <c r="UAY26" s="687"/>
      <c r="UAZ26" s="687"/>
      <c r="UBA26" s="687"/>
      <c r="UBB26" s="687"/>
      <c r="UBC26" s="687"/>
      <c r="UBD26" s="687"/>
      <c r="UBE26" s="687"/>
      <c r="UBF26" s="687"/>
      <c r="UBG26" s="687"/>
      <c r="UBH26" s="687"/>
      <c r="UBI26" s="687"/>
      <c r="UBJ26" s="687"/>
      <c r="UBK26" s="687"/>
      <c r="UBL26" s="687"/>
      <c r="UBM26" s="687"/>
      <c r="UBN26" s="687"/>
      <c r="UBO26" s="687"/>
      <c r="UBP26" s="687"/>
      <c r="UBQ26" s="687"/>
      <c r="UBR26" s="687"/>
      <c r="UBS26" s="687"/>
      <c r="UBT26" s="687"/>
      <c r="UBU26" s="687"/>
      <c r="UBV26" s="687"/>
      <c r="UBW26" s="687"/>
      <c r="UBX26" s="687"/>
      <c r="UBY26" s="687"/>
      <c r="UBZ26" s="687"/>
      <c r="UCA26" s="687"/>
      <c r="UCB26" s="687"/>
      <c r="UCC26" s="687"/>
      <c r="UCD26" s="687"/>
      <c r="UCE26" s="687"/>
      <c r="UCF26" s="687"/>
      <c r="UCG26" s="687"/>
      <c r="UCH26" s="687"/>
      <c r="UCI26" s="687"/>
      <c r="UCJ26" s="687"/>
      <c r="UCK26" s="687"/>
      <c r="UCL26" s="687"/>
      <c r="UCM26" s="687"/>
      <c r="UCN26" s="687"/>
      <c r="UCO26" s="687"/>
      <c r="UCP26" s="687"/>
      <c r="UCQ26" s="687"/>
      <c r="UCR26" s="687"/>
      <c r="UCS26" s="687"/>
      <c r="UCT26" s="687"/>
      <c r="UCU26" s="687"/>
      <c r="UCV26" s="687"/>
      <c r="UCW26" s="687"/>
      <c r="UCX26" s="687"/>
      <c r="UCY26" s="687"/>
      <c r="UCZ26" s="687"/>
      <c r="UDA26" s="687"/>
      <c r="UDB26" s="687"/>
      <c r="UDC26" s="687"/>
      <c r="UDD26" s="687"/>
      <c r="UDE26" s="687"/>
      <c r="UDF26" s="687"/>
      <c r="UDG26" s="687"/>
      <c r="UDH26" s="687"/>
      <c r="UDI26" s="687"/>
      <c r="UDJ26" s="687"/>
      <c r="UDK26" s="687"/>
      <c r="UDL26" s="687"/>
      <c r="UDM26" s="687"/>
      <c r="UDN26" s="687"/>
      <c r="UDO26" s="687"/>
      <c r="UDP26" s="687"/>
      <c r="UDQ26" s="687"/>
      <c r="UDR26" s="687"/>
      <c r="UDS26" s="687"/>
      <c r="UDT26" s="687"/>
      <c r="UDU26" s="687"/>
      <c r="UDV26" s="687"/>
      <c r="UDW26" s="687"/>
      <c r="UDX26" s="687"/>
      <c r="UDY26" s="687"/>
      <c r="UDZ26" s="687"/>
      <c r="UEA26" s="687"/>
      <c r="UEB26" s="687"/>
      <c r="UEC26" s="687"/>
      <c r="UED26" s="687"/>
      <c r="UEE26" s="687"/>
      <c r="UEF26" s="687"/>
      <c r="UEG26" s="687"/>
      <c r="UEH26" s="687"/>
      <c r="UEI26" s="687"/>
      <c r="UEJ26" s="687"/>
      <c r="UEK26" s="687"/>
      <c r="UEL26" s="687"/>
      <c r="UEM26" s="687"/>
      <c r="UEN26" s="687"/>
      <c r="UEO26" s="687"/>
      <c r="UEP26" s="687"/>
      <c r="UEQ26" s="687"/>
      <c r="UER26" s="687"/>
      <c r="UES26" s="687"/>
      <c r="UET26" s="687"/>
      <c r="UEU26" s="687"/>
      <c r="UEV26" s="687"/>
      <c r="UEW26" s="687"/>
      <c r="UEX26" s="687"/>
      <c r="UEY26" s="687"/>
      <c r="UEZ26" s="687"/>
      <c r="UFA26" s="687"/>
      <c r="UFB26" s="687"/>
      <c r="UFC26" s="687"/>
      <c r="UFD26" s="687"/>
      <c r="UFE26" s="687"/>
      <c r="UFF26" s="687"/>
      <c r="UFG26" s="687"/>
      <c r="UFH26" s="687"/>
      <c r="UFI26" s="687"/>
      <c r="UFJ26" s="687"/>
      <c r="UFK26" s="687"/>
      <c r="UFL26" s="687"/>
      <c r="UFM26" s="687"/>
      <c r="UFN26" s="687"/>
      <c r="UFO26" s="687"/>
      <c r="UFP26" s="687"/>
      <c r="UFQ26" s="687"/>
      <c r="UFR26" s="687"/>
      <c r="UFS26" s="687"/>
      <c r="UFT26" s="687"/>
      <c r="UFU26" s="687"/>
      <c r="UFV26" s="687"/>
      <c r="UFW26" s="687"/>
      <c r="UFX26" s="687"/>
      <c r="UFY26" s="687"/>
      <c r="UFZ26" s="687"/>
      <c r="UGA26" s="687"/>
      <c r="UGB26" s="687"/>
      <c r="UGC26" s="687"/>
      <c r="UGD26" s="687"/>
      <c r="UGE26" s="687"/>
      <c r="UGF26" s="687"/>
      <c r="UGG26" s="687"/>
      <c r="UGH26" s="687"/>
      <c r="UGI26" s="687"/>
      <c r="UGJ26" s="687"/>
      <c r="UGK26" s="687"/>
      <c r="UGL26" s="687"/>
      <c r="UGM26" s="687"/>
      <c r="UGN26" s="687"/>
      <c r="UGO26" s="687"/>
      <c r="UGP26" s="687"/>
      <c r="UGQ26" s="687"/>
      <c r="UGR26" s="687"/>
      <c r="UGS26" s="687"/>
      <c r="UGT26" s="687"/>
      <c r="UGU26" s="687"/>
      <c r="UGV26" s="687"/>
      <c r="UGW26" s="687"/>
      <c r="UGX26" s="687"/>
      <c r="UGY26" s="687"/>
      <c r="UGZ26" s="687"/>
      <c r="UHA26" s="687"/>
      <c r="UHB26" s="687"/>
      <c r="UHC26" s="687"/>
      <c r="UHD26" s="687"/>
      <c r="UHE26" s="687"/>
      <c r="UHF26" s="687"/>
      <c r="UHG26" s="687"/>
      <c r="UHH26" s="687"/>
      <c r="UHI26" s="687"/>
      <c r="UHJ26" s="687"/>
      <c r="UHK26" s="687"/>
      <c r="UHL26" s="687"/>
      <c r="UHM26" s="687"/>
      <c r="UHN26" s="687"/>
      <c r="UHO26" s="687"/>
      <c r="UHP26" s="687"/>
      <c r="UHQ26" s="687"/>
      <c r="UHR26" s="687"/>
      <c r="UHS26" s="687"/>
      <c r="UHT26" s="687"/>
      <c r="UHU26" s="687"/>
      <c r="UHV26" s="687"/>
      <c r="UHW26" s="687"/>
      <c r="UHX26" s="687"/>
      <c r="UHY26" s="687"/>
      <c r="UHZ26" s="687"/>
      <c r="UIA26" s="687"/>
      <c r="UIB26" s="687"/>
      <c r="UIC26" s="687"/>
      <c r="UID26" s="687"/>
      <c r="UIE26" s="687"/>
      <c r="UIF26" s="687"/>
      <c r="UIG26" s="687"/>
      <c r="UIH26" s="687"/>
      <c r="UII26" s="687"/>
      <c r="UIJ26" s="687"/>
      <c r="UIK26" s="687"/>
      <c r="UIL26" s="687"/>
      <c r="UIM26" s="687"/>
      <c r="UIN26" s="687"/>
      <c r="UIO26" s="687"/>
      <c r="UIP26" s="687"/>
      <c r="UIQ26" s="687"/>
      <c r="UIR26" s="687"/>
      <c r="UIS26" s="687"/>
      <c r="UIT26" s="687"/>
      <c r="UIU26" s="687"/>
      <c r="UIV26" s="687"/>
      <c r="UIW26" s="687"/>
      <c r="UIX26" s="687"/>
      <c r="UIY26" s="687"/>
      <c r="UIZ26" s="687"/>
      <c r="UJA26" s="687"/>
      <c r="UJB26" s="687"/>
      <c r="UJC26" s="687"/>
      <c r="UJD26" s="687"/>
      <c r="UJE26" s="687"/>
      <c r="UJF26" s="687"/>
      <c r="UJG26" s="687"/>
      <c r="UJH26" s="687"/>
      <c r="UJI26" s="687"/>
      <c r="UJJ26" s="687"/>
      <c r="UJK26" s="687"/>
      <c r="UJL26" s="687"/>
      <c r="UJM26" s="687"/>
      <c r="UJN26" s="687"/>
      <c r="UJO26" s="687"/>
      <c r="UJP26" s="687"/>
      <c r="UJQ26" s="687"/>
      <c r="UJR26" s="687"/>
      <c r="UJS26" s="687"/>
      <c r="UJT26" s="687"/>
      <c r="UJU26" s="687"/>
      <c r="UJV26" s="687"/>
      <c r="UJW26" s="687"/>
      <c r="UJX26" s="687"/>
      <c r="UJY26" s="687"/>
      <c r="UJZ26" s="687"/>
      <c r="UKA26" s="687"/>
      <c r="UKB26" s="687"/>
      <c r="UKC26" s="687"/>
      <c r="UKD26" s="687"/>
      <c r="UKE26" s="687"/>
      <c r="UKF26" s="687"/>
      <c r="UKG26" s="687"/>
      <c r="UKH26" s="687"/>
      <c r="UKI26" s="687"/>
      <c r="UKJ26" s="687"/>
      <c r="UKK26" s="687"/>
      <c r="UKL26" s="687"/>
      <c r="UKM26" s="687"/>
      <c r="UKN26" s="687"/>
      <c r="UKO26" s="687"/>
      <c r="UKP26" s="687"/>
      <c r="UKQ26" s="687"/>
      <c r="UKR26" s="687"/>
      <c r="UKS26" s="687"/>
      <c r="UKT26" s="687"/>
      <c r="UKU26" s="687"/>
      <c r="UKV26" s="687"/>
      <c r="UKW26" s="687"/>
      <c r="UKX26" s="687"/>
      <c r="UKY26" s="687"/>
      <c r="UKZ26" s="687"/>
      <c r="ULA26" s="687"/>
      <c r="ULB26" s="687"/>
      <c r="ULC26" s="687"/>
      <c r="ULD26" s="687"/>
      <c r="ULE26" s="687"/>
      <c r="ULF26" s="687"/>
      <c r="ULG26" s="687"/>
      <c r="ULH26" s="687"/>
      <c r="ULI26" s="687"/>
      <c r="ULJ26" s="687"/>
      <c r="ULK26" s="687"/>
      <c r="ULL26" s="687"/>
      <c r="ULM26" s="687"/>
      <c r="ULN26" s="687"/>
      <c r="ULO26" s="687"/>
      <c r="ULP26" s="687"/>
      <c r="ULQ26" s="687"/>
      <c r="ULR26" s="687"/>
      <c r="ULS26" s="687"/>
      <c r="ULT26" s="687"/>
      <c r="ULU26" s="687"/>
      <c r="ULV26" s="687"/>
      <c r="ULW26" s="687"/>
      <c r="ULX26" s="687"/>
      <c r="ULY26" s="687"/>
      <c r="ULZ26" s="687"/>
      <c r="UMA26" s="687"/>
      <c r="UMB26" s="687"/>
      <c r="UMC26" s="687"/>
      <c r="UMD26" s="687"/>
      <c r="UME26" s="687"/>
      <c r="UMF26" s="687"/>
      <c r="UMG26" s="687"/>
      <c r="UMH26" s="687"/>
      <c r="UMI26" s="687"/>
      <c r="UMJ26" s="687"/>
      <c r="UMK26" s="687"/>
      <c r="UML26" s="687"/>
      <c r="UMM26" s="687"/>
      <c r="UMN26" s="687"/>
      <c r="UMO26" s="687"/>
      <c r="UMP26" s="687"/>
      <c r="UMQ26" s="687"/>
      <c r="UMR26" s="687"/>
      <c r="UMS26" s="687"/>
      <c r="UMT26" s="687"/>
      <c r="UMU26" s="687"/>
      <c r="UMV26" s="687"/>
      <c r="UMW26" s="687"/>
      <c r="UMX26" s="687"/>
      <c r="UMY26" s="687"/>
      <c r="UMZ26" s="687"/>
      <c r="UNA26" s="687"/>
      <c r="UNB26" s="687"/>
      <c r="UNC26" s="687"/>
      <c r="UND26" s="687"/>
      <c r="UNE26" s="687"/>
      <c r="UNF26" s="687"/>
      <c r="UNG26" s="687"/>
      <c r="UNH26" s="687"/>
      <c r="UNI26" s="687"/>
      <c r="UNJ26" s="687"/>
      <c r="UNK26" s="687"/>
      <c r="UNL26" s="687"/>
      <c r="UNM26" s="687"/>
      <c r="UNN26" s="687"/>
      <c r="UNO26" s="687"/>
      <c r="UNP26" s="687"/>
      <c r="UNQ26" s="687"/>
      <c r="UNR26" s="687"/>
      <c r="UNS26" s="687"/>
      <c r="UNT26" s="687"/>
      <c r="UNU26" s="687"/>
      <c r="UNV26" s="687"/>
      <c r="UNW26" s="687"/>
      <c r="UNX26" s="687"/>
      <c r="UNY26" s="687"/>
      <c r="UNZ26" s="687"/>
      <c r="UOA26" s="687"/>
      <c r="UOB26" s="687"/>
      <c r="UOC26" s="687"/>
      <c r="UOD26" s="687"/>
      <c r="UOE26" s="687"/>
      <c r="UOF26" s="687"/>
      <c r="UOG26" s="687"/>
      <c r="UOH26" s="687"/>
      <c r="UOI26" s="687"/>
      <c r="UOJ26" s="687"/>
      <c r="UOK26" s="687"/>
      <c r="UOL26" s="687"/>
      <c r="UOM26" s="687"/>
      <c r="UON26" s="687"/>
      <c r="UOO26" s="687"/>
      <c r="UOP26" s="687"/>
      <c r="UOQ26" s="687"/>
      <c r="UOR26" s="687"/>
      <c r="UOS26" s="687"/>
      <c r="UOT26" s="687"/>
      <c r="UOU26" s="687"/>
      <c r="UOV26" s="687"/>
      <c r="UOW26" s="687"/>
      <c r="UOX26" s="687"/>
      <c r="UOY26" s="687"/>
      <c r="UOZ26" s="687"/>
      <c r="UPA26" s="687"/>
      <c r="UPB26" s="687"/>
      <c r="UPC26" s="687"/>
      <c r="UPD26" s="687"/>
      <c r="UPE26" s="687"/>
      <c r="UPF26" s="687"/>
      <c r="UPG26" s="687"/>
      <c r="UPH26" s="687"/>
      <c r="UPI26" s="687"/>
      <c r="UPJ26" s="687"/>
      <c r="UPK26" s="687"/>
      <c r="UPL26" s="687"/>
      <c r="UPM26" s="687"/>
      <c r="UPN26" s="687"/>
      <c r="UPO26" s="687"/>
      <c r="UPP26" s="687"/>
      <c r="UPQ26" s="687"/>
      <c r="UPR26" s="687"/>
      <c r="UPS26" s="687"/>
      <c r="UPT26" s="687"/>
      <c r="UPU26" s="687"/>
      <c r="UPV26" s="687"/>
      <c r="UPW26" s="687"/>
      <c r="UPX26" s="687"/>
      <c r="UPY26" s="687"/>
      <c r="UPZ26" s="687"/>
      <c r="UQA26" s="687"/>
      <c r="UQB26" s="687"/>
      <c r="UQC26" s="687"/>
      <c r="UQD26" s="687"/>
      <c r="UQE26" s="687"/>
      <c r="UQF26" s="687"/>
      <c r="UQG26" s="687"/>
      <c r="UQH26" s="687"/>
      <c r="UQI26" s="687"/>
      <c r="UQJ26" s="687"/>
      <c r="UQK26" s="687"/>
      <c r="UQL26" s="687"/>
      <c r="UQM26" s="687"/>
      <c r="UQN26" s="687"/>
      <c r="UQO26" s="687"/>
      <c r="UQP26" s="687"/>
      <c r="UQQ26" s="687"/>
      <c r="UQR26" s="687"/>
      <c r="UQS26" s="687"/>
      <c r="UQT26" s="687"/>
      <c r="UQU26" s="687"/>
      <c r="UQV26" s="687"/>
      <c r="UQW26" s="687"/>
      <c r="UQX26" s="687"/>
      <c r="UQY26" s="687"/>
      <c r="UQZ26" s="687"/>
      <c r="URA26" s="687"/>
      <c r="URB26" s="687"/>
      <c r="URC26" s="687"/>
      <c r="URD26" s="687"/>
      <c r="URE26" s="687"/>
      <c r="URF26" s="687"/>
      <c r="URG26" s="687"/>
      <c r="URH26" s="687"/>
      <c r="URI26" s="687"/>
      <c r="URJ26" s="687"/>
      <c r="URK26" s="687"/>
      <c r="URL26" s="687"/>
      <c r="URM26" s="687"/>
      <c r="URN26" s="687"/>
      <c r="URO26" s="687"/>
      <c r="URP26" s="687"/>
      <c r="URQ26" s="687"/>
      <c r="URR26" s="687"/>
      <c r="URS26" s="687"/>
      <c r="URT26" s="687"/>
      <c r="URU26" s="687"/>
      <c r="URV26" s="687"/>
      <c r="URW26" s="687"/>
      <c r="URX26" s="687"/>
      <c r="URY26" s="687"/>
      <c r="URZ26" s="687"/>
      <c r="USA26" s="687"/>
      <c r="USB26" s="687"/>
      <c r="USC26" s="687"/>
      <c r="USD26" s="687"/>
      <c r="USE26" s="687"/>
      <c r="USF26" s="687"/>
      <c r="USG26" s="687"/>
      <c r="USH26" s="687"/>
      <c r="USI26" s="687"/>
      <c r="USJ26" s="687"/>
      <c r="USK26" s="687"/>
      <c r="USL26" s="687"/>
      <c r="USM26" s="687"/>
      <c r="USN26" s="687"/>
      <c r="USO26" s="687"/>
      <c r="USP26" s="687"/>
      <c r="USQ26" s="687"/>
      <c r="USR26" s="687"/>
      <c r="USS26" s="687"/>
      <c r="UST26" s="687"/>
      <c r="USU26" s="687"/>
      <c r="USV26" s="687"/>
      <c r="USW26" s="687"/>
      <c r="USX26" s="687"/>
      <c r="USY26" s="687"/>
      <c r="USZ26" s="687"/>
      <c r="UTA26" s="687"/>
      <c r="UTB26" s="687"/>
      <c r="UTC26" s="687"/>
      <c r="UTD26" s="687"/>
      <c r="UTE26" s="687"/>
      <c r="UTF26" s="687"/>
      <c r="UTG26" s="687"/>
      <c r="UTH26" s="687"/>
      <c r="UTI26" s="687"/>
      <c r="UTJ26" s="687"/>
      <c r="UTK26" s="687"/>
      <c r="UTL26" s="687"/>
      <c r="UTM26" s="687"/>
      <c r="UTN26" s="687"/>
      <c r="UTO26" s="687"/>
      <c r="UTP26" s="687"/>
      <c r="UTQ26" s="687"/>
      <c r="UTR26" s="687"/>
      <c r="UTS26" s="687"/>
      <c r="UTT26" s="687"/>
      <c r="UTU26" s="687"/>
      <c r="UTV26" s="687"/>
      <c r="UTW26" s="687"/>
      <c r="UTX26" s="687"/>
      <c r="UTY26" s="687"/>
      <c r="UTZ26" s="687"/>
      <c r="UUA26" s="687"/>
      <c r="UUB26" s="687"/>
      <c r="UUC26" s="687"/>
      <c r="UUD26" s="687"/>
      <c r="UUE26" s="687"/>
      <c r="UUF26" s="687"/>
      <c r="UUG26" s="687"/>
      <c r="UUH26" s="687"/>
      <c r="UUI26" s="687"/>
      <c r="UUJ26" s="687"/>
      <c r="UUK26" s="687"/>
      <c r="UUL26" s="687"/>
      <c r="UUM26" s="687"/>
      <c r="UUN26" s="687"/>
      <c r="UUO26" s="687"/>
      <c r="UUP26" s="687"/>
      <c r="UUQ26" s="687"/>
      <c r="UUR26" s="687"/>
      <c r="UUS26" s="687"/>
      <c r="UUT26" s="687"/>
      <c r="UUU26" s="687"/>
      <c r="UUV26" s="687"/>
      <c r="UUW26" s="687"/>
      <c r="UUX26" s="687"/>
      <c r="UUY26" s="687"/>
      <c r="UUZ26" s="687"/>
      <c r="UVA26" s="687"/>
      <c r="UVB26" s="687"/>
      <c r="UVC26" s="687"/>
      <c r="UVD26" s="687"/>
      <c r="UVE26" s="687"/>
      <c r="UVF26" s="687"/>
      <c r="UVG26" s="687"/>
      <c r="UVH26" s="687"/>
      <c r="UVI26" s="687"/>
      <c r="UVJ26" s="687"/>
      <c r="UVK26" s="687"/>
      <c r="UVL26" s="687"/>
      <c r="UVM26" s="687"/>
      <c r="UVN26" s="687"/>
      <c r="UVO26" s="687"/>
      <c r="UVP26" s="687"/>
      <c r="UVQ26" s="687"/>
      <c r="UVR26" s="687"/>
      <c r="UVS26" s="687"/>
      <c r="UVT26" s="687"/>
      <c r="UVU26" s="687"/>
      <c r="UVV26" s="687"/>
      <c r="UVW26" s="687"/>
      <c r="UVX26" s="687"/>
      <c r="UVY26" s="687"/>
      <c r="UVZ26" s="687"/>
      <c r="UWA26" s="687"/>
      <c r="UWB26" s="687"/>
      <c r="UWC26" s="687"/>
      <c r="UWD26" s="687"/>
      <c r="UWE26" s="687"/>
      <c r="UWF26" s="687"/>
      <c r="UWG26" s="687"/>
      <c r="UWH26" s="687"/>
      <c r="UWI26" s="687"/>
      <c r="UWJ26" s="687"/>
      <c r="UWK26" s="687"/>
      <c r="UWL26" s="687"/>
      <c r="UWM26" s="687"/>
      <c r="UWN26" s="687"/>
      <c r="UWO26" s="687"/>
      <c r="UWP26" s="687"/>
      <c r="UWQ26" s="687"/>
      <c r="UWR26" s="687"/>
      <c r="UWS26" s="687"/>
      <c r="UWT26" s="687"/>
      <c r="UWU26" s="687"/>
      <c r="UWV26" s="687"/>
      <c r="UWW26" s="687"/>
      <c r="UWX26" s="687"/>
      <c r="UWY26" s="687"/>
      <c r="UWZ26" s="687"/>
      <c r="UXA26" s="687"/>
      <c r="UXB26" s="687"/>
      <c r="UXC26" s="687"/>
      <c r="UXD26" s="687"/>
      <c r="UXE26" s="687"/>
      <c r="UXF26" s="687"/>
      <c r="UXG26" s="687"/>
      <c r="UXH26" s="687"/>
      <c r="UXI26" s="687"/>
      <c r="UXJ26" s="687"/>
      <c r="UXK26" s="687"/>
      <c r="UXL26" s="687"/>
      <c r="UXM26" s="687"/>
      <c r="UXN26" s="687"/>
      <c r="UXO26" s="687"/>
      <c r="UXP26" s="687"/>
      <c r="UXQ26" s="687"/>
      <c r="UXR26" s="687"/>
      <c r="UXS26" s="687"/>
      <c r="UXT26" s="687"/>
      <c r="UXU26" s="687"/>
      <c r="UXV26" s="687"/>
      <c r="UXW26" s="687"/>
      <c r="UXX26" s="687"/>
      <c r="UXY26" s="687"/>
      <c r="UXZ26" s="687"/>
      <c r="UYA26" s="687"/>
      <c r="UYB26" s="687"/>
      <c r="UYC26" s="687"/>
      <c r="UYD26" s="687"/>
      <c r="UYE26" s="687"/>
      <c r="UYF26" s="687"/>
      <c r="UYG26" s="687"/>
      <c r="UYH26" s="687"/>
      <c r="UYI26" s="687"/>
      <c r="UYJ26" s="687"/>
      <c r="UYK26" s="687"/>
      <c r="UYL26" s="687"/>
      <c r="UYM26" s="687"/>
      <c r="UYN26" s="687"/>
      <c r="UYO26" s="687"/>
      <c r="UYP26" s="687"/>
      <c r="UYQ26" s="687"/>
      <c r="UYR26" s="687"/>
      <c r="UYS26" s="687"/>
      <c r="UYT26" s="687"/>
      <c r="UYU26" s="687"/>
      <c r="UYV26" s="687"/>
      <c r="UYW26" s="687"/>
      <c r="UYX26" s="687"/>
      <c r="UYY26" s="687"/>
      <c r="UYZ26" s="687"/>
      <c r="UZA26" s="687"/>
      <c r="UZB26" s="687"/>
      <c r="UZC26" s="687"/>
      <c r="UZD26" s="687"/>
      <c r="UZE26" s="687"/>
      <c r="UZF26" s="687"/>
      <c r="UZG26" s="687"/>
      <c r="UZH26" s="687"/>
      <c r="UZI26" s="687"/>
      <c r="UZJ26" s="687"/>
      <c r="UZK26" s="687"/>
      <c r="UZL26" s="687"/>
      <c r="UZM26" s="687"/>
      <c r="UZN26" s="687"/>
      <c r="UZO26" s="687"/>
      <c r="UZP26" s="687"/>
      <c r="UZQ26" s="687"/>
      <c r="UZR26" s="687"/>
      <c r="UZS26" s="687"/>
      <c r="UZT26" s="687"/>
      <c r="UZU26" s="687"/>
      <c r="UZV26" s="687"/>
      <c r="UZW26" s="687"/>
      <c r="UZX26" s="687"/>
      <c r="UZY26" s="687"/>
      <c r="UZZ26" s="687"/>
      <c r="VAA26" s="687"/>
      <c r="VAB26" s="687"/>
      <c r="VAC26" s="687"/>
      <c r="VAD26" s="687"/>
      <c r="VAE26" s="687"/>
      <c r="VAF26" s="687"/>
      <c r="VAG26" s="687"/>
      <c r="VAH26" s="687"/>
      <c r="VAI26" s="687"/>
      <c r="VAJ26" s="687"/>
      <c r="VAK26" s="687"/>
      <c r="VAL26" s="687"/>
      <c r="VAM26" s="687"/>
      <c r="VAN26" s="687"/>
      <c r="VAO26" s="687"/>
      <c r="VAP26" s="687"/>
      <c r="VAQ26" s="687"/>
      <c r="VAR26" s="687"/>
      <c r="VAS26" s="687"/>
      <c r="VAT26" s="687"/>
      <c r="VAU26" s="687"/>
      <c r="VAV26" s="687"/>
      <c r="VAW26" s="687"/>
      <c r="VAX26" s="687"/>
      <c r="VAY26" s="687"/>
      <c r="VAZ26" s="687"/>
      <c r="VBA26" s="687"/>
      <c r="VBB26" s="687"/>
      <c r="VBC26" s="687"/>
      <c r="VBD26" s="687"/>
      <c r="VBE26" s="687"/>
      <c r="VBF26" s="687"/>
      <c r="VBG26" s="687"/>
      <c r="VBH26" s="687"/>
      <c r="VBI26" s="687"/>
      <c r="VBJ26" s="687"/>
      <c r="VBK26" s="687"/>
      <c r="VBL26" s="687"/>
      <c r="VBM26" s="687"/>
      <c r="VBN26" s="687"/>
      <c r="VBO26" s="687"/>
      <c r="VBP26" s="687"/>
      <c r="VBQ26" s="687"/>
      <c r="VBR26" s="687"/>
      <c r="VBS26" s="687"/>
      <c r="VBT26" s="687"/>
      <c r="VBU26" s="687"/>
      <c r="VBV26" s="687"/>
      <c r="VBW26" s="687"/>
      <c r="VBX26" s="687"/>
      <c r="VBY26" s="687"/>
      <c r="VBZ26" s="687"/>
      <c r="VCA26" s="687"/>
      <c r="VCB26" s="687"/>
      <c r="VCC26" s="687"/>
      <c r="VCD26" s="687"/>
      <c r="VCE26" s="687"/>
      <c r="VCF26" s="687"/>
      <c r="VCG26" s="687"/>
      <c r="VCH26" s="687"/>
      <c r="VCI26" s="687"/>
      <c r="VCJ26" s="687"/>
      <c r="VCK26" s="687"/>
      <c r="VCL26" s="687"/>
      <c r="VCM26" s="687"/>
      <c r="VCN26" s="687"/>
      <c r="VCO26" s="687"/>
      <c r="VCP26" s="687"/>
      <c r="VCQ26" s="687"/>
      <c r="VCR26" s="687"/>
      <c r="VCS26" s="687"/>
      <c r="VCT26" s="687"/>
      <c r="VCU26" s="687"/>
      <c r="VCV26" s="687"/>
      <c r="VCW26" s="687"/>
      <c r="VCX26" s="687"/>
      <c r="VCY26" s="687"/>
      <c r="VCZ26" s="687"/>
      <c r="VDA26" s="687"/>
      <c r="VDB26" s="687"/>
      <c r="VDC26" s="687"/>
      <c r="VDD26" s="687"/>
      <c r="VDE26" s="687"/>
      <c r="VDF26" s="687"/>
      <c r="VDG26" s="687"/>
      <c r="VDH26" s="687"/>
      <c r="VDI26" s="687"/>
      <c r="VDJ26" s="687"/>
      <c r="VDK26" s="687"/>
      <c r="VDL26" s="687"/>
      <c r="VDM26" s="687"/>
      <c r="VDN26" s="687"/>
      <c r="VDO26" s="687"/>
      <c r="VDP26" s="687"/>
      <c r="VDQ26" s="687"/>
      <c r="VDR26" s="687"/>
      <c r="VDS26" s="687"/>
      <c r="VDT26" s="687"/>
      <c r="VDU26" s="687"/>
      <c r="VDV26" s="687"/>
      <c r="VDW26" s="687"/>
      <c r="VDX26" s="687"/>
      <c r="VDY26" s="687"/>
      <c r="VDZ26" s="687"/>
      <c r="VEA26" s="687"/>
      <c r="VEB26" s="687"/>
      <c r="VEC26" s="687"/>
      <c r="VED26" s="687"/>
      <c r="VEE26" s="687"/>
      <c r="VEF26" s="687"/>
      <c r="VEG26" s="687"/>
      <c r="VEH26" s="687"/>
      <c r="VEI26" s="687"/>
      <c r="VEJ26" s="687"/>
      <c r="VEK26" s="687"/>
      <c r="VEL26" s="687"/>
      <c r="VEM26" s="687"/>
      <c r="VEN26" s="687"/>
      <c r="VEO26" s="687"/>
      <c r="VEP26" s="687"/>
      <c r="VEQ26" s="687"/>
      <c r="VER26" s="687"/>
      <c r="VES26" s="687"/>
      <c r="VET26" s="687"/>
      <c r="VEU26" s="687"/>
      <c r="VEV26" s="687"/>
      <c r="VEW26" s="687"/>
      <c r="VEX26" s="687"/>
      <c r="VEY26" s="687"/>
      <c r="VEZ26" s="687"/>
      <c r="VFA26" s="687"/>
      <c r="VFB26" s="687"/>
      <c r="VFC26" s="687"/>
      <c r="VFD26" s="687"/>
      <c r="VFE26" s="687"/>
      <c r="VFF26" s="687"/>
      <c r="VFG26" s="687"/>
      <c r="VFH26" s="687"/>
      <c r="VFI26" s="687"/>
      <c r="VFJ26" s="687"/>
      <c r="VFK26" s="687"/>
      <c r="VFL26" s="687"/>
      <c r="VFM26" s="687"/>
      <c r="VFN26" s="687"/>
      <c r="VFO26" s="687"/>
      <c r="VFP26" s="687"/>
      <c r="VFQ26" s="687"/>
      <c r="VFR26" s="687"/>
      <c r="VFS26" s="687"/>
      <c r="VFT26" s="687"/>
      <c r="VFU26" s="687"/>
      <c r="VFV26" s="687"/>
      <c r="VFW26" s="687"/>
      <c r="VFX26" s="687"/>
      <c r="VFY26" s="687"/>
      <c r="VFZ26" s="687"/>
      <c r="VGA26" s="687"/>
      <c r="VGB26" s="687"/>
      <c r="VGC26" s="687"/>
      <c r="VGD26" s="687"/>
      <c r="VGE26" s="687"/>
      <c r="VGF26" s="687"/>
      <c r="VGG26" s="687"/>
      <c r="VGH26" s="687"/>
      <c r="VGI26" s="687"/>
      <c r="VGJ26" s="687"/>
      <c r="VGK26" s="687"/>
      <c r="VGL26" s="687"/>
      <c r="VGM26" s="687"/>
      <c r="VGN26" s="687"/>
      <c r="VGO26" s="687"/>
      <c r="VGP26" s="687"/>
      <c r="VGQ26" s="687"/>
      <c r="VGR26" s="687"/>
      <c r="VGS26" s="687"/>
      <c r="VGT26" s="687"/>
      <c r="VGU26" s="687"/>
      <c r="VGV26" s="687"/>
      <c r="VGW26" s="687"/>
      <c r="VGX26" s="687"/>
      <c r="VGY26" s="687"/>
      <c r="VGZ26" s="687"/>
      <c r="VHA26" s="687"/>
      <c r="VHB26" s="687"/>
      <c r="VHC26" s="687"/>
      <c r="VHD26" s="687"/>
      <c r="VHE26" s="687"/>
      <c r="VHF26" s="687"/>
      <c r="VHG26" s="687"/>
      <c r="VHH26" s="687"/>
      <c r="VHI26" s="687"/>
      <c r="VHJ26" s="687"/>
      <c r="VHK26" s="687"/>
      <c r="VHL26" s="687"/>
      <c r="VHM26" s="687"/>
      <c r="VHN26" s="687"/>
      <c r="VHO26" s="687"/>
      <c r="VHP26" s="687"/>
      <c r="VHQ26" s="687"/>
      <c r="VHR26" s="687"/>
      <c r="VHS26" s="687"/>
      <c r="VHT26" s="687"/>
      <c r="VHU26" s="687"/>
      <c r="VHV26" s="687"/>
      <c r="VHW26" s="687"/>
      <c r="VHX26" s="687"/>
      <c r="VHY26" s="687"/>
      <c r="VHZ26" s="687"/>
      <c r="VIA26" s="687"/>
      <c r="VIB26" s="687"/>
      <c r="VIC26" s="687"/>
      <c r="VID26" s="687"/>
      <c r="VIE26" s="687"/>
      <c r="VIF26" s="687"/>
      <c r="VIG26" s="687"/>
      <c r="VIH26" s="687"/>
      <c r="VII26" s="687"/>
      <c r="VIJ26" s="687"/>
      <c r="VIK26" s="687"/>
      <c r="VIL26" s="687"/>
      <c r="VIM26" s="687"/>
      <c r="VIN26" s="687"/>
      <c r="VIO26" s="687"/>
      <c r="VIP26" s="687"/>
      <c r="VIQ26" s="687"/>
      <c r="VIR26" s="687"/>
      <c r="VIS26" s="687"/>
      <c r="VIT26" s="687"/>
      <c r="VIU26" s="687"/>
      <c r="VIV26" s="687"/>
      <c r="VIW26" s="687"/>
      <c r="VIX26" s="687"/>
      <c r="VIY26" s="687"/>
      <c r="VIZ26" s="687"/>
      <c r="VJA26" s="687"/>
      <c r="VJB26" s="687"/>
      <c r="VJC26" s="687"/>
      <c r="VJD26" s="687"/>
      <c r="VJE26" s="687"/>
      <c r="VJF26" s="687"/>
      <c r="VJG26" s="687"/>
      <c r="VJH26" s="687"/>
      <c r="VJI26" s="687"/>
      <c r="VJJ26" s="687"/>
      <c r="VJK26" s="687"/>
      <c r="VJL26" s="687"/>
      <c r="VJM26" s="687"/>
      <c r="VJN26" s="687"/>
      <c r="VJO26" s="687"/>
      <c r="VJP26" s="687"/>
      <c r="VJQ26" s="687"/>
      <c r="VJR26" s="687"/>
      <c r="VJS26" s="687"/>
      <c r="VJT26" s="687"/>
      <c r="VJU26" s="687"/>
      <c r="VJV26" s="687"/>
      <c r="VJW26" s="687"/>
      <c r="VJX26" s="687"/>
      <c r="VJY26" s="687"/>
      <c r="VJZ26" s="687"/>
      <c r="VKA26" s="687"/>
      <c r="VKB26" s="687"/>
      <c r="VKC26" s="687"/>
      <c r="VKD26" s="687"/>
      <c r="VKE26" s="687"/>
      <c r="VKF26" s="687"/>
      <c r="VKG26" s="687"/>
      <c r="VKH26" s="687"/>
      <c r="VKI26" s="687"/>
      <c r="VKJ26" s="687"/>
      <c r="VKK26" s="687"/>
      <c r="VKL26" s="687"/>
      <c r="VKM26" s="687"/>
      <c r="VKN26" s="687"/>
      <c r="VKO26" s="687"/>
      <c r="VKP26" s="687"/>
      <c r="VKQ26" s="687"/>
      <c r="VKR26" s="687"/>
      <c r="VKS26" s="687"/>
      <c r="VKT26" s="687"/>
      <c r="VKU26" s="687"/>
      <c r="VKV26" s="687"/>
      <c r="VKW26" s="687"/>
      <c r="VKX26" s="687"/>
      <c r="VKY26" s="687"/>
      <c r="VKZ26" s="687"/>
      <c r="VLA26" s="687"/>
      <c r="VLB26" s="687"/>
      <c r="VLC26" s="687"/>
      <c r="VLD26" s="687"/>
      <c r="VLE26" s="687"/>
      <c r="VLF26" s="687"/>
      <c r="VLG26" s="687"/>
      <c r="VLH26" s="687"/>
      <c r="VLI26" s="687"/>
      <c r="VLJ26" s="687"/>
      <c r="VLK26" s="687"/>
      <c r="VLL26" s="687"/>
      <c r="VLM26" s="687"/>
      <c r="VLN26" s="687"/>
      <c r="VLO26" s="687"/>
      <c r="VLP26" s="687"/>
      <c r="VLQ26" s="687"/>
      <c r="VLR26" s="687"/>
      <c r="VLS26" s="687"/>
      <c r="VLT26" s="687"/>
      <c r="VLU26" s="687"/>
      <c r="VLV26" s="687"/>
      <c r="VLW26" s="687"/>
      <c r="VLX26" s="687"/>
      <c r="VLY26" s="687"/>
      <c r="VLZ26" s="687"/>
      <c r="VMA26" s="687"/>
      <c r="VMB26" s="687"/>
      <c r="VMC26" s="687"/>
      <c r="VMD26" s="687"/>
      <c r="VME26" s="687"/>
      <c r="VMF26" s="687"/>
      <c r="VMG26" s="687"/>
      <c r="VMH26" s="687"/>
      <c r="VMI26" s="687"/>
      <c r="VMJ26" s="687"/>
      <c r="VMK26" s="687"/>
      <c r="VML26" s="687"/>
      <c r="VMM26" s="687"/>
      <c r="VMN26" s="687"/>
      <c r="VMO26" s="687"/>
      <c r="VMP26" s="687"/>
      <c r="VMQ26" s="687"/>
      <c r="VMR26" s="687"/>
      <c r="VMS26" s="687"/>
      <c r="VMT26" s="687"/>
      <c r="VMU26" s="687"/>
      <c r="VMV26" s="687"/>
      <c r="VMW26" s="687"/>
      <c r="VMX26" s="687"/>
      <c r="VMY26" s="687"/>
      <c r="VMZ26" s="687"/>
      <c r="VNA26" s="687"/>
      <c r="VNB26" s="687"/>
      <c r="VNC26" s="687"/>
      <c r="VND26" s="687"/>
      <c r="VNE26" s="687"/>
      <c r="VNF26" s="687"/>
      <c r="VNG26" s="687"/>
      <c r="VNH26" s="687"/>
      <c r="VNI26" s="687"/>
      <c r="VNJ26" s="687"/>
      <c r="VNK26" s="687"/>
      <c r="VNL26" s="687"/>
      <c r="VNM26" s="687"/>
      <c r="VNN26" s="687"/>
      <c r="VNO26" s="687"/>
      <c r="VNP26" s="687"/>
      <c r="VNQ26" s="687"/>
      <c r="VNR26" s="687"/>
      <c r="VNS26" s="687"/>
      <c r="VNT26" s="687"/>
      <c r="VNU26" s="687"/>
      <c r="VNV26" s="687"/>
      <c r="VNW26" s="687"/>
      <c r="VNX26" s="687"/>
      <c r="VNY26" s="687"/>
      <c r="VNZ26" s="687"/>
      <c r="VOA26" s="687"/>
      <c r="VOB26" s="687"/>
      <c r="VOC26" s="687"/>
      <c r="VOD26" s="687"/>
      <c r="VOE26" s="687"/>
      <c r="VOF26" s="687"/>
      <c r="VOG26" s="687"/>
      <c r="VOH26" s="687"/>
      <c r="VOI26" s="687"/>
      <c r="VOJ26" s="687"/>
      <c r="VOK26" s="687"/>
      <c r="VOL26" s="687"/>
      <c r="VOM26" s="687"/>
      <c r="VON26" s="687"/>
      <c r="VOO26" s="687"/>
      <c r="VOP26" s="687"/>
      <c r="VOQ26" s="687"/>
      <c r="VOR26" s="687"/>
      <c r="VOS26" s="687"/>
      <c r="VOT26" s="687"/>
      <c r="VOU26" s="687"/>
      <c r="VOV26" s="687"/>
      <c r="VOW26" s="687"/>
      <c r="VOX26" s="687"/>
      <c r="VOY26" s="687"/>
      <c r="VOZ26" s="687"/>
      <c r="VPA26" s="687"/>
      <c r="VPB26" s="687"/>
      <c r="VPC26" s="687"/>
      <c r="VPD26" s="687"/>
      <c r="VPE26" s="687"/>
      <c r="VPF26" s="687"/>
      <c r="VPG26" s="687"/>
      <c r="VPH26" s="687"/>
      <c r="VPI26" s="687"/>
      <c r="VPJ26" s="687"/>
      <c r="VPK26" s="687"/>
      <c r="VPL26" s="687"/>
      <c r="VPM26" s="687"/>
      <c r="VPN26" s="687"/>
      <c r="VPO26" s="687"/>
      <c r="VPP26" s="687"/>
      <c r="VPQ26" s="687"/>
      <c r="VPR26" s="687"/>
      <c r="VPS26" s="687"/>
      <c r="VPT26" s="687"/>
      <c r="VPU26" s="687"/>
      <c r="VPV26" s="687"/>
      <c r="VPW26" s="687"/>
      <c r="VPX26" s="687"/>
      <c r="VPY26" s="687"/>
      <c r="VPZ26" s="687"/>
      <c r="VQA26" s="687"/>
      <c r="VQB26" s="687"/>
      <c r="VQC26" s="687"/>
      <c r="VQD26" s="687"/>
      <c r="VQE26" s="687"/>
      <c r="VQF26" s="687"/>
      <c r="VQG26" s="687"/>
      <c r="VQH26" s="687"/>
      <c r="VQI26" s="687"/>
      <c r="VQJ26" s="687"/>
      <c r="VQK26" s="687"/>
      <c r="VQL26" s="687"/>
      <c r="VQM26" s="687"/>
      <c r="VQN26" s="687"/>
      <c r="VQO26" s="687"/>
      <c r="VQP26" s="687"/>
      <c r="VQQ26" s="687"/>
      <c r="VQR26" s="687"/>
      <c r="VQS26" s="687"/>
      <c r="VQT26" s="687"/>
      <c r="VQU26" s="687"/>
      <c r="VQV26" s="687"/>
      <c r="VQW26" s="687"/>
      <c r="VQX26" s="687"/>
      <c r="VQY26" s="687"/>
      <c r="VQZ26" s="687"/>
      <c r="VRA26" s="687"/>
      <c r="VRB26" s="687"/>
      <c r="VRC26" s="687"/>
      <c r="VRD26" s="687"/>
      <c r="VRE26" s="687"/>
      <c r="VRF26" s="687"/>
      <c r="VRG26" s="687"/>
      <c r="VRH26" s="687"/>
      <c r="VRI26" s="687"/>
      <c r="VRJ26" s="687"/>
      <c r="VRK26" s="687"/>
      <c r="VRL26" s="687"/>
      <c r="VRM26" s="687"/>
      <c r="VRN26" s="687"/>
      <c r="VRO26" s="687"/>
      <c r="VRP26" s="687"/>
      <c r="VRQ26" s="687"/>
      <c r="VRR26" s="687"/>
      <c r="VRS26" s="687"/>
      <c r="VRT26" s="687"/>
      <c r="VRU26" s="687"/>
      <c r="VRV26" s="687"/>
      <c r="VRW26" s="687"/>
      <c r="VRX26" s="687"/>
      <c r="VRY26" s="687"/>
      <c r="VRZ26" s="687"/>
      <c r="VSA26" s="687"/>
      <c r="VSB26" s="687"/>
      <c r="VSC26" s="687"/>
      <c r="VSD26" s="687"/>
      <c r="VSE26" s="687"/>
      <c r="VSF26" s="687"/>
      <c r="VSG26" s="687"/>
      <c r="VSH26" s="687"/>
      <c r="VSI26" s="687"/>
      <c r="VSJ26" s="687"/>
      <c r="VSK26" s="687"/>
      <c r="VSL26" s="687"/>
      <c r="VSM26" s="687"/>
      <c r="VSN26" s="687"/>
      <c r="VSO26" s="687"/>
      <c r="VSP26" s="687"/>
      <c r="VSQ26" s="687"/>
      <c r="VSR26" s="687"/>
      <c r="VSS26" s="687"/>
      <c r="VST26" s="687"/>
      <c r="VSU26" s="687"/>
      <c r="VSV26" s="687"/>
      <c r="VSW26" s="687"/>
      <c r="VSX26" s="687"/>
      <c r="VSY26" s="687"/>
      <c r="VSZ26" s="687"/>
      <c r="VTA26" s="687"/>
      <c r="VTB26" s="687"/>
      <c r="VTC26" s="687"/>
      <c r="VTD26" s="687"/>
      <c r="VTE26" s="687"/>
      <c r="VTF26" s="687"/>
      <c r="VTG26" s="687"/>
      <c r="VTH26" s="687"/>
      <c r="VTI26" s="687"/>
      <c r="VTJ26" s="687"/>
      <c r="VTK26" s="687"/>
      <c r="VTL26" s="687"/>
      <c r="VTM26" s="687"/>
      <c r="VTN26" s="687"/>
      <c r="VTO26" s="687"/>
      <c r="VTP26" s="687"/>
      <c r="VTQ26" s="687"/>
      <c r="VTR26" s="687"/>
      <c r="VTS26" s="687"/>
      <c r="VTT26" s="687"/>
      <c r="VTU26" s="687"/>
      <c r="VTV26" s="687"/>
      <c r="VTW26" s="687"/>
      <c r="VTX26" s="687"/>
      <c r="VTY26" s="687"/>
      <c r="VTZ26" s="687"/>
      <c r="VUA26" s="687"/>
      <c r="VUB26" s="687"/>
      <c r="VUC26" s="687"/>
      <c r="VUD26" s="687"/>
      <c r="VUE26" s="687"/>
      <c r="VUF26" s="687"/>
      <c r="VUG26" s="687"/>
      <c r="VUH26" s="687"/>
      <c r="VUI26" s="687"/>
      <c r="VUJ26" s="687"/>
      <c r="VUK26" s="687"/>
      <c r="VUL26" s="687"/>
      <c r="VUM26" s="687"/>
      <c r="VUN26" s="687"/>
      <c r="VUO26" s="687"/>
      <c r="VUP26" s="687"/>
      <c r="VUQ26" s="687"/>
      <c r="VUR26" s="687"/>
      <c r="VUS26" s="687"/>
      <c r="VUT26" s="687"/>
      <c r="VUU26" s="687"/>
      <c r="VUV26" s="687"/>
      <c r="VUW26" s="687"/>
      <c r="VUX26" s="687"/>
      <c r="VUY26" s="687"/>
      <c r="VUZ26" s="687"/>
      <c r="VVA26" s="687"/>
      <c r="VVB26" s="687"/>
      <c r="VVC26" s="687"/>
      <c r="VVD26" s="687"/>
      <c r="VVE26" s="687"/>
      <c r="VVF26" s="687"/>
      <c r="VVG26" s="687"/>
      <c r="VVH26" s="687"/>
      <c r="VVI26" s="687"/>
      <c r="VVJ26" s="687"/>
      <c r="VVK26" s="687"/>
      <c r="VVL26" s="687"/>
      <c r="VVM26" s="687"/>
      <c r="VVN26" s="687"/>
      <c r="VVO26" s="687"/>
      <c r="VVP26" s="687"/>
      <c r="VVQ26" s="687"/>
      <c r="VVR26" s="687"/>
      <c r="VVS26" s="687"/>
      <c r="VVT26" s="687"/>
      <c r="VVU26" s="687"/>
      <c r="VVV26" s="687"/>
      <c r="VVW26" s="687"/>
      <c r="VVX26" s="687"/>
      <c r="VVY26" s="687"/>
      <c r="VVZ26" s="687"/>
      <c r="VWA26" s="687"/>
      <c r="VWB26" s="687"/>
      <c r="VWC26" s="687"/>
      <c r="VWD26" s="687"/>
      <c r="VWE26" s="687"/>
      <c r="VWF26" s="687"/>
      <c r="VWG26" s="687"/>
      <c r="VWH26" s="687"/>
      <c r="VWI26" s="687"/>
      <c r="VWJ26" s="687"/>
      <c r="VWK26" s="687"/>
      <c r="VWL26" s="687"/>
      <c r="VWM26" s="687"/>
      <c r="VWN26" s="687"/>
      <c r="VWO26" s="687"/>
      <c r="VWP26" s="687"/>
      <c r="VWQ26" s="687"/>
      <c r="VWR26" s="687"/>
      <c r="VWS26" s="687"/>
      <c r="VWT26" s="687"/>
      <c r="VWU26" s="687"/>
      <c r="VWV26" s="687"/>
      <c r="VWW26" s="687"/>
      <c r="VWX26" s="687"/>
      <c r="VWY26" s="687"/>
      <c r="VWZ26" s="687"/>
      <c r="VXA26" s="687"/>
      <c r="VXB26" s="687"/>
      <c r="VXC26" s="687"/>
      <c r="VXD26" s="687"/>
      <c r="VXE26" s="687"/>
      <c r="VXF26" s="687"/>
      <c r="VXG26" s="687"/>
      <c r="VXH26" s="687"/>
      <c r="VXI26" s="687"/>
      <c r="VXJ26" s="687"/>
      <c r="VXK26" s="687"/>
      <c r="VXL26" s="687"/>
      <c r="VXM26" s="687"/>
      <c r="VXN26" s="687"/>
      <c r="VXO26" s="687"/>
      <c r="VXP26" s="687"/>
      <c r="VXQ26" s="687"/>
      <c r="VXR26" s="687"/>
      <c r="VXS26" s="687"/>
      <c r="VXT26" s="687"/>
      <c r="VXU26" s="687"/>
      <c r="VXV26" s="687"/>
      <c r="VXW26" s="687"/>
      <c r="VXX26" s="687"/>
      <c r="VXY26" s="687"/>
      <c r="VXZ26" s="687"/>
      <c r="VYA26" s="687"/>
      <c r="VYB26" s="687"/>
      <c r="VYC26" s="687"/>
      <c r="VYD26" s="687"/>
      <c r="VYE26" s="687"/>
      <c r="VYF26" s="687"/>
      <c r="VYG26" s="687"/>
      <c r="VYH26" s="687"/>
      <c r="VYI26" s="687"/>
      <c r="VYJ26" s="687"/>
      <c r="VYK26" s="687"/>
      <c r="VYL26" s="687"/>
      <c r="VYM26" s="687"/>
      <c r="VYN26" s="687"/>
      <c r="VYO26" s="687"/>
      <c r="VYP26" s="687"/>
      <c r="VYQ26" s="687"/>
      <c r="VYR26" s="687"/>
      <c r="VYS26" s="687"/>
      <c r="VYT26" s="687"/>
      <c r="VYU26" s="687"/>
      <c r="VYV26" s="687"/>
      <c r="VYW26" s="687"/>
      <c r="VYX26" s="687"/>
      <c r="VYY26" s="687"/>
      <c r="VYZ26" s="687"/>
      <c r="VZA26" s="687"/>
      <c r="VZB26" s="687"/>
      <c r="VZC26" s="687"/>
      <c r="VZD26" s="687"/>
      <c r="VZE26" s="687"/>
      <c r="VZF26" s="687"/>
      <c r="VZG26" s="687"/>
      <c r="VZH26" s="687"/>
      <c r="VZI26" s="687"/>
      <c r="VZJ26" s="687"/>
      <c r="VZK26" s="687"/>
      <c r="VZL26" s="687"/>
      <c r="VZM26" s="687"/>
      <c r="VZN26" s="687"/>
      <c r="VZO26" s="687"/>
      <c r="VZP26" s="687"/>
      <c r="VZQ26" s="687"/>
      <c r="VZR26" s="687"/>
      <c r="VZS26" s="687"/>
      <c r="VZT26" s="687"/>
      <c r="VZU26" s="687"/>
      <c r="VZV26" s="687"/>
      <c r="VZW26" s="687"/>
      <c r="VZX26" s="687"/>
      <c r="VZY26" s="687"/>
      <c r="VZZ26" s="687"/>
      <c r="WAA26" s="687"/>
      <c r="WAB26" s="687"/>
      <c r="WAC26" s="687"/>
      <c r="WAD26" s="687"/>
      <c r="WAE26" s="687"/>
      <c r="WAF26" s="687"/>
      <c r="WAG26" s="687"/>
      <c r="WAH26" s="687"/>
      <c r="WAI26" s="687"/>
      <c r="WAJ26" s="687"/>
      <c r="WAK26" s="687"/>
      <c r="WAL26" s="687"/>
      <c r="WAM26" s="687"/>
      <c r="WAN26" s="687"/>
      <c r="WAO26" s="687"/>
      <c r="WAP26" s="687"/>
      <c r="WAQ26" s="687"/>
      <c r="WAR26" s="687"/>
      <c r="WAS26" s="687"/>
      <c r="WAT26" s="687"/>
      <c r="WAU26" s="687"/>
      <c r="WAV26" s="687"/>
      <c r="WAW26" s="687"/>
      <c r="WAX26" s="687"/>
      <c r="WAY26" s="687"/>
      <c r="WAZ26" s="687"/>
      <c r="WBA26" s="687"/>
      <c r="WBB26" s="687"/>
      <c r="WBC26" s="687"/>
      <c r="WBD26" s="687"/>
      <c r="WBE26" s="687"/>
      <c r="WBF26" s="687"/>
      <c r="WBG26" s="687"/>
      <c r="WBH26" s="687"/>
      <c r="WBI26" s="687"/>
      <c r="WBJ26" s="687"/>
      <c r="WBK26" s="687"/>
      <c r="WBL26" s="687"/>
      <c r="WBM26" s="687"/>
      <c r="WBN26" s="687"/>
      <c r="WBO26" s="687"/>
      <c r="WBP26" s="687"/>
      <c r="WBQ26" s="687"/>
      <c r="WBR26" s="687"/>
      <c r="WBS26" s="687"/>
      <c r="WBT26" s="687"/>
      <c r="WBU26" s="687"/>
      <c r="WBV26" s="687"/>
      <c r="WBW26" s="687"/>
      <c r="WBX26" s="687"/>
      <c r="WBY26" s="687"/>
      <c r="WBZ26" s="687"/>
      <c r="WCA26" s="687"/>
      <c r="WCB26" s="687"/>
      <c r="WCC26" s="687"/>
      <c r="WCD26" s="687"/>
      <c r="WCE26" s="687"/>
      <c r="WCF26" s="687"/>
      <c r="WCG26" s="687"/>
      <c r="WCH26" s="687"/>
      <c r="WCI26" s="687"/>
      <c r="WCJ26" s="687"/>
      <c r="WCK26" s="687"/>
      <c r="WCL26" s="687"/>
      <c r="WCM26" s="687"/>
      <c r="WCN26" s="687"/>
      <c r="WCO26" s="687"/>
      <c r="WCP26" s="687"/>
      <c r="WCQ26" s="687"/>
      <c r="WCR26" s="687"/>
      <c r="WCS26" s="687"/>
      <c r="WCT26" s="687"/>
      <c r="WCU26" s="687"/>
      <c r="WCV26" s="687"/>
      <c r="WCW26" s="687"/>
      <c r="WCX26" s="687"/>
      <c r="WCY26" s="687"/>
      <c r="WCZ26" s="687"/>
      <c r="WDA26" s="687"/>
      <c r="WDB26" s="687"/>
      <c r="WDC26" s="687"/>
      <c r="WDD26" s="687"/>
      <c r="WDE26" s="687"/>
      <c r="WDF26" s="687"/>
      <c r="WDG26" s="687"/>
      <c r="WDH26" s="687"/>
      <c r="WDI26" s="687"/>
      <c r="WDJ26" s="687"/>
      <c r="WDK26" s="687"/>
      <c r="WDL26" s="687"/>
      <c r="WDM26" s="687"/>
      <c r="WDN26" s="687"/>
      <c r="WDO26" s="687"/>
      <c r="WDP26" s="687"/>
      <c r="WDQ26" s="687"/>
      <c r="WDR26" s="687"/>
      <c r="WDS26" s="687"/>
      <c r="WDT26" s="687"/>
      <c r="WDU26" s="687"/>
      <c r="WDV26" s="687"/>
      <c r="WDW26" s="687"/>
      <c r="WDX26" s="687"/>
      <c r="WDY26" s="687"/>
      <c r="WDZ26" s="687"/>
      <c r="WEA26" s="687"/>
      <c r="WEB26" s="687"/>
      <c r="WEC26" s="687"/>
      <c r="WED26" s="687"/>
      <c r="WEE26" s="687"/>
      <c r="WEF26" s="687"/>
      <c r="WEG26" s="687"/>
      <c r="WEH26" s="687"/>
      <c r="WEI26" s="687"/>
      <c r="WEJ26" s="687"/>
      <c r="WEK26" s="687"/>
      <c r="WEL26" s="687"/>
      <c r="WEM26" s="687"/>
      <c r="WEN26" s="687"/>
      <c r="WEO26" s="687"/>
      <c r="WEP26" s="687"/>
      <c r="WEQ26" s="687"/>
      <c r="WER26" s="687"/>
      <c r="WES26" s="687"/>
      <c r="WET26" s="687"/>
      <c r="WEU26" s="687"/>
      <c r="WEV26" s="687"/>
      <c r="WEW26" s="687"/>
      <c r="WEX26" s="687"/>
      <c r="WEY26" s="687"/>
      <c r="WEZ26" s="687"/>
      <c r="WFA26" s="687"/>
      <c r="WFB26" s="687"/>
      <c r="WFC26" s="687"/>
      <c r="WFD26" s="687"/>
      <c r="WFE26" s="687"/>
      <c r="WFF26" s="687"/>
      <c r="WFG26" s="687"/>
      <c r="WFH26" s="687"/>
      <c r="WFI26" s="687"/>
      <c r="WFJ26" s="687"/>
      <c r="WFK26" s="687"/>
      <c r="WFL26" s="687"/>
      <c r="WFM26" s="687"/>
      <c r="WFN26" s="687"/>
      <c r="WFO26" s="687"/>
      <c r="WFP26" s="687"/>
      <c r="WFQ26" s="687"/>
      <c r="WFR26" s="687"/>
      <c r="WFS26" s="687"/>
      <c r="WFT26" s="687"/>
      <c r="WFU26" s="687"/>
      <c r="WFV26" s="687"/>
      <c r="WFW26" s="687"/>
      <c r="WFX26" s="687"/>
      <c r="WFY26" s="687"/>
      <c r="WFZ26" s="687"/>
      <c r="WGA26" s="687"/>
      <c r="WGB26" s="687"/>
      <c r="WGC26" s="687"/>
      <c r="WGD26" s="687"/>
      <c r="WGE26" s="687"/>
      <c r="WGF26" s="687"/>
      <c r="WGG26" s="687"/>
      <c r="WGH26" s="687"/>
      <c r="WGI26" s="687"/>
      <c r="WGJ26" s="687"/>
      <c r="WGK26" s="687"/>
      <c r="WGL26" s="687"/>
      <c r="WGM26" s="687"/>
      <c r="WGN26" s="687"/>
      <c r="WGO26" s="687"/>
      <c r="WGP26" s="687"/>
      <c r="WGQ26" s="687"/>
      <c r="WGR26" s="687"/>
      <c r="WGS26" s="687"/>
      <c r="WGT26" s="687"/>
      <c r="WGU26" s="687"/>
      <c r="WGV26" s="687"/>
      <c r="WGW26" s="687"/>
      <c r="WGX26" s="687"/>
      <c r="WGY26" s="687"/>
      <c r="WGZ26" s="687"/>
      <c r="WHA26" s="687"/>
      <c r="WHB26" s="687"/>
      <c r="WHC26" s="687"/>
      <c r="WHD26" s="687"/>
      <c r="WHE26" s="687"/>
      <c r="WHF26" s="687"/>
      <c r="WHG26" s="687"/>
      <c r="WHH26" s="687"/>
      <c r="WHI26" s="687"/>
      <c r="WHJ26" s="687"/>
      <c r="WHK26" s="687"/>
      <c r="WHL26" s="687"/>
      <c r="WHM26" s="687"/>
      <c r="WHN26" s="687"/>
      <c r="WHO26" s="687"/>
      <c r="WHP26" s="687"/>
      <c r="WHQ26" s="687"/>
      <c r="WHR26" s="687"/>
      <c r="WHS26" s="687"/>
      <c r="WHT26" s="687"/>
      <c r="WHU26" s="687"/>
      <c r="WHV26" s="687"/>
      <c r="WHW26" s="687"/>
      <c r="WHX26" s="687"/>
      <c r="WHY26" s="687"/>
      <c r="WHZ26" s="687"/>
      <c r="WIA26" s="687"/>
      <c r="WIB26" s="687"/>
      <c r="WIC26" s="687"/>
      <c r="WID26" s="687"/>
      <c r="WIE26" s="687"/>
      <c r="WIF26" s="687"/>
      <c r="WIG26" s="687"/>
      <c r="WIH26" s="687"/>
      <c r="WII26" s="687"/>
      <c r="WIJ26" s="687"/>
      <c r="WIK26" s="687"/>
      <c r="WIL26" s="687"/>
      <c r="WIM26" s="687"/>
      <c r="WIN26" s="687"/>
      <c r="WIO26" s="687"/>
      <c r="WIP26" s="687"/>
      <c r="WIQ26" s="687"/>
      <c r="WIR26" s="687"/>
      <c r="WIS26" s="687"/>
      <c r="WIT26" s="687"/>
      <c r="WIU26" s="687"/>
      <c r="WIV26" s="687"/>
      <c r="WIW26" s="687"/>
      <c r="WIX26" s="687"/>
      <c r="WIY26" s="687"/>
      <c r="WIZ26" s="687"/>
      <c r="WJA26" s="687"/>
      <c r="WJB26" s="687"/>
      <c r="WJC26" s="687"/>
      <c r="WJD26" s="687"/>
      <c r="WJE26" s="687"/>
      <c r="WJF26" s="687"/>
      <c r="WJG26" s="687"/>
      <c r="WJH26" s="687"/>
      <c r="WJI26" s="687"/>
      <c r="WJJ26" s="687"/>
      <c r="WJK26" s="687"/>
      <c r="WJL26" s="687"/>
      <c r="WJM26" s="687"/>
      <c r="WJN26" s="687"/>
      <c r="WJO26" s="687"/>
      <c r="WJP26" s="687"/>
      <c r="WJQ26" s="687"/>
      <c r="WJR26" s="687"/>
      <c r="WJS26" s="687"/>
      <c r="WJT26" s="687"/>
      <c r="WJU26" s="687"/>
      <c r="WJV26" s="687"/>
      <c r="WJW26" s="687"/>
      <c r="WJX26" s="687"/>
      <c r="WJY26" s="687"/>
      <c r="WJZ26" s="687"/>
      <c r="WKA26" s="687"/>
      <c r="WKB26" s="687"/>
      <c r="WKC26" s="687"/>
      <c r="WKD26" s="687"/>
      <c r="WKE26" s="687"/>
      <c r="WKF26" s="687"/>
      <c r="WKG26" s="687"/>
      <c r="WKH26" s="687"/>
      <c r="WKI26" s="687"/>
      <c r="WKJ26" s="687"/>
      <c r="WKK26" s="687"/>
      <c r="WKL26" s="687"/>
      <c r="WKM26" s="687"/>
      <c r="WKN26" s="687"/>
      <c r="WKO26" s="687"/>
      <c r="WKP26" s="687"/>
      <c r="WKQ26" s="687"/>
      <c r="WKR26" s="687"/>
      <c r="WKS26" s="687"/>
      <c r="WKT26" s="687"/>
      <c r="WKU26" s="687"/>
      <c r="WKV26" s="687"/>
      <c r="WKW26" s="687"/>
      <c r="WKX26" s="687"/>
      <c r="WKY26" s="687"/>
      <c r="WKZ26" s="687"/>
      <c r="WLA26" s="687"/>
      <c r="WLB26" s="687"/>
      <c r="WLC26" s="687"/>
      <c r="WLD26" s="687"/>
      <c r="WLE26" s="687"/>
      <c r="WLF26" s="687"/>
      <c r="WLG26" s="687"/>
      <c r="WLH26" s="687"/>
      <c r="WLI26" s="687"/>
      <c r="WLJ26" s="687"/>
      <c r="WLK26" s="687"/>
      <c r="WLL26" s="687"/>
      <c r="WLM26" s="687"/>
      <c r="WLN26" s="687"/>
      <c r="WLO26" s="687"/>
      <c r="WLP26" s="687"/>
      <c r="WLQ26" s="687"/>
      <c r="WLR26" s="687"/>
      <c r="WLS26" s="687"/>
      <c r="WLT26" s="687"/>
      <c r="WLU26" s="687"/>
      <c r="WLV26" s="687"/>
      <c r="WLW26" s="687"/>
      <c r="WLX26" s="687"/>
      <c r="WLY26" s="687"/>
      <c r="WLZ26" s="687"/>
      <c r="WMA26" s="687"/>
      <c r="WMB26" s="687"/>
      <c r="WMC26" s="687"/>
      <c r="WMD26" s="687"/>
      <c r="WME26" s="687"/>
      <c r="WMF26" s="687"/>
      <c r="WMG26" s="687"/>
      <c r="WMH26" s="687"/>
      <c r="WMI26" s="687"/>
      <c r="WMJ26" s="687"/>
      <c r="WMK26" s="687"/>
      <c r="WML26" s="687"/>
      <c r="WMM26" s="687"/>
      <c r="WMN26" s="687"/>
      <c r="WMO26" s="687"/>
      <c r="WMP26" s="687"/>
      <c r="WMQ26" s="687"/>
      <c r="WMR26" s="687"/>
      <c r="WMS26" s="687"/>
      <c r="WMT26" s="687"/>
      <c r="WMU26" s="687"/>
      <c r="WMV26" s="687"/>
      <c r="WMW26" s="687"/>
      <c r="WMX26" s="687"/>
      <c r="WMY26" s="687"/>
      <c r="WMZ26" s="687"/>
      <c r="WNA26" s="687"/>
      <c r="WNB26" s="687"/>
      <c r="WNC26" s="687"/>
      <c r="WND26" s="687"/>
      <c r="WNE26" s="687"/>
      <c r="WNF26" s="687"/>
      <c r="WNG26" s="687"/>
      <c r="WNH26" s="687"/>
      <c r="WNI26" s="687"/>
      <c r="WNJ26" s="687"/>
      <c r="WNK26" s="687"/>
      <c r="WNL26" s="687"/>
      <c r="WNM26" s="687"/>
      <c r="WNN26" s="687"/>
      <c r="WNO26" s="687"/>
      <c r="WNP26" s="687"/>
      <c r="WNQ26" s="687"/>
      <c r="WNR26" s="687"/>
      <c r="WNS26" s="687"/>
      <c r="WNT26" s="687"/>
      <c r="WNU26" s="687"/>
      <c r="WNV26" s="687"/>
      <c r="WNW26" s="687"/>
      <c r="WNX26" s="687"/>
      <c r="WNY26" s="687"/>
      <c r="WNZ26" s="687"/>
      <c r="WOA26" s="687"/>
      <c r="WOB26" s="687"/>
      <c r="WOC26" s="687"/>
      <c r="WOD26" s="687"/>
      <c r="WOE26" s="687"/>
      <c r="WOF26" s="687"/>
      <c r="WOG26" s="687"/>
      <c r="WOH26" s="687"/>
      <c r="WOI26" s="687"/>
      <c r="WOJ26" s="687"/>
      <c r="WOK26" s="687"/>
      <c r="WOL26" s="687"/>
      <c r="WOM26" s="687"/>
      <c r="WON26" s="687"/>
      <c r="WOO26" s="687"/>
      <c r="WOP26" s="687"/>
      <c r="WOQ26" s="687"/>
      <c r="WOR26" s="687"/>
      <c r="WOS26" s="687"/>
      <c r="WOT26" s="687"/>
      <c r="WOU26" s="687"/>
      <c r="WOV26" s="687"/>
      <c r="WOW26" s="687"/>
      <c r="WOX26" s="687"/>
      <c r="WOY26" s="687"/>
      <c r="WOZ26" s="687"/>
      <c r="WPA26" s="687"/>
      <c r="WPB26" s="687"/>
      <c r="WPC26" s="687"/>
      <c r="WPD26" s="687"/>
      <c r="WPE26" s="687"/>
      <c r="WPF26" s="687"/>
      <c r="WPG26" s="687"/>
      <c r="WPH26" s="687"/>
      <c r="WPI26" s="687"/>
      <c r="WPJ26" s="687"/>
      <c r="WPK26" s="687"/>
      <c r="WPL26" s="687"/>
      <c r="WPM26" s="687"/>
      <c r="WPN26" s="687"/>
      <c r="WPO26" s="687"/>
      <c r="WPP26" s="687"/>
      <c r="WPQ26" s="687"/>
      <c r="WPR26" s="687"/>
      <c r="WPS26" s="687"/>
      <c r="WPT26" s="687"/>
      <c r="WPU26" s="687"/>
      <c r="WPV26" s="687"/>
      <c r="WPW26" s="687"/>
      <c r="WPX26" s="687"/>
      <c r="WPY26" s="687"/>
      <c r="WPZ26" s="687"/>
      <c r="WQA26" s="687"/>
      <c r="WQB26" s="687"/>
      <c r="WQC26" s="687"/>
      <c r="WQD26" s="687"/>
      <c r="WQE26" s="687"/>
      <c r="WQF26" s="687"/>
      <c r="WQG26" s="687"/>
      <c r="WQH26" s="687"/>
      <c r="WQI26" s="687"/>
      <c r="WQJ26" s="687"/>
      <c r="WQK26" s="687"/>
      <c r="WQL26" s="687"/>
      <c r="WQM26" s="687"/>
      <c r="WQN26" s="687"/>
      <c r="WQO26" s="687"/>
      <c r="WQP26" s="687"/>
      <c r="WQQ26" s="687"/>
      <c r="WQR26" s="687"/>
      <c r="WQS26" s="687"/>
      <c r="WQT26" s="687"/>
      <c r="WQU26" s="687"/>
      <c r="WQV26" s="687"/>
      <c r="WQW26" s="687"/>
      <c r="WQX26" s="687"/>
      <c r="WQY26" s="687"/>
      <c r="WQZ26" s="687"/>
      <c r="WRA26" s="687"/>
      <c r="WRB26" s="687"/>
      <c r="WRC26" s="687"/>
      <c r="WRD26" s="687"/>
      <c r="WRE26" s="687"/>
      <c r="WRF26" s="687"/>
      <c r="WRG26" s="687"/>
      <c r="WRH26" s="687"/>
      <c r="WRI26" s="687"/>
      <c r="WRJ26" s="687"/>
      <c r="WRK26" s="687"/>
      <c r="WRL26" s="687"/>
      <c r="WRM26" s="687"/>
      <c r="WRN26" s="687"/>
      <c r="WRO26" s="687"/>
      <c r="WRP26" s="687"/>
      <c r="WRQ26" s="687"/>
      <c r="WRR26" s="687"/>
      <c r="WRS26" s="687"/>
      <c r="WRT26" s="687"/>
      <c r="WRU26" s="687"/>
      <c r="WRV26" s="687"/>
      <c r="WRW26" s="687"/>
      <c r="WRX26" s="687"/>
      <c r="WRY26" s="687"/>
      <c r="WRZ26" s="687"/>
      <c r="WSA26" s="687"/>
      <c r="WSB26" s="687"/>
      <c r="WSC26" s="687"/>
      <c r="WSD26" s="687"/>
      <c r="WSE26" s="687"/>
      <c r="WSF26" s="687"/>
      <c r="WSG26" s="687"/>
      <c r="WSH26" s="687"/>
      <c r="WSI26" s="687"/>
      <c r="WSJ26" s="687"/>
      <c r="WSK26" s="687"/>
      <c r="WSL26" s="687"/>
      <c r="WSM26" s="687"/>
      <c r="WSN26" s="687"/>
      <c r="WSO26" s="687"/>
      <c r="WSP26" s="687"/>
      <c r="WSQ26" s="687"/>
      <c r="WSR26" s="687"/>
      <c r="WSS26" s="687"/>
      <c r="WST26" s="687"/>
      <c r="WSU26" s="687"/>
      <c r="WSV26" s="687"/>
      <c r="WSW26" s="687"/>
      <c r="WSX26" s="687"/>
      <c r="WSY26" s="687"/>
      <c r="WSZ26" s="687"/>
      <c r="WTA26" s="687"/>
      <c r="WTB26" s="687"/>
      <c r="WTC26" s="687"/>
      <c r="WTD26" s="687"/>
      <c r="WTE26" s="687"/>
      <c r="WTF26" s="687"/>
      <c r="WTG26" s="687"/>
      <c r="WTH26" s="687"/>
      <c r="WTI26" s="687"/>
      <c r="WTJ26" s="687"/>
      <c r="WTK26" s="687"/>
      <c r="WTL26" s="687"/>
      <c r="WTM26" s="687"/>
      <c r="WTN26" s="687"/>
      <c r="WTO26" s="687"/>
      <c r="WTP26" s="687"/>
      <c r="WTQ26" s="687"/>
      <c r="WTR26" s="687"/>
      <c r="WTS26" s="687"/>
      <c r="WTT26" s="687"/>
      <c r="WTU26" s="687"/>
      <c r="WTV26" s="687"/>
      <c r="WTW26" s="687"/>
      <c r="WTX26" s="687"/>
      <c r="WTY26" s="687"/>
      <c r="WTZ26" s="687"/>
      <c r="WUA26" s="687"/>
      <c r="WUB26" s="687"/>
      <c r="WUC26" s="687"/>
      <c r="WUD26" s="687"/>
      <c r="WUE26" s="687"/>
      <c r="WUF26" s="687"/>
      <c r="WUG26" s="687"/>
      <c r="WUH26" s="687"/>
      <c r="WUI26" s="687"/>
      <c r="WUJ26" s="687"/>
      <c r="WUK26" s="687"/>
      <c r="WUL26" s="687"/>
      <c r="WUM26" s="687"/>
      <c r="WUN26" s="687"/>
      <c r="WUO26" s="687"/>
      <c r="WUP26" s="687"/>
      <c r="WUQ26" s="687"/>
      <c r="WUR26" s="687"/>
      <c r="WUS26" s="687"/>
      <c r="WUT26" s="687"/>
      <c r="WUU26" s="687"/>
      <c r="WUV26" s="687"/>
      <c r="WUW26" s="687"/>
      <c r="WUX26" s="687"/>
      <c r="WUY26" s="687"/>
      <c r="WUZ26" s="687"/>
      <c r="WVA26" s="687"/>
      <c r="WVB26" s="687"/>
      <c r="WVC26" s="687"/>
      <c r="WVD26" s="687"/>
      <c r="WVE26" s="687"/>
      <c r="WVF26" s="687"/>
      <c r="WVG26" s="687"/>
      <c r="WVH26" s="687"/>
      <c r="WVI26" s="687"/>
      <c r="WVJ26" s="687"/>
      <c r="WVK26" s="687"/>
      <c r="WVL26" s="687"/>
      <c r="WVM26" s="687"/>
      <c r="WVN26" s="687"/>
      <c r="WVO26" s="687"/>
      <c r="WVP26" s="687"/>
      <c r="WVQ26" s="687"/>
      <c r="WVR26" s="687"/>
      <c r="WVS26" s="687"/>
      <c r="WVT26" s="687"/>
      <c r="WVU26" s="687"/>
      <c r="WVV26" s="687"/>
      <c r="WVW26" s="687"/>
      <c r="WVX26" s="687"/>
      <c r="WVY26" s="687"/>
      <c r="WVZ26" s="687"/>
      <c r="WWA26" s="687"/>
      <c r="WWB26" s="687"/>
      <c r="WWC26" s="687"/>
      <c r="WWD26" s="687"/>
      <c r="WWE26" s="687"/>
      <c r="WWF26" s="687"/>
      <c r="WWG26" s="687"/>
      <c r="WWH26" s="687"/>
      <c r="WWI26" s="687"/>
      <c r="WWJ26" s="687"/>
      <c r="WWK26" s="687"/>
      <c r="WWL26" s="687"/>
      <c r="WWM26" s="687"/>
      <c r="WWN26" s="687"/>
      <c r="WWO26" s="687"/>
      <c r="WWP26" s="687"/>
      <c r="WWQ26" s="687"/>
      <c r="WWR26" s="687"/>
      <c r="WWS26" s="687"/>
      <c r="WWT26" s="687"/>
      <c r="WWU26" s="687"/>
      <c r="WWV26" s="687"/>
      <c r="WWW26" s="687"/>
      <c r="WWX26" s="687"/>
      <c r="WWY26" s="687"/>
      <c r="WWZ26" s="687"/>
      <c r="WXA26" s="687"/>
      <c r="WXB26" s="687"/>
      <c r="WXC26" s="687"/>
      <c r="WXD26" s="687"/>
      <c r="WXE26" s="687"/>
      <c r="WXF26" s="687"/>
      <c r="WXG26" s="687"/>
      <c r="WXH26" s="687"/>
      <c r="WXI26" s="687"/>
      <c r="WXJ26" s="687"/>
      <c r="WXK26" s="687"/>
      <c r="WXL26" s="687"/>
      <c r="WXM26" s="687"/>
      <c r="WXN26" s="687"/>
      <c r="WXO26" s="687"/>
      <c r="WXP26" s="687"/>
      <c r="WXQ26" s="687"/>
      <c r="WXR26" s="687"/>
      <c r="WXS26" s="687"/>
      <c r="WXT26" s="687"/>
      <c r="WXU26" s="687"/>
      <c r="WXV26" s="687"/>
      <c r="WXW26" s="687"/>
      <c r="WXX26" s="687"/>
      <c r="WXY26" s="687"/>
      <c r="WXZ26" s="687"/>
      <c r="WYA26" s="687"/>
      <c r="WYB26" s="687"/>
      <c r="WYC26" s="687"/>
      <c r="WYD26" s="687"/>
      <c r="WYE26" s="687"/>
      <c r="WYF26" s="687"/>
      <c r="WYG26" s="687"/>
      <c r="WYH26" s="687"/>
      <c r="WYI26" s="687"/>
      <c r="WYJ26" s="687"/>
      <c r="WYK26" s="687"/>
      <c r="WYL26" s="687"/>
      <c r="WYM26" s="687"/>
      <c r="WYN26" s="687"/>
      <c r="WYO26" s="687"/>
      <c r="WYP26" s="687"/>
      <c r="WYQ26" s="687"/>
      <c r="WYR26" s="687"/>
      <c r="WYS26" s="687"/>
      <c r="WYT26" s="687"/>
      <c r="WYU26" s="687"/>
      <c r="WYV26" s="687"/>
      <c r="WYW26" s="687"/>
      <c r="WYX26" s="687"/>
      <c r="WYY26" s="687"/>
      <c r="WYZ26" s="687"/>
      <c r="WZA26" s="687"/>
      <c r="WZB26" s="687"/>
      <c r="WZC26" s="687"/>
      <c r="WZD26" s="687"/>
      <c r="WZE26" s="687"/>
      <c r="WZF26" s="687"/>
      <c r="WZG26" s="687"/>
      <c r="WZH26" s="687"/>
      <c r="WZI26" s="687"/>
      <c r="WZJ26" s="687"/>
      <c r="WZK26" s="687"/>
      <c r="WZL26" s="687"/>
      <c r="WZM26" s="687"/>
      <c r="WZN26" s="687"/>
      <c r="WZO26" s="687"/>
      <c r="WZP26" s="687"/>
      <c r="WZQ26" s="687"/>
      <c r="WZR26" s="687"/>
      <c r="WZS26" s="687"/>
      <c r="WZT26" s="687"/>
      <c r="WZU26" s="687"/>
      <c r="WZV26" s="687"/>
      <c r="WZW26" s="687"/>
      <c r="WZX26" s="687"/>
      <c r="WZY26" s="687"/>
      <c r="WZZ26" s="687"/>
      <c r="XAA26" s="687"/>
      <c r="XAB26" s="687"/>
      <c r="XAC26" s="687"/>
      <c r="XAD26" s="687"/>
      <c r="XAE26" s="687"/>
      <c r="XAF26" s="687"/>
      <c r="XAG26" s="687"/>
      <c r="XAH26" s="687"/>
      <c r="XAI26" s="687"/>
      <c r="XAJ26" s="687"/>
      <c r="XAK26" s="687"/>
      <c r="XAL26" s="687"/>
      <c r="XAM26" s="687"/>
      <c r="XAN26" s="687"/>
      <c r="XAO26" s="687"/>
      <c r="XAP26" s="687"/>
      <c r="XAQ26" s="687"/>
      <c r="XAR26" s="687"/>
      <c r="XAS26" s="687"/>
      <c r="XAT26" s="687"/>
      <c r="XAU26" s="687"/>
      <c r="XAV26" s="687"/>
      <c r="XAW26" s="687"/>
      <c r="XAX26" s="687"/>
      <c r="XAY26" s="687"/>
      <c r="XAZ26" s="687"/>
      <c r="XBA26" s="687"/>
      <c r="XBB26" s="687"/>
      <c r="XBC26" s="687"/>
      <c r="XBD26" s="687"/>
      <c r="XBE26" s="687"/>
      <c r="XBF26" s="687"/>
      <c r="XBG26" s="687"/>
      <c r="XBH26" s="687"/>
      <c r="XBI26" s="687"/>
      <c r="XBJ26" s="687"/>
      <c r="XBK26" s="687"/>
      <c r="XBL26" s="687"/>
      <c r="XBM26" s="687"/>
      <c r="XBN26" s="687"/>
      <c r="XBO26" s="687"/>
      <c r="XBP26" s="687"/>
      <c r="XBQ26" s="687"/>
      <c r="XBR26" s="687"/>
      <c r="XBS26" s="687"/>
      <c r="XBT26" s="687"/>
      <c r="XBU26" s="687"/>
      <c r="XBV26" s="687"/>
      <c r="XBW26" s="687"/>
      <c r="XBX26" s="687"/>
      <c r="XBY26" s="687"/>
      <c r="XBZ26" s="687"/>
      <c r="XCA26" s="687"/>
      <c r="XCB26" s="687"/>
      <c r="XCC26" s="687"/>
      <c r="XCD26" s="687"/>
      <c r="XCE26" s="687"/>
      <c r="XCF26" s="687"/>
      <c r="XCG26" s="687"/>
      <c r="XCH26" s="687"/>
      <c r="XCI26" s="687"/>
      <c r="XCJ26" s="687"/>
      <c r="XCK26" s="687"/>
      <c r="XCL26" s="687"/>
      <c r="XCM26" s="687"/>
      <c r="XCN26" s="687"/>
      <c r="XCO26" s="687"/>
      <c r="XCP26" s="687"/>
      <c r="XCQ26" s="687"/>
      <c r="XCR26" s="687"/>
      <c r="XCS26" s="687"/>
      <c r="XCT26" s="687"/>
      <c r="XCU26" s="687"/>
      <c r="XCV26" s="687"/>
      <c r="XCW26" s="687"/>
      <c r="XCX26" s="687"/>
      <c r="XCY26" s="687"/>
      <c r="XCZ26" s="687"/>
      <c r="XDA26" s="687"/>
      <c r="XDB26" s="687"/>
      <c r="XDC26" s="687"/>
      <c r="XDD26" s="687"/>
      <c r="XDE26" s="687"/>
      <c r="XDF26" s="687"/>
      <c r="XDG26" s="687"/>
      <c r="XDH26" s="687"/>
      <c r="XDI26" s="687"/>
      <c r="XDJ26" s="687"/>
      <c r="XDK26" s="687"/>
      <c r="XDL26" s="687"/>
      <c r="XDM26" s="687"/>
      <c r="XDN26" s="687"/>
      <c r="XDO26" s="687"/>
      <c r="XDP26" s="687"/>
      <c r="XDQ26" s="687"/>
      <c r="XDR26" s="687"/>
      <c r="XDS26" s="687"/>
      <c r="XDT26" s="687"/>
      <c r="XDU26" s="687"/>
      <c r="XDV26" s="687"/>
      <c r="XDW26" s="687"/>
      <c r="XDX26" s="687"/>
      <c r="XDY26" s="687"/>
      <c r="XDZ26" s="687"/>
      <c r="XEA26" s="687"/>
      <c r="XEB26" s="687"/>
      <c r="XEC26" s="687"/>
      <c r="XED26" s="687"/>
      <c r="XEE26" s="687"/>
      <c r="XEF26" s="687"/>
      <c r="XEG26" s="687"/>
      <c r="XEH26" s="687"/>
      <c r="XEI26" s="687"/>
      <c r="XEJ26" s="687"/>
      <c r="XEK26" s="687"/>
      <c r="XEL26" s="687"/>
      <c r="XEM26" s="687"/>
      <c r="XEN26" s="687"/>
      <c r="XEO26" s="687"/>
      <c r="XEP26" s="687"/>
      <c r="XEQ26" s="687"/>
      <c r="XER26" s="687"/>
      <c r="XES26" s="687"/>
      <c r="XET26" s="687"/>
      <c r="XEU26" s="687"/>
      <c r="XEV26" s="687"/>
      <c r="XEW26" s="687"/>
      <c r="XEX26" s="687"/>
      <c r="XEY26" s="687"/>
      <c r="XEZ26" s="687"/>
    </row>
    <row r="27" spans="1:16380" ht="15.75" x14ac:dyDescent="0.25">
      <c r="A27" s="723"/>
      <c r="B27" s="720" t="s">
        <v>997</v>
      </c>
      <c r="C27" s="720">
        <v>1017</v>
      </c>
      <c r="D27" s="699" t="s">
        <v>1096</v>
      </c>
      <c r="E27" s="705"/>
      <c r="F27" s="705"/>
      <c r="G27" s="724"/>
      <c r="H27" s="702"/>
      <c r="I27" s="711"/>
      <c r="J27" s="701"/>
      <c r="K27" s="726"/>
      <c r="L27" s="702"/>
      <c r="M27" s="707" t="e">
        <v>#REF!</v>
      </c>
      <c r="N27" s="707"/>
      <c r="O27" s="869" t="e">
        <v>#REF!</v>
      </c>
      <c r="P27" s="742"/>
      <c r="Q27" s="1148"/>
      <c r="R27" s="742"/>
      <c r="S27" s="705"/>
      <c r="U27" s="687"/>
      <c r="V27" s="687"/>
      <c r="X27" s="686"/>
      <c r="AA27" s="687"/>
      <c r="AB27" s="687"/>
      <c r="AC27" s="687"/>
      <c r="AD27" s="687"/>
      <c r="AE27" s="687"/>
      <c r="AF27" s="687"/>
      <c r="AG27" s="687"/>
      <c r="AH27" s="687"/>
      <c r="AI27" s="687"/>
      <c r="AJ27" s="687"/>
      <c r="AK27" s="687"/>
      <c r="AL27" s="687"/>
      <c r="AM27" s="687"/>
      <c r="AN27" s="687"/>
      <c r="AO27" s="687"/>
      <c r="AP27" s="687"/>
      <c r="AQ27" s="687"/>
      <c r="AR27" s="687"/>
      <c r="AS27" s="687"/>
      <c r="AT27" s="687"/>
      <c r="AU27" s="687"/>
      <c r="AV27" s="687"/>
      <c r="AW27" s="687"/>
      <c r="AX27" s="687"/>
      <c r="AY27" s="687"/>
      <c r="AZ27" s="687"/>
      <c r="BA27" s="687"/>
      <c r="BB27" s="687"/>
      <c r="BC27" s="687"/>
      <c r="BD27" s="687"/>
      <c r="BE27" s="687"/>
      <c r="BF27" s="687"/>
      <c r="BG27" s="687"/>
      <c r="BH27" s="687"/>
      <c r="BI27" s="687"/>
      <c r="BJ27" s="687"/>
      <c r="BK27" s="687"/>
      <c r="BL27" s="687"/>
      <c r="BM27" s="687"/>
      <c r="BN27" s="687"/>
      <c r="BO27" s="687"/>
      <c r="BP27" s="687"/>
      <c r="BQ27" s="687"/>
      <c r="BR27" s="687"/>
      <c r="BS27" s="687"/>
      <c r="BT27" s="687"/>
      <c r="BU27" s="687"/>
      <c r="BV27" s="687"/>
      <c r="BW27" s="687"/>
      <c r="BX27" s="687"/>
      <c r="BY27" s="687"/>
      <c r="BZ27" s="687"/>
      <c r="CA27" s="687"/>
      <c r="CB27" s="687"/>
      <c r="CC27" s="687"/>
      <c r="CD27" s="687"/>
      <c r="CE27" s="687"/>
      <c r="CF27" s="687"/>
      <c r="CG27" s="687"/>
      <c r="CH27" s="687"/>
      <c r="CI27" s="687"/>
      <c r="CJ27" s="687"/>
      <c r="CK27" s="687"/>
      <c r="CL27" s="687"/>
      <c r="CM27" s="687"/>
      <c r="CN27" s="687"/>
      <c r="CO27" s="687"/>
      <c r="CP27" s="687"/>
      <c r="CQ27" s="687"/>
      <c r="CR27" s="687"/>
      <c r="CS27" s="687"/>
      <c r="CT27" s="687"/>
      <c r="CU27" s="687"/>
      <c r="CV27" s="687"/>
      <c r="CW27" s="687"/>
      <c r="CX27" s="687"/>
      <c r="CY27" s="687"/>
      <c r="CZ27" s="687"/>
      <c r="DA27" s="687"/>
      <c r="DB27" s="687"/>
      <c r="DC27" s="687"/>
      <c r="DD27" s="687"/>
      <c r="DE27" s="687"/>
      <c r="DF27" s="687"/>
      <c r="DG27" s="687"/>
      <c r="DH27" s="687"/>
      <c r="DI27" s="687"/>
      <c r="DJ27" s="687"/>
      <c r="DK27" s="687"/>
      <c r="DL27" s="687"/>
      <c r="DM27" s="687"/>
      <c r="DN27" s="687"/>
      <c r="DO27" s="687"/>
      <c r="DP27" s="687"/>
      <c r="DQ27" s="687"/>
      <c r="DR27" s="687"/>
      <c r="DS27" s="687"/>
      <c r="DT27" s="687"/>
      <c r="DU27" s="687"/>
      <c r="DV27" s="687"/>
      <c r="DW27" s="687"/>
      <c r="DX27" s="687"/>
      <c r="DY27" s="687"/>
      <c r="DZ27" s="687"/>
      <c r="EA27" s="687"/>
      <c r="EB27" s="687"/>
      <c r="EC27" s="687"/>
      <c r="ED27" s="687"/>
      <c r="EE27" s="687"/>
      <c r="EF27" s="687"/>
      <c r="EG27" s="687"/>
      <c r="EH27" s="687"/>
      <c r="EI27" s="687"/>
      <c r="EJ27" s="687"/>
      <c r="EK27" s="687"/>
      <c r="EL27" s="687"/>
      <c r="EM27" s="687"/>
      <c r="EN27" s="687"/>
      <c r="EO27" s="687"/>
      <c r="EP27" s="687"/>
      <c r="EQ27" s="687"/>
      <c r="ER27" s="687"/>
      <c r="ES27" s="687"/>
      <c r="ET27" s="687"/>
      <c r="EU27" s="687"/>
      <c r="EV27" s="687"/>
      <c r="EW27" s="687"/>
      <c r="EX27" s="687"/>
      <c r="EY27" s="687"/>
      <c r="EZ27" s="687"/>
      <c r="FA27" s="687"/>
      <c r="FB27" s="687"/>
      <c r="FC27" s="687"/>
      <c r="FD27" s="687"/>
      <c r="FE27" s="687"/>
      <c r="FF27" s="687"/>
      <c r="FG27" s="687"/>
      <c r="FH27" s="687"/>
      <c r="FI27" s="687"/>
      <c r="FJ27" s="687"/>
      <c r="FK27" s="687"/>
      <c r="FL27" s="687"/>
      <c r="FM27" s="687"/>
      <c r="FN27" s="687"/>
      <c r="FO27" s="687"/>
      <c r="FP27" s="687"/>
      <c r="FQ27" s="687"/>
      <c r="FR27" s="687"/>
      <c r="FS27" s="687"/>
      <c r="FT27" s="687"/>
      <c r="FU27" s="687"/>
      <c r="FV27" s="687"/>
      <c r="FW27" s="687"/>
      <c r="FX27" s="687"/>
      <c r="FY27" s="687"/>
      <c r="FZ27" s="687"/>
      <c r="GA27" s="687"/>
      <c r="GB27" s="687"/>
      <c r="GC27" s="687"/>
      <c r="GD27" s="687"/>
      <c r="GE27" s="687"/>
      <c r="GF27" s="687"/>
      <c r="GG27" s="687"/>
      <c r="GH27" s="687"/>
      <c r="GI27" s="687"/>
      <c r="GJ27" s="687"/>
      <c r="GK27" s="687"/>
      <c r="GL27" s="687"/>
      <c r="GM27" s="687"/>
      <c r="GN27" s="687"/>
      <c r="GO27" s="687"/>
      <c r="GP27" s="687"/>
      <c r="GQ27" s="687"/>
      <c r="GR27" s="687"/>
      <c r="GS27" s="687"/>
      <c r="GT27" s="687"/>
      <c r="GU27" s="687"/>
      <c r="GV27" s="687"/>
      <c r="GW27" s="687"/>
      <c r="GX27" s="687"/>
      <c r="GY27" s="687"/>
      <c r="GZ27" s="687"/>
      <c r="HA27" s="687"/>
      <c r="HB27" s="687"/>
      <c r="HC27" s="687"/>
      <c r="HD27" s="687"/>
      <c r="HE27" s="687"/>
      <c r="HF27" s="687"/>
      <c r="HG27" s="687"/>
      <c r="HH27" s="687"/>
      <c r="HI27" s="687"/>
      <c r="HJ27" s="687"/>
      <c r="HK27" s="687"/>
      <c r="HL27" s="687"/>
      <c r="HM27" s="687"/>
      <c r="HN27" s="687"/>
      <c r="HO27" s="687"/>
      <c r="HP27" s="687"/>
      <c r="HQ27" s="687"/>
      <c r="HR27" s="687"/>
      <c r="HS27" s="687"/>
      <c r="HT27" s="687"/>
      <c r="HU27" s="687"/>
      <c r="HV27" s="687"/>
      <c r="HW27" s="687"/>
      <c r="HX27" s="687"/>
      <c r="HY27" s="687"/>
      <c r="HZ27" s="687"/>
      <c r="IA27" s="687"/>
      <c r="IB27" s="687"/>
      <c r="IC27" s="687"/>
      <c r="ID27" s="687"/>
      <c r="IE27" s="687"/>
      <c r="IF27" s="687"/>
      <c r="IG27" s="687"/>
      <c r="IH27" s="687"/>
      <c r="II27" s="687"/>
      <c r="IJ27" s="687"/>
      <c r="IK27" s="687"/>
      <c r="IL27" s="687"/>
      <c r="IM27" s="687"/>
      <c r="IN27" s="687"/>
      <c r="IO27" s="687"/>
      <c r="IP27" s="687"/>
      <c r="IQ27" s="687"/>
      <c r="IR27" s="687"/>
      <c r="IS27" s="687"/>
      <c r="IT27" s="687"/>
      <c r="IU27" s="687"/>
      <c r="IV27" s="687"/>
      <c r="IW27" s="687"/>
      <c r="IX27" s="687"/>
      <c r="IY27" s="687"/>
      <c r="IZ27" s="687"/>
      <c r="JA27" s="687"/>
      <c r="JB27" s="687"/>
      <c r="JC27" s="687"/>
      <c r="JD27" s="687"/>
      <c r="JE27" s="687"/>
      <c r="JF27" s="687"/>
      <c r="JG27" s="687"/>
      <c r="JH27" s="687"/>
      <c r="JI27" s="687"/>
      <c r="JJ27" s="687"/>
      <c r="JK27" s="687"/>
      <c r="JL27" s="687"/>
      <c r="JM27" s="687"/>
      <c r="JN27" s="687"/>
      <c r="JO27" s="687"/>
      <c r="JP27" s="687"/>
      <c r="JQ27" s="687"/>
      <c r="JR27" s="687"/>
      <c r="JS27" s="687"/>
      <c r="JT27" s="687"/>
      <c r="JU27" s="687"/>
      <c r="JV27" s="687"/>
      <c r="JW27" s="687"/>
      <c r="JX27" s="687"/>
      <c r="JY27" s="687"/>
      <c r="JZ27" s="687"/>
      <c r="KA27" s="687"/>
      <c r="KB27" s="687"/>
      <c r="KC27" s="687"/>
      <c r="KD27" s="687"/>
      <c r="KE27" s="687"/>
      <c r="KF27" s="687"/>
      <c r="KG27" s="687"/>
      <c r="KH27" s="687"/>
      <c r="KI27" s="687"/>
      <c r="KJ27" s="687"/>
      <c r="KK27" s="687"/>
      <c r="KL27" s="687"/>
      <c r="KM27" s="687"/>
      <c r="KN27" s="687"/>
      <c r="KO27" s="687"/>
      <c r="KP27" s="687"/>
      <c r="KQ27" s="687"/>
      <c r="KR27" s="687"/>
      <c r="KS27" s="687"/>
      <c r="KT27" s="687"/>
      <c r="KU27" s="687"/>
      <c r="KV27" s="687"/>
      <c r="KW27" s="687"/>
      <c r="KX27" s="687"/>
      <c r="KY27" s="687"/>
      <c r="KZ27" s="687"/>
      <c r="LA27" s="687"/>
      <c r="LB27" s="687"/>
      <c r="LC27" s="687"/>
      <c r="LD27" s="687"/>
      <c r="LE27" s="687"/>
      <c r="LF27" s="687"/>
      <c r="LG27" s="687"/>
      <c r="LH27" s="687"/>
      <c r="LI27" s="687"/>
      <c r="LJ27" s="687"/>
      <c r="LK27" s="687"/>
      <c r="LL27" s="687"/>
      <c r="LM27" s="687"/>
      <c r="LN27" s="687"/>
      <c r="LO27" s="687"/>
      <c r="LP27" s="687"/>
      <c r="LQ27" s="687"/>
      <c r="LR27" s="687"/>
      <c r="LS27" s="687"/>
      <c r="LT27" s="687"/>
      <c r="LU27" s="687"/>
      <c r="LV27" s="687"/>
      <c r="LW27" s="687"/>
      <c r="LX27" s="687"/>
      <c r="LY27" s="687"/>
      <c r="LZ27" s="687"/>
      <c r="MA27" s="687"/>
      <c r="MB27" s="687"/>
      <c r="MC27" s="687"/>
      <c r="MD27" s="687"/>
      <c r="ME27" s="687"/>
      <c r="MF27" s="687"/>
      <c r="MG27" s="687"/>
      <c r="MH27" s="687"/>
      <c r="MI27" s="687"/>
      <c r="MJ27" s="687"/>
      <c r="MK27" s="687"/>
      <c r="ML27" s="687"/>
      <c r="MM27" s="687"/>
      <c r="MN27" s="687"/>
      <c r="MO27" s="687"/>
      <c r="MP27" s="687"/>
      <c r="MQ27" s="687"/>
      <c r="MR27" s="687"/>
      <c r="MS27" s="687"/>
      <c r="MT27" s="687"/>
      <c r="MU27" s="687"/>
      <c r="MV27" s="687"/>
      <c r="MW27" s="687"/>
      <c r="MX27" s="687"/>
      <c r="MY27" s="687"/>
      <c r="MZ27" s="687"/>
      <c r="NA27" s="687"/>
      <c r="NB27" s="687"/>
      <c r="NC27" s="687"/>
      <c r="ND27" s="687"/>
      <c r="NE27" s="687"/>
      <c r="NF27" s="687"/>
      <c r="NG27" s="687"/>
      <c r="NH27" s="687"/>
      <c r="NI27" s="687"/>
      <c r="NJ27" s="687"/>
      <c r="NK27" s="687"/>
      <c r="NL27" s="687"/>
      <c r="NM27" s="687"/>
      <c r="NN27" s="687"/>
      <c r="NO27" s="687"/>
      <c r="NP27" s="687"/>
      <c r="NQ27" s="687"/>
      <c r="NR27" s="687"/>
      <c r="NS27" s="687"/>
      <c r="NT27" s="687"/>
      <c r="NU27" s="687"/>
      <c r="NV27" s="687"/>
      <c r="NW27" s="687"/>
      <c r="NX27" s="687"/>
      <c r="NY27" s="687"/>
      <c r="NZ27" s="687"/>
      <c r="OA27" s="687"/>
      <c r="OB27" s="687"/>
      <c r="OC27" s="687"/>
      <c r="OD27" s="687"/>
      <c r="OE27" s="687"/>
      <c r="OF27" s="687"/>
      <c r="OG27" s="687"/>
      <c r="OH27" s="687"/>
      <c r="OI27" s="687"/>
      <c r="OJ27" s="687"/>
      <c r="OK27" s="687"/>
      <c r="OL27" s="687"/>
      <c r="OM27" s="687"/>
      <c r="ON27" s="687"/>
      <c r="OO27" s="687"/>
      <c r="OP27" s="687"/>
      <c r="OQ27" s="687"/>
      <c r="OR27" s="687"/>
      <c r="OS27" s="687"/>
      <c r="OT27" s="687"/>
      <c r="OU27" s="687"/>
      <c r="OV27" s="687"/>
      <c r="OW27" s="687"/>
      <c r="OX27" s="687"/>
      <c r="OY27" s="687"/>
      <c r="OZ27" s="687"/>
      <c r="PA27" s="687"/>
      <c r="PB27" s="687"/>
      <c r="PC27" s="687"/>
      <c r="PD27" s="687"/>
      <c r="PE27" s="687"/>
      <c r="PF27" s="687"/>
      <c r="PG27" s="687"/>
      <c r="PH27" s="687"/>
      <c r="PI27" s="687"/>
      <c r="PJ27" s="687"/>
      <c r="PK27" s="687"/>
      <c r="PL27" s="687"/>
      <c r="PM27" s="687"/>
      <c r="PN27" s="687"/>
      <c r="PO27" s="687"/>
      <c r="PP27" s="687"/>
      <c r="PQ27" s="687"/>
      <c r="PR27" s="687"/>
      <c r="PS27" s="687"/>
      <c r="PT27" s="687"/>
      <c r="PU27" s="687"/>
      <c r="PV27" s="687"/>
      <c r="PW27" s="687"/>
      <c r="PX27" s="687"/>
      <c r="PY27" s="687"/>
      <c r="PZ27" s="687"/>
      <c r="QA27" s="687"/>
      <c r="QB27" s="687"/>
      <c r="QC27" s="687"/>
      <c r="QD27" s="687"/>
      <c r="QE27" s="687"/>
      <c r="QF27" s="687"/>
      <c r="QG27" s="687"/>
      <c r="QH27" s="687"/>
      <c r="QI27" s="687"/>
      <c r="QJ27" s="687"/>
      <c r="QK27" s="687"/>
      <c r="QL27" s="687"/>
      <c r="QM27" s="687"/>
      <c r="QN27" s="687"/>
      <c r="QO27" s="687"/>
      <c r="QP27" s="687"/>
      <c r="QQ27" s="687"/>
      <c r="QR27" s="687"/>
      <c r="QS27" s="687"/>
      <c r="QT27" s="687"/>
      <c r="QU27" s="687"/>
      <c r="QV27" s="687"/>
      <c r="QW27" s="687"/>
      <c r="QX27" s="687"/>
      <c r="QY27" s="687"/>
      <c r="QZ27" s="687"/>
      <c r="RA27" s="687"/>
      <c r="RB27" s="687"/>
      <c r="RC27" s="687"/>
      <c r="RD27" s="687"/>
      <c r="RE27" s="687"/>
      <c r="RF27" s="687"/>
      <c r="RG27" s="687"/>
      <c r="RH27" s="687"/>
      <c r="RI27" s="687"/>
      <c r="RJ27" s="687"/>
      <c r="RK27" s="687"/>
      <c r="RL27" s="687"/>
      <c r="RM27" s="687"/>
      <c r="RN27" s="687"/>
      <c r="RO27" s="687"/>
      <c r="RP27" s="687"/>
      <c r="RQ27" s="687"/>
      <c r="RR27" s="687"/>
      <c r="RS27" s="687"/>
      <c r="RT27" s="687"/>
      <c r="RU27" s="687"/>
      <c r="RV27" s="687"/>
      <c r="RW27" s="687"/>
      <c r="RX27" s="687"/>
      <c r="RY27" s="687"/>
      <c r="RZ27" s="687"/>
      <c r="SA27" s="687"/>
      <c r="SB27" s="687"/>
      <c r="SC27" s="687"/>
      <c r="SD27" s="687"/>
      <c r="SE27" s="687"/>
      <c r="SF27" s="687"/>
      <c r="SG27" s="687"/>
      <c r="SH27" s="687"/>
      <c r="SI27" s="687"/>
      <c r="SJ27" s="687"/>
      <c r="SK27" s="687"/>
      <c r="SL27" s="687"/>
      <c r="SM27" s="687"/>
      <c r="SN27" s="687"/>
      <c r="SO27" s="687"/>
      <c r="SP27" s="687"/>
      <c r="SQ27" s="687"/>
      <c r="SR27" s="687"/>
      <c r="SS27" s="687"/>
      <c r="ST27" s="687"/>
      <c r="SU27" s="687"/>
      <c r="SV27" s="687"/>
      <c r="SW27" s="687"/>
      <c r="SX27" s="687"/>
      <c r="SY27" s="687"/>
      <c r="SZ27" s="687"/>
      <c r="TA27" s="687"/>
      <c r="TB27" s="687"/>
      <c r="TC27" s="687"/>
      <c r="TD27" s="687"/>
      <c r="TE27" s="687"/>
      <c r="TF27" s="687"/>
      <c r="TG27" s="687"/>
      <c r="TH27" s="687"/>
      <c r="TI27" s="687"/>
      <c r="TJ27" s="687"/>
      <c r="TK27" s="687"/>
      <c r="TL27" s="687"/>
      <c r="TM27" s="687"/>
      <c r="TN27" s="687"/>
      <c r="TO27" s="687"/>
      <c r="TP27" s="687"/>
      <c r="TQ27" s="687"/>
      <c r="TR27" s="687"/>
      <c r="TS27" s="687"/>
      <c r="TT27" s="687"/>
      <c r="TU27" s="687"/>
      <c r="TV27" s="687"/>
      <c r="TW27" s="687"/>
      <c r="TX27" s="687"/>
      <c r="TY27" s="687"/>
      <c r="TZ27" s="687"/>
      <c r="UA27" s="687"/>
      <c r="UB27" s="687"/>
      <c r="UC27" s="687"/>
      <c r="UD27" s="687"/>
      <c r="UE27" s="687"/>
      <c r="UF27" s="687"/>
      <c r="UG27" s="687"/>
      <c r="UH27" s="687"/>
      <c r="UI27" s="687"/>
      <c r="UJ27" s="687"/>
      <c r="UK27" s="687"/>
      <c r="UL27" s="687"/>
      <c r="UM27" s="687"/>
      <c r="UN27" s="687"/>
      <c r="UO27" s="687"/>
      <c r="UP27" s="687"/>
      <c r="UQ27" s="687"/>
      <c r="UR27" s="687"/>
      <c r="US27" s="687"/>
      <c r="UT27" s="687"/>
      <c r="UU27" s="687"/>
      <c r="UV27" s="687"/>
      <c r="UW27" s="687"/>
      <c r="UX27" s="687"/>
      <c r="UY27" s="687"/>
      <c r="UZ27" s="687"/>
      <c r="VA27" s="687"/>
      <c r="VB27" s="687"/>
      <c r="VC27" s="687"/>
      <c r="VD27" s="687"/>
      <c r="VE27" s="687"/>
      <c r="VF27" s="687"/>
      <c r="VG27" s="687"/>
      <c r="VH27" s="687"/>
      <c r="VI27" s="687"/>
      <c r="VJ27" s="687"/>
      <c r="VK27" s="687"/>
      <c r="VL27" s="687"/>
      <c r="VM27" s="687"/>
      <c r="VN27" s="687"/>
      <c r="VO27" s="687"/>
      <c r="VP27" s="687"/>
      <c r="VQ27" s="687"/>
      <c r="VR27" s="687"/>
      <c r="VS27" s="687"/>
      <c r="VT27" s="687"/>
      <c r="VU27" s="687"/>
      <c r="VV27" s="687"/>
      <c r="VW27" s="687"/>
      <c r="VX27" s="687"/>
      <c r="VY27" s="687"/>
      <c r="VZ27" s="687"/>
      <c r="WA27" s="687"/>
      <c r="WB27" s="687"/>
      <c r="WC27" s="687"/>
      <c r="WD27" s="687"/>
      <c r="WE27" s="687"/>
      <c r="WF27" s="687"/>
      <c r="WG27" s="687"/>
      <c r="WH27" s="687"/>
      <c r="WI27" s="687"/>
      <c r="WJ27" s="687"/>
      <c r="WK27" s="687"/>
      <c r="WL27" s="687"/>
      <c r="WM27" s="687"/>
      <c r="WN27" s="687"/>
      <c r="WO27" s="687"/>
      <c r="WP27" s="687"/>
      <c r="WQ27" s="687"/>
      <c r="WR27" s="687"/>
      <c r="WS27" s="687"/>
      <c r="WT27" s="687"/>
      <c r="WU27" s="687"/>
      <c r="WV27" s="687"/>
      <c r="WW27" s="687"/>
      <c r="WX27" s="687"/>
      <c r="WY27" s="687"/>
      <c r="WZ27" s="687"/>
      <c r="XA27" s="687"/>
      <c r="XB27" s="687"/>
      <c r="XC27" s="687"/>
      <c r="XD27" s="687"/>
      <c r="XE27" s="687"/>
      <c r="XF27" s="687"/>
      <c r="XG27" s="687"/>
      <c r="XH27" s="687"/>
      <c r="XI27" s="687"/>
      <c r="XJ27" s="687"/>
      <c r="XK27" s="687"/>
      <c r="XL27" s="687"/>
      <c r="XM27" s="687"/>
      <c r="XN27" s="687"/>
      <c r="XO27" s="687"/>
      <c r="XP27" s="687"/>
      <c r="XQ27" s="687"/>
      <c r="XR27" s="687"/>
      <c r="XS27" s="687"/>
      <c r="XT27" s="687"/>
      <c r="XU27" s="687"/>
      <c r="XV27" s="687"/>
      <c r="XW27" s="687"/>
      <c r="XX27" s="687"/>
      <c r="XY27" s="687"/>
      <c r="XZ27" s="687"/>
      <c r="YA27" s="687"/>
      <c r="YB27" s="687"/>
      <c r="YC27" s="687"/>
      <c r="YD27" s="687"/>
      <c r="YE27" s="687"/>
      <c r="YF27" s="687"/>
      <c r="YG27" s="687"/>
      <c r="YH27" s="687"/>
      <c r="YI27" s="687"/>
      <c r="YJ27" s="687"/>
      <c r="YK27" s="687"/>
      <c r="YL27" s="687"/>
      <c r="YM27" s="687"/>
      <c r="YN27" s="687"/>
      <c r="YO27" s="687"/>
      <c r="YP27" s="687"/>
      <c r="YQ27" s="687"/>
      <c r="YR27" s="687"/>
      <c r="YS27" s="687"/>
      <c r="YT27" s="687"/>
      <c r="YU27" s="687"/>
      <c r="YV27" s="687"/>
      <c r="YW27" s="687"/>
      <c r="YX27" s="687"/>
      <c r="YY27" s="687"/>
      <c r="YZ27" s="687"/>
      <c r="ZA27" s="687"/>
      <c r="ZB27" s="687"/>
      <c r="ZC27" s="687"/>
      <c r="ZD27" s="687"/>
      <c r="ZE27" s="687"/>
      <c r="ZF27" s="687"/>
      <c r="ZG27" s="687"/>
      <c r="ZH27" s="687"/>
      <c r="ZI27" s="687"/>
      <c r="ZJ27" s="687"/>
      <c r="ZK27" s="687"/>
      <c r="ZL27" s="687"/>
      <c r="ZM27" s="687"/>
      <c r="ZN27" s="687"/>
      <c r="ZO27" s="687"/>
      <c r="ZP27" s="687"/>
      <c r="ZQ27" s="687"/>
      <c r="ZR27" s="687"/>
      <c r="ZS27" s="687"/>
      <c r="ZT27" s="687"/>
      <c r="ZU27" s="687"/>
      <c r="ZV27" s="687"/>
      <c r="ZW27" s="687"/>
      <c r="ZX27" s="687"/>
      <c r="ZY27" s="687"/>
      <c r="ZZ27" s="687"/>
      <c r="AAA27" s="687"/>
      <c r="AAB27" s="687"/>
      <c r="AAC27" s="687"/>
      <c r="AAD27" s="687"/>
      <c r="AAE27" s="687"/>
      <c r="AAF27" s="687"/>
      <c r="AAG27" s="687"/>
      <c r="AAH27" s="687"/>
      <c r="AAI27" s="687"/>
      <c r="AAJ27" s="687"/>
      <c r="AAK27" s="687"/>
      <c r="AAL27" s="687"/>
      <c r="AAM27" s="687"/>
      <c r="AAN27" s="687"/>
      <c r="AAO27" s="687"/>
      <c r="AAP27" s="687"/>
      <c r="AAQ27" s="687"/>
      <c r="AAR27" s="687"/>
      <c r="AAS27" s="687"/>
      <c r="AAT27" s="687"/>
      <c r="AAU27" s="687"/>
      <c r="AAV27" s="687"/>
      <c r="AAW27" s="687"/>
      <c r="AAX27" s="687"/>
      <c r="AAY27" s="687"/>
      <c r="AAZ27" s="687"/>
      <c r="ABA27" s="687"/>
      <c r="ABB27" s="687"/>
      <c r="ABC27" s="687"/>
      <c r="ABD27" s="687"/>
      <c r="ABE27" s="687"/>
      <c r="ABF27" s="687"/>
      <c r="ABG27" s="687"/>
      <c r="ABH27" s="687"/>
      <c r="ABI27" s="687"/>
      <c r="ABJ27" s="687"/>
      <c r="ABK27" s="687"/>
      <c r="ABL27" s="687"/>
      <c r="ABM27" s="687"/>
      <c r="ABN27" s="687"/>
      <c r="ABO27" s="687"/>
      <c r="ABP27" s="687"/>
      <c r="ABQ27" s="687"/>
      <c r="ABR27" s="687"/>
      <c r="ABS27" s="687"/>
      <c r="ABT27" s="687"/>
      <c r="ABU27" s="687"/>
      <c r="ABV27" s="687"/>
      <c r="ABW27" s="687"/>
      <c r="ABX27" s="687"/>
      <c r="ABY27" s="687"/>
      <c r="ABZ27" s="687"/>
      <c r="ACA27" s="687"/>
      <c r="ACB27" s="687"/>
      <c r="ACC27" s="687"/>
      <c r="ACD27" s="687"/>
      <c r="ACE27" s="687"/>
      <c r="ACF27" s="687"/>
      <c r="ACG27" s="687"/>
      <c r="ACH27" s="687"/>
      <c r="ACI27" s="687"/>
      <c r="ACJ27" s="687"/>
      <c r="ACK27" s="687"/>
      <c r="ACL27" s="687"/>
      <c r="ACM27" s="687"/>
      <c r="ACN27" s="687"/>
      <c r="ACO27" s="687"/>
      <c r="ACP27" s="687"/>
      <c r="ACQ27" s="687"/>
      <c r="ACR27" s="687"/>
      <c r="ACS27" s="687"/>
      <c r="ACT27" s="687"/>
      <c r="ACU27" s="687"/>
      <c r="ACV27" s="687"/>
      <c r="ACW27" s="687"/>
      <c r="ACX27" s="687"/>
      <c r="ACY27" s="687"/>
      <c r="ACZ27" s="687"/>
      <c r="ADA27" s="687"/>
      <c r="ADB27" s="687"/>
      <c r="ADC27" s="687"/>
      <c r="ADD27" s="687"/>
      <c r="ADE27" s="687"/>
      <c r="ADF27" s="687"/>
      <c r="ADG27" s="687"/>
      <c r="ADH27" s="687"/>
      <c r="ADI27" s="687"/>
      <c r="ADJ27" s="687"/>
      <c r="ADK27" s="687"/>
      <c r="ADL27" s="687"/>
      <c r="ADM27" s="687"/>
      <c r="ADN27" s="687"/>
      <c r="ADO27" s="687"/>
      <c r="ADP27" s="687"/>
      <c r="ADQ27" s="687"/>
      <c r="ADR27" s="687"/>
      <c r="ADS27" s="687"/>
      <c r="ADT27" s="687"/>
      <c r="ADU27" s="687"/>
      <c r="ADV27" s="687"/>
      <c r="ADW27" s="687"/>
      <c r="ADX27" s="687"/>
      <c r="ADY27" s="687"/>
      <c r="ADZ27" s="687"/>
      <c r="AEA27" s="687"/>
      <c r="AEB27" s="687"/>
      <c r="AEC27" s="687"/>
      <c r="AED27" s="687"/>
      <c r="AEE27" s="687"/>
      <c r="AEF27" s="687"/>
      <c r="AEG27" s="687"/>
      <c r="AEH27" s="687"/>
      <c r="AEI27" s="687"/>
      <c r="AEJ27" s="687"/>
      <c r="AEK27" s="687"/>
      <c r="AEL27" s="687"/>
      <c r="AEM27" s="687"/>
      <c r="AEN27" s="687"/>
      <c r="AEO27" s="687"/>
      <c r="AEP27" s="687"/>
      <c r="AEQ27" s="687"/>
      <c r="AER27" s="687"/>
      <c r="AES27" s="687"/>
      <c r="AET27" s="687"/>
      <c r="AEU27" s="687"/>
      <c r="AEV27" s="687"/>
      <c r="AEW27" s="687"/>
      <c r="AEX27" s="687"/>
      <c r="AEY27" s="687"/>
      <c r="AEZ27" s="687"/>
      <c r="AFA27" s="687"/>
      <c r="AFB27" s="687"/>
      <c r="AFC27" s="687"/>
      <c r="AFD27" s="687"/>
      <c r="AFE27" s="687"/>
      <c r="AFF27" s="687"/>
      <c r="AFG27" s="687"/>
      <c r="AFH27" s="687"/>
      <c r="AFI27" s="687"/>
      <c r="AFJ27" s="687"/>
      <c r="AFK27" s="687"/>
      <c r="AFL27" s="687"/>
      <c r="AFM27" s="687"/>
      <c r="AFN27" s="687"/>
      <c r="AFO27" s="687"/>
      <c r="AFP27" s="687"/>
      <c r="AFQ27" s="687"/>
      <c r="AFR27" s="687"/>
      <c r="AFS27" s="687"/>
      <c r="AFT27" s="687"/>
      <c r="AFU27" s="687"/>
      <c r="AFV27" s="687"/>
      <c r="AFW27" s="687"/>
      <c r="AFX27" s="687"/>
      <c r="AFY27" s="687"/>
      <c r="AFZ27" s="687"/>
      <c r="AGA27" s="687"/>
      <c r="AGB27" s="687"/>
      <c r="AGC27" s="687"/>
      <c r="AGD27" s="687"/>
      <c r="AGE27" s="687"/>
      <c r="AGF27" s="687"/>
      <c r="AGG27" s="687"/>
      <c r="AGH27" s="687"/>
      <c r="AGI27" s="687"/>
      <c r="AGJ27" s="687"/>
      <c r="AGK27" s="687"/>
      <c r="AGL27" s="687"/>
      <c r="AGM27" s="687"/>
      <c r="AGN27" s="687"/>
      <c r="AGO27" s="687"/>
      <c r="AGP27" s="687"/>
      <c r="AGQ27" s="687"/>
      <c r="AGR27" s="687"/>
      <c r="AGS27" s="687"/>
      <c r="AGT27" s="687"/>
      <c r="AGU27" s="687"/>
      <c r="AGV27" s="687"/>
      <c r="AGW27" s="687"/>
      <c r="AGX27" s="687"/>
      <c r="AGY27" s="687"/>
      <c r="AGZ27" s="687"/>
      <c r="AHA27" s="687"/>
      <c r="AHB27" s="687"/>
      <c r="AHC27" s="687"/>
      <c r="AHD27" s="687"/>
      <c r="AHE27" s="687"/>
      <c r="AHF27" s="687"/>
      <c r="AHG27" s="687"/>
      <c r="AHH27" s="687"/>
      <c r="AHI27" s="687"/>
      <c r="AHJ27" s="687"/>
      <c r="AHK27" s="687"/>
      <c r="AHL27" s="687"/>
      <c r="AHM27" s="687"/>
      <c r="AHN27" s="687"/>
      <c r="AHO27" s="687"/>
      <c r="AHP27" s="687"/>
      <c r="AHQ27" s="687"/>
      <c r="AHR27" s="687"/>
      <c r="AHS27" s="687"/>
      <c r="AHT27" s="687"/>
      <c r="AHU27" s="687"/>
      <c r="AHV27" s="687"/>
      <c r="AHW27" s="687"/>
      <c r="AHX27" s="687"/>
      <c r="AHY27" s="687"/>
      <c r="AHZ27" s="687"/>
      <c r="AIA27" s="687"/>
      <c r="AIB27" s="687"/>
      <c r="AIC27" s="687"/>
      <c r="AID27" s="687"/>
      <c r="AIE27" s="687"/>
      <c r="AIF27" s="687"/>
      <c r="AIG27" s="687"/>
      <c r="AIH27" s="687"/>
      <c r="AII27" s="687"/>
      <c r="AIJ27" s="687"/>
      <c r="AIK27" s="687"/>
      <c r="AIL27" s="687"/>
      <c r="AIM27" s="687"/>
      <c r="AIN27" s="687"/>
      <c r="AIO27" s="687"/>
      <c r="AIP27" s="687"/>
      <c r="AIQ27" s="687"/>
      <c r="AIR27" s="687"/>
      <c r="AIS27" s="687"/>
      <c r="AIT27" s="687"/>
      <c r="AIU27" s="687"/>
      <c r="AIV27" s="687"/>
      <c r="AIW27" s="687"/>
      <c r="AIX27" s="687"/>
      <c r="AIY27" s="687"/>
      <c r="AIZ27" s="687"/>
      <c r="AJA27" s="687"/>
      <c r="AJB27" s="687"/>
      <c r="AJC27" s="687"/>
      <c r="AJD27" s="687"/>
      <c r="AJE27" s="687"/>
      <c r="AJF27" s="687"/>
      <c r="AJG27" s="687"/>
      <c r="AJH27" s="687"/>
      <c r="AJI27" s="687"/>
      <c r="AJJ27" s="687"/>
      <c r="AJK27" s="687"/>
      <c r="AJL27" s="687"/>
      <c r="AJM27" s="687"/>
      <c r="AJN27" s="687"/>
      <c r="AJO27" s="687"/>
      <c r="AJP27" s="687"/>
      <c r="AJQ27" s="687"/>
      <c r="AJR27" s="687"/>
      <c r="AJS27" s="687"/>
      <c r="AJT27" s="687"/>
      <c r="AJU27" s="687"/>
      <c r="AJV27" s="687"/>
      <c r="AJW27" s="687"/>
      <c r="AJX27" s="687"/>
      <c r="AJY27" s="687"/>
      <c r="AJZ27" s="687"/>
      <c r="AKA27" s="687"/>
      <c r="AKB27" s="687"/>
      <c r="AKC27" s="687"/>
      <c r="AKD27" s="687"/>
      <c r="AKE27" s="687"/>
      <c r="AKF27" s="687"/>
      <c r="AKG27" s="687"/>
      <c r="AKH27" s="687"/>
      <c r="AKI27" s="687"/>
      <c r="AKJ27" s="687"/>
      <c r="AKK27" s="687"/>
      <c r="AKL27" s="687"/>
      <c r="AKM27" s="687"/>
      <c r="AKN27" s="687"/>
      <c r="AKO27" s="687"/>
      <c r="AKP27" s="687"/>
      <c r="AKQ27" s="687"/>
      <c r="AKR27" s="687"/>
      <c r="AKS27" s="687"/>
      <c r="AKT27" s="687"/>
      <c r="AKU27" s="687"/>
      <c r="AKV27" s="687"/>
      <c r="AKW27" s="687"/>
      <c r="AKX27" s="687"/>
      <c r="AKY27" s="687"/>
      <c r="AKZ27" s="687"/>
      <c r="ALA27" s="687"/>
      <c r="ALB27" s="687"/>
      <c r="ALC27" s="687"/>
      <c r="ALD27" s="687"/>
      <c r="ALE27" s="687"/>
      <c r="ALF27" s="687"/>
      <c r="ALG27" s="687"/>
      <c r="ALH27" s="687"/>
      <c r="ALI27" s="687"/>
      <c r="ALJ27" s="687"/>
      <c r="ALK27" s="687"/>
      <c r="ALL27" s="687"/>
      <c r="ALM27" s="687"/>
      <c r="ALN27" s="687"/>
      <c r="ALO27" s="687"/>
      <c r="ALP27" s="687"/>
      <c r="ALQ27" s="687"/>
      <c r="ALR27" s="687"/>
      <c r="ALS27" s="687"/>
      <c r="ALT27" s="687"/>
      <c r="ALU27" s="687"/>
      <c r="ALV27" s="687"/>
      <c r="ALW27" s="687"/>
      <c r="ALX27" s="687"/>
      <c r="ALY27" s="687"/>
      <c r="ALZ27" s="687"/>
      <c r="AMA27" s="687"/>
      <c r="AMB27" s="687"/>
      <c r="AMC27" s="687"/>
      <c r="AMD27" s="687"/>
      <c r="AME27" s="687"/>
      <c r="AMF27" s="687"/>
      <c r="AMG27" s="687"/>
      <c r="AMH27" s="687"/>
      <c r="AMI27" s="687"/>
      <c r="AMJ27" s="687"/>
      <c r="AMK27" s="687"/>
      <c r="AML27" s="687"/>
      <c r="AMM27" s="687"/>
      <c r="AMN27" s="687"/>
      <c r="AMO27" s="687"/>
      <c r="AMP27" s="687"/>
      <c r="AMQ27" s="687"/>
      <c r="AMR27" s="687"/>
      <c r="AMS27" s="687"/>
      <c r="AMT27" s="687"/>
      <c r="AMU27" s="687"/>
      <c r="AMV27" s="687"/>
      <c r="AMW27" s="687"/>
      <c r="AMX27" s="687"/>
      <c r="AMY27" s="687"/>
      <c r="AMZ27" s="687"/>
      <c r="ANA27" s="687"/>
      <c r="ANB27" s="687"/>
      <c r="ANC27" s="687"/>
      <c r="AND27" s="687"/>
      <c r="ANE27" s="687"/>
      <c r="ANF27" s="687"/>
      <c r="ANG27" s="687"/>
      <c r="ANH27" s="687"/>
      <c r="ANI27" s="687"/>
      <c r="ANJ27" s="687"/>
      <c r="ANK27" s="687"/>
      <c r="ANL27" s="687"/>
      <c r="ANM27" s="687"/>
      <c r="ANN27" s="687"/>
      <c r="ANO27" s="687"/>
      <c r="ANP27" s="687"/>
      <c r="ANQ27" s="687"/>
      <c r="ANR27" s="687"/>
      <c r="ANS27" s="687"/>
      <c r="ANT27" s="687"/>
      <c r="ANU27" s="687"/>
      <c r="ANV27" s="687"/>
      <c r="ANW27" s="687"/>
      <c r="ANX27" s="687"/>
      <c r="ANY27" s="687"/>
      <c r="ANZ27" s="687"/>
      <c r="AOA27" s="687"/>
      <c r="AOB27" s="687"/>
      <c r="AOC27" s="687"/>
      <c r="AOD27" s="687"/>
      <c r="AOE27" s="687"/>
      <c r="AOF27" s="687"/>
      <c r="AOG27" s="687"/>
      <c r="AOH27" s="687"/>
      <c r="AOI27" s="687"/>
      <c r="AOJ27" s="687"/>
      <c r="AOK27" s="687"/>
      <c r="AOL27" s="687"/>
      <c r="AOM27" s="687"/>
      <c r="AON27" s="687"/>
      <c r="AOO27" s="687"/>
      <c r="AOP27" s="687"/>
      <c r="AOQ27" s="687"/>
      <c r="AOR27" s="687"/>
      <c r="AOS27" s="687"/>
      <c r="AOT27" s="687"/>
      <c r="AOU27" s="687"/>
      <c r="AOV27" s="687"/>
      <c r="AOW27" s="687"/>
      <c r="AOX27" s="687"/>
      <c r="AOY27" s="687"/>
      <c r="AOZ27" s="687"/>
      <c r="APA27" s="687"/>
      <c r="APB27" s="687"/>
      <c r="APC27" s="687"/>
      <c r="APD27" s="687"/>
      <c r="APE27" s="687"/>
      <c r="APF27" s="687"/>
      <c r="APG27" s="687"/>
      <c r="APH27" s="687"/>
      <c r="API27" s="687"/>
      <c r="APJ27" s="687"/>
      <c r="APK27" s="687"/>
      <c r="APL27" s="687"/>
      <c r="APM27" s="687"/>
      <c r="APN27" s="687"/>
      <c r="APO27" s="687"/>
      <c r="APP27" s="687"/>
      <c r="APQ27" s="687"/>
      <c r="APR27" s="687"/>
      <c r="APS27" s="687"/>
      <c r="APT27" s="687"/>
      <c r="APU27" s="687"/>
      <c r="APV27" s="687"/>
      <c r="APW27" s="687"/>
      <c r="APX27" s="687"/>
      <c r="APY27" s="687"/>
      <c r="APZ27" s="687"/>
      <c r="AQA27" s="687"/>
      <c r="AQB27" s="687"/>
      <c r="AQC27" s="687"/>
      <c r="AQD27" s="687"/>
      <c r="AQE27" s="687"/>
      <c r="AQF27" s="687"/>
      <c r="AQG27" s="687"/>
      <c r="AQH27" s="687"/>
      <c r="AQI27" s="687"/>
      <c r="AQJ27" s="687"/>
      <c r="AQK27" s="687"/>
      <c r="AQL27" s="687"/>
      <c r="AQM27" s="687"/>
      <c r="AQN27" s="687"/>
      <c r="AQO27" s="687"/>
      <c r="AQP27" s="687"/>
      <c r="AQQ27" s="687"/>
      <c r="AQR27" s="687"/>
      <c r="AQS27" s="687"/>
      <c r="AQT27" s="687"/>
      <c r="AQU27" s="687"/>
      <c r="AQV27" s="687"/>
      <c r="AQW27" s="687"/>
      <c r="AQX27" s="687"/>
      <c r="AQY27" s="687"/>
      <c r="AQZ27" s="687"/>
      <c r="ARA27" s="687"/>
      <c r="ARB27" s="687"/>
      <c r="ARC27" s="687"/>
      <c r="ARD27" s="687"/>
      <c r="ARE27" s="687"/>
      <c r="ARF27" s="687"/>
      <c r="ARG27" s="687"/>
      <c r="ARH27" s="687"/>
      <c r="ARI27" s="687"/>
      <c r="ARJ27" s="687"/>
      <c r="ARK27" s="687"/>
      <c r="ARL27" s="687"/>
      <c r="ARM27" s="687"/>
      <c r="ARN27" s="687"/>
      <c r="ARO27" s="687"/>
      <c r="ARP27" s="687"/>
      <c r="ARQ27" s="687"/>
      <c r="ARR27" s="687"/>
      <c r="ARS27" s="687"/>
      <c r="ART27" s="687"/>
      <c r="ARU27" s="687"/>
      <c r="ARV27" s="687"/>
      <c r="ARW27" s="687"/>
      <c r="ARX27" s="687"/>
      <c r="ARY27" s="687"/>
      <c r="ARZ27" s="687"/>
      <c r="ASA27" s="687"/>
      <c r="ASB27" s="687"/>
      <c r="ASC27" s="687"/>
      <c r="ASD27" s="687"/>
      <c r="ASE27" s="687"/>
      <c r="ASF27" s="687"/>
      <c r="ASG27" s="687"/>
      <c r="ASH27" s="687"/>
      <c r="ASI27" s="687"/>
      <c r="ASJ27" s="687"/>
      <c r="ASK27" s="687"/>
      <c r="ASL27" s="687"/>
      <c r="ASM27" s="687"/>
      <c r="ASN27" s="687"/>
      <c r="ASO27" s="687"/>
      <c r="ASP27" s="687"/>
      <c r="ASQ27" s="687"/>
      <c r="ASR27" s="687"/>
      <c r="ASS27" s="687"/>
      <c r="AST27" s="687"/>
      <c r="ASU27" s="687"/>
      <c r="ASV27" s="687"/>
      <c r="ASW27" s="687"/>
      <c r="ASX27" s="687"/>
      <c r="ASY27" s="687"/>
      <c r="ASZ27" s="687"/>
      <c r="ATA27" s="687"/>
      <c r="ATB27" s="687"/>
      <c r="ATC27" s="687"/>
      <c r="ATD27" s="687"/>
      <c r="ATE27" s="687"/>
      <c r="ATF27" s="687"/>
      <c r="ATG27" s="687"/>
      <c r="ATH27" s="687"/>
      <c r="ATI27" s="687"/>
      <c r="ATJ27" s="687"/>
      <c r="ATK27" s="687"/>
      <c r="ATL27" s="687"/>
      <c r="ATM27" s="687"/>
      <c r="ATN27" s="687"/>
      <c r="ATO27" s="687"/>
      <c r="ATP27" s="687"/>
      <c r="ATQ27" s="687"/>
      <c r="ATR27" s="687"/>
      <c r="ATS27" s="687"/>
      <c r="ATT27" s="687"/>
      <c r="ATU27" s="687"/>
      <c r="ATV27" s="687"/>
      <c r="ATW27" s="687"/>
      <c r="ATX27" s="687"/>
      <c r="ATY27" s="687"/>
      <c r="ATZ27" s="687"/>
      <c r="AUA27" s="687"/>
      <c r="AUB27" s="687"/>
      <c r="AUC27" s="687"/>
      <c r="AUD27" s="687"/>
      <c r="AUE27" s="687"/>
      <c r="AUF27" s="687"/>
      <c r="AUG27" s="687"/>
      <c r="AUH27" s="687"/>
      <c r="AUI27" s="687"/>
      <c r="AUJ27" s="687"/>
      <c r="AUK27" s="687"/>
      <c r="AUL27" s="687"/>
      <c r="AUM27" s="687"/>
      <c r="AUN27" s="687"/>
      <c r="AUO27" s="687"/>
      <c r="AUP27" s="687"/>
      <c r="AUQ27" s="687"/>
      <c r="AUR27" s="687"/>
      <c r="AUS27" s="687"/>
      <c r="AUT27" s="687"/>
      <c r="AUU27" s="687"/>
      <c r="AUV27" s="687"/>
      <c r="AUW27" s="687"/>
      <c r="AUX27" s="687"/>
      <c r="AUY27" s="687"/>
      <c r="AUZ27" s="687"/>
      <c r="AVA27" s="687"/>
      <c r="AVB27" s="687"/>
      <c r="AVC27" s="687"/>
      <c r="AVD27" s="687"/>
      <c r="AVE27" s="687"/>
      <c r="AVF27" s="687"/>
      <c r="AVG27" s="687"/>
      <c r="AVH27" s="687"/>
      <c r="AVI27" s="687"/>
      <c r="AVJ27" s="687"/>
      <c r="AVK27" s="687"/>
      <c r="AVL27" s="687"/>
      <c r="AVM27" s="687"/>
      <c r="AVN27" s="687"/>
      <c r="AVO27" s="687"/>
      <c r="AVP27" s="687"/>
      <c r="AVQ27" s="687"/>
      <c r="AVR27" s="687"/>
      <c r="AVS27" s="687"/>
      <c r="AVT27" s="687"/>
      <c r="AVU27" s="687"/>
      <c r="AVV27" s="687"/>
      <c r="AVW27" s="687"/>
      <c r="AVX27" s="687"/>
      <c r="AVY27" s="687"/>
      <c r="AVZ27" s="687"/>
      <c r="AWA27" s="687"/>
      <c r="AWB27" s="687"/>
      <c r="AWC27" s="687"/>
      <c r="AWD27" s="687"/>
      <c r="AWE27" s="687"/>
      <c r="AWF27" s="687"/>
      <c r="AWG27" s="687"/>
      <c r="AWH27" s="687"/>
      <c r="AWI27" s="687"/>
      <c r="AWJ27" s="687"/>
      <c r="AWK27" s="687"/>
      <c r="AWL27" s="687"/>
      <c r="AWM27" s="687"/>
      <c r="AWN27" s="687"/>
      <c r="AWO27" s="687"/>
      <c r="AWP27" s="687"/>
      <c r="AWQ27" s="687"/>
      <c r="AWR27" s="687"/>
      <c r="AWS27" s="687"/>
      <c r="AWT27" s="687"/>
      <c r="AWU27" s="687"/>
      <c r="AWV27" s="687"/>
      <c r="AWW27" s="687"/>
      <c r="AWX27" s="687"/>
      <c r="AWY27" s="687"/>
      <c r="AWZ27" s="687"/>
      <c r="AXA27" s="687"/>
      <c r="AXB27" s="687"/>
      <c r="AXC27" s="687"/>
      <c r="AXD27" s="687"/>
      <c r="AXE27" s="687"/>
      <c r="AXF27" s="687"/>
      <c r="AXG27" s="687"/>
      <c r="AXH27" s="687"/>
      <c r="AXI27" s="687"/>
      <c r="AXJ27" s="687"/>
      <c r="AXK27" s="687"/>
      <c r="AXL27" s="687"/>
      <c r="AXM27" s="687"/>
      <c r="AXN27" s="687"/>
      <c r="AXO27" s="687"/>
      <c r="AXP27" s="687"/>
      <c r="AXQ27" s="687"/>
      <c r="AXR27" s="687"/>
      <c r="AXS27" s="687"/>
      <c r="AXT27" s="687"/>
      <c r="AXU27" s="687"/>
      <c r="AXV27" s="687"/>
      <c r="AXW27" s="687"/>
      <c r="AXX27" s="687"/>
      <c r="AXY27" s="687"/>
      <c r="AXZ27" s="687"/>
      <c r="AYA27" s="687"/>
      <c r="AYB27" s="687"/>
      <c r="AYC27" s="687"/>
      <c r="AYD27" s="687"/>
      <c r="AYE27" s="687"/>
      <c r="AYF27" s="687"/>
      <c r="AYG27" s="687"/>
      <c r="AYH27" s="687"/>
      <c r="AYI27" s="687"/>
      <c r="AYJ27" s="687"/>
      <c r="AYK27" s="687"/>
      <c r="AYL27" s="687"/>
      <c r="AYM27" s="687"/>
      <c r="AYN27" s="687"/>
      <c r="AYO27" s="687"/>
      <c r="AYP27" s="687"/>
      <c r="AYQ27" s="687"/>
      <c r="AYR27" s="687"/>
      <c r="AYS27" s="687"/>
      <c r="AYT27" s="687"/>
      <c r="AYU27" s="687"/>
      <c r="AYV27" s="687"/>
      <c r="AYW27" s="687"/>
      <c r="AYX27" s="687"/>
      <c r="AYY27" s="687"/>
      <c r="AYZ27" s="687"/>
      <c r="AZA27" s="687"/>
      <c r="AZB27" s="687"/>
      <c r="AZC27" s="687"/>
      <c r="AZD27" s="687"/>
      <c r="AZE27" s="687"/>
      <c r="AZF27" s="687"/>
      <c r="AZG27" s="687"/>
      <c r="AZH27" s="687"/>
      <c r="AZI27" s="687"/>
      <c r="AZJ27" s="687"/>
      <c r="AZK27" s="687"/>
      <c r="AZL27" s="687"/>
      <c r="AZM27" s="687"/>
      <c r="AZN27" s="687"/>
      <c r="AZO27" s="687"/>
      <c r="AZP27" s="687"/>
      <c r="AZQ27" s="687"/>
      <c r="AZR27" s="687"/>
      <c r="AZS27" s="687"/>
      <c r="AZT27" s="687"/>
      <c r="AZU27" s="687"/>
      <c r="AZV27" s="687"/>
      <c r="AZW27" s="687"/>
      <c r="AZX27" s="687"/>
      <c r="AZY27" s="687"/>
      <c r="AZZ27" s="687"/>
      <c r="BAA27" s="687"/>
      <c r="BAB27" s="687"/>
      <c r="BAC27" s="687"/>
      <c r="BAD27" s="687"/>
      <c r="BAE27" s="687"/>
      <c r="BAF27" s="687"/>
      <c r="BAG27" s="687"/>
      <c r="BAH27" s="687"/>
      <c r="BAI27" s="687"/>
      <c r="BAJ27" s="687"/>
      <c r="BAK27" s="687"/>
      <c r="BAL27" s="687"/>
      <c r="BAM27" s="687"/>
      <c r="BAN27" s="687"/>
      <c r="BAO27" s="687"/>
      <c r="BAP27" s="687"/>
      <c r="BAQ27" s="687"/>
      <c r="BAR27" s="687"/>
      <c r="BAS27" s="687"/>
      <c r="BAT27" s="687"/>
      <c r="BAU27" s="687"/>
      <c r="BAV27" s="687"/>
      <c r="BAW27" s="687"/>
      <c r="BAX27" s="687"/>
      <c r="BAY27" s="687"/>
      <c r="BAZ27" s="687"/>
      <c r="BBA27" s="687"/>
      <c r="BBB27" s="687"/>
      <c r="BBC27" s="687"/>
      <c r="BBD27" s="687"/>
      <c r="BBE27" s="687"/>
      <c r="BBF27" s="687"/>
      <c r="BBG27" s="687"/>
      <c r="BBH27" s="687"/>
      <c r="BBI27" s="687"/>
      <c r="BBJ27" s="687"/>
      <c r="BBK27" s="687"/>
      <c r="BBL27" s="687"/>
      <c r="BBM27" s="687"/>
      <c r="BBN27" s="687"/>
      <c r="BBO27" s="687"/>
      <c r="BBP27" s="687"/>
      <c r="BBQ27" s="687"/>
      <c r="BBR27" s="687"/>
      <c r="BBS27" s="687"/>
      <c r="BBT27" s="687"/>
      <c r="BBU27" s="687"/>
      <c r="BBV27" s="687"/>
      <c r="BBW27" s="687"/>
      <c r="BBX27" s="687"/>
      <c r="BBY27" s="687"/>
      <c r="BBZ27" s="687"/>
      <c r="BCA27" s="687"/>
      <c r="BCB27" s="687"/>
      <c r="BCC27" s="687"/>
      <c r="BCD27" s="687"/>
      <c r="BCE27" s="687"/>
      <c r="BCF27" s="687"/>
      <c r="BCG27" s="687"/>
      <c r="BCH27" s="687"/>
      <c r="BCI27" s="687"/>
      <c r="BCJ27" s="687"/>
      <c r="BCK27" s="687"/>
      <c r="BCL27" s="687"/>
      <c r="BCM27" s="687"/>
      <c r="BCN27" s="687"/>
      <c r="BCO27" s="687"/>
      <c r="BCP27" s="687"/>
      <c r="BCQ27" s="687"/>
      <c r="BCR27" s="687"/>
      <c r="BCS27" s="687"/>
      <c r="BCT27" s="687"/>
      <c r="BCU27" s="687"/>
      <c r="BCV27" s="687"/>
      <c r="BCW27" s="687"/>
      <c r="BCX27" s="687"/>
      <c r="BCY27" s="687"/>
      <c r="BCZ27" s="687"/>
      <c r="BDA27" s="687"/>
      <c r="BDB27" s="687"/>
      <c r="BDC27" s="687"/>
      <c r="BDD27" s="687"/>
      <c r="BDE27" s="687"/>
      <c r="BDF27" s="687"/>
      <c r="BDG27" s="687"/>
      <c r="BDH27" s="687"/>
      <c r="BDI27" s="687"/>
      <c r="BDJ27" s="687"/>
      <c r="BDK27" s="687"/>
      <c r="BDL27" s="687"/>
      <c r="BDM27" s="687"/>
      <c r="BDN27" s="687"/>
      <c r="BDO27" s="687"/>
      <c r="BDP27" s="687"/>
      <c r="BDQ27" s="687"/>
      <c r="BDR27" s="687"/>
      <c r="BDS27" s="687"/>
      <c r="BDT27" s="687"/>
      <c r="BDU27" s="687"/>
      <c r="BDV27" s="687"/>
      <c r="BDW27" s="687"/>
      <c r="BDX27" s="687"/>
      <c r="BDY27" s="687"/>
      <c r="BDZ27" s="687"/>
      <c r="BEA27" s="687"/>
      <c r="BEB27" s="687"/>
      <c r="BEC27" s="687"/>
      <c r="BED27" s="687"/>
      <c r="BEE27" s="687"/>
      <c r="BEF27" s="687"/>
      <c r="BEG27" s="687"/>
      <c r="BEH27" s="687"/>
      <c r="BEI27" s="687"/>
      <c r="BEJ27" s="687"/>
      <c r="BEK27" s="687"/>
      <c r="BEL27" s="687"/>
      <c r="BEM27" s="687"/>
      <c r="BEN27" s="687"/>
      <c r="BEO27" s="687"/>
      <c r="BEP27" s="687"/>
      <c r="BEQ27" s="687"/>
      <c r="BER27" s="687"/>
      <c r="BES27" s="687"/>
      <c r="BET27" s="687"/>
      <c r="BEU27" s="687"/>
      <c r="BEV27" s="687"/>
      <c r="BEW27" s="687"/>
      <c r="BEX27" s="687"/>
      <c r="BEY27" s="687"/>
      <c r="BEZ27" s="687"/>
      <c r="BFA27" s="687"/>
      <c r="BFB27" s="687"/>
      <c r="BFC27" s="687"/>
      <c r="BFD27" s="687"/>
      <c r="BFE27" s="687"/>
      <c r="BFF27" s="687"/>
      <c r="BFG27" s="687"/>
      <c r="BFH27" s="687"/>
      <c r="BFI27" s="687"/>
      <c r="BFJ27" s="687"/>
      <c r="BFK27" s="687"/>
      <c r="BFL27" s="687"/>
      <c r="BFM27" s="687"/>
      <c r="BFN27" s="687"/>
      <c r="BFO27" s="687"/>
      <c r="BFP27" s="687"/>
      <c r="BFQ27" s="687"/>
      <c r="BFR27" s="687"/>
      <c r="BFS27" s="687"/>
      <c r="BFT27" s="687"/>
      <c r="BFU27" s="687"/>
      <c r="BFV27" s="687"/>
      <c r="BFW27" s="687"/>
      <c r="BFX27" s="687"/>
      <c r="BFY27" s="687"/>
      <c r="BFZ27" s="687"/>
      <c r="BGA27" s="687"/>
      <c r="BGB27" s="687"/>
      <c r="BGC27" s="687"/>
      <c r="BGD27" s="687"/>
      <c r="BGE27" s="687"/>
      <c r="BGF27" s="687"/>
      <c r="BGG27" s="687"/>
      <c r="BGH27" s="687"/>
      <c r="BGI27" s="687"/>
      <c r="BGJ27" s="687"/>
      <c r="BGK27" s="687"/>
      <c r="BGL27" s="687"/>
      <c r="BGM27" s="687"/>
      <c r="BGN27" s="687"/>
      <c r="BGO27" s="687"/>
      <c r="BGP27" s="687"/>
      <c r="BGQ27" s="687"/>
      <c r="BGR27" s="687"/>
      <c r="BGS27" s="687"/>
      <c r="BGT27" s="687"/>
      <c r="BGU27" s="687"/>
      <c r="BGV27" s="687"/>
      <c r="BGW27" s="687"/>
      <c r="BGX27" s="687"/>
      <c r="BGY27" s="687"/>
      <c r="BGZ27" s="687"/>
      <c r="BHA27" s="687"/>
      <c r="BHB27" s="687"/>
      <c r="BHC27" s="687"/>
      <c r="BHD27" s="687"/>
      <c r="BHE27" s="687"/>
      <c r="BHF27" s="687"/>
      <c r="BHG27" s="687"/>
      <c r="BHH27" s="687"/>
      <c r="BHI27" s="687"/>
      <c r="BHJ27" s="687"/>
      <c r="BHK27" s="687"/>
      <c r="BHL27" s="687"/>
      <c r="BHM27" s="687"/>
      <c r="BHN27" s="687"/>
      <c r="BHO27" s="687"/>
      <c r="BHP27" s="687"/>
      <c r="BHQ27" s="687"/>
      <c r="BHR27" s="687"/>
      <c r="BHS27" s="687"/>
      <c r="BHT27" s="687"/>
      <c r="BHU27" s="687"/>
      <c r="BHV27" s="687"/>
      <c r="BHW27" s="687"/>
      <c r="BHX27" s="687"/>
      <c r="BHY27" s="687"/>
      <c r="BHZ27" s="687"/>
      <c r="BIA27" s="687"/>
      <c r="BIB27" s="687"/>
      <c r="BIC27" s="687"/>
      <c r="BID27" s="687"/>
      <c r="BIE27" s="687"/>
      <c r="BIF27" s="687"/>
      <c r="BIG27" s="687"/>
      <c r="BIH27" s="687"/>
      <c r="BII27" s="687"/>
      <c r="BIJ27" s="687"/>
      <c r="BIK27" s="687"/>
      <c r="BIL27" s="687"/>
      <c r="BIM27" s="687"/>
      <c r="BIN27" s="687"/>
      <c r="BIO27" s="687"/>
      <c r="BIP27" s="687"/>
      <c r="BIQ27" s="687"/>
      <c r="BIR27" s="687"/>
      <c r="BIS27" s="687"/>
      <c r="BIT27" s="687"/>
      <c r="BIU27" s="687"/>
      <c r="BIV27" s="687"/>
      <c r="BIW27" s="687"/>
      <c r="BIX27" s="687"/>
      <c r="BIY27" s="687"/>
      <c r="BIZ27" s="687"/>
      <c r="BJA27" s="687"/>
      <c r="BJB27" s="687"/>
      <c r="BJC27" s="687"/>
      <c r="BJD27" s="687"/>
      <c r="BJE27" s="687"/>
      <c r="BJF27" s="687"/>
      <c r="BJG27" s="687"/>
      <c r="BJH27" s="687"/>
      <c r="BJI27" s="687"/>
      <c r="BJJ27" s="687"/>
      <c r="BJK27" s="687"/>
      <c r="BJL27" s="687"/>
      <c r="BJM27" s="687"/>
      <c r="BJN27" s="687"/>
      <c r="BJO27" s="687"/>
      <c r="BJP27" s="687"/>
      <c r="BJQ27" s="687"/>
      <c r="BJR27" s="687"/>
      <c r="BJS27" s="687"/>
      <c r="BJT27" s="687"/>
      <c r="BJU27" s="687"/>
      <c r="BJV27" s="687"/>
      <c r="BJW27" s="687"/>
      <c r="BJX27" s="687"/>
      <c r="BJY27" s="687"/>
      <c r="BJZ27" s="687"/>
      <c r="BKA27" s="687"/>
      <c r="BKB27" s="687"/>
      <c r="BKC27" s="687"/>
      <c r="BKD27" s="687"/>
      <c r="BKE27" s="687"/>
      <c r="BKF27" s="687"/>
      <c r="BKG27" s="687"/>
      <c r="BKH27" s="687"/>
      <c r="BKI27" s="687"/>
      <c r="BKJ27" s="687"/>
      <c r="BKK27" s="687"/>
      <c r="BKL27" s="687"/>
      <c r="BKM27" s="687"/>
      <c r="BKN27" s="687"/>
      <c r="BKO27" s="687"/>
      <c r="BKP27" s="687"/>
      <c r="BKQ27" s="687"/>
      <c r="BKR27" s="687"/>
      <c r="BKS27" s="687"/>
      <c r="BKT27" s="687"/>
      <c r="BKU27" s="687"/>
      <c r="BKV27" s="687"/>
      <c r="BKW27" s="687"/>
      <c r="BKX27" s="687"/>
      <c r="BKY27" s="687"/>
      <c r="BKZ27" s="687"/>
      <c r="BLA27" s="687"/>
      <c r="BLB27" s="687"/>
      <c r="BLC27" s="687"/>
      <c r="BLD27" s="687"/>
      <c r="BLE27" s="687"/>
      <c r="BLF27" s="687"/>
      <c r="BLG27" s="687"/>
      <c r="BLH27" s="687"/>
      <c r="BLI27" s="687"/>
      <c r="BLJ27" s="687"/>
      <c r="BLK27" s="687"/>
      <c r="BLL27" s="687"/>
      <c r="BLM27" s="687"/>
      <c r="BLN27" s="687"/>
      <c r="BLO27" s="687"/>
      <c r="BLP27" s="687"/>
      <c r="BLQ27" s="687"/>
      <c r="BLR27" s="687"/>
      <c r="BLS27" s="687"/>
      <c r="BLT27" s="687"/>
      <c r="BLU27" s="687"/>
      <c r="BLV27" s="687"/>
      <c r="BLW27" s="687"/>
      <c r="BLX27" s="687"/>
      <c r="BLY27" s="687"/>
      <c r="BLZ27" s="687"/>
      <c r="BMA27" s="687"/>
      <c r="BMB27" s="687"/>
      <c r="BMC27" s="687"/>
      <c r="BMD27" s="687"/>
      <c r="BME27" s="687"/>
      <c r="BMF27" s="687"/>
      <c r="BMG27" s="687"/>
      <c r="BMH27" s="687"/>
      <c r="BMI27" s="687"/>
      <c r="BMJ27" s="687"/>
      <c r="BMK27" s="687"/>
      <c r="BML27" s="687"/>
      <c r="BMM27" s="687"/>
      <c r="BMN27" s="687"/>
      <c r="BMO27" s="687"/>
      <c r="BMP27" s="687"/>
      <c r="BMQ27" s="687"/>
      <c r="BMR27" s="687"/>
      <c r="BMS27" s="687"/>
      <c r="BMT27" s="687"/>
      <c r="BMU27" s="687"/>
      <c r="BMV27" s="687"/>
      <c r="BMW27" s="687"/>
      <c r="BMX27" s="687"/>
      <c r="BMY27" s="687"/>
      <c r="BMZ27" s="687"/>
      <c r="BNA27" s="687"/>
      <c r="BNB27" s="687"/>
      <c r="BNC27" s="687"/>
      <c r="BND27" s="687"/>
      <c r="BNE27" s="687"/>
      <c r="BNF27" s="687"/>
      <c r="BNG27" s="687"/>
      <c r="BNH27" s="687"/>
      <c r="BNI27" s="687"/>
      <c r="BNJ27" s="687"/>
      <c r="BNK27" s="687"/>
      <c r="BNL27" s="687"/>
      <c r="BNM27" s="687"/>
      <c r="BNN27" s="687"/>
      <c r="BNO27" s="687"/>
      <c r="BNP27" s="687"/>
      <c r="BNQ27" s="687"/>
      <c r="BNR27" s="687"/>
      <c r="BNS27" s="687"/>
      <c r="BNT27" s="687"/>
      <c r="BNU27" s="687"/>
      <c r="BNV27" s="687"/>
      <c r="BNW27" s="687"/>
      <c r="BNX27" s="687"/>
      <c r="BNY27" s="687"/>
      <c r="BNZ27" s="687"/>
      <c r="BOA27" s="687"/>
      <c r="BOB27" s="687"/>
      <c r="BOC27" s="687"/>
      <c r="BOD27" s="687"/>
      <c r="BOE27" s="687"/>
      <c r="BOF27" s="687"/>
      <c r="BOG27" s="687"/>
      <c r="BOH27" s="687"/>
      <c r="BOI27" s="687"/>
      <c r="BOJ27" s="687"/>
      <c r="BOK27" s="687"/>
      <c r="BOL27" s="687"/>
      <c r="BOM27" s="687"/>
      <c r="BON27" s="687"/>
      <c r="BOO27" s="687"/>
      <c r="BOP27" s="687"/>
      <c r="BOQ27" s="687"/>
      <c r="BOR27" s="687"/>
      <c r="BOS27" s="687"/>
      <c r="BOT27" s="687"/>
      <c r="BOU27" s="687"/>
      <c r="BOV27" s="687"/>
      <c r="BOW27" s="687"/>
      <c r="BOX27" s="687"/>
      <c r="BOY27" s="687"/>
      <c r="BOZ27" s="687"/>
      <c r="BPA27" s="687"/>
      <c r="BPB27" s="687"/>
      <c r="BPC27" s="687"/>
      <c r="BPD27" s="687"/>
      <c r="BPE27" s="687"/>
      <c r="BPF27" s="687"/>
      <c r="BPG27" s="687"/>
      <c r="BPH27" s="687"/>
      <c r="BPI27" s="687"/>
      <c r="BPJ27" s="687"/>
      <c r="BPK27" s="687"/>
      <c r="BPL27" s="687"/>
      <c r="BPM27" s="687"/>
      <c r="BPN27" s="687"/>
      <c r="BPO27" s="687"/>
      <c r="BPP27" s="687"/>
      <c r="BPQ27" s="687"/>
      <c r="BPR27" s="687"/>
      <c r="BPS27" s="687"/>
      <c r="BPT27" s="687"/>
      <c r="BPU27" s="687"/>
      <c r="BPV27" s="687"/>
      <c r="BPW27" s="687"/>
      <c r="BPX27" s="687"/>
      <c r="BPY27" s="687"/>
      <c r="BPZ27" s="687"/>
      <c r="BQA27" s="687"/>
      <c r="BQB27" s="687"/>
      <c r="BQC27" s="687"/>
      <c r="BQD27" s="687"/>
      <c r="BQE27" s="687"/>
      <c r="BQF27" s="687"/>
      <c r="BQG27" s="687"/>
      <c r="BQH27" s="687"/>
      <c r="BQI27" s="687"/>
      <c r="BQJ27" s="687"/>
      <c r="BQK27" s="687"/>
      <c r="BQL27" s="687"/>
      <c r="BQM27" s="687"/>
      <c r="BQN27" s="687"/>
      <c r="BQO27" s="687"/>
      <c r="BQP27" s="687"/>
      <c r="BQQ27" s="687"/>
      <c r="BQR27" s="687"/>
      <c r="BQS27" s="687"/>
      <c r="BQT27" s="687"/>
      <c r="BQU27" s="687"/>
      <c r="BQV27" s="687"/>
      <c r="BQW27" s="687"/>
      <c r="BQX27" s="687"/>
      <c r="BQY27" s="687"/>
      <c r="BQZ27" s="687"/>
      <c r="BRA27" s="687"/>
      <c r="BRB27" s="687"/>
      <c r="BRC27" s="687"/>
      <c r="BRD27" s="687"/>
      <c r="BRE27" s="687"/>
      <c r="BRF27" s="687"/>
      <c r="BRG27" s="687"/>
      <c r="BRH27" s="687"/>
      <c r="BRI27" s="687"/>
      <c r="BRJ27" s="687"/>
      <c r="BRK27" s="687"/>
      <c r="BRL27" s="687"/>
      <c r="BRM27" s="687"/>
      <c r="BRN27" s="687"/>
      <c r="BRO27" s="687"/>
      <c r="BRP27" s="687"/>
      <c r="BRQ27" s="687"/>
      <c r="BRR27" s="687"/>
      <c r="BRS27" s="687"/>
      <c r="BRT27" s="687"/>
      <c r="BRU27" s="687"/>
      <c r="BRV27" s="687"/>
      <c r="BRW27" s="687"/>
      <c r="BRX27" s="687"/>
      <c r="BRY27" s="687"/>
      <c r="BRZ27" s="687"/>
      <c r="BSA27" s="687"/>
      <c r="BSB27" s="687"/>
      <c r="BSC27" s="687"/>
      <c r="BSD27" s="687"/>
      <c r="BSE27" s="687"/>
      <c r="BSF27" s="687"/>
      <c r="BSG27" s="687"/>
      <c r="BSH27" s="687"/>
      <c r="BSI27" s="687"/>
      <c r="BSJ27" s="687"/>
      <c r="BSK27" s="687"/>
      <c r="BSL27" s="687"/>
      <c r="BSM27" s="687"/>
      <c r="BSN27" s="687"/>
      <c r="BSO27" s="687"/>
      <c r="BSP27" s="687"/>
      <c r="BSQ27" s="687"/>
      <c r="BSR27" s="687"/>
      <c r="BSS27" s="687"/>
      <c r="BST27" s="687"/>
      <c r="BSU27" s="687"/>
      <c r="BSV27" s="687"/>
      <c r="BSW27" s="687"/>
      <c r="BSX27" s="687"/>
      <c r="BSY27" s="687"/>
      <c r="BSZ27" s="687"/>
      <c r="BTA27" s="687"/>
      <c r="BTB27" s="687"/>
      <c r="BTC27" s="687"/>
      <c r="BTD27" s="687"/>
      <c r="BTE27" s="687"/>
      <c r="BTF27" s="687"/>
      <c r="BTG27" s="687"/>
      <c r="BTH27" s="687"/>
      <c r="BTI27" s="687"/>
      <c r="BTJ27" s="687"/>
      <c r="BTK27" s="687"/>
      <c r="BTL27" s="687"/>
      <c r="BTM27" s="687"/>
      <c r="BTN27" s="687"/>
      <c r="BTO27" s="687"/>
      <c r="BTP27" s="687"/>
      <c r="BTQ27" s="687"/>
      <c r="BTR27" s="687"/>
      <c r="BTS27" s="687"/>
      <c r="BTT27" s="687"/>
      <c r="BTU27" s="687"/>
      <c r="BTV27" s="687"/>
      <c r="BTW27" s="687"/>
      <c r="BTX27" s="687"/>
      <c r="BTY27" s="687"/>
      <c r="BTZ27" s="687"/>
      <c r="BUA27" s="687"/>
      <c r="BUB27" s="687"/>
      <c r="BUC27" s="687"/>
      <c r="BUD27" s="687"/>
      <c r="BUE27" s="687"/>
      <c r="BUF27" s="687"/>
      <c r="BUG27" s="687"/>
      <c r="BUH27" s="687"/>
      <c r="BUI27" s="687"/>
      <c r="BUJ27" s="687"/>
      <c r="BUK27" s="687"/>
      <c r="BUL27" s="687"/>
      <c r="BUM27" s="687"/>
      <c r="BUN27" s="687"/>
      <c r="BUO27" s="687"/>
      <c r="BUP27" s="687"/>
      <c r="BUQ27" s="687"/>
      <c r="BUR27" s="687"/>
      <c r="BUS27" s="687"/>
      <c r="BUT27" s="687"/>
      <c r="BUU27" s="687"/>
      <c r="BUV27" s="687"/>
      <c r="BUW27" s="687"/>
      <c r="BUX27" s="687"/>
      <c r="BUY27" s="687"/>
      <c r="BUZ27" s="687"/>
      <c r="BVA27" s="687"/>
      <c r="BVB27" s="687"/>
      <c r="BVC27" s="687"/>
      <c r="BVD27" s="687"/>
      <c r="BVE27" s="687"/>
      <c r="BVF27" s="687"/>
      <c r="BVG27" s="687"/>
      <c r="BVH27" s="687"/>
      <c r="BVI27" s="687"/>
      <c r="BVJ27" s="687"/>
      <c r="BVK27" s="687"/>
      <c r="BVL27" s="687"/>
      <c r="BVM27" s="687"/>
      <c r="BVN27" s="687"/>
      <c r="BVO27" s="687"/>
      <c r="BVP27" s="687"/>
      <c r="BVQ27" s="687"/>
      <c r="BVR27" s="687"/>
      <c r="BVS27" s="687"/>
      <c r="BVT27" s="687"/>
      <c r="BVU27" s="687"/>
      <c r="BVV27" s="687"/>
      <c r="BVW27" s="687"/>
      <c r="BVX27" s="687"/>
      <c r="BVY27" s="687"/>
      <c r="BVZ27" s="687"/>
      <c r="BWA27" s="687"/>
      <c r="BWB27" s="687"/>
      <c r="BWC27" s="687"/>
      <c r="BWD27" s="687"/>
      <c r="BWE27" s="687"/>
      <c r="BWF27" s="687"/>
      <c r="BWG27" s="687"/>
      <c r="BWH27" s="687"/>
      <c r="BWI27" s="687"/>
      <c r="BWJ27" s="687"/>
      <c r="BWK27" s="687"/>
      <c r="BWL27" s="687"/>
      <c r="BWM27" s="687"/>
      <c r="BWN27" s="687"/>
      <c r="BWO27" s="687"/>
      <c r="BWP27" s="687"/>
      <c r="BWQ27" s="687"/>
      <c r="BWR27" s="687"/>
      <c r="BWS27" s="687"/>
      <c r="BWT27" s="687"/>
      <c r="BWU27" s="687"/>
      <c r="BWV27" s="687"/>
      <c r="BWW27" s="687"/>
      <c r="BWX27" s="687"/>
      <c r="BWY27" s="687"/>
      <c r="BWZ27" s="687"/>
      <c r="BXA27" s="687"/>
      <c r="BXB27" s="687"/>
      <c r="BXC27" s="687"/>
      <c r="BXD27" s="687"/>
      <c r="BXE27" s="687"/>
      <c r="BXF27" s="687"/>
      <c r="BXG27" s="687"/>
      <c r="BXH27" s="687"/>
      <c r="BXI27" s="687"/>
      <c r="BXJ27" s="687"/>
      <c r="BXK27" s="687"/>
      <c r="BXL27" s="687"/>
      <c r="BXM27" s="687"/>
      <c r="BXN27" s="687"/>
      <c r="BXO27" s="687"/>
      <c r="BXP27" s="687"/>
      <c r="BXQ27" s="687"/>
      <c r="BXR27" s="687"/>
      <c r="BXS27" s="687"/>
      <c r="BXT27" s="687"/>
      <c r="BXU27" s="687"/>
      <c r="BXV27" s="687"/>
      <c r="BXW27" s="687"/>
      <c r="BXX27" s="687"/>
      <c r="BXY27" s="687"/>
      <c r="BXZ27" s="687"/>
      <c r="BYA27" s="687"/>
      <c r="BYB27" s="687"/>
      <c r="BYC27" s="687"/>
      <c r="BYD27" s="687"/>
      <c r="BYE27" s="687"/>
      <c r="BYF27" s="687"/>
      <c r="BYG27" s="687"/>
      <c r="BYH27" s="687"/>
      <c r="BYI27" s="687"/>
      <c r="BYJ27" s="687"/>
      <c r="BYK27" s="687"/>
      <c r="BYL27" s="687"/>
      <c r="BYM27" s="687"/>
      <c r="BYN27" s="687"/>
      <c r="BYO27" s="687"/>
      <c r="BYP27" s="687"/>
      <c r="BYQ27" s="687"/>
      <c r="BYR27" s="687"/>
      <c r="BYS27" s="687"/>
      <c r="BYT27" s="687"/>
      <c r="BYU27" s="687"/>
      <c r="BYV27" s="687"/>
      <c r="BYW27" s="687"/>
      <c r="BYX27" s="687"/>
      <c r="BYY27" s="687"/>
      <c r="BYZ27" s="687"/>
      <c r="BZA27" s="687"/>
      <c r="BZB27" s="687"/>
      <c r="BZC27" s="687"/>
      <c r="BZD27" s="687"/>
      <c r="BZE27" s="687"/>
      <c r="BZF27" s="687"/>
      <c r="BZG27" s="687"/>
      <c r="BZH27" s="687"/>
      <c r="BZI27" s="687"/>
      <c r="BZJ27" s="687"/>
      <c r="BZK27" s="687"/>
      <c r="BZL27" s="687"/>
      <c r="BZM27" s="687"/>
      <c r="BZN27" s="687"/>
      <c r="BZO27" s="687"/>
      <c r="BZP27" s="687"/>
      <c r="BZQ27" s="687"/>
      <c r="BZR27" s="687"/>
      <c r="BZS27" s="687"/>
      <c r="BZT27" s="687"/>
      <c r="BZU27" s="687"/>
      <c r="BZV27" s="687"/>
      <c r="BZW27" s="687"/>
      <c r="BZX27" s="687"/>
      <c r="BZY27" s="687"/>
      <c r="BZZ27" s="687"/>
      <c r="CAA27" s="687"/>
      <c r="CAB27" s="687"/>
      <c r="CAC27" s="687"/>
      <c r="CAD27" s="687"/>
      <c r="CAE27" s="687"/>
      <c r="CAF27" s="687"/>
      <c r="CAG27" s="687"/>
      <c r="CAH27" s="687"/>
      <c r="CAI27" s="687"/>
      <c r="CAJ27" s="687"/>
      <c r="CAK27" s="687"/>
      <c r="CAL27" s="687"/>
      <c r="CAM27" s="687"/>
      <c r="CAN27" s="687"/>
      <c r="CAO27" s="687"/>
      <c r="CAP27" s="687"/>
      <c r="CAQ27" s="687"/>
      <c r="CAR27" s="687"/>
      <c r="CAS27" s="687"/>
      <c r="CAT27" s="687"/>
      <c r="CAU27" s="687"/>
      <c r="CAV27" s="687"/>
      <c r="CAW27" s="687"/>
      <c r="CAX27" s="687"/>
      <c r="CAY27" s="687"/>
      <c r="CAZ27" s="687"/>
      <c r="CBA27" s="687"/>
      <c r="CBB27" s="687"/>
      <c r="CBC27" s="687"/>
      <c r="CBD27" s="687"/>
      <c r="CBE27" s="687"/>
      <c r="CBF27" s="687"/>
      <c r="CBG27" s="687"/>
      <c r="CBH27" s="687"/>
      <c r="CBI27" s="687"/>
      <c r="CBJ27" s="687"/>
      <c r="CBK27" s="687"/>
      <c r="CBL27" s="687"/>
      <c r="CBM27" s="687"/>
      <c r="CBN27" s="687"/>
      <c r="CBO27" s="687"/>
      <c r="CBP27" s="687"/>
      <c r="CBQ27" s="687"/>
      <c r="CBR27" s="687"/>
      <c r="CBS27" s="687"/>
      <c r="CBT27" s="687"/>
      <c r="CBU27" s="687"/>
      <c r="CBV27" s="687"/>
      <c r="CBW27" s="687"/>
      <c r="CBX27" s="687"/>
      <c r="CBY27" s="687"/>
      <c r="CBZ27" s="687"/>
      <c r="CCA27" s="687"/>
      <c r="CCB27" s="687"/>
      <c r="CCC27" s="687"/>
      <c r="CCD27" s="687"/>
      <c r="CCE27" s="687"/>
      <c r="CCF27" s="687"/>
      <c r="CCG27" s="687"/>
      <c r="CCH27" s="687"/>
      <c r="CCI27" s="687"/>
      <c r="CCJ27" s="687"/>
      <c r="CCK27" s="687"/>
      <c r="CCL27" s="687"/>
      <c r="CCM27" s="687"/>
      <c r="CCN27" s="687"/>
      <c r="CCO27" s="687"/>
      <c r="CCP27" s="687"/>
      <c r="CCQ27" s="687"/>
      <c r="CCR27" s="687"/>
      <c r="CCS27" s="687"/>
      <c r="CCT27" s="687"/>
      <c r="CCU27" s="687"/>
      <c r="CCV27" s="687"/>
      <c r="CCW27" s="687"/>
      <c r="CCX27" s="687"/>
      <c r="CCY27" s="687"/>
      <c r="CCZ27" s="687"/>
      <c r="CDA27" s="687"/>
      <c r="CDB27" s="687"/>
      <c r="CDC27" s="687"/>
      <c r="CDD27" s="687"/>
      <c r="CDE27" s="687"/>
      <c r="CDF27" s="687"/>
      <c r="CDG27" s="687"/>
      <c r="CDH27" s="687"/>
      <c r="CDI27" s="687"/>
      <c r="CDJ27" s="687"/>
      <c r="CDK27" s="687"/>
      <c r="CDL27" s="687"/>
      <c r="CDM27" s="687"/>
      <c r="CDN27" s="687"/>
      <c r="CDO27" s="687"/>
      <c r="CDP27" s="687"/>
      <c r="CDQ27" s="687"/>
      <c r="CDR27" s="687"/>
      <c r="CDS27" s="687"/>
      <c r="CDT27" s="687"/>
      <c r="CDU27" s="687"/>
      <c r="CDV27" s="687"/>
      <c r="CDW27" s="687"/>
      <c r="CDX27" s="687"/>
      <c r="CDY27" s="687"/>
      <c r="CDZ27" s="687"/>
      <c r="CEA27" s="687"/>
      <c r="CEB27" s="687"/>
      <c r="CEC27" s="687"/>
      <c r="CED27" s="687"/>
      <c r="CEE27" s="687"/>
      <c r="CEF27" s="687"/>
      <c r="CEG27" s="687"/>
      <c r="CEH27" s="687"/>
      <c r="CEI27" s="687"/>
      <c r="CEJ27" s="687"/>
      <c r="CEK27" s="687"/>
      <c r="CEL27" s="687"/>
      <c r="CEM27" s="687"/>
      <c r="CEN27" s="687"/>
      <c r="CEO27" s="687"/>
      <c r="CEP27" s="687"/>
      <c r="CEQ27" s="687"/>
      <c r="CER27" s="687"/>
      <c r="CES27" s="687"/>
      <c r="CET27" s="687"/>
      <c r="CEU27" s="687"/>
      <c r="CEV27" s="687"/>
      <c r="CEW27" s="687"/>
      <c r="CEX27" s="687"/>
      <c r="CEY27" s="687"/>
      <c r="CEZ27" s="687"/>
      <c r="CFA27" s="687"/>
      <c r="CFB27" s="687"/>
      <c r="CFC27" s="687"/>
      <c r="CFD27" s="687"/>
      <c r="CFE27" s="687"/>
      <c r="CFF27" s="687"/>
      <c r="CFG27" s="687"/>
      <c r="CFH27" s="687"/>
      <c r="CFI27" s="687"/>
      <c r="CFJ27" s="687"/>
      <c r="CFK27" s="687"/>
      <c r="CFL27" s="687"/>
      <c r="CFM27" s="687"/>
      <c r="CFN27" s="687"/>
      <c r="CFO27" s="687"/>
      <c r="CFP27" s="687"/>
      <c r="CFQ27" s="687"/>
      <c r="CFR27" s="687"/>
      <c r="CFS27" s="687"/>
      <c r="CFT27" s="687"/>
      <c r="CFU27" s="687"/>
      <c r="CFV27" s="687"/>
      <c r="CFW27" s="687"/>
      <c r="CFX27" s="687"/>
      <c r="CFY27" s="687"/>
      <c r="CFZ27" s="687"/>
      <c r="CGA27" s="687"/>
      <c r="CGB27" s="687"/>
      <c r="CGC27" s="687"/>
      <c r="CGD27" s="687"/>
      <c r="CGE27" s="687"/>
      <c r="CGF27" s="687"/>
      <c r="CGG27" s="687"/>
      <c r="CGH27" s="687"/>
      <c r="CGI27" s="687"/>
      <c r="CGJ27" s="687"/>
      <c r="CGK27" s="687"/>
      <c r="CGL27" s="687"/>
      <c r="CGM27" s="687"/>
      <c r="CGN27" s="687"/>
      <c r="CGO27" s="687"/>
      <c r="CGP27" s="687"/>
      <c r="CGQ27" s="687"/>
      <c r="CGR27" s="687"/>
      <c r="CGS27" s="687"/>
      <c r="CGT27" s="687"/>
      <c r="CGU27" s="687"/>
      <c r="CGV27" s="687"/>
      <c r="CGW27" s="687"/>
      <c r="CGX27" s="687"/>
      <c r="CGY27" s="687"/>
      <c r="CGZ27" s="687"/>
      <c r="CHA27" s="687"/>
      <c r="CHB27" s="687"/>
      <c r="CHC27" s="687"/>
      <c r="CHD27" s="687"/>
      <c r="CHE27" s="687"/>
      <c r="CHF27" s="687"/>
      <c r="CHG27" s="687"/>
      <c r="CHH27" s="687"/>
      <c r="CHI27" s="687"/>
      <c r="CHJ27" s="687"/>
      <c r="CHK27" s="687"/>
      <c r="CHL27" s="687"/>
      <c r="CHM27" s="687"/>
      <c r="CHN27" s="687"/>
      <c r="CHO27" s="687"/>
      <c r="CHP27" s="687"/>
      <c r="CHQ27" s="687"/>
      <c r="CHR27" s="687"/>
      <c r="CHS27" s="687"/>
      <c r="CHT27" s="687"/>
      <c r="CHU27" s="687"/>
      <c r="CHV27" s="687"/>
      <c r="CHW27" s="687"/>
      <c r="CHX27" s="687"/>
      <c r="CHY27" s="687"/>
      <c r="CHZ27" s="687"/>
      <c r="CIA27" s="687"/>
      <c r="CIB27" s="687"/>
      <c r="CIC27" s="687"/>
      <c r="CID27" s="687"/>
      <c r="CIE27" s="687"/>
      <c r="CIF27" s="687"/>
      <c r="CIG27" s="687"/>
      <c r="CIH27" s="687"/>
      <c r="CII27" s="687"/>
      <c r="CIJ27" s="687"/>
      <c r="CIK27" s="687"/>
      <c r="CIL27" s="687"/>
      <c r="CIM27" s="687"/>
      <c r="CIN27" s="687"/>
      <c r="CIO27" s="687"/>
      <c r="CIP27" s="687"/>
      <c r="CIQ27" s="687"/>
      <c r="CIR27" s="687"/>
      <c r="CIS27" s="687"/>
      <c r="CIT27" s="687"/>
      <c r="CIU27" s="687"/>
      <c r="CIV27" s="687"/>
      <c r="CIW27" s="687"/>
      <c r="CIX27" s="687"/>
      <c r="CIY27" s="687"/>
      <c r="CIZ27" s="687"/>
      <c r="CJA27" s="687"/>
      <c r="CJB27" s="687"/>
      <c r="CJC27" s="687"/>
      <c r="CJD27" s="687"/>
      <c r="CJE27" s="687"/>
      <c r="CJF27" s="687"/>
      <c r="CJG27" s="687"/>
      <c r="CJH27" s="687"/>
      <c r="CJI27" s="687"/>
      <c r="CJJ27" s="687"/>
      <c r="CJK27" s="687"/>
      <c r="CJL27" s="687"/>
      <c r="CJM27" s="687"/>
      <c r="CJN27" s="687"/>
      <c r="CJO27" s="687"/>
      <c r="CJP27" s="687"/>
      <c r="CJQ27" s="687"/>
      <c r="CJR27" s="687"/>
      <c r="CJS27" s="687"/>
      <c r="CJT27" s="687"/>
      <c r="CJU27" s="687"/>
      <c r="CJV27" s="687"/>
      <c r="CJW27" s="687"/>
      <c r="CJX27" s="687"/>
      <c r="CJY27" s="687"/>
      <c r="CJZ27" s="687"/>
      <c r="CKA27" s="687"/>
      <c r="CKB27" s="687"/>
      <c r="CKC27" s="687"/>
      <c r="CKD27" s="687"/>
      <c r="CKE27" s="687"/>
      <c r="CKF27" s="687"/>
      <c r="CKG27" s="687"/>
      <c r="CKH27" s="687"/>
      <c r="CKI27" s="687"/>
      <c r="CKJ27" s="687"/>
      <c r="CKK27" s="687"/>
      <c r="CKL27" s="687"/>
      <c r="CKM27" s="687"/>
      <c r="CKN27" s="687"/>
      <c r="CKO27" s="687"/>
      <c r="CKP27" s="687"/>
      <c r="CKQ27" s="687"/>
      <c r="CKR27" s="687"/>
      <c r="CKS27" s="687"/>
      <c r="CKT27" s="687"/>
      <c r="CKU27" s="687"/>
      <c r="CKV27" s="687"/>
      <c r="CKW27" s="687"/>
      <c r="CKX27" s="687"/>
      <c r="CKY27" s="687"/>
      <c r="CKZ27" s="687"/>
      <c r="CLA27" s="687"/>
      <c r="CLB27" s="687"/>
      <c r="CLC27" s="687"/>
      <c r="CLD27" s="687"/>
      <c r="CLE27" s="687"/>
      <c r="CLF27" s="687"/>
      <c r="CLG27" s="687"/>
      <c r="CLH27" s="687"/>
      <c r="CLI27" s="687"/>
      <c r="CLJ27" s="687"/>
      <c r="CLK27" s="687"/>
      <c r="CLL27" s="687"/>
      <c r="CLM27" s="687"/>
      <c r="CLN27" s="687"/>
      <c r="CLO27" s="687"/>
      <c r="CLP27" s="687"/>
      <c r="CLQ27" s="687"/>
      <c r="CLR27" s="687"/>
      <c r="CLS27" s="687"/>
      <c r="CLT27" s="687"/>
      <c r="CLU27" s="687"/>
      <c r="CLV27" s="687"/>
      <c r="CLW27" s="687"/>
      <c r="CLX27" s="687"/>
      <c r="CLY27" s="687"/>
      <c r="CLZ27" s="687"/>
      <c r="CMA27" s="687"/>
      <c r="CMB27" s="687"/>
      <c r="CMC27" s="687"/>
      <c r="CMD27" s="687"/>
      <c r="CME27" s="687"/>
      <c r="CMF27" s="687"/>
      <c r="CMG27" s="687"/>
      <c r="CMH27" s="687"/>
      <c r="CMI27" s="687"/>
      <c r="CMJ27" s="687"/>
      <c r="CMK27" s="687"/>
      <c r="CML27" s="687"/>
      <c r="CMM27" s="687"/>
      <c r="CMN27" s="687"/>
      <c r="CMO27" s="687"/>
      <c r="CMP27" s="687"/>
      <c r="CMQ27" s="687"/>
      <c r="CMR27" s="687"/>
      <c r="CMS27" s="687"/>
      <c r="CMT27" s="687"/>
      <c r="CMU27" s="687"/>
      <c r="CMV27" s="687"/>
      <c r="CMW27" s="687"/>
      <c r="CMX27" s="687"/>
      <c r="CMY27" s="687"/>
      <c r="CMZ27" s="687"/>
      <c r="CNA27" s="687"/>
      <c r="CNB27" s="687"/>
      <c r="CNC27" s="687"/>
      <c r="CND27" s="687"/>
      <c r="CNE27" s="687"/>
      <c r="CNF27" s="687"/>
      <c r="CNG27" s="687"/>
      <c r="CNH27" s="687"/>
      <c r="CNI27" s="687"/>
      <c r="CNJ27" s="687"/>
      <c r="CNK27" s="687"/>
      <c r="CNL27" s="687"/>
      <c r="CNM27" s="687"/>
      <c r="CNN27" s="687"/>
      <c r="CNO27" s="687"/>
      <c r="CNP27" s="687"/>
      <c r="CNQ27" s="687"/>
      <c r="CNR27" s="687"/>
      <c r="CNS27" s="687"/>
      <c r="CNT27" s="687"/>
      <c r="CNU27" s="687"/>
      <c r="CNV27" s="687"/>
      <c r="CNW27" s="687"/>
      <c r="CNX27" s="687"/>
      <c r="CNY27" s="687"/>
      <c r="CNZ27" s="687"/>
      <c r="COA27" s="687"/>
      <c r="COB27" s="687"/>
      <c r="COC27" s="687"/>
      <c r="COD27" s="687"/>
      <c r="COE27" s="687"/>
      <c r="COF27" s="687"/>
      <c r="COG27" s="687"/>
      <c r="COH27" s="687"/>
      <c r="COI27" s="687"/>
      <c r="COJ27" s="687"/>
      <c r="COK27" s="687"/>
      <c r="COL27" s="687"/>
      <c r="COM27" s="687"/>
      <c r="CON27" s="687"/>
      <c r="COO27" s="687"/>
      <c r="COP27" s="687"/>
      <c r="COQ27" s="687"/>
      <c r="COR27" s="687"/>
      <c r="COS27" s="687"/>
      <c r="COT27" s="687"/>
      <c r="COU27" s="687"/>
      <c r="COV27" s="687"/>
      <c r="COW27" s="687"/>
      <c r="COX27" s="687"/>
      <c r="COY27" s="687"/>
      <c r="COZ27" s="687"/>
      <c r="CPA27" s="687"/>
      <c r="CPB27" s="687"/>
      <c r="CPC27" s="687"/>
      <c r="CPD27" s="687"/>
      <c r="CPE27" s="687"/>
      <c r="CPF27" s="687"/>
      <c r="CPG27" s="687"/>
      <c r="CPH27" s="687"/>
      <c r="CPI27" s="687"/>
      <c r="CPJ27" s="687"/>
      <c r="CPK27" s="687"/>
      <c r="CPL27" s="687"/>
      <c r="CPM27" s="687"/>
      <c r="CPN27" s="687"/>
      <c r="CPO27" s="687"/>
      <c r="CPP27" s="687"/>
      <c r="CPQ27" s="687"/>
      <c r="CPR27" s="687"/>
      <c r="CPS27" s="687"/>
      <c r="CPT27" s="687"/>
      <c r="CPU27" s="687"/>
      <c r="CPV27" s="687"/>
      <c r="CPW27" s="687"/>
      <c r="CPX27" s="687"/>
      <c r="CPY27" s="687"/>
      <c r="CPZ27" s="687"/>
      <c r="CQA27" s="687"/>
      <c r="CQB27" s="687"/>
      <c r="CQC27" s="687"/>
      <c r="CQD27" s="687"/>
      <c r="CQE27" s="687"/>
      <c r="CQF27" s="687"/>
      <c r="CQG27" s="687"/>
      <c r="CQH27" s="687"/>
      <c r="CQI27" s="687"/>
      <c r="CQJ27" s="687"/>
      <c r="CQK27" s="687"/>
      <c r="CQL27" s="687"/>
      <c r="CQM27" s="687"/>
      <c r="CQN27" s="687"/>
      <c r="CQO27" s="687"/>
      <c r="CQP27" s="687"/>
      <c r="CQQ27" s="687"/>
      <c r="CQR27" s="687"/>
      <c r="CQS27" s="687"/>
      <c r="CQT27" s="687"/>
      <c r="CQU27" s="687"/>
      <c r="CQV27" s="687"/>
      <c r="CQW27" s="687"/>
      <c r="CQX27" s="687"/>
      <c r="CQY27" s="687"/>
      <c r="CQZ27" s="687"/>
      <c r="CRA27" s="687"/>
      <c r="CRB27" s="687"/>
      <c r="CRC27" s="687"/>
      <c r="CRD27" s="687"/>
      <c r="CRE27" s="687"/>
      <c r="CRF27" s="687"/>
      <c r="CRG27" s="687"/>
      <c r="CRH27" s="687"/>
      <c r="CRI27" s="687"/>
      <c r="CRJ27" s="687"/>
      <c r="CRK27" s="687"/>
      <c r="CRL27" s="687"/>
      <c r="CRM27" s="687"/>
      <c r="CRN27" s="687"/>
      <c r="CRO27" s="687"/>
      <c r="CRP27" s="687"/>
      <c r="CRQ27" s="687"/>
      <c r="CRR27" s="687"/>
      <c r="CRS27" s="687"/>
      <c r="CRT27" s="687"/>
      <c r="CRU27" s="687"/>
      <c r="CRV27" s="687"/>
      <c r="CRW27" s="687"/>
      <c r="CRX27" s="687"/>
      <c r="CRY27" s="687"/>
      <c r="CRZ27" s="687"/>
      <c r="CSA27" s="687"/>
      <c r="CSB27" s="687"/>
      <c r="CSC27" s="687"/>
      <c r="CSD27" s="687"/>
      <c r="CSE27" s="687"/>
      <c r="CSF27" s="687"/>
      <c r="CSG27" s="687"/>
      <c r="CSH27" s="687"/>
      <c r="CSI27" s="687"/>
      <c r="CSJ27" s="687"/>
      <c r="CSK27" s="687"/>
      <c r="CSL27" s="687"/>
      <c r="CSM27" s="687"/>
      <c r="CSN27" s="687"/>
      <c r="CSO27" s="687"/>
      <c r="CSP27" s="687"/>
      <c r="CSQ27" s="687"/>
      <c r="CSR27" s="687"/>
      <c r="CSS27" s="687"/>
      <c r="CST27" s="687"/>
      <c r="CSU27" s="687"/>
      <c r="CSV27" s="687"/>
      <c r="CSW27" s="687"/>
      <c r="CSX27" s="687"/>
      <c r="CSY27" s="687"/>
      <c r="CSZ27" s="687"/>
      <c r="CTA27" s="687"/>
      <c r="CTB27" s="687"/>
      <c r="CTC27" s="687"/>
      <c r="CTD27" s="687"/>
      <c r="CTE27" s="687"/>
      <c r="CTF27" s="687"/>
      <c r="CTG27" s="687"/>
      <c r="CTH27" s="687"/>
      <c r="CTI27" s="687"/>
      <c r="CTJ27" s="687"/>
      <c r="CTK27" s="687"/>
      <c r="CTL27" s="687"/>
      <c r="CTM27" s="687"/>
      <c r="CTN27" s="687"/>
      <c r="CTO27" s="687"/>
      <c r="CTP27" s="687"/>
      <c r="CTQ27" s="687"/>
      <c r="CTR27" s="687"/>
      <c r="CTS27" s="687"/>
      <c r="CTT27" s="687"/>
      <c r="CTU27" s="687"/>
      <c r="CTV27" s="687"/>
      <c r="CTW27" s="687"/>
      <c r="CTX27" s="687"/>
      <c r="CTY27" s="687"/>
      <c r="CTZ27" s="687"/>
      <c r="CUA27" s="687"/>
      <c r="CUB27" s="687"/>
      <c r="CUC27" s="687"/>
      <c r="CUD27" s="687"/>
      <c r="CUE27" s="687"/>
      <c r="CUF27" s="687"/>
      <c r="CUG27" s="687"/>
      <c r="CUH27" s="687"/>
      <c r="CUI27" s="687"/>
      <c r="CUJ27" s="687"/>
      <c r="CUK27" s="687"/>
      <c r="CUL27" s="687"/>
      <c r="CUM27" s="687"/>
      <c r="CUN27" s="687"/>
      <c r="CUO27" s="687"/>
      <c r="CUP27" s="687"/>
      <c r="CUQ27" s="687"/>
      <c r="CUR27" s="687"/>
      <c r="CUS27" s="687"/>
      <c r="CUT27" s="687"/>
      <c r="CUU27" s="687"/>
      <c r="CUV27" s="687"/>
      <c r="CUW27" s="687"/>
      <c r="CUX27" s="687"/>
      <c r="CUY27" s="687"/>
      <c r="CUZ27" s="687"/>
      <c r="CVA27" s="687"/>
      <c r="CVB27" s="687"/>
      <c r="CVC27" s="687"/>
      <c r="CVD27" s="687"/>
      <c r="CVE27" s="687"/>
      <c r="CVF27" s="687"/>
      <c r="CVG27" s="687"/>
      <c r="CVH27" s="687"/>
      <c r="CVI27" s="687"/>
      <c r="CVJ27" s="687"/>
      <c r="CVK27" s="687"/>
      <c r="CVL27" s="687"/>
      <c r="CVM27" s="687"/>
      <c r="CVN27" s="687"/>
      <c r="CVO27" s="687"/>
      <c r="CVP27" s="687"/>
      <c r="CVQ27" s="687"/>
      <c r="CVR27" s="687"/>
      <c r="CVS27" s="687"/>
      <c r="CVT27" s="687"/>
      <c r="CVU27" s="687"/>
      <c r="CVV27" s="687"/>
      <c r="CVW27" s="687"/>
      <c r="CVX27" s="687"/>
      <c r="CVY27" s="687"/>
      <c r="CVZ27" s="687"/>
      <c r="CWA27" s="687"/>
      <c r="CWB27" s="687"/>
      <c r="CWC27" s="687"/>
      <c r="CWD27" s="687"/>
      <c r="CWE27" s="687"/>
      <c r="CWF27" s="687"/>
      <c r="CWG27" s="687"/>
      <c r="CWH27" s="687"/>
      <c r="CWI27" s="687"/>
      <c r="CWJ27" s="687"/>
      <c r="CWK27" s="687"/>
      <c r="CWL27" s="687"/>
      <c r="CWM27" s="687"/>
      <c r="CWN27" s="687"/>
      <c r="CWO27" s="687"/>
      <c r="CWP27" s="687"/>
      <c r="CWQ27" s="687"/>
      <c r="CWR27" s="687"/>
      <c r="CWS27" s="687"/>
      <c r="CWT27" s="687"/>
      <c r="CWU27" s="687"/>
      <c r="CWV27" s="687"/>
      <c r="CWW27" s="687"/>
      <c r="CWX27" s="687"/>
      <c r="CWY27" s="687"/>
      <c r="CWZ27" s="687"/>
      <c r="CXA27" s="687"/>
      <c r="CXB27" s="687"/>
      <c r="CXC27" s="687"/>
      <c r="CXD27" s="687"/>
      <c r="CXE27" s="687"/>
      <c r="CXF27" s="687"/>
      <c r="CXG27" s="687"/>
      <c r="CXH27" s="687"/>
      <c r="CXI27" s="687"/>
      <c r="CXJ27" s="687"/>
      <c r="CXK27" s="687"/>
      <c r="CXL27" s="687"/>
      <c r="CXM27" s="687"/>
      <c r="CXN27" s="687"/>
      <c r="CXO27" s="687"/>
      <c r="CXP27" s="687"/>
      <c r="CXQ27" s="687"/>
      <c r="CXR27" s="687"/>
      <c r="CXS27" s="687"/>
      <c r="CXT27" s="687"/>
      <c r="CXU27" s="687"/>
      <c r="CXV27" s="687"/>
      <c r="CXW27" s="687"/>
      <c r="CXX27" s="687"/>
      <c r="CXY27" s="687"/>
      <c r="CXZ27" s="687"/>
      <c r="CYA27" s="687"/>
      <c r="CYB27" s="687"/>
      <c r="CYC27" s="687"/>
      <c r="CYD27" s="687"/>
      <c r="CYE27" s="687"/>
      <c r="CYF27" s="687"/>
      <c r="CYG27" s="687"/>
      <c r="CYH27" s="687"/>
      <c r="CYI27" s="687"/>
      <c r="CYJ27" s="687"/>
      <c r="CYK27" s="687"/>
      <c r="CYL27" s="687"/>
      <c r="CYM27" s="687"/>
      <c r="CYN27" s="687"/>
      <c r="CYO27" s="687"/>
      <c r="CYP27" s="687"/>
      <c r="CYQ27" s="687"/>
      <c r="CYR27" s="687"/>
      <c r="CYS27" s="687"/>
      <c r="CYT27" s="687"/>
      <c r="CYU27" s="687"/>
      <c r="CYV27" s="687"/>
      <c r="CYW27" s="687"/>
      <c r="CYX27" s="687"/>
      <c r="CYY27" s="687"/>
      <c r="CYZ27" s="687"/>
      <c r="CZA27" s="687"/>
      <c r="CZB27" s="687"/>
      <c r="CZC27" s="687"/>
      <c r="CZD27" s="687"/>
      <c r="CZE27" s="687"/>
      <c r="CZF27" s="687"/>
      <c r="CZG27" s="687"/>
      <c r="CZH27" s="687"/>
      <c r="CZI27" s="687"/>
      <c r="CZJ27" s="687"/>
      <c r="CZK27" s="687"/>
      <c r="CZL27" s="687"/>
      <c r="CZM27" s="687"/>
      <c r="CZN27" s="687"/>
      <c r="CZO27" s="687"/>
      <c r="CZP27" s="687"/>
      <c r="CZQ27" s="687"/>
      <c r="CZR27" s="687"/>
      <c r="CZS27" s="687"/>
      <c r="CZT27" s="687"/>
      <c r="CZU27" s="687"/>
      <c r="CZV27" s="687"/>
      <c r="CZW27" s="687"/>
      <c r="CZX27" s="687"/>
      <c r="CZY27" s="687"/>
      <c r="CZZ27" s="687"/>
      <c r="DAA27" s="687"/>
      <c r="DAB27" s="687"/>
      <c r="DAC27" s="687"/>
      <c r="DAD27" s="687"/>
      <c r="DAE27" s="687"/>
      <c r="DAF27" s="687"/>
      <c r="DAG27" s="687"/>
      <c r="DAH27" s="687"/>
      <c r="DAI27" s="687"/>
      <c r="DAJ27" s="687"/>
      <c r="DAK27" s="687"/>
      <c r="DAL27" s="687"/>
      <c r="DAM27" s="687"/>
      <c r="DAN27" s="687"/>
      <c r="DAO27" s="687"/>
      <c r="DAP27" s="687"/>
      <c r="DAQ27" s="687"/>
      <c r="DAR27" s="687"/>
      <c r="DAS27" s="687"/>
      <c r="DAT27" s="687"/>
      <c r="DAU27" s="687"/>
      <c r="DAV27" s="687"/>
      <c r="DAW27" s="687"/>
      <c r="DAX27" s="687"/>
      <c r="DAY27" s="687"/>
      <c r="DAZ27" s="687"/>
      <c r="DBA27" s="687"/>
      <c r="DBB27" s="687"/>
      <c r="DBC27" s="687"/>
      <c r="DBD27" s="687"/>
      <c r="DBE27" s="687"/>
      <c r="DBF27" s="687"/>
      <c r="DBG27" s="687"/>
      <c r="DBH27" s="687"/>
      <c r="DBI27" s="687"/>
      <c r="DBJ27" s="687"/>
      <c r="DBK27" s="687"/>
      <c r="DBL27" s="687"/>
      <c r="DBM27" s="687"/>
      <c r="DBN27" s="687"/>
      <c r="DBO27" s="687"/>
      <c r="DBP27" s="687"/>
      <c r="DBQ27" s="687"/>
      <c r="DBR27" s="687"/>
      <c r="DBS27" s="687"/>
      <c r="DBT27" s="687"/>
      <c r="DBU27" s="687"/>
      <c r="DBV27" s="687"/>
      <c r="DBW27" s="687"/>
      <c r="DBX27" s="687"/>
      <c r="DBY27" s="687"/>
      <c r="DBZ27" s="687"/>
      <c r="DCA27" s="687"/>
      <c r="DCB27" s="687"/>
      <c r="DCC27" s="687"/>
      <c r="DCD27" s="687"/>
      <c r="DCE27" s="687"/>
      <c r="DCF27" s="687"/>
      <c r="DCG27" s="687"/>
      <c r="DCH27" s="687"/>
      <c r="DCI27" s="687"/>
      <c r="DCJ27" s="687"/>
      <c r="DCK27" s="687"/>
      <c r="DCL27" s="687"/>
      <c r="DCM27" s="687"/>
      <c r="DCN27" s="687"/>
      <c r="DCO27" s="687"/>
      <c r="DCP27" s="687"/>
      <c r="DCQ27" s="687"/>
      <c r="DCR27" s="687"/>
      <c r="DCS27" s="687"/>
      <c r="DCT27" s="687"/>
      <c r="DCU27" s="687"/>
      <c r="DCV27" s="687"/>
      <c r="DCW27" s="687"/>
      <c r="DCX27" s="687"/>
      <c r="DCY27" s="687"/>
      <c r="DCZ27" s="687"/>
      <c r="DDA27" s="687"/>
      <c r="DDB27" s="687"/>
      <c r="DDC27" s="687"/>
      <c r="DDD27" s="687"/>
      <c r="DDE27" s="687"/>
      <c r="DDF27" s="687"/>
      <c r="DDG27" s="687"/>
      <c r="DDH27" s="687"/>
      <c r="DDI27" s="687"/>
      <c r="DDJ27" s="687"/>
      <c r="DDK27" s="687"/>
      <c r="DDL27" s="687"/>
      <c r="DDM27" s="687"/>
      <c r="DDN27" s="687"/>
      <c r="DDO27" s="687"/>
      <c r="DDP27" s="687"/>
      <c r="DDQ27" s="687"/>
      <c r="DDR27" s="687"/>
      <c r="DDS27" s="687"/>
      <c r="DDT27" s="687"/>
      <c r="DDU27" s="687"/>
      <c r="DDV27" s="687"/>
      <c r="DDW27" s="687"/>
      <c r="DDX27" s="687"/>
      <c r="DDY27" s="687"/>
      <c r="DDZ27" s="687"/>
      <c r="DEA27" s="687"/>
      <c r="DEB27" s="687"/>
      <c r="DEC27" s="687"/>
      <c r="DED27" s="687"/>
      <c r="DEE27" s="687"/>
      <c r="DEF27" s="687"/>
      <c r="DEG27" s="687"/>
      <c r="DEH27" s="687"/>
      <c r="DEI27" s="687"/>
      <c r="DEJ27" s="687"/>
      <c r="DEK27" s="687"/>
      <c r="DEL27" s="687"/>
      <c r="DEM27" s="687"/>
      <c r="DEN27" s="687"/>
      <c r="DEO27" s="687"/>
      <c r="DEP27" s="687"/>
      <c r="DEQ27" s="687"/>
      <c r="DER27" s="687"/>
      <c r="DES27" s="687"/>
      <c r="DET27" s="687"/>
      <c r="DEU27" s="687"/>
      <c r="DEV27" s="687"/>
      <c r="DEW27" s="687"/>
      <c r="DEX27" s="687"/>
      <c r="DEY27" s="687"/>
      <c r="DEZ27" s="687"/>
      <c r="DFA27" s="687"/>
      <c r="DFB27" s="687"/>
      <c r="DFC27" s="687"/>
      <c r="DFD27" s="687"/>
      <c r="DFE27" s="687"/>
      <c r="DFF27" s="687"/>
      <c r="DFG27" s="687"/>
      <c r="DFH27" s="687"/>
      <c r="DFI27" s="687"/>
      <c r="DFJ27" s="687"/>
      <c r="DFK27" s="687"/>
      <c r="DFL27" s="687"/>
      <c r="DFM27" s="687"/>
      <c r="DFN27" s="687"/>
      <c r="DFO27" s="687"/>
      <c r="DFP27" s="687"/>
      <c r="DFQ27" s="687"/>
      <c r="DFR27" s="687"/>
      <c r="DFS27" s="687"/>
      <c r="DFT27" s="687"/>
      <c r="DFU27" s="687"/>
      <c r="DFV27" s="687"/>
      <c r="DFW27" s="687"/>
      <c r="DFX27" s="687"/>
      <c r="DFY27" s="687"/>
      <c r="DFZ27" s="687"/>
      <c r="DGA27" s="687"/>
      <c r="DGB27" s="687"/>
      <c r="DGC27" s="687"/>
      <c r="DGD27" s="687"/>
      <c r="DGE27" s="687"/>
      <c r="DGF27" s="687"/>
      <c r="DGG27" s="687"/>
      <c r="DGH27" s="687"/>
      <c r="DGI27" s="687"/>
      <c r="DGJ27" s="687"/>
      <c r="DGK27" s="687"/>
      <c r="DGL27" s="687"/>
      <c r="DGM27" s="687"/>
      <c r="DGN27" s="687"/>
      <c r="DGO27" s="687"/>
      <c r="DGP27" s="687"/>
      <c r="DGQ27" s="687"/>
      <c r="DGR27" s="687"/>
      <c r="DGS27" s="687"/>
      <c r="DGT27" s="687"/>
      <c r="DGU27" s="687"/>
      <c r="DGV27" s="687"/>
      <c r="DGW27" s="687"/>
      <c r="DGX27" s="687"/>
      <c r="DGY27" s="687"/>
      <c r="DGZ27" s="687"/>
      <c r="DHA27" s="687"/>
      <c r="DHB27" s="687"/>
      <c r="DHC27" s="687"/>
      <c r="DHD27" s="687"/>
      <c r="DHE27" s="687"/>
      <c r="DHF27" s="687"/>
      <c r="DHG27" s="687"/>
      <c r="DHH27" s="687"/>
      <c r="DHI27" s="687"/>
      <c r="DHJ27" s="687"/>
      <c r="DHK27" s="687"/>
      <c r="DHL27" s="687"/>
      <c r="DHM27" s="687"/>
      <c r="DHN27" s="687"/>
      <c r="DHO27" s="687"/>
      <c r="DHP27" s="687"/>
      <c r="DHQ27" s="687"/>
      <c r="DHR27" s="687"/>
      <c r="DHS27" s="687"/>
      <c r="DHT27" s="687"/>
      <c r="DHU27" s="687"/>
      <c r="DHV27" s="687"/>
      <c r="DHW27" s="687"/>
      <c r="DHX27" s="687"/>
      <c r="DHY27" s="687"/>
      <c r="DHZ27" s="687"/>
      <c r="DIA27" s="687"/>
      <c r="DIB27" s="687"/>
      <c r="DIC27" s="687"/>
      <c r="DID27" s="687"/>
      <c r="DIE27" s="687"/>
      <c r="DIF27" s="687"/>
      <c r="DIG27" s="687"/>
      <c r="DIH27" s="687"/>
      <c r="DII27" s="687"/>
      <c r="DIJ27" s="687"/>
      <c r="DIK27" s="687"/>
      <c r="DIL27" s="687"/>
      <c r="DIM27" s="687"/>
      <c r="DIN27" s="687"/>
      <c r="DIO27" s="687"/>
      <c r="DIP27" s="687"/>
      <c r="DIQ27" s="687"/>
      <c r="DIR27" s="687"/>
      <c r="DIS27" s="687"/>
      <c r="DIT27" s="687"/>
      <c r="DIU27" s="687"/>
      <c r="DIV27" s="687"/>
      <c r="DIW27" s="687"/>
      <c r="DIX27" s="687"/>
      <c r="DIY27" s="687"/>
      <c r="DIZ27" s="687"/>
      <c r="DJA27" s="687"/>
      <c r="DJB27" s="687"/>
      <c r="DJC27" s="687"/>
      <c r="DJD27" s="687"/>
      <c r="DJE27" s="687"/>
      <c r="DJF27" s="687"/>
      <c r="DJG27" s="687"/>
      <c r="DJH27" s="687"/>
      <c r="DJI27" s="687"/>
      <c r="DJJ27" s="687"/>
      <c r="DJK27" s="687"/>
      <c r="DJL27" s="687"/>
      <c r="DJM27" s="687"/>
      <c r="DJN27" s="687"/>
      <c r="DJO27" s="687"/>
      <c r="DJP27" s="687"/>
      <c r="DJQ27" s="687"/>
      <c r="DJR27" s="687"/>
      <c r="DJS27" s="687"/>
      <c r="DJT27" s="687"/>
      <c r="DJU27" s="687"/>
      <c r="DJV27" s="687"/>
      <c r="DJW27" s="687"/>
      <c r="DJX27" s="687"/>
      <c r="DJY27" s="687"/>
      <c r="DJZ27" s="687"/>
      <c r="DKA27" s="687"/>
      <c r="DKB27" s="687"/>
      <c r="DKC27" s="687"/>
      <c r="DKD27" s="687"/>
      <c r="DKE27" s="687"/>
      <c r="DKF27" s="687"/>
      <c r="DKG27" s="687"/>
      <c r="DKH27" s="687"/>
      <c r="DKI27" s="687"/>
      <c r="DKJ27" s="687"/>
      <c r="DKK27" s="687"/>
      <c r="DKL27" s="687"/>
      <c r="DKM27" s="687"/>
      <c r="DKN27" s="687"/>
      <c r="DKO27" s="687"/>
      <c r="DKP27" s="687"/>
      <c r="DKQ27" s="687"/>
      <c r="DKR27" s="687"/>
      <c r="DKS27" s="687"/>
      <c r="DKT27" s="687"/>
      <c r="DKU27" s="687"/>
      <c r="DKV27" s="687"/>
      <c r="DKW27" s="687"/>
      <c r="DKX27" s="687"/>
      <c r="DKY27" s="687"/>
      <c r="DKZ27" s="687"/>
      <c r="DLA27" s="687"/>
      <c r="DLB27" s="687"/>
      <c r="DLC27" s="687"/>
      <c r="DLD27" s="687"/>
      <c r="DLE27" s="687"/>
      <c r="DLF27" s="687"/>
      <c r="DLG27" s="687"/>
      <c r="DLH27" s="687"/>
      <c r="DLI27" s="687"/>
      <c r="DLJ27" s="687"/>
      <c r="DLK27" s="687"/>
      <c r="DLL27" s="687"/>
      <c r="DLM27" s="687"/>
      <c r="DLN27" s="687"/>
      <c r="DLO27" s="687"/>
      <c r="DLP27" s="687"/>
      <c r="DLQ27" s="687"/>
      <c r="DLR27" s="687"/>
      <c r="DLS27" s="687"/>
      <c r="DLT27" s="687"/>
      <c r="DLU27" s="687"/>
      <c r="DLV27" s="687"/>
      <c r="DLW27" s="687"/>
      <c r="DLX27" s="687"/>
      <c r="DLY27" s="687"/>
      <c r="DLZ27" s="687"/>
      <c r="DMA27" s="687"/>
      <c r="DMB27" s="687"/>
      <c r="DMC27" s="687"/>
      <c r="DMD27" s="687"/>
      <c r="DME27" s="687"/>
      <c r="DMF27" s="687"/>
      <c r="DMG27" s="687"/>
      <c r="DMH27" s="687"/>
      <c r="DMI27" s="687"/>
      <c r="DMJ27" s="687"/>
      <c r="DMK27" s="687"/>
      <c r="DML27" s="687"/>
      <c r="DMM27" s="687"/>
      <c r="DMN27" s="687"/>
      <c r="DMO27" s="687"/>
      <c r="DMP27" s="687"/>
      <c r="DMQ27" s="687"/>
      <c r="DMR27" s="687"/>
      <c r="DMS27" s="687"/>
      <c r="DMT27" s="687"/>
      <c r="DMU27" s="687"/>
      <c r="DMV27" s="687"/>
      <c r="DMW27" s="687"/>
      <c r="DMX27" s="687"/>
      <c r="DMY27" s="687"/>
      <c r="DMZ27" s="687"/>
      <c r="DNA27" s="687"/>
      <c r="DNB27" s="687"/>
      <c r="DNC27" s="687"/>
      <c r="DND27" s="687"/>
      <c r="DNE27" s="687"/>
      <c r="DNF27" s="687"/>
      <c r="DNG27" s="687"/>
      <c r="DNH27" s="687"/>
      <c r="DNI27" s="687"/>
      <c r="DNJ27" s="687"/>
      <c r="DNK27" s="687"/>
      <c r="DNL27" s="687"/>
      <c r="DNM27" s="687"/>
      <c r="DNN27" s="687"/>
      <c r="DNO27" s="687"/>
      <c r="DNP27" s="687"/>
      <c r="DNQ27" s="687"/>
      <c r="DNR27" s="687"/>
      <c r="DNS27" s="687"/>
      <c r="DNT27" s="687"/>
      <c r="DNU27" s="687"/>
      <c r="DNV27" s="687"/>
      <c r="DNW27" s="687"/>
      <c r="DNX27" s="687"/>
      <c r="DNY27" s="687"/>
      <c r="DNZ27" s="687"/>
      <c r="DOA27" s="687"/>
      <c r="DOB27" s="687"/>
      <c r="DOC27" s="687"/>
      <c r="DOD27" s="687"/>
      <c r="DOE27" s="687"/>
      <c r="DOF27" s="687"/>
      <c r="DOG27" s="687"/>
      <c r="DOH27" s="687"/>
      <c r="DOI27" s="687"/>
      <c r="DOJ27" s="687"/>
      <c r="DOK27" s="687"/>
      <c r="DOL27" s="687"/>
      <c r="DOM27" s="687"/>
      <c r="DON27" s="687"/>
      <c r="DOO27" s="687"/>
      <c r="DOP27" s="687"/>
      <c r="DOQ27" s="687"/>
      <c r="DOR27" s="687"/>
      <c r="DOS27" s="687"/>
      <c r="DOT27" s="687"/>
      <c r="DOU27" s="687"/>
      <c r="DOV27" s="687"/>
      <c r="DOW27" s="687"/>
      <c r="DOX27" s="687"/>
      <c r="DOY27" s="687"/>
      <c r="DOZ27" s="687"/>
      <c r="DPA27" s="687"/>
      <c r="DPB27" s="687"/>
      <c r="DPC27" s="687"/>
      <c r="DPD27" s="687"/>
      <c r="DPE27" s="687"/>
      <c r="DPF27" s="687"/>
      <c r="DPG27" s="687"/>
      <c r="DPH27" s="687"/>
      <c r="DPI27" s="687"/>
      <c r="DPJ27" s="687"/>
      <c r="DPK27" s="687"/>
      <c r="DPL27" s="687"/>
      <c r="DPM27" s="687"/>
      <c r="DPN27" s="687"/>
      <c r="DPO27" s="687"/>
      <c r="DPP27" s="687"/>
      <c r="DPQ27" s="687"/>
      <c r="DPR27" s="687"/>
      <c r="DPS27" s="687"/>
      <c r="DPT27" s="687"/>
      <c r="DPU27" s="687"/>
      <c r="DPV27" s="687"/>
      <c r="DPW27" s="687"/>
      <c r="DPX27" s="687"/>
      <c r="DPY27" s="687"/>
      <c r="DPZ27" s="687"/>
      <c r="DQA27" s="687"/>
      <c r="DQB27" s="687"/>
      <c r="DQC27" s="687"/>
      <c r="DQD27" s="687"/>
      <c r="DQE27" s="687"/>
      <c r="DQF27" s="687"/>
      <c r="DQG27" s="687"/>
      <c r="DQH27" s="687"/>
      <c r="DQI27" s="687"/>
      <c r="DQJ27" s="687"/>
      <c r="DQK27" s="687"/>
      <c r="DQL27" s="687"/>
      <c r="DQM27" s="687"/>
      <c r="DQN27" s="687"/>
      <c r="DQO27" s="687"/>
      <c r="DQP27" s="687"/>
      <c r="DQQ27" s="687"/>
      <c r="DQR27" s="687"/>
      <c r="DQS27" s="687"/>
      <c r="DQT27" s="687"/>
      <c r="DQU27" s="687"/>
      <c r="DQV27" s="687"/>
      <c r="DQW27" s="687"/>
      <c r="DQX27" s="687"/>
      <c r="DQY27" s="687"/>
      <c r="DQZ27" s="687"/>
      <c r="DRA27" s="687"/>
      <c r="DRB27" s="687"/>
      <c r="DRC27" s="687"/>
      <c r="DRD27" s="687"/>
      <c r="DRE27" s="687"/>
      <c r="DRF27" s="687"/>
      <c r="DRG27" s="687"/>
      <c r="DRH27" s="687"/>
      <c r="DRI27" s="687"/>
      <c r="DRJ27" s="687"/>
      <c r="DRK27" s="687"/>
      <c r="DRL27" s="687"/>
      <c r="DRM27" s="687"/>
      <c r="DRN27" s="687"/>
      <c r="DRO27" s="687"/>
      <c r="DRP27" s="687"/>
      <c r="DRQ27" s="687"/>
      <c r="DRR27" s="687"/>
      <c r="DRS27" s="687"/>
      <c r="DRT27" s="687"/>
      <c r="DRU27" s="687"/>
      <c r="DRV27" s="687"/>
      <c r="DRW27" s="687"/>
      <c r="DRX27" s="687"/>
      <c r="DRY27" s="687"/>
      <c r="DRZ27" s="687"/>
      <c r="DSA27" s="687"/>
      <c r="DSB27" s="687"/>
      <c r="DSC27" s="687"/>
      <c r="DSD27" s="687"/>
      <c r="DSE27" s="687"/>
      <c r="DSF27" s="687"/>
      <c r="DSG27" s="687"/>
      <c r="DSH27" s="687"/>
      <c r="DSI27" s="687"/>
      <c r="DSJ27" s="687"/>
      <c r="DSK27" s="687"/>
      <c r="DSL27" s="687"/>
      <c r="DSM27" s="687"/>
      <c r="DSN27" s="687"/>
      <c r="DSO27" s="687"/>
      <c r="DSP27" s="687"/>
      <c r="DSQ27" s="687"/>
      <c r="DSR27" s="687"/>
      <c r="DSS27" s="687"/>
      <c r="DST27" s="687"/>
      <c r="DSU27" s="687"/>
      <c r="DSV27" s="687"/>
      <c r="DSW27" s="687"/>
      <c r="DSX27" s="687"/>
      <c r="DSY27" s="687"/>
      <c r="DSZ27" s="687"/>
      <c r="DTA27" s="687"/>
      <c r="DTB27" s="687"/>
      <c r="DTC27" s="687"/>
      <c r="DTD27" s="687"/>
      <c r="DTE27" s="687"/>
      <c r="DTF27" s="687"/>
      <c r="DTG27" s="687"/>
      <c r="DTH27" s="687"/>
      <c r="DTI27" s="687"/>
      <c r="DTJ27" s="687"/>
      <c r="DTK27" s="687"/>
      <c r="DTL27" s="687"/>
      <c r="DTM27" s="687"/>
      <c r="DTN27" s="687"/>
      <c r="DTO27" s="687"/>
      <c r="DTP27" s="687"/>
      <c r="DTQ27" s="687"/>
      <c r="DTR27" s="687"/>
      <c r="DTS27" s="687"/>
      <c r="DTT27" s="687"/>
      <c r="DTU27" s="687"/>
      <c r="DTV27" s="687"/>
      <c r="DTW27" s="687"/>
      <c r="DTX27" s="687"/>
      <c r="DTY27" s="687"/>
      <c r="DTZ27" s="687"/>
      <c r="DUA27" s="687"/>
      <c r="DUB27" s="687"/>
      <c r="DUC27" s="687"/>
      <c r="DUD27" s="687"/>
      <c r="DUE27" s="687"/>
      <c r="DUF27" s="687"/>
      <c r="DUG27" s="687"/>
      <c r="DUH27" s="687"/>
      <c r="DUI27" s="687"/>
      <c r="DUJ27" s="687"/>
      <c r="DUK27" s="687"/>
      <c r="DUL27" s="687"/>
      <c r="DUM27" s="687"/>
      <c r="DUN27" s="687"/>
      <c r="DUO27" s="687"/>
      <c r="DUP27" s="687"/>
      <c r="DUQ27" s="687"/>
      <c r="DUR27" s="687"/>
      <c r="DUS27" s="687"/>
      <c r="DUT27" s="687"/>
      <c r="DUU27" s="687"/>
      <c r="DUV27" s="687"/>
      <c r="DUW27" s="687"/>
      <c r="DUX27" s="687"/>
      <c r="DUY27" s="687"/>
      <c r="DUZ27" s="687"/>
      <c r="DVA27" s="687"/>
      <c r="DVB27" s="687"/>
      <c r="DVC27" s="687"/>
      <c r="DVD27" s="687"/>
      <c r="DVE27" s="687"/>
      <c r="DVF27" s="687"/>
      <c r="DVG27" s="687"/>
      <c r="DVH27" s="687"/>
      <c r="DVI27" s="687"/>
      <c r="DVJ27" s="687"/>
      <c r="DVK27" s="687"/>
      <c r="DVL27" s="687"/>
      <c r="DVM27" s="687"/>
      <c r="DVN27" s="687"/>
      <c r="DVO27" s="687"/>
      <c r="DVP27" s="687"/>
      <c r="DVQ27" s="687"/>
      <c r="DVR27" s="687"/>
      <c r="DVS27" s="687"/>
      <c r="DVT27" s="687"/>
      <c r="DVU27" s="687"/>
      <c r="DVV27" s="687"/>
      <c r="DVW27" s="687"/>
      <c r="DVX27" s="687"/>
      <c r="DVY27" s="687"/>
      <c r="DVZ27" s="687"/>
      <c r="DWA27" s="687"/>
      <c r="DWB27" s="687"/>
      <c r="DWC27" s="687"/>
      <c r="DWD27" s="687"/>
      <c r="DWE27" s="687"/>
      <c r="DWF27" s="687"/>
      <c r="DWG27" s="687"/>
      <c r="DWH27" s="687"/>
      <c r="DWI27" s="687"/>
      <c r="DWJ27" s="687"/>
      <c r="DWK27" s="687"/>
      <c r="DWL27" s="687"/>
      <c r="DWM27" s="687"/>
      <c r="DWN27" s="687"/>
      <c r="DWO27" s="687"/>
      <c r="DWP27" s="687"/>
      <c r="DWQ27" s="687"/>
      <c r="DWR27" s="687"/>
      <c r="DWS27" s="687"/>
      <c r="DWT27" s="687"/>
      <c r="DWU27" s="687"/>
      <c r="DWV27" s="687"/>
      <c r="DWW27" s="687"/>
      <c r="DWX27" s="687"/>
      <c r="DWY27" s="687"/>
      <c r="DWZ27" s="687"/>
      <c r="DXA27" s="687"/>
      <c r="DXB27" s="687"/>
      <c r="DXC27" s="687"/>
      <c r="DXD27" s="687"/>
      <c r="DXE27" s="687"/>
      <c r="DXF27" s="687"/>
      <c r="DXG27" s="687"/>
      <c r="DXH27" s="687"/>
      <c r="DXI27" s="687"/>
      <c r="DXJ27" s="687"/>
      <c r="DXK27" s="687"/>
      <c r="DXL27" s="687"/>
      <c r="DXM27" s="687"/>
      <c r="DXN27" s="687"/>
      <c r="DXO27" s="687"/>
      <c r="DXP27" s="687"/>
      <c r="DXQ27" s="687"/>
      <c r="DXR27" s="687"/>
      <c r="DXS27" s="687"/>
      <c r="DXT27" s="687"/>
      <c r="DXU27" s="687"/>
      <c r="DXV27" s="687"/>
      <c r="DXW27" s="687"/>
      <c r="DXX27" s="687"/>
      <c r="DXY27" s="687"/>
      <c r="DXZ27" s="687"/>
      <c r="DYA27" s="687"/>
      <c r="DYB27" s="687"/>
      <c r="DYC27" s="687"/>
      <c r="DYD27" s="687"/>
      <c r="DYE27" s="687"/>
      <c r="DYF27" s="687"/>
      <c r="DYG27" s="687"/>
      <c r="DYH27" s="687"/>
      <c r="DYI27" s="687"/>
      <c r="DYJ27" s="687"/>
      <c r="DYK27" s="687"/>
      <c r="DYL27" s="687"/>
      <c r="DYM27" s="687"/>
      <c r="DYN27" s="687"/>
      <c r="DYO27" s="687"/>
      <c r="DYP27" s="687"/>
      <c r="DYQ27" s="687"/>
      <c r="DYR27" s="687"/>
      <c r="DYS27" s="687"/>
      <c r="DYT27" s="687"/>
      <c r="DYU27" s="687"/>
      <c r="DYV27" s="687"/>
      <c r="DYW27" s="687"/>
      <c r="DYX27" s="687"/>
      <c r="DYY27" s="687"/>
      <c r="DYZ27" s="687"/>
      <c r="DZA27" s="687"/>
      <c r="DZB27" s="687"/>
      <c r="DZC27" s="687"/>
      <c r="DZD27" s="687"/>
      <c r="DZE27" s="687"/>
      <c r="DZF27" s="687"/>
      <c r="DZG27" s="687"/>
      <c r="DZH27" s="687"/>
      <c r="DZI27" s="687"/>
      <c r="DZJ27" s="687"/>
      <c r="DZK27" s="687"/>
      <c r="DZL27" s="687"/>
      <c r="DZM27" s="687"/>
      <c r="DZN27" s="687"/>
      <c r="DZO27" s="687"/>
      <c r="DZP27" s="687"/>
      <c r="DZQ27" s="687"/>
      <c r="DZR27" s="687"/>
      <c r="DZS27" s="687"/>
      <c r="DZT27" s="687"/>
      <c r="DZU27" s="687"/>
      <c r="DZV27" s="687"/>
      <c r="DZW27" s="687"/>
      <c r="DZX27" s="687"/>
      <c r="DZY27" s="687"/>
      <c r="DZZ27" s="687"/>
      <c r="EAA27" s="687"/>
      <c r="EAB27" s="687"/>
      <c r="EAC27" s="687"/>
      <c r="EAD27" s="687"/>
      <c r="EAE27" s="687"/>
      <c r="EAF27" s="687"/>
      <c r="EAG27" s="687"/>
      <c r="EAH27" s="687"/>
      <c r="EAI27" s="687"/>
      <c r="EAJ27" s="687"/>
      <c r="EAK27" s="687"/>
      <c r="EAL27" s="687"/>
      <c r="EAM27" s="687"/>
      <c r="EAN27" s="687"/>
      <c r="EAO27" s="687"/>
      <c r="EAP27" s="687"/>
      <c r="EAQ27" s="687"/>
      <c r="EAR27" s="687"/>
      <c r="EAS27" s="687"/>
      <c r="EAT27" s="687"/>
      <c r="EAU27" s="687"/>
      <c r="EAV27" s="687"/>
      <c r="EAW27" s="687"/>
      <c r="EAX27" s="687"/>
      <c r="EAY27" s="687"/>
      <c r="EAZ27" s="687"/>
      <c r="EBA27" s="687"/>
      <c r="EBB27" s="687"/>
      <c r="EBC27" s="687"/>
      <c r="EBD27" s="687"/>
      <c r="EBE27" s="687"/>
      <c r="EBF27" s="687"/>
      <c r="EBG27" s="687"/>
      <c r="EBH27" s="687"/>
      <c r="EBI27" s="687"/>
      <c r="EBJ27" s="687"/>
      <c r="EBK27" s="687"/>
      <c r="EBL27" s="687"/>
      <c r="EBM27" s="687"/>
      <c r="EBN27" s="687"/>
      <c r="EBO27" s="687"/>
      <c r="EBP27" s="687"/>
      <c r="EBQ27" s="687"/>
      <c r="EBR27" s="687"/>
      <c r="EBS27" s="687"/>
      <c r="EBT27" s="687"/>
      <c r="EBU27" s="687"/>
      <c r="EBV27" s="687"/>
      <c r="EBW27" s="687"/>
      <c r="EBX27" s="687"/>
      <c r="EBY27" s="687"/>
      <c r="EBZ27" s="687"/>
      <c r="ECA27" s="687"/>
      <c r="ECB27" s="687"/>
      <c r="ECC27" s="687"/>
      <c r="ECD27" s="687"/>
      <c r="ECE27" s="687"/>
      <c r="ECF27" s="687"/>
      <c r="ECG27" s="687"/>
      <c r="ECH27" s="687"/>
      <c r="ECI27" s="687"/>
      <c r="ECJ27" s="687"/>
      <c r="ECK27" s="687"/>
      <c r="ECL27" s="687"/>
      <c r="ECM27" s="687"/>
      <c r="ECN27" s="687"/>
      <c r="ECO27" s="687"/>
      <c r="ECP27" s="687"/>
      <c r="ECQ27" s="687"/>
      <c r="ECR27" s="687"/>
      <c r="ECS27" s="687"/>
      <c r="ECT27" s="687"/>
      <c r="ECU27" s="687"/>
      <c r="ECV27" s="687"/>
      <c r="ECW27" s="687"/>
      <c r="ECX27" s="687"/>
      <c r="ECY27" s="687"/>
      <c r="ECZ27" s="687"/>
      <c r="EDA27" s="687"/>
      <c r="EDB27" s="687"/>
      <c r="EDC27" s="687"/>
      <c r="EDD27" s="687"/>
      <c r="EDE27" s="687"/>
      <c r="EDF27" s="687"/>
      <c r="EDG27" s="687"/>
      <c r="EDH27" s="687"/>
      <c r="EDI27" s="687"/>
      <c r="EDJ27" s="687"/>
      <c r="EDK27" s="687"/>
      <c r="EDL27" s="687"/>
      <c r="EDM27" s="687"/>
      <c r="EDN27" s="687"/>
      <c r="EDO27" s="687"/>
      <c r="EDP27" s="687"/>
      <c r="EDQ27" s="687"/>
      <c r="EDR27" s="687"/>
      <c r="EDS27" s="687"/>
      <c r="EDT27" s="687"/>
      <c r="EDU27" s="687"/>
      <c r="EDV27" s="687"/>
      <c r="EDW27" s="687"/>
      <c r="EDX27" s="687"/>
      <c r="EDY27" s="687"/>
      <c r="EDZ27" s="687"/>
      <c r="EEA27" s="687"/>
      <c r="EEB27" s="687"/>
      <c r="EEC27" s="687"/>
      <c r="EED27" s="687"/>
      <c r="EEE27" s="687"/>
      <c r="EEF27" s="687"/>
      <c r="EEG27" s="687"/>
      <c r="EEH27" s="687"/>
      <c r="EEI27" s="687"/>
      <c r="EEJ27" s="687"/>
      <c r="EEK27" s="687"/>
      <c r="EEL27" s="687"/>
      <c r="EEM27" s="687"/>
      <c r="EEN27" s="687"/>
      <c r="EEO27" s="687"/>
      <c r="EEP27" s="687"/>
      <c r="EEQ27" s="687"/>
      <c r="EER27" s="687"/>
      <c r="EES27" s="687"/>
      <c r="EET27" s="687"/>
      <c r="EEU27" s="687"/>
      <c r="EEV27" s="687"/>
      <c r="EEW27" s="687"/>
      <c r="EEX27" s="687"/>
      <c r="EEY27" s="687"/>
      <c r="EEZ27" s="687"/>
      <c r="EFA27" s="687"/>
      <c r="EFB27" s="687"/>
      <c r="EFC27" s="687"/>
      <c r="EFD27" s="687"/>
      <c r="EFE27" s="687"/>
      <c r="EFF27" s="687"/>
      <c r="EFG27" s="687"/>
      <c r="EFH27" s="687"/>
      <c r="EFI27" s="687"/>
      <c r="EFJ27" s="687"/>
      <c r="EFK27" s="687"/>
      <c r="EFL27" s="687"/>
      <c r="EFM27" s="687"/>
      <c r="EFN27" s="687"/>
      <c r="EFO27" s="687"/>
      <c r="EFP27" s="687"/>
      <c r="EFQ27" s="687"/>
      <c r="EFR27" s="687"/>
      <c r="EFS27" s="687"/>
      <c r="EFT27" s="687"/>
      <c r="EFU27" s="687"/>
      <c r="EFV27" s="687"/>
      <c r="EFW27" s="687"/>
      <c r="EFX27" s="687"/>
      <c r="EFY27" s="687"/>
      <c r="EFZ27" s="687"/>
      <c r="EGA27" s="687"/>
      <c r="EGB27" s="687"/>
      <c r="EGC27" s="687"/>
      <c r="EGD27" s="687"/>
      <c r="EGE27" s="687"/>
      <c r="EGF27" s="687"/>
      <c r="EGG27" s="687"/>
      <c r="EGH27" s="687"/>
      <c r="EGI27" s="687"/>
      <c r="EGJ27" s="687"/>
      <c r="EGK27" s="687"/>
      <c r="EGL27" s="687"/>
      <c r="EGM27" s="687"/>
      <c r="EGN27" s="687"/>
      <c r="EGO27" s="687"/>
      <c r="EGP27" s="687"/>
      <c r="EGQ27" s="687"/>
      <c r="EGR27" s="687"/>
      <c r="EGS27" s="687"/>
      <c r="EGT27" s="687"/>
      <c r="EGU27" s="687"/>
      <c r="EGV27" s="687"/>
      <c r="EGW27" s="687"/>
      <c r="EGX27" s="687"/>
      <c r="EGY27" s="687"/>
      <c r="EGZ27" s="687"/>
      <c r="EHA27" s="687"/>
      <c r="EHB27" s="687"/>
      <c r="EHC27" s="687"/>
      <c r="EHD27" s="687"/>
      <c r="EHE27" s="687"/>
      <c r="EHF27" s="687"/>
      <c r="EHG27" s="687"/>
      <c r="EHH27" s="687"/>
      <c r="EHI27" s="687"/>
      <c r="EHJ27" s="687"/>
      <c r="EHK27" s="687"/>
      <c r="EHL27" s="687"/>
      <c r="EHM27" s="687"/>
      <c r="EHN27" s="687"/>
      <c r="EHO27" s="687"/>
      <c r="EHP27" s="687"/>
      <c r="EHQ27" s="687"/>
      <c r="EHR27" s="687"/>
      <c r="EHS27" s="687"/>
      <c r="EHT27" s="687"/>
      <c r="EHU27" s="687"/>
      <c r="EHV27" s="687"/>
      <c r="EHW27" s="687"/>
      <c r="EHX27" s="687"/>
      <c r="EHY27" s="687"/>
      <c r="EHZ27" s="687"/>
      <c r="EIA27" s="687"/>
      <c r="EIB27" s="687"/>
      <c r="EIC27" s="687"/>
      <c r="EID27" s="687"/>
      <c r="EIE27" s="687"/>
      <c r="EIF27" s="687"/>
      <c r="EIG27" s="687"/>
      <c r="EIH27" s="687"/>
      <c r="EII27" s="687"/>
      <c r="EIJ27" s="687"/>
      <c r="EIK27" s="687"/>
      <c r="EIL27" s="687"/>
      <c r="EIM27" s="687"/>
      <c r="EIN27" s="687"/>
      <c r="EIO27" s="687"/>
      <c r="EIP27" s="687"/>
      <c r="EIQ27" s="687"/>
      <c r="EIR27" s="687"/>
      <c r="EIS27" s="687"/>
      <c r="EIT27" s="687"/>
      <c r="EIU27" s="687"/>
      <c r="EIV27" s="687"/>
      <c r="EIW27" s="687"/>
      <c r="EIX27" s="687"/>
      <c r="EIY27" s="687"/>
      <c r="EIZ27" s="687"/>
      <c r="EJA27" s="687"/>
      <c r="EJB27" s="687"/>
      <c r="EJC27" s="687"/>
      <c r="EJD27" s="687"/>
      <c r="EJE27" s="687"/>
      <c r="EJF27" s="687"/>
      <c r="EJG27" s="687"/>
      <c r="EJH27" s="687"/>
      <c r="EJI27" s="687"/>
      <c r="EJJ27" s="687"/>
      <c r="EJK27" s="687"/>
      <c r="EJL27" s="687"/>
      <c r="EJM27" s="687"/>
      <c r="EJN27" s="687"/>
      <c r="EJO27" s="687"/>
      <c r="EJP27" s="687"/>
      <c r="EJQ27" s="687"/>
      <c r="EJR27" s="687"/>
      <c r="EJS27" s="687"/>
      <c r="EJT27" s="687"/>
      <c r="EJU27" s="687"/>
      <c r="EJV27" s="687"/>
      <c r="EJW27" s="687"/>
      <c r="EJX27" s="687"/>
      <c r="EJY27" s="687"/>
      <c r="EJZ27" s="687"/>
      <c r="EKA27" s="687"/>
      <c r="EKB27" s="687"/>
      <c r="EKC27" s="687"/>
      <c r="EKD27" s="687"/>
      <c r="EKE27" s="687"/>
      <c r="EKF27" s="687"/>
      <c r="EKG27" s="687"/>
      <c r="EKH27" s="687"/>
      <c r="EKI27" s="687"/>
      <c r="EKJ27" s="687"/>
      <c r="EKK27" s="687"/>
      <c r="EKL27" s="687"/>
      <c r="EKM27" s="687"/>
      <c r="EKN27" s="687"/>
      <c r="EKO27" s="687"/>
      <c r="EKP27" s="687"/>
      <c r="EKQ27" s="687"/>
      <c r="EKR27" s="687"/>
      <c r="EKS27" s="687"/>
      <c r="EKT27" s="687"/>
      <c r="EKU27" s="687"/>
      <c r="EKV27" s="687"/>
      <c r="EKW27" s="687"/>
      <c r="EKX27" s="687"/>
      <c r="EKY27" s="687"/>
      <c r="EKZ27" s="687"/>
      <c r="ELA27" s="687"/>
      <c r="ELB27" s="687"/>
      <c r="ELC27" s="687"/>
      <c r="ELD27" s="687"/>
      <c r="ELE27" s="687"/>
      <c r="ELF27" s="687"/>
      <c r="ELG27" s="687"/>
      <c r="ELH27" s="687"/>
      <c r="ELI27" s="687"/>
      <c r="ELJ27" s="687"/>
      <c r="ELK27" s="687"/>
      <c r="ELL27" s="687"/>
      <c r="ELM27" s="687"/>
      <c r="ELN27" s="687"/>
      <c r="ELO27" s="687"/>
      <c r="ELP27" s="687"/>
      <c r="ELQ27" s="687"/>
      <c r="ELR27" s="687"/>
      <c r="ELS27" s="687"/>
      <c r="ELT27" s="687"/>
      <c r="ELU27" s="687"/>
      <c r="ELV27" s="687"/>
      <c r="ELW27" s="687"/>
      <c r="ELX27" s="687"/>
      <c r="ELY27" s="687"/>
      <c r="ELZ27" s="687"/>
      <c r="EMA27" s="687"/>
      <c r="EMB27" s="687"/>
      <c r="EMC27" s="687"/>
      <c r="EMD27" s="687"/>
      <c r="EME27" s="687"/>
      <c r="EMF27" s="687"/>
      <c r="EMG27" s="687"/>
      <c r="EMH27" s="687"/>
      <c r="EMI27" s="687"/>
      <c r="EMJ27" s="687"/>
      <c r="EMK27" s="687"/>
      <c r="EML27" s="687"/>
      <c r="EMM27" s="687"/>
      <c r="EMN27" s="687"/>
      <c r="EMO27" s="687"/>
      <c r="EMP27" s="687"/>
      <c r="EMQ27" s="687"/>
      <c r="EMR27" s="687"/>
      <c r="EMS27" s="687"/>
      <c r="EMT27" s="687"/>
      <c r="EMU27" s="687"/>
      <c r="EMV27" s="687"/>
      <c r="EMW27" s="687"/>
      <c r="EMX27" s="687"/>
      <c r="EMY27" s="687"/>
      <c r="EMZ27" s="687"/>
      <c r="ENA27" s="687"/>
      <c r="ENB27" s="687"/>
      <c r="ENC27" s="687"/>
      <c r="END27" s="687"/>
      <c r="ENE27" s="687"/>
      <c r="ENF27" s="687"/>
      <c r="ENG27" s="687"/>
      <c r="ENH27" s="687"/>
      <c r="ENI27" s="687"/>
      <c r="ENJ27" s="687"/>
      <c r="ENK27" s="687"/>
      <c r="ENL27" s="687"/>
      <c r="ENM27" s="687"/>
      <c r="ENN27" s="687"/>
      <c r="ENO27" s="687"/>
      <c r="ENP27" s="687"/>
      <c r="ENQ27" s="687"/>
      <c r="ENR27" s="687"/>
      <c r="ENS27" s="687"/>
      <c r="ENT27" s="687"/>
      <c r="ENU27" s="687"/>
      <c r="ENV27" s="687"/>
      <c r="ENW27" s="687"/>
      <c r="ENX27" s="687"/>
      <c r="ENY27" s="687"/>
      <c r="ENZ27" s="687"/>
      <c r="EOA27" s="687"/>
      <c r="EOB27" s="687"/>
      <c r="EOC27" s="687"/>
      <c r="EOD27" s="687"/>
      <c r="EOE27" s="687"/>
      <c r="EOF27" s="687"/>
      <c r="EOG27" s="687"/>
      <c r="EOH27" s="687"/>
      <c r="EOI27" s="687"/>
      <c r="EOJ27" s="687"/>
      <c r="EOK27" s="687"/>
      <c r="EOL27" s="687"/>
      <c r="EOM27" s="687"/>
      <c r="EON27" s="687"/>
      <c r="EOO27" s="687"/>
      <c r="EOP27" s="687"/>
      <c r="EOQ27" s="687"/>
      <c r="EOR27" s="687"/>
      <c r="EOS27" s="687"/>
      <c r="EOT27" s="687"/>
      <c r="EOU27" s="687"/>
      <c r="EOV27" s="687"/>
      <c r="EOW27" s="687"/>
      <c r="EOX27" s="687"/>
      <c r="EOY27" s="687"/>
      <c r="EOZ27" s="687"/>
      <c r="EPA27" s="687"/>
      <c r="EPB27" s="687"/>
      <c r="EPC27" s="687"/>
      <c r="EPD27" s="687"/>
      <c r="EPE27" s="687"/>
      <c r="EPF27" s="687"/>
      <c r="EPG27" s="687"/>
      <c r="EPH27" s="687"/>
      <c r="EPI27" s="687"/>
      <c r="EPJ27" s="687"/>
      <c r="EPK27" s="687"/>
      <c r="EPL27" s="687"/>
      <c r="EPM27" s="687"/>
      <c r="EPN27" s="687"/>
      <c r="EPO27" s="687"/>
      <c r="EPP27" s="687"/>
      <c r="EPQ27" s="687"/>
      <c r="EPR27" s="687"/>
      <c r="EPS27" s="687"/>
      <c r="EPT27" s="687"/>
      <c r="EPU27" s="687"/>
      <c r="EPV27" s="687"/>
      <c r="EPW27" s="687"/>
      <c r="EPX27" s="687"/>
      <c r="EPY27" s="687"/>
      <c r="EPZ27" s="687"/>
      <c r="EQA27" s="687"/>
      <c r="EQB27" s="687"/>
      <c r="EQC27" s="687"/>
      <c r="EQD27" s="687"/>
      <c r="EQE27" s="687"/>
      <c r="EQF27" s="687"/>
      <c r="EQG27" s="687"/>
      <c r="EQH27" s="687"/>
      <c r="EQI27" s="687"/>
      <c r="EQJ27" s="687"/>
      <c r="EQK27" s="687"/>
      <c r="EQL27" s="687"/>
      <c r="EQM27" s="687"/>
      <c r="EQN27" s="687"/>
      <c r="EQO27" s="687"/>
      <c r="EQP27" s="687"/>
      <c r="EQQ27" s="687"/>
      <c r="EQR27" s="687"/>
      <c r="EQS27" s="687"/>
      <c r="EQT27" s="687"/>
      <c r="EQU27" s="687"/>
      <c r="EQV27" s="687"/>
      <c r="EQW27" s="687"/>
      <c r="EQX27" s="687"/>
      <c r="EQY27" s="687"/>
      <c r="EQZ27" s="687"/>
      <c r="ERA27" s="687"/>
      <c r="ERB27" s="687"/>
      <c r="ERC27" s="687"/>
      <c r="ERD27" s="687"/>
      <c r="ERE27" s="687"/>
      <c r="ERF27" s="687"/>
      <c r="ERG27" s="687"/>
      <c r="ERH27" s="687"/>
      <c r="ERI27" s="687"/>
      <c r="ERJ27" s="687"/>
      <c r="ERK27" s="687"/>
      <c r="ERL27" s="687"/>
      <c r="ERM27" s="687"/>
      <c r="ERN27" s="687"/>
      <c r="ERO27" s="687"/>
      <c r="ERP27" s="687"/>
      <c r="ERQ27" s="687"/>
      <c r="ERR27" s="687"/>
      <c r="ERS27" s="687"/>
      <c r="ERT27" s="687"/>
      <c r="ERU27" s="687"/>
      <c r="ERV27" s="687"/>
      <c r="ERW27" s="687"/>
      <c r="ERX27" s="687"/>
      <c r="ERY27" s="687"/>
      <c r="ERZ27" s="687"/>
      <c r="ESA27" s="687"/>
      <c r="ESB27" s="687"/>
      <c r="ESC27" s="687"/>
      <c r="ESD27" s="687"/>
      <c r="ESE27" s="687"/>
      <c r="ESF27" s="687"/>
      <c r="ESG27" s="687"/>
      <c r="ESH27" s="687"/>
      <c r="ESI27" s="687"/>
      <c r="ESJ27" s="687"/>
      <c r="ESK27" s="687"/>
      <c r="ESL27" s="687"/>
      <c r="ESM27" s="687"/>
      <c r="ESN27" s="687"/>
      <c r="ESO27" s="687"/>
      <c r="ESP27" s="687"/>
      <c r="ESQ27" s="687"/>
      <c r="ESR27" s="687"/>
      <c r="ESS27" s="687"/>
      <c r="EST27" s="687"/>
      <c r="ESU27" s="687"/>
      <c r="ESV27" s="687"/>
      <c r="ESW27" s="687"/>
      <c r="ESX27" s="687"/>
      <c r="ESY27" s="687"/>
      <c r="ESZ27" s="687"/>
      <c r="ETA27" s="687"/>
      <c r="ETB27" s="687"/>
      <c r="ETC27" s="687"/>
      <c r="ETD27" s="687"/>
      <c r="ETE27" s="687"/>
      <c r="ETF27" s="687"/>
      <c r="ETG27" s="687"/>
      <c r="ETH27" s="687"/>
      <c r="ETI27" s="687"/>
      <c r="ETJ27" s="687"/>
      <c r="ETK27" s="687"/>
      <c r="ETL27" s="687"/>
      <c r="ETM27" s="687"/>
      <c r="ETN27" s="687"/>
      <c r="ETO27" s="687"/>
      <c r="ETP27" s="687"/>
      <c r="ETQ27" s="687"/>
      <c r="ETR27" s="687"/>
      <c r="ETS27" s="687"/>
      <c r="ETT27" s="687"/>
      <c r="ETU27" s="687"/>
      <c r="ETV27" s="687"/>
      <c r="ETW27" s="687"/>
      <c r="ETX27" s="687"/>
      <c r="ETY27" s="687"/>
      <c r="ETZ27" s="687"/>
      <c r="EUA27" s="687"/>
      <c r="EUB27" s="687"/>
      <c r="EUC27" s="687"/>
      <c r="EUD27" s="687"/>
      <c r="EUE27" s="687"/>
      <c r="EUF27" s="687"/>
      <c r="EUG27" s="687"/>
      <c r="EUH27" s="687"/>
      <c r="EUI27" s="687"/>
      <c r="EUJ27" s="687"/>
      <c r="EUK27" s="687"/>
      <c r="EUL27" s="687"/>
      <c r="EUM27" s="687"/>
      <c r="EUN27" s="687"/>
      <c r="EUO27" s="687"/>
      <c r="EUP27" s="687"/>
      <c r="EUQ27" s="687"/>
      <c r="EUR27" s="687"/>
      <c r="EUS27" s="687"/>
      <c r="EUT27" s="687"/>
      <c r="EUU27" s="687"/>
      <c r="EUV27" s="687"/>
      <c r="EUW27" s="687"/>
      <c r="EUX27" s="687"/>
      <c r="EUY27" s="687"/>
      <c r="EUZ27" s="687"/>
      <c r="EVA27" s="687"/>
      <c r="EVB27" s="687"/>
      <c r="EVC27" s="687"/>
      <c r="EVD27" s="687"/>
      <c r="EVE27" s="687"/>
      <c r="EVF27" s="687"/>
      <c r="EVG27" s="687"/>
      <c r="EVH27" s="687"/>
      <c r="EVI27" s="687"/>
      <c r="EVJ27" s="687"/>
      <c r="EVK27" s="687"/>
      <c r="EVL27" s="687"/>
      <c r="EVM27" s="687"/>
      <c r="EVN27" s="687"/>
      <c r="EVO27" s="687"/>
      <c r="EVP27" s="687"/>
      <c r="EVQ27" s="687"/>
      <c r="EVR27" s="687"/>
      <c r="EVS27" s="687"/>
      <c r="EVT27" s="687"/>
      <c r="EVU27" s="687"/>
      <c r="EVV27" s="687"/>
      <c r="EVW27" s="687"/>
      <c r="EVX27" s="687"/>
      <c r="EVY27" s="687"/>
      <c r="EVZ27" s="687"/>
      <c r="EWA27" s="687"/>
      <c r="EWB27" s="687"/>
      <c r="EWC27" s="687"/>
      <c r="EWD27" s="687"/>
      <c r="EWE27" s="687"/>
      <c r="EWF27" s="687"/>
      <c r="EWG27" s="687"/>
      <c r="EWH27" s="687"/>
      <c r="EWI27" s="687"/>
      <c r="EWJ27" s="687"/>
      <c r="EWK27" s="687"/>
      <c r="EWL27" s="687"/>
      <c r="EWM27" s="687"/>
      <c r="EWN27" s="687"/>
      <c r="EWO27" s="687"/>
      <c r="EWP27" s="687"/>
      <c r="EWQ27" s="687"/>
      <c r="EWR27" s="687"/>
      <c r="EWS27" s="687"/>
      <c r="EWT27" s="687"/>
      <c r="EWU27" s="687"/>
      <c r="EWV27" s="687"/>
      <c r="EWW27" s="687"/>
      <c r="EWX27" s="687"/>
      <c r="EWY27" s="687"/>
      <c r="EWZ27" s="687"/>
      <c r="EXA27" s="687"/>
      <c r="EXB27" s="687"/>
      <c r="EXC27" s="687"/>
      <c r="EXD27" s="687"/>
      <c r="EXE27" s="687"/>
      <c r="EXF27" s="687"/>
      <c r="EXG27" s="687"/>
      <c r="EXH27" s="687"/>
      <c r="EXI27" s="687"/>
      <c r="EXJ27" s="687"/>
      <c r="EXK27" s="687"/>
      <c r="EXL27" s="687"/>
      <c r="EXM27" s="687"/>
      <c r="EXN27" s="687"/>
      <c r="EXO27" s="687"/>
      <c r="EXP27" s="687"/>
      <c r="EXQ27" s="687"/>
      <c r="EXR27" s="687"/>
      <c r="EXS27" s="687"/>
      <c r="EXT27" s="687"/>
      <c r="EXU27" s="687"/>
      <c r="EXV27" s="687"/>
      <c r="EXW27" s="687"/>
      <c r="EXX27" s="687"/>
      <c r="EXY27" s="687"/>
      <c r="EXZ27" s="687"/>
      <c r="EYA27" s="687"/>
      <c r="EYB27" s="687"/>
      <c r="EYC27" s="687"/>
      <c r="EYD27" s="687"/>
      <c r="EYE27" s="687"/>
      <c r="EYF27" s="687"/>
      <c r="EYG27" s="687"/>
      <c r="EYH27" s="687"/>
      <c r="EYI27" s="687"/>
      <c r="EYJ27" s="687"/>
      <c r="EYK27" s="687"/>
      <c r="EYL27" s="687"/>
      <c r="EYM27" s="687"/>
      <c r="EYN27" s="687"/>
      <c r="EYO27" s="687"/>
      <c r="EYP27" s="687"/>
      <c r="EYQ27" s="687"/>
      <c r="EYR27" s="687"/>
      <c r="EYS27" s="687"/>
      <c r="EYT27" s="687"/>
      <c r="EYU27" s="687"/>
      <c r="EYV27" s="687"/>
      <c r="EYW27" s="687"/>
      <c r="EYX27" s="687"/>
      <c r="EYY27" s="687"/>
      <c r="EYZ27" s="687"/>
      <c r="EZA27" s="687"/>
      <c r="EZB27" s="687"/>
      <c r="EZC27" s="687"/>
      <c r="EZD27" s="687"/>
      <c r="EZE27" s="687"/>
      <c r="EZF27" s="687"/>
      <c r="EZG27" s="687"/>
      <c r="EZH27" s="687"/>
      <c r="EZI27" s="687"/>
      <c r="EZJ27" s="687"/>
      <c r="EZK27" s="687"/>
      <c r="EZL27" s="687"/>
      <c r="EZM27" s="687"/>
      <c r="EZN27" s="687"/>
      <c r="EZO27" s="687"/>
      <c r="EZP27" s="687"/>
      <c r="EZQ27" s="687"/>
      <c r="EZR27" s="687"/>
      <c r="EZS27" s="687"/>
      <c r="EZT27" s="687"/>
      <c r="EZU27" s="687"/>
      <c r="EZV27" s="687"/>
      <c r="EZW27" s="687"/>
      <c r="EZX27" s="687"/>
      <c r="EZY27" s="687"/>
      <c r="EZZ27" s="687"/>
      <c r="FAA27" s="687"/>
      <c r="FAB27" s="687"/>
      <c r="FAC27" s="687"/>
      <c r="FAD27" s="687"/>
      <c r="FAE27" s="687"/>
      <c r="FAF27" s="687"/>
      <c r="FAG27" s="687"/>
      <c r="FAH27" s="687"/>
      <c r="FAI27" s="687"/>
      <c r="FAJ27" s="687"/>
      <c r="FAK27" s="687"/>
      <c r="FAL27" s="687"/>
      <c r="FAM27" s="687"/>
      <c r="FAN27" s="687"/>
      <c r="FAO27" s="687"/>
      <c r="FAP27" s="687"/>
      <c r="FAQ27" s="687"/>
      <c r="FAR27" s="687"/>
      <c r="FAS27" s="687"/>
      <c r="FAT27" s="687"/>
      <c r="FAU27" s="687"/>
      <c r="FAV27" s="687"/>
      <c r="FAW27" s="687"/>
      <c r="FAX27" s="687"/>
      <c r="FAY27" s="687"/>
      <c r="FAZ27" s="687"/>
      <c r="FBA27" s="687"/>
      <c r="FBB27" s="687"/>
      <c r="FBC27" s="687"/>
      <c r="FBD27" s="687"/>
      <c r="FBE27" s="687"/>
      <c r="FBF27" s="687"/>
      <c r="FBG27" s="687"/>
      <c r="FBH27" s="687"/>
      <c r="FBI27" s="687"/>
      <c r="FBJ27" s="687"/>
      <c r="FBK27" s="687"/>
      <c r="FBL27" s="687"/>
      <c r="FBM27" s="687"/>
      <c r="FBN27" s="687"/>
      <c r="FBO27" s="687"/>
      <c r="FBP27" s="687"/>
      <c r="FBQ27" s="687"/>
      <c r="FBR27" s="687"/>
      <c r="FBS27" s="687"/>
      <c r="FBT27" s="687"/>
      <c r="FBU27" s="687"/>
      <c r="FBV27" s="687"/>
      <c r="FBW27" s="687"/>
      <c r="FBX27" s="687"/>
      <c r="FBY27" s="687"/>
      <c r="FBZ27" s="687"/>
      <c r="FCA27" s="687"/>
      <c r="FCB27" s="687"/>
      <c r="FCC27" s="687"/>
      <c r="FCD27" s="687"/>
      <c r="FCE27" s="687"/>
      <c r="FCF27" s="687"/>
      <c r="FCG27" s="687"/>
      <c r="FCH27" s="687"/>
      <c r="FCI27" s="687"/>
      <c r="FCJ27" s="687"/>
      <c r="FCK27" s="687"/>
      <c r="FCL27" s="687"/>
      <c r="FCM27" s="687"/>
      <c r="FCN27" s="687"/>
      <c r="FCO27" s="687"/>
      <c r="FCP27" s="687"/>
      <c r="FCQ27" s="687"/>
      <c r="FCR27" s="687"/>
      <c r="FCS27" s="687"/>
      <c r="FCT27" s="687"/>
      <c r="FCU27" s="687"/>
      <c r="FCV27" s="687"/>
      <c r="FCW27" s="687"/>
      <c r="FCX27" s="687"/>
      <c r="FCY27" s="687"/>
      <c r="FCZ27" s="687"/>
      <c r="FDA27" s="687"/>
      <c r="FDB27" s="687"/>
      <c r="FDC27" s="687"/>
      <c r="FDD27" s="687"/>
      <c r="FDE27" s="687"/>
      <c r="FDF27" s="687"/>
      <c r="FDG27" s="687"/>
      <c r="FDH27" s="687"/>
      <c r="FDI27" s="687"/>
      <c r="FDJ27" s="687"/>
      <c r="FDK27" s="687"/>
      <c r="FDL27" s="687"/>
      <c r="FDM27" s="687"/>
      <c r="FDN27" s="687"/>
      <c r="FDO27" s="687"/>
      <c r="FDP27" s="687"/>
      <c r="FDQ27" s="687"/>
      <c r="FDR27" s="687"/>
      <c r="FDS27" s="687"/>
      <c r="FDT27" s="687"/>
      <c r="FDU27" s="687"/>
      <c r="FDV27" s="687"/>
      <c r="FDW27" s="687"/>
      <c r="FDX27" s="687"/>
      <c r="FDY27" s="687"/>
      <c r="FDZ27" s="687"/>
      <c r="FEA27" s="687"/>
      <c r="FEB27" s="687"/>
      <c r="FEC27" s="687"/>
      <c r="FED27" s="687"/>
      <c r="FEE27" s="687"/>
      <c r="FEF27" s="687"/>
      <c r="FEG27" s="687"/>
      <c r="FEH27" s="687"/>
      <c r="FEI27" s="687"/>
      <c r="FEJ27" s="687"/>
      <c r="FEK27" s="687"/>
      <c r="FEL27" s="687"/>
      <c r="FEM27" s="687"/>
      <c r="FEN27" s="687"/>
      <c r="FEO27" s="687"/>
      <c r="FEP27" s="687"/>
      <c r="FEQ27" s="687"/>
      <c r="FER27" s="687"/>
      <c r="FES27" s="687"/>
      <c r="FET27" s="687"/>
      <c r="FEU27" s="687"/>
      <c r="FEV27" s="687"/>
      <c r="FEW27" s="687"/>
      <c r="FEX27" s="687"/>
      <c r="FEY27" s="687"/>
      <c r="FEZ27" s="687"/>
      <c r="FFA27" s="687"/>
      <c r="FFB27" s="687"/>
      <c r="FFC27" s="687"/>
      <c r="FFD27" s="687"/>
      <c r="FFE27" s="687"/>
      <c r="FFF27" s="687"/>
      <c r="FFG27" s="687"/>
      <c r="FFH27" s="687"/>
      <c r="FFI27" s="687"/>
      <c r="FFJ27" s="687"/>
      <c r="FFK27" s="687"/>
      <c r="FFL27" s="687"/>
      <c r="FFM27" s="687"/>
      <c r="FFN27" s="687"/>
      <c r="FFO27" s="687"/>
      <c r="FFP27" s="687"/>
      <c r="FFQ27" s="687"/>
      <c r="FFR27" s="687"/>
      <c r="FFS27" s="687"/>
      <c r="FFT27" s="687"/>
      <c r="FFU27" s="687"/>
      <c r="FFV27" s="687"/>
      <c r="FFW27" s="687"/>
      <c r="FFX27" s="687"/>
      <c r="FFY27" s="687"/>
      <c r="FFZ27" s="687"/>
      <c r="FGA27" s="687"/>
      <c r="FGB27" s="687"/>
      <c r="FGC27" s="687"/>
      <c r="FGD27" s="687"/>
      <c r="FGE27" s="687"/>
      <c r="FGF27" s="687"/>
      <c r="FGG27" s="687"/>
      <c r="FGH27" s="687"/>
      <c r="FGI27" s="687"/>
      <c r="FGJ27" s="687"/>
      <c r="FGK27" s="687"/>
      <c r="FGL27" s="687"/>
      <c r="FGM27" s="687"/>
      <c r="FGN27" s="687"/>
      <c r="FGO27" s="687"/>
      <c r="FGP27" s="687"/>
      <c r="FGQ27" s="687"/>
      <c r="FGR27" s="687"/>
      <c r="FGS27" s="687"/>
      <c r="FGT27" s="687"/>
      <c r="FGU27" s="687"/>
      <c r="FGV27" s="687"/>
      <c r="FGW27" s="687"/>
      <c r="FGX27" s="687"/>
      <c r="FGY27" s="687"/>
      <c r="FGZ27" s="687"/>
      <c r="FHA27" s="687"/>
      <c r="FHB27" s="687"/>
      <c r="FHC27" s="687"/>
      <c r="FHD27" s="687"/>
      <c r="FHE27" s="687"/>
      <c r="FHF27" s="687"/>
      <c r="FHG27" s="687"/>
      <c r="FHH27" s="687"/>
      <c r="FHI27" s="687"/>
      <c r="FHJ27" s="687"/>
      <c r="FHK27" s="687"/>
      <c r="FHL27" s="687"/>
      <c r="FHM27" s="687"/>
      <c r="FHN27" s="687"/>
      <c r="FHO27" s="687"/>
      <c r="FHP27" s="687"/>
      <c r="FHQ27" s="687"/>
      <c r="FHR27" s="687"/>
      <c r="FHS27" s="687"/>
      <c r="FHT27" s="687"/>
      <c r="FHU27" s="687"/>
      <c r="FHV27" s="687"/>
      <c r="FHW27" s="687"/>
      <c r="FHX27" s="687"/>
      <c r="FHY27" s="687"/>
      <c r="FHZ27" s="687"/>
      <c r="FIA27" s="687"/>
      <c r="FIB27" s="687"/>
      <c r="FIC27" s="687"/>
      <c r="FID27" s="687"/>
      <c r="FIE27" s="687"/>
      <c r="FIF27" s="687"/>
      <c r="FIG27" s="687"/>
      <c r="FIH27" s="687"/>
      <c r="FII27" s="687"/>
      <c r="FIJ27" s="687"/>
      <c r="FIK27" s="687"/>
      <c r="FIL27" s="687"/>
      <c r="FIM27" s="687"/>
      <c r="FIN27" s="687"/>
      <c r="FIO27" s="687"/>
      <c r="FIP27" s="687"/>
      <c r="FIQ27" s="687"/>
      <c r="FIR27" s="687"/>
      <c r="FIS27" s="687"/>
      <c r="FIT27" s="687"/>
      <c r="FIU27" s="687"/>
      <c r="FIV27" s="687"/>
      <c r="FIW27" s="687"/>
      <c r="FIX27" s="687"/>
      <c r="FIY27" s="687"/>
      <c r="FIZ27" s="687"/>
      <c r="FJA27" s="687"/>
      <c r="FJB27" s="687"/>
      <c r="FJC27" s="687"/>
      <c r="FJD27" s="687"/>
      <c r="FJE27" s="687"/>
      <c r="FJF27" s="687"/>
      <c r="FJG27" s="687"/>
      <c r="FJH27" s="687"/>
      <c r="FJI27" s="687"/>
      <c r="FJJ27" s="687"/>
      <c r="FJK27" s="687"/>
      <c r="FJL27" s="687"/>
      <c r="FJM27" s="687"/>
      <c r="FJN27" s="687"/>
      <c r="FJO27" s="687"/>
      <c r="FJP27" s="687"/>
      <c r="FJQ27" s="687"/>
      <c r="FJR27" s="687"/>
      <c r="FJS27" s="687"/>
      <c r="FJT27" s="687"/>
      <c r="FJU27" s="687"/>
      <c r="FJV27" s="687"/>
      <c r="FJW27" s="687"/>
      <c r="FJX27" s="687"/>
      <c r="FJY27" s="687"/>
      <c r="FJZ27" s="687"/>
      <c r="FKA27" s="687"/>
      <c r="FKB27" s="687"/>
      <c r="FKC27" s="687"/>
      <c r="FKD27" s="687"/>
      <c r="FKE27" s="687"/>
      <c r="FKF27" s="687"/>
      <c r="FKG27" s="687"/>
      <c r="FKH27" s="687"/>
      <c r="FKI27" s="687"/>
      <c r="FKJ27" s="687"/>
      <c r="FKK27" s="687"/>
      <c r="FKL27" s="687"/>
      <c r="FKM27" s="687"/>
      <c r="FKN27" s="687"/>
      <c r="FKO27" s="687"/>
      <c r="FKP27" s="687"/>
      <c r="FKQ27" s="687"/>
      <c r="FKR27" s="687"/>
      <c r="FKS27" s="687"/>
      <c r="FKT27" s="687"/>
      <c r="FKU27" s="687"/>
      <c r="FKV27" s="687"/>
      <c r="FKW27" s="687"/>
      <c r="FKX27" s="687"/>
      <c r="FKY27" s="687"/>
      <c r="FKZ27" s="687"/>
      <c r="FLA27" s="687"/>
      <c r="FLB27" s="687"/>
      <c r="FLC27" s="687"/>
      <c r="FLD27" s="687"/>
      <c r="FLE27" s="687"/>
      <c r="FLF27" s="687"/>
      <c r="FLG27" s="687"/>
      <c r="FLH27" s="687"/>
      <c r="FLI27" s="687"/>
      <c r="FLJ27" s="687"/>
      <c r="FLK27" s="687"/>
      <c r="FLL27" s="687"/>
      <c r="FLM27" s="687"/>
      <c r="FLN27" s="687"/>
      <c r="FLO27" s="687"/>
      <c r="FLP27" s="687"/>
      <c r="FLQ27" s="687"/>
      <c r="FLR27" s="687"/>
      <c r="FLS27" s="687"/>
      <c r="FLT27" s="687"/>
      <c r="FLU27" s="687"/>
      <c r="FLV27" s="687"/>
      <c r="FLW27" s="687"/>
      <c r="FLX27" s="687"/>
      <c r="FLY27" s="687"/>
      <c r="FLZ27" s="687"/>
      <c r="FMA27" s="687"/>
      <c r="FMB27" s="687"/>
      <c r="FMC27" s="687"/>
      <c r="FMD27" s="687"/>
      <c r="FME27" s="687"/>
      <c r="FMF27" s="687"/>
      <c r="FMG27" s="687"/>
      <c r="FMH27" s="687"/>
      <c r="FMI27" s="687"/>
      <c r="FMJ27" s="687"/>
      <c r="FMK27" s="687"/>
      <c r="FML27" s="687"/>
      <c r="FMM27" s="687"/>
      <c r="FMN27" s="687"/>
      <c r="FMO27" s="687"/>
      <c r="FMP27" s="687"/>
      <c r="FMQ27" s="687"/>
      <c r="FMR27" s="687"/>
      <c r="FMS27" s="687"/>
      <c r="FMT27" s="687"/>
      <c r="FMU27" s="687"/>
      <c r="FMV27" s="687"/>
      <c r="FMW27" s="687"/>
      <c r="FMX27" s="687"/>
      <c r="FMY27" s="687"/>
      <c r="FMZ27" s="687"/>
      <c r="FNA27" s="687"/>
      <c r="FNB27" s="687"/>
      <c r="FNC27" s="687"/>
      <c r="FND27" s="687"/>
      <c r="FNE27" s="687"/>
      <c r="FNF27" s="687"/>
      <c r="FNG27" s="687"/>
      <c r="FNH27" s="687"/>
      <c r="FNI27" s="687"/>
      <c r="FNJ27" s="687"/>
      <c r="FNK27" s="687"/>
      <c r="FNL27" s="687"/>
      <c r="FNM27" s="687"/>
      <c r="FNN27" s="687"/>
      <c r="FNO27" s="687"/>
      <c r="FNP27" s="687"/>
      <c r="FNQ27" s="687"/>
      <c r="FNR27" s="687"/>
      <c r="FNS27" s="687"/>
      <c r="FNT27" s="687"/>
      <c r="FNU27" s="687"/>
      <c r="FNV27" s="687"/>
      <c r="FNW27" s="687"/>
      <c r="FNX27" s="687"/>
      <c r="FNY27" s="687"/>
      <c r="FNZ27" s="687"/>
      <c r="FOA27" s="687"/>
      <c r="FOB27" s="687"/>
      <c r="FOC27" s="687"/>
      <c r="FOD27" s="687"/>
      <c r="FOE27" s="687"/>
      <c r="FOF27" s="687"/>
      <c r="FOG27" s="687"/>
      <c r="FOH27" s="687"/>
      <c r="FOI27" s="687"/>
      <c r="FOJ27" s="687"/>
      <c r="FOK27" s="687"/>
      <c r="FOL27" s="687"/>
      <c r="FOM27" s="687"/>
      <c r="FON27" s="687"/>
      <c r="FOO27" s="687"/>
      <c r="FOP27" s="687"/>
      <c r="FOQ27" s="687"/>
      <c r="FOR27" s="687"/>
      <c r="FOS27" s="687"/>
      <c r="FOT27" s="687"/>
      <c r="FOU27" s="687"/>
      <c r="FOV27" s="687"/>
      <c r="FOW27" s="687"/>
      <c r="FOX27" s="687"/>
      <c r="FOY27" s="687"/>
      <c r="FOZ27" s="687"/>
      <c r="FPA27" s="687"/>
      <c r="FPB27" s="687"/>
      <c r="FPC27" s="687"/>
      <c r="FPD27" s="687"/>
      <c r="FPE27" s="687"/>
      <c r="FPF27" s="687"/>
      <c r="FPG27" s="687"/>
      <c r="FPH27" s="687"/>
      <c r="FPI27" s="687"/>
      <c r="FPJ27" s="687"/>
      <c r="FPK27" s="687"/>
      <c r="FPL27" s="687"/>
      <c r="FPM27" s="687"/>
      <c r="FPN27" s="687"/>
      <c r="FPO27" s="687"/>
      <c r="FPP27" s="687"/>
      <c r="FPQ27" s="687"/>
      <c r="FPR27" s="687"/>
      <c r="FPS27" s="687"/>
      <c r="FPT27" s="687"/>
      <c r="FPU27" s="687"/>
      <c r="FPV27" s="687"/>
      <c r="FPW27" s="687"/>
      <c r="FPX27" s="687"/>
      <c r="FPY27" s="687"/>
      <c r="FPZ27" s="687"/>
      <c r="FQA27" s="687"/>
      <c r="FQB27" s="687"/>
      <c r="FQC27" s="687"/>
      <c r="FQD27" s="687"/>
      <c r="FQE27" s="687"/>
      <c r="FQF27" s="687"/>
      <c r="FQG27" s="687"/>
      <c r="FQH27" s="687"/>
      <c r="FQI27" s="687"/>
      <c r="FQJ27" s="687"/>
      <c r="FQK27" s="687"/>
      <c r="FQL27" s="687"/>
      <c r="FQM27" s="687"/>
      <c r="FQN27" s="687"/>
      <c r="FQO27" s="687"/>
      <c r="FQP27" s="687"/>
      <c r="FQQ27" s="687"/>
      <c r="FQR27" s="687"/>
      <c r="FQS27" s="687"/>
      <c r="FQT27" s="687"/>
      <c r="FQU27" s="687"/>
      <c r="FQV27" s="687"/>
      <c r="FQW27" s="687"/>
      <c r="FQX27" s="687"/>
      <c r="FQY27" s="687"/>
      <c r="FQZ27" s="687"/>
      <c r="FRA27" s="687"/>
      <c r="FRB27" s="687"/>
      <c r="FRC27" s="687"/>
      <c r="FRD27" s="687"/>
      <c r="FRE27" s="687"/>
      <c r="FRF27" s="687"/>
      <c r="FRG27" s="687"/>
      <c r="FRH27" s="687"/>
      <c r="FRI27" s="687"/>
      <c r="FRJ27" s="687"/>
      <c r="FRK27" s="687"/>
      <c r="FRL27" s="687"/>
      <c r="FRM27" s="687"/>
      <c r="FRN27" s="687"/>
      <c r="FRO27" s="687"/>
      <c r="FRP27" s="687"/>
      <c r="FRQ27" s="687"/>
      <c r="FRR27" s="687"/>
      <c r="FRS27" s="687"/>
      <c r="FRT27" s="687"/>
      <c r="FRU27" s="687"/>
      <c r="FRV27" s="687"/>
      <c r="FRW27" s="687"/>
      <c r="FRX27" s="687"/>
      <c r="FRY27" s="687"/>
      <c r="FRZ27" s="687"/>
      <c r="FSA27" s="687"/>
      <c r="FSB27" s="687"/>
      <c r="FSC27" s="687"/>
      <c r="FSD27" s="687"/>
      <c r="FSE27" s="687"/>
      <c r="FSF27" s="687"/>
      <c r="FSG27" s="687"/>
      <c r="FSH27" s="687"/>
      <c r="FSI27" s="687"/>
      <c r="FSJ27" s="687"/>
      <c r="FSK27" s="687"/>
      <c r="FSL27" s="687"/>
      <c r="FSM27" s="687"/>
      <c r="FSN27" s="687"/>
      <c r="FSO27" s="687"/>
      <c r="FSP27" s="687"/>
      <c r="FSQ27" s="687"/>
      <c r="FSR27" s="687"/>
      <c r="FSS27" s="687"/>
      <c r="FST27" s="687"/>
      <c r="FSU27" s="687"/>
      <c r="FSV27" s="687"/>
      <c r="FSW27" s="687"/>
      <c r="FSX27" s="687"/>
      <c r="FSY27" s="687"/>
      <c r="FSZ27" s="687"/>
      <c r="FTA27" s="687"/>
      <c r="FTB27" s="687"/>
      <c r="FTC27" s="687"/>
      <c r="FTD27" s="687"/>
      <c r="FTE27" s="687"/>
      <c r="FTF27" s="687"/>
      <c r="FTG27" s="687"/>
      <c r="FTH27" s="687"/>
      <c r="FTI27" s="687"/>
      <c r="FTJ27" s="687"/>
      <c r="FTK27" s="687"/>
      <c r="FTL27" s="687"/>
      <c r="FTM27" s="687"/>
      <c r="FTN27" s="687"/>
      <c r="FTO27" s="687"/>
      <c r="FTP27" s="687"/>
      <c r="FTQ27" s="687"/>
      <c r="FTR27" s="687"/>
      <c r="FTS27" s="687"/>
      <c r="FTT27" s="687"/>
      <c r="FTU27" s="687"/>
      <c r="FTV27" s="687"/>
      <c r="FTW27" s="687"/>
      <c r="FTX27" s="687"/>
      <c r="FTY27" s="687"/>
      <c r="FTZ27" s="687"/>
      <c r="FUA27" s="687"/>
      <c r="FUB27" s="687"/>
      <c r="FUC27" s="687"/>
      <c r="FUD27" s="687"/>
      <c r="FUE27" s="687"/>
      <c r="FUF27" s="687"/>
      <c r="FUG27" s="687"/>
      <c r="FUH27" s="687"/>
      <c r="FUI27" s="687"/>
      <c r="FUJ27" s="687"/>
      <c r="FUK27" s="687"/>
      <c r="FUL27" s="687"/>
      <c r="FUM27" s="687"/>
      <c r="FUN27" s="687"/>
      <c r="FUO27" s="687"/>
      <c r="FUP27" s="687"/>
      <c r="FUQ27" s="687"/>
      <c r="FUR27" s="687"/>
      <c r="FUS27" s="687"/>
      <c r="FUT27" s="687"/>
      <c r="FUU27" s="687"/>
      <c r="FUV27" s="687"/>
      <c r="FUW27" s="687"/>
      <c r="FUX27" s="687"/>
      <c r="FUY27" s="687"/>
      <c r="FUZ27" s="687"/>
      <c r="FVA27" s="687"/>
      <c r="FVB27" s="687"/>
      <c r="FVC27" s="687"/>
      <c r="FVD27" s="687"/>
      <c r="FVE27" s="687"/>
      <c r="FVF27" s="687"/>
      <c r="FVG27" s="687"/>
      <c r="FVH27" s="687"/>
      <c r="FVI27" s="687"/>
      <c r="FVJ27" s="687"/>
      <c r="FVK27" s="687"/>
      <c r="FVL27" s="687"/>
      <c r="FVM27" s="687"/>
      <c r="FVN27" s="687"/>
      <c r="FVO27" s="687"/>
      <c r="FVP27" s="687"/>
      <c r="FVQ27" s="687"/>
      <c r="FVR27" s="687"/>
      <c r="FVS27" s="687"/>
      <c r="FVT27" s="687"/>
      <c r="FVU27" s="687"/>
      <c r="FVV27" s="687"/>
      <c r="FVW27" s="687"/>
      <c r="FVX27" s="687"/>
      <c r="FVY27" s="687"/>
      <c r="FVZ27" s="687"/>
      <c r="FWA27" s="687"/>
      <c r="FWB27" s="687"/>
      <c r="FWC27" s="687"/>
      <c r="FWD27" s="687"/>
      <c r="FWE27" s="687"/>
      <c r="FWF27" s="687"/>
      <c r="FWG27" s="687"/>
      <c r="FWH27" s="687"/>
      <c r="FWI27" s="687"/>
      <c r="FWJ27" s="687"/>
      <c r="FWK27" s="687"/>
      <c r="FWL27" s="687"/>
      <c r="FWM27" s="687"/>
      <c r="FWN27" s="687"/>
      <c r="FWO27" s="687"/>
      <c r="FWP27" s="687"/>
      <c r="FWQ27" s="687"/>
      <c r="FWR27" s="687"/>
      <c r="FWS27" s="687"/>
      <c r="FWT27" s="687"/>
      <c r="FWU27" s="687"/>
      <c r="FWV27" s="687"/>
      <c r="FWW27" s="687"/>
      <c r="FWX27" s="687"/>
      <c r="FWY27" s="687"/>
      <c r="FWZ27" s="687"/>
      <c r="FXA27" s="687"/>
      <c r="FXB27" s="687"/>
      <c r="FXC27" s="687"/>
      <c r="FXD27" s="687"/>
      <c r="FXE27" s="687"/>
      <c r="FXF27" s="687"/>
      <c r="FXG27" s="687"/>
      <c r="FXH27" s="687"/>
      <c r="FXI27" s="687"/>
      <c r="FXJ27" s="687"/>
      <c r="FXK27" s="687"/>
      <c r="FXL27" s="687"/>
      <c r="FXM27" s="687"/>
      <c r="FXN27" s="687"/>
      <c r="FXO27" s="687"/>
      <c r="FXP27" s="687"/>
      <c r="FXQ27" s="687"/>
      <c r="FXR27" s="687"/>
      <c r="FXS27" s="687"/>
      <c r="FXT27" s="687"/>
      <c r="FXU27" s="687"/>
      <c r="FXV27" s="687"/>
      <c r="FXW27" s="687"/>
      <c r="FXX27" s="687"/>
      <c r="FXY27" s="687"/>
      <c r="FXZ27" s="687"/>
      <c r="FYA27" s="687"/>
      <c r="FYB27" s="687"/>
      <c r="FYC27" s="687"/>
      <c r="FYD27" s="687"/>
      <c r="FYE27" s="687"/>
      <c r="FYF27" s="687"/>
      <c r="FYG27" s="687"/>
      <c r="FYH27" s="687"/>
      <c r="FYI27" s="687"/>
      <c r="FYJ27" s="687"/>
      <c r="FYK27" s="687"/>
      <c r="FYL27" s="687"/>
      <c r="FYM27" s="687"/>
      <c r="FYN27" s="687"/>
      <c r="FYO27" s="687"/>
      <c r="FYP27" s="687"/>
      <c r="FYQ27" s="687"/>
      <c r="FYR27" s="687"/>
      <c r="FYS27" s="687"/>
      <c r="FYT27" s="687"/>
      <c r="FYU27" s="687"/>
      <c r="FYV27" s="687"/>
      <c r="FYW27" s="687"/>
      <c r="FYX27" s="687"/>
      <c r="FYY27" s="687"/>
      <c r="FYZ27" s="687"/>
      <c r="FZA27" s="687"/>
      <c r="FZB27" s="687"/>
      <c r="FZC27" s="687"/>
      <c r="FZD27" s="687"/>
      <c r="FZE27" s="687"/>
      <c r="FZF27" s="687"/>
      <c r="FZG27" s="687"/>
      <c r="FZH27" s="687"/>
      <c r="FZI27" s="687"/>
      <c r="FZJ27" s="687"/>
      <c r="FZK27" s="687"/>
      <c r="FZL27" s="687"/>
      <c r="FZM27" s="687"/>
      <c r="FZN27" s="687"/>
      <c r="FZO27" s="687"/>
      <c r="FZP27" s="687"/>
      <c r="FZQ27" s="687"/>
      <c r="FZR27" s="687"/>
      <c r="FZS27" s="687"/>
      <c r="FZT27" s="687"/>
      <c r="FZU27" s="687"/>
      <c r="FZV27" s="687"/>
      <c r="FZW27" s="687"/>
      <c r="FZX27" s="687"/>
      <c r="FZY27" s="687"/>
      <c r="FZZ27" s="687"/>
      <c r="GAA27" s="687"/>
      <c r="GAB27" s="687"/>
      <c r="GAC27" s="687"/>
      <c r="GAD27" s="687"/>
      <c r="GAE27" s="687"/>
      <c r="GAF27" s="687"/>
      <c r="GAG27" s="687"/>
      <c r="GAH27" s="687"/>
      <c r="GAI27" s="687"/>
      <c r="GAJ27" s="687"/>
      <c r="GAK27" s="687"/>
      <c r="GAL27" s="687"/>
      <c r="GAM27" s="687"/>
      <c r="GAN27" s="687"/>
      <c r="GAO27" s="687"/>
      <c r="GAP27" s="687"/>
      <c r="GAQ27" s="687"/>
      <c r="GAR27" s="687"/>
      <c r="GAS27" s="687"/>
      <c r="GAT27" s="687"/>
      <c r="GAU27" s="687"/>
      <c r="GAV27" s="687"/>
      <c r="GAW27" s="687"/>
      <c r="GAX27" s="687"/>
      <c r="GAY27" s="687"/>
      <c r="GAZ27" s="687"/>
      <c r="GBA27" s="687"/>
      <c r="GBB27" s="687"/>
      <c r="GBC27" s="687"/>
      <c r="GBD27" s="687"/>
      <c r="GBE27" s="687"/>
      <c r="GBF27" s="687"/>
      <c r="GBG27" s="687"/>
      <c r="GBH27" s="687"/>
      <c r="GBI27" s="687"/>
      <c r="GBJ27" s="687"/>
      <c r="GBK27" s="687"/>
      <c r="GBL27" s="687"/>
      <c r="GBM27" s="687"/>
      <c r="GBN27" s="687"/>
      <c r="GBO27" s="687"/>
      <c r="GBP27" s="687"/>
      <c r="GBQ27" s="687"/>
      <c r="GBR27" s="687"/>
      <c r="GBS27" s="687"/>
      <c r="GBT27" s="687"/>
      <c r="GBU27" s="687"/>
      <c r="GBV27" s="687"/>
      <c r="GBW27" s="687"/>
      <c r="GBX27" s="687"/>
      <c r="GBY27" s="687"/>
      <c r="GBZ27" s="687"/>
      <c r="GCA27" s="687"/>
      <c r="GCB27" s="687"/>
      <c r="GCC27" s="687"/>
      <c r="GCD27" s="687"/>
      <c r="GCE27" s="687"/>
      <c r="GCF27" s="687"/>
      <c r="GCG27" s="687"/>
      <c r="GCH27" s="687"/>
      <c r="GCI27" s="687"/>
      <c r="GCJ27" s="687"/>
      <c r="GCK27" s="687"/>
      <c r="GCL27" s="687"/>
      <c r="GCM27" s="687"/>
      <c r="GCN27" s="687"/>
      <c r="GCO27" s="687"/>
      <c r="GCP27" s="687"/>
      <c r="GCQ27" s="687"/>
      <c r="GCR27" s="687"/>
      <c r="GCS27" s="687"/>
      <c r="GCT27" s="687"/>
      <c r="GCU27" s="687"/>
      <c r="GCV27" s="687"/>
      <c r="GCW27" s="687"/>
      <c r="GCX27" s="687"/>
      <c r="GCY27" s="687"/>
      <c r="GCZ27" s="687"/>
      <c r="GDA27" s="687"/>
      <c r="GDB27" s="687"/>
      <c r="GDC27" s="687"/>
      <c r="GDD27" s="687"/>
      <c r="GDE27" s="687"/>
      <c r="GDF27" s="687"/>
      <c r="GDG27" s="687"/>
      <c r="GDH27" s="687"/>
      <c r="GDI27" s="687"/>
      <c r="GDJ27" s="687"/>
      <c r="GDK27" s="687"/>
      <c r="GDL27" s="687"/>
      <c r="GDM27" s="687"/>
      <c r="GDN27" s="687"/>
      <c r="GDO27" s="687"/>
      <c r="GDP27" s="687"/>
      <c r="GDQ27" s="687"/>
      <c r="GDR27" s="687"/>
      <c r="GDS27" s="687"/>
      <c r="GDT27" s="687"/>
      <c r="GDU27" s="687"/>
      <c r="GDV27" s="687"/>
      <c r="GDW27" s="687"/>
      <c r="GDX27" s="687"/>
      <c r="GDY27" s="687"/>
      <c r="GDZ27" s="687"/>
      <c r="GEA27" s="687"/>
      <c r="GEB27" s="687"/>
      <c r="GEC27" s="687"/>
      <c r="GED27" s="687"/>
      <c r="GEE27" s="687"/>
      <c r="GEF27" s="687"/>
      <c r="GEG27" s="687"/>
      <c r="GEH27" s="687"/>
      <c r="GEI27" s="687"/>
      <c r="GEJ27" s="687"/>
      <c r="GEK27" s="687"/>
      <c r="GEL27" s="687"/>
      <c r="GEM27" s="687"/>
      <c r="GEN27" s="687"/>
      <c r="GEO27" s="687"/>
      <c r="GEP27" s="687"/>
      <c r="GEQ27" s="687"/>
      <c r="GER27" s="687"/>
      <c r="GES27" s="687"/>
      <c r="GET27" s="687"/>
      <c r="GEU27" s="687"/>
      <c r="GEV27" s="687"/>
      <c r="GEW27" s="687"/>
      <c r="GEX27" s="687"/>
      <c r="GEY27" s="687"/>
      <c r="GEZ27" s="687"/>
      <c r="GFA27" s="687"/>
      <c r="GFB27" s="687"/>
      <c r="GFC27" s="687"/>
      <c r="GFD27" s="687"/>
      <c r="GFE27" s="687"/>
      <c r="GFF27" s="687"/>
      <c r="GFG27" s="687"/>
      <c r="GFH27" s="687"/>
      <c r="GFI27" s="687"/>
      <c r="GFJ27" s="687"/>
      <c r="GFK27" s="687"/>
      <c r="GFL27" s="687"/>
      <c r="GFM27" s="687"/>
      <c r="GFN27" s="687"/>
      <c r="GFO27" s="687"/>
      <c r="GFP27" s="687"/>
      <c r="GFQ27" s="687"/>
      <c r="GFR27" s="687"/>
      <c r="GFS27" s="687"/>
      <c r="GFT27" s="687"/>
      <c r="GFU27" s="687"/>
      <c r="GFV27" s="687"/>
      <c r="GFW27" s="687"/>
      <c r="GFX27" s="687"/>
      <c r="GFY27" s="687"/>
      <c r="GFZ27" s="687"/>
      <c r="GGA27" s="687"/>
      <c r="GGB27" s="687"/>
      <c r="GGC27" s="687"/>
      <c r="GGD27" s="687"/>
      <c r="GGE27" s="687"/>
      <c r="GGF27" s="687"/>
      <c r="GGG27" s="687"/>
      <c r="GGH27" s="687"/>
      <c r="GGI27" s="687"/>
      <c r="GGJ27" s="687"/>
      <c r="GGK27" s="687"/>
      <c r="GGL27" s="687"/>
      <c r="GGM27" s="687"/>
      <c r="GGN27" s="687"/>
      <c r="GGO27" s="687"/>
      <c r="GGP27" s="687"/>
      <c r="GGQ27" s="687"/>
      <c r="GGR27" s="687"/>
      <c r="GGS27" s="687"/>
      <c r="GGT27" s="687"/>
      <c r="GGU27" s="687"/>
      <c r="GGV27" s="687"/>
      <c r="GGW27" s="687"/>
      <c r="GGX27" s="687"/>
      <c r="GGY27" s="687"/>
      <c r="GGZ27" s="687"/>
      <c r="GHA27" s="687"/>
      <c r="GHB27" s="687"/>
      <c r="GHC27" s="687"/>
      <c r="GHD27" s="687"/>
      <c r="GHE27" s="687"/>
      <c r="GHF27" s="687"/>
      <c r="GHG27" s="687"/>
      <c r="GHH27" s="687"/>
      <c r="GHI27" s="687"/>
      <c r="GHJ27" s="687"/>
      <c r="GHK27" s="687"/>
      <c r="GHL27" s="687"/>
      <c r="GHM27" s="687"/>
      <c r="GHN27" s="687"/>
      <c r="GHO27" s="687"/>
      <c r="GHP27" s="687"/>
      <c r="GHQ27" s="687"/>
      <c r="GHR27" s="687"/>
      <c r="GHS27" s="687"/>
      <c r="GHT27" s="687"/>
      <c r="GHU27" s="687"/>
      <c r="GHV27" s="687"/>
      <c r="GHW27" s="687"/>
      <c r="GHX27" s="687"/>
      <c r="GHY27" s="687"/>
      <c r="GHZ27" s="687"/>
      <c r="GIA27" s="687"/>
      <c r="GIB27" s="687"/>
      <c r="GIC27" s="687"/>
      <c r="GID27" s="687"/>
      <c r="GIE27" s="687"/>
      <c r="GIF27" s="687"/>
      <c r="GIG27" s="687"/>
      <c r="GIH27" s="687"/>
      <c r="GII27" s="687"/>
      <c r="GIJ27" s="687"/>
      <c r="GIK27" s="687"/>
      <c r="GIL27" s="687"/>
      <c r="GIM27" s="687"/>
      <c r="GIN27" s="687"/>
      <c r="GIO27" s="687"/>
      <c r="GIP27" s="687"/>
      <c r="GIQ27" s="687"/>
      <c r="GIR27" s="687"/>
      <c r="GIS27" s="687"/>
      <c r="GIT27" s="687"/>
      <c r="GIU27" s="687"/>
      <c r="GIV27" s="687"/>
      <c r="GIW27" s="687"/>
      <c r="GIX27" s="687"/>
      <c r="GIY27" s="687"/>
      <c r="GIZ27" s="687"/>
      <c r="GJA27" s="687"/>
      <c r="GJB27" s="687"/>
      <c r="GJC27" s="687"/>
      <c r="GJD27" s="687"/>
      <c r="GJE27" s="687"/>
      <c r="GJF27" s="687"/>
      <c r="GJG27" s="687"/>
      <c r="GJH27" s="687"/>
      <c r="GJI27" s="687"/>
      <c r="GJJ27" s="687"/>
      <c r="GJK27" s="687"/>
      <c r="GJL27" s="687"/>
      <c r="GJM27" s="687"/>
      <c r="GJN27" s="687"/>
      <c r="GJO27" s="687"/>
      <c r="GJP27" s="687"/>
      <c r="GJQ27" s="687"/>
      <c r="GJR27" s="687"/>
      <c r="GJS27" s="687"/>
      <c r="GJT27" s="687"/>
      <c r="GJU27" s="687"/>
      <c r="GJV27" s="687"/>
      <c r="GJW27" s="687"/>
      <c r="GJX27" s="687"/>
      <c r="GJY27" s="687"/>
      <c r="GJZ27" s="687"/>
      <c r="GKA27" s="687"/>
      <c r="GKB27" s="687"/>
      <c r="GKC27" s="687"/>
      <c r="GKD27" s="687"/>
      <c r="GKE27" s="687"/>
      <c r="GKF27" s="687"/>
      <c r="GKG27" s="687"/>
      <c r="GKH27" s="687"/>
      <c r="GKI27" s="687"/>
      <c r="GKJ27" s="687"/>
      <c r="GKK27" s="687"/>
      <c r="GKL27" s="687"/>
      <c r="GKM27" s="687"/>
      <c r="GKN27" s="687"/>
      <c r="GKO27" s="687"/>
      <c r="GKP27" s="687"/>
      <c r="GKQ27" s="687"/>
      <c r="GKR27" s="687"/>
      <c r="GKS27" s="687"/>
      <c r="GKT27" s="687"/>
      <c r="GKU27" s="687"/>
      <c r="GKV27" s="687"/>
      <c r="GKW27" s="687"/>
      <c r="GKX27" s="687"/>
      <c r="GKY27" s="687"/>
      <c r="GKZ27" s="687"/>
      <c r="GLA27" s="687"/>
      <c r="GLB27" s="687"/>
      <c r="GLC27" s="687"/>
      <c r="GLD27" s="687"/>
      <c r="GLE27" s="687"/>
      <c r="GLF27" s="687"/>
      <c r="GLG27" s="687"/>
      <c r="GLH27" s="687"/>
      <c r="GLI27" s="687"/>
      <c r="GLJ27" s="687"/>
      <c r="GLK27" s="687"/>
      <c r="GLL27" s="687"/>
      <c r="GLM27" s="687"/>
      <c r="GLN27" s="687"/>
      <c r="GLO27" s="687"/>
      <c r="GLP27" s="687"/>
      <c r="GLQ27" s="687"/>
      <c r="GLR27" s="687"/>
      <c r="GLS27" s="687"/>
      <c r="GLT27" s="687"/>
      <c r="GLU27" s="687"/>
      <c r="GLV27" s="687"/>
      <c r="GLW27" s="687"/>
      <c r="GLX27" s="687"/>
      <c r="GLY27" s="687"/>
      <c r="GLZ27" s="687"/>
      <c r="GMA27" s="687"/>
      <c r="GMB27" s="687"/>
      <c r="GMC27" s="687"/>
      <c r="GMD27" s="687"/>
      <c r="GME27" s="687"/>
      <c r="GMF27" s="687"/>
      <c r="GMG27" s="687"/>
      <c r="GMH27" s="687"/>
      <c r="GMI27" s="687"/>
      <c r="GMJ27" s="687"/>
      <c r="GMK27" s="687"/>
      <c r="GML27" s="687"/>
      <c r="GMM27" s="687"/>
      <c r="GMN27" s="687"/>
      <c r="GMO27" s="687"/>
      <c r="GMP27" s="687"/>
      <c r="GMQ27" s="687"/>
      <c r="GMR27" s="687"/>
      <c r="GMS27" s="687"/>
      <c r="GMT27" s="687"/>
      <c r="GMU27" s="687"/>
      <c r="GMV27" s="687"/>
      <c r="GMW27" s="687"/>
      <c r="GMX27" s="687"/>
      <c r="GMY27" s="687"/>
      <c r="GMZ27" s="687"/>
      <c r="GNA27" s="687"/>
      <c r="GNB27" s="687"/>
      <c r="GNC27" s="687"/>
      <c r="GND27" s="687"/>
      <c r="GNE27" s="687"/>
      <c r="GNF27" s="687"/>
      <c r="GNG27" s="687"/>
      <c r="GNH27" s="687"/>
      <c r="GNI27" s="687"/>
      <c r="GNJ27" s="687"/>
      <c r="GNK27" s="687"/>
      <c r="GNL27" s="687"/>
      <c r="GNM27" s="687"/>
      <c r="GNN27" s="687"/>
      <c r="GNO27" s="687"/>
      <c r="GNP27" s="687"/>
      <c r="GNQ27" s="687"/>
      <c r="GNR27" s="687"/>
      <c r="GNS27" s="687"/>
      <c r="GNT27" s="687"/>
      <c r="GNU27" s="687"/>
      <c r="GNV27" s="687"/>
      <c r="GNW27" s="687"/>
      <c r="GNX27" s="687"/>
      <c r="GNY27" s="687"/>
      <c r="GNZ27" s="687"/>
      <c r="GOA27" s="687"/>
      <c r="GOB27" s="687"/>
      <c r="GOC27" s="687"/>
      <c r="GOD27" s="687"/>
      <c r="GOE27" s="687"/>
      <c r="GOF27" s="687"/>
      <c r="GOG27" s="687"/>
      <c r="GOH27" s="687"/>
      <c r="GOI27" s="687"/>
      <c r="GOJ27" s="687"/>
      <c r="GOK27" s="687"/>
      <c r="GOL27" s="687"/>
      <c r="GOM27" s="687"/>
      <c r="GON27" s="687"/>
      <c r="GOO27" s="687"/>
      <c r="GOP27" s="687"/>
      <c r="GOQ27" s="687"/>
      <c r="GOR27" s="687"/>
      <c r="GOS27" s="687"/>
      <c r="GOT27" s="687"/>
      <c r="GOU27" s="687"/>
      <c r="GOV27" s="687"/>
      <c r="GOW27" s="687"/>
      <c r="GOX27" s="687"/>
      <c r="GOY27" s="687"/>
      <c r="GOZ27" s="687"/>
      <c r="GPA27" s="687"/>
      <c r="GPB27" s="687"/>
      <c r="GPC27" s="687"/>
      <c r="GPD27" s="687"/>
      <c r="GPE27" s="687"/>
      <c r="GPF27" s="687"/>
      <c r="GPG27" s="687"/>
      <c r="GPH27" s="687"/>
      <c r="GPI27" s="687"/>
      <c r="GPJ27" s="687"/>
      <c r="GPK27" s="687"/>
      <c r="GPL27" s="687"/>
      <c r="GPM27" s="687"/>
      <c r="GPN27" s="687"/>
      <c r="GPO27" s="687"/>
      <c r="GPP27" s="687"/>
      <c r="GPQ27" s="687"/>
      <c r="GPR27" s="687"/>
      <c r="GPS27" s="687"/>
      <c r="GPT27" s="687"/>
      <c r="GPU27" s="687"/>
      <c r="GPV27" s="687"/>
      <c r="GPW27" s="687"/>
      <c r="GPX27" s="687"/>
      <c r="GPY27" s="687"/>
      <c r="GPZ27" s="687"/>
      <c r="GQA27" s="687"/>
      <c r="GQB27" s="687"/>
      <c r="GQC27" s="687"/>
      <c r="GQD27" s="687"/>
      <c r="GQE27" s="687"/>
      <c r="GQF27" s="687"/>
      <c r="GQG27" s="687"/>
      <c r="GQH27" s="687"/>
      <c r="GQI27" s="687"/>
      <c r="GQJ27" s="687"/>
      <c r="GQK27" s="687"/>
      <c r="GQL27" s="687"/>
      <c r="GQM27" s="687"/>
      <c r="GQN27" s="687"/>
      <c r="GQO27" s="687"/>
      <c r="GQP27" s="687"/>
      <c r="GQQ27" s="687"/>
      <c r="GQR27" s="687"/>
      <c r="GQS27" s="687"/>
      <c r="GQT27" s="687"/>
      <c r="GQU27" s="687"/>
      <c r="GQV27" s="687"/>
      <c r="GQW27" s="687"/>
      <c r="GQX27" s="687"/>
      <c r="GQY27" s="687"/>
      <c r="GQZ27" s="687"/>
      <c r="GRA27" s="687"/>
      <c r="GRB27" s="687"/>
      <c r="GRC27" s="687"/>
      <c r="GRD27" s="687"/>
      <c r="GRE27" s="687"/>
      <c r="GRF27" s="687"/>
      <c r="GRG27" s="687"/>
      <c r="GRH27" s="687"/>
      <c r="GRI27" s="687"/>
      <c r="GRJ27" s="687"/>
      <c r="GRK27" s="687"/>
      <c r="GRL27" s="687"/>
      <c r="GRM27" s="687"/>
      <c r="GRN27" s="687"/>
      <c r="GRO27" s="687"/>
      <c r="GRP27" s="687"/>
      <c r="GRQ27" s="687"/>
      <c r="GRR27" s="687"/>
      <c r="GRS27" s="687"/>
      <c r="GRT27" s="687"/>
      <c r="GRU27" s="687"/>
      <c r="GRV27" s="687"/>
      <c r="GRW27" s="687"/>
      <c r="GRX27" s="687"/>
      <c r="GRY27" s="687"/>
      <c r="GRZ27" s="687"/>
      <c r="GSA27" s="687"/>
      <c r="GSB27" s="687"/>
      <c r="GSC27" s="687"/>
      <c r="GSD27" s="687"/>
      <c r="GSE27" s="687"/>
      <c r="GSF27" s="687"/>
      <c r="GSG27" s="687"/>
      <c r="GSH27" s="687"/>
      <c r="GSI27" s="687"/>
      <c r="GSJ27" s="687"/>
      <c r="GSK27" s="687"/>
      <c r="GSL27" s="687"/>
      <c r="GSM27" s="687"/>
      <c r="GSN27" s="687"/>
      <c r="GSO27" s="687"/>
      <c r="GSP27" s="687"/>
      <c r="GSQ27" s="687"/>
      <c r="GSR27" s="687"/>
      <c r="GSS27" s="687"/>
      <c r="GST27" s="687"/>
      <c r="GSU27" s="687"/>
      <c r="GSV27" s="687"/>
      <c r="GSW27" s="687"/>
      <c r="GSX27" s="687"/>
      <c r="GSY27" s="687"/>
      <c r="GSZ27" s="687"/>
      <c r="GTA27" s="687"/>
      <c r="GTB27" s="687"/>
      <c r="GTC27" s="687"/>
      <c r="GTD27" s="687"/>
      <c r="GTE27" s="687"/>
      <c r="GTF27" s="687"/>
      <c r="GTG27" s="687"/>
      <c r="GTH27" s="687"/>
      <c r="GTI27" s="687"/>
      <c r="GTJ27" s="687"/>
      <c r="GTK27" s="687"/>
      <c r="GTL27" s="687"/>
      <c r="GTM27" s="687"/>
      <c r="GTN27" s="687"/>
      <c r="GTO27" s="687"/>
      <c r="GTP27" s="687"/>
      <c r="GTQ27" s="687"/>
      <c r="GTR27" s="687"/>
      <c r="GTS27" s="687"/>
      <c r="GTT27" s="687"/>
      <c r="GTU27" s="687"/>
      <c r="GTV27" s="687"/>
      <c r="GTW27" s="687"/>
      <c r="GTX27" s="687"/>
      <c r="GTY27" s="687"/>
      <c r="GTZ27" s="687"/>
      <c r="GUA27" s="687"/>
      <c r="GUB27" s="687"/>
      <c r="GUC27" s="687"/>
      <c r="GUD27" s="687"/>
      <c r="GUE27" s="687"/>
      <c r="GUF27" s="687"/>
      <c r="GUG27" s="687"/>
      <c r="GUH27" s="687"/>
      <c r="GUI27" s="687"/>
      <c r="GUJ27" s="687"/>
      <c r="GUK27" s="687"/>
      <c r="GUL27" s="687"/>
      <c r="GUM27" s="687"/>
      <c r="GUN27" s="687"/>
      <c r="GUO27" s="687"/>
      <c r="GUP27" s="687"/>
      <c r="GUQ27" s="687"/>
      <c r="GUR27" s="687"/>
      <c r="GUS27" s="687"/>
      <c r="GUT27" s="687"/>
      <c r="GUU27" s="687"/>
      <c r="GUV27" s="687"/>
      <c r="GUW27" s="687"/>
      <c r="GUX27" s="687"/>
      <c r="GUY27" s="687"/>
      <c r="GUZ27" s="687"/>
      <c r="GVA27" s="687"/>
      <c r="GVB27" s="687"/>
      <c r="GVC27" s="687"/>
      <c r="GVD27" s="687"/>
      <c r="GVE27" s="687"/>
      <c r="GVF27" s="687"/>
      <c r="GVG27" s="687"/>
      <c r="GVH27" s="687"/>
      <c r="GVI27" s="687"/>
      <c r="GVJ27" s="687"/>
      <c r="GVK27" s="687"/>
      <c r="GVL27" s="687"/>
      <c r="GVM27" s="687"/>
      <c r="GVN27" s="687"/>
      <c r="GVO27" s="687"/>
      <c r="GVP27" s="687"/>
      <c r="GVQ27" s="687"/>
      <c r="GVR27" s="687"/>
      <c r="GVS27" s="687"/>
      <c r="GVT27" s="687"/>
      <c r="GVU27" s="687"/>
      <c r="GVV27" s="687"/>
      <c r="GVW27" s="687"/>
      <c r="GVX27" s="687"/>
      <c r="GVY27" s="687"/>
      <c r="GVZ27" s="687"/>
      <c r="GWA27" s="687"/>
      <c r="GWB27" s="687"/>
      <c r="GWC27" s="687"/>
      <c r="GWD27" s="687"/>
      <c r="GWE27" s="687"/>
      <c r="GWF27" s="687"/>
      <c r="GWG27" s="687"/>
      <c r="GWH27" s="687"/>
      <c r="GWI27" s="687"/>
      <c r="GWJ27" s="687"/>
      <c r="GWK27" s="687"/>
      <c r="GWL27" s="687"/>
      <c r="GWM27" s="687"/>
      <c r="GWN27" s="687"/>
      <c r="GWO27" s="687"/>
      <c r="GWP27" s="687"/>
      <c r="GWQ27" s="687"/>
      <c r="GWR27" s="687"/>
      <c r="GWS27" s="687"/>
      <c r="GWT27" s="687"/>
      <c r="GWU27" s="687"/>
      <c r="GWV27" s="687"/>
      <c r="GWW27" s="687"/>
      <c r="GWX27" s="687"/>
      <c r="GWY27" s="687"/>
      <c r="GWZ27" s="687"/>
      <c r="GXA27" s="687"/>
      <c r="GXB27" s="687"/>
      <c r="GXC27" s="687"/>
      <c r="GXD27" s="687"/>
      <c r="GXE27" s="687"/>
      <c r="GXF27" s="687"/>
      <c r="GXG27" s="687"/>
      <c r="GXH27" s="687"/>
      <c r="GXI27" s="687"/>
      <c r="GXJ27" s="687"/>
      <c r="GXK27" s="687"/>
      <c r="GXL27" s="687"/>
      <c r="GXM27" s="687"/>
      <c r="GXN27" s="687"/>
      <c r="GXO27" s="687"/>
      <c r="GXP27" s="687"/>
      <c r="GXQ27" s="687"/>
      <c r="GXR27" s="687"/>
      <c r="GXS27" s="687"/>
      <c r="GXT27" s="687"/>
      <c r="GXU27" s="687"/>
      <c r="GXV27" s="687"/>
      <c r="GXW27" s="687"/>
      <c r="GXX27" s="687"/>
      <c r="GXY27" s="687"/>
      <c r="GXZ27" s="687"/>
      <c r="GYA27" s="687"/>
      <c r="GYB27" s="687"/>
      <c r="GYC27" s="687"/>
      <c r="GYD27" s="687"/>
      <c r="GYE27" s="687"/>
      <c r="GYF27" s="687"/>
      <c r="GYG27" s="687"/>
      <c r="GYH27" s="687"/>
      <c r="GYI27" s="687"/>
      <c r="GYJ27" s="687"/>
      <c r="GYK27" s="687"/>
      <c r="GYL27" s="687"/>
      <c r="GYM27" s="687"/>
      <c r="GYN27" s="687"/>
      <c r="GYO27" s="687"/>
      <c r="GYP27" s="687"/>
      <c r="GYQ27" s="687"/>
      <c r="GYR27" s="687"/>
      <c r="GYS27" s="687"/>
      <c r="GYT27" s="687"/>
      <c r="GYU27" s="687"/>
      <c r="GYV27" s="687"/>
      <c r="GYW27" s="687"/>
      <c r="GYX27" s="687"/>
      <c r="GYY27" s="687"/>
      <c r="GYZ27" s="687"/>
      <c r="GZA27" s="687"/>
      <c r="GZB27" s="687"/>
      <c r="GZC27" s="687"/>
      <c r="GZD27" s="687"/>
      <c r="GZE27" s="687"/>
      <c r="GZF27" s="687"/>
      <c r="GZG27" s="687"/>
      <c r="GZH27" s="687"/>
      <c r="GZI27" s="687"/>
      <c r="GZJ27" s="687"/>
      <c r="GZK27" s="687"/>
      <c r="GZL27" s="687"/>
      <c r="GZM27" s="687"/>
      <c r="GZN27" s="687"/>
      <c r="GZO27" s="687"/>
      <c r="GZP27" s="687"/>
      <c r="GZQ27" s="687"/>
      <c r="GZR27" s="687"/>
      <c r="GZS27" s="687"/>
      <c r="GZT27" s="687"/>
      <c r="GZU27" s="687"/>
      <c r="GZV27" s="687"/>
      <c r="GZW27" s="687"/>
      <c r="GZX27" s="687"/>
      <c r="GZY27" s="687"/>
      <c r="GZZ27" s="687"/>
      <c r="HAA27" s="687"/>
      <c r="HAB27" s="687"/>
      <c r="HAC27" s="687"/>
      <c r="HAD27" s="687"/>
      <c r="HAE27" s="687"/>
      <c r="HAF27" s="687"/>
      <c r="HAG27" s="687"/>
      <c r="HAH27" s="687"/>
      <c r="HAI27" s="687"/>
      <c r="HAJ27" s="687"/>
      <c r="HAK27" s="687"/>
      <c r="HAL27" s="687"/>
      <c r="HAM27" s="687"/>
      <c r="HAN27" s="687"/>
      <c r="HAO27" s="687"/>
      <c r="HAP27" s="687"/>
      <c r="HAQ27" s="687"/>
      <c r="HAR27" s="687"/>
      <c r="HAS27" s="687"/>
      <c r="HAT27" s="687"/>
      <c r="HAU27" s="687"/>
      <c r="HAV27" s="687"/>
      <c r="HAW27" s="687"/>
      <c r="HAX27" s="687"/>
      <c r="HAY27" s="687"/>
      <c r="HAZ27" s="687"/>
      <c r="HBA27" s="687"/>
      <c r="HBB27" s="687"/>
      <c r="HBC27" s="687"/>
      <c r="HBD27" s="687"/>
      <c r="HBE27" s="687"/>
      <c r="HBF27" s="687"/>
      <c r="HBG27" s="687"/>
      <c r="HBH27" s="687"/>
      <c r="HBI27" s="687"/>
      <c r="HBJ27" s="687"/>
      <c r="HBK27" s="687"/>
      <c r="HBL27" s="687"/>
      <c r="HBM27" s="687"/>
      <c r="HBN27" s="687"/>
      <c r="HBO27" s="687"/>
      <c r="HBP27" s="687"/>
      <c r="HBQ27" s="687"/>
      <c r="HBR27" s="687"/>
      <c r="HBS27" s="687"/>
      <c r="HBT27" s="687"/>
      <c r="HBU27" s="687"/>
      <c r="HBV27" s="687"/>
      <c r="HBW27" s="687"/>
      <c r="HBX27" s="687"/>
      <c r="HBY27" s="687"/>
      <c r="HBZ27" s="687"/>
      <c r="HCA27" s="687"/>
      <c r="HCB27" s="687"/>
      <c r="HCC27" s="687"/>
      <c r="HCD27" s="687"/>
      <c r="HCE27" s="687"/>
      <c r="HCF27" s="687"/>
      <c r="HCG27" s="687"/>
      <c r="HCH27" s="687"/>
      <c r="HCI27" s="687"/>
      <c r="HCJ27" s="687"/>
      <c r="HCK27" s="687"/>
      <c r="HCL27" s="687"/>
      <c r="HCM27" s="687"/>
      <c r="HCN27" s="687"/>
      <c r="HCO27" s="687"/>
      <c r="HCP27" s="687"/>
      <c r="HCQ27" s="687"/>
      <c r="HCR27" s="687"/>
      <c r="HCS27" s="687"/>
      <c r="HCT27" s="687"/>
      <c r="HCU27" s="687"/>
      <c r="HCV27" s="687"/>
      <c r="HCW27" s="687"/>
      <c r="HCX27" s="687"/>
      <c r="HCY27" s="687"/>
      <c r="HCZ27" s="687"/>
      <c r="HDA27" s="687"/>
      <c r="HDB27" s="687"/>
      <c r="HDC27" s="687"/>
      <c r="HDD27" s="687"/>
      <c r="HDE27" s="687"/>
      <c r="HDF27" s="687"/>
      <c r="HDG27" s="687"/>
      <c r="HDH27" s="687"/>
      <c r="HDI27" s="687"/>
      <c r="HDJ27" s="687"/>
      <c r="HDK27" s="687"/>
      <c r="HDL27" s="687"/>
      <c r="HDM27" s="687"/>
      <c r="HDN27" s="687"/>
      <c r="HDO27" s="687"/>
      <c r="HDP27" s="687"/>
      <c r="HDQ27" s="687"/>
      <c r="HDR27" s="687"/>
      <c r="HDS27" s="687"/>
      <c r="HDT27" s="687"/>
      <c r="HDU27" s="687"/>
      <c r="HDV27" s="687"/>
      <c r="HDW27" s="687"/>
      <c r="HDX27" s="687"/>
      <c r="HDY27" s="687"/>
      <c r="HDZ27" s="687"/>
      <c r="HEA27" s="687"/>
      <c r="HEB27" s="687"/>
      <c r="HEC27" s="687"/>
      <c r="HED27" s="687"/>
      <c r="HEE27" s="687"/>
      <c r="HEF27" s="687"/>
      <c r="HEG27" s="687"/>
      <c r="HEH27" s="687"/>
      <c r="HEI27" s="687"/>
      <c r="HEJ27" s="687"/>
      <c r="HEK27" s="687"/>
      <c r="HEL27" s="687"/>
      <c r="HEM27" s="687"/>
      <c r="HEN27" s="687"/>
      <c r="HEO27" s="687"/>
      <c r="HEP27" s="687"/>
      <c r="HEQ27" s="687"/>
      <c r="HER27" s="687"/>
      <c r="HES27" s="687"/>
      <c r="HET27" s="687"/>
      <c r="HEU27" s="687"/>
      <c r="HEV27" s="687"/>
      <c r="HEW27" s="687"/>
      <c r="HEX27" s="687"/>
      <c r="HEY27" s="687"/>
      <c r="HEZ27" s="687"/>
      <c r="HFA27" s="687"/>
      <c r="HFB27" s="687"/>
      <c r="HFC27" s="687"/>
      <c r="HFD27" s="687"/>
      <c r="HFE27" s="687"/>
      <c r="HFF27" s="687"/>
      <c r="HFG27" s="687"/>
      <c r="HFH27" s="687"/>
      <c r="HFI27" s="687"/>
      <c r="HFJ27" s="687"/>
      <c r="HFK27" s="687"/>
      <c r="HFL27" s="687"/>
      <c r="HFM27" s="687"/>
      <c r="HFN27" s="687"/>
      <c r="HFO27" s="687"/>
      <c r="HFP27" s="687"/>
      <c r="HFQ27" s="687"/>
      <c r="HFR27" s="687"/>
      <c r="HFS27" s="687"/>
      <c r="HFT27" s="687"/>
      <c r="HFU27" s="687"/>
      <c r="HFV27" s="687"/>
      <c r="HFW27" s="687"/>
      <c r="HFX27" s="687"/>
      <c r="HFY27" s="687"/>
      <c r="HFZ27" s="687"/>
      <c r="HGA27" s="687"/>
      <c r="HGB27" s="687"/>
      <c r="HGC27" s="687"/>
      <c r="HGD27" s="687"/>
      <c r="HGE27" s="687"/>
      <c r="HGF27" s="687"/>
      <c r="HGG27" s="687"/>
      <c r="HGH27" s="687"/>
      <c r="HGI27" s="687"/>
      <c r="HGJ27" s="687"/>
      <c r="HGK27" s="687"/>
      <c r="HGL27" s="687"/>
      <c r="HGM27" s="687"/>
      <c r="HGN27" s="687"/>
      <c r="HGO27" s="687"/>
      <c r="HGP27" s="687"/>
      <c r="HGQ27" s="687"/>
      <c r="HGR27" s="687"/>
      <c r="HGS27" s="687"/>
      <c r="HGT27" s="687"/>
      <c r="HGU27" s="687"/>
      <c r="HGV27" s="687"/>
      <c r="HGW27" s="687"/>
      <c r="HGX27" s="687"/>
      <c r="HGY27" s="687"/>
      <c r="HGZ27" s="687"/>
      <c r="HHA27" s="687"/>
      <c r="HHB27" s="687"/>
      <c r="HHC27" s="687"/>
      <c r="HHD27" s="687"/>
      <c r="HHE27" s="687"/>
      <c r="HHF27" s="687"/>
      <c r="HHG27" s="687"/>
      <c r="HHH27" s="687"/>
      <c r="HHI27" s="687"/>
      <c r="HHJ27" s="687"/>
      <c r="HHK27" s="687"/>
      <c r="HHL27" s="687"/>
      <c r="HHM27" s="687"/>
      <c r="HHN27" s="687"/>
      <c r="HHO27" s="687"/>
      <c r="HHP27" s="687"/>
      <c r="HHQ27" s="687"/>
      <c r="HHR27" s="687"/>
      <c r="HHS27" s="687"/>
      <c r="HHT27" s="687"/>
      <c r="HHU27" s="687"/>
      <c r="HHV27" s="687"/>
      <c r="HHW27" s="687"/>
      <c r="HHX27" s="687"/>
      <c r="HHY27" s="687"/>
      <c r="HHZ27" s="687"/>
      <c r="HIA27" s="687"/>
      <c r="HIB27" s="687"/>
      <c r="HIC27" s="687"/>
      <c r="HID27" s="687"/>
      <c r="HIE27" s="687"/>
      <c r="HIF27" s="687"/>
      <c r="HIG27" s="687"/>
      <c r="HIH27" s="687"/>
      <c r="HII27" s="687"/>
      <c r="HIJ27" s="687"/>
      <c r="HIK27" s="687"/>
      <c r="HIL27" s="687"/>
      <c r="HIM27" s="687"/>
      <c r="HIN27" s="687"/>
      <c r="HIO27" s="687"/>
      <c r="HIP27" s="687"/>
      <c r="HIQ27" s="687"/>
      <c r="HIR27" s="687"/>
      <c r="HIS27" s="687"/>
      <c r="HIT27" s="687"/>
      <c r="HIU27" s="687"/>
      <c r="HIV27" s="687"/>
      <c r="HIW27" s="687"/>
      <c r="HIX27" s="687"/>
      <c r="HIY27" s="687"/>
      <c r="HIZ27" s="687"/>
      <c r="HJA27" s="687"/>
      <c r="HJB27" s="687"/>
      <c r="HJC27" s="687"/>
      <c r="HJD27" s="687"/>
      <c r="HJE27" s="687"/>
      <c r="HJF27" s="687"/>
      <c r="HJG27" s="687"/>
      <c r="HJH27" s="687"/>
      <c r="HJI27" s="687"/>
      <c r="HJJ27" s="687"/>
      <c r="HJK27" s="687"/>
      <c r="HJL27" s="687"/>
      <c r="HJM27" s="687"/>
      <c r="HJN27" s="687"/>
      <c r="HJO27" s="687"/>
      <c r="HJP27" s="687"/>
      <c r="HJQ27" s="687"/>
      <c r="HJR27" s="687"/>
      <c r="HJS27" s="687"/>
      <c r="HJT27" s="687"/>
      <c r="HJU27" s="687"/>
      <c r="HJV27" s="687"/>
      <c r="HJW27" s="687"/>
      <c r="HJX27" s="687"/>
      <c r="HJY27" s="687"/>
      <c r="HJZ27" s="687"/>
      <c r="HKA27" s="687"/>
      <c r="HKB27" s="687"/>
      <c r="HKC27" s="687"/>
      <c r="HKD27" s="687"/>
      <c r="HKE27" s="687"/>
      <c r="HKF27" s="687"/>
      <c r="HKG27" s="687"/>
      <c r="HKH27" s="687"/>
      <c r="HKI27" s="687"/>
      <c r="HKJ27" s="687"/>
      <c r="HKK27" s="687"/>
      <c r="HKL27" s="687"/>
      <c r="HKM27" s="687"/>
      <c r="HKN27" s="687"/>
      <c r="HKO27" s="687"/>
      <c r="HKP27" s="687"/>
      <c r="HKQ27" s="687"/>
      <c r="HKR27" s="687"/>
      <c r="HKS27" s="687"/>
      <c r="HKT27" s="687"/>
      <c r="HKU27" s="687"/>
      <c r="HKV27" s="687"/>
      <c r="HKW27" s="687"/>
      <c r="HKX27" s="687"/>
      <c r="HKY27" s="687"/>
      <c r="HKZ27" s="687"/>
      <c r="HLA27" s="687"/>
      <c r="HLB27" s="687"/>
      <c r="HLC27" s="687"/>
      <c r="HLD27" s="687"/>
      <c r="HLE27" s="687"/>
      <c r="HLF27" s="687"/>
      <c r="HLG27" s="687"/>
      <c r="HLH27" s="687"/>
      <c r="HLI27" s="687"/>
      <c r="HLJ27" s="687"/>
      <c r="HLK27" s="687"/>
      <c r="HLL27" s="687"/>
      <c r="HLM27" s="687"/>
      <c r="HLN27" s="687"/>
      <c r="HLO27" s="687"/>
      <c r="HLP27" s="687"/>
      <c r="HLQ27" s="687"/>
      <c r="HLR27" s="687"/>
      <c r="HLS27" s="687"/>
      <c r="HLT27" s="687"/>
      <c r="HLU27" s="687"/>
      <c r="HLV27" s="687"/>
      <c r="HLW27" s="687"/>
      <c r="HLX27" s="687"/>
      <c r="HLY27" s="687"/>
      <c r="HLZ27" s="687"/>
      <c r="HMA27" s="687"/>
      <c r="HMB27" s="687"/>
      <c r="HMC27" s="687"/>
      <c r="HMD27" s="687"/>
      <c r="HME27" s="687"/>
      <c r="HMF27" s="687"/>
      <c r="HMG27" s="687"/>
      <c r="HMH27" s="687"/>
      <c r="HMI27" s="687"/>
      <c r="HMJ27" s="687"/>
      <c r="HMK27" s="687"/>
      <c r="HML27" s="687"/>
      <c r="HMM27" s="687"/>
      <c r="HMN27" s="687"/>
      <c r="HMO27" s="687"/>
      <c r="HMP27" s="687"/>
      <c r="HMQ27" s="687"/>
      <c r="HMR27" s="687"/>
      <c r="HMS27" s="687"/>
      <c r="HMT27" s="687"/>
      <c r="HMU27" s="687"/>
      <c r="HMV27" s="687"/>
      <c r="HMW27" s="687"/>
      <c r="HMX27" s="687"/>
      <c r="HMY27" s="687"/>
      <c r="HMZ27" s="687"/>
      <c r="HNA27" s="687"/>
      <c r="HNB27" s="687"/>
      <c r="HNC27" s="687"/>
      <c r="HND27" s="687"/>
      <c r="HNE27" s="687"/>
      <c r="HNF27" s="687"/>
      <c r="HNG27" s="687"/>
      <c r="HNH27" s="687"/>
      <c r="HNI27" s="687"/>
      <c r="HNJ27" s="687"/>
      <c r="HNK27" s="687"/>
      <c r="HNL27" s="687"/>
      <c r="HNM27" s="687"/>
      <c r="HNN27" s="687"/>
      <c r="HNO27" s="687"/>
      <c r="HNP27" s="687"/>
      <c r="HNQ27" s="687"/>
      <c r="HNR27" s="687"/>
      <c r="HNS27" s="687"/>
      <c r="HNT27" s="687"/>
      <c r="HNU27" s="687"/>
      <c r="HNV27" s="687"/>
      <c r="HNW27" s="687"/>
      <c r="HNX27" s="687"/>
      <c r="HNY27" s="687"/>
      <c r="HNZ27" s="687"/>
      <c r="HOA27" s="687"/>
      <c r="HOB27" s="687"/>
      <c r="HOC27" s="687"/>
      <c r="HOD27" s="687"/>
      <c r="HOE27" s="687"/>
      <c r="HOF27" s="687"/>
      <c r="HOG27" s="687"/>
      <c r="HOH27" s="687"/>
      <c r="HOI27" s="687"/>
      <c r="HOJ27" s="687"/>
      <c r="HOK27" s="687"/>
      <c r="HOL27" s="687"/>
      <c r="HOM27" s="687"/>
      <c r="HON27" s="687"/>
      <c r="HOO27" s="687"/>
      <c r="HOP27" s="687"/>
      <c r="HOQ27" s="687"/>
      <c r="HOR27" s="687"/>
      <c r="HOS27" s="687"/>
      <c r="HOT27" s="687"/>
      <c r="HOU27" s="687"/>
      <c r="HOV27" s="687"/>
      <c r="HOW27" s="687"/>
      <c r="HOX27" s="687"/>
      <c r="HOY27" s="687"/>
      <c r="HOZ27" s="687"/>
      <c r="HPA27" s="687"/>
      <c r="HPB27" s="687"/>
      <c r="HPC27" s="687"/>
      <c r="HPD27" s="687"/>
      <c r="HPE27" s="687"/>
      <c r="HPF27" s="687"/>
      <c r="HPG27" s="687"/>
      <c r="HPH27" s="687"/>
      <c r="HPI27" s="687"/>
      <c r="HPJ27" s="687"/>
      <c r="HPK27" s="687"/>
      <c r="HPL27" s="687"/>
      <c r="HPM27" s="687"/>
      <c r="HPN27" s="687"/>
      <c r="HPO27" s="687"/>
      <c r="HPP27" s="687"/>
      <c r="HPQ27" s="687"/>
      <c r="HPR27" s="687"/>
      <c r="HPS27" s="687"/>
      <c r="HPT27" s="687"/>
      <c r="HPU27" s="687"/>
      <c r="HPV27" s="687"/>
      <c r="HPW27" s="687"/>
      <c r="HPX27" s="687"/>
      <c r="HPY27" s="687"/>
      <c r="HPZ27" s="687"/>
      <c r="HQA27" s="687"/>
      <c r="HQB27" s="687"/>
      <c r="HQC27" s="687"/>
      <c r="HQD27" s="687"/>
      <c r="HQE27" s="687"/>
      <c r="HQF27" s="687"/>
      <c r="HQG27" s="687"/>
      <c r="HQH27" s="687"/>
      <c r="HQI27" s="687"/>
      <c r="HQJ27" s="687"/>
      <c r="HQK27" s="687"/>
      <c r="HQL27" s="687"/>
      <c r="HQM27" s="687"/>
      <c r="HQN27" s="687"/>
      <c r="HQO27" s="687"/>
      <c r="HQP27" s="687"/>
      <c r="HQQ27" s="687"/>
      <c r="HQR27" s="687"/>
      <c r="HQS27" s="687"/>
      <c r="HQT27" s="687"/>
      <c r="HQU27" s="687"/>
      <c r="HQV27" s="687"/>
      <c r="HQW27" s="687"/>
      <c r="HQX27" s="687"/>
      <c r="HQY27" s="687"/>
      <c r="HQZ27" s="687"/>
      <c r="HRA27" s="687"/>
      <c r="HRB27" s="687"/>
      <c r="HRC27" s="687"/>
      <c r="HRD27" s="687"/>
      <c r="HRE27" s="687"/>
      <c r="HRF27" s="687"/>
      <c r="HRG27" s="687"/>
      <c r="HRH27" s="687"/>
      <c r="HRI27" s="687"/>
      <c r="HRJ27" s="687"/>
      <c r="HRK27" s="687"/>
      <c r="HRL27" s="687"/>
      <c r="HRM27" s="687"/>
      <c r="HRN27" s="687"/>
      <c r="HRO27" s="687"/>
      <c r="HRP27" s="687"/>
      <c r="HRQ27" s="687"/>
      <c r="HRR27" s="687"/>
      <c r="HRS27" s="687"/>
      <c r="HRT27" s="687"/>
      <c r="HRU27" s="687"/>
      <c r="HRV27" s="687"/>
      <c r="HRW27" s="687"/>
      <c r="HRX27" s="687"/>
      <c r="HRY27" s="687"/>
      <c r="HRZ27" s="687"/>
      <c r="HSA27" s="687"/>
      <c r="HSB27" s="687"/>
      <c r="HSC27" s="687"/>
      <c r="HSD27" s="687"/>
      <c r="HSE27" s="687"/>
      <c r="HSF27" s="687"/>
      <c r="HSG27" s="687"/>
      <c r="HSH27" s="687"/>
      <c r="HSI27" s="687"/>
      <c r="HSJ27" s="687"/>
      <c r="HSK27" s="687"/>
      <c r="HSL27" s="687"/>
      <c r="HSM27" s="687"/>
      <c r="HSN27" s="687"/>
      <c r="HSO27" s="687"/>
      <c r="HSP27" s="687"/>
      <c r="HSQ27" s="687"/>
      <c r="HSR27" s="687"/>
      <c r="HSS27" s="687"/>
      <c r="HST27" s="687"/>
      <c r="HSU27" s="687"/>
      <c r="HSV27" s="687"/>
      <c r="HSW27" s="687"/>
      <c r="HSX27" s="687"/>
      <c r="HSY27" s="687"/>
      <c r="HSZ27" s="687"/>
      <c r="HTA27" s="687"/>
      <c r="HTB27" s="687"/>
      <c r="HTC27" s="687"/>
      <c r="HTD27" s="687"/>
      <c r="HTE27" s="687"/>
      <c r="HTF27" s="687"/>
      <c r="HTG27" s="687"/>
      <c r="HTH27" s="687"/>
      <c r="HTI27" s="687"/>
      <c r="HTJ27" s="687"/>
      <c r="HTK27" s="687"/>
      <c r="HTL27" s="687"/>
      <c r="HTM27" s="687"/>
      <c r="HTN27" s="687"/>
      <c r="HTO27" s="687"/>
      <c r="HTP27" s="687"/>
      <c r="HTQ27" s="687"/>
      <c r="HTR27" s="687"/>
      <c r="HTS27" s="687"/>
      <c r="HTT27" s="687"/>
      <c r="HTU27" s="687"/>
      <c r="HTV27" s="687"/>
      <c r="HTW27" s="687"/>
      <c r="HTX27" s="687"/>
      <c r="HTY27" s="687"/>
      <c r="HTZ27" s="687"/>
      <c r="HUA27" s="687"/>
      <c r="HUB27" s="687"/>
      <c r="HUC27" s="687"/>
      <c r="HUD27" s="687"/>
      <c r="HUE27" s="687"/>
      <c r="HUF27" s="687"/>
      <c r="HUG27" s="687"/>
      <c r="HUH27" s="687"/>
      <c r="HUI27" s="687"/>
      <c r="HUJ27" s="687"/>
      <c r="HUK27" s="687"/>
      <c r="HUL27" s="687"/>
      <c r="HUM27" s="687"/>
      <c r="HUN27" s="687"/>
      <c r="HUO27" s="687"/>
      <c r="HUP27" s="687"/>
      <c r="HUQ27" s="687"/>
      <c r="HUR27" s="687"/>
      <c r="HUS27" s="687"/>
      <c r="HUT27" s="687"/>
      <c r="HUU27" s="687"/>
      <c r="HUV27" s="687"/>
      <c r="HUW27" s="687"/>
      <c r="HUX27" s="687"/>
      <c r="HUY27" s="687"/>
      <c r="HUZ27" s="687"/>
      <c r="HVA27" s="687"/>
      <c r="HVB27" s="687"/>
      <c r="HVC27" s="687"/>
      <c r="HVD27" s="687"/>
      <c r="HVE27" s="687"/>
      <c r="HVF27" s="687"/>
      <c r="HVG27" s="687"/>
      <c r="HVH27" s="687"/>
      <c r="HVI27" s="687"/>
      <c r="HVJ27" s="687"/>
      <c r="HVK27" s="687"/>
      <c r="HVL27" s="687"/>
      <c r="HVM27" s="687"/>
      <c r="HVN27" s="687"/>
      <c r="HVO27" s="687"/>
      <c r="HVP27" s="687"/>
      <c r="HVQ27" s="687"/>
      <c r="HVR27" s="687"/>
      <c r="HVS27" s="687"/>
      <c r="HVT27" s="687"/>
      <c r="HVU27" s="687"/>
      <c r="HVV27" s="687"/>
      <c r="HVW27" s="687"/>
      <c r="HVX27" s="687"/>
      <c r="HVY27" s="687"/>
      <c r="HVZ27" s="687"/>
      <c r="HWA27" s="687"/>
      <c r="HWB27" s="687"/>
      <c r="HWC27" s="687"/>
      <c r="HWD27" s="687"/>
      <c r="HWE27" s="687"/>
      <c r="HWF27" s="687"/>
      <c r="HWG27" s="687"/>
      <c r="HWH27" s="687"/>
      <c r="HWI27" s="687"/>
      <c r="HWJ27" s="687"/>
      <c r="HWK27" s="687"/>
      <c r="HWL27" s="687"/>
      <c r="HWM27" s="687"/>
      <c r="HWN27" s="687"/>
      <c r="HWO27" s="687"/>
      <c r="HWP27" s="687"/>
      <c r="HWQ27" s="687"/>
      <c r="HWR27" s="687"/>
      <c r="HWS27" s="687"/>
      <c r="HWT27" s="687"/>
      <c r="HWU27" s="687"/>
      <c r="HWV27" s="687"/>
      <c r="HWW27" s="687"/>
      <c r="HWX27" s="687"/>
      <c r="HWY27" s="687"/>
      <c r="HWZ27" s="687"/>
      <c r="HXA27" s="687"/>
      <c r="HXB27" s="687"/>
      <c r="HXC27" s="687"/>
      <c r="HXD27" s="687"/>
      <c r="HXE27" s="687"/>
      <c r="HXF27" s="687"/>
      <c r="HXG27" s="687"/>
      <c r="HXH27" s="687"/>
      <c r="HXI27" s="687"/>
      <c r="HXJ27" s="687"/>
      <c r="HXK27" s="687"/>
      <c r="HXL27" s="687"/>
      <c r="HXM27" s="687"/>
      <c r="HXN27" s="687"/>
      <c r="HXO27" s="687"/>
      <c r="HXP27" s="687"/>
      <c r="HXQ27" s="687"/>
      <c r="HXR27" s="687"/>
      <c r="HXS27" s="687"/>
      <c r="HXT27" s="687"/>
      <c r="HXU27" s="687"/>
      <c r="HXV27" s="687"/>
      <c r="HXW27" s="687"/>
      <c r="HXX27" s="687"/>
      <c r="HXY27" s="687"/>
      <c r="HXZ27" s="687"/>
      <c r="HYA27" s="687"/>
      <c r="HYB27" s="687"/>
      <c r="HYC27" s="687"/>
      <c r="HYD27" s="687"/>
      <c r="HYE27" s="687"/>
      <c r="HYF27" s="687"/>
      <c r="HYG27" s="687"/>
      <c r="HYH27" s="687"/>
      <c r="HYI27" s="687"/>
      <c r="HYJ27" s="687"/>
      <c r="HYK27" s="687"/>
      <c r="HYL27" s="687"/>
      <c r="HYM27" s="687"/>
      <c r="HYN27" s="687"/>
      <c r="HYO27" s="687"/>
      <c r="HYP27" s="687"/>
      <c r="HYQ27" s="687"/>
      <c r="HYR27" s="687"/>
      <c r="HYS27" s="687"/>
      <c r="HYT27" s="687"/>
      <c r="HYU27" s="687"/>
      <c r="HYV27" s="687"/>
      <c r="HYW27" s="687"/>
      <c r="HYX27" s="687"/>
      <c r="HYY27" s="687"/>
      <c r="HYZ27" s="687"/>
      <c r="HZA27" s="687"/>
      <c r="HZB27" s="687"/>
      <c r="HZC27" s="687"/>
      <c r="HZD27" s="687"/>
      <c r="HZE27" s="687"/>
      <c r="HZF27" s="687"/>
      <c r="HZG27" s="687"/>
      <c r="HZH27" s="687"/>
      <c r="HZI27" s="687"/>
      <c r="HZJ27" s="687"/>
      <c r="HZK27" s="687"/>
      <c r="HZL27" s="687"/>
      <c r="HZM27" s="687"/>
      <c r="HZN27" s="687"/>
      <c r="HZO27" s="687"/>
      <c r="HZP27" s="687"/>
      <c r="HZQ27" s="687"/>
      <c r="HZR27" s="687"/>
      <c r="HZS27" s="687"/>
      <c r="HZT27" s="687"/>
      <c r="HZU27" s="687"/>
      <c r="HZV27" s="687"/>
      <c r="HZW27" s="687"/>
      <c r="HZX27" s="687"/>
      <c r="HZY27" s="687"/>
      <c r="HZZ27" s="687"/>
      <c r="IAA27" s="687"/>
      <c r="IAB27" s="687"/>
      <c r="IAC27" s="687"/>
      <c r="IAD27" s="687"/>
      <c r="IAE27" s="687"/>
      <c r="IAF27" s="687"/>
      <c r="IAG27" s="687"/>
      <c r="IAH27" s="687"/>
      <c r="IAI27" s="687"/>
      <c r="IAJ27" s="687"/>
      <c r="IAK27" s="687"/>
      <c r="IAL27" s="687"/>
      <c r="IAM27" s="687"/>
      <c r="IAN27" s="687"/>
      <c r="IAO27" s="687"/>
      <c r="IAP27" s="687"/>
      <c r="IAQ27" s="687"/>
      <c r="IAR27" s="687"/>
      <c r="IAS27" s="687"/>
      <c r="IAT27" s="687"/>
      <c r="IAU27" s="687"/>
      <c r="IAV27" s="687"/>
      <c r="IAW27" s="687"/>
      <c r="IAX27" s="687"/>
      <c r="IAY27" s="687"/>
      <c r="IAZ27" s="687"/>
      <c r="IBA27" s="687"/>
      <c r="IBB27" s="687"/>
      <c r="IBC27" s="687"/>
      <c r="IBD27" s="687"/>
      <c r="IBE27" s="687"/>
      <c r="IBF27" s="687"/>
      <c r="IBG27" s="687"/>
      <c r="IBH27" s="687"/>
      <c r="IBI27" s="687"/>
      <c r="IBJ27" s="687"/>
      <c r="IBK27" s="687"/>
      <c r="IBL27" s="687"/>
      <c r="IBM27" s="687"/>
      <c r="IBN27" s="687"/>
      <c r="IBO27" s="687"/>
      <c r="IBP27" s="687"/>
      <c r="IBQ27" s="687"/>
      <c r="IBR27" s="687"/>
      <c r="IBS27" s="687"/>
      <c r="IBT27" s="687"/>
      <c r="IBU27" s="687"/>
      <c r="IBV27" s="687"/>
      <c r="IBW27" s="687"/>
      <c r="IBX27" s="687"/>
      <c r="IBY27" s="687"/>
      <c r="IBZ27" s="687"/>
      <c r="ICA27" s="687"/>
      <c r="ICB27" s="687"/>
      <c r="ICC27" s="687"/>
      <c r="ICD27" s="687"/>
      <c r="ICE27" s="687"/>
      <c r="ICF27" s="687"/>
      <c r="ICG27" s="687"/>
      <c r="ICH27" s="687"/>
      <c r="ICI27" s="687"/>
      <c r="ICJ27" s="687"/>
      <c r="ICK27" s="687"/>
      <c r="ICL27" s="687"/>
      <c r="ICM27" s="687"/>
      <c r="ICN27" s="687"/>
      <c r="ICO27" s="687"/>
      <c r="ICP27" s="687"/>
      <c r="ICQ27" s="687"/>
      <c r="ICR27" s="687"/>
      <c r="ICS27" s="687"/>
      <c r="ICT27" s="687"/>
      <c r="ICU27" s="687"/>
      <c r="ICV27" s="687"/>
      <c r="ICW27" s="687"/>
      <c r="ICX27" s="687"/>
      <c r="ICY27" s="687"/>
      <c r="ICZ27" s="687"/>
      <c r="IDA27" s="687"/>
      <c r="IDB27" s="687"/>
      <c r="IDC27" s="687"/>
      <c r="IDD27" s="687"/>
      <c r="IDE27" s="687"/>
      <c r="IDF27" s="687"/>
      <c r="IDG27" s="687"/>
      <c r="IDH27" s="687"/>
      <c r="IDI27" s="687"/>
      <c r="IDJ27" s="687"/>
      <c r="IDK27" s="687"/>
      <c r="IDL27" s="687"/>
      <c r="IDM27" s="687"/>
      <c r="IDN27" s="687"/>
      <c r="IDO27" s="687"/>
      <c r="IDP27" s="687"/>
      <c r="IDQ27" s="687"/>
      <c r="IDR27" s="687"/>
      <c r="IDS27" s="687"/>
      <c r="IDT27" s="687"/>
      <c r="IDU27" s="687"/>
      <c r="IDV27" s="687"/>
      <c r="IDW27" s="687"/>
      <c r="IDX27" s="687"/>
      <c r="IDY27" s="687"/>
      <c r="IDZ27" s="687"/>
      <c r="IEA27" s="687"/>
      <c r="IEB27" s="687"/>
      <c r="IEC27" s="687"/>
      <c r="IED27" s="687"/>
      <c r="IEE27" s="687"/>
      <c r="IEF27" s="687"/>
      <c r="IEG27" s="687"/>
      <c r="IEH27" s="687"/>
      <c r="IEI27" s="687"/>
      <c r="IEJ27" s="687"/>
      <c r="IEK27" s="687"/>
      <c r="IEL27" s="687"/>
      <c r="IEM27" s="687"/>
      <c r="IEN27" s="687"/>
      <c r="IEO27" s="687"/>
      <c r="IEP27" s="687"/>
      <c r="IEQ27" s="687"/>
      <c r="IER27" s="687"/>
      <c r="IES27" s="687"/>
      <c r="IET27" s="687"/>
      <c r="IEU27" s="687"/>
      <c r="IEV27" s="687"/>
      <c r="IEW27" s="687"/>
      <c r="IEX27" s="687"/>
      <c r="IEY27" s="687"/>
      <c r="IEZ27" s="687"/>
      <c r="IFA27" s="687"/>
      <c r="IFB27" s="687"/>
      <c r="IFC27" s="687"/>
      <c r="IFD27" s="687"/>
      <c r="IFE27" s="687"/>
      <c r="IFF27" s="687"/>
      <c r="IFG27" s="687"/>
      <c r="IFH27" s="687"/>
      <c r="IFI27" s="687"/>
      <c r="IFJ27" s="687"/>
      <c r="IFK27" s="687"/>
      <c r="IFL27" s="687"/>
      <c r="IFM27" s="687"/>
      <c r="IFN27" s="687"/>
      <c r="IFO27" s="687"/>
      <c r="IFP27" s="687"/>
      <c r="IFQ27" s="687"/>
      <c r="IFR27" s="687"/>
      <c r="IFS27" s="687"/>
      <c r="IFT27" s="687"/>
      <c r="IFU27" s="687"/>
      <c r="IFV27" s="687"/>
      <c r="IFW27" s="687"/>
      <c r="IFX27" s="687"/>
      <c r="IFY27" s="687"/>
      <c r="IFZ27" s="687"/>
      <c r="IGA27" s="687"/>
      <c r="IGB27" s="687"/>
      <c r="IGC27" s="687"/>
      <c r="IGD27" s="687"/>
      <c r="IGE27" s="687"/>
      <c r="IGF27" s="687"/>
      <c r="IGG27" s="687"/>
      <c r="IGH27" s="687"/>
      <c r="IGI27" s="687"/>
      <c r="IGJ27" s="687"/>
      <c r="IGK27" s="687"/>
      <c r="IGL27" s="687"/>
      <c r="IGM27" s="687"/>
      <c r="IGN27" s="687"/>
      <c r="IGO27" s="687"/>
      <c r="IGP27" s="687"/>
      <c r="IGQ27" s="687"/>
      <c r="IGR27" s="687"/>
      <c r="IGS27" s="687"/>
      <c r="IGT27" s="687"/>
      <c r="IGU27" s="687"/>
      <c r="IGV27" s="687"/>
      <c r="IGW27" s="687"/>
      <c r="IGX27" s="687"/>
      <c r="IGY27" s="687"/>
      <c r="IGZ27" s="687"/>
      <c r="IHA27" s="687"/>
      <c r="IHB27" s="687"/>
      <c r="IHC27" s="687"/>
      <c r="IHD27" s="687"/>
      <c r="IHE27" s="687"/>
      <c r="IHF27" s="687"/>
      <c r="IHG27" s="687"/>
      <c r="IHH27" s="687"/>
      <c r="IHI27" s="687"/>
      <c r="IHJ27" s="687"/>
      <c r="IHK27" s="687"/>
      <c r="IHL27" s="687"/>
      <c r="IHM27" s="687"/>
      <c r="IHN27" s="687"/>
      <c r="IHO27" s="687"/>
      <c r="IHP27" s="687"/>
      <c r="IHQ27" s="687"/>
      <c r="IHR27" s="687"/>
      <c r="IHS27" s="687"/>
      <c r="IHT27" s="687"/>
      <c r="IHU27" s="687"/>
      <c r="IHV27" s="687"/>
      <c r="IHW27" s="687"/>
      <c r="IHX27" s="687"/>
      <c r="IHY27" s="687"/>
      <c r="IHZ27" s="687"/>
      <c r="IIA27" s="687"/>
      <c r="IIB27" s="687"/>
      <c r="IIC27" s="687"/>
      <c r="IID27" s="687"/>
      <c r="IIE27" s="687"/>
      <c r="IIF27" s="687"/>
      <c r="IIG27" s="687"/>
      <c r="IIH27" s="687"/>
      <c r="III27" s="687"/>
      <c r="IIJ27" s="687"/>
      <c r="IIK27" s="687"/>
      <c r="IIL27" s="687"/>
      <c r="IIM27" s="687"/>
      <c r="IIN27" s="687"/>
      <c r="IIO27" s="687"/>
      <c r="IIP27" s="687"/>
      <c r="IIQ27" s="687"/>
      <c r="IIR27" s="687"/>
      <c r="IIS27" s="687"/>
      <c r="IIT27" s="687"/>
      <c r="IIU27" s="687"/>
      <c r="IIV27" s="687"/>
      <c r="IIW27" s="687"/>
      <c r="IIX27" s="687"/>
      <c r="IIY27" s="687"/>
      <c r="IIZ27" s="687"/>
      <c r="IJA27" s="687"/>
      <c r="IJB27" s="687"/>
      <c r="IJC27" s="687"/>
      <c r="IJD27" s="687"/>
      <c r="IJE27" s="687"/>
      <c r="IJF27" s="687"/>
      <c r="IJG27" s="687"/>
      <c r="IJH27" s="687"/>
      <c r="IJI27" s="687"/>
      <c r="IJJ27" s="687"/>
      <c r="IJK27" s="687"/>
      <c r="IJL27" s="687"/>
      <c r="IJM27" s="687"/>
      <c r="IJN27" s="687"/>
      <c r="IJO27" s="687"/>
      <c r="IJP27" s="687"/>
      <c r="IJQ27" s="687"/>
      <c r="IJR27" s="687"/>
      <c r="IJS27" s="687"/>
      <c r="IJT27" s="687"/>
      <c r="IJU27" s="687"/>
      <c r="IJV27" s="687"/>
      <c r="IJW27" s="687"/>
      <c r="IJX27" s="687"/>
      <c r="IJY27" s="687"/>
      <c r="IJZ27" s="687"/>
      <c r="IKA27" s="687"/>
      <c r="IKB27" s="687"/>
      <c r="IKC27" s="687"/>
      <c r="IKD27" s="687"/>
      <c r="IKE27" s="687"/>
      <c r="IKF27" s="687"/>
      <c r="IKG27" s="687"/>
      <c r="IKH27" s="687"/>
      <c r="IKI27" s="687"/>
      <c r="IKJ27" s="687"/>
      <c r="IKK27" s="687"/>
      <c r="IKL27" s="687"/>
      <c r="IKM27" s="687"/>
      <c r="IKN27" s="687"/>
      <c r="IKO27" s="687"/>
      <c r="IKP27" s="687"/>
      <c r="IKQ27" s="687"/>
      <c r="IKR27" s="687"/>
      <c r="IKS27" s="687"/>
      <c r="IKT27" s="687"/>
      <c r="IKU27" s="687"/>
      <c r="IKV27" s="687"/>
      <c r="IKW27" s="687"/>
      <c r="IKX27" s="687"/>
      <c r="IKY27" s="687"/>
      <c r="IKZ27" s="687"/>
      <c r="ILA27" s="687"/>
      <c r="ILB27" s="687"/>
      <c r="ILC27" s="687"/>
      <c r="ILD27" s="687"/>
      <c r="ILE27" s="687"/>
      <c r="ILF27" s="687"/>
      <c r="ILG27" s="687"/>
      <c r="ILH27" s="687"/>
      <c r="ILI27" s="687"/>
      <c r="ILJ27" s="687"/>
      <c r="ILK27" s="687"/>
      <c r="ILL27" s="687"/>
      <c r="ILM27" s="687"/>
      <c r="ILN27" s="687"/>
      <c r="ILO27" s="687"/>
      <c r="ILP27" s="687"/>
      <c r="ILQ27" s="687"/>
      <c r="ILR27" s="687"/>
      <c r="ILS27" s="687"/>
      <c r="ILT27" s="687"/>
      <c r="ILU27" s="687"/>
      <c r="ILV27" s="687"/>
      <c r="ILW27" s="687"/>
      <c r="ILX27" s="687"/>
      <c r="ILY27" s="687"/>
      <c r="ILZ27" s="687"/>
      <c r="IMA27" s="687"/>
      <c r="IMB27" s="687"/>
      <c r="IMC27" s="687"/>
      <c r="IMD27" s="687"/>
      <c r="IME27" s="687"/>
      <c r="IMF27" s="687"/>
      <c r="IMG27" s="687"/>
      <c r="IMH27" s="687"/>
      <c r="IMI27" s="687"/>
      <c r="IMJ27" s="687"/>
      <c r="IMK27" s="687"/>
      <c r="IML27" s="687"/>
      <c r="IMM27" s="687"/>
      <c r="IMN27" s="687"/>
      <c r="IMO27" s="687"/>
      <c r="IMP27" s="687"/>
      <c r="IMQ27" s="687"/>
      <c r="IMR27" s="687"/>
      <c r="IMS27" s="687"/>
      <c r="IMT27" s="687"/>
      <c r="IMU27" s="687"/>
      <c r="IMV27" s="687"/>
      <c r="IMW27" s="687"/>
      <c r="IMX27" s="687"/>
      <c r="IMY27" s="687"/>
      <c r="IMZ27" s="687"/>
      <c r="INA27" s="687"/>
      <c r="INB27" s="687"/>
      <c r="INC27" s="687"/>
      <c r="IND27" s="687"/>
      <c r="INE27" s="687"/>
      <c r="INF27" s="687"/>
      <c r="ING27" s="687"/>
      <c r="INH27" s="687"/>
      <c r="INI27" s="687"/>
      <c r="INJ27" s="687"/>
      <c r="INK27" s="687"/>
      <c r="INL27" s="687"/>
      <c r="INM27" s="687"/>
      <c r="INN27" s="687"/>
      <c r="INO27" s="687"/>
      <c r="INP27" s="687"/>
      <c r="INQ27" s="687"/>
      <c r="INR27" s="687"/>
      <c r="INS27" s="687"/>
      <c r="INT27" s="687"/>
      <c r="INU27" s="687"/>
      <c r="INV27" s="687"/>
      <c r="INW27" s="687"/>
      <c r="INX27" s="687"/>
      <c r="INY27" s="687"/>
      <c r="INZ27" s="687"/>
      <c r="IOA27" s="687"/>
      <c r="IOB27" s="687"/>
      <c r="IOC27" s="687"/>
      <c r="IOD27" s="687"/>
      <c r="IOE27" s="687"/>
      <c r="IOF27" s="687"/>
      <c r="IOG27" s="687"/>
      <c r="IOH27" s="687"/>
      <c r="IOI27" s="687"/>
      <c r="IOJ27" s="687"/>
      <c r="IOK27" s="687"/>
      <c r="IOL27" s="687"/>
      <c r="IOM27" s="687"/>
      <c r="ION27" s="687"/>
      <c r="IOO27" s="687"/>
      <c r="IOP27" s="687"/>
      <c r="IOQ27" s="687"/>
      <c r="IOR27" s="687"/>
      <c r="IOS27" s="687"/>
      <c r="IOT27" s="687"/>
      <c r="IOU27" s="687"/>
      <c r="IOV27" s="687"/>
      <c r="IOW27" s="687"/>
      <c r="IOX27" s="687"/>
      <c r="IOY27" s="687"/>
      <c r="IOZ27" s="687"/>
      <c r="IPA27" s="687"/>
      <c r="IPB27" s="687"/>
      <c r="IPC27" s="687"/>
      <c r="IPD27" s="687"/>
      <c r="IPE27" s="687"/>
      <c r="IPF27" s="687"/>
      <c r="IPG27" s="687"/>
      <c r="IPH27" s="687"/>
      <c r="IPI27" s="687"/>
      <c r="IPJ27" s="687"/>
      <c r="IPK27" s="687"/>
      <c r="IPL27" s="687"/>
      <c r="IPM27" s="687"/>
      <c r="IPN27" s="687"/>
      <c r="IPO27" s="687"/>
      <c r="IPP27" s="687"/>
      <c r="IPQ27" s="687"/>
      <c r="IPR27" s="687"/>
      <c r="IPS27" s="687"/>
      <c r="IPT27" s="687"/>
      <c r="IPU27" s="687"/>
      <c r="IPV27" s="687"/>
      <c r="IPW27" s="687"/>
      <c r="IPX27" s="687"/>
      <c r="IPY27" s="687"/>
      <c r="IPZ27" s="687"/>
      <c r="IQA27" s="687"/>
      <c r="IQB27" s="687"/>
      <c r="IQC27" s="687"/>
      <c r="IQD27" s="687"/>
      <c r="IQE27" s="687"/>
      <c r="IQF27" s="687"/>
      <c r="IQG27" s="687"/>
      <c r="IQH27" s="687"/>
      <c r="IQI27" s="687"/>
      <c r="IQJ27" s="687"/>
      <c r="IQK27" s="687"/>
      <c r="IQL27" s="687"/>
      <c r="IQM27" s="687"/>
      <c r="IQN27" s="687"/>
      <c r="IQO27" s="687"/>
      <c r="IQP27" s="687"/>
      <c r="IQQ27" s="687"/>
      <c r="IQR27" s="687"/>
      <c r="IQS27" s="687"/>
      <c r="IQT27" s="687"/>
      <c r="IQU27" s="687"/>
      <c r="IQV27" s="687"/>
      <c r="IQW27" s="687"/>
      <c r="IQX27" s="687"/>
      <c r="IQY27" s="687"/>
      <c r="IQZ27" s="687"/>
      <c r="IRA27" s="687"/>
      <c r="IRB27" s="687"/>
      <c r="IRC27" s="687"/>
      <c r="IRD27" s="687"/>
      <c r="IRE27" s="687"/>
      <c r="IRF27" s="687"/>
      <c r="IRG27" s="687"/>
      <c r="IRH27" s="687"/>
      <c r="IRI27" s="687"/>
      <c r="IRJ27" s="687"/>
      <c r="IRK27" s="687"/>
      <c r="IRL27" s="687"/>
      <c r="IRM27" s="687"/>
      <c r="IRN27" s="687"/>
      <c r="IRO27" s="687"/>
      <c r="IRP27" s="687"/>
      <c r="IRQ27" s="687"/>
      <c r="IRR27" s="687"/>
      <c r="IRS27" s="687"/>
      <c r="IRT27" s="687"/>
      <c r="IRU27" s="687"/>
      <c r="IRV27" s="687"/>
      <c r="IRW27" s="687"/>
      <c r="IRX27" s="687"/>
      <c r="IRY27" s="687"/>
      <c r="IRZ27" s="687"/>
      <c r="ISA27" s="687"/>
      <c r="ISB27" s="687"/>
      <c r="ISC27" s="687"/>
      <c r="ISD27" s="687"/>
      <c r="ISE27" s="687"/>
      <c r="ISF27" s="687"/>
      <c r="ISG27" s="687"/>
      <c r="ISH27" s="687"/>
      <c r="ISI27" s="687"/>
      <c r="ISJ27" s="687"/>
      <c r="ISK27" s="687"/>
      <c r="ISL27" s="687"/>
      <c r="ISM27" s="687"/>
      <c r="ISN27" s="687"/>
      <c r="ISO27" s="687"/>
      <c r="ISP27" s="687"/>
      <c r="ISQ27" s="687"/>
      <c r="ISR27" s="687"/>
      <c r="ISS27" s="687"/>
      <c r="IST27" s="687"/>
      <c r="ISU27" s="687"/>
      <c r="ISV27" s="687"/>
      <c r="ISW27" s="687"/>
      <c r="ISX27" s="687"/>
      <c r="ISY27" s="687"/>
      <c r="ISZ27" s="687"/>
      <c r="ITA27" s="687"/>
      <c r="ITB27" s="687"/>
      <c r="ITC27" s="687"/>
      <c r="ITD27" s="687"/>
      <c r="ITE27" s="687"/>
      <c r="ITF27" s="687"/>
      <c r="ITG27" s="687"/>
      <c r="ITH27" s="687"/>
      <c r="ITI27" s="687"/>
      <c r="ITJ27" s="687"/>
      <c r="ITK27" s="687"/>
      <c r="ITL27" s="687"/>
      <c r="ITM27" s="687"/>
      <c r="ITN27" s="687"/>
      <c r="ITO27" s="687"/>
      <c r="ITP27" s="687"/>
      <c r="ITQ27" s="687"/>
      <c r="ITR27" s="687"/>
      <c r="ITS27" s="687"/>
      <c r="ITT27" s="687"/>
      <c r="ITU27" s="687"/>
      <c r="ITV27" s="687"/>
      <c r="ITW27" s="687"/>
      <c r="ITX27" s="687"/>
      <c r="ITY27" s="687"/>
      <c r="ITZ27" s="687"/>
      <c r="IUA27" s="687"/>
      <c r="IUB27" s="687"/>
      <c r="IUC27" s="687"/>
      <c r="IUD27" s="687"/>
      <c r="IUE27" s="687"/>
      <c r="IUF27" s="687"/>
      <c r="IUG27" s="687"/>
      <c r="IUH27" s="687"/>
      <c r="IUI27" s="687"/>
      <c r="IUJ27" s="687"/>
      <c r="IUK27" s="687"/>
      <c r="IUL27" s="687"/>
      <c r="IUM27" s="687"/>
      <c r="IUN27" s="687"/>
      <c r="IUO27" s="687"/>
      <c r="IUP27" s="687"/>
      <c r="IUQ27" s="687"/>
      <c r="IUR27" s="687"/>
      <c r="IUS27" s="687"/>
      <c r="IUT27" s="687"/>
      <c r="IUU27" s="687"/>
      <c r="IUV27" s="687"/>
      <c r="IUW27" s="687"/>
      <c r="IUX27" s="687"/>
      <c r="IUY27" s="687"/>
      <c r="IUZ27" s="687"/>
      <c r="IVA27" s="687"/>
      <c r="IVB27" s="687"/>
      <c r="IVC27" s="687"/>
      <c r="IVD27" s="687"/>
      <c r="IVE27" s="687"/>
      <c r="IVF27" s="687"/>
      <c r="IVG27" s="687"/>
      <c r="IVH27" s="687"/>
      <c r="IVI27" s="687"/>
      <c r="IVJ27" s="687"/>
      <c r="IVK27" s="687"/>
      <c r="IVL27" s="687"/>
      <c r="IVM27" s="687"/>
      <c r="IVN27" s="687"/>
      <c r="IVO27" s="687"/>
      <c r="IVP27" s="687"/>
      <c r="IVQ27" s="687"/>
      <c r="IVR27" s="687"/>
      <c r="IVS27" s="687"/>
      <c r="IVT27" s="687"/>
      <c r="IVU27" s="687"/>
      <c r="IVV27" s="687"/>
      <c r="IVW27" s="687"/>
      <c r="IVX27" s="687"/>
      <c r="IVY27" s="687"/>
      <c r="IVZ27" s="687"/>
      <c r="IWA27" s="687"/>
      <c r="IWB27" s="687"/>
      <c r="IWC27" s="687"/>
      <c r="IWD27" s="687"/>
      <c r="IWE27" s="687"/>
      <c r="IWF27" s="687"/>
      <c r="IWG27" s="687"/>
      <c r="IWH27" s="687"/>
      <c r="IWI27" s="687"/>
      <c r="IWJ27" s="687"/>
      <c r="IWK27" s="687"/>
      <c r="IWL27" s="687"/>
      <c r="IWM27" s="687"/>
      <c r="IWN27" s="687"/>
      <c r="IWO27" s="687"/>
      <c r="IWP27" s="687"/>
      <c r="IWQ27" s="687"/>
      <c r="IWR27" s="687"/>
      <c r="IWS27" s="687"/>
      <c r="IWT27" s="687"/>
      <c r="IWU27" s="687"/>
      <c r="IWV27" s="687"/>
      <c r="IWW27" s="687"/>
      <c r="IWX27" s="687"/>
      <c r="IWY27" s="687"/>
      <c r="IWZ27" s="687"/>
      <c r="IXA27" s="687"/>
      <c r="IXB27" s="687"/>
      <c r="IXC27" s="687"/>
      <c r="IXD27" s="687"/>
      <c r="IXE27" s="687"/>
      <c r="IXF27" s="687"/>
      <c r="IXG27" s="687"/>
      <c r="IXH27" s="687"/>
      <c r="IXI27" s="687"/>
      <c r="IXJ27" s="687"/>
      <c r="IXK27" s="687"/>
      <c r="IXL27" s="687"/>
      <c r="IXM27" s="687"/>
      <c r="IXN27" s="687"/>
      <c r="IXO27" s="687"/>
      <c r="IXP27" s="687"/>
      <c r="IXQ27" s="687"/>
      <c r="IXR27" s="687"/>
      <c r="IXS27" s="687"/>
      <c r="IXT27" s="687"/>
      <c r="IXU27" s="687"/>
      <c r="IXV27" s="687"/>
      <c r="IXW27" s="687"/>
      <c r="IXX27" s="687"/>
      <c r="IXY27" s="687"/>
      <c r="IXZ27" s="687"/>
      <c r="IYA27" s="687"/>
      <c r="IYB27" s="687"/>
      <c r="IYC27" s="687"/>
      <c r="IYD27" s="687"/>
      <c r="IYE27" s="687"/>
      <c r="IYF27" s="687"/>
      <c r="IYG27" s="687"/>
      <c r="IYH27" s="687"/>
      <c r="IYI27" s="687"/>
      <c r="IYJ27" s="687"/>
      <c r="IYK27" s="687"/>
      <c r="IYL27" s="687"/>
      <c r="IYM27" s="687"/>
      <c r="IYN27" s="687"/>
      <c r="IYO27" s="687"/>
      <c r="IYP27" s="687"/>
      <c r="IYQ27" s="687"/>
      <c r="IYR27" s="687"/>
      <c r="IYS27" s="687"/>
      <c r="IYT27" s="687"/>
      <c r="IYU27" s="687"/>
      <c r="IYV27" s="687"/>
      <c r="IYW27" s="687"/>
      <c r="IYX27" s="687"/>
      <c r="IYY27" s="687"/>
      <c r="IYZ27" s="687"/>
      <c r="IZA27" s="687"/>
      <c r="IZB27" s="687"/>
      <c r="IZC27" s="687"/>
      <c r="IZD27" s="687"/>
      <c r="IZE27" s="687"/>
      <c r="IZF27" s="687"/>
      <c r="IZG27" s="687"/>
      <c r="IZH27" s="687"/>
      <c r="IZI27" s="687"/>
      <c r="IZJ27" s="687"/>
      <c r="IZK27" s="687"/>
      <c r="IZL27" s="687"/>
      <c r="IZM27" s="687"/>
      <c r="IZN27" s="687"/>
      <c r="IZO27" s="687"/>
      <c r="IZP27" s="687"/>
      <c r="IZQ27" s="687"/>
      <c r="IZR27" s="687"/>
      <c r="IZS27" s="687"/>
      <c r="IZT27" s="687"/>
      <c r="IZU27" s="687"/>
      <c r="IZV27" s="687"/>
      <c r="IZW27" s="687"/>
      <c r="IZX27" s="687"/>
      <c r="IZY27" s="687"/>
      <c r="IZZ27" s="687"/>
      <c r="JAA27" s="687"/>
      <c r="JAB27" s="687"/>
      <c r="JAC27" s="687"/>
      <c r="JAD27" s="687"/>
      <c r="JAE27" s="687"/>
      <c r="JAF27" s="687"/>
      <c r="JAG27" s="687"/>
      <c r="JAH27" s="687"/>
      <c r="JAI27" s="687"/>
      <c r="JAJ27" s="687"/>
      <c r="JAK27" s="687"/>
      <c r="JAL27" s="687"/>
      <c r="JAM27" s="687"/>
      <c r="JAN27" s="687"/>
      <c r="JAO27" s="687"/>
      <c r="JAP27" s="687"/>
      <c r="JAQ27" s="687"/>
      <c r="JAR27" s="687"/>
      <c r="JAS27" s="687"/>
      <c r="JAT27" s="687"/>
      <c r="JAU27" s="687"/>
      <c r="JAV27" s="687"/>
      <c r="JAW27" s="687"/>
      <c r="JAX27" s="687"/>
      <c r="JAY27" s="687"/>
      <c r="JAZ27" s="687"/>
      <c r="JBA27" s="687"/>
      <c r="JBB27" s="687"/>
      <c r="JBC27" s="687"/>
      <c r="JBD27" s="687"/>
      <c r="JBE27" s="687"/>
      <c r="JBF27" s="687"/>
      <c r="JBG27" s="687"/>
      <c r="JBH27" s="687"/>
      <c r="JBI27" s="687"/>
      <c r="JBJ27" s="687"/>
      <c r="JBK27" s="687"/>
      <c r="JBL27" s="687"/>
      <c r="JBM27" s="687"/>
      <c r="JBN27" s="687"/>
      <c r="JBO27" s="687"/>
      <c r="JBP27" s="687"/>
      <c r="JBQ27" s="687"/>
      <c r="JBR27" s="687"/>
      <c r="JBS27" s="687"/>
      <c r="JBT27" s="687"/>
      <c r="JBU27" s="687"/>
      <c r="JBV27" s="687"/>
      <c r="JBW27" s="687"/>
      <c r="JBX27" s="687"/>
      <c r="JBY27" s="687"/>
      <c r="JBZ27" s="687"/>
      <c r="JCA27" s="687"/>
      <c r="JCB27" s="687"/>
      <c r="JCC27" s="687"/>
      <c r="JCD27" s="687"/>
      <c r="JCE27" s="687"/>
      <c r="JCF27" s="687"/>
      <c r="JCG27" s="687"/>
      <c r="JCH27" s="687"/>
      <c r="JCI27" s="687"/>
      <c r="JCJ27" s="687"/>
      <c r="JCK27" s="687"/>
      <c r="JCL27" s="687"/>
      <c r="JCM27" s="687"/>
      <c r="JCN27" s="687"/>
      <c r="JCO27" s="687"/>
      <c r="JCP27" s="687"/>
      <c r="JCQ27" s="687"/>
      <c r="JCR27" s="687"/>
      <c r="JCS27" s="687"/>
      <c r="JCT27" s="687"/>
      <c r="JCU27" s="687"/>
      <c r="JCV27" s="687"/>
      <c r="JCW27" s="687"/>
      <c r="JCX27" s="687"/>
      <c r="JCY27" s="687"/>
      <c r="JCZ27" s="687"/>
      <c r="JDA27" s="687"/>
      <c r="JDB27" s="687"/>
      <c r="JDC27" s="687"/>
      <c r="JDD27" s="687"/>
      <c r="JDE27" s="687"/>
      <c r="JDF27" s="687"/>
      <c r="JDG27" s="687"/>
      <c r="JDH27" s="687"/>
      <c r="JDI27" s="687"/>
      <c r="JDJ27" s="687"/>
      <c r="JDK27" s="687"/>
      <c r="JDL27" s="687"/>
      <c r="JDM27" s="687"/>
      <c r="JDN27" s="687"/>
      <c r="JDO27" s="687"/>
      <c r="JDP27" s="687"/>
      <c r="JDQ27" s="687"/>
      <c r="JDR27" s="687"/>
      <c r="JDS27" s="687"/>
      <c r="JDT27" s="687"/>
      <c r="JDU27" s="687"/>
      <c r="JDV27" s="687"/>
      <c r="JDW27" s="687"/>
      <c r="JDX27" s="687"/>
      <c r="JDY27" s="687"/>
      <c r="JDZ27" s="687"/>
      <c r="JEA27" s="687"/>
      <c r="JEB27" s="687"/>
      <c r="JEC27" s="687"/>
      <c r="JED27" s="687"/>
      <c r="JEE27" s="687"/>
      <c r="JEF27" s="687"/>
      <c r="JEG27" s="687"/>
      <c r="JEH27" s="687"/>
      <c r="JEI27" s="687"/>
      <c r="JEJ27" s="687"/>
      <c r="JEK27" s="687"/>
      <c r="JEL27" s="687"/>
      <c r="JEM27" s="687"/>
      <c r="JEN27" s="687"/>
      <c r="JEO27" s="687"/>
      <c r="JEP27" s="687"/>
      <c r="JEQ27" s="687"/>
      <c r="JER27" s="687"/>
      <c r="JES27" s="687"/>
      <c r="JET27" s="687"/>
      <c r="JEU27" s="687"/>
      <c r="JEV27" s="687"/>
      <c r="JEW27" s="687"/>
      <c r="JEX27" s="687"/>
      <c r="JEY27" s="687"/>
      <c r="JEZ27" s="687"/>
      <c r="JFA27" s="687"/>
      <c r="JFB27" s="687"/>
      <c r="JFC27" s="687"/>
      <c r="JFD27" s="687"/>
      <c r="JFE27" s="687"/>
      <c r="JFF27" s="687"/>
      <c r="JFG27" s="687"/>
      <c r="JFH27" s="687"/>
      <c r="JFI27" s="687"/>
      <c r="JFJ27" s="687"/>
      <c r="JFK27" s="687"/>
      <c r="JFL27" s="687"/>
      <c r="JFM27" s="687"/>
      <c r="JFN27" s="687"/>
      <c r="JFO27" s="687"/>
      <c r="JFP27" s="687"/>
      <c r="JFQ27" s="687"/>
      <c r="JFR27" s="687"/>
      <c r="JFS27" s="687"/>
      <c r="JFT27" s="687"/>
      <c r="JFU27" s="687"/>
      <c r="JFV27" s="687"/>
      <c r="JFW27" s="687"/>
      <c r="JFX27" s="687"/>
      <c r="JFY27" s="687"/>
      <c r="JFZ27" s="687"/>
      <c r="JGA27" s="687"/>
      <c r="JGB27" s="687"/>
      <c r="JGC27" s="687"/>
      <c r="JGD27" s="687"/>
      <c r="JGE27" s="687"/>
      <c r="JGF27" s="687"/>
      <c r="JGG27" s="687"/>
      <c r="JGH27" s="687"/>
      <c r="JGI27" s="687"/>
      <c r="JGJ27" s="687"/>
      <c r="JGK27" s="687"/>
      <c r="JGL27" s="687"/>
      <c r="JGM27" s="687"/>
      <c r="JGN27" s="687"/>
      <c r="JGO27" s="687"/>
      <c r="JGP27" s="687"/>
      <c r="JGQ27" s="687"/>
      <c r="JGR27" s="687"/>
      <c r="JGS27" s="687"/>
      <c r="JGT27" s="687"/>
      <c r="JGU27" s="687"/>
      <c r="JGV27" s="687"/>
      <c r="JGW27" s="687"/>
      <c r="JGX27" s="687"/>
      <c r="JGY27" s="687"/>
      <c r="JGZ27" s="687"/>
      <c r="JHA27" s="687"/>
      <c r="JHB27" s="687"/>
      <c r="JHC27" s="687"/>
      <c r="JHD27" s="687"/>
      <c r="JHE27" s="687"/>
      <c r="JHF27" s="687"/>
      <c r="JHG27" s="687"/>
      <c r="JHH27" s="687"/>
      <c r="JHI27" s="687"/>
      <c r="JHJ27" s="687"/>
      <c r="JHK27" s="687"/>
      <c r="JHL27" s="687"/>
      <c r="JHM27" s="687"/>
      <c r="JHN27" s="687"/>
      <c r="JHO27" s="687"/>
      <c r="JHP27" s="687"/>
      <c r="JHQ27" s="687"/>
      <c r="JHR27" s="687"/>
      <c r="JHS27" s="687"/>
      <c r="JHT27" s="687"/>
      <c r="JHU27" s="687"/>
      <c r="JHV27" s="687"/>
      <c r="JHW27" s="687"/>
      <c r="JHX27" s="687"/>
      <c r="JHY27" s="687"/>
      <c r="JHZ27" s="687"/>
      <c r="JIA27" s="687"/>
      <c r="JIB27" s="687"/>
      <c r="JIC27" s="687"/>
      <c r="JID27" s="687"/>
      <c r="JIE27" s="687"/>
      <c r="JIF27" s="687"/>
      <c r="JIG27" s="687"/>
      <c r="JIH27" s="687"/>
      <c r="JII27" s="687"/>
      <c r="JIJ27" s="687"/>
      <c r="JIK27" s="687"/>
      <c r="JIL27" s="687"/>
      <c r="JIM27" s="687"/>
      <c r="JIN27" s="687"/>
      <c r="JIO27" s="687"/>
      <c r="JIP27" s="687"/>
      <c r="JIQ27" s="687"/>
      <c r="JIR27" s="687"/>
      <c r="JIS27" s="687"/>
      <c r="JIT27" s="687"/>
      <c r="JIU27" s="687"/>
      <c r="JIV27" s="687"/>
      <c r="JIW27" s="687"/>
      <c r="JIX27" s="687"/>
      <c r="JIY27" s="687"/>
      <c r="JIZ27" s="687"/>
      <c r="JJA27" s="687"/>
      <c r="JJB27" s="687"/>
      <c r="JJC27" s="687"/>
      <c r="JJD27" s="687"/>
      <c r="JJE27" s="687"/>
      <c r="JJF27" s="687"/>
      <c r="JJG27" s="687"/>
      <c r="JJH27" s="687"/>
      <c r="JJI27" s="687"/>
      <c r="JJJ27" s="687"/>
      <c r="JJK27" s="687"/>
      <c r="JJL27" s="687"/>
      <c r="JJM27" s="687"/>
      <c r="JJN27" s="687"/>
      <c r="JJO27" s="687"/>
      <c r="JJP27" s="687"/>
      <c r="JJQ27" s="687"/>
      <c r="JJR27" s="687"/>
      <c r="JJS27" s="687"/>
      <c r="JJT27" s="687"/>
      <c r="JJU27" s="687"/>
      <c r="JJV27" s="687"/>
      <c r="JJW27" s="687"/>
      <c r="JJX27" s="687"/>
      <c r="JJY27" s="687"/>
      <c r="JJZ27" s="687"/>
      <c r="JKA27" s="687"/>
      <c r="JKB27" s="687"/>
      <c r="JKC27" s="687"/>
      <c r="JKD27" s="687"/>
      <c r="JKE27" s="687"/>
      <c r="JKF27" s="687"/>
      <c r="JKG27" s="687"/>
      <c r="JKH27" s="687"/>
      <c r="JKI27" s="687"/>
      <c r="JKJ27" s="687"/>
      <c r="JKK27" s="687"/>
      <c r="JKL27" s="687"/>
      <c r="JKM27" s="687"/>
      <c r="JKN27" s="687"/>
      <c r="JKO27" s="687"/>
      <c r="JKP27" s="687"/>
      <c r="JKQ27" s="687"/>
      <c r="JKR27" s="687"/>
      <c r="JKS27" s="687"/>
      <c r="JKT27" s="687"/>
      <c r="JKU27" s="687"/>
      <c r="JKV27" s="687"/>
      <c r="JKW27" s="687"/>
      <c r="JKX27" s="687"/>
      <c r="JKY27" s="687"/>
      <c r="JKZ27" s="687"/>
      <c r="JLA27" s="687"/>
      <c r="JLB27" s="687"/>
      <c r="JLC27" s="687"/>
      <c r="JLD27" s="687"/>
      <c r="JLE27" s="687"/>
      <c r="JLF27" s="687"/>
      <c r="JLG27" s="687"/>
      <c r="JLH27" s="687"/>
      <c r="JLI27" s="687"/>
      <c r="JLJ27" s="687"/>
      <c r="JLK27" s="687"/>
      <c r="JLL27" s="687"/>
      <c r="JLM27" s="687"/>
      <c r="JLN27" s="687"/>
      <c r="JLO27" s="687"/>
      <c r="JLP27" s="687"/>
      <c r="JLQ27" s="687"/>
      <c r="JLR27" s="687"/>
      <c r="JLS27" s="687"/>
      <c r="JLT27" s="687"/>
      <c r="JLU27" s="687"/>
      <c r="JLV27" s="687"/>
      <c r="JLW27" s="687"/>
      <c r="JLX27" s="687"/>
      <c r="JLY27" s="687"/>
      <c r="JLZ27" s="687"/>
      <c r="JMA27" s="687"/>
      <c r="JMB27" s="687"/>
      <c r="JMC27" s="687"/>
      <c r="JMD27" s="687"/>
      <c r="JME27" s="687"/>
      <c r="JMF27" s="687"/>
      <c r="JMG27" s="687"/>
      <c r="JMH27" s="687"/>
      <c r="JMI27" s="687"/>
      <c r="JMJ27" s="687"/>
      <c r="JMK27" s="687"/>
      <c r="JML27" s="687"/>
      <c r="JMM27" s="687"/>
      <c r="JMN27" s="687"/>
      <c r="JMO27" s="687"/>
      <c r="JMP27" s="687"/>
      <c r="JMQ27" s="687"/>
      <c r="JMR27" s="687"/>
      <c r="JMS27" s="687"/>
      <c r="JMT27" s="687"/>
      <c r="JMU27" s="687"/>
      <c r="JMV27" s="687"/>
      <c r="JMW27" s="687"/>
      <c r="JMX27" s="687"/>
      <c r="JMY27" s="687"/>
      <c r="JMZ27" s="687"/>
      <c r="JNA27" s="687"/>
      <c r="JNB27" s="687"/>
      <c r="JNC27" s="687"/>
      <c r="JND27" s="687"/>
      <c r="JNE27" s="687"/>
      <c r="JNF27" s="687"/>
      <c r="JNG27" s="687"/>
      <c r="JNH27" s="687"/>
      <c r="JNI27" s="687"/>
      <c r="JNJ27" s="687"/>
      <c r="JNK27" s="687"/>
      <c r="JNL27" s="687"/>
      <c r="JNM27" s="687"/>
      <c r="JNN27" s="687"/>
      <c r="JNO27" s="687"/>
      <c r="JNP27" s="687"/>
      <c r="JNQ27" s="687"/>
      <c r="JNR27" s="687"/>
      <c r="JNS27" s="687"/>
      <c r="JNT27" s="687"/>
      <c r="JNU27" s="687"/>
      <c r="JNV27" s="687"/>
      <c r="JNW27" s="687"/>
      <c r="JNX27" s="687"/>
      <c r="JNY27" s="687"/>
      <c r="JNZ27" s="687"/>
      <c r="JOA27" s="687"/>
      <c r="JOB27" s="687"/>
      <c r="JOC27" s="687"/>
      <c r="JOD27" s="687"/>
      <c r="JOE27" s="687"/>
      <c r="JOF27" s="687"/>
      <c r="JOG27" s="687"/>
      <c r="JOH27" s="687"/>
      <c r="JOI27" s="687"/>
      <c r="JOJ27" s="687"/>
      <c r="JOK27" s="687"/>
      <c r="JOL27" s="687"/>
      <c r="JOM27" s="687"/>
      <c r="JON27" s="687"/>
      <c r="JOO27" s="687"/>
      <c r="JOP27" s="687"/>
      <c r="JOQ27" s="687"/>
      <c r="JOR27" s="687"/>
      <c r="JOS27" s="687"/>
      <c r="JOT27" s="687"/>
      <c r="JOU27" s="687"/>
      <c r="JOV27" s="687"/>
      <c r="JOW27" s="687"/>
      <c r="JOX27" s="687"/>
      <c r="JOY27" s="687"/>
      <c r="JOZ27" s="687"/>
      <c r="JPA27" s="687"/>
      <c r="JPB27" s="687"/>
      <c r="JPC27" s="687"/>
      <c r="JPD27" s="687"/>
      <c r="JPE27" s="687"/>
      <c r="JPF27" s="687"/>
      <c r="JPG27" s="687"/>
      <c r="JPH27" s="687"/>
      <c r="JPI27" s="687"/>
      <c r="JPJ27" s="687"/>
      <c r="JPK27" s="687"/>
      <c r="JPL27" s="687"/>
      <c r="JPM27" s="687"/>
      <c r="JPN27" s="687"/>
      <c r="JPO27" s="687"/>
      <c r="JPP27" s="687"/>
      <c r="JPQ27" s="687"/>
      <c r="JPR27" s="687"/>
      <c r="JPS27" s="687"/>
      <c r="JPT27" s="687"/>
      <c r="JPU27" s="687"/>
      <c r="JPV27" s="687"/>
      <c r="JPW27" s="687"/>
      <c r="JPX27" s="687"/>
      <c r="JPY27" s="687"/>
      <c r="JPZ27" s="687"/>
      <c r="JQA27" s="687"/>
      <c r="JQB27" s="687"/>
      <c r="JQC27" s="687"/>
      <c r="JQD27" s="687"/>
      <c r="JQE27" s="687"/>
      <c r="JQF27" s="687"/>
      <c r="JQG27" s="687"/>
      <c r="JQH27" s="687"/>
      <c r="JQI27" s="687"/>
      <c r="JQJ27" s="687"/>
      <c r="JQK27" s="687"/>
      <c r="JQL27" s="687"/>
      <c r="JQM27" s="687"/>
      <c r="JQN27" s="687"/>
      <c r="JQO27" s="687"/>
      <c r="JQP27" s="687"/>
      <c r="JQQ27" s="687"/>
      <c r="JQR27" s="687"/>
      <c r="JQS27" s="687"/>
      <c r="JQT27" s="687"/>
      <c r="JQU27" s="687"/>
      <c r="JQV27" s="687"/>
      <c r="JQW27" s="687"/>
      <c r="JQX27" s="687"/>
      <c r="JQY27" s="687"/>
      <c r="JQZ27" s="687"/>
      <c r="JRA27" s="687"/>
      <c r="JRB27" s="687"/>
      <c r="JRC27" s="687"/>
      <c r="JRD27" s="687"/>
      <c r="JRE27" s="687"/>
      <c r="JRF27" s="687"/>
      <c r="JRG27" s="687"/>
      <c r="JRH27" s="687"/>
      <c r="JRI27" s="687"/>
      <c r="JRJ27" s="687"/>
      <c r="JRK27" s="687"/>
      <c r="JRL27" s="687"/>
      <c r="JRM27" s="687"/>
      <c r="JRN27" s="687"/>
      <c r="JRO27" s="687"/>
      <c r="JRP27" s="687"/>
      <c r="JRQ27" s="687"/>
      <c r="JRR27" s="687"/>
      <c r="JRS27" s="687"/>
      <c r="JRT27" s="687"/>
      <c r="JRU27" s="687"/>
      <c r="JRV27" s="687"/>
      <c r="JRW27" s="687"/>
      <c r="JRX27" s="687"/>
      <c r="JRY27" s="687"/>
      <c r="JRZ27" s="687"/>
      <c r="JSA27" s="687"/>
      <c r="JSB27" s="687"/>
      <c r="JSC27" s="687"/>
      <c r="JSD27" s="687"/>
      <c r="JSE27" s="687"/>
      <c r="JSF27" s="687"/>
      <c r="JSG27" s="687"/>
      <c r="JSH27" s="687"/>
      <c r="JSI27" s="687"/>
      <c r="JSJ27" s="687"/>
      <c r="JSK27" s="687"/>
      <c r="JSL27" s="687"/>
      <c r="JSM27" s="687"/>
      <c r="JSN27" s="687"/>
      <c r="JSO27" s="687"/>
      <c r="JSP27" s="687"/>
      <c r="JSQ27" s="687"/>
      <c r="JSR27" s="687"/>
      <c r="JSS27" s="687"/>
      <c r="JST27" s="687"/>
      <c r="JSU27" s="687"/>
      <c r="JSV27" s="687"/>
      <c r="JSW27" s="687"/>
      <c r="JSX27" s="687"/>
      <c r="JSY27" s="687"/>
      <c r="JSZ27" s="687"/>
      <c r="JTA27" s="687"/>
      <c r="JTB27" s="687"/>
      <c r="JTC27" s="687"/>
      <c r="JTD27" s="687"/>
      <c r="JTE27" s="687"/>
      <c r="JTF27" s="687"/>
      <c r="JTG27" s="687"/>
      <c r="JTH27" s="687"/>
      <c r="JTI27" s="687"/>
      <c r="JTJ27" s="687"/>
      <c r="JTK27" s="687"/>
      <c r="JTL27" s="687"/>
      <c r="JTM27" s="687"/>
      <c r="JTN27" s="687"/>
      <c r="JTO27" s="687"/>
      <c r="JTP27" s="687"/>
      <c r="JTQ27" s="687"/>
      <c r="JTR27" s="687"/>
      <c r="JTS27" s="687"/>
      <c r="JTT27" s="687"/>
      <c r="JTU27" s="687"/>
      <c r="JTV27" s="687"/>
      <c r="JTW27" s="687"/>
      <c r="JTX27" s="687"/>
      <c r="JTY27" s="687"/>
      <c r="JTZ27" s="687"/>
      <c r="JUA27" s="687"/>
      <c r="JUB27" s="687"/>
      <c r="JUC27" s="687"/>
      <c r="JUD27" s="687"/>
      <c r="JUE27" s="687"/>
      <c r="JUF27" s="687"/>
      <c r="JUG27" s="687"/>
      <c r="JUH27" s="687"/>
      <c r="JUI27" s="687"/>
      <c r="JUJ27" s="687"/>
      <c r="JUK27" s="687"/>
      <c r="JUL27" s="687"/>
      <c r="JUM27" s="687"/>
      <c r="JUN27" s="687"/>
      <c r="JUO27" s="687"/>
      <c r="JUP27" s="687"/>
      <c r="JUQ27" s="687"/>
      <c r="JUR27" s="687"/>
      <c r="JUS27" s="687"/>
      <c r="JUT27" s="687"/>
      <c r="JUU27" s="687"/>
      <c r="JUV27" s="687"/>
      <c r="JUW27" s="687"/>
      <c r="JUX27" s="687"/>
      <c r="JUY27" s="687"/>
      <c r="JUZ27" s="687"/>
      <c r="JVA27" s="687"/>
      <c r="JVB27" s="687"/>
      <c r="JVC27" s="687"/>
      <c r="JVD27" s="687"/>
      <c r="JVE27" s="687"/>
      <c r="JVF27" s="687"/>
      <c r="JVG27" s="687"/>
      <c r="JVH27" s="687"/>
      <c r="JVI27" s="687"/>
      <c r="JVJ27" s="687"/>
      <c r="JVK27" s="687"/>
      <c r="JVL27" s="687"/>
      <c r="JVM27" s="687"/>
      <c r="JVN27" s="687"/>
      <c r="JVO27" s="687"/>
      <c r="JVP27" s="687"/>
      <c r="JVQ27" s="687"/>
      <c r="JVR27" s="687"/>
      <c r="JVS27" s="687"/>
      <c r="JVT27" s="687"/>
      <c r="JVU27" s="687"/>
      <c r="JVV27" s="687"/>
      <c r="JVW27" s="687"/>
      <c r="JVX27" s="687"/>
      <c r="JVY27" s="687"/>
      <c r="JVZ27" s="687"/>
      <c r="JWA27" s="687"/>
      <c r="JWB27" s="687"/>
      <c r="JWC27" s="687"/>
      <c r="JWD27" s="687"/>
      <c r="JWE27" s="687"/>
      <c r="JWF27" s="687"/>
      <c r="JWG27" s="687"/>
      <c r="JWH27" s="687"/>
      <c r="JWI27" s="687"/>
      <c r="JWJ27" s="687"/>
      <c r="JWK27" s="687"/>
      <c r="JWL27" s="687"/>
      <c r="JWM27" s="687"/>
      <c r="JWN27" s="687"/>
      <c r="JWO27" s="687"/>
      <c r="JWP27" s="687"/>
      <c r="JWQ27" s="687"/>
      <c r="JWR27" s="687"/>
      <c r="JWS27" s="687"/>
      <c r="JWT27" s="687"/>
      <c r="JWU27" s="687"/>
      <c r="JWV27" s="687"/>
      <c r="JWW27" s="687"/>
      <c r="JWX27" s="687"/>
      <c r="JWY27" s="687"/>
      <c r="JWZ27" s="687"/>
      <c r="JXA27" s="687"/>
      <c r="JXB27" s="687"/>
      <c r="JXC27" s="687"/>
      <c r="JXD27" s="687"/>
      <c r="JXE27" s="687"/>
      <c r="JXF27" s="687"/>
      <c r="JXG27" s="687"/>
      <c r="JXH27" s="687"/>
      <c r="JXI27" s="687"/>
      <c r="JXJ27" s="687"/>
      <c r="JXK27" s="687"/>
      <c r="JXL27" s="687"/>
      <c r="JXM27" s="687"/>
      <c r="JXN27" s="687"/>
      <c r="JXO27" s="687"/>
      <c r="JXP27" s="687"/>
      <c r="JXQ27" s="687"/>
      <c r="JXR27" s="687"/>
      <c r="JXS27" s="687"/>
      <c r="JXT27" s="687"/>
      <c r="JXU27" s="687"/>
      <c r="JXV27" s="687"/>
      <c r="JXW27" s="687"/>
      <c r="JXX27" s="687"/>
      <c r="JXY27" s="687"/>
      <c r="JXZ27" s="687"/>
      <c r="JYA27" s="687"/>
      <c r="JYB27" s="687"/>
      <c r="JYC27" s="687"/>
      <c r="JYD27" s="687"/>
      <c r="JYE27" s="687"/>
      <c r="JYF27" s="687"/>
      <c r="JYG27" s="687"/>
      <c r="JYH27" s="687"/>
      <c r="JYI27" s="687"/>
      <c r="JYJ27" s="687"/>
      <c r="JYK27" s="687"/>
      <c r="JYL27" s="687"/>
      <c r="JYM27" s="687"/>
      <c r="JYN27" s="687"/>
      <c r="JYO27" s="687"/>
      <c r="JYP27" s="687"/>
      <c r="JYQ27" s="687"/>
      <c r="JYR27" s="687"/>
      <c r="JYS27" s="687"/>
      <c r="JYT27" s="687"/>
      <c r="JYU27" s="687"/>
      <c r="JYV27" s="687"/>
      <c r="JYW27" s="687"/>
      <c r="JYX27" s="687"/>
      <c r="JYY27" s="687"/>
      <c r="JYZ27" s="687"/>
      <c r="JZA27" s="687"/>
      <c r="JZB27" s="687"/>
      <c r="JZC27" s="687"/>
      <c r="JZD27" s="687"/>
      <c r="JZE27" s="687"/>
      <c r="JZF27" s="687"/>
      <c r="JZG27" s="687"/>
      <c r="JZH27" s="687"/>
      <c r="JZI27" s="687"/>
      <c r="JZJ27" s="687"/>
      <c r="JZK27" s="687"/>
      <c r="JZL27" s="687"/>
      <c r="JZM27" s="687"/>
      <c r="JZN27" s="687"/>
      <c r="JZO27" s="687"/>
      <c r="JZP27" s="687"/>
      <c r="JZQ27" s="687"/>
      <c r="JZR27" s="687"/>
      <c r="JZS27" s="687"/>
      <c r="JZT27" s="687"/>
      <c r="JZU27" s="687"/>
      <c r="JZV27" s="687"/>
      <c r="JZW27" s="687"/>
      <c r="JZX27" s="687"/>
      <c r="JZY27" s="687"/>
      <c r="JZZ27" s="687"/>
      <c r="KAA27" s="687"/>
      <c r="KAB27" s="687"/>
      <c r="KAC27" s="687"/>
      <c r="KAD27" s="687"/>
      <c r="KAE27" s="687"/>
      <c r="KAF27" s="687"/>
      <c r="KAG27" s="687"/>
      <c r="KAH27" s="687"/>
      <c r="KAI27" s="687"/>
      <c r="KAJ27" s="687"/>
      <c r="KAK27" s="687"/>
      <c r="KAL27" s="687"/>
      <c r="KAM27" s="687"/>
      <c r="KAN27" s="687"/>
      <c r="KAO27" s="687"/>
      <c r="KAP27" s="687"/>
      <c r="KAQ27" s="687"/>
      <c r="KAR27" s="687"/>
      <c r="KAS27" s="687"/>
      <c r="KAT27" s="687"/>
      <c r="KAU27" s="687"/>
      <c r="KAV27" s="687"/>
      <c r="KAW27" s="687"/>
      <c r="KAX27" s="687"/>
      <c r="KAY27" s="687"/>
      <c r="KAZ27" s="687"/>
      <c r="KBA27" s="687"/>
      <c r="KBB27" s="687"/>
      <c r="KBC27" s="687"/>
      <c r="KBD27" s="687"/>
      <c r="KBE27" s="687"/>
      <c r="KBF27" s="687"/>
      <c r="KBG27" s="687"/>
      <c r="KBH27" s="687"/>
      <c r="KBI27" s="687"/>
      <c r="KBJ27" s="687"/>
      <c r="KBK27" s="687"/>
      <c r="KBL27" s="687"/>
      <c r="KBM27" s="687"/>
      <c r="KBN27" s="687"/>
      <c r="KBO27" s="687"/>
      <c r="KBP27" s="687"/>
      <c r="KBQ27" s="687"/>
      <c r="KBR27" s="687"/>
      <c r="KBS27" s="687"/>
      <c r="KBT27" s="687"/>
      <c r="KBU27" s="687"/>
      <c r="KBV27" s="687"/>
      <c r="KBW27" s="687"/>
      <c r="KBX27" s="687"/>
      <c r="KBY27" s="687"/>
      <c r="KBZ27" s="687"/>
      <c r="KCA27" s="687"/>
      <c r="KCB27" s="687"/>
      <c r="KCC27" s="687"/>
      <c r="KCD27" s="687"/>
      <c r="KCE27" s="687"/>
      <c r="KCF27" s="687"/>
      <c r="KCG27" s="687"/>
      <c r="KCH27" s="687"/>
      <c r="KCI27" s="687"/>
      <c r="KCJ27" s="687"/>
      <c r="KCK27" s="687"/>
      <c r="KCL27" s="687"/>
      <c r="KCM27" s="687"/>
      <c r="KCN27" s="687"/>
      <c r="KCO27" s="687"/>
      <c r="KCP27" s="687"/>
      <c r="KCQ27" s="687"/>
      <c r="KCR27" s="687"/>
      <c r="KCS27" s="687"/>
      <c r="KCT27" s="687"/>
      <c r="KCU27" s="687"/>
      <c r="KCV27" s="687"/>
      <c r="KCW27" s="687"/>
      <c r="KCX27" s="687"/>
      <c r="KCY27" s="687"/>
      <c r="KCZ27" s="687"/>
      <c r="KDA27" s="687"/>
      <c r="KDB27" s="687"/>
      <c r="KDC27" s="687"/>
      <c r="KDD27" s="687"/>
      <c r="KDE27" s="687"/>
      <c r="KDF27" s="687"/>
      <c r="KDG27" s="687"/>
      <c r="KDH27" s="687"/>
      <c r="KDI27" s="687"/>
      <c r="KDJ27" s="687"/>
      <c r="KDK27" s="687"/>
      <c r="KDL27" s="687"/>
      <c r="KDM27" s="687"/>
      <c r="KDN27" s="687"/>
      <c r="KDO27" s="687"/>
      <c r="KDP27" s="687"/>
      <c r="KDQ27" s="687"/>
      <c r="KDR27" s="687"/>
      <c r="KDS27" s="687"/>
      <c r="KDT27" s="687"/>
      <c r="KDU27" s="687"/>
      <c r="KDV27" s="687"/>
      <c r="KDW27" s="687"/>
      <c r="KDX27" s="687"/>
      <c r="KDY27" s="687"/>
      <c r="KDZ27" s="687"/>
      <c r="KEA27" s="687"/>
      <c r="KEB27" s="687"/>
      <c r="KEC27" s="687"/>
      <c r="KED27" s="687"/>
      <c r="KEE27" s="687"/>
      <c r="KEF27" s="687"/>
      <c r="KEG27" s="687"/>
      <c r="KEH27" s="687"/>
      <c r="KEI27" s="687"/>
      <c r="KEJ27" s="687"/>
      <c r="KEK27" s="687"/>
      <c r="KEL27" s="687"/>
      <c r="KEM27" s="687"/>
      <c r="KEN27" s="687"/>
      <c r="KEO27" s="687"/>
      <c r="KEP27" s="687"/>
      <c r="KEQ27" s="687"/>
      <c r="KER27" s="687"/>
      <c r="KES27" s="687"/>
      <c r="KET27" s="687"/>
      <c r="KEU27" s="687"/>
      <c r="KEV27" s="687"/>
      <c r="KEW27" s="687"/>
      <c r="KEX27" s="687"/>
      <c r="KEY27" s="687"/>
      <c r="KEZ27" s="687"/>
      <c r="KFA27" s="687"/>
      <c r="KFB27" s="687"/>
      <c r="KFC27" s="687"/>
      <c r="KFD27" s="687"/>
      <c r="KFE27" s="687"/>
      <c r="KFF27" s="687"/>
      <c r="KFG27" s="687"/>
      <c r="KFH27" s="687"/>
      <c r="KFI27" s="687"/>
      <c r="KFJ27" s="687"/>
      <c r="KFK27" s="687"/>
      <c r="KFL27" s="687"/>
      <c r="KFM27" s="687"/>
      <c r="KFN27" s="687"/>
      <c r="KFO27" s="687"/>
      <c r="KFP27" s="687"/>
      <c r="KFQ27" s="687"/>
      <c r="KFR27" s="687"/>
      <c r="KFS27" s="687"/>
      <c r="KFT27" s="687"/>
      <c r="KFU27" s="687"/>
      <c r="KFV27" s="687"/>
      <c r="KFW27" s="687"/>
      <c r="KFX27" s="687"/>
      <c r="KFY27" s="687"/>
      <c r="KFZ27" s="687"/>
      <c r="KGA27" s="687"/>
      <c r="KGB27" s="687"/>
      <c r="KGC27" s="687"/>
      <c r="KGD27" s="687"/>
      <c r="KGE27" s="687"/>
      <c r="KGF27" s="687"/>
      <c r="KGG27" s="687"/>
      <c r="KGH27" s="687"/>
      <c r="KGI27" s="687"/>
      <c r="KGJ27" s="687"/>
      <c r="KGK27" s="687"/>
      <c r="KGL27" s="687"/>
      <c r="KGM27" s="687"/>
      <c r="KGN27" s="687"/>
      <c r="KGO27" s="687"/>
      <c r="KGP27" s="687"/>
      <c r="KGQ27" s="687"/>
      <c r="KGR27" s="687"/>
      <c r="KGS27" s="687"/>
      <c r="KGT27" s="687"/>
      <c r="KGU27" s="687"/>
      <c r="KGV27" s="687"/>
      <c r="KGW27" s="687"/>
      <c r="KGX27" s="687"/>
      <c r="KGY27" s="687"/>
      <c r="KGZ27" s="687"/>
      <c r="KHA27" s="687"/>
      <c r="KHB27" s="687"/>
      <c r="KHC27" s="687"/>
      <c r="KHD27" s="687"/>
      <c r="KHE27" s="687"/>
      <c r="KHF27" s="687"/>
      <c r="KHG27" s="687"/>
      <c r="KHH27" s="687"/>
      <c r="KHI27" s="687"/>
      <c r="KHJ27" s="687"/>
      <c r="KHK27" s="687"/>
      <c r="KHL27" s="687"/>
      <c r="KHM27" s="687"/>
      <c r="KHN27" s="687"/>
      <c r="KHO27" s="687"/>
      <c r="KHP27" s="687"/>
      <c r="KHQ27" s="687"/>
      <c r="KHR27" s="687"/>
      <c r="KHS27" s="687"/>
      <c r="KHT27" s="687"/>
      <c r="KHU27" s="687"/>
      <c r="KHV27" s="687"/>
      <c r="KHW27" s="687"/>
      <c r="KHX27" s="687"/>
      <c r="KHY27" s="687"/>
      <c r="KHZ27" s="687"/>
      <c r="KIA27" s="687"/>
      <c r="KIB27" s="687"/>
      <c r="KIC27" s="687"/>
      <c r="KID27" s="687"/>
      <c r="KIE27" s="687"/>
      <c r="KIF27" s="687"/>
      <c r="KIG27" s="687"/>
      <c r="KIH27" s="687"/>
      <c r="KII27" s="687"/>
      <c r="KIJ27" s="687"/>
      <c r="KIK27" s="687"/>
      <c r="KIL27" s="687"/>
      <c r="KIM27" s="687"/>
      <c r="KIN27" s="687"/>
      <c r="KIO27" s="687"/>
      <c r="KIP27" s="687"/>
      <c r="KIQ27" s="687"/>
      <c r="KIR27" s="687"/>
      <c r="KIS27" s="687"/>
      <c r="KIT27" s="687"/>
      <c r="KIU27" s="687"/>
      <c r="KIV27" s="687"/>
      <c r="KIW27" s="687"/>
      <c r="KIX27" s="687"/>
      <c r="KIY27" s="687"/>
      <c r="KIZ27" s="687"/>
      <c r="KJA27" s="687"/>
      <c r="KJB27" s="687"/>
      <c r="KJC27" s="687"/>
      <c r="KJD27" s="687"/>
      <c r="KJE27" s="687"/>
      <c r="KJF27" s="687"/>
      <c r="KJG27" s="687"/>
      <c r="KJH27" s="687"/>
      <c r="KJI27" s="687"/>
      <c r="KJJ27" s="687"/>
      <c r="KJK27" s="687"/>
      <c r="KJL27" s="687"/>
      <c r="KJM27" s="687"/>
      <c r="KJN27" s="687"/>
      <c r="KJO27" s="687"/>
      <c r="KJP27" s="687"/>
      <c r="KJQ27" s="687"/>
      <c r="KJR27" s="687"/>
      <c r="KJS27" s="687"/>
      <c r="KJT27" s="687"/>
      <c r="KJU27" s="687"/>
      <c r="KJV27" s="687"/>
      <c r="KJW27" s="687"/>
      <c r="KJX27" s="687"/>
      <c r="KJY27" s="687"/>
      <c r="KJZ27" s="687"/>
      <c r="KKA27" s="687"/>
      <c r="KKB27" s="687"/>
      <c r="KKC27" s="687"/>
      <c r="KKD27" s="687"/>
      <c r="KKE27" s="687"/>
      <c r="KKF27" s="687"/>
      <c r="KKG27" s="687"/>
      <c r="KKH27" s="687"/>
      <c r="KKI27" s="687"/>
      <c r="KKJ27" s="687"/>
      <c r="KKK27" s="687"/>
      <c r="KKL27" s="687"/>
      <c r="KKM27" s="687"/>
      <c r="KKN27" s="687"/>
      <c r="KKO27" s="687"/>
      <c r="KKP27" s="687"/>
      <c r="KKQ27" s="687"/>
      <c r="KKR27" s="687"/>
      <c r="KKS27" s="687"/>
      <c r="KKT27" s="687"/>
      <c r="KKU27" s="687"/>
      <c r="KKV27" s="687"/>
      <c r="KKW27" s="687"/>
      <c r="KKX27" s="687"/>
      <c r="KKY27" s="687"/>
      <c r="KKZ27" s="687"/>
      <c r="KLA27" s="687"/>
      <c r="KLB27" s="687"/>
      <c r="KLC27" s="687"/>
      <c r="KLD27" s="687"/>
      <c r="KLE27" s="687"/>
      <c r="KLF27" s="687"/>
      <c r="KLG27" s="687"/>
      <c r="KLH27" s="687"/>
      <c r="KLI27" s="687"/>
      <c r="KLJ27" s="687"/>
      <c r="KLK27" s="687"/>
      <c r="KLL27" s="687"/>
      <c r="KLM27" s="687"/>
      <c r="KLN27" s="687"/>
      <c r="KLO27" s="687"/>
      <c r="KLP27" s="687"/>
      <c r="KLQ27" s="687"/>
      <c r="KLR27" s="687"/>
      <c r="KLS27" s="687"/>
      <c r="KLT27" s="687"/>
      <c r="KLU27" s="687"/>
      <c r="KLV27" s="687"/>
      <c r="KLW27" s="687"/>
      <c r="KLX27" s="687"/>
      <c r="KLY27" s="687"/>
      <c r="KLZ27" s="687"/>
      <c r="KMA27" s="687"/>
      <c r="KMB27" s="687"/>
      <c r="KMC27" s="687"/>
      <c r="KMD27" s="687"/>
      <c r="KME27" s="687"/>
      <c r="KMF27" s="687"/>
      <c r="KMG27" s="687"/>
      <c r="KMH27" s="687"/>
      <c r="KMI27" s="687"/>
      <c r="KMJ27" s="687"/>
      <c r="KMK27" s="687"/>
      <c r="KML27" s="687"/>
      <c r="KMM27" s="687"/>
      <c r="KMN27" s="687"/>
      <c r="KMO27" s="687"/>
      <c r="KMP27" s="687"/>
      <c r="KMQ27" s="687"/>
      <c r="KMR27" s="687"/>
      <c r="KMS27" s="687"/>
      <c r="KMT27" s="687"/>
      <c r="KMU27" s="687"/>
      <c r="KMV27" s="687"/>
      <c r="KMW27" s="687"/>
      <c r="KMX27" s="687"/>
      <c r="KMY27" s="687"/>
      <c r="KMZ27" s="687"/>
      <c r="KNA27" s="687"/>
      <c r="KNB27" s="687"/>
      <c r="KNC27" s="687"/>
      <c r="KND27" s="687"/>
      <c r="KNE27" s="687"/>
      <c r="KNF27" s="687"/>
      <c r="KNG27" s="687"/>
      <c r="KNH27" s="687"/>
      <c r="KNI27" s="687"/>
      <c r="KNJ27" s="687"/>
      <c r="KNK27" s="687"/>
      <c r="KNL27" s="687"/>
      <c r="KNM27" s="687"/>
      <c r="KNN27" s="687"/>
      <c r="KNO27" s="687"/>
      <c r="KNP27" s="687"/>
      <c r="KNQ27" s="687"/>
      <c r="KNR27" s="687"/>
      <c r="KNS27" s="687"/>
      <c r="KNT27" s="687"/>
      <c r="KNU27" s="687"/>
      <c r="KNV27" s="687"/>
      <c r="KNW27" s="687"/>
      <c r="KNX27" s="687"/>
      <c r="KNY27" s="687"/>
      <c r="KNZ27" s="687"/>
      <c r="KOA27" s="687"/>
      <c r="KOB27" s="687"/>
      <c r="KOC27" s="687"/>
      <c r="KOD27" s="687"/>
      <c r="KOE27" s="687"/>
      <c r="KOF27" s="687"/>
      <c r="KOG27" s="687"/>
      <c r="KOH27" s="687"/>
      <c r="KOI27" s="687"/>
      <c r="KOJ27" s="687"/>
      <c r="KOK27" s="687"/>
      <c r="KOL27" s="687"/>
      <c r="KOM27" s="687"/>
      <c r="KON27" s="687"/>
      <c r="KOO27" s="687"/>
      <c r="KOP27" s="687"/>
      <c r="KOQ27" s="687"/>
      <c r="KOR27" s="687"/>
      <c r="KOS27" s="687"/>
      <c r="KOT27" s="687"/>
      <c r="KOU27" s="687"/>
      <c r="KOV27" s="687"/>
      <c r="KOW27" s="687"/>
      <c r="KOX27" s="687"/>
      <c r="KOY27" s="687"/>
      <c r="KOZ27" s="687"/>
      <c r="KPA27" s="687"/>
      <c r="KPB27" s="687"/>
      <c r="KPC27" s="687"/>
      <c r="KPD27" s="687"/>
      <c r="KPE27" s="687"/>
      <c r="KPF27" s="687"/>
      <c r="KPG27" s="687"/>
      <c r="KPH27" s="687"/>
      <c r="KPI27" s="687"/>
      <c r="KPJ27" s="687"/>
      <c r="KPK27" s="687"/>
      <c r="KPL27" s="687"/>
      <c r="KPM27" s="687"/>
      <c r="KPN27" s="687"/>
      <c r="KPO27" s="687"/>
      <c r="KPP27" s="687"/>
      <c r="KPQ27" s="687"/>
      <c r="KPR27" s="687"/>
      <c r="KPS27" s="687"/>
      <c r="KPT27" s="687"/>
      <c r="KPU27" s="687"/>
      <c r="KPV27" s="687"/>
      <c r="KPW27" s="687"/>
      <c r="KPX27" s="687"/>
      <c r="KPY27" s="687"/>
      <c r="KPZ27" s="687"/>
      <c r="KQA27" s="687"/>
      <c r="KQB27" s="687"/>
      <c r="KQC27" s="687"/>
      <c r="KQD27" s="687"/>
      <c r="KQE27" s="687"/>
      <c r="KQF27" s="687"/>
      <c r="KQG27" s="687"/>
      <c r="KQH27" s="687"/>
      <c r="KQI27" s="687"/>
      <c r="KQJ27" s="687"/>
      <c r="KQK27" s="687"/>
      <c r="KQL27" s="687"/>
      <c r="KQM27" s="687"/>
      <c r="KQN27" s="687"/>
      <c r="KQO27" s="687"/>
      <c r="KQP27" s="687"/>
      <c r="KQQ27" s="687"/>
      <c r="KQR27" s="687"/>
      <c r="KQS27" s="687"/>
      <c r="KQT27" s="687"/>
      <c r="KQU27" s="687"/>
      <c r="KQV27" s="687"/>
      <c r="KQW27" s="687"/>
      <c r="KQX27" s="687"/>
      <c r="KQY27" s="687"/>
      <c r="KQZ27" s="687"/>
      <c r="KRA27" s="687"/>
      <c r="KRB27" s="687"/>
      <c r="KRC27" s="687"/>
      <c r="KRD27" s="687"/>
      <c r="KRE27" s="687"/>
      <c r="KRF27" s="687"/>
      <c r="KRG27" s="687"/>
      <c r="KRH27" s="687"/>
      <c r="KRI27" s="687"/>
      <c r="KRJ27" s="687"/>
      <c r="KRK27" s="687"/>
      <c r="KRL27" s="687"/>
      <c r="KRM27" s="687"/>
      <c r="KRN27" s="687"/>
      <c r="KRO27" s="687"/>
      <c r="KRP27" s="687"/>
      <c r="KRQ27" s="687"/>
      <c r="KRR27" s="687"/>
      <c r="KRS27" s="687"/>
      <c r="KRT27" s="687"/>
      <c r="KRU27" s="687"/>
      <c r="KRV27" s="687"/>
      <c r="KRW27" s="687"/>
      <c r="KRX27" s="687"/>
      <c r="KRY27" s="687"/>
      <c r="KRZ27" s="687"/>
      <c r="KSA27" s="687"/>
      <c r="KSB27" s="687"/>
      <c r="KSC27" s="687"/>
      <c r="KSD27" s="687"/>
      <c r="KSE27" s="687"/>
      <c r="KSF27" s="687"/>
      <c r="KSG27" s="687"/>
      <c r="KSH27" s="687"/>
      <c r="KSI27" s="687"/>
      <c r="KSJ27" s="687"/>
      <c r="KSK27" s="687"/>
      <c r="KSL27" s="687"/>
      <c r="KSM27" s="687"/>
      <c r="KSN27" s="687"/>
      <c r="KSO27" s="687"/>
      <c r="KSP27" s="687"/>
      <c r="KSQ27" s="687"/>
      <c r="KSR27" s="687"/>
      <c r="KSS27" s="687"/>
      <c r="KST27" s="687"/>
      <c r="KSU27" s="687"/>
      <c r="KSV27" s="687"/>
      <c r="KSW27" s="687"/>
      <c r="KSX27" s="687"/>
      <c r="KSY27" s="687"/>
      <c r="KSZ27" s="687"/>
      <c r="KTA27" s="687"/>
      <c r="KTB27" s="687"/>
      <c r="KTC27" s="687"/>
      <c r="KTD27" s="687"/>
      <c r="KTE27" s="687"/>
      <c r="KTF27" s="687"/>
      <c r="KTG27" s="687"/>
      <c r="KTH27" s="687"/>
      <c r="KTI27" s="687"/>
      <c r="KTJ27" s="687"/>
      <c r="KTK27" s="687"/>
      <c r="KTL27" s="687"/>
      <c r="KTM27" s="687"/>
      <c r="KTN27" s="687"/>
      <c r="KTO27" s="687"/>
      <c r="KTP27" s="687"/>
      <c r="KTQ27" s="687"/>
      <c r="KTR27" s="687"/>
      <c r="KTS27" s="687"/>
      <c r="KTT27" s="687"/>
      <c r="KTU27" s="687"/>
      <c r="KTV27" s="687"/>
      <c r="KTW27" s="687"/>
      <c r="KTX27" s="687"/>
      <c r="KTY27" s="687"/>
      <c r="KTZ27" s="687"/>
      <c r="KUA27" s="687"/>
      <c r="KUB27" s="687"/>
      <c r="KUC27" s="687"/>
      <c r="KUD27" s="687"/>
      <c r="KUE27" s="687"/>
      <c r="KUF27" s="687"/>
      <c r="KUG27" s="687"/>
      <c r="KUH27" s="687"/>
      <c r="KUI27" s="687"/>
      <c r="KUJ27" s="687"/>
      <c r="KUK27" s="687"/>
      <c r="KUL27" s="687"/>
      <c r="KUM27" s="687"/>
      <c r="KUN27" s="687"/>
      <c r="KUO27" s="687"/>
      <c r="KUP27" s="687"/>
      <c r="KUQ27" s="687"/>
      <c r="KUR27" s="687"/>
      <c r="KUS27" s="687"/>
      <c r="KUT27" s="687"/>
      <c r="KUU27" s="687"/>
      <c r="KUV27" s="687"/>
      <c r="KUW27" s="687"/>
      <c r="KUX27" s="687"/>
      <c r="KUY27" s="687"/>
      <c r="KUZ27" s="687"/>
      <c r="KVA27" s="687"/>
      <c r="KVB27" s="687"/>
      <c r="KVC27" s="687"/>
      <c r="KVD27" s="687"/>
      <c r="KVE27" s="687"/>
      <c r="KVF27" s="687"/>
      <c r="KVG27" s="687"/>
      <c r="KVH27" s="687"/>
      <c r="KVI27" s="687"/>
      <c r="KVJ27" s="687"/>
      <c r="KVK27" s="687"/>
      <c r="KVL27" s="687"/>
      <c r="KVM27" s="687"/>
      <c r="KVN27" s="687"/>
      <c r="KVO27" s="687"/>
      <c r="KVP27" s="687"/>
      <c r="KVQ27" s="687"/>
      <c r="KVR27" s="687"/>
      <c r="KVS27" s="687"/>
      <c r="KVT27" s="687"/>
      <c r="KVU27" s="687"/>
      <c r="KVV27" s="687"/>
      <c r="KVW27" s="687"/>
      <c r="KVX27" s="687"/>
      <c r="KVY27" s="687"/>
      <c r="KVZ27" s="687"/>
      <c r="KWA27" s="687"/>
      <c r="KWB27" s="687"/>
      <c r="KWC27" s="687"/>
      <c r="KWD27" s="687"/>
      <c r="KWE27" s="687"/>
      <c r="KWF27" s="687"/>
      <c r="KWG27" s="687"/>
      <c r="KWH27" s="687"/>
      <c r="KWI27" s="687"/>
      <c r="KWJ27" s="687"/>
      <c r="KWK27" s="687"/>
      <c r="KWL27" s="687"/>
      <c r="KWM27" s="687"/>
      <c r="KWN27" s="687"/>
      <c r="KWO27" s="687"/>
      <c r="KWP27" s="687"/>
      <c r="KWQ27" s="687"/>
      <c r="KWR27" s="687"/>
      <c r="KWS27" s="687"/>
      <c r="KWT27" s="687"/>
      <c r="KWU27" s="687"/>
      <c r="KWV27" s="687"/>
      <c r="KWW27" s="687"/>
      <c r="KWX27" s="687"/>
      <c r="KWY27" s="687"/>
      <c r="KWZ27" s="687"/>
      <c r="KXA27" s="687"/>
      <c r="KXB27" s="687"/>
      <c r="KXC27" s="687"/>
      <c r="KXD27" s="687"/>
      <c r="KXE27" s="687"/>
      <c r="KXF27" s="687"/>
      <c r="KXG27" s="687"/>
      <c r="KXH27" s="687"/>
      <c r="KXI27" s="687"/>
      <c r="KXJ27" s="687"/>
      <c r="KXK27" s="687"/>
      <c r="KXL27" s="687"/>
      <c r="KXM27" s="687"/>
      <c r="KXN27" s="687"/>
      <c r="KXO27" s="687"/>
      <c r="KXP27" s="687"/>
      <c r="KXQ27" s="687"/>
      <c r="KXR27" s="687"/>
      <c r="KXS27" s="687"/>
      <c r="KXT27" s="687"/>
      <c r="KXU27" s="687"/>
      <c r="KXV27" s="687"/>
      <c r="KXW27" s="687"/>
      <c r="KXX27" s="687"/>
      <c r="KXY27" s="687"/>
      <c r="KXZ27" s="687"/>
      <c r="KYA27" s="687"/>
      <c r="KYB27" s="687"/>
      <c r="KYC27" s="687"/>
      <c r="KYD27" s="687"/>
      <c r="KYE27" s="687"/>
      <c r="KYF27" s="687"/>
      <c r="KYG27" s="687"/>
      <c r="KYH27" s="687"/>
      <c r="KYI27" s="687"/>
      <c r="KYJ27" s="687"/>
      <c r="KYK27" s="687"/>
      <c r="KYL27" s="687"/>
      <c r="KYM27" s="687"/>
      <c r="KYN27" s="687"/>
      <c r="KYO27" s="687"/>
      <c r="KYP27" s="687"/>
      <c r="KYQ27" s="687"/>
      <c r="KYR27" s="687"/>
      <c r="KYS27" s="687"/>
      <c r="KYT27" s="687"/>
      <c r="KYU27" s="687"/>
      <c r="KYV27" s="687"/>
      <c r="KYW27" s="687"/>
      <c r="KYX27" s="687"/>
      <c r="KYY27" s="687"/>
      <c r="KYZ27" s="687"/>
      <c r="KZA27" s="687"/>
      <c r="KZB27" s="687"/>
      <c r="KZC27" s="687"/>
      <c r="KZD27" s="687"/>
      <c r="KZE27" s="687"/>
      <c r="KZF27" s="687"/>
      <c r="KZG27" s="687"/>
      <c r="KZH27" s="687"/>
      <c r="KZI27" s="687"/>
      <c r="KZJ27" s="687"/>
      <c r="KZK27" s="687"/>
      <c r="KZL27" s="687"/>
      <c r="KZM27" s="687"/>
      <c r="KZN27" s="687"/>
      <c r="KZO27" s="687"/>
      <c r="KZP27" s="687"/>
      <c r="KZQ27" s="687"/>
      <c r="KZR27" s="687"/>
      <c r="KZS27" s="687"/>
      <c r="KZT27" s="687"/>
      <c r="KZU27" s="687"/>
      <c r="KZV27" s="687"/>
      <c r="KZW27" s="687"/>
      <c r="KZX27" s="687"/>
      <c r="KZY27" s="687"/>
      <c r="KZZ27" s="687"/>
      <c r="LAA27" s="687"/>
      <c r="LAB27" s="687"/>
      <c r="LAC27" s="687"/>
      <c r="LAD27" s="687"/>
      <c r="LAE27" s="687"/>
      <c r="LAF27" s="687"/>
      <c r="LAG27" s="687"/>
      <c r="LAH27" s="687"/>
      <c r="LAI27" s="687"/>
      <c r="LAJ27" s="687"/>
      <c r="LAK27" s="687"/>
      <c r="LAL27" s="687"/>
      <c r="LAM27" s="687"/>
      <c r="LAN27" s="687"/>
      <c r="LAO27" s="687"/>
      <c r="LAP27" s="687"/>
      <c r="LAQ27" s="687"/>
      <c r="LAR27" s="687"/>
      <c r="LAS27" s="687"/>
      <c r="LAT27" s="687"/>
      <c r="LAU27" s="687"/>
      <c r="LAV27" s="687"/>
      <c r="LAW27" s="687"/>
      <c r="LAX27" s="687"/>
      <c r="LAY27" s="687"/>
      <c r="LAZ27" s="687"/>
      <c r="LBA27" s="687"/>
      <c r="LBB27" s="687"/>
      <c r="LBC27" s="687"/>
      <c r="LBD27" s="687"/>
      <c r="LBE27" s="687"/>
      <c r="LBF27" s="687"/>
      <c r="LBG27" s="687"/>
      <c r="LBH27" s="687"/>
      <c r="LBI27" s="687"/>
      <c r="LBJ27" s="687"/>
      <c r="LBK27" s="687"/>
      <c r="LBL27" s="687"/>
      <c r="LBM27" s="687"/>
      <c r="LBN27" s="687"/>
      <c r="LBO27" s="687"/>
      <c r="LBP27" s="687"/>
      <c r="LBQ27" s="687"/>
      <c r="LBR27" s="687"/>
      <c r="LBS27" s="687"/>
      <c r="LBT27" s="687"/>
      <c r="LBU27" s="687"/>
      <c r="LBV27" s="687"/>
      <c r="LBW27" s="687"/>
      <c r="LBX27" s="687"/>
      <c r="LBY27" s="687"/>
      <c r="LBZ27" s="687"/>
      <c r="LCA27" s="687"/>
      <c r="LCB27" s="687"/>
      <c r="LCC27" s="687"/>
      <c r="LCD27" s="687"/>
      <c r="LCE27" s="687"/>
      <c r="LCF27" s="687"/>
      <c r="LCG27" s="687"/>
      <c r="LCH27" s="687"/>
      <c r="LCI27" s="687"/>
      <c r="LCJ27" s="687"/>
      <c r="LCK27" s="687"/>
      <c r="LCL27" s="687"/>
      <c r="LCM27" s="687"/>
      <c r="LCN27" s="687"/>
      <c r="LCO27" s="687"/>
      <c r="LCP27" s="687"/>
      <c r="LCQ27" s="687"/>
      <c r="LCR27" s="687"/>
      <c r="LCS27" s="687"/>
      <c r="LCT27" s="687"/>
      <c r="LCU27" s="687"/>
      <c r="LCV27" s="687"/>
      <c r="LCW27" s="687"/>
      <c r="LCX27" s="687"/>
      <c r="LCY27" s="687"/>
      <c r="LCZ27" s="687"/>
      <c r="LDA27" s="687"/>
      <c r="LDB27" s="687"/>
      <c r="LDC27" s="687"/>
      <c r="LDD27" s="687"/>
      <c r="LDE27" s="687"/>
      <c r="LDF27" s="687"/>
      <c r="LDG27" s="687"/>
      <c r="LDH27" s="687"/>
      <c r="LDI27" s="687"/>
      <c r="LDJ27" s="687"/>
      <c r="LDK27" s="687"/>
      <c r="LDL27" s="687"/>
      <c r="LDM27" s="687"/>
      <c r="LDN27" s="687"/>
      <c r="LDO27" s="687"/>
      <c r="LDP27" s="687"/>
      <c r="LDQ27" s="687"/>
      <c r="LDR27" s="687"/>
      <c r="LDS27" s="687"/>
      <c r="LDT27" s="687"/>
      <c r="LDU27" s="687"/>
      <c r="LDV27" s="687"/>
      <c r="LDW27" s="687"/>
      <c r="LDX27" s="687"/>
      <c r="LDY27" s="687"/>
      <c r="LDZ27" s="687"/>
      <c r="LEA27" s="687"/>
      <c r="LEB27" s="687"/>
      <c r="LEC27" s="687"/>
      <c r="LED27" s="687"/>
      <c r="LEE27" s="687"/>
      <c r="LEF27" s="687"/>
      <c r="LEG27" s="687"/>
      <c r="LEH27" s="687"/>
      <c r="LEI27" s="687"/>
      <c r="LEJ27" s="687"/>
      <c r="LEK27" s="687"/>
      <c r="LEL27" s="687"/>
      <c r="LEM27" s="687"/>
      <c r="LEN27" s="687"/>
      <c r="LEO27" s="687"/>
      <c r="LEP27" s="687"/>
      <c r="LEQ27" s="687"/>
      <c r="LER27" s="687"/>
      <c r="LES27" s="687"/>
      <c r="LET27" s="687"/>
      <c r="LEU27" s="687"/>
      <c r="LEV27" s="687"/>
      <c r="LEW27" s="687"/>
      <c r="LEX27" s="687"/>
      <c r="LEY27" s="687"/>
      <c r="LEZ27" s="687"/>
      <c r="LFA27" s="687"/>
      <c r="LFB27" s="687"/>
      <c r="LFC27" s="687"/>
      <c r="LFD27" s="687"/>
      <c r="LFE27" s="687"/>
      <c r="LFF27" s="687"/>
      <c r="LFG27" s="687"/>
      <c r="LFH27" s="687"/>
      <c r="LFI27" s="687"/>
      <c r="LFJ27" s="687"/>
      <c r="LFK27" s="687"/>
      <c r="LFL27" s="687"/>
      <c r="LFM27" s="687"/>
      <c r="LFN27" s="687"/>
      <c r="LFO27" s="687"/>
      <c r="LFP27" s="687"/>
      <c r="LFQ27" s="687"/>
      <c r="LFR27" s="687"/>
      <c r="LFS27" s="687"/>
      <c r="LFT27" s="687"/>
      <c r="LFU27" s="687"/>
      <c r="LFV27" s="687"/>
      <c r="LFW27" s="687"/>
      <c r="LFX27" s="687"/>
      <c r="LFY27" s="687"/>
      <c r="LFZ27" s="687"/>
      <c r="LGA27" s="687"/>
      <c r="LGB27" s="687"/>
      <c r="LGC27" s="687"/>
      <c r="LGD27" s="687"/>
      <c r="LGE27" s="687"/>
      <c r="LGF27" s="687"/>
      <c r="LGG27" s="687"/>
      <c r="LGH27" s="687"/>
      <c r="LGI27" s="687"/>
      <c r="LGJ27" s="687"/>
      <c r="LGK27" s="687"/>
      <c r="LGL27" s="687"/>
      <c r="LGM27" s="687"/>
      <c r="LGN27" s="687"/>
      <c r="LGO27" s="687"/>
      <c r="LGP27" s="687"/>
      <c r="LGQ27" s="687"/>
      <c r="LGR27" s="687"/>
      <c r="LGS27" s="687"/>
      <c r="LGT27" s="687"/>
      <c r="LGU27" s="687"/>
      <c r="LGV27" s="687"/>
      <c r="LGW27" s="687"/>
      <c r="LGX27" s="687"/>
      <c r="LGY27" s="687"/>
      <c r="LGZ27" s="687"/>
      <c r="LHA27" s="687"/>
      <c r="LHB27" s="687"/>
      <c r="LHC27" s="687"/>
      <c r="LHD27" s="687"/>
      <c r="LHE27" s="687"/>
      <c r="LHF27" s="687"/>
      <c r="LHG27" s="687"/>
      <c r="LHH27" s="687"/>
      <c r="LHI27" s="687"/>
      <c r="LHJ27" s="687"/>
      <c r="LHK27" s="687"/>
      <c r="LHL27" s="687"/>
      <c r="LHM27" s="687"/>
      <c r="LHN27" s="687"/>
      <c r="LHO27" s="687"/>
      <c r="LHP27" s="687"/>
      <c r="LHQ27" s="687"/>
      <c r="LHR27" s="687"/>
      <c r="LHS27" s="687"/>
      <c r="LHT27" s="687"/>
      <c r="LHU27" s="687"/>
      <c r="LHV27" s="687"/>
      <c r="LHW27" s="687"/>
      <c r="LHX27" s="687"/>
      <c r="LHY27" s="687"/>
      <c r="LHZ27" s="687"/>
      <c r="LIA27" s="687"/>
      <c r="LIB27" s="687"/>
      <c r="LIC27" s="687"/>
      <c r="LID27" s="687"/>
      <c r="LIE27" s="687"/>
      <c r="LIF27" s="687"/>
      <c r="LIG27" s="687"/>
      <c r="LIH27" s="687"/>
      <c r="LII27" s="687"/>
      <c r="LIJ27" s="687"/>
      <c r="LIK27" s="687"/>
      <c r="LIL27" s="687"/>
      <c r="LIM27" s="687"/>
      <c r="LIN27" s="687"/>
      <c r="LIO27" s="687"/>
      <c r="LIP27" s="687"/>
      <c r="LIQ27" s="687"/>
      <c r="LIR27" s="687"/>
      <c r="LIS27" s="687"/>
      <c r="LIT27" s="687"/>
      <c r="LIU27" s="687"/>
      <c r="LIV27" s="687"/>
      <c r="LIW27" s="687"/>
      <c r="LIX27" s="687"/>
      <c r="LIY27" s="687"/>
      <c r="LIZ27" s="687"/>
      <c r="LJA27" s="687"/>
      <c r="LJB27" s="687"/>
      <c r="LJC27" s="687"/>
      <c r="LJD27" s="687"/>
      <c r="LJE27" s="687"/>
      <c r="LJF27" s="687"/>
      <c r="LJG27" s="687"/>
      <c r="LJH27" s="687"/>
      <c r="LJI27" s="687"/>
      <c r="LJJ27" s="687"/>
      <c r="LJK27" s="687"/>
      <c r="LJL27" s="687"/>
      <c r="LJM27" s="687"/>
      <c r="LJN27" s="687"/>
      <c r="LJO27" s="687"/>
      <c r="LJP27" s="687"/>
      <c r="LJQ27" s="687"/>
      <c r="LJR27" s="687"/>
      <c r="LJS27" s="687"/>
      <c r="LJT27" s="687"/>
      <c r="LJU27" s="687"/>
      <c r="LJV27" s="687"/>
      <c r="LJW27" s="687"/>
      <c r="LJX27" s="687"/>
      <c r="LJY27" s="687"/>
      <c r="LJZ27" s="687"/>
      <c r="LKA27" s="687"/>
      <c r="LKB27" s="687"/>
      <c r="LKC27" s="687"/>
      <c r="LKD27" s="687"/>
      <c r="LKE27" s="687"/>
      <c r="LKF27" s="687"/>
      <c r="LKG27" s="687"/>
      <c r="LKH27" s="687"/>
      <c r="LKI27" s="687"/>
      <c r="LKJ27" s="687"/>
      <c r="LKK27" s="687"/>
      <c r="LKL27" s="687"/>
      <c r="LKM27" s="687"/>
      <c r="LKN27" s="687"/>
      <c r="LKO27" s="687"/>
      <c r="LKP27" s="687"/>
      <c r="LKQ27" s="687"/>
      <c r="LKR27" s="687"/>
      <c r="LKS27" s="687"/>
      <c r="LKT27" s="687"/>
      <c r="LKU27" s="687"/>
      <c r="LKV27" s="687"/>
      <c r="LKW27" s="687"/>
      <c r="LKX27" s="687"/>
      <c r="LKY27" s="687"/>
      <c r="LKZ27" s="687"/>
      <c r="LLA27" s="687"/>
      <c r="LLB27" s="687"/>
      <c r="LLC27" s="687"/>
      <c r="LLD27" s="687"/>
      <c r="LLE27" s="687"/>
      <c r="LLF27" s="687"/>
      <c r="LLG27" s="687"/>
      <c r="LLH27" s="687"/>
      <c r="LLI27" s="687"/>
      <c r="LLJ27" s="687"/>
      <c r="LLK27" s="687"/>
      <c r="LLL27" s="687"/>
      <c r="LLM27" s="687"/>
      <c r="LLN27" s="687"/>
      <c r="LLO27" s="687"/>
      <c r="LLP27" s="687"/>
      <c r="LLQ27" s="687"/>
      <c r="LLR27" s="687"/>
      <c r="LLS27" s="687"/>
      <c r="LLT27" s="687"/>
      <c r="LLU27" s="687"/>
      <c r="LLV27" s="687"/>
      <c r="LLW27" s="687"/>
      <c r="LLX27" s="687"/>
      <c r="LLY27" s="687"/>
      <c r="LLZ27" s="687"/>
      <c r="LMA27" s="687"/>
      <c r="LMB27" s="687"/>
      <c r="LMC27" s="687"/>
      <c r="LMD27" s="687"/>
      <c r="LME27" s="687"/>
      <c r="LMF27" s="687"/>
      <c r="LMG27" s="687"/>
      <c r="LMH27" s="687"/>
      <c r="LMI27" s="687"/>
      <c r="LMJ27" s="687"/>
      <c r="LMK27" s="687"/>
      <c r="LML27" s="687"/>
      <c r="LMM27" s="687"/>
      <c r="LMN27" s="687"/>
      <c r="LMO27" s="687"/>
      <c r="LMP27" s="687"/>
      <c r="LMQ27" s="687"/>
      <c r="LMR27" s="687"/>
      <c r="LMS27" s="687"/>
      <c r="LMT27" s="687"/>
      <c r="LMU27" s="687"/>
      <c r="LMV27" s="687"/>
      <c r="LMW27" s="687"/>
      <c r="LMX27" s="687"/>
      <c r="LMY27" s="687"/>
      <c r="LMZ27" s="687"/>
      <c r="LNA27" s="687"/>
      <c r="LNB27" s="687"/>
      <c r="LNC27" s="687"/>
      <c r="LND27" s="687"/>
      <c r="LNE27" s="687"/>
      <c r="LNF27" s="687"/>
      <c r="LNG27" s="687"/>
      <c r="LNH27" s="687"/>
      <c r="LNI27" s="687"/>
      <c r="LNJ27" s="687"/>
      <c r="LNK27" s="687"/>
      <c r="LNL27" s="687"/>
      <c r="LNM27" s="687"/>
      <c r="LNN27" s="687"/>
      <c r="LNO27" s="687"/>
      <c r="LNP27" s="687"/>
      <c r="LNQ27" s="687"/>
      <c r="LNR27" s="687"/>
      <c r="LNS27" s="687"/>
      <c r="LNT27" s="687"/>
      <c r="LNU27" s="687"/>
      <c r="LNV27" s="687"/>
      <c r="LNW27" s="687"/>
      <c r="LNX27" s="687"/>
      <c r="LNY27" s="687"/>
      <c r="LNZ27" s="687"/>
      <c r="LOA27" s="687"/>
      <c r="LOB27" s="687"/>
      <c r="LOC27" s="687"/>
      <c r="LOD27" s="687"/>
      <c r="LOE27" s="687"/>
      <c r="LOF27" s="687"/>
      <c r="LOG27" s="687"/>
      <c r="LOH27" s="687"/>
      <c r="LOI27" s="687"/>
      <c r="LOJ27" s="687"/>
      <c r="LOK27" s="687"/>
      <c r="LOL27" s="687"/>
      <c r="LOM27" s="687"/>
      <c r="LON27" s="687"/>
      <c r="LOO27" s="687"/>
      <c r="LOP27" s="687"/>
      <c r="LOQ27" s="687"/>
      <c r="LOR27" s="687"/>
      <c r="LOS27" s="687"/>
      <c r="LOT27" s="687"/>
      <c r="LOU27" s="687"/>
      <c r="LOV27" s="687"/>
      <c r="LOW27" s="687"/>
      <c r="LOX27" s="687"/>
      <c r="LOY27" s="687"/>
      <c r="LOZ27" s="687"/>
      <c r="LPA27" s="687"/>
      <c r="LPB27" s="687"/>
      <c r="LPC27" s="687"/>
      <c r="LPD27" s="687"/>
      <c r="LPE27" s="687"/>
      <c r="LPF27" s="687"/>
      <c r="LPG27" s="687"/>
      <c r="LPH27" s="687"/>
      <c r="LPI27" s="687"/>
      <c r="LPJ27" s="687"/>
      <c r="LPK27" s="687"/>
      <c r="LPL27" s="687"/>
      <c r="LPM27" s="687"/>
      <c r="LPN27" s="687"/>
      <c r="LPO27" s="687"/>
      <c r="LPP27" s="687"/>
      <c r="LPQ27" s="687"/>
      <c r="LPR27" s="687"/>
      <c r="LPS27" s="687"/>
      <c r="LPT27" s="687"/>
      <c r="LPU27" s="687"/>
      <c r="LPV27" s="687"/>
      <c r="LPW27" s="687"/>
      <c r="LPX27" s="687"/>
      <c r="LPY27" s="687"/>
      <c r="LPZ27" s="687"/>
      <c r="LQA27" s="687"/>
      <c r="LQB27" s="687"/>
      <c r="LQC27" s="687"/>
      <c r="LQD27" s="687"/>
      <c r="LQE27" s="687"/>
      <c r="LQF27" s="687"/>
      <c r="LQG27" s="687"/>
      <c r="LQH27" s="687"/>
      <c r="LQI27" s="687"/>
      <c r="LQJ27" s="687"/>
      <c r="LQK27" s="687"/>
      <c r="LQL27" s="687"/>
      <c r="LQM27" s="687"/>
      <c r="LQN27" s="687"/>
      <c r="LQO27" s="687"/>
      <c r="LQP27" s="687"/>
      <c r="LQQ27" s="687"/>
      <c r="LQR27" s="687"/>
      <c r="LQS27" s="687"/>
      <c r="LQT27" s="687"/>
      <c r="LQU27" s="687"/>
      <c r="LQV27" s="687"/>
      <c r="LQW27" s="687"/>
      <c r="LQX27" s="687"/>
      <c r="LQY27" s="687"/>
      <c r="LQZ27" s="687"/>
      <c r="LRA27" s="687"/>
      <c r="LRB27" s="687"/>
      <c r="LRC27" s="687"/>
      <c r="LRD27" s="687"/>
      <c r="LRE27" s="687"/>
      <c r="LRF27" s="687"/>
      <c r="LRG27" s="687"/>
      <c r="LRH27" s="687"/>
      <c r="LRI27" s="687"/>
      <c r="LRJ27" s="687"/>
      <c r="LRK27" s="687"/>
      <c r="LRL27" s="687"/>
      <c r="LRM27" s="687"/>
      <c r="LRN27" s="687"/>
      <c r="LRO27" s="687"/>
      <c r="LRP27" s="687"/>
      <c r="LRQ27" s="687"/>
      <c r="LRR27" s="687"/>
      <c r="LRS27" s="687"/>
      <c r="LRT27" s="687"/>
      <c r="LRU27" s="687"/>
      <c r="LRV27" s="687"/>
      <c r="LRW27" s="687"/>
      <c r="LRX27" s="687"/>
      <c r="LRY27" s="687"/>
      <c r="LRZ27" s="687"/>
      <c r="LSA27" s="687"/>
      <c r="LSB27" s="687"/>
      <c r="LSC27" s="687"/>
      <c r="LSD27" s="687"/>
      <c r="LSE27" s="687"/>
      <c r="LSF27" s="687"/>
      <c r="LSG27" s="687"/>
      <c r="LSH27" s="687"/>
      <c r="LSI27" s="687"/>
      <c r="LSJ27" s="687"/>
      <c r="LSK27" s="687"/>
      <c r="LSL27" s="687"/>
      <c r="LSM27" s="687"/>
      <c r="LSN27" s="687"/>
      <c r="LSO27" s="687"/>
      <c r="LSP27" s="687"/>
      <c r="LSQ27" s="687"/>
      <c r="LSR27" s="687"/>
      <c r="LSS27" s="687"/>
      <c r="LST27" s="687"/>
      <c r="LSU27" s="687"/>
      <c r="LSV27" s="687"/>
      <c r="LSW27" s="687"/>
      <c r="LSX27" s="687"/>
      <c r="LSY27" s="687"/>
      <c r="LSZ27" s="687"/>
      <c r="LTA27" s="687"/>
      <c r="LTB27" s="687"/>
      <c r="LTC27" s="687"/>
      <c r="LTD27" s="687"/>
      <c r="LTE27" s="687"/>
      <c r="LTF27" s="687"/>
      <c r="LTG27" s="687"/>
      <c r="LTH27" s="687"/>
      <c r="LTI27" s="687"/>
      <c r="LTJ27" s="687"/>
      <c r="LTK27" s="687"/>
      <c r="LTL27" s="687"/>
      <c r="LTM27" s="687"/>
      <c r="LTN27" s="687"/>
      <c r="LTO27" s="687"/>
      <c r="LTP27" s="687"/>
      <c r="LTQ27" s="687"/>
      <c r="LTR27" s="687"/>
      <c r="LTS27" s="687"/>
      <c r="LTT27" s="687"/>
      <c r="LTU27" s="687"/>
      <c r="LTV27" s="687"/>
      <c r="LTW27" s="687"/>
      <c r="LTX27" s="687"/>
      <c r="LTY27" s="687"/>
      <c r="LTZ27" s="687"/>
      <c r="LUA27" s="687"/>
      <c r="LUB27" s="687"/>
      <c r="LUC27" s="687"/>
      <c r="LUD27" s="687"/>
      <c r="LUE27" s="687"/>
      <c r="LUF27" s="687"/>
      <c r="LUG27" s="687"/>
      <c r="LUH27" s="687"/>
      <c r="LUI27" s="687"/>
      <c r="LUJ27" s="687"/>
      <c r="LUK27" s="687"/>
      <c r="LUL27" s="687"/>
      <c r="LUM27" s="687"/>
      <c r="LUN27" s="687"/>
      <c r="LUO27" s="687"/>
      <c r="LUP27" s="687"/>
      <c r="LUQ27" s="687"/>
      <c r="LUR27" s="687"/>
      <c r="LUS27" s="687"/>
      <c r="LUT27" s="687"/>
      <c r="LUU27" s="687"/>
      <c r="LUV27" s="687"/>
      <c r="LUW27" s="687"/>
      <c r="LUX27" s="687"/>
      <c r="LUY27" s="687"/>
      <c r="LUZ27" s="687"/>
      <c r="LVA27" s="687"/>
      <c r="LVB27" s="687"/>
      <c r="LVC27" s="687"/>
      <c r="LVD27" s="687"/>
      <c r="LVE27" s="687"/>
      <c r="LVF27" s="687"/>
      <c r="LVG27" s="687"/>
      <c r="LVH27" s="687"/>
      <c r="LVI27" s="687"/>
      <c r="LVJ27" s="687"/>
      <c r="LVK27" s="687"/>
      <c r="LVL27" s="687"/>
      <c r="LVM27" s="687"/>
      <c r="LVN27" s="687"/>
      <c r="LVO27" s="687"/>
      <c r="LVP27" s="687"/>
      <c r="LVQ27" s="687"/>
      <c r="LVR27" s="687"/>
      <c r="LVS27" s="687"/>
      <c r="LVT27" s="687"/>
      <c r="LVU27" s="687"/>
      <c r="LVV27" s="687"/>
      <c r="LVW27" s="687"/>
      <c r="LVX27" s="687"/>
      <c r="LVY27" s="687"/>
      <c r="LVZ27" s="687"/>
      <c r="LWA27" s="687"/>
      <c r="LWB27" s="687"/>
      <c r="LWC27" s="687"/>
      <c r="LWD27" s="687"/>
      <c r="LWE27" s="687"/>
      <c r="LWF27" s="687"/>
      <c r="LWG27" s="687"/>
      <c r="LWH27" s="687"/>
      <c r="LWI27" s="687"/>
      <c r="LWJ27" s="687"/>
      <c r="LWK27" s="687"/>
      <c r="LWL27" s="687"/>
      <c r="LWM27" s="687"/>
      <c r="LWN27" s="687"/>
      <c r="LWO27" s="687"/>
      <c r="LWP27" s="687"/>
      <c r="LWQ27" s="687"/>
      <c r="LWR27" s="687"/>
      <c r="LWS27" s="687"/>
      <c r="LWT27" s="687"/>
      <c r="LWU27" s="687"/>
      <c r="LWV27" s="687"/>
      <c r="LWW27" s="687"/>
      <c r="LWX27" s="687"/>
      <c r="LWY27" s="687"/>
      <c r="LWZ27" s="687"/>
      <c r="LXA27" s="687"/>
      <c r="LXB27" s="687"/>
      <c r="LXC27" s="687"/>
      <c r="LXD27" s="687"/>
      <c r="LXE27" s="687"/>
      <c r="LXF27" s="687"/>
      <c r="LXG27" s="687"/>
      <c r="LXH27" s="687"/>
      <c r="LXI27" s="687"/>
      <c r="LXJ27" s="687"/>
      <c r="LXK27" s="687"/>
      <c r="LXL27" s="687"/>
      <c r="LXM27" s="687"/>
      <c r="LXN27" s="687"/>
      <c r="LXO27" s="687"/>
      <c r="LXP27" s="687"/>
      <c r="LXQ27" s="687"/>
      <c r="LXR27" s="687"/>
      <c r="LXS27" s="687"/>
      <c r="LXT27" s="687"/>
      <c r="LXU27" s="687"/>
      <c r="LXV27" s="687"/>
      <c r="LXW27" s="687"/>
      <c r="LXX27" s="687"/>
      <c r="LXY27" s="687"/>
      <c r="LXZ27" s="687"/>
      <c r="LYA27" s="687"/>
      <c r="LYB27" s="687"/>
      <c r="LYC27" s="687"/>
      <c r="LYD27" s="687"/>
      <c r="LYE27" s="687"/>
      <c r="LYF27" s="687"/>
      <c r="LYG27" s="687"/>
      <c r="LYH27" s="687"/>
      <c r="LYI27" s="687"/>
      <c r="LYJ27" s="687"/>
      <c r="LYK27" s="687"/>
      <c r="LYL27" s="687"/>
      <c r="LYM27" s="687"/>
      <c r="LYN27" s="687"/>
      <c r="LYO27" s="687"/>
      <c r="LYP27" s="687"/>
      <c r="LYQ27" s="687"/>
      <c r="LYR27" s="687"/>
      <c r="LYS27" s="687"/>
      <c r="LYT27" s="687"/>
      <c r="LYU27" s="687"/>
      <c r="LYV27" s="687"/>
      <c r="LYW27" s="687"/>
      <c r="LYX27" s="687"/>
      <c r="LYY27" s="687"/>
      <c r="LYZ27" s="687"/>
      <c r="LZA27" s="687"/>
      <c r="LZB27" s="687"/>
      <c r="LZC27" s="687"/>
      <c r="LZD27" s="687"/>
      <c r="LZE27" s="687"/>
      <c r="LZF27" s="687"/>
      <c r="LZG27" s="687"/>
      <c r="LZH27" s="687"/>
      <c r="LZI27" s="687"/>
      <c r="LZJ27" s="687"/>
      <c r="LZK27" s="687"/>
      <c r="LZL27" s="687"/>
      <c r="LZM27" s="687"/>
      <c r="LZN27" s="687"/>
      <c r="LZO27" s="687"/>
      <c r="LZP27" s="687"/>
      <c r="LZQ27" s="687"/>
      <c r="LZR27" s="687"/>
      <c r="LZS27" s="687"/>
      <c r="LZT27" s="687"/>
      <c r="LZU27" s="687"/>
      <c r="LZV27" s="687"/>
      <c r="LZW27" s="687"/>
      <c r="LZX27" s="687"/>
      <c r="LZY27" s="687"/>
      <c r="LZZ27" s="687"/>
      <c r="MAA27" s="687"/>
      <c r="MAB27" s="687"/>
      <c r="MAC27" s="687"/>
      <c r="MAD27" s="687"/>
      <c r="MAE27" s="687"/>
      <c r="MAF27" s="687"/>
      <c r="MAG27" s="687"/>
      <c r="MAH27" s="687"/>
      <c r="MAI27" s="687"/>
      <c r="MAJ27" s="687"/>
      <c r="MAK27" s="687"/>
      <c r="MAL27" s="687"/>
      <c r="MAM27" s="687"/>
      <c r="MAN27" s="687"/>
      <c r="MAO27" s="687"/>
      <c r="MAP27" s="687"/>
      <c r="MAQ27" s="687"/>
      <c r="MAR27" s="687"/>
      <c r="MAS27" s="687"/>
      <c r="MAT27" s="687"/>
      <c r="MAU27" s="687"/>
      <c r="MAV27" s="687"/>
      <c r="MAW27" s="687"/>
      <c r="MAX27" s="687"/>
      <c r="MAY27" s="687"/>
      <c r="MAZ27" s="687"/>
      <c r="MBA27" s="687"/>
      <c r="MBB27" s="687"/>
      <c r="MBC27" s="687"/>
      <c r="MBD27" s="687"/>
      <c r="MBE27" s="687"/>
      <c r="MBF27" s="687"/>
      <c r="MBG27" s="687"/>
      <c r="MBH27" s="687"/>
      <c r="MBI27" s="687"/>
      <c r="MBJ27" s="687"/>
      <c r="MBK27" s="687"/>
      <c r="MBL27" s="687"/>
      <c r="MBM27" s="687"/>
      <c r="MBN27" s="687"/>
      <c r="MBO27" s="687"/>
      <c r="MBP27" s="687"/>
      <c r="MBQ27" s="687"/>
      <c r="MBR27" s="687"/>
      <c r="MBS27" s="687"/>
      <c r="MBT27" s="687"/>
      <c r="MBU27" s="687"/>
      <c r="MBV27" s="687"/>
      <c r="MBW27" s="687"/>
      <c r="MBX27" s="687"/>
      <c r="MBY27" s="687"/>
      <c r="MBZ27" s="687"/>
      <c r="MCA27" s="687"/>
      <c r="MCB27" s="687"/>
      <c r="MCC27" s="687"/>
      <c r="MCD27" s="687"/>
      <c r="MCE27" s="687"/>
      <c r="MCF27" s="687"/>
      <c r="MCG27" s="687"/>
      <c r="MCH27" s="687"/>
      <c r="MCI27" s="687"/>
      <c r="MCJ27" s="687"/>
      <c r="MCK27" s="687"/>
      <c r="MCL27" s="687"/>
      <c r="MCM27" s="687"/>
      <c r="MCN27" s="687"/>
      <c r="MCO27" s="687"/>
      <c r="MCP27" s="687"/>
      <c r="MCQ27" s="687"/>
      <c r="MCR27" s="687"/>
      <c r="MCS27" s="687"/>
      <c r="MCT27" s="687"/>
      <c r="MCU27" s="687"/>
      <c r="MCV27" s="687"/>
      <c r="MCW27" s="687"/>
      <c r="MCX27" s="687"/>
      <c r="MCY27" s="687"/>
      <c r="MCZ27" s="687"/>
      <c r="MDA27" s="687"/>
      <c r="MDB27" s="687"/>
      <c r="MDC27" s="687"/>
      <c r="MDD27" s="687"/>
      <c r="MDE27" s="687"/>
      <c r="MDF27" s="687"/>
      <c r="MDG27" s="687"/>
      <c r="MDH27" s="687"/>
      <c r="MDI27" s="687"/>
      <c r="MDJ27" s="687"/>
      <c r="MDK27" s="687"/>
      <c r="MDL27" s="687"/>
      <c r="MDM27" s="687"/>
      <c r="MDN27" s="687"/>
      <c r="MDO27" s="687"/>
      <c r="MDP27" s="687"/>
      <c r="MDQ27" s="687"/>
      <c r="MDR27" s="687"/>
      <c r="MDS27" s="687"/>
      <c r="MDT27" s="687"/>
      <c r="MDU27" s="687"/>
      <c r="MDV27" s="687"/>
      <c r="MDW27" s="687"/>
      <c r="MDX27" s="687"/>
      <c r="MDY27" s="687"/>
      <c r="MDZ27" s="687"/>
      <c r="MEA27" s="687"/>
      <c r="MEB27" s="687"/>
      <c r="MEC27" s="687"/>
      <c r="MED27" s="687"/>
      <c r="MEE27" s="687"/>
      <c r="MEF27" s="687"/>
      <c r="MEG27" s="687"/>
      <c r="MEH27" s="687"/>
      <c r="MEI27" s="687"/>
      <c r="MEJ27" s="687"/>
      <c r="MEK27" s="687"/>
      <c r="MEL27" s="687"/>
      <c r="MEM27" s="687"/>
      <c r="MEN27" s="687"/>
      <c r="MEO27" s="687"/>
      <c r="MEP27" s="687"/>
      <c r="MEQ27" s="687"/>
      <c r="MER27" s="687"/>
      <c r="MES27" s="687"/>
      <c r="MET27" s="687"/>
      <c r="MEU27" s="687"/>
      <c r="MEV27" s="687"/>
      <c r="MEW27" s="687"/>
      <c r="MEX27" s="687"/>
      <c r="MEY27" s="687"/>
      <c r="MEZ27" s="687"/>
      <c r="MFA27" s="687"/>
      <c r="MFB27" s="687"/>
      <c r="MFC27" s="687"/>
      <c r="MFD27" s="687"/>
      <c r="MFE27" s="687"/>
      <c r="MFF27" s="687"/>
      <c r="MFG27" s="687"/>
      <c r="MFH27" s="687"/>
      <c r="MFI27" s="687"/>
      <c r="MFJ27" s="687"/>
      <c r="MFK27" s="687"/>
      <c r="MFL27" s="687"/>
      <c r="MFM27" s="687"/>
      <c r="MFN27" s="687"/>
      <c r="MFO27" s="687"/>
      <c r="MFP27" s="687"/>
      <c r="MFQ27" s="687"/>
      <c r="MFR27" s="687"/>
      <c r="MFS27" s="687"/>
      <c r="MFT27" s="687"/>
      <c r="MFU27" s="687"/>
      <c r="MFV27" s="687"/>
      <c r="MFW27" s="687"/>
      <c r="MFX27" s="687"/>
      <c r="MFY27" s="687"/>
      <c r="MFZ27" s="687"/>
      <c r="MGA27" s="687"/>
      <c r="MGB27" s="687"/>
      <c r="MGC27" s="687"/>
      <c r="MGD27" s="687"/>
      <c r="MGE27" s="687"/>
      <c r="MGF27" s="687"/>
      <c r="MGG27" s="687"/>
      <c r="MGH27" s="687"/>
      <c r="MGI27" s="687"/>
      <c r="MGJ27" s="687"/>
      <c r="MGK27" s="687"/>
      <c r="MGL27" s="687"/>
      <c r="MGM27" s="687"/>
      <c r="MGN27" s="687"/>
      <c r="MGO27" s="687"/>
      <c r="MGP27" s="687"/>
      <c r="MGQ27" s="687"/>
      <c r="MGR27" s="687"/>
      <c r="MGS27" s="687"/>
      <c r="MGT27" s="687"/>
      <c r="MGU27" s="687"/>
      <c r="MGV27" s="687"/>
      <c r="MGW27" s="687"/>
      <c r="MGX27" s="687"/>
      <c r="MGY27" s="687"/>
      <c r="MGZ27" s="687"/>
      <c r="MHA27" s="687"/>
      <c r="MHB27" s="687"/>
      <c r="MHC27" s="687"/>
      <c r="MHD27" s="687"/>
      <c r="MHE27" s="687"/>
      <c r="MHF27" s="687"/>
      <c r="MHG27" s="687"/>
      <c r="MHH27" s="687"/>
      <c r="MHI27" s="687"/>
      <c r="MHJ27" s="687"/>
      <c r="MHK27" s="687"/>
      <c r="MHL27" s="687"/>
      <c r="MHM27" s="687"/>
      <c r="MHN27" s="687"/>
      <c r="MHO27" s="687"/>
      <c r="MHP27" s="687"/>
      <c r="MHQ27" s="687"/>
      <c r="MHR27" s="687"/>
      <c r="MHS27" s="687"/>
      <c r="MHT27" s="687"/>
      <c r="MHU27" s="687"/>
      <c r="MHV27" s="687"/>
      <c r="MHW27" s="687"/>
      <c r="MHX27" s="687"/>
      <c r="MHY27" s="687"/>
      <c r="MHZ27" s="687"/>
      <c r="MIA27" s="687"/>
      <c r="MIB27" s="687"/>
      <c r="MIC27" s="687"/>
      <c r="MID27" s="687"/>
      <c r="MIE27" s="687"/>
      <c r="MIF27" s="687"/>
      <c r="MIG27" s="687"/>
      <c r="MIH27" s="687"/>
      <c r="MII27" s="687"/>
      <c r="MIJ27" s="687"/>
      <c r="MIK27" s="687"/>
      <c r="MIL27" s="687"/>
      <c r="MIM27" s="687"/>
      <c r="MIN27" s="687"/>
      <c r="MIO27" s="687"/>
      <c r="MIP27" s="687"/>
      <c r="MIQ27" s="687"/>
      <c r="MIR27" s="687"/>
      <c r="MIS27" s="687"/>
      <c r="MIT27" s="687"/>
      <c r="MIU27" s="687"/>
      <c r="MIV27" s="687"/>
      <c r="MIW27" s="687"/>
      <c r="MIX27" s="687"/>
      <c r="MIY27" s="687"/>
      <c r="MIZ27" s="687"/>
      <c r="MJA27" s="687"/>
      <c r="MJB27" s="687"/>
      <c r="MJC27" s="687"/>
      <c r="MJD27" s="687"/>
      <c r="MJE27" s="687"/>
      <c r="MJF27" s="687"/>
      <c r="MJG27" s="687"/>
      <c r="MJH27" s="687"/>
      <c r="MJI27" s="687"/>
      <c r="MJJ27" s="687"/>
      <c r="MJK27" s="687"/>
      <c r="MJL27" s="687"/>
      <c r="MJM27" s="687"/>
      <c r="MJN27" s="687"/>
      <c r="MJO27" s="687"/>
      <c r="MJP27" s="687"/>
      <c r="MJQ27" s="687"/>
      <c r="MJR27" s="687"/>
      <c r="MJS27" s="687"/>
      <c r="MJT27" s="687"/>
      <c r="MJU27" s="687"/>
      <c r="MJV27" s="687"/>
      <c r="MJW27" s="687"/>
      <c r="MJX27" s="687"/>
      <c r="MJY27" s="687"/>
      <c r="MJZ27" s="687"/>
      <c r="MKA27" s="687"/>
      <c r="MKB27" s="687"/>
      <c r="MKC27" s="687"/>
      <c r="MKD27" s="687"/>
      <c r="MKE27" s="687"/>
      <c r="MKF27" s="687"/>
      <c r="MKG27" s="687"/>
      <c r="MKH27" s="687"/>
      <c r="MKI27" s="687"/>
      <c r="MKJ27" s="687"/>
      <c r="MKK27" s="687"/>
      <c r="MKL27" s="687"/>
      <c r="MKM27" s="687"/>
      <c r="MKN27" s="687"/>
      <c r="MKO27" s="687"/>
      <c r="MKP27" s="687"/>
      <c r="MKQ27" s="687"/>
      <c r="MKR27" s="687"/>
      <c r="MKS27" s="687"/>
      <c r="MKT27" s="687"/>
      <c r="MKU27" s="687"/>
      <c r="MKV27" s="687"/>
      <c r="MKW27" s="687"/>
      <c r="MKX27" s="687"/>
      <c r="MKY27" s="687"/>
      <c r="MKZ27" s="687"/>
      <c r="MLA27" s="687"/>
      <c r="MLB27" s="687"/>
      <c r="MLC27" s="687"/>
      <c r="MLD27" s="687"/>
      <c r="MLE27" s="687"/>
      <c r="MLF27" s="687"/>
      <c r="MLG27" s="687"/>
      <c r="MLH27" s="687"/>
      <c r="MLI27" s="687"/>
      <c r="MLJ27" s="687"/>
      <c r="MLK27" s="687"/>
      <c r="MLL27" s="687"/>
      <c r="MLM27" s="687"/>
      <c r="MLN27" s="687"/>
      <c r="MLO27" s="687"/>
      <c r="MLP27" s="687"/>
      <c r="MLQ27" s="687"/>
      <c r="MLR27" s="687"/>
      <c r="MLS27" s="687"/>
      <c r="MLT27" s="687"/>
      <c r="MLU27" s="687"/>
      <c r="MLV27" s="687"/>
      <c r="MLW27" s="687"/>
      <c r="MLX27" s="687"/>
      <c r="MLY27" s="687"/>
      <c r="MLZ27" s="687"/>
      <c r="MMA27" s="687"/>
      <c r="MMB27" s="687"/>
      <c r="MMC27" s="687"/>
      <c r="MMD27" s="687"/>
      <c r="MME27" s="687"/>
      <c r="MMF27" s="687"/>
      <c r="MMG27" s="687"/>
      <c r="MMH27" s="687"/>
      <c r="MMI27" s="687"/>
      <c r="MMJ27" s="687"/>
      <c r="MMK27" s="687"/>
      <c r="MML27" s="687"/>
      <c r="MMM27" s="687"/>
      <c r="MMN27" s="687"/>
      <c r="MMO27" s="687"/>
      <c r="MMP27" s="687"/>
      <c r="MMQ27" s="687"/>
      <c r="MMR27" s="687"/>
      <c r="MMS27" s="687"/>
      <c r="MMT27" s="687"/>
      <c r="MMU27" s="687"/>
      <c r="MMV27" s="687"/>
      <c r="MMW27" s="687"/>
      <c r="MMX27" s="687"/>
      <c r="MMY27" s="687"/>
      <c r="MMZ27" s="687"/>
      <c r="MNA27" s="687"/>
      <c r="MNB27" s="687"/>
      <c r="MNC27" s="687"/>
      <c r="MND27" s="687"/>
      <c r="MNE27" s="687"/>
      <c r="MNF27" s="687"/>
      <c r="MNG27" s="687"/>
      <c r="MNH27" s="687"/>
      <c r="MNI27" s="687"/>
      <c r="MNJ27" s="687"/>
      <c r="MNK27" s="687"/>
      <c r="MNL27" s="687"/>
      <c r="MNM27" s="687"/>
      <c r="MNN27" s="687"/>
      <c r="MNO27" s="687"/>
      <c r="MNP27" s="687"/>
      <c r="MNQ27" s="687"/>
      <c r="MNR27" s="687"/>
      <c r="MNS27" s="687"/>
      <c r="MNT27" s="687"/>
      <c r="MNU27" s="687"/>
      <c r="MNV27" s="687"/>
      <c r="MNW27" s="687"/>
      <c r="MNX27" s="687"/>
      <c r="MNY27" s="687"/>
      <c r="MNZ27" s="687"/>
      <c r="MOA27" s="687"/>
      <c r="MOB27" s="687"/>
      <c r="MOC27" s="687"/>
      <c r="MOD27" s="687"/>
      <c r="MOE27" s="687"/>
      <c r="MOF27" s="687"/>
      <c r="MOG27" s="687"/>
      <c r="MOH27" s="687"/>
      <c r="MOI27" s="687"/>
      <c r="MOJ27" s="687"/>
      <c r="MOK27" s="687"/>
      <c r="MOL27" s="687"/>
      <c r="MOM27" s="687"/>
      <c r="MON27" s="687"/>
      <c r="MOO27" s="687"/>
      <c r="MOP27" s="687"/>
      <c r="MOQ27" s="687"/>
      <c r="MOR27" s="687"/>
      <c r="MOS27" s="687"/>
      <c r="MOT27" s="687"/>
      <c r="MOU27" s="687"/>
      <c r="MOV27" s="687"/>
      <c r="MOW27" s="687"/>
      <c r="MOX27" s="687"/>
      <c r="MOY27" s="687"/>
      <c r="MOZ27" s="687"/>
      <c r="MPA27" s="687"/>
      <c r="MPB27" s="687"/>
      <c r="MPC27" s="687"/>
      <c r="MPD27" s="687"/>
      <c r="MPE27" s="687"/>
      <c r="MPF27" s="687"/>
      <c r="MPG27" s="687"/>
      <c r="MPH27" s="687"/>
      <c r="MPI27" s="687"/>
      <c r="MPJ27" s="687"/>
      <c r="MPK27" s="687"/>
      <c r="MPL27" s="687"/>
      <c r="MPM27" s="687"/>
      <c r="MPN27" s="687"/>
      <c r="MPO27" s="687"/>
      <c r="MPP27" s="687"/>
      <c r="MPQ27" s="687"/>
      <c r="MPR27" s="687"/>
      <c r="MPS27" s="687"/>
      <c r="MPT27" s="687"/>
      <c r="MPU27" s="687"/>
      <c r="MPV27" s="687"/>
      <c r="MPW27" s="687"/>
      <c r="MPX27" s="687"/>
      <c r="MPY27" s="687"/>
      <c r="MPZ27" s="687"/>
      <c r="MQA27" s="687"/>
      <c r="MQB27" s="687"/>
      <c r="MQC27" s="687"/>
      <c r="MQD27" s="687"/>
      <c r="MQE27" s="687"/>
      <c r="MQF27" s="687"/>
      <c r="MQG27" s="687"/>
      <c r="MQH27" s="687"/>
      <c r="MQI27" s="687"/>
      <c r="MQJ27" s="687"/>
      <c r="MQK27" s="687"/>
      <c r="MQL27" s="687"/>
      <c r="MQM27" s="687"/>
      <c r="MQN27" s="687"/>
      <c r="MQO27" s="687"/>
      <c r="MQP27" s="687"/>
      <c r="MQQ27" s="687"/>
      <c r="MQR27" s="687"/>
      <c r="MQS27" s="687"/>
      <c r="MQT27" s="687"/>
      <c r="MQU27" s="687"/>
      <c r="MQV27" s="687"/>
      <c r="MQW27" s="687"/>
      <c r="MQX27" s="687"/>
      <c r="MQY27" s="687"/>
      <c r="MQZ27" s="687"/>
      <c r="MRA27" s="687"/>
      <c r="MRB27" s="687"/>
      <c r="MRC27" s="687"/>
      <c r="MRD27" s="687"/>
      <c r="MRE27" s="687"/>
      <c r="MRF27" s="687"/>
      <c r="MRG27" s="687"/>
      <c r="MRH27" s="687"/>
      <c r="MRI27" s="687"/>
      <c r="MRJ27" s="687"/>
      <c r="MRK27" s="687"/>
      <c r="MRL27" s="687"/>
      <c r="MRM27" s="687"/>
      <c r="MRN27" s="687"/>
      <c r="MRO27" s="687"/>
      <c r="MRP27" s="687"/>
      <c r="MRQ27" s="687"/>
      <c r="MRR27" s="687"/>
      <c r="MRS27" s="687"/>
      <c r="MRT27" s="687"/>
      <c r="MRU27" s="687"/>
      <c r="MRV27" s="687"/>
      <c r="MRW27" s="687"/>
      <c r="MRX27" s="687"/>
      <c r="MRY27" s="687"/>
      <c r="MRZ27" s="687"/>
      <c r="MSA27" s="687"/>
      <c r="MSB27" s="687"/>
      <c r="MSC27" s="687"/>
      <c r="MSD27" s="687"/>
      <c r="MSE27" s="687"/>
      <c r="MSF27" s="687"/>
      <c r="MSG27" s="687"/>
      <c r="MSH27" s="687"/>
      <c r="MSI27" s="687"/>
      <c r="MSJ27" s="687"/>
      <c r="MSK27" s="687"/>
      <c r="MSL27" s="687"/>
      <c r="MSM27" s="687"/>
      <c r="MSN27" s="687"/>
      <c r="MSO27" s="687"/>
      <c r="MSP27" s="687"/>
      <c r="MSQ27" s="687"/>
      <c r="MSR27" s="687"/>
      <c r="MSS27" s="687"/>
      <c r="MST27" s="687"/>
      <c r="MSU27" s="687"/>
      <c r="MSV27" s="687"/>
      <c r="MSW27" s="687"/>
      <c r="MSX27" s="687"/>
      <c r="MSY27" s="687"/>
      <c r="MSZ27" s="687"/>
      <c r="MTA27" s="687"/>
      <c r="MTB27" s="687"/>
      <c r="MTC27" s="687"/>
      <c r="MTD27" s="687"/>
      <c r="MTE27" s="687"/>
      <c r="MTF27" s="687"/>
      <c r="MTG27" s="687"/>
      <c r="MTH27" s="687"/>
      <c r="MTI27" s="687"/>
      <c r="MTJ27" s="687"/>
      <c r="MTK27" s="687"/>
      <c r="MTL27" s="687"/>
      <c r="MTM27" s="687"/>
      <c r="MTN27" s="687"/>
      <c r="MTO27" s="687"/>
      <c r="MTP27" s="687"/>
      <c r="MTQ27" s="687"/>
      <c r="MTR27" s="687"/>
      <c r="MTS27" s="687"/>
      <c r="MTT27" s="687"/>
      <c r="MTU27" s="687"/>
      <c r="MTV27" s="687"/>
      <c r="MTW27" s="687"/>
      <c r="MTX27" s="687"/>
      <c r="MTY27" s="687"/>
      <c r="MTZ27" s="687"/>
      <c r="MUA27" s="687"/>
      <c r="MUB27" s="687"/>
      <c r="MUC27" s="687"/>
      <c r="MUD27" s="687"/>
      <c r="MUE27" s="687"/>
      <c r="MUF27" s="687"/>
      <c r="MUG27" s="687"/>
      <c r="MUH27" s="687"/>
      <c r="MUI27" s="687"/>
      <c r="MUJ27" s="687"/>
      <c r="MUK27" s="687"/>
      <c r="MUL27" s="687"/>
      <c r="MUM27" s="687"/>
      <c r="MUN27" s="687"/>
      <c r="MUO27" s="687"/>
      <c r="MUP27" s="687"/>
      <c r="MUQ27" s="687"/>
      <c r="MUR27" s="687"/>
      <c r="MUS27" s="687"/>
      <c r="MUT27" s="687"/>
      <c r="MUU27" s="687"/>
      <c r="MUV27" s="687"/>
      <c r="MUW27" s="687"/>
      <c r="MUX27" s="687"/>
      <c r="MUY27" s="687"/>
      <c r="MUZ27" s="687"/>
      <c r="MVA27" s="687"/>
      <c r="MVB27" s="687"/>
      <c r="MVC27" s="687"/>
      <c r="MVD27" s="687"/>
      <c r="MVE27" s="687"/>
      <c r="MVF27" s="687"/>
      <c r="MVG27" s="687"/>
      <c r="MVH27" s="687"/>
      <c r="MVI27" s="687"/>
      <c r="MVJ27" s="687"/>
      <c r="MVK27" s="687"/>
      <c r="MVL27" s="687"/>
      <c r="MVM27" s="687"/>
      <c r="MVN27" s="687"/>
      <c r="MVO27" s="687"/>
      <c r="MVP27" s="687"/>
      <c r="MVQ27" s="687"/>
      <c r="MVR27" s="687"/>
      <c r="MVS27" s="687"/>
      <c r="MVT27" s="687"/>
      <c r="MVU27" s="687"/>
      <c r="MVV27" s="687"/>
      <c r="MVW27" s="687"/>
      <c r="MVX27" s="687"/>
      <c r="MVY27" s="687"/>
      <c r="MVZ27" s="687"/>
      <c r="MWA27" s="687"/>
      <c r="MWB27" s="687"/>
      <c r="MWC27" s="687"/>
      <c r="MWD27" s="687"/>
      <c r="MWE27" s="687"/>
      <c r="MWF27" s="687"/>
      <c r="MWG27" s="687"/>
      <c r="MWH27" s="687"/>
      <c r="MWI27" s="687"/>
      <c r="MWJ27" s="687"/>
      <c r="MWK27" s="687"/>
      <c r="MWL27" s="687"/>
      <c r="MWM27" s="687"/>
      <c r="MWN27" s="687"/>
      <c r="MWO27" s="687"/>
      <c r="MWP27" s="687"/>
      <c r="MWQ27" s="687"/>
      <c r="MWR27" s="687"/>
      <c r="MWS27" s="687"/>
      <c r="MWT27" s="687"/>
      <c r="MWU27" s="687"/>
      <c r="MWV27" s="687"/>
      <c r="MWW27" s="687"/>
      <c r="MWX27" s="687"/>
      <c r="MWY27" s="687"/>
      <c r="MWZ27" s="687"/>
      <c r="MXA27" s="687"/>
      <c r="MXB27" s="687"/>
      <c r="MXC27" s="687"/>
      <c r="MXD27" s="687"/>
      <c r="MXE27" s="687"/>
      <c r="MXF27" s="687"/>
      <c r="MXG27" s="687"/>
      <c r="MXH27" s="687"/>
      <c r="MXI27" s="687"/>
      <c r="MXJ27" s="687"/>
      <c r="MXK27" s="687"/>
      <c r="MXL27" s="687"/>
      <c r="MXM27" s="687"/>
      <c r="MXN27" s="687"/>
      <c r="MXO27" s="687"/>
      <c r="MXP27" s="687"/>
      <c r="MXQ27" s="687"/>
      <c r="MXR27" s="687"/>
      <c r="MXS27" s="687"/>
      <c r="MXT27" s="687"/>
      <c r="MXU27" s="687"/>
      <c r="MXV27" s="687"/>
      <c r="MXW27" s="687"/>
      <c r="MXX27" s="687"/>
      <c r="MXY27" s="687"/>
      <c r="MXZ27" s="687"/>
      <c r="MYA27" s="687"/>
      <c r="MYB27" s="687"/>
      <c r="MYC27" s="687"/>
      <c r="MYD27" s="687"/>
      <c r="MYE27" s="687"/>
      <c r="MYF27" s="687"/>
      <c r="MYG27" s="687"/>
      <c r="MYH27" s="687"/>
      <c r="MYI27" s="687"/>
      <c r="MYJ27" s="687"/>
      <c r="MYK27" s="687"/>
      <c r="MYL27" s="687"/>
      <c r="MYM27" s="687"/>
      <c r="MYN27" s="687"/>
      <c r="MYO27" s="687"/>
      <c r="MYP27" s="687"/>
      <c r="MYQ27" s="687"/>
      <c r="MYR27" s="687"/>
      <c r="MYS27" s="687"/>
      <c r="MYT27" s="687"/>
      <c r="MYU27" s="687"/>
      <c r="MYV27" s="687"/>
      <c r="MYW27" s="687"/>
      <c r="MYX27" s="687"/>
      <c r="MYY27" s="687"/>
      <c r="MYZ27" s="687"/>
      <c r="MZA27" s="687"/>
      <c r="MZB27" s="687"/>
      <c r="MZC27" s="687"/>
      <c r="MZD27" s="687"/>
      <c r="MZE27" s="687"/>
      <c r="MZF27" s="687"/>
      <c r="MZG27" s="687"/>
      <c r="MZH27" s="687"/>
      <c r="MZI27" s="687"/>
      <c r="MZJ27" s="687"/>
      <c r="MZK27" s="687"/>
      <c r="MZL27" s="687"/>
      <c r="MZM27" s="687"/>
      <c r="MZN27" s="687"/>
      <c r="MZO27" s="687"/>
      <c r="MZP27" s="687"/>
      <c r="MZQ27" s="687"/>
      <c r="MZR27" s="687"/>
      <c r="MZS27" s="687"/>
      <c r="MZT27" s="687"/>
      <c r="MZU27" s="687"/>
      <c r="MZV27" s="687"/>
      <c r="MZW27" s="687"/>
      <c r="MZX27" s="687"/>
      <c r="MZY27" s="687"/>
      <c r="MZZ27" s="687"/>
      <c r="NAA27" s="687"/>
      <c r="NAB27" s="687"/>
      <c r="NAC27" s="687"/>
      <c r="NAD27" s="687"/>
      <c r="NAE27" s="687"/>
      <c r="NAF27" s="687"/>
      <c r="NAG27" s="687"/>
      <c r="NAH27" s="687"/>
      <c r="NAI27" s="687"/>
      <c r="NAJ27" s="687"/>
      <c r="NAK27" s="687"/>
      <c r="NAL27" s="687"/>
      <c r="NAM27" s="687"/>
      <c r="NAN27" s="687"/>
      <c r="NAO27" s="687"/>
      <c r="NAP27" s="687"/>
      <c r="NAQ27" s="687"/>
      <c r="NAR27" s="687"/>
      <c r="NAS27" s="687"/>
      <c r="NAT27" s="687"/>
      <c r="NAU27" s="687"/>
      <c r="NAV27" s="687"/>
      <c r="NAW27" s="687"/>
      <c r="NAX27" s="687"/>
      <c r="NAY27" s="687"/>
      <c r="NAZ27" s="687"/>
      <c r="NBA27" s="687"/>
      <c r="NBB27" s="687"/>
      <c r="NBC27" s="687"/>
      <c r="NBD27" s="687"/>
      <c r="NBE27" s="687"/>
      <c r="NBF27" s="687"/>
      <c r="NBG27" s="687"/>
      <c r="NBH27" s="687"/>
      <c r="NBI27" s="687"/>
      <c r="NBJ27" s="687"/>
      <c r="NBK27" s="687"/>
      <c r="NBL27" s="687"/>
      <c r="NBM27" s="687"/>
      <c r="NBN27" s="687"/>
      <c r="NBO27" s="687"/>
      <c r="NBP27" s="687"/>
      <c r="NBQ27" s="687"/>
      <c r="NBR27" s="687"/>
      <c r="NBS27" s="687"/>
      <c r="NBT27" s="687"/>
      <c r="NBU27" s="687"/>
      <c r="NBV27" s="687"/>
      <c r="NBW27" s="687"/>
      <c r="NBX27" s="687"/>
      <c r="NBY27" s="687"/>
      <c r="NBZ27" s="687"/>
      <c r="NCA27" s="687"/>
      <c r="NCB27" s="687"/>
      <c r="NCC27" s="687"/>
      <c r="NCD27" s="687"/>
      <c r="NCE27" s="687"/>
      <c r="NCF27" s="687"/>
      <c r="NCG27" s="687"/>
      <c r="NCH27" s="687"/>
      <c r="NCI27" s="687"/>
      <c r="NCJ27" s="687"/>
      <c r="NCK27" s="687"/>
      <c r="NCL27" s="687"/>
      <c r="NCM27" s="687"/>
      <c r="NCN27" s="687"/>
      <c r="NCO27" s="687"/>
      <c r="NCP27" s="687"/>
      <c r="NCQ27" s="687"/>
      <c r="NCR27" s="687"/>
      <c r="NCS27" s="687"/>
      <c r="NCT27" s="687"/>
      <c r="NCU27" s="687"/>
      <c r="NCV27" s="687"/>
      <c r="NCW27" s="687"/>
      <c r="NCX27" s="687"/>
      <c r="NCY27" s="687"/>
      <c r="NCZ27" s="687"/>
      <c r="NDA27" s="687"/>
      <c r="NDB27" s="687"/>
      <c r="NDC27" s="687"/>
      <c r="NDD27" s="687"/>
      <c r="NDE27" s="687"/>
      <c r="NDF27" s="687"/>
      <c r="NDG27" s="687"/>
      <c r="NDH27" s="687"/>
      <c r="NDI27" s="687"/>
      <c r="NDJ27" s="687"/>
      <c r="NDK27" s="687"/>
      <c r="NDL27" s="687"/>
      <c r="NDM27" s="687"/>
      <c r="NDN27" s="687"/>
      <c r="NDO27" s="687"/>
      <c r="NDP27" s="687"/>
      <c r="NDQ27" s="687"/>
      <c r="NDR27" s="687"/>
      <c r="NDS27" s="687"/>
      <c r="NDT27" s="687"/>
      <c r="NDU27" s="687"/>
      <c r="NDV27" s="687"/>
      <c r="NDW27" s="687"/>
      <c r="NDX27" s="687"/>
      <c r="NDY27" s="687"/>
      <c r="NDZ27" s="687"/>
      <c r="NEA27" s="687"/>
      <c r="NEB27" s="687"/>
      <c r="NEC27" s="687"/>
      <c r="NED27" s="687"/>
      <c r="NEE27" s="687"/>
      <c r="NEF27" s="687"/>
      <c r="NEG27" s="687"/>
      <c r="NEH27" s="687"/>
      <c r="NEI27" s="687"/>
      <c r="NEJ27" s="687"/>
      <c r="NEK27" s="687"/>
      <c r="NEL27" s="687"/>
      <c r="NEM27" s="687"/>
      <c r="NEN27" s="687"/>
      <c r="NEO27" s="687"/>
      <c r="NEP27" s="687"/>
      <c r="NEQ27" s="687"/>
      <c r="NER27" s="687"/>
      <c r="NES27" s="687"/>
      <c r="NET27" s="687"/>
      <c r="NEU27" s="687"/>
      <c r="NEV27" s="687"/>
      <c r="NEW27" s="687"/>
      <c r="NEX27" s="687"/>
      <c r="NEY27" s="687"/>
      <c r="NEZ27" s="687"/>
      <c r="NFA27" s="687"/>
      <c r="NFB27" s="687"/>
      <c r="NFC27" s="687"/>
      <c r="NFD27" s="687"/>
      <c r="NFE27" s="687"/>
      <c r="NFF27" s="687"/>
      <c r="NFG27" s="687"/>
      <c r="NFH27" s="687"/>
      <c r="NFI27" s="687"/>
      <c r="NFJ27" s="687"/>
      <c r="NFK27" s="687"/>
      <c r="NFL27" s="687"/>
      <c r="NFM27" s="687"/>
      <c r="NFN27" s="687"/>
      <c r="NFO27" s="687"/>
      <c r="NFP27" s="687"/>
      <c r="NFQ27" s="687"/>
      <c r="NFR27" s="687"/>
      <c r="NFS27" s="687"/>
      <c r="NFT27" s="687"/>
      <c r="NFU27" s="687"/>
      <c r="NFV27" s="687"/>
      <c r="NFW27" s="687"/>
      <c r="NFX27" s="687"/>
      <c r="NFY27" s="687"/>
      <c r="NFZ27" s="687"/>
      <c r="NGA27" s="687"/>
      <c r="NGB27" s="687"/>
      <c r="NGC27" s="687"/>
      <c r="NGD27" s="687"/>
      <c r="NGE27" s="687"/>
      <c r="NGF27" s="687"/>
      <c r="NGG27" s="687"/>
      <c r="NGH27" s="687"/>
      <c r="NGI27" s="687"/>
      <c r="NGJ27" s="687"/>
      <c r="NGK27" s="687"/>
      <c r="NGL27" s="687"/>
      <c r="NGM27" s="687"/>
      <c r="NGN27" s="687"/>
      <c r="NGO27" s="687"/>
      <c r="NGP27" s="687"/>
      <c r="NGQ27" s="687"/>
      <c r="NGR27" s="687"/>
      <c r="NGS27" s="687"/>
      <c r="NGT27" s="687"/>
      <c r="NGU27" s="687"/>
      <c r="NGV27" s="687"/>
      <c r="NGW27" s="687"/>
      <c r="NGX27" s="687"/>
      <c r="NGY27" s="687"/>
      <c r="NGZ27" s="687"/>
      <c r="NHA27" s="687"/>
      <c r="NHB27" s="687"/>
      <c r="NHC27" s="687"/>
      <c r="NHD27" s="687"/>
      <c r="NHE27" s="687"/>
      <c r="NHF27" s="687"/>
      <c r="NHG27" s="687"/>
      <c r="NHH27" s="687"/>
      <c r="NHI27" s="687"/>
      <c r="NHJ27" s="687"/>
      <c r="NHK27" s="687"/>
      <c r="NHL27" s="687"/>
      <c r="NHM27" s="687"/>
      <c r="NHN27" s="687"/>
      <c r="NHO27" s="687"/>
      <c r="NHP27" s="687"/>
      <c r="NHQ27" s="687"/>
      <c r="NHR27" s="687"/>
      <c r="NHS27" s="687"/>
      <c r="NHT27" s="687"/>
      <c r="NHU27" s="687"/>
      <c r="NHV27" s="687"/>
      <c r="NHW27" s="687"/>
      <c r="NHX27" s="687"/>
      <c r="NHY27" s="687"/>
      <c r="NHZ27" s="687"/>
      <c r="NIA27" s="687"/>
      <c r="NIB27" s="687"/>
      <c r="NIC27" s="687"/>
      <c r="NID27" s="687"/>
      <c r="NIE27" s="687"/>
      <c r="NIF27" s="687"/>
      <c r="NIG27" s="687"/>
      <c r="NIH27" s="687"/>
      <c r="NII27" s="687"/>
      <c r="NIJ27" s="687"/>
      <c r="NIK27" s="687"/>
      <c r="NIL27" s="687"/>
      <c r="NIM27" s="687"/>
      <c r="NIN27" s="687"/>
      <c r="NIO27" s="687"/>
      <c r="NIP27" s="687"/>
      <c r="NIQ27" s="687"/>
      <c r="NIR27" s="687"/>
      <c r="NIS27" s="687"/>
      <c r="NIT27" s="687"/>
      <c r="NIU27" s="687"/>
      <c r="NIV27" s="687"/>
      <c r="NIW27" s="687"/>
      <c r="NIX27" s="687"/>
      <c r="NIY27" s="687"/>
      <c r="NIZ27" s="687"/>
      <c r="NJA27" s="687"/>
      <c r="NJB27" s="687"/>
      <c r="NJC27" s="687"/>
      <c r="NJD27" s="687"/>
      <c r="NJE27" s="687"/>
      <c r="NJF27" s="687"/>
      <c r="NJG27" s="687"/>
      <c r="NJH27" s="687"/>
      <c r="NJI27" s="687"/>
      <c r="NJJ27" s="687"/>
      <c r="NJK27" s="687"/>
      <c r="NJL27" s="687"/>
      <c r="NJM27" s="687"/>
      <c r="NJN27" s="687"/>
      <c r="NJO27" s="687"/>
      <c r="NJP27" s="687"/>
      <c r="NJQ27" s="687"/>
      <c r="NJR27" s="687"/>
      <c r="NJS27" s="687"/>
      <c r="NJT27" s="687"/>
      <c r="NJU27" s="687"/>
      <c r="NJV27" s="687"/>
      <c r="NJW27" s="687"/>
      <c r="NJX27" s="687"/>
      <c r="NJY27" s="687"/>
      <c r="NJZ27" s="687"/>
      <c r="NKA27" s="687"/>
      <c r="NKB27" s="687"/>
      <c r="NKC27" s="687"/>
      <c r="NKD27" s="687"/>
      <c r="NKE27" s="687"/>
      <c r="NKF27" s="687"/>
      <c r="NKG27" s="687"/>
      <c r="NKH27" s="687"/>
      <c r="NKI27" s="687"/>
      <c r="NKJ27" s="687"/>
      <c r="NKK27" s="687"/>
      <c r="NKL27" s="687"/>
      <c r="NKM27" s="687"/>
      <c r="NKN27" s="687"/>
      <c r="NKO27" s="687"/>
      <c r="NKP27" s="687"/>
      <c r="NKQ27" s="687"/>
      <c r="NKR27" s="687"/>
      <c r="NKS27" s="687"/>
      <c r="NKT27" s="687"/>
      <c r="NKU27" s="687"/>
      <c r="NKV27" s="687"/>
      <c r="NKW27" s="687"/>
      <c r="NKX27" s="687"/>
      <c r="NKY27" s="687"/>
      <c r="NKZ27" s="687"/>
      <c r="NLA27" s="687"/>
      <c r="NLB27" s="687"/>
      <c r="NLC27" s="687"/>
      <c r="NLD27" s="687"/>
      <c r="NLE27" s="687"/>
      <c r="NLF27" s="687"/>
      <c r="NLG27" s="687"/>
      <c r="NLH27" s="687"/>
      <c r="NLI27" s="687"/>
      <c r="NLJ27" s="687"/>
      <c r="NLK27" s="687"/>
      <c r="NLL27" s="687"/>
      <c r="NLM27" s="687"/>
      <c r="NLN27" s="687"/>
      <c r="NLO27" s="687"/>
      <c r="NLP27" s="687"/>
      <c r="NLQ27" s="687"/>
      <c r="NLR27" s="687"/>
      <c r="NLS27" s="687"/>
      <c r="NLT27" s="687"/>
      <c r="NLU27" s="687"/>
      <c r="NLV27" s="687"/>
      <c r="NLW27" s="687"/>
      <c r="NLX27" s="687"/>
      <c r="NLY27" s="687"/>
      <c r="NLZ27" s="687"/>
      <c r="NMA27" s="687"/>
      <c r="NMB27" s="687"/>
      <c r="NMC27" s="687"/>
      <c r="NMD27" s="687"/>
      <c r="NME27" s="687"/>
      <c r="NMF27" s="687"/>
      <c r="NMG27" s="687"/>
      <c r="NMH27" s="687"/>
      <c r="NMI27" s="687"/>
      <c r="NMJ27" s="687"/>
      <c r="NMK27" s="687"/>
      <c r="NML27" s="687"/>
      <c r="NMM27" s="687"/>
      <c r="NMN27" s="687"/>
      <c r="NMO27" s="687"/>
      <c r="NMP27" s="687"/>
      <c r="NMQ27" s="687"/>
      <c r="NMR27" s="687"/>
      <c r="NMS27" s="687"/>
      <c r="NMT27" s="687"/>
      <c r="NMU27" s="687"/>
      <c r="NMV27" s="687"/>
      <c r="NMW27" s="687"/>
      <c r="NMX27" s="687"/>
      <c r="NMY27" s="687"/>
      <c r="NMZ27" s="687"/>
      <c r="NNA27" s="687"/>
      <c r="NNB27" s="687"/>
      <c r="NNC27" s="687"/>
      <c r="NND27" s="687"/>
      <c r="NNE27" s="687"/>
      <c r="NNF27" s="687"/>
      <c r="NNG27" s="687"/>
      <c r="NNH27" s="687"/>
      <c r="NNI27" s="687"/>
      <c r="NNJ27" s="687"/>
      <c r="NNK27" s="687"/>
      <c r="NNL27" s="687"/>
      <c r="NNM27" s="687"/>
      <c r="NNN27" s="687"/>
      <c r="NNO27" s="687"/>
      <c r="NNP27" s="687"/>
      <c r="NNQ27" s="687"/>
      <c r="NNR27" s="687"/>
      <c r="NNS27" s="687"/>
      <c r="NNT27" s="687"/>
      <c r="NNU27" s="687"/>
      <c r="NNV27" s="687"/>
      <c r="NNW27" s="687"/>
      <c r="NNX27" s="687"/>
      <c r="NNY27" s="687"/>
      <c r="NNZ27" s="687"/>
      <c r="NOA27" s="687"/>
      <c r="NOB27" s="687"/>
      <c r="NOC27" s="687"/>
      <c r="NOD27" s="687"/>
      <c r="NOE27" s="687"/>
      <c r="NOF27" s="687"/>
      <c r="NOG27" s="687"/>
      <c r="NOH27" s="687"/>
      <c r="NOI27" s="687"/>
      <c r="NOJ27" s="687"/>
      <c r="NOK27" s="687"/>
      <c r="NOL27" s="687"/>
      <c r="NOM27" s="687"/>
      <c r="NON27" s="687"/>
      <c r="NOO27" s="687"/>
      <c r="NOP27" s="687"/>
      <c r="NOQ27" s="687"/>
      <c r="NOR27" s="687"/>
      <c r="NOS27" s="687"/>
      <c r="NOT27" s="687"/>
      <c r="NOU27" s="687"/>
      <c r="NOV27" s="687"/>
      <c r="NOW27" s="687"/>
      <c r="NOX27" s="687"/>
      <c r="NOY27" s="687"/>
      <c r="NOZ27" s="687"/>
      <c r="NPA27" s="687"/>
      <c r="NPB27" s="687"/>
      <c r="NPC27" s="687"/>
      <c r="NPD27" s="687"/>
      <c r="NPE27" s="687"/>
      <c r="NPF27" s="687"/>
      <c r="NPG27" s="687"/>
      <c r="NPH27" s="687"/>
      <c r="NPI27" s="687"/>
      <c r="NPJ27" s="687"/>
      <c r="NPK27" s="687"/>
      <c r="NPL27" s="687"/>
      <c r="NPM27" s="687"/>
      <c r="NPN27" s="687"/>
      <c r="NPO27" s="687"/>
      <c r="NPP27" s="687"/>
      <c r="NPQ27" s="687"/>
      <c r="NPR27" s="687"/>
      <c r="NPS27" s="687"/>
      <c r="NPT27" s="687"/>
      <c r="NPU27" s="687"/>
      <c r="NPV27" s="687"/>
      <c r="NPW27" s="687"/>
      <c r="NPX27" s="687"/>
      <c r="NPY27" s="687"/>
      <c r="NPZ27" s="687"/>
      <c r="NQA27" s="687"/>
      <c r="NQB27" s="687"/>
      <c r="NQC27" s="687"/>
      <c r="NQD27" s="687"/>
      <c r="NQE27" s="687"/>
      <c r="NQF27" s="687"/>
      <c r="NQG27" s="687"/>
      <c r="NQH27" s="687"/>
      <c r="NQI27" s="687"/>
      <c r="NQJ27" s="687"/>
      <c r="NQK27" s="687"/>
      <c r="NQL27" s="687"/>
      <c r="NQM27" s="687"/>
      <c r="NQN27" s="687"/>
      <c r="NQO27" s="687"/>
      <c r="NQP27" s="687"/>
      <c r="NQQ27" s="687"/>
      <c r="NQR27" s="687"/>
      <c r="NQS27" s="687"/>
      <c r="NQT27" s="687"/>
      <c r="NQU27" s="687"/>
      <c r="NQV27" s="687"/>
      <c r="NQW27" s="687"/>
      <c r="NQX27" s="687"/>
      <c r="NQY27" s="687"/>
      <c r="NQZ27" s="687"/>
      <c r="NRA27" s="687"/>
      <c r="NRB27" s="687"/>
      <c r="NRC27" s="687"/>
      <c r="NRD27" s="687"/>
      <c r="NRE27" s="687"/>
      <c r="NRF27" s="687"/>
      <c r="NRG27" s="687"/>
      <c r="NRH27" s="687"/>
      <c r="NRI27" s="687"/>
      <c r="NRJ27" s="687"/>
      <c r="NRK27" s="687"/>
      <c r="NRL27" s="687"/>
      <c r="NRM27" s="687"/>
      <c r="NRN27" s="687"/>
      <c r="NRO27" s="687"/>
      <c r="NRP27" s="687"/>
      <c r="NRQ27" s="687"/>
      <c r="NRR27" s="687"/>
      <c r="NRS27" s="687"/>
      <c r="NRT27" s="687"/>
      <c r="NRU27" s="687"/>
      <c r="NRV27" s="687"/>
      <c r="NRW27" s="687"/>
      <c r="NRX27" s="687"/>
      <c r="NRY27" s="687"/>
      <c r="NRZ27" s="687"/>
      <c r="NSA27" s="687"/>
      <c r="NSB27" s="687"/>
      <c r="NSC27" s="687"/>
      <c r="NSD27" s="687"/>
      <c r="NSE27" s="687"/>
      <c r="NSF27" s="687"/>
      <c r="NSG27" s="687"/>
      <c r="NSH27" s="687"/>
      <c r="NSI27" s="687"/>
      <c r="NSJ27" s="687"/>
      <c r="NSK27" s="687"/>
      <c r="NSL27" s="687"/>
      <c r="NSM27" s="687"/>
      <c r="NSN27" s="687"/>
      <c r="NSO27" s="687"/>
      <c r="NSP27" s="687"/>
      <c r="NSQ27" s="687"/>
      <c r="NSR27" s="687"/>
      <c r="NSS27" s="687"/>
      <c r="NST27" s="687"/>
      <c r="NSU27" s="687"/>
      <c r="NSV27" s="687"/>
      <c r="NSW27" s="687"/>
      <c r="NSX27" s="687"/>
      <c r="NSY27" s="687"/>
      <c r="NSZ27" s="687"/>
      <c r="NTA27" s="687"/>
      <c r="NTB27" s="687"/>
      <c r="NTC27" s="687"/>
      <c r="NTD27" s="687"/>
      <c r="NTE27" s="687"/>
      <c r="NTF27" s="687"/>
      <c r="NTG27" s="687"/>
      <c r="NTH27" s="687"/>
      <c r="NTI27" s="687"/>
      <c r="NTJ27" s="687"/>
      <c r="NTK27" s="687"/>
      <c r="NTL27" s="687"/>
      <c r="NTM27" s="687"/>
      <c r="NTN27" s="687"/>
      <c r="NTO27" s="687"/>
      <c r="NTP27" s="687"/>
      <c r="NTQ27" s="687"/>
      <c r="NTR27" s="687"/>
      <c r="NTS27" s="687"/>
      <c r="NTT27" s="687"/>
      <c r="NTU27" s="687"/>
      <c r="NTV27" s="687"/>
      <c r="NTW27" s="687"/>
      <c r="NTX27" s="687"/>
      <c r="NTY27" s="687"/>
      <c r="NTZ27" s="687"/>
      <c r="NUA27" s="687"/>
      <c r="NUB27" s="687"/>
      <c r="NUC27" s="687"/>
      <c r="NUD27" s="687"/>
      <c r="NUE27" s="687"/>
      <c r="NUF27" s="687"/>
      <c r="NUG27" s="687"/>
      <c r="NUH27" s="687"/>
      <c r="NUI27" s="687"/>
      <c r="NUJ27" s="687"/>
      <c r="NUK27" s="687"/>
      <c r="NUL27" s="687"/>
      <c r="NUM27" s="687"/>
      <c r="NUN27" s="687"/>
      <c r="NUO27" s="687"/>
      <c r="NUP27" s="687"/>
      <c r="NUQ27" s="687"/>
      <c r="NUR27" s="687"/>
      <c r="NUS27" s="687"/>
      <c r="NUT27" s="687"/>
      <c r="NUU27" s="687"/>
      <c r="NUV27" s="687"/>
      <c r="NUW27" s="687"/>
      <c r="NUX27" s="687"/>
      <c r="NUY27" s="687"/>
      <c r="NUZ27" s="687"/>
      <c r="NVA27" s="687"/>
      <c r="NVB27" s="687"/>
      <c r="NVC27" s="687"/>
      <c r="NVD27" s="687"/>
      <c r="NVE27" s="687"/>
      <c r="NVF27" s="687"/>
      <c r="NVG27" s="687"/>
      <c r="NVH27" s="687"/>
      <c r="NVI27" s="687"/>
      <c r="NVJ27" s="687"/>
      <c r="NVK27" s="687"/>
      <c r="NVL27" s="687"/>
      <c r="NVM27" s="687"/>
      <c r="NVN27" s="687"/>
      <c r="NVO27" s="687"/>
      <c r="NVP27" s="687"/>
      <c r="NVQ27" s="687"/>
      <c r="NVR27" s="687"/>
      <c r="NVS27" s="687"/>
      <c r="NVT27" s="687"/>
      <c r="NVU27" s="687"/>
      <c r="NVV27" s="687"/>
      <c r="NVW27" s="687"/>
      <c r="NVX27" s="687"/>
      <c r="NVY27" s="687"/>
      <c r="NVZ27" s="687"/>
      <c r="NWA27" s="687"/>
      <c r="NWB27" s="687"/>
      <c r="NWC27" s="687"/>
      <c r="NWD27" s="687"/>
      <c r="NWE27" s="687"/>
      <c r="NWF27" s="687"/>
      <c r="NWG27" s="687"/>
      <c r="NWH27" s="687"/>
      <c r="NWI27" s="687"/>
      <c r="NWJ27" s="687"/>
      <c r="NWK27" s="687"/>
      <c r="NWL27" s="687"/>
      <c r="NWM27" s="687"/>
      <c r="NWN27" s="687"/>
      <c r="NWO27" s="687"/>
      <c r="NWP27" s="687"/>
      <c r="NWQ27" s="687"/>
      <c r="NWR27" s="687"/>
      <c r="NWS27" s="687"/>
      <c r="NWT27" s="687"/>
      <c r="NWU27" s="687"/>
      <c r="NWV27" s="687"/>
      <c r="NWW27" s="687"/>
      <c r="NWX27" s="687"/>
      <c r="NWY27" s="687"/>
      <c r="NWZ27" s="687"/>
      <c r="NXA27" s="687"/>
      <c r="NXB27" s="687"/>
      <c r="NXC27" s="687"/>
      <c r="NXD27" s="687"/>
      <c r="NXE27" s="687"/>
      <c r="NXF27" s="687"/>
      <c r="NXG27" s="687"/>
      <c r="NXH27" s="687"/>
      <c r="NXI27" s="687"/>
      <c r="NXJ27" s="687"/>
      <c r="NXK27" s="687"/>
      <c r="NXL27" s="687"/>
      <c r="NXM27" s="687"/>
      <c r="NXN27" s="687"/>
      <c r="NXO27" s="687"/>
      <c r="NXP27" s="687"/>
      <c r="NXQ27" s="687"/>
      <c r="NXR27" s="687"/>
      <c r="NXS27" s="687"/>
      <c r="NXT27" s="687"/>
      <c r="NXU27" s="687"/>
      <c r="NXV27" s="687"/>
      <c r="NXW27" s="687"/>
      <c r="NXX27" s="687"/>
      <c r="NXY27" s="687"/>
      <c r="NXZ27" s="687"/>
      <c r="NYA27" s="687"/>
      <c r="NYB27" s="687"/>
      <c r="NYC27" s="687"/>
      <c r="NYD27" s="687"/>
      <c r="NYE27" s="687"/>
      <c r="NYF27" s="687"/>
      <c r="NYG27" s="687"/>
      <c r="NYH27" s="687"/>
      <c r="NYI27" s="687"/>
      <c r="NYJ27" s="687"/>
      <c r="NYK27" s="687"/>
      <c r="NYL27" s="687"/>
      <c r="NYM27" s="687"/>
      <c r="NYN27" s="687"/>
      <c r="NYO27" s="687"/>
      <c r="NYP27" s="687"/>
      <c r="NYQ27" s="687"/>
      <c r="NYR27" s="687"/>
      <c r="NYS27" s="687"/>
      <c r="NYT27" s="687"/>
      <c r="NYU27" s="687"/>
      <c r="NYV27" s="687"/>
      <c r="NYW27" s="687"/>
      <c r="NYX27" s="687"/>
      <c r="NYY27" s="687"/>
      <c r="NYZ27" s="687"/>
      <c r="NZA27" s="687"/>
      <c r="NZB27" s="687"/>
      <c r="NZC27" s="687"/>
      <c r="NZD27" s="687"/>
      <c r="NZE27" s="687"/>
      <c r="NZF27" s="687"/>
      <c r="NZG27" s="687"/>
      <c r="NZH27" s="687"/>
      <c r="NZI27" s="687"/>
      <c r="NZJ27" s="687"/>
      <c r="NZK27" s="687"/>
      <c r="NZL27" s="687"/>
      <c r="NZM27" s="687"/>
      <c r="NZN27" s="687"/>
      <c r="NZO27" s="687"/>
      <c r="NZP27" s="687"/>
      <c r="NZQ27" s="687"/>
      <c r="NZR27" s="687"/>
      <c r="NZS27" s="687"/>
      <c r="NZT27" s="687"/>
      <c r="NZU27" s="687"/>
      <c r="NZV27" s="687"/>
      <c r="NZW27" s="687"/>
      <c r="NZX27" s="687"/>
      <c r="NZY27" s="687"/>
      <c r="NZZ27" s="687"/>
      <c r="OAA27" s="687"/>
      <c r="OAB27" s="687"/>
      <c r="OAC27" s="687"/>
      <c r="OAD27" s="687"/>
      <c r="OAE27" s="687"/>
      <c r="OAF27" s="687"/>
      <c r="OAG27" s="687"/>
      <c r="OAH27" s="687"/>
      <c r="OAI27" s="687"/>
      <c r="OAJ27" s="687"/>
      <c r="OAK27" s="687"/>
      <c r="OAL27" s="687"/>
      <c r="OAM27" s="687"/>
      <c r="OAN27" s="687"/>
      <c r="OAO27" s="687"/>
      <c r="OAP27" s="687"/>
      <c r="OAQ27" s="687"/>
      <c r="OAR27" s="687"/>
      <c r="OAS27" s="687"/>
      <c r="OAT27" s="687"/>
      <c r="OAU27" s="687"/>
      <c r="OAV27" s="687"/>
      <c r="OAW27" s="687"/>
      <c r="OAX27" s="687"/>
      <c r="OAY27" s="687"/>
      <c r="OAZ27" s="687"/>
      <c r="OBA27" s="687"/>
      <c r="OBB27" s="687"/>
      <c r="OBC27" s="687"/>
      <c r="OBD27" s="687"/>
      <c r="OBE27" s="687"/>
      <c r="OBF27" s="687"/>
      <c r="OBG27" s="687"/>
      <c r="OBH27" s="687"/>
      <c r="OBI27" s="687"/>
      <c r="OBJ27" s="687"/>
      <c r="OBK27" s="687"/>
      <c r="OBL27" s="687"/>
      <c r="OBM27" s="687"/>
      <c r="OBN27" s="687"/>
      <c r="OBO27" s="687"/>
      <c r="OBP27" s="687"/>
      <c r="OBQ27" s="687"/>
      <c r="OBR27" s="687"/>
      <c r="OBS27" s="687"/>
      <c r="OBT27" s="687"/>
      <c r="OBU27" s="687"/>
      <c r="OBV27" s="687"/>
      <c r="OBW27" s="687"/>
      <c r="OBX27" s="687"/>
      <c r="OBY27" s="687"/>
      <c r="OBZ27" s="687"/>
      <c r="OCA27" s="687"/>
      <c r="OCB27" s="687"/>
      <c r="OCC27" s="687"/>
      <c r="OCD27" s="687"/>
      <c r="OCE27" s="687"/>
      <c r="OCF27" s="687"/>
      <c r="OCG27" s="687"/>
      <c r="OCH27" s="687"/>
      <c r="OCI27" s="687"/>
      <c r="OCJ27" s="687"/>
      <c r="OCK27" s="687"/>
      <c r="OCL27" s="687"/>
      <c r="OCM27" s="687"/>
      <c r="OCN27" s="687"/>
      <c r="OCO27" s="687"/>
      <c r="OCP27" s="687"/>
      <c r="OCQ27" s="687"/>
      <c r="OCR27" s="687"/>
      <c r="OCS27" s="687"/>
      <c r="OCT27" s="687"/>
      <c r="OCU27" s="687"/>
      <c r="OCV27" s="687"/>
      <c r="OCW27" s="687"/>
      <c r="OCX27" s="687"/>
      <c r="OCY27" s="687"/>
      <c r="OCZ27" s="687"/>
      <c r="ODA27" s="687"/>
      <c r="ODB27" s="687"/>
      <c r="ODC27" s="687"/>
      <c r="ODD27" s="687"/>
      <c r="ODE27" s="687"/>
      <c r="ODF27" s="687"/>
      <c r="ODG27" s="687"/>
      <c r="ODH27" s="687"/>
      <c r="ODI27" s="687"/>
      <c r="ODJ27" s="687"/>
      <c r="ODK27" s="687"/>
      <c r="ODL27" s="687"/>
      <c r="ODM27" s="687"/>
      <c r="ODN27" s="687"/>
      <c r="ODO27" s="687"/>
      <c r="ODP27" s="687"/>
      <c r="ODQ27" s="687"/>
      <c r="ODR27" s="687"/>
      <c r="ODS27" s="687"/>
      <c r="ODT27" s="687"/>
      <c r="ODU27" s="687"/>
      <c r="ODV27" s="687"/>
      <c r="ODW27" s="687"/>
      <c r="ODX27" s="687"/>
      <c r="ODY27" s="687"/>
      <c r="ODZ27" s="687"/>
      <c r="OEA27" s="687"/>
      <c r="OEB27" s="687"/>
      <c r="OEC27" s="687"/>
      <c r="OED27" s="687"/>
      <c r="OEE27" s="687"/>
      <c r="OEF27" s="687"/>
      <c r="OEG27" s="687"/>
      <c r="OEH27" s="687"/>
      <c r="OEI27" s="687"/>
      <c r="OEJ27" s="687"/>
      <c r="OEK27" s="687"/>
      <c r="OEL27" s="687"/>
      <c r="OEM27" s="687"/>
      <c r="OEN27" s="687"/>
      <c r="OEO27" s="687"/>
      <c r="OEP27" s="687"/>
      <c r="OEQ27" s="687"/>
      <c r="OER27" s="687"/>
      <c r="OES27" s="687"/>
      <c r="OET27" s="687"/>
      <c r="OEU27" s="687"/>
      <c r="OEV27" s="687"/>
      <c r="OEW27" s="687"/>
      <c r="OEX27" s="687"/>
      <c r="OEY27" s="687"/>
      <c r="OEZ27" s="687"/>
      <c r="OFA27" s="687"/>
      <c r="OFB27" s="687"/>
      <c r="OFC27" s="687"/>
      <c r="OFD27" s="687"/>
      <c r="OFE27" s="687"/>
      <c r="OFF27" s="687"/>
      <c r="OFG27" s="687"/>
      <c r="OFH27" s="687"/>
      <c r="OFI27" s="687"/>
      <c r="OFJ27" s="687"/>
      <c r="OFK27" s="687"/>
      <c r="OFL27" s="687"/>
      <c r="OFM27" s="687"/>
      <c r="OFN27" s="687"/>
      <c r="OFO27" s="687"/>
      <c r="OFP27" s="687"/>
      <c r="OFQ27" s="687"/>
      <c r="OFR27" s="687"/>
      <c r="OFS27" s="687"/>
      <c r="OFT27" s="687"/>
      <c r="OFU27" s="687"/>
      <c r="OFV27" s="687"/>
      <c r="OFW27" s="687"/>
      <c r="OFX27" s="687"/>
      <c r="OFY27" s="687"/>
      <c r="OFZ27" s="687"/>
      <c r="OGA27" s="687"/>
      <c r="OGB27" s="687"/>
      <c r="OGC27" s="687"/>
      <c r="OGD27" s="687"/>
      <c r="OGE27" s="687"/>
      <c r="OGF27" s="687"/>
      <c r="OGG27" s="687"/>
      <c r="OGH27" s="687"/>
      <c r="OGI27" s="687"/>
      <c r="OGJ27" s="687"/>
      <c r="OGK27" s="687"/>
      <c r="OGL27" s="687"/>
      <c r="OGM27" s="687"/>
      <c r="OGN27" s="687"/>
      <c r="OGO27" s="687"/>
      <c r="OGP27" s="687"/>
      <c r="OGQ27" s="687"/>
      <c r="OGR27" s="687"/>
      <c r="OGS27" s="687"/>
      <c r="OGT27" s="687"/>
      <c r="OGU27" s="687"/>
      <c r="OGV27" s="687"/>
      <c r="OGW27" s="687"/>
      <c r="OGX27" s="687"/>
      <c r="OGY27" s="687"/>
      <c r="OGZ27" s="687"/>
      <c r="OHA27" s="687"/>
      <c r="OHB27" s="687"/>
      <c r="OHC27" s="687"/>
      <c r="OHD27" s="687"/>
      <c r="OHE27" s="687"/>
      <c r="OHF27" s="687"/>
      <c r="OHG27" s="687"/>
      <c r="OHH27" s="687"/>
      <c r="OHI27" s="687"/>
      <c r="OHJ27" s="687"/>
      <c r="OHK27" s="687"/>
      <c r="OHL27" s="687"/>
      <c r="OHM27" s="687"/>
      <c r="OHN27" s="687"/>
      <c r="OHO27" s="687"/>
      <c r="OHP27" s="687"/>
      <c r="OHQ27" s="687"/>
      <c r="OHR27" s="687"/>
      <c r="OHS27" s="687"/>
      <c r="OHT27" s="687"/>
      <c r="OHU27" s="687"/>
      <c r="OHV27" s="687"/>
      <c r="OHW27" s="687"/>
      <c r="OHX27" s="687"/>
      <c r="OHY27" s="687"/>
      <c r="OHZ27" s="687"/>
      <c r="OIA27" s="687"/>
      <c r="OIB27" s="687"/>
      <c r="OIC27" s="687"/>
      <c r="OID27" s="687"/>
      <c r="OIE27" s="687"/>
      <c r="OIF27" s="687"/>
      <c r="OIG27" s="687"/>
      <c r="OIH27" s="687"/>
      <c r="OII27" s="687"/>
      <c r="OIJ27" s="687"/>
      <c r="OIK27" s="687"/>
      <c r="OIL27" s="687"/>
      <c r="OIM27" s="687"/>
      <c r="OIN27" s="687"/>
      <c r="OIO27" s="687"/>
      <c r="OIP27" s="687"/>
      <c r="OIQ27" s="687"/>
      <c r="OIR27" s="687"/>
      <c r="OIS27" s="687"/>
      <c r="OIT27" s="687"/>
      <c r="OIU27" s="687"/>
      <c r="OIV27" s="687"/>
      <c r="OIW27" s="687"/>
      <c r="OIX27" s="687"/>
      <c r="OIY27" s="687"/>
      <c r="OIZ27" s="687"/>
      <c r="OJA27" s="687"/>
      <c r="OJB27" s="687"/>
      <c r="OJC27" s="687"/>
      <c r="OJD27" s="687"/>
      <c r="OJE27" s="687"/>
      <c r="OJF27" s="687"/>
      <c r="OJG27" s="687"/>
      <c r="OJH27" s="687"/>
      <c r="OJI27" s="687"/>
      <c r="OJJ27" s="687"/>
      <c r="OJK27" s="687"/>
      <c r="OJL27" s="687"/>
      <c r="OJM27" s="687"/>
      <c r="OJN27" s="687"/>
      <c r="OJO27" s="687"/>
      <c r="OJP27" s="687"/>
      <c r="OJQ27" s="687"/>
      <c r="OJR27" s="687"/>
      <c r="OJS27" s="687"/>
      <c r="OJT27" s="687"/>
      <c r="OJU27" s="687"/>
      <c r="OJV27" s="687"/>
      <c r="OJW27" s="687"/>
      <c r="OJX27" s="687"/>
      <c r="OJY27" s="687"/>
      <c r="OJZ27" s="687"/>
      <c r="OKA27" s="687"/>
      <c r="OKB27" s="687"/>
      <c r="OKC27" s="687"/>
      <c r="OKD27" s="687"/>
      <c r="OKE27" s="687"/>
      <c r="OKF27" s="687"/>
      <c r="OKG27" s="687"/>
      <c r="OKH27" s="687"/>
      <c r="OKI27" s="687"/>
      <c r="OKJ27" s="687"/>
      <c r="OKK27" s="687"/>
      <c r="OKL27" s="687"/>
      <c r="OKM27" s="687"/>
      <c r="OKN27" s="687"/>
      <c r="OKO27" s="687"/>
      <c r="OKP27" s="687"/>
      <c r="OKQ27" s="687"/>
      <c r="OKR27" s="687"/>
      <c r="OKS27" s="687"/>
      <c r="OKT27" s="687"/>
      <c r="OKU27" s="687"/>
      <c r="OKV27" s="687"/>
      <c r="OKW27" s="687"/>
      <c r="OKX27" s="687"/>
      <c r="OKY27" s="687"/>
      <c r="OKZ27" s="687"/>
      <c r="OLA27" s="687"/>
      <c r="OLB27" s="687"/>
      <c r="OLC27" s="687"/>
      <c r="OLD27" s="687"/>
      <c r="OLE27" s="687"/>
      <c r="OLF27" s="687"/>
      <c r="OLG27" s="687"/>
      <c r="OLH27" s="687"/>
      <c r="OLI27" s="687"/>
      <c r="OLJ27" s="687"/>
      <c r="OLK27" s="687"/>
      <c r="OLL27" s="687"/>
      <c r="OLM27" s="687"/>
      <c r="OLN27" s="687"/>
      <c r="OLO27" s="687"/>
      <c r="OLP27" s="687"/>
      <c r="OLQ27" s="687"/>
      <c r="OLR27" s="687"/>
      <c r="OLS27" s="687"/>
      <c r="OLT27" s="687"/>
      <c r="OLU27" s="687"/>
      <c r="OLV27" s="687"/>
      <c r="OLW27" s="687"/>
      <c r="OLX27" s="687"/>
      <c r="OLY27" s="687"/>
      <c r="OLZ27" s="687"/>
      <c r="OMA27" s="687"/>
      <c r="OMB27" s="687"/>
      <c r="OMC27" s="687"/>
      <c r="OMD27" s="687"/>
      <c r="OME27" s="687"/>
      <c r="OMF27" s="687"/>
      <c r="OMG27" s="687"/>
      <c r="OMH27" s="687"/>
      <c r="OMI27" s="687"/>
      <c r="OMJ27" s="687"/>
      <c r="OMK27" s="687"/>
      <c r="OML27" s="687"/>
      <c r="OMM27" s="687"/>
      <c r="OMN27" s="687"/>
      <c r="OMO27" s="687"/>
      <c r="OMP27" s="687"/>
      <c r="OMQ27" s="687"/>
      <c r="OMR27" s="687"/>
      <c r="OMS27" s="687"/>
      <c r="OMT27" s="687"/>
      <c r="OMU27" s="687"/>
      <c r="OMV27" s="687"/>
      <c r="OMW27" s="687"/>
      <c r="OMX27" s="687"/>
      <c r="OMY27" s="687"/>
      <c r="OMZ27" s="687"/>
      <c r="ONA27" s="687"/>
      <c r="ONB27" s="687"/>
      <c r="ONC27" s="687"/>
      <c r="OND27" s="687"/>
      <c r="ONE27" s="687"/>
      <c r="ONF27" s="687"/>
      <c r="ONG27" s="687"/>
      <c r="ONH27" s="687"/>
      <c r="ONI27" s="687"/>
      <c r="ONJ27" s="687"/>
      <c r="ONK27" s="687"/>
      <c r="ONL27" s="687"/>
      <c r="ONM27" s="687"/>
      <c r="ONN27" s="687"/>
      <c r="ONO27" s="687"/>
      <c r="ONP27" s="687"/>
      <c r="ONQ27" s="687"/>
      <c r="ONR27" s="687"/>
      <c r="ONS27" s="687"/>
      <c r="ONT27" s="687"/>
      <c r="ONU27" s="687"/>
      <c r="ONV27" s="687"/>
      <c r="ONW27" s="687"/>
      <c r="ONX27" s="687"/>
      <c r="ONY27" s="687"/>
      <c r="ONZ27" s="687"/>
      <c r="OOA27" s="687"/>
      <c r="OOB27" s="687"/>
      <c r="OOC27" s="687"/>
      <c r="OOD27" s="687"/>
      <c r="OOE27" s="687"/>
      <c r="OOF27" s="687"/>
      <c r="OOG27" s="687"/>
      <c r="OOH27" s="687"/>
      <c r="OOI27" s="687"/>
      <c r="OOJ27" s="687"/>
      <c r="OOK27" s="687"/>
      <c r="OOL27" s="687"/>
      <c r="OOM27" s="687"/>
      <c r="OON27" s="687"/>
      <c r="OOO27" s="687"/>
      <c r="OOP27" s="687"/>
      <c r="OOQ27" s="687"/>
      <c r="OOR27" s="687"/>
      <c r="OOS27" s="687"/>
      <c r="OOT27" s="687"/>
      <c r="OOU27" s="687"/>
      <c r="OOV27" s="687"/>
      <c r="OOW27" s="687"/>
      <c r="OOX27" s="687"/>
      <c r="OOY27" s="687"/>
      <c r="OOZ27" s="687"/>
      <c r="OPA27" s="687"/>
      <c r="OPB27" s="687"/>
      <c r="OPC27" s="687"/>
      <c r="OPD27" s="687"/>
      <c r="OPE27" s="687"/>
      <c r="OPF27" s="687"/>
      <c r="OPG27" s="687"/>
      <c r="OPH27" s="687"/>
      <c r="OPI27" s="687"/>
      <c r="OPJ27" s="687"/>
      <c r="OPK27" s="687"/>
      <c r="OPL27" s="687"/>
      <c r="OPM27" s="687"/>
      <c r="OPN27" s="687"/>
      <c r="OPO27" s="687"/>
      <c r="OPP27" s="687"/>
      <c r="OPQ27" s="687"/>
      <c r="OPR27" s="687"/>
      <c r="OPS27" s="687"/>
      <c r="OPT27" s="687"/>
      <c r="OPU27" s="687"/>
      <c r="OPV27" s="687"/>
      <c r="OPW27" s="687"/>
      <c r="OPX27" s="687"/>
      <c r="OPY27" s="687"/>
      <c r="OPZ27" s="687"/>
      <c r="OQA27" s="687"/>
      <c r="OQB27" s="687"/>
      <c r="OQC27" s="687"/>
      <c r="OQD27" s="687"/>
      <c r="OQE27" s="687"/>
      <c r="OQF27" s="687"/>
      <c r="OQG27" s="687"/>
      <c r="OQH27" s="687"/>
      <c r="OQI27" s="687"/>
      <c r="OQJ27" s="687"/>
      <c r="OQK27" s="687"/>
      <c r="OQL27" s="687"/>
      <c r="OQM27" s="687"/>
      <c r="OQN27" s="687"/>
      <c r="OQO27" s="687"/>
      <c r="OQP27" s="687"/>
      <c r="OQQ27" s="687"/>
      <c r="OQR27" s="687"/>
      <c r="OQS27" s="687"/>
      <c r="OQT27" s="687"/>
      <c r="OQU27" s="687"/>
      <c r="OQV27" s="687"/>
      <c r="OQW27" s="687"/>
      <c r="OQX27" s="687"/>
      <c r="OQY27" s="687"/>
      <c r="OQZ27" s="687"/>
      <c r="ORA27" s="687"/>
      <c r="ORB27" s="687"/>
      <c r="ORC27" s="687"/>
      <c r="ORD27" s="687"/>
      <c r="ORE27" s="687"/>
      <c r="ORF27" s="687"/>
      <c r="ORG27" s="687"/>
      <c r="ORH27" s="687"/>
      <c r="ORI27" s="687"/>
      <c r="ORJ27" s="687"/>
      <c r="ORK27" s="687"/>
      <c r="ORL27" s="687"/>
      <c r="ORM27" s="687"/>
      <c r="ORN27" s="687"/>
      <c r="ORO27" s="687"/>
      <c r="ORP27" s="687"/>
      <c r="ORQ27" s="687"/>
      <c r="ORR27" s="687"/>
      <c r="ORS27" s="687"/>
      <c r="ORT27" s="687"/>
      <c r="ORU27" s="687"/>
      <c r="ORV27" s="687"/>
      <c r="ORW27" s="687"/>
      <c r="ORX27" s="687"/>
      <c r="ORY27" s="687"/>
      <c r="ORZ27" s="687"/>
      <c r="OSA27" s="687"/>
      <c r="OSB27" s="687"/>
      <c r="OSC27" s="687"/>
      <c r="OSD27" s="687"/>
      <c r="OSE27" s="687"/>
      <c r="OSF27" s="687"/>
      <c r="OSG27" s="687"/>
      <c r="OSH27" s="687"/>
      <c r="OSI27" s="687"/>
      <c r="OSJ27" s="687"/>
      <c r="OSK27" s="687"/>
      <c r="OSL27" s="687"/>
      <c r="OSM27" s="687"/>
      <c r="OSN27" s="687"/>
      <c r="OSO27" s="687"/>
      <c r="OSP27" s="687"/>
      <c r="OSQ27" s="687"/>
      <c r="OSR27" s="687"/>
      <c r="OSS27" s="687"/>
      <c r="OST27" s="687"/>
      <c r="OSU27" s="687"/>
      <c r="OSV27" s="687"/>
      <c r="OSW27" s="687"/>
      <c r="OSX27" s="687"/>
      <c r="OSY27" s="687"/>
      <c r="OSZ27" s="687"/>
      <c r="OTA27" s="687"/>
      <c r="OTB27" s="687"/>
      <c r="OTC27" s="687"/>
      <c r="OTD27" s="687"/>
      <c r="OTE27" s="687"/>
      <c r="OTF27" s="687"/>
      <c r="OTG27" s="687"/>
      <c r="OTH27" s="687"/>
      <c r="OTI27" s="687"/>
      <c r="OTJ27" s="687"/>
      <c r="OTK27" s="687"/>
      <c r="OTL27" s="687"/>
      <c r="OTM27" s="687"/>
      <c r="OTN27" s="687"/>
      <c r="OTO27" s="687"/>
      <c r="OTP27" s="687"/>
      <c r="OTQ27" s="687"/>
      <c r="OTR27" s="687"/>
      <c r="OTS27" s="687"/>
      <c r="OTT27" s="687"/>
      <c r="OTU27" s="687"/>
      <c r="OTV27" s="687"/>
      <c r="OTW27" s="687"/>
      <c r="OTX27" s="687"/>
      <c r="OTY27" s="687"/>
      <c r="OTZ27" s="687"/>
      <c r="OUA27" s="687"/>
      <c r="OUB27" s="687"/>
      <c r="OUC27" s="687"/>
      <c r="OUD27" s="687"/>
      <c r="OUE27" s="687"/>
      <c r="OUF27" s="687"/>
      <c r="OUG27" s="687"/>
      <c r="OUH27" s="687"/>
      <c r="OUI27" s="687"/>
      <c r="OUJ27" s="687"/>
      <c r="OUK27" s="687"/>
      <c r="OUL27" s="687"/>
      <c r="OUM27" s="687"/>
      <c r="OUN27" s="687"/>
      <c r="OUO27" s="687"/>
      <c r="OUP27" s="687"/>
      <c r="OUQ27" s="687"/>
      <c r="OUR27" s="687"/>
      <c r="OUS27" s="687"/>
      <c r="OUT27" s="687"/>
      <c r="OUU27" s="687"/>
      <c r="OUV27" s="687"/>
      <c r="OUW27" s="687"/>
      <c r="OUX27" s="687"/>
      <c r="OUY27" s="687"/>
      <c r="OUZ27" s="687"/>
      <c r="OVA27" s="687"/>
      <c r="OVB27" s="687"/>
      <c r="OVC27" s="687"/>
      <c r="OVD27" s="687"/>
      <c r="OVE27" s="687"/>
      <c r="OVF27" s="687"/>
      <c r="OVG27" s="687"/>
      <c r="OVH27" s="687"/>
      <c r="OVI27" s="687"/>
      <c r="OVJ27" s="687"/>
      <c r="OVK27" s="687"/>
      <c r="OVL27" s="687"/>
      <c r="OVM27" s="687"/>
      <c r="OVN27" s="687"/>
      <c r="OVO27" s="687"/>
      <c r="OVP27" s="687"/>
      <c r="OVQ27" s="687"/>
      <c r="OVR27" s="687"/>
      <c r="OVS27" s="687"/>
      <c r="OVT27" s="687"/>
      <c r="OVU27" s="687"/>
      <c r="OVV27" s="687"/>
      <c r="OVW27" s="687"/>
      <c r="OVX27" s="687"/>
      <c r="OVY27" s="687"/>
      <c r="OVZ27" s="687"/>
      <c r="OWA27" s="687"/>
      <c r="OWB27" s="687"/>
      <c r="OWC27" s="687"/>
      <c r="OWD27" s="687"/>
      <c r="OWE27" s="687"/>
      <c r="OWF27" s="687"/>
      <c r="OWG27" s="687"/>
      <c r="OWH27" s="687"/>
      <c r="OWI27" s="687"/>
      <c r="OWJ27" s="687"/>
      <c r="OWK27" s="687"/>
      <c r="OWL27" s="687"/>
      <c r="OWM27" s="687"/>
      <c r="OWN27" s="687"/>
      <c r="OWO27" s="687"/>
      <c r="OWP27" s="687"/>
      <c r="OWQ27" s="687"/>
      <c r="OWR27" s="687"/>
      <c r="OWS27" s="687"/>
      <c r="OWT27" s="687"/>
      <c r="OWU27" s="687"/>
      <c r="OWV27" s="687"/>
      <c r="OWW27" s="687"/>
      <c r="OWX27" s="687"/>
      <c r="OWY27" s="687"/>
      <c r="OWZ27" s="687"/>
      <c r="OXA27" s="687"/>
      <c r="OXB27" s="687"/>
      <c r="OXC27" s="687"/>
      <c r="OXD27" s="687"/>
      <c r="OXE27" s="687"/>
      <c r="OXF27" s="687"/>
      <c r="OXG27" s="687"/>
      <c r="OXH27" s="687"/>
      <c r="OXI27" s="687"/>
      <c r="OXJ27" s="687"/>
      <c r="OXK27" s="687"/>
      <c r="OXL27" s="687"/>
      <c r="OXM27" s="687"/>
      <c r="OXN27" s="687"/>
      <c r="OXO27" s="687"/>
      <c r="OXP27" s="687"/>
      <c r="OXQ27" s="687"/>
      <c r="OXR27" s="687"/>
      <c r="OXS27" s="687"/>
      <c r="OXT27" s="687"/>
      <c r="OXU27" s="687"/>
      <c r="OXV27" s="687"/>
      <c r="OXW27" s="687"/>
      <c r="OXX27" s="687"/>
      <c r="OXY27" s="687"/>
      <c r="OXZ27" s="687"/>
      <c r="OYA27" s="687"/>
      <c r="OYB27" s="687"/>
      <c r="OYC27" s="687"/>
      <c r="OYD27" s="687"/>
      <c r="OYE27" s="687"/>
      <c r="OYF27" s="687"/>
      <c r="OYG27" s="687"/>
      <c r="OYH27" s="687"/>
      <c r="OYI27" s="687"/>
      <c r="OYJ27" s="687"/>
      <c r="OYK27" s="687"/>
      <c r="OYL27" s="687"/>
      <c r="OYM27" s="687"/>
      <c r="OYN27" s="687"/>
      <c r="OYO27" s="687"/>
      <c r="OYP27" s="687"/>
      <c r="OYQ27" s="687"/>
      <c r="OYR27" s="687"/>
      <c r="OYS27" s="687"/>
      <c r="OYT27" s="687"/>
      <c r="OYU27" s="687"/>
      <c r="OYV27" s="687"/>
      <c r="OYW27" s="687"/>
      <c r="OYX27" s="687"/>
      <c r="OYY27" s="687"/>
      <c r="OYZ27" s="687"/>
      <c r="OZA27" s="687"/>
      <c r="OZB27" s="687"/>
      <c r="OZC27" s="687"/>
      <c r="OZD27" s="687"/>
      <c r="OZE27" s="687"/>
      <c r="OZF27" s="687"/>
      <c r="OZG27" s="687"/>
      <c r="OZH27" s="687"/>
      <c r="OZI27" s="687"/>
      <c r="OZJ27" s="687"/>
      <c r="OZK27" s="687"/>
      <c r="OZL27" s="687"/>
      <c r="OZM27" s="687"/>
      <c r="OZN27" s="687"/>
      <c r="OZO27" s="687"/>
      <c r="OZP27" s="687"/>
      <c r="OZQ27" s="687"/>
      <c r="OZR27" s="687"/>
      <c r="OZS27" s="687"/>
      <c r="OZT27" s="687"/>
      <c r="OZU27" s="687"/>
      <c r="OZV27" s="687"/>
      <c r="OZW27" s="687"/>
      <c r="OZX27" s="687"/>
      <c r="OZY27" s="687"/>
      <c r="OZZ27" s="687"/>
      <c r="PAA27" s="687"/>
      <c r="PAB27" s="687"/>
      <c r="PAC27" s="687"/>
      <c r="PAD27" s="687"/>
      <c r="PAE27" s="687"/>
      <c r="PAF27" s="687"/>
      <c r="PAG27" s="687"/>
      <c r="PAH27" s="687"/>
      <c r="PAI27" s="687"/>
      <c r="PAJ27" s="687"/>
      <c r="PAK27" s="687"/>
      <c r="PAL27" s="687"/>
      <c r="PAM27" s="687"/>
      <c r="PAN27" s="687"/>
      <c r="PAO27" s="687"/>
      <c r="PAP27" s="687"/>
      <c r="PAQ27" s="687"/>
      <c r="PAR27" s="687"/>
      <c r="PAS27" s="687"/>
      <c r="PAT27" s="687"/>
      <c r="PAU27" s="687"/>
      <c r="PAV27" s="687"/>
      <c r="PAW27" s="687"/>
      <c r="PAX27" s="687"/>
      <c r="PAY27" s="687"/>
      <c r="PAZ27" s="687"/>
      <c r="PBA27" s="687"/>
      <c r="PBB27" s="687"/>
      <c r="PBC27" s="687"/>
      <c r="PBD27" s="687"/>
      <c r="PBE27" s="687"/>
      <c r="PBF27" s="687"/>
      <c r="PBG27" s="687"/>
      <c r="PBH27" s="687"/>
      <c r="PBI27" s="687"/>
      <c r="PBJ27" s="687"/>
      <c r="PBK27" s="687"/>
      <c r="PBL27" s="687"/>
      <c r="PBM27" s="687"/>
      <c r="PBN27" s="687"/>
      <c r="PBO27" s="687"/>
      <c r="PBP27" s="687"/>
      <c r="PBQ27" s="687"/>
      <c r="PBR27" s="687"/>
      <c r="PBS27" s="687"/>
      <c r="PBT27" s="687"/>
      <c r="PBU27" s="687"/>
      <c r="PBV27" s="687"/>
      <c r="PBW27" s="687"/>
      <c r="PBX27" s="687"/>
      <c r="PBY27" s="687"/>
      <c r="PBZ27" s="687"/>
      <c r="PCA27" s="687"/>
      <c r="PCB27" s="687"/>
      <c r="PCC27" s="687"/>
      <c r="PCD27" s="687"/>
      <c r="PCE27" s="687"/>
      <c r="PCF27" s="687"/>
      <c r="PCG27" s="687"/>
      <c r="PCH27" s="687"/>
      <c r="PCI27" s="687"/>
      <c r="PCJ27" s="687"/>
      <c r="PCK27" s="687"/>
      <c r="PCL27" s="687"/>
      <c r="PCM27" s="687"/>
      <c r="PCN27" s="687"/>
      <c r="PCO27" s="687"/>
      <c r="PCP27" s="687"/>
      <c r="PCQ27" s="687"/>
      <c r="PCR27" s="687"/>
      <c r="PCS27" s="687"/>
      <c r="PCT27" s="687"/>
      <c r="PCU27" s="687"/>
      <c r="PCV27" s="687"/>
      <c r="PCW27" s="687"/>
      <c r="PCX27" s="687"/>
      <c r="PCY27" s="687"/>
      <c r="PCZ27" s="687"/>
      <c r="PDA27" s="687"/>
      <c r="PDB27" s="687"/>
      <c r="PDC27" s="687"/>
      <c r="PDD27" s="687"/>
      <c r="PDE27" s="687"/>
      <c r="PDF27" s="687"/>
      <c r="PDG27" s="687"/>
      <c r="PDH27" s="687"/>
      <c r="PDI27" s="687"/>
      <c r="PDJ27" s="687"/>
      <c r="PDK27" s="687"/>
      <c r="PDL27" s="687"/>
      <c r="PDM27" s="687"/>
      <c r="PDN27" s="687"/>
      <c r="PDO27" s="687"/>
      <c r="PDP27" s="687"/>
      <c r="PDQ27" s="687"/>
      <c r="PDR27" s="687"/>
      <c r="PDS27" s="687"/>
      <c r="PDT27" s="687"/>
      <c r="PDU27" s="687"/>
      <c r="PDV27" s="687"/>
      <c r="PDW27" s="687"/>
      <c r="PDX27" s="687"/>
      <c r="PDY27" s="687"/>
      <c r="PDZ27" s="687"/>
      <c r="PEA27" s="687"/>
      <c r="PEB27" s="687"/>
      <c r="PEC27" s="687"/>
      <c r="PED27" s="687"/>
      <c r="PEE27" s="687"/>
      <c r="PEF27" s="687"/>
      <c r="PEG27" s="687"/>
      <c r="PEH27" s="687"/>
      <c r="PEI27" s="687"/>
      <c r="PEJ27" s="687"/>
      <c r="PEK27" s="687"/>
      <c r="PEL27" s="687"/>
      <c r="PEM27" s="687"/>
      <c r="PEN27" s="687"/>
      <c r="PEO27" s="687"/>
      <c r="PEP27" s="687"/>
      <c r="PEQ27" s="687"/>
      <c r="PER27" s="687"/>
      <c r="PES27" s="687"/>
      <c r="PET27" s="687"/>
      <c r="PEU27" s="687"/>
      <c r="PEV27" s="687"/>
      <c r="PEW27" s="687"/>
      <c r="PEX27" s="687"/>
      <c r="PEY27" s="687"/>
      <c r="PEZ27" s="687"/>
      <c r="PFA27" s="687"/>
      <c r="PFB27" s="687"/>
      <c r="PFC27" s="687"/>
      <c r="PFD27" s="687"/>
      <c r="PFE27" s="687"/>
      <c r="PFF27" s="687"/>
      <c r="PFG27" s="687"/>
      <c r="PFH27" s="687"/>
      <c r="PFI27" s="687"/>
      <c r="PFJ27" s="687"/>
      <c r="PFK27" s="687"/>
      <c r="PFL27" s="687"/>
      <c r="PFM27" s="687"/>
      <c r="PFN27" s="687"/>
      <c r="PFO27" s="687"/>
      <c r="PFP27" s="687"/>
      <c r="PFQ27" s="687"/>
      <c r="PFR27" s="687"/>
      <c r="PFS27" s="687"/>
      <c r="PFT27" s="687"/>
      <c r="PFU27" s="687"/>
      <c r="PFV27" s="687"/>
      <c r="PFW27" s="687"/>
      <c r="PFX27" s="687"/>
      <c r="PFY27" s="687"/>
      <c r="PFZ27" s="687"/>
      <c r="PGA27" s="687"/>
      <c r="PGB27" s="687"/>
      <c r="PGC27" s="687"/>
      <c r="PGD27" s="687"/>
      <c r="PGE27" s="687"/>
      <c r="PGF27" s="687"/>
      <c r="PGG27" s="687"/>
      <c r="PGH27" s="687"/>
      <c r="PGI27" s="687"/>
      <c r="PGJ27" s="687"/>
      <c r="PGK27" s="687"/>
      <c r="PGL27" s="687"/>
      <c r="PGM27" s="687"/>
      <c r="PGN27" s="687"/>
      <c r="PGO27" s="687"/>
      <c r="PGP27" s="687"/>
      <c r="PGQ27" s="687"/>
      <c r="PGR27" s="687"/>
      <c r="PGS27" s="687"/>
      <c r="PGT27" s="687"/>
      <c r="PGU27" s="687"/>
      <c r="PGV27" s="687"/>
      <c r="PGW27" s="687"/>
      <c r="PGX27" s="687"/>
      <c r="PGY27" s="687"/>
      <c r="PGZ27" s="687"/>
      <c r="PHA27" s="687"/>
      <c r="PHB27" s="687"/>
      <c r="PHC27" s="687"/>
      <c r="PHD27" s="687"/>
      <c r="PHE27" s="687"/>
      <c r="PHF27" s="687"/>
      <c r="PHG27" s="687"/>
      <c r="PHH27" s="687"/>
      <c r="PHI27" s="687"/>
      <c r="PHJ27" s="687"/>
      <c r="PHK27" s="687"/>
      <c r="PHL27" s="687"/>
      <c r="PHM27" s="687"/>
      <c r="PHN27" s="687"/>
      <c r="PHO27" s="687"/>
      <c r="PHP27" s="687"/>
      <c r="PHQ27" s="687"/>
      <c r="PHR27" s="687"/>
      <c r="PHS27" s="687"/>
      <c r="PHT27" s="687"/>
      <c r="PHU27" s="687"/>
      <c r="PHV27" s="687"/>
      <c r="PHW27" s="687"/>
      <c r="PHX27" s="687"/>
      <c r="PHY27" s="687"/>
      <c r="PHZ27" s="687"/>
      <c r="PIA27" s="687"/>
      <c r="PIB27" s="687"/>
      <c r="PIC27" s="687"/>
      <c r="PID27" s="687"/>
      <c r="PIE27" s="687"/>
      <c r="PIF27" s="687"/>
      <c r="PIG27" s="687"/>
      <c r="PIH27" s="687"/>
      <c r="PII27" s="687"/>
      <c r="PIJ27" s="687"/>
      <c r="PIK27" s="687"/>
      <c r="PIL27" s="687"/>
      <c r="PIM27" s="687"/>
      <c r="PIN27" s="687"/>
      <c r="PIO27" s="687"/>
      <c r="PIP27" s="687"/>
      <c r="PIQ27" s="687"/>
      <c r="PIR27" s="687"/>
      <c r="PIS27" s="687"/>
      <c r="PIT27" s="687"/>
      <c r="PIU27" s="687"/>
      <c r="PIV27" s="687"/>
      <c r="PIW27" s="687"/>
      <c r="PIX27" s="687"/>
      <c r="PIY27" s="687"/>
      <c r="PIZ27" s="687"/>
      <c r="PJA27" s="687"/>
      <c r="PJB27" s="687"/>
      <c r="PJC27" s="687"/>
      <c r="PJD27" s="687"/>
      <c r="PJE27" s="687"/>
      <c r="PJF27" s="687"/>
      <c r="PJG27" s="687"/>
      <c r="PJH27" s="687"/>
      <c r="PJI27" s="687"/>
      <c r="PJJ27" s="687"/>
      <c r="PJK27" s="687"/>
      <c r="PJL27" s="687"/>
      <c r="PJM27" s="687"/>
      <c r="PJN27" s="687"/>
      <c r="PJO27" s="687"/>
      <c r="PJP27" s="687"/>
      <c r="PJQ27" s="687"/>
      <c r="PJR27" s="687"/>
      <c r="PJS27" s="687"/>
      <c r="PJT27" s="687"/>
      <c r="PJU27" s="687"/>
      <c r="PJV27" s="687"/>
      <c r="PJW27" s="687"/>
      <c r="PJX27" s="687"/>
      <c r="PJY27" s="687"/>
      <c r="PJZ27" s="687"/>
      <c r="PKA27" s="687"/>
      <c r="PKB27" s="687"/>
      <c r="PKC27" s="687"/>
      <c r="PKD27" s="687"/>
      <c r="PKE27" s="687"/>
      <c r="PKF27" s="687"/>
      <c r="PKG27" s="687"/>
      <c r="PKH27" s="687"/>
      <c r="PKI27" s="687"/>
      <c r="PKJ27" s="687"/>
      <c r="PKK27" s="687"/>
      <c r="PKL27" s="687"/>
      <c r="PKM27" s="687"/>
      <c r="PKN27" s="687"/>
      <c r="PKO27" s="687"/>
      <c r="PKP27" s="687"/>
      <c r="PKQ27" s="687"/>
      <c r="PKR27" s="687"/>
      <c r="PKS27" s="687"/>
      <c r="PKT27" s="687"/>
      <c r="PKU27" s="687"/>
      <c r="PKV27" s="687"/>
      <c r="PKW27" s="687"/>
      <c r="PKX27" s="687"/>
      <c r="PKY27" s="687"/>
      <c r="PKZ27" s="687"/>
      <c r="PLA27" s="687"/>
      <c r="PLB27" s="687"/>
      <c r="PLC27" s="687"/>
      <c r="PLD27" s="687"/>
      <c r="PLE27" s="687"/>
      <c r="PLF27" s="687"/>
      <c r="PLG27" s="687"/>
      <c r="PLH27" s="687"/>
      <c r="PLI27" s="687"/>
      <c r="PLJ27" s="687"/>
      <c r="PLK27" s="687"/>
      <c r="PLL27" s="687"/>
      <c r="PLM27" s="687"/>
      <c r="PLN27" s="687"/>
      <c r="PLO27" s="687"/>
      <c r="PLP27" s="687"/>
      <c r="PLQ27" s="687"/>
      <c r="PLR27" s="687"/>
      <c r="PLS27" s="687"/>
      <c r="PLT27" s="687"/>
      <c r="PLU27" s="687"/>
      <c r="PLV27" s="687"/>
      <c r="PLW27" s="687"/>
      <c r="PLX27" s="687"/>
      <c r="PLY27" s="687"/>
      <c r="PLZ27" s="687"/>
      <c r="PMA27" s="687"/>
      <c r="PMB27" s="687"/>
      <c r="PMC27" s="687"/>
      <c r="PMD27" s="687"/>
      <c r="PME27" s="687"/>
      <c r="PMF27" s="687"/>
      <c r="PMG27" s="687"/>
      <c r="PMH27" s="687"/>
      <c r="PMI27" s="687"/>
      <c r="PMJ27" s="687"/>
      <c r="PMK27" s="687"/>
      <c r="PML27" s="687"/>
      <c r="PMM27" s="687"/>
      <c r="PMN27" s="687"/>
      <c r="PMO27" s="687"/>
      <c r="PMP27" s="687"/>
      <c r="PMQ27" s="687"/>
      <c r="PMR27" s="687"/>
      <c r="PMS27" s="687"/>
      <c r="PMT27" s="687"/>
      <c r="PMU27" s="687"/>
      <c r="PMV27" s="687"/>
      <c r="PMW27" s="687"/>
      <c r="PMX27" s="687"/>
      <c r="PMY27" s="687"/>
      <c r="PMZ27" s="687"/>
      <c r="PNA27" s="687"/>
      <c r="PNB27" s="687"/>
      <c r="PNC27" s="687"/>
      <c r="PND27" s="687"/>
      <c r="PNE27" s="687"/>
      <c r="PNF27" s="687"/>
      <c r="PNG27" s="687"/>
      <c r="PNH27" s="687"/>
      <c r="PNI27" s="687"/>
      <c r="PNJ27" s="687"/>
      <c r="PNK27" s="687"/>
      <c r="PNL27" s="687"/>
      <c r="PNM27" s="687"/>
      <c r="PNN27" s="687"/>
      <c r="PNO27" s="687"/>
      <c r="PNP27" s="687"/>
      <c r="PNQ27" s="687"/>
      <c r="PNR27" s="687"/>
      <c r="PNS27" s="687"/>
      <c r="PNT27" s="687"/>
      <c r="PNU27" s="687"/>
      <c r="PNV27" s="687"/>
      <c r="PNW27" s="687"/>
      <c r="PNX27" s="687"/>
      <c r="PNY27" s="687"/>
      <c r="PNZ27" s="687"/>
      <c r="POA27" s="687"/>
      <c r="POB27" s="687"/>
      <c r="POC27" s="687"/>
      <c r="POD27" s="687"/>
      <c r="POE27" s="687"/>
      <c r="POF27" s="687"/>
      <c r="POG27" s="687"/>
      <c r="POH27" s="687"/>
      <c r="POI27" s="687"/>
      <c r="POJ27" s="687"/>
      <c r="POK27" s="687"/>
      <c r="POL27" s="687"/>
      <c r="POM27" s="687"/>
      <c r="PON27" s="687"/>
      <c r="POO27" s="687"/>
      <c r="POP27" s="687"/>
      <c r="POQ27" s="687"/>
      <c r="POR27" s="687"/>
      <c r="POS27" s="687"/>
      <c r="POT27" s="687"/>
      <c r="POU27" s="687"/>
      <c r="POV27" s="687"/>
      <c r="POW27" s="687"/>
      <c r="POX27" s="687"/>
      <c r="POY27" s="687"/>
      <c r="POZ27" s="687"/>
      <c r="PPA27" s="687"/>
      <c r="PPB27" s="687"/>
      <c r="PPC27" s="687"/>
      <c r="PPD27" s="687"/>
      <c r="PPE27" s="687"/>
      <c r="PPF27" s="687"/>
      <c r="PPG27" s="687"/>
      <c r="PPH27" s="687"/>
      <c r="PPI27" s="687"/>
      <c r="PPJ27" s="687"/>
      <c r="PPK27" s="687"/>
      <c r="PPL27" s="687"/>
      <c r="PPM27" s="687"/>
      <c r="PPN27" s="687"/>
      <c r="PPO27" s="687"/>
      <c r="PPP27" s="687"/>
      <c r="PPQ27" s="687"/>
      <c r="PPR27" s="687"/>
      <c r="PPS27" s="687"/>
      <c r="PPT27" s="687"/>
      <c r="PPU27" s="687"/>
      <c r="PPV27" s="687"/>
      <c r="PPW27" s="687"/>
      <c r="PPX27" s="687"/>
      <c r="PPY27" s="687"/>
      <c r="PPZ27" s="687"/>
      <c r="PQA27" s="687"/>
      <c r="PQB27" s="687"/>
      <c r="PQC27" s="687"/>
      <c r="PQD27" s="687"/>
      <c r="PQE27" s="687"/>
      <c r="PQF27" s="687"/>
      <c r="PQG27" s="687"/>
      <c r="PQH27" s="687"/>
      <c r="PQI27" s="687"/>
      <c r="PQJ27" s="687"/>
      <c r="PQK27" s="687"/>
      <c r="PQL27" s="687"/>
      <c r="PQM27" s="687"/>
      <c r="PQN27" s="687"/>
      <c r="PQO27" s="687"/>
      <c r="PQP27" s="687"/>
      <c r="PQQ27" s="687"/>
      <c r="PQR27" s="687"/>
      <c r="PQS27" s="687"/>
      <c r="PQT27" s="687"/>
      <c r="PQU27" s="687"/>
      <c r="PQV27" s="687"/>
      <c r="PQW27" s="687"/>
      <c r="PQX27" s="687"/>
      <c r="PQY27" s="687"/>
      <c r="PQZ27" s="687"/>
      <c r="PRA27" s="687"/>
      <c r="PRB27" s="687"/>
      <c r="PRC27" s="687"/>
      <c r="PRD27" s="687"/>
      <c r="PRE27" s="687"/>
      <c r="PRF27" s="687"/>
      <c r="PRG27" s="687"/>
      <c r="PRH27" s="687"/>
      <c r="PRI27" s="687"/>
      <c r="PRJ27" s="687"/>
      <c r="PRK27" s="687"/>
      <c r="PRL27" s="687"/>
      <c r="PRM27" s="687"/>
      <c r="PRN27" s="687"/>
      <c r="PRO27" s="687"/>
      <c r="PRP27" s="687"/>
      <c r="PRQ27" s="687"/>
      <c r="PRR27" s="687"/>
      <c r="PRS27" s="687"/>
      <c r="PRT27" s="687"/>
      <c r="PRU27" s="687"/>
      <c r="PRV27" s="687"/>
      <c r="PRW27" s="687"/>
      <c r="PRX27" s="687"/>
      <c r="PRY27" s="687"/>
      <c r="PRZ27" s="687"/>
      <c r="PSA27" s="687"/>
      <c r="PSB27" s="687"/>
      <c r="PSC27" s="687"/>
      <c r="PSD27" s="687"/>
      <c r="PSE27" s="687"/>
      <c r="PSF27" s="687"/>
      <c r="PSG27" s="687"/>
      <c r="PSH27" s="687"/>
      <c r="PSI27" s="687"/>
      <c r="PSJ27" s="687"/>
      <c r="PSK27" s="687"/>
      <c r="PSL27" s="687"/>
      <c r="PSM27" s="687"/>
      <c r="PSN27" s="687"/>
      <c r="PSO27" s="687"/>
      <c r="PSP27" s="687"/>
      <c r="PSQ27" s="687"/>
      <c r="PSR27" s="687"/>
      <c r="PSS27" s="687"/>
      <c r="PST27" s="687"/>
      <c r="PSU27" s="687"/>
      <c r="PSV27" s="687"/>
      <c r="PSW27" s="687"/>
      <c r="PSX27" s="687"/>
      <c r="PSY27" s="687"/>
      <c r="PSZ27" s="687"/>
      <c r="PTA27" s="687"/>
      <c r="PTB27" s="687"/>
      <c r="PTC27" s="687"/>
      <c r="PTD27" s="687"/>
      <c r="PTE27" s="687"/>
      <c r="PTF27" s="687"/>
      <c r="PTG27" s="687"/>
      <c r="PTH27" s="687"/>
      <c r="PTI27" s="687"/>
      <c r="PTJ27" s="687"/>
      <c r="PTK27" s="687"/>
      <c r="PTL27" s="687"/>
      <c r="PTM27" s="687"/>
      <c r="PTN27" s="687"/>
      <c r="PTO27" s="687"/>
      <c r="PTP27" s="687"/>
      <c r="PTQ27" s="687"/>
      <c r="PTR27" s="687"/>
      <c r="PTS27" s="687"/>
      <c r="PTT27" s="687"/>
      <c r="PTU27" s="687"/>
      <c r="PTV27" s="687"/>
      <c r="PTW27" s="687"/>
      <c r="PTX27" s="687"/>
      <c r="PTY27" s="687"/>
      <c r="PTZ27" s="687"/>
      <c r="PUA27" s="687"/>
      <c r="PUB27" s="687"/>
      <c r="PUC27" s="687"/>
      <c r="PUD27" s="687"/>
      <c r="PUE27" s="687"/>
      <c r="PUF27" s="687"/>
      <c r="PUG27" s="687"/>
      <c r="PUH27" s="687"/>
      <c r="PUI27" s="687"/>
      <c r="PUJ27" s="687"/>
      <c r="PUK27" s="687"/>
      <c r="PUL27" s="687"/>
      <c r="PUM27" s="687"/>
      <c r="PUN27" s="687"/>
      <c r="PUO27" s="687"/>
      <c r="PUP27" s="687"/>
      <c r="PUQ27" s="687"/>
      <c r="PUR27" s="687"/>
      <c r="PUS27" s="687"/>
      <c r="PUT27" s="687"/>
      <c r="PUU27" s="687"/>
      <c r="PUV27" s="687"/>
      <c r="PUW27" s="687"/>
      <c r="PUX27" s="687"/>
      <c r="PUY27" s="687"/>
      <c r="PUZ27" s="687"/>
      <c r="PVA27" s="687"/>
      <c r="PVB27" s="687"/>
      <c r="PVC27" s="687"/>
      <c r="PVD27" s="687"/>
      <c r="PVE27" s="687"/>
      <c r="PVF27" s="687"/>
      <c r="PVG27" s="687"/>
      <c r="PVH27" s="687"/>
      <c r="PVI27" s="687"/>
      <c r="PVJ27" s="687"/>
      <c r="PVK27" s="687"/>
      <c r="PVL27" s="687"/>
      <c r="PVM27" s="687"/>
      <c r="PVN27" s="687"/>
      <c r="PVO27" s="687"/>
      <c r="PVP27" s="687"/>
      <c r="PVQ27" s="687"/>
      <c r="PVR27" s="687"/>
      <c r="PVS27" s="687"/>
      <c r="PVT27" s="687"/>
      <c r="PVU27" s="687"/>
      <c r="PVV27" s="687"/>
      <c r="PVW27" s="687"/>
      <c r="PVX27" s="687"/>
      <c r="PVY27" s="687"/>
      <c r="PVZ27" s="687"/>
      <c r="PWA27" s="687"/>
      <c r="PWB27" s="687"/>
      <c r="PWC27" s="687"/>
      <c r="PWD27" s="687"/>
      <c r="PWE27" s="687"/>
      <c r="PWF27" s="687"/>
      <c r="PWG27" s="687"/>
      <c r="PWH27" s="687"/>
      <c r="PWI27" s="687"/>
      <c r="PWJ27" s="687"/>
      <c r="PWK27" s="687"/>
      <c r="PWL27" s="687"/>
      <c r="PWM27" s="687"/>
      <c r="PWN27" s="687"/>
      <c r="PWO27" s="687"/>
      <c r="PWP27" s="687"/>
      <c r="PWQ27" s="687"/>
      <c r="PWR27" s="687"/>
      <c r="PWS27" s="687"/>
      <c r="PWT27" s="687"/>
      <c r="PWU27" s="687"/>
      <c r="PWV27" s="687"/>
      <c r="PWW27" s="687"/>
      <c r="PWX27" s="687"/>
      <c r="PWY27" s="687"/>
      <c r="PWZ27" s="687"/>
      <c r="PXA27" s="687"/>
      <c r="PXB27" s="687"/>
      <c r="PXC27" s="687"/>
      <c r="PXD27" s="687"/>
      <c r="PXE27" s="687"/>
      <c r="PXF27" s="687"/>
      <c r="PXG27" s="687"/>
      <c r="PXH27" s="687"/>
      <c r="PXI27" s="687"/>
      <c r="PXJ27" s="687"/>
      <c r="PXK27" s="687"/>
      <c r="PXL27" s="687"/>
      <c r="PXM27" s="687"/>
      <c r="PXN27" s="687"/>
      <c r="PXO27" s="687"/>
      <c r="PXP27" s="687"/>
      <c r="PXQ27" s="687"/>
      <c r="PXR27" s="687"/>
      <c r="PXS27" s="687"/>
      <c r="PXT27" s="687"/>
      <c r="PXU27" s="687"/>
      <c r="PXV27" s="687"/>
      <c r="PXW27" s="687"/>
      <c r="PXX27" s="687"/>
      <c r="PXY27" s="687"/>
      <c r="PXZ27" s="687"/>
      <c r="PYA27" s="687"/>
      <c r="PYB27" s="687"/>
      <c r="PYC27" s="687"/>
      <c r="PYD27" s="687"/>
      <c r="PYE27" s="687"/>
      <c r="PYF27" s="687"/>
      <c r="PYG27" s="687"/>
      <c r="PYH27" s="687"/>
      <c r="PYI27" s="687"/>
      <c r="PYJ27" s="687"/>
      <c r="PYK27" s="687"/>
      <c r="PYL27" s="687"/>
      <c r="PYM27" s="687"/>
      <c r="PYN27" s="687"/>
      <c r="PYO27" s="687"/>
      <c r="PYP27" s="687"/>
      <c r="PYQ27" s="687"/>
      <c r="PYR27" s="687"/>
      <c r="PYS27" s="687"/>
      <c r="PYT27" s="687"/>
      <c r="PYU27" s="687"/>
      <c r="PYV27" s="687"/>
      <c r="PYW27" s="687"/>
      <c r="PYX27" s="687"/>
      <c r="PYY27" s="687"/>
      <c r="PYZ27" s="687"/>
      <c r="PZA27" s="687"/>
      <c r="PZB27" s="687"/>
      <c r="PZC27" s="687"/>
      <c r="PZD27" s="687"/>
      <c r="PZE27" s="687"/>
      <c r="PZF27" s="687"/>
      <c r="PZG27" s="687"/>
      <c r="PZH27" s="687"/>
      <c r="PZI27" s="687"/>
      <c r="PZJ27" s="687"/>
      <c r="PZK27" s="687"/>
      <c r="PZL27" s="687"/>
      <c r="PZM27" s="687"/>
      <c r="PZN27" s="687"/>
      <c r="PZO27" s="687"/>
      <c r="PZP27" s="687"/>
      <c r="PZQ27" s="687"/>
      <c r="PZR27" s="687"/>
      <c r="PZS27" s="687"/>
      <c r="PZT27" s="687"/>
      <c r="PZU27" s="687"/>
      <c r="PZV27" s="687"/>
      <c r="PZW27" s="687"/>
      <c r="PZX27" s="687"/>
      <c r="PZY27" s="687"/>
      <c r="PZZ27" s="687"/>
      <c r="QAA27" s="687"/>
      <c r="QAB27" s="687"/>
      <c r="QAC27" s="687"/>
      <c r="QAD27" s="687"/>
      <c r="QAE27" s="687"/>
      <c r="QAF27" s="687"/>
      <c r="QAG27" s="687"/>
      <c r="QAH27" s="687"/>
      <c r="QAI27" s="687"/>
      <c r="QAJ27" s="687"/>
      <c r="QAK27" s="687"/>
      <c r="QAL27" s="687"/>
      <c r="QAM27" s="687"/>
      <c r="QAN27" s="687"/>
      <c r="QAO27" s="687"/>
      <c r="QAP27" s="687"/>
      <c r="QAQ27" s="687"/>
      <c r="QAR27" s="687"/>
      <c r="QAS27" s="687"/>
      <c r="QAT27" s="687"/>
      <c r="QAU27" s="687"/>
      <c r="QAV27" s="687"/>
      <c r="QAW27" s="687"/>
      <c r="QAX27" s="687"/>
      <c r="QAY27" s="687"/>
      <c r="QAZ27" s="687"/>
      <c r="QBA27" s="687"/>
      <c r="QBB27" s="687"/>
      <c r="QBC27" s="687"/>
      <c r="QBD27" s="687"/>
      <c r="QBE27" s="687"/>
      <c r="QBF27" s="687"/>
      <c r="QBG27" s="687"/>
      <c r="QBH27" s="687"/>
      <c r="QBI27" s="687"/>
      <c r="QBJ27" s="687"/>
      <c r="QBK27" s="687"/>
      <c r="QBL27" s="687"/>
      <c r="QBM27" s="687"/>
      <c r="QBN27" s="687"/>
      <c r="QBO27" s="687"/>
      <c r="QBP27" s="687"/>
      <c r="QBQ27" s="687"/>
      <c r="QBR27" s="687"/>
      <c r="QBS27" s="687"/>
      <c r="QBT27" s="687"/>
      <c r="QBU27" s="687"/>
      <c r="QBV27" s="687"/>
      <c r="QBW27" s="687"/>
      <c r="QBX27" s="687"/>
      <c r="QBY27" s="687"/>
      <c r="QBZ27" s="687"/>
      <c r="QCA27" s="687"/>
      <c r="QCB27" s="687"/>
      <c r="QCC27" s="687"/>
      <c r="QCD27" s="687"/>
      <c r="QCE27" s="687"/>
      <c r="QCF27" s="687"/>
      <c r="QCG27" s="687"/>
      <c r="QCH27" s="687"/>
      <c r="QCI27" s="687"/>
      <c r="QCJ27" s="687"/>
      <c r="QCK27" s="687"/>
      <c r="QCL27" s="687"/>
      <c r="QCM27" s="687"/>
      <c r="QCN27" s="687"/>
      <c r="QCO27" s="687"/>
      <c r="QCP27" s="687"/>
      <c r="QCQ27" s="687"/>
      <c r="QCR27" s="687"/>
      <c r="QCS27" s="687"/>
      <c r="QCT27" s="687"/>
      <c r="QCU27" s="687"/>
      <c r="QCV27" s="687"/>
      <c r="QCW27" s="687"/>
      <c r="QCX27" s="687"/>
      <c r="QCY27" s="687"/>
      <c r="QCZ27" s="687"/>
      <c r="QDA27" s="687"/>
      <c r="QDB27" s="687"/>
      <c r="QDC27" s="687"/>
      <c r="QDD27" s="687"/>
      <c r="QDE27" s="687"/>
      <c r="QDF27" s="687"/>
      <c r="QDG27" s="687"/>
      <c r="QDH27" s="687"/>
      <c r="QDI27" s="687"/>
      <c r="QDJ27" s="687"/>
      <c r="QDK27" s="687"/>
      <c r="QDL27" s="687"/>
      <c r="QDM27" s="687"/>
      <c r="QDN27" s="687"/>
      <c r="QDO27" s="687"/>
      <c r="QDP27" s="687"/>
      <c r="QDQ27" s="687"/>
      <c r="QDR27" s="687"/>
      <c r="QDS27" s="687"/>
      <c r="QDT27" s="687"/>
      <c r="QDU27" s="687"/>
      <c r="QDV27" s="687"/>
      <c r="QDW27" s="687"/>
      <c r="QDX27" s="687"/>
      <c r="QDY27" s="687"/>
      <c r="QDZ27" s="687"/>
      <c r="QEA27" s="687"/>
      <c r="QEB27" s="687"/>
      <c r="QEC27" s="687"/>
      <c r="QED27" s="687"/>
      <c r="QEE27" s="687"/>
      <c r="QEF27" s="687"/>
      <c r="QEG27" s="687"/>
      <c r="QEH27" s="687"/>
      <c r="QEI27" s="687"/>
      <c r="QEJ27" s="687"/>
      <c r="QEK27" s="687"/>
      <c r="QEL27" s="687"/>
      <c r="QEM27" s="687"/>
      <c r="QEN27" s="687"/>
      <c r="QEO27" s="687"/>
      <c r="QEP27" s="687"/>
      <c r="QEQ27" s="687"/>
      <c r="QER27" s="687"/>
      <c r="QES27" s="687"/>
      <c r="QET27" s="687"/>
      <c r="QEU27" s="687"/>
      <c r="QEV27" s="687"/>
      <c r="QEW27" s="687"/>
      <c r="QEX27" s="687"/>
      <c r="QEY27" s="687"/>
      <c r="QEZ27" s="687"/>
      <c r="QFA27" s="687"/>
      <c r="QFB27" s="687"/>
      <c r="QFC27" s="687"/>
      <c r="QFD27" s="687"/>
      <c r="QFE27" s="687"/>
      <c r="QFF27" s="687"/>
      <c r="QFG27" s="687"/>
      <c r="QFH27" s="687"/>
      <c r="QFI27" s="687"/>
      <c r="QFJ27" s="687"/>
      <c r="QFK27" s="687"/>
      <c r="QFL27" s="687"/>
      <c r="QFM27" s="687"/>
      <c r="QFN27" s="687"/>
      <c r="QFO27" s="687"/>
      <c r="QFP27" s="687"/>
      <c r="QFQ27" s="687"/>
      <c r="QFR27" s="687"/>
      <c r="QFS27" s="687"/>
      <c r="QFT27" s="687"/>
      <c r="QFU27" s="687"/>
      <c r="QFV27" s="687"/>
      <c r="QFW27" s="687"/>
      <c r="QFX27" s="687"/>
      <c r="QFY27" s="687"/>
      <c r="QFZ27" s="687"/>
      <c r="QGA27" s="687"/>
      <c r="QGB27" s="687"/>
      <c r="QGC27" s="687"/>
      <c r="QGD27" s="687"/>
      <c r="QGE27" s="687"/>
      <c r="QGF27" s="687"/>
      <c r="QGG27" s="687"/>
      <c r="QGH27" s="687"/>
      <c r="QGI27" s="687"/>
      <c r="QGJ27" s="687"/>
      <c r="QGK27" s="687"/>
      <c r="QGL27" s="687"/>
      <c r="QGM27" s="687"/>
      <c r="QGN27" s="687"/>
      <c r="QGO27" s="687"/>
      <c r="QGP27" s="687"/>
      <c r="QGQ27" s="687"/>
      <c r="QGR27" s="687"/>
      <c r="QGS27" s="687"/>
      <c r="QGT27" s="687"/>
      <c r="QGU27" s="687"/>
      <c r="QGV27" s="687"/>
      <c r="QGW27" s="687"/>
      <c r="QGX27" s="687"/>
      <c r="QGY27" s="687"/>
      <c r="QGZ27" s="687"/>
      <c r="QHA27" s="687"/>
      <c r="QHB27" s="687"/>
      <c r="QHC27" s="687"/>
      <c r="QHD27" s="687"/>
      <c r="QHE27" s="687"/>
      <c r="QHF27" s="687"/>
      <c r="QHG27" s="687"/>
      <c r="QHH27" s="687"/>
      <c r="QHI27" s="687"/>
      <c r="QHJ27" s="687"/>
      <c r="QHK27" s="687"/>
      <c r="QHL27" s="687"/>
      <c r="QHM27" s="687"/>
      <c r="QHN27" s="687"/>
      <c r="QHO27" s="687"/>
      <c r="QHP27" s="687"/>
      <c r="QHQ27" s="687"/>
      <c r="QHR27" s="687"/>
      <c r="QHS27" s="687"/>
      <c r="QHT27" s="687"/>
      <c r="QHU27" s="687"/>
      <c r="QHV27" s="687"/>
      <c r="QHW27" s="687"/>
      <c r="QHX27" s="687"/>
      <c r="QHY27" s="687"/>
      <c r="QHZ27" s="687"/>
      <c r="QIA27" s="687"/>
      <c r="QIB27" s="687"/>
      <c r="QIC27" s="687"/>
      <c r="QID27" s="687"/>
      <c r="QIE27" s="687"/>
      <c r="QIF27" s="687"/>
      <c r="QIG27" s="687"/>
      <c r="QIH27" s="687"/>
      <c r="QII27" s="687"/>
      <c r="QIJ27" s="687"/>
      <c r="QIK27" s="687"/>
      <c r="QIL27" s="687"/>
      <c r="QIM27" s="687"/>
      <c r="QIN27" s="687"/>
      <c r="QIO27" s="687"/>
      <c r="QIP27" s="687"/>
      <c r="QIQ27" s="687"/>
      <c r="QIR27" s="687"/>
      <c r="QIS27" s="687"/>
      <c r="QIT27" s="687"/>
      <c r="QIU27" s="687"/>
      <c r="QIV27" s="687"/>
      <c r="QIW27" s="687"/>
      <c r="QIX27" s="687"/>
      <c r="QIY27" s="687"/>
      <c r="QIZ27" s="687"/>
      <c r="QJA27" s="687"/>
      <c r="QJB27" s="687"/>
      <c r="QJC27" s="687"/>
      <c r="QJD27" s="687"/>
      <c r="QJE27" s="687"/>
      <c r="QJF27" s="687"/>
      <c r="QJG27" s="687"/>
      <c r="QJH27" s="687"/>
      <c r="QJI27" s="687"/>
      <c r="QJJ27" s="687"/>
      <c r="QJK27" s="687"/>
      <c r="QJL27" s="687"/>
      <c r="QJM27" s="687"/>
      <c r="QJN27" s="687"/>
      <c r="QJO27" s="687"/>
      <c r="QJP27" s="687"/>
      <c r="QJQ27" s="687"/>
      <c r="QJR27" s="687"/>
      <c r="QJS27" s="687"/>
      <c r="QJT27" s="687"/>
      <c r="QJU27" s="687"/>
      <c r="QJV27" s="687"/>
      <c r="QJW27" s="687"/>
      <c r="QJX27" s="687"/>
      <c r="QJY27" s="687"/>
      <c r="QJZ27" s="687"/>
      <c r="QKA27" s="687"/>
      <c r="QKB27" s="687"/>
      <c r="QKC27" s="687"/>
      <c r="QKD27" s="687"/>
      <c r="QKE27" s="687"/>
      <c r="QKF27" s="687"/>
      <c r="QKG27" s="687"/>
      <c r="QKH27" s="687"/>
      <c r="QKI27" s="687"/>
      <c r="QKJ27" s="687"/>
      <c r="QKK27" s="687"/>
      <c r="QKL27" s="687"/>
      <c r="QKM27" s="687"/>
      <c r="QKN27" s="687"/>
      <c r="QKO27" s="687"/>
      <c r="QKP27" s="687"/>
      <c r="QKQ27" s="687"/>
      <c r="QKR27" s="687"/>
      <c r="QKS27" s="687"/>
      <c r="QKT27" s="687"/>
      <c r="QKU27" s="687"/>
      <c r="QKV27" s="687"/>
      <c r="QKW27" s="687"/>
      <c r="QKX27" s="687"/>
      <c r="QKY27" s="687"/>
      <c r="QKZ27" s="687"/>
      <c r="QLA27" s="687"/>
      <c r="QLB27" s="687"/>
      <c r="QLC27" s="687"/>
      <c r="QLD27" s="687"/>
      <c r="QLE27" s="687"/>
      <c r="QLF27" s="687"/>
      <c r="QLG27" s="687"/>
      <c r="QLH27" s="687"/>
      <c r="QLI27" s="687"/>
      <c r="QLJ27" s="687"/>
      <c r="QLK27" s="687"/>
      <c r="QLL27" s="687"/>
      <c r="QLM27" s="687"/>
      <c r="QLN27" s="687"/>
      <c r="QLO27" s="687"/>
      <c r="QLP27" s="687"/>
      <c r="QLQ27" s="687"/>
      <c r="QLR27" s="687"/>
      <c r="QLS27" s="687"/>
      <c r="QLT27" s="687"/>
      <c r="QLU27" s="687"/>
      <c r="QLV27" s="687"/>
      <c r="QLW27" s="687"/>
      <c r="QLX27" s="687"/>
      <c r="QLY27" s="687"/>
      <c r="QLZ27" s="687"/>
      <c r="QMA27" s="687"/>
      <c r="QMB27" s="687"/>
      <c r="QMC27" s="687"/>
      <c r="QMD27" s="687"/>
      <c r="QME27" s="687"/>
      <c r="QMF27" s="687"/>
      <c r="QMG27" s="687"/>
      <c r="QMH27" s="687"/>
      <c r="QMI27" s="687"/>
      <c r="QMJ27" s="687"/>
      <c r="QMK27" s="687"/>
      <c r="QML27" s="687"/>
      <c r="QMM27" s="687"/>
      <c r="QMN27" s="687"/>
      <c r="QMO27" s="687"/>
      <c r="QMP27" s="687"/>
      <c r="QMQ27" s="687"/>
      <c r="QMR27" s="687"/>
      <c r="QMS27" s="687"/>
      <c r="QMT27" s="687"/>
      <c r="QMU27" s="687"/>
      <c r="QMV27" s="687"/>
      <c r="QMW27" s="687"/>
      <c r="QMX27" s="687"/>
      <c r="QMY27" s="687"/>
      <c r="QMZ27" s="687"/>
      <c r="QNA27" s="687"/>
      <c r="QNB27" s="687"/>
      <c r="QNC27" s="687"/>
      <c r="QND27" s="687"/>
      <c r="QNE27" s="687"/>
      <c r="QNF27" s="687"/>
      <c r="QNG27" s="687"/>
      <c r="QNH27" s="687"/>
      <c r="QNI27" s="687"/>
      <c r="QNJ27" s="687"/>
      <c r="QNK27" s="687"/>
      <c r="QNL27" s="687"/>
      <c r="QNM27" s="687"/>
      <c r="QNN27" s="687"/>
      <c r="QNO27" s="687"/>
      <c r="QNP27" s="687"/>
      <c r="QNQ27" s="687"/>
      <c r="QNR27" s="687"/>
      <c r="QNS27" s="687"/>
      <c r="QNT27" s="687"/>
      <c r="QNU27" s="687"/>
      <c r="QNV27" s="687"/>
      <c r="QNW27" s="687"/>
      <c r="QNX27" s="687"/>
      <c r="QNY27" s="687"/>
      <c r="QNZ27" s="687"/>
      <c r="QOA27" s="687"/>
      <c r="QOB27" s="687"/>
      <c r="QOC27" s="687"/>
      <c r="QOD27" s="687"/>
      <c r="QOE27" s="687"/>
      <c r="QOF27" s="687"/>
      <c r="QOG27" s="687"/>
      <c r="QOH27" s="687"/>
      <c r="QOI27" s="687"/>
      <c r="QOJ27" s="687"/>
      <c r="QOK27" s="687"/>
      <c r="QOL27" s="687"/>
      <c r="QOM27" s="687"/>
      <c r="QON27" s="687"/>
      <c r="QOO27" s="687"/>
      <c r="QOP27" s="687"/>
      <c r="QOQ27" s="687"/>
      <c r="QOR27" s="687"/>
      <c r="QOS27" s="687"/>
      <c r="QOT27" s="687"/>
      <c r="QOU27" s="687"/>
      <c r="QOV27" s="687"/>
      <c r="QOW27" s="687"/>
      <c r="QOX27" s="687"/>
      <c r="QOY27" s="687"/>
      <c r="QOZ27" s="687"/>
      <c r="QPA27" s="687"/>
      <c r="QPB27" s="687"/>
      <c r="QPC27" s="687"/>
      <c r="QPD27" s="687"/>
      <c r="QPE27" s="687"/>
      <c r="QPF27" s="687"/>
      <c r="QPG27" s="687"/>
      <c r="QPH27" s="687"/>
      <c r="QPI27" s="687"/>
      <c r="QPJ27" s="687"/>
      <c r="QPK27" s="687"/>
      <c r="QPL27" s="687"/>
      <c r="QPM27" s="687"/>
      <c r="QPN27" s="687"/>
      <c r="QPO27" s="687"/>
      <c r="QPP27" s="687"/>
      <c r="QPQ27" s="687"/>
      <c r="QPR27" s="687"/>
      <c r="QPS27" s="687"/>
      <c r="QPT27" s="687"/>
      <c r="QPU27" s="687"/>
      <c r="QPV27" s="687"/>
      <c r="QPW27" s="687"/>
      <c r="QPX27" s="687"/>
      <c r="QPY27" s="687"/>
      <c r="QPZ27" s="687"/>
      <c r="QQA27" s="687"/>
      <c r="QQB27" s="687"/>
      <c r="QQC27" s="687"/>
      <c r="QQD27" s="687"/>
      <c r="QQE27" s="687"/>
      <c r="QQF27" s="687"/>
      <c r="QQG27" s="687"/>
      <c r="QQH27" s="687"/>
      <c r="QQI27" s="687"/>
      <c r="QQJ27" s="687"/>
      <c r="QQK27" s="687"/>
      <c r="QQL27" s="687"/>
      <c r="QQM27" s="687"/>
      <c r="QQN27" s="687"/>
      <c r="QQO27" s="687"/>
      <c r="QQP27" s="687"/>
      <c r="QQQ27" s="687"/>
      <c r="QQR27" s="687"/>
      <c r="QQS27" s="687"/>
      <c r="QQT27" s="687"/>
      <c r="QQU27" s="687"/>
      <c r="QQV27" s="687"/>
      <c r="QQW27" s="687"/>
      <c r="QQX27" s="687"/>
      <c r="QQY27" s="687"/>
      <c r="QQZ27" s="687"/>
      <c r="QRA27" s="687"/>
      <c r="QRB27" s="687"/>
      <c r="QRC27" s="687"/>
      <c r="QRD27" s="687"/>
      <c r="QRE27" s="687"/>
      <c r="QRF27" s="687"/>
      <c r="QRG27" s="687"/>
      <c r="QRH27" s="687"/>
      <c r="QRI27" s="687"/>
      <c r="QRJ27" s="687"/>
      <c r="QRK27" s="687"/>
      <c r="QRL27" s="687"/>
      <c r="QRM27" s="687"/>
      <c r="QRN27" s="687"/>
      <c r="QRO27" s="687"/>
      <c r="QRP27" s="687"/>
      <c r="QRQ27" s="687"/>
      <c r="QRR27" s="687"/>
      <c r="QRS27" s="687"/>
      <c r="QRT27" s="687"/>
      <c r="QRU27" s="687"/>
      <c r="QRV27" s="687"/>
      <c r="QRW27" s="687"/>
      <c r="QRX27" s="687"/>
      <c r="QRY27" s="687"/>
      <c r="QRZ27" s="687"/>
      <c r="QSA27" s="687"/>
      <c r="QSB27" s="687"/>
      <c r="QSC27" s="687"/>
      <c r="QSD27" s="687"/>
      <c r="QSE27" s="687"/>
      <c r="QSF27" s="687"/>
      <c r="QSG27" s="687"/>
      <c r="QSH27" s="687"/>
      <c r="QSI27" s="687"/>
      <c r="QSJ27" s="687"/>
      <c r="QSK27" s="687"/>
      <c r="QSL27" s="687"/>
      <c r="QSM27" s="687"/>
      <c r="QSN27" s="687"/>
      <c r="QSO27" s="687"/>
      <c r="QSP27" s="687"/>
      <c r="QSQ27" s="687"/>
      <c r="QSR27" s="687"/>
      <c r="QSS27" s="687"/>
      <c r="QST27" s="687"/>
      <c r="QSU27" s="687"/>
      <c r="QSV27" s="687"/>
      <c r="QSW27" s="687"/>
      <c r="QSX27" s="687"/>
      <c r="QSY27" s="687"/>
      <c r="QSZ27" s="687"/>
      <c r="QTA27" s="687"/>
      <c r="QTB27" s="687"/>
      <c r="QTC27" s="687"/>
      <c r="QTD27" s="687"/>
      <c r="QTE27" s="687"/>
      <c r="QTF27" s="687"/>
      <c r="QTG27" s="687"/>
      <c r="QTH27" s="687"/>
      <c r="QTI27" s="687"/>
      <c r="QTJ27" s="687"/>
      <c r="QTK27" s="687"/>
      <c r="QTL27" s="687"/>
      <c r="QTM27" s="687"/>
      <c r="QTN27" s="687"/>
      <c r="QTO27" s="687"/>
      <c r="QTP27" s="687"/>
      <c r="QTQ27" s="687"/>
      <c r="QTR27" s="687"/>
      <c r="QTS27" s="687"/>
      <c r="QTT27" s="687"/>
      <c r="QTU27" s="687"/>
      <c r="QTV27" s="687"/>
      <c r="QTW27" s="687"/>
      <c r="QTX27" s="687"/>
      <c r="QTY27" s="687"/>
      <c r="QTZ27" s="687"/>
      <c r="QUA27" s="687"/>
      <c r="QUB27" s="687"/>
      <c r="QUC27" s="687"/>
      <c r="QUD27" s="687"/>
      <c r="QUE27" s="687"/>
      <c r="QUF27" s="687"/>
      <c r="QUG27" s="687"/>
      <c r="QUH27" s="687"/>
      <c r="QUI27" s="687"/>
      <c r="QUJ27" s="687"/>
      <c r="QUK27" s="687"/>
      <c r="QUL27" s="687"/>
      <c r="QUM27" s="687"/>
      <c r="QUN27" s="687"/>
      <c r="QUO27" s="687"/>
      <c r="QUP27" s="687"/>
      <c r="QUQ27" s="687"/>
      <c r="QUR27" s="687"/>
      <c r="QUS27" s="687"/>
      <c r="QUT27" s="687"/>
      <c r="QUU27" s="687"/>
      <c r="QUV27" s="687"/>
      <c r="QUW27" s="687"/>
      <c r="QUX27" s="687"/>
      <c r="QUY27" s="687"/>
      <c r="QUZ27" s="687"/>
      <c r="QVA27" s="687"/>
      <c r="QVB27" s="687"/>
      <c r="QVC27" s="687"/>
      <c r="QVD27" s="687"/>
      <c r="QVE27" s="687"/>
      <c r="QVF27" s="687"/>
      <c r="QVG27" s="687"/>
      <c r="QVH27" s="687"/>
      <c r="QVI27" s="687"/>
      <c r="QVJ27" s="687"/>
      <c r="QVK27" s="687"/>
      <c r="QVL27" s="687"/>
      <c r="QVM27" s="687"/>
      <c r="QVN27" s="687"/>
      <c r="QVO27" s="687"/>
      <c r="QVP27" s="687"/>
      <c r="QVQ27" s="687"/>
      <c r="QVR27" s="687"/>
      <c r="QVS27" s="687"/>
      <c r="QVT27" s="687"/>
      <c r="QVU27" s="687"/>
      <c r="QVV27" s="687"/>
      <c r="QVW27" s="687"/>
      <c r="QVX27" s="687"/>
      <c r="QVY27" s="687"/>
      <c r="QVZ27" s="687"/>
      <c r="QWA27" s="687"/>
      <c r="QWB27" s="687"/>
      <c r="QWC27" s="687"/>
      <c r="QWD27" s="687"/>
      <c r="QWE27" s="687"/>
      <c r="QWF27" s="687"/>
      <c r="QWG27" s="687"/>
      <c r="QWH27" s="687"/>
      <c r="QWI27" s="687"/>
      <c r="QWJ27" s="687"/>
      <c r="QWK27" s="687"/>
      <c r="QWL27" s="687"/>
      <c r="QWM27" s="687"/>
      <c r="QWN27" s="687"/>
      <c r="QWO27" s="687"/>
      <c r="QWP27" s="687"/>
      <c r="QWQ27" s="687"/>
      <c r="QWR27" s="687"/>
      <c r="QWS27" s="687"/>
      <c r="QWT27" s="687"/>
      <c r="QWU27" s="687"/>
      <c r="QWV27" s="687"/>
      <c r="QWW27" s="687"/>
      <c r="QWX27" s="687"/>
      <c r="QWY27" s="687"/>
      <c r="QWZ27" s="687"/>
      <c r="QXA27" s="687"/>
      <c r="QXB27" s="687"/>
      <c r="QXC27" s="687"/>
      <c r="QXD27" s="687"/>
      <c r="QXE27" s="687"/>
      <c r="QXF27" s="687"/>
      <c r="QXG27" s="687"/>
      <c r="QXH27" s="687"/>
      <c r="QXI27" s="687"/>
      <c r="QXJ27" s="687"/>
      <c r="QXK27" s="687"/>
      <c r="QXL27" s="687"/>
      <c r="QXM27" s="687"/>
      <c r="QXN27" s="687"/>
      <c r="QXO27" s="687"/>
      <c r="QXP27" s="687"/>
      <c r="QXQ27" s="687"/>
      <c r="QXR27" s="687"/>
      <c r="QXS27" s="687"/>
      <c r="QXT27" s="687"/>
      <c r="QXU27" s="687"/>
      <c r="QXV27" s="687"/>
      <c r="QXW27" s="687"/>
      <c r="QXX27" s="687"/>
      <c r="QXY27" s="687"/>
      <c r="QXZ27" s="687"/>
      <c r="QYA27" s="687"/>
      <c r="QYB27" s="687"/>
      <c r="QYC27" s="687"/>
      <c r="QYD27" s="687"/>
      <c r="QYE27" s="687"/>
      <c r="QYF27" s="687"/>
      <c r="QYG27" s="687"/>
      <c r="QYH27" s="687"/>
      <c r="QYI27" s="687"/>
      <c r="QYJ27" s="687"/>
      <c r="QYK27" s="687"/>
      <c r="QYL27" s="687"/>
      <c r="QYM27" s="687"/>
      <c r="QYN27" s="687"/>
      <c r="QYO27" s="687"/>
      <c r="QYP27" s="687"/>
      <c r="QYQ27" s="687"/>
      <c r="QYR27" s="687"/>
      <c r="QYS27" s="687"/>
      <c r="QYT27" s="687"/>
      <c r="QYU27" s="687"/>
      <c r="QYV27" s="687"/>
      <c r="QYW27" s="687"/>
      <c r="QYX27" s="687"/>
      <c r="QYY27" s="687"/>
      <c r="QYZ27" s="687"/>
      <c r="QZA27" s="687"/>
      <c r="QZB27" s="687"/>
      <c r="QZC27" s="687"/>
      <c r="QZD27" s="687"/>
      <c r="QZE27" s="687"/>
      <c r="QZF27" s="687"/>
      <c r="QZG27" s="687"/>
      <c r="QZH27" s="687"/>
      <c r="QZI27" s="687"/>
      <c r="QZJ27" s="687"/>
      <c r="QZK27" s="687"/>
      <c r="QZL27" s="687"/>
      <c r="QZM27" s="687"/>
      <c r="QZN27" s="687"/>
      <c r="QZO27" s="687"/>
      <c r="QZP27" s="687"/>
      <c r="QZQ27" s="687"/>
      <c r="QZR27" s="687"/>
      <c r="QZS27" s="687"/>
      <c r="QZT27" s="687"/>
      <c r="QZU27" s="687"/>
      <c r="QZV27" s="687"/>
      <c r="QZW27" s="687"/>
      <c r="QZX27" s="687"/>
      <c r="QZY27" s="687"/>
      <c r="QZZ27" s="687"/>
      <c r="RAA27" s="687"/>
      <c r="RAB27" s="687"/>
      <c r="RAC27" s="687"/>
      <c r="RAD27" s="687"/>
      <c r="RAE27" s="687"/>
      <c r="RAF27" s="687"/>
      <c r="RAG27" s="687"/>
      <c r="RAH27" s="687"/>
      <c r="RAI27" s="687"/>
      <c r="RAJ27" s="687"/>
      <c r="RAK27" s="687"/>
      <c r="RAL27" s="687"/>
      <c r="RAM27" s="687"/>
      <c r="RAN27" s="687"/>
      <c r="RAO27" s="687"/>
      <c r="RAP27" s="687"/>
      <c r="RAQ27" s="687"/>
      <c r="RAR27" s="687"/>
      <c r="RAS27" s="687"/>
      <c r="RAT27" s="687"/>
      <c r="RAU27" s="687"/>
      <c r="RAV27" s="687"/>
      <c r="RAW27" s="687"/>
      <c r="RAX27" s="687"/>
      <c r="RAY27" s="687"/>
      <c r="RAZ27" s="687"/>
      <c r="RBA27" s="687"/>
      <c r="RBB27" s="687"/>
      <c r="RBC27" s="687"/>
      <c r="RBD27" s="687"/>
      <c r="RBE27" s="687"/>
      <c r="RBF27" s="687"/>
      <c r="RBG27" s="687"/>
      <c r="RBH27" s="687"/>
      <c r="RBI27" s="687"/>
      <c r="RBJ27" s="687"/>
      <c r="RBK27" s="687"/>
      <c r="RBL27" s="687"/>
      <c r="RBM27" s="687"/>
      <c r="RBN27" s="687"/>
      <c r="RBO27" s="687"/>
      <c r="RBP27" s="687"/>
      <c r="RBQ27" s="687"/>
      <c r="RBR27" s="687"/>
      <c r="RBS27" s="687"/>
      <c r="RBT27" s="687"/>
      <c r="RBU27" s="687"/>
      <c r="RBV27" s="687"/>
      <c r="RBW27" s="687"/>
      <c r="RBX27" s="687"/>
      <c r="RBY27" s="687"/>
      <c r="RBZ27" s="687"/>
      <c r="RCA27" s="687"/>
      <c r="RCB27" s="687"/>
      <c r="RCC27" s="687"/>
      <c r="RCD27" s="687"/>
      <c r="RCE27" s="687"/>
      <c r="RCF27" s="687"/>
      <c r="RCG27" s="687"/>
      <c r="RCH27" s="687"/>
      <c r="RCI27" s="687"/>
      <c r="RCJ27" s="687"/>
      <c r="RCK27" s="687"/>
      <c r="RCL27" s="687"/>
      <c r="RCM27" s="687"/>
      <c r="RCN27" s="687"/>
      <c r="RCO27" s="687"/>
      <c r="RCP27" s="687"/>
      <c r="RCQ27" s="687"/>
      <c r="RCR27" s="687"/>
      <c r="RCS27" s="687"/>
      <c r="RCT27" s="687"/>
      <c r="RCU27" s="687"/>
      <c r="RCV27" s="687"/>
      <c r="RCW27" s="687"/>
      <c r="RCX27" s="687"/>
      <c r="RCY27" s="687"/>
      <c r="RCZ27" s="687"/>
      <c r="RDA27" s="687"/>
      <c r="RDB27" s="687"/>
      <c r="RDC27" s="687"/>
      <c r="RDD27" s="687"/>
      <c r="RDE27" s="687"/>
      <c r="RDF27" s="687"/>
      <c r="RDG27" s="687"/>
      <c r="RDH27" s="687"/>
      <c r="RDI27" s="687"/>
      <c r="RDJ27" s="687"/>
      <c r="RDK27" s="687"/>
      <c r="RDL27" s="687"/>
      <c r="RDM27" s="687"/>
      <c r="RDN27" s="687"/>
      <c r="RDO27" s="687"/>
      <c r="RDP27" s="687"/>
      <c r="RDQ27" s="687"/>
      <c r="RDR27" s="687"/>
      <c r="RDS27" s="687"/>
      <c r="RDT27" s="687"/>
      <c r="RDU27" s="687"/>
      <c r="RDV27" s="687"/>
      <c r="RDW27" s="687"/>
      <c r="RDX27" s="687"/>
      <c r="RDY27" s="687"/>
      <c r="RDZ27" s="687"/>
      <c r="REA27" s="687"/>
      <c r="REB27" s="687"/>
      <c r="REC27" s="687"/>
      <c r="RED27" s="687"/>
      <c r="REE27" s="687"/>
      <c r="REF27" s="687"/>
      <c r="REG27" s="687"/>
      <c r="REH27" s="687"/>
      <c r="REI27" s="687"/>
      <c r="REJ27" s="687"/>
      <c r="REK27" s="687"/>
      <c r="REL27" s="687"/>
      <c r="REM27" s="687"/>
      <c r="REN27" s="687"/>
      <c r="REO27" s="687"/>
      <c r="REP27" s="687"/>
      <c r="REQ27" s="687"/>
      <c r="RER27" s="687"/>
      <c r="RES27" s="687"/>
      <c r="RET27" s="687"/>
      <c r="REU27" s="687"/>
      <c r="REV27" s="687"/>
      <c r="REW27" s="687"/>
      <c r="REX27" s="687"/>
      <c r="REY27" s="687"/>
      <c r="REZ27" s="687"/>
      <c r="RFA27" s="687"/>
      <c r="RFB27" s="687"/>
      <c r="RFC27" s="687"/>
      <c r="RFD27" s="687"/>
      <c r="RFE27" s="687"/>
      <c r="RFF27" s="687"/>
      <c r="RFG27" s="687"/>
      <c r="RFH27" s="687"/>
      <c r="RFI27" s="687"/>
      <c r="RFJ27" s="687"/>
      <c r="RFK27" s="687"/>
      <c r="RFL27" s="687"/>
      <c r="RFM27" s="687"/>
      <c r="RFN27" s="687"/>
      <c r="RFO27" s="687"/>
      <c r="RFP27" s="687"/>
      <c r="RFQ27" s="687"/>
      <c r="RFR27" s="687"/>
      <c r="RFS27" s="687"/>
      <c r="RFT27" s="687"/>
      <c r="RFU27" s="687"/>
      <c r="RFV27" s="687"/>
      <c r="RFW27" s="687"/>
      <c r="RFX27" s="687"/>
      <c r="RFY27" s="687"/>
      <c r="RFZ27" s="687"/>
      <c r="RGA27" s="687"/>
      <c r="RGB27" s="687"/>
      <c r="RGC27" s="687"/>
      <c r="RGD27" s="687"/>
      <c r="RGE27" s="687"/>
      <c r="RGF27" s="687"/>
      <c r="RGG27" s="687"/>
      <c r="RGH27" s="687"/>
      <c r="RGI27" s="687"/>
      <c r="RGJ27" s="687"/>
      <c r="RGK27" s="687"/>
      <c r="RGL27" s="687"/>
      <c r="RGM27" s="687"/>
      <c r="RGN27" s="687"/>
      <c r="RGO27" s="687"/>
      <c r="RGP27" s="687"/>
      <c r="RGQ27" s="687"/>
      <c r="RGR27" s="687"/>
      <c r="RGS27" s="687"/>
      <c r="RGT27" s="687"/>
      <c r="RGU27" s="687"/>
      <c r="RGV27" s="687"/>
      <c r="RGW27" s="687"/>
      <c r="RGX27" s="687"/>
      <c r="RGY27" s="687"/>
      <c r="RGZ27" s="687"/>
      <c r="RHA27" s="687"/>
      <c r="RHB27" s="687"/>
      <c r="RHC27" s="687"/>
      <c r="RHD27" s="687"/>
      <c r="RHE27" s="687"/>
      <c r="RHF27" s="687"/>
      <c r="RHG27" s="687"/>
      <c r="RHH27" s="687"/>
      <c r="RHI27" s="687"/>
      <c r="RHJ27" s="687"/>
      <c r="RHK27" s="687"/>
      <c r="RHL27" s="687"/>
      <c r="RHM27" s="687"/>
      <c r="RHN27" s="687"/>
      <c r="RHO27" s="687"/>
      <c r="RHP27" s="687"/>
      <c r="RHQ27" s="687"/>
      <c r="RHR27" s="687"/>
      <c r="RHS27" s="687"/>
      <c r="RHT27" s="687"/>
      <c r="RHU27" s="687"/>
      <c r="RHV27" s="687"/>
      <c r="RHW27" s="687"/>
      <c r="RHX27" s="687"/>
      <c r="RHY27" s="687"/>
      <c r="RHZ27" s="687"/>
      <c r="RIA27" s="687"/>
      <c r="RIB27" s="687"/>
      <c r="RIC27" s="687"/>
      <c r="RID27" s="687"/>
      <c r="RIE27" s="687"/>
      <c r="RIF27" s="687"/>
      <c r="RIG27" s="687"/>
      <c r="RIH27" s="687"/>
      <c r="RII27" s="687"/>
      <c r="RIJ27" s="687"/>
      <c r="RIK27" s="687"/>
      <c r="RIL27" s="687"/>
      <c r="RIM27" s="687"/>
      <c r="RIN27" s="687"/>
      <c r="RIO27" s="687"/>
      <c r="RIP27" s="687"/>
      <c r="RIQ27" s="687"/>
      <c r="RIR27" s="687"/>
      <c r="RIS27" s="687"/>
      <c r="RIT27" s="687"/>
      <c r="RIU27" s="687"/>
      <c r="RIV27" s="687"/>
      <c r="RIW27" s="687"/>
      <c r="RIX27" s="687"/>
      <c r="RIY27" s="687"/>
      <c r="RIZ27" s="687"/>
      <c r="RJA27" s="687"/>
      <c r="RJB27" s="687"/>
      <c r="RJC27" s="687"/>
      <c r="RJD27" s="687"/>
      <c r="RJE27" s="687"/>
      <c r="RJF27" s="687"/>
      <c r="RJG27" s="687"/>
      <c r="RJH27" s="687"/>
      <c r="RJI27" s="687"/>
      <c r="RJJ27" s="687"/>
      <c r="RJK27" s="687"/>
      <c r="RJL27" s="687"/>
      <c r="RJM27" s="687"/>
      <c r="RJN27" s="687"/>
      <c r="RJO27" s="687"/>
      <c r="RJP27" s="687"/>
      <c r="RJQ27" s="687"/>
      <c r="RJR27" s="687"/>
      <c r="RJS27" s="687"/>
      <c r="RJT27" s="687"/>
      <c r="RJU27" s="687"/>
      <c r="RJV27" s="687"/>
      <c r="RJW27" s="687"/>
      <c r="RJX27" s="687"/>
      <c r="RJY27" s="687"/>
      <c r="RJZ27" s="687"/>
      <c r="RKA27" s="687"/>
      <c r="RKB27" s="687"/>
      <c r="RKC27" s="687"/>
      <c r="RKD27" s="687"/>
      <c r="RKE27" s="687"/>
      <c r="RKF27" s="687"/>
      <c r="RKG27" s="687"/>
      <c r="RKH27" s="687"/>
      <c r="RKI27" s="687"/>
      <c r="RKJ27" s="687"/>
      <c r="RKK27" s="687"/>
      <c r="RKL27" s="687"/>
      <c r="RKM27" s="687"/>
      <c r="RKN27" s="687"/>
      <c r="RKO27" s="687"/>
      <c r="RKP27" s="687"/>
      <c r="RKQ27" s="687"/>
      <c r="RKR27" s="687"/>
      <c r="RKS27" s="687"/>
      <c r="RKT27" s="687"/>
      <c r="RKU27" s="687"/>
      <c r="RKV27" s="687"/>
      <c r="RKW27" s="687"/>
      <c r="RKX27" s="687"/>
      <c r="RKY27" s="687"/>
      <c r="RKZ27" s="687"/>
      <c r="RLA27" s="687"/>
      <c r="RLB27" s="687"/>
      <c r="RLC27" s="687"/>
      <c r="RLD27" s="687"/>
      <c r="RLE27" s="687"/>
      <c r="RLF27" s="687"/>
      <c r="RLG27" s="687"/>
      <c r="RLH27" s="687"/>
      <c r="RLI27" s="687"/>
      <c r="RLJ27" s="687"/>
      <c r="RLK27" s="687"/>
      <c r="RLL27" s="687"/>
      <c r="RLM27" s="687"/>
      <c r="RLN27" s="687"/>
      <c r="RLO27" s="687"/>
      <c r="RLP27" s="687"/>
      <c r="RLQ27" s="687"/>
      <c r="RLR27" s="687"/>
      <c r="RLS27" s="687"/>
      <c r="RLT27" s="687"/>
      <c r="RLU27" s="687"/>
      <c r="RLV27" s="687"/>
      <c r="RLW27" s="687"/>
      <c r="RLX27" s="687"/>
      <c r="RLY27" s="687"/>
      <c r="RLZ27" s="687"/>
      <c r="RMA27" s="687"/>
      <c r="RMB27" s="687"/>
      <c r="RMC27" s="687"/>
      <c r="RMD27" s="687"/>
      <c r="RME27" s="687"/>
      <c r="RMF27" s="687"/>
      <c r="RMG27" s="687"/>
      <c r="RMH27" s="687"/>
      <c r="RMI27" s="687"/>
      <c r="RMJ27" s="687"/>
      <c r="RMK27" s="687"/>
      <c r="RML27" s="687"/>
      <c r="RMM27" s="687"/>
      <c r="RMN27" s="687"/>
      <c r="RMO27" s="687"/>
      <c r="RMP27" s="687"/>
      <c r="RMQ27" s="687"/>
      <c r="RMR27" s="687"/>
      <c r="RMS27" s="687"/>
      <c r="RMT27" s="687"/>
      <c r="RMU27" s="687"/>
      <c r="RMV27" s="687"/>
      <c r="RMW27" s="687"/>
      <c r="RMX27" s="687"/>
      <c r="RMY27" s="687"/>
      <c r="RMZ27" s="687"/>
      <c r="RNA27" s="687"/>
      <c r="RNB27" s="687"/>
      <c r="RNC27" s="687"/>
      <c r="RND27" s="687"/>
      <c r="RNE27" s="687"/>
      <c r="RNF27" s="687"/>
      <c r="RNG27" s="687"/>
      <c r="RNH27" s="687"/>
      <c r="RNI27" s="687"/>
      <c r="RNJ27" s="687"/>
      <c r="RNK27" s="687"/>
      <c r="RNL27" s="687"/>
      <c r="RNM27" s="687"/>
      <c r="RNN27" s="687"/>
      <c r="RNO27" s="687"/>
      <c r="RNP27" s="687"/>
      <c r="RNQ27" s="687"/>
      <c r="RNR27" s="687"/>
      <c r="RNS27" s="687"/>
      <c r="RNT27" s="687"/>
      <c r="RNU27" s="687"/>
      <c r="RNV27" s="687"/>
      <c r="RNW27" s="687"/>
      <c r="RNX27" s="687"/>
      <c r="RNY27" s="687"/>
      <c r="RNZ27" s="687"/>
      <c r="ROA27" s="687"/>
      <c r="ROB27" s="687"/>
      <c r="ROC27" s="687"/>
      <c r="ROD27" s="687"/>
      <c r="ROE27" s="687"/>
      <c r="ROF27" s="687"/>
      <c r="ROG27" s="687"/>
      <c r="ROH27" s="687"/>
      <c r="ROI27" s="687"/>
      <c r="ROJ27" s="687"/>
      <c r="ROK27" s="687"/>
      <c r="ROL27" s="687"/>
      <c r="ROM27" s="687"/>
      <c r="RON27" s="687"/>
      <c r="ROO27" s="687"/>
      <c r="ROP27" s="687"/>
      <c r="ROQ27" s="687"/>
      <c r="ROR27" s="687"/>
      <c r="ROS27" s="687"/>
      <c r="ROT27" s="687"/>
      <c r="ROU27" s="687"/>
      <c r="ROV27" s="687"/>
      <c r="ROW27" s="687"/>
      <c r="ROX27" s="687"/>
      <c r="ROY27" s="687"/>
      <c r="ROZ27" s="687"/>
      <c r="RPA27" s="687"/>
      <c r="RPB27" s="687"/>
      <c r="RPC27" s="687"/>
      <c r="RPD27" s="687"/>
      <c r="RPE27" s="687"/>
      <c r="RPF27" s="687"/>
      <c r="RPG27" s="687"/>
      <c r="RPH27" s="687"/>
      <c r="RPI27" s="687"/>
      <c r="RPJ27" s="687"/>
      <c r="RPK27" s="687"/>
      <c r="RPL27" s="687"/>
      <c r="RPM27" s="687"/>
      <c r="RPN27" s="687"/>
      <c r="RPO27" s="687"/>
      <c r="RPP27" s="687"/>
      <c r="RPQ27" s="687"/>
      <c r="RPR27" s="687"/>
      <c r="RPS27" s="687"/>
      <c r="RPT27" s="687"/>
      <c r="RPU27" s="687"/>
      <c r="RPV27" s="687"/>
      <c r="RPW27" s="687"/>
      <c r="RPX27" s="687"/>
      <c r="RPY27" s="687"/>
      <c r="RPZ27" s="687"/>
      <c r="RQA27" s="687"/>
      <c r="RQB27" s="687"/>
      <c r="RQC27" s="687"/>
      <c r="RQD27" s="687"/>
      <c r="RQE27" s="687"/>
      <c r="RQF27" s="687"/>
      <c r="RQG27" s="687"/>
      <c r="RQH27" s="687"/>
      <c r="RQI27" s="687"/>
      <c r="RQJ27" s="687"/>
      <c r="RQK27" s="687"/>
      <c r="RQL27" s="687"/>
      <c r="RQM27" s="687"/>
      <c r="RQN27" s="687"/>
      <c r="RQO27" s="687"/>
      <c r="RQP27" s="687"/>
      <c r="RQQ27" s="687"/>
      <c r="RQR27" s="687"/>
      <c r="RQS27" s="687"/>
      <c r="RQT27" s="687"/>
      <c r="RQU27" s="687"/>
      <c r="RQV27" s="687"/>
      <c r="RQW27" s="687"/>
      <c r="RQX27" s="687"/>
      <c r="RQY27" s="687"/>
      <c r="RQZ27" s="687"/>
      <c r="RRA27" s="687"/>
      <c r="RRB27" s="687"/>
      <c r="RRC27" s="687"/>
      <c r="RRD27" s="687"/>
      <c r="RRE27" s="687"/>
      <c r="RRF27" s="687"/>
      <c r="RRG27" s="687"/>
      <c r="RRH27" s="687"/>
      <c r="RRI27" s="687"/>
      <c r="RRJ27" s="687"/>
      <c r="RRK27" s="687"/>
      <c r="RRL27" s="687"/>
      <c r="RRM27" s="687"/>
      <c r="RRN27" s="687"/>
      <c r="RRO27" s="687"/>
      <c r="RRP27" s="687"/>
      <c r="RRQ27" s="687"/>
      <c r="RRR27" s="687"/>
      <c r="RRS27" s="687"/>
      <c r="RRT27" s="687"/>
      <c r="RRU27" s="687"/>
      <c r="RRV27" s="687"/>
      <c r="RRW27" s="687"/>
      <c r="RRX27" s="687"/>
      <c r="RRY27" s="687"/>
      <c r="RRZ27" s="687"/>
      <c r="RSA27" s="687"/>
      <c r="RSB27" s="687"/>
      <c r="RSC27" s="687"/>
      <c r="RSD27" s="687"/>
      <c r="RSE27" s="687"/>
      <c r="RSF27" s="687"/>
      <c r="RSG27" s="687"/>
      <c r="RSH27" s="687"/>
      <c r="RSI27" s="687"/>
      <c r="RSJ27" s="687"/>
      <c r="RSK27" s="687"/>
      <c r="RSL27" s="687"/>
      <c r="RSM27" s="687"/>
      <c r="RSN27" s="687"/>
      <c r="RSO27" s="687"/>
      <c r="RSP27" s="687"/>
      <c r="RSQ27" s="687"/>
      <c r="RSR27" s="687"/>
      <c r="RSS27" s="687"/>
      <c r="RST27" s="687"/>
      <c r="RSU27" s="687"/>
      <c r="RSV27" s="687"/>
      <c r="RSW27" s="687"/>
      <c r="RSX27" s="687"/>
      <c r="RSY27" s="687"/>
      <c r="RSZ27" s="687"/>
      <c r="RTA27" s="687"/>
      <c r="RTB27" s="687"/>
      <c r="RTC27" s="687"/>
      <c r="RTD27" s="687"/>
      <c r="RTE27" s="687"/>
      <c r="RTF27" s="687"/>
      <c r="RTG27" s="687"/>
      <c r="RTH27" s="687"/>
      <c r="RTI27" s="687"/>
      <c r="RTJ27" s="687"/>
      <c r="RTK27" s="687"/>
      <c r="RTL27" s="687"/>
      <c r="RTM27" s="687"/>
      <c r="RTN27" s="687"/>
      <c r="RTO27" s="687"/>
      <c r="RTP27" s="687"/>
      <c r="RTQ27" s="687"/>
      <c r="RTR27" s="687"/>
      <c r="RTS27" s="687"/>
      <c r="RTT27" s="687"/>
      <c r="RTU27" s="687"/>
      <c r="RTV27" s="687"/>
      <c r="RTW27" s="687"/>
      <c r="RTX27" s="687"/>
      <c r="RTY27" s="687"/>
      <c r="RTZ27" s="687"/>
      <c r="RUA27" s="687"/>
      <c r="RUB27" s="687"/>
      <c r="RUC27" s="687"/>
      <c r="RUD27" s="687"/>
      <c r="RUE27" s="687"/>
      <c r="RUF27" s="687"/>
      <c r="RUG27" s="687"/>
      <c r="RUH27" s="687"/>
      <c r="RUI27" s="687"/>
      <c r="RUJ27" s="687"/>
      <c r="RUK27" s="687"/>
      <c r="RUL27" s="687"/>
      <c r="RUM27" s="687"/>
      <c r="RUN27" s="687"/>
      <c r="RUO27" s="687"/>
      <c r="RUP27" s="687"/>
      <c r="RUQ27" s="687"/>
      <c r="RUR27" s="687"/>
      <c r="RUS27" s="687"/>
      <c r="RUT27" s="687"/>
      <c r="RUU27" s="687"/>
      <c r="RUV27" s="687"/>
      <c r="RUW27" s="687"/>
      <c r="RUX27" s="687"/>
      <c r="RUY27" s="687"/>
      <c r="RUZ27" s="687"/>
      <c r="RVA27" s="687"/>
      <c r="RVB27" s="687"/>
      <c r="RVC27" s="687"/>
      <c r="RVD27" s="687"/>
      <c r="RVE27" s="687"/>
      <c r="RVF27" s="687"/>
      <c r="RVG27" s="687"/>
      <c r="RVH27" s="687"/>
      <c r="RVI27" s="687"/>
      <c r="RVJ27" s="687"/>
      <c r="RVK27" s="687"/>
      <c r="RVL27" s="687"/>
      <c r="RVM27" s="687"/>
      <c r="RVN27" s="687"/>
      <c r="RVO27" s="687"/>
      <c r="RVP27" s="687"/>
      <c r="RVQ27" s="687"/>
      <c r="RVR27" s="687"/>
      <c r="RVS27" s="687"/>
      <c r="RVT27" s="687"/>
      <c r="RVU27" s="687"/>
      <c r="RVV27" s="687"/>
      <c r="RVW27" s="687"/>
      <c r="RVX27" s="687"/>
      <c r="RVY27" s="687"/>
      <c r="RVZ27" s="687"/>
      <c r="RWA27" s="687"/>
      <c r="RWB27" s="687"/>
      <c r="RWC27" s="687"/>
      <c r="RWD27" s="687"/>
      <c r="RWE27" s="687"/>
      <c r="RWF27" s="687"/>
      <c r="RWG27" s="687"/>
      <c r="RWH27" s="687"/>
      <c r="RWI27" s="687"/>
      <c r="RWJ27" s="687"/>
      <c r="RWK27" s="687"/>
      <c r="RWL27" s="687"/>
      <c r="RWM27" s="687"/>
      <c r="RWN27" s="687"/>
      <c r="RWO27" s="687"/>
      <c r="RWP27" s="687"/>
      <c r="RWQ27" s="687"/>
      <c r="RWR27" s="687"/>
      <c r="RWS27" s="687"/>
      <c r="RWT27" s="687"/>
      <c r="RWU27" s="687"/>
      <c r="RWV27" s="687"/>
      <c r="RWW27" s="687"/>
      <c r="RWX27" s="687"/>
      <c r="RWY27" s="687"/>
      <c r="RWZ27" s="687"/>
      <c r="RXA27" s="687"/>
      <c r="RXB27" s="687"/>
      <c r="RXC27" s="687"/>
      <c r="RXD27" s="687"/>
      <c r="RXE27" s="687"/>
      <c r="RXF27" s="687"/>
      <c r="RXG27" s="687"/>
      <c r="RXH27" s="687"/>
      <c r="RXI27" s="687"/>
      <c r="RXJ27" s="687"/>
      <c r="RXK27" s="687"/>
      <c r="RXL27" s="687"/>
      <c r="RXM27" s="687"/>
      <c r="RXN27" s="687"/>
      <c r="RXO27" s="687"/>
      <c r="RXP27" s="687"/>
      <c r="RXQ27" s="687"/>
      <c r="RXR27" s="687"/>
      <c r="RXS27" s="687"/>
      <c r="RXT27" s="687"/>
      <c r="RXU27" s="687"/>
      <c r="RXV27" s="687"/>
      <c r="RXW27" s="687"/>
      <c r="RXX27" s="687"/>
      <c r="RXY27" s="687"/>
      <c r="RXZ27" s="687"/>
      <c r="RYA27" s="687"/>
      <c r="RYB27" s="687"/>
      <c r="RYC27" s="687"/>
      <c r="RYD27" s="687"/>
      <c r="RYE27" s="687"/>
      <c r="RYF27" s="687"/>
      <c r="RYG27" s="687"/>
      <c r="RYH27" s="687"/>
      <c r="RYI27" s="687"/>
      <c r="RYJ27" s="687"/>
      <c r="RYK27" s="687"/>
      <c r="RYL27" s="687"/>
      <c r="RYM27" s="687"/>
      <c r="RYN27" s="687"/>
      <c r="RYO27" s="687"/>
      <c r="RYP27" s="687"/>
      <c r="RYQ27" s="687"/>
      <c r="RYR27" s="687"/>
      <c r="RYS27" s="687"/>
      <c r="RYT27" s="687"/>
      <c r="RYU27" s="687"/>
      <c r="RYV27" s="687"/>
      <c r="RYW27" s="687"/>
      <c r="RYX27" s="687"/>
      <c r="RYY27" s="687"/>
      <c r="RYZ27" s="687"/>
      <c r="RZA27" s="687"/>
      <c r="RZB27" s="687"/>
      <c r="RZC27" s="687"/>
      <c r="RZD27" s="687"/>
      <c r="RZE27" s="687"/>
      <c r="RZF27" s="687"/>
      <c r="RZG27" s="687"/>
      <c r="RZH27" s="687"/>
      <c r="RZI27" s="687"/>
      <c r="RZJ27" s="687"/>
      <c r="RZK27" s="687"/>
      <c r="RZL27" s="687"/>
      <c r="RZM27" s="687"/>
      <c r="RZN27" s="687"/>
      <c r="RZO27" s="687"/>
      <c r="RZP27" s="687"/>
      <c r="RZQ27" s="687"/>
      <c r="RZR27" s="687"/>
      <c r="RZS27" s="687"/>
      <c r="RZT27" s="687"/>
      <c r="RZU27" s="687"/>
      <c r="RZV27" s="687"/>
      <c r="RZW27" s="687"/>
      <c r="RZX27" s="687"/>
      <c r="RZY27" s="687"/>
      <c r="RZZ27" s="687"/>
      <c r="SAA27" s="687"/>
      <c r="SAB27" s="687"/>
      <c r="SAC27" s="687"/>
      <c r="SAD27" s="687"/>
      <c r="SAE27" s="687"/>
      <c r="SAF27" s="687"/>
      <c r="SAG27" s="687"/>
      <c r="SAH27" s="687"/>
      <c r="SAI27" s="687"/>
      <c r="SAJ27" s="687"/>
      <c r="SAK27" s="687"/>
      <c r="SAL27" s="687"/>
      <c r="SAM27" s="687"/>
      <c r="SAN27" s="687"/>
      <c r="SAO27" s="687"/>
      <c r="SAP27" s="687"/>
      <c r="SAQ27" s="687"/>
      <c r="SAR27" s="687"/>
      <c r="SAS27" s="687"/>
      <c r="SAT27" s="687"/>
      <c r="SAU27" s="687"/>
      <c r="SAV27" s="687"/>
      <c r="SAW27" s="687"/>
      <c r="SAX27" s="687"/>
      <c r="SAY27" s="687"/>
      <c r="SAZ27" s="687"/>
      <c r="SBA27" s="687"/>
      <c r="SBB27" s="687"/>
      <c r="SBC27" s="687"/>
      <c r="SBD27" s="687"/>
      <c r="SBE27" s="687"/>
      <c r="SBF27" s="687"/>
      <c r="SBG27" s="687"/>
      <c r="SBH27" s="687"/>
      <c r="SBI27" s="687"/>
      <c r="SBJ27" s="687"/>
      <c r="SBK27" s="687"/>
      <c r="SBL27" s="687"/>
      <c r="SBM27" s="687"/>
      <c r="SBN27" s="687"/>
      <c r="SBO27" s="687"/>
      <c r="SBP27" s="687"/>
      <c r="SBQ27" s="687"/>
      <c r="SBR27" s="687"/>
      <c r="SBS27" s="687"/>
      <c r="SBT27" s="687"/>
      <c r="SBU27" s="687"/>
      <c r="SBV27" s="687"/>
      <c r="SBW27" s="687"/>
      <c r="SBX27" s="687"/>
      <c r="SBY27" s="687"/>
      <c r="SBZ27" s="687"/>
      <c r="SCA27" s="687"/>
      <c r="SCB27" s="687"/>
      <c r="SCC27" s="687"/>
      <c r="SCD27" s="687"/>
      <c r="SCE27" s="687"/>
      <c r="SCF27" s="687"/>
      <c r="SCG27" s="687"/>
      <c r="SCH27" s="687"/>
      <c r="SCI27" s="687"/>
      <c r="SCJ27" s="687"/>
      <c r="SCK27" s="687"/>
      <c r="SCL27" s="687"/>
      <c r="SCM27" s="687"/>
      <c r="SCN27" s="687"/>
      <c r="SCO27" s="687"/>
      <c r="SCP27" s="687"/>
      <c r="SCQ27" s="687"/>
      <c r="SCR27" s="687"/>
      <c r="SCS27" s="687"/>
      <c r="SCT27" s="687"/>
      <c r="SCU27" s="687"/>
      <c r="SCV27" s="687"/>
      <c r="SCW27" s="687"/>
      <c r="SCX27" s="687"/>
      <c r="SCY27" s="687"/>
      <c r="SCZ27" s="687"/>
      <c r="SDA27" s="687"/>
      <c r="SDB27" s="687"/>
      <c r="SDC27" s="687"/>
      <c r="SDD27" s="687"/>
      <c r="SDE27" s="687"/>
      <c r="SDF27" s="687"/>
      <c r="SDG27" s="687"/>
      <c r="SDH27" s="687"/>
      <c r="SDI27" s="687"/>
      <c r="SDJ27" s="687"/>
      <c r="SDK27" s="687"/>
      <c r="SDL27" s="687"/>
      <c r="SDM27" s="687"/>
      <c r="SDN27" s="687"/>
      <c r="SDO27" s="687"/>
      <c r="SDP27" s="687"/>
      <c r="SDQ27" s="687"/>
      <c r="SDR27" s="687"/>
      <c r="SDS27" s="687"/>
      <c r="SDT27" s="687"/>
      <c r="SDU27" s="687"/>
      <c r="SDV27" s="687"/>
      <c r="SDW27" s="687"/>
      <c r="SDX27" s="687"/>
      <c r="SDY27" s="687"/>
      <c r="SDZ27" s="687"/>
      <c r="SEA27" s="687"/>
      <c r="SEB27" s="687"/>
      <c r="SEC27" s="687"/>
      <c r="SED27" s="687"/>
      <c r="SEE27" s="687"/>
      <c r="SEF27" s="687"/>
      <c r="SEG27" s="687"/>
      <c r="SEH27" s="687"/>
      <c r="SEI27" s="687"/>
      <c r="SEJ27" s="687"/>
      <c r="SEK27" s="687"/>
      <c r="SEL27" s="687"/>
      <c r="SEM27" s="687"/>
      <c r="SEN27" s="687"/>
      <c r="SEO27" s="687"/>
      <c r="SEP27" s="687"/>
      <c r="SEQ27" s="687"/>
      <c r="SER27" s="687"/>
      <c r="SES27" s="687"/>
      <c r="SET27" s="687"/>
      <c r="SEU27" s="687"/>
      <c r="SEV27" s="687"/>
      <c r="SEW27" s="687"/>
      <c r="SEX27" s="687"/>
      <c r="SEY27" s="687"/>
      <c r="SEZ27" s="687"/>
      <c r="SFA27" s="687"/>
      <c r="SFB27" s="687"/>
      <c r="SFC27" s="687"/>
      <c r="SFD27" s="687"/>
      <c r="SFE27" s="687"/>
      <c r="SFF27" s="687"/>
      <c r="SFG27" s="687"/>
      <c r="SFH27" s="687"/>
      <c r="SFI27" s="687"/>
      <c r="SFJ27" s="687"/>
      <c r="SFK27" s="687"/>
      <c r="SFL27" s="687"/>
      <c r="SFM27" s="687"/>
      <c r="SFN27" s="687"/>
      <c r="SFO27" s="687"/>
      <c r="SFP27" s="687"/>
      <c r="SFQ27" s="687"/>
      <c r="SFR27" s="687"/>
      <c r="SFS27" s="687"/>
      <c r="SFT27" s="687"/>
      <c r="SFU27" s="687"/>
      <c r="SFV27" s="687"/>
      <c r="SFW27" s="687"/>
      <c r="SFX27" s="687"/>
      <c r="SFY27" s="687"/>
      <c r="SFZ27" s="687"/>
      <c r="SGA27" s="687"/>
      <c r="SGB27" s="687"/>
      <c r="SGC27" s="687"/>
      <c r="SGD27" s="687"/>
      <c r="SGE27" s="687"/>
      <c r="SGF27" s="687"/>
      <c r="SGG27" s="687"/>
      <c r="SGH27" s="687"/>
      <c r="SGI27" s="687"/>
      <c r="SGJ27" s="687"/>
      <c r="SGK27" s="687"/>
      <c r="SGL27" s="687"/>
      <c r="SGM27" s="687"/>
      <c r="SGN27" s="687"/>
      <c r="SGO27" s="687"/>
      <c r="SGP27" s="687"/>
      <c r="SGQ27" s="687"/>
      <c r="SGR27" s="687"/>
      <c r="SGS27" s="687"/>
      <c r="SGT27" s="687"/>
      <c r="SGU27" s="687"/>
      <c r="SGV27" s="687"/>
      <c r="SGW27" s="687"/>
      <c r="SGX27" s="687"/>
      <c r="SGY27" s="687"/>
      <c r="SGZ27" s="687"/>
      <c r="SHA27" s="687"/>
      <c r="SHB27" s="687"/>
      <c r="SHC27" s="687"/>
      <c r="SHD27" s="687"/>
      <c r="SHE27" s="687"/>
      <c r="SHF27" s="687"/>
      <c r="SHG27" s="687"/>
      <c r="SHH27" s="687"/>
      <c r="SHI27" s="687"/>
      <c r="SHJ27" s="687"/>
      <c r="SHK27" s="687"/>
      <c r="SHL27" s="687"/>
      <c r="SHM27" s="687"/>
      <c r="SHN27" s="687"/>
      <c r="SHO27" s="687"/>
      <c r="SHP27" s="687"/>
      <c r="SHQ27" s="687"/>
      <c r="SHR27" s="687"/>
      <c r="SHS27" s="687"/>
      <c r="SHT27" s="687"/>
      <c r="SHU27" s="687"/>
      <c r="SHV27" s="687"/>
      <c r="SHW27" s="687"/>
      <c r="SHX27" s="687"/>
      <c r="SHY27" s="687"/>
      <c r="SHZ27" s="687"/>
      <c r="SIA27" s="687"/>
      <c r="SIB27" s="687"/>
      <c r="SIC27" s="687"/>
      <c r="SID27" s="687"/>
      <c r="SIE27" s="687"/>
      <c r="SIF27" s="687"/>
      <c r="SIG27" s="687"/>
      <c r="SIH27" s="687"/>
      <c r="SII27" s="687"/>
      <c r="SIJ27" s="687"/>
      <c r="SIK27" s="687"/>
      <c r="SIL27" s="687"/>
      <c r="SIM27" s="687"/>
      <c r="SIN27" s="687"/>
      <c r="SIO27" s="687"/>
      <c r="SIP27" s="687"/>
      <c r="SIQ27" s="687"/>
      <c r="SIR27" s="687"/>
      <c r="SIS27" s="687"/>
      <c r="SIT27" s="687"/>
      <c r="SIU27" s="687"/>
      <c r="SIV27" s="687"/>
      <c r="SIW27" s="687"/>
      <c r="SIX27" s="687"/>
      <c r="SIY27" s="687"/>
      <c r="SIZ27" s="687"/>
      <c r="SJA27" s="687"/>
      <c r="SJB27" s="687"/>
      <c r="SJC27" s="687"/>
      <c r="SJD27" s="687"/>
      <c r="SJE27" s="687"/>
      <c r="SJF27" s="687"/>
      <c r="SJG27" s="687"/>
      <c r="SJH27" s="687"/>
      <c r="SJI27" s="687"/>
      <c r="SJJ27" s="687"/>
      <c r="SJK27" s="687"/>
      <c r="SJL27" s="687"/>
      <c r="SJM27" s="687"/>
      <c r="SJN27" s="687"/>
      <c r="SJO27" s="687"/>
      <c r="SJP27" s="687"/>
      <c r="SJQ27" s="687"/>
      <c r="SJR27" s="687"/>
      <c r="SJS27" s="687"/>
      <c r="SJT27" s="687"/>
      <c r="SJU27" s="687"/>
      <c r="SJV27" s="687"/>
      <c r="SJW27" s="687"/>
      <c r="SJX27" s="687"/>
      <c r="SJY27" s="687"/>
      <c r="SJZ27" s="687"/>
      <c r="SKA27" s="687"/>
      <c r="SKB27" s="687"/>
      <c r="SKC27" s="687"/>
      <c r="SKD27" s="687"/>
      <c r="SKE27" s="687"/>
      <c r="SKF27" s="687"/>
      <c r="SKG27" s="687"/>
      <c r="SKH27" s="687"/>
      <c r="SKI27" s="687"/>
      <c r="SKJ27" s="687"/>
      <c r="SKK27" s="687"/>
      <c r="SKL27" s="687"/>
      <c r="SKM27" s="687"/>
      <c r="SKN27" s="687"/>
      <c r="SKO27" s="687"/>
      <c r="SKP27" s="687"/>
      <c r="SKQ27" s="687"/>
      <c r="SKR27" s="687"/>
      <c r="SKS27" s="687"/>
      <c r="SKT27" s="687"/>
      <c r="SKU27" s="687"/>
      <c r="SKV27" s="687"/>
      <c r="SKW27" s="687"/>
      <c r="SKX27" s="687"/>
      <c r="SKY27" s="687"/>
      <c r="SKZ27" s="687"/>
      <c r="SLA27" s="687"/>
      <c r="SLB27" s="687"/>
      <c r="SLC27" s="687"/>
      <c r="SLD27" s="687"/>
      <c r="SLE27" s="687"/>
      <c r="SLF27" s="687"/>
      <c r="SLG27" s="687"/>
      <c r="SLH27" s="687"/>
      <c r="SLI27" s="687"/>
      <c r="SLJ27" s="687"/>
      <c r="SLK27" s="687"/>
      <c r="SLL27" s="687"/>
      <c r="SLM27" s="687"/>
      <c r="SLN27" s="687"/>
      <c r="SLO27" s="687"/>
      <c r="SLP27" s="687"/>
      <c r="SLQ27" s="687"/>
      <c r="SLR27" s="687"/>
      <c r="SLS27" s="687"/>
      <c r="SLT27" s="687"/>
      <c r="SLU27" s="687"/>
      <c r="SLV27" s="687"/>
      <c r="SLW27" s="687"/>
      <c r="SLX27" s="687"/>
      <c r="SLY27" s="687"/>
      <c r="SLZ27" s="687"/>
      <c r="SMA27" s="687"/>
      <c r="SMB27" s="687"/>
      <c r="SMC27" s="687"/>
      <c r="SMD27" s="687"/>
      <c r="SME27" s="687"/>
      <c r="SMF27" s="687"/>
      <c r="SMG27" s="687"/>
      <c r="SMH27" s="687"/>
      <c r="SMI27" s="687"/>
      <c r="SMJ27" s="687"/>
      <c r="SMK27" s="687"/>
      <c r="SML27" s="687"/>
      <c r="SMM27" s="687"/>
      <c r="SMN27" s="687"/>
      <c r="SMO27" s="687"/>
      <c r="SMP27" s="687"/>
      <c r="SMQ27" s="687"/>
      <c r="SMR27" s="687"/>
      <c r="SMS27" s="687"/>
      <c r="SMT27" s="687"/>
      <c r="SMU27" s="687"/>
      <c r="SMV27" s="687"/>
      <c r="SMW27" s="687"/>
      <c r="SMX27" s="687"/>
      <c r="SMY27" s="687"/>
      <c r="SMZ27" s="687"/>
      <c r="SNA27" s="687"/>
      <c r="SNB27" s="687"/>
      <c r="SNC27" s="687"/>
      <c r="SND27" s="687"/>
      <c r="SNE27" s="687"/>
      <c r="SNF27" s="687"/>
      <c r="SNG27" s="687"/>
      <c r="SNH27" s="687"/>
      <c r="SNI27" s="687"/>
      <c r="SNJ27" s="687"/>
      <c r="SNK27" s="687"/>
      <c r="SNL27" s="687"/>
      <c r="SNM27" s="687"/>
      <c r="SNN27" s="687"/>
      <c r="SNO27" s="687"/>
      <c r="SNP27" s="687"/>
      <c r="SNQ27" s="687"/>
      <c r="SNR27" s="687"/>
      <c r="SNS27" s="687"/>
      <c r="SNT27" s="687"/>
      <c r="SNU27" s="687"/>
      <c r="SNV27" s="687"/>
      <c r="SNW27" s="687"/>
      <c r="SNX27" s="687"/>
      <c r="SNY27" s="687"/>
      <c r="SNZ27" s="687"/>
      <c r="SOA27" s="687"/>
      <c r="SOB27" s="687"/>
      <c r="SOC27" s="687"/>
      <c r="SOD27" s="687"/>
      <c r="SOE27" s="687"/>
      <c r="SOF27" s="687"/>
      <c r="SOG27" s="687"/>
      <c r="SOH27" s="687"/>
      <c r="SOI27" s="687"/>
      <c r="SOJ27" s="687"/>
      <c r="SOK27" s="687"/>
      <c r="SOL27" s="687"/>
      <c r="SOM27" s="687"/>
      <c r="SON27" s="687"/>
      <c r="SOO27" s="687"/>
      <c r="SOP27" s="687"/>
      <c r="SOQ27" s="687"/>
      <c r="SOR27" s="687"/>
      <c r="SOS27" s="687"/>
      <c r="SOT27" s="687"/>
      <c r="SOU27" s="687"/>
      <c r="SOV27" s="687"/>
      <c r="SOW27" s="687"/>
      <c r="SOX27" s="687"/>
      <c r="SOY27" s="687"/>
      <c r="SOZ27" s="687"/>
      <c r="SPA27" s="687"/>
      <c r="SPB27" s="687"/>
      <c r="SPC27" s="687"/>
      <c r="SPD27" s="687"/>
      <c r="SPE27" s="687"/>
      <c r="SPF27" s="687"/>
      <c r="SPG27" s="687"/>
      <c r="SPH27" s="687"/>
      <c r="SPI27" s="687"/>
      <c r="SPJ27" s="687"/>
      <c r="SPK27" s="687"/>
      <c r="SPL27" s="687"/>
      <c r="SPM27" s="687"/>
      <c r="SPN27" s="687"/>
      <c r="SPO27" s="687"/>
      <c r="SPP27" s="687"/>
      <c r="SPQ27" s="687"/>
      <c r="SPR27" s="687"/>
      <c r="SPS27" s="687"/>
      <c r="SPT27" s="687"/>
      <c r="SPU27" s="687"/>
      <c r="SPV27" s="687"/>
      <c r="SPW27" s="687"/>
      <c r="SPX27" s="687"/>
      <c r="SPY27" s="687"/>
      <c r="SPZ27" s="687"/>
      <c r="SQA27" s="687"/>
      <c r="SQB27" s="687"/>
      <c r="SQC27" s="687"/>
      <c r="SQD27" s="687"/>
      <c r="SQE27" s="687"/>
      <c r="SQF27" s="687"/>
      <c r="SQG27" s="687"/>
      <c r="SQH27" s="687"/>
      <c r="SQI27" s="687"/>
      <c r="SQJ27" s="687"/>
      <c r="SQK27" s="687"/>
      <c r="SQL27" s="687"/>
      <c r="SQM27" s="687"/>
      <c r="SQN27" s="687"/>
      <c r="SQO27" s="687"/>
      <c r="SQP27" s="687"/>
      <c r="SQQ27" s="687"/>
      <c r="SQR27" s="687"/>
      <c r="SQS27" s="687"/>
      <c r="SQT27" s="687"/>
      <c r="SQU27" s="687"/>
      <c r="SQV27" s="687"/>
      <c r="SQW27" s="687"/>
      <c r="SQX27" s="687"/>
      <c r="SQY27" s="687"/>
      <c r="SQZ27" s="687"/>
      <c r="SRA27" s="687"/>
      <c r="SRB27" s="687"/>
      <c r="SRC27" s="687"/>
      <c r="SRD27" s="687"/>
      <c r="SRE27" s="687"/>
      <c r="SRF27" s="687"/>
      <c r="SRG27" s="687"/>
      <c r="SRH27" s="687"/>
      <c r="SRI27" s="687"/>
      <c r="SRJ27" s="687"/>
      <c r="SRK27" s="687"/>
      <c r="SRL27" s="687"/>
      <c r="SRM27" s="687"/>
      <c r="SRN27" s="687"/>
      <c r="SRO27" s="687"/>
      <c r="SRP27" s="687"/>
      <c r="SRQ27" s="687"/>
      <c r="SRR27" s="687"/>
      <c r="SRS27" s="687"/>
      <c r="SRT27" s="687"/>
      <c r="SRU27" s="687"/>
      <c r="SRV27" s="687"/>
      <c r="SRW27" s="687"/>
      <c r="SRX27" s="687"/>
      <c r="SRY27" s="687"/>
      <c r="SRZ27" s="687"/>
      <c r="SSA27" s="687"/>
      <c r="SSB27" s="687"/>
      <c r="SSC27" s="687"/>
      <c r="SSD27" s="687"/>
      <c r="SSE27" s="687"/>
      <c r="SSF27" s="687"/>
      <c r="SSG27" s="687"/>
      <c r="SSH27" s="687"/>
      <c r="SSI27" s="687"/>
      <c r="SSJ27" s="687"/>
      <c r="SSK27" s="687"/>
      <c r="SSL27" s="687"/>
      <c r="SSM27" s="687"/>
      <c r="SSN27" s="687"/>
      <c r="SSO27" s="687"/>
      <c r="SSP27" s="687"/>
      <c r="SSQ27" s="687"/>
      <c r="SSR27" s="687"/>
      <c r="SSS27" s="687"/>
      <c r="SST27" s="687"/>
      <c r="SSU27" s="687"/>
      <c r="SSV27" s="687"/>
      <c r="SSW27" s="687"/>
      <c r="SSX27" s="687"/>
      <c r="SSY27" s="687"/>
      <c r="SSZ27" s="687"/>
      <c r="STA27" s="687"/>
      <c r="STB27" s="687"/>
      <c r="STC27" s="687"/>
      <c r="STD27" s="687"/>
      <c r="STE27" s="687"/>
      <c r="STF27" s="687"/>
      <c r="STG27" s="687"/>
      <c r="STH27" s="687"/>
      <c r="STI27" s="687"/>
      <c r="STJ27" s="687"/>
      <c r="STK27" s="687"/>
      <c r="STL27" s="687"/>
      <c r="STM27" s="687"/>
      <c r="STN27" s="687"/>
      <c r="STO27" s="687"/>
      <c r="STP27" s="687"/>
      <c r="STQ27" s="687"/>
      <c r="STR27" s="687"/>
      <c r="STS27" s="687"/>
      <c r="STT27" s="687"/>
      <c r="STU27" s="687"/>
      <c r="STV27" s="687"/>
      <c r="STW27" s="687"/>
      <c r="STX27" s="687"/>
      <c r="STY27" s="687"/>
      <c r="STZ27" s="687"/>
      <c r="SUA27" s="687"/>
      <c r="SUB27" s="687"/>
      <c r="SUC27" s="687"/>
      <c r="SUD27" s="687"/>
      <c r="SUE27" s="687"/>
      <c r="SUF27" s="687"/>
      <c r="SUG27" s="687"/>
      <c r="SUH27" s="687"/>
      <c r="SUI27" s="687"/>
      <c r="SUJ27" s="687"/>
      <c r="SUK27" s="687"/>
      <c r="SUL27" s="687"/>
      <c r="SUM27" s="687"/>
      <c r="SUN27" s="687"/>
      <c r="SUO27" s="687"/>
      <c r="SUP27" s="687"/>
      <c r="SUQ27" s="687"/>
      <c r="SUR27" s="687"/>
      <c r="SUS27" s="687"/>
      <c r="SUT27" s="687"/>
      <c r="SUU27" s="687"/>
      <c r="SUV27" s="687"/>
      <c r="SUW27" s="687"/>
      <c r="SUX27" s="687"/>
      <c r="SUY27" s="687"/>
      <c r="SUZ27" s="687"/>
      <c r="SVA27" s="687"/>
      <c r="SVB27" s="687"/>
      <c r="SVC27" s="687"/>
      <c r="SVD27" s="687"/>
      <c r="SVE27" s="687"/>
      <c r="SVF27" s="687"/>
      <c r="SVG27" s="687"/>
      <c r="SVH27" s="687"/>
      <c r="SVI27" s="687"/>
      <c r="SVJ27" s="687"/>
      <c r="SVK27" s="687"/>
      <c r="SVL27" s="687"/>
      <c r="SVM27" s="687"/>
      <c r="SVN27" s="687"/>
      <c r="SVO27" s="687"/>
      <c r="SVP27" s="687"/>
      <c r="SVQ27" s="687"/>
      <c r="SVR27" s="687"/>
      <c r="SVS27" s="687"/>
      <c r="SVT27" s="687"/>
      <c r="SVU27" s="687"/>
      <c r="SVV27" s="687"/>
      <c r="SVW27" s="687"/>
      <c r="SVX27" s="687"/>
      <c r="SVY27" s="687"/>
      <c r="SVZ27" s="687"/>
      <c r="SWA27" s="687"/>
      <c r="SWB27" s="687"/>
      <c r="SWC27" s="687"/>
      <c r="SWD27" s="687"/>
      <c r="SWE27" s="687"/>
      <c r="SWF27" s="687"/>
      <c r="SWG27" s="687"/>
      <c r="SWH27" s="687"/>
      <c r="SWI27" s="687"/>
      <c r="SWJ27" s="687"/>
      <c r="SWK27" s="687"/>
      <c r="SWL27" s="687"/>
      <c r="SWM27" s="687"/>
      <c r="SWN27" s="687"/>
      <c r="SWO27" s="687"/>
      <c r="SWP27" s="687"/>
      <c r="SWQ27" s="687"/>
      <c r="SWR27" s="687"/>
      <c r="SWS27" s="687"/>
      <c r="SWT27" s="687"/>
      <c r="SWU27" s="687"/>
      <c r="SWV27" s="687"/>
      <c r="SWW27" s="687"/>
      <c r="SWX27" s="687"/>
      <c r="SWY27" s="687"/>
      <c r="SWZ27" s="687"/>
      <c r="SXA27" s="687"/>
      <c r="SXB27" s="687"/>
      <c r="SXC27" s="687"/>
      <c r="SXD27" s="687"/>
      <c r="SXE27" s="687"/>
      <c r="SXF27" s="687"/>
      <c r="SXG27" s="687"/>
      <c r="SXH27" s="687"/>
      <c r="SXI27" s="687"/>
      <c r="SXJ27" s="687"/>
      <c r="SXK27" s="687"/>
      <c r="SXL27" s="687"/>
      <c r="SXM27" s="687"/>
      <c r="SXN27" s="687"/>
      <c r="SXO27" s="687"/>
      <c r="SXP27" s="687"/>
      <c r="SXQ27" s="687"/>
      <c r="SXR27" s="687"/>
      <c r="SXS27" s="687"/>
      <c r="SXT27" s="687"/>
      <c r="SXU27" s="687"/>
      <c r="SXV27" s="687"/>
      <c r="SXW27" s="687"/>
      <c r="SXX27" s="687"/>
      <c r="SXY27" s="687"/>
      <c r="SXZ27" s="687"/>
      <c r="SYA27" s="687"/>
      <c r="SYB27" s="687"/>
      <c r="SYC27" s="687"/>
      <c r="SYD27" s="687"/>
      <c r="SYE27" s="687"/>
      <c r="SYF27" s="687"/>
      <c r="SYG27" s="687"/>
      <c r="SYH27" s="687"/>
      <c r="SYI27" s="687"/>
      <c r="SYJ27" s="687"/>
      <c r="SYK27" s="687"/>
      <c r="SYL27" s="687"/>
      <c r="SYM27" s="687"/>
      <c r="SYN27" s="687"/>
      <c r="SYO27" s="687"/>
      <c r="SYP27" s="687"/>
      <c r="SYQ27" s="687"/>
      <c r="SYR27" s="687"/>
      <c r="SYS27" s="687"/>
      <c r="SYT27" s="687"/>
      <c r="SYU27" s="687"/>
      <c r="SYV27" s="687"/>
      <c r="SYW27" s="687"/>
      <c r="SYX27" s="687"/>
      <c r="SYY27" s="687"/>
      <c r="SYZ27" s="687"/>
      <c r="SZA27" s="687"/>
      <c r="SZB27" s="687"/>
      <c r="SZC27" s="687"/>
      <c r="SZD27" s="687"/>
      <c r="SZE27" s="687"/>
      <c r="SZF27" s="687"/>
      <c r="SZG27" s="687"/>
      <c r="SZH27" s="687"/>
      <c r="SZI27" s="687"/>
      <c r="SZJ27" s="687"/>
      <c r="SZK27" s="687"/>
      <c r="SZL27" s="687"/>
      <c r="SZM27" s="687"/>
      <c r="SZN27" s="687"/>
      <c r="SZO27" s="687"/>
      <c r="SZP27" s="687"/>
      <c r="SZQ27" s="687"/>
      <c r="SZR27" s="687"/>
      <c r="SZS27" s="687"/>
      <c r="SZT27" s="687"/>
      <c r="SZU27" s="687"/>
      <c r="SZV27" s="687"/>
      <c r="SZW27" s="687"/>
      <c r="SZX27" s="687"/>
      <c r="SZY27" s="687"/>
      <c r="SZZ27" s="687"/>
      <c r="TAA27" s="687"/>
      <c r="TAB27" s="687"/>
      <c r="TAC27" s="687"/>
      <c r="TAD27" s="687"/>
      <c r="TAE27" s="687"/>
      <c r="TAF27" s="687"/>
      <c r="TAG27" s="687"/>
      <c r="TAH27" s="687"/>
      <c r="TAI27" s="687"/>
      <c r="TAJ27" s="687"/>
      <c r="TAK27" s="687"/>
      <c r="TAL27" s="687"/>
      <c r="TAM27" s="687"/>
      <c r="TAN27" s="687"/>
      <c r="TAO27" s="687"/>
      <c r="TAP27" s="687"/>
      <c r="TAQ27" s="687"/>
      <c r="TAR27" s="687"/>
      <c r="TAS27" s="687"/>
      <c r="TAT27" s="687"/>
      <c r="TAU27" s="687"/>
      <c r="TAV27" s="687"/>
      <c r="TAW27" s="687"/>
      <c r="TAX27" s="687"/>
      <c r="TAY27" s="687"/>
      <c r="TAZ27" s="687"/>
      <c r="TBA27" s="687"/>
      <c r="TBB27" s="687"/>
      <c r="TBC27" s="687"/>
      <c r="TBD27" s="687"/>
      <c r="TBE27" s="687"/>
      <c r="TBF27" s="687"/>
      <c r="TBG27" s="687"/>
      <c r="TBH27" s="687"/>
      <c r="TBI27" s="687"/>
      <c r="TBJ27" s="687"/>
      <c r="TBK27" s="687"/>
      <c r="TBL27" s="687"/>
      <c r="TBM27" s="687"/>
      <c r="TBN27" s="687"/>
      <c r="TBO27" s="687"/>
      <c r="TBP27" s="687"/>
      <c r="TBQ27" s="687"/>
      <c r="TBR27" s="687"/>
      <c r="TBS27" s="687"/>
      <c r="TBT27" s="687"/>
      <c r="TBU27" s="687"/>
      <c r="TBV27" s="687"/>
      <c r="TBW27" s="687"/>
      <c r="TBX27" s="687"/>
      <c r="TBY27" s="687"/>
      <c r="TBZ27" s="687"/>
      <c r="TCA27" s="687"/>
      <c r="TCB27" s="687"/>
      <c r="TCC27" s="687"/>
      <c r="TCD27" s="687"/>
      <c r="TCE27" s="687"/>
      <c r="TCF27" s="687"/>
      <c r="TCG27" s="687"/>
      <c r="TCH27" s="687"/>
      <c r="TCI27" s="687"/>
      <c r="TCJ27" s="687"/>
      <c r="TCK27" s="687"/>
      <c r="TCL27" s="687"/>
      <c r="TCM27" s="687"/>
      <c r="TCN27" s="687"/>
      <c r="TCO27" s="687"/>
      <c r="TCP27" s="687"/>
      <c r="TCQ27" s="687"/>
      <c r="TCR27" s="687"/>
      <c r="TCS27" s="687"/>
      <c r="TCT27" s="687"/>
      <c r="TCU27" s="687"/>
      <c r="TCV27" s="687"/>
      <c r="TCW27" s="687"/>
      <c r="TCX27" s="687"/>
      <c r="TCY27" s="687"/>
      <c r="TCZ27" s="687"/>
      <c r="TDA27" s="687"/>
      <c r="TDB27" s="687"/>
      <c r="TDC27" s="687"/>
      <c r="TDD27" s="687"/>
      <c r="TDE27" s="687"/>
      <c r="TDF27" s="687"/>
      <c r="TDG27" s="687"/>
      <c r="TDH27" s="687"/>
      <c r="TDI27" s="687"/>
      <c r="TDJ27" s="687"/>
      <c r="TDK27" s="687"/>
      <c r="TDL27" s="687"/>
      <c r="TDM27" s="687"/>
      <c r="TDN27" s="687"/>
      <c r="TDO27" s="687"/>
      <c r="TDP27" s="687"/>
      <c r="TDQ27" s="687"/>
      <c r="TDR27" s="687"/>
      <c r="TDS27" s="687"/>
      <c r="TDT27" s="687"/>
      <c r="TDU27" s="687"/>
      <c r="TDV27" s="687"/>
      <c r="TDW27" s="687"/>
      <c r="TDX27" s="687"/>
      <c r="TDY27" s="687"/>
      <c r="TDZ27" s="687"/>
      <c r="TEA27" s="687"/>
      <c r="TEB27" s="687"/>
      <c r="TEC27" s="687"/>
      <c r="TED27" s="687"/>
      <c r="TEE27" s="687"/>
      <c r="TEF27" s="687"/>
      <c r="TEG27" s="687"/>
      <c r="TEH27" s="687"/>
      <c r="TEI27" s="687"/>
      <c r="TEJ27" s="687"/>
      <c r="TEK27" s="687"/>
      <c r="TEL27" s="687"/>
      <c r="TEM27" s="687"/>
      <c r="TEN27" s="687"/>
      <c r="TEO27" s="687"/>
      <c r="TEP27" s="687"/>
      <c r="TEQ27" s="687"/>
      <c r="TER27" s="687"/>
      <c r="TES27" s="687"/>
      <c r="TET27" s="687"/>
      <c r="TEU27" s="687"/>
      <c r="TEV27" s="687"/>
      <c r="TEW27" s="687"/>
      <c r="TEX27" s="687"/>
      <c r="TEY27" s="687"/>
      <c r="TEZ27" s="687"/>
      <c r="TFA27" s="687"/>
      <c r="TFB27" s="687"/>
      <c r="TFC27" s="687"/>
      <c r="TFD27" s="687"/>
      <c r="TFE27" s="687"/>
      <c r="TFF27" s="687"/>
      <c r="TFG27" s="687"/>
      <c r="TFH27" s="687"/>
      <c r="TFI27" s="687"/>
      <c r="TFJ27" s="687"/>
      <c r="TFK27" s="687"/>
      <c r="TFL27" s="687"/>
      <c r="TFM27" s="687"/>
      <c r="TFN27" s="687"/>
      <c r="TFO27" s="687"/>
      <c r="TFP27" s="687"/>
      <c r="TFQ27" s="687"/>
      <c r="TFR27" s="687"/>
      <c r="TFS27" s="687"/>
      <c r="TFT27" s="687"/>
      <c r="TFU27" s="687"/>
      <c r="TFV27" s="687"/>
      <c r="TFW27" s="687"/>
      <c r="TFX27" s="687"/>
      <c r="TFY27" s="687"/>
      <c r="TFZ27" s="687"/>
      <c r="TGA27" s="687"/>
      <c r="TGB27" s="687"/>
      <c r="TGC27" s="687"/>
      <c r="TGD27" s="687"/>
      <c r="TGE27" s="687"/>
      <c r="TGF27" s="687"/>
      <c r="TGG27" s="687"/>
      <c r="TGH27" s="687"/>
      <c r="TGI27" s="687"/>
      <c r="TGJ27" s="687"/>
      <c r="TGK27" s="687"/>
      <c r="TGL27" s="687"/>
      <c r="TGM27" s="687"/>
      <c r="TGN27" s="687"/>
      <c r="TGO27" s="687"/>
      <c r="TGP27" s="687"/>
      <c r="TGQ27" s="687"/>
      <c r="TGR27" s="687"/>
      <c r="TGS27" s="687"/>
      <c r="TGT27" s="687"/>
      <c r="TGU27" s="687"/>
      <c r="TGV27" s="687"/>
      <c r="TGW27" s="687"/>
      <c r="TGX27" s="687"/>
      <c r="TGY27" s="687"/>
      <c r="TGZ27" s="687"/>
      <c r="THA27" s="687"/>
      <c r="THB27" s="687"/>
      <c r="THC27" s="687"/>
      <c r="THD27" s="687"/>
      <c r="THE27" s="687"/>
      <c r="THF27" s="687"/>
      <c r="THG27" s="687"/>
      <c r="THH27" s="687"/>
      <c r="THI27" s="687"/>
      <c r="THJ27" s="687"/>
      <c r="THK27" s="687"/>
      <c r="THL27" s="687"/>
      <c r="THM27" s="687"/>
      <c r="THN27" s="687"/>
      <c r="THO27" s="687"/>
      <c r="THP27" s="687"/>
      <c r="THQ27" s="687"/>
      <c r="THR27" s="687"/>
      <c r="THS27" s="687"/>
      <c r="THT27" s="687"/>
      <c r="THU27" s="687"/>
      <c r="THV27" s="687"/>
      <c r="THW27" s="687"/>
      <c r="THX27" s="687"/>
      <c r="THY27" s="687"/>
      <c r="THZ27" s="687"/>
      <c r="TIA27" s="687"/>
      <c r="TIB27" s="687"/>
      <c r="TIC27" s="687"/>
      <c r="TID27" s="687"/>
      <c r="TIE27" s="687"/>
      <c r="TIF27" s="687"/>
      <c r="TIG27" s="687"/>
      <c r="TIH27" s="687"/>
      <c r="TII27" s="687"/>
      <c r="TIJ27" s="687"/>
      <c r="TIK27" s="687"/>
      <c r="TIL27" s="687"/>
      <c r="TIM27" s="687"/>
      <c r="TIN27" s="687"/>
      <c r="TIO27" s="687"/>
      <c r="TIP27" s="687"/>
      <c r="TIQ27" s="687"/>
      <c r="TIR27" s="687"/>
      <c r="TIS27" s="687"/>
      <c r="TIT27" s="687"/>
      <c r="TIU27" s="687"/>
      <c r="TIV27" s="687"/>
      <c r="TIW27" s="687"/>
      <c r="TIX27" s="687"/>
      <c r="TIY27" s="687"/>
      <c r="TIZ27" s="687"/>
      <c r="TJA27" s="687"/>
      <c r="TJB27" s="687"/>
      <c r="TJC27" s="687"/>
      <c r="TJD27" s="687"/>
      <c r="TJE27" s="687"/>
      <c r="TJF27" s="687"/>
      <c r="TJG27" s="687"/>
      <c r="TJH27" s="687"/>
      <c r="TJI27" s="687"/>
      <c r="TJJ27" s="687"/>
      <c r="TJK27" s="687"/>
      <c r="TJL27" s="687"/>
      <c r="TJM27" s="687"/>
      <c r="TJN27" s="687"/>
      <c r="TJO27" s="687"/>
      <c r="TJP27" s="687"/>
      <c r="TJQ27" s="687"/>
      <c r="TJR27" s="687"/>
      <c r="TJS27" s="687"/>
      <c r="TJT27" s="687"/>
      <c r="TJU27" s="687"/>
      <c r="TJV27" s="687"/>
      <c r="TJW27" s="687"/>
      <c r="TJX27" s="687"/>
      <c r="TJY27" s="687"/>
      <c r="TJZ27" s="687"/>
      <c r="TKA27" s="687"/>
      <c r="TKB27" s="687"/>
      <c r="TKC27" s="687"/>
      <c r="TKD27" s="687"/>
      <c r="TKE27" s="687"/>
      <c r="TKF27" s="687"/>
      <c r="TKG27" s="687"/>
      <c r="TKH27" s="687"/>
      <c r="TKI27" s="687"/>
      <c r="TKJ27" s="687"/>
      <c r="TKK27" s="687"/>
      <c r="TKL27" s="687"/>
      <c r="TKM27" s="687"/>
      <c r="TKN27" s="687"/>
      <c r="TKO27" s="687"/>
      <c r="TKP27" s="687"/>
      <c r="TKQ27" s="687"/>
      <c r="TKR27" s="687"/>
      <c r="TKS27" s="687"/>
      <c r="TKT27" s="687"/>
      <c r="TKU27" s="687"/>
      <c r="TKV27" s="687"/>
      <c r="TKW27" s="687"/>
      <c r="TKX27" s="687"/>
      <c r="TKY27" s="687"/>
      <c r="TKZ27" s="687"/>
      <c r="TLA27" s="687"/>
      <c r="TLB27" s="687"/>
      <c r="TLC27" s="687"/>
      <c r="TLD27" s="687"/>
      <c r="TLE27" s="687"/>
      <c r="TLF27" s="687"/>
      <c r="TLG27" s="687"/>
      <c r="TLH27" s="687"/>
      <c r="TLI27" s="687"/>
      <c r="TLJ27" s="687"/>
      <c r="TLK27" s="687"/>
      <c r="TLL27" s="687"/>
      <c r="TLM27" s="687"/>
      <c r="TLN27" s="687"/>
      <c r="TLO27" s="687"/>
      <c r="TLP27" s="687"/>
      <c r="TLQ27" s="687"/>
      <c r="TLR27" s="687"/>
      <c r="TLS27" s="687"/>
      <c r="TLT27" s="687"/>
      <c r="TLU27" s="687"/>
      <c r="TLV27" s="687"/>
      <c r="TLW27" s="687"/>
      <c r="TLX27" s="687"/>
      <c r="TLY27" s="687"/>
      <c r="TLZ27" s="687"/>
      <c r="TMA27" s="687"/>
      <c r="TMB27" s="687"/>
      <c r="TMC27" s="687"/>
      <c r="TMD27" s="687"/>
      <c r="TME27" s="687"/>
      <c r="TMF27" s="687"/>
      <c r="TMG27" s="687"/>
      <c r="TMH27" s="687"/>
      <c r="TMI27" s="687"/>
      <c r="TMJ27" s="687"/>
      <c r="TMK27" s="687"/>
      <c r="TML27" s="687"/>
      <c r="TMM27" s="687"/>
      <c r="TMN27" s="687"/>
      <c r="TMO27" s="687"/>
      <c r="TMP27" s="687"/>
      <c r="TMQ27" s="687"/>
      <c r="TMR27" s="687"/>
      <c r="TMS27" s="687"/>
      <c r="TMT27" s="687"/>
      <c r="TMU27" s="687"/>
      <c r="TMV27" s="687"/>
      <c r="TMW27" s="687"/>
      <c r="TMX27" s="687"/>
      <c r="TMY27" s="687"/>
      <c r="TMZ27" s="687"/>
      <c r="TNA27" s="687"/>
      <c r="TNB27" s="687"/>
      <c r="TNC27" s="687"/>
      <c r="TND27" s="687"/>
      <c r="TNE27" s="687"/>
      <c r="TNF27" s="687"/>
      <c r="TNG27" s="687"/>
      <c r="TNH27" s="687"/>
      <c r="TNI27" s="687"/>
      <c r="TNJ27" s="687"/>
      <c r="TNK27" s="687"/>
      <c r="TNL27" s="687"/>
      <c r="TNM27" s="687"/>
      <c r="TNN27" s="687"/>
      <c r="TNO27" s="687"/>
      <c r="TNP27" s="687"/>
      <c r="TNQ27" s="687"/>
      <c r="TNR27" s="687"/>
      <c r="TNS27" s="687"/>
      <c r="TNT27" s="687"/>
      <c r="TNU27" s="687"/>
      <c r="TNV27" s="687"/>
      <c r="TNW27" s="687"/>
      <c r="TNX27" s="687"/>
      <c r="TNY27" s="687"/>
      <c r="TNZ27" s="687"/>
      <c r="TOA27" s="687"/>
      <c r="TOB27" s="687"/>
      <c r="TOC27" s="687"/>
      <c r="TOD27" s="687"/>
      <c r="TOE27" s="687"/>
      <c r="TOF27" s="687"/>
      <c r="TOG27" s="687"/>
      <c r="TOH27" s="687"/>
      <c r="TOI27" s="687"/>
      <c r="TOJ27" s="687"/>
      <c r="TOK27" s="687"/>
      <c r="TOL27" s="687"/>
      <c r="TOM27" s="687"/>
      <c r="TON27" s="687"/>
      <c r="TOO27" s="687"/>
      <c r="TOP27" s="687"/>
      <c r="TOQ27" s="687"/>
      <c r="TOR27" s="687"/>
      <c r="TOS27" s="687"/>
      <c r="TOT27" s="687"/>
      <c r="TOU27" s="687"/>
      <c r="TOV27" s="687"/>
      <c r="TOW27" s="687"/>
      <c r="TOX27" s="687"/>
      <c r="TOY27" s="687"/>
      <c r="TOZ27" s="687"/>
      <c r="TPA27" s="687"/>
      <c r="TPB27" s="687"/>
      <c r="TPC27" s="687"/>
      <c r="TPD27" s="687"/>
      <c r="TPE27" s="687"/>
      <c r="TPF27" s="687"/>
      <c r="TPG27" s="687"/>
      <c r="TPH27" s="687"/>
      <c r="TPI27" s="687"/>
      <c r="TPJ27" s="687"/>
      <c r="TPK27" s="687"/>
      <c r="TPL27" s="687"/>
      <c r="TPM27" s="687"/>
      <c r="TPN27" s="687"/>
      <c r="TPO27" s="687"/>
      <c r="TPP27" s="687"/>
      <c r="TPQ27" s="687"/>
      <c r="TPR27" s="687"/>
      <c r="TPS27" s="687"/>
      <c r="TPT27" s="687"/>
      <c r="TPU27" s="687"/>
      <c r="TPV27" s="687"/>
      <c r="TPW27" s="687"/>
      <c r="TPX27" s="687"/>
      <c r="TPY27" s="687"/>
      <c r="TPZ27" s="687"/>
      <c r="TQA27" s="687"/>
      <c r="TQB27" s="687"/>
      <c r="TQC27" s="687"/>
      <c r="TQD27" s="687"/>
      <c r="TQE27" s="687"/>
      <c r="TQF27" s="687"/>
      <c r="TQG27" s="687"/>
      <c r="TQH27" s="687"/>
      <c r="TQI27" s="687"/>
      <c r="TQJ27" s="687"/>
      <c r="TQK27" s="687"/>
      <c r="TQL27" s="687"/>
      <c r="TQM27" s="687"/>
      <c r="TQN27" s="687"/>
      <c r="TQO27" s="687"/>
      <c r="TQP27" s="687"/>
      <c r="TQQ27" s="687"/>
      <c r="TQR27" s="687"/>
      <c r="TQS27" s="687"/>
      <c r="TQT27" s="687"/>
      <c r="TQU27" s="687"/>
      <c r="TQV27" s="687"/>
      <c r="TQW27" s="687"/>
      <c r="TQX27" s="687"/>
      <c r="TQY27" s="687"/>
      <c r="TQZ27" s="687"/>
      <c r="TRA27" s="687"/>
      <c r="TRB27" s="687"/>
      <c r="TRC27" s="687"/>
      <c r="TRD27" s="687"/>
      <c r="TRE27" s="687"/>
      <c r="TRF27" s="687"/>
      <c r="TRG27" s="687"/>
      <c r="TRH27" s="687"/>
      <c r="TRI27" s="687"/>
      <c r="TRJ27" s="687"/>
      <c r="TRK27" s="687"/>
      <c r="TRL27" s="687"/>
      <c r="TRM27" s="687"/>
      <c r="TRN27" s="687"/>
      <c r="TRO27" s="687"/>
      <c r="TRP27" s="687"/>
      <c r="TRQ27" s="687"/>
      <c r="TRR27" s="687"/>
      <c r="TRS27" s="687"/>
      <c r="TRT27" s="687"/>
      <c r="TRU27" s="687"/>
      <c r="TRV27" s="687"/>
      <c r="TRW27" s="687"/>
      <c r="TRX27" s="687"/>
      <c r="TRY27" s="687"/>
      <c r="TRZ27" s="687"/>
      <c r="TSA27" s="687"/>
      <c r="TSB27" s="687"/>
      <c r="TSC27" s="687"/>
      <c r="TSD27" s="687"/>
      <c r="TSE27" s="687"/>
      <c r="TSF27" s="687"/>
      <c r="TSG27" s="687"/>
      <c r="TSH27" s="687"/>
      <c r="TSI27" s="687"/>
      <c r="TSJ27" s="687"/>
      <c r="TSK27" s="687"/>
      <c r="TSL27" s="687"/>
      <c r="TSM27" s="687"/>
      <c r="TSN27" s="687"/>
      <c r="TSO27" s="687"/>
      <c r="TSP27" s="687"/>
      <c r="TSQ27" s="687"/>
      <c r="TSR27" s="687"/>
      <c r="TSS27" s="687"/>
      <c r="TST27" s="687"/>
      <c r="TSU27" s="687"/>
      <c r="TSV27" s="687"/>
      <c r="TSW27" s="687"/>
      <c r="TSX27" s="687"/>
      <c r="TSY27" s="687"/>
      <c r="TSZ27" s="687"/>
      <c r="TTA27" s="687"/>
      <c r="TTB27" s="687"/>
      <c r="TTC27" s="687"/>
      <c r="TTD27" s="687"/>
      <c r="TTE27" s="687"/>
      <c r="TTF27" s="687"/>
      <c r="TTG27" s="687"/>
      <c r="TTH27" s="687"/>
      <c r="TTI27" s="687"/>
      <c r="TTJ27" s="687"/>
      <c r="TTK27" s="687"/>
      <c r="TTL27" s="687"/>
      <c r="TTM27" s="687"/>
      <c r="TTN27" s="687"/>
      <c r="TTO27" s="687"/>
      <c r="TTP27" s="687"/>
      <c r="TTQ27" s="687"/>
      <c r="TTR27" s="687"/>
      <c r="TTS27" s="687"/>
      <c r="TTT27" s="687"/>
      <c r="TTU27" s="687"/>
      <c r="TTV27" s="687"/>
      <c r="TTW27" s="687"/>
      <c r="TTX27" s="687"/>
      <c r="TTY27" s="687"/>
      <c r="TTZ27" s="687"/>
      <c r="TUA27" s="687"/>
      <c r="TUB27" s="687"/>
      <c r="TUC27" s="687"/>
      <c r="TUD27" s="687"/>
      <c r="TUE27" s="687"/>
      <c r="TUF27" s="687"/>
      <c r="TUG27" s="687"/>
      <c r="TUH27" s="687"/>
      <c r="TUI27" s="687"/>
      <c r="TUJ27" s="687"/>
      <c r="TUK27" s="687"/>
      <c r="TUL27" s="687"/>
      <c r="TUM27" s="687"/>
      <c r="TUN27" s="687"/>
      <c r="TUO27" s="687"/>
      <c r="TUP27" s="687"/>
      <c r="TUQ27" s="687"/>
      <c r="TUR27" s="687"/>
      <c r="TUS27" s="687"/>
      <c r="TUT27" s="687"/>
      <c r="TUU27" s="687"/>
      <c r="TUV27" s="687"/>
      <c r="TUW27" s="687"/>
      <c r="TUX27" s="687"/>
      <c r="TUY27" s="687"/>
      <c r="TUZ27" s="687"/>
      <c r="TVA27" s="687"/>
      <c r="TVB27" s="687"/>
      <c r="TVC27" s="687"/>
      <c r="TVD27" s="687"/>
      <c r="TVE27" s="687"/>
      <c r="TVF27" s="687"/>
      <c r="TVG27" s="687"/>
      <c r="TVH27" s="687"/>
      <c r="TVI27" s="687"/>
      <c r="TVJ27" s="687"/>
      <c r="TVK27" s="687"/>
      <c r="TVL27" s="687"/>
      <c r="TVM27" s="687"/>
      <c r="TVN27" s="687"/>
      <c r="TVO27" s="687"/>
      <c r="TVP27" s="687"/>
      <c r="TVQ27" s="687"/>
      <c r="TVR27" s="687"/>
      <c r="TVS27" s="687"/>
      <c r="TVT27" s="687"/>
      <c r="TVU27" s="687"/>
      <c r="TVV27" s="687"/>
      <c r="TVW27" s="687"/>
      <c r="TVX27" s="687"/>
      <c r="TVY27" s="687"/>
      <c r="TVZ27" s="687"/>
      <c r="TWA27" s="687"/>
      <c r="TWB27" s="687"/>
      <c r="TWC27" s="687"/>
      <c r="TWD27" s="687"/>
      <c r="TWE27" s="687"/>
      <c r="TWF27" s="687"/>
      <c r="TWG27" s="687"/>
      <c r="TWH27" s="687"/>
      <c r="TWI27" s="687"/>
      <c r="TWJ27" s="687"/>
      <c r="TWK27" s="687"/>
      <c r="TWL27" s="687"/>
      <c r="TWM27" s="687"/>
      <c r="TWN27" s="687"/>
      <c r="TWO27" s="687"/>
      <c r="TWP27" s="687"/>
      <c r="TWQ27" s="687"/>
      <c r="TWR27" s="687"/>
      <c r="TWS27" s="687"/>
      <c r="TWT27" s="687"/>
      <c r="TWU27" s="687"/>
      <c r="TWV27" s="687"/>
      <c r="TWW27" s="687"/>
      <c r="TWX27" s="687"/>
      <c r="TWY27" s="687"/>
      <c r="TWZ27" s="687"/>
      <c r="TXA27" s="687"/>
      <c r="TXB27" s="687"/>
      <c r="TXC27" s="687"/>
      <c r="TXD27" s="687"/>
      <c r="TXE27" s="687"/>
      <c r="TXF27" s="687"/>
      <c r="TXG27" s="687"/>
      <c r="TXH27" s="687"/>
      <c r="TXI27" s="687"/>
      <c r="TXJ27" s="687"/>
      <c r="TXK27" s="687"/>
      <c r="TXL27" s="687"/>
      <c r="TXM27" s="687"/>
      <c r="TXN27" s="687"/>
      <c r="TXO27" s="687"/>
      <c r="TXP27" s="687"/>
      <c r="TXQ27" s="687"/>
      <c r="TXR27" s="687"/>
      <c r="TXS27" s="687"/>
      <c r="TXT27" s="687"/>
      <c r="TXU27" s="687"/>
      <c r="TXV27" s="687"/>
      <c r="TXW27" s="687"/>
      <c r="TXX27" s="687"/>
      <c r="TXY27" s="687"/>
      <c r="TXZ27" s="687"/>
      <c r="TYA27" s="687"/>
      <c r="TYB27" s="687"/>
      <c r="TYC27" s="687"/>
      <c r="TYD27" s="687"/>
      <c r="TYE27" s="687"/>
      <c r="TYF27" s="687"/>
      <c r="TYG27" s="687"/>
      <c r="TYH27" s="687"/>
      <c r="TYI27" s="687"/>
      <c r="TYJ27" s="687"/>
      <c r="TYK27" s="687"/>
      <c r="TYL27" s="687"/>
      <c r="TYM27" s="687"/>
      <c r="TYN27" s="687"/>
      <c r="TYO27" s="687"/>
      <c r="TYP27" s="687"/>
      <c r="TYQ27" s="687"/>
      <c r="TYR27" s="687"/>
      <c r="TYS27" s="687"/>
      <c r="TYT27" s="687"/>
      <c r="TYU27" s="687"/>
      <c r="TYV27" s="687"/>
      <c r="TYW27" s="687"/>
      <c r="TYX27" s="687"/>
      <c r="TYY27" s="687"/>
      <c r="TYZ27" s="687"/>
      <c r="TZA27" s="687"/>
      <c r="TZB27" s="687"/>
      <c r="TZC27" s="687"/>
      <c r="TZD27" s="687"/>
      <c r="TZE27" s="687"/>
      <c r="TZF27" s="687"/>
      <c r="TZG27" s="687"/>
      <c r="TZH27" s="687"/>
      <c r="TZI27" s="687"/>
      <c r="TZJ27" s="687"/>
      <c r="TZK27" s="687"/>
      <c r="TZL27" s="687"/>
      <c r="TZM27" s="687"/>
      <c r="TZN27" s="687"/>
      <c r="TZO27" s="687"/>
      <c r="TZP27" s="687"/>
      <c r="TZQ27" s="687"/>
      <c r="TZR27" s="687"/>
      <c r="TZS27" s="687"/>
      <c r="TZT27" s="687"/>
      <c r="TZU27" s="687"/>
      <c r="TZV27" s="687"/>
      <c r="TZW27" s="687"/>
      <c r="TZX27" s="687"/>
      <c r="TZY27" s="687"/>
      <c r="TZZ27" s="687"/>
      <c r="UAA27" s="687"/>
      <c r="UAB27" s="687"/>
      <c r="UAC27" s="687"/>
      <c r="UAD27" s="687"/>
      <c r="UAE27" s="687"/>
      <c r="UAF27" s="687"/>
      <c r="UAG27" s="687"/>
      <c r="UAH27" s="687"/>
      <c r="UAI27" s="687"/>
      <c r="UAJ27" s="687"/>
      <c r="UAK27" s="687"/>
      <c r="UAL27" s="687"/>
      <c r="UAM27" s="687"/>
      <c r="UAN27" s="687"/>
      <c r="UAO27" s="687"/>
      <c r="UAP27" s="687"/>
      <c r="UAQ27" s="687"/>
      <c r="UAR27" s="687"/>
      <c r="UAS27" s="687"/>
      <c r="UAT27" s="687"/>
      <c r="UAU27" s="687"/>
      <c r="UAV27" s="687"/>
      <c r="UAW27" s="687"/>
      <c r="UAX27" s="687"/>
      <c r="UAY27" s="687"/>
      <c r="UAZ27" s="687"/>
      <c r="UBA27" s="687"/>
      <c r="UBB27" s="687"/>
      <c r="UBC27" s="687"/>
      <c r="UBD27" s="687"/>
      <c r="UBE27" s="687"/>
      <c r="UBF27" s="687"/>
      <c r="UBG27" s="687"/>
      <c r="UBH27" s="687"/>
      <c r="UBI27" s="687"/>
      <c r="UBJ27" s="687"/>
      <c r="UBK27" s="687"/>
      <c r="UBL27" s="687"/>
      <c r="UBM27" s="687"/>
      <c r="UBN27" s="687"/>
      <c r="UBO27" s="687"/>
      <c r="UBP27" s="687"/>
      <c r="UBQ27" s="687"/>
      <c r="UBR27" s="687"/>
      <c r="UBS27" s="687"/>
      <c r="UBT27" s="687"/>
      <c r="UBU27" s="687"/>
      <c r="UBV27" s="687"/>
      <c r="UBW27" s="687"/>
      <c r="UBX27" s="687"/>
      <c r="UBY27" s="687"/>
      <c r="UBZ27" s="687"/>
      <c r="UCA27" s="687"/>
      <c r="UCB27" s="687"/>
      <c r="UCC27" s="687"/>
      <c r="UCD27" s="687"/>
      <c r="UCE27" s="687"/>
      <c r="UCF27" s="687"/>
      <c r="UCG27" s="687"/>
      <c r="UCH27" s="687"/>
      <c r="UCI27" s="687"/>
      <c r="UCJ27" s="687"/>
      <c r="UCK27" s="687"/>
      <c r="UCL27" s="687"/>
      <c r="UCM27" s="687"/>
      <c r="UCN27" s="687"/>
      <c r="UCO27" s="687"/>
      <c r="UCP27" s="687"/>
      <c r="UCQ27" s="687"/>
      <c r="UCR27" s="687"/>
      <c r="UCS27" s="687"/>
      <c r="UCT27" s="687"/>
      <c r="UCU27" s="687"/>
      <c r="UCV27" s="687"/>
      <c r="UCW27" s="687"/>
      <c r="UCX27" s="687"/>
      <c r="UCY27" s="687"/>
      <c r="UCZ27" s="687"/>
      <c r="UDA27" s="687"/>
      <c r="UDB27" s="687"/>
      <c r="UDC27" s="687"/>
      <c r="UDD27" s="687"/>
      <c r="UDE27" s="687"/>
      <c r="UDF27" s="687"/>
      <c r="UDG27" s="687"/>
      <c r="UDH27" s="687"/>
      <c r="UDI27" s="687"/>
      <c r="UDJ27" s="687"/>
      <c r="UDK27" s="687"/>
      <c r="UDL27" s="687"/>
      <c r="UDM27" s="687"/>
      <c r="UDN27" s="687"/>
      <c r="UDO27" s="687"/>
      <c r="UDP27" s="687"/>
      <c r="UDQ27" s="687"/>
      <c r="UDR27" s="687"/>
      <c r="UDS27" s="687"/>
      <c r="UDT27" s="687"/>
      <c r="UDU27" s="687"/>
      <c r="UDV27" s="687"/>
      <c r="UDW27" s="687"/>
      <c r="UDX27" s="687"/>
      <c r="UDY27" s="687"/>
      <c r="UDZ27" s="687"/>
      <c r="UEA27" s="687"/>
      <c r="UEB27" s="687"/>
      <c r="UEC27" s="687"/>
      <c r="UED27" s="687"/>
      <c r="UEE27" s="687"/>
      <c r="UEF27" s="687"/>
      <c r="UEG27" s="687"/>
      <c r="UEH27" s="687"/>
      <c r="UEI27" s="687"/>
      <c r="UEJ27" s="687"/>
      <c r="UEK27" s="687"/>
      <c r="UEL27" s="687"/>
      <c r="UEM27" s="687"/>
      <c r="UEN27" s="687"/>
      <c r="UEO27" s="687"/>
      <c r="UEP27" s="687"/>
      <c r="UEQ27" s="687"/>
      <c r="UER27" s="687"/>
      <c r="UES27" s="687"/>
      <c r="UET27" s="687"/>
      <c r="UEU27" s="687"/>
      <c r="UEV27" s="687"/>
      <c r="UEW27" s="687"/>
      <c r="UEX27" s="687"/>
      <c r="UEY27" s="687"/>
      <c r="UEZ27" s="687"/>
      <c r="UFA27" s="687"/>
      <c r="UFB27" s="687"/>
      <c r="UFC27" s="687"/>
      <c r="UFD27" s="687"/>
      <c r="UFE27" s="687"/>
      <c r="UFF27" s="687"/>
      <c r="UFG27" s="687"/>
      <c r="UFH27" s="687"/>
      <c r="UFI27" s="687"/>
      <c r="UFJ27" s="687"/>
      <c r="UFK27" s="687"/>
      <c r="UFL27" s="687"/>
      <c r="UFM27" s="687"/>
      <c r="UFN27" s="687"/>
      <c r="UFO27" s="687"/>
      <c r="UFP27" s="687"/>
      <c r="UFQ27" s="687"/>
      <c r="UFR27" s="687"/>
      <c r="UFS27" s="687"/>
      <c r="UFT27" s="687"/>
      <c r="UFU27" s="687"/>
      <c r="UFV27" s="687"/>
      <c r="UFW27" s="687"/>
      <c r="UFX27" s="687"/>
      <c r="UFY27" s="687"/>
      <c r="UFZ27" s="687"/>
      <c r="UGA27" s="687"/>
      <c r="UGB27" s="687"/>
      <c r="UGC27" s="687"/>
      <c r="UGD27" s="687"/>
      <c r="UGE27" s="687"/>
      <c r="UGF27" s="687"/>
      <c r="UGG27" s="687"/>
      <c r="UGH27" s="687"/>
      <c r="UGI27" s="687"/>
      <c r="UGJ27" s="687"/>
      <c r="UGK27" s="687"/>
      <c r="UGL27" s="687"/>
      <c r="UGM27" s="687"/>
      <c r="UGN27" s="687"/>
      <c r="UGO27" s="687"/>
      <c r="UGP27" s="687"/>
      <c r="UGQ27" s="687"/>
      <c r="UGR27" s="687"/>
      <c r="UGS27" s="687"/>
      <c r="UGT27" s="687"/>
      <c r="UGU27" s="687"/>
      <c r="UGV27" s="687"/>
      <c r="UGW27" s="687"/>
      <c r="UGX27" s="687"/>
      <c r="UGY27" s="687"/>
      <c r="UGZ27" s="687"/>
      <c r="UHA27" s="687"/>
      <c r="UHB27" s="687"/>
      <c r="UHC27" s="687"/>
      <c r="UHD27" s="687"/>
      <c r="UHE27" s="687"/>
      <c r="UHF27" s="687"/>
      <c r="UHG27" s="687"/>
      <c r="UHH27" s="687"/>
      <c r="UHI27" s="687"/>
      <c r="UHJ27" s="687"/>
      <c r="UHK27" s="687"/>
      <c r="UHL27" s="687"/>
      <c r="UHM27" s="687"/>
      <c r="UHN27" s="687"/>
      <c r="UHO27" s="687"/>
      <c r="UHP27" s="687"/>
      <c r="UHQ27" s="687"/>
      <c r="UHR27" s="687"/>
      <c r="UHS27" s="687"/>
      <c r="UHT27" s="687"/>
      <c r="UHU27" s="687"/>
      <c r="UHV27" s="687"/>
      <c r="UHW27" s="687"/>
      <c r="UHX27" s="687"/>
      <c r="UHY27" s="687"/>
      <c r="UHZ27" s="687"/>
      <c r="UIA27" s="687"/>
      <c r="UIB27" s="687"/>
      <c r="UIC27" s="687"/>
      <c r="UID27" s="687"/>
      <c r="UIE27" s="687"/>
      <c r="UIF27" s="687"/>
      <c r="UIG27" s="687"/>
      <c r="UIH27" s="687"/>
      <c r="UII27" s="687"/>
      <c r="UIJ27" s="687"/>
      <c r="UIK27" s="687"/>
      <c r="UIL27" s="687"/>
      <c r="UIM27" s="687"/>
      <c r="UIN27" s="687"/>
      <c r="UIO27" s="687"/>
      <c r="UIP27" s="687"/>
      <c r="UIQ27" s="687"/>
      <c r="UIR27" s="687"/>
      <c r="UIS27" s="687"/>
      <c r="UIT27" s="687"/>
      <c r="UIU27" s="687"/>
      <c r="UIV27" s="687"/>
      <c r="UIW27" s="687"/>
      <c r="UIX27" s="687"/>
      <c r="UIY27" s="687"/>
      <c r="UIZ27" s="687"/>
      <c r="UJA27" s="687"/>
      <c r="UJB27" s="687"/>
      <c r="UJC27" s="687"/>
      <c r="UJD27" s="687"/>
      <c r="UJE27" s="687"/>
      <c r="UJF27" s="687"/>
      <c r="UJG27" s="687"/>
      <c r="UJH27" s="687"/>
      <c r="UJI27" s="687"/>
      <c r="UJJ27" s="687"/>
      <c r="UJK27" s="687"/>
      <c r="UJL27" s="687"/>
      <c r="UJM27" s="687"/>
      <c r="UJN27" s="687"/>
      <c r="UJO27" s="687"/>
      <c r="UJP27" s="687"/>
      <c r="UJQ27" s="687"/>
      <c r="UJR27" s="687"/>
      <c r="UJS27" s="687"/>
      <c r="UJT27" s="687"/>
      <c r="UJU27" s="687"/>
      <c r="UJV27" s="687"/>
      <c r="UJW27" s="687"/>
      <c r="UJX27" s="687"/>
      <c r="UJY27" s="687"/>
      <c r="UJZ27" s="687"/>
      <c r="UKA27" s="687"/>
      <c r="UKB27" s="687"/>
      <c r="UKC27" s="687"/>
      <c r="UKD27" s="687"/>
      <c r="UKE27" s="687"/>
      <c r="UKF27" s="687"/>
      <c r="UKG27" s="687"/>
      <c r="UKH27" s="687"/>
      <c r="UKI27" s="687"/>
      <c r="UKJ27" s="687"/>
      <c r="UKK27" s="687"/>
      <c r="UKL27" s="687"/>
      <c r="UKM27" s="687"/>
      <c r="UKN27" s="687"/>
      <c r="UKO27" s="687"/>
      <c r="UKP27" s="687"/>
      <c r="UKQ27" s="687"/>
      <c r="UKR27" s="687"/>
      <c r="UKS27" s="687"/>
      <c r="UKT27" s="687"/>
      <c r="UKU27" s="687"/>
      <c r="UKV27" s="687"/>
      <c r="UKW27" s="687"/>
      <c r="UKX27" s="687"/>
      <c r="UKY27" s="687"/>
      <c r="UKZ27" s="687"/>
      <c r="ULA27" s="687"/>
      <c r="ULB27" s="687"/>
      <c r="ULC27" s="687"/>
      <c r="ULD27" s="687"/>
      <c r="ULE27" s="687"/>
      <c r="ULF27" s="687"/>
      <c r="ULG27" s="687"/>
      <c r="ULH27" s="687"/>
      <c r="ULI27" s="687"/>
      <c r="ULJ27" s="687"/>
      <c r="ULK27" s="687"/>
      <c r="ULL27" s="687"/>
      <c r="ULM27" s="687"/>
      <c r="ULN27" s="687"/>
      <c r="ULO27" s="687"/>
      <c r="ULP27" s="687"/>
      <c r="ULQ27" s="687"/>
      <c r="ULR27" s="687"/>
      <c r="ULS27" s="687"/>
      <c r="ULT27" s="687"/>
      <c r="ULU27" s="687"/>
      <c r="ULV27" s="687"/>
      <c r="ULW27" s="687"/>
      <c r="ULX27" s="687"/>
      <c r="ULY27" s="687"/>
      <c r="ULZ27" s="687"/>
      <c r="UMA27" s="687"/>
      <c r="UMB27" s="687"/>
      <c r="UMC27" s="687"/>
      <c r="UMD27" s="687"/>
      <c r="UME27" s="687"/>
      <c r="UMF27" s="687"/>
      <c r="UMG27" s="687"/>
      <c r="UMH27" s="687"/>
      <c r="UMI27" s="687"/>
      <c r="UMJ27" s="687"/>
      <c r="UMK27" s="687"/>
      <c r="UML27" s="687"/>
      <c r="UMM27" s="687"/>
      <c r="UMN27" s="687"/>
      <c r="UMO27" s="687"/>
      <c r="UMP27" s="687"/>
      <c r="UMQ27" s="687"/>
      <c r="UMR27" s="687"/>
      <c r="UMS27" s="687"/>
      <c r="UMT27" s="687"/>
      <c r="UMU27" s="687"/>
      <c r="UMV27" s="687"/>
      <c r="UMW27" s="687"/>
      <c r="UMX27" s="687"/>
      <c r="UMY27" s="687"/>
      <c r="UMZ27" s="687"/>
      <c r="UNA27" s="687"/>
      <c r="UNB27" s="687"/>
      <c r="UNC27" s="687"/>
      <c r="UND27" s="687"/>
      <c r="UNE27" s="687"/>
      <c r="UNF27" s="687"/>
      <c r="UNG27" s="687"/>
      <c r="UNH27" s="687"/>
      <c r="UNI27" s="687"/>
      <c r="UNJ27" s="687"/>
      <c r="UNK27" s="687"/>
      <c r="UNL27" s="687"/>
      <c r="UNM27" s="687"/>
      <c r="UNN27" s="687"/>
      <c r="UNO27" s="687"/>
      <c r="UNP27" s="687"/>
      <c r="UNQ27" s="687"/>
      <c r="UNR27" s="687"/>
      <c r="UNS27" s="687"/>
      <c r="UNT27" s="687"/>
      <c r="UNU27" s="687"/>
      <c r="UNV27" s="687"/>
      <c r="UNW27" s="687"/>
      <c r="UNX27" s="687"/>
      <c r="UNY27" s="687"/>
      <c r="UNZ27" s="687"/>
      <c r="UOA27" s="687"/>
      <c r="UOB27" s="687"/>
      <c r="UOC27" s="687"/>
      <c r="UOD27" s="687"/>
      <c r="UOE27" s="687"/>
      <c r="UOF27" s="687"/>
      <c r="UOG27" s="687"/>
      <c r="UOH27" s="687"/>
      <c r="UOI27" s="687"/>
      <c r="UOJ27" s="687"/>
      <c r="UOK27" s="687"/>
      <c r="UOL27" s="687"/>
      <c r="UOM27" s="687"/>
      <c r="UON27" s="687"/>
      <c r="UOO27" s="687"/>
      <c r="UOP27" s="687"/>
      <c r="UOQ27" s="687"/>
      <c r="UOR27" s="687"/>
      <c r="UOS27" s="687"/>
      <c r="UOT27" s="687"/>
      <c r="UOU27" s="687"/>
      <c r="UOV27" s="687"/>
      <c r="UOW27" s="687"/>
      <c r="UOX27" s="687"/>
      <c r="UOY27" s="687"/>
      <c r="UOZ27" s="687"/>
      <c r="UPA27" s="687"/>
      <c r="UPB27" s="687"/>
      <c r="UPC27" s="687"/>
      <c r="UPD27" s="687"/>
      <c r="UPE27" s="687"/>
      <c r="UPF27" s="687"/>
      <c r="UPG27" s="687"/>
      <c r="UPH27" s="687"/>
      <c r="UPI27" s="687"/>
      <c r="UPJ27" s="687"/>
      <c r="UPK27" s="687"/>
      <c r="UPL27" s="687"/>
      <c r="UPM27" s="687"/>
      <c r="UPN27" s="687"/>
      <c r="UPO27" s="687"/>
      <c r="UPP27" s="687"/>
      <c r="UPQ27" s="687"/>
      <c r="UPR27" s="687"/>
      <c r="UPS27" s="687"/>
      <c r="UPT27" s="687"/>
      <c r="UPU27" s="687"/>
      <c r="UPV27" s="687"/>
      <c r="UPW27" s="687"/>
      <c r="UPX27" s="687"/>
      <c r="UPY27" s="687"/>
      <c r="UPZ27" s="687"/>
      <c r="UQA27" s="687"/>
      <c r="UQB27" s="687"/>
      <c r="UQC27" s="687"/>
      <c r="UQD27" s="687"/>
      <c r="UQE27" s="687"/>
      <c r="UQF27" s="687"/>
      <c r="UQG27" s="687"/>
      <c r="UQH27" s="687"/>
      <c r="UQI27" s="687"/>
      <c r="UQJ27" s="687"/>
      <c r="UQK27" s="687"/>
      <c r="UQL27" s="687"/>
      <c r="UQM27" s="687"/>
      <c r="UQN27" s="687"/>
      <c r="UQO27" s="687"/>
      <c r="UQP27" s="687"/>
      <c r="UQQ27" s="687"/>
      <c r="UQR27" s="687"/>
      <c r="UQS27" s="687"/>
      <c r="UQT27" s="687"/>
      <c r="UQU27" s="687"/>
      <c r="UQV27" s="687"/>
      <c r="UQW27" s="687"/>
      <c r="UQX27" s="687"/>
      <c r="UQY27" s="687"/>
      <c r="UQZ27" s="687"/>
      <c r="URA27" s="687"/>
      <c r="URB27" s="687"/>
      <c r="URC27" s="687"/>
      <c r="URD27" s="687"/>
      <c r="URE27" s="687"/>
      <c r="URF27" s="687"/>
      <c r="URG27" s="687"/>
      <c r="URH27" s="687"/>
      <c r="URI27" s="687"/>
      <c r="URJ27" s="687"/>
      <c r="URK27" s="687"/>
      <c r="URL27" s="687"/>
      <c r="URM27" s="687"/>
      <c r="URN27" s="687"/>
      <c r="URO27" s="687"/>
      <c r="URP27" s="687"/>
      <c r="URQ27" s="687"/>
      <c r="URR27" s="687"/>
      <c r="URS27" s="687"/>
      <c r="URT27" s="687"/>
      <c r="URU27" s="687"/>
      <c r="URV27" s="687"/>
      <c r="URW27" s="687"/>
      <c r="URX27" s="687"/>
      <c r="URY27" s="687"/>
      <c r="URZ27" s="687"/>
      <c r="USA27" s="687"/>
      <c r="USB27" s="687"/>
      <c r="USC27" s="687"/>
      <c r="USD27" s="687"/>
      <c r="USE27" s="687"/>
      <c r="USF27" s="687"/>
      <c r="USG27" s="687"/>
      <c r="USH27" s="687"/>
      <c r="USI27" s="687"/>
      <c r="USJ27" s="687"/>
      <c r="USK27" s="687"/>
      <c r="USL27" s="687"/>
      <c r="USM27" s="687"/>
      <c r="USN27" s="687"/>
      <c r="USO27" s="687"/>
      <c r="USP27" s="687"/>
      <c r="USQ27" s="687"/>
      <c r="USR27" s="687"/>
      <c r="USS27" s="687"/>
      <c r="UST27" s="687"/>
      <c r="USU27" s="687"/>
      <c r="USV27" s="687"/>
      <c r="USW27" s="687"/>
      <c r="USX27" s="687"/>
      <c r="USY27" s="687"/>
      <c r="USZ27" s="687"/>
      <c r="UTA27" s="687"/>
      <c r="UTB27" s="687"/>
      <c r="UTC27" s="687"/>
      <c r="UTD27" s="687"/>
      <c r="UTE27" s="687"/>
      <c r="UTF27" s="687"/>
      <c r="UTG27" s="687"/>
      <c r="UTH27" s="687"/>
      <c r="UTI27" s="687"/>
      <c r="UTJ27" s="687"/>
      <c r="UTK27" s="687"/>
      <c r="UTL27" s="687"/>
      <c r="UTM27" s="687"/>
      <c r="UTN27" s="687"/>
      <c r="UTO27" s="687"/>
      <c r="UTP27" s="687"/>
      <c r="UTQ27" s="687"/>
      <c r="UTR27" s="687"/>
      <c r="UTS27" s="687"/>
      <c r="UTT27" s="687"/>
      <c r="UTU27" s="687"/>
      <c r="UTV27" s="687"/>
      <c r="UTW27" s="687"/>
      <c r="UTX27" s="687"/>
      <c r="UTY27" s="687"/>
      <c r="UTZ27" s="687"/>
      <c r="UUA27" s="687"/>
      <c r="UUB27" s="687"/>
      <c r="UUC27" s="687"/>
      <c r="UUD27" s="687"/>
      <c r="UUE27" s="687"/>
      <c r="UUF27" s="687"/>
      <c r="UUG27" s="687"/>
      <c r="UUH27" s="687"/>
      <c r="UUI27" s="687"/>
      <c r="UUJ27" s="687"/>
      <c r="UUK27" s="687"/>
      <c r="UUL27" s="687"/>
      <c r="UUM27" s="687"/>
      <c r="UUN27" s="687"/>
      <c r="UUO27" s="687"/>
      <c r="UUP27" s="687"/>
      <c r="UUQ27" s="687"/>
      <c r="UUR27" s="687"/>
      <c r="UUS27" s="687"/>
      <c r="UUT27" s="687"/>
      <c r="UUU27" s="687"/>
      <c r="UUV27" s="687"/>
      <c r="UUW27" s="687"/>
      <c r="UUX27" s="687"/>
      <c r="UUY27" s="687"/>
      <c r="UUZ27" s="687"/>
      <c r="UVA27" s="687"/>
      <c r="UVB27" s="687"/>
      <c r="UVC27" s="687"/>
      <c r="UVD27" s="687"/>
      <c r="UVE27" s="687"/>
      <c r="UVF27" s="687"/>
      <c r="UVG27" s="687"/>
      <c r="UVH27" s="687"/>
      <c r="UVI27" s="687"/>
      <c r="UVJ27" s="687"/>
      <c r="UVK27" s="687"/>
      <c r="UVL27" s="687"/>
      <c r="UVM27" s="687"/>
      <c r="UVN27" s="687"/>
      <c r="UVO27" s="687"/>
      <c r="UVP27" s="687"/>
      <c r="UVQ27" s="687"/>
      <c r="UVR27" s="687"/>
      <c r="UVS27" s="687"/>
      <c r="UVT27" s="687"/>
      <c r="UVU27" s="687"/>
      <c r="UVV27" s="687"/>
      <c r="UVW27" s="687"/>
      <c r="UVX27" s="687"/>
      <c r="UVY27" s="687"/>
      <c r="UVZ27" s="687"/>
      <c r="UWA27" s="687"/>
      <c r="UWB27" s="687"/>
      <c r="UWC27" s="687"/>
      <c r="UWD27" s="687"/>
      <c r="UWE27" s="687"/>
      <c r="UWF27" s="687"/>
      <c r="UWG27" s="687"/>
      <c r="UWH27" s="687"/>
      <c r="UWI27" s="687"/>
      <c r="UWJ27" s="687"/>
      <c r="UWK27" s="687"/>
      <c r="UWL27" s="687"/>
      <c r="UWM27" s="687"/>
      <c r="UWN27" s="687"/>
      <c r="UWO27" s="687"/>
      <c r="UWP27" s="687"/>
      <c r="UWQ27" s="687"/>
      <c r="UWR27" s="687"/>
      <c r="UWS27" s="687"/>
      <c r="UWT27" s="687"/>
      <c r="UWU27" s="687"/>
      <c r="UWV27" s="687"/>
      <c r="UWW27" s="687"/>
      <c r="UWX27" s="687"/>
      <c r="UWY27" s="687"/>
      <c r="UWZ27" s="687"/>
      <c r="UXA27" s="687"/>
      <c r="UXB27" s="687"/>
      <c r="UXC27" s="687"/>
      <c r="UXD27" s="687"/>
      <c r="UXE27" s="687"/>
      <c r="UXF27" s="687"/>
      <c r="UXG27" s="687"/>
      <c r="UXH27" s="687"/>
      <c r="UXI27" s="687"/>
      <c r="UXJ27" s="687"/>
      <c r="UXK27" s="687"/>
      <c r="UXL27" s="687"/>
      <c r="UXM27" s="687"/>
      <c r="UXN27" s="687"/>
      <c r="UXO27" s="687"/>
      <c r="UXP27" s="687"/>
      <c r="UXQ27" s="687"/>
      <c r="UXR27" s="687"/>
      <c r="UXS27" s="687"/>
      <c r="UXT27" s="687"/>
      <c r="UXU27" s="687"/>
      <c r="UXV27" s="687"/>
      <c r="UXW27" s="687"/>
      <c r="UXX27" s="687"/>
      <c r="UXY27" s="687"/>
      <c r="UXZ27" s="687"/>
      <c r="UYA27" s="687"/>
      <c r="UYB27" s="687"/>
      <c r="UYC27" s="687"/>
      <c r="UYD27" s="687"/>
      <c r="UYE27" s="687"/>
      <c r="UYF27" s="687"/>
      <c r="UYG27" s="687"/>
      <c r="UYH27" s="687"/>
      <c r="UYI27" s="687"/>
      <c r="UYJ27" s="687"/>
      <c r="UYK27" s="687"/>
      <c r="UYL27" s="687"/>
      <c r="UYM27" s="687"/>
      <c r="UYN27" s="687"/>
      <c r="UYO27" s="687"/>
      <c r="UYP27" s="687"/>
      <c r="UYQ27" s="687"/>
      <c r="UYR27" s="687"/>
      <c r="UYS27" s="687"/>
      <c r="UYT27" s="687"/>
      <c r="UYU27" s="687"/>
      <c r="UYV27" s="687"/>
      <c r="UYW27" s="687"/>
      <c r="UYX27" s="687"/>
      <c r="UYY27" s="687"/>
      <c r="UYZ27" s="687"/>
      <c r="UZA27" s="687"/>
      <c r="UZB27" s="687"/>
      <c r="UZC27" s="687"/>
      <c r="UZD27" s="687"/>
      <c r="UZE27" s="687"/>
      <c r="UZF27" s="687"/>
      <c r="UZG27" s="687"/>
      <c r="UZH27" s="687"/>
      <c r="UZI27" s="687"/>
      <c r="UZJ27" s="687"/>
      <c r="UZK27" s="687"/>
      <c r="UZL27" s="687"/>
      <c r="UZM27" s="687"/>
      <c r="UZN27" s="687"/>
      <c r="UZO27" s="687"/>
      <c r="UZP27" s="687"/>
      <c r="UZQ27" s="687"/>
      <c r="UZR27" s="687"/>
      <c r="UZS27" s="687"/>
      <c r="UZT27" s="687"/>
      <c r="UZU27" s="687"/>
      <c r="UZV27" s="687"/>
      <c r="UZW27" s="687"/>
      <c r="UZX27" s="687"/>
      <c r="UZY27" s="687"/>
      <c r="UZZ27" s="687"/>
      <c r="VAA27" s="687"/>
      <c r="VAB27" s="687"/>
      <c r="VAC27" s="687"/>
      <c r="VAD27" s="687"/>
      <c r="VAE27" s="687"/>
      <c r="VAF27" s="687"/>
      <c r="VAG27" s="687"/>
      <c r="VAH27" s="687"/>
      <c r="VAI27" s="687"/>
      <c r="VAJ27" s="687"/>
      <c r="VAK27" s="687"/>
      <c r="VAL27" s="687"/>
      <c r="VAM27" s="687"/>
      <c r="VAN27" s="687"/>
      <c r="VAO27" s="687"/>
      <c r="VAP27" s="687"/>
      <c r="VAQ27" s="687"/>
      <c r="VAR27" s="687"/>
      <c r="VAS27" s="687"/>
      <c r="VAT27" s="687"/>
      <c r="VAU27" s="687"/>
      <c r="VAV27" s="687"/>
      <c r="VAW27" s="687"/>
      <c r="VAX27" s="687"/>
      <c r="VAY27" s="687"/>
      <c r="VAZ27" s="687"/>
      <c r="VBA27" s="687"/>
      <c r="VBB27" s="687"/>
      <c r="VBC27" s="687"/>
      <c r="VBD27" s="687"/>
      <c r="VBE27" s="687"/>
      <c r="VBF27" s="687"/>
      <c r="VBG27" s="687"/>
      <c r="VBH27" s="687"/>
      <c r="VBI27" s="687"/>
      <c r="VBJ27" s="687"/>
      <c r="VBK27" s="687"/>
      <c r="VBL27" s="687"/>
      <c r="VBM27" s="687"/>
      <c r="VBN27" s="687"/>
      <c r="VBO27" s="687"/>
      <c r="VBP27" s="687"/>
      <c r="VBQ27" s="687"/>
      <c r="VBR27" s="687"/>
      <c r="VBS27" s="687"/>
      <c r="VBT27" s="687"/>
      <c r="VBU27" s="687"/>
      <c r="VBV27" s="687"/>
      <c r="VBW27" s="687"/>
      <c r="VBX27" s="687"/>
      <c r="VBY27" s="687"/>
      <c r="VBZ27" s="687"/>
      <c r="VCA27" s="687"/>
      <c r="VCB27" s="687"/>
      <c r="VCC27" s="687"/>
      <c r="VCD27" s="687"/>
      <c r="VCE27" s="687"/>
      <c r="VCF27" s="687"/>
      <c r="VCG27" s="687"/>
      <c r="VCH27" s="687"/>
      <c r="VCI27" s="687"/>
      <c r="VCJ27" s="687"/>
      <c r="VCK27" s="687"/>
      <c r="VCL27" s="687"/>
      <c r="VCM27" s="687"/>
      <c r="VCN27" s="687"/>
      <c r="VCO27" s="687"/>
      <c r="VCP27" s="687"/>
      <c r="VCQ27" s="687"/>
      <c r="VCR27" s="687"/>
      <c r="VCS27" s="687"/>
      <c r="VCT27" s="687"/>
      <c r="VCU27" s="687"/>
      <c r="VCV27" s="687"/>
      <c r="VCW27" s="687"/>
      <c r="VCX27" s="687"/>
      <c r="VCY27" s="687"/>
      <c r="VCZ27" s="687"/>
      <c r="VDA27" s="687"/>
      <c r="VDB27" s="687"/>
      <c r="VDC27" s="687"/>
      <c r="VDD27" s="687"/>
      <c r="VDE27" s="687"/>
      <c r="VDF27" s="687"/>
      <c r="VDG27" s="687"/>
      <c r="VDH27" s="687"/>
      <c r="VDI27" s="687"/>
      <c r="VDJ27" s="687"/>
      <c r="VDK27" s="687"/>
      <c r="VDL27" s="687"/>
      <c r="VDM27" s="687"/>
      <c r="VDN27" s="687"/>
      <c r="VDO27" s="687"/>
      <c r="VDP27" s="687"/>
      <c r="VDQ27" s="687"/>
      <c r="VDR27" s="687"/>
      <c r="VDS27" s="687"/>
      <c r="VDT27" s="687"/>
      <c r="VDU27" s="687"/>
      <c r="VDV27" s="687"/>
      <c r="VDW27" s="687"/>
      <c r="VDX27" s="687"/>
      <c r="VDY27" s="687"/>
      <c r="VDZ27" s="687"/>
      <c r="VEA27" s="687"/>
      <c r="VEB27" s="687"/>
      <c r="VEC27" s="687"/>
      <c r="VED27" s="687"/>
      <c r="VEE27" s="687"/>
      <c r="VEF27" s="687"/>
      <c r="VEG27" s="687"/>
      <c r="VEH27" s="687"/>
      <c r="VEI27" s="687"/>
      <c r="VEJ27" s="687"/>
      <c r="VEK27" s="687"/>
      <c r="VEL27" s="687"/>
      <c r="VEM27" s="687"/>
      <c r="VEN27" s="687"/>
      <c r="VEO27" s="687"/>
      <c r="VEP27" s="687"/>
      <c r="VEQ27" s="687"/>
      <c r="VER27" s="687"/>
      <c r="VES27" s="687"/>
      <c r="VET27" s="687"/>
      <c r="VEU27" s="687"/>
      <c r="VEV27" s="687"/>
      <c r="VEW27" s="687"/>
      <c r="VEX27" s="687"/>
      <c r="VEY27" s="687"/>
      <c r="VEZ27" s="687"/>
      <c r="VFA27" s="687"/>
      <c r="VFB27" s="687"/>
      <c r="VFC27" s="687"/>
      <c r="VFD27" s="687"/>
      <c r="VFE27" s="687"/>
      <c r="VFF27" s="687"/>
      <c r="VFG27" s="687"/>
      <c r="VFH27" s="687"/>
      <c r="VFI27" s="687"/>
      <c r="VFJ27" s="687"/>
      <c r="VFK27" s="687"/>
      <c r="VFL27" s="687"/>
      <c r="VFM27" s="687"/>
      <c r="VFN27" s="687"/>
      <c r="VFO27" s="687"/>
      <c r="VFP27" s="687"/>
      <c r="VFQ27" s="687"/>
      <c r="VFR27" s="687"/>
      <c r="VFS27" s="687"/>
      <c r="VFT27" s="687"/>
      <c r="VFU27" s="687"/>
      <c r="VFV27" s="687"/>
      <c r="VFW27" s="687"/>
      <c r="VFX27" s="687"/>
      <c r="VFY27" s="687"/>
      <c r="VFZ27" s="687"/>
      <c r="VGA27" s="687"/>
      <c r="VGB27" s="687"/>
      <c r="VGC27" s="687"/>
      <c r="VGD27" s="687"/>
      <c r="VGE27" s="687"/>
      <c r="VGF27" s="687"/>
      <c r="VGG27" s="687"/>
      <c r="VGH27" s="687"/>
      <c r="VGI27" s="687"/>
      <c r="VGJ27" s="687"/>
      <c r="VGK27" s="687"/>
      <c r="VGL27" s="687"/>
      <c r="VGM27" s="687"/>
      <c r="VGN27" s="687"/>
      <c r="VGO27" s="687"/>
      <c r="VGP27" s="687"/>
      <c r="VGQ27" s="687"/>
      <c r="VGR27" s="687"/>
      <c r="VGS27" s="687"/>
      <c r="VGT27" s="687"/>
      <c r="VGU27" s="687"/>
      <c r="VGV27" s="687"/>
      <c r="VGW27" s="687"/>
      <c r="VGX27" s="687"/>
      <c r="VGY27" s="687"/>
      <c r="VGZ27" s="687"/>
      <c r="VHA27" s="687"/>
      <c r="VHB27" s="687"/>
      <c r="VHC27" s="687"/>
      <c r="VHD27" s="687"/>
      <c r="VHE27" s="687"/>
      <c r="VHF27" s="687"/>
      <c r="VHG27" s="687"/>
      <c r="VHH27" s="687"/>
      <c r="VHI27" s="687"/>
      <c r="VHJ27" s="687"/>
      <c r="VHK27" s="687"/>
      <c r="VHL27" s="687"/>
      <c r="VHM27" s="687"/>
      <c r="VHN27" s="687"/>
      <c r="VHO27" s="687"/>
      <c r="VHP27" s="687"/>
      <c r="VHQ27" s="687"/>
      <c r="VHR27" s="687"/>
      <c r="VHS27" s="687"/>
      <c r="VHT27" s="687"/>
      <c r="VHU27" s="687"/>
      <c r="VHV27" s="687"/>
      <c r="VHW27" s="687"/>
      <c r="VHX27" s="687"/>
      <c r="VHY27" s="687"/>
      <c r="VHZ27" s="687"/>
      <c r="VIA27" s="687"/>
      <c r="VIB27" s="687"/>
      <c r="VIC27" s="687"/>
      <c r="VID27" s="687"/>
      <c r="VIE27" s="687"/>
      <c r="VIF27" s="687"/>
      <c r="VIG27" s="687"/>
      <c r="VIH27" s="687"/>
      <c r="VII27" s="687"/>
      <c r="VIJ27" s="687"/>
      <c r="VIK27" s="687"/>
      <c r="VIL27" s="687"/>
      <c r="VIM27" s="687"/>
      <c r="VIN27" s="687"/>
      <c r="VIO27" s="687"/>
      <c r="VIP27" s="687"/>
      <c r="VIQ27" s="687"/>
      <c r="VIR27" s="687"/>
      <c r="VIS27" s="687"/>
      <c r="VIT27" s="687"/>
      <c r="VIU27" s="687"/>
      <c r="VIV27" s="687"/>
      <c r="VIW27" s="687"/>
      <c r="VIX27" s="687"/>
      <c r="VIY27" s="687"/>
      <c r="VIZ27" s="687"/>
      <c r="VJA27" s="687"/>
      <c r="VJB27" s="687"/>
      <c r="VJC27" s="687"/>
      <c r="VJD27" s="687"/>
      <c r="VJE27" s="687"/>
      <c r="VJF27" s="687"/>
      <c r="VJG27" s="687"/>
      <c r="VJH27" s="687"/>
      <c r="VJI27" s="687"/>
      <c r="VJJ27" s="687"/>
      <c r="VJK27" s="687"/>
      <c r="VJL27" s="687"/>
      <c r="VJM27" s="687"/>
      <c r="VJN27" s="687"/>
      <c r="VJO27" s="687"/>
      <c r="VJP27" s="687"/>
      <c r="VJQ27" s="687"/>
      <c r="VJR27" s="687"/>
      <c r="VJS27" s="687"/>
      <c r="VJT27" s="687"/>
      <c r="VJU27" s="687"/>
      <c r="VJV27" s="687"/>
      <c r="VJW27" s="687"/>
      <c r="VJX27" s="687"/>
      <c r="VJY27" s="687"/>
      <c r="VJZ27" s="687"/>
      <c r="VKA27" s="687"/>
      <c r="VKB27" s="687"/>
      <c r="VKC27" s="687"/>
      <c r="VKD27" s="687"/>
      <c r="VKE27" s="687"/>
      <c r="VKF27" s="687"/>
      <c r="VKG27" s="687"/>
      <c r="VKH27" s="687"/>
      <c r="VKI27" s="687"/>
      <c r="VKJ27" s="687"/>
      <c r="VKK27" s="687"/>
      <c r="VKL27" s="687"/>
      <c r="VKM27" s="687"/>
      <c r="VKN27" s="687"/>
      <c r="VKO27" s="687"/>
      <c r="VKP27" s="687"/>
      <c r="VKQ27" s="687"/>
      <c r="VKR27" s="687"/>
      <c r="VKS27" s="687"/>
      <c r="VKT27" s="687"/>
      <c r="VKU27" s="687"/>
      <c r="VKV27" s="687"/>
      <c r="VKW27" s="687"/>
      <c r="VKX27" s="687"/>
      <c r="VKY27" s="687"/>
      <c r="VKZ27" s="687"/>
      <c r="VLA27" s="687"/>
      <c r="VLB27" s="687"/>
      <c r="VLC27" s="687"/>
      <c r="VLD27" s="687"/>
      <c r="VLE27" s="687"/>
      <c r="VLF27" s="687"/>
      <c r="VLG27" s="687"/>
      <c r="VLH27" s="687"/>
      <c r="VLI27" s="687"/>
      <c r="VLJ27" s="687"/>
      <c r="VLK27" s="687"/>
      <c r="VLL27" s="687"/>
      <c r="VLM27" s="687"/>
      <c r="VLN27" s="687"/>
      <c r="VLO27" s="687"/>
      <c r="VLP27" s="687"/>
      <c r="VLQ27" s="687"/>
      <c r="VLR27" s="687"/>
      <c r="VLS27" s="687"/>
      <c r="VLT27" s="687"/>
      <c r="VLU27" s="687"/>
      <c r="VLV27" s="687"/>
      <c r="VLW27" s="687"/>
      <c r="VLX27" s="687"/>
      <c r="VLY27" s="687"/>
      <c r="VLZ27" s="687"/>
      <c r="VMA27" s="687"/>
      <c r="VMB27" s="687"/>
      <c r="VMC27" s="687"/>
      <c r="VMD27" s="687"/>
      <c r="VME27" s="687"/>
      <c r="VMF27" s="687"/>
      <c r="VMG27" s="687"/>
      <c r="VMH27" s="687"/>
      <c r="VMI27" s="687"/>
      <c r="VMJ27" s="687"/>
      <c r="VMK27" s="687"/>
      <c r="VML27" s="687"/>
      <c r="VMM27" s="687"/>
      <c r="VMN27" s="687"/>
      <c r="VMO27" s="687"/>
      <c r="VMP27" s="687"/>
      <c r="VMQ27" s="687"/>
      <c r="VMR27" s="687"/>
      <c r="VMS27" s="687"/>
      <c r="VMT27" s="687"/>
      <c r="VMU27" s="687"/>
      <c r="VMV27" s="687"/>
      <c r="VMW27" s="687"/>
      <c r="VMX27" s="687"/>
      <c r="VMY27" s="687"/>
      <c r="VMZ27" s="687"/>
      <c r="VNA27" s="687"/>
      <c r="VNB27" s="687"/>
      <c r="VNC27" s="687"/>
      <c r="VND27" s="687"/>
      <c r="VNE27" s="687"/>
      <c r="VNF27" s="687"/>
      <c r="VNG27" s="687"/>
      <c r="VNH27" s="687"/>
      <c r="VNI27" s="687"/>
      <c r="VNJ27" s="687"/>
      <c r="VNK27" s="687"/>
      <c r="VNL27" s="687"/>
      <c r="VNM27" s="687"/>
      <c r="VNN27" s="687"/>
      <c r="VNO27" s="687"/>
      <c r="VNP27" s="687"/>
      <c r="VNQ27" s="687"/>
      <c r="VNR27" s="687"/>
      <c r="VNS27" s="687"/>
      <c r="VNT27" s="687"/>
      <c r="VNU27" s="687"/>
      <c r="VNV27" s="687"/>
      <c r="VNW27" s="687"/>
      <c r="VNX27" s="687"/>
      <c r="VNY27" s="687"/>
      <c r="VNZ27" s="687"/>
      <c r="VOA27" s="687"/>
      <c r="VOB27" s="687"/>
      <c r="VOC27" s="687"/>
      <c r="VOD27" s="687"/>
      <c r="VOE27" s="687"/>
      <c r="VOF27" s="687"/>
      <c r="VOG27" s="687"/>
      <c r="VOH27" s="687"/>
      <c r="VOI27" s="687"/>
      <c r="VOJ27" s="687"/>
      <c r="VOK27" s="687"/>
      <c r="VOL27" s="687"/>
      <c r="VOM27" s="687"/>
      <c r="VON27" s="687"/>
      <c r="VOO27" s="687"/>
      <c r="VOP27" s="687"/>
      <c r="VOQ27" s="687"/>
      <c r="VOR27" s="687"/>
      <c r="VOS27" s="687"/>
      <c r="VOT27" s="687"/>
      <c r="VOU27" s="687"/>
      <c r="VOV27" s="687"/>
      <c r="VOW27" s="687"/>
      <c r="VOX27" s="687"/>
      <c r="VOY27" s="687"/>
      <c r="VOZ27" s="687"/>
      <c r="VPA27" s="687"/>
      <c r="VPB27" s="687"/>
      <c r="VPC27" s="687"/>
      <c r="VPD27" s="687"/>
      <c r="VPE27" s="687"/>
      <c r="VPF27" s="687"/>
      <c r="VPG27" s="687"/>
      <c r="VPH27" s="687"/>
      <c r="VPI27" s="687"/>
      <c r="VPJ27" s="687"/>
      <c r="VPK27" s="687"/>
      <c r="VPL27" s="687"/>
      <c r="VPM27" s="687"/>
      <c r="VPN27" s="687"/>
      <c r="VPO27" s="687"/>
      <c r="VPP27" s="687"/>
      <c r="VPQ27" s="687"/>
      <c r="VPR27" s="687"/>
      <c r="VPS27" s="687"/>
      <c r="VPT27" s="687"/>
      <c r="VPU27" s="687"/>
      <c r="VPV27" s="687"/>
      <c r="VPW27" s="687"/>
      <c r="VPX27" s="687"/>
      <c r="VPY27" s="687"/>
      <c r="VPZ27" s="687"/>
      <c r="VQA27" s="687"/>
      <c r="VQB27" s="687"/>
      <c r="VQC27" s="687"/>
      <c r="VQD27" s="687"/>
      <c r="VQE27" s="687"/>
      <c r="VQF27" s="687"/>
      <c r="VQG27" s="687"/>
      <c r="VQH27" s="687"/>
      <c r="VQI27" s="687"/>
      <c r="VQJ27" s="687"/>
      <c r="VQK27" s="687"/>
      <c r="VQL27" s="687"/>
      <c r="VQM27" s="687"/>
      <c r="VQN27" s="687"/>
      <c r="VQO27" s="687"/>
      <c r="VQP27" s="687"/>
      <c r="VQQ27" s="687"/>
      <c r="VQR27" s="687"/>
      <c r="VQS27" s="687"/>
      <c r="VQT27" s="687"/>
      <c r="VQU27" s="687"/>
      <c r="VQV27" s="687"/>
      <c r="VQW27" s="687"/>
      <c r="VQX27" s="687"/>
      <c r="VQY27" s="687"/>
      <c r="VQZ27" s="687"/>
      <c r="VRA27" s="687"/>
      <c r="VRB27" s="687"/>
      <c r="VRC27" s="687"/>
      <c r="VRD27" s="687"/>
      <c r="VRE27" s="687"/>
      <c r="VRF27" s="687"/>
      <c r="VRG27" s="687"/>
      <c r="VRH27" s="687"/>
      <c r="VRI27" s="687"/>
      <c r="VRJ27" s="687"/>
      <c r="VRK27" s="687"/>
      <c r="VRL27" s="687"/>
      <c r="VRM27" s="687"/>
      <c r="VRN27" s="687"/>
      <c r="VRO27" s="687"/>
      <c r="VRP27" s="687"/>
      <c r="VRQ27" s="687"/>
      <c r="VRR27" s="687"/>
      <c r="VRS27" s="687"/>
      <c r="VRT27" s="687"/>
      <c r="VRU27" s="687"/>
      <c r="VRV27" s="687"/>
      <c r="VRW27" s="687"/>
      <c r="VRX27" s="687"/>
      <c r="VRY27" s="687"/>
      <c r="VRZ27" s="687"/>
      <c r="VSA27" s="687"/>
      <c r="VSB27" s="687"/>
      <c r="VSC27" s="687"/>
      <c r="VSD27" s="687"/>
      <c r="VSE27" s="687"/>
      <c r="VSF27" s="687"/>
      <c r="VSG27" s="687"/>
      <c r="VSH27" s="687"/>
      <c r="VSI27" s="687"/>
      <c r="VSJ27" s="687"/>
      <c r="VSK27" s="687"/>
      <c r="VSL27" s="687"/>
      <c r="VSM27" s="687"/>
      <c r="VSN27" s="687"/>
      <c r="VSO27" s="687"/>
      <c r="VSP27" s="687"/>
      <c r="VSQ27" s="687"/>
      <c r="VSR27" s="687"/>
      <c r="VSS27" s="687"/>
      <c r="VST27" s="687"/>
      <c r="VSU27" s="687"/>
      <c r="VSV27" s="687"/>
      <c r="VSW27" s="687"/>
      <c r="VSX27" s="687"/>
      <c r="VSY27" s="687"/>
      <c r="VSZ27" s="687"/>
      <c r="VTA27" s="687"/>
      <c r="VTB27" s="687"/>
      <c r="VTC27" s="687"/>
      <c r="VTD27" s="687"/>
      <c r="VTE27" s="687"/>
      <c r="VTF27" s="687"/>
      <c r="VTG27" s="687"/>
      <c r="VTH27" s="687"/>
      <c r="VTI27" s="687"/>
      <c r="VTJ27" s="687"/>
      <c r="VTK27" s="687"/>
      <c r="VTL27" s="687"/>
      <c r="VTM27" s="687"/>
      <c r="VTN27" s="687"/>
      <c r="VTO27" s="687"/>
      <c r="VTP27" s="687"/>
      <c r="VTQ27" s="687"/>
      <c r="VTR27" s="687"/>
      <c r="VTS27" s="687"/>
      <c r="VTT27" s="687"/>
      <c r="VTU27" s="687"/>
      <c r="VTV27" s="687"/>
      <c r="VTW27" s="687"/>
      <c r="VTX27" s="687"/>
      <c r="VTY27" s="687"/>
      <c r="VTZ27" s="687"/>
      <c r="VUA27" s="687"/>
      <c r="VUB27" s="687"/>
      <c r="VUC27" s="687"/>
      <c r="VUD27" s="687"/>
      <c r="VUE27" s="687"/>
      <c r="VUF27" s="687"/>
      <c r="VUG27" s="687"/>
      <c r="VUH27" s="687"/>
      <c r="VUI27" s="687"/>
      <c r="VUJ27" s="687"/>
      <c r="VUK27" s="687"/>
      <c r="VUL27" s="687"/>
      <c r="VUM27" s="687"/>
      <c r="VUN27" s="687"/>
      <c r="VUO27" s="687"/>
      <c r="VUP27" s="687"/>
      <c r="VUQ27" s="687"/>
      <c r="VUR27" s="687"/>
      <c r="VUS27" s="687"/>
      <c r="VUT27" s="687"/>
      <c r="VUU27" s="687"/>
      <c r="VUV27" s="687"/>
      <c r="VUW27" s="687"/>
      <c r="VUX27" s="687"/>
      <c r="VUY27" s="687"/>
      <c r="VUZ27" s="687"/>
      <c r="VVA27" s="687"/>
      <c r="VVB27" s="687"/>
      <c r="VVC27" s="687"/>
      <c r="VVD27" s="687"/>
      <c r="VVE27" s="687"/>
      <c r="VVF27" s="687"/>
      <c r="VVG27" s="687"/>
      <c r="VVH27" s="687"/>
      <c r="VVI27" s="687"/>
      <c r="VVJ27" s="687"/>
      <c r="VVK27" s="687"/>
      <c r="VVL27" s="687"/>
      <c r="VVM27" s="687"/>
      <c r="VVN27" s="687"/>
      <c r="VVO27" s="687"/>
      <c r="VVP27" s="687"/>
      <c r="VVQ27" s="687"/>
      <c r="VVR27" s="687"/>
      <c r="VVS27" s="687"/>
      <c r="VVT27" s="687"/>
      <c r="VVU27" s="687"/>
      <c r="VVV27" s="687"/>
      <c r="VVW27" s="687"/>
      <c r="VVX27" s="687"/>
      <c r="VVY27" s="687"/>
      <c r="VVZ27" s="687"/>
      <c r="VWA27" s="687"/>
      <c r="VWB27" s="687"/>
      <c r="VWC27" s="687"/>
      <c r="VWD27" s="687"/>
      <c r="VWE27" s="687"/>
      <c r="VWF27" s="687"/>
      <c r="VWG27" s="687"/>
      <c r="VWH27" s="687"/>
      <c r="VWI27" s="687"/>
      <c r="VWJ27" s="687"/>
      <c r="VWK27" s="687"/>
      <c r="VWL27" s="687"/>
      <c r="VWM27" s="687"/>
      <c r="VWN27" s="687"/>
      <c r="VWO27" s="687"/>
      <c r="VWP27" s="687"/>
      <c r="VWQ27" s="687"/>
      <c r="VWR27" s="687"/>
      <c r="VWS27" s="687"/>
      <c r="VWT27" s="687"/>
      <c r="VWU27" s="687"/>
      <c r="VWV27" s="687"/>
      <c r="VWW27" s="687"/>
      <c r="VWX27" s="687"/>
      <c r="VWY27" s="687"/>
      <c r="VWZ27" s="687"/>
      <c r="VXA27" s="687"/>
      <c r="VXB27" s="687"/>
      <c r="VXC27" s="687"/>
      <c r="VXD27" s="687"/>
      <c r="VXE27" s="687"/>
      <c r="VXF27" s="687"/>
      <c r="VXG27" s="687"/>
      <c r="VXH27" s="687"/>
      <c r="VXI27" s="687"/>
      <c r="VXJ27" s="687"/>
      <c r="VXK27" s="687"/>
      <c r="VXL27" s="687"/>
      <c r="VXM27" s="687"/>
      <c r="VXN27" s="687"/>
      <c r="VXO27" s="687"/>
      <c r="VXP27" s="687"/>
      <c r="VXQ27" s="687"/>
      <c r="VXR27" s="687"/>
      <c r="VXS27" s="687"/>
      <c r="VXT27" s="687"/>
      <c r="VXU27" s="687"/>
      <c r="VXV27" s="687"/>
      <c r="VXW27" s="687"/>
      <c r="VXX27" s="687"/>
      <c r="VXY27" s="687"/>
      <c r="VXZ27" s="687"/>
      <c r="VYA27" s="687"/>
      <c r="VYB27" s="687"/>
      <c r="VYC27" s="687"/>
      <c r="VYD27" s="687"/>
      <c r="VYE27" s="687"/>
      <c r="VYF27" s="687"/>
      <c r="VYG27" s="687"/>
      <c r="VYH27" s="687"/>
      <c r="VYI27" s="687"/>
      <c r="VYJ27" s="687"/>
      <c r="VYK27" s="687"/>
      <c r="VYL27" s="687"/>
      <c r="VYM27" s="687"/>
      <c r="VYN27" s="687"/>
      <c r="VYO27" s="687"/>
      <c r="VYP27" s="687"/>
      <c r="VYQ27" s="687"/>
      <c r="VYR27" s="687"/>
      <c r="VYS27" s="687"/>
      <c r="VYT27" s="687"/>
      <c r="VYU27" s="687"/>
      <c r="VYV27" s="687"/>
      <c r="VYW27" s="687"/>
      <c r="VYX27" s="687"/>
      <c r="VYY27" s="687"/>
      <c r="VYZ27" s="687"/>
      <c r="VZA27" s="687"/>
      <c r="VZB27" s="687"/>
      <c r="VZC27" s="687"/>
      <c r="VZD27" s="687"/>
      <c r="VZE27" s="687"/>
      <c r="VZF27" s="687"/>
      <c r="VZG27" s="687"/>
      <c r="VZH27" s="687"/>
      <c r="VZI27" s="687"/>
      <c r="VZJ27" s="687"/>
      <c r="VZK27" s="687"/>
      <c r="VZL27" s="687"/>
      <c r="VZM27" s="687"/>
      <c r="VZN27" s="687"/>
      <c r="VZO27" s="687"/>
      <c r="VZP27" s="687"/>
      <c r="VZQ27" s="687"/>
      <c r="VZR27" s="687"/>
      <c r="VZS27" s="687"/>
      <c r="VZT27" s="687"/>
      <c r="VZU27" s="687"/>
      <c r="VZV27" s="687"/>
      <c r="VZW27" s="687"/>
      <c r="VZX27" s="687"/>
      <c r="VZY27" s="687"/>
      <c r="VZZ27" s="687"/>
      <c r="WAA27" s="687"/>
      <c r="WAB27" s="687"/>
      <c r="WAC27" s="687"/>
      <c r="WAD27" s="687"/>
      <c r="WAE27" s="687"/>
      <c r="WAF27" s="687"/>
      <c r="WAG27" s="687"/>
      <c r="WAH27" s="687"/>
      <c r="WAI27" s="687"/>
      <c r="WAJ27" s="687"/>
      <c r="WAK27" s="687"/>
      <c r="WAL27" s="687"/>
      <c r="WAM27" s="687"/>
      <c r="WAN27" s="687"/>
      <c r="WAO27" s="687"/>
      <c r="WAP27" s="687"/>
      <c r="WAQ27" s="687"/>
      <c r="WAR27" s="687"/>
      <c r="WAS27" s="687"/>
      <c r="WAT27" s="687"/>
      <c r="WAU27" s="687"/>
      <c r="WAV27" s="687"/>
      <c r="WAW27" s="687"/>
      <c r="WAX27" s="687"/>
      <c r="WAY27" s="687"/>
      <c r="WAZ27" s="687"/>
      <c r="WBA27" s="687"/>
      <c r="WBB27" s="687"/>
      <c r="WBC27" s="687"/>
      <c r="WBD27" s="687"/>
      <c r="WBE27" s="687"/>
      <c r="WBF27" s="687"/>
      <c r="WBG27" s="687"/>
      <c r="WBH27" s="687"/>
      <c r="WBI27" s="687"/>
      <c r="WBJ27" s="687"/>
      <c r="WBK27" s="687"/>
      <c r="WBL27" s="687"/>
      <c r="WBM27" s="687"/>
      <c r="WBN27" s="687"/>
      <c r="WBO27" s="687"/>
      <c r="WBP27" s="687"/>
      <c r="WBQ27" s="687"/>
      <c r="WBR27" s="687"/>
      <c r="WBS27" s="687"/>
      <c r="WBT27" s="687"/>
      <c r="WBU27" s="687"/>
      <c r="WBV27" s="687"/>
      <c r="WBW27" s="687"/>
      <c r="WBX27" s="687"/>
      <c r="WBY27" s="687"/>
      <c r="WBZ27" s="687"/>
      <c r="WCA27" s="687"/>
      <c r="WCB27" s="687"/>
      <c r="WCC27" s="687"/>
      <c r="WCD27" s="687"/>
      <c r="WCE27" s="687"/>
      <c r="WCF27" s="687"/>
      <c r="WCG27" s="687"/>
      <c r="WCH27" s="687"/>
      <c r="WCI27" s="687"/>
      <c r="WCJ27" s="687"/>
      <c r="WCK27" s="687"/>
      <c r="WCL27" s="687"/>
      <c r="WCM27" s="687"/>
      <c r="WCN27" s="687"/>
      <c r="WCO27" s="687"/>
      <c r="WCP27" s="687"/>
      <c r="WCQ27" s="687"/>
      <c r="WCR27" s="687"/>
      <c r="WCS27" s="687"/>
      <c r="WCT27" s="687"/>
      <c r="WCU27" s="687"/>
      <c r="WCV27" s="687"/>
      <c r="WCW27" s="687"/>
      <c r="WCX27" s="687"/>
      <c r="WCY27" s="687"/>
      <c r="WCZ27" s="687"/>
      <c r="WDA27" s="687"/>
      <c r="WDB27" s="687"/>
      <c r="WDC27" s="687"/>
      <c r="WDD27" s="687"/>
      <c r="WDE27" s="687"/>
      <c r="WDF27" s="687"/>
      <c r="WDG27" s="687"/>
      <c r="WDH27" s="687"/>
      <c r="WDI27" s="687"/>
      <c r="WDJ27" s="687"/>
      <c r="WDK27" s="687"/>
      <c r="WDL27" s="687"/>
      <c r="WDM27" s="687"/>
      <c r="WDN27" s="687"/>
      <c r="WDO27" s="687"/>
      <c r="WDP27" s="687"/>
      <c r="WDQ27" s="687"/>
      <c r="WDR27" s="687"/>
      <c r="WDS27" s="687"/>
      <c r="WDT27" s="687"/>
      <c r="WDU27" s="687"/>
      <c r="WDV27" s="687"/>
      <c r="WDW27" s="687"/>
      <c r="WDX27" s="687"/>
      <c r="WDY27" s="687"/>
      <c r="WDZ27" s="687"/>
      <c r="WEA27" s="687"/>
      <c r="WEB27" s="687"/>
      <c r="WEC27" s="687"/>
      <c r="WED27" s="687"/>
      <c r="WEE27" s="687"/>
      <c r="WEF27" s="687"/>
      <c r="WEG27" s="687"/>
      <c r="WEH27" s="687"/>
      <c r="WEI27" s="687"/>
      <c r="WEJ27" s="687"/>
      <c r="WEK27" s="687"/>
      <c r="WEL27" s="687"/>
      <c r="WEM27" s="687"/>
      <c r="WEN27" s="687"/>
      <c r="WEO27" s="687"/>
      <c r="WEP27" s="687"/>
      <c r="WEQ27" s="687"/>
      <c r="WER27" s="687"/>
      <c r="WES27" s="687"/>
      <c r="WET27" s="687"/>
      <c r="WEU27" s="687"/>
      <c r="WEV27" s="687"/>
      <c r="WEW27" s="687"/>
      <c r="WEX27" s="687"/>
      <c r="WEY27" s="687"/>
      <c r="WEZ27" s="687"/>
      <c r="WFA27" s="687"/>
      <c r="WFB27" s="687"/>
      <c r="WFC27" s="687"/>
      <c r="WFD27" s="687"/>
      <c r="WFE27" s="687"/>
      <c r="WFF27" s="687"/>
      <c r="WFG27" s="687"/>
      <c r="WFH27" s="687"/>
      <c r="WFI27" s="687"/>
      <c r="WFJ27" s="687"/>
      <c r="WFK27" s="687"/>
      <c r="WFL27" s="687"/>
      <c r="WFM27" s="687"/>
      <c r="WFN27" s="687"/>
      <c r="WFO27" s="687"/>
      <c r="WFP27" s="687"/>
      <c r="WFQ27" s="687"/>
      <c r="WFR27" s="687"/>
      <c r="WFS27" s="687"/>
      <c r="WFT27" s="687"/>
      <c r="WFU27" s="687"/>
      <c r="WFV27" s="687"/>
      <c r="WFW27" s="687"/>
      <c r="WFX27" s="687"/>
      <c r="WFY27" s="687"/>
      <c r="WFZ27" s="687"/>
      <c r="WGA27" s="687"/>
      <c r="WGB27" s="687"/>
      <c r="WGC27" s="687"/>
      <c r="WGD27" s="687"/>
      <c r="WGE27" s="687"/>
      <c r="WGF27" s="687"/>
      <c r="WGG27" s="687"/>
      <c r="WGH27" s="687"/>
      <c r="WGI27" s="687"/>
      <c r="WGJ27" s="687"/>
      <c r="WGK27" s="687"/>
      <c r="WGL27" s="687"/>
      <c r="WGM27" s="687"/>
      <c r="WGN27" s="687"/>
      <c r="WGO27" s="687"/>
      <c r="WGP27" s="687"/>
      <c r="WGQ27" s="687"/>
      <c r="WGR27" s="687"/>
      <c r="WGS27" s="687"/>
      <c r="WGT27" s="687"/>
      <c r="WGU27" s="687"/>
      <c r="WGV27" s="687"/>
      <c r="WGW27" s="687"/>
      <c r="WGX27" s="687"/>
      <c r="WGY27" s="687"/>
      <c r="WGZ27" s="687"/>
      <c r="WHA27" s="687"/>
      <c r="WHB27" s="687"/>
      <c r="WHC27" s="687"/>
      <c r="WHD27" s="687"/>
      <c r="WHE27" s="687"/>
      <c r="WHF27" s="687"/>
      <c r="WHG27" s="687"/>
      <c r="WHH27" s="687"/>
      <c r="WHI27" s="687"/>
      <c r="WHJ27" s="687"/>
      <c r="WHK27" s="687"/>
      <c r="WHL27" s="687"/>
      <c r="WHM27" s="687"/>
      <c r="WHN27" s="687"/>
      <c r="WHO27" s="687"/>
      <c r="WHP27" s="687"/>
      <c r="WHQ27" s="687"/>
      <c r="WHR27" s="687"/>
      <c r="WHS27" s="687"/>
      <c r="WHT27" s="687"/>
      <c r="WHU27" s="687"/>
      <c r="WHV27" s="687"/>
      <c r="WHW27" s="687"/>
      <c r="WHX27" s="687"/>
      <c r="WHY27" s="687"/>
      <c r="WHZ27" s="687"/>
      <c r="WIA27" s="687"/>
      <c r="WIB27" s="687"/>
      <c r="WIC27" s="687"/>
      <c r="WID27" s="687"/>
      <c r="WIE27" s="687"/>
      <c r="WIF27" s="687"/>
      <c r="WIG27" s="687"/>
      <c r="WIH27" s="687"/>
      <c r="WII27" s="687"/>
      <c r="WIJ27" s="687"/>
      <c r="WIK27" s="687"/>
      <c r="WIL27" s="687"/>
      <c r="WIM27" s="687"/>
      <c r="WIN27" s="687"/>
      <c r="WIO27" s="687"/>
      <c r="WIP27" s="687"/>
      <c r="WIQ27" s="687"/>
      <c r="WIR27" s="687"/>
      <c r="WIS27" s="687"/>
      <c r="WIT27" s="687"/>
      <c r="WIU27" s="687"/>
      <c r="WIV27" s="687"/>
      <c r="WIW27" s="687"/>
      <c r="WIX27" s="687"/>
      <c r="WIY27" s="687"/>
      <c r="WIZ27" s="687"/>
      <c r="WJA27" s="687"/>
      <c r="WJB27" s="687"/>
      <c r="WJC27" s="687"/>
      <c r="WJD27" s="687"/>
      <c r="WJE27" s="687"/>
      <c r="WJF27" s="687"/>
      <c r="WJG27" s="687"/>
      <c r="WJH27" s="687"/>
      <c r="WJI27" s="687"/>
      <c r="WJJ27" s="687"/>
      <c r="WJK27" s="687"/>
      <c r="WJL27" s="687"/>
      <c r="WJM27" s="687"/>
      <c r="WJN27" s="687"/>
      <c r="WJO27" s="687"/>
      <c r="WJP27" s="687"/>
      <c r="WJQ27" s="687"/>
      <c r="WJR27" s="687"/>
      <c r="WJS27" s="687"/>
      <c r="WJT27" s="687"/>
      <c r="WJU27" s="687"/>
      <c r="WJV27" s="687"/>
      <c r="WJW27" s="687"/>
      <c r="WJX27" s="687"/>
      <c r="WJY27" s="687"/>
      <c r="WJZ27" s="687"/>
      <c r="WKA27" s="687"/>
      <c r="WKB27" s="687"/>
      <c r="WKC27" s="687"/>
      <c r="WKD27" s="687"/>
      <c r="WKE27" s="687"/>
      <c r="WKF27" s="687"/>
      <c r="WKG27" s="687"/>
      <c r="WKH27" s="687"/>
      <c r="WKI27" s="687"/>
      <c r="WKJ27" s="687"/>
      <c r="WKK27" s="687"/>
      <c r="WKL27" s="687"/>
      <c r="WKM27" s="687"/>
      <c r="WKN27" s="687"/>
      <c r="WKO27" s="687"/>
      <c r="WKP27" s="687"/>
      <c r="WKQ27" s="687"/>
      <c r="WKR27" s="687"/>
      <c r="WKS27" s="687"/>
      <c r="WKT27" s="687"/>
      <c r="WKU27" s="687"/>
      <c r="WKV27" s="687"/>
      <c r="WKW27" s="687"/>
      <c r="WKX27" s="687"/>
      <c r="WKY27" s="687"/>
      <c r="WKZ27" s="687"/>
      <c r="WLA27" s="687"/>
      <c r="WLB27" s="687"/>
      <c r="WLC27" s="687"/>
      <c r="WLD27" s="687"/>
      <c r="WLE27" s="687"/>
      <c r="WLF27" s="687"/>
      <c r="WLG27" s="687"/>
      <c r="WLH27" s="687"/>
      <c r="WLI27" s="687"/>
      <c r="WLJ27" s="687"/>
      <c r="WLK27" s="687"/>
      <c r="WLL27" s="687"/>
      <c r="WLM27" s="687"/>
      <c r="WLN27" s="687"/>
      <c r="WLO27" s="687"/>
      <c r="WLP27" s="687"/>
      <c r="WLQ27" s="687"/>
      <c r="WLR27" s="687"/>
      <c r="WLS27" s="687"/>
      <c r="WLT27" s="687"/>
      <c r="WLU27" s="687"/>
      <c r="WLV27" s="687"/>
      <c r="WLW27" s="687"/>
      <c r="WLX27" s="687"/>
      <c r="WLY27" s="687"/>
      <c r="WLZ27" s="687"/>
      <c r="WMA27" s="687"/>
      <c r="WMB27" s="687"/>
      <c r="WMC27" s="687"/>
      <c r="WMD27" s="687"/>
      <c r="WME27" s="687"/>
      <c r="WMF27" s="687"/>
      <c r="WMG27" s="687"/>
      <c r="WMH27" s="687"/>
      <c r="WMI27" s="687"/>
      <c r="WMJ27" s="687"/>
      <c r="WMK27" s="687"/>
      <c r="WML27" s="687"/>
      <c r="WMM27" s="687"/>
      <c r="WMN27" s="687"/>
      <c r="WMO27" s="687"/>
      <c r="WMP27" s="687"/>
      <c r="WMQ27" s="687"/>
      <c r="WMR27" s="687"/>
      <c r="WMS27" s="687"/>
      <c r="WMT27" s="687"/>
      <c r="WMU27" s="687"/>
      <c r="WMV27" s="687"/>
      <c r="WMW27" s="687"/>
      <c r="WMX27" s="687"/>
      <c r="WMY27" s="687"/>
      <c r="WMZ27" s="687"/>
      <c r="WNA27" s="687"/>
      <c r="WNB27" s="687"/>
      <c r="WNC27" s="687"/>
      <c r="WND27" s="687"/>
      <c r="WNE27" s="687"/>
      <c r="WNF27" s="687"/>
      <c r="WNG27" s="687"/>
      <c r="WNH27" s="687"/>
      <c r="WNI27" s="687"/>
      <c r="WNJ27" s="687"/>
      <c r="WNK27" s="687"/>
      <c r="WNL27" s="687"/>
      <c r="WNM27" s="687"/>
      <c r="WNN27" s="687"/>
      <c r="WNO27" s="687"/>
      <c r="WNP27" s="687"/>
      <c r="WNQ27" s="687"/>
      <c r="WNR27" s="687"/>
      <c r="WNS27" s="687"/>
      <c r="WNT27" s="687"/>
      <c r="WNU27" s="687"/>
      <c r="WNV27" s="687"/>
      <c r="WNW27" s="687"/>
      <c r="WNX27" s="687"/>
      <c r="WNY27" s="687"/>
      <c r="WNZ27" s="687"/>
      <c r="WOA27" s="687"/>
      <c r="WOB27" s="687"/>
      <c r="WOC27" s="687"/>
      <c r="WOD27" s="687"/>
      <c r="WOE27" s="687"/>
      <c r="WOF27" s="687"/>
      <c r="WOG27" s="687"/>
      <c r="WOH27" s="687"/>
      <c r="WOI27" s="687"/>
      <c r="WOJ27" s="687"/>
      <c r="WOK27" s="687"/>
      <c r="WOL27" s="687"/>
      <c r="WOM27" s="687"/>
      <c r="WON27" s="687"/>
      <c r="WOO27" s="687"/>
      <c r="WOP27" s="687"/>
      <c r="WOQ27" s="687"/>
      <c r="WOR27" s="687"/>
      <c r="WOS27" s="687"/>
      <c r="WOT27" s="687"/>
      <c r="WOU27" s="687"/>
      <c r="WOV27" s="687"/>
      <c r="WOW27" s="687"/>
      <c r="WOX27" s="687"/>
      <c r="WOY27" s="687"/>
      <c r="WOZ27" s="687"/>
      <c r="WPA27" s="687"/>
      <c r="WPB27" s="687"/>
      <c r="WPC27" s="687"/>
      <c r="WPD27" s="687"/>
      <c r="WPE27" s="687"/>
      <c r="WPF27" s="687"/>
      <c r="WPG27" s="687"/>
      <c r="WPH27" s="687"/>
      <c r="WPI27" s="687"/>
      <c r="WPJ27" s="687"/>
      <c r="WPK27" s="687"/>
      <c r="WPL27" s="687"/>
      <c r="WPM27" s="687"/>
      <c r="WPN27" s="687"/>
      <c r="WPO27" s="687"/>
      <c r="WPP27" s="687"/>
      <c r="WPQ27" s="687"/>
      <c r="WPR27" s="687"/>
      <c r="WPS27" s="687"/>
      <c r="WPT27" s="687"/>
      <c r="WPU27" s="687"/>
      <c r="WPV27" s="687"/>
      <c r="WPW27" s="687"/>
      <c r="WPX27" s="687"/>
      <c r="WPY27" s="687"/>
      <c r="WPZ27" s="687"/>
      <c r="WQA27" s="687"/>
      <c r="WQB27" s="687"/>
      <c r="WQC27" s="687"/>
      <c r="WQD27" s="687"/>
      <c r="WQE27" s="687"/>
      <c r="WQF27" s="687"/>
      <c r="WQG27" s="687"/>
      <c r="WQH27" s="687"/>
      <c r="WQI27" s="687"/>
      <c r="WQJ27" s="687"/>
      <c r="WQK27" s="687"/>
      <c r="WQL27" s="687"/>
      <c r="WQM27" s="687"/>
      <c r="WQN27" s="687"/>
      <c r="WQO27" s="687"/>
      <c r="WQP27" s="687"/>
      <c r="WQQ27" s="687"/>
      <c r="WQR27" s="687"/>
      <c r="WQS27" s="687"/>
      <c r="WQT27" s="687"/>
      <c r="WQU27" s="687"/>
      <c r="WQV27" s="687"/>
      <c r="WQW27" s="687"/>
      <c r="WQX27" s="687"/>
      <c r="WQY27" s="687"/>
      <c r="WQZ27" s="687"/>
      <c r="WRA27" s="687"/>
      <c r="WRB27" s="687"/>
      <c r="WRC27" s="687"/>
      <c r="WRD27" s="687"/>
      <c r="WRE27" s="687"/>
      <c r="WRF27" s="687"/>
      <c r="WRG27" s="687"/>
      <c r="WRH27" s="687"/>
      <c r="WRI27" s="687"/>
      <c r="WRJ27" s="687"/>
      <c r="WRK27" s="687"/>
      <c r="WRL27" s="687"/>
      <c r="WRM27" s="687"/>
      <c r="WRN27" s="687"/>
      <c r="WRO27" s="687"/>
      <c r="WRP27" s="687"/>
      <c r="WRQ27" s="687"/>
      <c r="WRR27" s="687"/>
      <c r="WRS27" s="687"/>
      <c r="WRT27" s="687"/>
      <c r="WRU27" s="687"/>
      <c r="WRV27" s="687"/>
      <c r="WRW27" s="687"/>
      <c r="WRX27" s="687"/>
      <c r="WRY27" s="687"/>
      <c r="WRZ27" s="687"/>
      <c r="WSA27" s="687"/>
      <c r="WSB27" s="687"/>
      <c r="WSC27" s="687"/>
      <c r="WSD27" s="687"/>
      <c r="WSE27" s="687"/>
      <c r="WSF27" s="687"/>
      <c r="WSG27" s="687"/>
      <c r="WSH27" s="687"/>
      <c r="WSI27" s="687"/>
      <c r="WSJ27" s="687"/>
      <c r="WSK27" s="687"/>
      <c r="WSL27" s="687"/>
      <c r="WSM27" s="687"/>
      <c r="WSN27" s="687"/>
      <c r="WSO27" s="687"/>
      <c r="WSP27" s="687"/>
      <c r="WSQ27" s="687"/>
      <c r="WSR27" s="687"/>
      <c r="WSS27" s="687"/>
      <c r="WST27" s="687"/>
      <c r="WSU27" s="687"/>
      <c r="WSV27" s="687"/>
      <c r="WSW27" s="687"/>
      <c r="WSX27" s="687"/>
      <c r="WSY27" s="687"/>
      <c r="WSZ27" s="687"/>
      <c r="WTA27" s="687"/>
      <c r="WTB27" s="687"/>
      <c r="WTC27" s="687"/>
      <c r="WTD27" s="687"/>
      <c r="WTE27" s="687"/>
      <c r="WTF27" s="687"/>
      <c r="WTG27" s="687"/>
      <c r="WTH27" s="687"/>
      <c r="WTI27" s="687"/>
      <c r="WTJ27" s="687"/>
      <c r="WTK27" s="687"/>
      <c r="WTL27" s="687"/>
      <c r="WTM27" s="687"/>
      <c r="WTN27" s="687"/>
      <c r="WTO27" s="687"/>
      <c r="WTP27" s="687"/>
      <c r="WTQ27" s="687"/>
      <c r="WTR27" s="687"/>
      <c r="WTS27" s="687"/>
      <c r="WTT27" s="687"/>
      <c r="WTU27" s="687"/>
      <c r="WTV27" s="687"/>
      <c r="WTW27" s="687"/>
      <c r="WTX27" s="687"/>
      <c r="WTY27" s="687"/>
      <c r="WTZ27" s="687"/>
      <c r="WUA27" s="687"/>
      <c r="WUB27" s="687"/>
      <c r="WUC27" s="687"/>
      <c r="WUD27" s="687"/>
      <c r="WUE27" s="687"/>
      <c r="WUF27" s="687"/>
      <c r="WUG27" s="687"/>
      <c r="WUH27" s="687"/>
      <c r="WUI27" s="687"/>
      <c r="WUJ27" s="687"/>
      <c r="WUK27" s="687"/>
      <c r="WUL27" s="687"/>
      <c r="WUM27" s="687"/>
      <c r="WUN27" s="687"/>
      <c r="WUO27" s="687"/>
      <c r="WUP27" s="687"/>
      <c r="WUQ27" s="687"/>
      <c r="WUR27" s="687"/>
      <c r="WUS27" s="687"/>
      <c r="WUT27" s="687"/>
      <c r="WUU27" s="687"/>
      <c r="WUV27" s="687"/>
      <c r="WUW27" s="687"/>
      <c r="WUX27" s="687"/>
      <c r="WUY27" s="687"/>
      <c r="WUZ27" s="687"/>
      <c r="WVA27" s="687"/>
      <c r="WVB27" s="687"/>
      <c r="WVC27" s="687"/>
      <c r="WVD27" s="687"/>
      <c r="WVE27" s="687"/>
      <c r="WVF27" s="687"/>
      <c r="WVG27" s="687"/>
      <c r="WVH27" s="687"/>
      <c r="WVI27" s="687"/>
      <c r="WVJ27" s="687"/>
      <c r="WVK27" s="687"/>
      <c r="WVL27" s="687"/>
      <c r="WVM27" s="687"/>
      <c r="WVN27" s="687"/>
      <c r="WVO27" s="687"/>
      <c r="WVP27" s="687"/>
      <c r="WVQ27" s="687"/>
      <c r="WVR27" s="687"/>
      <c r="WVS27" s="687"/>
      <c r="WVT27" s="687"/>
      <c r="WVU27" s="687"/>
      <c r="WVV27" s="687"/>
      <c r="WVW27" s="687"/>
      <c r="WVX27" s="687"/>
      <c r="WVY27" s="687"/>
      <c r="WVZ27" s="687"/>
      <c r="WWA27" s="687"/>
      <c r="WWB27" s="687"/>
      <c r="WWC27" s="687"/>
      <c r="WWD27" s="687"/>
      <c r="WWE27" s="687"/>
      <c r="WWF27" s="687"/>
      <c r="WWG27" s="687"/>
      <c r="WWH27" s="687"/>
      <c r="WWI27" s="687"/>
      <c r="WWJ27" s="687"/>
      <c r="WWK27" s="687"/>
      <c r="WWL27" s="687"/>
      <c r="WWM27" s="687"/>
      <c r="WWN27" s="687"/>
      <c r="WWO27" s="687"/>
      <c r="WWP27" s="687"/>
      <c r="WWQ27" s="687"/>
      <c r="WWR27" s="687"/>
      <c r="WWS27" s="687"/>
      <c r="WWT27" s="687"/>
      <c r="WWU27" s="687"/>
      <c r="WWV27" s="687"/>
      <c r="WWW27" s="687"/>
      <c r="WWX27" s="687"/>
      <c r="WWY27" s="687"/>
      <c r="WWZ27" s="687"/>
      <c r="WXA27" s="687"/>
      <c r="WXB27" s="687"/>
      <c r="WXC27" s="687"/>
      <c r="WXD27" s="687"/>
      <c r="WXE27" s="687"/>
      <c r="WXF27" s="687"/>
      <c r="WXG27" s="687"/>
      <c r="WXH27" s="687"/>
      <c r="WXI27" s="687"/>
      <c r="WXJ27" s="687"/>
      <c r="WXK27" s="687"/>
      <c r="WXL27" s="687"/>
      <c r="WXM27" s="687"/>
      <c r="WXN27" s="687"/>
      <c r="WXO27" s="687"/>
      <c r="WXP27" s="687"/>
      <c r="WXQ27" s="687"/>
      <c r="WXR27" s="687"/>
      <c r="WXS27" s="687"/>
      <c r="WXT27" s="687"/>
      <c r="WXU27" s="687"/>
      <c r="WXV27" s="687"/>
      <c r="WXW27" s="687"/>
      <c r="WXX27" s="687"/>
      <c r="WXY27" s="687"/>
      <c r="WXZ27" s="687"/>
      <c r="WYA27" s="687"/>
      <c r="WYB27" s="687"/>
      <c r="WYC27" s="687"/>
      <c r="WYD27" s="687"/>
      <c r="WYE27" s="687"/>
      <c r="WYF27" s="687"/>
      <c r="WYG27" s="687"/>
      <c r="WYH27" s="687"/>
      <c r="WYI27" s="687"/>
      <c r="WYJ27" s="687"/>
      <c r="WYK27" s="687"/>
      <c r="WYL27" s="687"/>
      <c r="WYM27" s="687"/>
      <c r="WYN27" s="687"/>
      <c r="WYO27" s="687"/>
      <c r="WYP27" s="687"/>
      <c r="WYQ27" s="687"/>
      <c r="WYR27" s="687"/>
      <c r="WYS27" s="687"/>
      <c r="WYT27" s="687"/>
      <c r="WYU27" s="687"/>
      <c r="WYV27" s="687"/>
      <c r="WYW27" s="687"/>
      <c r="WYX27" s="687"/>
      <c r="WYY27" s="687"/>
      <c r="WYZ27" s="687"/>
      <c r="WZA27" s="687"/>
      <c r="WZB27" s="687"/>
      <c r="WZC27" s="687"/>
      <c r="WZD27" s="687"/>
      <c r="WZE27" s="687"/>
      <c r="WZF27" s="687"/>
      <c r="WZG27" s="687"/>
      <c r="WZH27" s="687"/>
      <c r="WZI27" s="687"/>
      <c r="WZJ27" s="687"/>
      <c r="WZK27" s="687"/>
      <c r="WZL27" s="687"/>
      <c r="WZM27" s="687"/>
      <c r="WZN27" s="687"/>
      <c r="WZO27" s="687"/>
      <c r="WZP27" s="687"/>
      <c r="WZQ27" s="687"/>
      <c r="WZR27" s="687"/>
      <c r="WZS27" s="687"/>
      <c r="WZT27" s="687"/>
      <c r="WZU27" s="687"/>
      <c r="WZV27" s="687"/>
      <c r="WZW27" s="687"/>
      <c r="WZX27" s="687"/>
      <c r="WZY27" s="687"/>
      <c r="WZZ27" s="687"/>
      <c r="XAA27" s="687"/>
      <c r="XAB27" s="687"/>
      <c r="XAC27" s="687"/>
      <c r="XAD27" s="687"/>
      <c r="XAE27" s="687"/>
      <c r="XAF27" s="687"/>
      <c r="XAG27" s="687"/>
      <c r="XAH27" s="687"/>
      <c r="XAI27" s="687"/>
      <c r="XAJ27" s="687"/>
      <c r="XAK27" s="687"/>
      <c r="XAL27" s="687"/>
      <c r="XAM27" s="687"/>
      <c r="XAN27" s="687"/>
      <c r="XAO27" s="687"/>
      <c r="XAP27" s="687"/>
      <c r="XAQ27" s="687"/>
      <c r="XAR27" s="687"/>
      <c r="XAS27" s="687"/>
      <c r="XAT27" s="687"/>
      <c r="XAU27" s="687"/>
      <c r="XAV27" s="687"/>
      <c r="XAW27" s="687"/>
      <c r="XAX27" s="687"/>
      <c r="XAY27" s="687"/>
      <c r="XAZ27" s="687"/>
      <c r="XBA27" s="687"/>
      <c r="XBB27" s="687"/>
      <c r="XBC27" s="687"/>
      <c r="XBD27" s="687"/>
      <c r="XBE27" s="687"/>
      <c r="XBF27" s="687"/>
      <c r="XBG27" s="687"/>
      <c r="XBH27" s="687"/>
      <c r="XBI27" s="687"/>
      <c r="XBJ27" s="687"/>
      <c r="XBK27" s="687"/>
      <c r="XBL27" s="687"/>
      <c r="XBM27" s="687"/>
      <c r="XBN27" s="687"/>
      <c r="XBO27" s="687"/>
      <c r="XBP27" s="687"/>
      <c r="XBQ27" s="687"/>
      <c r="XBR27" s="687"/>
      <c r="XBS27" s="687"/>
      <c r="XBT27" s="687"/>
      <c r="XBU27" s="687"/>
      <c r="XBV27" s="687"/>
      <c r="XBW27" s="687"/>
      <c r="XBX27" s="687"/>
      <c r="XBY27" s="687"/>
      <c r="XBZ27" s="687"/>
      <c r="XCA27" s="687"/>
      <c r="XCB27" s="687"/>
      <c r="XCC27" s="687"/>
      <c r="XCD27" s="687"/>
      <c r="XCE27" s="687"/>
      <c r="XCF27" s="687"/>
      <c r="XCG27" s="687"/>
      <c r="XCH27" s="687"/>
      <c r="XCI27" s="687"/>
      <c r="XCJ27" s="687"/>
      <c r="XCK27" s="687"/>
      <c r="XCL27" s="687"/>
      <c r="XCM27" s="687"/>
      <c r="XCN27" s="687"/>
      <c r="XCO27" s="687"/>
      <c r="XCP27" s="687"/>
      <c r="XCQ27" s="687"/>
      <c r="XCR27" s="687"/>
      <c r="XCS27" s="687"/>
      <c r="XCT27" s="687"/>
      <c r="XCU27" s="687"/>
      <c r="XCV27" s="687"/>
      <c r="XCW27" s="687"/>
      <c r="XCX27" s="687"/>
      <c r="XCY27" s="687"/>
      <c r="XCZ27" s="687"/>
      <c r="XDA27" s="687"/>
      <c r="XDB27" s="687"/>
      <c r="XDC27" s="687"/>
      <c r="XDD27" s="687"/>
      <c r="XDE27" s="687"/>
      <c r="XDF27" s="687"/>
      <c r="XDG27" s="687"/>
      <c r="XDH27" s="687"/>
      <c r="XDI27" s="687"/>
      <c r="XDJ27" s="687"/>
      <c r="XDK27" s="687"/>
      <c r="XDL27" s="687"/>
      <c r="XDM27" s="687"/>
      <c r="XDN27" s="687"/>
      <c r="XDO27" s="687"/>
      <c r="XDP27" s="687"/>
      <c r="XDQ27" s="687"/>
      <c r="XDR27" s="687"/>
      <c r="XDS27" s="687"/>
      <c r="XDT27" s="687"/>
      <c r="XDU27" s="687"/>
      <c r="XDV27" s="687"/>
      <c r="XDW27" s="687"/>
      <c r="XDX27" s="687"/>
      <c r="XDY27" s="687"/>
      <c r="XDZ27" s="687"/>
      <c r="XEA27" s="687"/>
      <c r="XEB27" s="687"/>
      <c r="XEC27" s="687"/>
      <c r="XED27" s="687"/>
      <c r="XEE27" s="687"/>
      <c r="XEF27" s="687"/>
      <c r="XEG27" s="687"/>
      <c r="XEH27" s="687"/>
      <c r="XEI27" s="687"/>
      <c r="XEJ27" s="687"/>
      <c r="XEK27" s="687"/>
      <c r="XEL27" s="687"/>
      <c r="XEM27" s="687"/>
      <c r="XEN27" s="687"/>
      <c r="XEO27" s="687"/>
      <c r="XEP27" s="687"/>
      <c r="XEQ27" s="687"/>
      <c r="XER27" s="687"/>
      <c r="XES27" s="687"/>
      <c r="XET27" s="687"/>
      <c r="XEU27" s="687"/>
      <c r="XEV27" s="687"/>
      <c r="XEW27" s="687"/>
      <c r="XEX27" s="687"/>
      <c r="XEY27" s="687"/>
      <c r="XEZ27" s="687"/>
    </row>
    <row r="28" spans="1:16380" ht="15.75" x14ac:dyDescent="0.25">
      <c r="A28" s="693"/>
      <c r="B28" s="1192" t="s">
        <v>643</v>
      </c>
      <c r="C28" s="1192">
        <v>1017</v>
      </c>
      <c r="D28" s="985" t="s">
        <v>1483</v>
      </c>
      <c r="E28" s="985" t="s">
        <v>1484</v>
      </c>
      <c r="F28" s="985"/>
      <c r="G28" s="986">
        <v>32747440</v>
      </c>
      <c r="H28" s="987"/>
      <c r="I28" s="987">
        <v>16373720</v>
      </c>
      <c r="J28" s="987"/>
      <c r="K28" s="988"/>
      <c r="L28" s="987"/>
      <c r="M28" s="1008">
        <v>16373720</v>
      </c>
      <c r="N28" s="989"/>
      <c r="O28" s="1013">
        <v>16373720</v>
      </c>
      <c r="P28" s="987"/>
      <c r="Q28" s="1152"/>
      <c r="R28" s="987" t="s">
        <v>1417</v>
      </c>
      <c r="S28" s="985" t="s">
        <v>1323</v>
      </c>
      <c r="U28" s="687"/>
      <c r="V28" s="687"/>
      <c r="X28" s="686"/>
      <c r="Y28" s="686"/>
      <c r="Z28" s="686"/>
    </row>
    <row r="29" spans="1:16380" ht="15.75" x14ac:dyDescent="0.25">
      <c r="A29" s="693"/>
      <c r="B29" s="1192" t="s">
        <v>643</v>
      </c>
      <c r="C29" s="1192">
        <v>1017</v>
      </c>
      <c r="D29" s="985" t="s">
        <v>1485</v>
      </c>
      <c r="E29" s="985" t="s">
        <v>1486</v>
      </c>
      <c r="F29" s="985"/>
      <c r="G29" s="986">
        <v>40260000</v>
      </c>
      <c r="H29" s="987"/>
      <c r="I29" s="987">
        <v>28182000</v>
      </c>
      <c r="J29" s="987"/>
      <c r="K29" s="988"/>
      <c r="L29" s="987"/>
      <c r="M29" s="1008">
        <v>28182000</v>
      </c>
      <c r="N29" s="989"/>
      <c r="O29" s="1013">
        <v>12078000</v>
      </c>
      <c r="P29" s="987"/>
      <c r="Q29" s="1152"/>
      <c r="R29" s="987" t="s">
        <v>1417</v>
      </c>
      <c r="S29" s="985" t="s">
        <v>1487</v>
      </c>
      <c r="U29" s="687"/>
      <c r="V29" s="687"/>
      <c r="X29" s="686"/>
      <c r="Y29" s="686"/>
      <c r="Z29" s="686"/>
    </row>
    <row r="30" spans="1:16380" x14ac:dyDescent="0.25">
      <c r="A30" s="693"/>
      <c r="B30" s="1192" t="s">
        <v>643</v>
      </c>
      <c r="C30" s="1192">
        <v>1017</v>
      </c>
      <c r="D30" s="976" t="s">
        <v>947</v>
      </c>
      <c r="E30" s="976"/>
      <c r="F30" s="976"/>
      <c r="G30" s="973" t="e">
        <v>#REF!</v>
      </c>
      <c r="H30" s="974"/>
      <c r="I30" s="974">
        <v>439000</v>
      </c>
      <c r="J30" s="974">
        <v>590000</v>
      </c>
      <c r="K30" s="975">
        <v>840000</v>
      </c>
      <c r="L30" s="974"/>
      <c r="M30" s="1008">
        <v>1869000</v>
      </c>
      <c r="N30" s="991"/>
      <c r="O30" s="1013" t="e">
        <v>#REF!</v>
      </c>
      <c r="P30" s="974"/>
      <c r="Q30" s="1147"/>
      <c r="R30" s="974"/>
      <c r="S30" s="976"/>
      <c r="T30" s="1000" t="s">
        <v>948</v>
      </c>
      <c r="U30" s="1000" t="e">
        <v>#REF!</v>
      </c>
      <c r="V30" s="687"/>
      <c r="X30" s="686"/>
      <c r="AA30" s="687"/>
      <c r="AB30" s="687"/>
      <c r="AC30" s="687"/>
      <c r="AD30" s="687"/>
      <c r="AE30" s="687"/>
      <c r="AF30" s="687"/>
      <c r="AG30" s="687"/>
      <c r="AH30" s="687"/>
      <c r="AI30" s="687"/>
      <c r="AJ30" s="687"/>
      <c r="AK30" s="687"/>
      <c r="AL30" s="687"/>
      <c r="AM30" s="687"/>
      <c r="AN30" s="687"/>
      <c r="AO30" s="687"/>
      <c r="AP30" s="687"/>
      <c r="AQ30" s="687"/>
      <c r="AR30" s="687"/>
      <c r="AS30" s="687"/>
      <c r="AT30" s="687"/>
      <c r="AU30" s="687"/>
      <c r="AV30" s="687"/>
      <c r="AW30" s="687"/>
      <c r="AX30" s="687"/>
      <c r="AY30" s="687"/>
      <c r="AZ30" s="687"/>
      <c r="BA30" s="687"/>
      <c r="BB30" s="687"/>
      <c r="BC30" s="687"/>
      <c r="BD30" s="687"/>
      <c r="BE30" s="687"/>
      <c r="BF30" s="687"/>
      <c r="BG30" s="687"/>
      <c r="BH30" s="687"/>
      <c r="BI30" s="687"/>
      <c r="BJ30" s="687"/>
      <c r="BK30" s="687"/>
      <c r="BL30" s="687"/>
      <c r="BM30" s="687"/>
      <c r="BN30" s="687"/>
      <c r="BO30" s="687"/>
      <c r="BP30" s="687"/>
      <c r="BQ30" s="687"/>
      <c r="BR30" s="687"/>
      <c r="BS30" s="687"/>
      <c r="BT30" s="687"/>
      <c r="BU30" s="687"/>
      <c r="BV30" s="687"/>
      <c r="BW30" s="687"/>
      <c r="BX30" s="687"/>
      <c r="BY30" s="687"/>
      <c r="BZ30" s="687"/>
      <c r="CA30" s="687"/>
      <c r="CB30" s="687"/>
      <c r="CC30" s="687"/>
      <c r="CD30" s="687"/>
      <c r="CE30" s="687"/>
      <c r="CF30" s="687"/>
      <c r="CG30" s="687"/>
      <c r="CH30" s="687"/>
      <c r="CI30" s="687"/>
      <c r="CJ30" s="687"/>
      <c r="CK30" s="687"/>
      <c r="CL30" s="687"/>
      <c r="CM30" s="687"/>
      <c r="CN30" s="687"/>
      <c r="CO30" s="687"/>
      <c r="CP30" s="687"/>
      <c r="CQ30" s="687"/>
      <c r="CR30" s="687"/>
      <c r="CS30" s="687"/>
      <c r="CT30" s="687"/>
      <c r="CU30" s="687"/>
      <c r="CV30" s="687"/>
      <c r="CW30" s="687"/>
      <c r="CX30" s="687"/>
      <c r="CY30" s="687"/>
      <c r="CZ30" s="687"/>
      <c r="DA30" s="687"/>
      <c r="DB30" s="687"/>
      <c r="DC30" s="687"/>
      <c r="DD30" s="687"/>
      <c r="DE30" s="687"/>
      <c r="DF30" s="687"/>
      <c r="DG30" s="687"/>
      <c r="DH30" s="687"/>
      <c r="DI30" s="687"/>
      <c r="DJ30" s="687"/>
      <c r="DK30" s="687"/>
      <c r="DL30" s="687"/>
      <c r="DM30" s="687"/>
      <c r="DN30" s="687"/>
      <c r="DO30" s="687"/>
      <c r="DP30" s="687"/>
      <c r="DQ30" s="687"/>
      <c r="DR30" s="687"/>
      <c r="DS30" s="687"/>
      <c r="DT30" s="687"/>
      <c r="DU30" s="687"/>
      <c r="DV30" s="687"/>
      <c r="DW30" s="687"/>
      <c r="DX30" s="687"/>
      <c r="DY30" s="687"/>
      <c r="DZ30" s="687"/>
      <c r="EA30" s="687"/>
      <c r="EB30" s="687"/>
      <c r="EC30" s="687"/>
      <c r="ED30" s="687"/>
      <c r="EE30" s="687"/>
      <c r="EF30" s="687"/>
      <c r="EG30" s="687"/>
      <c r="EH30" s="687"/>
      <c r="EI30" s="687"/>
      <c r="EJ30" s="687"/>
      <c r="EK30" s="687"/>
      <c r="EL30" s="687"/>
      <c r="EM30" s="687"/>
      <c r="EN30" s="687"/>
      <c r="EO30" s="687"/>
      <c r="EP30" s="687"/>
      <c r="EQ30" s="687"/>
      <c r="ER30" s="687"/>
      <c r="ES30" s="687"/>
      <c r="ET30" s="687"/>
      <c r="EU30" s="687"/>
      <c r="EV30" s="687"/>
      <c r="EW30" s="687"/>
      <c r="EX30" s="687"/>
      <c r="EY30" s="687"/>
      <c r="EZ30" s="687"/>
      <c r="FA30" s="687"/>
      <c r="FB30" s="687"/>
      <c r="FC30" s="687"/>
      <c r="FD30" s="687"/>
      <c r="FE30" s="687"/>
      <c r="FF30" s="687"/>
      <c r="FG30" s="687"/>
      <c r="FH30" s="687"/>
      <c r="FI30" s="687"/>
      <c r="FJ30" s="687"/>
      <c r="FK30" s="687"/>
      <c r="FL30" s="687"/>
      <c r="FM30" s="687"/>
      <c r="FN30" s="687"/>
      <c r="FO30" s="687"/>
      <c r="FP30" s="687"/>
      <c r="FQ30" s="687"/>
      <c r="FR30" s="687"/>
      <c r="FS30" s="687"/>
      <c r="FT30" s="687"/>
      <c r="FU30" s="687"/>
      <c r="FV30" s="687"/>
      <c r="FW30" s="687"/>
      <c r="FX30" s="687"/>
      <c r="FY30" s="687"/>
      <c r="FZ30" s="687"/>
      <c r="GA30" s="687"/>
      <c r="GB30" s="687"/>
      <c r="GC30" s="687"/>
      <c r="GD30" s="687"/>
      <c r="GE30" s="687"/>
      <c r="GF30" s="687"/>
      <c r="GG30" s="687"/>
      <c r="GH30" s="687"/>
      <c r="GI30" s="687"/>
      <c r="GJ30" s="687"/>
      <c r="GK30" s="687"/>
      <c r="GL30" s="687"/>
      <c r="GM30" s="687"/>
      <c r="GN30" s="687"/>
      <c r="GO30" s="687"/>
      <c r="GP30" s="687"/>
      <c r="GQ30" s="687"/>
      <c r="GR30" s="687"/>
      <c r="GS30" s="687"/>
      <c r="GT30" s="687"/>
      <c r="GU30" s="687"/>
      <c r="GV30" s="687"/>
      <c r="GW30" s="687"/>
      <c r="GX30" s="687"/>
      <c r="GY30" s="687"/>
      <c r="GZ30" s="687"/>
      <c r="HA30" s="687"/>
      <c r="HB30" s="687"/>
      <c r="HC30" s="687"/>
      <c r="HD30" s="687"/>
      <c r="HE30" s="687"/>
      <c r="HF30" s="687"/>
      <c r="HG30" s="687"/>
      <c r="HH30" s="687"/>
      <c r="HI30" s="687"/>
      <c r="HJ30" s="687"/>
      <c r="HK30" s="687"/>
      <c r="HL30" s="687"/>
      <c r="HM30" s="687"/>
      <c r="HN30" s="687"/>
      <c r="HO30" s="687"/>
      <c r="HP30" s="687"/>
      <c r="HQ30" s="687"/>
      <c r="HR30" s="687"/>
      <c r="HS30" s="687"/>
      <c r="HT30" s="687"/>
      <c r="HU30" s="687"/>
      <c r="HV30" s="687"/>
      <c r="HW30" s="687"/>
      <c r="HX30" s="687"/>
      <c r="HY30" s="687"/>
      <c r="HZ30" s="687"/>
      <c r="IA30" s="687"/>
      <c r="IB30" s="687"/>
      <c r="IC30" s="687"/>
      <c r="ID30" s="687"/>
      <c r="IE30" s="687"/>
      <c r="IF30" s="687"/>
      <c r="IG30" s="687"/>
      <c r="IH30" s="687"/>
      <c r="II30" s="687"/>
      <c r="IJ30" s="687"/>
      <c r="IK30" s="687"/>
      <c r="IL30" s="687"/>
      <c r="IM30" s="687"/>
      <c r="IN30" s="687"/>
      <c r="IO30" s="687"/>
      <c r="IP30" s="687"/>
      <c r="IQ30" s="687"/>
      <c r="IR30" s="687"/>
      <c r="IS30" s="687"/>
      <c r="IT30" s="687"/>
      <c r="IU30" s="687"/>
      <c r="IV30" s="687"/>
      <c r="IW30" s="687"/>
      <c r="IX30" s="687"/>
      <c r="IY30" s="687"/>
      <c r="IZ30" s="687"/>
      <c r="JA30" s="687"/>
      <c r="JB30" s="687"/>
      <c r="JC30" s="687"/>
      <c r="JD30" s="687"/>
      <c r="JE30" s="687"/>
      <c r="JF30" s="687"/>
      <c r="JG30" s="687"/>
      <c r="JH30" s="687"/>
      <c r="JI30" s="687"/>
      <c r="JJ30" s="687"/>
      <c r="JK30" s="687"/>
      <c r="JL30" s="687"/>
      <c r="JM30" s="687"/>
      <c r="JN30" s="687"/>
      <c r="JO30" s="687"/>
      <c r="JP30" s="687"/>
      <c r="JQ30" s="687"/>
      <c r="JR30" s="687"/>
      <c r="JS30" s="687"/>
      <c r="JT30" s="687"/>
      <c r="JU30" s="687"/>
      <c r="JV30" s="687"/>
      <c r="JW30" s="687"/>
      <c r="JX30" s="687"/>
      <c r="JY30" s="687"/>
      <c r="JZ30" s="687"/>
      <c r="KA30" s="687"/>
      <c r="KB30" s="687"/>
      <c r="KC30" s="687"/>
      <c r="KD30" s="687"/>
      <c r="KE30" s="687"/>
      <c r="KF30" s="687"/>
      <c r="KG30" s="687"/>
      <c r="KH30" s="687"/>
      <c r="KI30" s="687"/>
      <c r="KJ30" s="687"/>
      <c r="KK30" s="687"/>
      <c r="KL30" s="687"/>
      <c r="KM30" s="687"/>
      <c r="KN30" s="687"/>
      <c r="KO30" s="687"/>
      <c r="KP30" s="687"/>
      <c r="KQ30" s="687"/>
      <c r="KR30" s="687"/>
      <c r="KS30" s="687"/>
      <c r="KT30" s="687"/>
      <c r="KU30" s="687"/>
      <c r="KV30" s="687"/>
      <c r="KW30" s="687"/>
      <c r="KX30" s="687"/>
      <c r="KY30" s="687"/>
      <c r="KZ30" s="687"/>
      <c r="LA30" s="687"/>
      <c r="LB30" s="687"/>
      <c r="LC30" s="687"/>
      <c r="LD30" s="687"/>
      <c r="LE30" s="687"/>
      <c r="LF30" s="687"/>
      <c r="LG30" s="687"/>
      <c r="LH30" s="687"/>
      <c r="LI30" s="687"/>
      <c r="LJ30" s="687"/>
      <c r="LK30" s="687"/>
      <c r="LL30" s="687"/>
      <c r="LM30" s="687"/>
      <c r="LN30" s="687"/>
      <c r="LO30" s="687"/>
      <c r="LP30" s="687"/>
      <c r="LQ30" s="687"/>
      <c r="LR30" s="687"/>
      <c r="LS30" s="687"/>
      <c r="LT30" s="687"/>
      <c r="LU30" s="687"/>
      <c r="LV30" s="687"/>
      <c r="LW30" s="687"/>
      <c r="LX30" s="687"/>
      <c r="LY30" s="687"/>
      <c r="LZ30" s="687"/>
      <c r="MA30" s="687"/>
      <c r="MB30" s="687"/>
      <c r="MC30" s="687"/>
      <c r="MD30" s="687"/>
      <c r="ME30" s="687"/>
      <c r="MF30" s="687"/>
      <c r="MG30" s="687"/>
      <c r="MH30" s="687"/>
      <c r="MI30" s="687"/>
      <c r="MJ30" s="687"/>
      <c r="MK30" s="687"/>
      <c r="ML30" s="687"/>
      <c r="MM30" s="687"/>
      <c r="MN30" s="687"/>
      <c r="MO30" s="687"/>
      <c r="MP30" s="687"/>
      <c r="MQ30" s="687"/>
      <c r="MR30" s="687"/>
      <c r="MS30" s="687"/>
      <c r="MT30" s="687"/>
      <c r="MU30" s="687"/>
      <c r="MV30" s="687"/>
      <c r="MW30" s="687"/>
      <c r="MX30" s="687"/>
      <c r="MY30" s="687"/>
      <c r="MZ30" s="687"/>
      <c r="NA30" s="687"/>
      <c r="NB30" s="687"/>
      <c r="NC30" s="687"/>
      <c r="ND30" s="687"/>
      <c r="NE30" s="687"/>
      <c r="NF30" s="687"/>
      <c r="NG30" s="687"/>
      <c r="NH30" s="687"/>
      <c r="NI30" s="687"/>
      <c r="NJ30" s="687"/>
      <c r="NK30" s="687"/>
      <c r="NL30" s="687"/>
      <c r="NM30" s="687"/>
      <c r="NN30" s="687"/>
      <c r="NO30" s="687"/>
      <c r="NP30" s="687"/>
      <c r="NQ30" s="687"/>
      <c r="NR30" s="687"/>
      <c r="NS30" s="687"/>
      <c r="NT30" s="687"/>
      <c r="NU30" s="687"/>
      <c r="NV30" s="687"/>
      <c r="NW30" s="687"/>
      <c r="NX30" s="687"/>
      <c r="NY30" s="687"/>
      <c r="NZ30" s="687"/>
      <c r="OA30" s="687"/>
      <c r="OB30" s="687"/>
      <c r="OC30" s="687"/>
      <c r="OD30" s="687"/>
      <c r="OE30" s="687"/>
      <c r="OF30" s="687"/>
      <c r="OG30" s="687"/>
      <c r="OH30" s="687"/>
      <c r="OI30" s="687"/>
      <c r="OJ30" s="687"/>
      <c r="OK30" s="687"/>
      <c r="OL30" s="687"/>
      <c r="OM30" s="687"/>
      <c r="ON30" s="687"/>
      <c r="OO30" s="687"/>
      <c r="OP30" s="687"/>
      <c r="OQ30" s="687"/>
      <c r="OR30" s="687"/>
      <c r="OS30" s="687"/>
      <c r="OT30" s="687"/>
      <c r="OU30" s="687"/>
      <c r="OV30" s="687"/>
      <c r="OW30" s="687"/>
      <c r="OX30" s="687"/>
      <c r="OY30" s="687"/>
      <c r="OZ30" s="687"/>
      <c r="PA30" s="687"/>
      <c r="PB30" s="687"/>
      <c r="PC30" s="687"/>
      <c r="PD30" s="687"/>
      <c r="PE30" s="687"/>
      <c r="PF30" s="687"/>
      <c r="PG30" s="687"/>
      <c r="PH30" s="687"/>
      <c r="PI30" s="687"/>
      <c r="PJ30" s="687"/>
      <c r="PK30" s="687"/>
      <c r="PL30" s="687"/>
      <c r="PM30" s="687"/>
      <c r="PN30" s="687"/>
      <c r="PO30" s="687"/>
      <c r="PP30" s="687"/>
      <c r="PQ30" s="687"/>
      <c r="PR30" s="687"/>
      <c r="PS30" s="687"/>
      <c r="PT30" s="687"/>
      <c r="PU30" s="687"/>
      <c r="PV30" s="687"/>
      <c r="PW30" s="687"/>
      <c r="PX30" s="687"/>
      <c r="PY30" s="687"/>
      <c r="PZ30" s="687"/>
      <c r="QA30" s="687"/>
      <c r="QB30" s="687"/>
      <c r="QC30" s="687"/>
      <c r="QD30" s="687"/>
      <c r="QE30" s="687"/>
      <c r="QF30" s="687"/>
      <c r="QG30" s="687"/>
      <c r="QH30" s="687"/>
      <c r="QI30" s="687"/>
      <c r="QJ30" s="687"/>
      <c r="QK30" s="687"/>
      <c r="QL30" s="687"/>
      <c r="QM30" s="687"/>
      <c r="QN30" s="687"/>
      <c r="QO30" s="687"/>
      <c r="QP30" s="687"/>
      <c r="QQ30" s="687"/>
      <c r="QR30" s="687"/>
      <c r="QS30" s="687"/>
      <c r="QT30" s="687"/>
      <c r="QU30" s="687"/>
      <c r="QV30" s="687"/>
      <c r="QW30" s="687"/>
      <c r="QX30" s="687"/>
      <c r="QY30" s="687"/>
      <c r="QZ30" s="687"/>
      <c r="RA30" s="687"/>
      <c r="RB30" s="687"/>
      <c r="RC30" s="687"/>
      <c r="RD30" s="687"/>
      <c r="RE30" s="687"/>
      <c r="RF30" s="687"/>
      <c r="RG30" s="687"/>
      <c r="RH30" s="687"/>
      <c r="RI30" s="687"/>
      <c r="RJ30" s="687"/>
      <c r="RK30" s="687"/>
      <c r="RL30" s="687"/>
      <c r="RM30" s="687"/>
      <c r="RN30" s="687"/>
      <c r="RO30" s="687"/>
      <c r="RP30" s="687"/>
      <c r="RQ30" s="687"/>
      <c r="RR30" s="687"/>
      <c r="RS30" s="687"/>
      <c r="RT30" s="687"/>
      <c r="RU30" s="687"/>
      <c r="RV30" s="687"/>
      <c r="RW30" s="687"/>
      <c r="RX30" s="687"/>
      <c r="RY30" s="687"/>
      <c r="RZ30" s="687"/>
      <c r="SA30" s="687"/>
      <c r="SB30" s="687"/>
      <c r="SC30" s="687"/>
      <c r="SD30" s="687"/>
      <c r="SE30" s="687"/>
      <c r="SF30" s="687"/>
      <c r="SG30" s="687"/>
      <c r="SH30" s="687"/>
      <c r="SI30" s="687"/>
      <c r="SJ30" s="687"/>
      <c r="SK30" s="687"/>
      <c r="SL30" s="687"/>
      <c r="SM30" s="687"/>
      <c r="SN30" s="687"/>
      <c r="SO30" s="687"/>
      <c r="SP30" s="687"/>
      <c r="SQ30" s="687"/>
      <c r="SR30" s="687"/>
      <c r="SS30" s="687"/>
      <c r="ST30" s="687"/>
      <c r="SU30" s="687"/>
      <c r="SV30" s="687"/>
      <c r="SW30" s="687"/>
      <c r="SX30" s="687"/>
      <c r="SY30" s="687"/>
      <c r="SZ30" s="687"/>
      <c r="TA30" s="687"/>
      <c r="TB30" s="687"/>
      <c r="TC30" s="687"/>
      <c r="TD30" s="687"/>
      <c r="TE30" s="687"/>
      <c r="TF30" s="687"/>
      <c r="TG30" s="687"/>
      <c r="TH30" s="687"/>
      <c r="TI30" s="687"/>
      <c r="TJ30" s="687"/>
      <c r="TK30" s="687"/>
      <c r="TL30" s="687"/>
      <c r="TM30" s="687"/>
      <c r="TN30" s="687"/>
      <c r="TO30" s="687"/>
      <c r="TP30" s="687"/>
      <c r="TQ30" s="687"/>
      <c r="TR30" s="687"/>
      <c r="TS30" s="687"/>
      <c r="TT30" s="687"/>
      <c r="TU30" s="687"/>
      <c r="TV30" s="687"/>
      <c r="TW30" s="687"/>
      <c r="TX30" s="687"/>
      <c r="TY30" s="687"/>
      <c r="TZ30" s="687"/>
      <c r="UA30" s="687"/>
      <c r="UB30" s="687"/>
      <c r="UC30" s="687"/>
      <c r="UD30" s="687"/>
      <c r="UE30" s="687"/>
      <c r="UF30" s="687"/>
      <c r="UG30" s="687"/>
      <c r="UH30" s="687"/>
      <c r="UI30" s="687"/>
      <c r="UJ30" s="687"/>
      <c r="UK30" s="687"/>
      <c r="UL30" s="687"/>
      <c r="UM30" s="687"/>
      <c r="UN30" s="687"/>
      <c r="UO30" s="687"/>
      <c r="UP30" s="687"/>
      <c r="UQ30" s="687"/>
      <c r="UR30" s="687"/>
      <c r="US30" s="687"/>
      <c r="UT30" s="687"/>
      <c r="UU30" s="687"/>
      <c r="UV30" s="687"/>
      <c r="UW30" s="687"/>
      <c r="UX30" s="687"/>
      <c r="UY30" s="687"/>
      <c r="UZ30" s="687"/>
      <c r="VA30" s="687"/>
      <c r="VB30" s="687"/>
      <c r="VC30" s="687"/>
      <c r="VD30" s="687"/>
      <c r="VE30" s="687"/>
      <c r="VF30" s="687"/>
      <c r="VG30" s="687"/>
      <c r="VH30" s="687"/>
      <c r="VI30" s="687"/>
      <c r="VJ30" s="687"/>
      <c r="VK30" s="687"/>
      <c r="VL30" s="687"/>
      <c r="VM30" s="687"/>
      <c r="VN30" s="687"/>
      <c r="VO30" s="687"/>
      <c r="VP30" s="687"/>
      <c r="VQ30" s="687"/>
      <c r="VR30" s="687"/>
      <c r="VS30" s="687"/>
      <c r="VT30" s="687"/>
      <c r="VU30" s="687"/>
      <c r="VV30" s="687"/>
      <c r="VW30" s="687"/>
      <c r="VX30" s="687"/>
      <c r="VY30" s="687"/>
      <c r="VZ30" s="687"/>
      <c r="WA30" s="687"/>
      <c r="WB30" s="687"/>
      <c r="WC30" s="687"/>
      <c r="WD30" s="687"/>
      <c r="WE30" s="687"/>
      <c r="WF30" s="687"/>
      <c r="WG30" s="687"/>
      <c r="WH30" s="687"/>
      <c r="WI30" s="687"/>
      <c r="WJ30" s="687"/>
      <c r="WK30" s="687"/>
      <c r="WL30" s="687"/>
      <c r="WM30" s="687"/>
      <c r="WN30" s="687"/>
      <c r="WO30" s="687"/>
      <c r="WP30" s="687"/>
      <c r="WQ30" s="687"/>
      <c r="WR30" s="687"/>
      <c r="WS30" s="687"/>
      <c r="WT30" s="687"/>
      <c r="WU30" s="687"/>
      <c r="WV30" s="687"/>
      <c r="WW30" s="687"/>
      <c r="WX30" s="687"/>
      <c r="WY30" s="687"/>
      <c r="WZ30" s="687"/>
      <c r="XA30" s="687"/>
      <c r="XB30" s="687"/>
      <c r="XC30" s="687"/>
      <c r="XD30" s="687"/>
      <c r="XE30" s="687"/>
      <c r="XF30" s="687"/>
      <c r="XG30" s="687"/>
      <c r="XH30" s="687"/>
      <c r="XI30" s="687"/>
      <c r="XJ30" s="687"/>
      <c r="XK30" s="687"/>
      <c r="XL30" s="687"/>
      <c r="XM30" s="687"/>
      <c r="XN30" s="687"/>
      <c r="XO30" s="687"/>
      <c r="XP30" s="687"/>
      <c r="XQ30" s="687"/>
      <c r="XR30" s="687"/>
      <c r="XS30" s="687"/>
      <c r="XT30" s="687"/>
      <c r="XU30" s="687"/>
      <c r="XV30" s="687"/>
      <c r="XW30" s="687"/>
      <c r="XX30" s="687"/>
      <c r="XY30" s="687"/>
      <c r="XZ30" s="687"/>
      <c r="YA30" s="687"/>
      <c r="YB30" s="687"/>
      <c r="YC30" s="687"/>
      <c r="YD30" s="687"/>
      <c r="YE30" s="687"/>
      <c r="YF30" s="687"/>
      <c r="YG30" s="687"/>
      <c r="YH30" s="687"/>
      <c r="YI30" s="687"/>
      <c r="YJ30" s="687"/>
      <c r="YK30" s="687"/>
      <c r="YL30" s="687"/>
      <c r="YM30" s="687"/>
      <c r="YN30" s="687"/>
      <c r="YO30" s="687"/>
      <c r="YP30" s="687"/>
      <c r="YQ30" s="687"/>
      <c r="YR30" s="687"/>
      <c r="YS30" s="687"/>
      <c r="YT30" s="687"/>
      <c r="YU30" s="687"/>
      <c r="YV30" s="687"/>
      <c r="YW30" s="687"/>
      <c r="YX30" s="687"/>
      <c r="YY30" s="687"/>
      <c r="YZ30" s="687"/>
      <c r="ZA30" s="687"/>
      <c r="ZB30" s="687"/>
      <c r="ZC30" s="687"/>
      <c r="ZD30" s="687"/>
      <c r="ZE30" s="687"/>
      <c r="ZF30" s="687"/>
      <c r="ZG30" s="687"/>
      <c r="ZH30" s="687"/>
      <c r="ZI30" s="687"/>
      <c r="ZJ30" s="687"/>
      <c r="ZK30" s="687"/>
      <c r="ZL30" s="687"/>
      <c r="ZM30" s="687"/>
      <c r="ZN30" s="687"/>
      <c r="ZO30" s="687"/>
      <c r="ZP30" s="687"/>
      <c r="ZQ30" s="687"/>
      <c r="ZR30" s="687"/>
      <c r="ZS30" s="687"/>
      <c r="ZT30" s="687"/>
      <c r="ZU30" s="687"/>
      <c r="ZV30" s="687"/>
      <c r="ZW30" s="687"/>
      <c r="ZX30" s="687"/>
      <c r="ZY30" s="687"/>
      <c r="ZZ30" s="687"/>
      <c r="AAA30" s="687"/>
      <c r="AAB30" s="687"/>
      <c r="AAC30" s="687"/>
      <c r="AAD30" s="687"/>
      <c r="AAE30" s="687"/>
      <c r="AAF30" s="687"/>
      <c r="AAG30" s="687"/>
      <c r="AAH30" s="687"/>
      <c r="AAI30" s="687"/>
      <c r="AAJ30" s="687"/>
      <c r="AAK30" s="687"/>
      <c r="AAL30" s="687"/>
      <c r="AAM30" s="687"/>
      <c r="AAN30" s="687"/>
      <c r="AAO30" s="687"/>
      <c r="AAP30" s="687"/>
      <c r="AAQ30" s="687"/>
      <c r="AAR30" s="687"/>
      <c r="AAS30" s="687"/>
      <c r="AAT30" s="687"/>
      <c r="AAU30" s="687"/>
      <c r="AAV30" s="687"/>
      <c r="AAW30" s="687"/>
      <c r="AAX30" s="687"/>
      <c r="AAY30" s="687"/>
      <c r="AAZ30" s="687"/>
      <c r="ABA30" s="687"/>
      <c r="ABB30" s="687"/>
      <c r="ABC30" s="687"/>
      <c r="ABD30" s="687"/>
      <c r="ABE30" s="687"/>
      <c r="ABF30" s="687"/>
      <c r="ABG30" s="687"/>
      <c r="ABH30" s="687"/>
      <c r="ABI30" s="687"/>
      <c r="ABJ30" s="687"/>
      <c r="ABK30" s="687"/>
      <c r="ABL30" s="687"/>
      <c r="ABM30" s="687"/>
      <c r="ABN30" s="687"/>
      <c r="ABO30" s="687"/>
      <c r="ABP30" s="687"/>
      <c r="ABQ30" s="687"/>
      <c r="ABR30" s="687"/>
      <c r="ABS30" s="687"/>
      <c r="ABT30" s="687"/>
      <c r="ABU30" s="687"/>
      <c r="ABV30" s="687"/>
      <c r="ABW30" s="687"/>
      <c r="ABX30" s="687"/>
      <c r="ABY30" s="687"/>
      <c r="ABZ30" s="687"/>
      <c r="ACA30" s="687"/>
      <c r="ACB30" s="687"/>
      <c r="ACC30" s="687"/>
      <c r="ACD30" s="687"/>
      <c r="ACE30" s="687"/>
      <c r="ACF30" s="687"/>
      <c r="ACG30" s="687"/>
      <c r="ACH30" s="687"/>
      <c r="ACI30" s="687"/>
      <c r="ACJ30" s="687"/>
      <c r="ACK30" s="687"/>
      <c r="ACL30" s="687"/>
      <c r="ACM30" s="687"/>
      <c r="ACN30" s="687"/>
      <c r="ACO30" s="687"/>
      <c r="ACP30" s="687"/>
      <c r="ACQ30" s="687"/>
      <c r="ACR30" s="687"/>
      <c r="ACS30" s="687"/>
      <c r="ACT30" s="687"/>
      <c r="ACU30" s="687"/>
      <c r="ACV30" s="687"/>
      <c r="ACW30" s="687"/>
      <c r="ACX30" s="687"/>
      <c r="ACY30" s="687"/>
      <c r="ACZ30" s="687"/>
      <c r="ADA30" s="687"/>
      <c r="ADB30" s="687"/>
      <c r="ADC30" s="687"/>
      <c r="ADD30" s="687"/>
      <c r="ADE30" s="687"/>
      <c r="ADF30" s="687"/>
      <c r="ADG30" s="687"/>
      <c r="ADH30" s="687"/>
      <c r="ADI30" s="687"/>
      <c r="ADJ30" s="687"/>
      <c r="ADK30" s="687"/>
      <c r="ADL30" s="687"/>
      <c r="ADM30" s="687"/>
      <c r="ADN30" s="687"/>
      <c r="ADO30" s="687"/>
      <c r="ADP30" s="687"/>
      <c r="ADQ30" s="687"/>
      <c r="ADR30" s="687"/>
      <c r="ADS30" s="687"/>
      <c r="ADT30" s="687"/>
      <c r="ADU30" s="687"/>
      <c r="ADV30" s="687"/>
      <c r="ADW30" s="687"/>
      <c r="ADX30" s="687"/>
      <c r="ADY30" s="687"/>
      <c r="ADZ30" s="687"/>
      <c r="AEA30" s="687"/>
      <c r="AEB30" s="687"/>
      <c r="AEC30" s="687"/>
      <c r="AED30" s="687"/>
      <c r="AEE30" s="687"/>
      <c r="AEF30" s="687"/>
      <c r="AEG30" s="687"/>
      <c r="AEH30" s="687"/>
      <c r="AEI30" s="687"/>
      <c r="AEJ30" s="687"/>
      <c r="AEK30" s="687"/>
      <c r="AEL30" s="687"/>
      <c r="AEM30" s="687"/>
      <c r="AEN30" s="687"/>
      <c r="AEO30" s="687"/>
      <c r="AEP30" s="687"/>
      <c r="AEQ30" s="687"/>
      <c r="AER30" s="687"/>
      <c r="AES30" s="687"/>
      <c r="AET30" s="687"/>
      <c r="AEU30" s="687"/>
      <c r="AEV30" s="687"/>
      <c r="AEW30" s="687"/>
      <c r="AEX30" s="687"/>
      <c r="AEY30" s="687"/>
      <c r="AEZ30" s="687"/>
      <c r="AFA30" s="687"/>
      <c r="AFB30" s="687"/>
      <c r="AFC30" s="687"/>
      <c r="AFD30" s="687"/>
      <c r="AFE30" s="687"/>
      <c r="AFF30" s="687"/>
      <c r="AFG30" s="687"/>
      <c r="AFH30" s="687"/>
      <c r="AFI30" s="687"/>
      <c r="AFJ30" s="687"/>
      <c r="AFK30" s="687"/>
      <c r="AFL30" s="687"/>
      <c r="AFM30" s="687"/>
      <c r="AFN30" s="687"/>
      <c r="AFO30" s="687"/>
      <c r="AFP30" s="687"/>
      <c r="AFQ30" s="687"/>
      <c r="AFR30" s="687"/>
      <c r="AFS30" s="687"/>
      <c r="AFT30" s="687"/>
      <c r="AFU30" s="687"/>
      <c r="AFV30" s="687"/>
      <c r="AFW30" s="687"/>
      <c r="AFX30" s="687"/>
      <c r="AFY30" s="687"/>
      <c r="AFZ30" s="687"/>
      <c r="AGA30" s="687"/>
      <c r="AGB30" s="687"/>
      <c r="AGC30" s="687"/>
      <c r="AGD30" s="687"/>
      <c r="AGE30" s="687"/>
      <c r="AGF30" s="687"/>
      <c r="AGG30" s="687"/>
      <c r="AGH30" s="687"/>
      <c r="AGI30" s="687"/>
      <c r="AGJ30" s="687"/>
      <c r="AGK30" s="687"/>
      <c r="AGL30" s="687"/>
      <c r="AGM30" s="687"/>
      <c r="AGN30" s="687"/>
      <c r="AGO30" s="687"/>
      <c r="AGP30" s="687"/>
      <c r="AGQ30" s="687"/>
      <c r="AGR30" s="687"/>
      <c r="AGS30" s="687"/>
      <c r="AGT30" s="687"/>
      <c r="AGU30" s="687"/>
      <c r="AGV30" s="687"/>
      <c r="AGW30" s="687"/>
      <c r="AGX30" s="687"/>
      <c r="AGY30" s="687"/>
      <c r="AGZ30" s="687"/>
      <c r="AHA30" s="687"/>
      <c r="AHB30" s="687"/>
      <c r="AHC30" s="687"/>
      <c r="AHD30" s="687"/>
      <c r="AHE30" s="687"/>
      <c r="AHF30" s="687"/>
      <c r="AHG30" s="687"/>
      <c r="AHH30" s="687"/>
      <c r="AHI30" s="687"/>
      <c r="AHJ30" s="687"/>
      <c r="AHK30" s="687"/>
      <c r="AHL30" s="687"/>
      <c r="AHM30" s="687"/>
      <c r="AHN30" s="687"/>
      <c r="AHO30" s="687"/>
      <c r="AHP30" s="687"/>
      <c r="AHQ30" s="687"/>
      <c r="AHR30" s="687"/>
      <c r="AHS30" s="687"/>
      <c r="AHT30" s="687"/>
      <c r="AHU30" s="687"/>
      <c r="AHV30" s="687"/>
      <c r="AHW30" s="687"/>
      <c r="AHX30" s="687"/>
      <c r="AHY30" s="687"/>
      <c r="AHZ30" s="687"/>
      <c r="AIA30" s="687"/>
      <c r="AIB30" s="687"/>
      <c r="AIC30" s="687"/>
      <c r="AID30" s="687"/>
      <c r="AIE30" s="687"/>
      <c r="AIF30" s="687"/>
      <c r="AIG30" s="687"/>
      <c r="AIH30" s="687"/>
      <c r="AII30" s="687"/>
      <c r="AIJ30" s="687"/>
      <c r="AIK30" s="687"/>
      <c r="AIL30" s="687"/>
      <c r="AIM30" s="687"/>
      <c r="AIN30" s="687"/>
      <c r="AIO30" s="687"/>
      <c r="AIP30" s="687"/>
      <c r="AIQ30" s="687"/>
      <c r="AIR30" s="687"/>
      <c r="AIS30" s="687"/>
      <c r="AIT30" s="687"/>
      <c r="AIU30" s="687"/>
      <c r="AIV30" s="687"/>
      <c r="AIW30" s="687"/>
      <c r="AIX30" s="687"/>
      <c r="AIY30" s="687"/>
      <c r="AIZ30" s="687"/>
      <c r="AJA30" s="687"/>
      <c r="AJB30" s="687"/>
      <c r="AJC30" s="687"/>
      <c r="AJD30" s="687"/>
      <c r="AJE30" s="687"/>
      <c r="AJF30" s="687"/>
      <c r="AJG30" s="687"/>
      <c r="AJH30" s="687"/>
      <c r="AJI30" s="687"/>
      <c r="AJJ30" s="687"/>
      <c r="AJK30" s="687"/>
      <c r="AJL30" s="687"/>
      <c r="AJM30" s="687"/>
      <c r="AJN30" s="687"/>
      <c r="AJO30" s="687"/>
      <c r="AJP30" s="687"/>
      <c r="AJQ30" s="687"/>
      <c r="AJR30" s="687"/>
      <c r="AJS30" s="687"/>
      <c r="AJT30" s="687"/>
      <c r="AJU30" s="687"/>
      <c r="AJV30" s="687"/>
      <c r="AJW30" s="687"/>
      <c r="AJX30" s="687"/>
      <c r="AJY30" s="687"/>
      <c r="AJZ30" s="687"/>
      <c r="AKA30" s="687"/>
      <c r="AKB30" s="687"/>
      <c r="AKC30" s="687"/>
      <c r="AKD30" s="687"/>
      <c r="AKE30" s="687"/>
      <c r="AKF30" s="687"/>
      <c r="AKG30" s="687"/>
      <c r="AKH30" s="687"/>
      <c r="AKI30" s="687"/>
      <c r="AKJ30" s="687"/>
      <c r="AKK30" s="687"/>
      <c r="AKL30" s="687"/>
      <c r="AKM30" s="687"/>
      <c r="AKN30" s="687"/>
      <c r="AKO30" s="687"/>
      <c r="AKP30" s="687"/>
      <c r="AKQ30" s="687"/>
      <c r="AKR30" s="687"/>
      <c r="AKS30" s="687"/>
      <c r="AKT30" s="687"/>
      <c r="AKU30" s="687"/>
      <c r="AKV30" s="687"/>
      <c r="AKW30" s="687"/>
      <c r="AKX30" s="687"/>
      <c r="AKY30" s="687"/>
      <c r="AKZ30" s="687"/>
      <c r="ALA30" s="687"/>
      <c r="ALB30" s="687"/>
      <c r="ALC30" s="687"/>
      <c r="ALD30" s="687"/>
      <c r="ALE30" s="687"/>
      <c r="ALF30" s="687"/>
      <c r="ALG30" s="687"/>
      <c r="ALH30" s="687"/>
      <c r="ALI30" s="687"/>
      <c r="ALJ30" s="687"/>
      <c r="ALK30" s="687"/>
      <c r="ALL30" s="687"/>
      <c r="ALM30" s="687"/>
      <c r="ALN30" s="687"/>
      <c r="ALO30" s="687"/>
      <c r="ALP30" s="687"/>
      <c r="ALQ30" s="687"/>
      <c r="ALR30" s="687"/>
      <c r="ALS30" s="687"/>
      <c r="ALT30" s="687"/>
      <c r="ALU30" s="687"/>
      <c r="ALV30" s="687"/>
      <c r="ALW30" s="687"/>
      <c r="ALX30" s="687"/>
      <c r="ALY30" s="687"/>
      <c r="ALZ30" s="687"/>
      <c r="AMA30" s="687"/>
      <c r="AMB30" s="687"/>
      <c r="AMC30" s="687"/>
      <c r="AMD30" s="687"/>
      <c r="AME30" s="687"/>
      <c r="AMF30" s="687"/>
      <c r="AMG30" s="687"/>
      <c r="AMH30" s="687"/>
      <c r="AMI30" s="687"/>
      <c r="AMJ30" s="687"/>
      <c r="AMK30" s="687"/>
      <c r="AML30" s="687"/>
      <c r="AMM30" s="687"/>
      <c r="AMN30" s="687"/>
      <c r="AMO30" s="687"/>
      <c r="AMP30" s="687"/>
      <c r="AMQ30" s="687"/>
      <c r="AMR30" s="687"/>
      <c r="AMS30" s="687"/>
      <c r="AMT30" s="687"/>
      <c r="AMU30" s="687"/>
      <c r="AMV30" s="687"/>
      <c r="AMW30" s="687"/>
      <c r="AMX30" s="687"/>
      <c r="AMY30" s="687"/>
      <c r="AMZ30" s="687"/>
      <c r="ANA30" s="687"/>
      <c r="ANB30" s="687"/>
      <c r="ANC30" s="687"/>
      <c r="AND30" s="687"/>
      <c r="ANE30" s="687"/>
      <c r="ANF30" s="687"/>
      <c r="ANG30" s="687"/>
      <c r="ANH30" s="687"/>
      <c r="ANI30" s="687"/>
      <c r="ANJ30" s="687"/>
      <c r="ANK30" s="687"/>
      <c r="ANL30" s="687"/>
      <c r="ANM30" s="687"/>
      <c r="ANN30" s="687"/>
      <c r="ANO30" s="687"/>
      <c r="ANP30" s="687"/>
      <c r="ANQ30" s="687"/>
      <c r="ANR30" s="687"/>
      <c r="ANS30" s="687"/>
      <c r="ANT30" s="687"/>
      <c r="ANU30" s="687"/>
      <c r="ANV30" s="687"/>
      <c r="ANW30" s="687"/>
      <c r="ANX30" s="687"/>
      <c r="ANY30" s="687"/>
      <c r="ANZ30" s="687"/>
      <c r="AOA30" s="687"/>
      <c r="AOB30" s="687"/>
      <c r="AOC30" s="687"/>
      <c r="AOD30" s="687"/>
      <c r="AOE30" s="687"/>
      <c r="AOF30" s="687"/>
      <c r="AOG30" s="687"/>
      <c r="AOH30" s="687"/>
      <c r="AOI30" s="687"/>
      <c r="AOJ30" s="687"/>
      <c r="AOK30" s="687"/>
      <c r="AOL30" s="687"/>
      <c r="AOM30" s="687"/>
      <c r="AON30" s="687"/>
      <c r="AOO30" s="687"/>
      <c r="AOP30" s="687"/>
      <c r="AOQ30" s="687"/>
      <c r="AOR30" s="687"/>
      <c r="AOS30" s="687"/>
      <c r="AOT30" s="687"/>
      <c r="AOU30" s="687"/>
      <c r="AOV30" s="687"/>
      <c r="AOW30" s="687"/>
      <c r="AOX30" s="687"/>
      <c r="AOY30" s="687"/>
      <c r="AOZ30" s="687"/>
      <c r="APA30" s="687"/>
      <c r="APB30" s="687"/>
      <c r="APC30" s="687"/>
      <c r="APD30" s="687"/>
      <c r="APE30" s="687"/>
      <c r="APF30" s="687"/>
      <c r="APG30" s="687"/>
      <c r="APH30" s="687"/>
      <c r="API30" s="687"/>
      <c r="APJ30" s="687"/>
      <c r="APK30" s="687"/>
      <c r="APL30" s="687"/>
      <c r="APM30" s="687"/>
      <c r="APN30" s="687"/>
      <c r="APO30" s="687"/>
      <c r="APP30" s="687"/>
      <c r="APQ30" s="687"/>
      <c r="APR30" s="687"/>
      <c r="APS30" s="687"/>
      <c r="APT30" s="687"/>
      <c r="APU30" s="687"/>
      <c r="APV30" s="687"/>
      <c r="APW30" s="687"/>
      <c r="APX30" s="687"/>
      <c r="APY30" s="687"/>
      <c r="APZ30" s="687"/>
      <c r="AQA30" s="687"/>
      <c r="AQB30" s="687"/>
      <c r="AQC30" s="687"/>
      <c r="AQD30" s="687"/>
      <c r="AQE30" s="687"/>
      <c r="AQF30" s="687"/>
      <c r="AQG30" s="687"/>
      <c r="AQH30" s="687"/>
      <c r="AQI30" s="687"/>
      <c r="AQJ30" s="687"/>
      <c r="AQK30" s="687"/>
      <c r="AQL30" s="687"/>
      <c r="AQM30" s="687"/>
      <c r="AQN30" s="687"/>
      <c r="AQO30" s="687"/>
      <c r="AQP30" s="687"/>
      <c r="AQQ30" s="687"/>
      <c r="AQR30" s="687"/>
      <c r="AQS30" s="687"/>
      <c r="AQT30" s="687"/>
      <c r="AQU30" s="687"/>
      <c r="AQV30" s="687"/>
      <c r="AQW30" s="687"/>
      <c r="AQX30" s="687"/>
      <c r="AQY30" s="687"/>
      <c r="AQZ30" s="687"/>
      <c r="ARA30" s="687"/>
      <c r="ARB30" s="687"/>
      <c r="ARC30" s="687"/>
      <c r="ARD30" s="687"/>
      <c r="ARE30" s="687"/>
      <c r="ARF30" s="687"/>
      <c r="ARG30" s="687"/>
      <c r="ARH30" s="687"/>
      <c r="ARI30" s="687"/>
      <c r="ARJ30" s="687"/>
      <c r="ARK30" s="687"/>
      <c r="ARL30" s="687"/>
      <c r="ARM30" s="687"/>
      <c r="ARN30" s="687"/>
      <c r="ARO30" s="687"/>
      <c r="ARP30" s="687"/>
      <c r="ARQ30" s="687"/>
      <c r="ARR30" s="687"/>
      <c r="ARS30" s="687"/>
      <c r="ART30" s="687"/>
      <c r="ARU30" s="687"/>
      <c r="ARV30" s="687"/>
      <c r="ARW30" s="687"/>
      <c r="ARX30" s="687"/>
      <c r="ARY30" s="687"/>
      <c r="ARZ30" s="687"/>
      <c r="ASA30" s="687"/>
      <c r="ASB30" s="687"/>
      <c r="ASC30" s="687"/>
      <c r="ASD30" s="687"/>
      <c r="ASE30" s="687"/>
      <c r="ASF30" s="687"/>
      <c r="ASG30" s="687"/>
      <c r="ASH30" s="687"/>
      <c r="ASI30" s="687"/>
      <c r="ASJ30" s="687"/>
      <c r="ASK30" s="687"/>
      <c r="ASL30" s="687"/>
      <c r="ASM30" s="687"/>
      <c r="ASN30" s="687"/>
      <c r="ASO30" s="687"/>
      <c r="ASP30" s="687"/>
      <c r="ASQ30" s="687"/>
      <c r="ASR30" s="687"/>
      <c r="ASS30" s="687"/>
      <c r="AST30" s="687"/>
      <c r="ASU30" s="687"/>
      <c r="ASV30" s="687"/>
      <c r="ASW30" s="687"/>
      <c r="ASX30" s="687"/>
      <c r="ASY30" s="687"/>
      <c r="ASZ30" s="687"/>
      <c r="ATA30" s="687"/>
      <c r="ATB30" s="687"/>
      <c r="ATC30" s="687"/>
      <c r="ATD30" s="687"/>
      <c r="ATE30" s="687"/>
      <c r="ATF30" s="687"/>
      <c r="ATG30" s="687"/>
      <c r="ATH30" s="687"/>
      <c r="ATI30" s="687"/>
      <c r="ATJ30" s="687"/>
      <c r="ATK30" s="687"/>
      <c r="ATL30" s="687"/>
      <c r="ATM30" s="687"/>
      <c r="ATN30" s="687"/>
      <c r="ATO30" s="687"/>
      <c r="ATP30" s="687"/>
      <c r="ATQ30" s="687"/>
      <c r="ATR30" s="687"/>
      <c r="ATS30" s="687"/>
      <c r="ATT30" s="687"/>
      <c r="ATU30" s="687"/>
      <c r="ATV30" s="687"/>
      <c r="ATW30" s="687"/>
      <c r="ATX30" s="687"/>
      <c r="ATY30" s="687"/>
      <c r="ATZ30" s="687"/>
      <c r="AUA30" s="687"/>
      <c r="AUB30" s="687"/>
      <c r="AUC30" s="687"/>
      <c r="AUD30" s="687"/>
      <c r="AUE30" s="687"/>
      <c r="AUF30" s="687"/>
      <c r="AUG30" s="687"/>
      <c r="AUH30" s="687"/>
      <c r="AUI30" s="687"/>
      <c r="AUJ30" s="687"/>
      <c r="AUK30" s="687"/>
      <c r="AUL30" s="687"/>
      <c r="AUM30" s="687"/>
      <c r="AUN30" s="687"/>
      <c r="AUO30" s="687"/>
      <c r="AUP30" s="687"/>
      <c r="AUQ30" s="687"/>
      <c r="AUR30" s="687"/>
      <c r="AUS30" s="687"/>
      <c r="AUT30" s="687"/>
      <c r="AUU30" s="687"/>
      <c r="AUV30" s="687"/>
      <c r="AUW30" s="687"/>
      <c r="AUX30" s="687"/>
      <c r="AUY30" s="687"/>
      <c r="AUZ30" s="687"/>
      <c r="AVA30" s="687"/>
      <c r="AVB30" s="687"/>
      <c r="AVC30" s="687"/>
      <c r="AVD30" s="687"/>
      <c r="AVE30" s="687"/>
      <c r="AVF30" s="687"/>
      <c r="AVG30" s="687"/>
      <c r="AVH30" s="687"/>
      <c r="AVI30" s="687"/>
      <c r="AVJ30" s="687"/>
      <c r="AVK30" s="687"/>
      <c r="AVL30" s="687"/>
      <c r="AVM30" s="687"/>
      <c r="AVN30" s="687"/>
      <c r="AVO30" s="687"/>
      <c r="AVP30" s="687"/>
      <c r="AVQ30" s="687"/>
      <c r="AVR30" s="687"/>
      <c r="AVS30" s="687"/>
      <c r="AVT30" s="687"/>
      <c r="AVU30" s="687"/>
      <c r="AVV30" s="687"/>
      <c r="AVW30" s="687"/>
      <c r="AVX30" s="687"/>
      <c r="AVY30" s="687"/>
      <c r="AVZ30" s="687"/>
      <c r="AWA30" s="687"/>
      <c r="AWB30" s="687"/>
      <c r="AWC30" s="687"/>
      <c r="AWD30" s="687"/>
      <c r="AWE30" s="687"/>
      <c r="AWF30" s="687"/>
      <c r="AWG30" s="687"/>
      <c r="AWH30" s="687"/>
      <c r="AWI30" s="687"/>
      <c r="AWJ30" s="687"/>
      <c r="AWK30" s="687"/>
      <c r="AWL30" s="687"/>
      <c r="AWM30" s="687"/>
      <c r="AWN30" s="687"/>
      <c r="AWO30" s="687"/>
      <c r="AWP30" s="687"/>
      <c r="AWQ30" s="687"/>
      <c r="AWR30" s="687"/>
      <c r="AWS30" s="687"/>
      <c r="AWT30" s="687"/>
      <c r="AWU30" s="687"/>
      <c r="AWV30" s="687"/>
      <c r="AWW30" s="687"/>
      <c r="AWX30" s="687"/>
      <c r="AWY30" s="687"/>
      <c r="AWZ30" s="687"/>
      <c r="AXA30" s="687"/>
      <c r="AXB30" s="687"/>
      <c r="AXC30" s="687"/>
      <c r="AXD30" s="687"/>
      <c r="AXE30" s="687"/>
      <c r="AXF30" s="687"/>
      <c r="AXG30" s="687"/>
      <c r="AXH30" s="687"/>
      <c r="AXI30" s="687"/>
      <c r="AXJ30" s="687"/>
      <c r="AXK30" s="687"/>
      <c r="AXL30" s="687"/>
      <c r="AXM30" s="687"/>
      <c r="AXN30" s="687"/>
      <c r="AXO30" s="687"/>
      <c r="AXP30" s="687"/>
      <c r="AXQ30" s="687"/>
      <c r="AXR30" s="687"/>
      <c r="AXS30" s="687"/>
      <c r="AXT30" s="687"/>
      <c r="AXU30" s="687"/>
      <c r="AXV30" s="687"/>
      <c r="AXW30" s="687"/>
      <c r="AXX30" s="687"/>
      <c r="AXY30" s="687"/>
      <c r="AXZ30" s="687"/>
      <c r="AYA30" s="687"/>
      <c r="AYB30" s="687"/>
      <c r="AYC30" s="687"/>
      <c r="AYD30" s="687"/>
      <c r="AYE30" s="687"/>
      <c r="AYF30" s="687"/>
      <c r="AYG30" s="687"/>
      <c r="AYH30" s="687"/>
      <c r="AYI30" s="687"/>
      <c r="AYJ30" s="687"/>
      <c r="AYK30" s="687"/>
      <c r="AYL30" s="687"/>
      <c r="AYM30" s="687"/>
      <c r="AYN30" s="687"/>
      <c r="AYO30" s="687"/>
      <c r="AYP30" s="687"/>
      <c r="AYQ30" s="687"/>
      <c r="AYR30" s="687"/>
      <c r="AYS30" s="687"/>
      <c r="AYT30" s="687"/>
      <c r="AYU30" s="687"/>
      <c r="AYV30" s="687"/>
      <c r="AYW30" s="687"/>
      <c r="AYX30" s="687"/>
      <c r="AYY30" s="687"/>
      <c r="AYZ30" s="687"/>
      <c r="AZA30" s="687"/>
      <c r="AZB30" s="687"/>
      <c r="AZC30" s="687"/>
      <c r="AZD30" s="687"/>
      <c r="AZE30" s="687"/>
      <c r="AZF30" s="687"/>
      <c r="AZG30" s="687"/>
      <c r="AZH30" s="687"/>
      <c r="AZI30" s="687"/>
      <c r="AZJ30" s="687"/>
      <c r="AZK30" s="687"/>
      <c r="AZL30" s="687"/>
      <c r="AZM30" s="687"/>
      <c r="AZN30" s="687"/>
      <c r="AZO30" s="687"/>
      <c r="AZP30" s="687"/>
      <c r="AZQ30" s="687"/>
      <c r="AZR30" s="687"/>
      <c r="AZS30" s="687"/>
      <c r="AZT30" s="687"/>
      <c r="AZU30" s="687"/>
      <c r="AZV30" s="687"/>
      <c r="AZW30" s="687"/>
      <c r="AZX30" s="687"/>
      <c r="AZY30" s="687"/>
      <c r="AZZ30" s="687"/>
      <c r="BAA30" s="687"/>
      <c r="BAB30" s="687"/>
      <c r="BAC30" s="687"/>
      <c r="BAD30" s="687"/>
      <c r="BAE30" s="687"/>
      <c r="BAF30" s="687"/>
      <c r="BAG30" s="687"/>
      <c r="BAH30" s="687"/>
      <c r="BAI30" s="687"/>
      <c r="BAJ30" s="687"/>
      <c r="BAK30" s="687"/>
      <c r="BAL30" s="687"/>
      <c r="BAM30" s="687"/>
      <c r="BAN30" s="687"/>
      <c r="BAO30" s="687"/>
      <c r="BAP30" s="687"/>
      <c r="BAQ30" s="687"/>
      <c r="BAR30" s="687"/>
      <c r="BAS30" s="687"/>
      <c r="BAT30" s="687"/>
      <c r="BAU30" s="687"/>
      <c r="BAV30" s="687"/>
      <c r="BAW30" s="687"/>
      <c r="BAX30" s="687"/>
      <c r="BAY30" s="687"/>
      <c r="BAZ30" s="687"/>
      <c r="BBA30" s="687"/>
      <c r="BBB30" s="687"/>
      <c r="BBC30" s="687"/>
      <c r="BBD30" s="687"/>
      <c r="BBE30" s="687"/>
      <c r="BBF30" s="687"/>
      <c r="BBG30" s="687"/>
      <c r="BBH30" s="687"/>
      <c r="BBI30" s="687"/>
      <c r="BBJ30" s="687"/>
      <c r="BBK30" s="687"/>
      <c r="BBL30" s="687"/>
      <c r="BBM30" s="687"/>
      <c r="BBN30" s="687"/>
      <c r="BBO30" s="687"/>
      <c r="BBP30" s="687"/>
      <c r="BBQ30" s="687"/>
      <c r="BBR30" s="687"/>
      <c r="BBS30" s="687"/>
      <c r="BBT30" s="687"/>
      <c r="BBU30" s="687"/>
      <c r="BBV30" s="687"/>
      <c r="BBW30" s="687"/>
      <c r="BBX30" s="687"/>
      <c r="BBY30" s="687"/>
      <c r="BBZ30" s="687"/>
      <c r="BCA30" s="687"/>
      <c r="BCB30" s="687"/>
      <c r="BCC30" s="687"/>
      <c r="BCD30" s="687"/>
      <c r="BCE30" s="687"/>
      <c r="BCF30" s="687"/>
      <c r="BCG30" s="687"/>
      <c r="BCH30" s="687"/>
      <c r="BCI30" s="687"/>
      <c r="BCJ30" s="687"/>
      <c r="BCK30" s="687"/>
      <c r="BCL30" s="687"/>
      <c r="BCM30" s="687"/>
      <c r="BCN30" s="687"/>
      <c r="BCO30" s="687"/>
      <c r="BCP30" s="687"/>
      <c r="BCQ30" s="687"/>
      <c r="BCR30" s="687"/>
      <c r="BCS30" s="687"/>
      <c r="BCT30" s="687"/>
      <c r="BCU30" s="687"/>
      <c r="BCV30" s="687"/>
      <c r="BCW30" s="687"/>
      <c r="BCX30" s="687"/>
      <c r="BCY30" s="687"/>
      <c r="BCZ30" s="687"/>
      <c r="BDA30" s="687"/>
      <c r="BDB30" s="687"/>
      <c r="BDC30" s="687"/>
      <c r="BDD30" s="687"/>
      <c r="BDE30" s="687"/>
      <c r="BDF30" s="687"/>
      <c r="BDG30" s="687"/>
      <c r="BDH30" s="687"/>
      <c r="BDI30" s="687"/>
      <c r="BDJ30" s="687"/>
      <c r="BDK30" s="687"/>
      <c r="BDL30" s="687"/>
      <c r="BDM30" s="687"/>
      <c r="BDN30" s="687"/>
      <c r="BDO30" s="687"/>
      <c r="BDP30" s="687"/>
      <c r="BDQ30" s="687"/>
      <c r="BDR30" s="687"/>
      <c r="BDS30" s="687"/>
      <c r="BDT30" s="687"/>
      <c r="BDU30" s="687"/>
      <c r="BDV30" s="687"/>
      <c r="BDW30" s="687"/>
      <c r="BDX30" s="687"/>
      <c r="BDY30" s="687"/>
      <c r="BDZ30" s="687"/>
      <c r="BEA30" s="687"/>
      <c r="BEB30" s="687"/>
      <c r="BEC30" s="687"/>
      <c r="BED30" s="687"/>
      <c r="BEE30" s="687"/>
      <c r="BEF30" s="687"/>
      <c r="BEG30" s="687"/>
      <c r="BEH30" s="687"/>
      <c r="BEI30" s="687"/>
      <c r="BEJ30" s="687"/>
      <c r="BEK30" s="687"/>
      <c r="BEL30" s="687"/>
      <c r="BEM30" s="687"/>
      <c r="BEN30" s="687"/>
      <c r="BEO30" s="687"/>
      <c r="BEP30" s="687"/>
      <c r="BEQ30" s="687"/>
      <c r="BER30" s="687"/>
      <c r="BES30" s="687"/>
      <c r="BET30" s="687"/>
      <c r="BEU30" s="687"/>
      <c r="BEV30" s="687"/>
      <c r="BEW30" s="687"/>
      <c r="BEX30" s="687"/>
      <c r="BEY30" s="687"/>
      <c r="BEZ30" s="687"/>
      <c r="BFA30" s="687"/>
      <c r="BFB30" s="687"/>
      <c r="BFC30" s="687"/>
      <c r="BFD30" s="687"/>
      <c r="BFE30" s="687"/>
      <c r="BFF30" s="687"/>
      <c r="BFG30" s="687"/>
      <c r="BFH30" s="687"/>
      <c r="BFI30" s="687"/>
      <c r="BFJ30" s="687"/>
      <c r="BFK30" s="687"/>
      <c r="BFL30" s="687"/>
      <c r="BFM30" s="687"/>
      <c r="BFN30" s="687"/>
      <c r="BFO30" s="687"/>
      <c r="BFP30" s="687"/>
      <c r="BFQ30" s="687"/>
      <c r="BFR30" s="687"/>
      <c r="BFS30" s="687"/>
      <c r="BFT30" s="687"/>
      <c r="BFU30" s="687"/>
      <c r="BFV30" s="687"/>
      <c r="BFW30" s="687"/>
      <c r="BFX30" s="687"/>
      <c r="BFY30" s="687"/>
      <c r="BFZ30" s="687"/>
      <c r="BGA30" s="687"/>
      <c r="BGB30" s="687"/>
      <c r="BGC30" s="687"/>
      <c r="BGD30" s="687"/>
      <c r="BGE30" s="687"/>
      <c r="BGF30" s="687"/>
      <c r="BGG30" s="687"/>
      <c r="BGH30" s="687"/>
      <c r="BGI30" s="687"/>
      <c r="BGJ30" s="687"/>
      <c r="BGK30" s="687"/>
      <c r="BGL30" s="687"/>
      <c r="BGM30" s="687"/>
      <c r="BGN30" s="687"/>
      <c r="BGO30" s="687"/>
      <c r="BGP30" s="687"/>
      <c r="BGQ30" s="687"/>
      <c r="BGR30" s="687"/>
      <c r="BGS30" s="687"/>
      <c r="BGT30" s="687"/>
      <c r="BGU30" s="687"/>
      <c r="BGV30" s="687"/>
      <c r="BGW30" s="687"/>
      <c r="BGX30" s="687"/>
      <c r="BGY30" s="687"/>
      <c r="BGZ30" s="687"/>
      <c r="BHA30" s="687"/>
      <c r="BHB30" s="687"/>
      <c r="BHC30" s="687"/>
      <c r="BHD30" s="687"/>
      <c r="BHE30" s="687"/>
      <c r="BHF30" s="687"/>
      <c r="BHG30" s="687"/>
      <c r="BHH30" s="687"/>
      <c r="BHI30" s="687"/>
      <c r="BHJ30" s="687"/>
      <c r="BHK30" s="687"/>
      <c r="BHL30" s="687"/>
      <c r="BHM30" s="687"/>
      <c r="BHN30" s="687"/>
      <c r="BHO30" s="687"/>
      <c r="BHP30" s="687"/>
      <c r="BHQ30" s="687"/>
      <c r="BHR30" s="687"/>
      <c r="BHS30" s="687"/>
      <c r="BHT30" s="687"/>
      <c r="BHU30" s="687"/>
      <c r="BHV30" s="687"/>
      <c r="BHW30" s="687"/>
      <c r="BHX30" s="687"/>
      <c r="BHY30" s="687"/>
      <c r="BHZ30" s="687"/>
      <c r="BIA30" s="687"/>
      <c r="BIB30" s="687"/>
      <c r="BIC30" s="687"/>
      <c r="BID30" s="687"/>
      <c r="BIE30" s="687"/>
      <c r="BIF30" s="687"/>
      <c r="BIG30" s="687"/>
      <c r="BIH30" s="687"/>
      <c r="BII30" s="687"/>
      <c r="BIJ30" s="687"/>
      <c r="BIK30" s="687"/>
      <c r="BIL30" s="687"/>
      <c r="BIM30" s="687"/>
      <c r="BIN30" s="687"/>
      <c r="BIO30" s="687"/>
      <c r="BIP30" s="687"/>
      <c r="BIQ30" s="687"/>
      <c r="BIR30" s="687"/>
      <c r="BIS30" s="687"/>
      <c r="BIT30" s="687"/>
      <c r="BIU30" s="687"/>
      <c r="BIV30" s="687"/>
      <c r="BIW30" s="687"/>
      <c r="BIX30" s="687"/>
      <c r="BIY30" s="687"/>
      <c r="BIZ30" s="687"/>
      <c r="BJA30" s="687"/>
      <c r="BJB30" s="687"/>
      <c r="BJC30" s="687"/>
      <c r="BJD30" s="687"/>
      <c r="BJE30" s="687"/>
      <c r="BJF30" s="687"/>
      <c r="BJG30" s="687"/>
      <c r="BJH30" s="687"/>
      <c r="BJI30" s="687"/>
      <c r="BJJ30" s="687"/>
      <c r="BJK30" s="687"/>
      <c r="BJL30" s="687"/>
      <c r="BJM30" s="687"/>
      <c r="BJN30" s="687"/>
      <c r="BJO30" s="687"/>
      <c r="BJP30" s="687"/>
      <c r="BJQ30" s="687"/>
      <c r="BJR30" s="687"/>
      <c r="BJS30" s="687"/>
      <c r="BJT30" s="687"/>
      <c r="BJU30" s="687"/>
      <c r="BJV30" s="687"/>
      <c r="BJW30" s="687"/>
      <c r="BJX30" s="687"/>
      <c r="BJY30" s="687"/>
      <c r="BJZ30" s="687"/>
      <c r="BKA30" s="687"/>
      <c r="BKB30" s="687"/>
      <c r="BKC30" s="687"/>
      <c r="BKD30" s="687"/>
      <c r="BKE30" s="687"/>
      <c r="BKF30" s="687"/>
      <c r="BKG30" s="687"/>
      <c r="BKH30" s="687"/>
      <c r="BKI30" s="687"/>
      <c r="BKJ30" s="687"/>
      <c r="BKK30" s="687"/>
      <c r="BKL30" s="687"/>
      <c r="BKM30" s="687"/>
      <c r="BKN30" s="687"/>
      <c r="BKO30" s="687"/>
      <c r="BKP30" s="687"/>
      <c r="BKQ30" s="687"/>
      <c r="BKR30" s="687"/>
      <c r="BKS30" s="687"/>
      <c r="BKT30" s="687"/>
      <c r="BKU30" s="687"/>
      <c r="BKV30" s="687"/>
      <c r="BKW30" s="687"/>
      <c r="BKX30" s="687"/>
      <c r="BKY30" s="687"/>
      <c r="BKZ30" s="687"/>
      <c r="BLA30" s="687"/>
      <c r="BLB30" s="687"/>
      <c r="BLC30" s="687"/>
      <c r="BLD30" s="687"/>
      <c r="BLE30" s="687"/>
      <c r="BLF30" s="687"/>
      <c r="BLG30" s="687"/>
      <c r="BLH30" s="687"/>
      <c r="BLI30" s="687"/>
      <c r="BLJ30" s="687"/>
      <c r="BLK30" s="687"/>
      <c r="BLL30" s="687"/>
      <c r="BLM30" s="687"/>
      <c r="BLN30" s="687"/>
      <c r="BLO30" s="687"/>
      <c r="BLP30" s="687"/>
      <c r="BLQ30" s="687"/>
      <c r="BLR30" s="687"/>
      <c r="BLS30" s="687"/>
      <c r="BLT30" s="687"/>
      <c r="BLU30" s="687"/>
      <c r="BLV30" s="687"/>
      <c r="BLW30" s="687"/>
      <c r="BLX30" s="687"/>
      <c r="BLY30" s="687"/>
      <c r="BLZ30" s="687"/>
      <c r="BMA30" s="687"/>
      <c r="BMB30" s="687"/>
      <c r="BMC30" s="687"/>
      <c r="BMD30" s="687"/>
      <c r="BME30" s="687"/>
      <c r="BMF30" s="687"/>
      <c r="BMG30" s="687"/>
      <c r="BMH30" s="687"/>
      <c r="BMI30" s="687"/>
      <c r="BMJ30" s="687"/>
      <c r="BMK30" s="687"/>
      <c r="BML30" s="687"/>
      <c r="BMM30" s="687"/>
      <c r="BMN30" s="687"/>
      <c r="BMO30" s="687"/>
      <c r="BMP30" s="687"/>
      <c r="BMQ30" s="687"/>
      <c r="BMR30" s="687"/>
      <c r="BMS30" s="687"/>
      <c r="BMT30" s="687"/>
      <c r="BMU30" s="687"/>
      <c r="BMV30" s="687"/>
      <c r="BMW30" s="687"/>
      <c r="BMX30" s="687"/>
      <c r="BMY30" s="687"/>
      <c r="BMZ30" s="687"/>
      <c r="BNA30" s="687"/>
      <c r="BNB30" s="687"/>
      <c r="BNC30" s="687"/>
      <c r="BND30" s="687"/>
      <c r="BNE30" s="687"/>
      <c r="BNF30" s="687"/>
      <c r="BNG30" s="687"/>
      <c r="BNH30" s="687"/>
      <c r="BNI30" s="687"/>
      <c r="BNJ30" s="687"/>
      <c r="BNK30" s="687"/>
      <c r="BNL30" s="687"/>
      <c r="BNM30" s="687"/>
      <c r="BNN30" s="687"/>
      <c r="BNO30" s="687"/>
      <c r="BNP30" s="687"/>
      <c r="BNQ30" s="687"/>
      <c r="BNR30" s="687"/>
      <c r="BNS30" s="687"/>
      <c r="BNT30" s="687"/>
      <c r="BNU30" s="687"/>
      <c r="BNV30" s="687"/>
      <c r="BNW30" s="687"/>
      <c r="BNX30" s="687"/>
      <c r="BNY30" s="687"/>
      <c r="BNZ30" s="687"/>
      <c r="BOA30" s="687"/>
      <c r="BOB30" s="687"/>
      <c r="BOC30" s="687"/>
      <c r="BOD30" s="687"/>
      <c r="BOE30" s="687"/>
      <c r="BOF30" s="687"/>
      <c r="BOG30" s="687"/>
      <c r="BOH30" s="687"/>
      <c r="BOI30" s="687"/>
      <c r="BOJ30" s="687"/>
      <c r="BOK30" s="687"/>
      <c r="BOL30" s="687"/>
      <c r="BOM30" s="687"/>
      <c r="BON30" s="687"/>
      <c r="BOO30" s="687"/>
      <c r="BOP30" s="687"/>
      <c r="BOQ30" s="687"/>
      <c r="BOR30" s="687"/>
      <c r="BOS30" s="687"/>
      <c r="BOT30" s="687"/>
      <c r="BOU30" s="687"/>
      <c r="BOV30" s="687"/>
      <c r="BOW30" s="687"/>
      <c r="BOX30" s="687"/>
      <c r="BOY30" s="687"/>
      <c r="BOZ30" s="687"/>
      <c r="BPA30" s="687"/>
      <c r="BPB30" s="687"/>
      <c r="BPC30" s="687"/>
      <c r="BPD30" s="687"/>
      <c r="BPE30" s="687"/>
      <c r="BPF30" s="687"/>
      <c r="BPG30" s="687"/>
      <c r="BPH30" s="687"/>
      <c r="BPI30" s="687"/>
      <c r="BPJ30" s="687"/>
      <c r="BPK30" s="687"/>
      <c r="BPL30" s="687"/>
      <c r="BPM30" s="687"/>
      <c r="BPN30" s="687"/>
      <c r="BPO30" s="687"/>
      <c r="BPP30" s="687"/>
      <c r="BPQ30" s="687"/>
      <c r="BPR30" s="687"/>
      <c r="BPS30" s="687"/>
      <c r="BPT30" s="687"/>
      <c r="BPU30" s="687"/>
      <c r="BPV30" s="687"/>
      <c r="BPW30" s="687"/>
      <c r="BPX30" s="687"/>
      <c r="BPY30" s="687"/>
      <c r="BPZ30" s="687"/>
      <c r="BQA30" s="687"/>
      <c r="BQB30" s="687"/>
      <c r="BQC30" s="687"/>
      <c r="BQD30" s="687"/>
      <c r="BQE30" s="687"/>
      <c r="BQF30" s="687"/>
      <c r="BQG30" s="687"/>
      <c r="BQH30" s="687"/>
      <c r="BQI30" s="687"/>
      <c r="BQJ30" s="687"/>
      <c r="BQK30" s="687"/>
      <c r="BQL30" s="687"/>
      <c r="BQM30" s="687"/>
      <c r="BQN30" s="687"/>
      <c r="BQO30" s="687"/>
      <c r="BQP30" s="687"/>
      <c r="BQQ30" s="687"/>
      <c r="BQR30" s="687"/>
      <c r="BQS30" s="687"/>
      <c r="BQT30" s="687"/>
      <c r="BQU30" s="687"/>
      <c r="BQV30" s="687"/>
      <c r="BQW30" s="687"/>
      <c r="BQX30" s="687"/>
      <c r="BQY30" s="687"/>
      <c r="BQZ30" s="687"/>
      <c r="BRA30" s="687"/>
      <c r="BRB30" s="687"/>
      <c r="BRC30" s="687"/>
      <c r="BRD30" s="687"/>
      <c r="BRE30" s="687"/>
      <c r="BRF30" s="687"/>
      <c r="BRG30" s="687"/>
      <c r="BRH30" s="687"/>
      <c r="BRI30" s="687"/>
      <c r="BRJ30" s="687"/>
      <c r="BRK30" s="687"/>
      <c r="BRL30" s="687"/>
      <c r="BRM30" s="687"/>
      <c r="BRN30" s="687"/>
      <c r="BRO30" s="687"/>
      <c r="BRP30" s="687"/>
      <c r="BRQ30" s="687"/>
      <c r="BRR30" s="687"/>
      <c r="BRS30" s="687"/>
      <c r="BRT30" s="687"/>
      <c r="BRU30" s="687"/>
      <c r="BRV30" s="687"/>
      <c r="BRW30" s="687"/>
      <c r="BRX30" s="687"/>
      <c r="BRY30" s="687"/>
      <c r="BRZ30" s="687"/>
      <c r="BSA30" s="687"/>
      <c r="BSB30" s="687"/>
      <c r="BSC30" s="687"/>
      <c r="BSD30" s="687"/>
      <c r="BSE30" s="687"/>
      <c r="BSF30" s="687"/>
      <c r="BSG30" s="687"/>
      <c r="BSH30" s="687"/>
      <c r="BSI30" s="687"/>
      <c r="BSJ30" s="687"/>
      <c r="BSK30" s="687"/>
      <c r="BSL30" s="687"/>
      <c r="BSM30" s="687"/>
      <c r="BSN30" s="687"/>
      <c r="BSO30" s="687"/>
      <c r="BSP30" s="687"/>
      <c r="BSQ30" s="687"/>
      <c r="BSR30" s="687"/>
      <c r="BSS30" s="687"/>
      <c r="BST30" s="687"/>
      <c r="BSU30" s="687"/>
      <c r="BSV30" s="687"/>
      <c r="BSW30" s="687"/>
      <c r="BSX30" s="687"/>
      <c r="BSY30" s="687"/>
      <c r="BSZ30" s="687"/>
      <c r="BTA30" s="687"/>
      <c r="BTB30" s="687"/>
      <c r="BTC30" s="687"/>
      <c r="BTD30" s="687"/>
      <c r="BTE30" s="687"/>
      <c r="BTF30" s="687"/>
      <c r="BTG30" s="687"/>
      <c r="BTH30" s="687"/>
      <c r="BTI30" s="687"/>
      <c r="BTJ30" s="687"/>
      <c r="BTK30" s="687"/>
      <c r="BTL30" s="687"/>
      <c r="BTM30" s="687"/>
      <c r="BTN30" s="687"/>
      <c r="BTO30" s="687"/>
      <c r="BTP30" s="687"/>
      <c r="BTQ30" s="687"/>
      <c r="BTR30" s="687"/>
      <c r="BTS30" s="687"/>
      <c r="BTT30" s="687"/>
      <c r="BTU30" s="687"/>
      <c r="BTV30" s="687"/>
      <c r="BTW30" s="687"/>
      <c r="BTX30" s="687"/>
      <c r="BTY30" s="687"/>
      <c r="BTZ30" s="687"/>
      <c r="BUA30" s="687"/>
      <c r="BUB30" s="687"/>
      <c r="BUC30" s="687"/>
      <c r="BUD30" s="687"/>
      <c r="BUE30" s="687"/>
      <c r="BUF30" s="687"/>
      <c r="BUG30" s="687"/>
      <c r="BUH30" s="687"/>
      <c r="BUI30" s="687"/>
      <c r="BUJ30" s="687"/>
      <c r="BUK30" s="687"/>
      <c r="BUL30" s="687"/>
      <c r="BUM30" s="687"/>
      <c r="BUN30" s="687"/>
      <c r="BUO30" s="687"/>
      <c r="BUP30" s="687"/>
      <c r="BUQ30" s="687"/>
      <c r="BUR30" s="687"/>
      <c r="BUS30" s="687"/>
      <c r="BUT30" s="687"/>
      <c r="BUU30" s="687"/>
      <c r="BUV30" s="687"/>
      <c r="BUW30" s="687"/>
      <c r="BUX30" s="687"/>
      <c r="BUY30" s="687"/>
      <c r="BUZ30" s="687"/>
      <c r="BVA30" s="687"/>
      <c r="BVB30" s="687"/>
      <c r="BVC30" s="687"/>
      <c r="BVD30" s="687"/>
      <c r="BVE30" s="687"/>
      <c r="BVF30" s="687"/>
      <c r="BVG30" s="687"/>
      <c r="BVH30" s="687"/>
      <c r="BVI30" s="687"/>
      <c r="BVJ30" s="687"/>
      <c r="BVK30" s="687"/>
      <c r="BVL30" s="687"/>
      <c r="BVM30" s="687"/>
      <c r="BVN30" s="687"/>
      <c r="BVO30" s="687"/>
      <c r="BVP30" s="687"/>
      <c r="BVQ30" s="687"/>
      <c r="BVR30" s="687"/>
      <c r="BVS30" s="687"/>
      <c r="BVT30" s="687"/>
      <c r="BVU30" s="687"/>
      <c r="BVV30" s="687"/>
      <c r="BVW30" s="687"/>
      <c r="BVX30" s="687"/>
      <c r="BVY30" s="687"/>
      <c r="BVZ30" s="687"/>
      <c r="BWA30" s="687"/>
      <c r="BWB30" s="687"/>
      <c r="BWC30" s="687"/>
      <c r="BWD30" s="687"/>
      <c r="BWE30" s="687"/>
      <c r="BWF30" s="687"/>
      <c r="BWG30" s="687"/>
      <c r="BWH30" s="687"/>
      <c r="BWI30" s="687"/>
      <c r="BWJ30" s="687"/>
      <c r="BWK30" s="687"/>
      <c r="BWL30" s="687"/>
      <c r="BWM30" s="687"/>
      <c r="BWN30" s="687"/>
      <c r="BWO30" s="687"/>
      <c r="BWP30" s="687"/>
      <c r="BWQ30" s="687"/>
      <c r="BWR30" s="687"/>
      <c r="BWS30" s="687"/>
      <c r="BWT30" s="687"/>
      <c r="BWU30" s="687"/>
      <c r="BWV30" s="687"/>
      <c r="BWW30" s="687"/>
      <c r="BWX30" s="687"/>
      <c r="BWY30" s="687"/>
      <c r="BWZ30" s="687"/>
      <c r="BXA30" s="687"/>
      <c r="BXB30" s="687"/>
      <c r="BXC30" s="687"/>
      <c r="BXD30" s="687"/>
      <c r="BXE30" s="687"/>
      <c r="BXF30" s="687"/>
      <c r="BXG30" s="687"/>
      <c r="BXH30" s="687"/>
      <c r="BXI30" s="687"/>
      <c r="BXJ30" s="687"/>
      <c r="BXK30" s="687"/>
      <c r="BXL30" s="687"/>
      <c r="BXM30" s="687"/>
      <c r="BXN30" s="687"/>
      <c r="BXO30" s="687"/>
      <c r="BXP30" s="687"/>
      <c r="BXQ30" s="687"/>
      <c r="BXR30" s="687"/>
      <c r="BXS30" s="687"/>
      <c r="BXT30" s="687"/>
      <c r="BXU30" s="687"/>
      <c r="BXV30" s="687"/>
      <c r="BXW30" s="687"/>
      <c r="BXX30" s="687"/>
      <c r="BXY30" s="687"/>
      <c r="BXZ30" s="687"/>
      <c r="BYA30" s="687"/>
      <c r="BYB30" s="687"/>
      <c r="BYC30" s="687"/>
      <c r="BYD30" s="687"/>
      <c r="BYE30" s="687"/>
      <c r="BYF30" s="687"/>
      <c r="BYG30" s="687"/>
      <c r="BYH30" s="687"/>
      <c r="BYI30" s="687"/>
      <c r="BYJ30" s="687"/>
      <c r="BYK30" s="687"/>
      <c r="BYL30" s="687"/>
      <c r="BYM30" s="687"/>
      <c r="BYN30" s="687"/>
      <c r="BYO30" s="687"/>
      <c r="BYP30" s="687"/>
      <c r="BYQ30" s="687"/>
      <c r="BYR30" s="687"/>
      <c r="BYS30" s="687"/>
      <c r="BYT30" s="687"/>
      <c r="BYU30" s="687"/>
      <c r="BYV30" s="687"/>
      <c r="BYW30" s="687"/>
      <c r="BYX30" s="687"/>
      <c r="BYY30" s="687"/>
      <c r="BYZ30" s="687"/>
      <c r="BZA30" s="687"/>
      <c r="BZB30" s="687"/>
      <c r="BZC30" s="687"/>
      <c r="BZD30" s="687"/>
      <c r="BZE30" s="687"/>
      <c r="BZF30" s="687"/>
      <c r="BZG30" s="687"/>
      <c r="BZH30" s="687"/>
      <c r="BZI30" s="687"/>
      <c r="BZJ30" s="687"/>
      <c r="BZK30" s="687"/>
      <c r="BZL30" s="687"/>
      <c r="BZM30" s="687"/>
      <c r="BZN30" s="687"/>
      <c r="BZO30" s="687"/>
      <c r="BZP30" s="687"/>
      <c r="BZQ30" s="687"/>
      <c r="BZR30" s="687"/>
      <c r="BZS30" s="687"/>
      <c r="BZT30" s="687"/>
      <c r="BZU30" s="687"/>
      <c r="BZV30" s="687"/>
      <c r="BZW30" s="687"/>
      <c r="BZX30" s="687"/>
      <c r="BZY30" s="687"/>
      <c r="BZZ30" s="687"/>
      <c r="CAA30" s="687"/>
      <c r="CAB30" s="687"/>
      <c r="CAC30" s="687"/>
      <c r="CAD30" s="687"/>
      <c r="CAE30" s="687"/>
      <c r="CAF30" s="687"/>
      <c r="CAG30" s="687"/>
      <c r="CAH30" s="687"/>
      <c r="CAI30" s="687"/>
      <c r="CAJ30" s="687"/>
      <c r="CAK30" s="687"/>
      <c r="CAL30" s="687"/>
      <c r="CAM30" s="687"/>
      <c r="CAN30" s="687"/>
      <c r="CAO30" s="687"/>
      <c r="CAP30" s="687"/>
      <c r="CAQ30" s="687"/>
      <c r="CAR30" s="687"/>
      <c r="CAS30" s="687"/>
      <c r="CAT30" s="687"/>
      <c r="CAU30" s="687"/>
      <c r="CAV30" s="687"/>
      <c r="CAW30" s="687"/>
      <c r="CAX30" s="687"/>
      <c r="CAY30" s="687"/>
      <c r="CAZ30" s="687"/>
      <c r="CBA30" s="687"/>
      <c r="CBB30" s="687"/>
      <c r="CBC30" s="687"/>
      <c r="CBD30" s="687"/>
      <c r="CBE30" s="687"/>
      <c r="CBF30" s="687"/>
      <c r="CBG30" s="687"/>
      <c r="CBH30" s="687"/>
      <c r="CBI30" s="687"/>
      <c r="CBJ30" s="687"/>
      <c r="CBK30" s="687"/>
      <c r="CBL30" s="687"/>
      <c r="CBM30" s="687"/>
      <c r="CBN30" s="687"/>
      <c r="CBO30" s="687"/>
      <c r="CBP30" s="687"/>
      <c r="CBQ30" s="687"/>
      <c r="CBR30" s="687"/>
      <c r="CBS30" s="687"/>
      <c r="CBT30" s="687"/>
      <c r="CBU30" s="687"/>
      <c r="CBV30" s="687"/>
      <c r="CBW30" s="687"/>
      <c r="CBX30" s="687"/>
      <c r="CBY30" s="687"/>
      <c r="CBZ30" s="687"/>
      <c r="CCA30" s="687"/>
      <c r="CCB30" s="687"/>
      <c r="CCC30" s="687"/>
      <c r="CCD30" s="687"/>
      <c r="CCE30" s="687"/>
      <c r="CCF30" s="687"/>
      <c r="CCG30" s="687"/>
      <c r="CCH30" s="687"/>
      <c r="CCI30" s="687"/>
      <c r="CCJ30" s="687"/>
      <c r="CCK30" s="687"/>
      <c r="CCL30" s="687"/>
      <c r="CCM30" s="687"/>
      <c r="CCN30" s="687"/>
      <c r="CCO30" s="687"/>
      <c r="CCP30" s="687"/>
      <c r="CCQ30" s="687"/>
      <c r="CCR30" s="687"/>
      <c r="CCS30" s="687"/>
      <c r="CCT30" s="687"/>
      <c r="CCU30" s="687"/>
      <c r="CCV30" s="687"/>
      <c r="CCW30" s="687"/>
      <c r="CCX30" s="687"/>
      <c r="CCY30" s="687"/>
      <c r="CCZ30" s="687"/>
      <c r="CDA30" s="687"/>
      <c r="CDB30" s="687"/>
      <c r="CDC30" s="687"/>
      <c r="CDD30" s="687"/>
      <c r="CDE30" s="687"/>
      <c r="CDF30" s="687"/>
      <c r="CDG30" s="687"/>
      <c r="CDH30" s="687"/>
      <c r="CDI30" s="687"/>
      <c r="CDJ30" s="687"/>
      <c r="CDK30" s="687"/>
      <c r="CDL30" s="687"/>
      <c r="CDM30" s="687"/>
      <c r="CDN30" s="687"/>
      <c r="CDO30" s="687"/>
      <c r="CDP30" s="687"/>
      <c r="CDQ30" s="687"/>
      <c r="CDR30" s="687"/>
      <c r="CDS30" s="687"/>
      <c r="CDT30" s="687"/>
      <c r="CDU30" s="687"/>
      <c r="CDV30" s="687"/>
      <c r="CDW30" s="687"/>
      <c r="CDX30" s="687"/>
      <c r="CDY30" s="687"/>
      <c r="CDZ30" s="687"/>
      <c r="CEA30" s="687"/>
      <c r="CEB30" s="687"/>
      <c r="CEC30" s="687"/>
      <c r="CED30" s="687"/>
      <c r="CEE30" s="687"/>
      <c r="CEF30" s="687"/>
      <c r="CEG30" s="687"/>
      <c r="CEH30" s="687"/>
      <c r="CEI30" s="687"/>
      <c r="CEJ30" s="687"/>
      <c r="CEK30" s="687"/>
      <c r="CEL30" s="687"/>
      <c r="CEM30" s="687"/>
      <c r="CEN30" s="687"/>
      <c r="CEO30" s="687"/>
      <c r="CEP30" s="687"/>
      <c r="CEQ30" s="687"/>
      <c r="CER30" s="687"/>
      <c r="CES30" s="687"/>
      <c r="CET30" s="687"/>
      <c r="CEU30" s="687"/>
      <c r="CEV30" s="687"/>
      <c r="CEW30" s="687"/>
      <c r="CEX30" s="687"/>
      <c r="CEY30" s="687"/>
      <c r="CEZ30" s="687"/>
      <c r="CFA30" s="687"/>
      <c r="CFB30" s="687"/>
      <c r="CFC30" s="687"/>
      <c r="CFD30" s="687"/>
      <c r="CFE30" s="687"/>
      <c r="CFF30" s="687"/>
      <c r="CFG30" s="687"/>
      <c r="CFH30" s="687"/>
      <c r="CFI30" s="687"/>
      <c r="CFJ30" s="687"/>
      <c r="CFK30" s="687"/>
      <c r="CFL30" s="687"/>
      <c r="CFM30" s="687"/>
      <c r="CFN30" s="687"/>
      <c r="CFO30" s="687"/>
      <c r="CFP30" s="687"/>
      <c r="CFQ30" s="687"/>
      <c r="CFR30" s="687"/>
      <c r="CFS30" s="687"/>
      <c r="CFT30" s="687"/>
      <c r="CFU30" s="687"/>
      <c r="CFV30" s="687"/>
      <c r="CFW30" s="687"/>
      <c r="CFX30" s="687"/>
      <c r="CFY30" s="687"/>
      <c r="CFZ30" s="687"/>
      <c r="CGA30" s="687"/>
      <c r="CGB30" s="687"/>
      <c r="CGC30" s="687"/>
      <c r="CGD30" s="687"/>
      <c r="CGE30" s="687"/>
      <c r="CGF30" s="687"/>
      <c r="CGG30" s="687"/>
      <c r="CGH30" s="687"/>
      <c r="CGI30" s="687"/>
      <c r="CGJ30" s="687"/>
      <c r="CGK30" s="687"/>
      <c r="CGL30" s="687"/>
      <c r="CGM30" s="687"/>
      <c r="CGN30" s="687"/>
      <c r="CGO30" s="687"/>
      <c r="CGP30" s="687"/>
      <c r="CGQ30" s="687"/>
      <c r="CGR30" s="687"/>
      <c r="CGS30" s="687"/>
      <c r="CGT30" s="687"/>
      <c r="CGU30" s="687"/>
      <c r="CGV30" s="687"/>
      <c r="CGW30" s="687"/>
      <c r="CGX30" s="687"/>
      <c r="CGY30" s="687"/>
      <c r="CGZ30" s="687"/>
      <c r="CHA30" s="687"/>
      <c r="CHB30" s="687"/>
      <c r="CHC30" s="687"/>
      <c r="CHD30" s="687"/>
      <c r="CHE30" s="687"/>
      <c r="CHF30" s="687"/>
      <c r="CHG30" s="687"/>
      <c r="CHH30" s="687"/>
      <c r="CHI30" s="687"/>
      <c r="CHJ30" s="687"/>
      <c r="CHK30" s="687"/>
      <c r="CHL30" s="687"/>
      <c r="CHM30" s="687"/>
      <c r="CHN30" s="687"/>
      <c r="CHO30" s="687"/>
      <c r="CHP30" s="687"/>
      <c r="CHQ30" s="687"/>
      <c r="CHR30" s="687"/>
      <c r="CHS30" s="687"/>
      <c r="CHT30" s="687"/>
      <c r="CHU30" s="687"/>
      <c r="CHV30" s="687"/>
      <c r="CHW30" s="687"/>
      <c r="CHX30" s="687"/>
      <c r="CHY30" s="687"/>
      <c r="CHZ30" s="687"/>
      <c r="CIA30" s="687"/>
      <c r="CIB30" s="687"/>
      <c r="CIC30" s="687"/>
      <c r="CID30" s="687"/>
      <c r="CIE30" s="687"/>
      <c r="CIF30" s="687"/>
      <c r="CIG30" s="687"/>
      <c r="CIH30" s="687"/>
      <c r="CII30" s="687"/>
      <c r="CIJ30" s="687"/>
      <c r="CIK30" s="687"/>
      <c r="CIL30" s="687"/>
      <c r="CIM30" s="687"/>
      <c r="CIN30" s="687"/>
      <c r="CIO30" s="687"/>
      <c r="CIP30" s="687"/>
      <c r="CIQ30" s="687"/>
      <c r="CIR30" s="687"/>
      <c r="CIS30" s="687"/>
      <c r="CIT30" s="687"/>
      <c r="CIU30" s="687"/>
      <c r="CIV30" s="687"/>
      <c r="CIW30" s="687"/>
      <c r="CIX30" s="687"/>
      <c r="CIY30" s="687"/>
      <c r="CIZ30" s="687"/>
      <c r="CJA30" s="687"/>
      <c r="CJB30" s="687"/>
      <c r="CJC30" s="687"/>
      <c r="CJD30" s="687"/>
      <c r="CJE30" s="687"/>
      <c r="CJF30" s="687"/>
      <c r="CJG30" s="687"/>
      <c r="CJH30" s="687"/>
      <c r="CJI30" s="687"/>
      <c r="CJJ30" s="687"/>
      <c r="CJK30" s="687"/>
      <c r="CJL30" s="687"/>
      <c r="CJM30" s="687"/>
      <c r="CJN30" s="687"/>
      <c r="CJO30" s="687"/>
      <c r="CJP30" s="687"/>
      <c r="CJQ30" s="687"/>
      <c r="CJR30" s="687"/>
      <c r="CJS30" s="687"/>
      <c r="CJT30" s="687"/>
      <c r="CJU30" s="687"/>
      <c r="CJV30" s="687"/>
      <c r="CJW30" s="687"/>
      <c r="CJX30" s="687"/>
      <c r="CJY30" s="687"/>
      <c r="CJZ30" s="687"/>
      <c r="CKA30" s="687"/>
      <c r="CKB30" s="687"/>
      <c r="CKC30" s="687"/>
      <c r="CKD30" s="687"/>
      <c r="CKE30" s="687"/>
      <c r="CKF30" s="687"/>
      <c r="CKG30" s="687"/>
      <c r="CKH30" s="687"/>
      <c r="CKI30" s="687"/>
      <c r="CKJ30" s="687"/>
      <c r="CKK30" s="687"/>
      <c r="CKL30" s="687"/>
      <c r="CKM30" s="687"/>
      <c r="CKN30" s="687"/>
      <c r="CKO30" s="687"/>
      <c r="CKP30" s="687"/>
      <c r="CKQ30" s="687"/>
      <c r="CKR30" s="687"/>
      <c r="CKS30" s="687"/>
      <c r="CKT30" s="687"/>
      <c r="CKU30" s="687"/>
      <c r="CKV30" s="687"/>
      <c r="CKW30" s="687"/>
      <c r="CKX30" s="687"/>
      <c r="CKY30" s="687"/>
      <c r="CKZ30" s="687"/>
      <c r="CLA30" s="687"/>
      <c r="CLB30" s="687"/>
      <c r="CLC30" s="687"/>
      <c r="CLD30" s="687"/>
      <c r="CLE30" s="687"/>
      <c r="CLF30" s="687"/>
      <c r="CLG30" s="687"/>
      <c r="CLH30" s="687"/>
      <c r="CLI30" s="687"/>
      <c r="CLJ30" s="687"/>
      <c r="CLK30" s="687"/>
      <c r="CLL30" s="687"/>
      <c r="CLM30" s="687"/>
      <c r="CLN30" s="687"/>
      <c r="CLO30" s="687"/>
      <c r="CLP30" s="687"/>
      <c r="CLQ30" s="687"/>
      <c r="CLR30" s="687"/>
      <c r="CLS30" s="687"/>
      <c r="CLT30" s="687"/>
      <c r="CLU30" s="687"/>
      <c r="CLV30" s="687"/>
      <c r="CLW30" s="687"/>
      <c r="CLX30" s="687"/>
      <c r="CLY30" s="687"/>
      <c r="CLZ30" s="687"/>
      <c r="CMA30" s="687"/>
      <c r="CMB30" s="687"/>
      <c r="CMC30" s="687"/>
      <c r="CMD30" s="687"/>
      <c r="CME30" s="687"/>
      <c r="CMF30" s="687"/>
      <c r="CMG30" s="687"/>
      <c r="CMH30" s="687"/>
      <c r="CMI30" s="687"/>
      <c r="CMJ30" s="687"/>
      <c r="CMK30" s="687"/>
      <c r="CML30" s="687"/>
      <c r="CMM30" s="687"/>
      <c r="CMN30" s="687"/>
      <c r="CMO30" s="687"/>
      <c r="CMP30" s="687"/>
      <c r="CMQ30" s="687"/>
      <c r="CMR30" s="687"/>
      <c r="CMS30" s="687"/>
      <c r="CMT30" s="687"/>
      <c r="CMU30" s="687"/>
      <c r="CMV30" s="687"/>
      <c r="CMW30" s="687"/>
      <c r="CMX30" s="687"/>
      <c r="CMY30" s="687"/>
      <c r="CMZ30" s="687"/>
      <c r="CNA30" s="687"/>
      <c r="CNB30" s="687"/>
      <c r="CNC30" s="687"/>
      <c r="CND30" s="687"/>
      <c r="CNE30" s="687"/>
      <c r="CNF30" s="687"/>
      <c r="CNG30" s="687"/>
      <c r="CNH30" s="687"/>
      <c r="CNI30" s="687"/>
      <c r="CNJ30" s="687"/>
      <c r="CNK30" s="687"/>
      <c r="CNL30" s="687"/>
      <c r="CNM30" s="687"/>
      <c r="CNN30" s="687"/>
      <c r="CNO30" s="687"/>
      <c r="CNP30" s="687"/>
      <c r="CNQ30" s="687"/>
      <c r="CNR30" s="687"/>
      <c r="CNS30" s="687"/>
      <c r="CNT30" s="687"/>
      <c r="CNU30" s="687"/>
      <c r="CNV30" s="687"/>
      <c r="CNW30" s="687"/>
      <c r="CNX30" s="687"/>
      <c r="CNY30" s="687"/>
      <c r="CNZ30" s="687"/>
      <c r="COA30" s="687"/>
      <c r="COB30" s="687"/>
      <c r="COC30" s="687"/>
      <c r="COD30" s="687"/>
      <c r="COE30" s="687"/>
      <c r="COF30" s="687"/>
      <c r="COG30" s="687"/>
      <c r="COH30" s="687"/>
      <c r="COI30" s="687"/>
      <c r="COJ30" s="687"/>
      <c r="COK30" s="687"/>
      <c r="COL30" s="687"/>
      <c r="COM30" s="687"/>
      <c r="CON30" s="687"/>
      <c r="COO30" s="687"/>
      <c r="COP30" s="687"/>
      <c r="COQ30" s="687"/>
      <c r="COR30" s="687"/>
      <c r="COS30" s="687"/>
      <c r="COT30" s="687"/>
      <c r="COU30" s="687"/>
      <c r="COV30" s="687"/>
      <c r="COW30" s="687"/>
      <c r="COX30" s="687"/>
      <c r="COY30" s="687"/>
      <c r="COZ30" s="687"/>
      <c r="CPA30" s="687"/>
      <c r="CPB30" s="687"/>
      <c r="CPC30" s="687"/>
      <c r="CPD30" s="687"/>
      <c r="CPE30" s="687"/>
      <c r="CPF30" s="687"/>
      <c r="CPG30" s="687"/>
      <c r="CPH30" s="687"/>
      <c r="CPI30" s="687"/>
      <c r="CPJ30" s="687"/>
      <c r="CPK30" s="687"/>
      <c r="CPL30" s="687"/>
      <c r="CPM30" s="687"/>
      <c r="CPN30" s="687"/>
      <c r="CPO30" s="687"/>
      <c r="CPP30" s="687"/>
      <c r="CPQ30" s="687"/>
      <c r="CPR30" s="687"/>
      <c r="CPS30" s="687"/>
      <c r="CPT30" s="687"/>
      <c r="CPU30" s="687"/>
      <c r="CPV30" s="687"/>
      <c r="CPW30" s="687"/>
      <c r="CPX30" s="687"/>
      <c r="CPY30" s="687"/>
      <c r="CPZ30" s="687"/>
      <c r="CQA30" s="687"/>
      <c r="CQB30" s="687"/>
      <c r="CQC30" s="687"/>
      <c r="CQD30" s="687"/>
      <c r="CQE30" s="687"/>
      <c r="CQF30" s="687"/>
      <c r="CQG30" s="687"/>
      <c r="CQH30" s="687"/>
      <c r="CQI30" s="687"/>
      <c r="CQJ30" s="687"/>
      <c r="CQK30" s="687"/>
      <c r="CQL30" s="687"/>
      <c r="CQM30" s="687"/>
      <c r="CQN30" s="687"/>
      <c r="CQO30" s="687"/>
      <c r="CQP30" s="687"/>
      <c r="CQQ30" s="687"/>
      <c r="CQR30" s="687"/>
      <c r="CQS30" s="687"/>
      <c r="CQT30" s="687"/>
      <c r="CQU30" s="687"/>
      <c r="CQV30" s="687"/>
      <c r="CQW30" s="687"/>
      <c r="CQX30" s="687"/>
      <c r="CQY30" s="687"/>
      <c r="CQZ30" s="687"/>
      <c r="CRA30" s="687"/>
      <c r="CRB30" s="687"/>
      <c r="CRC30" s="687"/>
      <c r="CRD30" s="687"/>
      <c r="CRE30" s="687"/>
      <c r="CRF30" s="687"/>
      <c r="CRG30" s="687"/>
      <c r="CRH30" s="687"/>
      <c r="CRI30" s="687"/>
      <c r="CRJ30" s="687"/>
      <c r="CRK30" s="687"/>
      <c r="CRL30" s="687"/>
      <c r="CRM30" s="687"/>
      <c r="CRN30" s="687"/>
      <c r="CRO30" s="687"/>
      <c r="CRP30" s="687"/>
      <c r="CRQ30" s="687"/>
      <c r="CRR30" s="687"/>
      <c r="CRS30" s="687"/>
      <c r="CRT30" s="687"/>
      <c r="CRU30" s="687"/>
      <c r="CRV30" s="687"/>
      <c r="CRW30" s="687"/>
      <c r="CRX30" s="687"/>
      <c r="CRY30" s="687"/>
      <c r="CRZ30" s="687"/>
      <c r="CSA30" s="687"/>
      <c r="CSB30" s="687"/>
      <c r="CSC30" s="687"/>
      <c r="CSD30" s="687"/>
      <c r="CSE30" s="687"/>
      <c r="CSF30" s="687"/>
      <c r="CSG30" s="687"/>
      <c r="CSH30" s="687"/>
      <c r="CSI30" s="687"/>
      <c r="CSJ30" s="687"/>
      <c r="CSK30" s="687"/>
      <c r="CSL30" s="687"/>
      <c r="CSM30" s="687"/>
      <c r="CSN30" s="687"/>
      <c r="CSO30" s="687"/>
      <c r="CSP30" s="687"/>
      <c r="CSQ30" s="687"/>
      <c r="CSR30" s="687"/>
      <c r="CSS30" s="687"/>
      <c r="CST30" s="687"/>
      <c r="CSU30" s="687"/>
      <c r="CSV30" s="687"/>
      <c r="CSW30" s="687"/>
      <c r="CSX30" s="687"/>
      <c r="CSY30" s="687"/>
      <c r="CSZ30" s="687"/>
      <c r="CTA30" s="687"/>
      <c r="CTB30" s="687"/>
      <c r="CTC30" s="687"/>
      <c r="CTD30" s="687"/>
      <c r="CTE30" s="687"/>
      <c r="CTF30" s="687"/>
      <c r="CTG30" s="687"/>
      <c r="CTH30" s="687"/>
      <c r="CTI30" s="687"/>
      <c r="CTJ30" s="687"/>
      <c r="CTK30" s="687"/>
      <c r="CTL30" s="687"/>
      <c r="CTM30" s="687"/>
      <c r="CTN30" s="687"/>
      <c r="CTO30" s="687"/>
      <c r="CTP30" s="687"/>
      <c r="CTQ30" s="687"/>
      <c r="CTR30" s="687"/>
      <c r="CTS30" s="687"/>
      <c r="CTT30" s="687"/>
      <c r="CTU30" s="687"/>
      <c r="CTV30" s="687"/>
      <c r="CTW30" s="687"/>
      <c r="CTX30" s="687"/>
      <c r="CTY30" s="687"/>
      <c r="CTZ30" s="687"/>
      <c r="CUA30" s="687"/>
      <c r="CUB30" s="687"/>
      <c r="CUC30" s="687"/>
      <c r="CUD30" s="687"/>
      <c r="CUE30" s="687"/>
      <c r="CUF30" s="687"/>
      <c r="CUG30" s="687"/>
      <c r="CUH30" s="687"/>
      <c r="CUI30" s="687"/>
      <c r="CUJ30" s="687"/>
      <c r="CUK30" s="687"/>
      <c r="CUL30" s="687"/>
      <c r="CUM30" s="687"/>
      <c r="CUN30" s="687"/>
      <c r="CUO30" s="687"/>
      <c r="CUP30" s="687"/>
      <c r="CUQ30" s="687"/>
      <c r="CUR30" s="687"/>
      <c r="CUS30" s="687"/>
      <c r="CUT30" s="687"/>
      <c r="CUU30" s="687"/>
      <c r="CUV30" s="687"/>
      <c r="CUW30" s="687"/>
      <c r="CUX30" s="687"/>
      <c r="CUY30" s="687"/>
      <c r="CUZ30" s="687"/>
      <c r="CVA30" s="687"/>
      <c r="CVB30" s="687"/>
      <c r="CVC30" s="687"/>
      <c r="CVD30" s="687"/>
      <c r="CVE30" s="687"/>
      <c r="CVF30" s="687"/>
      <c r="CVG30" s="687"/>
      <c r="CVH30" s="687"/>
      <c r="CVI30" s="687"/>
      <c r="CVJ30" s="687"/>
      <c r="CVK30" s="687"/>
      <c r="CVL30" s="687"/>
      <c r="CVM30" s="687"/>
      <c r="CVN30" s="687"/>
      <c r="CVO30" s="687"/>
      <c r="CVP30" s="687"/>
      <c r="CVQ30" s="687"/>
      <c r="CVR30" s="687"/>
      <c r="CVS30" s="687"/>
      <c r="CVT30" s="687"/>
      <c r="CVU30" s="687"/>
      <c r="CVV30" s="687"/>
      <c r="CVW30" s="687"/>
      <c r="CVX30" s="687"/>
      <c r="CVY30" s="687"/>
      <c r="CVZ30" s="687"/>
      <c r="CWA30" s="687"/>
      <c r="CWB30" s="687"/>
      <c r="CWC30" s="687"/>
      <c r="CWD30" s="687"/>
      <c r="CWE30" s="687"/>
      <c r="CWF30" s="687"/>
      <c r="CWG30" s="687"/>
      <c r="CWH30" s="687"/>
      <c r="CWI30" s="687"/>
      <c r="CWJ30" s="687"/>
      <c r="CWK30" s="687"/>
      <c r="CWL30" s="687"/>
      <c r="CWM30" s="687"/>
      <c r="CWN30" s="687"/>
      <c r="CWO30" s="687"/>
      <c r="CWP30" s="687"/>
      <c r="CWQ30" s="687"/>
      <c r="CWR30" s="687"/>
      <c r="CWS30" s="687"/>
      <c r="CWT30" s="687"/>
      <c r="CWU30" s="687"/>
      <c r="CWV30" s="687"/>
      <c r="CWW30" s="687"/>
      <c r="CWX30" s="687"/>
      <c r="CWY30" s="687"/>
      <c r="CWZ30" s="687"/>
      <c r="CXA30" s="687"/>
      <c r="CXB30" s="687"/>
      <c r="CXC30" s="687"/>
      <c r="CXD30" s="687"/>
      <c r="CXE30" s="687"/>
      <c r="CXF30" s="687"/>
      <c r="CXG30" s="687"/>
      <c r="CXH30" s="687"/>
      <c r="CXI30" s="687"/>
      <c r="CXJ30" s="687"/>
      <c r="CXK30" s="687"/>
      <c r="CXL30" s="687"/>
      <c r="CXM30" s="687"/>
      <c r="CXN30" s="687"/>
      <c r="CXO30" s="687"/>
      <c r="CXP30" s="687"/>
      <c r="CXQ30" s="687"/>
      <c r="CXR30" s="687"/>
      <c r="CXS30" s="687"/>
      <c r="CXT30" s="687"/>
      <c r="CXU30" s="687"/>
      <c r="CXV30" s="687"/>
      <c r="CXW30" s="687"/>
      <c r="CXX30" s="687"/>
      <c r="CXY30" s="687"/>
      <c r="CXZ30" s="687"/>
      <c r="CYA30" s="687"/>
      <c r="CYB30" s="687"/>
      <c r="CYC30" s="687"/>
      <c r="CYD30" s="687"/>
      <c r="CYE30" s="687"/>
      <c r="CYF30" s="687"/>
      <c r="CYG30" s="687"/>
      <c r="CYH30" s="687"/>
      <c r="CYI30" s="687"/>
      <c r="CYJ30" s="687"/>
      <c r="CYK30" s="687"/>
      <c r="CYL30" s="687"/>
      <c r="CYM30" s="687"/>
      <c r="CYN30" s="687"/>
      <c r="CYO30" s="687"/>
      <c r="CYP30" s="687"/>
      <c r="CYQ30" s="687"/>
      <c r="CYR30" s="687"/>
      <c r="CYS30" s="687"/>
      <c r="CYT30" s="687"/>
      <c r="CYU30" s="687"/>
      <c r="CYV30" s="687"/>
      <c r="CYW30" s="687"/>
      <c r="CYX30" s="687"/>
      <c r="CYY30" s="687"/>
      <c r="CYZ30" s="687"/>
      <c r="CZA30" s="687"/>
      <c r="CZB30" s="687"/>
      <c r="CZC30" s="687"/>
      <c r="CZD30" s="687"/>
      <c r="CZE30" s="687"/>
      <c r="CZF30" s="687"/>
      <c r="CZG30" s="687"/>
      <c r="CZH30" s="687"/>
      <c r="CZI30" s="687"/>
      <c r="CZJ30" s="687"/>
      <c r="CZK30" s="687"/>
      <c r="CZL30" s="687"/>
      <c r="CZM30" s="687"/>
      <c r="CZN30" s="687"/>
      <c r="CZO30" s="687"/>
      <c r="CZP30" s="687"/>
      <c r="CZQ30" s="687"/>
      <c r="CZR30" s="687"/>
      <c r="CZS30" s="687"/>
      <c r="CZT30" s="687"/>
      <c r="CZU30" s="687"/>
      <c r="CZV30" s="687"/>
      <c r="CZW30" s="687"/>
      <c r="CZX30" s="687"/>
      <c r="CZY30" s="687"/>
      <c r="CZZ30" s="687"/>
      <c r="DAA30" s="687"/>
      <c r="DAB30" s="687"/>
      <c r="DAC30" s="687"/>
      <c r="DAD30" s="687"/>
      <c r="DAE30" s="687"/>
      <c r="DAF30" s="687"/>
      <c r="DAG30" s="687"/>
      <c r="DAH30" s="687"/>
      <c r="DAI30" s="687"/>
      <c r="DAJ30" s="687"/>
      <c r="DAK30" s="687"/>
      <c r="DAL30" s="687"/>
      <c r="DAM30" s="687"/>
      <c r="DAN30" s="687"/>
      <c r="DAO30" s="687"/>
      <c r="DAP30" s="687"/>
      <c r="DAQ30" s="687"/>
      <c r="DAR30" s="687"/>
      <c r="DAS30" s="687"/>
      <c r="DAT30" s="687"/>
      <c r="DAU30" s="687"/>
      <c r="DAV30" s="687"/>
      <c r="DAW30" s="687"/>
      <c r="DAX30" s="687"/>
      <c r="DAY30" s="687"/>
      <c r="DAZ30" s="687"/>
      <c r="DBA30" s="687"/>
      <c r="DBB30" s="687"/>
      <c r="DBC30" s="687"/>
      <c r="DBD30" s="687"/>
      <c r="DBE30" s="687"/>
      <c r="DBF30" s="687"/>
      <c r="DBG30" s="687"/>
      <c r="DBH30" s="687"/>
      <c r="DBI30" s="687"/>
      <c r="DBJ30" s="687"/>
      <c r="DBK30" s="687"/>
      <c r="DBL30" s="687"/>
      <c r="DBM30" s="687"/>
      <c r="DBN30" s="687"/>
      <c r="DBO30" s="687"/>
      <c r="DBP30" s="687"/>
      <c r="DBQ30" s="687"/>
      <c r="DBR30" s="687"/>
      <c r="DBS30" s="687"/>
      <c r="DBT30" s="687"/>
      <c r="DBU30" s="687"/>
      <c r="DBV30" s="687"/>
      <c r="DBW30" s="687"/>
      <c r="DBX30" s="687"/>
      <c r="DBY30" s="687"/>
      <c r="DBZ30" s="687"/>
      <c r="DCA30" s="687"/>
      <c r="DCB30" s="687"/>
      <c r="DCC30" s="687"/>
      <c r="DCD30" s="687"/>
      <c r="DCE30" s="687"/>
      <c r="DCF30" s="687"/>
      <c r="DCG30" s="687"/>
      <c r="DCH30" s="687"/>
      <c r="DCI30" s="687"/>
      <c r="DCJ30" s="687"/>
      <c r="DCK30" s="687"/>
      <c r="DCL30" s="687"/>
      <c r="DCM30" s="687"/>
      <c r="DCN30" s="687"/>
      <c r="DCO30" s="687"/>
      <c r="DCP30" s="687"/>
      <c r="DCQ30" s="687"/>
      <c r="DCR30" s="687"/>
      <c r="DCS30" s="687"/>
      <c r="DCT30" s="687"/>
      <c r="DCU30" s="687"/>
      <c r="DCV30" s="687"/>
      <c r="DCW30" s="687"/>
      <c r="DCX30" s="687"/>
      <c r="DCY30" s="687"/>
      <c r="DCZ30" s="687"/>
      <c r="DDA30" s="687"/>
      <c r="DDB30" s="687"/>
      <c r="DDC30" s="687"/>
      <c r="DDD30" s="687"/>
      <c r="DDE30" s="687"/>
      <c r="DDF30" s="687"/>
      <c r="DDG30" s="687"/>
      <c r="DDH30" s="687"/>
      <c r="DDI30" s="687"/>
      <c r="DDJ30" s="687"/>
      <c r="DDK30" s="687"/>
      <c r="DDL30" s="687"/>
      <c r="DDM30" s="687"/>
      <c r="DDN30" s="687"/>
      <c r="DDO30" s="687"/>
      <c r="DDP30" s="687"/>
      <c r="DDQ30" s="687"/>
      <c r="DDR30" s="687"/>
      <c r="DDS30" s="687"/>
      <c r="DDT30" s="687"/>
      <c r="DDU30" s="687"/>
      <c r="DDV30" s="687"/>
      <c r="DDW30" s="687"/>
      <c r="DDX30" s="687"/>
      <c r="DDY30" s="687"/>
      <c r="DDZ30" s="687"/>
      <c r="DEA30" s="687"/>
      <c r="DEB30" s="687"/>
      <c r="DEC30" s="687"/>
      <c r="DED30" s="687"/>
      <c r="DEE30" s="687"/>
      <c r="DEF30" s="687"/>
      <c r="DEG30" s="687"/>
      <c r="DEH30" s="687"/>
      <c r="DEI30" s="687"/>
      <c r="DEJ30" s="687"/>
      <c r="DEK30" s="687"/>
      <c r="DEL30" s="687"/>
      <c r="DEM30" s="687"/>
      <c r="DEN30" s="687"/>
      <c r="DEO30" s="687"/>
      <c r="DEP30" s="687"/>
      <c r="DEQ30" s="687"/>
      <c r="DER30" s="687"/>
      <c r="DES30" s="687"/>
      <c r="DET30" s="687"/>
      <c r="DEU30" s="687"/>
      <c r="DEV30" s="687"/>
      <c r="DEW30" s="687"/>
      <c r="DEX30" s="687"/>
      <c r="DEY30" s="687"/>
      <c r="DEZ30" s="687"/>
      <c r="DFA30" s="687"/>
      <c r="DFB30" s="687"/>
      <c r="DFC30" s="687"/>
      <c r="DFD30" s="687"/>
      <c r="DFE30" s="687"/>
      <c r="DFF30" s="687"/>
      <c r="DFG30" s="687"/>
      <c r="DFH30" s="687"/>
      <c r="DFI30" s="687"/>
      <c r="DFJ30" s="687"/>
      <c r="DFK30" s="687"/>
      <c r="DFL30" s="687"/>
      <c r="DFM30" s="687"/>
      <c r="DFN30" s="687"/>
      <c r="DFO30" s="687"/>
      <c r="DFP30" s="687"/>
      <c r="DFQ30" s="687"/>
      <c r="DFR30" s="687"/>
      <c r="DFS30" s="687"/>
      <c r="DFT30" s="687"/>
      <c r="DFU30" s="687"/>
      <c r="DFV30" s="687"/>
      <c r="DFW30" s="687"/>
      <c r="DFX30" s="687"/>
      <c r="DFY30" s="687"/>
      <c r="DFZ30" s="687"/>
      <c r="DGA30" s="687"/>
      <c r="DGB30" s="687"/>
      <c r="DGC30" s="687"/>
      <c r="DGD30" s="687"/>
      <c r="DGE30" s="687"/>
      <c r="DGF30" s="687"/>
      <c r="DGG30" s="687"/>
      <c r="DGH30" s="687"/>
      <c r="DGI30" s="687"/>
      <c r="DGJ30" s="687"/>
      <c r="DGK30" s="687"/>
      <c r="DGL30" s="687"/>
      <c r="DGM30" s="687"/>
      <c r="DGN30" s="687"/>
      <c r="DGO30" s="687"/>
      <c r="DGP30" s="687"/>
      <c r="DGQ30" s="687"/>
      <c r="DGR30" s="687"/>
      <c r="DGS30" s="687"/>
      <c r="DGT30" s="687"/>
      <c r="DGU30" s="687"/>
      <c r="DGV30" s="687"/>
      <c r="DGW30" s="687"/>
      <c r="DGX30" s="687"/>
      <c r="DGY30" s="687"/>
      <c r="DGZ30" s="687"/>
      <c r="DHA30" s="687"/>
      <c r="DHB30" s="687"/>
      <c r="DHC30" s="687"/>
      <c r="DHD30" s="687"/>
      <c r="DHE30" s="687"/>
      <c r="DHF30" s="687"/>
      <c r="DHG30" s="687"/>
      <c r="DHH30" s="687"/>
      <c r="DHI30" s="687"/>
      <c r="DHJ30" s="687"/>
      <c r="DHK30" s="687"/>
      <c r="DHL30" s="687"/>
      <c r="DHM30" s="687"/>
      <c r="DHN30" s="687"/>
      <c r="DHO30" s="687"/>
      <c r="DHP30" s="687"/>
      <c r="DHQ30" s="687"/>
      <c r="DHR30" s="687"/>
      <c r="DHS30" s="687"/>
      <c r="DHT30" s="687"/>
      <c r="DHU30" s="687"/>
      <c r="DHV30" s="687"/>
      <c r="DHW30" s="687"/>
      <c r="DHX30" s="687"/>
      <c r="DHY30" s="687"/>
      <c r="DHZ30" s="687"/>
      <c r="DIA30" s="687"/>
      <c r="DIB30" s="687"/>
      <c r="DIC30" s="687"/>
      <c r="DID30" s="687"/>
      <c r="DIE30" s="687"/>
      <c r="DIF30" s="687"/>
      <c r="DIG30" s="687"/>
      <c r="DIH30" s="687"/>
      <c r="DII30" s="687"/>
      <c r="DIJ30" s="687"/>
      <c r="DIK30" s="687"/>
      <c r="DIL30" s="687"/>
      <c r="DIM30" s="687"/>
      <c r="DIN30" s="687"/>
      <c r="DIO30" s="687"/>
      <c r="DIP30" s="687"/>
      <c r="DIQ30" s="687"/>
      <c r="DIR30" s="687"/>
      <c r="DIS30" s="687"/>
      <c r="DIT30" s="687"/>
      <c r="DIU30" s="687"/>
      <c r="DIV30" s="687"/>
      <c r="DIW30" s="687"/>
      <c r="DIX30" s="687"/>
      <c r="DIY30" s="687"/>
      <c r="DIZ30" s="687"/>
      <c r="DJA30" s="687"/>
      <c r="DJB30" s="687"/>
      <c r="DJC30" s="687"/>
      <c r="DJD30" s="687"/>
      <c r="DJE30" s="687"/>
      <c r="DJF30" s="687"/>
      <c r="DJG30" s="687"/>
      <c r="DJH30" s="687"/>
      <c r="DJI30" s="687"/>
      <c r="DJJ30" s="687"/>
      <c r="DJK30" s="687"/>
      <c r="DJL30" s="687"/>
      <c r="DJM30" s="687"/>
      <c r="DJN30" s="687"/>
      <c r="DJO30" s="687"/>
      <c r="DJP30" s="687"/>
      <c r="DJQ30" s="687"/>
      <c r="DJR30" s="687"/>
      <c r="DJS30" s="687"/>
      <c r="DJT30" s="687"/>
      <c r="DJU30" s="687"/>
      <c r="DJV30" s="687"/>
      <c r="DJW30" s="687"/>
      <c r="DJX30" s="687"/>
      <c r="DJY30" s="687"/>
      <c r="DJZ30" s="687"/>
      <c r="DKA30" s="687"/>
      <c r="DKB30" s="687"/>
      <c r="DKC30" s="687"/>
      <c r="DKD30" s="687"/>
      <c r="DKE30" s="687"/>
      <c r="DKF30" s="687"/>
      <c r="DKG30" s="687"/>
      <c r="DKH30" s="687"/>
      <c r="DKI30" s="687"/>
      <c r="DKJ30" s="687"/>
      <c r="DKK30" s="687"/>
      <c r="DKL30" s="687"/>
      <c r="DKM30" s="687"/>
      <c r="DKN30" s="687"/>
      <c r="DKO30" s="687"/>
      <c r="DKP30" s="687"/>
      <c r="DKQ30" s="687"/>
      <c r="DKR30" s="687"/>
      <c r="DKS30" s="687"/>
      <c r="DKT30" s="687"/>
      <c r="DKU30" s="687"/>
      <c r="DKV30" s="687"/>
      <c r="DKW30" s="687"/>
      <c r="DKX30" s="687"/>
      <c r="DKY30" s="687"/>
      <c r="DKZ30" s="687"/>
      <c r="DLA30" s="687"/>
      <c r="DLB30" s="687"/>
      <c r="DLC30" s="687"/>
      <c r="DLD30" s="687"/>
      <c r="DLE30" s="687"/>
      <c r="DLF30" s="687"/>
      <c r="DLG30" s="687"/>
      <c r="DLH30" s="687"/>
      <c r="DLI30" s="687"/>
      <c r="DLJ30" s="687"/>
      <c r="DLK30" s="687"/>
      <c r="DLL30" s="687"/>
      <c r="DLM30" s="687"/>
      <c r="DLN30" s="687"/>
      <c r="DLO30" s="687"/>
      <c r="DLP30" s="687"/>
      <c r="DLQ30" s="687"/>
      <c r="DLR30" s="687"/>
      <c r="DLS30" s="687"/>
      <c r="DLT30" s="687"/>
      <c r="DLU30" s="687"/>
      <c r="DLV30" s="687"/>
      <c r="DLW30" s="687"/>
      <c r="DLX30" s="687"/>
      <c r="DLY30" s="687"/>
      <c r="DLZ30" s="687"/>
      <c r="DMA30" s="687"/>
      <c r="DMB30" s="687"/>
      <c r="DMC30" s="687"/>
      <c r="DMD30" s="687"/>
      <c r="DME30" s="687"/>
      <c r="DMF30" s="687"/>
      <c r="DMG30" s="687"/>
      <c r="DMH30" s="687"/>
      <c r="DMI30" s="687"/>
      <c r="DMJ30" s="687"/>
      <c r="DMK30" s="687"/>
      <c r="DML30" s="687"/>
      <c r="DMM30" s="687"/>
      <c r="DMN30" s="687"/>
      <c r="DMO30" s="687"/>
      <c r="DMP30" s="687"/>
      <c r="DMQ30" s="687"/>
      <c r="DMR30" s="687"/>
      <c r="DMS30" s="687"/>
      <c r="DMT30" s="687"/>
      <c r="DMU30" s="687"/>
      <c r="DMV30" s="687"/>
      <c r="DMW30" s="687"/>
      <c r="DMX30" s="687"/>
      <c r="DMY30" s="687"/>
      <c r="DMZ30" s="687"/>
      <c r="DNA30" s="687"/>
      <c r="DNB30" s="687"/>
      <c r="DNC30" s="687"/>
      <c r="DND30" s="687"/>
      <c r="DNE30" s="687"/>
      <c r="DNF30" s="687"/>
      <c r="DNG30" s="687"/>
      <c r="DNH30" s="687"/>
      <c r="DNI30" s="687"/>
      <c r="DNJ30" s="687"/>
      <c r="DNK30" s="687"/>
      <c r="DNL30" s="687"/>
      <c r="DNM30" s="687"/>
      <c r="DNN30" s="687"/>
      <c r="DNO30" s="687"/>
      <c r="DNP30" s="687"/>
      <c r="DNQ30" s="687"/>
      <c r="DNR30" s="687"/>
      <c r="DNS30" s="687"/>
      <c r="DNT30" s="687"/>
      <c r="DNU30" s="687"/>
      <c r="DNV30" s="687"/>
      <c r="DNW30" s="687"/>
      <c r="DNX30" s="687"/>
      <c r="DNY30" s="687"/>
      <c r="DNZ30" s="687"/>
      <c r="DOA30" s="687"/>
      <c r="DOB30" s="687"/>
      <c r="DOC30" s="687"/>
      <c r="DOD30" s="687"/>
      <c r="DOE30" s="687"/>
      <c r="DOF30" s="687"/>
      <c r="DOG30" s="687"/>
      <c r="DOH30" s="687"/>
      <c r="DOI30" s="687"/>
      <c r="DOJ30" s="687"/>
      <c r="DOK30" s="687"/>
      <c r="DOL30" s="687"/>
      <c r="DOM30" s="687"/>
      <c r="DON30" s="687"/>
      <c r="DOO30" s="687"/>
      <c r="DOP30" s="687"/>
      <c r="DOQ30" s="687"/>
      <c r="DOR30" s="687"/>
      <c r="DOS30" s="687"/>
      <c r="DOT30" s="687"/>
      <c r="DOU30" s="687"/>
      <c r="DOV30" s="687"/>
      <c r="DOW30" s="687"/>
      <c r="DOX30" s="687"/>
      <c r="DOY30" s="687"/>
      <c r="DOZ30" s="687"/>
      <c r="DPA30" s="687"/>
      <c r="DPB30" s="687"/>
      <c r="DPC30" s="687"/>
      <c r="DPD30" s="687"/>
      <c r="DPE30" s="687"/>
      <c r="DPF30" s="687"/>
      <c r="DPG30" s="687"/>
      <c r="DPH30" s="687"/>
      <c r="DPI30" s="687"/>
      <c r="DPJ30" s="687"/>
      <c r="DPK30" s="687"/>
      <c r="DPL30" s="687"/>
      <c r="DPM30" s="687"/>
      <c r="DPN30" s="687"/>
      <c r="DPO30" s="687"/>
      <c r="DPP30" s="687"/>
      <c r="DPQ30" s="687"/>
      <c r="DPR30" s="687"/>
      <c r="DPS30" s="687"/>
      <c r="DPT30" s="687"/>
      <c r="DPU30" s="687"/>
      <c r="DPV30" s="687"/>
      <c r="DPW30" s="687"/>
      <c r="DPX30" s="687"/>
      <c r="DPY30" s="687"/>
      <c r="DPZ30" s="687"/>
      <c r="DQA30" s="687"/>
      <c r="DQB30" s="687"/>
      <c r="DQC30" s="687"/>
      <c r="DQD30" s="687"/>
      <c r="DQE30" s="687"/>
      <c r="DQF30" s="687"/>
      <c r="DQG30" s="687"/>
      <c r="DQH30" s="687"/>
      <c r="DQI30" s="687"/>
      <c r="DQJ30" s="687"/>
      <c r="DQK30" s="687"/>
      <c r="DQL30" s="687"/>
      <c r="DQM30" s="687"/>
      <c r="DQN30" s="687"/>
      <c r="DQO30" s="687"/>
      <c r="DQP30" s="687"/>
      <c r="DQQ30" s="687"/>
      <c r="DQR30" s="687"/>
      <c r="DQS30" s="687"/>
      <c r="DQT30" s="687"/>
      <c r="DQU30" s="687"/>
      <c r="DQV30" s="687"/>
      <c r="DQW30" s="687"/>
      <c r="DQX30" s="687"/>
      <c r="DQY30" s="687"/>
      <c r="DQZ30" s="687"/>
      <c r="DRA30" s="687"/>
      <c r="DRB30" s="687"/>
      <c r="DRC30" s="687"/>
      <c r="DRD30" s="687"/>
      <c r="DRE30" s="687"/>
      <c r="DRF30" s="687"/>
      <c r="DRG30" s="687"/>
      <c r="DRH30" s="687"/>
      <c r="DRI30" s="687"/>
      <c r="DRJ30" s="687"/>
      <c r="DRK30" s="687"/>
      <c r="DRL30" s="687"/>
      <c r="DRM30" s="687"/>
      <c r="DRN30" s="687"/>
      <c r="DRO30" s="687"/>
      <c r="DRP30" s="687"/>
      <c r="DRQ30" s="687"/>
      <c r="DRR30" s="687"/>
      <c r="DRS30" s="687"/>
      <c r="DRT30" s="687"/>
      <c r="DRU30" s="687"/>
      <c r="DRV30" s="687"/>
      <c r="DRW30" s="687"/>
      <c r="DRX30" s="687"/>
      <c r="DRY30" s="687"/>
      <c r="DRZ30" s="687"/>
      <c r="DSA30" s="687"/>
      <c r="DSB30" s="687"/>
      <c r="DSC30" s="687"/>
      <c r="DSD30" s="687"/>
      <c r="DSE30" s="687"/>
      <c r="DSF30" s="687"/>
      <c r="DSG30" s="687"/>
      <c r="DSH30" s="687"/>
      <c r="DSI30" s="687"/>
      <c r="DSJ30" s="687"/>
      <c r="DSK30" s="687"/>
      <c r="DSL30" s="687"/>
      <c r="DSM30" s="687"/>
      <c r="DSN30" s="687"/>
      <c r="DSO30" s="687"/>
      <c r="DSP30" s="687"/>
      <c r="DSQ30" s="687"/>
      <c r="DSR30" s="687"/>
      <c r="DSS30" s="687"/>
      <c r="DST30" s="687"/>
      <c r="DSU30" s="687"/>
      <c r="DSV30" s="687"/>
      <c r="DSW30" s="687"/>
      <c r="DSX30" s="687"/>
      <c r="DSY30" s="687"/>
      <c r="DSZ30" s="687"/>
      <c r="DTA30" s="687"/>
      <c r="DTB30" s="687"/>
      <c r="DTC30" s="687"/>
      <c r="DTD30" s="687"/>
      <c r="DTE30" s="687"/>
      <c r="DTF30" s="687"/>
      <c r="DTG30" s="687"/>
      <c r="DTH30" s="687"/>
      <c r="DTI30" s="687"/>
      <c r="DTJ30" s="687"/>
      <c r="DTK30" s="687"/>
      <c r="DTL30" s="687"/>
      <c r="DTM30" s="687"/>
      <c r="DTN30" s="687"/>
      <c r="DTO30" s="687"/>
      <c r="DTP30" s="687"/>
      <c r="DTQ30" s="687"/>
      <c r="DTR30" s="687"/>
      <c r="DTS30" s="687"/>
      <c r="DTT30" s="687"/>
      <c r="DTU30" s="687"/>
      <c r="DTV30" s="687"/>
      <c r="DTW30" s="687"/>
      <c r="DTX30" s="687"/>
      <c r="DTY30" s="687"/>
      <c r="DTZ30" s="687"/>
      <c r="DUA30" s="687"/>
      <c r="DUB30" s="687"/>
      <c r="DUC30" s="687"/>
      <c r="DUD30" s="687"/>
      <c r="DUE30" s="687"/>
      <c r="DUF30" s="687"/>
      <c r="DUG30" s="687"/>
      <c r="DUH30" s="687"/>
      <c r="DUI30" s="687"/>
      <c r="DUJ30" s="687"/>
      <c r="DUK30" s="687"/>
      <c r="DUL30" s="687"/>
      <c r="DUM30" s="687"/>
      <c r="DUN30" s="687"/>
      <c r="DUO30" s="687"/>
      <c r="DUP30" s="687"/>
      <c r="DUQ30" s="687"/>
      <c r="DUR30" s="687"/>
      <c r="DUS30" s="687"/>
      <c r="DUT30" s="687"/>
      <c r="DUU30" s="687"/>
      <c r="DUV30" s="687"/>
      <c r="DUW30" s="687"/>
      <c r="DUX30" s="687"/>
      <c r="DUY30" s="687"/>
      <c r="DUZ30" s="687"/>
      <c r="DVA30" s="687"/>
      <c r="DVB30" s="687"/>
      <c r="DVC30" s="687"/>
      <c r="DVD30" s="687"/>
      <c r="DVE30" s="687"/>
      <c r="DVF30" s="687"/>
      <c r="DVG30" s="687"/>
      <c r="DVH30" s="687"/>
      <c r="DVI30" s="687"/>
      <c r="DVJ30" s="687"/>
      <c r="DVK30" s="687"/>
      <c r="DVL30" s="687"/>
      <c r="DVM30" s="687"/>
      <c r="DVN30" s="687"/>
      <c r="DVO30" s="687"/>
      <c r="DVP30" s="687"/>
      <c r="DVQ30" s="687"/>
      <c r="DVR30" s="687"/>
      <c r="DVS30" s="687"/>
      <c r="DVT30" s="687"/>
      <c r="DVU30" s="687"/>
      <c r="DVV30" s="687"/>
      <c r="DVW30" s="687"/>
      <c r="DVX30" s="687"/>
      <c r="DVY30" s="687"/>
      <c r="DVZ30" s="687"/>
      <c r="DWA30" s="687"/>
      <c r="DWB30" s="687"/>
      <c r="DWC30" s="687"/>
      <c r="DWD30" s="687"/>
      <c r="DWE30" s="687"/>
      <c r="DWF30" s="687"/>
      <c r="DWG30" s="687"/>
      <c r="DWH30" s="687"/>
      <c r="DWI30" s="687"/>
      <c r="DWJ30" s="687"/>
      <c r="DWK30" s="687"/>
      <c r="DWL30" s="687"/>
      <c r="DWM30" s="687"/>
      <c r="DWN30" s="687"/>
      <c r="DWO30" s="687"/>
      <c r="DWP30" s="687"/>
      <c r="DWQ30" s="687"/>
      <c r="DWR30" s="687"/>
      <c r="DWS30" s="687"/>
      <c r="DWT30" s="687"/>
      <c r="DWU30" s="687"/>
      <c r="DWV30" s="687"/>
      <c r="DWW30" s="687"/>
      <c r="DWX30" s="687"/>
      <c r="DWY30" s="687"/>
      <c r="DWZ30" s="687"/>
      <c r="DXA30" s="687"/>
      <c r="DXB30" s="687"/>
      <c r="DXC30" s="687"/>
      <c r="DXD30" s="687"/>
      <c r="DXE30" s="687"/>
      <c r="DXF30" s="687"/>
      <c r="DXG30" s="687"/>
      <c r="DXH30" s="687"/>
      <c r="DXI30" s="687"/>
      <c r="DXJ30" s="687"/>
      <c r="DXK30" s="687"/>
      <c r="DXL30" s="687"/>
      <c r="DXM30" s="687"/>
      <c r="DXN30" s="687"/>
      <c r="DXO30" s="687"/>
      <c r="DXP30" s="687"/>
      <c r="DXQ30" s="687"/>
      <c r="DXR30" s="687"/>
      <c r="DXS30" s="687"/>
      <c r="DXT30" s="687"/>
      <c r="DXU30" s="687"/>
      <c r="DXV30" s="687"/>
      <c r="DXW30" s="687"/>
      <c r="DXX30" s="687"/>
      <c r="DXY30" s="687"/>
      <c r="DXZ30" s="687"/>
      <c r="DYA30" s="687"/>
      <c r="DYB30" s="687"/>
      <c r="DYC30" s="687"/>
      <c r="DYD30" s="687"/>
      <c r="DYE30" s="687"/>
      <c r="DYF30" s="687"/>
      <c r="DYG30" s="687"/>
      <c r="DYH30" s="687"/>
      <c r="DYI30" s="687"/>
      <c r="DYJ30" s="687"/>
      <c r="DYK30" s="687"/>
      <c r="DYL30" s="687"/>
      <c r="DYM30" s="687"/>
      <c r="DYN30" s="687"/>
      <c r="DYO30" s="687"/>
      <c r="DYP30" s="687"/>
      <c r="DYQ30" s="687"/>
      <c r="DYR30" s="687"/>
      <c r="DYS30" s="687"/>
      <c r="DYT30" s="687"/>
      <c r="DYU30" s="687"/>
      <c r="DYV30" s="687"/>
      <c r="DYW30" s="687"/>
      <c r="DYX30" s="687"/>
      <c r="DYY30" s="687"/>
      <c r="DYZ30" s="687"/>
      <c r="DZA30" s="687"/>
      <c r="DZB30" s="687"/>
      <c r="DZC30" s="687"/>
      <c r="DZD30" s="687"/>
      <c r="DZE30" s="687"/>
      <c r="DZF30" s="687"/>
      <c r="DZG30" s="687"/>
      <c r="DZH30" s="687"/>
      <c r="DZI30" s="687"/>
      <c r="DZJ30" s="687"/>
      <c r="DZK30" s="687"/>
      <c r="DZL30" s="687"/>
      <c r="DZM30" s="687"/>
      <c r="DZN30" s="687"/>
      <c r="DZO30" s="687"/>
      <c r="DZP30" s="687"/>
      <c r="DZQ30" s="687"/>
      <c r="DZR30" s="687"/>
      <c r="DZS30" s="687"/>
      <c r="DZT30" s="687"/>
      <c r="DZU30" s="687"/>
      <c r="DZV30" s="687"/>
      <c r="DZW30" s="687"/>
      <c r="DZX30" s="687"/>
      <c r="DZY30" s="687"/>
      <c r="DZZ30" s="687"/>
      <c r="EAA30" s="687"/>
      <c r="EAB30" s="687"/>
      <c r="EAC30" s="687"/>
      <c r="EAD30" s="687"/>
      <c r="EAE30" s="687"/>
      <c r="EAF30" s="687"/>
      <c r="EAG30" s="687"/>
      <c r="EAH30" s="687"/>
      <c r="EAI30" s="687"/>
      <c r="EAJ30" s="687"/>
      <c r="EAK30" s="687"/>
      <c r="EAL30" s="687"/>
      <c r="EAM30" s="687"/>
      <c r="EAN30" s="687"/>
      <c r="EAO30" s="687"/>
      <c r="EAP30" s="687"/>
      <c r="EAQ30" s="687"/>
      <c r="EAR30" s="687"/>
      <c r="EAS30" s="687"/>
      <c r="EAT30" s="687"/>
      <c r="EAU30" s="687"/>
      <c r="EAV30" s="687"/>
      <c r="EAW30" s="687"/>
      <c r="EAX30" s="687"/>
      <c r="EAY30" s="687"/>
      <c r="EAZ30" s="687"/>
      <c r="EBA30" s="687"/>
      <c r="EBB30" s="687"/>
      <c r="EBC30" s="687"/>
      <c r="EBD30" s="687"/>
      <c r="EBE30" s="687"/>
      <c r="EBF30" s="687"/>
      <c r="EBG30" s="687"/>
      <c r="EBH30" s="687"/>
      <c r="EBI30" s="687"/>
      <c r="EBJ30" s="687"/>
      <c r="EBK30" s="687"/>
      <c r="EBL30" s="687"/>
      <c r="EBM30" s="687"/>
      <c r="EBN30" s="687"/>
      <c r="EBO30" s="687"/>
      <c r="EBP30" s="687"/>
      <c r="EBQ30" s="687"/>
      <c r="EBR30" s="687"/>
      <c r="EBS30" s="687"/>
      <c r="EBT30" s="687"/>
      <c r="EBU30" s="687"/>
      <c r="EBV30" s="687"/>
      <c r="EBW30" s="687"/>
      <c r="EBX30" s="687"/>
      <c r="EBY30" s="687"/>
      <c r="EBZ30" s="687"/>
      <c r="ECA30" s="687"/>
      <c r="ECB30" s="687"/>
      <c r="ECC30" s="687"/>
      <c r="ECD30" s="687"/>
      <c r="ECE30" s="687"/>
      <c r="ECF30" s="687"/>
      <c r="ECG30" s="687"/>
      <c r="ECH30" s="687"/>
      <c r="ECI30" s="687"/>
      <c r="ECJ30" s="687"/>
      <c r="ECK30" s="687"/>
      <c r="ECL30" s="687"/>
      <c r="ECM30" s="687"/>
      <c r="ECN30" s="687"/>
      <c r="ECO30" s="687"/>
      <c r="ECP30" s="687"/>
      <c r="ECQ30" s="687"/>
      <c r="ECR30" s="687"/>
      <c r="ECS30" s="687"/>
      <c r="ECT30" s="687"/>
      <c r="ECU30" s="687"/>
      <c r="ECV30" s="687"/>
      <c r="ECW30" s="687"/>
      <c r="ECX30" s="687"/>
      <c r="ECY30" s="687"/>
      <c r="ECZ30" s="687"/>
      <c r="EDA30" s="687"/>
      <c r="EDB30" s="687"/>
      <c r="EDC30" s="687"/>
      <c r="EDD30" s="687"/>
      <c r="EDE30" s="687"/>
      <c r="EDF30" s="687"/>
      <c r="EDG30" s="687"/>
      <c r="EDH30" s="687"/>
      <c r="EDI30" s="687"/>
      <c r="EDJ30" s="687"/>
      <c r="EDK30" s="687"/>
      <c r="EDL30" s="687"/>
      <c r="EDM30" s="687"/>
      <c r="EDN30" s="687"/>
      <c r="EDO30" s="687"/>
      <c r="EDP30" s="687"/>
      <c r="EDQ30" s="687"/>
      <c r="EDR30" s="687"/>
      <c r="EDS30" s="687"/>
      <c r="EDT30" s="687"/>
      <c r="EDU30" s="687"/>
      <c r="EDV30" s="687"/>
      <c r="EDW30" s="687"/>
      <c r="EDX30" s="687"/>
      <c r="EDY30" s="687"/>
      <c r="EDZ30" s="687"/>
      <c r="EEA30" s="687"/>
      <c r="EEB30" s="687"/>
      <c r="EEC30" s="687"/>
      <c r="EED30" s="687"/>
      <c r="EEE30" s="687"/>
      <c r="EEF30" s="687"/>
      <c r="EEG30" s="687"/>
      <c r="EEH30" s="687"/>
      <c r="EEI30" s="687"/>
      <c r="EEJ30" s="687"/>
      <c r="EEK30" s="687"/>
      <c r="EEL30" s="687"/>
      <c r="EEM30" s="687"/>
      <c r="EEN30" s="687"/>
      <c r="EEO30" s="687"/>
      <c r="EEP30" s="687"/>
      <c r="EEQ30" s="687"/>
      <c r="EER30" s="687"/>
      <c r="EES30" s="687"/>
      <c r="EET30" s="687"/>
      <c r="EEU30" s="687"/>
      <c r="EEV30" s="687"/>
      <c r="EEW30" s="687"/>
      <c r="EEX30" s="687"/>
      <c r="EEY30" s="687"/>
      <c r="EEZ30" s="687"/>
      <c r="EFA30" s="687"/>
      <c r="EFB30" s="687"/>
      <c r="EFC30" s="687"/>
      <c r="EFD30" s="687"/>
      <c r="EFE30" s="687"/>
      <c r="EFF30" s="687"/>
      <c r="EFG30" s="687"/>
      <c r="EFH30" s="687"/>
      <c r="EFI30" s="687"/>
      <c r="EFJ30" s="687"/>
      <c r="EFK30" s="687"/>
      <c r="EFL30" s="687"/>
      <c r="EFM30" s="687"/>
      <c r="EFN30" s="687"/>
      <c r="EFO30" s="687"/>
      <c r="EFP30" s="687"/>
      <c r="EFQ30" s="687"/>
      <c r="EFR30" s="687"/>
      <c r="EFS30" s="687"/>
      <c r="EFT30" s="687"/>
      <c r="EFU30" s="687"/>
      <c r="EFV30" s="687"/>
      <c r="EFW30" s="687"/>
      <c r="EFX30" s="687"/>
      <c r="EFY30" s="687"/>
      <c r="EFZ30" s="687"/>
      <c r="EGA30" s="687"/>
      <c r="EGB30" s="687"/>
      <c r="EGC30" s="687"/>
      <c r="EGD30" s="687"/>
      <c r="EGE30" s="687"/>
      <c r="EGF30" s="687"/>
      <c r="EGG30" s="687"/>
      <c r="EGH30" s="687"/>
      <c r="EGI30" s="687"/>
      <c r="EGJ30" s="687"/>
      <c r="EGK30" s="687"/>
      <c r="EGL30" s="687"/>
      <c r="EGM30" s="687"/>
      <c r="EGN30" s="687"/>
      <c r="EGO30" s="687"/>
      <c r="EGP30" s="687"/>
      <c r="EGQ30" s="687"/>
      <c r="EGR30" s="687"/>
      <c r="EGS30" s="687"/>
      <c r="EGT30" s="687"/>
      <c r="EGU30" s="687"/>
      <c r="EGV30" s="687"/>
      <c r="EGW30" s="687"/>
      <c r="EGX30" s="687"/>
      <c r="EGY30" s="687"/>
      <c r="EGZ30" s="687"/>
      <c r="EHA30" s="687"/>
      <c r="EHB30" s="687"/>
      <c r="EHC30" s="687"/>
      <c r="EHD30" s="687"/>
      <c r="EHE30" s="687"/>
      <c r="EHF30" s="687"/>
      <c r="EHG30" s="687"/>
      <c r="EHH30" s="687"/>
      <c r="EHI30" s="687"/>
      <c r="EHJ30" s="687"/>
      <c r="EHK30" s="687"/>
      <c r="EHL30" s="687"/>
      <c r="EHM30" s="687"/>
      <c r="EHN30" s="687"/>
      <c r="EHO30" s="687"/>
      <c r="EHP30" s="687"/>
      <c r="EHQ30" s="687"/>
      <c r="EHR30" s="687"/>
      <c r="EHS30" s="687"/>
      <c r="EHT30" s="687"/>
      <c r="EHU30" s="687"/>
      <c r="EHV30" s="687"/>
      <c r="EHW30" s="687"/>
      <c r="EHX30" s="687"/>
      <c r="EHY30" s="687"/>
      <c r="EHZ30" s="687"/>
      <c r="EIA30" s="687"/>
      <c r="EIB30" s="687"/>
      <c r="EIC30" s="687"/>
      <c r="EID30" s="687"/>
      <c r="EIE30" s="687"/>
      <c r="EIF30" s="687"/>
      <c r="EIG30" s="687"/>
      <c r="EIH30" s="687"/>
      <c r="EII30" s="687"/>
      <c r="EIJ30" s="687"/>
      <c r="EIK30" s="687"/>
      <c r="EIL30" s="687"/>
      <c r="EIM30" s="687"/>
      <c r="EIN30" s="687"/>
      <c r="EIO30" s="687"/>
      <c r="EIP30" s="687"/>
      <c r="EIQ30" s="687"/>
      <c r="EIR30" s="687"/>
      <c r="EIS30" s="687"/>
      <c r="EIT30" s="687"/>
      <c r="EIU30" s="687"/>
      <c r="EIV30" s="687"/>
      <c r="EIW30" s="687"/>
      <c r="EIX30" s="687"/>
      <c r="EIY30" s="687"/>
      <c r="EIZ30" s="687"/>
      <c r="EJA30" s="687"/>
      <c r="EJB30" s="687"/>
      <c r="EJC30" s="687"/>
      <c r="EJD30" s="687"/>
      <c r="EJE30" s="687"/>
      <c r="EJF30" s="687"/>
      <c r="EJG30" s="687"/>
      <c r="EJH30" s="687"/>
      <c r="EJI30" s="687"/>
      <c r="EJJ30" s="687"/>
      <c r="EJK30" s="687"/>
      <c r="EJL30" s="687"/>
      <c r="EJM30" s="687"/>
      <c r="EJN30" s="687"/>
      <c r="EJO30" s="687"/>
      <c r="EJP30" s="687"/>
      <c r="EJQ30" s="687"/>
      <c r="EJR30" s="687"/>
      <c r="EJS30" s="687"/>
      <c r="EJT30" s="687"/>
      <c r="EJU30" s="687"/>
      <c r="EJV30" s="687"/>
      <c r="EJW30" s="687"/>
      <c r="EJX30" s="687"/>
      <c r="EJY30" s="687"/>
      <c r="EJZ30" s="687"/>
      <c r="EKA30" s="687"/>
      <c r="EKB30" s="687"/>
      <c r="EKC30" s="687"/>
      <c r="EKD30" s="687"/>
      <c r="EKE30" s="687"/>
      <c r="EKF30" s="687"/>
      <c r="EKG30" s="687"/>
      <c r="EKH30" s="687"/>
      <c r="EKI30" s="687"/>
      <c r="EKJ30" s="687"/>
      <c r="EKK30" s="687"/>
      <c r="EKL30" s="687"/>
      <c r="EKM30" s="687"/>
      <c r="EKN30" s="687"/>
      <c r="EKO30" s="687"/>
      <c r="EKP30" s="687"/>
      <c r="EKQ30" s="687"/>
      <c r="EKR30" s="687"/>
      <c r="EKS30" s="687"/>
      <c r="EKT30" s="687"/>
      <c r="EKU30" s="687"/>
      <c r="EKV30" s="687"/>
      <c r="EKW30" s="687"/>
      <c r="EKX30" s="687"/>
      <c r="EKY30" s="687"/>
      <c r="EKZ30" s="687"/>
      <c r="ELA30" s="687"/>
      <c r="ELB30" s="687"/>
      <c r="ELC30" s="687"/>
      <c r="ELD30" s="687"/>
      <c r="ELE30" s="687"/>
      <c r="ELF30" s="687"/>
      <c r="ELG30" s="687"/>
      <c r="ELH30" s="687"/>
      <c r="ELI30" s="687"/>
      <c r="ELJ30" s="687"/>
      <c r="ELK30" s="687"/>
      <c r="ELL30" s="687"/>
      <c r="ELM30" s="687"/>
      <c r="ELN30" s="687"/>
      <c r="ELO30" s="687"/>
      <c r="ELP30" s="687"/>
      <c r="ELQ30" s="687"/>
      <c r="ELR30" s="687"/>
      <c r="ELS30" s="687"/>
      <c r="ELT30" s="687"/>
      <c r="ELU30" s="687"/>
      <c r="ELV30" s="687"/>
      <c r="ELW30" s="687"/>
      <c r="ELX30" s="687"/>
      <c r="ELY30" s="687"/>
      <c r="ELZ30" s="687"/>
      <c r="EMA30" s="687"/>
      <c r="EMB30" s="687"/>
      <c r="EMC30" s="687"/>
      <c r="EMD30" s="687"/>
      <c r="EME30" s="687"/>
      <c r="EMF30" s="687"/>
      <c r="EMG30" s="687"/>
      <c r="EMH30" s="687"/>
      <c r="EMI30" s="687"/>
      <c r="EMJ30" s="687"/>
      <c r="EMK30" s="687"/>
      <c r="EML30" s="687"/>
      <c r="EMM30" s="687"/>
      <c r="EMN30" s="687"/>
      <c r="EMO30" s="687"/>
      <c r="EMP30" s="687"/>
      <c r="EMQ30" s="687"/>
      <c r="EMR30" s="687"/>
      <c r="EMS30" s="687"/>
      <c r="EMT30" s="687"/>
      <c r="EMU30" s="687"/>
      <c r="EMV30" s="687"/>
      <c r="EMW30" s="687"/>
      <c r="EMX30" s="687"/>
      <c r="EMY30" s="687"/>
      <c r="EMZ30" s="687"/>
      <c r="ENA30" s="687"/>
      <c r="ENB30" s="687"/>
      <c r="ENC30" s="687"/>
      <c r="END30" s="687"/>
      <c r="ENE30" s="687"/>
      <c r="ENF30" s="687"/>
      <c r="ENG30" s="687"/>
      <c r="ENH30" s="687"/>
      <c r="ENI30" s="687"/>
      <c r="ENJ30" s="687"/>
      <c r="ENK30" s="687"/>
      <c r="ENL30" s="687"/>
      <c r="ENM30" s="687"/>
      <c r="ENN30" s="687"/>
      <c r="ENO30" s="687"/>
      <c r="ENP30" s="687"/>
      <c r="ENQ30" s="687"/>
      <c r="ENR30" s="687"/>
      <c r="ENS30" s="687"/>
      <c r="ENT30" s="687"/>
      <c r="ENU30" s="687"/>
      <c r="ENV30" s="687"/>
      <c r="ENW30" s="687"/>
      <c r="ENX30" s="687"/>
      <c r="ENY30" s="687"/>
      <c r="ENZ30" s="687"/>
      <c r="EOA30" s="687"/>
      <c r="EOB30" s="687"/>
      <c r="EOC30" s="687"/>
      <c r="EOD30" s="687"/>
      <c r="EOE30" s="687"/>
      <c r="EOF30" s="687"/>
      <c r="EOG30" s="687"/>
      <c r="EOH30" s="687"/>
      <c r="EOI30" s="687"/>
      <c r="EOJ30" s="687"/>
      <c r="EOK30" s="687"/>
      <c r="EOL30" s="687"/>
      <c r="EOM30" s="687"/>
      <c r="EON30" s="687"/>
      <c r="EOO30" s="687"/>
      <c r="EOP30" s="687"/>
      <c r="EOQ30" s="687"/>
      <c r="EOR30" s="687"/>
      <c r="EOS30" s="687"/>
      <c r="EOT30" s="687"/>
      <c r="EOU30" s="687"/>
      <c r="EOV30" s="687"/>
      <c r="EOW30" s="687"/>
      <c r="EOX30" s="687"/>
      <c r="EOY30" s="687"/>
      <c r="EOZ30" s="687"/>
      <c r="EPA30" s="687"/>
      <c r="EPB30" s="687"/>
      <c r="EPC30" s="687"/>
      <c r="EPD30" s="687"/>
      <c r="EPE30" s="687"/>
      <c r="EPF30" s="687"/>
      <c r="EPG30" s="687"/>
      <c r="EPH30" s="687"/>
      <c r="EPI30" s="687"/>
      <c r="EPJ30" s="687"/>
      <c r="EPK30" s="687"/>
      <c r="EPL30" s="687"/>
      <c r="EPM30" s="687"/>
      <c r="EPN30" s="687"/>
      <c r="EPO30" s="687"/>
      <c r="EPP30" s="687"/>
      <c r="EPQ30" s="687"/>
      <c r="EPR30" s="687"/>
      <c r="EPS30" s="687"/>
      <c r="EPT30" s="687"/>
      <c r="EPU30" s="687"/>
      <c r="EPV30" s="687"/>
      <c r="EPW30" s="687"/>
      <c r="EPX30" s="687"/>
      <c r="EPY30" s="687"/>
      <c r="EPZ30" s="687"/>
      <c r="EQA30" s="687"/>
      <c r="EQB30" s="687"/>
      <c r="EQC30" s="687"/>
      <c r="EQD30" s="687"/>
      <c r="EQE30" s="687"/>
      <c r="EQF30" s="687"/>
      <c r="EQG30" s="687"/>
      <c r="EQH30" s="687"/>
      <c r="EQI30" s="687"/>
      <c r="EQJ30" s="687"/>
      <c r="EQK30" s="687"/>
      <c r="EQL30" s="687"/>
      <c r="EQM30" s="687"/>
      <c r="EQN30" s="687"/>
      <c r="EQO30" s="687"/>
      <c r="EQP30" s="687"/>
      <c r="EQQ30" s="687"/>
      <c r="EQR30" s="687"/>
      <c r="EQS30" s="687"/>
      <c r="EQT30" s="687"/>
      <c r="EQU30" s="687"/>
      <c r="EQV30" s="687"/>
      <c r="EQW30" s="687"/>
      <c r="EQX30" s="687"/>
      <c r="EQY30" s="687"/>
      <c r="EQZ30" s="687"/>
      <c r="ERA30" s="687"/>
      <c r="ERB30" s="687"/>
      <c r="ERC30" s="687"/>
      <c r="ERD30" s="687"/>
      <c r="ERE30" s="687"/>
      <c r="ERF30" s="687"/>
      <c r="ERG30" s="687"/>
      <c r="ERH30" s="687"/>
      <c r="ERI30" s="687"/>
      <c r="ERJ30" s="687"/>
      <c r="ERK30" s="687"/>
      <c r="ERL30" s="687"/>
      <c r="ERM30" s="687"/>
      <c r="ERN30" s="687"/>
      <c r="ERO30" s="687"/>
      <c r="ERP30" s="687"/>
      <c r="ERQ30" s="687"/>
      <c r="ERR30" s="687"/>
      <c r="ERS30" s="687"/>
      <c r="ERT30" s="687"/>
      <c r="ERU30" s="687"/>
      <c r="ERV30" s="687"/>
      <c r="ERW30" s="687"/>
      <c r="ERX30" s="687"/>
      <c r="ERY30" s="687"/>
      <c r="ERZ30" s="687"/>
      <c r="ESA30" s="687"/>
      <c r="ESB30" s="687"/>
      <c r="ESC30" s="687"/>
      <c r="ESD30" s="687"/>
      <c r="ESE30" s="687"/>
      <c r="ESF30" s="687"/>
      <c r="ESG30" s="687"/>
      <c r="ESH30" s="687"/>
      <c r="ESI30" s="687"/>
      <c r="ESJ30" s="687"/>
      <c r="ESK30" s="687"/>
      <c r="ESL30" s="687"/>
      <c r="ESM30" s="687"/>
      <c r="ESN30" s="687"/>
      <c r="ESO30" s="687"/>
      <c r="ESP30" s="687"/>
      <c r="ESQ30" s="687"/>
      <c r="ESR30" s="687"/>
      <c r="ESS30" s="687"/>
      <c r="EST30" s="687"/>
      <c r="ESU30" s="687"/>
      <c r="ESV30" s="687"/>
      <c r="ESW30" s="687"/>
      <c r="ESX30" s="687"/>
      <c r="ESY30" s="687"/>
      <c r="ESZ30" s="687"/>
      <c r="ETA30" s="687"/>
      <c r="ETB30" s="687"/>
      <c r="ETC30" s="687"/>
      <c r="ETD30" s="687"/>
      <c r="ETE30" s="687"/>
      <c r="ETF30" s="687"/>
      <c r="ETG30" s="687"/>
      <c r="ETH30" s="687"/>
      <c r="ETI30" s="687"/>
      <c r="ETJ30" s="687"/>
      <c r="ETK30" s="687"/>
      <c r="ETL30" s="687"/>
      <c r="ETM30" s="687"/>
      <c r="ETN30" s="687"/>
      <c r="ETO30" s="687"/>
      <c r="ETP30" s="687"/>
      <c r="ETQ30" s="687"/>
      <c r="ETR30" s="687"/>
      <c r="ETS30" s="687"/>
      <c r="ETT30" s="687"/>
      <c r="ETU30" s="687"/>
      <c r="ETV30" s="687"/>
      <c r="ETW30" s="687"/>
      <c r="ETX30" s="687"/>
      <c r="ETY30" s="687"/>
      <c r="ETZ30" s="687"/>
      <c r="EUA30" s="687"/>
      <c r="EUB30" s="687"/>
      <c r="EUC30" s="687"/>
      <c r="EUD30" s="687"/>
      <c r="EUE30" s="687"/>
      <c r="EUF30" s="687"/>
      <c r="EUG30" s="687"/>
      <c r="EUH30" s="687"/>
      <c r="EUI30" s="687"/>
      <c r="EUJ30" s="687"/>
      <c r="EUK30" s="687"/>
      <c r="EUL30" s="687"/>
      <c r="EUM30" s="687"/>
      <c r="EUN30" s="687"/>
      <c r="EUO30" s="687"/>
      <c r="EUP30" s="687"/>
      <c r="EUQ30" s="687"/>
      <c r="EUR30" s="687"/>
      <c r="EUS30" s="687"/>
      <c r="EUT30" s="687"/>
      <c r="EUU30" s="687"/>
      <c r="EUV30" s="687"/>
      <c r="EUW30" s="687"/>
      <c r="EUX30" s="687"/>
      <c r="EUY30" s="687"/>
      <c r="EUZ30" s="687"/>
      <c r="EVA30" s="687"/>
      <c r="EVB30" s="687"/>
      <c r="EVC30" s="687"/>
      <c r="EVD30" s="687"/>
      <c r="EVE30" s="687"/>
      <c r="EVF30" s="687"/>
      <c r="EVG30" s="687"/>
      <c r="EVH30" s="687"/>
      <c r="EVI30" s="687"/>
      <c r="EVJ30" s="687"/>
      <c r="EVK30" s="687"/>
      <c r="EVL30" s="687"/>
      <c r="EVM30" s="687"/>
      <c r="EVN30" s="687"/>
      <c r="EVO30" s="687"/>
      <c r="EVP30" s="687"/>
      <c r="EVQ30" s="687"/>
      <c r="EVR30" s="687"/>
      <c r="EVS30" s="687"/>
      <c r="EVT30" s="687"/>
      <c r="EVU30" s="687"/>
      <c r="EVV30" s="687"/>
      <c r="EVW30" s="687"/>
      <c r="EVX30" s="687"/>
      <c r="EVY30" s="687"/>
      <c r="EVZ30" s="687"/>
      <c r="EWA30" s="687"/>
      <c r="EWB30" s="687"/>
      <c r="EWC30" s="687"/>
      <c r="EWD30" s="687"/>
      <c r="EWE30" s="687"/>
      <c r="EWF30" s="687"/>
      <c r="EWG30" s="687"/>
      <c r="EWH30" s="687"/>
      <c r="EWI30" s="687"/>
      <c r="EWJ30" s="687"/>
      <c r="EWK30" s="687"/>
      <c r="EWL30" s="687"/>
      <c r="EWM30" s="687"/>
      <c r="EWN30" s="687"/>
      <c r="EWO30" s="687"/>
      <c r="EWP30" s="687"/>
      <c r="EWQ30" s="687"/>
      <c r="EWR30" s="687"/>
      <c r="EWS30" s="687"/>
      <c r="EWT30" s="687"/>
      <c r="EWU30" s="687"/>
      <c r="EWV30" s="687"/>
      <c r="EWW30" s="687"/>
      <c r="EWX30" s="687"/>
      <c r="EWY30" s="687"/>
      <c r="EWZ30" s="687"/>
      <c r="EXA30" s="687"/>
      <c r="EXB30" s="687"/>
      <c r="EXC30" s="687"/>
      <c r="EXD30" s="687"/>
      <c r="EXE30" s="687"/>
      <c r="EXF30" s="687"/>
      <c r="EXG30" s="687"/>
      <c r="EXH30" s="687"/>
      <c r="EXI30" s="687"/>
      <c r="EXJ30" s="687"/>
      <c r="EXK30" s="687"/>
      <c r="EXL30" s="687"/>
      <c r="EXM30" s="687"/>
      <c r="EXN30" s="687"/>
      <c r="EXO30" s="687"/>
      <c r="EXP30" s="687"/>
      <c r="EXQ30" s="687"/>
      <c r="EXR30" s="687"/>
      <c r="EXS30" s="687"/>
      <c r="EXT30" s="687"/>
      <c r="EXU30" s="687"/>
      <c r="EXV30" s="687"/>
      <c r="EXW30" s="687"/>
      <c r="EXX30" s="687"/>
      <c r="EXY30" s="687"/>
      <c r="EXZ30" s="687"/>
      <c r="EYA30" s="687"/>
      <c r="EYB30" s="687"/>
      <c r="EYC30" s="687"/>
      <c r="EYD30" s="687"/>
      <c r="EYE30" s="687"/>
      <c r="EYF30" s="687"/>
      <c r="EYG30" s="687"/>
      <c r="EYH30" s="687"/>
      <c r="EYI30" s="687"/>
      <c r="EYJ30" s="687"/>
      <c r="EYK30" s="687"/>
      <c r="EYL30" s="687"/>
      <c r="EYM30" s="687"/>
      <c r="EYN30" s="687"/>
      <c r="EYO30" s="687"/>
      <c r="EYP30" s="687"/>
      <c r="EYQ30" s="687"/>
      <c r="EYR30" s="687"/>
      <c r="EYS30" s="687"/>
      <c r="EYT30" s="687"/>
      <c r="EYU30" s="687"/>
      <c r="EYV30" s="687"/>
      <c r="EYW30" s="687"/>
      <c r="EYX30" s="687"/>
      <c r="EYY30" s="687"/>
      <c r="EYZ30" s="687"/>
      <c r="EZA30" s="687"/>
      <c r="EZB30" s="687"/>
      <c r="EZC30" s="687"/>
      <c r="EZD30" s="687"/>
      <c r="EZE30" s="687"/>
      <c r="EZF30" s="687"/>
      <c r="EZG30" s="687"/>
      <c r="EZH30" s="687"/>
      <c r="EZI30" s="687"/>
      <c r="EZJ30" s="687"/>
      <c r="EZK30" s="687"/>
      <c r="EZL30" s="687"/>
      <c r="EZM30" s="687"/>
      <c r="EZN30" s="687"/>
      <c r="EZO30" s="687"/>
      <c r="EZP30" s="687"/>
      <c r="EZQ30" s="687"/>
      <c r="EZR30" s="687"/>
      <c r="EZS30" s="687"/>
      <c r="EZT30" s="687"/>
      <c r="EZU30" s="687"/>
      <c r="EZV30" s="687"/>
      <c r="EZW30" s="687"/>
      <c r="EZX30" s="687"/>
      <c r="EZY30" s="687"/>
      <c r="EZZ30" s="687"/>
      <c r="FAA30" s="687"/>
      <c r="FAB30" s="687"/>
      <c r="FAC30" s="687"/>
      <c r="FAD30" s="687"/>
      <c r="FAE30" s="687"/>
      <c r="FAF30" s="687"/>
      <c r="FAG30" s="687"/>
      <c r="FAH30" s="687"/>
      <c r="FAI30" s="687"/>
      <c r="FAJ30" s="687"/>
      <c r="FAK30" s="687"/>
      <c r="FAL30" s="687"/>
      <c r="FAM30" s="687"/>
      <c r="FAN30" s="687"/>
      <c r="FAO30" s="687"/>
      <c r="FAP30" s="687"/>
      <c r="FAQ30" s="687"/>
      <c r="FAR30" s="687"/>
      <c r="FAS30" s="687"/>
      <c r="FAT30" s="687"/>
      <c r="FAU30" s="687"/>
      <c r="FAV30" s="687"/>
      <c r="FAW30" s="687"/>
      <c r="FAX30" s="687"/>
      <c r="FAY30" s="687"/>
      <c r="FAZ30" s="687"/>
      <c r="FBA30" s="687"/>
      <c r="FBB30" s="687"/>
      <c r="FBC30" s="687"/>
      <c r="FBD30" s="687"/>
      <c r="FBE30" s="687"/>
      <c r="FBF30" s="687"/>
      <c r="FBG30" s="687"/>
      <c r="FBH30" s="687"/>
      <c r="FBI30" s="687"/>
      <c r="FBJ30" s="687"/>
      <c r="FBK30" s="687"/>
      <c r="FBL30" s="687"/>
      <c r="FBM30" s="687"/>
      <c r="FBN30" s="687"/>
      <c r="FBO30" s="687"/>
      <c r="FBP30" s="687"/>
      <c r="FBQ30" s="687"/>
      <c r="FBR30" s="687"/>
      <c r="FBS30" s="687"/>
      <c r="FBT30" s="687"/>
      <c r="FBU30" s="687"/>
      <c r="FBV30" s="687"/>
      <c r="FBW30" s="687"/>
      <c r="FBX30" s="687"/>
      <c r="FBY30" s="687"/>
      <c r="FBZ30" s="687"/>
      <c r="FCA30" s="687"/>
      <c r="FCB30" s="687"/>
      <c r="FCC30" s="687"/>
      <c r="FCD30" s="687"/>
      <c r="FCE30" s="687"/>
      <c r="FCF30" s="687"/>
      <c r="FCG30" s="687"/>
      <c r="FCH30" s="687"/>
      <c r="FCI30" s="687"/>
      <c r="FCJ30" s="687"/>
      <c r="FCK30" s="687"/>
      <c r="FCL30" s="687"/>
      <c r="FCM30" s="687"/>
      <c r="FCN30" s="687"/>
      <c r="FCO30" s="687"/>
      <c r="FCP30" s="687"/>
      <c r="FCQ30" s="687"/>
      <c r="FCR30" s="687"/>
      <c r="FCS30" s="687"/>
      <c r="FCT30" s="687"/>
      <c r="FCU30" s="687"/>
      <c r="FCV30" s="687"/>
      <c r="FCW30" s="687"/>
      <c r="FCX30" s="687"/>
      <c r="FCY30" s="687"/>
      <c r="FCZ30" s="687"/>
      <c r="FDA30" s="687"/>
      <c r="FDB30" s="687"/>
      <c r="FDC30" s="687"/>
      <c r="FDD30" s="687"/>
      <c r="FDE30" s="687"/>
      <c r="FDF30" s="687"/>
      <c r="FDG30" s="687"/>
      <c r="FDH30" s="687"/>
      <c r="FDI30" s="687"/>
      <c r="FDJ30" s="687"/>
      <c r="FDK30" s="687"/>
      <c r="FDL30" s="687"/>
      <c r="FDM30" s="687"/>
      <c r="FDN30" s="687"/>
      <c r="FDO30" s="687"/>
      <c r="FDP30" s="687"/>
      <c r="FDQ30" s="687"/>
      <c r="FDR30" s="687"/>
      <c r="FDS30" s="687"/>
      <c r="FDT30" s="687"/>
      <c r="FDU30" s="687"/>
      <c r="FDV30" s="687"/>
      <c r="FDW30" s="687"/>
      <c r="FDX30" s="687"/>
      <c r="FDY30" s="687"/>
      <c r="FDZ30" s="687"/>
      <c r="FEA30" s="687"/>
      <c r="FEB30" s="687"/>
      <c r="FEC30" s="687"/>
      <c r="FED30" s="687"/>
      <c r="FEE30" s="687"/>
      <c r="FEF30" s="687"/>
      <c r="FEG30" s="687"/>
      <c r="FEH30" s="687"/>
      <c r="FEI30" s="687"/>
      <c r="FEJ30" s="687"/>
      <c r="FEK30" s="687"/>
      <c r="FEL30" s="687"/>
      <c r="FEM30" s="687"/>
      <c r="FEN30" s="687"/>
      <c r="FEO30" s="687"/>
      <c r="FEP30" s="687"/>
      <c r="FEQ30" s="687"/>
      <c r="FER30" s="687"/>
      <c r="FES30" s="687"/>
      <c r="FET30" s="687"/>
      <c r="FEU30" s="687"/>
      <c r="FEV30" s="687"/>
      <c r="FEW30" s="687"/>
      <c r="FEX30" s="687"/>
      <c r="FEY30" s="687"/>
      <c r="FEZ30" s="687"/>
      <c r="FFA30" s="687"/>
      <c r="FFB30" s="687"/>
      <c r="FFC30" s="687"/>
      <c r="FFD30" s="687"/>
      <c r="FFE30" s="687"/>
      <c r="FFF30" s="687"/>
      <c r="FFG30" s="687"/>
      <c r="FFH30" s="687"/>
      <c r="FFI30" s="687"/>
      <c r="FFJ30" s="687"/>
      <c r="FFK30" s="687"/>
      <c r="FFL30" s="687"/>
      <c r="FFM30" s="687"/>
      <c r="FFN30" s="687"/>
      <c r="FFO30" s="687"/>
      <c r="FFP30" s="687"/>
      <c r="FFQ30" s="687"/>
      <c r="FFR30" s="687"/>
      <c r="FFS30" s="687"/>
      <c r="FFT30" s="687"/>
      <c r="FFU30" s="687"/>
      <c r="FFV30" s="687"/>
      <c r="FFW30" s="687"/>
      <c r="FFX30" s="687"/>
      <c r="FFY30" s="687"/>
      <c r="FFZ30" s="687"/>
      <c r="FGA30" s="687"/>
      <c r="FGB30" s="687"/>
      <c r="FGC30" s="687"/>
      <c r="FGD30" s="687"/>
      <c r="FGE30" s="687"/>
      <c r="FGF30" s="687"/>
      <c r="FGG30" s="687"/>
      <c r="FGH30" s="687"/>
      <c r="FGI30" s="687"/>
      <c r="FGJ30" s="687"/>
      <c r="FGK30" s="687"/>
      <c r="FGL30" s="687"/>
      <c r="FGM30" s="687"/>
      <c r="FGN30" s="687"/>
      <c r="FGO30" s="687"/>
      <c r="FGP30" s="687"/>
      <c r="FGQ30" s="687"/>
      <c r="FGR30" s="687"/>
      <c r="FGS30" s="687"/>
      <c r="FGT30" s="687"/>
      <c r="FGU30" s="687"/>
      <c r="FGV30" s="687"/>
      <c r="FGW30" s="687"/>
      <c r="FGX30" s="687"/>
      <c r="FGY30" s="687"/>
      <c r="FGZ30" s="687"/>
      <c r="FHA30" s="687"/>
      <c r="FHB30" s="687"/>
      <c r="FHC30" s="687"/>
      <c r="FHD30" s="687"/>
      <c r="FHE30" s="687"/>
      <c r="FHF30" s="687"/>
      <c r="FHG30" s="687"/>
      <c r="FHH30" s="687"/>
      <c r="FHI30" s="687"/>
      <c r="FHJ30" s="687"/>
      <c r="FHK30" s="687"/>
      <c r="FHL30" s="687"/>
      <c r="FHM30" s="687"/>
      <c r="FHN30" s="687"/>
      <c r="FHO30" s="687"/>
      <c r="FHP30" s="687"/>
      <c r="FHQ30" s="687"/>
      <c r="FHR30" s="687"/>
      <c r="FHS30" s="687"/>
      <c r="FHT30" s="687"/>
      <c r="FHU30" s="687"/>
      <c r="FHV30" s="687"/>
      <c r="FHW30" s="687"/>
      <c r="FHX30" s="687"/>
      <c r="FHY30" s="687"/>
      <c r="FHZ30" s="687"/>
      <c r="FIA30" s="687"/>
      <c r="FIB30" s="687"/>
      <c r="FIC30" s="687"/>
      <c r="FID30" s="687"/>
      <c r="FIE30" s="687"/>
      <c r="FIF30" s="687"/>
      <c r="FIG30" s="687"/>
      <c r="FIH30" s="687"/>
      <c r="FII30" s="687"/>
      <c r="FIJ30" s="687"/>
      <c r="FIK30" s="687"/>
      <c r="FIL30" s="687"/>
      <c r="FIM30" s="687"/>
      <c r="FIN30" s="687"/>
      <c r="FIO30" s="687"/>
      <c r="FIP30" s="687"/>
      <c r="FIQ30" s="687"/>
      <c r="FIR30" s="687"/>
      <c r="FIS30" s="687"/>
      <c r="FIT30" s="687"/>
      <c r="FIU30" s="687"/>
      <c r="FIV30" s="687"/>
      <c r="FIW30" s="687"/>
      <c r="FIX30" s="687"/>
      <c r="FIY30" s="687"/>
      <c r="FIZ30" s="687"/>
      <c r="FJA30" s="687"/>
      <c r="FJB30" s="687"/>
      <c r="FJC30" s="687"/>
      <c r="FJD30" s="687"/>
      <c r="FJE30" s="687"/>
      <c r="FJF30" s="687"/>
      <c r="FJG30" s="687"/>
      <c r="FJH30" s="687"/>
      <c r="FJI30" s="687"/>
      <c r="FJJ30" s="687"/>
      <c r="FJK30" s="687"/>
      <c r="FJL30" s="687"/>
      <c r="FJM30" s="687"/>
      <c r="FJN30" s="687"/>
      <c r="FJO30" s="687"/>
      <c r="FJP30" s="687"/>
      <c r="FJQ30" s="687"/>
      <c r="FJR30" s="687"/>
      <c r="FJS30" s="687"/>
      <c r="FJT30" s="687"/>
      <c r="FJU30" s="687"/>
      <c r="FJV30" s="687"/>
      <c r="FJW30" s="687"/>
      <c r="FJX30" s="687"/>
      <c r="FJY30" s="687"/>
      <c r="FJZ30" s="687"/>
      <c r="FKA30" s="687"/>
      <c r="FKB30" s="687"/>
      <c r="FKC30" s="687"/>
      <c r="FKD30" s="687"/>
      <c r="FKE30" s="687"/>
      <c r="FKF30" s="687"/>
      <c r="FKG30" s="687"/>
      <c r="FKH30" s="687"/>
      <c r="FKI30" s="687"/>
      <c r="FKJ30" s="687"/>
      <c r="FKK30" s="687"/>
      <c r="FKL30" s="687"/>
      <c r="FKM30" s="687"/>
      <c r="FKN30" s="687"/>
      <c r="FKO30" s="687"/>
      <c r="FKP30" s="687"/>
      <c r="FKQ30" s="687"/>
      <c r="FKR30" s="687"/>
      <c r="FKS30" s="687"/>
      <c r="FKT30" s="687"/>
      <c r="FKU30" s="687"/>
      <c r="FKV30" s="687"/>
      <c r="FKW30" s="687"/>
      <c r="FKX30" s="687"/>
      <c r="FKY30" s="687"/>
      <c r="FKZ30" s="687"/>
      <c r="FLA30" s="687"/>
      <c r="FLB30" s="687"/>
      <c r="FLC30" s="687"/>
      <c r="FLD30" s="687"/>
      <c r="FLE30" s="687"/>
      <c r="FLF30" s="687"/>
      <c r="FLG30" s="687"/>
      <c r="FLH30" s="687"/>
      <c r="FLI30" s="687"/>
      <c r="FLJ30" s="687"/>
      <c r="FLK30" s="687"/>
      <c r="FLL30" s="687"/>
      <c r="FLM30" s="687"/>
      <c r="FLN30" s="687"/>
      <c r="FLO30" s="687"/>
      <c r="FLP30" s="687"/>
      <c r="FLQ30" s="687"/>
      <c r="FLR30" s="687"/>
      <c r="FLS30" s="687"/>
      <c r="FLT30" s="687"/>
      <c r="FLU30" s="687"/>
      <c r="FLV30" s="687"/>
      <c r="FLW30" s="687"/>
      <c r="FLX30" s="687"/>
      <c r="FLY30" s="687"/>
      <c r="FLZ30" s="687"/>
      <c r="FMA30" s="687"/>
      <c r="FMB30" s="687"/>
      <c r="FMC30" s="687"/>
      <c r="FMD30" s="687"/>
      <c r="FME30" s="687"/>
      <c r="FMF30" s="687"/>
      <c r="FMG30" s="687"/>
      <c r="FMH30" s="687"/>
      <c r="FMI30" s="687"/>
      <c r="FMJ30" s="687"/>
      <c r="FMK30" s="687"/>
      <c r="FML30" s="687"/>
      <c r="FMM30" s="687"/>
      <c r="FMN30" s="687"/>
      <c r="FMO30" s="687"/>
      <c r="FMP30" s="687"/>
      <c r="FMQ30" s="687"/>
      <c r="FMR30" s="687"/>
      <c r="FMS30" s="687"/>
      <c r="FMT30" s="687"/>
      <c r="FMU30" s="687"/>
      <c r="FMV30" s="687"/>
      <c r="FMW30" s="687"/>
      <c r="FMX30" s="687"/>
      <c r="FMY30" s="687"/>
      <c r="FMZ30" s="687"/>
      <c r="FNA30" s="687"/>
      <c r="FNB30" s="687"/>
      <c r="FNC30" s="687"/>
      <c r="FND30" s="687"/>
      <c r="FNE30" s="687"/>
      <c r="FNF30" s="687"/>
      <c r="FNG30" s="687"/>
      <c r="FNH30" s="687"/>
      <c r="FNI30" s="687"/>
      <c r="FNJ30" s="687"/>
      <c r="FNK30" s="687"/>
      <c r="FNL30" s="687"/>
      <c r="FNM30" s="687"/>
      <c r="FNN30" s="687"/>
      <c r="FNO30" s="687"/>
      <c r="FNP30" s="687"/>
      <c r="FNQ30" s="687"/>
      <c r="FNR30" s="687"/>
      <c r="FNS30" s="687"/>
      <c r="FNT30" s="687"/>
      <c r="FNU30" s="687"/>
      <c r="FNV30" s="687"/>
      <c r="FNW30" s="687"/>
      <c r="FNX30" s="687"/>
      <c r="FNY30" s="687"/>
      <c r="FNZ30" s="687"/>
      <c r="FOA30" s="687"/>
      <c r="FOB30" s="687"/>
      <c r="FOC30" s="687"/>
      <c r="FOD30" s="687"/>
      <c r="FOE30" s="687"/>
      <c r="FOF30" s="687"/>
      <c r="FOG30" s="687"/>
      <c r="FOH30" s="687"/>
      <c r="FOI30" s="687"/>
      <c r="FOJ30" s="687"/>
      <c r="FOK30" s="687"/>
      <c r="FOL30" s="687"/>
      <c r="FOM30" s="687"/>
      <c r="FON30" s="687"/>
      <c r="FOO30" s="687"/>
      <c r="FOP30" s="687"/>
      <c r="FOQ30" s="687"/>
      <c r="FOR30" s="687"/>
      <c r="FOS30" s="687"/>
      <c r="FOT30" s="687"/>
      <c r="FOU30" s="687"/>
      <c r="FOV30" s="687"/>
      <c r="FOW30" s="687"/>
      <c r="FOX30" s="687"/>
      <c r="FOY30" s="687"/>
      <c r="FOZ30" s="687"/>
      <c r="FPA30" s="687"/>
      <c r="FPB30" s="687"/>
      <c r="FPC30" s="687"/>
      <c r="FPD30" s="687"/>
      <c r="FPE30" s="687"/>
      <c r="FPF30" s="687"/>
      <c r="FPG30" s="687"/>
      <c r="FPH30" s="687"/>
      <c r="FPI30" s="687"/>
      <c r="FPJ30" s="687"/>
      <c r="FPK30" s="687"/>
      <c r="FPL30" s="687"/>
      <c r="FPM30" s="687"/>
      <c r="FPN30" s="687"/>
      <c r="FPO30" s="687"/>
      <c r="FPP30" s="687"/>
      <c r="FPQ30" s="687"/>
      <c r="FPR30" s="687"/>
      <c r="FPS30" s="687"/>
      <c r="FPT30" s="687"/>
      <c r="FPU30" s="687"/>
      <c r="FPV30" s="687"/>
      <c r="FPW30" s="687"/>
      <c r="FPX30" s="687"/>
      <c r="FPY30" s="687"/>
      <c r="FPZ30" s="687"/>
      <c r="FQA30" s="687"/>
      <c r="FQB30" s="687"/>
      <c r="FQC30" s="687"/>
      <c r="FQD30" s="687"/>
      <c r="FQE30" s="687"/>
      <c r="FQF30" s="687"/>
      <c r="FQG30" s="687"/>
      <c r="FQH30" s="687"/>
      <c r="FQI30" s="687"/>
      <c r="FQJ30" s="687"/>
      <c r="FQK30" s="687"/>
      <c r="FQL30" s="687"/>
      <c r="FQM30" s="687"/>
      <c r="FQN30" s="687"/>
      <c r="FQO30" s="687"/>
      <c r="FQP30" s="687"/>
      <c r="FQQ30" s="687"/>
      <c r="FQR30" s="687"/>
      <c r="FQS30" s="687"/>
      <c r="FQT30" s="687"/>
      <c r="FQU30" s="687"/>
      <c r="FQV30" s="687"/>
      <c r="FQW30" s="687"/>
      <c r="FQX30" s="687"/>
      <c r="FQY30" s="687"/>
      <c r="FQZ30" s="687"/>
      <c r="FRA30" s="687"/>
      <c r="FRB30" s="687"/>
      <c r="FRC30" s="687"/>
      <c r="FRD30" s="687"/>
      <c r="FRE30" s="687"/>
      <c r="FRF30" s="687"/>
      <c r="FRG30" s="687"/>
      <c r="FRH30" s="687"/>
      <c r="FRI30" s="687"/>
      <c r="FRJ30" s="687"/>
      <c r="FRK30" s="687"/>
      <c r="FRL30" s="687"/>
      <c r="FRM30" s="687"/>
      <c r="FRN30" s="687"/>
      <c r="FRO30" s="687"/>
      <c r="FRP30" s="687"/>
      <c r="FRQ30" s="687"/>
      <c r="FRR30" s="687"/>
      <c r="FRS30" s="687"/>
      <c r="FRT30" s="687"/>
      <c r="FRU30" s="687"/>
      <c r="FRV30" s="687"/>
      <c r="FRW30" s="687"/>
      <c r="FRX30" s="687"/>
      <c r="FRY30" s="687"/>
      <c r="FRZ30" s="687"/>
      <c r="FSA30" s="687"/>
      <c r="FSB30" s="687"/>
      <c r="FSC30" s="687"/>
      <c r="FSD30" s="687"/>
      <c r="FSE30" s="687"/>
      <c r="FSF30" s="687"/>
      <c r="FSG30" s="687"/>
      <c r="FSH30" s="687"/>
      <c r="FSI30" s="687"/>
      <c r="FSJ30" s="687"/>
      <c r="FSK30" s="687"/>
      <c r="FSL30" s="687"/>
      <c r="FSM30" s="687"/>
      <c r="FSN30" s="687"/>
      <c r="FSO30" s="687"/>
      <c r="FSP30" s="687"/>
      <c r="FSQ30" s="687"/>
      <c r="FSR30" s="687"/>
      <c r="FSS30" s="687"/>
      <c r="FST30" s="687"/>
      <c r="FSU30" s="687"/>
      <c r="FSV30" s="687"/>
      <c r="FSW30" s="687"/>
      <c r="FSX30" s="687"/>
      <c r="FSY30" s="687"/>
      <c r="FSZ30" s="687"/>
      <c r="FTA30" s="687"/>
      <c r="FTB30" s="687"/>
      <c r="FTC30" s="687"/>
      <c r="FTD30" s="687"/>
      <c r="FTE30" s="687"/>
      <c r="FTF30" s="687"/>
      <c r="FTG30" s="687"/>
      <c r="FTH30" s="687"/>
      <c r="FTI30" s="687"/>
      <c r="FTJ30" s="687"/>
      <c r="FTK30" s="687"/>
      <c r="FTL30" s="687"/>
      <c r="FTM30" s="687"/>
      <c r="FTN30" s="687"/>
      <c r="FTO30" s="687"/>
      <c r="FTP30" s="687"/>
      <c r="FTQ30" s="687"/>
      <c r="FTR30" s="687"/>
      <c r="FTS30" s="687"/>
      <c r="FTT30" s="687"/>
      <c r="FTU30" s="687"/>
      <c r="FTV30" s="687"/>
      <c r="FTW30" s="687"/>
      <c r="FTX30" s="687"/>
      <c r="FTY30" s="687"/>
      <c r="FTZ30" s="687"/>
      <c r="FUA30" s="687"/>
      <c r="FUB30" s="687"/>
      <c r="FUC30" s="687"/>
      <c r="FUD30" s="687"/>
      <c r="FUE30" s="687"/>
      <c r="FUF30" s="687"/>
      <c r="FUG30" s="687"/>
      <c r="FUH30" s="687"/>
      <c r="FUI30" s="687"/>
      <c r="FUJ30" s="687"/>
      <c r="FUK30" s="687"/>
      <c r="FUL30" s="687"/>
      <c r="FUM30" s="687"/>
      <c r="FUN30" s="687"/>
      <c r="FUO30" s="687"/>
      <c r="FUP30" s="687"/>
      <c r="FUQ30" s="687"/>
      <c r="FUR30" s="687"/>
      <c r="FUS30" s="687"/>
      <c r="FUT30" s="687"/>
      <c r="FUU30" s="687"/>
      <c r="FUV30" s="687"/>
      <c r="FUW30" s="687"/>
      <c r="FUX30" s="687"/>
      <c r="FUY30" s="687"/>
      <c r="FUZ30" s="687"/>
      <c r="FVA30" s="687"/>
      <c r="FVB30" s="687"/>
      <c r="FVC30" s="687"/>
      <c r="FVD30" s="687"/>
      <c r="FVE30" s="687"/>
      <c r="FVF30" s="687"/>
      <c r="FVG30" s="687"/>
      <c r="FVH30" s="687"/>
      <c r="FVI30" s="687"/>
      <c r="FVJ30" s="687"/>
      <c r="FVK30" s="687"/>
      <c r="FVL30" s="687"/>
      <c r="FVM30" s="687"/>
      <c r="FVN30" s="687"/>
      <c r="FVO30" s="687"/>
      <c r="FVP30" s="687"/>
      <c r="FVQ30" s="687"/>
      <c r="FVR30" s="687"/>
      <c r="FVS30" s="687"/>
      <c r="FVT30" s="687"/>
      <c r="FVU30" s="687"/>
      <c r="FVV30" s="687"/>
      <c r="FVW30" s="687"/>
      <c r="FVX30" s="687"/>
      <c r="FVY30" s="687"/>
      <c r="FVZ30" s="687"/>
      <c r="FWA30" s="687"/>
      <c r="FWB30" s="687"/>
      <c r="FWC30" s="687"/>
      <c r="FWD30" s="687"/>
      <c r="FWE30" s="687"/>
      <c r="FWF30" s="687"/>
      <c r="FWG30" s="687"/>
      <c r="FWH30" s="687"/>
      <c r="FWI30" s="687"/>
      <c r="FWJ30" s="687"/>
      <c r="FWK30" s="687"/>
      <c r="FWL30" s="687"/>
      <c r="FWM30" s="687"/>
      <c r="FWN30" s="687"/>
      <c r="FWO30" s="687"/>
      <c r="FWP30" s="687"/>
      <c r="FWQ30" s="687"/>
      <c r="FWR30" s="687"/>
      <c r="FWS30" s="687"/>
      <c r="FWT30" s="687"/>
      <c r="FWU30" s="687"/>
      <c r="FWV30" s="687"/>
      <c r="FWW30" s="687"/>
      <c r="FWX30" s="687"/>
      <c r="FWY30" s="687"/>
      <c r="FWZ30" s="687"/>
      <c r="FXA30" s="687"/>
      <c r="FXB30" s="687"/>
      <c r="FXC30" s="687"/>
      <c r="FXD30" s="687"/>
      <c r="FXE30" s="687"/>
      <c r="FXF30" s="687"/>
      <c r="FXG30" s="687"/>
      <c r="FXH30" s="687"/>
      <c r="FXI30" s="687"/>
      <c r="FXJ30" s="687"/>
      <c r="FXK30" s="687"/>
      <c r="FXL30" s="687"/>
      <c r="FXM30" s="687"/>
      <c r="FXN30" s="687"/>
      <c r="FXO30" s="687"/>
      <c r="FXP30" s="687"/>
      <c r="FXQ30" s="687"/>
      <c r="FXR30" s="687"/>
      <c r="FXS30" s="687"/>
      <c r="FXT30" s="687"/>
      <c r="FXU30" s="687"/>
      <c r="FXV30" s="687"/>
      <c r="FXW30" s="687"/>
      <c r="FXX30" s="687"/>
      <c r="FXY30" s="687"/>
      <c r="FXZ30" s="687"/>
      <c r="FYA30" s="687"/>
      <c r="FYB30" s="687"/>
      <c r="FYC30" s="687"/>
      <c r="FYD30" s="687"/>
      <c r="FYE30" s="687"/>
      <c r="FYF30" s="687"/>
      <c r="FYG30" s="687"/>
      <c r="FYH30" s="687"/>
      <c r="FYI30" s="687"/>
      <c r="FYJ30" s="687"/>
      <c r="FYK30" s="687"/>
      <c r="FYL30" s="687"/>
      <c r="FYM30" s="687"/>
      <c r="FYN30" s="687"/>
      <c r="FYO30" s="687"/>
      <c r="FYP30" s="687"/>
      <c r="FYQ30" s="687"/>
      <c r="FYR30" s="687"/>
      <c r="FYS30" s="687"/>
      <c r="FYT30" s="687"/>
      <c r="FYU30" s="687"/>
      <c r="FYV30" s="687"/>
      <c r="FYW30" s="687"/>
      <c r="FYX30" s="687"/>
      <c r="FYY30" s="687"/>
      <c r="FYZ30" s="687"/>
      <c r="FZA30" s="687"/>
      <c r="FZB30" s="687"/>
      <c r="FZC30" s="687"/>
      <c r="FZD30" s="687"/>
      <c r="FZE30" s="687"/>
      <c r="FZF30" s="687"/>
      <c r="FZG30" s="687"/>
      <c r="FZH30" s="687"/>
      <c r="FZI30" s="687"/>
      <c r="FZJ30" s="687"/>
      <c r="FZK30" s="687"/>
      <c r="FZL30" s="687"/>
      <c r="FZM30" s="687"/>
      <c r="FZN30" s="687"/>
      <c r="FZO30" s="687"/>
      <c r="FZP30" s="687"/>
      <c r="FZQ30" s="687"/>
      <c r="FZR30" s="687"/>
      <c r="FZS30" s="687"/>
      <c r="FZT30" s="687"/>
      <c r="FZU30" s="687"/>
      <c r="FZV30" s="687"/>
      <c r="FZW30" s="687"/>
      <c r="FZX30" s="687"/>
      <c r="FZY30" s="687"/>
      <c r="FZZ30" s="687"/>
      <c r="GAA30" s="687"/>
      <c r="GAB30" s="687"/>
      <c r="GAC30" s="687"/>
      <c r="GAD30" s="687"/>
      <c r="GAE30" s="687"/>
      <c r="GAF30" s="687"/>
      <c r="GAG30" s="687"/>
      <c r="GAH30" s="687"/>
      <c r="GAI30" s="687"/>
      <c r="GAJ30" s="687"/>
      <c r="GAK30" s="687"/>
      <c r="GAL30" s="687"/>
      <c r="GAM30" s="687"/>
      <c r="GAN30" s="687"/>
      <c r="GAO30" s="687"/>
      <c r="GAP30" s="687"/>
      <c r="GAQ30" s="687"/>
      <c r="GAR30" s="687"/>
      <c r="GAS30" s="687"/>
      <c r="GAT30" s="687"/>
      <c r="GAU30" s="687"/>
      <c r="GAV30" s="687"/>
      <c r="GAW30" s="687"/>
      <c r="GAX30" s="687"/>
      <c r="GAY30" s="687"/>
      <c r="GAZ30" s="687"/>
      <c r="GBA30" s="687"/>
      <c r="GBB30" s="687"/>
      <c r="GBC30" s="687"/>
      <c r="GBD30" s="687"/>
      <c r="GBE30" s="687"/>
      <c r="GBF30" s="687"/>
      <c r="GBG30" s="687"/>
      <c r="GBH30" s="687"/>
      <c r="GBI30" s="687"/>
      <c r="GBJ30" s="687"/>
      <c r="GBK30" s="687"/>
      <c r="GBL30" s="687"/>
      <c r="GBM30" s="687"/>
      <c r="GBN30" s="687"/>
      <c r="GBO30" s="687"/>
      <c r="GBP30" s="687"/>
      <c r="GBQ30" s="687"/>
      <c r="GBR30" s="687"/>
      <c r="GBS30" s="687"/>
      <c r="GBT30" s="687"/>
      <c r="GBU30" s="687"/>
      <c r="GBV30" s="687"/>
      <c r="GBW30" s="687"/>
      <c r="GBX30" s="687"/>
      <c r="GBY30" s="687"/>
      <c r="GBZ30" s="687"/>
      <c r="GCA30" s="687"/>
      <c r="GCB30" s="687"/>
      <c r="GCC30" s="687"/>
      <c r="GCD30" s="687"/>
      <c r="GCE30" s="687"/>
      <c r="GCF30" s="687"/>
      <c r="GCG30" s="687"/>
      <c r="GCH30" s="687"/>
      <c r="GCI30" s="687"/>
      <c r="GCJ30" s="687"/>
      <c r="GCK30" s="687"/>
      <c r="GCL30" s="687"/>
      <c r="GCM30" s="687"/>
      <c r="GCN30" s="687"/>
      <c r="GCO30" s="687"/>
      <c r="GCP30" s="687"/>
      <c r="GCQ30" s="687"/>
      <c r="GCR30" s="687"/>
      <c r="GCS30" s="687"/>
      <c r="GCT30" s="687"/>
      <c r="GCU30" s="687"/>
      <c r="GCV30" s="687"/>
      <c r="GCW30" s="687"/>
      <c r="GCX30" s="687"/>
      <c r="GCY30" s="687"/>
      <c r="GCZ30" s="687"/>
      <c r="GDA30" s="687"/>
      <c r="GDB30" s="687"/>
      <c r="GDC30" s="687"/>
      <c r="GDD30" s="687"/>
      <c r="GDE30" s="687"/>
      <c r="GDF30" s="687"/>
      <c r="GDG30" s="687"/>
      <c r="GDH30" s="687"/>
      <c r="GDI30" s="687"/>
      <c r="GDJ30" s="687"/>
      <c r="GDK30" s="687"/>
      <c r="GDL30" s="687"/>
      <c r="GDM30" s="687"/>
      <c r="GDN30" s="687"/>
      <c r="GDO30" s="687"/>
      <c r="GDP30" s="687"/>
      <c r="GDQ30" s="687"/>
      <c r="GDR30" s="687"/>
      <c r="GDS30" s="687"/>
      <c r="GDT30" s="687"/>
      <c r="GDU30" s="687"/>
      <c r="GDV30" s="687"/>
      <c r="GDW30" s="687"/>
      <c r="GDX30" s="687"/>
      <c r="GDY30" s="687"/>
      <c r="GDZ30" s="687"/>
      <c r="GEA30" s="687"/>
      <c r="GEB30" s="687"/>
      <c r="GEC30" s="687"/>
      <c r="GED30" s="687"/>
      <c r="GEE30" s="687"/>
      <c r="GEF30" s="687"/>
      <c r="GEG30" s="687"/>
      <c r="GEH30" s="687"/>
      <c r="GEI30" s="687"/>
      <c r="GEJ30" s="687"/>
      <c r="GEK30" s="687"/>
      <c r="GEL30" s="687"/>
      <c r="GEM30" s="687"/>
      <c r="GEN30" s="687"/>
      <c r="GEO30" s="687"/>
      <c r="GEP30" s="687"/>
      <c r="GEQ30" s="687"/>
      <c r="GER30" s="687"/>
      <c r="GES30" s="687"/>
      <c r="GET30" s="687"/>
      <c r="GEU30" s="687"/>
      <c r="GEV30" s="687"/>
      <c r="GEW30" s="687"/>
      <c r="GEX30" s="687"/>
      <c r="GEY30" s="687"/>
      <c r="GEZ30" s="687"/>
      <c r="GFA30" s="687"/>
      <c r="GFB30" s="687"/>
      <c r="GFC30" s="687"/>
      <c r="GFD30" s="687"/>
      <c r="GFE30" s="687"/>
      <c r="GFF30" s="687"/>
      <c r="GFG30" s="687"/>
      <c r="GFH30" s="687"/>
      <c r="GFI30" s="687"/>
      <c r="GFJ30" s="687"/>
      <c r="GFK30" s="687"/>
      <c r="GFL30" s="687"/>
      <c r="GFM30" s="687"/>
      <c r="GFN30" s="687"/>
      <c r="GFO30" s="687"/>
      <c r="GFP30" s="687"/>
      <c r="GFQ30" s="687"/>
      <c r="GFR30" s="687"/>
      <c r="GFS30" s="687"/>
      <c r="GFT30" s="687"/>
      <c r="GFU30" s="687"/>
      <c r="GFV30" s="687"/>
      <c r="GFW30" s="687"/>
      <c r="GFX30" s="687"/>
      <c r="GFY30" s="687"/>
      <c r="GFZ30" s="687"/>
      <c r="GGA30" s="687"/>
      <c r="GGB30" s="687"/>
      <c r="GGC30" s="687"/>
      <c r="GGD30" s="687"/>
      <c r="GGE30" s="687"/>
      <c r="GGF30" s="687"/>
      <c r="GGG30" s="687"/>
      <c r="GGH30" s="687"/>
      <c r="GGI30" s="687"/>
      <c r="GGJ30" s="687"/>
      <c r="GGK30" s="687"/>
      <c r="GGL30" s="687"/>
      <c r="GGM30" s="687"/>
      <c r="GGN30" s="687"/>
      <c r="GGO30" s="687"/>
      <c r="GGP30" s="687"/>
      <c r="GGQ30" s="687"/>
      <c r="GGR30" s="687"/>
      <c r="GGS30" s="687"/>
      <c r="GGT30" s="687"/>
      <c r="GGU30" s="687"/>
      <c r="GGV30" s="687"/>
      <c r="GGW30" s="687"/>
      <c r="GGX30" s="687"/>
      <c r="GGY30" s="687"/>
      <c r="GGZ30" s="687"/>
      <c r="GHA30" s="687"/>
      <c r="GHB30" s="687"/>
      <c r="GHC30" s="687"/>
      <c r="GHD30" s="687"/>
      <c r="GHE30" s="687"/>
      <c r="GHF30" s="687"/>
      <c r="GHG30" s="687"/>
      <c r="GHH30" s="687"/>
      <c r="GHI30" s="687"/>
      <c r="GHJ30" s="687"/>
      <c r="GHK30" s="687"/>
      <c r="GHL30" s="687"/>
      <c r="GHM30" s="687"/>
      <c r="GHN30" s="687"/>
      <c r="GHO30" s="687"/>
      <c r="GHP30" s="687"/>
      <c r="GHQ30" s="687"/>
      <c r="GHR30" s="687"/>
      <c r="GHS30" s="687"/>
      <c r="GHT30" s="687"/>
      <c r="GHU30" s="687"/>
      <c r="GHV30" s="687"/>
      <c r="GHW30" s="687"/>
      <c r="GHX30" s="687"/>
      <c r="GHY30" s="687"/>
      <c r="GHZ30" s="687"/>
      <c r="GIA30" s="687"/>
      <c r="GIB30" s="687"/>
      <c r="GIC30" s="687"/>
      <c r="GID30" s="687"/>
      <c r="GIE30" s="687"/>
      <c r="GIF30" s="687"/>
      <c r="GIG30" s="687"/>
      <c r="GIH30" s="687"/>
      <c r="GII30" s="687"/>
      <c r="GIJ30" s="687"/>
      <c r="GIK30" s="687"/>
      <c r="GIL30" s="687"/>
      <c r="GIM30" s="687"/>
      <c r="GIN30" s="687"/>
      <c r="GIO30" s="687"/>
      <c r="GIP30" s="687"/>
      <c r="GIQ30" s="687"/>
      <c r="GIR30" s="687"/>
      <c r="GIS30" s="687"/>
      <c r="GIT30" s="687"/>
      <c r="GIU30" s="687"/>
      <c r="GIV30" s="687"/>
      <c r="GIW30" s="687"/>
      <c r="GIX30" s="687"/>
      <c r="GIY30" s="687"/>
      <c r="GIZ30" s="687"/>
      <c r="GJA30" s="687"/>
      <c r="GJB30" s="687"/>
      <c r="GJC30" s="687"/>
      <c r="GJD30" s="687"/>
      <c r="GJE30" s="687"/>
      <c r="GJF30" s="687"/>
      <c r="GJG30" s="687"/>
      <c r="GJH30" s="687"/>
      <c r="GJI30" s="687"/>
      <c r="GJJ30" s="687"/>
      <c r="GJK30" s="687"/>
      <c r="GJL30" s="687"/>
      <c r="GJM30" s="687"/>
      <c r="GJN30" s="687"/>
      <c r="GJO30" s="687"/>
      <c r="GJP30" s="687"/>
      <c r="GJQ30" s="687"/>
      <c r="GJR30" s="687"/>
      <c r="GJS30" s="687"/>
      <c r="GJT30" s="687"/>
      <c r="GJU30" s="687"/>
      <c r="GJV30" s="687"/>
      <c r="GJW30" s="687"/>
      <c r="GJX30" s="687"/>
      <c r="GJY30" s="687"/>
      <c r="GJZ30" s="687"/>
      <c r="GKA30" s="687"/>
      <c r="GKB30" s="687"/>
      <c r="GKC30" s="687"/>
      <c r="GKD30" s="687"/>
      <c r="GKE30" s="687"/>
      <c r="GKF30" s="687"/>
      <c r="GKG30" s="687"/>
      <c r="GKH30" s="687"/>
      <c r="GKI30" s="687"/>
      <c r="GKJ30" s="687"/>
      <c r="GKK30" s="687"/>
      <c r="GKL30" s="687"/>
      <c r="GKM30" s="687"/>
      <c r="GKN30" s="687"/>
      <c r="GKO30" s="687"/>
      <c r="GKP30" s="687"/>
      <c r="GKQ30" s="687"/>
      <c r="GKR30" s="687"/>
      <c r="GKS30" s="687"/>
      <c r="GKT30" s="687"/>
      <c r="GKU30" s="687"/>
      <c r="GKV30" s="687"/>
      <c r="GKW30" s="687"/>
      <c r="GKX30" s="687"/>
      <c r="GKY30" s="687"/>
      <c r="GKZ30" s="687"/>
      <c r="GLA30" s="687"/>
      <c r="GLB30" s="687"/>
      <c r="GLC30" s="687"/>
      <c r="GLD30" s="687"/>
      <c r="GLE30" s="687"/>
      <c r="GLF30" s="687"/>
      <c r="GLG30" s="687"/>
      <c r="GLH30" s="687"/>
      <c r="GLI30" s="687"/>
      <c r="GLJ30" s="687"/>
      <c r="GLK30" s="687"/>
      <c r="GLL30" s="687"/>
      <c r="GLM30" s="687"/>
      <c r="GLN30" s="687"/>
      <c r="GLO30" s="687"/>
      <c r="GLP30" s="687"/>
      <c r="GLQ30" s="687"/>
      <c r="GLR30" s="687"/>
      <c r="GLS30" s="687"/>
      <c r="GLT30" s="687"/>
      <c r="GLU30" s="687"/>
      <c r="GLV30" s="687"/>
      <c r="GLW30" s="687"/>
      <c r="GLX30" s="687"/>
      <c r="GLY30" s="687"/>
      <c r="GLZ30" s="687"/>
      <c r="GMA30" s="687"/>
      <c r="GMB30" s="687"/>
      <c r="GMC30" s="687"/>
      <c r="GMD30" s="687"/>
      <c r="GME30" s="687"/>
      <c r="GMF30" s="687"/>
      <c r="GMG30" s="687"/>
      <c r="GMH30" s="687"/>
      <c r="GMI30" s="687"/>
      <c r="GMJ30" s="687"/>
      <c r="GMK30" s="687"/>
      <c r="GML30" s="687"/>
      <c r="GMM30" s="687"/>
      <c r="GMN30" s="687"/>
      <c r="GMO30" s="687"/>
      <c r="GMP30" s="687"/>
      <c r="GMQ30" s="687"/>
      <c r="GMR30" s="687"/>
      <c r="GMS30" s="687"/>
      <c r="GMT30" s="687"/>
      <c r="GMU30" s="687"/>
      <c r="GMV30" s="687"/>
      <c r="GMW30" s="687"/>
      <c r="GMX30" s="687"/>
      <c r="GMY30" s="687"/>
      <c r="GMZ30" s="687"/>
      <c r="GNA30" s="687"/>
      <c r="GNB30" s="687"/>
      <c r="GNC30" s="687"/>
      <c r="GND30" s="687"/>
      <c r="GNE30" s="687"/>
      <c r="GNF30" s="687"/>
      <c r="GNG30" s="687"/>
      <c r="GNH30" s="687"/>
      <c r="GNI30" s="687"/>
      <c r="GNJ30" s="687"/>
      <c r="GNK30" s="687"/>
      <c r="GNL30" s="687"/>
      <c r="GNM30" s="687"/>
      <c r="GNN30" s="687"/>
      <c r="GNO30" s="687"/>
      <c r="GNP30" s="687"/>
      <c r="GNQ30" s="687"/>
      <c r="GNR30" s="687"/>
      <c r="GNS30" s="687"/>
      <c r="GNT30" s="687"/>
      <c r="GNU30" s="687"/>
      <c r="GNV30" s="687"/>
      <c r="GNW30" s="687"/>
      <c r="GNX30" s="687"/>
      <c r="GNY30" s="687"/>
      <c r="GNZ30" s="687"/>
      <c r="GOA30" s="687"/>
      <c r="GOB30" s="687"/>
      <c r="GOC30" s="687"/>
      <c r="GOD30" s="687"/>
      <c r="GOE30" s="687"/>
      <c r="GOF30" s="687"/>
      <c r="GOG30" s="687"/>
      <c r="GOH30" s="687"/>
      <c r="GOI30" s="687"/>
      <c r="GOJ30" s="687"/>
      <c r="GOK30" s="687"/>
      <c r="GOL30" s="687"/>
      <c r="GOM30" s="687"/>
      <c r="GON30" s="687"/>
      <c r="GOO30" s="687"/>
      <c r="GOP30" s="687"/>
      <c r="GOQ30" s="687"/>
      <c r="GOR30" s="687"/>
      <c r="GOS30" s="687"/>
      <c r="GOT30" s="687"/>
      <c r="GOU30" s="687"/>
      <c r="GOV30" s="687"/>
      <c r="GOW30" s="687"/>
      <c r="GOX30" s="687"/>
      <c r="GOY30" s="687"/>
      <c r="GOZ30" s="687"/>
      <c r="GPA30" s="687"/>
      <c r="GPB30" s="687"/>
      <c r="GPC30" s="687"/>
      <c r="GPD30" s="687"/>
      <c r="GPE30" s="687"/>
      <c r="GPF30" s="687"/>
      <c r="GPG30" s="687"/>
      <c r="GPH30" s="687"/>
      <c r="GPI30" s="687"/>
      <c r="GPJ30" s="687"/>
      <c r="GPK30" s="687"/>
      <c r="GPL30" s="687"/>
      <c r="GPM30" s="687"/>
      <c r="GPN30" s="687"/>
      <c r="GPO30" s="687"/>
      <c r="GPP30" s="687"/>
      <c r="GPQ30" s="687"/>
      <c r="GPR30" s="687"/>
      <c r="GPS30" s="687"/>
      <c r="GPT30" s="687"/>
      <c r="GPU30" s="687"/>
      <c r="GPV30" s="687"/>
      <c r="GPW30" s="687"/>
      <c r="GPX30" s="687"/>
      <c r="GPY30" s="687"/>
      <c r="GPZ30" s="687"/>
      <c r="GQA30" s="687"/>
      <c r="GQB30" s="687"/>
      <c r="GQC30" s="687"/>
      <c r="GQD30" s="687"/>
      <c r="GQE30" s="687"/>
      <c r="GQF30" s="687"/>
      <c r="GQG30" s="687"/>
      <c r="GQH30" s="687"/>
      <c r="GQI30" s="687"/>
      <c r="GQJ30" s="687"/>
      <c r="GQK30" s="687"/>
      <c r="GQL30" s="687"/>
      <c r="GQM30" s="687"/>
      <c r="GQN30" s="687"/>
      <c r="GQO30" s="687"/>
      <c r="GQP30" s="687"/>
      <c r="GQQ30" s="687"/>
      <c r="GQR30" s="687"/>
      <c r="GQS30" s="687"/>
      <c r="GQT30" s="687"/>
      <c r="GQU30" s="687"/>
      <c r="GQV30" s="687"/>
      <c r="GQW30" s="687"/>
      <c r="GQX30" s="687"/>
      <c r="GQY30" s="687"/>
      <c r="GQZ30" s="687"/>
      <c r="GRA30" s="687"/>
      <c r="GRB30" s="687"/>
      <c r="GRC30" s="687"/>
      <c r="GRD30" s="687"/>
      <c r="GRE30" s="687"/>
      <c r="GRF30" s="687"/>
      <c r="GRG30" s="687"/>
      <c r="GRH30" s="687"/>
      <c r="GRI30" s="687"/>
      <c r="GRJ30" s="687"/>
      <c r="GRK30" s="687"/>
      <c r="GRL30" s="687"/>
      <c r="GRM30" s="687"/>
      <c r="GRN30" s="687"/>
      <c r="GRO30" s="687"/>
      <c r="GRP30" s="687"/>
      <c r="GRQ30" s="687"/>
      <c r="GRR30" s="687"/>
      <c r="GRS30" s="687"/>
      <c r="GRT30" s="687"/>
      <c r="GRU30" s="687"/>
      <c r="GRV30" s="687"/>
      <c r="GRW30" s="687"/>
      <c r="GRX30" s="687"/>
      <c r="GRY30" s="687"/>
      <c r="GRZ30" s="687"/>
      <c r="GSA30" s="687"/>
      <c r="GSB30" s="687"/>
      <c r="GSC30" s="687"/>
      <c r="GSD30" s="687"/>
      <c r="GSE30" s="687"/>
      <c r="GSF30" s="687"/>
      <c r="GSG30" s="687"/>
      <c r="GSH30" s="687"/>
      <c r="GSI30" s="687"/>
      <c r="GSJ30" s="687"/>
      <c r="GSK30" s="687"/>
      <c r="GSL30" s="687"/>
      <c r="GSM30" s="687"/>
      <c r="GSN30" s="687"/>
      <c r="GSO30" s="687"/>
      <c r="GSP30" s="687"/>
      <c r="GSQ30" s="687"/>
      <c r="GSR30" s="687"/>
      <c r="GSS30" s="687"/>
      <c r="GST30" s="687"/>
      <c r="GSU30" s="687"/>
      <c r="GSV30" s="687"/>
      <c r="GSW30" s="687"/>
      <c r="GSX30" s="687"/>
      <c r="GSY30" s="687"/>
      <c r="GSZ30" s="687"/>
      <c r="GTA30" s="687"/>
      <c r="GTB30" s="687"/>
      <c r="GTC30" s="687"/>
      <c r="GTD30" s="687"/>
      <c r="GTE30" s="687"/>
      <c r="GTF30" s="687"/>
      <c r="GTG30" s="687"/>
      <c r="GTH30" s="687"/>
      <c r="GTI30" s="687"/>
      <c r="GTJ30" s="687"/>
      <c r="GTK30" s="687"/>
      <c r="GTL30" s="687"/>
      <c r="GTM30" s="687"/>
      <c r="GTN30" s="687"/>
      <c r="GTO30" s="687"/>
      <c r="GTP30" s="687"/>
      <c r="GTQ30" s="687"/>
      <c r="GTR30" s="687"/>
      <c r="GTS30" s="687"/>
      <c r="GTT30" s="687"/>
      <c r="GTU30" s="687"/>
      <c r="GTV30" s="687"/>
      <c r="GTW30" s="687"/>
      <c r="GTX30" s="687"/>
      <c r="GTY30" s="687"/>
      <c r="GTZ30" s="687"/>
      <c r="GUA30" s="687"/>
      <c r="GUB30" s="687"/>
      <c r="GUC30" s="687"/>
      <c r="GUD30" s="687"/>
      <c r="GUE30" s="687"/>
      <c r="GUF30" s="687"/>
      <c r="GUG30" s="687"/>
      <c r="GUH30" s="687"/>
      <c r="GUI30" s="687"/>
      <c r="GUJ30" s="687"/>
      <c r="GUK30" s="687"/>
      <c r="GUL30" s="687"/>
      <c r="GUM30" s="687"/>
      <c r="GUN30" s="687"/>
      <c r="GUO30" s="687"/>
      <c r="GUP30" s="687"/>
      <c r="GUQ30" s="687"/>
      <c r="GUR30" s="687"/>
      <c r="GUS30" s="687"/>
      <c r="GUT30" s="687"/>
      <c r="GUU30" s="687"/>
      <c r="GUV30" s="687"/>
      <c r="GUW30" s="687"/>
      <c r="GUX30" s="687"/>
      <c r="GUY30" s="687"/>
      <c r="GUZ30" s="687"/>
      <c r="GVA30" s="687"/>
      <c r="GVB30" s="687"/>
      <c r="GVC30" s="687"/>
      <c r="GVD30" s="687"/>
      <c r="GVE30" s="687"/>
      <c r="GVF30" s="687"/>
      <c r="GVG30" s="687"/>
      <c r="GVH30" s="687"/>
      <c r="GVI30" s="687"/>
      <c r="GVJ30" s="687"/>
      <c r="GVK30" s="687"/>
      <c r="GVL30" s="687"/>
      <c r="GVM30" s="687"/>
      <c r="GVN30" s="687"/>
      <c r="GVO30" s="687"/>
      <c r="GVP30" s="687"/>
      <c r="GVQ30" s="687"/>
      <c r="GVR30" s="687"/>
      <c r="GVS30" s="687"/>
      <c r="GVT30" s="687"/>
      <c r="GVU30" s="687"/>
      <c r="GVV30" s="687"/>
      <c r="GVW30" s="687"/>
      <c r="GVX30" s="687"/>
      <c r="GVY30" s="687"/>
      <c r="GVZ30" s="687"/>
      <c r="GWA30" s="687"/>
      <c r="GWB30" s="687"/>
      <c r="GWC30" s="687"/>
      <c r="GWD30" s="687"/>
      <c r="GWE30" s="687"/>
      <c r="GWF30" s="687"/>
      <c r="GWG30" s="687"/>
      <c r="GWH30" s="687"/>
      <c r="GWI30" s="687"/>
      <c r="GWJ30" s="687"/>
      <c r="GWK30" s="687"/>
      <c r="GWL30" s="687"/>
      <c r="GWM30" s="687"/>
      <c r="GWN30" s="687"/>
      <c r="GWO30" s="687"/>
      <c r="GWP30" s="687"/>
      <c r="GWQ30" s="687"/>
      <c r="GWR30" s="687"/>
      <c r="GWS30" s="687"/>
      <c r="GWT30" s="687"/>
      <c r="GWU30" s="687"/>
      <c r="GWV30" s="687"/>
      <c r="GWW30" s="687"/>
      <c r="GWX30" s="687"/>
      <c r="GWY30" s="687"/>
      <c r="GWZ30" s="687"/>
      <c r="GXA30" s="687"/>
      <c r="GXB30" s="687"/>
      <c r="GXC30" s="687"/>
      <c r="GXD30" s="687"/>
      <c r="GXE30" s="687"/>
      <c r="GXF30" s="687"/>
      <c r="GXG30" s="687"/>
      <c r="GXH30" s="687"/>
      <c r="GXI30" s="687"/>
      <c r="GXJ30" s="687"/>
      <c r="GXK30" s="687"/>
      <c r="GXL30" s="687"/>
      <c r="GXM30" s="687"/>
      <c r="GXN30" s="687"/>
      <c r="GXO30" s="687"/>
      <c r="GXP30" s="687"/>
      <c r="GXQ30" s="687"/>
      <c r="GXR30" s="687"/>
      <c r="GXS30" s="687"/>
      <c r="GXT30" s="687"/>
      <c r="GXU30" s="687"/>
      <c r="GXV30" s="687"/>
      <c r="GXW30" s="687"/>
      <c r="GXX30" s="687"/>
      <c r="GXY30" s="687"/>
      <c r="GXZ30" s="687"/>
      <c r="GYA30" s="687"/>
      <c r="GYB30" s="687"/>
      <c r="GYC30" s="687"/>
      <c r="GYD30" s="687"/>
      <c r="GYE30" s="687"/>
      <c r="GYF30" s="687"/>
      <c r="GYG30" s="687"/>
      <c r="GYH30" s="687"/>
      <c r="GYI30" s="687"/>
      <c r="GYJ30" s="687"/>
      <c r="GYK30" s="687"/>
      <c r="GYL30" s="687"/>
      <c r="GYM30" s="687"/>
      <c r="GYN30" s="687"/>
      <c r="GYO30" s="687"/>
      <c r="GYP30" s="687"/>
      <c r="GYQ30" s="687"/>
      <c r="GYR30" s="687"/>
      <c r="GYS30" s="687"/>
      <c r="GYT30" s="687"/>
      <c r="GYU30" s="687"/>
      <c r="GYV30" s="687"/>
      <c r="GYW30" s="687"/>
      <c r="GYX30" s="687"/>
      <c r="GYY30" s="687"/>
      <c r="GYZ30" s="687"/>
      <c r="GZA30" s="687"/>
      <c r="GZB30" s="687"/>
      <c r="GZC30" s="687"/>
      <c r="GZD30" s="687"/>
      <c r="GZE30" s="687"/>
      <c r="GZF30" s="687"/>
      <c r="GZG30" s="687"/>
      <c r="GZH30" s="687"/>
      <c r="GZI30" s="687"/>
      <c r="GZJ30" s="687"/>
      <c r="GZK30" s="687"/>
      <c r="GZL30" s="687"/>
      <c r="GZM30" s="687"/>
      <c r="GZN30" s="687"/>
      <c r="GZO30" s="687"/>
      <c r="GZP30" s="687"/>
      <c r="GZQ30" s="687"/>
      <c r="GZR30" s="687"/>
      <c r="GZS30" s="687"/>
      <c r="GZT30" s="687"/>
      <c r="GZU30" s="687"/>
      <c r="GZV30" s="687"/>
      <c r="GZW30" s="687"/>
      <c r="GZX30" s="687"/>
      <c r="GZY30" s="687"/>
      <c r="GZZ30" s="687"/>
      <c r="HAA30" s="687"/>
      <c r="HAB30" s="687"/>
      <c r="HAC30" s="687"/>
      <c r="HAD30" s="687"/>
      <c r="HAE30" s="687"/>
      <c r="HAF30" s="687"/>
      <c r="HAG30" s="687"/>
      <c r="HAH30" s="687"/>
      <c r="HAI30" s="687"/>
      <c r="HAJ30" s="687"/>
      <c r="HAK30" s="687"/>
      <c r="HAL30" s="687"/>
      <c r="HAM30" s="687"/>
      <c r="HAN30" s="687"/>
      <c r="HAO30" s="687"/>
      <c r="HAP30" s="687"/>
      <c r="HAQ30" s="687"/>
      <c r="HAR30" s="687"/>
      <c r="HAS30" s="687"/>
      <c r="HAT30" s="687"/>
      <c r="HAU30" s="687"/>
      <c r="HAV30" s="687"/>
      <c r="HAW30" s="687"/>
      <c r="HAX30" s="687"/>
      <c r="HAY30" s="687"/>
      <c r="HAZ30" s="687"/>
      <c r="HBA30" s="687"/>
      <c r="HBB30" s="687"/>
      <c r="HBC30" s="687"/>
      <c r="HBD30" s="687"/>
      <c r="HBE30" s="687"/>
      <c r="HBF30" s="687"/>
      <c r="HBG30" s="687"/>
      <c r="HBH30" s="687"/>
      <c r="HBI30" s="687"/>
      <c r="HBJ30" s="687"/>
      <c r="HBK30" s="687"/>
      <c r="HBL30" s="687"/>
      <c r="HBM30" s="687"/>
      <c r="HBN30" s="687"/>
      <c r="HBO30" s="687"/>
      <c r="HBP30" s="687"/>
      <c r="HBQ30" s="687"/>
      <c r="HBR30" s="687"/>
      <c r="HBS30" s="687"/>
      <c r="HBT30" s="687"/>
      <c r="HBU30" s="687"/>
      <c r="HBV30" s="687"/>
      <c r="HBW30" s="687"/>
      <c r="HBX30" s="687"/>
      <c r="HBY30" s="687"/>
      <c r="HBZ30" s="687"/>
      <c r="HCA30" s="687"/>
      <c r="HCB30" s="687"/>
      <c r="HCC30" s="687"/>
      <c r="HCD30" s="687"/>
      <c r="HCE30" s="687"/>
      <c r="HCF30" s="687"/>
      <c r="HCG30" s="687"/>
      <c r="HCH30" s="687"/>
      <c r="HCI30" s="687"/>
      <c r="HCJ30" s="687"/>
      <c r="HCK30" s="687"/>
      <c r="HCL30" s="687"/>
      <c r="HCM30" s="687"/>
      <c r="HCN30" s="687"/>
      <c r="HCO30" s="687"/>
      <c r="HCP30" s="687"/>
      <c r="HCQ30" s="687"/>
      <c r="HCR30" s="687"/>
      <c r="HCS30" s="687"/>
      <c r="HCT30" s="687"/>
      <c r="HCU30" s="687"/>
      <c r="HCV30" s="687"/>
      <c r="HCW30" s="687"/>
      <c r="HCX30" s="687"/>
      <c r="HCY30" s="687"/>
      <c r="HCZ30" s="687"/>
      <c r="HDA30" s="687"/>
      <c r="HDB30" s="687"/>
      <c r="HDC30" s="687"/>
      <c r="HDD30" s="687"/>
      <c r="HDE30" s="687"/>
      <c r="HDF30" s="687"/>
      <c r="HDG30" s="687"/>
      <c r="HDH30" s="687"/>
      <c r="HDI30" s="687"/>
      <c r="HDJ30" s="687"/>
      <c r="HDK30" s="687"/>
      <c r="HDL30" s="687"/>
      <c r="HDM30" s="687"/>
      <c r="HDN30" s="687"/>
      <c r="HDO30" s="687"/>
      <c r="HDP30" s="687"/>
      <c r="HDQ30" s="687"/>
      <c r="HDR30" s="687"/>
      <c r="HDS30" s="687"/>
      <c r="HDT30" s="687"/>
      <c r="HDU30" s="687"/>
      <c r="HDV30" s="687"/>
      <c r="HDW30" s="687"/>
      <c r="HDX30" s="687"/>
      <c r="HDY30" s="687"/>
      <c r="HDZ30" s="687"/>
      <c r="HEA30" s="687"/>
      <c r="HEB30" s="687"/>
      <c r="HEC30" s="687"/>
      <c r="HED30" s="687"/>
      <c r="HEE30" s="687"/>
      <c r="HEF30" s="687"/>
      <c r="HEG30" s="687"/>
      <c r="HEH30" s="687"/>
      <c r="HEI30" s="687"/>
      <c r="HEJ30" s="687"/>
      <c r="HEK30" s="687"/>
      <c r="HEL30" s="687"/>
      <c r="HEM30" s="687"/>
      <c r="HEN30" s="687"/>
      <c r="HEO30" s="687"/>
      <c r="HEP30" s="687"/>
      <c r="HEQ30" s="687"/>
      <c r="HER30" s="687"/>
      <c r="HES30" s="687"/>
      <c r="HET30" s="687"/>
      <c r="HEU30" s="687"/>
      <c r="HEV30" s="687"/>
      <c r="HEW30" s="687"/>
      <c r="HEX30" s="687"/>
      <c r="HEY30" s="687"/>
      <c r="HEZ30" s="687"/>
      <c r="HFA30" s="687"/>
      <c r="HFB30" s="687"/>
      <c r="HFC30" s="687"/>
      <c r="HFD30" s="687"/>
      <c r="HFE30" s="687"/>
      <c r="HFF30" s="687"/>
      <c r="HFG30" s="687"/>
      <c r="HFH30" s="687"/>
      <c r="HFI30" s="687"/>
      <c r="HFJ30" s="687"/>
      <c r="HFK30" s="687"/>
      <c r="HFL30" s="687"/>
      <c r="HFM30" s="687"/>
      <c r="HFN30" s="687"/>
      <c r="HFO30" s="687"/>
      <c r="HFP30" s="687"/>
      <c r="HFQ30" s="687"/>
      <c r="HFR30" s="687"/>
      <c r="HFS30" s="687"/>
      <c r="HFT30" s="687"/>
      <c r="HFU30" s="687"/>
      <c r="HFV30" s="687"/>
      <c r="HFW30" s="687"/>
      <c r="HFX30" s="687"/>
      <c r="HFY30" s="687"/>
      <c r="HFZ30" s="687"/>
      <c r="HGA30" s="687"/>
      <c r="HGB30" s="687"/>
      <c r="HGC30" s="687"/>
      <c r="HGD30" s="687"/>
      <c r="HGE30" s="687"/>
      <c r="HGF30" s="687"/>
      <c r="HGG30" s="687"/>
      <c r="HGH30" s="687"/>
      <c r="HGI30" s="687"/>
      <c r="HGJ30" s="687"/>
      <c r="HGK30" s="687"/>
      <c r="HGL30" s="687"/>
      <c r="HGM30" s="687"/>
      <c r="HGN30" s="687"/>
      <c r="HGO30" s="687"/>
      <c r="HGP30" s="687"/>
      <c r="HGQ30" s="687"/>
      <c r="HGR30" s="687"/>
      <c r="HGS30" s="687"/>
      <c r="HGT30" s="687"/>
      <c r="HGU30" s="687"/>
      <c r="HGV30" s="687"/>
      <c r="HGW30" s="687"/>
      <c r="HGX30" s="687"/>
      <c r="HGY30" s="687"/>
      <c r="HGZ30" s="687"/>
      <c r="HHA30" s="687"/>
      <c r="HHB30" s="687"/>
      <c r="HHC30" s="687"/>
      <c r="HHD30" s="687"/>
      <c r="HHE30" s="687"/>
      <c r="HHF30" s="687"/>
      <c r="HHG30" s="687"/>
      <c r="HHH30" s="687"/>
      <c r="HHI30" s="687"/>
      <c r="HHJ30" s="687"/>
      <c r="HHK30" s="687"/>
      <c r="HHL30" s="687"/>
      <c r="HHM30" s="687"/>
      <c r="HHN30" s="687"/>
      <c r="HHO30" s="687"/>
      <c r="HHP30" s="687"/>
      <c r="HHQ30" s="687"/>
      <c r="HHR30" s="687"/>
      <c r="HHS30" s="687"/>
      <c r="HHT30" s="687"/>
      <c r="HHU30" s="687"/>
      <c r="HHV30" s="687"/>
      <c r="HHW30" s="687"/>
      <c r="HHX30" s="687"/>
      <c r="HHY30" s="687"/>
      <c r="HHZ30" s="687"/>
      <c r="HIA30" s="687"/>
      <c r="HIB30" s="687"/>
      <c r="HIC30" s="687"/>
      <c r="HID30" s="687"/>
      <c r="HIE30" s="687"/>
      <c r="HIF30" s="687"/>
      <c r="HIG30" s="687"/>
      <c r="HIH30" s="687"/>
      <c r="HII30" s="687"/>
      <c r="HIJ30" s="687"/>
      <c r="HIK30" s="687"/>
      <c r="HIL30" s="687"/>
      <c r="HIM30" s="687"/>
      <c r="HIN30" s="687"/>
      <c r="HIO30" s="687"/>
      <c r="HIP30" s="687"/>
      <c r="HIQ30" s="687"/>
      <c r="HIR30" s="687"/>
      <c r="HIS30" s="687"/>
      <c r="HIT30" s="687"/>
      <c r="HIU30" s="687"/>
      <c r="HIV30" s="687"/>
      <c r="HIW30" s="687"/>
      <c r="HIX30" s="687"/>
      <c r="HIY30" s="687"/>
      <c r="HIZ30" s="687"/>
      <c r="HJA30" s="687"/>
      <c r="HJB30" s="687"/>
      <c r="HJC30" s="687"/>
      <c r="HJD30" s="687"/>
      <c r="HJE30" s="687"/>
      <c r="HJF30" s="687"/>
      <c r="HJG30" s="687"/>
      <c r="HJH30" s="687"/>
      <c r="HJI30" s="687"/>
      <c r="HJJ30" s="687"/>
      <c r="HJK30" s="687"/>
      <c r="HJL30" s="687"/>
      <c r="HJM30" s="687"/>
      <c r="HJN30" s="687"/>
      <c r="HJO30" s="687"/>
      <c r="HJP30" s="687"/>
      <c r="HJQ30" s="687"/>
      <c r="HJR30" s="687"/>
      <c r="HJS30" s="687"/>
      <c r="HJT30" s="687"/>
      <c r="HJU30" s="687"/>
      <c r="HJV30" s="687"/>
      <c r="HJW30" s="687"/>
      <c r="HJX30" s="687"/>
      <c r="HJY30" s="687"/>
      <c r="HJZ30" s="687"/>
      <c r="HKA30" s="687"/>
      <c r="HKB30" s="687"/>
      <c r="HKC30" s="687"/>
      <c r="HKD30" s="687"/>
      <c r="HKE30" s="687"/>
      <c r="HKF30" s="687"/>
      <c r="HKG30" s="687"/>
      <c r="HKH30" s="687"/>
      <c r="HKI30" s="687"/>
      <c r="HKJ30" s="687"/>
      <c r="HKK30" s="687"/>
      <c r="HKL30" s="687"/>
      <c r="HKM30" s="687"/>
      <c r="HKN30" s="687"/>
      <c r="HKO30" s="687"/>
      <c r="HKP30" s="687"/>
      <c r="HKQ30" s="687"/>
      <c r="HKR30" s="687"/>
      <c r="HKS30" s="687"/>
      <c r="HKT30" s="687"/>
      <c r="HKU30" s="687"/>
      <c r="HKV30" s="687"/>
      <c r="HKW30" s="687"/>
      <c r="HKX30" s="687"/>
      <c r="HKY30" s="687"/>
      <c r="HKZ30" s="687"/>
      <c r="HLA30" s="687"/>
      <c r="HLB30" s="687"/>
      <c r="HLC30" s="687"/>
      <c r="HLD30" s="687"/>
      <c r="HLE30" s="687"/>
      <c r="HLF30" s="687"/>
      <c r="HLG30" s="687"/>
      <c r="HLH30" s="687"/>
      <c r="HLI30" s="687"/>
      <c r="HLJ30" s="687"/>
      <c r="HLK30" s="687"/>
      <c r="HLL30" s="687"/>
      <c r="HLM30" s="687"/>
      <c r="HLN30" s="687"/>
      <c r="HLO30" s="687"/>
      <c r="HLP30" s="687"/>
      <c r="HLQ30" s="687"/>
      <c r="HLR30" s="687"/>
      <c r="HLS30" s="687"/>
      <c r="HLT30" s="687"/>
      <c r="HLU30" s="687"/>
      <c r="HLV30" s="687"/>
      <c r="HLW30" s="687"/>
      <c r="HLX30" s="687"/>
      <c r="HLY30" s="687"/>
      <c r="HLZ30" s="687"/>
      <c r="HMA30" s="687"/>
      <c r="HMB30" s="687"/>
      <c r="HMC30" s="687"/>
      <c r="HMD30" s="687"/>
      <c r="HME30" s="687"/>
      <c r="HMF30" s="687"/>
      <c r="HMG30" s="687"/>
      <c r="HMH30" s="687"/>
      <c r="HMI30" s="687"/>
      <c r="HMJ30" s="687"/>
      <c r="HMK30" s="687"/>
      <c r="HML30" s="687"/>
      <c r="HMM30" s="687"/>
      <c r="HMN30" s="687"/>
      <c r="HMO30" s="687"/>
      <c r="HMP30" s="687"/>
      <c r="HMQ30" s="687"/>
      <c r="HMR30" s="687"/>
      <c r="HMS30" s="687"/>
      <c r="HMT30" s="687"/>
      <c r="HMU30" s="687"/>
      <c r="HMV30" s="687"/>
      <c r="HMW30" s="687"/>
      <c r="HMX30" s="687"/>
      <c r="HMY30" s="687"/>
      <c r="HMZ30" s="687"/>
      <c r="HNA30" s="687"/>
      <c r="HNB30" s="687"/>
      <c r="HNC30" s="687"/>
      <c r="HND30" s="687"/>
      <c r="HNE30" s="687"/>
      <c r="HNF30" s="687"/>
      <c r="HNG30" s="687"/>
      <c r="HNH30" s="687"/>
      <c r="HNI30" s="687"/>
      <c r="HNJ30" s="687"/>
      <c r="HNK30" s="687"/>
      <c r="HNL30" s="687"/>
      <c r="HNM30" s="687"/>
      <c r="HNN30" s="687"/>
      <c r="HNO30" s="687"/>
      <c r="HNP30" s="687"/>
      <c r="HNQ30" s="687"/>
      <c r="HNR30" s="687"/>
      <c r="HNS30" s="687"/>
      <c r="HNT30" s="687"/>
      <c r="HNU30" s="687"/>
      <c r="HNV30" s="687"/>
      <c r="HNW30" s="687"/>
      <c r="HNX30" s="687"/>
      <c r="HNY30" s="687"/>
      <c r="HNZ30" s="687"/>
      <c r="HOA30" s="687"/>
      <c r="HOB30" s="687"/>
      <c r="HOC30" s="687"/>
      <c r="HOD30" s="687"/>
      <c r="HOE30" s="687"/>
      <c r="HOF30" s="687"/>
      <c r="HOG30" s="687"/>
      <c r="HOH30" s="687"/>
      <c r="HOI30" s="687"/>
      <c r="HOJ30" s="687"/>
      <c r="HOK30" s="687"/>
      <c r="HOL30" s="687"/>
      <c r="HOM30" s="687"/>
      <c r="HON30" s="687"/>
      <c r="HOO30" s="687"/>
      <c r="HOP30" s="687"/>
      <c r="HOQ30" s="687"/>
      <c r="HOR30" s="687"/>
      <c r="HOS30" s="687"/>
      <c r="HOT30" s="687"/>
      <c r="HOU30" s="687"/>
      <c r="HOV30" s="687"/>
      <c r="HOW30" s="687"/>
      <c r="HOX30" s="687"/>
      <c r="HOY30" s="687"/>
      <c r="HOZ30" s="687"/>
      <c r="HPA30" s="687"/>
      <c r="HPB30" s="687"/>
      <c r="HPC30" s="687"/>
      <c r="HPD30" s="687"/>
      <c r="HPE30" s="687"/>
      <c r="HPF30" s="687"/>
      <c r="HPG30" s="687"/>
      <c r="HPH30" s="687"/>
      <c r="HPI30" s="687"/>
      <c r="HPJ30" s="687"/>
      <c r="HPK30" s="687"/>
      <c r="HPL30" s="687"/>
      <c r="HPM30" s="687"/>
      <c r="HPN30" s="687"/>
      <c r="HPO30" s="687"/>
      <c r="HPP30" s="687"/>
      <c r="HPQ30" s="687"/>
      <c r="HPR30" s="687"/>
      <c r="HPS30" s="687"/>
      <c r="HPT30" s="687"/>
      <c r="HPU30" s="687"/>
      <c r="HPV30" s="687"/>
      <c r="HPW30" s="687"/>
      <c r="HPX30" s="687"/>
      <c r="HPY30" s="687"/>
      <c r="HPZ30" s="687"/>
      <c r="HQA30" s="687"/>
      <c r="HQB30" s="687"/>
      <c r="HQC30" s="687"/>
      <c r="HQD30" s="687"/>
      <c r="HQE30" s="687"/>
      <c r="HQF30" s="687"/>
      <c r="HQG30" s="687"/>
      <c r="HQH30" s="687"/>
      <c r="HQI30" s="687"/>
      <c r="HQJ30" s="687"/>
      <c r="HQK30" s="687"/>
      <c r="HQL30" s="687"/>
      <c r="HQM30" s="687"/>
      <c r="HQN30" s="687"/>
      <c r="HQO30" s="687"/>
      <c r="HQP30" s="687"/>
      <c r="HQQ30" s="687"/>
      <c r="HQR30" s="687"/>
      <c r="HQS30" s="687"/>
      <c r="HQT30" s="687"/>
      <c r="HQU30" s="687"/>
      <c r="HQV30" s="687"/>
      <c r="HQW30" s="687"/>
      <c r="HQX30" s="687"/>
      <c r="HQY30" s="687"/>
      <c r="HQZ30" s="687"/>
      <c r="HRA30" s="687"/>
      <c r="HRB30" s="687"/>
      <c r="HRC30" s="687"/>
      <c r="HRD30" s="687"/>
      <c r="HRE30" s="687"/>
      <c r="HRF30" s="687"/>
      <c r="HRG30" s="687"/>
      <c r="HRH30" s="687"/>
      <c r="HRI30" s="687"/>
      <c r="HRJ30" s="687"/>
      <c r="HRK30" s="687"/>
      <c r="HRL30" s="687"/>
      <c r="HRM30" s="687"/>
      <c r="HRN30" s="687"/>
      <c r="HRO30" s="687"/>
      <c r="HRP30" s="687"/>
      <c r="HRQ30" s="687"/>
      <c r="HRR30" s="687"/>
      <c r="HRS30" s="687"/>
      <c r="HRT30" s="687"/>
      <c r="HRU30" s="687"/>
      <c r="HRV30" s="687"/>
      <c r="HRW30" s="687"/>
      <c r="HRX30" s="687"/>
      <c r="HRY30" s="687"/>
      <c r="HRZ30" s="687"/>
      <c r="HSA30" s="687"/>
      <c r="HSB30" s="687"/>
      <c r="HSC30" s="687"/>
      <c r="HSD30" s="687"/>
      <c r="HSE30" s="687"/>
      <c r="HSF30" s="687"/>
      <c r="HSG30" s="687"/>
      <c r="HSH30" s="687"/>
      <c r="HSI30" s="687"/>
      <c r="HSJ30" s="687"/>
      <c r="HSK30" s="687"/>
      <c r="HSL30" s="687"/>
      <c r="HSM30" s="687"/>
      <c r="HSN30" s="687"/>
      <c r="HSO30" s="687"/>
      <c r="HSP30" s="687"/>
      <c r="HSQ30" s="687"/>
      <c r="HSR30" s="687"/>
      <c r="HSS30" s="687"/>
      <c r="HST30" s="687"/>
      <c r="HSU30" s="687"/>
      <c r="HSV30" s="687"/>
      <c r="HSW30" s="687"/>
      <c r="HSX30" s="687"/>
      <c r="HSY30" s="687"/>
      <c r="HSZ30" s="687"/>
      <c r="HTA30" s="687"/>
      <c r="HTB30" s="687"/>
      <c r="HTC30" s="687"/>
      <c r="HTD30" s="687"/>
      <c r="HTE30" s="687"/>
      <c r="HTF30" s="687"/>
      <c r="HTG30" s="687"/>
      <c r="HTH30" s="687"/>
      <c r="HTI30" s="687"/>
      <c r="HTJ30" s="687"/>
      <c r="HTK30" s="687"/>
      <c r="HTL30" s="687"/>
      <c r="HTM30" s="687"/>
      <c r="HTN30" s="687"/>
      <c r="HTO30" s="687"/>
      <c r="HTP30" s="687"/>
      <c r="HTQ30" s="687"/>
      <c r="HTR30" s="687"/>
      <c r="HTS30" s="687"/>
      <c r="HTT30" s="687"/>
      <c r="HTU30" s="687"/>
      <c r="HTV30" s="687"/>
      <c r="HTW30" s="687"/>
      <c r="HTX30" s="687"/>
      <c r="HTY30" s="687"/>
      <c r="HTZ30" s="687"/>
      <c r="HUA30" s="687"/>
      <c r="HUB30" s="687"/>
      <c r="HUC30" s="687"/>
      <c r="HUD30" s="687"/>
      <c r="HUE30" s="687"/>
      <c r="HUF30" s="687"/>
      <c r="HUG30" s="687"/>
      <c r="HUH30" s="687"/>
      <c r="HUI30" s="687"/>
      <c r="HUJ30" s="687"/>
      <c r="HUK30" s="687"/>
      <c r="HUL30" s="687"/>
      <c r="HUM30" s="687"/>
      <c r="HUN30" s="687"/>
      <c r="HUO30" s="687"/>
      <c r="HUP30" s="687"/>
      <c r="HUQ30" s="687"/>
      <c r="HUR30" s="687"/>
      <c r="HUS30" s="687"/>
      <c r="HUT30" s="687"/>
      <c r="HUU30" s="687"/>
      <c r="HUV30" s="687"/>
      <c r="HUW30" s="687"/>
      <c r="HUX30" s="687"/>
      <c r="HUY30" s="687"/>
      <c r="HUZ30" s="687"/>
      <c r="HVA30" s="687"/>
      <c r="HVB30" s="687"/>
      <c r="HVC30" s="687"/>
      <c r="HVD30" s="687"/>
      <c r="HVE30" s="687"/>
      <c r="HVF30" s="687"/>
      <c r="HVG30" s="687"/>
      <c r="HVH30" s="687"/>
      <c r="HVI30" s="687"/>
      <c r="HVJ30" s="687"/>
      <c r="HVK30" s="687"/>
      <c r="HVL30" s="687"/>
      <c r="HVM30" s="687"/>
      <c r="HVN30" s="687"/>
      <c r="HVO30" s="687"/>
      <c r="HVP30" s="687"/>
      <c r="HVQ30" s="687"/>
      <c r="HVR30" s="687"/>
      <c r="HVS30" s="687"/>
      <c r="HVT30" s="687"/>
      <c r="HVU30" s="687"/>
      <c r="HVV30" s="687"/>
      <c r="HVW30" s="687"/>
      <c r="HVX30" s="687"/>
      <c r="HVY30" s="687"/>
      <c r="HVZ30" s="687"/>
      <c r="HWA30" s="687"/>
      <c r="HWB30" s="687"/>
      <c r="HWC30" s="687"/>
      <c r="HWD30" s="687"/>
      <c r="HWE30" s="687"/>
      <c r="HWF30" s="687"/>
      <c r="HWG30" s="687"/>
      <c r="HWH30" s="687"/>
      <c r="HWI30" s="687"/>
      <c r="HWJ30" s="687"/>
      <c r="HWK30" s="687"/>
      <c r="HWL30" s="687"/>
      <c r="HWM30" s="687"/>
      <c r="HWN30" s="687"/>
      <c r="HWO30" s="687"/>
      <c r="HWP30" s="687"/>
      <c r="HWQ30" s="687"/>
      <c r="HWR30" s="687"/>
      <c r="HWS30" s="687"/>
      <c r="HWT30" s="687"/>
      <c r="HWU30" s="687"/>
      <c r="HWV30" s="687"/>
      <c r="HWW30" s="687"/>
      <c r="HWX30" s="687"/>
      <c r="HWY30" s="687"/>
      <c r="HWZ30" s="687"/>
      <c r="HXA30" s="687"/>
      <c r="HXB30" s="687"/>
      <c r="HXC30" s="687"/>
      <c r="HXD30" s="687"/>
      <c r="HXE30" s="687"/>
      <c r="HXF30" s="687"/>
      <c r="HXG30" s="687"/>
      <c r="HXH30" s="687"/>
      <c r="HXI30" s="687"/>
      <c r="HXJ30" s="687"/>
      <c r="HXK30" s="687"/>
      <c r="HXL30" s="687"/>
      <c r="HXM30" s="687"/>
      <c r="HXN30" s="687"/>
      <c r="HXO30" s="687"/>
      <c r="HXP30" s="687"/>
      <c r="HXQ30" s="687"/>
      <c r="HXR30" s="687"/>
      <c r="HXS30" s="687"/>
      <c r="HXT30" s="687"/>
      <c r="HXU30" s="687"/>
      <c r="HXV30" s="687"/>
      <c r="HXW30" s="687"/>
      <c r="HXX30" s="687"/>
      <c r="HXY30" s="687"/>
      <c r="HXZ30" s="687"/>
      <c r="HYA30" s="687"/>
      <c r="HYB30" s="687"/>
      <c r="HYC30" s="687"/>
      <c r="HYD30" s="687"/>
      <c r="HYE30" s="687"/>
      <c r="HYF30" s="687"/>
      <c r="HYG30" s="687"/>
      <c r="HYH30" s="687"/>
      <c r="HYI30" s="687"/>
      <c r="HYJ30" s="687"/>
      <c r="HYK30" s="687"/>
      <c r="HYL30" s="687"/>
      <c r="HYM30" s="687"/>
      <c r="HYN30" s="687"/>
      <c r="HYO30" s="687"/>
      <c r="HYP30" s="687"/>
      <c r="HYQ30" s="687"/>
      <c r="HYR30" s="687"/>
      <c r="HYS30" s="687"/>
      <c r="HYT30" s="687"/>
      <c r="HYU30" s="687"/>
      <c r="HYV30" s="687"/>
      <c r="HYW30" s="687"/>
      <c r="HYX30" s="687"/>
      <c r="HYY30" s="687"/>
      <c r="HYZ30" s="687"/>
      <c r="HZA30" s="687"/>
      <c r="HZB30" s="687"/>
      <c r="HZC30" s="687"/>
      <c r="HZD30" s="687"/>
      <c r="HZE30" s="687"/>
      <c r="HZF30" s="687"/>
      <c r="HZG30" s="687"/>
      <c r="HZH30" s="687"/>
      <c r="HZI30" s="687"/>
      <c r="HZJ30" s="687"/>
      <c r="HZK30" s="687"/>
      <c r="HZL30" s="687"/>
      <c r="HZM30" s="687"/>
      <c r="HZN30" s="687"/>
      <c r="HZO30" s="687"/>
      <c r="HZP30" s="687"/>
      <c r="HZQ30" s="687"/>
      <c r="HZR30" s="687"/>
      <c r="HZS30" s="687"/>
      <c r="HZT30" s="687"/>
      <c r="HZU30" s="687"/>
      <c r="HZV30" s="687"/>
      <c r="HZW30" s="687"/>
      <c r="HZX30" s="687"/>
      <c r="HZY30" s="687"/>
      <c r="HZZ30" s="687"/>
      <c r="IAA30" s="687"/>
      <c r="IAB30" s="687"/>
      <c r="IAC30" s="687"/>
      <c r="IAD30" s="687"/>
      <c r="IAE30" s="687"/>
      <c r="IAF30" s="687"/>
      <c r="IAG30" s="687"/>
      <c r="IAH30" s="687"/>
      <c r="IAI30" s="687"/>
      <c r="IAJ30" s="687"/>
      <c r="IAK30" s="687"/>
      <c r="IAL30" s="687"/>
      <c r="IAM30" s="687"/>
      <c r="IAN30" s="687"/>
      <c r="IAO30" s="687"/>
      <c r="IAP30" s="687"/>
      <c r="IAQ30" s="687"/>
      <c r="IAR30" s="687"/>
      <c r="IAS30" s="687"/>
      <c r="IAT30" s="687"/>
      <c r="IAU30" s="687"/>
      <c r="IAV30" s="687"/>
      <c r="IAW30" s="687"/>
      <c r="IAX30" s="687"/>
      <c r="IAY30" s="687"/>
      <c r="IAZ30" s="687"/>
      <c r="IBA30" s="687"/>
      <c r="IBB30" s="687"/>
      <c r="IBC30" s="687"/>
      <c r="IBD30" s="687"/>
      <c r="IBE30" s="687"/>
      <c r="IBF30" s="687"/>
      <c r="IBG30" s="687"/>
      <c r="IBH30" s="687"/>
      <c r="IBI30" s="687"/>
      <c r="IBJ30" s="687"/>
      <c r="IBK30" s="687"/>
      <c r="IBL30" s="687"/>
      <c r="IBM30" s="687"/>
      <c r="IBN30" s="687"/>
      <c r="IBO30" s="687"/>
      <c r="IBP30" s="687"/>
      <c r="IBQ30" s="687"/>
      <c r="IBR30" s="687"/>
      <c r="IBS30" s="687"/>
      <c r="IBT30" s="687"/>
      <c r="IBU30" s="687"/>
      <c r="IBV30" s="687"/>
      <c r="IBW30" s="687"/>
      <c r="IBX30" s="687"/>
      <c r="IBY30" s="687"/>
      <c r="IBZ30" s="687"/>
      <c r="ICA30" s="687"/>
      <c r="ICB30" s="687"/>
      <c r="ICC30" s="687"/>
      <c r="ICD30" s="687"/>
      <c r="ICE30" s="687"/>
      <c r="ICF30" s="687"/>
      <c r="ICG30" s="687"/>
      <c r="ICH30" s="687"/>
      <c r="ICI30" s="687"/>
      <c r="ICJ30" s="687"/>
      <c r="ICK30" s="687"/>
      <c r="ICL30" s="687"/>
      <c r="ICM30" s="687"/>
      <c r="ICN30" s="687"/>
      <c r="ICO30" s="687"/>
      <c r="ICP30" s="687"/>
      <c r="ICQ30" s="687"/>
      <c r="ICR30" s="687"/>
      <c r="ICS30" s="687"/>
      <c r="ICT30" s="687"/>
      <c r="ICU30" s="687"/>
      <c r="ICV30" s="687"/>
      <c r="ICW30" s="687"/>
      <c r="ICX30" s="687"/>
      <c r="ICY30" s="687"/>
      <c r="ICZ30" s="687"/>
      <c r="IDA30" s="687"/>
      <c r="IDB30" s="687"/>
      <c r="IDC30" s="687"/>
      <c r="IDD30" s="687"/>
      <c r="IDE30" s="687"/>
      <c r="IDF30" s="687"/>
      <c r="IDG30" s="687"/>
      <c r="IDH30" s="687"/>
      <c r="IDI30" s="687"/>
      <c r="IDJ30" s="687"/>
      <c r="IDK30" s="687"/>
      <c r="IDL30" s="687"/>
      <c r="IDM30" s="687"/>
      <c r="IDN30" s="687"/>
      <c r="IDO30" s="687"/>
      <c r="IDP30" s="687"/>
      <c r="IDQ30" s="687"/>
      <c r="IDR30" s="687"/>
      <c r="IDS30" s="687"/>
      <c r="IDT30" s="687"/>
      <c r="IDU30" s="687"/>
      <c r="IDV30" s="687"/>
      <c r="IDW30" s="687"/>
      <c r="IDX30" s="687"/>
      <c r="IDY30" s="687"/>
      <c r="IDZ30" s="687"/>
      <c r="IEA30" s="687"/>
      <c r="IEB30" s="687"/>
      <c r="IEC30" s="687"/>
      <c r="IED30" s="687"/>
      <c r="IEE30" s="687"/>
      <c r="IEF30" s="687"/>
      <c r="IEG30" s="687"/>
      <c r="IEH30" s="687"/>
      <c r="IEI30" s="687"/>
      <c r="IEJ30" s="687"/>
      <c r="IEK30" s="687"/>
      <c r="IEL30" s="687"/>
      <c r="IEM30" s="687"/>
      <c r="IEN30" s="687"/>
      <c r="IEO30" s="687"/>
      <c r="IEP30" s="687"/>
      <c r="IEQ30" s="687"/>
      <c r="IER30" s="687"/>
      <c r="IES30" s="687"/>
      <c r="IET30" s="687"/>
      <c r="IEU30" s="687"/>
      <c r="IEV30" s="687"/>
      <c r="IEW30" s="687"/>
      <c r="IEX30" s="687"/>
      <c r="IEY30" s="687"/>
      <c r="IEZ30" s="687"/>
      <c r="IFA30" s="687"/>
      <c r="IFB30" s="687"/>
      <c r="IFC30" s="687"/>
      <c r="IFD30" s="687"/>
      <c r="IFE30" s="687"/>
      <c r="IFF30" s="687"/>
      <c r="IFG30" s="687"/>
      <c r="IFH30" s="687"/>
      <c r="IFI30" s="687"/>
      <c r="IFJ30" s="687"/>
      <c r="IFK30" s="687"/>
      <c r="IFL30" s="687"/>
      <c r="IFM30" s="687"/>
      <c r="IFN30" s="687"/>
      <c r="IFO30" s="687"/>
      <c r="IFP30" s="687"/>
      <c r="IFQ30" s="687"/>
      <c r="IFR30" s="687"/>
      <c r="IFS30" s="687"/>
      <c r="IFT30" s="687"/>
      <c r="IFU30" s="687"/>
      <c r="IFV30" s="687"/>
      <c r="IFW30" s="687"/>
      <c r="IFX30" s="687"/>
      <c r="IFY30" s="687"/>
      <c r="IFZ30" s="687"/>
      <c r="IGA30" s="687"/>
      <c r="IGB30" s="687"/>
      <c r="IGC30" s="687"/>
      <c r="IGD30" s="687"/>
      <c r="IGE30" s="687"/>
      <c r="IGF30" s="687"/>
      <c r="IGG30" s="687"/>
      <c r="IGH30" s="687"/>
      <c r="IGI30" s="687"/>
      <c r="IGJ30" s="687"/>
      <c r="IGK30" s="687"/>
      <c r="IGL30" s="687"/>
      <c r="IGM30" s="687"/>
      <c r="IGN30" s="687"/>
      <c r="IGO30" s="687"/>
      <c r="IGP30" s="687"/>
      <c r="IGQ30" s="687"/>
      <c r="IGR30" s="687"/>
      <c r="IGS30" s="687"/>
      <c r="IGT30" s="687"/>
      <c r="IGU30" s="687"/>
      <c r="IGV30" s="687"/>
      <c r="IGW30" s="687"/>
      <c r="IGX30" s="687"/>
      <c r="IGY30" s="687"/>
      <c r="IGZ30" s="687"/>
      <c r="IHA30" s="687"/>
      <c r="IHB30" s="687"/>
      <c r="IHC30" s="687"/>
      <c r="IHD30" s="687"/>
      <c r="IHE30" s="687"/>
      <c r="IHF30" s="687"/>
      <c r="IHG30" s="687"/>
      <c r="IHH30" s="687"/>
      <c r="IHI30" s="687"/>
      <c r="IHJ30" s="687"/>
      <c r="IHK30" s="687"/>
      <c r="IHL30" s="687"/>
      <c r="IHM30" s="687"/>
      <c r="IHN30" s="687"/>
      <c r="IHO30" s="687"/>
      <c r="IHP30" s="687"/>
      <c r="IHQ30" s="687"/>
      <c r="IHR30" s="687"/>
      <c r="IHS30" s="687"/>
      <c r="IHT30" s="687"/>
      <c r="IHU30" s="687"/>
      <c r="IHV30" s="687"/>
      <c r="IHW30" s="687"/>
      <c r="IHX30" s="687"/>
      <c r="IHY30" s="687"/>
      <c r="IHZ30" s="687"/>
      <c r="IIA30" s="687"/>
      <c r="IIB30" s="687"/>
      <c r="IIC30" s="687"/>
      <c r="IID30" s="687"/>
      <c r="IIE30" s="687"/>
      <c r="IIF30" s="687"/>
      <c r="IIG30" s="687"/>
      <c r="IIH30" s="687"/>
      <c r="III30" s="687"/>
      <c r="IIJ30" s="687"/>
      <c r="IIK30" s="687"/>
      <c r="IIL30" s="687"/>
      <c r="IIM30" s="687"/>
      <c r="IIN30" s="687"/>
      <c r="IIO30" s="687"/>
      <c r="IIP30" s="687"/>
      <c r="IIQ30" s="687"/>
      <c r="IIR30" s="687"/>
      <c r="IIS30" s="687"/>
      <c r="IIT30" s="687"/>
      <c r="IIU30" s="687"/>
      <c r="IIV30" s="687"/>
      <c r="IIW30" s="687"/>
      <c r="IIX30" s="687"/>
      <c r="IIY30" s="687"/>
      <c r="IIZ30" s="687"/>
      <c r="IJA30" s="687"/>
      <c r="IJB30" s="687"/>
      <c r="IJC30" s="687"/>
      <c r="IJD30" s="687"/>
      <c r="IJE30" s="687"/>
      <c r="IJF30" s="687"/>
      <c r="IJG30" s="687"/>
      <c r="IJH30" s="687"/>
      <c r="IJI30" s="687"/>
      <c r="IJJ30" s="687"/>
      <c r="IJK30" s="687"/>
      <c r="IJL30" s="687"/>
      <c r="IJM30" s="687"/>
      <c r="IJN30" s="687"/>
      <c r="IJO30" s="687"/>
      <c r="IJP30" s="687"/>
      <c r="IJQ30" s="687"/>
      <c r="IJR30" s="687"/>
      <c r="IJS30" s="687"/>
      <c r="IJT30" s="687"/>
      <c r="IJU30" s="687"/>
      <c r="IJV30" s="687"/>
      <c r="IJW30" s="687"/>
      <c r="IJX30" s="687"/>
      <c r="IJY30" s="687"/>
      <c r="IJZ30" s="687"/>
      <c r="IKA30" s="687"/>
      <c r="IKB30" s="687"/>
      <c r="IKC30" s="687"/>
      <c r="IKD30" s="687"/>
      <c r="IKE30" s="687"/>
      <c r="IKF30" s="687"/>
      <c r="IKG30" s="687"/>
      <c r="IKH30" s="687"/>
      <c r="IKI30" s="687"/>
      <c r="IKJ30" s="687"/>
      <c r="IKK30" s="687"/>
      <c r="IKL30" s="687"/>
      <c r="IKM30" s="687"/>
      <c r="IKN30" s="687"/>
      <c r="IKO30" s="687"/>
      <c r="IKP30" s="687"/>
      <c r="IKQ30" s="687"/>
      <c r="IKR30" s="687"/>
      <c r="IKS30" s="687"/>
      <c r="IKT30" s="687"/>
      <c r="IKU30" s="687"/>
      <c r="IKV30" s="687"/>
      <c r="IKW30" s="687"/>
      <c r="IKX30" s="687"/>
      <c r="IKY30" s="687"/>
      <c r="IKZ30" s="687"/>
      <c r="ILA30" s="687"/>
      <c r="ILB30" s="687"/>
      <c r="ILC30" s="687"/>
      <c r="ILD30" s="687"/>
      <c r="ILE30" s="687"/>
      <c r="ILF30" s="687"/>
      <c r="ILG30" s="687"/>
      <c r="ILH30" s="687"/>
      <c r="ILI30" s="687"/>
      <c r="ILJ30" s="687"/>
      <c r="ILK30" s="687"/>
      <c r="ILL30" s="687"/>
      <c r="ILM30" s="687"/>
      <c r="ILN30" s="687"/>
      <c r="ILO30" s="687"/>
      <c r="ILP30" s="687"/>
      <c r="ILQ30" s="687"/>
      <c r="ILR30" s="687"/>
      <c r="ILS30" s="687"/>
      <c r="ILT30" s="687"/>
      <c r="ILU30" s="687"/>
      <c r="ILV30" s="687"/>
      <c r="ILW30" s="687"/>
      <c r="ILX30" s="687"/>
      <c r="ILY30" s="687"/>
      <c r="ILZ30" s="687"/>
      <c r="IMA30" s="687"/>
      <c r="IMB30" s="687"/>
      <c r="IMC30" s="687"/>
      <c r="IMD30" s="687"/>
      <c r="IME30" s="687"/>
      <c r="IMF30" s="687"/>
      <c r="IMG30" s="687"/>
      <c r="IMH30" s="687"/>
      <c r="IMI30" s="687"/>
      <c r="IMJ30" s="687"/>
      <c r="IMK30" s="687"/>
      <c r="IML30" s="687"/>
      <c r="IMM30" s="687"/>
      <c r="IMN30" s="687"/>
      <c r="IMO30" s="687"/>
      <c r="IMP30" s="687"/>
      <c r="IMQ30" s="687"/>
      <c r="IMR30" s="687"/>
      <c r="IMS30" s="687"/>
      <c r="IMT30" s="687"/>
      <c r="IMU30" s="687"/>
      <c r="IMV30" s="687"/>
      <c r="IMW30" s="687"/>
      <c r="IMX30" s="687"/>
      <c r="IMY30" s="687"/>
      <c r="IMZ30" s="687"/>
      <c r="INA30" s="687"/>
      <c r="INB30" s="687"/>
      <c r="INC30" s="687"/>
      <c r="IND30" s="687"/>
      <c r="INE30" s="687"/>
      <c r="INF30" s="687"/>
      <c r="ING30" s="687"/>
      <c r="INH30" s="687"/>
      <c r="INI30" s="687"/>
      <c r="INJ30" s="687"/>
      <c r="INK30" s="687"/>
      <c r="INL30" s="687"/>
      <c r="INM30" s="687"/>
      <c r="INN30" s="687"/>
      <c r="INO30" s="687"/>
      <c r="INP30" s="687"/>
      <c r="INQ30" s="687"/>
      <c r="INR30" s="687"/>
      <c r="INS30" s="687"/>
      <c r="INT30" s="687"/>
      <c r="INU30" s="687"/>
      <c r="INV30" s="687"/>
      <c r="INW30" s="687"/>
      <c r="INX30" s="687"/>
      <c r="INY30" s="687"/>
      <c r="INZ30" s="687"/>
      <c r="IOA30" s="687"/>
      <c r="IOB30" s="687"/>
      <c r="IOC30" s="687"/>
      <c r="IOD30" s="687"/>
      <c r="IOE30" s="687"/>
      <c r="IOF30" s="687"/>
      <c r="IOG30" s="687"/>
      <c r="IOH30" s="687"/>
      <c r="IOI30" s="687"/>
      <c r="IOJ30" s="687"/>
      <c r="IOK30" s="687"/>
      <c r="IOL30" s="687"/>
      <c r="IOM30" s="687"/>
      <c r="ION30" s="687"/>
      <c r="IOO30" s="687"/>
      <c r="IOP30" s="687"/>
      <c r="IOQ30" s="687"/>
      <c r="IOR30" s="687"/>
      <c r="IOS30" s="687"/>
      <c r="IOT30" s="687"/>
      <c r="IOU30" s="687"/>
      <c r="IOV30" s="687"/>
      <c r="IOW30" s="687"/>
      <c r="IOX30" s="687"/>
      <c r="IOY30" s="687"/>
      <c r="IOZ30" s="687"/>
      <c r="IPA30" s="687"/>
      <c r="IPB30" s="687"/>
      <c r="IPC30" s="687"/>
      <c r="IPD30" s="687"/>
      <c r="IPE30" s="687"/>
      <c r="IPF30" s="687"/>
      <c r="IPG30" s="687"/>
      <c r="IPH30" s="687"/>
      <c r="IPI30" s="687"/>
      <c r="IPJ30" s="687"/>
      <c r="IPK30" s="687"/>
      <c r="IPL30" s="687"/>
      <c r="IPM30" s="687"/>
      <c r="IPN30" s="687"/>
      <c r="IPO30" s="687"/>
      <c r="IPP30" s="687"/>
      <c r="IPQ30" s="687"/>
      <c r="IPR30" s="687"/>
      <c r="IPS30" s="687"/>
      <c r="IPT30" s="687"/>
      <c r="IPU30" s="687"/>
      <c r="IPV30" s="687"/>
      <c r="IPW30" s="687"/>
      <c r="IPX30" s="687"/>
      <c r="IPY30" s="687"/>
      <c r="IPZ30" s="687"/>
      <c r="IQA30" s="687"/>
      <c r="IQB30" s="687"/>
      <c r="IQC30" s="687"/>
      <c r="IQD30" s="687"/>
      <c r="IQE30" s="687"/>
      <c r="IQF30" s="687"/>
      <c r="IQG30" s="687"/>
      <c r="IQH30" s="687"/>
      <c r="IQI30" s="687"/>
      <c r="IQJ30" s="687"/>
      <c r="IQK30" s="687"/>
      <c r="IQL30" s="687"/>
      <c r="IQM30" s="687"/>
      <c r="IQN30" s="687"/>
      <c r="IQO30" s="687"/>
      <c r="IQP30" s="687"/>
      <c r="IQQ30" s="687"/>
      <c r="IQR30" s="687"/>
      <c r="IQS30" s="687"/>
      <c r="IQT30" s="687"/>
      <c r="IQU30" s="687"/>
      <c r="IQV30" s="687"/>
      <c r="IQW30" s="687"/>
      <c r="IQX30" s="687"/>
      <c r="IQY30" s="687"/>
      <c r="IQZ30" s="687"/>
      <c r="IRA30" s="687"/>
      <c r="IRB30" s="687"/>
      <c r="IRC30" s="687"/>
      <c r="IRD30" s="687"/>
      <c r="IRE30" s="687"/>
      <c r="IRF30" s="687"/>
      <c r="IRG30" s="687"/>
      <c r="IRH30" s="687"/>
      <c r="IRI30" s="687"/>
      <c r="IRJ30" s="687"/>
      <c r="IRK30" s="687"/>
      <c r="IRL30" s="687"/>
      <c r="IRM30" s="687"/>
      <c r="IRN30" s="687"/>
      <c r="IRO30" s="687"/>
      <c r="IRP30" s="687"/>
      <c r="IRQ30" s="687"/>
      <c r="IRR30" s="687"/>
      <c r="IRS30" s="687"/>
      <c r="IRT30" s="687"/>
      <c r="IRU30" s="687"/>
      <c r="IRV30" s="687"/>
      <c r="IRW30" s="687"/>
      <c r="IRX30" s="687"/>
      <c r="IRY30" s="687"/>
      <c r="IRZ30" s="687"/>
      <c r="ISA30" s="687"/>
      <c r="ISB30" s="687"/>
      <c r="ISC30" s="687"/>
      <c r="ISD30" s="687"/>
      <c r="ISE30" s="687"/>
      <c r="ISF30" s="687"/>
      <c r="ISG30" s="687"/>
      <c r="ISH30" s="687"/>
      <c r="ISI30" s="687"/>
      <c r="ISJ30" s="687"/>
      <c r="ISK30" s="687"/>
      <c r="ISL30" s="687"/>
      <c r="ISM30" s="687"/>
      <c r="ISN30" s="687"/>
      <c r="ISO30" s="687"/>
      <c r="ISP30" s="687"/>
      <c r="ISQ30" s="687"/>
      <c r="ISR30" s="687"/>
      <c r="ISS30" s="687"/>
      <c r="IST30" s="687"/>
      <c r="ISU30" s="687"/>
      <c r="ISV30" s="687"/>
      <c r="ISW30" s="687"/>
      <c r="ISX30" s="687"/>
      <c r="ISY30" s="687"/>
      <c r="ISZ30" s="687"/>
      <c r="ITA30" s="687"/>
      <c r="ITB30" s="687"/>
      <c r="ITC30" s="687"/>
      <c r="ITD30" s="687"/>
      <c r="ITE30" s="687"/>
      <c r="ITF30" s="687"/>
      <c r="ITG30" s="687"/>
      <c r="ITH30" s="687"/>
      <c r="ITI30" s="687"/>
      <c r="ITJ30" s="687"/>
      <c r="ITK30" s="687"/>
      <c r="ITL30" s="687"/>
      <c r="ITM30" s="687"/>
      <c r="ITN30" s="687"/>
      <c r="ITO30" s="687"/>
      <c r="ITP30" s="687"/>
      <c r="ITQ30" s="687"/>
      <c r="ITR30" s="687"/>
      <c r="ITS30" s="687"/>
      <c r="ITT30" s="687"/>
      <c r="ITU30" s="687"/>
      <c r="ITV30" s="687"/>
      <c r="ITW30" s="687"/>
      <c r="ITX30" s="687"/>
      <c r="ITY30" s="687"/>
      <c r="ITZ30" s="687"/>
      <c r="IUA30" s="687"/>
      <c r="IUB30" s="687"/>
      <c r="IUC30" s="687"/>
      <c r="IUD30" s="687"/>
      <c r="IUE30" s="687"/>
      <c r="IUF30" s="687"/>
      <c r="IUG30" s="687"/>
      <c r="IUH30" s="687"/>
      <c r="IUI30" s="687"/>
      <c r="IUJ30" s="687"/>
      <c r="IUK30" s="687"/>
      <c r="IUL30" s="687"/>
      <c r="IUM30" s="687"/>
      <c r="IUN30" s="687"/>
      <c r="IUO30" s="687"/>
      <c r="IUP30" s="687"/>
      <c r="IUQ30" s="687"/>
      <c r="IUR30" s="687"/>
      <c r="IUS30" s="687"/>
      <c r="IUT30" s="687"/>
      <c r="IUU30" s="687"/>
      <c r="IUV30" s="687"/>
      <c r="IUW30" s="687"/>
      <c r="IUX30" s="687"/>
      <c r="IUY30" s="687"/>
      <c r="IUZ30" s="687"/>
      <c r="IVA30" s="687"/>
      <c r="IVB30" s="687"/>
      <c r="IVC30" s="687"/>
      <c r="IVD30" s="687"/>
      <c r="IVE30" s="687"/>
      <c r="IVF30" s="687"/>
      <c r="IVG30" s="687"/>
      <c r="IVH30" s="687"/>
      <c r="IVI30" s="687"/>
      <c r="IVJ30" s="687"/>
      <c r="IVK30" s="687"/>
      <c r="IVL30" s="687"/>
      <c r="IVM30" s="687"/>
      <c r="IVN30" s="687"/>
      <c r="IVO30" s="687"/>
      <c r="IVP30" s="687"/>
      <c r="IVQ30" s="687"/>
      <c r="IVR30" s="687"/>
      <c r="IVS30" s="687"/>
      <c r="IVT30" s="687"/>
      <c r="IVU30" s="687"/>
      <c r="IVV30" s="687"/>
      <c r="IVW30" s="687"/>
      <c r="IVX30" s="687"/>
      <c r="IVY30" s="687"/>
      <c r="IVZ30" s="687"/>
      <c r="IWA30" s="687"/>
      <c r="IWB30" s="687"/>
      <c r="IWC30" s="687"/>
      <c r="IWD30" s="687"/>
      <c r="IWE30" s="687"/>
      <c r="IWF30" s="687"/>
      <c r="IWG30" s="687"/>
      <c r="IWH30" s="687"/>
      <c r="IWI30" s="687"/>
      <c r="IWJ30" s="687"/>
      <c r="IWK30" s="687"/>
      <c r="IWL30" s="687"/>
      <c r="IWM30" s="687"/>
      <c r="IWN30" s="687"/>
      <c r="IWO30" s="687"/>
      <c r="IWP30" s="687"/>
      <c r="IWQ30" s="687"/>
      <c r="IWR30" s="687"/>
      <c r="IWS30" s="687"/>
      <c r="IWT30" s="687"/>
      <c r="IWU30" s="687"/>
      <c r="IWV30" s="687"/>
      <c r="IWW30" s="687"/>
      <c r="IWX30" s="687"/>
      <c r="IWY30" s="687"/>
      <c r="IWZ30" s="687"/>
      <c r="IXA30" s="687"/>
      <c r="IXB30" s="687"/>
      <c r="IXC30" s="687"/>
      <c r="IXD30" s="687"/>
      <c r="IXE30" s="687"/>
      <c r="IXF30" s="687"/>
      <c r="IXG30" s="687"/>
      <c r="IXH30" s="687"/>
      <c r="IXI30" s="687"/>
      <c r="IXJ30" s="687"/>
      <c r="IXK30" s="687"/>
      <c r="IXL30" s="687"/>
      <c r="IXM30" s="687"/>
      <c r="IXN30" s="687"/>
      <c r="IXO30" s="687"/>
      <c r="IXP30" s="687"/>
      <c r="IXQ30" s="687"/>
      <c r="IXR30" s="687"/>
      <c r="IXS30" s="687"/>
      <c r="IXT30" s="687"/>
      <c r="IXU30" s="687"/>
      <c r="IXV30" s="687"/>
      <c r="IXW30" s="687"/>
      <c r="IXX30" s="687"/>
      <c r="IXY30" s="687"/>
      <c r="IXZ30" s="687"/>
      <c r="IYA30" s="687"/>
      <c r="IYB30" s="687"/>
      <c r="IYC30" s="687"/>
      <c r="IYD30" s="687"/>
      <c r="IYE30" s="687"/>
      <c r="IYF30" s="687"/>
      <c r="IYG30" s="687"/>
      <c r="IYH30" s="687"/>
      <c r="IYI30" s="687"/>
      <c r="IYJ30" s="687"/>
      <c r="IYK30" s="687"/>
      <c r="IYL30" s="687"/>
      <c r="IYM30" s="687"/>
      <c r="IYN30" s="687"/>
      <c r="IYO30" s="687"/>
      <c r="IYP30" s="687"/>
      <c r="IYQ30" s="687"/>
      <c r="IYR30" s="687"/>
      <c r="IYS30" s="687"/>
      <c r="IYT30" s="687"/>
      <c r="IYU30" s="687"/>
      <c r="IYV30" s="687"/>
      <c r="IYW30" s="687"/>
      <c r="IYX30" s="687"/>
      <c r="IYY30" s="687"/>
      <c r="IYZ30" s="687"/>
      <c r="IZA30" s="687"/>
      <c r="IZB30" s="687"/>
      <c r="IZC30" s="687"/>
      <c r="IZD30" s="687"/>
      <c r="IZE30" s="687"/>
      <c r="IZF30" s="687"/>
      <c r="IZG30" s="687"/>
      <c r="IZH30" s="687"/>
      <c r="IZI30" s="687"/>
      <c r="IZJ30" s="687"/>
      <c r="IZK30" s="687"/>
      <c r="IZL30" s="687"/>
      <c r="IZM30" s="687"/>
      <c r="IZN30" s="687"/>
      <c r="IZO30" s="687"/>
      <c r="IZP30" s="687"/>
      <c r="IZQ30" s="687"/>
      <c r="IZR30" s="687"/>
      <c r="IZS30" s="687"/>
      <c r="IZT30" s="687"/>
      <c r="IZU30" s="687"/>
      <c r="IZV30" s="687"/>
      <c r="IZW30" s="687"/>
      <c r="IZX30" s="687"/>
      <c r="IZY30" s="687"/>
      <c r="IZZ30" s="687"/>
      <c r="JAA30" s="687"/>
      <c r="JAB30" s="687"/>
      <c r="JAC30" s="687"/>
      <c r="JAD30" s="687"/>
      <c r="JAE30" s="687"/>
      <c r="JAF30" s="687"/>
      <c r="JAG30" s="687"/>
      <c r="JAH30" s="687"/>
      <c r="JAI30" s="687"/>
      <c r="JAJ30" s="687"/>
      <c r="JAK30" s="687"/>
      <c r="JAL30" s="687"/>
      <c r="JAM30" s="687"/>
      <c r="JAN30" s="687"/>
      <c r="JAO30" s="687"/>
      <c r="JAP30" s="687"/>
      <c r="JAQ30" s="687"/>
      <c r="JAR30" s="687"/>
      <c r="JAS30" s="687"/>
      <c r="JAT30" s="687"/>
      <c r="JAU30" s="687"/>
      <c r="JAV30" s="687"/>
      <c r="JAW30" s="687"/>
      <c r="JAX30" s="687"/>
      <c r="JAY30" s="687"/>
      <c r="JAZ30" s="687"/>
      <c r="JBA30" s="687"/>
      <c r="JBB30" s="687"/>
      <c r="JBC30" s="687"/>
      <c r="JBD30" s="687"/>
      <c r="JBE30" s="687"/>
      <c r="JBF30" s="687"/>
      <c r="JBG30" s="687"/>
      <c r="JBH30" s="687"/>
      <c r="JBI30" s="687"/>
      <c r="JBJ30" s="687"/>
      <c r="JBK30" s="687"/>
      <c r="JBL30" s="687"/>
      <c r="JBM30" s="687"/>
      <c r="JBN30" s="687"/>
      <c r="JBO30" s="687"/>
      <c r="JBP30" s="687"/>
      <c r="JBQ30" s="687"/>
      <c r="JBR30" s="687"/>
      <c r="JBS30" s="687"/>
      <c r="JBT30" s="687"/>
      <c r="JBU30" s="687"/>
      <c r="JBV30" s="687"/>
      <c r="JBW30" s="687"/>
      <c r="JBX30" s="687"/>
      <c r="JBY30" s="687"/>
      <c r="JBZ30" s="687"/>
      <c r="JCA30" s="687"/>
      <c r="JCB30" s="687"/>
      <c r="JCC30" s="687"/>
      <c r="JCD30" s="687"/>
      <c r="JCE30" s="687"/>
      <c r="JCF30" s="687"/>
      <c r="JCG30" s="687"/>
      <c r="JCH30" s="687"/>
      <c r="JCI30" s="687"/>
      <c r="JCJ30" s="687"/>
      <c r="JCK30" s="687"/>
      <c r="JCL30" s="687"/>
      <c r="JCM30" s="687"/>
      <c r="JCN30" s="687"/>
      <c r="JCO30" s="687"/>
      <c r="JCP30" s="687"/>
      <c r="JCQ30" s="687"/>
      <c r="JCR30" s="687"/>
      <c r="JCS30" s="687"/>
      <c r="JCT30" s="687"/>
      <c r="JCU30" s="687"/>
      <c r="JCV30" s="687"/>
      <c r="JCW30" s="687"/>
      <c r="JCX30" s="687"/>
      <c r="JCY30" s="687"/>
      <c r="JCZ30" s="687"/>
      <c r="JDA30" s="687"/>
      <c r="JDB30" s="687"/>
      <c r="JDC30" s="687"/>
      <c r="JDD30" s="687"/>
      <c r="JDE30" s="687"/>
      <c r="JDF30" s="687"/>
      <c r="JDG30" s="687"/>
      <c r="JDH30" s="687"/>
      <c r="JDI30" s="687"/>
      <c r="JDJ30" s="687"/>
      <c r="JDK30" s="687"/>
      <c r="JDL30" s="687"/>
      <c r="JDM30" s="687"/>
      <c r="JDN30" s="687"/>
      <c r="JDO30" s="687"/>
      <c r="JDP30" s="687"/>
      <c r="JDQ30" s="687"/>
      <c r="JDR30" s="687"/>
      <c r="JDS30" s="687"/>
      <c r="JDT30" s="687"/>
      <c r="JDU30" s="687"/>
      <c r="JDV30" s="687"/>
      <c r="JDW30" s="687"/>
      <c r="JDX30" s="687"/>
      <c r="JDY30" s="687"/>
      <c r="JDZ30" s="687"/>
      <c r="JEA30" s="687"/>
      <c r="JEB30" s="687"/>
      <c r="JEC30" s="687"/>
      <c r="JED30" s="687"/>
      <c r="JEE30" s="687"/>
      <c r="JEF30" s="687"/>
      <c r="JEG30" s="687"/>
      <c r="JEH30" s="687"/>
      <c r="JEI30" s="687"/>
      <c r="JEJ30" s="687"/>
      <c r="JEK30" s="687"/>
      <c r="JEL30" s="687"/>
      <c r="JEM30" s="687"/>
      <c r="JEN30" s="687"/>
      <c r="JEO30" s="687"/>
      <c r="JEP30" s="687"/>
      <c r="JEQ30" s="687"/>
      <c r="JER30" s="687"/>
      <c r="JES30" s="687"/>
      <c r="JET30" s="687"/>
      <c r="JEU30" s="687"/>
      <c r="JEV30" s="687"/>
      <c r="JEW30" s="687"/>
      <c r="JEX30" s="687"/>
      <c r="JEY30" s="687"/>
      <c r="JEZ30" s="687"/>
      <c r="JFA30" s="687"/>
      <c r="JFB30" s="687"/>
      <c r="JFC30" s="687"/>
      <c r="JFD30" s="687"/>
      <c r="JFE30" s="687"/>
      <c r="JFF30" s="687"/>
      <c r="JFG30" s="687"/>
      <c r="JFH30" s="687"/>
      <c r="JFI30" s="687"/>
      <c r="JFJ30" s="687"/>
      <c r="JFK30" s="687"/>
      <c r="JFL30" s="687"/>
      <c r="JFM30" s="687"/>
      <c r="JFN30" s="687"/>
      <c r="JFO30" s="687"/>
      <c r="JFP30" s="687"/>
      <c r="JFQ30" s="687"/>
      <c r="JFR30" s="687"/>
      <c r="JFS30" s="687"/>
      <c r="JFT30" s="687"/>
      <c r="JFU30" s="687"/>
      <c r="JFV30" s="687"/>
      <c r="JFW30" s="687"/>
      <c r="JFX30" s="687"/>
      <c r="JFY30" s="687"/>
      <c r="JFZ30" s="687"/>
      <c r="JGA30" s="687"/>
      <c r="JGB30" s="687"/>
      <c r="JGC30" s="687"/>
      <c r="JGD30" s="687"/>
      <c r="JGE30" s="687"/>
      <c r="JGF30" s="687"/>
      <c r="JGG30" s="687"/>
      <c r="JGH30" s="687"/>
      <c r="JGI30" s="687"/>
      <c r="JGJ30" s="687"/>
      <c r="JGK30" s="687"/>
      <c r="JGL30" s="687"/>
      <c r="JGM30" s="687"/>
      <c r="JGN30" s="687"/>
      <c r="JGO30" s="687"/>
      <c r="JGP30" s="687"/>
      <c r="JGQ30" s="687"/>
      <c r="JGR30" s="687"/>
      <c r="JGS30" s="687"/>
      <c r="JGT30" s="687"/>
      <c r="JGU30" s="687"/>
      <c r="JGV30" s="687"/>
      <c r="JGW30" s="687"/>
      <c r="JGX30" s="687"/>
      <c r="JGY30" s="687"/>
      <c r="JGZ30" s="687"/>
      <c r="JHA30" s="687"/>
      <c r="JHB30" s="687"/>
      <c r="JHC30" s="687"/>
      <c r="JHD30" s="687"/>
      <c r="JHE30" s="687"/>
      <c r="JHF30" s="687"/>
      <c r="JHG30" s="687"/>
      <c r="JHH30" s="687"/>
      <c r="JHI30" s="687"/>
      <c r="JHJ30" s="687"/>
      <c r="JHK30" s="687"/>
      <c r="JHL30" s="687"/>
      <c r="JHM30" s="687"/>
      <c r="JHN30" s="687"/>
      <c r="JHO30" s="687"/>
      <c r="JHP30" s="687"/>
      <c r="JHQ30" s="687"/>
      <c r="JHR30" s="687"/>
      <c r="JHS30" s="687"/>
      <c r="JHT30" s="687"/>
      <c r="JHU30" s="687"/>
      <c r="JHV30" s="687"/>
      <c r="JHW30" s="687"/>
      <c r="JHX30" s="687"/>
      <c r="JHY30" s="687"/>
      <c r="JHZ30" s="687"/>
      <c r="JIA30" s="687"/>
      <c r="JIB30" s="687"/>
      <c r="JIC30" s="687"/>
      <c r="JID30" s="687"/>
      <c r="JIE30" s="687"/>
      <c r="JIF30" s="687"/>
      <c r="JIG30" s="687"/>
      <c r="JIH30" s="687"/>
      <c r="JII30" s="687"/>
      <c r="JIJ30" s="687"/>
      <c r="JIK30" s="687"/>
      <c r="JIL30" s="687"/>
      <c r="JIM30" s="687"/>
      <c r="JIN30" s="687"/>
      <c r="JIO30" s="687"/>
      <c r="JIP30" s="687"/>
      <c r="JIQ30" s="687"/>
      <c r="JIR30" s="687"/>
      <c r="JIS30" s="687"/>
      <c r="JIT30" s="687"/>
      <c r="JIU30" s="687"/>
      <c r="JIV30" s="687"/>
      <c r="JIW30" s="687"/>
      <c r="JIX30" s="687"/>
      <c r="JIY30" s="687"/>
      <c r="JIZ30" s="687"/>
      <c r="JJA30" s="687"/>
      <c r="JJB30" s="687"/>
      <c r="JJC30" s="687"/>
      <c r="JJD30" s="687"/>
      <c r="JJE30" s="687"/>
      <c r="JJF30" s="687"/>
      <c r="JJG30" s="687"/>
      <c r="JJH30" s="687"/>
      <c r="JJI30" s="687"/>
      <c r="JJJ30" s="687"/>
      <c r="JJK30" s="687"/>
      <c r="JJL30" s="687"/>
      <c r="JJM30" s="687"/>
      <c r="JJN30" s="687"/>
      <c r="JJO30" s="687"/>
      <c r="JJP30" s="687"/>
      <c r="JJQ30" s="687"/>
      <c r="JJR30" s="687"/>
      <c r="JJS30" s="687"/>
      <c r="JJT30" s="687"/>
      <c r="JJU30" s="687"/>
      <c r="JJV30" s="687"/>
      <c r="JJW30" s="687"/>
      <c r="JJX30" s="687"/>
      <c r="JJY30" s="687"/>
      <c r="JJZ30" s="687"/>
      <c r="JKA30" s="687"/>
      <c r="JKB30" s="687"/>
      <c r="JKC30" s="687"/>
      <c r="JKD30" s="687"/>
      <c r="JKE30" s="687"/>
      <c r="JKF30" s="687"/>
      <c r="JKG30" s="687"/>
      <c r="JKH30" s="687"/>
      <c r="JKI30" s="687"/>
      <c r="JKJ30" s="687"/>
      <c r="JKK30" s="687"/>
      <c r="JKL30" s="687"/>
      <c r="JKM30" s="687"/>
      <c r="JKN30" s="687"/>
      <c r="JKO30" s="687"/>
      <c r="JKP30" s="687"/>
      <c r="JKQ30" s="687"/>
      <c r="JKR30" s="687"/>
      <c r="JKS30" s="687"/>
      <c r="JKT30" s="687"/>
      <c r="JKU30" s="687"/>
      <c r="JKV30" s="687"/>
      <c r="JKW30" s="687"/>
      <c r="JKX30" s="687"/>
      <c r="JKY30" s="687"/>
      <c r="JKZ30" s="687"/>
      <c r="JLA30" s="687"/>
      <c r="JLB30" s="687"/>
      <c r="JLC30" s="687"/>
      <c r="JLD30" s="687"/>
      <c r="JLE30" s="687"/>
      <c r="JLF30" s="687"/>
      <c r="JLG30" s="687"/>
      <c r="JLH30" s="687"/>
      <c r="JLI30" s="687"/>
      <c r="JLJ30" s="687"/>
      <c r="JLK30" s="687"/>
      <c r="JLL30" s="687"/>
      <c r="JLM30" s="687"/>
      <c r="JLN30" s="687"/>
      <c r="JLO30" s="687"/>
      <c r="JLP30" s="687"/>
      <c r="JLQ30" s="687"/>
      <c r="JLR30" s="687"/>
      <c r="JLS30" s="687"/>
      <c r="JLT30" s="687"/>
      <c r="JLU30" s="687"/>
      <c r="JLV30" s="687"/>
      <c r="JLW30" s="687"/>
      <c r="JLX30" s="687"/>
      <c r="JLY30" s="687"/>
      <c r="JLZ30" s="687"/>
      <c r="JMA30" s="687"/>
      <c r="JMB30" s="687"/>
      <c r="JMC30" s="687"/>
      <c r="JMD30" s="687"/>
      <c r="JME30" s="687"/>
      <c r="JMF30" s="687"/>
      <c r="JMG30" s="687"/>
      <c r="JMH30" s="687"/>
      <c r="JMI30" s="687"/>
      <c r="JMJ30" s="687"/>
      <c r="JMK30" s="687"/>
      <c r="JML30" s="687"/>
      <c r="JMM30" s="687"/>
      <c r="JMN30" s="687"/>
      <c r="JMO30" s="687"/>
      <c r="JMP30" s="687"/>
      <c r="JMQ30" s="687"/>
      <c r="JMR30" s="687"/>
      <c r="JMS30" s="687"/>
      <c r="JMT30" s="687"/>
      <c r="JMU30" s="687"/>
      <c r="JMV30" s="687"/>
      <c r="JMW30" s="687"/>
      <c r="JMX30" s="687"/>
      <c r="JMY30" s="687"/>
      <c r="JMZ30" s="687"/>
      <c r="JNA30" s="687"/>
      <c r="JNB30" s="687"/>
      <c r="JNC30" s="687"/>
      <c r="JND30" s="687"/>
      <c r="JNE30" s="687"/>
      <c r="JNF30" s="687"/>
      <c r="JNG30" s="687"/>
      <c r="JNH30" s="687"/>
      <c r="JNI30" s="687"/>
      <c r="JNJ30" s="687"/>
      <c r="JNK30" s="687"/>
      <c r="JNL30" s="687"/>
      <c r="JNM30" s="687"/>
      <c r="JNN30" s="687"/>
      <c r="JNO30" s="687"/>
      <c r="JNP30" s="687"/>
      <c r="JNQ30" s="687"/>
      <c r="JNR30" s="687"/>
      <c r="JNS30" s="687"/>
      <c r="JNT30" s="687"/>
      <c r="JNU30" s="687"/>
      <c r="JNV30" s="687"/>
      <c r="JNW30" s="687"/>
      <c r="JNX30" s="687"/>
      <c r="JNY30" s="687"/>
      <c r="JNZ30" s="687"/>
      <c r="JOA30" s="687"/>
      <c r="JOB30" s="687"/>
      <c r="JOC30" s="687"/>
      <c r="JOD30" s="687"/>
      <c r="JOE30" s="687"/>
      <c r="JOF30" s="687"/>
      <c r="JOG30" s="687"/>
      <c r="JOH30" s="687"/>
      <c r="JOI30" s="687"/>
      <c r="JOJ30" s="687"/>
      <c r="JOK30" s="687"/>
      <c r="JOL30" s="687"/>
      <c r="JOM30" s="687"/>
      <c r="JON30" s="687"/>
      <c r="JOO30" s="687"/>
      <c r="JOP30" s="687"/>
      <c r="JOQ30" s="687"/>
      <c r="JOR30" s="687"/>
      <c r="JOS30" s="687"/>
      <c r="JOT30" s="687"/>
      <c r="JOU30" s="687"/>
      <c r="JOV30" s="687"/>
      <c r="JOW30" s="687"/>
      <c r="JOX30" s="687"/>
      <c r="JOY30" s="687"/>
      <c r="JOZ30" s="687"/>
      <c r="JPA30" s="687"/>
      <c r="JPB30" s="687"/>
      <c r="JPC30" s="687"/>
      <c r="JPD30" s="687"/>
      <c r="JPE30" s="687"/>
      <c r="JPF30" s="687"/>
      <c r="JPG30" s="687"/>
      <c r="JPH30" s="687"/>
      <c r="JPI30" s="687"/>
      <c r="JPJ30" s="687"/>
      <c r="JPK30" s="687"/>
      <c r="JPL30" s="687"/>
      <c r="JPM30" s="687"/>
      <c r="JPN30" s="687"/>
      <c r="JPO30" s="687"/>
      <c r="JPP30" s="687"/>
      <c r="JPQ30" s="687"/>
      <c r="JPR30" s="687"/>
      <c r="JPS30" s="687"/>
      <c r="JPT30" s="687"/>
      <c r="JPU30" s="687"/>
      <c r="JPV30" s="687"/>
      <c r="JPW30" s="687"/>
      <c r="JPX30" s="687"/>
      <c r="JPY30" s="687"/>
      <c r="JPZ30" s="687"/>
      <c r="JQA30" s="687"/>
      <c r="JQB30" s="687"/>
      <c r="JQC30" s="687"/>
      <c r="JQD30" s="687"/>
      <c r="JQE30" s="687"/>
      <c r="JQF30" s="687"/>
      <c r="JQG30" s="687"/>
      <c r="JQH30" s="687"/>
      <c r="JQI30" s="687"/>
      <c r="JQJ30" s="687"/>
      <c r="JQK30" s="687"/>
      <c r="JQL30" s="687"/>
      <c r="JQM30" s="687"/>
      <c r="JQN30" s="687"/>
      <c r="JQO30" s="687"/>
      <c r="JQP30" s="687"/>
      <c r="JQQ30" s="687"/>
      <c r="JQR30" s="687"/>
      <c r="JQS30" s="687"/>
      <c r="JQT30" s="687"/>
      <c r="JQU30" s="687"/>
      <c r="JQV30" s="687"/>
      <c r="JQW30" s="687"/>
      <c r="JQX30" s="687"/>
      <c r="JQY30" s="687"/>
      <c r="JQZ30" s="687"/>
      <c r="JRA30" s="687"/>
      <c r="JRB30" s="687"/>
      <c r="JRC30" s="687"/>
      <c r="JRD30" s="687"/>
      <c r="JRE30" s="687"/>
      <c r="JRF30" s="687"/>
      <c r="JRG30" s="687"/>
      <c r="JRH30" s="687"/>
      <c r="JRI30" s="687"/>
      <c r="JRJ30" s="687"/>
      <c r="JRK30" s="687"/>
      <c r="JRL30" s="687"/>
      <c r="JRM30" s="687"/>
      <c r="JRN30" s="687"/>
      <c r="JRO30" s="687"/>
      <c r="JRP30" s="687"/>
      <c r="JRQ30" s="687"/>
      <c r="JRR30" s="687"/>
      <c r="JRS30" s="687"/>
      <c r="JRT30" s="687"/>
      <c r="JRU30" s="687"/>
      <c r="JRV30" s="687"/>
      <c r="JRW30" s="687"/>
      <c r="JRX30" s="687"/>
      <c r="JRY30" s="687"/>
      <c r="JRZ30" s="687"/>
      <c r="JSA30" s="687"/>
      <c r="JSB30" s="687"/>
      <c r="JSC30" s="687"/>
      <c r="JSD30" s="687"/>
      <c r="JSE30" s="687"/>
      <c r="JSF30" s="687"/>
      <c r="JSG30" s="687"/>
      <c r="JSH30" s="687"/>
      <c r="JSI30" s="687"/>
      <c r="JSJ30" s="687"/>
      <c r="JSK30" s="687"/>
      <c r="JSL30" s="687"/>
      <c r="JSM30" s="687"/>
      <c r="JSN30" s="687"/>
      <c r="JSO30" s="687"/>
      <c r="JSP30" s="687"/>
      <c r="JSQ30" s="687"/>
      <c r="JSR30" s="687"/>
      <c r="JSS30" s="687"/>
      <c r="JST30" s="687"/>
      <c r="JSU30" s="687"/>
      <c r="JSV30" s="687"/>
      <c r="JSW30" s="687"/>
      <c r="JSX30" s="687"/>
      <c r="JSY30" s="687"/>
      <c r="JSZ30" s="687"/>
      <c r="JTA30" s="687"/>
      <c r="JTB30" s="687"/>
      <c r="JTC30" s="687"/>
      <c r="JTD30" s="687"/>
      <c r="JTE30" s="687"/>
      <c r="JTF30" s="687"/>
      <c r="JTG30" s="687"/>
      <c r="JTH30" s="687"/>
      <c r="JTI30" s="687"/>
      <c r="JTJ30" s="687"/>
      <c r="JTK30" s="687"/>
      <c r="JTL30" s="687"/>
      <c r="JTM30" s="687"/>
      <c r="JTN30" s="687"/>
      <c r="JTO30" s="687"/>
      <c r="JTP30" s="687"/>
      <c r="JTQ30" s="687"/>
      <c r="JTR30" s="687"/>
      <c r="JTS30" s="687"/>
      <c r="JTT30" s="687"/>
      <c r="JTU30" s="687"/>
      <c r="JTV30" s="687"/>
      <c r="JTW30" s="687"/>
      <c r="JTX30" s="687"/>
      <c r="JTY30" s="687"/>
      <c r="JTZ30" s="687"/>
      <c r="JUA30" s="687"/>
      <c r="JUB30" s="687"/>
      <c r="JUC30" s="687"/>
      <c r="JUD30" s="687"/>
      <c r="JUE30" s="687"/>
      <c r="JUF30" s="687"/>
      <c r="JUG30" s="687"/>
      <c r="JUH30" s="687"/>
      <c r="JUI30" s="687"/>
      <c r="JUJ30" s="687"/>
      <c r="JUK30" s="687"/>
      <c r="JUL30" s="687"/>
      <c r="JUM30" s="687"/>
      <c r="JUN30" s="687"/>
      <c r="JUO30" s="687"/>
      <c r="JUP30" s="687"/>
      <c r="JUQ30" s="687"/>
      <c r="JUR30" s="687"/>
      <c r="JUS30" s="687"/>
      <c r="JUT30" s="687"/>
      <c r="JUU30" s="687"/>
      <c r="JUV30" s="687"/>
      <c r="JUW30" s="687"/>
      <c r="JUX30" s="687"/>
      <c r="JUY30" s="687"/>
      <c r="JUZ30" s="687"/>
      <c r="JVA30" s="687"/>
      <c r="JVB30" s="687"/>
      <c r="JVC30" s="687"/>
      <c r="JVD30" s="687"/>
      <c r="JVE30" s="687"/>
      <c r="JVF30" s="687"/>
      <c r="JVG30" s="687"/>
      <c r="JVH30" s="687"/>
      <c r="JVI30" s="687"/>
      <c r="JVJ30" s="687"/>
      <c r="JVK30" s="687"/>
      <c r="JVL30" s="687"/>
      <c r="JVM30" s="687"/>
      <c r="JVN30" s="687"/>
      <c r="JVO30" s="687"/>
      <c r="JVP30" s="687"/>
      <c r="JVQ30" s="687"/>
      <c r="JVR30" s="687"/>
      <c r="JVS30" s="687"/>
      <c r="JVT30" s="687"/>
      <c r="JVU30" s="687"/>
      <c r="JVV30" s="687"/>
      <c r="JVW30" s="687"/>
      <c r="JVX30" s="687"/>
      <c r="JVY30" s="687"/>
      <c r="JVZ30" s="687"/>
      <c r="JWA30" s="687"/>
      <c r="JWB30" s="687"/>
      <c r="JWC30" s="687"/>
      <c r="JWD30" s="687"/>
      <c r="JWE30" s="687"/>
      <c r="JWF30" s="687"/>
      <c r="JWG30" s="687"/>
      <c r="JWH30" s="687"/>
      <c r="JWI30" s="687"/>
      <c r="JWJ30" s="687"/>
      <c r="JWK30" s="687"/>
      <c r="JWL30" s="687"/>
      <c r="JWM30" s="687"/>
      <c r="JWN30" s="687"/>
      <c r="JWO30" s="687"/>
      <c r="JWP30" s="687"/>
      <c r="JWQ30" s="687"/>
      <c r="JWR30" s="687"/>
      <c r="JWS30" s="687"/>
      <c r="JWT30" s="687"/>
      <c r="JWU30" s="687"/>
      <c r="JWV30" s="687"/>
      <c r="JWW30" s="687"/>
      <c r="JWX30" s="687"/>
      <c r="JWY30" s="687"/>
      <c r="JWZ30" s="687"/>
      <c r="JXA30" s="687"/>
      <c r="JXB30" s="687"/>
      <c r="JXC30" s="687"/>
      <c r="JXD30" s="687"/>
      <c r="JXE30" s="687"/>
      <c r="JXF30" s="687"/>
      <c r="JXG30" s="687"/>
      <c r="JXH30" s="687"/>
      <c r="JXI30" s="687"/>
      <c r="JXJ30" s="687"/>
      <c r="JXK30" s="687"/>
      <c r="JXL30" s="687"/>
      <c r="JXM30" s="687"/>
      <c r="JXN30" s="687"/>
      <c r="JXO30" s="687"/>
      <c r="JXP30" s="687"/>
      <c r="JXQ30" s="687"/>
      <c r="JXR30" s="687"/>
      <c r="JXS30" s="687"/>
      <c r="JXT30" s="687"/>
      <c r="JXU30" s="687"/>
      <c r="JXV30" s="687"/>
      <c r="JXW30" s="687"/>
      <c r="JXX30" s="687"/>
      <c r="JXY30" s="687"/>
      <c r="JXZ30" s="687"/>
      <c r="JYA30" s="687"/>
      <c r="JYB30" s="687"/>
      <c r="JYC30" s="687"/>
      <c r="JYD30" s="687"/>
      <c r="JYE30" s="687"/>
      <c r="JYF30" s="687"/>
      <c r="JYG30" s="687"/>
      <c r="JYH30" s="687"/>
      <c r="JYI30" s="687"/>
      <c r="JYJ30" s="687"/>
      <c r="JYK30" s="687"/>
      <c r="JYL30" s="687"/>
      <c r="JYM30" s="687"/>
      <c r="JYN30" s="687"/>
      <c r="JYO30" s="687"/>
      <c r="JYP30" s="687"/>
      <c r="JYQ30" s="687"/>
      <c r="JYR30" s="687"/>
      <c r="JYS30" s="687"/>
      <c r="JYT30" s="687"/>
      <c r="JYU30" s="687"/>
      <c r="JYV30" s="687"/>
      <c r="JYW30" s="687"/>
      <c r="JYX30" s="687"/>
      <c r="JYY30" s="687"/>
      <c r="JYZ30" s="687"/>
      <c r="JZA30" s="687"/>
      <c r="JZB30" s="687"/>
      <c r="JZC30" s="687"/>
      <c r="JZD30" s="687"/>
      <c r="JZE30" s="687"/>
      <c r="JZF30" s="687"/>
      <c r="JZG30" s="687"/>
      <c r="JZH30" s="687"/>
      <c r="JZI30" s="687"/>
      <c r="JZJ30" s="687"/>
      <c r="JZK30" s="687"/>
      <c r="JZL30" s="687"/>
      <c r="JZM30" s="687"/>
      <c r="JZN30" s="687"/>
      <c r="JZO30" s="687"/>
      <c r="JZP30" s="687"/>
      <c r="JZQ30" s="687"/>
      <c r="JZR30" s="687"/>
      <c r="JZS30" s="687"/>
      <c r="JZT30" s="687"/>
      <c r="JZU30" s="687"/>
      <c r="JZV30" s="687"/>
      <c r="JZW30" s="687"/>
      <c r="JZX30" s="687"/>
      <c r="JZY30" s="687"/>
      <c r="JZZ30" s="687"/>
      <c r="KAA30" s="687"/>
      <c r="KAB30" s="687"/>
      <c r="KAC30" s="687"/>
      <c r="KAD30" s="687"/>
      <c r="KAE30" s="687"/>
      <c r="KAF30" s="687"/>
      <c r="KAG30" s="687"/>
      <c r="KAH30" s="687"/>
      <c r="KAI30" s="687"/>
      <c r="KAJ30" s="687"/>
      <c r="KAK30" s="687"/>
      <c r="KAL30" s="687"/>
      <c r="KAM30" s="687"/>
      <c r="KAN30" s="687"/>
      <c r="KAO30" s="687"/>
      <c r="KAP30" s="687"/>
      <c r="KAQ30" s="687"/>
      <c r="KAR30" s="687"/>
      <c r="KAS30" s="687"/>
      <c r="KAT30" s="687"/>
      <c r="KAU30" s="687"/>
      <c r="KAV30" s="687"/>
      <c r="KAW30" s="687"/>
      <c r="KAX30" s="687"/>
      <c r="KAY30" s="687"/>
      <c r="KAZ30" s="687"/>
      <c r="KBA30" s="687"/>
      <c r="KBB30" s="687"/>
      <c r="KBC30" s="687"/>
      <c r="KBD30" s="687"/>
      <c r="KBE30" s="687"/>
      <c r="KBF30" s="687"/>
      <c r="KBG30" s="687"/>
      <c r="KBH30" s="687"/>
      <c r="KBI30" s="687"/>
      <c r="KBJ30" s="687"/>
      <c r="KBK30" s="687"/>
      <c r="KBL30" s="687"/>
      <c r="KBM30" s="687"/>
      <c r="KBN30" s="687"/>
      <c r="KBO30" s="687"/>
      <c r="KBP30" s="687"/>
      <c r="KBQ30" s="687"/>
      <c r="KBR30" s="687"/>
      <c r="KBS30" s="687"/>
      <c r="KBT30" s="687"/>
      <c r="KBU30" s="687"/>
      <c r="KBV30" s="687"/>
      <c r="KBW30" s="687"/>
      <c r="KBX30" s="687"/>
      <c r="KBY30" s="687"/>
      <c r="KBZ30" s="687"/>
      <c r="KCA30" s="687"/>
      <c r="KCB30" s="687"/>
      <c r="KCC30" s="687"/>
      <c r="KCD30" s="687"/>
      <c r="KCE30" s="687"/>
      <c r="KCF30" s="687"/>
      <c r="KCG30" s="687"/>
      <c r="KCH30" s="687"/>
      <c r="KCI30" s="687"/>
      <c r="KCJ30" s="687"/>
      <c r="KCK30" s="687"/>
      <c r="KCL30" s="687"/>
      <c r="KCM30" s="687"/>
      <c r="KCN30" s="687"/>
      <c r="KCO30" s="687"/>
      <c r="KCP30" s="687"/>
      <c r="KCQ30" s="687"/>
      <c r="KCR30" s="687"/>
      <c r="KCS30" s="687"/>
      <c r="KCT30" s="687"/>
      <c r="KCU30" s="687"/>
      <c r="KCV30" s="687"/>
      <c r="KCW30" s="687"/>
      <c r="KCX30" s="687"/>
      <c r="KCY30" s="687"/>
      <c r="KCZ30" s="687"/>
      <c r="KDA30" s="687"/>
      <c r="KDB30" s="687"/>
      <c r="KDC30" s="687"/>
      <c r="KDD30" s="687"/>
      <c r="KDE30" s="687"/>
      <c r="KDF30" s="687"/>
      <c r="KDG30" s="687"/>
      <c r="KDH30" s="687"/>
      <c r="KDI30" s="687"/>
      <c r="KDJ30" s="687"/>
      <c r="KDK30" s="687"/>
      <c r="KDL30" s="687"/>
      <c r="KDM30" s="687"/>
      <c r="KDN30" s="687"/>
      <c r="KDO30" s="687"/>
      <c r="KDP30" s="687"/>
      <c r="KDQ30" s="687"/>
      <c r="KDR30" s="687"/>
      <c r="KDS30" s="687"/>
      <c r="KDT30" s="687"/>
      <c r="KDU30" s="687"/>
      <c r="KDV30" s="687"/>
      <c r="KDW30" s="687"/>
      <c r="KDX30" s="687"/>
      <c r="KDY30" s="687"/>
      <c r="KDZ30" s="687"/>
      <c r="KEA30" s="687"/>
      <c r="KEB30" s="687"/>
      <c r="KEC30" s="687"/>
      <c r="KED30" s="687"/>
      <c r="KEE30" s="687"/>
      <c r="KEF30" s="687"/>
      <c r="KEG30" s="687"/>
      <c r="KEH30" s="687"/>
      <c r="KEI30" s="687"/>
      <c r="KEJ30" s="687"/>
      <c r="KEK30" s="687"/>
      <c r="KEL30" s="687"/>
      <c r="KEM30" s="687"/>
      <c r="KEN30" s="687"/>
      <c r="KEO30" s="687"/>
      <c r="KEP30" s="687"/>
      <c r="KEQ30" s="687"/>
      <c r="KER30" s="687"/>
      <c r="KES30" s="687"/>
      <c r="KET30" s="687"/>
      <c r="KEU30" s="687"/>
      <c r="KEV30" s="687"/>
      <c r="KEW30" s="687"/>
      <c r="KEX30" s="687"/>
      <c r="KEY30" s="687"/>
      <c r="KEZ30" s="687"/>
      <c r="KFA30" s="687"/>
      <c r="KFB30" s="687"/>
      <c r="KFC30" s="687"/>
      <c r="KFD30" s="687"/>
      <c r="KFE30" s="687"/>
      <c r="KFF30" s="687"/>
      <c r="KFG30" s="687"/>
      <c r="KFH30" s="687"/>
      <c r="KFI30" s="687"/>
      <c r="KFJ30" s="687"/>
      <c r="KFK30" s="687"/>
      <c r="KFL30" s="687"/>
      <c r="KFM30" s="687"/>
      <c r="KFN30" s="687"/>
      <c r="KFO30" s="687"/>
      <c r="KFP30" s="687"/>
      <c r="KFQ30" s="687"/>
      <c r="KFR30" s="687"/>
      <c r="KFS30" s="687"/>
      <c r="KFT30" s="687"/>
      <c r="KFU30" s="687"/>
      <c r="KFV30" s="687"/>
      <c r="KFW30" s="687"/>
      <c r="KFX30" s="687"/>
      <c r="KFY30" s="687"/>
      <c r="KFZ30" s="687"/>
      <c r="KGA30" s="687"/>
      <c r="KGB30" s="687"/>
      <c r="KGC30" s="687"/>
      <c r="KGD30" s="687"/>
      <c r="KGE30" s="687"/>
      <c r="KGF30" s="687"/>
      <c r="KGG30" s="687"/>
      <c r="KGH30" s="687"/>
      <c r="KGI30" s="687"/>
      <c r="KGJ30" s="687"/>
      <c r="KGK30" s="687"/>
      <c r="KGL30" s="687"/>
      <c r="KGM30" s="687"/>
      <c r="KGN30" s="687"/>
      <c r="KGO30" s="687"/>
      <c r="KGP30" s="687"/>
      <c r="KGQ30" s="687"/>
      <c r="KGR30" s="687"/>
      <c r="KGS30" s="687"/>
      <c r="KGT30" s="687"/>
      <c r="KGU30" s="687"/>
      <c r="KGV30" s="687"/>
      <c r="KGW30" s="687"/>
      <c r="KGX30" s="687"/>
      <c r="KGY30" s="687"/>
      <c r="KGZ30" s="687"/>
      <c r="KHA30" s="687"/>
      <c r="KHB30" s="687"/>
      <c r="KHC30" s="687"/>
      <c r="KHD30" s="687"/>
      <c r="KHE30" s="687"/>
      <c r="KHF30" s="687"/>
      <c r="KHG30" s="687"/>
      <c r="KHH30" s="687"/>
      <c r="KHI30" s="687"/>
      <c r="KHJ30" s="687"/>
      <c r="KHK30" s="687"/>
      <c r="KHL30" s="687"/>
      <c r="KHM30" s="687"/>
      <c r="KHN30" s="687"/>
      <c r="KHO30" s="687"/>
      <c r="KHP30" s="687"/>
      <c r="KHQ30" s="687"/>
      <c r="KHR30" s="687"/>
      <c r="KHS30" s="687"/>
      <c r="KHT30" s="687"/>
      <c r="KHU30" s="687"/>
      <c r="KHV30" s="687"/>
      <c r="KHW30" s="687"/>
      <c r="KHX30" s="687"/>
      <c r="KHY30" s="687"/>
      <c r="KHZ30" s="687"/>
      <c r="KIA30" s="687"/>
      <c r="KIB30" s="687"/>
      <c r="KIC30" s="687"/>
      <c r="KID30" s="687"/>
      <c r="KIE30" s="687"/>
      <c r="KIF30" s="687"/>
      <c r="KIG30" s="687"/>
      <c r="KIH30" s="687"/>
      <c r="KII30" s="687"/>
      <c r="KIJ30" s="687"/>
      <c r="KIK30" s="687"/>
      <c r="KIL30" s="687"/>
      <c r="KIM30" s="687"/>
      <c r="KIN30" s="687"/>
      <c r="KIO30" s="687"/>
      <c r="KIP30" s="687"/>
      <c r="KIQ30" s="687"/>
      <c r="KIR30" s="687"/>
      <c r="KIS30" s="687"/>
      <c r="KIT30" s="687"/>
      <c r="KIU30" s="687"/>
      <c r="KIV30" s="687"/>
      <c r="KIW30" s="687"/>
      <c r="KIX30" s="687"/>
      <c r="KIY30" s="687"/>
      <c r="KIZ30" s="687"/>
      <c r="KJA30" s="687"/>
      <c r="KJB30" s="687"/>
      <c r="KJC30" s="687"/>
      <c r="KJD30" s="687"/>
      <c r="KJE30" s="687"/>
      <c r="KJF30" s="687"/>
      <c r="KJG30" s="687"/>
      <c r="KJH30" s="687"/>
      <c r="KJI30" s="687"/>
      <c r="KJJ30" s="687"/>
      <c r="KJK30" s="687"/>
      <c r="KJL30" s="687"/>
      <c r="KJM30" s="687"/>
      <c r="KJN30" s="687"/>
      <c r="KJO30" s="687"/>
      <c r="KJP30" s="687"/>
      <c r="KJQ30" s="687"/>
      <c r="KJR30" s="687"/>
      <c r="KJS30" s="687"/>
      <c r="KJT30" s="687"/>
      <c r="KJU30" s="687"/>
      <c r="KJV30" s="687"/>
      <c r="KJW30" s="687"/>
      <c r="KJX30" s="687"/>
      <c r="KJY30" s="687"/>
      <c r="KJZ30" s="687"/>
      <c r="KKA30" s="687"/>
      <c r="KKB30" s="687"/>
      <c r="KKC30" s="687"/>
      <c r="KKD30" s="687"/>
      <c r="KKE30" s="687"/>
      <c r="KKF30" s="687"/>
      <c r="KKG30" s="687"/>
      <c r="KKH30" s="687"/>
      <c r="KKI30" s="687"/>
      <c r="KKJ30" s="687"/>
      <c r="KKK30" s="687"/>
      <c r="KKL30" s="687"/>
      <c r="KKM30" s="687"/>
      <c r="KKN30" s="687"/>
      <c r="KKO30" s="687"/>
      <c r="KKP30" s="687"/>
      <c r="KKQ30" s="687"/>
      <c r="KKR30" s="687"/>
      <c r="KKS30" s="687"/>
      <c r="KKT30" s="687"/>
      <c r="KKU30" s="687"/>
      <c r="KKV30" s="687"/>
      <c r="KKW30" s="687"/>
      <c r="KKX30" s="687"/>
      <c r="KKY30" s="687"/>
      <c r="KKZ30" s="687"/>
      <c r="KLA30" s="687"/>
      <c r="KLB30" s="687"/>
      <c r="KLC30" s="687"/>
      <c r="KLD30" s="687"/>
      <c r="KLE30" s="687"/>
      <c r="KLF30" s="687"/>
      <c r="KLG30" s="687"/>
      <c r="KLH30" s="687"/>
      <c r="KLI30" s="687"/>
      <c r="KLJ30" s="687"/>
      <c r="KLK30" s="687"/>
      <c r="KLL30" s="687"/>
      <c r="KLM30" s="687"/>
      <c r="KLN30" s="687"/>
      <c r="KLO30" s="687"/>
      <c r="KLP30" s="687"/>
      <c r="KLQ30" s="687"/>
      <c r="KLR30" s="687"/>
      <c r="KLS30" s="687"/>
      <c r="KLT30" s="687"/>
      <c r="KLU30" s="687"/>
      <c r="KLV30" s="687"/>
      <c r="KLW30" s="687"/>
      <c r="KLX30" s="687"/>
      <c r="KLY30" s="687"/>
      <c r="KLZ30" s="687"/>
      <c r="KMA30" s="687"/>
      <c r="KMB30" s="687"/>
      <c r="KMC30" s="687"/>
      <c r="KMD30" s="687"/>
      <c r="KME30" s="687"/>
      <c r="KMF30" s="687"/>
      <c r="KMG30" s="687"/>
      <c r="KMH30" s="687"/>
      <c r="KMI30" s="687"/>
      <c r="KMJ30" s="687"/>
      <c r="KMK30" s="687"/>
      <c r="KML30" s="687"/>
      <c r="KMM30" s="687"/>
      <c r="KMN30" s="687"/>
      <c r="KMO30" s="687"/>
      <c r="KMP30" s="687"/>
      <c r="KMQ30" s="687"/>
      <c r="KMR30" s="687"/>
      <c r="KMS30" s="687"/>
      <c r="KMT30" s="687"/>
      <c r="KMU30" s="687"/>
      <c r="KMV30" s="687"/>
      <c r="KMW30" s="687"/>
      <c r="KMX30" s="687"/>
      <c r="KMY30" s="687"/>
      <c r="KMZ30" s="687"/>
      <c r="KNA30" s="687"/>
      <c r="KNB30" s="687"/>
      <c r="KNC30" s="687"/>
      <c r="KND30" s="687"/>
      <c r="KNE30" s="687"/>
      <c r="KNF30" s="687"/>
      <c r="KNG30" s="687"/>
      <c r="KNH30" s="687"/>
      <c r="KNI30" s="687"/>
      <c r="KNJ30" s="687"/>
      <c r="KNK30" s="687"/>
      <c r="KNL30" s="687"/>
      <c r="KNM30" s="687"/>
      <c r="KNN30" s="687"/>
      <c r="KNO30" s="687"/>
      <c r="KNP30" s="687"/>
      <c r="KNQ30" s="687"/>
      <c r="KNR30" s="687"/>
      <c r="KNS30" s="687"/>
      <c r="KNT30" s="687"/>
      <c r="KNU30" s="687"/>
      <c r="KNV30" s="687"/>
      <c r="KNW30" s="687"/>
      <c r="KNX30" s="687"/>
      <c r="KNY30" s="687"/>
      <c r="KNZ30" s="687"/>
      <c r="KOA30" s="687"/>
      <c r="KOB30" s="687"/>
      <c r="KOC30" s="687"/>
      <c r="KOD30" s="687"/>
      <c r="KOE30" s="687"/>
      <c r="KOF30" s="687"/>
      <c r="KOG30" s="687"/>
      <c r="KOH30" s="687"/>
      <c r="KOI30" s="687"/>
      <c r="KOJ30" s="687"/>
      <c r="KOK30" s="687"/>
      <c r="KOL30" s="687"/>
      <c r="KOM30" s="687"/>
      <c r="KON30" s="687"/>
      <c r="KOO30" s="687"/>
      <c r="KOP30" s="687"/>
      <c r="KOQ30" s="687"/>
      <c r="KOR30" s="687"/>
      <c r="KOS30" s="687"/>
      <c r="KOT30" s="687"/>
      <c r="KOU30" s="687"/>
      <c r="KOV30" s="687"/>
      <c r="KOW30" s="687"/>
      <c r="KOX30" s="687"/>
      <c r="KOY30" s="687"/>
      <c r="KOZ30" s="687"/>
      <c r="KPA30" s="687"/>
      <c r="KPB30" s="687"/>
      <c r="KPC30" s="687"/>
      <c r="KPD30" s="687"/>
      <c r="KPE30" s="687"/>
      <c r="KPF30" s="687"/>
      <c r="KPG30" s="687"/>
      <c r="KPH30" s="687"/>
      <c r="KPI30" s="687"/>
      <c r="KPJ30" s="687"/>
      <c r="KPK30" s="687"/>
      <c r="KPL30" s="687"/>
      <c r="KPM30" s="687"/>
      <c r="KPN30" s="687"/>
      <c r="KPO30" s="687"/>
      <c r="KPP30" s="687"/>
      <c r="KPQ30" s="687"/>
      <c r="KPR30" s="687"/>
      <c r="KPS30" s="687"/>
      <c r="KPT30" s="687"/>
      <c r="KPU30" s="687"/>
      <c r="KPV30" s="687"/>
      <c r="KPW30" s="687"/>
      <c r="KPX30" s="687"/>
      <c r="KPY30" s="687"/>
      <c r="KPZ30" s="687"/>
      <c r="KQA30" s="687"/>
      <c r="KQB30" s="687"/>
      <c r="KQC30" s="687"/>
      <c r="KQD30" s="687"/>
      <c r="KQE30" s="687"/>
      <c r="KQF30" s="687"/>
      <c r="KQG30" s="687"/>
      <c r="KQH30" s="687"/>
      <c r="KQI30" s="687"/>
      <c r="KQJ30" s="687"/>
      <c r="KQK30" s="687"/>
      <c r="KQL30" s="687"/>
      <c r="KQM30" s="687"/>
      <c r="KQN30" s="687"/>
      <c r="KQO30" s="687"/>
      <c r="KQP30" s="687"/>
      <c r="KQQ30" s="687"/>
      <c r="KQR30" s="687"/>
      <c r="KQS30" s="687"/>
      <c r="KQT30" s="687"/>
      <c r="KQU30" s="687"/>
      <c r="KQV30" s="687"/>
      <c r="KQW30" s="687"/>
      <c r="KQX30" s="687"/>
      <c r="KQY30" s="687"/>
      <c r="KQZ30" s="687"/>
      <c r="KRA30" s="687"/>
      <c r="KRB30" s="687"/>
      <c r="KRC30" s="687"/>
      <c r="KRD30" s="687"/>
      <c r="KRE30" s="687"/>
      <c r="KRF30" s="687"/>
      <c r="KRG30" s="687"/>
      <c r="KRH30" s="687"/>
      <c r="KRI30" s="687"/>
      <c r="KRJ30" s="687"/>
      <c r="KRK30" s="687"/>
      <c r="KRL30" s="687"/>
      <c r="KRM30" s="687"/>
      <c r="KRN30" s="687"/>
      <c r="KRO30" s="687"/>
      <c r="KRP30" s="687"/>
      <c r="KRQ30" s="687"/>
      <c r="KRR30" s="687"/>
      <c r="KRS30" s="687"/>
      <c r="KRT30" s="687"/>
      <c r="KRU30" s="687"/>
      <c r="KRV30" s="687"/>
      <c r="KRW30" s="687"/>
      <c r="KRX30" s="687"/>
      <c r="KRY30" s="687"/>
      <c r="KRZ30" s="687"/>
      <c r="KSA30" s="687"/>
      <c r="KSB30" s="687"/>
      <c r="KSC30" s="687"/>
      <c r="KSD30" s="687"/>
      <c r="KSE30" s="687"/>
      <c r="KSF30" s="687"/>
      <c r="KSG30" s="687"/>
      <c r="KSH30" s="687"/>
      <c r="KSI30" s="687"/>
      <c r="KSJ30" s="687"/>
      <c r="KSK30" s="687"/>
      <c r="KSL30" s="687"/>
      <c r="KSM30" s="687"/>
      <c r="KSN30" s="687"/>
      <c r="KSO30" s="687"/>
      <c r="KSP30" s="687"/>
      <c r="KSQ30" s="687"/>
      <c r="KSR30" s="687"/>
      <c r="KSS30" s="687"/>
      <c r="KST30" s="687"/>
      <c r="KSU30" s="687"/>
      <c r="KSV30" s="687"/>
      <c r="KSW30" s="687"/>
      <c r="KSX30" s="687"/>
      <c r="KSY30" s="687"/>
      <c r="KSZ30" s="687"/>
      <c r="KTA30" s="687"/>
      <c r="KTB30" s="687"/>
      <c r="KTC30" s="687"/>
      <c r="KTD30" s="687"/>
      <c r="KTE30" s="687"/>
      <c r="KTF30" s="687"/>
      <c r="KTG30" s="687"/>
      <c r="KTH30" s="687"/>
      <c r="KTI30" s="687"/>
      <c r="KTJ30" s="687"/>
      <c r="KTK30" s="687"/>
      <c r="KTL30" s="687"/>
      <c r="KTM30" s="687"/>
      <c r="KTN30" s="687"/>
      <c r="KTO30" s="687"/>
      <c r="KTP30" s="687"/>
      <c r="KTQ30" s="687"/>
      <c r="KTR30" s="687"/>
      <c r="KTS30" s="687"/>
      <c r="KTT30" s="687"/>
      <c r="KTU30" s="687"/>
      <c r="KTV30" s="687"/>
      <c r="KTW30" s="687"/>
      <c r="KTX30" s="687"/>
      <c r="KTY30" s="687"/>
      <c r="KTZ30" s="687"/>
      <c r="KUA30" s="687"/>
      <c r="KUB30" s="687"/>
      <c r="KUC30" s="687"/>
      <c r="KUD30" s="687"/>
      <c r="KUE30" s="687"/>
      <c r="KUF30" s="687"/>
      <c r="KUG30" s="687"/>
      <c r="KUH30" s="687"/>
      <c r="KUI30" s="687"/>
      <c r="KUJ30" s="687"/>
      <c r="KUK30" s="687"/>
      <c r="KUL30" s="687"/>
      <c r="KUM30" s="687"/>
      <c r="KUN30" s="687"/>
      <c r="KUO30" s="687"/>
      <c r="KUP30" s="687"/>
      <c r="KUQ30" s="687"/>
      <c r="KUR30" s="687"/>
      <c r="KUS30" s="687"/>
      <c r="KUT30" s="687"/>
      <c r="KUU30" s="687"/>
      <c r="KUV30" s="687"/>
      <c r="KUW30" s="687"/>
      <c r="KUX30" s="687"/>
      <c r="KUY30" s="687"/>
      <c r="KUZ30" s="687"/>
      <c r="KVA30" s="687"/>
      <c r="KVB30" s="687"/>
      <c r="KVC30" s="687"/>
      <c r="KVD30" s="687"/>
      <c r="KVE30" s="687"/>
      <c r="KVF30" s="687"/>
      <c r="KVG30" s="687"/>
      <c r="KVH30" s="687"/>
      <c r="KVI30" s="687"/>
      <c r="KVJ30" s="687"/>
      <c r="KVK30" s="687"/>
      <c r="KVL30" s="687"/>
      <c r="KVM30" s="687"/>
      <c r="KVN30" s="687"/>
      <c r="KVO30" s="687"/>
      <c r="KVP30" s="687"/>
      <c r="KVQ30" s="687"/>
      <c r="KVR30" s="687"/>
      <c r="KVS30" s="687"/>
      <c r="KVT30" s="687"/>
      <c r="KVU30" s="687"/>
      <c r="KVV30" s="687"/>
      <c r="KVW30" s="687"/>
      <c r="KVX30" s="687"/>
      <c r="KVY30" s="687"/>
      <c r="KVZ30" s="687"/>
      <c r="KWA30" s="687"/>
      <c r="KWB30" s="687"/>
      <c r="KWC30" s="687"/>
      <c r="KWD30" s="687"/>
      <c r="KWE30" s="687"/>
      <c r="KWF30" s="687"/>
      <c r="KWG30" s="687"/>
      <c r="KWH30" s="687"/>
      <c r="KWI30" s="687"/>
      <c r="KWJ30" s="687"/>
      <c r="KWK30" s="687"/>
      <c r="KWL30" s="687"/>
      <c r="KWM30" s="687"/>
      <c r="KWN30" s="687"/>
      <c r="KWO30" s="687"/>
      <c r="KWP30" s="687"/>
      <c r="KWQ30" s="687"/>
      <c r="KWR30" s="687"/>
      <c r="KWS30" s="687"/>
      <c r="KWT30" s="687"/>
      <c r="KWU30" s="687"/>
      <c r="KWV30" s="687"/>
      <c r="KWW30" s="687"/>
      <c r="KWX30" s="687"/>
      <c r="KWY30" s="687"/>
      <c r="KWZ30" s="687"/>
      <c r="KXA30" s="687"/>
      <c r="KXB30" s="687"/>
      <c r="KXC30" s="687"/>
      <c r="KXD30" s="687"/>
      <c r="KXE30" s="687"/>
      <c r="KXF30" s="687"/>
      <c r="KXG30" s="687"/>
      <c r="KXH30" s="687"/>
      <c r="KXI30" s="687"/>
      <c r="KXJ30" s="687"/>
      <c r="KXK30" s="687"/>
      <c r="KXL30" s="687"/>
      <c r="KXM30" s="687"/>
      <c r="KXN30" s="687"/>
      <c r="KXO30" s="687"/>
      <c r="KXP30" s="687"/>
      <c r="KXQ30" s="687"/>
      <c r="KXR30" s="687"/>
      <c r="KXS30" s="687"/>
      <c r="KXT30" s="687"/>
      <c r="KXU30" s="687"/>
      <c r="KXV30" s="687"/>
      <c r="KXW30" s="687"/>
      <c r="KXX30" s="687"/>
      <c r="KXY30" s="687"/>
      <c r="KXZ30" s="687"/>
      <c r="KYA30" s="687"/>
      <c r="KYB30" s="687"/>
      <c r="KYC30" s="687"/>
      <c r="KYD30" s="687"/>
      <c r="KYE30" s="687"/>
      <c r="KYF30" s="687"/>
      <c r="KYG30" s="687"/>
      <c r="KYH30" s="687"/>
      <c r="KYI30" s="687"/>
      <c r="KYJ30" s="687"/>
      <c r="KYK30" s="687"/>
      <c r="KYL30" s="687"/>
      <c r="KYM30" s="687"/>
      <c r="KYN30" s="687"/>
      <c r="KYO30" s="687"/>
      <c r="KYP30" s="687"/>
      <c r="KYQ30" s="687"/>
      <c r="KYR30" s="687"/>
      <c r="KYS30" s="687"/>
      <c r="KYT30" s="687"/>
      <c r="KYU30" s="687"/>
      <c r="KYV30" s="687"/>
      <c r="KYW30" s="687"/>
      <c r="KYX30" s="687"/>
      <c r="KYY30" s="687"/>
      <c r="KYZ30" s="687"/>
      <c r="KZA30" s="687"/>
      <c r="KZB30" s="687"/>
      <c r="KZC30" s="687"/>
      <c r="KZD30" s="687"/>
      <c r="KZE30" s="687"/>
      <c r="KZF30" s="687"/>
      <c r="KZG30" s="687"/>
      <c r="KZH30" s="687"/>
      <c r="KZI30" s="687"/>
      <c r="KZJ30" s="687"/>
      <c r="KZK30" s="687"/>
      <c r="KZL30" s="687"/>
      <c r="KZM30" s="687"/>
      <c r="KZN30" s="687"/>
      <c r="KZO30" s="687"/>
      <c r="KZP30" s="687"/>
      <c r="KZQ30" s="687"/>
      <c r="KZR30" s="687"/>
      <c r="KZS30" s="687"/>
      <c r="KZT30" s="687"/>
      <c r="KZU30" s="687"/>
      <c r="KZV30" s="687"/>
      <c r="KZW30" s="687"/>
      <c r="KZX30" s="687"/>
      <c r="KZY30" s="687"/>
      <c r="KZZ30" s="687"/>
      <c r="LAA30" s="687"/>
      <c r="LAB30" s="687"/>
      <c r="LAC30" s="687"/>
      <c r="LAD30" s="687"/>
      <c r="LAE30" s="687"/>
      <c r="LAF30" s="687"/>
      <c r="LAG30" s="687"/>
      <c r="LAH30" s="687"/>
      <c r="LAI30" s="687"/>
      <c r="LAJ30" s="687"/>
      <c r="LAK30" s="687"/>
      <c r="LAL30" s="687"/>
      <c r="LAM30" s="687"/>
      <c r="LAN30" s="687"/>
      <c r="LAO30" s="687"/>
      <c r="LAP30" s="687"/>
      <c r="LAQ30" s="687"/>
      <c r="LAR30" s="687"/>
      <c r="LAS30" s="687"/>
      <c r="LAT30" s="687"/>
      <c r="LAU30" s="687"/>
      <c r="LAV30" s="687"/>
      <c r="LAW30" s="687"/>
      <c r="LAX30" s="687"/>
      <c r="LAY30" s="687"/>
      <c r="LAZ30" s="687"/>
      <c r="LBA30" s="687"/>
      <c r="LBB30" s="687"/>
      <c r="LBC30" s="687"/>
      <c r="LBD30" s="687"/>
      <c r="LBE30" s="687"/>
      <c r="LBF30" s="687"/>
      <c r="LBG30" s="687"/>
      <c r="LBH30" s="687"/>
      <c r="LBI30" s="687"/>
      <c r="LBJ30" s="687"/>
      <c r="LBK30" s="687"/>
      <c r="LBL30" s="687"/>
      <c r="LBM30" s="687"/>
      <c r="LBN30" s="687"/>
      <c r="LBO30" s="687"/>
      <c r="LBP30" s="687"/>
      <c r="LBQ30" s="687"/>
      <c r="LBR30" s="687"/>
      <c r="LBS30" s="687"/>
      <c r="LBT30" s="687"/>
      <c r="LBU30" s="687"/>
      <c r="LBV30" s="687"/>
      <c r="LBW30" s="687"/>
      <c r="LBX30" s="687"/>
      <c r="LBY30" s="687"/>
      <c r="LBZ30" s="687"/>
      <c r="LCA30" s="687"/>
      <c r="LCB30" s="687"/>
      <c r="LCC30" s="687"/>
      <c r="LCD30" s="687"/>
      <c r="LCE30" s="687"/>
      <c r="LCF30" s="687"/>
      <c r="LCG30" s="687"/>
      <c r="LCH30" s="687"/>
      <c r="LCI30" s="687"/>
      <c r="LCJ30" s="687"/>
      <c r="LCK30" s="687"/>
      <c r="LCL30" s="687"/>
      <c r="LCM30" s="687"/>
      <c r="LCN30" s="687"/>
      <c r="LCO30" s="687"/>
      <c r="LCP30" s="687"/>
      <c r="LCQ30" s="687"/>
      <c r="LCR30" s="687"/>
      <c r="LCS30" s="687"/>
      <c r="LCT30" s="687"/>
      <c r="LCU30" s="687"/>
      <c r="LCV30" s="687"/>
      <c r="LCW30" s="687"/>
      <c r="LCX30" s="687"/>
      <c r="LCY30" s="687"/>
      <c r="LCZ30" s="687"/>
      <c r="LDA30" s="687"/>
      <c r="LDB30" s="687"/>
      <c r="LDC30" s="687"/>
      <c r="LDD30" s="687"/>
      <c r="LDE30" s="687"/>
      <c r="LDF30" s="687"/>
      <c r="LDG30" s="687"/>
      <c r="LDH30" s="687"/>
      <c r="LDI30" s="687"/>
      <c r="LDJ30" s="687"/>
      <c r="LDK30" s="687"/>
      <c r="LDL30" s="687"/>
      <c r="LDM30" s="687"/>
      <c r="LDN30" s="687"/>
      <c r="LDO30" s="687"/>
      <c r="LDP30" s="687"/>
      <c r="LDQ30" s="687"/>
      <c r="LDR30" s="687"/>
      <c r="LDS30" s="687"/>
      <c r="LDT30" s="687"/>
      <c r="LDU30" s="687"/>
      <c r="LDV30" s="687"/>
      <c r="LDW30" s="687"/>
      <c r="LDX30" s="687"/>
      <c r="LDY30" s="687"/>
      <c r="LDZ30" s="687"/>
      <c r="LEA30" s="687"/>
      <c r="LEB30" s="687"/>
      <c r="LEC30" s="687"/>
      <c r="LED30" s="687"/>
      <c r="LEE30" s="687"/>
      <c r="LEF30" s="687"/>
      <c r="LEG30" s="687"/>
      <c r="LEH30" s="687"/>
      <c r="LEI30" s="687"/>
      <c r="LEJ30" s="687"/>
      <c r="LEK30" s="687"/>
      <c r="LEL30" s="687"/>
      <c r="LEM30" s="687"/>
      <c r="LEN30" s="687"/>
      <c r="LEO30" s="687"/>
      <c r="LEP30" s="687"/>
      <c r="LEQ30" s="687"/>
      <c r="LER30" s="687"/>
      <c r="LES30" s="687"/>
      <c r="LET30" s="687"/>
      <c r="LEU30" s="687"/>
      <c r="LEV30" s="687"/>
      <c r="LEW30" s="687"/>
      <c r="LEX30" s="687"/>
      <c r="LEY30" s="687"/>
      <c r="LEZ30" s="687"/>
      <c r="LFA30" s="687"/>
      <c r="LFB30" s="687"/>
      <c r="LFC30" s="687"/>
      <c r="LFD30" s="687"/>
      <c r="LFE30" s="687"/>
      <c r="LFF30" s="687"/>
      <c r="LFG30" s="687"/>
      <c r="LFH30" s="687"/>
      <c r="LFI30" s="687"/>
      <c r="LFJ30" s="687"/>
      <c r="LFK30" s="687"/>
      <c r="LFL30" s="687"/>
      <c r="LFM30" s="687"/>
      <c r="LFN30" s="687"/>
      <c r="LFO30" s="687"/>
      <c r="LFP30" s="687"/>
      <c r="LFQ30" s="687"/>
      <c r="LFR30" s="687"/>
      <c r="LFS30" s="687"/>
      <c r="LFT30" s="687"/>
      <c r="LFU30" s="687"/>
      <c r="LFV30" s="687"/>
      <c r="LFW30" s="687"/>
      <c r="LFX30" s="687"/>
      <c r="LFY30" s="687"/>
      <c r="LFZ30" s="687"/>
      <c r="LGA30" s="687"/>
      <c r="LGB30" s="687"/>
      <c r="LGC30" s="687"/>
      <c r="LGD30" s="687"/>
      <c r="LGE30" s="687"/>
      <c r="LGF30" s="687"/>
      <c r="LGG30" s="687"/>
      <c r="LGH30" s="687"/>
      <c r="LGI30" s="687"/>
      <c r="LGJ30" s="687"/>
      <c r="LGK30" s="687"/>
      <c r="LGL30" s="687"/>
      <c r="LGM30" s="687"/>
      <c r="LGN30" s="687"/>
      <c r="LGO30" s="687"/>
      <c r="LGP30" s="687"/>
      <c r="LGQ30" s="687"/>
      <c r="LGR30" s="687"/>
      <c r="LGS30" s="687"/>
      <c r="LGT30" s="687"/>
      <c r="LGU30" s="687"/>
      <c r="LGV30" s="687"/>
      <c r="LGW30" s="687"/>
      <c r="LGX30" s="687"/>
      <c r="LGY30" s="687"/>
      <c r="LGZ30" s="687"/>
      <c r="LHA30" s="687"/>
      <c r="LHB30" s="687"/>
      <c r="LHC30" s="687"/>
      <c r="LHD30" s="687"/>
      <c r="LHE30" s="687"/>
      <c r="LHF30" s="687"/>
      <c r="LHG30" s="687"/>
      <c r="LHH30" s="687"/>
      <c r="LHI30" s="687"/>
      <c r="LHJ30" s="687"/>
      <c r="LHK30" s="687"/>
      <c r="LHL30" s="687"/>
      <c r="LHM30" s="687"/>
      <c r="LHN30" s="687"/>
      <c r="LHO30" s="687"/>
      <c r="LHP30" s="687"/>
      <c r="LHQ30" s="687"/>
      <c r="LHR30" s="687"/>
      <c r="LHS30" s="687"/>
      <c r="LHT30" s="687"/>
      <c r="LHU30" s="687"/>
      <c r="LHV30" s="687"/>
      <c r="LHW30" s="687"/>
      <c r="LHX30" s="687"/>
      <c r="LHY30" s="687"/>
      <c r="LHZ30" s="687"/>
      <c r="LIA30" s="687"/>
      <c r="LIB30" s="687"/>
      <c r="LIC30" s="687"/>
      <c r="LID30" s="687"/>
      <c r="LIE30" s="687"/>
      <c r="LIF30" s="687"/>
      <c r="LIG30" s="687"/>
      <c r="LIH30" s="687"/>
      <c r="LII30" s="687"/>
      <c r="LIJ30" s="687"/>
      <c r="LIK30" s="687"/>
      <c r="LIL30" s="687"/>
      <c r="LIM30" s="687"/>
      <c r="LIN30" s="687"/>
      <c r="LIO30" s="687"/>
      <c r="LIP30" s="687"/>
      <c r="LIQ30" s="687"/>
      <c r="LIR30" s="687"/>
      <c r="LIS30" s="687"/>
      <c r="LIT30" s="687"/>
      <c r="LIU30" s="687"/>
      <c r="LIV30" s="687"/>
      <c r="LIW30" s="687"/>
      <c r="LIX30" s="687"/>
      <c r="LIY30" s="687"/>
      <c r="LIZ30" s="687"/>
      <c r="LJA30" s="687"/>
      <c r="LJB30" s="687"/>
      <c r="LJC30" s="687"/>
      <c r="LJD30" s="687"/>
      <c r="LJE30" s="687"/>
      <c r="LJF30" s="687"/>
      <c r="LJG30" s="687"/>
      <c r="LJH30" s="687"/>
      <c r="LJI30" s="687"/>
      <c r="LJJ30" s="687"/>
      <c r="LJK30" s="687"/>
      <c r="LJL30" s="687"/>
      <c r="LJM30" s="687"/>
      <c r="LJN30" s="687"/>
      <c r="LJO30" s="687"/>
      <c r="LJP30" s="687"/>
      <c r="LJQ30" s="687"/>
      <c r="LJR30" s="687"/>
      <c r="LJS30" s="687"/>
      <c r="LJT30" s="687"/>
      <c r="LJU30" s="687"/>
      <c r="LJV30" s="687"/>
      <c r="LJW30" s="687"/>
      <c r="LJX30" s="687"/>
      <c r="LJY30" s="687"/>
      <c r="LJZ30" s="687"/>
      <c r="LKA30" s="687"/>
      <c r="LKB30" s="687"/>
      <c r="LKC30" s="687"/>
      <c r="LKD30" s="687"/>
      <c r="LKE30" s="687"/>
      <c r="LKF30" s="687"/>
      <c r="LKG30" s="687"/>
      <c r="LKH30" s="687"/>
      <c r="LKI30" s="687"/>
      <c r="LKJ30" s="687"/>
      <c r="LKK30" s="687"/>
      <c r="LKL30" s="687"/>
      <c r="LKM30" s="687"/>
      <c r="LKN30" s="687"/>
      <c r="LKO30" s="687"/>
      <c r="LKP30" s="687"/>
      <c r="LKQ30" s="687"/>
      <c r="LKR30" s="687"/>
      <c r="LKS30" s="687"/>
      <c r="LKT30" s="687"/>
      <c r="LKU30" s="687"/>
      <c r="LKV30" s="687"/>
      <c r="LKW30" s="687"/>
      <c r="LKX30" s="687"/>
      <c r="LKY30" s="687"/>
      <c r="LKZ30" s="687"/>
      <c r="LLA30" s="687"/>
      <c r="LLB30" s="687"/>
      <c r="LLC30" s="687"/>
      <c r="LLD30" s="687"/>
      <c r="LLE30" s="687"/>
      <c r="LLF30" s="687"/>
      <c r="LLG30" s="687"/>
      <c r="LLH30" s="687"/>
      <c r="LLI30" s="687"/>
      <c r="LLJ30" s="687"/>
      <c r="LLK30" s="687"/>
      <c r="LLL30" s="687"/>
      <c r="LLM30" s="687"/>
      <c r="LLN30" s="687"/>
      <c r="LLO30" s="687"/>
      <c r="LLP30" s="687"/>
      <c r="LLQ30" s="687"/>
      <c r="LLR30" s="687"/>
      <c r="LLS30" s="687"/>
      <c r="LLT30" s="687"/>
      <c r="LLU30" s="687"/>
      <c r="LLV30" s="687"/>
      <c r="LLW30" s="687"/>
      <c r="LLX30" s="687"/>
      <c r="LLY30" s="687"/>
      <c r="LLZ30" s="687"/>
      <c r="LMA30" s="687"/>
      <c r="LMB30" s="687"/>
      <c r="LMC30" s="687"/>
      <c r="LMD30" s="687"/>
      <c r="LME30" s="687"/>
      <c r="LMF30" s="687"/>
      <c r="LMG30" s="687"/>
      <c r="LMH30" s="687"/>
      <c r="LMI30" s="687"/>
      <c r="LMJ30" s="687"/>
      <c r="LMK30" s="687"/>
      <c r="LML30" s="687"/>
      <c r="LMM30" s="687"/>
      <c r="LMN30" s="687"/>
      <c r="LMO30" s="687"/>
      <c r="LMP30" s="687"/>
      <c r="LMQ30" s="687"/>
      <c r="LMR30" s="687"/>
      <c r="LMS30" s="687"/>
      <c r="LMT30" s="687"/>
      <c r="LMU30" s="687"/>
      <c r="LMV30" s="687"/>
      <c r="LMW30" s="687"/>
      <c r="LMX30" s="687"/>
      <c r="LMY30" s="687"/>
      <c r="LMZ30" s="687"/>
      <c r="LNA30" s="687"/>
      <c r="LNB30" s="687"/>
      <c r="LNC30" s="687"/>
      <c r="LND30" s="687"/>
      <c r="LNE30" s="687"/>
      <c r="LNF30" s="687"/>
      <c r="LNG30" s="687"/>
      <c r="LNH30" s="687"/>
      <c r="LNI30" s="687"/>
      <c r="LNJ30" s="687"/>
      <c r="LNK30" s="687"/>
      <c r="LNL30" s="687"/>
      <c r="LNM30" s="687"/>
      <c r="LNN30" s="687"/>
      <c r="LNO30" s="687"/>
      <c r="LNP30" s="687"/>
      <c r="LNQ30" s="687"/>
      <c r="LNR30" s="687"/>
      <c r="LNS30" s="687"/>
      <c r="LNT30" s="687"/>
      <c r="LNU30" s="687"/>
      <c r="LNV30" s="687"/>
      <c r="LNW30" s="687"/>
      <c r="LNX30" s="687"/>
      <c r="LNY30" s="687"/>
      <c r="LNZ30" s="687"/>
      <c r="LOA30" s="687"/>
      <c r="LOB30" s="687"/>
      <c r="LOC30" s="687"/>
      <c r="LOD30" s="687"/>
      <c r="LOE30" s="687"/>
      <c r="LOF30" s="687"/>
      <c r="LOG30" s="687"/>
      <c r="LOH30" s="687"/>
      <c r="LOI30" s="687"/>
      <c r="LOJ30" s="687"/>
      <c r="LOK30" s="687"/>
      <c r="LOL30" s="687"/>
      <c r="LOM30" s="687"/>
      <c r="LON30" s="687"/>
      <c r="LOO30" s="687"/>
      <c r="LOP30" s="687"/>
      <c r="LOQ30" s="687"/>
      <c r="LOR30" s="687"/>
      <c r="LOS30" s="687"/>
      <c r="LOT30" s="687"/>
      <c r="LOU30" s="687"/>
      <c r="LOV30" s="687"/>
      <c r="LOW30" s="687"/>
      <c r="LOX30" s="687"/>
      <c r="LOY30" s="687"/>
      <c r="LOZ30" s="687"/>
      <c r="LPA30" s="687"/>
      <c r="LPB30" s="687"/>
      <c r="LPC30" s="687"/>
      <c r="LPD30" s="687"/>
      <c r="LPE30" s="687"/>
      <c r="LPF30" s="687"/>
      <c r="LPG30" s="687"/>
      <c r="LPH30" s="687"/>
      <c r="LPI30" s="687"/>
      <c r="LPJ30" s="687"/>
      <c r="LPK30" s="687"/>
      <c r="LPL30" s="687"/>
      <c r="LPM30" s="687"/>
      <c r="LPN30" s="687"/>
      <c r="LPO30" s="687"/>
      <c r="LPP30" s="687"/>
      <c r="LPQ30" s="687"/>
      <c r="LPR30" s="687"/>
      <c r="LPS30" s="687"/>
      <c r="LPT30" s="687"/>
      <c r="LPU30" s="687"/>
      <c r="LPV30" s="687"/>
      <c r="LPW30" s="687"/>
      <c r="LPX30" s="687"/>
      <c r="LPY30" s="687"/>
      <c r="LPZ30" s="687"/>
      <c r="LQA30" s="687"/>
      <c r="LQB30" s="687"/>
      <c r="LQC30" s="687"/>
      <c r="LQD30" s="687"/>
      <c r="LQE30" s="687"/>
      <c r="LQF30" s="687"/>
      <c r="LQG30" s="687"/>
      <c r="LQH30" s="687"/>
      <c r="LQI30" s="687"/>
      <c r="LQJ30" s="687"/>
      <c r="LQK30" s="687"/>
      <c r="LQL30" s="687"/>
      <c r="LQM30" s="687"/>
      <c r="LQN30" s="687"/>
      <c r="LQO30" s="687"/>
      <c r="LQP30" s="687"/>
      <c r="LQQ30" s="687"/>
      <c r="LQR30" s="687"/>
      <c r="LQS30" s="687"/>
      <c r="LQT30" s="687"/>
      <c r="LQU30" s="687"/>
      <c r="LQV30" s="687"/>
      <c r="LQW30" s="687"/>
      <c r="LQX30" s="687"/>
      <c r="LQY30" s="687"/>
      <c r="LQZ30" s="687"/>
      <c r="LRA30" s="687"/>
      <c r="LRB30" s="687"/>
      <c r="LRC30" s="687"/>
      <c r="LRD30" s="687"/>
      <c r="LRE30" s="687"/>
      <c r="LRF30" s="687"/>
      <c r="LRG30" s="687"/>
      <c r="LRH30" s="687"/>
      <c r="LRI30" s="687"/>
      <c r="LRJ30" s="687"/>
      <c r="LRK30" s="687"/>
      <c r="LRL30" s="687"/>
      <c r="LRM30" s="687"/>
      <c r="LRN30" s="687"/>
      <c r="LRO30" s="687"/>
      <c r="LRP30" s="687"/>
      <c r="LRQ30" s="687"/>
      <c r="LRR30" s="687"/>
      <c r="LRS30" s="687"/>
      <c r="LRT30" s="687"/>
      <c r="LRU30" s="687"/>
      <c r="LRV30" s="687"/>
      <c r="LRW30" s="687"/>
      <c r="LRX30" s="687"/>
      <c r="LRY30" s="687"/>
      <c r="LRZ30" s="687"/>
      <c r="LSA30" s="687"/>
      <c r="LSB30" s="687"/>
      <c r="LSC30" s="687"/>
      <c r="LSD30" s="687"/>
      <c r="LSE30" s="687"/>
      <c r="LSF30" s="687"/>
      <c r="LSG30" s="687"/>
      <c r="LSH30" s="687"/>
      <c r="LSI30" s="687"/>
      <c r="LSJ30" s="687"/>
      <c r="LSK30" s="687"/>
      <c r="LSL30" s="687"/>
      <c r="LSM30" s="687"/>
      <c r="LSN30" s="687"/>
      <c r="LSO30" s="687"/>
      <c r="LSP30" s="687"/>
      <c r="LSQ30" s="687"/>
      <c r="LSR30" s="687"/>
      <c r="LSS30" s="687"/>
      <c r="LST30" s="687"/>
      <c r="LSU30" s="687"/>
      <c r="LSV30" s="687"/>
      <c r="LSW30" s="687"/>
      <c r="LSX30" s="687"/>
      <c r="LSY30" s="687"/>
      <c r="LSZ30" s="687"/>
      <c r="LTA30" s="687"/>
      <c r="LTB30" s="687"/>
      <c r="LTC30" s="687"/>
      <c r="LTD30" s="687"/>
      <c r="LTE30" s="687"/>
      <c r="LTF30" s="687"/>
      <c r="LTG30" s="687"/>
      <c r="LTH30" s="687"/>
      <c r="LTI30" s="687"/>
      <c r="LTJ30" s="687"/>
      <c r="LTK30" s="687"/>
      <c r="LTL30" s="687"/>
      <c r="LTM30" s="687"/>
      <c r="LTN30" s="687"/>
      <c r="LTO30" s="687"/>
      <c r="LTP30" s="687"/>
      <c r="LTQ30" s="687"/>
      <c r="LTR30" s="687"/>
      <c r="LTS30" s="687"/>
      <c r="LTT30" s="687"/>
      <c r="LTU30" s="687"/>
      <c r="LTV30" s="687"/>
      <c r="LTW30" s="687"/>
      <c r="LTX30" s="687"/>
      <c r="LTY30" s="687"/>
      <c r="LTZ30" s="687"/>
      <c r="LUA30" s="687"/>
      <c r="LUB30" s="687"/>
      <c r="LUC30" s="687"/>
      <c r="LUD30" s="687"/>
      <c r="LUE30" s="687"/>
      <c r="LUF30" s="687"/>
      <c r="LUG30" s="687"/>
      <c r="LUH30" s="687"/>
      <c r="LUI30" s="687"/>
      <c r="LUJ30" s="687"/>
      <c r="LUK30" s="687"/>
      <c r="LUL30" s="687"/>
      <c r="LUM30" s="687"/>
      <c r="LUN30" s="687"/>
      <c r="LUO30" s="687"/>
      <c r="LUP30" s="687"/>
      <c r="LUQ30" s="687"/>
      <c r="LUR30" s="687"/>
      <c r="LUS30" s="687"/>
      <c r="LUT30" s="687"/>
      <c r="LUU30" s="687"/>
      <c r="LUV30" s="687"/>
      <c r="LUW30" s="687"/>
      <c r="LUX30" s="687"/>
      <c r="LUY30" s="687"/>
      <c r="LUZ30" s="687"/>
      <c r="LVA30" s="687"/>
      <c r="LVB30" s="687"/>
      <c r="LVC30" s="687"/>
      <c r="LVD30" s="687"/>
      <c r="LVE30" s="687"/>
      <c r="LVF30" s="687"/>
      <c r="LVG30" s="687"/>
      <c r="LVH30" s="687"/>
      <c r="LVI30" s="687"/>
      <c r="LVJ30" s="687"/>
      <c r="LVK30" s="687"/>
      <c r="LVL30" s="687"/>
      <c r="LVM30" s="687"/>
      <c r="LVN30" s="687"/>
      <c r="LVO30" s="687"/>
      <c r="LVP30" s="687"/>
      <c r="LVQ30" s="687"/>
      <c r="LVR30" s="687"/>
      <c r="LVS30" s="687"/>
      <c r="LVT30" s="687"/>
      <c r="LVU30" s="687"/>
      <c r="LVV30" s="687"/>
      <c r="LVW30" s="687"/>
      <c r="LVX30" s="687"/>
      <c r="LVY30" s="687"/>
      <c r="LVZ30" s="687"/>
      <c r="LWA30" s="687"/>
      <c r="LWB30" s="687"/>
      <c r="LWC30" s="687"/>
      <c r="LWD30" s="687"/>
      <c r="LWE30" s="687"/>
      <c r="LWF30" s="687"/>
      <c r="LWG30" s="687"/>
      <c r="LWH30" s="687"/>
      <c r="LWI30" s="687"/>
      <c r="LWJ30" s="687"/>
      <c r="LWK30" s="687"/>
      <c r="LWL30" s="687"/>
      <c r="LWM30" s="687"/>
      <c r="LWN30" s="687"/>
      <c r="LWO30" s="687"/>
      <c r="LWP30" s="687"/>
      <c r="LWQ30" s="687"/>
      <c r="LWR30" s="687"/>
      <c r="LWS30" s="687"/>
      <c r="LWT30" s="687"/>
      <c r="LWU30" s="687"/>
      <c r="LWV30" s="687"/>
      <c r="LWW30" s="687"/>
      <c r="LWX30" s="687"/>
      <c r="LWY30" s="687"/>
      <c r="LWZ30" s="687"/>
      <c r="LXA30" s="687"/>
      <c r="LXB30" s="687"/>
      <c r="LXC30" s="687"/>
      <c r="LXD30" s="687"/>
      <c r="LXE30" s="687"/>
      <c r="LXF30" s="687"/>
      <c r="LXG30" s="687"/>
      <c r="LXH30" s="687"/>
      <c r="LXI30" s="687"/>
      <c r="LXJ30" s="687"/>
      <c r="LXK30" s="687"/>
      <c r="LXL30" s="687"/>
      <c r="LXM30" s="687"/>
      <c r="LXN30" s="687"/>
      <c r="LXO30" s="687"/>
      <c r="LXP30" s="687"/>
      <c r="LXQ30" s="687"/>
      <c r="LXR30" s="687"/>
      <c r="LXS30" s="687"/>
      <c r="LXT30" s="687"/>
      <c r="LXU30" s="687"/>
      <c r="LXV30" s="687"/>
      <c r="LXW30" s="687"/>
      <c r="LXX30" s="687"/>
      <c r="LXY30" s="687"/>
      <c r="LXZ30" s="687"/>
      <c r="LYA30" s="687"/>
      <c r="LYB30" s="687"/>
      <c r="LYC30" s="687"/>
      <c r="LYD30" s="687"/>
      <c r="LYE30" s="687"/>
      <c r="LYF30" s="687"/>
      <c r="LYG30" s="687"/>
      <c r="LYH30" s="687"/>
      <c r="LYI30" s="687"/>
      <c r="LYJ30" s="687"/>
      <c r="LYK30" s="687"/>
      <c r="LYL30" s="687"/>
      <c r="LYM30" s="687"/>
      <c r="LYN30" s="687"/>
      <c r="LYO30" s="687"/>
      <c r="LYP30" s="687"/>
      <c r="LYQ30" s="687"/>
      <c r="LYR30" s="687"/>
      <c r="LYS30" s="687"/>
      <c r="LYT30" s="687"/>
      <c r="LYU30" s="687"/>
      <c r="LYV30" s="687"/>
      <c r="LYW30" s="687"/>
      <c r="LYX30" s="687"/>
      <c r="LYY30" s="687"/>
      <c r="LYZ30" s="687"/>
      <c r="LZA30" s="687"/>
      <c r="LZB30" s="687"/>
      <c r="LZC30" s="687"/>
      <c r="LZD30" s="687"/>
      <c r="LZE30" s="687"/>
      <c r="LZF30" s="687"/>
      <c r="LZG30" s="687"/>
      <c r="LZH30" s="687"/>
      <c r="LZI30" s="687"/>
      <c r="LZJ30" s="687"/>
      <c r="LZK30" s="687"/>
      <c r="LZL30" s="687"/>
      <c r="LZM30" s="687"/>
      <c r="LZN30" s="687"/>
      <c r="LZO30" s="687"/>
      <c r="LZP30" s="687"/>
      <c r="LZQ30" s="687"/>
      <c r="LZR30" s="687"/>
      <c r="LZS30" s="687"/>
      <c r="LZT30" s="687"/>
      <c r="LZU30" s="687"/>
      <c r="LZV30" s="687"/>
      <c r="LZW30" s="687"/>
      <c r="LZX30" s="687"/>
      <c r="LZY30" s="687"/>
      <c r="LZZ30" s="687"/>
      <c r="MAA30" s="687"/>
      <c r="MAB30" s="687"/>
      <c r="MAC30" s="687"/>
      <c r="MAD30" s="687"/>
      <c r="MAE30" s="687"/>
      <c r="MAF30" s="687"/>
      <c r="MAG30" s="687"/>
      <c r="MAH30" s="687"/>
      <c r="MAI30" s="687"/>
      <c r="MAJ30" s="687"/>
      <c r="MAK30" s="687"/>
      <c r="MAL30" s="687"/>
      <c r="MAM30" s="687"/>
      <c r="MAN30" s="687"/>
      <c r="MAO30" s="687"/>
      <c r="MAP30" s="687"/>
      <c r="MAQ30" s="687"/>
      <c r="MAR30" s="687"/>
      <c r="MAS30" s="687"/>
      <c r="MAT30" s="687"/>
      <c r="MAU30" s="687"/>
      <c r="MAV30" s="687"/>
      <c r="MAW30" s="687"/>
      <c r="MAX30" s="687"/>
      <c r="MAY30" s="687"/>
      <c r="MAZ30" s="687"/>
      <c r="MBA30" s="687"/>
      <c r="MBB30" s="687"/>
      <c r="MBC30" s="687"/>
      <c r="MBD30" s="687"/>
      <c r="MBE30" s="687"/>
      <c r="MBF30" s="687"/>
      <c r="MBG30" s="687"/>
      <c r="MBH30" s="687"/>
      <c r="MBI30" s="687"/>
      <c r="MBJ30" s="687"/>
      <c r="MBK30" s="687"/>
      <c r="MBL30" s="687"/>
      <c r="MBM30" s="687"/>
      <c r="MBN30" s="687"/>
      <c r="MBO30" s="687"/>
      <c r="MBP30" s="687"/>
      <c r="MBQ30" s="687"/>
      <c r="MBR30" s="687"/>
      <c r="MBS30" s="687"/>
      <c r="MBT30" s="687"/>
      <c r="MBU30" s="687"/>
      <c r="MBV30" s="687"/>
      <c r="MBW30" s="687"/>
      <c r="MBX30" s="687"/>
      <c r="MBY30" s="687"/>
      <c r="MBZ30" s="687"/>
      <c r="MCA30" s="687"/>
      <c r="MCB30" s="687"/>
      <c r="MCC30" s="687"/>
      <c r="MCD30" s="687"/>
      <c r="MCE30" s="687"/>
      <c r="MCF30" s="687"/>
      <c r="MCG30" s="687"/>
      <c r="MCH30" s="687"/>
      <c r="MCI30" s="687"/>
      <c r="MCJ30" s="687"/>
      <c r="MCK30" s="687"/>
      <c r="MCL30" s="687"/>
      <c r="MCM30" s="687"/>
      <c r="MCN30" s="687"/>
      <c r="MCO30" s="687"/>
      <c r="MCP30" s="687"/>
      <c r="MCQ30" s="687"/>
      <c r="MCR30" s="687"/>
      <c r="MCS30" s="687"/>
      <c r="MCT30" s="687"/>
      <c r="MCU30" s="687"/>
      <c r="MCV30" s="687"/>
      <c r="MCW30" s="687"/>
      <c r="MCX30" s="687"/>
      <c r="MCY30" s="687"/>
      <c r="MCZ30" s="687"/>
      <c r="MDA30" s="687"/>
      <c r="MDB30" s="687"/>
      <c r="MDC30" s="687"/>
      <c r="MDD30" s="687"/>
      <c r="MDE30" s="687"/>
      <c r="MDF30" s="687"/>
      <c r="MDG30" s="687"/>
      <c r="MDH30" s="687"/>
      <c r="MDI30" s="687"/>
      <c r="MDJ30" s="687"/>
      <c r="MDK30" s="687"/>
      <c r="MDL30" s="687"/>
      <c r="MDM30" s="687"/>
      <c r="MDN30" s="687"/>
      <c r="MDO30" s="687"/>
      <c r="MDP30" s="687"/>
      <c r="MDQ30" s="687"/>
      <c r="MDR30" s="687"/>
      <c r="MDS30" s="687"/>
      <c r="MDT30" s="687"/>
      <c r="MDU30" s="687"/>
      <c r="MDV30" s="687"/>
      <c r="MDW30" s="687"/>
      <c r="MDX30" s="687"/>
      <c r="MDY30" s="687"/>
      <c r="MDZ30" s="687"/>
      <c r="MEA30" s="687"/>
      <c r="MEB30" s="687"/>
      <c r="MEC30" s="687"/>
      <c r="MED30" s="687"/>
      <c r="MEE30" s="687"/>
      <c r="MEF30" s="687"/>
      <c r="MEG30" s="687"/>
      <c r="MEH30" s="687"/>
      <c r="MEI30" s="687"/>
      <c r="MEJ30" s="687"/>
      <c r="MEK30" s="687"/>
      <c r="MEL30" s="687"/>
      <c r="MEM30" s="687"/>
      <c r="MEN30" s="687"/>
      <c r="MEO30" s="687"/>
      <c r="MEP30" s="687"/>
      <c r="MEQ30" s="687"/>
      <c r="MER30" s="687"/>
      <c r="MES30" s="687"/>
      <c r="MET30" s="687"/>
      <c r="MEU30" s="687"/>
      <c r="MEV30" s="687"/>
      <c r="MEW30" s="687"/>
      <c r="MEX30" s="687"/>
      <c r="MEY30" s="687"/>
      <c r="MEZ30" s="687"/>
      <c r="MFA30" s="687"/>
      <c r="MFB30" s="687"/>
      <c r="MFC30" s="687"/>
      <c r="MFD30" s="687"/>
      <c r="MFE30" s="687"/>
      <c r="MFF30" s="687"/>
      <c r="MFG30" s="687"/>
      <c r="MFH30" s="687"/>
      <c r="MFI30" s="687"/>
      <c r="MFJ30" s="687"/>
      <c r="MFK30" s="687"/>
      <c r="MFL30" s="687"/>
      <c r="MFM30" s="687"/>
      <c r="MFN30" s="687"/>
      <c r="MFO30" s="687"/>
      <c r="MFP30" s="687"/>
      <c r="MFQ30" s="687"/>
      <c r="MFR30" s="687"/>
      <c r="MFS30" s="687"/>
      <c r="MFT30" s="687"/>
      <c r="MFU30" s="687"/>
      <c r="MFV30" s="687"/>
      <c r="MFW30" s="687"/>
      <c r="MFX30" s="687"/>
      <c r="MFY30" s="687"/>
      <c r="MFZ30" s="687"/>
      <c r="MGA30" s="687"/>
      <c r="MGB30" s="687"/>
      <c r="MGC30" s="687"/>
      <c r="MGD30" s="687"/>
      <c r="MGE30" s="687"/>
      <c r="MGF30" s="687"/>
      <c r="MGG30" s="687"/>
      <c r="MGH30" s="687"/>
      <c r="MGI30" s="687"/>
      <c r="MGJ30" s="687"/>
      <c r="MGK30" s="687"/>
      <c r="MGL30" s="687"/>
      <c r="MGM30" s="687"/>
      <c r="MGN30" s="687"/>
      <c r="MGO30" s="687"/>
      <c r="MGP30" s="687"/>
      <c r="MGQ30" s="687"/>
      <c r="MGR30" s="687"/>
      <c r="MGS30" s="687"/>
      <c r="MGT30" s="687"/>
      <c r="MGU30" s="687"/>
      <c r="MGV30" s="687"/>
      <c r="MGW30" s="687"/>
      <c r="MGX30" s="687"/>
      <c r="MGY30" s="687"/>
      <c r="MGZ30" s="687"/>
      <c r="MHA30" s="687"/>
      <c r="MHB30" s="687"/>
      <c r="MHC30" s="687"/>
      <c r="MHD30" s="687"/>
      <c r="MHE30" s="687"/>
      <c r="MHF30" s="687"/>
      <c r="MHG30" s="687"/>
      <c r="MHH30" s="687"/>
      <c r="MHI30" s="687"/>
      <c r="MHJ30" s="687"/>
      <c r="MHK30" s="687"/>
      <c r="MHL30" s="687"/>
      <c r="MHM30" s="687"/>
      <c r="MHN30" s="687"/>
      <c r="MHO30" s="687"/>
      <c r="MHP30" s="687"/>
      <c r="MHQ30" s="687"/>
      <c r="MHR30" s="687"/>
      <c r="MHS30" s="687"/>
      <c r="MHT30" s="687"/>
      <c r="MHU30" s="687"/>
      <c r="MHV30" s="687"/>
      <c r="MHW30" s="687"/>
      <c r="MHX30" s="687"/>
      <c r="MHY30" s="687"/>
      <c r="MHZ30" s="687"/>
      <c r="MIA30" s="687"/>
      <c r="MIB30" s="687"/>
      <c r="MIC30" s="687"/>
      <c r="MID30" s="687"/>
      <c r="MIE30" s="687"/>
      <c r="MIF30" s="687"/>
      <c r="MIG30" s="687"/>
      <c r="MIH30" s="687"/>
      <c r="MII30" s="687"/>
      <c r="MIJ30" s="687"/>
      <c r="MIK30" s="687"/>
      <c r="MIL30" s="687"/>
      <c r="MIM30" s="687"/>
      <c r="MIN30" s="687"/>
      <c r="MIO30" s="687"/>
      <c r="MIP30" s="687"/>
      <c r="MIQ30" s="687"/>
      <c r="MIR30" s="687"/>
      <c r="MIS30" s="687"/>
      <c r="MIT30" s="687"/>
      <c r="MIU30" s="687"/>
      <c r="MIV30" s="687"/>
      <c r="MIW30" s="687"/>
      <c r="MIX30" s="687"/>
      <c r="MIY30" s="687"/>
      <c r="MIZ30" s="687"/>
      <c r="MJA30" s="687"/>
      <c r="MJB30" s="687"/>
      <c r="MJC30" s="687"/>
      <c r="MJD30" s="687"/>
      <c r="MJE30" s="687"/>
      <c r="MJF30" s="687"/>
      <c r="MJG30" s="687"/>
      <c r="MJH30" s="687"/>
      <c r="MJI30" s="687"/>
      <c r="MJJ30" s="687"/>
      <c r="MJK30" s="687"/>
      <c r="MJL30" s="687"/>
      <c r="MJM30" s="687"/>
      <c r="MJN30" s="687"/>
      <c r="MJO30" s="687"/>
      <c r="MJP30" s="687"/>
      <c r="MJQ30" s="687"/>
      <c r="MJR30" s="687"/>
      <c r="MJS30" s="687"/>
      <c r="MJT30" s="687"/>
      <c r="MJU30" s="687"/>
      <c r="MJV30" s="687"/>
      <c r="MJW30" s="687"/>
      <c r="MJX30" s="687"/>
      <c r="MJY30" s="687"/>
      <c r="MJZ30" s="687"/>
      <c r="MKA30" s="687"/>
      <c r="MKB30" s="687"/>
      <c r="MKC30" s="687"/>
      <c r="MKD30" s="687"/>
      <c r="MKE30" s="687"/>
      <c r="MKF30" s="687"/>
      <c r="MKG30" s="687"/>
      <c r="MKH30" s="687"/>
      <c r="MKI30" s="687"/>
      <c r="MKJ30" s="687"/>
      <c r="MKK30" s="687"/>
      <c r="MKL30" s="687"/>
      <c r="MKM30" s="687"/>
      <c r="MKN30" s="687"/>
      <c r="MKO30" s="687"/>
      <c r="MKP30" s="687"/>
      <c r="MKQ30" s="687"/>
      <c r="MKR30" s="687"/>
      <c r="MKS30" s="687"/>
      <c r="MKT30" s="687"/>
      <c r="MKU30" s="687"/>
      <c r="MKV30" s="687"/>
      <c r="MKW30" s="687"/>
      <c r="MKX30" s="687"/>
      <c r="MKY30" s="687"/>
      <c r="MKZ30" s="687"/>
      <c r="MLA30" s="687"/>
      <c r="MLB30" s="687"/>
      <c r="MLC30" s="687"/>
      <c r="MLD30" s="687"/>
      <c r="MLE30" s="687"/>
      <c r="MLF30" s="687"/>
      <c r="MLG30" s="687"/>
      <c r="MLH30" s="687"/>
      <c r="MLI30" s="687"/>
      <c r="MLJ30" s="687"/>
      <c r="MLK30" s="687"/>
      <c r="MLL30" s="687"/>
      <c r="MLM30" s="687"/>
      <c r="MLN30" s="687"/>
      <c r="MLO30" s="687"/>
      <c r="MLP30" s="687"/>
      <c r="MLQ30" s="687"/>
      <c r="MLR30" s="687"/>
      <c r="MLS30" s="687"/>
      <c r="MLT30" s="687"/>
      <c r="MLU30" s="687"/>
      <c r="MLV30" s="687"/>
      <c r="MLW30" s="687"/>
      <c r="MLX30" s="687"/>
      <c r="MLY30" s="687"/>
      <c r="MLZ30" s="687"/>
      <c r="MMA30" s="687"/>
      <c r="MMB30" s="687"/>
      <c r="MMC30" s="687"/>
      <c r="MMD30" s="687"/>
      <c r="MME30" s="687"/>
      <c r="MMF30" s="687"/>
      <c r="MMG30" s="687"/>
      <c r="MMH30" s="687"/>
      <c r="MMI30" s="687"/>
      <c r="MMJ30" s="687"/>
      <c r="MMK30" s="687"/>
      <c r="MML30" s="687"/>
      <c r="MMM30" s="687"/>
      <c r="MMN30" s="687"/>
      <c r="MMO30" s="687"/>
      <c r="MMP30" s="687"/>
      <c r="MMQ30" s="687"/>
      <c r="MMR30" s="687"/>
      <c r="MMS30" s="687"/>
      <c r="MMT30" s="687"/>
      <c r="MMU30" s="687"/>
      <c r="MMV30" s="687"/>
      <c r="MMW30" s="687"/>
      <c r="MMX30" s="687"/>
      <c r="MMY30" s="687"/>
      <c r="MMZ30" s="687"/>
      <c r="MNA30" s="687"/>
      <c r="MNB30" s="687"/>
      <c r="MNC30" s="687"/>
      <c r="MND30" s="687"/>
      <c r="MNE30" s="687"/>
      <c r="MNF30" s="687"/>
      <c r="MNG30" s="687"/>
      <c r="MNH30" s="687"/>
      <c r="MNI30" s="687"/>
      <c r="MNJ30" s="687"/>
      <c r="MNK30" s="687"/>
      <c r="MNL30" s="687"/>
      <c r="MNM30" s="687"/>
      <c r="MNN30" s="687"/>
      <c r="MNO30" s="687"/>
      <c r="MNP30" s="687"/>
      <c r="MNQ30" s="687"/>
      <c r="MNR30" s="687"/>
      <c r="MNS30" s="687"/>
      <c r="MNT30" s="687"/>
      <c r="MNU30" s="687"/>
      <c r="MNV30" s="687"/>
      <c r="MNW30" s="687"/>
      <c r="MNX30" s="687"/>
      <c r="MNY30" s="687"/>
      <c r="MNZ30" s="687"/>
      <c r="MOA30" s="687"/>
      <c r="MOB30" s="687"/>
      <c r="MOC30" s="687"/>
      <c r="MOD30" s="687"/>
      <c r="MOE30" s="687"/>
      <c r="MOF30" s="687"/>
      <c r="MOG30" s="687"/>
      <c r="MOH30" s="687"/>
      <c r="MOI30" s="687"/>
      <c r="MOJ30" s="687"/>
      <c r="MOK30" s="687"/>
      <c r="MOL30" s="687"/>
      <c r="MOM30" s="687"/>
      <c r="MON30" s="687"/>
      <c r="MOO30" s="687"/>
      <c r="MOP30" s="687"/>
      <c r="MOQ30" s="687"/>
      <c r="MOR30" s="687"/>
      <c r="MOS30" s="687"/>
      <c r="MOT30" s="687"/>
      <c r="MOU30" s="687"/>
      <c r="MOV30" s="687"/>
      <c r="MOW30" s="687"/>
      <c r="MOX30" s="687"/>
      <c r="MOY30" s="687"/>
      <c r="MOZ30" s="687"/>
      <c r="MPA30" s="687"/>
      <c r="MPB30" s="687"/>
      <c r="MPC30" s="687"/>
      <c r="MPD30" s="687"/>
      <c r="MPE30" s="687"/>
      <c r="MPF30" s="687"/>
      <c r="MPG30" s="687"/>
      <c r="MPH30" s="687"/>
      <c r="MPI30" s="687"/>
      <c r="MPJ30" s="687"/>
      <c r="MPK30" s="687"/>
      <c r="MPL30" s="687"/>
      <c r="MPM30" s="687"/>
      <c r="MPN30" s="687"/>
      <c r="MPO30" s="687"/>
      <c r="MPP30" s="687"/>
      <c r="MPQ30" s="687"/>
      <c r="MPR30" s="687"/>
      <c r="MPS30" s="687"/>
      <c r="MPT30" s="687"/>
      <c r="MPU30" s="687"/>
      <c r="MPV30" s="687"/>
      <c r="MPW30" s="687"/>
      <c r="MPX30" s="687"/>
      <c r="MPY30" s="687"/>
      <c r="MPZ30" s="687"/>
      <c r="MQA30" s="687"/>
      <c r="MQB30" s="687"/>
      <c r="MQC30" s="687"/>
      <c r="MQD30" s="687"/>
      <c r="MQE30" s="687"/>
      <c r="MQF30" s="687"/>
      <c r="MQG30" s="687"/>
      <c r="MQH30" s="687"/>
      <c r="MQI30" s="687"/>
      <c r="MQJ30" s="687"/>
      <c r="MQK30" s="687"/>
      <c r="MQL30" s="687"/>
      <c r="MQM30" s="687"/>
      <c r="MQN30" s="687"/>
      <c r="MQO30" s="687"/>
      <c r="MQP30" s="687"/>
      <c r="MQQ30" s="687"/>
      <c r="MQR30" s="687"/>
      <c r="MQS30" s="687"/>
      <c r="MQT30" s="687"/>
      <c r="MQU30" s="687"/>
      <c r="MQV30" s="687"/>
      <c r="MQW30" s="687"/>
      <c r="MQX30" s="687"/>
      <c r="MQY30" s="687"/>
      <c r="MQZ30" s="687"/>
      <c r="MRA30" s="687"/>
      <c r="MRB30" s="687"/>
      <c r="MRC30" s="687"/>
      <c r="MRD30" s="687"/>
      <c r="MRE30" s="687"/>
      <c r="MRF30" s="687"/>
      <c r="MRG30" s="687"/>
      <c r="MRH30" s="687"/>
      <c r="MRI30" s="687"/>
      <c r="MRJ30" s="687"/>
      <c r="MRK30" s="687"/>
      <c r="MRL30" s="687"/>
      <c r="MRM30" s="687"/>
      <c r="MRN30" s="687"/>
      <c r="MRO30" s="687"/>
      <c r="MRP30" s="687"/>
      <c r="MRQ30" s="687"/>
      <c r="MRR30" s="687"/>
      <c r="MRS30" s="687"/>
      <c r="MRT30" s="687"/>
      <c r="MRU30" s="687"/>
      <c r="MRV30" s="687"/>
      <c r="MRW30" s="687"/>
      <c r="MRX30" s="687"/>
      <c r="MRY30" s="687"/>
      <c r="MRZ30" s="687"/>
      <c r="MSA30" s="687"/>
      <c r="MSB30" s="687"/>
      <c r="MSC30" s="687"/>
      <c r="MSD30" s="687"/>
      <c r="MSE30" s="687"/>
      <c r="MSF30" s="687"/>
      <c r="MSG30" s="687"/>
      <c r="MSH30" s="687"/>
      <c r="MSI30" s="687"/>
      <c r="MSJ30" s="687"/>
      <c r="MSK30" s="687"/>
      <c r="MSL30" s="687"/>
      <c r="MSM30" s="687"/>
      <c r="MSN30" s="687"/>
      <c r="MSO30" s="687"/>
      <c r="MSP30" s="687"/>
      <c r="MSQ30" s="687"/>
      <c r="MSR30" s="687"/>
      <c r="MSS30" s="687"/>
      <c r="MST30" s="687"/>
      <c r="MSU30" s="687"/>
      <c r="MSV30" s="687"/>
      <c r="MSW30" s="687"/>
      <c r="MSX30" s="687"/>
      <c r="MSY30" s="687"/>
      <c r="MSZ30" s="687"/>
      <c r="MTA30" s="687"/>
      <c r="MTB30" s="687"/>
      <c r="MTC30" s="687"/>
      <c r="MTD30" s="687"/>
      <c r="MTE30" s="687"/>
      <c r="MTF30" s="687"/>
      <c r="MTG30" s="687"/>
      <c r="MTH30" s="687"/>
      <c r="MTI30" s="687"/>
      <c r="MTJ30" s="687"/>
      <c r="MTK30" s="687"/>
      <c r="MTL30" s="687"/>
      <c r="MTM30" s="687"/>
      <c r="MTN30" s="687"/>
      <c r="MTO30" s="687"/>
      <c r="MTP30" s="687"/>
      <c r="MTQ30" s="687"/>
      <c r="MTR30" s="687"/>
      <c r="MTS30" s="687"/>
      <c r="MTT30" s="687"/>
      <c r="MTU30" s="687"/>
      <c r="MTV30" s="687"/>
      <c r="MTW30" s="687"/>
      <c r="MTX30" s="687"/>
      <c r="MTY30" s="687"/>
      <c r="MTZ30" s="687"/>
      <c r="MUA30" s="687"/>
      <c r="MUB30" s="687"/>
      <c r="MUC30" s="687"/>
      <c r="MUD30" s="687"/>
      <c r="MUE30" s="687"/>
      <c r="MUF30" s="687"/>
      <c r="MUG30" s="687"/>
      <c r="MUH30" s="687"/>
      <c r="MUI30" s="687"/>
      <c r="MUJ30" s="687"/>
      <c r="MUK30" s="687"/>
      <c r="MUL30" s="687"/>
      <c r="MUM30" s="687"/>
      <c r="MUN30" s="687"/>
      <c r="MUO30" s="687"/>
      <c r="MUP30" s="687"/>
      <c r="MUQ30" s="687"/>
      <c r="MUR30" s="687"/>
      <c r="MUS30" s="687"/>
      <c r="MUT30" s="687"/>
      <c r="MUU30" s="687"/>
      <c r="MUV30" s="687"/>
      <c r="MUW30" s="687"/>
      <c r="MUX30" s="687"/>
      <c r="MUY30" s="687"/>
      <c r="MUZ30" s="687"/>
      <c r="MVA30" s="687"/>
      <c r="MVB30" s="687"/>
      <c r="MVC30" s="687"/>
      <c r="MVD30" s="687"/>
      <c r="MVE30" s="687"/>
      <c r="MVF30" s="687"/>
      <c r="MVG30" s="687"/>
      <c r="MVH30" s="687"/>
      <c r="MVI30" s="687"/>
      <c r="MVJ30" s="687"/>
      <c r="MVK30" s="687"/>
      <c r="MVL30" s="687"/>
      <c r="MVM30" s="687"/>
      <c r="MVN30" s="687"/>
      <c r="MVO30" s="687"/>
      <c r="MVP30" s="687"/>
      <c r="MVQ30" s="687"/>
      <c r="MVR30" s="687"/>
      <c r="MVS30" s="687"/>
      <c r="MVT30" s="687"/>
      <c r="MVU30" s="687"/>
      <c r="MVV30" s="687"/>
      <c r="MVW30" s="687"/>
      <c r="MVX30" s="687"/>
      <c r="MVY30" s="687"/>
      <c r="MVZ30" s="687"/>
      <c r="MWA30" s="687"/>
      <c r="MWB30" s="687"/>
      <c r="MWC30" s="687"/>
      <c r="MWD30" s="687"/>
      <c r="MWE30" s="687"/>
      <c r="MWF30" s="687"/>
      <c r="MWG30" s="687"/>
      <c r="MWH30" s="687"/>
      <c r="MWI30" s="687"/>
      <c r="MWJ30" s="687"/>
      <c r="MWK30" s="687"/>
      <c r="MWL30" s="687"/>
      <c r="MWM30" s="687"/>
      <c r="MWN30" s="687"/>
      <c r="MWO30" s="687"/>
      <c r="MWP30" s="687"/>
      <c r="MWQ30" s="687"/>
      <c r="MWR30" s="687"/>
      <c r="MWS30" s="687"/>
      <c r="MWT30" s="687"/>
      <c r="MWU30" s="687"/>
      <c r="MWV30" s="687"/>
      <c r="MWW30" s="687"/>
      <c r="MWX30" s="687"/>
      <c r="MWY30" s="687"/>
      <c r="MWZ30" s="687"/>
      <c r="MXA30" s="687"/>
      <c r="MXB30" s="687"/>
      <c r="MXC30" s="687"/>
      <c r="MXD30" s="687"/>
      <c r="MXE30" s="687"/>
      <c r="MXF30" s="687"/>
      <c r="MXG30" s="687"/>
      <c r="MXH30" s="687"/>
      <c r="MXI30" s="687"/>
      <c r="MXJ30" s="687"/>
      <c r="MXK30" s="687"/>
      <c r="MXL30" s="687"/>
      <c r="MXM30" s="687"/>
      <c r="MXN30" s="687"/>
      <c r="MXO30" s="687"/>
      <c r="MXP30" s="687"/>
      <c r="MXQ30" s="687"/>
      <c r="MXR30" s="687"/>
      <c r="MXS30" s="687"/>
      <c r="MXT30" s="687"/>
      <c r="MXU30" s="687"/>
      <c r="MXV30" s="687"/>
      <c r="MXW30" s="687"/>
      <c r="MXX30" s="687"/>
      <c r="MXY30" s="687"/>
      <c r="MXZ30" s="687"/>
      <c r="MYA30" s="687"/>
      <c r="MYB30" s="687"/>
      <c r="MYC30" s="687"/>
      <c r="MYD30" s="687"/>
      <c r="MYE30" s="687"/>
      <c r="MYF30" s="687"/>
      <c r="MYG30" s="687"/>
      <c r="MYH30" s="687"/>
      <c r="MYI30" s="687"/>
      <c r="MYJ30" s="687"/>
      <c r="MYK30" s="687"/>
      <c r="MYL30" s="687"/>
      <c r="MYM30" s="687"/>
      <c r="MYN30" s="687"/>
      <c r="MYO30" s="687"/>
      <c r="MYP30" s="687"/>
      <c r="MYQ30" s="687"/>
      <c r="MYR30" s="687"/>
      <c r="MYS30" s="687"/>
      <c r="MYT30" s="687"/>
      <c r="MYU30" s="687"/>
      <c r="MYV30" s="687"/>
      <c r="MYW30" s="687"/>
      <c r="MYX30" s="687"/>
      <c r="MYY30" s="687"/>
      <c r="MYZ30" s="687"/>
      <c r="MZA30" s="687"/>
      <c r="MZB30" s="687"/>
      <c r="MZC30" s="687"/>
      <c r="MZD30" s="687"/>
      <c r="MZE30" s="687"/>
      <c r="MZF30" s="687"/>
      <c r="MZG30" s="687"/>
      <c r="MZH30" s="687"/>
      <c r="MZI30" s="687"/>
      <c r="MZJ30" s="687"/>
      <c r="MZK30" s="687"/>
      <c r="MZL30" s="687"/>
      <c r="MZM30" s="687"/>
      <c r="MZN30" s="687"/>
      <c r="MZO30" s="687"/>
      <c r="MZP30" s="687"/>
      <c r="MZQ30" s="687"/>
      <c r="MZR30" s="687"/>
      <c r="MZS30" s="687"/>
      <c r="MZT30" s="687"/>
      <c r="MZU30" s="687"/>
      <c r="MZV30" s="687"/>
      <c r="MZW30" s="687"/>
      <c r="MZX30" s="687"/>
      <c r="MZY30" s="687"/>
      <c r="MZZ30" s="687"/>
      <c r="NAA30" s="687"/>
      <c r="NAB30" s="687"/>
      <c r="NAC30" s="687"/>
      <c r="NAD30" s="687"/>
      <c r="NAE30" s="687"/>
      <c r="NAF30" s="687"/>
      <c r="NAG30" s="687"/>
      <c r="NAH30" s="687"/>
      <c r="NAI30" s="687"/>
      <c r="NAJ30" s="687"/>
      <c r="NAK30" s="687"/>
      <c r="NAL30" s="687"/>
      <c r="NAM30" s="687"/>
      <c r="NAN30" s="687"/>
      <c r="NAO30" s="687"/>
      <c r="NAP30" s="687"/>
      <c r="NAQ30" s="687"/>
      <c r="NAR30" s="687"/>
      <c r="NAS30" s="687"/>
      <c r="NAT30" s="687"/>
      <c r="NAU30" s="687"/>
      <c r="NAV30" s="687"/>
      <c r="NAW30" s="687"/>
      <c r="NAX30" s="687"/>
      <c r="NAY30" s="687"/>
      <c r="NAZ30" s="687"/>
      <c r="NBA30" s="687"/>
      <c r="NBB30" s="687"/>
      <c r="NBC30" s="687"/>
      <c r="NBD30" s="687"/>
      <c r="NBE30" s="687"/>
      <c r="NBF30" s="687"/>
      <c r="NBG30" s="687"/>
      <c r="NBH30" s="687"/>
      <c r="NBI30" s="687"/>
      <c r="NBJ30" s="687"/>
      <c r="NBK30" s="687"/>
      <c r="NBL30" s="687"/>
      <c r="NBM30" s="687"/>
      <c r="NBN30" s="687"/>
      <c r="NBO30" s="687"/>
      <c r="NBP30" s="687"/>
      <c r="NBQ30" s="687"/>
      <c r="NBR30" s="687"/>
      <c r="NBS30" s="687"/>
      <c r="NBT30" s="687"/>
      <c r="NBU30" s="687"/>
      <c r="NBV30" s="687"/>
      <c r="NBW30" s="687"/>
      <c r="NBX30" s="687"/>
      <c r="NBY30" s="687"/>
      <c r="NBZ30" s="687"/>
      <c r="NCA30" s="687"/>
      <c r="NCB30" s="687"/>
      <c r="NCC30" s="687"/>
      <c r="NCD30" s="687"/>
      <c r="NCE30" s="687"/>
      <c r="NCF30" s="687"/>
      <c r="NCG30" s="687"/>
      <c r="NCH30" s="687"/>
      <c r="NCI30" s="687"/>
      <c r="NCJ30" s="687"/>
      <c r="NCK30" s="687"/>
      <c r="NCL30" s="687"/>
      <c r="NCM30" s="687"/>
      <c r="NCN30" s="687"/>
      <c r="NCO30" s="687"/>
      <c r="NCP30" s="687"/>
      <c r="NCQ30" s="687"/>
      <c r="NCR30" s="687"/>
      <c r="NCS30" s="687"/>
      <c r="NCT30" s="687"/>
      <c r="NCU30" s="687"/>
      <c r="NCV30" s="687"/>
      <c r="NCW30" s="687"/>
      <c r="NCX30" s="687"/>
      <c r="NCY30" s="687"/>
      <c r="NCZ30" s="687"/>
      <c r="NDA30" s="687"/>
      <c r="NDB30" s="687"/>
      <c r="NDC30" s="687"/>
      <c r="NDD30" s="687"/>
      <c r="NDE30" s="687"/>
      <c r="NDF30" s="687"/>
      <c r="NDG30" s="687"/>
      <c r="NDH30" s="687"/>
      <c r="NDI30" s="687"/>
      <c r="NDJ30" s="687"/>
      <c r="NDK30" s="687"/>
      <c r="NDL30" s="687"/>
      <c r="NDM30" s="687"/>
      <c r="NDN30" s="687"/>
      <c r="NDO30" s="687"/>
      <c r="NDP30" s="687"/>
      <c r="NDQ30" s="687"/>
      <c r="NDR30" s="687"/>
      <c r="NDS30" s="687"/>
      <c r="NDT30" s="687"/>
      <c r="NDU30" s="687"/>
      <c r="NDV30" s="687"/>
      <c r="NDW30" s="687"/>
      <c r="NDX30" s="687"/>
      <c r="NDY30" s="687"/>
      <c r="NDZ30" s="687"/>
      <c r="NEA30" s="687"/>
      <c r="NEB30" s="687"/>
      <c r="NEC30" s="687"/>
      <c r="NED30" s="687"/>
      <c r="NEE30" s="687"/>
      <c r="NEF30" s="687"/>
      <c r="NEG30" s="687"/>
      <c r="NEH30" s="687"/>
      <c r="NEI30" s="687"/>
      <c r="NEJ30" s="687"/>
      <c r="NEK30" s="687"/>
      <c r="NEL30" s="687"/>
      <c r="NEM30" s="687"/>
      <c r="NEN30" s="687"/>
      <c r="NEO30" s="687"/>
      <c r="NEP30" s="687"/>
      <c r="NEQ30" s="687"/>
      <c r="NER30" s="687"/>
      <c r="NES30" s="687"/>
      <c r="NET30" s="687"/>
      <c r="NEU30" s="687"/>
      <c r="NEV30" s="687"/>
      <c r="NEW30" s="687"/>
      <c r="NEX30" s="687"/>
      <c r="NEY30" s="687"/>
      <c r="NEZ30" s="687"/>
      <c r="NFA30" s="687"/>
      <c r="NFB30" s="687"/>
      <c r="NFC30" s="687"/>
      <c r="NFD30" s="687"/>
      <c r="NFE30" s="687"/>
      <c r="NFF30" s="687"/>
      <c r="NFG30" s="687"/>
      <c r="NFH30" s="687"/>
      <c r="NFI30" s="687"/>
      <c r="NFJ30" s="687"/>
      <c r="NFK30" s="687"/>
      <c r="NFL30" s="687"/>
      <c r="NFM30" s="687"/>
      <c r="NFN30" s="687"/>
      <c r="NFO30" s="687"/>
      <c r="NFP30" s="687"/>
      <c r="NFQ30" s="687"/>
      <c r="NFR30" s="687"/>
      <c r="NFS30" s="687"/>
      <c r="NFT30" s="687"/>
      <c r="NFU30" s="687"/>
      <c r="NFV30" s="687"/>
      <c r="NFW30" s="687"/>
      <c r="NFX30" s="687"/>
      <c r="NFY30" s="687"/>
      <c r="NFZ30" s="687"/>
      <c r="NGA30" s="687"/>
      <c r="NGB30" s="687"/>
      <c r="NGC30" s="687"/>
      <c r="NGD30" s="687"/>
      <c r="NGE30" s="687"/>
      <c r="NGF30" s="687"/>
      <c r="NGG30" s="687"/>
      <c r="NGH30" s="687"/>
      <c r="NGI30" s="687"/>
      <c r="NGJ30" s="687"/>
      <c r="NGK30" s="687"/>
      <c r="NGL30" s="687"/>
      <c r="NGM30" s="687"/>
      <c r="NGN30" s="687"/>
      <c r="NGO30" s="687"/>
      <c r="NGP30" s="687"/>
      <c r="NGQ30" s="687"/>
      <c r="NGR30" s="687"/>
      <c r="NGS30" s="687"/>
      <c r="NGT30" s="687"/>
      <c r="NGU30" s="687"/>
      <c r="NGV30" s="687"/>
      <c r="NGW30" s="687"/>
      <c r="NGX30" s="687"/>
      <c r="NGY30" s="687"/>
      <c r="NGZ30" s="687"/>
      <c r="NHA30" s="687"/>
      <c r="NHB30" s="687"/>
      <c r="NHC30" s="687"/>
      <c r="NHD30" s="687"/>
      <c r="NHE30" s="687"/>
      <c r="NHF30" s="687"/>
      <c r="NHG30" s="687"/>
      <c r="NHH30" s="687"/>
      <c r="NHI30" s="687"/>
      <c r="NHJ30" s="687"/>
      <c r="NHK30" s="687"/>
      <c r="NHL30" s="687"/>
      <c r="NHM30" s="687"/>
      <c r="NHN30" s="687"/>
      <c r="NHO30" s="687"/>
      <c r="NHP30" s="687"/>
      <c r="NHQ30" s="687"/>
      <c r="NHR30" s="687"/>
      <c r="NHS30" s="687"/>
      <c r="NHT30" s="687"/>
      <c r="NHU30" s="687"/>
      <c r="NHV30" s="687"/>
      <c r="NHW30" s="687"/>
      <c r="NHX30" s="687"/>
      <c r="NHY30" s="687"/>
      <c r="NHZ30" s="687"/>
      <c r="NIA30" s="687"/>
      <c r="NIB30" s="687"/>
      <c r="NIC30" s="687"/>
      <c r="NID30" s="687"/>
      <c r="NIE30" s="687"/>
      <c r="NIF30" s="687"/>
      <c r="NIG30" s="687"/>
      <c r="NIH30" s="687"/>
      <c r="NII30" s="687"/>
      <c r="NIJ30" s="687"/>
      <c r="NIK30" s="687"/>
      <c r="NIL30" s="687"/>
      <c r="NIM30" s="687"/>
      <c r="NIN30" s="687"/>
      <c r="NIO30" s="687"/>
      <c r="NIP30" s="687"/>
      <c r="NIQ30" s="687"/>
      <c r="NIR30" s="687"/>
      <c r="NIS30" s="687"/>
      <c r="NIT30" s="687"/>
      <c r="NIU30" s="687"/>
      <c r="NIV30" s="687"/>
      <c r="NIW30" s="687"/>
      <c r="NIX30" s="687"/>
      <c r="NIY30" s="687"/>
      <c r="NIZ30" s="687"/>
      <c r="NJA30" s="687"/>
      <c r="NJB30" s="687"/>
      <c r="NJC30" s="687"/>
      <c r="NJD30" s="687"/>
      <c r="NJE30" s="687"/>
      <c r="NJF30" s="687"/>
      <c r="NJG30" s="687"/>
      <c r="NJH30" s="687"/>
      <c r="NJI30" s="687"/>
      <c r="NJJ30" s="687"/>
      <c r="NJK30" s="687"/>
      <c r="NJL30" s="687"/>
      <c r="NJM30" s="687"/>
      <c r="NJN30" s="687"/>
      <c r="NJO30" s="687"/>
      <c r="NJP30" s="687"/>
      <c r="NJQ30" s="687"/>
      <c r="NJR30" s="687"/>
      <c r="NJS30" s="687"/>
      <c r="NJT30" s="687"/>
      <c r="NJU30" s="687"/>
      <c r="NJV30" s="687"/>
      <c r="NJW30" s="687"/>
      <c r="NJX30" s="687"/>
      <c r="NJY30" s="687"/>
      <c r="NJZ30" s="687"/>
      <c r="NKA30" s="687"/>
      <c r="NKB30" s="687"/>
      <c r="NKC30" s="687"/>
      <c r="NKD30" s="687"/>
      <c r="NKE30" s="687"/>
      <c r="NKF30" s="687"/>
      <c r="NKG30" s="687"/>
      <c r="NKH30" s="687"/>
      <c r="NKI30" s="687"/>
      <c r="NKJ30" s="687"/>
      <c r="NKK30" s="687"/>
      <c r="NKL30" s="687"/>
      <c r="NKM30" s="687"/>
      <c r="NKN30" s="687"/>
      <c r="NKO30" s="687"/>
      <c r="NKP30" s="687"/>
      <c r="NKQ30" s="687"/>
      <c r="NKR30" s="687"/>
      <c r="NKS30" s="687"/>
      <c r="NKT30" s="687"/>
      <c r="NKU30" s="687"/>
      <c r="NKV30" s="687"/>
      <c r="NKW30" s="687"/>
      <c r="NKX30" s="687"/>
      <c r="NKY30" s="687"/>
      <c r="NKZ30" s="687"/>
      <c r="NLA30" s="687"/>
      <c r="NLB30" s="687"/>
      <c r="NLC30" s="687"/>
      <c r="NLD30" s="687"/>
      <c r="NLE30" s="687"/>
      <c r="NLF30" s="687"/>
      <c r="NLG30" s="687"/>
      <c r="NLH30" s="687"/>
      <c r="NLI30" s="687"/>
      <c r="NLJ30" s="687"/>
      <c r="NLK30" s="687"/>
      <c r="NLL30" s="687"/>
      <c r="NLM30" s="687"/>
      <c r="NLN30" s="687"/>
      <c r="NLO30" s="687"/>
      <c r="NLP30" s="687"/>
      <c r="NLQ30" s="687"/>
      <c r="NLR30" s="687"/>
      <c r="NLS30" s="687"/>
      <c r="NLT30" s="687"/>
      <c r="NLU30" s="687"/>
      <c r="NLV30" s="687"/>
      <c r="NLW30" s="687"/>
      <c r="NLX30" s="687"/>
      <c r="NLY30" s="687"/>
      <c r="NLZ30" s="687"/>
      <c r="NMA30" s="687"/>
      <c r="NMB30" s="687"/>
      <c r="NMC30" s="687"/>
      <c r="NMD30" s="687"/>
      <c r="NME30" s="687"/>
      <c r="NMF30" s="687"/>
      <c r="NMG30" s="687"/>
      <c r="NMH30" s="687"/>
      <c r="NMI30" s="687"/>
      <c r="NMJ30" s="687"/>
      <c r="NMK30" s="687"/>
      <c r="NML30" s="687"/>
      <c r="NMM30" s="687"/>
      <c r="NMN30" s="687"/>
      <c r="NMO30" s="687"/>
      <c r="NMP30" s="687"/>
      <c r="NMQ30" s="687"/>
      <c r="NMR30" s="687"/>
      <c r="NMS30" s="687"/>
      <c r="NMT30" s="687"/>
      <c r="NMU30" s="687"/>
      <c r="NMV30" s="687"/>
      <c r="NMW30" s="687"/>
      <c r="NMX30" s="687"/>
      <c r="NMY30" s="687"/>
      <c r="NMZ30" s="687"/>
      <c r="NNA30" s="687"/>
      <c r="NNB30" s="687"/>
      <c r="NNC30" s="687"/>
      <c r="NND30" s="687"/>
      <c r="NNE30" s="687"/>
      <c r="NNF30" s="687"/>
      <c r="NNG30" s="687"/>
      <c r="NNH30" s="687"/>
      <c r="NNI30" s="687"/>
      <c r="NNJ30" s="687"/>
      <c r="NNK30" s="687"/>
      <c r="NNL30" s="687"/>
      <c r="NNM30" s="687"/>
      <c r="NNN30" s="687"/>
      <c r="NNO30" s="687"/>
      <c r="NNP30" s="687"/>
      <c r="NNQ30" s="687"/>
      <c r="NNR30" s="687"/>
      <c r="NNS30" s="687"/>
      <c r="NNT30" s="687"/>
      <c r="NNU30" s="687"/>
      <c r="NNV30" s="687"/>
      <c r="NNW30" s="687"/>
      <c r="NNX30" s="687"/>
      <c r="NNY30" s="687"/>
      <c r="NNZ30" s="687"/>
      <c r="NOA30" s="687"/>
      <c r="NOB30" s="687"/>
      <c r="NOC30" s="687"/>
      <c r="NOD30" s="687"/>
      <c r="NOE30" s="687"/>
      <c r="NOF30" s="687"/>
      <c r="NOG30" s="687"/>
      <c r="NOH30" s="687"/>
      <c r="NOI30" s="687"/>
      <c r="NOJ30" s="687"/>
      <c r="NOK30" s="687"/>
      <c r="NOL30" s="687"/>
      <c r="NOM30" s="687"/>
      <c r="NON30" s="687"/>
      <c r="NOO30" s="687"/>
      <c r="NOP30" s="687"/>
      <c r="NOQ30" s="687"/>
      <c r="NOR30" s="687"/>
      <c r="NOS30" s="687"/>
      <c r="NOT30" s="687"/>
      <c r="NOU30" s="687"/>
      <c r="NOV30" s="687"/>
      <c r="NOW30" s="687"/>
      <c r="NOX30" s="687"/>
      <c r="NOY30" s="687"/>
      <c r="NOZ30" s="687"/>
      <c r="NPA30" s="687"/>
      <c r="NPB30" s="687"/>
      <c r="NPC30" s="687"/>
      <c r="NPD30" s="687"/>
      <c r="NPE30" s="687"/>
      <c r="NPF30" s="687"/>
      <c r="NPG30" s="687"/>
      <c r="NPH30" s="687"/>
      <c r="NPI30" s="687"/>
      <c r="NPJ30" s="687"/>
      <c r="NPK30" s="687"/>
      <c r="NPL30" s="687"/>
      <c r="NPM30" s="687"/>
      <c r="NPN30" s="687"/>
      <c r="NPO30" s="687"/>
      <c r="NPP30" s="687"/>
      <c r="NPQ30" s="687"/>
      <c r="NPR30" s="687"/>
      <c r="NPS30" s="687"/>
      <c r="NPT30" s="687"/>
      <c r="NPU30" s="687"/>
      <c r="NPV30" s="687"/>
      <c r="NPW30" s="687"/>
      <c r="NPX30" s="687"/>
      <c r="NPY30" s="687"/>
      <c r="NPZ30" s="687"/>
      <c r="NQA30" s="687"/>
      <c r="NQB30" s="687"/>
      <c r="NQC30" s="687"/>
      <c r="NQD30" s="687"/>
      <c r="NQE30" s="687"/>
      <c r="NQF30" s="687"/>
      <c r="NQG30" s="687"/>
      <c r="NQH30" s="687"/>
      <c r="NQI30" s="687"/>
      <c r="NQJ30" s="687"/>
      <c r="NQK30" s="687"/>
      <c r="NQL30" s="687"/>
      <c r="NQM30" s="687"/>
      <c r="NQN30" s="687"/>
      <c r="NQO30" s="687"/>
      <c r="NQP30" s="687"/>
      <c r="NQQ30" s="687"/>
      <c r="NQR30" s="687"/>
      <c r="NQS30" s="687"/>
      <c r="NQT30" s="687"/>
      <c r="NQU30" s="687"/>
      <c r="NQV30" s="687"/>
      <c r="NQW30" s="687"/>
      <c r="NQX30" s="687"/>
      <c r="NQY30" s="687"/>
      <c r="NQZ30" s="687"/>
      <c r="NRA30" s="687"/>
      <c r="NRB30" s="687"/>
      <c r="NRC30" s="687"/>
      <c r="NRD30" s="687"/>
      <c r="NRE30" s="687"/>
      <c r="NRF30" s="687"/>
      <c r="NRG30" s="687"/>
      <c r="NRH30" s="687"/>
      <c r="NRI30" s="687"/>
      <c r="NRJ30" s="687"/>
      <c r="NRK30" s="687"/>
      <c r="NRL30" s="687"/>
      <c r="NRM30" s="687"/>
      <c r="NRN30" s="687"/>
      <c r="NRO30" s="687"/>
      <c r="NRP30" s="687"/>
      <c r="NRQ30" s="687"/>
      <c r="NRR30" s="687"/>
      <c r="NRS30" s="687"/>
      <c r="NRT30" s="687"/>
      <c r="NRU30" s="687"/>
      <c r="NRV30" s="687"/>
      <c r="NRW30" s="687"/>
      <c r="NRX30" s="687"/>
      <c r="NRY30" s="687"/>
      <c r="NRZ30" s="687"/>
      <c r="NSA30" s="687"/>
      <c r="NSB30" s="687"/>
      <c r="NSC30" s="687"/>
      <c r="NSD30" s="687"/>
      <c r="NSE30" s="687"/>
      <c r="NSF30" s="687"/>
      <c r="NSG30" s="687"/>
      <c r="NSH30" s="687"/>
      <c r="NSI30" s="687"/>
      <c r="NSJ30" s="687"/>
      <c r="NSK30" s="687"/>
      <c r="NSL30" s="687"/>
      <c r="NSM30" s="687"/>
      <c r="NSN30" s="687"/>
      <c r="NSO30" s="687"/>
      <c r="NSP30" s="687"/>
      <c r="NSQ30" s="687"/>
      <c r="NSR30" s="687"/>
      <c r="NSS30" s="687"/>
      <c r="NST30" s="687"/>
      <c r="NSU30" s="687"/>
      <c r="NSV30" s="687"/>
      <c r="NSW30" s="687"/>
      <c r="NSX30" s="687"/>
      <c r="NSY30" s="687"/>
      <c r="NSZ30" s="687"/>
      <c r="NTA30" s="687"/>
      <c r="NTB30" s="687"/>
      <c r="NTC30" s="687"/>
      <c r="NTD30" s="687"/>
      <c r="NTE30" s="687"/>
      <c r="NTF30" s="687"/>
      <c r="NTG30" s="687"/>
      <c r="NTH30" s="687"/>
      <c r="NTI30" s="687"/>
      <c r="NTJ30" s="687"/>
      <c r="NTK30" s="687"/>
      <c r="NTL30" s="687"/>
      <c r="NTM30" s="687"/>
      <c r="NTN30" s="687"/>
      <c r="NTO30" s="687"/>
      <c r="NTP30" s="687"/>
      <c r="NTQ30" s="687"/>
      <c r="NTR30" s="687"/>
      <c r="NTS30" s="687"/>
      <c r="NTT30" s="687"/>
      <c r="NTU30" s="687"/>
      <c r="NTV30" s="687"/>
      <c r="NTW30" s="687"/>
      <c r="NTX30" s="687"/>
      <c r="NTY30" s="687"/>
      <c r="NTZ30" s="687"/>
      <c r="NUA30" s="687"/>
      <c r="NUB30" s="687"/>
      <c r="NUC30" s="687"/>
      <c r="NUD30" s="687"/>
      <c r="NUE30" s="687"/>
      <c r="NUF30" s="687"/>
      <c r="NUG30" s="687"/>
      <c r="NUH30" s="687"/>
      <c r="NUI30" s="687"/>
      <c r="NUJ30" s="687"/>
      <c r="NUK30" s="687"/>
      <c r="NUL30" s="687"/>
      <c r="NUM30" s="687"/>
      <c r="NUN30" s="687"/>
      <c r="NUO30" s="687"/>
      <c r="NUP30" s="687"/>
      <c r="NUQ30" s="687"/>
      <c r="NUR30" s="687"/>
      <c r="NUS30" s="687"/>
      <c r="NUT30" s="687"/>
      <c r="NUU30" s="687"/>
      <c r="NUV30" s="687"/>
      <c r="NUW30" s="687"/>
      <c r="NUX30" s="687"/>
      <c r="NUY30" s="687"/>
      <c r="NUZ30" s="687"/>
      <c r="NVA30" s="687"/>
      <c r="NVB30" s="687"/>
      <c r="NVC30" s="687"/>
      <c r="NVD30" s="687"/>
      <c r="NVE30" s="687"/>
      <c r="NVF30" s="687"/>
      <c r="NVG30" s="687"/>
      <c r="NVH30" s="687"/>
      <c r="NVI30" s="687"/>
      <c r="NVJ30" s="687"/>
      <c r="NVK30" s="687"/>
      <c r="NVL30" s="687"/>
      <c r="NVM30" s="687"/>
      <c r="NVN30" s="687"/>
      <c r="NVO30" s="687"/>
      <c r="NVP30" s="687"/>
      <c r="NVQ30" s="687"/>
      <c r="NVR30" s="687"/>
      <c r="NVS30" s="687"/>
      <c r="NVT30" s="687"/>
      <c r="NVU30" s="687"/>
      <c r="NVV30" s="687"/>
      <c r="NVW30" s="687"/>
      <c r="NVX30" s="687"/>
      <c r="NVY30" s="687"/>
      <c r="NVZ30" s="687"/>
      <c r="NWA30" s="687"/>
      <c r="NWB30" s="687"/>
      <c r="NWC30" s="687"/>
      <c r="NWD30" s="687"/>
      <c r="NWE30" s="687"/>
      <c r="NWF30" s="687"/>
      <c r="NWG30" s="687"/>
      <c r="NWH30" s="687"/>
      <c r="NWI30" s="687"/>
      <c r="NWJ30" s="687"/>
      <c r="NWK30" s="687"/>
      <c r="NWL30" s="687"/>
      <c r="NWM30" s="687"/>
      <c r="NWN30" s="687"/>
      <c r="NWO30" s="687"/>
      <c r="NWP30" s="687"/>
      <c r="NWQ30" s="687"/>
      <c r="NWR30" s="687"/>
      <c r="NWS30" s="687"/>
      <c r="NWT30" s="687"/>
      <c r="NWU30" s="687"/>
      <c r="NWV30" s="687"/>
      <c r="NWW30" s="687"/>
      <c r="NWX30" s="687"/>
      <c r="NWY30" s="687"/>
      <c r="NWZ30" s="687"/>
      <c r="NXA30" s="687"/>
      <c r="NXB30" s="687"/>
      <c r="NXC30" s="687"/>
      <c r="NXD30" s="687"/>
      <c r="NXE30" s="687"/>
      <c r="NXF30" s="687"/>
      <c r="NXG30" s="687"/>
      <c r="NXH30" s="687"/>
      <c r="NXI30" s="687"/>
      <c r="NXJ30" s="687"/>
      <c r="NXK30" s="687"/>
      <c r="NXL30" s="687"/>
      <c r="NXM30" s="687"/>
      <c r="NXN30" s="687"/>
      <c r="NXO30" s="687"/>
      <c r="NXP30" s="687"/>
      <c r="NXQ30" s="687"/>
      <c r="NXR30" s="687"/>
      <c r="NXS30" s="687"/>
      <c r="NXT30" s="687"/>
      <c r="NXU30" s="687"/>
      <c r="NXV30" s="687"/>
      <c r="NXW30" s="687"/>
      <c r="NXX30" s="687"/>
      <c r="NXY30" s="687"/>
      <c r="NXZ30" s="687"/>
      <c r="NYA30" s="687"/>
      <c r="NYB30" s="687"/>
      <c r="NYC30" s="687"/>
      <c r="NYD30" s="687"/>
      <c r="NYE30" s="687"/>
      <c r="NYF30" s="687"/>
      <c r="NYG30" s="687"/>
      <c r="NYH30" s="687"/>
      <c r="NYI30" s="687"/>
      <c r="NYJ30" s="687"/>
      <c r="NYK30" s="687"/>
      <c r="NYL30" s="687"/>
      <c r="NYM30" s="687"/>
      <c r="NYN30" s="687"/>
      <c r="NYO30" s="687"/>
      <c r="NYP30" s="687"/>
      <c r="NYQ30" s="687"/>
      <c r="NYR30" s="687"/>
      <c r="NYS30" s="687"/>
      <c r="NYT30" s="687"/>
      <c r="NYU30" s="687"/>
      <c r="NYV30" s="687"/>
      <c r="NYW30" s="687"/>
      <c r="NYX30" s="687"/>
      <c r="NYY30" s="687"/>
      <c r="NYZ30" s="687"/>
      <c r="NZA30" s="687"/>
      <c r="NZB30" s="687"/>
      <c r="NZC30" s="687"/>
      <c r="NZD30" s="687"/>
      <c r="NZE30" s="687"/>
      <c r="NZF30" s="687"/>
      <c r="NZG30" s="687"/>
      <c r="NZH30" s="687"/>
      <c r="NZI30" s="687"/>
      <c r="NZJ30" s="687"/>
      <c r="NZK30" s="687"/>
      <c r="NZL30" s="687"/>
      <c r="NZM30" s="687"/>
      <c r="NZN30" s="687"/>
      <c r="NZO30" s="687"/>
      <c r="NZP30" s="687"/>
      <c r="NZQ30" s="687"/>
      <c r="NZR30" s="687"/>
      <c r="NZS30" s="687"/>
      <c r="NZT30" s="687"/>
      <c r="NZU30" s="687"/>
      <c r="NZV30" s="687"/>
      <c r="NZW30" s="687"/>
      <c r="NZX30" s="687"/>
      <c r="NZY30" s="687"/>
      <c r="NZZ30" s="687"/>
      <c r="OAA30" s="687"/>
      <c r="OAB30" s="687"/>
      <c r="OAC30" s="687"/>
      <c r="OAD30" s="687"/>
      <c r="OAE30" s="687"/>
      <c r="OAF30" s="687"/>
      <c r="OAG30" s="687"/>
      <c r="OAH30" s="687"/>
      <c r="OAI30" s="687"/>
      <c r="OAJ30" s="687"/>
      <c r="OAK30" s="687"/>
      <c r="OAL30" s="687"/>
      <c r="OAM30" s="687"/>
      <c r="OAN30" s="687"/>
      <c r="OAO30" s="687"/>
      <c r="OAP30" s="687"/>
      <c r="OAQ30" s="687"/>
      <c r="OAR30" s="687"/>
      <c r="OAS30" s="687"/>
      <c r="OAT30" s="687"/>
      <c r="OAU30" s="687"/>
      <c r="OAV30" s="687"/>
      <c r="OAW30" s="687"/>
      <c r="OAX30" s="687"/>
      <c r="OAY30" s="687"/>
      <c r="OAZ30" s="687"/>
      <c r="OBA30" s="687"/>
      <c r="OBB30" s="687"/>
      <c r="OBC30" s="687"/>
      <c r="OBD30" s="687"/>
      <c r="OBE30" s="687"/>
      <c r="OBF30" s="687"/>
      <c r="OBG30" s="687"/>
      <c r="OBH30" s="687"/>
      <c r="OBI30" s="687"/>
      <c r="OBJ30" s="687"/>
      <c r="OBK30" s="687"/>
      <c r="OBL30" s="687"/>
      <c r="OBM30" s="687"/>
      <c r="OBN30" s="687"/>
      <c r="OBO30" s="687"/>
      <c r="OBP30" s="687"/>
      <c r="OBQ30" s="687"/>
      <c r="OBR30" s="687"/>
      <c r="OBS30" s="687"/>
      <c r="OBT30" s="687"/>
      <c r="OBU30" s="687"/>
      <c r="OBV30" s="687"/>
      <c r="OBW30" s="687"/>
      <c r="OBX30" s="687"/>
      <c r="OBY30" s="687"/>
      <c r="OBZ30" s="687"/>
      <c r="OCA30" s="687"/>
      <c r="OCB30" s="687"/>
      <c r="OCC30" s="687"/>
      <c r="OCD30" s="687"/>
      <c r="OCE30" s="687"/>
      <c r="OCF30" s="687"/>
      <c r="OCG30" s="687"/>
      <c r="OCH30" s="687"/>
      <c r="OCI30" s="687"/>
      <c r="OCJ30" s="687"/>
      <c r="OCK30" s="687"/>
      <c r="OCL30" s="687"/>
      <c r="OCM30" s="687"/>
      <c r="OCN30" s="687"/>
      <c r="OCO30" s="687"/>
      <c r="OCP30" s="687"/>
      <c r="OCQ30" s="687"/>
      <c r="OCR30" s="687"/>
      <c r="OCS30" s="687"/>
      <c r="OCT30" s="687"/>
      <c r="OCU30" s="687"/>
      <c r="OCV30" s="687"/>
      <c r="OCW30" s="687"/>
      <c r="OCX30" s="687"/>
      <c r="OCY30" s="687"/>
      <c r="OCZ30" s="687"/>
      <c r="ODA30" s="687"/>
      <c r="ODB30" s="687"/>
      <c r="ODC30" s="687"/>
      <c r="ODD30" s="687"/>
      <c r="ODE30" s="687"/>
      <c r="ODF30" s="687"/>
      <c r="ODG30" s="687"/>
      <c r="ODH30" s="687"/>
      <c r="ODI30" s="687"/>
      <c r="ODJ30" s="687"/>
      <c r="ODK30" s="687"/>
      <c r="ODL30" s="687"/>
      <c r="ODM30" s="687"/>
      <c r="ODN30" s="687"/>
      <c r="ODO30" s="687"/>
      <c r="ODP30" s="687"/>
      <c r="ODQ30" s="687"/>
      <c r="ODR30" s="687"/>
      <c r="ODS30" s="687"/>
      <c r="ODT30" s="687"/>
      <c r="ODU30" s="687"/>
      <c r="ODV30" s="687"/>
      <c r="ODW30" s="687"/>
      <c r="ODX30" s="687"/>
      <c r="ODY30" s="687"/>
      <c r="ODZ30" s="687"/>
      <c r="OEA30" s="687"/>
      <c r="OEB30" s="687"/>
      <c r="OEC30" s="687"/>
      <c r="OED30" s="687"/>
      <c r="OEE30" s="687"/>
      <c r="OEF30" s="687"/>
      <c r="OEG30" s="687"/>
      <c r="OEH30" s="687"/>
      <c r="OEI30" s="687"/>
      <c r="OEJ30" s="687"/>
      <c r="OEK30" s="687"/>
      <c r="OEL30" s="687"/>
      <c r="OEM30" s="687"/>
      <c r="OEN30" s="687"/>
      <c r="OEO30" s="687"/>
      <c r="OEP30" s="687"/>
      <c r="OEQ30" s="687"/>
      <c r="OER30" s="687"/>
      <c r="OES30" s="687"/>
      <c r="OET30" s="687"/>
      <c r="OEU30" s="687"/>
      <c r="OEV30" s="687"/>
      <c r="OEW30" s="687"/>
      <c r="OEX30" s="687"/>
      <c r="OEY30" s="687"/>
      <c r="OEZ30" s="687"/>
      <c r="OFA30" s="687"/>
      <c r="OFB30" s="687"/>
      <c r="OFC30" s="687"/>
      <c r="OFD30" s="687"/>
      <c r="OFE30" s="687"/>
      <c r="OFF30" s="687"/>
      <c r="OFG30" s="687"/>
      <c r="OFH30" s="687"/>
      <c r="OFI30" s="687"/>
      <c r="OFJ30" s="687"/>
      <c r="OFK30" s="687"/>
      <c r="OFL30" s="687"/>
      <c r="OFM30" s="687"/>
      <c r="OFN30" s="687"/>
      <c r="OFO30" s="687"/>
      <c r="OFP30" s="687"/>
      <c r="OFQ30" s="687"/>
      <c r="OFR30" s="687"/>
      <c r="OFS30" s="687"/>
      <c r="OFT30" s="687"/>
      <c r="OFU30" s="687"/>
      <c r="OFV30" s="687"/>
      <c r="OFW30" s="687"/>
      <c r="OFX30" s="687"/>
      <c r="OFY30" s="687"/>
      <c r="OFZ30" s="687"/>
      <c r="OGA30" s="687"/>
      <c r="OGB30" s="687"/>
      <c r="OGC30" s="687"/>
      <c r="OGD30" s="687"/>
      <c r="OGE30" s="687"/>
      <c r="OGF30" s="687"/>
      <c r="OGG30" s="687"/>
      <c r="OGH30" s="687"/>
      <c r="OGI30" s="687"/>
      <c r="OGJ30" s="687"/>
      <c r="OGK30" s="687"/>
      <c r="OGL30" s="687"/>
      <c r="OGM30" s="687"/>
      <c r="OGN30" s="687"/>
      <c r="OGO30" s="687"/>
      <c r="OGP30" s="687"/>
      <c r="OGQ30" s="687"/>
      <c r="OGR30" s="687"/>
      <c r="OGS30" s="687"/>
      <c r="OGT30" s="687"/>
      <c r="OGU30" s="687"/>
      <c r="OGV30" s="687"/>
      <c r="OGW30" s="687"/>
      <c r="OGX30" s="687"/>
      <c r="OGY30" s="687"/>
      <c r="OGZ30" s="687"/>
      <c r="OHA30" s="687"/>
      <c r="OHB30" s="687"/>
      <c r="OHC30" s="687"/>
      <c r="OHD30" s="687"/>
      <c r="OHE30" s="687"/>
      <c r="OHF30" s="687"/>
      <c r="OHG30" s="687"/>
      <c r="OHH30" s="687"/>
      <c r="OHI30" s="687"/>
      <c r="OHJ30" s="687"/>
      <c r="OHK30" s="687"/>
      <c r="OHL30" s="687"/>
      <c r="OHM30" s="687"/>
      <c r="OHN30" s="687"/>
      <c r="OHO30" s="687"/>
      <c r="OHP30" s="687"/>
      <c r="OHQ30" s="687"/>
      <c r="OHR30" s="687"/>
      <c r="OHS30" s="687"/>
      <c r="OHT30" s="687"/>
      <c r="OHU30" s="687"/>
      <c r="OHV30" s="687"/>
      <c r="OHW30" s="687"/>
      <c r="OHX30" s="687"/>
      <c r="OHY30" s="687"/>
      <c r="OHZ30" s="687"/>
      <c r="OIA30" s="687"/>
      <c r="OIB30" s="687"/>
      <c r="OIC30" s="687"/>
      <c r="OID30" s="687"/>
      <c r="OIE30" s="687"/>
      <c r="OIF30" s="687"/>
      <c r="OIG30" s="687"/>
      <c r="OIH30" s="687"/>
      <c r="OII30" s="687"/>
      <c r="OIJ30" s="687"/>
      <c r="OIK30" s="687"/>
      <c r="OIL30" s="687"/>
      <c r="OIM30" s="687"/>
      <c r="OIN30" s="687"/>
      <c r="OIO30" s="687"/>
      <c r="OIP30" s="687"/>
      <c r="OIQ30" s="687"/>
      <c r="OIR30" s="687"/>
      <c r="OIS30" s="687"/>
      <c r="OIT30" s="687"/>
      <c r="OIU30" s="687"/>
      <c r="OIV30" s="687"/>
      <c r="OIW30" s="687"/>
      <c r="OIX30" s="687"/>
      <c r="OIY30" s="687"/>
      <c r="OIZ30" s="687"/>
      <c r="OJA30" s="687"/>
      <c r="OJB30" s="687"/>
      <c r="OJC30" s="687"/>
      <c r="OJD30" s="687"/>
      <c r="OJE30" s="687"/>
      <c r="OJF30" s="687"/>
      <c r="OJG30" s="687"/>
      <c r="OJH30" s="687"/>
      <c r="OJI30" s="687"/>
      <c r="OJJ30" s="687"/>
      <c r="OJK30" s="687"/>
      <c r="OJL30" s="687"/>
      <c r="OJM30" s="687"/>
      <c r="OJN30" s="687"/>
      <c r="OJO30" s="687"/>
      <c r="OJP30" s="687"/>
      <c r="OJQ30" s="687"/>
      <c r="OJR30" s="687"/>
      <c r="OJS30" s="687"/>
      <c r="OJT30" s="687"/>
      <c r="OJU30" s="687"/>
      <c r="OJV30" s="687"/>
      <c r="OJW30" s="687"/>
      <c r="OJX30" s="687"/>
      <c r="OJY30" s="687"/>
      <c r="OJZ30" s="687"/>
      <c r="OKA30" s="687"/>
      <c r="OKB30" s="687"/>
      <c r="OKC30" s="687"/>
      <c r="OKD30" s="687"/>
      <c r="OKE30" s="687"/>
      <c r="OKF30" s="687"/>
      <c r="OKG30" s="687"/>
      <c r="OKH30" s="687"/>
      <c r="OKI30" s="687"/>
      <c r="OKJ30" s="687"/>
      <c r="OKK30" s="687"/>
      <c r="OKL30" s="687"/>
      <c r="OKM30" s="687"/>
      <c r="OKN30" s="687"/>
      <c r="OKO30" s="687"/>
      <c r="OKP30" s="687"/>
      <c r="OKQ30" s="687"/>
      <c r="OKR30" s="687"/>
      <c r="OKS30" s="687"/>
      <c r="OKT30" s="687"/>
      <c r="OKU30" s="687"/>
      <c r="OKV30" s="687"/>
      <c r="OKW30" s="687"/>
      <c r="OKX30" s="687"/>
      <c r="OKY30" s="687"/>
      <c r="OKZ30" s="687"/>
      <c r="OLA30" s="687"/>
      <c r="OLB30" s="687"/>
      <c r="OLC30" s="687"/>
      <c r="OLD30" s="687"/>
      <c r="OLE30" s="687"/>
      <c r="OLF30" s="687"/>
      <c r="OLG30" s="687"/>
      <c r="OLH30" s="687"/>
      <c r="OLI30" s="687"/>
      <c r="OLJ30" s="687"/>
      <c r="OLK30" s="687"/>
      <c r="OLL30" s="687"/>
      <c r="OLM30" s="687"/>
      <c r="OLN30" s="687"/>
      <c r="OLO30" s="687"/>
      <c r="OLP30" s="687"/>
      <c r="OLQ30" s="687"/>
      <c r="OLR30" s="687"/>
      <c r="OLS30" s="687"/>
      <c r="OLT30" s="687"/>
      <c r="OLU30" s="687"/>
      <c r="OLV30" s="687"/>
      <c r="OLW30" s="687"/>
      <c r="OLX30" s="687"/>
      <c r="OLY30" s="687"/>
      <c r="OLZ30" s="687"/>
      <c r="OMA30" s="687"/>
      <c r="OMB30" s="687"/>
      <c r="OMC30" s="687"/>
      <c r="OMD30" s="687"/>
      <c r="OME30" s="687"/>
      <c r="OMF30" s="687"/>
      <c r="OMG30" s="687"/>
      <c r="OMH30" s="687"/>
      <c r="OMI30" s="687"/>
      <c r="OMJ30" s="687"/>
      <c r="OMK30" s="687"/>
      <c r="OML30" s="687"/>
      <c r="OMM30" s="687"/>
      <c r="OMN30" s="687"/>
      <c r="OMO30" s="687"/>
      <c r="OMP30" s="687"/>
      <c r="OMQ30" s="687"/>
      <c r="OMR30" s="687"/>
      <c r="OMS30" s="687"/>
      <c r="OMT30" s="687"/>
      <c r="OMU30" s="687"/>
      <c r="OMV30" s="687"/>
      <c r="OMW30" s="687"/>
      <c r="OMX30" s="687"/>
      <c r="OMY30" s="687"/>
      <c r="OMZ30" s="687"/>
      <c r="ONA30" s="687"/>
      <c r="ONB30" s="687"/>
      <c r="ONC30" s="687"/>
      <c r="OND30" s="687"/>
      <c r="ONE30" s="687"/>
      <c r="ONF30" s="687"/>
      <c r="ONG30" s="687"/>
      <c r="ONH30" s="687"/>
      <c r="ONI30" s="687"/>
      <c r="ONJ30" s="687"/>
      <c r="ONK30" s="687"/>
      <c r="ONL30" s="687"/>
      <c r="ONM30" s="687"/>
      <c r="ONN30" s="687"/>
      <c r="ONO30" s="687"/>
      <c r="ONP30" s="687"/>
      <c r="ONQ30" s="687"/>
      <c r="ONR30" s="687"/>
      <c r="ONS30" s="687"/>
      <c r="ONT30" s="687"/>
      <c r="ONU30" s="687"/>
      <c r="ONV30" s="687"/>
      <c r="ONW30" s="687"/>
      <c r="ONX30" s="687"/>
      <c r="ONY30" s="687"/>
      <c r="ONZ30" s="687"/>
      <c r="OOA30" s="687"/>
      <c r="OOB30" s="687"/>
      <c r="OOC30" s="687"/>
      <c r="OOD30" s="687"/>
      <c r="OOE30" s="687"/>
      <c r="OOF30" s="687"/>
      <c r="OOG30" s="687"/>
      <c r="OOH30" s="687"/>
      <c r="OOI30" s="687"/>
      <c r="OOJ30" s="687"/>
      <c r="OOK30" s="687"/>
      <c r="OOL30" s="687"/>
      <c r="OOM30" s="687"/>
      <c r="OON30" s="687"/>
      <c r="OOO30" s="687"/>
      <c r="OOP30" s="687"/>
      <c r="OOQ30" s="687"/>
      <c r="OOR30" s="687"/>
      <c r="OOS30" s="687"/>
      <c r="OOT30" s="687"/>
      <c r="OOU30" s="687"/>
      <c r="OOV30" s="687"/>
      <c r="OOW30" s="687"/>
      <c r="OOX30" s="687"/>
      <c r="OOY30" s="687"/>
      <c r="OOZ30" s="687"/>
      <c r="OPA30" s="687"/>
      <c r="OPB30" s="687"/>
      <c r="OPC30" s="687"/>
      <c r="OPD30" s="687"/>
      <c r="OPE30" s="687"/>
      <c r="OPF30" s="687"/>
      <c r="OPG30" s="687"/>
      <c r="OPH30" s="687"/>
      <c r="OPI30" s="687"/>
      <c r="OPJ30" s="687"/>
      <c r="OPK30" s="687"/>
      <c r="OPL30" s="687"/>
      <c r="OPM30" s="687"/>
      <c r="OPN30" s="687"/>
      <c r="OPO30" s="687"/>
      <c r="OPP30" s="687"/>
      <c r="OPQ30" s="687"/>
      <c r="OPR30" s="687"/>
      <c r="OPS30" s="687"/>
      <c r="OPT30" s="687"/>
      <c r="OPU30" s="687"/>
      <c r="OPV30" s="687"/>
      <c r="OPW30" s="687"/>
      <c r="OPX30" s="687"/>
      <c r="OPY30" s="687"/>
      <c r="OPZ30" s="687"/>
      <c r="OQA30" s="687"/>
      <c r="OQB30" s="687"/>
      <c r="OQC30" s="687"/>
      <c r="OQD30" s="687"/>
      <c r="OQE30" s="687"/>
      <c r="OQF30" s="687"/>
      <c r="OQG30" s="687"/>
      <c r="OQH30" s="687"/>
      <c r="OQI30" s="687"/>
      <c r="OQJ30" s="687"/>
      <c r="OQK30" s="687"/>
      <c r="OQL30" s="687"/>
      <c r="OQM30" s="687"/>
      <c r="OQN30" s="687"/>
      <c r="OQO30" s="687"/>
      <c r="OQP30" s="687"/>
      <c r="OQQ30" s="687"/>
      <c r="OQR30" s="687"/>
      <c r="OQS30" s="687"/>
      <c r="OQT30" s="687"/>
      <c r="OQU30" s="687"/>
      <c r="OQV30" s="687"/>
      <c r="OQW30" s="687"/>
      <c r="OQX30" s="687"/>
      <c r="OQY30" s="687"/>
      <c r="OQZ30" s="687"/>
      <c r="ORA30" s="687"/>
      <c r="ORB30" s="687"/>
      <c r="ORC30" s="687"/>
      <c r="ORD30" s="687"/>
      <c r="ORE30" s="687"/>
      <c r="ORF30" s="687"/>
      <c r="ORG30" s="687"/>
      <c r="ORH30" s="687"/>
      <c r="ORI30" s="687"/>
      <c r="ORJ30" s="687"/>
      <c r="ORK30" s="687"/>
      <c r="ORL30" s="687"/>
      <c r="ORM30" s="687"/>
      <c r="ORN30" s="687"/>
      <c r="ORO30" s="687"/>
      <c r="ORP30" s="687"/>
      <c r="ORQ30" s="687"/>
      <c r="ORR30" s="687"/>
      <c r="ORS30" s="687"/>
      <c r="ORT30" s="687"/>
      <c r="ORU30" s="687"/>
      <c r="ORV30" s="687"/>
      <c r="ORW30" s="687"/>
      <c r="ORX30" s="687"/>
      <c r="ORY30" s="687"/>
      <c r="ORZ30" s="687"/>
      <c r="OSA30" s="687"/>
      <c r="OSB30" s="687"/>
      <c r="OSC30" s="687"/>
      <c r="OSD30" s="687"/>
      <c r="OSE30" s="687"/>
      <c r="OSF30" s="687"/>
      <c r="OSG30" s="687"/>
      <c r="OSH30" s="687"/>
      <c r="OSI30" s="687"/>
      <c r="OSJ30" s="687"/>
      <c r="OSK30" s="687"/>
      <c r="OSL30" s="687"/>
      <c r="OSM30" s="687"/>
      <c r="OSN30" s="687"/>
      <c r="OSO30" s="687"/>
      <c r="OSP30" s="687"/>
      <c r="OSQ30" s="687"/>
      <c r="OSR30" s="687"/>
      <c r="OSS30" s="687"/>
      <c r="OST30" s="687"/>
      <c r="OSU30" s="687"/>
      <c r="OSV30" s="687"/>
      <c r="OSW30" s="687"/>
      <c r="OSX30" s="687"/>
      <c r="OSY30" s="687"/>
      <c r="OSZ30" s="687"/>
      <c r="OTA30" s="687"/>
      <c r="OTB30" s="687"/>
      <c r="OTC30" s="687"/>
      <c r="OTD30" s="687"/>
      <c r="OTE30" s="687"/>
      <c r="OTF30" s="687"/>
      <c r="OTG30" s="687"/>
      <c r="OTH30" s="687"/>
      <c r="OTI30" s="687"/>
      <c r="OTJ30" s="687"/>
      <c r="OTK30" s="687"/>
      <c r="OTL30" s="687"/>
      <c r="OTM30" s="687"/>
      <c r="OTN30" s="687"/>
      <c r="OTO30" s="687"/>
      <c r="OTP30" s="687"/>
      <c r="OTQ30" s="687"/>
      <c r="OTR30" s="687"/>
      <c r="OTS30" s="687"/>
      <c r="OTT30" s="687"/>
      <c r="OTU30" s="687"/>
      <c r="OTV30" s="687"/>
      <c r="OTW30" s="687"/>
      <c r="OTX30" s="687"/>
      <c r="OTY30" s="687"/>
      <c r="OTZ30" s="687"/>
      <c r="OUA30" s="687"/>
      <c r="OUB30" s="687"/>
      <c r="OUC30" s="687"/>
      <c r="OUD30" s="687"/>
      <c r="OUE30" s="687"/>
      <c r="OUF30" s="687"/>
      <c r="OUG30" s="687"/>
      <c r="OUH30" s="687"/>
      <c r="OUI30" s="687"/>
      <c r="OUJ30" s="687"/>
      <c r="OUK30" s="687"/>
      <c r="OUL30" s="687"/>
      <c r="OUM30" s="687"/>
      <c r="OUN30" s="687"/>
      <c r="OUO30" s="687"/>
      <c r="OUP30" s="687"/>
      <c r="OUQ30" s="687"/>
      <c r="OUR30" s="687"/>
      <c r="OUS30" s="687"/>
      <c r="OUT30" s="687"/>
      <c r="OUU30" s="687"/>
      <c r="OUV30" s="687"/>
      <c r="OUW30" s="687"/>
      <c r="OUX30" s="687"/>
      <c r="OUY30" s="687"/>
      <c r="OUZ30" s="687"/>
      <c r="OVA30" s="687"/>
      <c r="OVB30" s="687"/>
      <c r="OVC30" s="687"/>
      <c r="OVD30" s="687"/>
      <c r="OVE30" s="687"/>
      <c r="OVF30" s="687"/>
      <c r="OVG30" s="687"/>
      <c r="OVH30" s="687"/>
      <c r="OVI30" s="687"/>
      <c r="OVJ30" s="687"/>
      <c r="OVK30" s="687"/>
      <c r="OVL30" s="687"/>
      <c r="OVM30" s="687"/>
      <c r="OVN30" s="687"/>
      <c r="OVO30" s="687"/>
      <c r="OVP30" s="687"/>
      <c r="OVQ30" s="687"/>
      <c r="OVR30" s="687"/>
      <c r="OVS30" s="687"/>
      <c r="OVT30" s="687"/>
      <c r="OVU30" s="687"/>
      <c r="OVV30" s="687"/>
      <c r="OVW30" s="687"/>
      <c r="OVX30" s="687"/>
      <c r="OVY30" s="687"/>
      <c r="OVZ30" s="687"/>
      <c r="OWA30" s="687"/>
      <c r="OWB30" s="687"/>
      <c r="OWC30" s="687"/>
      <c r="OWD30" s="687"/>
      <c r="OWE30" s="687"/>
      <c r="OWF30" s="687"/>
      <c r="OWG30" s="687"/>
      <c r="OWH30" s="687"/>
      <c r="OWI30" s="687"/>
      <c r="OWJ30" s="687"/>
      <c r="OWK30" s="687"/>
      <c r="OWL30" s="687"/>
      <c r="OWM30" s="687"/>
      <c r="OWN30" s="687"/>
      <c r="OWO30" s="687"/>
      <c r="OWP30" s="687"/>
      <c r="OWQ30" s="687"/>
      <c r="OWR30" s="687"/>
      <c r="OWS30" s="687"/>
      <c r="OWT30" s="687"/>
      <c r="OWU30" s="687"/>
      <c r="OWV30" s="687"/>
      <c r="OWW30" s="687"/>
      <c r="OWX30" s="687"/>
      <c r="OWY30" s="687"/>
      <c r="OWZ30" s="687"/>
      <c r="OXA30" s="687"/>
      <c r="OXB30" s="687"/>
      <c r="OXC30" s="687"/>
      <c r="OXD30" s="687"/>
      <c r="OXE30" s="687"/>
      <c r="OXF30" s="687"/>
      <c r="OXG30" s="687"/>
      <c r="OXH30" s="687"/>
      <c r="OXI30" s="687"/>
      <c r="OXJ30" s="687"/>
      <c r="OXK30" s="687"/>
      <c r="OXL30" s="687"/>
      <c r="OXM30" s="687"/>
      <c r="OXN30" s="687"/>
      <c r="OXO30" s="687"/>
      <c r="OXP30" s="687"/>
      <c r="OXQ30" s="687"/>
      <c r="OXR30" s="687"/>
      <c r="OXS30" s="687"/>
      <c r="OXT30" s="687"/>
      <c r="OXU30" s="687"/>
      <c r="OXV30" s="687"/>
      <c r="OXW30" s="687"/>
      <c r="OXX30" s="687"/>
      <c r="OXY30" s="687"/>
      <c r="OXZ30" s="687"/>
      <c r="OYA30" s="687"/>
      <c r="OYB30" s="687"/>
      <c r="OYC30" s="687"/>
      <c r="OYD30" s="687"/>
      <c r="OYE30" s="687"/>
      <c r="OYF30" s="687"/>
      <c r="OYG30" s="687"/>
      <c r="OYH30" s="687"/>
      <c r="OYI30" s="687"/>
      <c r="OYJ30" s="687"/>
      <c r="OYK30" s="687"/>
      <c r="OYL30" s="687"/>
      <c r="OYM30" s="687"/>
      <c r="OYN30" s="687"/>
      <c r="OYO30" s="687"/>
      <c r="OYP30" s="687"/>
      <c r="OYQ30" s="687"/>
      <c r="OYR30" s="687"/>
      <c r="OYS30" s="687"/>
      <c r="OYT30" s="687"/>
      <c r="OYU30" s="687"/>
      <c r="OYV30" s="687"/>
      <c r="OYW30" s="687"/>
      <c r="OYX30" s="687"/>
      <c r="OYY30" s="687"/>
      <c r="OYZ30" s="687"/>
      <c r="OZA30" s="687"/>
      <c r="OZB30" s="687"/>
      <c r="OZC30" s="687"/>
      <c r="OZD30" s="687"/>
      <c r="OZE30" s="687"/>
      <c r="OZF30" s="687"/>
      <c r="OZG30" s="687"/>
      <c r="OZH30" s="687"/>
      <c r="OZI30" s="687"/>
      <c r="OZJ30" s="687"/>
      <c r="OZK30" s="687"/>
      <c r="OZL30" s="687"/>
      <c r="OZM30" s="687"/>
      <c r="OZN30" s="687"/>
      <c r="OZO30" s="687"/>
      <c r="OZP30" s="687"/>
      <c r="OZQ30" s="687"/>
      <c r="OZR30" s="687"/>
      <c r="OZS30" s="687"/>
      <c r="OZT30" s="687"/>
      <c r="OZU30" s="687"/>
      <c r="OZV30" s="687"/>
      <c r="OZW30" s="687"/>
      <c r="OZX30" s="687"/>
      <c r="OZY30" s="687"/>
      <c r="OZZ30" s="687"/>
      <c r="PAA30" s="687"/>
      <c r="PAB30" s="687"/>
      <c r="PAC30" s="687"/>
      <c r="PAD30" s="687"/>
      <c r="PAE30" s="687"/>
      <c r="PAF30" s="687"/>
      <c r="PAG30" s="687"/>
      <c r="PAH30" s="687"/>
      <c r="PAI30" s="687"/>
      <c r="PAJ30" s="687"/>
      <c r="PAK30" s="687"/>
      <c r="PAL30" s="687"/>
      <c r="PAM30" s="687"/>
      <c r="PAN30" s="687"/>
      <c r="PAO30" s="687"/>
      <c r="PAP30" s="687"/>
      <c r="PAQ30" s="687"/>
      <c r="PAR30" s="687"/>
      <c r="PAS30" s="687"/>
      <c r="PAT30" s="687"/>
      <c r="PAU30" s="687"/>
      <c r="PAV30" s="687"/>
      <c r="PAW30" s="687"/>
      <c r="PAX30" s="687"/>
      <c r="PAY30" s="687"/>
      <c r="PAZ30" s="687"/>
      <c r="PBA30" s="687"/>
      <c r="PBB30" s="687"/>
      <c r="PBC30" s="687"/>
      <c r="PBD30" s="687"/>
      <c r="PBE30" s="687"/>
      <c r="PBF30" s="687"/>
      <c r="PBG30" s="687"/>
      <c r="PBH30" s="687"/>
      <c r="PBI30" s="687"/>
      <c r="PBJ30" s="687"/>
      <c r="PBK30" s="687"/>
      <c r="PBL30" s="687"/>
      <c r="PBM30" s="687"/>
      <c r="PBN30" s="687"/>
      <c r="PBO30" s="687"/>
      <c r="PBP30" s="687"/>
      <c r="PBQ30" s="687"/>
      <c r="PBR30" s="687"/>
      <c r="PBS30" s="687"/>
      <c r="PBT30" s="687"/>
      <c r="PBU30" s="687"/>
      <c r="PBV30" s="687"/>
      <c r="PBW30" s="687"/>
      <c r="PBX30" s="687"/>
      <c r="PBY30" s="687"/>
      <c r="PBZ30" s="687"/>
      <c r="PCA30" s="687"/>
      <c r="PCB30" s="687"/>
      <c r="PCC30" s="687"/>
      <c r="PCD30" s="687"/>
      <c r="PCE30" s="687"/>
      <c r="PCF30" s="687"/>
      <c r="PCG30" s="687"/>
      <c r="PCH30" s="687"/>
      <c r="PCI30" s="687"/>
      <c r="PCJ30" s="687"/>
      <c r="PCK30" s="687"/>
      <c r="PCL30" s="687"/>
      <c r="PCM30" s="687"/>
      <c r="PCN30" s="687"/>
      <c r="PCO30" s="687"/>
      <c r="PCP30" s="687"/>
      <c r="PCQ30" s="687"/>
      <c r="PCR30" s="687"/>
      <c r="PCS30" s="687"/>
      <c r="PCT30" s="687"/>
      <c r="PCU30" s="687"/>
      <c r="PCV30" s="687"/>
      <c r="PCW30" s="687"/>
      <c r="PCX30" s="687"/>
      <c r="PCY30" s="687"/>
      <c r="PCZ30" s="687"/>
      <c r="PDA30" s="687"/>
      <c r="PDB30" s="687"/>
      <c r="PDC30" s="687"/>
      <c r="PDD30" s="687"/>
      <c r="PDE30" s="687"/>
      <c r="PDF30" s="687"/>
      <c r="PDG30" s="687"/>
      <c r="PDH30" s="687"/>
      <c r="PDI30" s="687"/>
      <c r="PDJ30" s="687"/>
      <c r="PDK30" s="687"/>
      <c r="PDL30" s="687"/>
      <c r="PDM30" s="687"/>
      <c r="PDN30" s="687"/>
      <c r="PDO30" s="687"/>
      <c r="PDP30" s="687"/>
      <c r="PDQ30" s="687"/>
      <c r="PDR30" s="687"/>
      <c r="PDS30" s="687"/>
      <c r="PDT30" s="687"/>
      <c r="PDU30" s="687"/>
      <c r="PDV30" s="687"/>
      <c r="PDW30" s="687"/>
      <c r="PDX30" s="687"/>
      <c r="PDY30" s="687"/>
      <c r="PDZ30" s="687"/>
      <c r="PEA30" s="687"/>
      <c r="PEB30" s="687"/>
      <c r="PEC30" s="687"/>
      <c r="PED30" s="687"/>
      <c r="PEE30" s="687"/>
      <c r="PEF30" s="687"/>
      <c r="PEG30" s="687"/>
      <c r="PEH30" s="687"/>
      <c r="PEI30" s="687"/>
      <c r="PEJ30" s="687"/>
      <c r="PEK30" s="687"/>
      <c r="PEL30" s="687"/>
      <c r="PEM30" s="687"/>
      <c r="PEN30" s="687"/>
      <c r="PEO30" s="687"/>
      <c r="PEP30" s="687"/>
      <c r="PEQ30" s="687"/>
      <c r="PER30" s="687"/>
      <c r="PES30" s="687"/>
      <c r="PET30" s="687"/>
      <c r="PEU30" s="687"/>
      <c r="PEV30" s="687"/>
      <c r="PEW30" s="687"/>
      <c r="PEX30" s="687"/>
      <c r="PEY30" s="687"/>
      <c r="PEZ30" s="687"/>
      <c r="PFA30" s="687"/>
      <c r="PFB30" s="687"/>
      <c r="PFC30" s="687"/>
      <c r="PFD30" s="687"/>
      <c r="PFE30" s="687"/>
      <c r="PFF30" s="687"/>
      <c r="PFG30" s="687"/>
      <c r="PFH30" s="687"/>
      <c r="PFI30" s="687"/>
      <c r="PFJ30" s="687"/>
      <c r="PFK30" s="687"/>
      <c r="PFL30" s="687"/>
      <c r="PFM30" s="687"/>
      <c r="PFN30" s="687"/>
      <c r="PFO30" s="687"/>
      <c r="PFP30" s="687"/>
      <c r="PFQ30" s="687"/>
      <c r="PFR30" s="687"/>
      <c r="PFS30" s="687"/>
      <c r="PFT30" s="687"/>
      <c r="PFU30" s="687"/>
      <c r="PFV30" s="687"/>
      <c r="PFW30" s="687"/>
      <c r="PFX30" s="687"/>
      <c r="PFY30" s="687"/>
      <c r="PFZ30" s="687"/>
      <c r="PGA30" s="687"/>
      <c r="PGB30" s="687"/>
      <c r="PGC30" s="687"/>
      <c r="PGD30" s="687"/>
      <c r="PGE30" s="687"/>
      <c r="PGF30" s="687"/>
      <c r="PGG30" s="687"/>
      <c r="PGH30" s="687"/>
      <c r="PGI30" s="687"/>
      <c r="PGJ30" s="687"/>
      <c r="PGK30" s="687"/>
      <c r="PGL30" s="687"/>
      <c r="PGM30" s="687"/>
      <c r="PGN30" s="687"/>
      <c r="PGO30" s="687"/>
      <c r="PGP30" s="687"/>
      <c r="PGQ30" s="687"/>
      <c r="PGR30" s="687"/>
      <c r="PGS30" s="687"/>
      <c r="PGT30" s="687"/>
      <c r="PGU30" s="687"/>
      <c r="PGV30" s="687"/>
      <c r="PGW30" s="687"/>
      <c r="PGX30" s="687"/>
      <c r="PGY30" s="687"/>
      <c r="PGZ30" s="687"/>
      <c r="PHA30" s="687"/>
      <c r="PHB30" s="687"/>
      <c r="PHC30" s="687"/>
      <c r="PHD30" s="687"/>
      <c r="PHE30" s="687"/>
      <c r="PHF30" s="687"/>
      <c r="PHG30" s="687"/>
      <c r="PHH30" s="687"/>
      <c r="PHI30" s="687"/>
      <c r="PHJ30" s="687"/>
      <c r="PHK30" s="687"/>
      <c r="PHL30" s="687"/>
      <c r="PHM30" s="687"/>
      <c r="PHN30" s="687"/>
      <c r="PHO30" s="687"/>
      <c r="PHP30" s="687"/>
      <c r="PHQ30" s="687"/>
      <c r="PHR30" s="687"/>
      <c r="PHS30" s="687"/>
      <c r="PHT30" s="687"/>
      <c r="PHU30" s="687"/>
      <c r="PHV30" s="687"/>
      <c r="PHW30" s="687"/>
      <c r="PHX30" s="687"/>
      <c r="PHY30" s="687"/>
      <c r="PHZ30" s="687"/>
      <c r="PIA30" s="687"/>
      <c r="PIB30" s="687"/>
      <c r="PIC30" s="687"/>
      <c r="PID30" s="687"/>
      <c r="PIE30" s="687"/>
      <c r="PIF30" s="687"/>
      <c r="PIG30" s="687"/>
      <c r="PIH30" s="687"/>
      <c r="PII30" s="687"/>
      <c r="PIJ30" s="687"/>
      <c r="PIK30" s="687"/>
      <c r="PIL30" s="687"/>
      <c r="PIM30" s="687"/>
      <c r="PIN30" s="687"/>
      <c r="PIO30" s="687"/>
      <c r="PIP30" s="687"/>
      <c r="PIQ30" s="687"/>
      <c r="PIR30" s="687"/>
      <c r="PIS30" s="687"/>
      <c r="PIT30" s="687"/>
      <c r="PIU30" s="687"/>
      <c r="PIV30" s="687"/>
      <c r="PIW30" s="687"/>
      <c r="PIX30" s="687"/>
      <c r="PIY30" s="687"/>
      <c r="PIZ30" s="687"/>
      <c r="PJA30" s="687"/>
      <c r="PJB30" s="687"/>
      <c r="PJC30" s="687"/>
      <c r="PJD30" s="687"/>
      <c r="PJE30" s="687"/>
      <c r="PJF30" s="687"/>
      <c r="PJG30" s="687"/>
      <c r="PJH30" s="687"/>
      <c r="PJI30" s="687"/>
      <c r="PJJ30" s="687"/>
      <c r="PJK30" s="687"/>
      <c r="PJL30" s="687"/>
      <c r="PJM30" s="687"/>
      <c r="PJN30" s="687"/>
      <c r="PJO30" s="687"/>
      <c r="PJP30" s="687"/>
      <c r="PJQ30" s="687"/>
      <c r="PJR30" s="687"/>
      <c r="PJS30" s="687"/>
      <c r="PJT30" s="687"/>
      <c r="PJU30" s="687"/>
      <c r="PJV30" s="687"/>
      <c r="PJW30" s="687"/>
      <c r="PJX30" s="687"/>
      <c r="PJY30" s="687"/>
      <c r="PJZ30" s="687"/>
      <c r="PKA30" s="687"/>
      <c r="PKB30" s="687"/>
      <c r="PKC30" s="687"/>
      <c r="PKD30" s="687"/>
      <c r="PKE30" s="687"/>
      <c r="PKF30" s="687"/>
      <c r="PKG30" s="687"/>
      <c r="PKH30" s="687"/>
      <c r="PKI30" s="687"/>
      <c r="PKJ30" s="687"/>
      <c r="PKK30" s="687"/>
      <c r="PKL30" s="687"/>
      <c r="PKM30" s="687"/>
      <c r="PKN30" s="687"/>
      <c r="PKO30" s="687"/>
      <c r="PKP30" s="687"/>
      <c r="PKQ30" s="687"/>
      <c r="PKR30" s="687"/>
      <c r="PKS30" s="687"/>
      <c r="PKT30" s="687"/>
      <c r="PKU30" s="687"/>
      <c r="PKV30" s="687"/>
      <c r="PKW30" s="687"/>
      <c r="PKX30" s="687"/>
      <c r="PKY30" s="687"/>
      <c r="PKZ30" s="687"/>
      <c r="PLA30" s="687"/>
      <c r="PLB30" s="687"/>
      <c r="PLC30" s="687"/>
      <c r="PLD30" s="687"/>
      <c r="PLE30" s="687"/>
      <c r="PLF30" s="687"/>
      <c r="PLG30" s="687"/>
      <c r="PLH30" s="687"/>
      <c r="PLI30" s="687"/>
      <c r="PLJ30" s="687"/>
      <c r="PLK30" s="687"/>
      <c r="PLL30" s="687"/>
      <c r="PLM30" s="687"/>
      <c r="PLN30" s="687"/>
      <c r="PLO30" s="687"/>
      <c r="PLP30" s="687"/>
      <c r="PLQ30" s="687"/>
      <c r="PLR30" s="687"/>
      <c r="PLS30" s="687"/>
      <c r="PLT30" s="687"/>
      <c r="PLU30" s="687"/>
      <c r="PLV30" s="687"/>
      <c r="PLW30" s="687"/>
      <c r="PLX30" s="687"/>
      <c r="PLY30" s="687"/>
      <c r="PLZ30" s="687"/>
      <c r="PMA30" s="687"/>
      <c r="PMB30" s="687"/>
      <c r="PMC30" s="687"/>
      <c r="PMD30" s="687"/>
      <c r="PME30" s="687"/>
      <c r="PMF30" s="687"/>
      <c r="PMG30" s="687"/>
      <c r="PMH30" s="687"/>
      <c r="PMI30" s="687"/>
      <c r="PMJ30" s="687"/>
      <c r="PMK30" s="687"/>
      <c r="PML30" s="687"/>
      <c r="PMM30" s="687"/>
      <c r="PMN30" s="687"/>
      <c r="PMO30" s="687"/>
      <c r="PMP30" s="687"/>
      <c r="PMQ30" s="687"/>
      <c r="PMR30" s="687"/>
      <c r="PMS30" s="687"/>
      <c r="PMT30" s="687"/>
      <c r="PMU30" s="687"/>
      <c r="PMV30" s="687"/>
      <c r="PMW30" s="687"/>
      <c r="PMX30" s="687"/>
      <c r="PMY30" s="687"/>
      <c r="PMZ30" s="687"/>
      <c r="PNA30" s="687"/>
      <c r="PNB30" s="687"/>
      <c r="PNC30" s="687"/>
      <c r="PND30" s="687"/>
      <c r="PNE30" s="687"/>
      <c r="PNF30" s="687"/>
      <c r="PNG30" s="687"/>
      <c r="PNH30" s="687"/>
      <c r="PNI30" s="687"/>
      <c r="PNJ30" s="687"/>
      <c r="PNK30" s="687"/>
      <c r="PNL30" s="687"/>
      <c r="PNM30" s="687"/>
      <c r="PNN30" s="687"/>
      <c r="PNO30" s="687"/>
      <c r="PNP30" s="687"/>
      <c r="PNQ30" s="687"/>
      <c r="PNR30" s="687"/>
      <c r="PNS30" s="687"/>
      <c r="PNT30" s="687"/>
      <c r="PNU30" s="687"/>
      <c r="PNV30" s="687"/>
      <c r="PNW30" s="687"/>
      <c r="PNX30" s="687"/>
      <c r="PNY30" s="687"/>
      <c r="PNZ30" s="687"/>
      <c r="POA30" s="687"/>
      <c r="POB30" s="687"/>
      <c r="POC30" s="687"/>
      <c r="POD30" s="687"/>
      <c r="POE30" s="687"/>
      <c r="POF30" s="687"/>
      <c r="POG30" s="687"/>
      <c r="POH30" s="687"/>
      <c r="POI30" s="687"/>
      <c r="POJ30" s="687"/>
      <c r="POK30" s="687"/>
      <c r="POL30" s="687"/>
      <c r="POM30" s="687"/>
      <c r="PON30" s="687"/>
      <c r="POO30" s="687"/>
      <c r="POP30" s="687"/>
      <c r="POQ30" s="687"/>
      <c r="POR30" s="687"/>
      <c r="POS30" s="687"/>
      <c r="POT30" s="687"/>
      <c r="POU30" s="687"/>
      <c r="POV30" s="687"/>
      <c r="POW30" s="687"/>
      <c r="POX30" s="687"/>
      <c r="POY30" s="687"/>
      <c r="POZ30" s="687"/>
      <c r="PPA30" s="687"/>
      <c r="PPB30" s="687"/>
      <c r="PPC30" s="687"/>
      <c r="PPD30" s="687"/>
      <c r="PPE30" s="687"/>
      <c r="PPF30" s="687"/>
      <c r="PPG30" s="687"/>
      <c r="PPH30" s="687"/>
      <c r="PPI30" s="687"/>
      <c r="PPJ30" s="687"/>
      <c r="PPK30" s="687"/>
      <c r="PPL30" s="687"/>
      <c r="PPM30" s="687"/>
      <c r="PPN30" s="687"/>
      <c r="PPO30" s="687"/>
      <c r="PPP30" s="687"/>
      <c r="PPQ30" s="687"/>
      <c r="PPR30" s="687"/>
      <c r="PPS30" s="687"/>
      <c r="PPT30" s="687"/>
      <c r="PPU30" s="687"/>
      <c r="PPV30" s="687"/>
      <c r="PPW30" s="687"/>
      <c r="PPX30" s="687"/>
      <c r="PPY30" s="687"/>
      <c r="PPZ30" s="687"/>
      <c r="PQA30" s="687"/>
      <c r="PQB30" s="687"/>
      <c r="PQC30" s="687"/>
      <c r="PQD30" s="687"/>
      <c r="PQE30" s="687"/>
      <c r="PQF30" s="687"/>
      <c r="PQG30" s="687"/>
      <c r="PQH30" s="687"/>
      <c r="PQI30" s="687"/>
      <c r="PQJ30" s="687"/>
      <c r="PQK30" s="687"/>
      <c r="PQL30" s="687"/>
      <c r="PQM30" s="687"/>
      <c r="PQN30" s="687"/>
      <c r="PQO30" s="687"/>
      <c r="PQP30" s="687"/>
      <c r="PQQ30" s="687"/>
      <c r="PQR30" s="687"/>
      <c r="PQS30" s="687"/>
      <c r="PQT30" s="687"/>
      <c r="PQU30" s="687"/>
      <c r="PQV30" s="687"/>
      <c r="PQW30" s="687"/>
      <c r="PQX30" s="687"/>
      <c r="PQY30" s="687"/>
      <c r="PQZ30" s="687"/>
      <c r="PRA30" s="687"/>
      <c r="PRB30" s="687"/>
      <c r="PRC30" s="687"/>
      <c r="PRD30" s="687"/>
      <c r="PRE30" s="687"/>
      <c r="PRF30" s="687"/>
      <c r="PRG30" s="687"/>
      <c r="PRH30" s="687"/>
      <c r="PRI30" s="687"/>
      <c r="PRJ30" s="687"/>
      <c r="PRK30" s="687"/>
      <c r="PRL30" s="687"/>
      <c r="PRM30" s="687"/>
      <c r="PRN30" s="687"/>
      <c r="PRO30" s="687"/>
      <c r="PRP30" s="687"/>
      <c r="PRQ30" s="687"/>
      <c r="PRR30" s="687"/>
      <c r="PRS30" s="687"/>
      <c r="PRT30" s="687"/>
      <c r="PRU30" s="687"/>
      <c r="PRV30" s="687"/>
      <c r="PRW30" s="687"/>
      <c r="PRX30" s="687"/>
      <c r="PRY30" s="687"/>
      <c r="PRZ30" s="687"/>
      <c r="PSA30" s="687"/>
      <c r="PSB30" s="687"/>
      <c r="PSC30" s="687"/>
      <c r="PSD30" s="687"/>
      <c r="PSE30" s="687"/>
      <c r="PSF30" s="687"/>
      <c r="PSG30" s="687"/>
      <c r="PSH30" s="687"/>
      <c r="PSI30" s="687"/>
      <c r="PSJ30" s="687"/>
      <c r="PSK30" s="687"/>
      <c r="PSL30" s="687"/>
      <c r="PSM30" s="687"/>
      <c r="PSN30" s="687"/>
      <c r="PSO30" s="687"/>
      <c r="PSP30" s="687"/>
      <c r="PSQ30" s="687"/>
      <c r="PSR30" s="687"/>
      <c r="PSS30" s="687"/>
      <c r="PST30" s="687"/>
      <c r="PSU30" s="687"/>
      <c r="PSV30" s="687"/>
      <c r="PSW30" s="687"/>
      <c r="PSX30" s="687"/>
      <c r="PSY30" s="687"/>
      <c r="PSZ30" s="687"/>
      <c r="PTA30" s="687"/>
      <c r="PTB30" s="687"/>
      <c r="PTC30" s="687"/>
      <c r="PTD30" s="687"/>
      <c r="PTE30" s="687"/>
      <c r="PTF30" s="687"/>
      <c r="PTG30" s="687"/>
      <c r="PTH30" s="687"/>
      <c r="PTI30" s="687"/>
      <c r="PTJ30" s="687"/>
      <c r="PTK30" s="687"/>
      <c r="PTL30" s="687"/>
      <c r="PTM30" s="687"/>
      <c r="PTN30" s="687"/>
      <c r="PTO30" s="687"/>
      <c r="PTP30" s="687"/>
      <c r="PTQ30" s="687"/>
      <c r="PTR30" s="687"/>
      <c r="PTS30" s="687"/>
      <c r="PTT30" s="687"/>
      <c r="PTU30" s="687"/>
      <c r="PTV30" s="687"/>
      <c r="PTW30" s="687"/>
      <c r="PTX30" s="687"/>
      <c r="PTY30" s="687"/>
      <c r="PTZ30" s="687"/>
      <c r="PUA30" s="687"/>
      <c r="PUB30" s="687"/>
      <c r="PUC30" s="687"/>
      <c r="PUD30" s="687"/>
      <c r="PUE30" s="687"/>
      <c r="PUF30" s="687"/>
      <c r="PUG30" s="687"/>
      <c r="PUH30" s="687"/>
      <c r="PUI30" s="687"/>
      <c r="PUJ30" s="687"/>
      <c r="PUK30" s="687"/>
      <c r="PUL30" s="687"/>
      <c r="PUM30" s="687"/>
      <c r="PUN30" s="687"/>
      <c r="PUO30" s="687"/>
      <c r="PUP30" s="687"/>
      <c r="PUQ30" s="687"/>
      <c r="PUR30" s="687"/>
      <c r="PUS30" s="687"/>
      <c r="PUT30" s="687"/>
      <c r="PUU30" s="687"/>
      <c r="PUV30" s="687"/>
      <c r="PUW30" s="687"/>
      <c r="PUX30" s="687"/>
      <c r="PUY30" s="687"/>
      <c r="PUZ30" s="687"/>
      <c r="PVA30" s="687"/>
      <c r="PVB30" s="687"/>
      <c r="PVC30" s="687"/>
      <c r="PVD30" s="687"/>
      <c r="PVE30" s="687"/>
      <c r="PVF30" s="687"/>
      <c r="PVG30" s="687"/>
      <c r="PVH30" s="687"/>
      <c r="PVI30" s="687"/>
      <c r="PVJ30" s="687"/>
      <c r="PVK30" s="687"/>
      <c r="PVL30" s="687"/>
      <c r="PVM30" s="687"/>
      <c r="PVN30" s="687"/>
      <c r="PVO30" s="687"/>
      <c r="PVP30" s="687"/>
      <c r="PVQ30" s="687"/>
      <c r="PVR30" s="687"/>
      <c r="PVS30" s="687"/>
      <c r="PVT30" s="687"/>
      <c r="PVU30" s="687"/>
      <c r="PVV30" s="687"/>
      <c r="PVW30" s="687"/>
      <c r="PVX30" s="687"/>
      <c r="PVY30" s="687"/>
      <c r="PVZ30" s="687"/>
      <c r="PWA30" s="687"/>
      <c r="PWB30" s="687"/>
      <c r="PWC30" s="687"/>
      <c r="PWD30" s="687"/>
      <c r="PWE30" s="687"/>
      <c r="PWF30" s="687"/>
      <c r="PWG30" s="687"/>
      <c r="PWH30" s="687"/>
      <c r="PWI30" s="687"/>
      <c r="PWJ30" s="687"/>
      <c r="PWK30" s="687"/>
      <c r="PWL30" s="687"/>
      <c r="PWM30" s="687"/>
      <c r="PWN30" s="687"/>
      <c r="PWO30" s="687"/>
      <c r="PWP30" s="687"/>
      <c r="PWQ30" s="687"/>
      <c r="PWR30" s="687"/>
      <c r="PWS30" s="687"/>
      <c r="PWT30" s="687"/>
      <c r="PWU30" s="687"/>
      <c r="PWV30" s="687"/>
      <c r="PWW30" s="687"/>
      <c r="PWX30" s="687"/>
      <c r="PWY30" s="687"/>
      <c r="PWZ30" s="687"/>
      <c r="PXA30" s="687"/>
      <c r="PXB30" s="687"/>
      <c r="PXC30" s="687"/>
      <c r="PXD30" s="687"/>
      <c r="PXE30" s="687"/>
      <c r="PXF30" s="687"/>
      <c r="PXG30" s="687"/>
      <c r="PXH30" s="687"/>
      <c r="PXI30" s="687"/>
      <c r="PXJ30" s="687"/>
      <c r="PXK30" s="687"/>
      <c r="PXL30" s="687"/>
      <c r="PXM30" s="687"/>
      <c r="PXN30" s="687"/>
      <c r="PXO30" s="687"/>
      <c r="PXP30" s="687"/>
      <c r="PXQ30" s="687"/>
      <c r="PXR30" s="687"/>
      <c r="PXS30" s="687"/>
      <c r="PXT30" s="687"/>
      <c r="PXU30" s="687"/>
      <c r="PXV30" s="687"/>
      <c r="PXW30" s="687"/>
      <c r="PXX30" s="687"/>
      <c r="PXY30" s="687"/>
      <c r="PXZ30" s="687"/>
      <c r="PYA30" s="687"/>
      <c r="PYB30" s="687"/>
      <c r="PYC30" s="687"/>
      <c r="PYD30" s="687"/>
      <c r="PYE30" s="687"/>
      <c r="PYF30" s="687"/>
      <c r="PYG30" s="687"/>
      <c r="PYH30" s="687"/>
      <c r="PYI30" s="687"/>
      <c r="PYJ30" s="687"/>
      <c r="PYK30" s="687"/>
      <c r="PYL30" s="687"/>
      <c r="PYM30" s="687"/>
      <c r="PYN30" s="687"/>
      <c r="PYO30" s="687"/>
      <c r="PYP30" s="687"/>
      <c r="PYQ30" s="687"/>
      <c r="PYR30" s="687"/>
      <c r="PYS30" s="687"/>
      <c r="PYT30" s="687"/>
      <c r="PYU30" s="687"/>
      <c r="PYV30" s="687"/>
      <c r="PYW30" s="687"/>
      <c r="PYX30" s="687"/>
      <c r="PYY30" s="687"/>
      <c r="PYZ30" s="687"/>
      <c r="PZA30" s="687"/>
      <c r="PZB30" s="687"/>
      <c r="PZC30" s="687"/>
      <c r="PZD30" s="687"/>
      <c r="PZE30" s="687"/>
      <c r="PZF30" s="687"/>
      <c r="PZG30" s="687"/>
      <c r="PZH30" s="687"/>
      <c r="PZI30" s="687"/>
      <c r="PZJ30" s="687"/>
      <c r="PZK30" s="687"/>
      <c r="PZL30" s="687"/>
      <c r="PZM30" s="687"/>
      <c r="PZN30" s="687"/>
      <c r="PZO30" s="687"/>
      <c r="PZP30" s="687"/>
      <c r="PZQ30" s="687"/>
      <c r="PZR30" s="687"/>
      <c r="PZS30" s="687"/>
      <c r="PZT30" s="687"/>
      <c r="PZU30" s="687"/>
      <c r="PZV30" s="687"/>
      <c r="PZW30" s="687"/>
      <c r="PZX30" s="687"/>
      <c r="PZY30" s="687"/>
      <c r="PZZ30" s="687"/>
      <c r="QAA30" s="687"/>
      <c r="QAB30" s="687"/>
      <c r="QAC30" s="687"/>
      <c r="QAD30" s="687"/>
      <c r="QAE30" s="687"/>
      <c r="QAF30" s="687"/>
      <c r="QAG30" s="687"/>
      <c r="QAH30" s="687"/>
      <c r="QAI30" s="687"/>
      <c r="QAJ30" s="687"/>
      <c r="QAK30" s="687"/>
      <c r="QAL30" s="687"/>
      <c r="QAM30" s="687"/>
      <c r="QAN30" s="687"/>
      <c r="QAO30" s="687"/>
      <c r="QAP30" s="687"/>
      <c r="QAQ30" s="687"/>
      <c r="QAR30" s="687"/>
      <c r="QAS30" s="687"/>
      <c r="QAT30" s="687"/>
      <c r="QAU30" s="687"/>
      <c r="QAV30" s="687"/>
      <c r="QAW30" s="687"/>
      <c r="QAX30" s="687"/>
      <c r="QAY30" s="687"/>
      <c r="QAZ30" s="687"/>
      <c r="QBA30" s="687"/>
      <c r="QBB30" s="687"/>
      <c r="QBC30" s="687"/>
      <c r="QBD30" s="687"/>
      <c r="QBE30" s="687"/>
      <c r="QBF30" s="687"/>
      <c r="QBG30" s="687"/>
      <c r="QBH30" s="687"/>
      <c r="QBI30" s="687"/>
      <c r="QBJ30" s="687"/>
      <c r="QBK30" s="687"/>
      <c r="QBL30" s="687"/>
      <c r="QBM30" s="687"/>
      <c r="QBN30" s="687"/>
      <c r="QBO30" s="687"/>
      <c r="QBP30" s="687"/>
      <c r="QBQ30" s="687"/>
      <c r="QBR30" s="687"/>
      <c r="QBS30" s="687"/>
      <c r="QBT30" s="687"/>
      <c r="QBU30" s="687"/>
      <c r="QBV30" s="687"/>
      <c r="QBW30" s="687"/>
      <c r="QBX30" s="687"/>
      <c r="QBY30" s="687"/>
      <c r="QBZ30" s="687"/>
      <c r="QCA30" s="687"/>
      <c r="QCB30" s="687"/>
      <c r="QCC30" s="687"/>
      <c r="QCD30" s="687"/>
      <c r="QCE30" s="687"/>
      <c r="QCF30" s="687"/>
      <c r="QCG30" s="687"/>
      <c r="QCH30" s="687"/>
      <c r="QCI30" s="687"/>
      <c r="QCJ30" s="687"/>
      <c r="QCK30" s="687"/>
      <c r="QCL30" s="687"/>
      <c r="QCM30" s="687"/>
      <c r="QCN30" s="687"/>
      <c r="QCO30" s="687"/>
      <c r="QCP30" s="687"/>
      <c r="QCQ30" s="687"/>
      <c r="QCR30" s="687"/>
      <c r="QCS30" s="687"/>
      <c r="QCT30" s="687"/>
      <c r="QCU30" s="687"/>
      <c r="QCV30" s="687"/>
      <c r="QCW30" s="687"/>
      <c r="QCX30" s="687"/>
      <c r="QCY30" s="687"/>
      <c r="QCZ30" s="687"/>
      <c r="QDA30" s="687"/>
      <c r="QDB30" s="687"/>
      <c r="QDC30" s="687"/>
      <c r="QDD30" s="687"/>
      <c r="QDE30" s="687"/>
      <c r="QDF30" s="687"/>
      <c r="QDG30" s="687"/>
      <c r="QDH30" s="687"/>
      <c r="QDI30" s="687"/>
      <c r="QDJ30" s="687"/>
      <c r="QDK30" s="687"/>
      <c r="QDL30" s="687"/>
      <c r="QDM30" s="687"/>
      <c r="QDN30" s="687"/>
      <c r="QDO30" s="687"/>
      <c r="QDP30" s="687"/>
      <c r="QDQ30" s="687"/>
      <c r="QDR30" s="687"/>
      <c r="QDS30" s="687"/>
      <c r="QDT30" s="687"/>
      <c r="QDU30" s="687"/>
      <c r="QDV30" s="687"/>
      <c r="QDW30" s="687"/>
      <c r="QDX30" s="687"/>
      <c r="QDY30" s="687"/>
      <c r="QDZ30" s="687"/>
      <c r="QEA30" s="687"/>
      <c r="QEB30" s="687"/>
      <c r="QEC30" s="687"/>
      <c r="QED30" s="687"/>
      <c r="QEE30" s="687"/>
      <c r="QEF30" s="687"/>
      <c r="QEG30" s="687"/>
      <c r="QEH30" s="687"/>
      <c r="QEI30" s="687"/>
      <c r="QEJ30" s="687"/>
      <c r="QEK30" s="687"/>
      <c r="QEL30" s="687"/>
      <c r="QEM30" s="687"/>
      <c r="QEN30" s="687"/>
      <c r="QEO30" s="687"/>
      <c r="QEP30" s="687"/>
      <c r="QEQ30" s="687"/>
      <c r="QER30" s="687"/>
      <c r="QES30" s="687"/>
      <c r="QET30" s="687"/>
      <c r="QEU30" s="687"/>
      <c r="QEV30" s="687"/>
      <c r="QEW30" s="687"/>
      <c r="QEX30" s="687"/>
      <c r="QEY30" s="687"/>
      <c r="QEZ30" s="687"/>
      <c r="QFA30" s="687"/>
      <c r="QFB30" s="687"/>
      <c r="QFC30" s="687"/>
      <c r="QFD30" s="687"/>
      <c r="QFE30" s="687"/>
      <c r="QFF30" s="687"/>
      <c r="QFG30" s="687"/>
      <c r="QFH30" s="687"/>
      <c r="QFI30" s="687"/>
      <c r="QFJ30" s="687"/>
      <c r="QFK30" s="687"/>
      <c r="QFL30" s="687"/>
      <c r="QFM30" s="687"/>
      <c r="QFN30" s="687"/>
      <c r="QFO30" s="687"/>
      <c r="QFP30" s="687"/>
      <c r="QFQ30" s="687"/>
      <c r="QFR30" s="687"/>
      <c r="QFS30" s="687"/>
      <c r="QFT30" s="687"/>
      <c r="QFU30" s="687"/>
      <c r="QFV30" s="687"/>
      <c r="QFW30" s="687"/>
      <c r="QFX30" s="687"/>
      <c r="QFY30" s="687"/>
      <c r="QFZ30" s="687"/>
      <c r="QGA30" s="687"/>
      <c r="QGB30" s="687"/>
      <c r="QGC30" s="687"/>
      <c r="QGD30" s="687"/>
      <c r="QGE30" s="687"/>
      <c r="QGF30" s="687"/>
      <c r="QGG30" s="687"/>
      <c r="QGH30" s="687"/>
      <c r="QGI30" s="687"/>
      <c r="QGJ30" s="687"/>
      <c r="QGK30" s="687"/>
      <c r="QGL30" s="687"/>
      <c r="QGM30" s="687"/>
      <c r="QGN30" s="687"/>
      <c r="QGO30" s="687"/>
      <c r="QGP30" s="687"/>
      <c r="QGQ30" s="687"/>
      <c r="QGR30" s="687"/>
      <c r="QGS30" s="687"/>
      <c r="QGT30" s="687"/>
      <c r="QGU30" s="687"/>
      <c r="QGV30" s="687"/>
      <c r="QGW30" s="687"/>
      <c r="QGX30" s="687"/>
      <c r="QGY30" s="687"/>
      <c r="QGZ30" s="687"/>
      <c r="QHA30" s="687"/>
      <c r="QHB30" s="687"/>
      <c r="QHC30" s="687"/>
      <c r="QHD30" s="687"/>
      <c r="QHE30" s="687"/>
      <c r="QHF30" s="687"/>
      <c r="QHG30" s="687"/>
      <c r="QHH30" s="687"/>
      <c r="QHI30" s="687"/>
      <c r="QHJ30" s="687"/>
      <c r="QHK30" s="687"/>
      <c r="QHL30" s="687"/>
      <c r="QHM30" s="687"/>
      <c r="QHN30" s="687"/>
      <c r="QHO30" s="687"/>
      <c r="QHP30" s="687"/>
      <c r="QHQ30" s="687"/>
      <c r="QHR30" s="687"/>
      <c r="QHS30" s="687"/>
      <c r="QHT30" s="687"/>
      <c r="QHU30" s="687"/>
      <c r="QHV30" s="687"/>
      <c r="QHW30" s="687"/>
      <c r="QHX30" s="687"/>
      <c r="QHY30" s="687"/>
      <c r="QHZ30" s="687"/>
      <c r="QIA30" s="687"/>
      <c r="QIB30" s="687"/>
      <c r="QIC30" s="687"/>
      <c r="QID30" s="687"/>
      <c r="QIE30" s="687"/>
      <c r="QIF30" s="687"/>
      <c r="QIG30" s="687"/>
      <c r="QIH30" s="687"/>
      <c r="QII30" s="687"/>
      <c r="QIJ30" s="687"/>
      <c r="QIK30" s="687"/>
      <c r="QIL30" s="687"/>
      <c r="QIM30" s="687"/>
      <c r="QIN30" s="687"/>
      <c r="QIO30" s="687"/>
      <c r="QIP30" s="687"/>
      <c r="QIQ30" s="687"/>
      <c r="QIR30" s="687"/>
      <c r="QIS30" s="687"/>
      <c r="QIT30" s="687"/>
      <c r="QIU30" s="687"/>
      <c r="QIV30" s="687"/>
      <c r="QIW30" s="687"/>
      <c r="QIX30" s="687"/>
      <c r="QIY30" s="687"/>
      <c r="QIZ30" s="687"/>
      <c r="QJA30" s="687"/>
      <c r="QJB30" s="687"/>
      <c r="QJC30" s="687"/>
      <c r="QJD30" s="687"/>
      <c r="QJE30" s="687"/>
      <c r="QJF30" s="687"/>
      <c r="QJG30" s="687"/>
      <c r="QJH30" s="687"/>
      <c r="QJI30" s="687"/>
      <c r="QJJ30" s="687"/>
      <c r="QJK30" s="687"/>
      <c r="QJL30" s="687"/>
      <c r="QJM30" s="687"/>
      <c r="QJN30" s="687"/>
      <c r="QJO30" s="687"/>
      <c r="QJP30" s="687"/>
      <c r="QJQ30" s="687"/>
      <c r="QJR30" s="687"/>
      <c r="QJS30" s="687"/>
      <c r="QJT30" s="687"/>
      <c r="QJU30" s="687"/>
      <c r="QJV30" s="687"/>
      <c r="QJW30" s="687"/>
      <c r="QJX30" s="687"/>
      <c r="QJY30" s="687"/>
      <c r="QJZ30" s="687"/>
      <c r="QKA30" s="687"/>
      <c r="QKB30" s="687"/>
      <c r="QKC30" s="687"/>
      <c r="QKD30" s="687"/>
      <c r="QKE30" s="687"/>
      <c r="QKF30" s="687"/>
      <c r="QKG30" s="687"/>
      <c r="QKH30" s="687"/>
      <c r="QKI30" s="687"/>
      <c r="QKJ30" s="687"/>
      <c r="QKK30" s="687"/>
      <c r="QKL30" s="687"/>
      <c r="QKM30" s="687"/>
      <c r="QKN30" s="687"/>
      <c r="QKO30" s="687"/>
      <c r="QKP30" s="687"/>
      <c r="QKQ30" s="687"/>
      <c r="QKR30" s="687"/>
      <c r="QKS30" s="687"/>
      <c r="QKT30" s="687"/>
      <c r="QKU30" s="687"/>
      <c r="QKV30" s="687"/>
      <c r="QKW30" s="687"/>
      <c r="QKX30" s="687"/>
      <c r="QKY30" s="687"/>
      <c r="QKZ30" s="687"/>
      <c r="QLA30" s="687"/>
      <c r="QLB30" s="687"/>
      <c r="QLC30" s="687"/>
      <c r="QLD30" s="687"/>
      <c r="QLE30" s="687"/>
      <c r="QLF30" s="687"/>
      <c r="QLG30" s="687"/>
      <c r="QLH30" s="687"/>
      <c r="QLI30" s="687"/>
      <c r="QLJ30" s="687"/>
      <c r="QLK30" s="687"/>
      <c r="QLL30" s="687"/>
      <c r="QLM30" s="687"/>
      <c r="QLN30" s="687"/>
      <c r="QLO30" s="687"/>
      <c r="QLP30" s="687"/>
      <c r="QLQ30" s="687"/>
      <c r="QLR30" s="687"/>
      <c r="QLS30" s="687"/>
      <c r="QLT30" s="687"/>
      <c r="QLU30" s="687"/>
      <c r="QLV30" s="687"/>
      <c r="QLW30" s="687"/>
      <c r="QLX30" s="687"/>
      <c r="QLY30" s="687"/>
      <c r="QLZ30" s="687"/>
      <c r="QMA30" s="687"/>
      <c r="QMB30" s="687"/>
      <c r="QMC30" s="687"/>
      <c r="QMD30" s="687"/>
      <c r="QME30" s="687"/>
      <c r="QMF30" s="687"/>
      <c r="QMG30" s="687"/>
      <c r="QMH30" s="687"/>
      <c r="QMI30" s="687"/>
      <c r="QMJ30" s="687"/>
      <c r="QMK30" s="687"/>
      <c r="QML30" s="687"/>
      <c r="QMM30" s="687"/>
      <c r="QMN30" s="687"/>
      <c r="QMO30" s="687"/>
      <c r="QMP30" s="687"/>
      <c r="QMQ30" s="687"/>
      <c r="QMR30" s="687"/>
      <c r="QMS30" s="687"/>
      <c r="QMT30" s="687"/>
      <c r="QMU30" s="687"/>
      <c r="QMV30" s="687"/>
      <c r="QMW30" s="687"/>
      <c r="QMX30" s="687"/>
      <c r="QMY30" s="687"/>
      <c r="QMZ30" s="687"/>
      <c r="QNA30" s="687"/>
      <c r="QNB30" s="687"/>
      <c r="QNC30" s="687"/>
      <c r="QND30" s="687"/>
      <c r="QNE30" s="687"/>
      <c r="QNF30" s="687"/>
      <c r="QNG30" s="687"/>
      <c r="QNH30" s="687"/>
      <c r="QNI30" s="687"/>
      <c r="QNJ30" s="687"/>
      <c r="QNK30" s="687"/>
      <c r="QNL30" s="687"/>
      <c r="QNM30" s="687"/>
      <c r="QNN30" s="687"/>
      <c r="QNO30" s="687"/>
      <c r="QNP30" s="687"/>
      <c r="QNQ30" s="687"/>
      <c r="QNR30" s="687"/>
      <c r="QNS30" s="687"/>
      <c r="QNT30" s="687"/>
      <c r="QNU30" s="687"/>
      <c r="QNV30" s="687"/>
      <c r="QNW30" s="687"/>
      <c r="QNX30" s="687"/>
      <c r="QNY30" s="687"/>
      <c r="QNZ30" s="687"/>
      <c r="QOA30" s="687"/>
      <c r="QOB30" s="687"/>
      <c r="QOC30" s="687"/>
      <c r="QOD30" s="687"/>
      <c r="QOE30" s="687"/>
      <c r="QOF30" s="687"/>
      <c r="QOG30" s="687"/>
      <c r="QOH30" s="687"/>
      <c r="QOI30" s="687"/>
      <c r="QOJ30" s="687"/>
      <c r="QOK30" s="687"/>
      <c r="QOL30" s="687"/>
      <c r="QOM30" s="687"/>
      <c r="QON30" s="687"/>
      <c r="QOO30" s="687"/>
      <c r="QOP30" s="687"/>
      <c r="QOQ30" s="687"/>
      <c r="QOR30" s="687"/>
      <c r="QOS30" s="687"/>
      <c r="QOT30" s="687"/>
      <c r="QOU30" s="687"/>
      <c r="QOV30" s="687"/>
      <c r="QOW30" s="687"/>
      <c r="QOX30" s="687"/>
      <c r="QOY30" s="687"/>
      <c r="QOZ30" s="687"/>
      <c r="QPA30" s="687"/>
      <c r="QPB30" s="687"/>
      <c r="QPC30" s="687"/>
      <c r="QPD30" s="687"/>
      <c r="QPE30" s="687"/>
      <c r="QPF30" s="687"/>
      <c r="QPG30" s="687"/>
      <c r="QPH30" s="687"/>
      <c r="QPI30" s="687"/>
      <c r="QPJ30" s="687"/>
      <c r="QPK30" s="687"/>
      <c r="QPL30" s="687"/>
      <c r="QPM30" s="687"/>
      <c r="QPN30" s="687"/>
      <c r="QPO30" s="687"/>
      <c r="QPP30" s="687"/>
      <c r="QPQ30" s="687"/>
      <c r="QPR30" s="687"/>
      <c r="QPS30" s="687"/>
      <c r="QPT30" s="687"/>
      <c r="QPU30" s="687"/>
      <c r="QPV30" s="687"/>
      <c r="QPW30" s="687"/>
      <c r="QPX30" s="687"/>
      <c r="QPY30" s="687"/>
      <c r="QPZ30" s="687"/>
      <c r="QQA30" s="687"/>
      <c r="QQB30" s="687"/>
      <c r="QQC30" s="687"/>
      <c r="QQD30" s="687"/>
      <c r="QQE30" s="687"/>
      <c r="QQF30" s="687"/>
      <c r="QQG30" s="687"/>
      <c r="QQH30" s="687"/>
      <c r="QQI30" s="687"/>
      <c r="QQJ30" s="687"/>
      <c r="QQK30" s="687"/>
      <c r="QQL30" s="687"/>
      <c r="QQM30" s="687"/>
      <c r="QQN30" s="687"/>
      <c r="QQO30" s="687"/>
      <c r="QQP30" s="687"/>
      <c r="QQQ30" s="687"/>
      <c r="QQR30" s="687"/>
      <c r="QQS30" s="687"/>
      <c r="QQT30" s="687"/>
      <c r="QQU30" s="687"/>
      <c r="QQV30" s="687"/>
      <c r="QQW30" s="687"/>
      <c r="QQX30" s="687"/>
      <c r="QQY30" s="687"/>
      <c r="QQZ30" s="687"/>
      <c r="QRA30" s="687"/>
      <c r="QRB30" s="687"/>
      <c r="QRC30" s="687"/>
      <c r="QRD30" s="687"/>
      <c r="QRE30" s="687"/>
      <c r="QRF30" s="687"/>
      <c r="QRG30" s="687"/>
      <c r="QRH30" s="687"/>
      <c r="QRI30" s="687"/>
      <c r="QRJ30" s="687"/>
      <c r="QRK30" s="687"/>
      <c r="QRL30" s="687"/>
      <c r="QRM30" s="687"/>
      <c r="QRN30" s="687"/>
      <c r="QRO30" s="687"/>
      <c r="QRP30" s="687"/>
      <c r="QRQ30" s="687"/>
      <c r="QRR30" s="687"/>
      <c r="QRS30" s="687"/>
      <c r="QRT30" s="687"/>
      <c r="QRU30" s="687"/>
      <c r="QRV30" s="687"/>
      <c r="QRW30" s="687"/>
      <c r="QRX30" s="687"/>
      <c r="QRY30" s="687"/>
      <c r="QRZ30" s="687"/>
      <c r="QSA30" s="687"/>
      <c r="QSB30" s="687"/>
      <c r="QSC30" s="687"/>
      <c r="QSD30" s="687"/>
      <c r="QSE30" s="687"/>
      <c r="QSF30" s="687"/>
      <c r="QSG30" s="687"/>
      <c r="QSH30" s="687"/>
      <c r="QSI30" s="687"/>
      <c r="QSJ30" s="687"/>
      <c r="QSK30" s="687"/>
      <c r="QSL30" s="687"/>
      <c r="QSM30" s="687"/>
      <c r="QSN30" s="687"/>
      <c r="QSO30" s="687"/>
      <c r="QSP30" s="687"/>
      <c r="QSQ30" s="687"/>
      <c r="QSR30" s="687"/>
      <c r="QSS30" s="687"/>
      <c r="QST30" s="687"/>
      <c r="QSU30" s="687"/>
      <c r="QSV30" s="687"/>
      <c r="QSW30" s="687"/>
      <c r="QSX30" s="687"/>
      <c r="QSY30" s="687"/>
      <c r="QSZ30" s="687"/>
      <c r="QTA30" s="687"/>
      <c r="QTB30" s="687"/>
      <c r="QTC30" s="687"/>
      <c r="QTD30" s="687"/>
      <c r="QTE30" s="687"/>
      <c r="QTF30" s="687"/>
      <c r="QTG30" s="687"/>
      <c r="QTH30" s="687"/>
      <c r="QTI30" s="687"/>
      <c r="QTJ30" s="687"/>
      <c r="QTK30" s="687"/>
      <c r="QTL30" s="687"/>
      <c r="QTM30" s="687"/>
      <c r="QTN30" s="687"/>
      <c r="QTO30" s="687"/>
      <c r="QTP30" s="687"/>
      <c r="QTQ30" s="687"/>
      <c r="QTR30" s="687"/>
      <c r="QTS30" s="687"/>
      <c r="QTT30" s="687"/>
      <c r="QTU30" s="687"/>
      <c r="QTV30" s="687"/>
      <c r="QTW30" s="687"/>
      <c r="QTX30" s="687"/>
      <c r="QTY30" s="687"/>
      <c r="QTZ30" s="687"/>
      <c r="QUA30" s="687"/>
      <c r="QUB30" s="687"/>
      <c r="QUC30" s="687"/>
      <c r="QUD30" s="687"/>
      <c r="QUE30" s="687"/>
      <c r="QUF30" s="687"/>
      <c r="QUG30" s="687"/>
      <c r="QUH30" s="687"/>
      <c r="QUI30" s="687"/>
      <c r="QUJ30" s="687"/>
      <c r="QUK30" s="687"/>
      <c r="QUL30" s="687"/>
      <c r="QUM30" s="687"/>
      <c r="QUN30" s="687"/>
      <c r="QUO30" s="687"/>
      <c r="QUP30" s="687"/>
      <c r="QUQ30" s="687"/>
      <c r="QUR30" s="687"/>
      <c r="QUS30" s="687"/>
      <c r="QUT30" s="687"/>
      <c r="QUU30" s="687"/>
      <c r="QUV30" s="687"/>
      <c r="QUW30" s="687"/>
      <c r="QUX30" s="687"/>
      <c r="QUY30" s="687"/>
      <c r="QUZ30" s="687"/>
      <c r="QVA30" s="687"/>
      <c r="QVB30" s="687"/>
      <c r="QVC30" s="687"/>
      <c r="QVD30" s="687"/>
      <c r="QVE30" s="687"/>
      <c r="QVF30" s="687"/>
      <c r="QVG30" s="687"/>
      <c r="QVH30" s="687"/>
      <c r="QVI30" s="687"/>
      <c r="QVJ30" s="687"/>
      <c r="QVK30" s="687"/>
      <c r="QVL30" s="687"/>
      <c r="QVM30" s="687"/>
      <c r="QVN30" s="687"/>
      <c r="QVO30" s="687"/>
      <c r="QVP30" s="687"/>
      <c r="QVQ30" s="687"/>
      <c r="QVR30" s="687"/>
      <c r="QVS30" s="687"/>
      <c r="QVT30" s="687"/>
      <c r="QVU30" s="687"/>
      <c r="QVV30" s="687"/>
      <c r="QVW30" s="687"/>
      <c r="QVX30" s="687"/>
      <c r="QVY30" s="687"/>
      <c r="QVZ30" s="687"/>
      <c r="QWA30" s="687"/>
      <c r="QWB30" s="687"/>
      <c r="QWC30" s="687"/>
      <c r="QWD30" s="687"/>
      <c r="QWE30" s="687"/>
      <c r="QWF30" s="687"/>
      <c r="QWG30" s="687"/>
      <c r="QWH30" s="687"/>
      <c r="QWI30" s="687"/>
      <c r="QWJ30" s="687"/>
      <c r="QWK30" s="687"/>
      <c r="QWL30" s="687"/>
      <c r="QWM30" s="687"/>
      <c r="QWN30" s="687"/>
      <c r="QWO30" s="687"/>
      <c r="QWP30" s="687"/>
      <c r="QWQ30" s="687"/>
      <c r="QWR30" s="687"/>
      <c r="QWS30" s="687"/>
      <c r="QWT30" s="687"/>
      <c r="QWU30" s="687"/>
      <c r="QWV30" s="687"/>
      <c r="QWW30" s="687"/>
      <c r="QWX30" s="687"/>
      <c r="QWY30" s="687"/>
      <c r="QWZ30" s="687"/>
      <c r="QXA30" s="687"/>
      <c r="QXB30" s="687"/>
      <c r="QXC30" s="687"/>
      <c r="QXD30" s="687"/>
      <c r="QXE30" s="687"/>
      <c r="QXF30" s="687"/>
      <c r="QXG30" s="687"/>
      <c r="QXH30" s="687"/>
      <c r="QXI30" s="687"/>
      <c r="QXJ30" s="687"/>
      <c r="QXK30" s="687"/>
      <c r="QXL30" s="687"/>
      <c r="QXM30" s="687"/>
      <c r="QXN30" s="687"/>
      <c r="QXO30" s="687"/>
      <c r="QXP30" s="687"/>
      <c r="QXQ30" s="687"/>
      <c r="QXR30" s="687"/>
      <c r="QXS30" s="687"/>
      <c r="QXT30" s="687"/>
      <c r="QXU30" s="687"/>
      <c r="QXV30" s="687"/>
      <c r="QXW30" s="687"/>
      <c r="QXX30" s="687"/>
      <c r="QXY30" s="687"/>
      <c r="QXZ30" s="687"/>
      <c r="QYA30" s="687"/>
      <c r="QYB30" s="687"/>
      <c r="QYC30" s="687"/>
      <c r="QYD30" s="687"/>
      <c r="QYE30" s="687"/>
      <c r="QYF30" s="687"/>
      <c r="QYG30" s="687"/>
      <c r="QYH30" s="687"/>
      <c r="QYI30" s="687"/>
      <c r="QYJ30" s="687"/>
      <c r="QYK30" s="687"/>
      <c r="QYL30" s="687"/>
      <c r="QYM30" s="687"/>
      <c r="QYN30" s="687"/>
      <c r="QYO30" s="687"/>
      <c r="QYP30" s="687"/>
      <c r="QYQ30" s="687"/>
      <c r="QYR30" s="687"/>
      <c r="QYS30" s="687"/>
      <c r="QYT30" s="687"/>
      <c r="QYU30" s="687"/>
      <c r="QYV30" s="687"/>
      <c r="QYW30" s="687"/>
      <c r="QYX30" s="687"/>
      <c r="QYY30" s="687"/>
      <c r="QYZ30" s="687"/>
      <c r="QZA30" s="687"/>
      <c r="QZB30" s="687"/>
      <c r="QZC30" s="687"/>
      <c r="QZD30" s="687"/>
      <c r="QZE30" s="687"/>
      <c r="QZF30" s="687"/>
      <c r="QZG30" s="687"/>
      <c r="QZH30" s="687"/>
      <c r="QZI30" s="687"/>
      <c r="QZJ30" s="687"/>
      <c r="QZK30" s="687"/>
      <c r="QZL30" s="687"/>
      <c r="QZM30" s="687"/>
      <c r="QZN30" s="687"/>
      <c r="QZO30" s="687"/>
      <c r="QZP30" s="687"/>
      <c r="QZQ30" s="687"/>
      <c r="QZR30" s="687"/>
      <c r="QZS30" s="687"/>
      <c r="QZT30" s="687"/>
      <c r="QZU30" s="687"/>
      <c r="QZV30" s="687"/>
      <c r="QZW30" s="687"/>
      <c r="QZX30" s="687"/>
      <c r="QZY30" s="687"/>
      <c r="QZZ30" s="687"/>
      <c r="RAA30" s="687"/>
      <c r="RAB30" s="687"/>
      <c r="RAC30" s="687"/>
      <c r="RAD30" s="687"/>
      <c r="RAE30" s="687"/>
      <c r="RAF30" s="687"/>
      <c r="RAG30" s="687"/>
      <c r="RAH30" s="687"/>
      <c r="RAI30" s="687"/>
      <c r="RAJ30" s="687"/>
      <c r="RAK30" s="687"/>
      <c r="RAL30" s="687"/>
      <c r="RAM30" s="687"/>
      <c r="RAN30" s="687"/>
      <c r="RAO30" s="687"/>
      <c r="RAP30" s="687"/>
      <c r="RAQ30" s="687"/>
      <c r="RAR30" s="687"/>
      <c r="RAS30" s="687"/>
      <c r="RAT30" s="687"/>
      <c r="RAU30" s="687"/>
      <c r="RAV30" s="687"/>
      <c r="RAW30" s="687"/>
      <c r="RAX30" s="687"/>
      <c r="RAY30" s="687"/>
      <c r="RAZ30" s="687"/>
      <c r="RBA30" s="687"/>
      <c r="RBB30" s="687"/>
      <c r="RBC30" s="687"/>
      <c r="RBD30" s="687"/>
      <c r="RBE30" s="687"/>
      <c r="RBF30" s="687"/>
      <c r="RBG30" s="687"/>
      <c r="RBH30" s="687"/>
      <c r="RBI30" s="687"/>
      <c r="RBJ30" s="687"/>
      <c r="RBK30" s="687"/>
      <c r="RBL30" s="687"/>
      <c r="RBM30" s="687"/>
      <c r="RBN30" s="687"/>
      <c r="RBO30" s="687"/>
      <c r="RBP30" s="687"/>
      <c r="RBQ30" s="687"/>
      <c r="RBR30" s="687"/>
      <c r="RBS30" s="687"/>
      <c r="RBT30" s="687"/>
      <c r="RBU30" s="687"/>
      <c r="RBV30" s="687"/>
      <c r="RBW30" s="687"/>
      <c r="RBX30" s="687"/>
      <c r="RBY30" s="687"/>
      <c r="RBZ30" s="687"/>
      <c r="RCA30" s="687"/>
      <c r="RCB30" s="687"/>
      <c r="RCC30" s="687"/>
      <c r="RCD30" s="687"/>
      <c r="RCE30" s="687"/>
      <c r="RCF30" s="687"/>
      <c r="RCG30" s="687"/>
      <c r="RCH30" s="687"/>
      <c r="RCI30" s="687"/>
      <c r="RCJ30" s="687"/>
      <c r="RCK30" s="687"/>
      <c r="RCL30" s="687"/>
      <c r="RCM30" s="687"/>
      <c r="RCN30" s="687"/>
      <c r="RCO30" s="687"/>
      <c r="RCP30" s="687"/>
      <c r="RCQ30" s="687"/>
      <c r="RCR30" s="687"/>
      <c r="RCS30" s="687"/>
      <c r="RCT30" s="687"/>
      <c r="RCU30" s="687"/>
      <c r="RCV30" s="687"/>
      <c r="RCW30" s="687"/>
      <c r="RCX30" s="687"/>
      <c r="RCY30" s="687"/>
      <c r="RCZ30" s="687"/>
      <c r="RDA30" s="687"/>
      <c r="RDB30" s="687"/>
      <c r="RDC30" s="687"/>
      <c r="RDD30" s="687"/>
      <c r="RDE30" s="687"/>
      <c r="RDF30" s="687"/>
      <c r="RDG30" s="687"/>
      <c r="RDH30" s="687"/>
      <c r="RDI30" s="687"/>
      <c r="RDJ30" s="687"/>
      <c r="RDK30" s="687"/>
      <c r="RDL30" s="687"/>
      <c r="RDM30" s="687"/>
      <c r="RDN30" s="687"/>
      <c r="RDO30" s="687"/>
      <c r="RDP30" s="687"/>
      <c r="RDQ30" s="687"/>
      <c r="RDR30" s="687"/>
      <c r="RDS30" s="687"/>
      <c r="RDT30" s="687"/>
      <c r="RDU30" s="687"/>
      <c r="RDV30" s="687"/>
      <c r="RDW30" s="687"/>
      <c r="RDX30" s="687"/>
      <c r="RDY30" s="687"/>
      <c r="RDZ30" s="687"/>
      <c r="REA30" s="687"/>
      <c r="REB30" s="687"/>
      <c r="REC30" s="687"/>
      <c r="RED30" s="687"/>
      <c r="REE30" s="687"/>
      <c r="REF30" s="687"/>
      <c r="REG30" s="687"/>
      <c r="REH30" s="687"/>
      <c r="REI30" s="687"/>
      <c r="REJ30" s="687"/>
      <c r="REK30" s="687"/>
      <c r="REL30" s="687"/>
      <c r="REM30" s="687"/>
      <c r="REN30" s="687"/>
      <c r="REO30" s="687"/>
      <c r="REP30" s="687"/>
      <c r="REQ30" s="687"/>
      <c r="RER30" s="687"/>
      <c r="RES30" s="687"/>
      <c r="RET30" s="687"/>
      <c r="REU30" s="687"/>
      <c r="REV30" s="687"/>
      <c r="REW30" s="687"/>
      <c r="REX30" s="687"/>
      <c r="REY30" s="687"/>
      <c r="REZ30" s="687"/>
      <c r="RFA30" s="687"/>
      <c r="RFB30" s="687"/>
      <c r="RFC30" s="687"/>
      <c r="RFD30" s="687"/>
      <c r="RFE30" s="687"/>
      <c r="RFF30" s="687"/>
      <c r="RFG30" s="687"/>
      <c r="RFH30" s="687"/>
      <c r="RFI30" s="687"/>
      <c r="RFJ30" s="687"/>
      <c r="RFK30" s="687"/>
      <c r="RFL30" s="687"/>
      <c r="RFM30" s="687"/>
      <c r="RFN30" s="687"/>
      <c r="RFO30" s="687"/>
      <c r="RFP30" s="687"/>
      <c r="RFQ30" s="687"/>
      <c r="RFR30" s="687"/>
      <c r="RFS30" s="687"/>
      <c r="RFT30" s="687"/>
      <c r="RFU30" s="687"/>
      <c r="RFV30" s="687"/>
      <c r="RFW30" s="687"/>
      <c r="RFX30" s="687"/>
      <c r="RFY30" s="687"/>
      <c r="RFZ30" s="687"/>
      <c r="RGA30" s="687"/>
      <c r="RGB30" s="687"/>
      <c r="RGC30" s="687"/>
      <c r="RGD30" s="687"/>
      <c r="RGE30" s="687"/>
      <c r="RGF30" s="687"/>
      <c r="RGG30" s="687"/>
      <c r="RGH30" s="687"/>
      <c r="RGI30" s="687"/>
      <c r="RGJ30" s="687"/>
      <c r="RGK30" s="687"/>
      <c r="RGL30" s="687"/>
      <c r="RGM30" s="687"/>
      <c r="RGN30" s="687"/>
      <c r="RGO30" s="687"/>
      <c r="RGP30" s="687"/>
      <c r="RGQ30" s="687"/>
      <c r="RGR30" s="687"/>
      <c r="RGS30" s="687"/>
      <c r="RGT30" s="687"/>
      <c r="RGU30" s="687"/>
      <c r="RGV30" s="687"/>
      <c r="RGW30" s="687"/>
      <c r="RGX30" s="687"/>
      <c r="RGY30" s="687"/>
      <c r="RGZ30" s="687"/>
      <c r="RHA30" s="687"/>
      <c r="RHB30" s="687"/>
      <c r="RHC30" s="687"/>
      <c r="RHD30" s="687"/>
      <c r="RHE30" s="687"/>
      <c r="RHF30" s="687"/>
      <c r="RHG30" s="687"/>
      <c r="RHH30" s="687"/>
      <c r="RHI30" s="687"/>
      <c r="RHJ30" s="687"/>
      <c r="RHK30" s="687"/>
      <c r="RHL30" s="687"/>
      <c r="RHM30" s="687"/>
      <c r="RHN30" s="687"/>
      <c r="RHO30" s="687"/>
      <c r="RHP30" s="687"/>
      <c r="RHQ30" s="687"/>
      <c r="RHR30" s="687"/>
      <c r="RHS30" s="687"/>
      <c r="RHT30" s="687"/>
      <c r="RHU30" s="687"/>
      <c r="RHV30" s="687"/>
      <c r="RHW30" s="687"/>
      <c r="RHX30" s="687"/>
      <c r="RHY30" s="687"/>
      <c r="RHZ30" s="687"/>
      <c r="RIA30" s="687"/>
      <c r="RIB30" s="687"/>
      <c r="RIC30" s="687"/>
      <c r="RID30" s="687"/>
      <c r="RIE30" s="687"/>
      <c r="RIF30" s="687"/>
      <c r="RIG30" s="687"/>
      <c r="RIH30" s="687"/>
      <c r="RII30" s="687"/>
      <c r="RIJ30" s="687"/>
      <c r="RIK30" s="687"/>
      <c r="RIL30" s="687"/>
      <c r="RIM30" s="687"/>
      <c r="RIN30" s="687"/>
      <c r="RIO30" s="687"/>
      <c r="RIP30" s="687"/>
      <c r="RIQ30" s="687"/>
      <c r="RIR30" s="687"/>
      <c r="RIS30" s="687"/>
      <c r="RIT30" s="687"/>
      <c r="RIU30" s="687"/>
      <c r="RIV30" s="687"/>
      <c r="RIW30" s="687"/>
      <c r="RIX30" s="687"/>
      <c r="RIY30" s="687"/>
      <c r="RIZ30" s="687"/>
      <c r="RJA30" s="687"/>
      <c r="RJB30" s="687"/>
      <c r="RJC30" s="687"/>
      <c r="RJD30" s="687"/>
      <c r="RJE30" s="687"/>
      <c r="RJF30" s="687"/>
      <c r="RJG30" s="687"/>
      <c r="RJH30" s="687"/>
      <c r="RJI30" s="687"/>
      <c r="RJJ30" s="687"/>
      <c r="RJK30" s="687"/>
      <c r="RJL30" s="687"/>
      <c r="RJM30" s="687"/>
      <c r="RJN30" s="687"/>
      <c r="RJO30" s="687"/>
      <c r="RJP30" s="687"/>
      <c r="RJQ30" s="687"/>
      <c r="RJR30" s="687"/>
      <c r="RJS30" s="687"/>
      <c r="RJT30" s="687"/>
      <c r="RJU30" s="687"/>
      <c r="RJV30" s="687"/>
      <c r="RJW30" s="687"/>
      <c r="RJX30" s="687"/>
      <c r="RJY30" s="687"/>
      <c r="RJZ30" s="687"/>
      <c r="RKA30" s="687"/>
      <c r="RKB30" s="687"/>
      <c r="RKC30" s="687"/>
      <c r="RKD30" s="687"/>
      <c r="RKE30" s="687"/>
      <c r="RKF30" s="687"/>
      <c r="RKG30" s="687"/>
      <c r="RKH30" s="687"/>
      <c r="RKI30" s="687"/>
      <c r="RKJ30" s="687"/>
      <c r="RKK30" s="687"/>
      <c r="RKL30" s="687"/>
      <c r="RKM30" s="687"/>
      <c r="RKN30" s="687"/>
      <c r="RKO30" s="687"/>
      <c r="RKP30" s="687"/>
      <c r="RKQ30" s="687"/>
      <c r="RKR30" s="687"/>
      <c r="RKS30" s="687"/>
      <c r="RKT30" s="687"/>
      <c r="RKU30" s="687"/>
      <c r="RKV30" s="687"/>
      <c r="RKW30" s="687"/>
      <c r="RKX30" s="687"/>
      <c r="RKY30" s="687"/>
      <c r="RKZ30" s="687"/>
      <c r="RLA30" s="687"/>
      <c r="RLB30" s="687"/>
      <c r="RLC30" s="687"/>
      <c r="RLD30" s="687"/>
      <c r="RLE30" s="687"/>
      <c r="RLF30" s="687"/>
      <c r="RLG30" s="687"/>
      <c r="RLH30" s="687"/>
      <c r="RLI30" s="687"/>
      <c r="RLJ30" s="687"/>
      <c r="RLK30" s="687"/>
      <c r="RLL30" s="687"/>
      <c r="RLM30" s="687"/>
      <c r="RLN30" s="687"/>
      <c r="RLO30" s="687"/>
      <c r="RLP30" s="687"/>
      <c r="RLQ30" s="687"/>
      <c r="RLR30" s="687"/>
      <c r="RLS30" s="687"/>
      <c r="RLT30" s="687"/>
      <c r="RLU30" s="687"/>
      <c r="RLV30" s="687"/>
      <c r="RLW30" s="687"/>
      <c r="RLX30" s="687"/>
      <c r="RLY30" s="687"/>
      <c r="RLZ30" s="687"/>
      <c r="RMA30" s="687"/>
      <c r="RMB30" s="687"/>
      <c r="RMC30" s="687"/>
      <c r="RMD30" s="687"/>
      <c r="RME30" s="687"/>
      <c r="RMF30" s="687"/>
      <c r="RMG30" s="687"/>
      <c r="RMH30" s="687"/>
      <c r="RMI30" s="687"/>
      <c r="RMJ30" s="687"/>
      <c r="RMK30" s="687"/>
      <c r="RML30" s="687"/>
      <c r="RMM30" s="687"/>
      <c r="RMN30" s="687"/>
      <c r="RMO30" s="687"/>
      <c r="RMP30" s="687"/>
      <c r="RMQ30" s="687"/>
      <c r="RMR30" s="687"/>
      <c r="RMS30" s="687"/>
      <c r="RMT30" s="687"/>
      <c r="RMU30" s="687"/>
      <c r="RMV30" s="687"/>
      <c r="RMW30" s="687"/>
      <c r="RMX30" s="687"/>
      <c r="RMY30" s="687"/>
      <c r="RMZ30" s="687"/>
      <c r="RNA30" s="687"/>
      <c r="RNB30" s="687"/>
      <c r="RNC30" s="687"/>
      <c r="RND30" s="687"/>
      <c r="RNE30" s="687"/>
      <c r="RNF30" s="687"/>
      <c r="RNG30" s="687"/>
      <c r="RNH30" s="687"/>
      <c r="RNI30" s="687"/>
      <c r="RNJ30" s="687"/>
      <c r="RNK30" s="687"/>
      <c r="RNL30" s="687"/>
      <c r="RNM30" s="687"/>
      <c r="RNN30" s="687"/>
      <c r="RNO30" s="687"/>
      <c r="RNP30" s="687"/>
      <c r="RNQ30" s="687"/>
      <c r="RNR30" s="687"/>
      <c r="RNS30" s="687"/>
      <c r="RNT30" s="687"/>
      <c r="RNU30" s="687"/>
      <c r="RNV30" s="687"/>
      <c r="RNW30" s="687"/>
      <c r="RNX30" s="687"/>
      <c r="RNY30" s="687"/>
      <c r="RNZ30" s="687"/>
      <c r="ROA30" s="687"/>
      <c r="ROB30" s="687"/>
      <c r="ROC30" s="687"/>
      <c r="ROD30" s="687"/>
      <c r="ROE30" s="687"/>
      <c r="ROF30" s="687"/>
      <c r="ROG30" s="687"/>
      <c r="ROH30" s="687"/>
      <c r="ROI30" s="687"/>
      <c r="ROJ30" s="687"/>
      <c r="ROK30" s="687"/>
      <c r="ROL30" s="687"/>
      <c r="ROM30" s="687"/>
      <c r="RON30" s="687"/>
      <c r="ROO30" s="687"/>
      <c r="ROP30" s="687"/>
      <c r="ROQ30" s="687"/>
      <c r="ROR30" s="687"/>
      <c r="ROS30" s="687"/>
      <c r="ROT30" s="687"/>
      <c r="ROU30" s="687"/>
      <c r="ROV30" s="687"/>
      <c r="ROW30" s="687"/>
      <c r="ROX30" s="687"/>
      <c r="ROY30" s="687"/>
      <c r="ROZ30" s="687"/>
      <c r="RPA30" s="687"/>
      <c r="RPB30" s="687"/>
      <c r="RPC30" s="687"/>
      <c r="RPD30" s="687"/>
      <c r="RPE30" s="687"/>
      <c r="RPF30" s="687"/>
      <c r="RPG30" s="687"/>
      <c r="RPH30" s="687"/>
      <c r="RPI30" s="687"/>
      <c r="RPJ30" s="687"/>
      <c r="RPK30" s="687"/>
      <c r="RPL30" s="687"/>
      <c r="RPM30" s="687"/>
      <c r="RPN30" s="687"/>
      <c r="RPO30" s="687"/>
      <c r="RPP30" s="687"/>
      <c r="RPQ30" s="687"/>
      <c r="RPR30" s="687"/>
      <c r="RPS30" s="687"/>
      <c r="RPT30" s="687"/>
      <c r="RPU30" s="687"/>
      <c r="RPV30" s="687"/>
      <c r="RPW30" s="687"/>
      <c r="RPX30" s="687"/>
      <c r="RPY30" s="687"/>
      <c r="RPZ30" s="687"/>
      <c r="RQA30" s="687"/>
      <c r="RQB30" s="687"/>
      <c r="RQC30" s="687"/>
      <c r="RQD30" s="687"/>
      <c r="RQE30" s="687"/>
      <c r="RQF30" s="687"/>
      <c r="RQG30" s="687"/>
      <c r="RQH30" s="687"/>
      <c r="RQI30" s="687"/>
      <c r="RQJ30" s="687"/>
      <c r="RQK30" s="687"/>
      <c r="RQL30" s="687"/>
      <c r="RQM30" s="687"/>
      <c r="RQN30" s="687"/>
      <c r="RQO30" s="687"/>
      <c r="RQP30" s="687"/>
      <c r="RQQ30" s="687"/>
      <c r="RQR30" s="687"/>
      <c r="RQS30" s="687"/>
      <c r="RQT30" s="687"/>
      <c r="RQU30" s="687"/>
      <c r="RQV30" s="687"/>
      <c r="RQW30" s="687"/>
      <c r="RQX30" s="687"/>
      <c r="RQY30" s="687"/>
      <c r="RQZ30" s="687"/>
      <c r="RRA30" s="687"/>
      <c r="RRB30" s="687"/>
      <c r="RRC30" s="687"/>
      <c r="RRD30" s="687"/>
      <c r="RRE30" s="687"/>
      <c r="RRF30" s="687"/>
      <c r="RRG30" s="687"/>
      <c r="RRH30" s="687"/>
      <c r="RRI30" s="687"/>
      <c r="RRJ30" s="687"/>
      <c r="RRK30" s="687"/>
      <c r="RRL30" s="687"/>
      <c r="RRM30" s="687"/>
      <c r="RRN30" s="687"/>
      <c r="RRO30" s="687"/>
      <c r="RRP30" s="687"/>
      <c r="RRQ30" s="687"/>
      <c r="RRR30" s="687"/>
      <c r="RRS30" s="687"/>
      <c r="RRT30" s="687"/>
      <c r="RRU30" s="687"/>
      <c r="RRV30" s="687"/>
      <c r="RRW30" s="687"/>
      <c r="RRX30" s="687"/>
      <c r="RRY30" s="687"/>
      <c r="RRZ30" s="687"/>
      <c r="RSA30" s="687"/>
      <c r="RSB30" s="687"/>
      <c r="RSC30" s="687"/>
      <c r="RSD30" s="687"/>
      <c r="RSE30" s="687"/>
      <c r="RSF30" s="687"/>
      <c r="RSG30" s="687"/>
      <c r="RSH30" s="687"/>
      <c r="RSI30" s="687"/>
      <c r="RSJ30" s="687"/>
      <c r="RSK30" s="687"/>
      <c r="RSL30" s="687"/>
      <c r="RSM30" s="687"/>
      <c r="RSN30" s="687"/>
      <c r="RSO30" s="687"/>
      <c r="RSP30" s="687"/>
      <c r="RSQ30" s="687"/>
      <c r="RSR30" s="687"/>
      <c r="RSS30" s="687"/>
      <c r="RST30" s="687"/>
      <c r="RSU30" s="687"/>
      <c r="RSV30" s="687"/>
      <c r="RSW30" s="687"/>
      <c r="RSX30" s="687"/>
      <c r="RSY30" s="687"/>
      <c r="RSZ30" s="687"/>
      <c r="RTA30" s="687"/>
      <c r="RTB30" s="687"/>
      <c r="RTC30" s="687"/>
      <c r="RTD30" s="687"/>
      <c r="RTE30" s="687"/>
      <c r="RTF30" s="687"/>
      <c r="RTG30" s="687"/>
      <c r="RTH30" s="687"/>
      <c r="RTI30" s="687"/>
      <c r="RTJ30" s="687"/>
      <c r="RTK30" s="687"/>
      <c r="RTL30" s="687"/>
      <c r="RTM30" s="687"/>
      <c r="RTN30" s="687"/>
      <c r="RTO30" s="687"/>
      <c r="RTP30" s="687"/>
      <c r="RTQ30" s="687"/>
      <c r="RTR30" s="687"/>
      <c r="RTS30" s="687"/>
      <c r="RTT30" s="687"/>
      <c r="RTU30" s="687"/>
      <c r="RTV30" s="687"/>
      <c r="RTW30" s="687"/>
      <c r="RTX30" s="687"/>
      <c r="RTY30" s="687"/>
      <c r="RTZ30" s="687"/>
      <c r="RUA30" s="687"/>
      <c r="RUB30" s="687"/>
      <c r="RUC30" s="687"/>
      <c r="RUD30" s="687"/>
      <c r="RUE30" s="687"/>
      <c r="RUF30" s="687"/>
      <c r="RUG30" s="687"/>
      <c r="RUH30" s="687"/>
      <c r="RUI30" s="687"/>
      <c r="RUJ30" s="687"/>
      <c r="RUK30" s="687"/>
      <c r="RUL30" s="687"/>
      <c r="RUM30" s="687"/>
      <c r="RUN30" s="687"/>
      <c r="RUO30" s="687"/>
      <c r="RUP30" s="687"/>
      <c r="RUQ30" s="687"/>
      <c r="RUR30" s="687"/>
      <c r="RUS30" s="687"/>
      <c r="RUT30" s="687"/>
      <c r="RUU30" s="687"/>
      <c r="RUV30" s="687"/>
      <c r="RUW30" s="687"/>
      <c r="RUX30" s="687"/>
      <c r="RUY30" s="687"/>
      <c r="RUZ30" s="687"/>
      <c r="RVA30" s="687"/>
      <c r="RVB30" s="687"/>
      <c r="RVC30" s="687"/>
      <c r="RVD30" s="687"/>
      <c r="RVE30" s="687"/>
      <c r="RVF30" s="687"/>
      <c r="RVG30" s="687"/>
      <c r="RVH30" s="687"/>
      <c r="RVI30" s="687"/>
      <c r="RVJ30" s="687"/>
      <c r="RVK30" s="687"/>
      <c r="RVL30" s="687"/>
      <c r="RVM30" s="687"/>
      <c r="RVN30" s="687"/>
      <c r="RVO30" s="687"/>
      <c r="RVP30" s="687"/>
      <c r="RVQ30" s="687"/>
      <c r="RVR30" s="687"/>
      <c r="RVS30" s="687"/>
      <c r="RVT30" s="687"/>
      <c r="RVU30" s="687"/>
      <c r="RVV30" s="687"/>
      <c r="RVW30" s="687"/>
      <c r="RVX30" s="687"/>
      <c r="RVY30" s="687"/>
      <c r="RVZ30" s="687"/>
      <c r="RWA30" s="687"/>
      <c r="RWB30" s="687"/>
      <c r="RWC30" s="687"/>
      <c r="RWD30" s="687"/>
      <c r="RWE30" s="687"/>
      <c r="RWF30" s="687"/>
      <c r="RWG30" s="687"/>
      <c r="RWH30" s="687"/>
      <c r="RWI30" s="687"/>
      <c r="RWJ30" s="687"/>
      <c r="RWK30" s="687"/>
      <c r="RWL30" s="687"/>
      <c r="RWM30" s="687"/>
      <c r="RWN30" s="687"/>
      <c r="RWO30" s="687"/>
      <c r="RWP30" s="687"/>
      <c r="RWQ30" s="687"/>
      <c r="RWR30" s="687"/>
      <c r="RWS30" s="687"/>
      <c r="RWT30" s="687"/>
      <c r="RWU30" s="687"/>
      <c r="RWV30" s="687"/>
      <c r="RWW30" s="687"/>
      <c r="RWX30" s="687"/>
      <c r="RWY30" s="687"/>
      <c r="RWZ30" s="687"/>
      <c r="RXA30" s="687"/>
      <c r="RXB30" s="687"/>
      <c r="RXC30" s="687"/>
      <c r="RXD30" s="687"/>
      <c r="RXE30" s="687"/>
      <c r="RXF30" s="687"/>
      <c r="RXG30" s="687"/>
      <c r="RXH30" s="687"/>
      <c r="RXI30" s="687"/>
      <c r="RXJ30" s="687"/>
      <c r="RXK30" s="687"/>
      <c r="RXL30" s="687"/>
      <c r="RXM30" s="687"/>
      <c r="RXN30" s="687"/>
      <c r="RXO30" s="687"/>
      <c r="RXP30" s="687"/>
      <c r="RXQ30" s="687"/>
      <c r="RXR30" s="687"/>
      <c r="RXS30" s="687"/>
      <c r="RXT30" s="687"/>
      <c r="RXU30" s="687"/>
      <c r="RXV30" s="687"/>
      <c r="RXW30" s="687"/>
      <c r="RXX30" s="687"/>
      <c r="RXY30" s="687"/>
      <c r="RXZ30" s="687"/>
      <c r="RYA30" s="687"/>
      <c r="RYB30" s="687"/>
      <c r="RYC30" s="687"/>
      <c r="RYD30" s="687"/>
      <c r="RYE30" s="687"/>
      <c r="RYF30" s="687"/>
      <c r="RYG30" s="687"/>
      <c r="RYH30" s="687"/>
      <c r="RYI30" s="687"/>
      <c r="RYJ30" s="687"/>
      <c r="RYK30" s="687"/>
      <c r="RYL30" s="687"/>
      <c r="RYM30" s="687"/>
      <c r="RYN30" s="687"/>
      <c r="RYO30" s="687"/>
      <c r="RYP30" s="687"/>
      <c r="RYQ30" s="687"/>
      <c r="RYR30" s="687"/>
      <c r="RYS30" s="687"/>
      <c r="RYT30" s="687"/>
      <c r="RYU30" s="687"/>
      <c r="RYV30" s="687"/>
      <c r="RYW30" s="687"/>
      <c r="RYX30" s="687"/>
      <c r="RYY30" s="687"/>
      <c r="RYZ30" s="687"/>
      <c r="RZA30" s="687"/>
      <c r="RZB30" s="687"/>
      <c r="RZC30" s="687"/>
      <c r="RZD30" s="687"/>
      <c r="RZE30" s="687"/>
      <c r="RZF30" s="687"/>
      <c r="RZG30" s="687"/>
      <c r="RZH30" s="687"/>
      <c r="RZI30" s="687"/>
      <c r="RZJ30" s="687"/>
      <c r="RZK30" s="687"/>
      <c r="RZL30" s="687"/>
      <c r="RZM30" s="687"/>
      <c r="RZN30" s="687"/>
      <c r="RZO30" s="687"/>
      <c r="RZP30" s="687"/>
      <c r="RZQ30" s="687"/>
      <c r="RZR30" s="687"/>
      <c r="RZS30" s="687"/>
      <c r="RZT30" s="687"/>
      <c r="RZU30" s="687"/>
      <c r="RZV30" s="687"/>
      <c r="RZW30" s="687"/>
      <c r="RZX30" s="687"/>
      <c r="RZY30" s="687"/>
      <c r="RZZ30" s="687"/>
      <c r="SAA30" s="687"/>
      <c r="SAB30" s="687"/>
      <c r="SAC30" s="687"/>
      <c r="SAD30" s="687"/>
      <c r="SAE30" s="687"/>
      <c r="SAF30" s="687"/>
      <c r="SAG30" s="687"/>
      <c r="SAH30" s="687"/>
      <c r="SAI30" s="687"/>
      <c r="SAJ30" s="687"/>
      <c r="SAK30" s="687"/>
      <c r="SAL30" s="687"/>
      <c r="SAM30" s="687"/>
      <c r="SAN30" s="687"/>
      <c r="SAO30" s="687"/>
      <c r="SAP30" s="687"/>
      <c r="SAQ30" s="687"/>
      <c r="SAR30" s="687"/>
      <c r="SAS30" s="687"/>
      <c r="SAT30" s="687"/>
      <c r="SAU30" s="687"/>
      <c r="SAV30" s="687"/>
      <c r="SAW30" s="687"/>
      <c r="SAX30" s="687"/>
      <c r="SAY30" s="687"/>
      <c r="SAZ30" s="687"/>
      <c r="SBA30" s="687"/>
      <c r="SBB30" s="687"/>
      <c r="SBC30" s="687"/>
      <c r="SBD30" s="687"/>
      <c r="SBE30" s="687"/>
      <c r="SBF30" s="687"/>
      <c r="SBG30" s="687"/>
      <c r="SBH30" s="687"/>
      <c r="SBI30" s="687"/>
      <c r="SBJ30" s="687"/>
      <c r="SBK30" s="687"/>
      <c r="SBL30" s="687"/>
      <c r="SBM30" s="687"/>
      <c r="SBN30" s="687"/>
      <c r="SBO30" s="687"/>
      <c r="SBP30" s="687"/>
      <c r="SBQ30" s="687"/>
      <c r="SBR30" s="687"/>
      <c r="SBS30" s="687"/>
      <c r="SBT30" s="687"/>
      <c r="SBU30" s="687"/>
      <c r="SBV30" s="687"/>
      <c r="SBW30" s="687"/>
      <c r="SBX30" s="687"/>
      <c r="SBY30" s="687"/>
      <c r="SBZ30" s="687"/>
      <c r="SCA30" s="687"/>
      <c r="SCB30" s="687"/>
      <c r="SCC30" s="687"/>
      <c r="SCD30" s="687"/>
      <c r="SCE30" s="687"/>
      <c r="SCF30" s="687"/>
      <c r="SCG30" s="687"/>
      <c r="SCH30" s="687"/>
      <c r="SCI30" s="687"/>
      <c r="SCJ30" s="687"/>
      <c r="SCK30" s="687"/>
      <c r="SCL30" s="687"/>
      <c r="SCM30" s="687"/>
      <c r="SCN30" s="687"/>
      <c r="SCO30" s="687"/>
      <c r="SCP30" s="687"/>
      <c r="SCQ30" s="687"/>
      <c r="SCR30" s="687"/>
      <c r="SCS30" s="687"/>
      <c r="SCT30" s="687"/>
      <c r="SCU30" s="687"/>
      <c r="SCV30" s="687"/>
      <c r="SCW30" s="687"/>
      <c r="SCX30" s="687"/>
      <c r="SCY30" s="687"/>
      <c r="SCZ30" s="687"/>
      <c r="SDA30" s="687"/>
      <c r="SDB30" s="687"/>
      <c r="SDC30" s="687"/>
      <c r="SDD30" s="687"/>
      <c r="SDE30" s="687"/>
      <c r="SDF30" s="687"/>
      <c r="SDG30" s="687"/>
      <c r="SDH30" s="687"/>
      <c r="SDI30" s="687"/>
      <c r="SDJ30" s="687"/>
      <c r="SDK30" s="687"/>
      <c r="SDL30" s="687"/>
      <c r="SDM30" s="687"/>
      <c r="SDN30" s="687"/>
      <c r="SDO30" s="687"/>
      <c r="SDP30" s="687"/>
      <c r="SDQ30" s="687"/>
      <c r="SDR30" s="687"/>
      <c r="SDS30" s="687"/>
      <c r="SDT30" s="687"/>
      <c r="SDU30" s="687"/>
      <c r="SDV30" s="687"/>
      <c r="SDW30" s="687"/>
      <c r="SDX30" s="687"/>
      <c r="SDY30" s="687"/>
      <c r="SDZ30" s="687"/>
      <c r="SEA30" s="687"/>
      <c r="SEB30" s="687"/>
      <c r="SEC30" s="687"/>
      <c r="SED30" s="687"/>
      <c r="SEE30" s="687"/>
      <c r="SEF30" s="687"/>
      <c r="SEG30" s="687"/>
      <c r="SEH30" s="687"/>
      <c r="SEI30" s="687"/>
      <c r="SEJ30" s="687"/>
      <c r="SEK30" s="687"/>
      <c r="SEL30" s="687"/>
      <c r="SEM30" s="687"/>
      <c r="SEN30" s="687"/>
      <c r="SEO30" s="687"/>
      <c r="SEP30" s="687"/>
      <c r="SEQ30" s="687"/>
      <c r="SER30" s="687"/>
      <c r="SES30" s="687"/>
      <c r="SET30" s="687"/>
      <c r="SEU30" s="687"/>
      <c r="SEV30" s="687"/>
      <c r="SEW30" s="687"/>
      <c r="SEX30" s="687"/>
      <c r="SEY30" s="687"/>
      <c r="SEZ30" s="687"/>
      <c r="SFA30" s="687"/>
      <c r="SFB30" s="687"/>
      <c r="SFC30" s="687"/>
      <c r="SFD30" s="687"/>
      <c r="SFE30" s="687"/>
      <c r="SFF30" s="687"/>
      <c r="SFG30" s="687"/>
      <c r="SFH30" s="687"/>
      <c r="SFI30" s="687"/>
      <c r="SFJ30" s="687"/>
      <c r="SFK30" s="687"/>
      <c r="SFL30" s="687"/>
      <c r="SFM30" s="687"/>
      <c r="SFN30" s="687"/>
      <c r="SFO30" s="687"/>
      <c r="SFP30" s="687"/>
      <c r="SFQ30" s="687"/>
      <c r="SFR30" s="687"/>
      <c r="SFS30" s="687"/>
      <c r="SFT30" s="687"/>
      <c r="SFU30" s="687"/>
      <c r="SFV30" s="687"/>
      <c r="SFW30" s="687"/>
      <c r="SFX30" s="687"/>
      <c r="SFY30" s="687"/>
      <c r="SFZ30" s="687"/>
      <c r="SGA30" s="687"/>
      <c r="SGB30" s="687"/>
      <c r="SGC30" s="687"/>
      <c r="SGD30" s="687"/>
      <c r="SGE30" s="687"/>
      <c r="SGF30" s="687"/>
      <c r="SGG30" s="687"/>
      <c r="SGH30" s="687"/>
      <c r="SGI30" s="687"/>
      <c r="SGJ30" s="687"/>
      <c r="SGK30" s="687"/>
      <c r="SGL30" s="687"/>
      <c r="SGM30" s="687"/>
      <c r="SGN30" s="687"/>
      <c r="SGO30" s="687"/>
      <c r="SGP30" s="687"/>
      <c r="SGQ30" s="687"/>
      <c r="SGR30" s="687"/>
      <c r="SGS30" s="687"/>
      <c r="SGT30" s="687"/>
      <c r="SGU30" s="687"/>
      <c r="SGV30" s="687"/>
      <c r="SGW30" s="687"/>
      <c r="SGX30" s="687"/>
      <c r="SGY30" s="687"/>
      <c r="SGZ30" s="687"/>
      <c r="SHA30" s="687"/>
      <c r="SHB30" s="687"/>
      <c r="SHC30" s="687"/>
      <c r="SHD30" s="687"/>
      <c r="SHE30" s="687"/>
      <c r="SHF30" s="687"/>
      <c r="SHG30" s="687"/>
      <c r="SHH30" s="687"/>
      <c r="SHI30" s="687"/>
      <c r="SHJ30" s="687"/>
      <c r="SHK30" s="687"/>
      <c r="SHL30" s="687"/>
      <c r="SHM30" s="687"/>
      <c r="SHN30" s="687"/>
      <c r="SHO30" s="687"/>
      <c r="SHP30" s="687"/>
      <c r="SHQ30" s="687"/>
      <c r="SHR30" s="687"/>
      <c r="SHS30" s="687"/>
      <c r="SHT30" s="687"/>
      <c r="SHU30" s="687"/>
      <c r="SHV30" s="687"/>
      <c r="SHW30" s="687"/>
      <c r="SHX30" s="687"/>
      <c r="SHY30" s="687"/>
      <c r="SHZ30" s="687"/>
      <c r="SIA30" s="687"/>
      <c r="SIB30" s="687"/>
      <c r="SIC30" s="687"/>
      <c r="SID30" s="687"/>
      <c r="SIE30" s="687"/>
      <c r="SIF30" s="687"/>
      <c r="SIG30" s="687"/>
      <c r="SIH30" s="687"/>
      <c r="SII30" s="687"/>
      <c r="SIJ30" s="687"/>
      <c r="SIK30" s="687"/>
      <c r="SIL30" s="687"/>
      <c r="SIM30" s="687"/>
      <c r="SIN30" s="687"/>
      <c r="SIO30" s="687"/>
      <c r="SIP30" s="687"/>
      <c r="SIQ30" s="687"/>
      <c r="SIR30" s="687"/>
      <c r="SIS30" s="687"/>
      <c r="SIT30" s="687"/>
      <c r="SIU30" s="687"/>
      <c r="SIV30" s="687"/>
      <c r="SIW30" s="687"/>
      <c r="SIX30" s="687"/>
      <c r="SIY30" s="687"/>
      <c r="SIZ30" s="687"/>
      <c r="SJA30" s="687"/>
      <c r="SJB30" s="687"/>
      <c r="SJC30" s="687"/>
      <c r="SJD30" s="687"/>
      <c r="SJE30" s="687"/>
      <c r="SJF30" s="687"/>
      <c r="SJG30" s="687"/>
      <c r="SJH30" s="687"/>
      <c r="SJI30" s="687"/>
      <c r="SJJ30" s="687"/>
      <c r="SJK30" s="687"/>
      <c r="SJL30" s="687"/>
      <c r="SJM30" s="687"/>
      <c r="SJN30" s="687"/>
      <c r="SJO30" s="687"/>
      <c r="SJP30" s="687"/>
      <c r="SJQ30" s="687"/>
      <c r="SJR30" s="687"/>
      <c r="SJS30" s="687"/>
      <c r="SJT30" s="687"/>
      <c r="SJU30" s="687"/>
      <c r="SJV30" s="687"/>
      <c r="SJW30" s="687"/>
      <c r="SJX30" s="687"/>
      <c r="SJY30" s="687"/>
      <c r="SJZ30" s="687"/>
      <c r="SKA30" s="687"/>
      <c r="SKB30" s="687"/>
      <c r="SKC30" s="687"/>
      <c r="SKD30" s="687"/>
      <c r="SKE30" s="687"/>
      <c r="SKF30" s="687"/>
      <c r="SKG30" s="687"/>
      <c r="SKH30" s="687"/>
      <c r="SKI30" s="687"/>
      <c r="SKJ30" s="687"/>
      <c r="SKK30" s="687"/>
      <c r="SKL30" s="687"/>
      <c r="SKM30" s="687"/>
      <c r="SKN30" s="687"/>
      <c r="SKO30" s="687"/>
      <c r="SKP30" s="687"/>
      <c r="SKQ30" s="687"/>
      <c r="SKR30" s="687"/>
      <c r="SKS30" s="687"/>
      <c r="SKT30" s="687"/>
      <c r="SKU30" s="687"/>
      <c r="SKV30" s="687"/>
      <c r="SKW30" s="687"/>
      <c r="SKX30" s="687"/>
      <c r="SKY30" s="687"/>
      <c r="SKZ30" s="687"/>
      <c r="SLA30" s="687"/>
      <c r="SLB30" s="687"/>
      <c r="SLC30" s="687"/>
      <c r="SLD30" s="687"/>
      <c r="SLE30" s="687"/>
      <c r="SLF30" s="687"/>
      <c r="SLG30" s="687"/>
      <c r="SLH30" s="687"/>
      <c r="SLI30" s="687"/>
      <c r="SLJ30" s="687"/>
      <c r="SLK30" s="687"/>
      <c r="SLL30" s="687"/>
      <c r="SLM30" s="687"/>
      <c r="SLN30" s="687"/>
      <c r="SLO30" s="687"/>
      <c r="SLP30" s="687"/>
      <c r="SLQ30" s="687"/>
      <c r="SLR30" s="687"/>
      <c r="SLS30" s="687"/>
      <c r="SLT30" s="687"/>
      <c r="SLU30" s="687"/>
      <c r="SLV30" s="687"/>
      <c r="SLW30" s="687"/>
      <c r="SLX30" s="687"/>
      <c r="SLY30" s="687"/>
      <c r="SLZ30" s="687"/>
      <c r="SMA30" s="687"/>
      <c r="SMB30" s="687"/>
      <c r="SMC30" s="687"/>
      <c r="SMD30" s="687"/>
      <c r="SME30" s="687"/>
      <c r="SMF30" s="687"/>
      <c r="SMG30" s="687"/>
      <c r="SMH30" s="687"/>
      <c r="SMI30" s="687"/>
      <c r="SMJ30" s="687"/>
      <c r="SMK30" s="687"/>
      <c r="SML30" s="687"/>
      <c r="SMM30" s="687"/>
      <c r="SMN30" s="687"/>
      <c r="SMO30" s="687"/>
      <c r="SMP30" s="687"/>
      <c r="SMQ30" s="687"/>
      <c r="SMR30" s="687"/>
      <c r="SMS30" s="687"/>
      <c r="SMT30" s="687"/>
      <c r="SMU30" s="687"/>
      <c r="SMV30" s="687"/>
      <c r="SMW30" s="687"/>
      <c r="SMX30" s="687"/>
      <c r="SMY30" s="687"/>
      <c r="SMZ30" s="687"/>
      <c r="SNA30" s="687"/>
      <c r="SNB30" s="687"/>
      <c r="SNC30" s="687"/>
      <c r="SND30" s="687"/>
      <c r="SNE30" s="687"/>
      <c r="SNF30" s="687"/>
      <c r="SNG30" s="687"/>
      <c r="SNH30" s="687"/>
      <c r="SNI30" s="687"/>
      <c r="SNJ30" s="687"/>
      <c r="SNK30" s="687"/>
      <c r="SNL30" s="687"/>
      <c r="SNM30" s="687"/>
      <c r="SNN30" s="687"/>
      <c r="SNO30" s="687"/>
      <c r="SNP30" s="687"/>
      <c r="SNQ30" s="687"/>
      <c r="SNR30" s="687"/>
      <c r="SNS30" s="687"/>
      <c r="SNT30" s="687"/>
      <c r="SNU30" s="687"/>
      <c r="SNV30" s="687"/>
      <c r="SNW30" s="687"/>
      <c r="SNX30" s="687"/>
      <c r="SNY30" s="687"/>
      <c r="SNZ30" s="687"/>
      <c r="SOA30" s="687"/>
      <c r="SOB30" s="687"/>
      <c r="SOC30" s="687"/>
      <c r="SOD30" s="687"/>
      <c r="SOE30" s="687"/>
      <c r="SOF30" s="687"/>
      <c r="SOG30" s="687"/>
      <c r="SOH30" s="687"/>
      <c r="SOI30" s="687"/>
      <c r="SOJ30" s="687"/>
      <c r="SOK30" s="687"/>
      <c r="SOL30" s="687"/>
      <c r="SOM30" s="687"/>
      <c r="SON30" s="687"/>
      <c r="SOO30" s="687"/>
      <c r="SOP30" s="687"/>
      <c r="SOQ30" s="687"/>
      <c r="SOR30" s="687"/>
      <c r="SOS30" s="687"/>
      <c r="SOT30" s="687"/>
      <c r="SOU30" s="687"/>
      <c r="SOV30" s="687"/>
      <c r="SOW30" s="687"/>
      <c r="SOX30" s="687"/>
      <c r="SOY30" s="687"/>
      <c r="SOZ30" s="687"/>
      <c r="SPA30" s="687"/>
      <c r="SPB30" s="687"/>
      <c r="SPC30" s="687"/>
      <c r="SPD30" s="687"/>
      <c r="SPE30" s="687"/>
      <c r="SPF30" s="687"/>
      <c r="SPG30" s="687"/>
      <c r="SPH30" s="687"/>
      <c r="SPI30" s="687"/>
      <c r="SPJ30" s="687"/>
      <c r="SPK30" s="687"/>
      <c r="SPL30" s="687"/>
      <c r="SPM30" s="687"/>
      <c r="SPN30" s="687"/>
      <c r="SPO30" s="687"/>
      <c r="SPP30" s="687"/>
      <c r="SPQ30" s="687"/>
      <c r="SPR30" s="687"/>
      <c r="SPS30" s="687"/>
      <c r="SPT30" s="687"/>
      <c r="SPU30" s="687"/>
      <c r="SPV30" s="687"/>
      <c r="SPW30" s="687"/>
      <c r="SPX30" s="687"/>
      <c r="SPY30" s="687"/>
      <c r="SPZ30" s="687"/>
      <c r="SQA30" s="687"/>
      <c r="SQB30" s="687"/>
      <c r="SQC30" s="687"/>
      <c r="SQD30" s="687"/>
      <c r="SQE30" s="687"/>
      <c r="SQF30" s="687"/>
      <c r="SQG30" s="687"/>
      <c r="SQH30" s="687"/>
      <c r="SQI30" s="687"/>
      <c r="SQJ30" s="687"/>
      <c r="SQK30" s="687"/>
      <c r="SQL30" s="687"/>
      <c r="SQM30" s="687"/>
      <c r="SQN30" s="687"/>
      <c r="SQO30" s="687"/>
      <c r="SQP30" s="687"/>
      <c r="SQQ30" s="687"/>
      <c r="SQR30" s="687"/>
      <c r="SQS30" s="687"/>
      <c r="SQT30" s="687"/>
      <c r="SQU30" s="687"/>
      <c r="SQV30" s="687"/>
      <c r="SQW30" s="687"/>
      <c r="SQX30" s="687"/>
      <c r="SQY30" s="687"/>
      <c r="SQZ30" s="687"/>
      <c r="SRA30" s="687"/>
      <c r="SRB30" s="687"/>
      <c r="SRC30" s="687"/>
      <c r="SRD30" s="687"/>
      <c r="SRE30" s="687"/>
      <c r="SRF30" s="687"/>
      <c r="SRG30" s="687"/>
      <c r="SRH30" s="687"/>
      <c r="SRI30" s="687"/>
      <c r="SRJ30" s="687"/>
      <c r="SRK30" s="687"/>
      <c r="SRL30" s="687"/>
      <c r="SRM30" s="687"/>
      <c r="SRN30" s="687"/>
      <c r="SRO30" s="687"/>
      <c r="SRP30" s="687"/>
      <c r="SRQ30" s="687"/>
      <c r="SRR30" s="687"/>
      <c r="SRS30" s="687"/>
      <c r="SRT30" s="687"/>
      <c r="SRU30" s="687"/>
      <c r="SRV30" s="687"/>
      <c r="SRW30" s="687"/>
      <c r="SRX30" s="687"/>
      <c r="SRY30" s="687"/>
      <c r="SRZ30" s="687"/>
      <c r="SSA30" s="687"/>
      <c r="SSB30" s="687"/>
      <c r="SSC30" s="687"/>
      <c r="SSD30" s="687"/>
      <c r="SSE30" s="687"/>
      <c r="SSF30" s="687"/>
      <c r="SSG30" s="687"/>
      <c r="SSH30" s="687"/>
      <c r="SSI30" s="687"/>
      <c r="SSJ30" s="687"/>
      <c r="SSK30" s="687"/>
      <c r="SSL30" s="687"/>
      <c r="SSM30" s="687"/>
      <c r="SSN30" s="687"/>
      <c r="SSO30" s="687"/>
      <c r="SSP30" s="687"/>
      <c r="SSQ30" s="687"/>
      <c r="SSR30" s="687"/>
      <c r="SSS30" s="687"/>
      <c r="SST30" s="687"/>
      <c r="SSU30" s="687"/>
      <c r="SSV30" s="687"/>
      <c r="SSW30" s="687"/>
      <c r="SSX30" s="687"/>
      <c r="SSY30" s="687"/>
      <c r="SSZ30" s="687"/>
      <c r="STA30" s="687"/>
      <c r="STB30" s="687"/>
      <c r="STC30" s="687"/>
      <c r="STD30" s="687"/>
      <c r="STE30" s="687"/>
      <c r="STF30" s="687"/>
      <c r="STG30" s="687"/>
      <c r="STH30" s="687"/>
      <c r="STI30" s="687"/>
      <c r="STJ30" s="687"/>
      <c r="STK30" s="687"/>
      <c r="STL30" s="687"/>
      <c r="STM30" s="687"/>
      <c r="STN30" s="687"/>
      <c r="STO30" s="687"/>
      <c r="STP30" s="687"/>
      <c r="STQ30" s="687"/>
      <c r="STR30" s="687"/>
      <c r="STS30" s="687"/>
      <c r="STT30" s="687"/>
      <c r="STU30" s="687"/>
      <c r="STV30" s="687"/>
      <c r="STW30" s="687"/>
      <c r="STX30" s="687"/>
      <c r="STY30" s="687"/>
      <c r="STZ30" s="687"/>
      <c r="SUA30" s="687"/>
      <c r="SUB30" s="687"/>
      <c r="SUC30" s="687"/>
      <c r="SUD30" s="687"/>
      <c r="SUE30" s="687"/>
      <c r="SUF30" s="687"/>
      <c r="SUG30" s="687"/>
      <c r="SUH30" s="687"/>
      <c r="SUI30" s="687"/>
      <c r="SUJ30" s="687"/>
      <c r="SUK30" s="687"/>
      <c r="SUL30" s="687"/>
      <c r="SUM30" s="687"/>
      <c r="SUN30" s="687"/>
      <c r="SUO30" s="687"/>
      <c r="SUP30" s="687"/>
      <c r="SUQ30" s="687"/>
      <c r="SUR30" s="687"/>
      <c r="SUS30" s="687"/>
      <c r="SUT30" s="687"/>
      <c r="SUU30" s="687"/>
      <c r="SUV30" s="687"/>
      <c r="SUW30" s="687"/>
      <c r="SUX30" s="687"/>
      <c r="SUY30" s="687"/>
      <c r="SUZ30" s="687"/>
      <c r="SVA30" s="687"/>
      <c r="SVB30" s="687"/>
      <c r="SVC30" s="687"/>
      <c r="SVD30" s="687"/>
      <c r="SVE30" s="687"/>
      <c r="SVF30" s="687"/>
      <c r="SVG30" s="687"/>
      <c r="SVH30" s="687"/>
      <c r="SVI30" s="687"/>
      <c r="SVJ30" s="687"/>
      <c r="SVK30" s="687"/>
      <c r="SVL30" s="687"/>
      <c r="SVM30" s="687"/>
      <c r="SVN30" s="687"/>
      <c r="SVO30" s="687"/>
      <c r="SVP30" s="687"/>
      <c r="SVQ30" s="687"/>
      <c r="SVR30" s="687"/>
      <c r="SVS30" s="687"/>
      <c r="SVT30" s="687"/>
      <c r="SVU30" s="687"/>
      <c r="SVV30" s="687"/>
      <c r="SVW30" s="687"/>
      <c r="SVX30" s="687"/>
      <c r="SVY30" s="687"/>
      <c r="SVZ30" s="687"/>
      <c r="SWA30" s="687"/>
      <c r="SWB30" s="687"/>
      <c r="SWC30" s="687"/>
      <c r="SWD30" s="687"/>
      <c r="SWE30" s="687"/>
      <c r="SWF30" s="687"/>
      <c r="SWG30" s="687"/>
      <c r="SWH30" s="687"/>
      <c r="SWI30" s="687"/>
      <c r="SWJ30" s="687"/>
      <c r="SWK30" s="687"/>
      <c r="SWL30" s="687"/>
      <c r="SWM30" s="687"/>
      <c r="SWN30" s="687"/>
      <c r="SWO30" s="687"/>
      <c r="SWP30" s="687"/>
      <c r="SWQ30" s="687"/>
      <c r="SWR30" s="687"/>
      <c r="SWS30" s="687"/>
      <c r="SWT30" s="687"/>
      <c r="SWU30" s="687"/>
      <c r="SWV30" s="687"/>
      <c r="SWW30" s="687"/>
      <c r="SWX30" s="687"/>
      <c r="SWY30" s="687"/>
      <c r="SWZ30" s="687"/>
      <c r="SXA30" s="687"/>
      <c r="SXB30" s="687"/>
      <c r="SXC30" s="687"/>
      <c r="SXD30" s="687"/>
      <c r="SXE30" s="687"/>
      <c r="SXF30" s="687"/>
      <c r="SXG30" s="687"/>
      <c r="SXH30" s="687"/>
      <c r="SXI30" s="687"/>
      <c r="SXJ30" s="687"/>
      <c r="SXK30" s="687"/>
      <c r="SXL30" s="687"/>
      <c r="SXM30" s="687"/>
      <c r="SXN30" s="687"/>
      <c r="SXO30" s="687"/>
      <c r="SXP30" s="687"/>
      <c r="SXQ30" s="687"/>
      <c r="SXR30" s="687"/>
      <c r="SXS30" s="687"/>
      <c r="SXT30" s="687"/>
      <c r="SXU30" s="687"/>
      <c r="SXV30" s="687"/>
      <c r="SXW30" s="687"/>
      <c r="SXX30" s="687"/>
      <c r="SXY30" s="687"/>
      <c r="SXZ30" s="687"/>
      <c r="SYA30" s="687"/>
      <c r="SYB30" s="687"/>
      <c r="SYC30" s="687"/>
      <c r="SYD30" s="687"/>
      <c r="SYE30" s="687"/>
      <c r="SYF30" s="687"/>
      <c r="SYG30" s="687"/>
      <c r="SYH30" s="687"/>
      <c r="SYI30" s="687"/>
      <c r="SYJ30" s="687"/>
      <c r="SYK30" s="687"/>
      <c r="SYL30" s="687"/>
      <c r="SYM30" s="687"/>
      <c r="SYN30" s="687"/>
      <c r="SYO30" s="687"/>
      <c r="SYP30" s="687"/>
      <c r="SYQ30" s="687"/>
      <c r="SYR30" s="687"/>
      <c r="SYS30" s="687"/>
      <c r="SYT30" s="687"/>
      <c r="SYU30" s="687"/>
      <c r="SYV30" s="687"/>
      <c r="SYW30" s="687"/>
      <c r="SYX30" s="687"/>
      <c r="SYY30" s="687"/>
      <c r="SYZ30" s="687"/>
      <c r="SZA30" s="687"/>
      <c r="SZB30" s="687"/>
      <c r="SZC30" s="687"/>
      <c r="SZD30" s="687"/>
      <c r="SZE30" s="687"/>
      <c r="SZF30" s="687"/>
      <c r="SZG30" s="687"/>
      <c r="SZH30" s="687"/>
      <c r="SZI30" s="687"/>
      <c r="SZJ30" s="687"/>
      <c r="SZK30" s="687"/>
      <c r="SZL30" s="687"/>
      <c r="SZM30" s="687"/>
      <c r="SZN30" s="687"/>
      <c r="SZO30" s="687"/>
      <c r="SZP30" s="687"/>
      <c r="SZQ30" s="687"/>
      <c r="SZR30" s="687"/>
      <c r="SZS30" s="687"/>
      <c r="SZT30" s="687"/>
      <c r="SZU30" s="687"/>
      <c r="SZV30" s="687"/>
      <c r="SZW30" s="687"/>
      <c r="SZX30" s="687"/>
      <c r="SZY30" s="687"/>
      <c r="SZZ30" s="687"/>
      <c r="TAA30" s="687"/>
      <c r="TAB30" s="687"/>
      <c r="TAC30" s="687"/>
      <c r="TAD30" s="687"/>
      <c r="TAE30" s="687"/>
      <c r="TAF30" s="687"/>
      <c r="TAG30" s="687"/>
      <c r="TAH30" s="687"/>
      <c r="TAI30" s="687"/>
      <c r="TAJ30" s="687"/>
      <c r="TAK30" s="687"/>
      <c r="TAL30" s="687"/>
      <c r="TAM30" s="687"/>
      <c r="TAN30" s="687"/>
      <c r="TAO30" s="687"/>
      <c r="TAP30" s="687"/>
      <c r="TAQ30" s="687"/>
      <c r="TAR30" s="687"/>
      <c r="TAS30" s="687"/>
      <c r="TAT30" s="687"/>
      <c r="TAU30" s="687"/>
      <c r="TAV30" s="687"/>
      <c r="TAW30" s="687"/>
      <c r="TAX30" s="687"/>
      <c r="TAY30" s="687"/>
      <c r="TAZ30" s="687"/>
      <c r="TBA30" s="687"/>
      <c r="TBB30" s="687"/>
      <c r="TBC30" s="687"/>
      <c r="TBD30" s="687"/>
      <c r="TBE30" s="687"/>
      <c r="TBF30" s="687"/>
      <c r="TBG30" s="687"/>
      <c r="TBH30" s="687"/>
      <c r="TBI30" s="687"/>
      <c r="TBJ30" s="687"/>
      <c r="TBK30" s="687"/>
      <c r="TBL30" s="687"/>
      <c r="TBM30" s="687"/>
      <c r="TBN30" s="687"/>
      <c r="TBO30" s="687"/>
      <c r="TBP30" s="687"/>
      <c r="TBQ30" s="687"/>
      <c r="TBR30" s="687"/>
      <c r="TBS30" s="687"/>
      <c r="TBT30" s="687"/>
      <c r="TBU30" s="687"/>
      <c r="TBV30" s="687"/>
      <c r="TBW30" s="687"/>
      <c r="TBX30" s="687"/>
      <c r="TBY30" s="687"/>
      <c r="TBZ30" s="687"/>
      <c r="TCA30" s="687"/>
      <c r="TCB30" s="687"/>
      <c r="TCC30" s="687"/>
      <c r="TCD30" s="687"/>
      <c r="TCE30" s="687"/>
      <c r="TCF30" s="687"/>
      <c r="TCG30" s="687"/>
      <c r="TCH30" s="687"/>
      <c r="TCI30" s="687"/>
      <c r="TCJ30" s="687"/>
      <c r="TCK30" s="687"/>
      <c r="TCL30" s="687"/>
      <c r="TCM30" s="687"/>
      <c r="TCN30" s="687"/>
      <c r="TCO30" s="687"/>
      <c r="TCP30" s="687"/>
      <c r="TCQ30" s="687"/>
      <c r="TCR30" s="687"/>
      <c r="TCS30" s="687"/>
      <c r="TCT30" s="687"/>
      <c r="TCU30" s="687"/>
      <c r="TCV30" s="687"/>
      <c r="TCW30" s="687"/>
      <c r="TCX30" s="687"/>
      <c r="TCY30" s="687"/>
      <c r="TCZ30" s="687"/>
      <c r="TDA30" s="687"/>
      <c r="TDB30" s="687"/>
      <c r="TDC30" s="687"/>
      <c r="TDD30" s="687"/>
      <c r="TDE30" s="687"/>
      <c r="TDF30" s="687"/>
      <c r="TDG30" s="687"/>
      <c r="TDH30" s="687"/>
      <c r="TDI30" s="687"/>
      <c r="TDJ30" s="687"/>
      <c r="TDK30" s="687"/>
      <c r="TDL30" s="687"/>
      <c r="TDM30" s="687"/>
      <c r="TDN30" s="687"/>
      <c r="TDO30" s="687"/>
      <c r="TDP30" s="687"/>
      <c r="TDQ30" s="687"/>
      <c r="TDR30" s="687"/>
      <c r="TDS30" s="687"/>
      <c r="TDT30" s="687"/>
      <c r="TDU30" s="687"/>
      <c r="TDV30" s="687"/>
      <c r="TDW30" s="687"/>
      <c r="TDX30" s="687"/>
      <c r="TDY30" s="687"/>
      <c r="TDZ30" s="687"/>
      <c r="TEA30" s="687"/>
      <c r="TEB30" s="687"/>
      <c r="TEC30" s="687"/>
      <c r="TED30" s="687"/>
      <c r="TEE30" s="687"/>
      <c r="TEF30" s="687"/>
      <c r="TEG30" s="687"/>
      <c r="TEH30" s="687"/>
      <c r="TEI30" s="687"/>
      <c r="TEJ30" s="687"/>
      <c r="TEK30" s="687"/>
      <c r="TEL30" s="687"/>
      <c r="TEM30" s="687"/>
      <c r="TEN30" s="687"/>
      <c r="TEO30" s="687"/>
      <c r="TEP30" s="687"/>
      <c r="TEQ30" s="687"/>
      <c r="TER30" s="687"/>
      <c r="TES30" s="687"/>
      <c r="TET30" s="687"/>
      <c r="TEU30" s="687"/>
      <c r="TEV30" s="687"/>
      <c r="TEW30" s="687"/>
      <c r="TEX30" s="687"/>
      <c r="TEY30" s="687"/>
      <c r="TEZ30" s="687"/>
      <c r="TFA30" s="687"/>
      <c r="TFB30" s="687"/>
      <c r="TFC30" s="687"/>
      <c r="TFD30" s="687"/>
      <c r="TFE30" s="687"/>
      <c r="TFF30" s="687"/>
      <c r="TFG30" s="687"/>
      <c r="TFH30" s="687"/>
      <c r="TFI30" s="687"/>
      <c r="TFJ30" s="687"/>
      <c r="TFK30" s="687"/>
      <c r="TFL30" s="687"/>
      <c r="TFM30" s="687"/>
      <c r="TFN30" s="687"/>
      <c r="TFO30" s="687"/>
      <c r="TFP30" s="687"/>
      <c r="TFQ30" s="687"/>
      <c r="TFR30" s="687"/>
      <c r="TFS30" s="687"/>
      <c r="TFT30" s="687"/>
      <c r="TFU30" s="687"/>
      <c r="TFV30" s="687"/>
      <c r="TFW30" s="687"/>
      <c r="TFX30" s="687"/>
      <c r="TFY30" s="687"/>
      <c r="TFZ30" s="687"/>
      <c r="TGA30" s="687"/>
      <c r="TGB30" s="687"/>
      <c r="TGC30" s="687"/>
      <c r="TGD30" s="687"/>
      <c r="TGE30" s="687"/>
      <c r="TGF30" s="687"/>
      <c r="TGG30" s="687"/>
      <c r="TGH30" s="687"/>
      <c r="TGI30" s="687"/>
      <c r="TGJ30" s="687"/>
      <c r="TGK30" s="687"/>
      <c r="TGL30" s="687"/>
      <c r="TGM30" s="687"/>
      <c r="TGN30" s="687"/>
      <c r="TGO30" s="687"/>
      <c r="TGP30" s="687"/>
      <c r="TGQ30" s="687"/>
      <c r="TGR30" s="687"/>
      <c r="TGS30" s="687"/>
      <c r="TGT30" s="687"/>
      <c r="TGU30" s="687"/>
      <c r="TGV30" s="687"/>
      <c r="TGW30" s="687"/>
      <c r="TGX30" s="687"/>
      <c r="TGY30" s="687"/>
      <c r="TGZ30" s="687"/>
      <c r="THA30" s="687"/>
      <c r="THB30" s="687"/>
      <c r="THC30" s="687"/>
      <c r="THD30" s="687"/>
      <c r="THE30" s="687"/>
      <c r="THF30" s="687"/>
      <c r="THG30" s="687"/>
      <c r="THH30" s="687"/>
      <c r="THI30" s="687"/>
      <c r="THJ30" s="687"/>
      <c r="THK30" s="687"/>
      <c r="THL30" s="687"/>
      <c r="THM30" s="687"/>
      <c r="THN30" s="687"/>
      <c r="THO30" s="687"/>
      <c r="THP30" s="687"/>
      <c r="THQ30" s="687"/>
      <c r="THR30" s="687"/>
      <c r="THS30" s="687"/>
      <c r="THT30" s="687"/>
      <c r="THU30" s="687"/>
      <c r="THV30" s="687"/>
      <c r="THW30" s="687"/>
      <c r="THX30" s="687"/>
      <c r="THY30" s="687"/>
      <c r="THZ30" s="687"/>
      <c r="TIA30" s="687"/>
      <c r="TIB30" s="687"/>
      <c r="TIC30" s="687"/>
      <c r="TID30" s="687"/>
      <c r="TIE30" s="687"/>
      <c r="TIF30" s="687"/>
      <c r="TIG30" s="687"/>
      <c r="TIH30" s="687"/>
      <c r="TII30" s="687"/>
      <c r="TIJ30" s="687"/>
      <c r="TIK30" s="687"/>
      <c r="TIL30" s="687"/>
      <c r="TIM30" s="687"/>
      <c r="TIN30" s="687"/>
      <c r="TIO30" s="687"/>
      <c r="TIP30" s="687"/>
      <c r="TIQ30" s="687"/>
      <c r="TIR30" s="687"/>
      <c r="TIS30" s="687"/>
      <c r="TIT30" s="687"/>
      <c r="TIU30" s="687"/>
      <c r="TIV30" s="687"/>
      <c r="TIW30" s="687"/>
      <c r="TIX30" s="687"/>
      <c r="TIY30" s="687"/>
      <c r="TIZ30" s="687"/>
      <c r="TJA30" s="687"/>
      <c r="TJB30" s="687"/>
      <c r="TJC30" s="687"/>
      <c r="TJD30" s="687"/>
      <c r="TJE30" s="687"/>
      <c r="TJF30" s="687"/>
      <c r="TJG30" s="687"/>
      <c r="TJH30" s="687"/>
      <c r="TJI30" s="687"/>
      <c r="TJJ30" s="687"/>
      <c r="TJK30" s="687"/>
      <c r="TJL30" s="687"/>
      <c r="TJM30" s="687"/>
      <c r="TJN30" s="687"/>
      <c r="TJO30" s="687"/>
      <c r="TJP30" s="687"/>
      <c r="TJQ30" s="687"/>
      <c r="TJR30" s="687"/>
      <c r="TJS30" s="687"/>
      <c r="TJT30" s="687"/>
      <c r="TJU30" s="687"/>
      <c r="TJV30" s="687"/>
      <c r="TJW30" s="687"/>
      <c r="TJX30" s="687"/>
      <c r="TJY30" s="687"/>
      <c r="TJZ30" s="687"/>
      <c r="TKA30" s="687"/>
      <c r="TKB30" s="687"/>
      <c r="TKC30" s="687"/>
      <c r="TKD30" s="687"/>
      <c r="TKE30" s="687"/>
      <c r="TKF30" s="687"/>
      <c r="TKG30" s="687"/>
      <c r="TKH30" s="687"/>
      <c r="TKI30" s="687"/>
      <c r="TKJ30" s="687"/>
      <c r="TKK30" s="687"/>
      <c r="TKL30" s="687"/>
      <c r="TKM30" s="687"/>
      <c r="TKN30" s="687"/>
      <c r="TKO30" s="687"/>
      <c r="TKP30" s="687"/>
      <c r="TKQ30" s="687"/>
      <c r="TKR30" s="687"/>
      <c r="TKS30" s="687"/>
      <c r="TKT30" s="687"/>
      <c r="TKU30" s="687"/>
      <c r="TKV30" s="687"/>
      <c r="TKW30" s="687"/>
      <c r="TKX30" s="687"/>
      <c r="TKY30" s="687"/>
      <c r="TKZ30" s="687"/>
      <c r="TLA30" s="687"/>
      <c r="TLB30" s="687"/>
      <c r="TLC30" s="687"/>
      <c r="TLD30" s="687"/>
      <c r="TLE30" s="687"/>
      <c r="TLF30" s="687"/>
      <c r="TLG30" s="687"/>
      <c r="TLH30" s="687"/>
      <c r="TLI30" s="687"/>
      <c r="TLJ30" s="687"/>
      <c r="TLK30" s="687"/>
      <c r="TLL30" s="687"/>
      <c r="TLM30" s="687"/>
      <c r="TLN30" s="687"/>
      <c r="TLO30" s="687"/>
      <c r="TLP30" s="687"/>
      <c r="TLQ30" s="687"/>
      <c r="TLR30" s="687"/>
      <c r="TLS30" s="687"/>
      <c r="TLT30" s="687"/>
      <c r="TLU30" s="687"/>
      <c r="TLV30" s="687"/>
      <c r="TLW30" s="687"/>
      <c r="TLX30" s="687"/>
      <c r="TLY30" s="687"/>
      <c r="TLZ30" s="687"/>
      <c r="TMA30" s="687"/>
      <c r="TMB30" s="687"/>
      <c r="TMC30" s="687"/>
      <c r="TMD30" s="687"/>
      <c r="TME30" s="687"/>
      <c r="TMF30" s="687"/>
      <c r="TMG30" s="687"/>
      <c r="TMH30" s="687"/>
      <c r="TMI30" s="687"/>
      <c r="TMJ30" s="687"/>
      <c r="TMK30" s="687"/>
      <c r="TML30" s="687"/>
      <c r="TMM30" s="687"/>
      <c r="TMN30" s="687"/>
      <c r="TMO30" s="687"/>
      <c r="TMP30" s="687"/>
      <c r="TMQ30" s="687"/>
      <c r="TMR30" s="687"/>
      <c r="TMS30" s="687"/>
      <c r="TMT30" s="687"/>
      <c r="TMU30" s="687"/>
      <c r="TMV30" s="687"/>
      <c r="TMW30" s="687"/>
      <c r="TMX30" s="687"/>
      <c r="TMY30" s="687"/>
      <c r="TMZ30" s="687"/>
      <c r="TNA30" s="687"/>
      <c r="TNB30" s="687"/>
      <c r="TNC30" s="687"/>
      <c r="TND30" s="687"/>
      <c r="TNE30" s="687"/>
      <c r="TNF30" s="687"/>
      <c r="TNG30" s="687"/>
      <c r="TNH30" s="687"/>
      <c r="TNI30" s="687"/>
      <c r="TNJ30" s="687"/>
      <c r="TNK30" s="687"/>
      <c r="TNL30" s="687"/>
      <c r="TNM30" s="687"/>
      <c r="TNN30" s="687"/>
      <c r="TNO30" s="687"/>
      <c r="TNP30" s="687"/>
      <c r="TNQ30" s="687"/>
      <c r="TNR30" s="687"/>
      <c r="TNS30" s="687"/>
      <c r="TNT30" s="687"/>
      <c r="TNU30" s="687"/>
      <c r="TNV30" s="687"/>
      <c r="TNW30" s="687"/>
      <c r="TNX30" s="687"/>
      <c r="TNY30" s="687"/>
      <c r="TNZ30" s="687"/>
      <c r="TOA30" s="687"/>
      <c r="TOB30" s="687"/>
      <c r="TOC30" s="687"/>
      <c r="TOD30" s="687"/>
      <c r="TOE30" s="687"/>
      <c r="TOF30" s="687"/>
      <c r="TOG30" s="687"/>
      <c r="TOH30" s="687"/>
      <c r="TOI30" s="687"/>
      <c r="TOJ30" s="687"/>
      <c r="TOK30" s="687"/>
      <c r="TOL30" s="687"/>
      <c r="TOM30" s="687"/>
      <c r="TON30" s="687"/>
      <c r="TOO30" s="687"/>
      <c r="TOP30" s="687"/>
      <c r="TOQ30" s="687"/>
      <c r="TOR30" s="687"/>
      <c r="TOS30" s="687"/>
      <c r="TOT30" s="687"/>
      <c r="TOU30" s="687"/>
      <c r="TOV30" s="687"/>
      <c r="TOW30" s="687"/>
      <c r="TOX30" s="687"/>
      <c r="TOY30" s="687"/>
      <c r="TOZ30" s="687"/>
      <c r="TPA30" s="687"/>
      <c r="TPB30" s="687"/>
      <c r="TPC30" s="687"/>
      <c r="TPD30" s="687"/>
      <c r="TPE30" s="687"/>
      <c r="TPF30" s="687"/>
      <c r="TPG30" s="687"/>
      <c r="TPH30" s="687"/>
      <c r="TPI30" s="687"/>
      <c r="TPJ30" s="687"/>
      <c r="TPK30" s="687"/>
      <c r="TPL30" s="687"/>
      <c r="TPM30" s="687"/>
      <c r="TPN30" s="687"/>
      <c r="TPO30" s="687"/>
      <c r="TPP30" s="687"/>
      <c r="TPQ30" s="687"/>
      <c r="TPR30" s="687"/>
      <c r="TPS30" s="687"/>
      <c r="TPT30" s="687"/>
      <c r="TPU30" s="687"/>
      <c r="TPV30" s="687"/>
      <c r="TPW30" s="687"/>
      <c r="TPX30" s="687"/>
      <c r="TPY30" s="687"/>
      <c r="TPZ30" s="687"/>
      <c r="TQA30" s="687"/>
      <c r="TQB30" s="687"/>
      <c r="TQC30" s="687"/>
      <c r="TQD30" s="687"/>
      <c r="TQE30" s="687"/>
      <c r="TQF30" s="687"/>
      <c r="TQG30" s="687"/>
      <c r="TQH30" s="687"/>
      <c r="TQI30" s="687"/>
      <c r="TQJ30" s="687"/>
      <c r="TQK30" s="687"/>
      <c r="TQL30" s="687"/>
      <c r="TQM30" s="687"/>
      <c r="TQN30" s="687"/>
      <c r="TQO30" s="687"/>
      <c r="TQP30" s="687"/>
      <c r="TQQ30" s="687"/>
      <c r="TQR30" s="687"/>
      <c r="TQS30" s="687"/>
      <c r="TQT30" s="687"/>
      <c r="TQU30" s="687"/>
      <c r="TQV30" s="687"/>
      <c r="TQW30" s="687"/>
      <c r="TQX30" s="687"/>
      <c r="TQY30" s="687"/>
      <c r="TQZ30" s="687"/>
      <c r="TRA30" s="687"/>
      <c r="TRB30" s="687"/>
      <c r="TRC30" s="687"/>
      <c r="TRD30" s="687"/>
      <c r="TRE30" s="687"/>
      <c r="TRF30" s="687"/>
      <c r="TRG30" s="687"/>
      <c r="TRH30" s="687"/>
      <c r="TRI30" s="687"/>
      <c r="TRJ30" s="687"/>
      <c r="TRK30" s="687"/>
      <c r="TRL30" s="687"/>
      <c r="TRM30" s="687"/>
      <c r="TRN30" s="687"/>
      <c r="TRO30" s="687"/>
      <c r="TRP30" s="687"/>
      <c r="TRQ30" s="687"/>
      <c r="TRR30" s="687"/>
      <c r="TRS30" s="687"/>
      <c r="TRT30" s="687"/>
      <c r="TRU30" s="687"/>
      <c r="TRV30" s="687"/>
      <c r="TRW30" s="687"/>
      <c r="TRX30" s="687"/>
      <c r="TRY30" s="687"/>
      <c r="TRZ30" s="687"/>
      <c r="TSA30" s="687"/>
      <c r="TSB30" s="687"/>
      <c r="TSC30" s="687"/>
      <c r="TSD30" s="687"/>
      <c r="TSE30" s="687"/>
      <c r="TSF30" s="687"/>
      <c r="TSG30" s="687"/>
      <c r="TSH30" s="687"/>
      <c r="TSI30" s="687"/>
      <c r="TSJ30" s="687"/>
      <c r="TSK30" s="687"/>
      <c r="TSL30" s="687"/>
      <c r="TSM30" s="687"/>
      <c r="TSN30" s="687"/>
      <c r="TSO30" s="687"/>
      <c r="TSP30" s="687"/>
      <c r="TSQ30" s="687"/>
      <c r="TSR30" s="687"/>
      <c r="TSS30" s="687"/>
      <c r="TST30" s="687"/>
      <c r="TSU30" s="687"/>
      <c r="TSV30" s="687"/>
      <c r="TSW30" s="687"/>
      <c r="TSX30" s="687"/>
      <c r="TSY30" s="687"/>
      <c r="TSZ30" s="687"/>
      <c r="TTA30" s="687"/>
      <c r="TTB30" s="687"/>
      <c r="TTC30" s="687"/>
      <c r="TTD30" s="687"/>
      <c r="TTE30" s="687"/>
      <c r="TTF30" s="687"/>
      <c r="TTG30" s="687"/>
      <c r="TTH30" s="687"/>
      <c r="TTI30" s="687"/>
      <c r="TTJ30" s="687"/>
      <c r="TTK30" s="687"/>
      <c r="TTL30" s="687"/>
      <c r="TTM30" s="687"/>
      <c r="TTN30" s="687"/>
      <c r="TTO30" s="687"/>
      <c r="TTP30" s="687"/>
      <c r="TTQ30" s="687"/>
      <c r="TTR30" s="687"/>
      <c r="TTS30" s="687"/>
      <c r="TTT30" s="687"/>
      <c r="TTU30" s="687"/>
      <c r="TTV30" s="687"/>
      <c r="TTW30" s="687"/>
      <c r="TTX30" s="687"/>
      <c r="TTY30" s="687"/>
      <c r="TTZ30" s="687"/>
      <c r="TUA30" s="687"/>
      <c r="TUB30" s="687"/>
      <c r="TUC30" s="687"/>
      <c r="TUD30" s="687"/>
      <c r="TUE30" s="687"/>
      <c r="TUF30" s="687"/>
      <c r="TUG30" s="687"/>
      <c r="TUH30" s="687"/>
      <c r="TUI30" s="687"/>
      <c r="TUJ30" s="687"/>
      <c r="TUK30" s="687"/>
      <c r="TUL30" s="687"/>
      <c r="TUM30" s="687"/>
      <c r="TUN30" s="687"/>
      <c r="TUO30" s="687"/>
      <c r="TUP30" s="687"/>
      <c r="TUQ30" s="687"/>
      <c r="TUR30" s="687"/>
      <c r="TUS30" s="687"/>
      <c r="TUT30" s="687"/>
      <c r="TUU30" s="687"/>
      <c r="TUV30" s="687"/>
      <c r="TUW30" s="687"/>
      <c r="TUX30" s="687"/>
      <c r="TUY30" s="687"/>
      <c r="TUZ30" s="687"/>
      <c r="TVA30" s="687"/>
      <c r="TVB30" s="687"/>
      <c r="TVC30" s="687"/>
      <c r="TVD30" s="687"/>
      <c r="TVE30" s="687"/>
      <c r="TVF30" s="687"/>
      <c r="TVG30" s="687"/>
      <c r="TVH30" s="687"/>
      <c r="TVI30" s="687"/>
      <c r="TVJ30" s="687"/>
      <c r="TVK30" s="687"/>
      <c r="TVL30" s="687"/>
      <c r="TVM30" s="687"/>
      <c r="TVN30" s="687"/>
      <c r="TVO30" s="687"/>
      <c r="TVP30" s="687"/>
      <c r="TVQ30" s="687"/>
      <c r="TVR30" s="687"/>
      <c r="TVS30" s="687"/>
      <c r="TVT30" s="687"/>
      <c r="TVU30" s="687"/>
      <c r="TVV30" s="687"/>
      <c r="TVW30" s="687"/>
      <c r="TVX30" s="687"/>
      <c r="TVY30" s="687"/>
      <c r="TVZ30" s="687"/>
      <c r="TWA30" s="687"/>
      <c r="TWB30" s="687"/>
      <c r="TWC30" s="687"/>
      <c r="TWD30" s="687"/>
      <c r="TWE30" s="687"/>
      <c r="TWF30" s="687"/>
      <c r="TWG30" s="687"/>
      <c r="TWH30" s="687"/>
      <c r="TWI30" s="687"/>
      <c r="TWJ30" s="687"/>
      <c r="TWK30" s="687"/>
      <c r="TWL30" s="687"/>
      <c r="TWM30" s="687"/>
      <c r="TWN30" s="687"/>
      <c r="TWO30" s="687"/>
      <c r="TWP30" s="687"/>
      <c r="TWQ30" s="687"/>
      <c r="TWR30" s="687"/>
      <c r="TWS30" s="687"/>
      <c r="TWT30" s="687"/>
      <c r="TWU30" s="687"/>
      <c r="TWV30" s="687"/>
      <c r="TWW30" s="687"/>
      <c r="TWX30" s="687"/>
      <c r="TWY30" s="687"/>
      <c r="TWZ30" s="687"/>
      <c r="TXA30" s="687"/>
      <c r="TXB30" s="687"/>
      <c r="TXC30" s="687"/>
      <c r="TXD30" s="687"/>
      <c r="TXE30" s="687"/>
      <c r="TXF30" s="687"/>
      <c r="TXG30" s="687"/>
      <c r="TXH30" s="687"/>
      <c r="TXI30" s="687"/>
      <c r="TXJ30" s="687"/>
      <c r="TXK30" s="687"/>
      <c r="TXL30" s="687"/>
      <c r="TXM30" s="687"/>
      <c r="TXN30" s="687"/>
      <c r="TXO30" s="687"/>
      <c r="TXP30" s="687"/>
      <c r="TXQ30" s="687"/>
      <c r="TXR30" s="687"/>
      <c r="TXS30" s="687"/>
      <c r="TXT30" s="687"/>
      <c r="TXU30" s="687"/>
      <c r="TXV30" s="687"/>
      <c r="TXW30" s="687"/>
      <c r="TXX30" s="687"/>
      <c r="TXY30" s="687"/>
      <c r="TXZ30" s="687"/>
      <c r="TYA30" s="687"/>
      <c r="TYB30" s="687"/>
      <c r="TYC30" s="687"/>
      <c r="TYD30" s="687"/>
      <c r="TYE30" s="687"/>
      <c r="TYF30" s="687"/>
      <c r="TYG30" s="687"/>
      <c r="TYH30" s="687"/>
      <c r="TYI30" s="687"/>
      <c r="TYJ30" s="687"/>
      <c r="TYK30" s="687"/>
      <c r="TYL30" s="687"/>
      <c r="TYM30" s="687"/>
      <c r="TYN30" s="687"/>
      <c r="TYO30" s="687"/>
      <c r="TYP30" s="687"/>
      <c r="TYQ30" s="687"/>
      <c r="TYR30" s="687"/>
      <c r="TYS30" s="687"/>
      <c r="TYT30" s="687"/>
      <c r="TYU30" s="687"/>
      <c r="TYV30" s="687"/>
      <c r="TYW30" s="687"/>
      <c r="TYX30" s="687"/>
      <c r="TYY30" s="687"/>
      <c r="TYZ30" s="687"/>
      <c r="TZA30" s="687"/>
      <c r="TZB30" s="687"/>
      <c r="TZC30" s="687"/>
      <c r="TZD30" s="687"/>
      <c r="TZE30" s="687"/>
      <c r="TZF30" s="687"/>
      <c r="TZG30" s="687"/>
      <c r="TZH30" s="687"/>
      <c r="TZI30" s="687"/>
      <c r="TZJ30" s="687"/>
      <c r="TZK30" s="687"/>
      <c r="TZL30" s="687"/>
      <c r="TZM30" s="687"/>
      <c r="TZN30" s="687"/>
      <c r="TZO30" s="687"/>
      <c r="TZP30" s="687"/>
      <c r="TZQ30" s="687"/>
      <c r="TZR30" s="687"/>
      <c r="TZS30" s="687"/>
      <c r="TZT30" s="687"/>
      <c r="TZU30" s="687"/>
      <c r="TZV30" s="687"/>
      <c r="TZW30" s="687"/>
      <c r="TZX30" s="687"/>
      <c r="TZY30" s="687"/>
      <c r="TZZ30" s="687"/>
      <c r="UAA30" s="687"/>
      <c r="UAB30" s="687"/>
      <c r="UAC30" s="687"/>
      <c r="UAD30" s="687"/>
      <c r="UAE30" s="687"/>
      <c r="UAF30" s="687"/>
      <c r="UAG30" s="687"/>
      <c r="UAH30" s="687"/>
      <c r="UAI30" s="687"/>
      <c r="UAJ30" s="687"/>
      <c r="UAK30" s="687"/>
      <c r="UAL30" s="687"/>
      <c r="UAM30" s="687"/>
      <c r="UAN30" s="687"/>
      <c r="UAO30" s="687"/>
      <c r="UAP30" s="687"/>
      <c r="UAQ30" s="687"/>
      <c r="UAR30" s="687"/>
      <c r="UAS30" s="687"/>
      <c r="UAT30" s="687"/>
      <c r="UAU30" s="687"/>
      <c r="UAV30" s="687"/>
      <c r="UAW30" s="687"/>
      <c r="UAX30" s="687"/>
      <c r="UAY30" s="687"/>
      <c r="UAZ30" s="687"/>
      <c r="UBA30" s="687"/>
      <c r="UBB30" s="687"/>
      <c r="UBC30" s="687"/>
      <c r="UBD30" s="687"/>
      <c r="UBE30" s="687"/>
      <c r="UBF30" s="687"/>
      <c r="UBG30" s="687"/>
      <c r="UBH30" s="687"/>
      <c r="UBI30" s="687"/>
      <c r="UBJ30" s="687"/>
      <c r="UBK30" s="687"/>
      <c r="UBL30" s="687"/>
      <c r="UBM30" s="687"/>
      <c r="UBN30" s="687"/>
      <c r="UBO30" s="687"/>
      <c r="UBP30" s="687"/>
      <c r="UBQ30" s="687"/>
      <c r="UBR30" s="687"/>
      <c r="UBS30" s="687"/>
      <c r="UBT30" s="687"/>
      <c r="UBU30" s="687"/>
      <c r="UBV30" s="687"/>
      <c r="UBW30" s="687"/>
      <c r="UBX30" s="687"/>
      <c r="UBY30" s="687"/>
      <c r="UBZ30" s="687"/>
      <c r="UCA30" s="687"/>
      <c r="UCB30" s="687"/>
      <c r="UCC30" s="687"/>
      <c r="UCD30" s="687"/>
      <c r="UCE30" s="687"/>
      <c r="UCF30" s="687"/>
      <c r="UCG30" s="687"/>
      <c r="UCH30" s="687"/>
      <c r="UCI30" s="687"/>
      <c r="UCJ30" s="687"/>
      <c r="UCK30" s="687"/>
      <c r="UCL30" s="687"/>
      <c r="UCM30" s="687"/>
      <c r="UCN30" s="687"/>
      <c r="UCO30" s="687"/>
      <c r="UCP30" s="687"/>
      <c r="UCQ30" s="687"/>
      <c r="UCR30" s="687"/>
      <c r="UCS30" s="687"/>
      <c r="UCT30" s="687"/>
      <c r="UCU30" s="687"/>
      <c r="UCV30" s="687"/>
      <c r="UCW30" s="687"/>
      <c r="UCX30" s="687"/>
      <c r="UCY30" s="687"/>
      <c r="UCZ30" s="687"/>
      <c r="UDA30" s="687"/>
      <c r="UDB30" s="687"/>
      <c r="UDC30" s="687"/>
      <c r="UDD30" s="687"/>
      <c r="UDE30" s="687"/>
      <c r="UDF30" s="687"/>
      <c r="UDG30" s="687"/>
      <c r="UDH30" s="687"/>
      <c r="UDI30" s="687"/>
      <c r="UDJ30" s="687"/>
      <c r="UDK30" s="687"/>
      <c r="UDL30" s="687"/>
      <c r="UDM30" s="687"/>
      <c r="UDN30" s="687"/>
      <c r="UDO30" s="687"/>
      <c r="UDP30" s="687"/>
      <c r="UDQ30" s="687"/>
      <c r="UDR30" s="687"/>
      <c r="UDS30" s="687"/>
      <c r="UDT30" s="687"/>
      <c r="UDU30" s="687"/>
      <c r="UDV30" s="687"/>
      <c r="UDW30" s="687"/>
      <c r="UDX30" s="687"/>
      <c r="UDY30" s="687"/>
      <c r="UDZ30" s="687"/>
      <c r="UEA30" s="687"/>
      <c r="UEB30" s="687"/>
      <c r="UEC30" s="687"/>
      <c r="UED30" s="687"/>
      <c r="UEE30" s="687"/>
      <c r="UEF30" s="687"/>
      <c r="UEG30" s="687"/>
      <c r="UEH30" s="687"/>
      <c r="UEI30" s="687"/>
      <c r="UEJ30" s="687"/>
      <c r="UEK30" s="687"/>
      <c r="UEL30" s="687"/>
      <c r="UEM30" s="687"/>
      <c r="UEN30" s="687"/>
      <c r="UEO30" s="687"/>
      <c r="UEP30" s="687"/>
      <c r="UEQ30" s="687"/>
      <c r="UER30" s="687"/>
      <c r="UES30" s="687"/>
      <c r="UET30" s="687"/>
      <c r="UEU30" s="687"/>
      <c r="UEV30" s="687"/>
      <c r="UEW30" s="687"/>
      <c r="UEX30" s="687"/>
      <c r="UEY30" s="687"/>
      <c r="UEZ30" s="687"/>
      <c r="UFA30" s="687"/>
      <c r="UFB30" s="687"/>
      <c r="UFC30" s="687"/>
      <c r="UFD30" s="687"/>
      <c r="UFE30" s="687"/>
      <c r="UFF30" s="687"/>
      <c r="UFG30" s="687"/>
      <c r="UFH30" s="687"/>
      <c r="UFI30" s="687"/>
      <c r="UFJ30" s="687"/>
      <c r="UFK30" s="687"/>
      <c r="UFL30" s="687"/>
      <c r="UFM30" s="687"/>
      <c r="UFN30" s="687"/>
      <c r="UFO30" s="687"/>
      <c r="UFP30" s="687"/>
      <c r="UFQ30" s="687"/>
      <c r="UFR30" s="687"/>
      <c r="UFS30" s="687"/>
      <c r="UFT30" s="687"/>
      <c r="UFU30" s="687"/>
      <c r="UFV30" s="687"/>
      <c r="UFW30" s="687"/>
      <c r="UFX30" s="687"/>
      <c r="UFY30" s="687"/>
      <c r="UFZ30" s="687"/>
      <c r="UGA30" s="687"/>
      <c r="UGB30" s="687"/>
      <c r="UGC30" s="687"/>
      <c r="UGD30" s="687"/>
      <c r="UGE30" s="687"/>
      <c r="UGF30" s="687"/>
      <c r="UGG30" s="687"/>
      <c r="UGH30" s="687"/>
      <c r="UGI30" s="687"/>
      <c r="UGJ30" s="687"/>
      <c r="UGK30" s="687"/>
      <c r="UGL30" s="687"/>
      <c r="UGM30" s="687"/>
      <c r="UGN30" s="687"/>
      <c r="UGO30" s="687"/>
      <c r="UGP30" s="687"/>
      <c r="UGQ30" s="687"/>
      <c r="UGR30" s="687"/>
      <c r="UGS30" s="687"/>
      <c r="UGT30" s="687"/>
      <c r="UGU30" s="687"/>
      <c r="UGV30" s="687"/>
      <c r="UGW30" s="687"/>
      <c r="UGX30" s="687"/>
      <c r="UGY30" s="687"/>
      <c r="UGZ30" s="687"/>
      <c r="UHA30" s="687"/>
      <c r="UHB30" s="687"/>
      <c r="UHC30" s="687"/>
      <c r="UHD30" s="687"/>
      <c r="UHE30" s="687"/>
      <c r="UHF30" s="687"/>
      <c r="UHG30" s="687"/>
      <c r="UHH30" s="687"/>
      <c r="UHI30" s="687"/>
      <c r="UHJ30" s="687"/>
      <c r="UHK30" s="687"/>
      <c r="UHL30" s="687"/>
      <c r="UHM30" s="687"/>
      <c r="UHN30" s="687"/>
      <c r="UHO30" s="687"/>
      <c r="UHP30" s="687"/>
      <c r="UHQ30" s="687"/>
      <c r="UHR30" s="687"/>
      <c r="UHS30" s="687"/>
      <c r="UHT30" s="687"/>
      <c r="UHU30" s="687"/>
      <c r="UHV30" s="687"/>
      <c r="UHW30" s="687"/>
      <c r="UHX30" s="687"/>
      <c r="UHY30" s="687"/>
      <c r="UHZ30" s="687"/>
      <c r="UIA30" s="687"/>
      <c r="UIB30" s="687"/>
      <c r="UIC30" s="687"/>
      <c r="UID30" s="687"/>
      <c r="UIE30" s="687"/>
      <c r="UIF30" s="687"/>
      <c r="UIG30" s="687"/>
      <c r="UIH30" s="687"/>
      <c r="UII30" s="687"/>
      <c r="UIJ30" s="687"/>
      <c r="UIK30" s="687"/>
      <c r="UIL30" s="687"/>
      <c r="UIM30" s="687"/>
      <c r="UIN30" s="687"/>
      <c r="UIO30" s="687"/>
      <c r="UIP30" s="687"/>
      <c r="UIQ30" s="687"/>
      <c r="UIR30" s="687"/>
      <c r="UIS30" s="687"/>
      <c r="UIT30" s="687"/>
      <c r="UIU30" s="687"/>
      <c r="UIV30" s="687"/>
      <c r="UIW30" s="687"/>
      <c r="UIX30" s="687"/>
      <c r="UIY30" s="687"/>
      <c r="UIZ30" s="687"/>
      <c r="UJA30" s="687"/>
      <c r="UJB30" s="687"/>
      <c r="UJC30" s="687"/>
      <c r="UJD30" s="687"/>
      <c r="UJE30" s="687"/>
      <c r="UJF30" s="687"/>
      <c r="UJG30" s="687"/>
      <c r="UJH30" s="687"/>
      <c r="UJI30" s="687"/>
      <c r="UJJ30" s="687"/>
      <c r="UJK30" s="687"/>
      <c r="UJL30" s="687"/>
      <c r="UJM30" s="687"/>
      <c r="UJN30" s="687"/>
      <c r="UJO30" s="687"/>
      <c r="UJP30" s="687"/>
      <c r="UJQ30" s="687"/>
      <c r="UJR30" s="687"/>
      <c r="UJS30" s="687"/>
      <c r="UJT30" s="687"/>
      <c r="UJU30" s="687"/>
      <c r="UJV30" s="687"/>
      <c r="UJW30" s="687"/>
      <c r="UJX30" s="687"/>
      <c r="UJY30" s="687"/>
      <c r="UJZ30" s="687"/>
      <c r="UKA30" s="687"/>
      <c r="UKB30" s="687"/>
      <c r="UKC30" s="687"/>
      <c r="UKD30" s="687"/>
      <c r="UKE30" s="687"/>
      <c r="UKF30" s="687"/>
      <c r="UKG30" s="687"/>
      <c r="UKH30" s="687"/>
      <c r="UKI30" s="687"/>
      <c r="UKJ30" s="687"/>
      <c r="UKK30" s="687"/>
      <c r="UKL30" s="687"/>
      <c r="UKM30" s="687"/>
      <c r="UKN30" s="687"/>
      <c r="UKO30" s="687"/>
      <c r="UKP30" s="687"/>
      <c r="UKQ30" s="687"/>
      <c r="UKR30" s="687"/>
      <c r="UKS30" s="687"/>
      <c r="UKT30" s="687"/>
      <c r="UKU30" s="687"/>
      <c r="UKV30" s="687"/>
      <c r="UKW30" s="687"/>
      <c r="UKX30" s="687"/>
      <c r="UKY30" s="687"/>
      <c r="UKZ30" s="687"/>
      <c r="ULA30" s="687"/>
      <c r="ULB30" s="687"/>
      <c r="ULC30" s="687"/>
      <c r="ULD30" s="687"/>
      <c r="ULE30" s="687"/>
      <c r="ULF30" s="687"/>
      <c r="ULG30" s="687"/>
      <c r="ULH30" s="687"/>
      <c r="ULI30" s="687"/>
      <c r="ULJ30" s="687"/>
      <c r="ULK30" s="687"/>
      <c r="ULL30" s="687"/>
      <c r="ULM30" s="687"/>
      <c r="ULN30" s="687"/>
      <c r="ULO30" s="687"/>
      <c r="ULP30" s="687"/>
      <c r="ULQ30" s="687"/>
      <c r="ULR30" s="687"/>
      <c r="ULS30" s="687"/>
      <c r="ULT30" s="687"/>
      <c r="ULU30" s="687"/>
      <c r="ULV30" s="687"/>
      <c r="ULW30" s="687"/>
      <c r="ULX30" s="687"/>
      <c r="ULY30" s="687"/>
      <c r="ULZ30" s="687"/>
      <c r="UMA30" s="687"/>
      <c r="UMB30" s="687"/>
      <c r="UMC30" s="687"/>
      <c r="UMD30" s="687"/>
      <c r="UME30" s="687"/>
      <c r="UMF30" s="687"/>
      <c r="UMG30" s="687"/>
      <c r="UMH30" s="687"/>
      <c r="UMI30" s="687"/>
      <c r="UMJ30" s="687"/>
      <c r="UMK30" s="687"/>
      <c r="UML30" s="687"/>
      <c r="UMM30" s="687"/>
      <c r="UMN30" s="687"/>
      <c r="UMO30" s="687"/>
      <c r="UMP30" s="687"/>
      <c r="UMQ30" s="687"/>
      <c r="UMR30" s="687"/>
      <c r="UMS30" s="687"/>
      <c r="UMT30" s="687"/>
      <c r="UMU30" s="687"/>
      <c r="UMV30" s="687"/>
      <c r="UMW30" s="687"/>
      <c r="UMX30" s="687"/>
      <c r="UMY30" s="687"/>
      <c r="UMZ30" s="687"/>
      <c r="UNA30" s="687"/>
      <c r="UNB30" s="687"/>
      <c r="UNC30" s="687"/>
      <c r="UND30" s="687"/>
      <c r="UNE30" s="687"/>
      <c r="UNF30" s="687"/>
      <c r="UNG30" s="687"/>
      <c r="UNH30" s="687"/>
      <c r="UNI30" s="687"/>
      <c r="UNJ30" s="687"/>
      <c r="UNK30" s="687"/>
      <c r="UNL30" s="687"/>
      <c r="UNM30" s="687"/>
      <c r="UNN30" s="687"/>
      <c r="UNO30" s="687"/>
      <c r="UNP30" s="687"/>
      <c r="UNQ30" s="687"/>
      <c r="UNR30" s="687"/>
      <c r="UNS30" s="687"/>
      <c r="UNT30" s="687"/>
      <c r="UNU30" s="687"/>
      <c r="UNV30" s="687"/>
      <c r="UNW30" s="687"/>
      <c r="UNX30" s="687"/>
      <c r="UNY30" s="687"/>
      <c r="UNZ30" s="687"/>
      <c r="UOA30" s="687"/>
      <c r="UOB30" s="687"/>
      <c r="UOC30" s="687"/>
      <c r="UOD30" s="687"/>
      <c r="UOE30" s="687"/>
      <c r="UOF30" s="687"/>
      <c r="UOG30" s="687"/>
      <c r="UOH30" s="687"/>
      <c r="UOI30" s="687"/>
      <c r="UOJ30" s="687"/>
      <c r="UOK30" s="687"/>
      <c r="UOL30" s="687"/>
      <c r="UOM30" s="687"/>
      <c r="UON30" s="687"/>
      <c r="UOO30" s="687"/>
      <c r="UOP30" s="687"/>
      <c r="UOQ30" s="687"/>
      <c r="UOR30" s="687"/>
      <c r="UOS30" s="687"/>
      <c r="UOT30" s="687"/>
      <c r="UOU30" s="687"/>
      <c r="UOV30" s="687"/>
      <c r="UOW30" s="687"/>
      <c r="UOX30" s="687"/>
      <c r="UOY30" s="687"/>
      <c r="UOZ30" s="687"/>
      <c r="UPA30" s="687"/>
      <c r="UPB30" s="687"/>
      <c r="UPC30" s="687"/>
      <c r="UPD30" s="687"/>
      <c r="UPE30" s="687"/>
      <c r="UPF30" s="687"/>
      <c r="UPG30" s="687"/>
      <c r="UPH30" s="687"/>
      <c r="UPI30" s="687"/>
      <c r="UPJ30" s="687"/>
      <c r="UPK30" s="687"/>
      <c r="UPL30" s="687"/>
      <c r="UPM30" s="687"/>
      <c r="UPN30" s="687"/>
      <c r="UPO30" s="687"/>
      <c r="UPP30" s="687"/>
      <c r="UPQ30" s="687"/>
      <c r="UPR30" s="687"/>
      <c r="UPS30" s="687"/>
      <c r="UPT30" s="687"/>
      <c r="UPU30" s="687"/>
      <c r="UPV30" s="687"/>
      <c r="UPW30" s="687"/>
      <c r="UPX30" s="687"/>
      <c r="UPY30" s="687"/>
      <c r="UPZ30" s="687"/>
      <c r="UQA30" s="687"/>
      <c r="UQB30" s="687"/>
      <c r="UQC30" s="687"/>
      <c r="UQD30" s="687"/>
      <c r="UQE30" s="687"/>
      <c r="UQF30" s="687"/>
      <c r="UQG30" s="687"/>
      <c r="UQH30" s="687"/>
      <c r="UQI30" s="687"/>
      <c r="UQJ30" s="687"/>
      <c r="UQK30" s="687"/>
      <c r="UQL30" s="687"/>
      <c r="UQM30" s="687"/>
      <c r="UQN30" s="687"/>
      <c r="UQO30" s="687"/>
      <c r="UQP30" s="687"/>
      <c r="UQQ30" s="687"/>
      <c r="UQR30" s="687"/>
      <c r="UQS30" s="687"/>
      <c r="UQT30" s="687"/>
      <c r="UQU30" s="687"/>
      <c r="UQV30" s="687"/>
      <c r="UQW30" s="687"/>
      <c r="UQX30" s="687"/>
      <c r="UQY30" s="687"/>
      <c r="UQZ30" s="687"/>
      <c r="URA30" s="687"/>
      <c r="URB30" s="687"/>
      <c r="URC30" s="687"/>
      <c r="URD30" s="687"/>
      <c r="URE30" s="687"/>
      <c r="URF30" s="687"/>
      <c r="URG30" s="687"/>
      <c r="URH30" s="687"/>
      <c r="URI30" s="687"/>
      <c r="URJ30" s="687"/>
      <c r="URK30" s="687"/>
      <c r="URL30" s="687"/>
      <c r="URM30" s="687"/>
      <c r="URN30" s="687"/>
      <c r="URO30" s="687"/>
      <c r="URP30" s="687"/>
      <c r="URQ30" s="687"/>
      <c r="URR30" s="687"/>
      <c r="URS30" s="687"/>
      <c r="URT30" s="687"/>
      <c r="URU30" s="687"/>
      <c r="URV30" s="687"/>
      <c r="URW30" s="687"/>
      <c r="URX30" s="687"/>
      <c r="URY30" s="687"/>
      <c r="URZ30" s="687"/>
      <c r="USA30" s="687"/>
      <c r="USB30" s="687"/>
      <c r="USC30" s="687"/>
      <c r="USD30" s="687"/>
      <c r="USE30" s="687"/>
      <c r="USF30" s="687"/>
      <c r="USG30" s="687"/>
      <c r="USH30" s="687"/>
      <c r="USI30" s="687"/>
      <c r="USJ30" s="687"/>
      <c r="USK30" s="687"/>
      <c r="USL30" s="687"/>
      <c r="USM30" s="687"/>
      <c r="USN30" s="687"/>
      <c r="USO30" s="687"/>
      <c r="USP30" s="687"/>
      <c r="USQ30" s="687"/>
      <c r="USR30" s="687"/>
      <c r="USS30" s="687"/>
      <c r="UST30" s="687"/>
      <c r="USU30" s="687"/>
      <c r="USV30" s="687"/>
      <c r="USW30" s="687"/>
      <c r="USX30" s="687"/>
      <c r="USY30" s="687"/>
      <c r="USZ30" s="687"/>
      <c r="UTA30" s="687"/>
      <c r="UTB30" s="687"/>
      <c r="UTC30" s="687"/>
      <c r="UTD30" s="687"/>
      <c r="UTE30" s="687"/>
      <c r="UTF30" s="687"/>
      <c r="UTG30" s="687"/>
      <c r="UTH30" s="687"/>
      <c r="UTI30" s="687"/>
      <c r="UTJ30" s="687"/>
      <c r="UTK30" s="687"/>
      <c r="UTL30" s="687"/>
      <c r="UTM30" s="687"/>
      <c r="UTN30" s="687"/>
      <c r="UTO30" s="687"/>
      <c r="UTP30" s="687"/>
      <c r="UTQ30" s="687"/>
      <c r="UTR30" s="687"/>
      <c r="UTS30" s="687"/>
      <c r="UTT30" s="687"/>
      <c r="UTU30" s="687"/>
      <c r="UTV30" s="687"/>
      <c r="UTW30" s="687"/>
      <c r="UTX30" s="687"/>
      <c r="UTY30" s="687"/>
      <c r="UTZ30" s="687"/>
      <c r="UUA30" s="687"/>
      <c r="UUB30" s="687"/>
      <c r="UUC30" s="687"/>
      <c r="UUD30" s="687"/>
      <c r="UUE30" s="687"/>
      <c r="UUF30" s="687"/>
      <c r="UUG30" s="687"/>
      <c r="UUH30" s="687"/>
      <c r="UUI30" s="687"/>
      <c r="UUJ30" s="687"/>
      <c r="UUK30" s="687"/>
      <c r="UUL30" s="687"/>
      <c r="UUM30" s="687"/>
      <c r="UUN30" s="687"/>
      <c r="UUO30" s="687"/>
      <c r="UUP30" s="687"/>
      <c r="UUQ30" s="687"/>
      <c r="UUR30" s="687"/>
      <c r="UUS30" s="687"/>
      <c r="UUT30" s="687"/>
      <c r="UUU30" s="687"/>
      <c r="UUV30" s="687"/>
      <c r="UUW30" s="687"/>
      <c r="UUX30" s="687"/>
      <c r="UUY30" s="687"/>
      <c r="UUZ30" s="687"/>
      <c r="UVA30" s="687"/>
      <c r="UVB30" s="687"/>
      <c r="UVC30" s="687"/>
      <c r="UVD30" s="687"/>
      <c r="UVE30" s="687"/>
      <c r="UVF30" s="687"/>
      <c r="UVG30" s="687"/>
      <c r="UVH30" s="687"/>
      <c r="UVI30" s="687"/>
      <c r="UVJ30" s="687"/>
      <c r="UVK30" s="687"/>
      <c r="UVL30" s="687"/>
      <c r="UVM30" s="687"/>
      <c r="UVN30" s="687"/>
      <c r="UVO30" s="687"/>
      <c r="UVP30" s="687"/>
      <c r="UVQ30" s="687"/>
      <c r="UVR30" s="687"/>
      <c r="UVS30" s="687"/>
      <c r="UVT30" s="687"/>
      <c r="UVU30" s="687"/>
      <c r="UVV30" s="687"/>
      <c r="UVW30" s="687"/>
      <c r="UVX30" s="687"/>
      <c r="UVY30" s="687"/>
      <c r="UVZ30" s="687"/>
      <c r="UWA30" s="687"/>
      <c r="UWB30" s="687"/>
      <c r="UWC30" s="687"/>
      <c r="UWD30" s="687"/>
      <c r="UWE30" s="687"/>
      <c r="UWF30" s="687"/>
      <c r="UWG30" s="687"/>
      <c r="UWH30" s="687"/>
      <c r="UWI30" s="687"/>
      <c r="UWJ30" s="687"/>
      <c r="UWK30" s="687"/>
      <c r="UWL30" s="687"/>
      <c r="UWM30" s="687"/>
      <c r="UWN30" s="687"/>
      <c r="UWO30" s="687"/>
      <c r="UWP30" s="687"/>
      <c r="UWQ30" s="687"/>
      <c r="UWR30" s="687"/>
      <c r="UWS30" s="687"/>
      <c r="UWT30" s="687"/>
      <c r="UWU30" s="687"/>
      <c r="UWV30" s="687"/>
      <c r="UWW30" s="687"/>
      <c r="UWX30" s="687"/>
      <c r="UWY30" s="687"/>
      <c r="UWZ30" s="687"/>
      <c r="UXA30" s="687"/>
      <c r="UXB30" s="687"/>
      <c r="UXC30" s="687"/>
      <c r="UXD30" s="687"/>
      <c r="UXE30" s="687"/>
      <c r="UXF30" s="687"/>
      <c r="UXG30" s="687"/>
      <c r="UXH30" s="687"/>
      <c r="UXI30" s="687"/>
      <c r="UXJ30" s="687"/>
      <c r="UXK30" s="687"/>
      <c r="UXL30" s="687"/>
      <c r="UXM30" s="687"/>
      <c r="UXN30" s="687"/>
      <c r="UXO30" s="687"/>
      <c r="UXP30" s="687"/>
      <c r="UXQ30" s="687"/>
      <c r="UXR30" s="687"/>
      <c r="UXS30" s="687"/>
      <c r="UXT30" s="687"/>
      <c r="UXU30" s="687"/>
      <c r="UXV30" s="687"/>
      <c r="UXW30" s="687"/>
      <c r="UXX30" s="687"/>
      <c r="UXY30" s="687"/>
      <c r="UXZ30" s="687"/>
      <c r="UYA30" s="687"/>
      <c r="UYB30" s="687"/>
      <c r="UYC30" s="687"/>
      <c r="UYD30" s="687"/>
      <c r="UYE30" s="687"/>
      <c r="UYF30" s="687"/>
      <c r="UYG30" s="687"/>
      <c r="UYH30" s="687"/>
      <c r="UYI30" s="687"/>
      <c r="UYJ30" s="687"/>
      <c r="UYK30" s="687"/>
      <c r="UYL30" s="687"/>
      <c r="UYM30" s="687"/>
      <c r="UYN30" s="687"/>
      <c r="UYO30" s="687"/>
      <c r="UYP30" s="687"/>
      <c r="UYQ30" s="687"/>
      <c r="UYR30" s="687"/>
      <c r="UYS30" s="687"/>
      <c r="UYT30" s="687"/>
      <c r="UYU30" s="687"/>
      <c r="UYV30" s="687"/>
      <c r="UYW30" s="687"/>
      <c r="UYX30" s="687"/>
      <c r="UYY30" s="687"/>
      <c r="UYZ30" s="687"/>
      <c r="UZA30" s="687"/>
      <c r="UZB30" s="687"/>
      <c r="UZC30" s="687"/>
      <c r="UZD30" s="687"/>
      <c r="UZE30" s="687"/>
      <c r="UZF30" s="687"/>
      <c r="UZG30" s="687"/>
      <c r="UZH30" s="687"/>
      <c r="UZI30" s="687"/>
      <c r="UZJ30" s="687"/>
      <c r="UZK30" s="687"/>
      <c r="UZL30" s="687"/>
      <c r="UZM30" s="687"/>
      <c r="UZN30" s="687"/>
      <c r="UZO30" s="687"/>
      <c r="UZP30" s="687"/>
      <c r="UZQ30" s="687"/>
      <c r="UZR30" s="687"/>
      <c r="UZS30" s="687"/>
      <c r="UZT30" s="687"/>
      <c r="UZU30" s="687"/>
      <c r="UZV30" s="687"/>
      <c r="UZW30" s="687"/>
      <c r="UZX30" s="687"/>
      <c r="UZY30" s="687"/>
      <c r="UZZ30" s="687"/>
      <c r="VAA30" s="687"/>
      <c r="VAB30" s="687"/>
      <c r="VAC30" s="687"/>
      <c r="VAD30" s="687"/>
      <c r="VAE30" s="687"/>
      <c r="VAF30" s="687"/>
      <c r="VAG30" s="687"/>
      <c r="VAH30" s="687"/>
      <c r="VAI30" s="687"/>
      <c r="VAJ30" s="687"/>
      <c r="VAK30" s="687"/>
      <c r="VAL30" s="687"/>
      <c r="VAM30" s="687"/>
      <c r="VAN30" s="687"/>
      <c r="VAO30" s="687"/>
      <c r="VAP30" s="687"/>
      <c r="VAQ30" s="687"/>
      <c r="VAR30" s="687"/>
      <c r="VAS30" s="687"/>
      <c r="VAT30" s="687"/>
      <c r="VAU30" s="687"/>
      <c r="VAV30" s="687"/>
      <c r="VAW30" s="687"/>
      <c r="VAX30" s="687"/>
      <c r="VAY30" s="687"/>
      <c r="VAZ30" s="687"/>
      <c r="VBA30" s="687"/>
      <c r="VBB30" s="687"/>
      <c r="VBC30" s="687"/>
      <c r="VBD30" s="687"/>
      <c r="VBE30" s="687"/>
      <c r="VBF30" s="687"/>
      <c r="VBG30" s="687"/>
      <c r="VBH30" s="687"/>
      <c r="VBI30" s="687"/>
      <c r="VBJ30" s="687"/>
      <c r="VBK30" s="687"/>
      <c r="VBL30" s="687"/>
      <c r="VBM30" s="687"/>
      <c r="VBN30" s="687"/>
      <c r="VBO30" s="687"/>
      <c r="VBP30" s="687"/>
      <c r="VBQ30" s="687"/>
      <c r="VBR30" s="687"/>
      <c r="VBS30" s="687"/>
      <c r="VBT30" s="687"/>
      <c r="VBU30" s="687"/>
      <c r="VBV30" s="687"/>
      <c r="VBW30" s="687"/>
      <c r="VBX30" s="687"/>
      <c r="VBY30" s="687"/>
      <c r="VBZ30" s="687"/>
      <c r="VCA30" s="687"/>
      <c r="VCB30" s="687"/>
      <c r="VCC30" s="687"/>
      <c r="VCD30" s="687"/>
      <c r="VCE30" s="687"/>
      <c r="VCF30" s="687"/>
      <c r="VCG30" s="687"/>
      <c r="VCH30" s="687"/>
      <c r="VCI30" s="687"/>
      <c r="VCJ30" s="687"/>
      <c r="VCK30" s="687"/>
      <c r="VCL30" s="687"/>
      <c r="VCM30" s="687"/>
      <c r="VCN30" s="687"/>
      <c r="VCO30" s="687"/>
      <c r="VCP30" s="687"/>
      <c r="VCQ30" s="687"/>
      <c r="VCR30" s="687"/>
      <c r="VCS30" s="687"/>
      <c r="VCT30" s="687"/>
      <c r="VCU30" s="687"/>
      <c r="VCV30" s="687"/>
      <c r="VCW30" s="687"/>
      <c r="VCX30" s="687"/>
      <c r="VCY30" s="687"/>
      <c r="VCZ30" s="687"/>
      <c r="VDA30" s="687"/>
      <c r="VDB30" s="687"/>
      <c r="VDC30" s="687"/>
      <c r="VDD30" s="687"/>
      <c r="VDE30" s="687"/>
      <c r="VDF30" s="687"/>
      <c r="VDG30" s="687"/>
      <c r="VDH30" s="687"/>
      <c r="VDI30" s="687"/>
      <c r="VDJ30" s="687"/>
      <c r="VDK30" s="687"/>
      <c r="VDL30" s="687"/>
      <c r="VDM30" s="687"/>
      <c r="VDN30" s="687"/>
      <c r="VDO30" s="687"/>
      <c r="VDP30" s="687"/>
      <c r="VDQ30" s="687"/>
      <c r="VDR30" s="687"/>
      <c r="VDS30" s="687"/>
      <c r="VDT30" s="687"/>
      <c r="VDU30" s="687"/>
      <c r="VDV30" s="687"/>
      <c r="VDW30" s="687"/>
      <c r="VDX30" s="687"/>
      <c r="VDY30" s="687"/>
      <c r="VDZ30" s="687"/>
      <c r="VEA30" s="687"/>
      <c r="VEB30" s="687"/>
      <c r="VEC30" s="687"/>
      <c r="VED30" s="687"/>
      <c r="VEE30" s="687"/>
      <c r="VEF30" s="687"/>
      <c r="VEG30" s="687"/>
      <c r="VEH30" s="687"/>
      <c r="VEI30" s="687"/>
      <c r="VEJ30" s="687"/>
      <c r="VEK30" s="687"/>
      <c r="VEL30" s="687"/>
      <c r="VEM30" s="687"/>
      <c r="VEN30" s="687"/>
      <c r="VEO30" s="687"/>
      <c r="VEP30" s="687"/>
      <c r="VEQ30" s="687"/>
      <c r="VER30" s="687"/>
      <c r="VES30" s="687"/>
      <c r="VET30" s="687"/>
      <c r="VEU30" s="687"/>
      <c r="VEV30" s="687"/>
      <c r="VEW30" s="687"/>
      <c r="VEX30" s="687"/>
      <c r="VEY30" s="687"/>
      <c r="VEZ30" s="687"/>
      <c r="VFA30" s="687"/>
      <c r="VFB30" s="687"/>
      <c r="VFC30" s="687"/>
      <c r="VFD30" s="687"/>
      <c r="VFE30" s="687"/>
      <c r="VFF30" s="687"/>
      <c r="VFG30" s="687"/>
      <c r="VFH30" s="687"/>
      <c r="VFI30" s="687"/>
      <c r="VFJ30" s="687"/>
      <c r="VFK30" s="687"/>
      <c r="VFL30" s="687"/>
      <c r="VFM30" s="687"/>
      <c r="VFN30" s="687"/>
      <c r="VFO30" s="687"/>
      <c r="VFP30" s="687"/>
      <c r="VFQ30" s="687"/>
      <c r="VFR30" s="687"/>
      <c r="VFS30" s="687"/>
      <c r="VFT30" s="687"/>
      <c r="VFU30" s="687"/>
      <c r="VFV30" s="687"/>
      <c r="VFW30" s="687"/>
      <c r="VFX30" s="687"/>
      <c r="VFY30" s="687"/>
      <c r="VFZ30" s="687"/>
      <c r="VGA30" s="687"/>
      <c r="VGB30" s="687"/>
      <c r="VGC30" s="687"/>
      <c r="VGD30" s="687"/>
      <c r="VGE30" s="687"/>
      <c r="VGF30" s="687"/>
      <c r="VGG30" s="687"/>
      <c r="VGH30" s="687"/>
      <c r="VGI30" s="687"/>
      <c r="VGJ30" s="687"/>
      <c r="VGK30" s="687"/>
      <c r="VGL30" s="687"/>
      <c r="VGM30" s="687"/>
      <c r="VGN30" s="687"/>
      <c r="VGO30" s="687"/>
      <c r="VGP30" s="687"/>
      <c r="VGQ30" s="687"/>
      <c r="VGR30" s="687"/>
      <c r="VGS30" s="687"/>
      <c r="VGT30" s="687"/>
      <c r="VGU30" s="687"/>
      <c r="VGV30" s="687"/>
      <c r="VGW30" s="687"/>
      <c r="VGX30" s="687"/>
      <c r="VGY30" s="687"/>
      <c r="VGZ30" s="687"/>
      <c r="VHA30" s="687"/>
      <c r="VHB30" s="687"/>
      <c r="VHC30" s="687"/>
      <c r="VHD30" s="687"/>
      <c r="VHE30" s="687"/>
      <c r="VHF30" s="687"/>
      <c r="VHG30" s="687"/>
      <c r="VHH30" s="687"/>
      <c r="VHI30" s="687"/>
      <c r="VHJ30" s="687"/>
      <c r="VHK30" s="687"/>
      <c r="VHL30" s="687"/>
      <c r="VHM30" s="687"/>
      <c r="VHN30" s="687"/>
      <c r="VHO30" s="687"/>
      <c r="VHP30" s="687"/>
      <c r="VHQ30" s="687"/>
      <c r="VHR30" s="687"/>
      <c r="VHS30" s="687"/>
      <c r="VHT30" s="687"/>
      <c r="VHU30" s="687"/>
      <c r="VHV30" s="687"/>
      <c r="VHW30" s="687"/>
      <c r="VHX30" s="687"/>
      <c r="VHY30" s="687"/>
      <c r="VHZ30" s="687"/>
      <c r="VIA30" s="687"/>
      <c r="VIB30" s="687"/>
      <c r="VIC30" s="687"/>
      <c r="VID30" s="687"/>
      <c r="VIE30" s="687"/>
      <c r="VIF30" s="687"/>
      <c r="VIG30" s="687"/>
      <c r="VIH30" s="687"/>
      <c r="VII30" s="687"/>
      <c r="VIJ30" s="687"/>
      <c r="VIK30" s="687"/>
      <c r="VIL30" s="687"/>
      <c r="VIM30" s="687"/>
      <c r="VIN30" s="687"/>
      <c r="VIO30" s="687"/>
      <c r="VIP30" s="687"/>
      <c r="VIQ30" s="687"/>
      <c r="VIR30" s="687"/>
      <c r="VIS30" s="687"/>
      <c r="VIT30" s="687"/>
      <c r="VIU30" s="687"/>
      <c r="VIV30" s="687"/>
      <c r="VIW30" s="687"/>
      <c r="VIX30" s="687"/>
      <c r="VIY30" s="687"/>
      <c r="VIZ30" s="687"/>
      <c r="VJA30" s="687"/>
      <c r="VJB30" s="687"/>
      <c r="VJC30" s="687"/>
      <c r="VJD30" s="687"/>
      <c r="VJE30" s="687"/>
      <c r="VJF30" s="687"/>
      <c r="VJG30" s="687"/>
      <c r="VJH30" s="687"/>
      <c r="VJI30" s="687"/>
      <c r="VJJ30" s="687"/>
      <c r="VJK30" s="687"/>
      <c r="VJL30" s="687"/>
      <c r="VJM30" s="687"/>
      <c r="VJN30" s="687"/>
      <c r="VJO30" s="687"/>
      <c r="VJP30" s="687"/>
      <c r="VJQ30" s="687"/>
      <c r="VJR30" s="687"/>
      <c r="VJS30" s="687"/>
      <c r="VJT30" s="687"/>
      <c r="VJU30" s="687"/>
      <c r="VJV30" s="687"/>
      <c r="VJW30" s="687"/>
      <c r="VJX30" s="687"/>
      <c r="VJY30" s="687"/>
      <c r="VJZ30" s="687"/>
      <c r="VKA30" s="687"/>
      <c r="VKB30" s="687"/>
      <c r="VKC30" s="687"/>
      <c r="VKD30" s="687"/>
      <c r="VKE30" s="687"/>
      <c r="VKF30" s="687"/>
      <c r="VKG30" s="687"/>
      <c r="VKH30" s="687"/>
      <c r="VKI30" s="687"/>
      <c r="VKJ30" s="687"/>
      <c r="VKK30" s="687"/>
      <c r="VKL30" s="687"/>
      <c r="VKM30" s="687"/>
      <c r="VKN30" s="687"/>
      <c r="VKO30" s="687"/>
      <c r="VKP30" s="687"/>
      <c r="VKQ30" s="687"/>
      <c r="VKR30" s="687"/>
      <c r="VKS30" s="687"/>
      <c r="VKT30" s="687"/>
      <c r="VKU30" s="687"/>
      <c r="VKV30" s="687"/>
      <c r="VKW30" s="687"/>
      <c r="VKX30" s="687"/>
      <c r="VKY30" s="687"/>
      <c r="VKZ30" s="687"/>
      <c r="VLA30" s="687"/>
      <c r="VLB30" s="687"/>
      <c r="VLC30" s="687"/>
      <c r="VLD30" s="687"/>
      <c r="VLE30" s="687"/>
      <c r="VLF30" s="687"/>
      <c r="VLG30" s="687"/>
      <c r="VLH30" s="687"/>
      <c r="VLI30" s="687"/>
      <c r="VLJ30" s="687"/>
      <c r="VLK30" s="687"/>
      <c r="VLL30" s="687"/>
      <c r="VLM30" s="687"/>
      <c r="VLN30" s="687"/>
      <c r="VLO30" s="687"/>
      <c r="VLP30" s="687"/>
      <c r="VLQ30" s="687"/>
      <c r="VLR30" s="687"/>
      <c r="VLS30" s="687"/>
      <c r="VLT30" s="687"/>
      <c r="VLU30" s="687"/>
      <c r="VLV30" s="687"/>
      <c r="VLW30" s="687"/>
      <c r="VLX30" s="687"/>
      <c r="VLY30" s="687"/>
      <c r="VLZ30" s="687"/>
      <c r="VMA30" s="687"/>
      <c r="VMB30" s="687"/>
      <c r="VMC30" s="687"/>
      <c r="VMD30" s="687"/>
      <c r="VME30" s="687"/>
      <c r="VMF30" s="687"/>
      <c r="VMG30" s="687"/>
      <c r="VMH30" s="687"/>
      <c r="VMI30" s="687"/>
      <c r="VMJ30" s="687"/>
      <c r="VMK30" s="687"/>
      <c r="VML30" s="687"/>
      <c r="VMM30" s="687"/>
      <c r="VMN30" s="687"/>
      <c r="VMO30" s="687"/>
      <c r="VMP30" s="687"/>
      <c r="VMQ30" s="687"/>
      <c r="VMR30" s="687"/>
      <c r="VMS30" s="687"/>
      <c r="VMT30" s="687"/>
      <c r="VMU30" s="687"/>
      <c r="VMV30" s="687"/>
      <c r="VMW30" s="687"/>
      <c r="VMX30" s="687"/>
      <c r="VMY30" s="687"/>
      <c r="VMZ30" s="687"/>
      <c r="VNA30" s="687"/>
      <c r="VNB30" s="687"/>
      <c r="VNC30" s="687"/>
      <c r="VND30" s="687"/>
      <c r="VNE30" s="687"/>
      <c r="VNF30" s="687"/>
      <c r="VNG30" s="687"/>
      <c r="VNH30" s="687"/>
      <c r="VNI30" s="687"/>
      <c r="VNJ30" s="687"/>
      <c r="VNK30" s="687"/>
      <c r="VNL30" s="687"/>
      <c r="VNM30" s="687"/>
      <c r="VNN30" s="687"/>
      <c r="VNO30" s="687"/>
      <c r="VNP30" s="687"/>
      <c r="VNQ30" s="687"/>
      <c r="VNR30" s="687"/>
      <c r="VNS30" s="687"/>
      <c r="VNT30" s="687"/>
      <c r="VNU30" s="687"/>
      <c r="VNV30" s="687"/>
      <c r="VNW30" s="687"/>
      <c r="VNX30" s="687"/>
      <c r="VNY30" s="687"/>
      <c r="VNZ30" s="687"/>
      <c r="VOA30" s="687"/>
      <c r="VOB30" s="687"/>
      <c r="VOC30" s="687"/>
      <c r="VOD30" s="687"/>
      <c r="VOE30" s="687"/>
      <c r="VOF30" s="687"/>
      <c r="VOG30" s="687"/>
      <c r="VOH30" s="687"/>
      <c r="VOI30" s="687"/>
      <c r="VOJ30" s="687"/>
      <c r="VOK30" s="687"/>
      <c r="VOL30" s="687"/>
      <c r="VOM30" s="687"/>
      <c r="VON30" s="687"/>
      <c r="VOO30" s="687"/>
      <c r="VOP30" s="687"/>
      <c r="VOQ30" s="687"/>
      <c r="VOR30" s="687"/>
      <c r="VOS30" s="687"/>
      <c r="VOT30" s="687"/>
      <c r="VOU30" s="687"/>
      <c r="VOV30" s="687"/>
      <c r="VOW30" s="687"/>
      <c r="VOX30" s="687"/>
      <c r="VOY30" s="687"/>
      <c r="VOZ30" s="687"/>
      <c r="VPA30" s="687"/>
      <c r="VPB30" s="687"/>
      <c r="VPC30" s="687"/>
      <c r="VPD30" s="687"/>
      <c r="VPE30" s="687"/>
      <c r="VPF30" s="687"/>
      <c r="VPG30" s="687"/>
      <c r="VPH30" s="687"/>
      <c r="VPI30" s="687"/>
      <c r="VPJ30" s="687"/>
      <c r="VPK30" s="687"/>
      <c r="VPL30" s="687"/>
      <c r="VPM30" s="687"/>
      <c r="VPN30" s="687"/>
      <c r="VPO30" s="687"/>
      <c r="VPP30" s="687"/>
      <c r="VPQ30" s="687"/>
      <c r="VPR30" s="687"/>
      <c r="VPS30" s="687"/>
      <c r="VPT30" s="687"/>
      <c r="VPU30" s="687"/>
      <c r="VPV30" s="687"/>
      <c r="VPW30" s="687"/>
      <c r="VPX30" s="687"/>
      <c r="VPY30" s="687"/>
      <c r="VPZ30" s="687"/>
      <c r="VQA30" s="687"/>
      <c r="VQB30" s="687"/>
      <c r="VQC30" s="687"/>
      <c r="VQD30" s="687"/>
      <c r="VQE30" s="687"/>
      <c r="VQF30" s="687"/>
      <c r="VQG30" s="687"/>
      <c r="VQH30" s="687"/>
      <c r="VQI30" s="687"/>
      <c r="VQJ30" s="687"/>
      <c r="VQK30" s="687"/>
      <c r="VQL30" s="687"/>
      <c r="VQM30" s="687"/>
      <c r="VQN30" s="687"/>
      <c r="VQO30" s="687"/>
      <c r="VQP30" s="687"/>
      <c r="VQQ30" s="687"/>
      <c r="VQR30" s="687"/>
      <c r="VQS30" s="687"/>
      <c r="VQT30" s="687"/>
      <c r="VQU30" s="687"/>
      <c r="VQV30" s="687"/>
      <c r="VQW30" s="687"/>
      <c r="VQX30" s="687"/>
      <c r="VQY30" s="687"/>
      <c r="VQZ30" s="687"/>
      <c r="VRA30" s="687"/>
      <c r="VRB30" s="687"/>
      <c r="VRC30" s="687"/>
      <c r="VRD30" s="687"/>
      <c r="VRE30" s="687"/>
      <c r="VRF30" s="687"/>
      <c r="VRG30" s="687"/>
      <c r="VRH30" s="687"/>
      <c r="VRI30" s="687"/>
      <c r="VRJ30" s="687"/>
      <c r="VRK30" s="687"/>
      <c r="VRL30" s="687"/>
      <c r="VRM30" s="687"/>
      <c r="VRN30" s="687"/>
      <c r="VRO30" s="687"/>
      <c r="VRP30" s="687"/>
      <c r="VRQ30" s="687"/>
      <c r="VRR30" s="687"/>
      <c r="VRS30" s="687"/>
      <c r="VRT30" s="687"/>
      <c r="VRU30" s="687"/>
      <c r="VRV30" s="687"/>
      <c r="VRW30" s="687"/>
      <c r="VRX30" s="687"/>
      <c r="VRY30" s="687"/>
      <c r="VRZ30" s="687"/>
      <c r="VSA30" s="687"/>
      <c r="VSB30" s="687"/>
      <c r="VSC30" s="687"/>
      <c r="VSD30" s="687"/>
      <c r="VSE30" s="687"/>
      <c r="VSF30" s="687"/>
      <c r="VSG30" s="687"/>
      <c r="VSH30" s="687"/>
      <c r="VSI30" s="687"/>
      <c r="VSJ30" s="687"/>
      <c r="VSK30" s="687"/>
      <c r="VSL30" s="687"/>
      <c r="VSM30" s="687"/>
      <c r="VSN30" s="687"/>
      <c r="VSO30" s="687"/>
      <c r="VSP30" s="687"/>
      <c r="VSQ30" s="687"/>
      <c r="VSR30" s="687"/>
      <c r="VSS30" s="687"/>
      <c r="VST30" s="687"/>
      <c r="VSU30" s="687"/>
      <c r="VSV30" s="687"/>
      <c r="VSW30" s="687"/>
      <c r="VSX30" s="687"/>
      <c r="VSY30" s="687"/>
      <c r="VSZ30" s="687"/>
      <c r="VTA30" s="687"/>
      <c r="VTB30" s="687"/>
      <c r="VTC30" s="687"/>
      <c r="VTD30" s="687"/>
      <c r="VTE30" s="687"/>
      <c r="VTF30" s="687"/>
      <c r="VTG30" s="687"/>
      <c r="VTH30" s="687"/>
      <c r="VTI30" s="687"/>
      <c r="VTJ30" s="687"/>
      <c r="VTK30" s="687"/>
      <c r="VTL30" s="687"/>
      <c r="VTM30" s="687"/>
      <c r="VTN30" s="687"/>
      <c r="VTO30" s="687"/>
      <c r="VTP30" s="687"/>
      <c r="VTQ30" s="687"/>
      <c r="VTR30" s="687"/>
      <c r="VTS30" s="687"/>
      <c r="VTT30" s="687"/>
      <c r="VTU30" s="687"/>
      <c r="VTV30" s="687"/>
      <c r="VTW30" s="687"/>
      <c r="VTX30" s="687"/>
      <c r="VTY30" s="687"/>
      <c r="VTZ30" s="687"/>
      <c r="VUA30" s="687"/>
      <c r="VUB30" s="687"/>
      <c r="VUC30" s="687"/>
      <c r="VUD30" s="687"/>
      <c r="VUE30" s="687"/>
      <c r="VUF30" s="687"/>
      <c r="VUG30" s="687"/>
      <c r="VUH30" s="687"/>
      <c r="VUI30" s="687"/>
      <c r="VUJ30" s="687"/>
      <c r="VUK30" s="687"/>
      <c r="VUL30" s="687"/>
      <c r="VUM30" s="687"/>
      <c r="VUN30" s="687"/>
      <c r="VUO30" s="687"/>
      <c r="VUP30" s="687"/>
      <c r="VUQ30" s="687"/>
      <c r="VUR30" s="687"/>
      <c r="VUS30" s="687"/>
      <c r="VUT30" s="687"/>
      <c r="VUU30" s="687"/>
      <c r="VUV30" s="687"/>
      <c r="VUW30" s="687"/>
      <c r="VUX30" s="687"/>
      <c r="VUY30" s="687"/>
      <c r="VUZ30" s="687"/>
      <c r="VVA30" s="687"/>
      <c r="VVB30" s="687"/>
      <c r="VVC30" s="687"/>
      <c r="VVD30" s="687"/>
      <c r="VVE30" s="687"/>
      <c r="VVF30" s="687"/>
      <c r="VVG30" s="687"/>
      <c r="VVH30" s="687"/>
      <c r="VVI30" s="687"/>
      <c r="VVJ30" s="687"/>
      <c r="VVK30" s="687"/>
      <c r="VVL30" s="687"/>
      <c r="VVM30" s="687"/>
      <c r="VVN30" s="687"/>
      <c r="VVO30" s="687"/>
      <c r="VVP30" s="687"/>
      <c r="VVQ30" s="687"/>
      <c r="VVR30" s="687"/>
      <c r="VVS30" s="687"/>
      <c r="VVT30" s="687"/>
      <c r="VVU30" s="687"/>
      <c r="VVV30" s="687"/>
      <c r="VVW30" s="687"/>
      <c r="VVX30" s="687"/>
      <c r="VVY30" s="687"/>
      <c r="VVZ30" s="687"/>
      <c r="VWA30" s="687"/>
      <c r="VWB30" s="687"/>
      <c r="VWC30" s="687"/>
      <c r="VWD30" s="687"/>
      <c r="VWE30" s="687"/>
      <c r="VWF30" s="687"/>
      <c r="VWG30" s="687"/>
      <c r="VWH30" s="687"/>
      <c r="VWI30" s="687"/>
      <c r="VWJ30" s="687"/>
      <c r="VWK30" s="687"/>
      <c r="VWL30" s="687"/>
      <c r="VWM30" s="687"/>
      <c r="VWN30" s="687"/>
      <c r="VWO30" s="687"/>
      <c r="VWP30" s="687"/>
      <c r="VWQ30" s="687"/>
      <c r="VWR30" s="687"/>
      <c r="VWS30" s="687"/>
      <c r="VWT30" s="687"/>
      <c r="VWU30" s="687"/>
      <c r="VWV30" s="687"/>
      <c r="VWW30" s="687"/>
      <c r="VWX30" s="687"/>
      <c r="VWY30" s="687"/>
      <c r="VWZ30" s="687"/>
      <c r="VXA30" s="687"/>
      <c r="VXB30" s="687"/>
      <c r="VXC30" s="687"/>
      <c r="VXD30" s="687"/>
      <c r="VXE30" s="687"/>
      <c r="VXF30" s="687"/>
      <c r="VXG30" s="687"/>
      <c r="VXH30" s="687"/>
      <c r="VXI30" s="687"/>
      <c r="VXJ30" s="687"/>
      <c r="VXK30" s="687"/>
      <c r="VXL30" s="687"/>
      <c r="VXM30" s="687"/>
      <c r="VXN30" s="687"/>
      <c r="VXO30" s="687"/>
      <c r="VXP30" s="687"/>
      <c r="VXQ30" s="687"/>
      <c r="VXR30" s="687"/>
      <c r="VXS30" s="687"/>
      <c r="VXT30" s="687"/>
      <c r="VXU30" s="687"/>
      <c r="VXV30" s="687"/>
      <c r="VXW30" s="687"/>
      <c r="VXX30" s="687"/>
      <c r="VXY30" s="687"/>
      <c r="VXZ30" s="687"/>
      <c r="VYA30" s="687"/>
      <c r="VYB30" s="687"/>
      <c r="VYC30" s="687"/>
      <c r="VYD30" s="687"/>
      <c r="VYE30" s="687"/>
      <c r="VYF30" s="687"/>
      <c r="VYG30" s="687"/>
      <c r="VYH30" s="687"/>
      <c r="VYI30" s="687"/>
      <c r="VYJ30" s="687"/>
      <c r="VYK30" s="687"/>
      <c r="VYL30" s="687"/>
      <c r="VYM30" s="687"/>
      <c r="VYN30" s="687"/>
      <c r="VYO30" s="687"/>
      <c r="VYP30" s="687"/>
      <c r="VYQ30" s="687"/>
      <c r="VYR30" s="687"/>
      <c r="VYS30" s="687"/>
      <c r="VYT30" s="687"/>
      <c r="VYU30" s="687"/>
      <c r="VYV30" s="687"/>
      <c r="VYW30" s="687"/>
      <c r="VYX30" s="687"/>
      <c r="VYY30" s="687"/>
      <c r="VYZ30" s="687"/>
      <c r="VZA30" s="687"/>
      <c r="VZB30" s="687"/>
      <c r="VZC30" s="687"/>
      <c r="VZD30" s="687"/>
      <c r="VZE30" s="687"/>
      <c r="VZF30" s="687"/>
      <c r="VZG30" s="687"/>
      <c r="VZH30" s="687"/>
      <c r="VZI30" s="687"/>
      <c r="VZJ30" s="687"/>
      <c r="VZK30" s="687"/>
      <c r="VZL30" s="687"/>
      <c r="VZM30" s="687"/>
      <c r="VZN30" s="687"/>
      <c r="VZO30" s="687"/>
      <c r="VZP30" s="687"/>
      <c r="VZQ30" s="687"/>
      <c r="VZR30" s="687"/>
      <c r="VZS30" s="687"/>
      <c r="VZT30" s="687"/>
      <c r="VZU30" s="687"/>
      <c r="VZV30" s="687"/>
      <c r="VZW30" s="687"/>
      <c r="VZX30" s="687"/>
      <c r="VZY30" s="687"/>
      <c r="VZZ30" s="687"/>
      <c r="WAA30" s="687"/>
      <c r="WAB30" s="687"/>
      <c r="WAC30" s="687"/>
      <c r="WAD30" s="687"/>
      <c r="WAE30" s="687"/>
      <c r="WAF30" s="687"/>
      <c r="WAG30" s="687"/>
      <c r="WAH30" s="687"/>
      <c r="WAI30" s="687"/>
      <c r="WAJ30" s="687"/>
      <c r="WAK30" s="687"/>
      <c r="WAL30" s="687"/>
      <c r="WAM30" s="687"/>
      <c r="WAN30" s="687"/>
      <c r="WAO30" s="687"/>
      <c r="WAP30" s="687"/>
      <c r="WAQ30" s="687"/>
      <c r="WAR30" s="687"/>
      <c r="WAS30" s="687"/>
      <c r="WAT30" s="687"/>
      <c r="WAU30" s="687"/>
      <c r="WAV30" s="687"/>
      <c r="WAW30" s="687"/>
      <c r="WAX30" s="687"/>
      <c r="WAY30" s="687"/>
      <c r="WAZ30" s="687"/>
      <c r="WBA30" s="687"/>
      <c r="WBB30" s="687"/>
      <c r="WBC30" s="687"/>
      <c r="WBD30" s="687"/>
      <c r="WBE30" s="687"/>
      <c r="WBF30" s="687"/>
      <c r="WBG30" s="687"/>
      <c r="WBH30" s="687"/>
      <c r="WBI30" s="687"/>
      <c r="WBJ30" s="687"/>
      <c r="WBK30" s="687"/>
      <c r="WBL30" s="687"/>
      <c r="WBM30" s="687"/>
      <c r="WBN30" s="687"/>
      <c r="WBO30" s="687"/>
      <c r="WBP30" s="687"/>
      <c r="WBQ30" s="687"/>
      <c r="WBR30" s="687"/>
      <c r="WBS30" s="687"/>
      <c r="WBT30" s="687"/>
      <c r="WBU30" s="687"/>
      <c r="WBV30" s="687"/>
      <c r="WBW30" s="687"/>
      <c r="WBX30" s="687"/>
      <c r="WBY30" s="687"/>
      <c r="WBZ30" s="687"/>
      <c r="WCA30" s="687"/>
      <c r="WCB30" s="687"/>
      <c r="WCC30" s="687"/>
      <c r="WCD30" s="687"/>
      <c r="WCE30" s="687"/>
      <c r="WCF30" s="687"/>
      <c r="WCG30" s="687"/>
      <c r="WCH30" s="687"/>
      <c r="WCI30" s="687"/>
      <c r="WCJ30" s="687"/>
      <c r="WCK30" s="687"/>
      <c r="WCL30" s="687"/>
      <c r="WCM30" s="687"/>
      <c r="WCN30" s="687"/>
      <c r="WCO30" s="687"/>
      <c r="WCP30" s="687"/>
      <c r="WCQ30" s="687"/>
      <c r="WCR30" s="687"/>
      <c r="WCS30" s="687"/>
      <c r="WCT30" s="687"/>
      <c r="WCU30" s="687"/>
      <c r="WCV30" s="687"/>
      <c r="WCW30" s="687"/>
      <c r="WCX30" s="687"/>
      <c r="WCY30" s="687"/>
      <c r="WCZ30" s="687"/>
      <c r="WDA30" s="687"/>
      <c r="WDB30" s="687"/>
      <c r="WDC30" s="687"/>
      <c r="WDD30" s="687"/>
      <c r="WDE30" s="687"/>
      <c r="WDF30" s="687"/>
      <c r="WDG30" s="687"/>
      <c r="WDH30" s="687"/>
      <c r="WDI30" s="687"/>
      <c r="WDJ30" s="687"/>
      <c r="WDK30" s="687"/>
      <c r="WDL30" s="687"/>
      <c r="WDM30" s="687"/>
      <c r="WDN30" s="687"/>
      <c r="WDO30" s="687"/>
      <c r="WDP30" s="687"/>
      <c r="WDQ30" s="687"/>
      <c r="WDR30" s="687"/>
      <c r="WDS30" s="687"/>
      <c r="WDT30" s="687"/>
      <c r="WDU30" s="687"/>
      <c r="WDV30" s="687"/>
      <c r="WDW30" s="687"/>
      <c r="WDX30" s="687"/>
      <c r="WDY30" s="687"/>
      <c r="WDZ30" s="687"/>
      <c r="WEA30" s="687"/>
      <c r="WEB30" s="687"/>
      <c r="WEC30" s="687"/>
      <c r="WED30" s="687"/>
      <c r="WEE30" s="687"/>
      <c r="WEF30" s="687"/>
      <c r="WEG30" s="687"/>
      <c r="WEH30" s="687"/>
      <c r="WEI30" s="687"/>
      <c r="WEJ30" s="687"/>
      <c r="WEK30" s="687"/>
      <c r="WEL30" s="687"/>
      <c r="WEM30" s="687"/>
      <c r="WEN30" s="687"/>
      <c r="WEO30" s="687"/>
      <c r="WEP30" s="687"/>
      <c r="WEQ30" s="687"/>
      <c r="WER30" s="687"/>
      <c r="WES30" s="687"/>
      <c r="WET30" s="687"/>
      <c r="WEU30" s="687"/>
      <c r="WEV30" s="687"/>
      <c r="WEW30" s="687"/>
      <c r="WEX30" s="687"/>
      <c r="WEY30" s="687"/>
      <c r="WEZ30" s="687"/>
      <c r="WFA30" s="687"/>
      <c r="WFB30" s="687"/>
      <c r="WFC30" s="687"/>
      <c r="WFD30" s="687"/>
      <c r="WFE30" s="687"/>
      <c r="WFF30" s="687"/>
      <c r="WFG30" s="687"/>
      <c r="WFH30" s="687"/>
      <c r="WFI30" s="687"/>
      <c r="WFJ30" s="687"/>
      <c r="WFK30" s="687"/>
      <c r="WFL30" s="687"/>
      <c r="WFM30" s="687"/>
      <c r="WFN30" s="687"/>
      <c r="WFO30" s="687"/>
      <c r="WFP30" s="687"/>
      <c r="WFQ30" s="687"/>
      <c r="WFR30" s="687"/>
      <c r="WFS30" s="687"/>
      <c r="WFT30" s="687"/>
      <c r="WFU30" s="687"/>
      <c r="WFV30" s="687"/>
      <c r="WFW30" s="687"/>
      <c r="WFX30" s="687"/>
      <c r="WFY30" s="687"/>
      <c r="WFZ30" s="687"/>
      <c r="WGA30" s="687"/>
      <c r="WGB30" s="687"/>
      <c r="WGC30" s="687"/>
      <c r="WGD30" s="687"/>
      <c r="WGE30" s="687"/>
      <c r="WGF30" s="687"/>
      <c r="WGG30" s="687"/>
      <c r="WGH30" s="687"/>
      <c r="WGI30" s="687"/>
      <c r="WGJ30" s="687"/>
      <c r="WGK30" s="687"/>
      <c r="WGL30" s="687"/>
      <c r="WGM30" s="687"/>
      <c r="WGN30" s="687"/>
      <c r="WGO30" s="687"/>
      <c r="WGP30" s="687"/>
      <c r="WGQ30" s="687"/>
      <c r="WGR30" s="687"/>
      <c r="WGS30" s="687"/>
      <c r="WGT30" s="687"/>
      <c r="WGU30" s="687"/>
      <c r="WGV30" s="687"/>
      <c r="WGW30" s="687"/>
      <c r="WGX30" s="687"/>
      <c r="WGY30" s="687"/>
      <c r="WGZ30" s="687"/>
      <c r="WHA30" s="687"/>
      <c r="WHB30" s="687"/>
      <c r="WHC30" s="687"/>
      <c r="WHD30" s="687"/>
      <c r="WHE30" s="687"/>
      <c r="WHF30" s="687"/>
      <c r="WHG30" s="687"/>
      <c r="WHH30" s="687"/>
      <c r="WHI30" s="687"/>
      <c r="WHJ30" s="687"/>
      <c r="WHK30" s="687"/>
      <c r="WHL30" s="687"/>
      <c r="WHM30" s="687"/>
      <c r="WHN30" s="687"/>
      <c r="WHO30" s="687"/>
      <c r="WHP30" s="687"/>
      <c r="WHQ30" s="687"/>
      <c r="WHR30" s="687"/>
      <c r="WHS30" s="687"/>
      <c r="WHT30" s="687"/>
      <c r="WHU30" s="687"/>
      <c r="WHV30" s="687"/>
      <c r="WHW30" s="687"/>
      <c r="WHX30" s="687"/>
      <c r="WHY30" s="687"/>
      <c r="WHZ30" s="687"/>
      <c r="WIA30" s="687"/>
      <c r="WIB30" s="687"/>
      <c r="WIC30" s="687"/>
      <c r="WID30" s="687"/>
      <c r="WIE30" s="687"/>
      <c r="WIF30" s="687"/>
      <c r="WIG30" s="687"/>
      <c r="WIH30" s="687"/>
      <c r="WII30" s="687"/>
      <c r="WIJ30" s="687"/>
      <c r="WIK30" s="687"/>
      <c r="WIL30" s="687"/>
      <c r="WIM30" s="687"/>
      <c r="WIN30" s="687"/>
      <c r="WIO30" s="687"/>
      <c r="WIP30" s="687"/>
      <c r="WIQ30" s="687"/>
      <c r="WIR30" s="687"/>
      <c r="WIS30" s="687"/>
      <c r="WIT30" s="687"/>
      <c r="WIU30" s="687"/>
      <c r="WIV30" s="687"/>
      <c r="WIW30" s="687"/>
      <c r="WIX30" s="687"/>
      <c r="WIY30" s="687"/>
      <c r="WIZ30" s="687"/>
      <c r="WJA30" s="687"/>
      <c r="WJB30" s="687"/>
      <c r="WJC30" s="687"/>
      <c r="WJD30" s="687"/>
      <c r="WJE30" s="687"/>
      <c r="WJF30" s="687"/>
      <c r="WJG30" s="687"/>
      <c r="WJH30" s="687"/>
      <c r="WJI30" s="687"/>
      <c r="WJJ30" s="687"/>
      <c r="WJK30" s="687"/>
      <c r="WJL30" s="687"/>
      <c r="WJM30" s="687"/>
      <c r="WJN30" s="687"/>
      <c r="WJO30" s="687"/>
      <c r="WJP30" s="687"/>
      <c r="WJQ30" s="687"/>
      <c r="WJR30" s="687"/>
      <c r="WJS30" s="687"/>
      <c r="WJT30" s="687"/>
      <c r="WJU30" s="687"/>
      <c r="WJV30" s="687"/>
      <c r="WJW30" s="687"/>
      <c r="WJX30" s="687"/>
      <c r="WJY30" s="687"/>
      <c r="WJZ30" s="687"/>
      <c r="WKA30" s="687"/>
      <c r="WKB30" s="687"/>
      <c r="WKC30" s="687"/>
      <c r="WKD30" s="687"/>
      <c r="WKE30" s="687"/>
      <c r="WKF30" s="687"/>
      <c r="WKG30" s="687"/>
      <c r="WKH30" s="687"/>
      <c r="WKI30" s="687"/>
      <c r="WKJ30" s="687"/>
      <c r="WKK30" s="687"/>
      <c r="WKL30" s="687"/>
      <c r="WKM30" s="687"/>
      <c r="WKN30" s="687"/>
      <c r="WKO30" s="687"/>
      <c r="WKP30" s="687"/>
      <c r="WKQ30" s="687"/>
      <c r="WKR30" s="687"/>
      <c r="WKS30" s="687"/>
      <c r="WKT30" s="687"/>
      <c r="WKU30" s="687"/>
      <c r="WKV30" s="687"/>
      <c r="WKW30" s="687"/>
      <c r="WKX30" s="687"/>
      <c r="WKY30" s="687"/>
      <c r="WKZ30" s="687"/>
      <c r="WLA30" s="687"/>
      <c r="WLB30" s="687"/>
      <c r="WLC30" s="687"/>
      <c r="WLD30" s="687"/>
      <c r="WLE30" s="687"/>
      <c r="WLF30" s="687"/>
      <c r="WLG30" s="687"/>
      <c r="WLH30" s="687"/>
      <c r="WLI30" s="687"/>
      <c r="WLJ30" s="687"/>
      <c r="WLK30" s="687"/>
      <c r="WLL30" s="687"/>
      <c r="WLM30" s="687"/>
      <c r="WLN30" s="687"/>
      <c r="WLO30" s="687"/>
      <c r="WLP30" s="687"/>
      <c r="WLQ30" s="687"/>
      <c r="WLR30" s="687"/>
      <c r="WLS30" s="687"/>
      <c r="WLT30" s="687"/>
      <c r="WLU30" s="687"/>
      <c r="WLV30" s="687"/>
      <c r="WLW30" s="687"/>
      <c r="WLX30" s="687"/>
      <c r="WLY30" s="687"/>
      <c r="WLZ30" s="687"/>
      <c r="WMA30" s="687"/>
      <c r="WMB30" s="687"/>
      <c r="WMC30" s="687"/>
      <c r="WMD30" s="687"/>
      <c r="WME30" s="687"/>
      <c r="WMF30" s="687"/>
      <c r="WMG30" s="687"/>
      <c r="WMH30" s="687"/>
      <c r="WMI30" s="687"/>
      <c r="WMJ30" s="687"/>
      <c r="WMK30" s="687"/>
      <c r="WML30" s="687"/>
      <c r="WMM30" s="687"/>
      <c r="WMN30" s="687"/>
      <c r="WMO30" s="687"/>
      <c r="WMP30" s="687"/>
      <c r="WMQ30" s="687"/>
      <c r="WMR30" s="687"/>
      <c r="WMS30" s="687"/>
      <c r="WMT30" s="687"/>
      <c r="WMU30" s="687"/>
      <c r="WMV30" s="687"/>
      <c r="WMW30" s="687"/>
      <c r="WMX30" s="687"/>
      <c r="WMY30" s="687"/>
      <c r="WMZ30" s="687"/>
      <c r="WNA30" s="687"/>
      <c r="WNB30" s="687"/>
      <c r="WNC30" s="687"/>
      <c r="WND30" s="687"/>
      <c r="WNE30" s="687"/>
      <c r="WNF30" s="687"/>
      <c r="WNG30" s="687"/>
      <c r="WNH30" s="687"/>
      <c r="WNI30" s="687"/>
      <c r="WNJ30" s="687"/>
      <c r="WNK30" s="687"/>
      <c r="WNL30" s="687"/>
      <c r="WNM30" s="687"/>
      <c r="WNN30" s="687"/>
      <c r="WNO30" s="687"/>
      <c r="WNP30" s="687"/>
      <c r="WNQ30" s="687"/>
      <c r="WNR30" s="687"/>
      <c r="WNS30" s="687"/>
      <c r="WNT30" s="687"/>
      <c r="WNU30" s="687"/>
      <c r="WNV30" s="687"/>
      <c r="WNW30" s="687"/>
      <c r="WNX30" s="687"/>
      <c r="WNY30" s="687"/>
      <c r="WNZ30" s="687"/>
      <c r="WOA30" s="687"/>
      <c r="WOB30" s="687"/>
      <c r="WOC30" s="687"/>
      <c r="WOD30" s="687"/>
      <c r="WOE30" s="687"/>
      <c r="WOF30" s="687"/>
      <c r="WOG30" s="687"/>
      <c r="WOH30" s="687"/>
      <c r="WOI30" s="687"/>
      <c r="WOJ30" s="687"/>
      <c r="WOK30" s="687"/>
      <c r="WOL30" s="687"/>
      <c r="WOM30" s="687"/>
      <c r="WON30" s="687"/>
      <c r="WOO30" s="687"/>
      <c r="WOP30" s="687"/>
      <c r="WOQ30" s="687"/>
      <c r="WOR30" s="687"/>
      <c r="WOS30" s="687"/>
      <c r="WOT30" s="687"/>
      <c r="WOU30" s="687"/>
      <c r="WOV30" s="687"/>
      <c r="WOW30" s="687"/>
      <c r="WOX30" s="687"/>
      <c r="WOY30" s="687"/>
      <c r="WOZ30" s="687"/>
      <c r="WPA30" s="687"/>
      <c r="WPB30" s="687"/>
      <c r="WPC30" s="687"/>
      <c r="WPD30" s="687"/>
      <c r="WPE30" s="687"/>
      <c r="WPF30" s="687"/>
      <c r="WPG30" s="687"/>
      <c r="WPH30" s="687"/>
      <c r="WPI30" s="687"/>
      <c r="WPJ30" s="687"/>
      <c r="WPK30" s="687"/>
      <c r="WPL30" s="687"/>
      <c r="WPM30" s="687"/>
      <c r="WPN30" s="687"/>
      <c r="WPO30" s="687"/>
      <c r="WPP30" s="687"/>
      <c r="WPQ30" s="687"/>
      <c r="WPR30" s="687"/>
      <c r="WPS30" s="687"/>
      <c r="WPT30" s="687"/>
      <c r="WPU30" s="687"/>
      <c r="WPV30" s="687"/>
      <c r="WPW30" s="687"/>
      <c r="WPX30" s="687"/>
      <c r="WPY30" s="687"/>
      <c r="WPZ30" s="687"/>
      <c r="WQA30" s="687"/>
      <c r="WQB30" s="687"/>
      <c r="WQC30" s="687"/>
      <c r="WQD30" s="687"/>
      <c r="WQE30" s="687"/>
      <c r="WQF30" s="687"/>
      <c r="WQG30" s="687"/>
      <c r="WQH30" s="687"/>
      <c r="WQI30" s="687"/>
      <c r="WQJ30" s="687"/>
      <c r="WQK30" s="687"/>
      <c r="WQL30" s="687"/>
      <c r="WQM30" s="687"/>
      <c r="WQN30" s="687"/>
      <c r="WQO30" s="687"/>
      <c r="WQP30" s="687"/>
      <c r="WQQ30" s="687"/>
      <c r="WQR30" s="687"/>
      <c r="WQS30" s="687"/>
      <c r="WQT30" s="687"/>
      <c r="WQU30" s="687"/>
      <c r="WQV30" s="687"/>
      <c r="WQW30" s="687"/>
      <c r="WQX30" s="687"/>
      <c r="WQY30" s="687"/>
      <c r="WQZ30" s="687"/>
      <c r="WRA30" s="687"/>
      <c r="WRB30" s="687"/>
      <c r="WRC30" s="687"/>
      <c r="WRD30" s="687"/>
      <c r="WRE30" s="687"/>
      <c r="WRF30" s="687"/>
      <c r="WRG30" s="687"/>
      <c r="WRH30" s="687"/>
      <c r="WRI30" s="687"/>
      <c r="WRJ30" s="687"/>
      <c r="WRK30" s="687"/>
      <c r="WRL30" s="687"/>
      <c r="WRM30" s="687"/>
      <c r="WRN30" s="687"/>
      <c r="WRO30" s="687"/>
      <c r="WRP30" s="687"/>
      <c r="WRQ30" s="687"/>
      <c r="WRR30" s="687"/>
      <c r="WRS30" s="687"/>
      <c r="WRT30" s="687"/>
      <c r="WRU30" s="687"/>
      <c r="WRV30" s="687"/>
      <c r="WRW30" s="687"/>
      <c r="WRX30" s="687"/>
      <c r="WRY30" s="687"/>
      <c r="WRZ30" s="687"/>
      <c r="WSA30" s="687"/>
      <c r="WSB30" s="687"/>
      <c r="WSC30" s="687"/>
      <c r="WSD30" s="687"/>
      <c r="WSE30" s="687"/>
      <c r="WSF30" s="687"/>
      <c r="WSG30" s="687"/>
      <c r="WSH30" s="687"/>
      <c r="WSI30" s="687"/>
      <c r="WSJ30" s="687"/>
      <c r="WSK30" s="687"/>
      <c r="WSL30" s="687"/>
      <c r="WSM30" s="687"/>
      <c r="WSN30" s="687"/>
      <c r="WSO30" s="687"/>
      <c r="WSP30" s="687"/>
      <c r="WSQ30" s="687"/>
      <c r="WSR30" s="687"/>
      <c r="WSS30" s="687"/>
      <c r="WST30" s="687"/>
      <c r="WSU30" s="687"/>
      <c r="WSV30" s="687"/>
      <c r="WSW30" s="687"/>
      <c r="WSX30" s="687"/>
      <c r="WSY30" s="687"/>
      <c r="WSZ30" s="687"/>
      <c r="WTA30" s="687"/>
      <c r="WTB30" s="687"/>
      <c r="WTC30" s="687"/>
      <c r="WTD30" s="687"/>
      <c r="WTE30" s="687"/>
      <c r="WTF30" s="687"/>
      <c r="WTG30" s="687"/>
      <c r="WTH30" s="687"/>
      <c r="WTI30" s="687"/>
      <c r="WTJ30" s="687"/>
      <c r="WTK30" s="687"/>
      <c r="WTL30" s="687"/>
      <c r="WTM30" s="687"/>
      <c r="WTN30" s="687"/>
      <c r="WTO30" s="687"/>
      <c r="WTP30" s="687"/>
      <c r="WTQ30" s="687"/>
      <c r="WTR30" s="687"/>
      <c r="WTS30" s="687"/>
      <c r="WTT30" s="687"/>
      <c r="WTU30" s="687"/>
      <c r="WTV30" s="687"/>
      <c r="WTW30" s="687"/>
      <c r="WTX30" s="687"/>
      <c r="WTY30" s="687"/>
      <c r="WTZ30" s="687"/>
      <c r="WUA30" s="687"/>
      <c r="WUB30" s="687"/>
      <c r="WUC30" s="687"/>
      <c r="WUD30" s="687"/>
      <c r="WUE30" s="687"/>
      <c r="WUF30" s="687"/>
      <c r="WUG30" s="687"/>
      <c r="WUH30" s="687"/>
      <c r="WUI30" s="687"/>
      <c r="WUJ30" s="687"/>
      <c r="WUK30" s="687"/>
      <c r="WUL30" s="687"/>
      <c r="WUM30" s="687"/>
      <c r="WUN30" s="687"/>
      <c r="WUO30" s="687"/>
      <c r="WUP30" s="687"/>
      <c r="WUQ30" s="687"/>
      <c r="WUR30" s="687"/>
      <c r="WUS30" s="687"/>
      <c r="WUT30" s="687"/>
      <c r="WUU30" s="687"/>
      <c r="WUV30" s="687"/>
      <c r="WUW30" s="687"/>
      <c r="WUX30" s="687"/>
      <c r="WUY30" s="687"/>
      <c r="WUZ30" s="687"/>
      <c r="WVA30" s="687"/>
      <c r="WVB30" s="687"/>
      <c r="WVC30" s="687"/>
      <c r="WVD30" s="687"/>
      <c r="WVE30" s="687"/>
      <c r="WVF30" s="687"/>
      <c r="WVG30" s="687"/>
      <c r="WVH30" s="687"/>
      <c r="WVI30" s="687"/>
      <c r="WVJ30" s="687"/>
      <c r="WVK30" s="687"/>
      <c r="WVL30" s="687"/>
      <c r="WVM30" s="687"/>
      <c r="WVN30" s="687"/>
      <c r="WVO30" s="687"/>
      <c r="WVP30" s="687"/>
      <c r="WVQ30" s="687"/>
      <c r="WVR30" s="687"/>
      <c r="WVS30" s="687"/>
      <c r="WVT30" s="687"/>
      <c r="WVU30" s="687"/>
      <c r="WVV30" s="687"/>
      <c r="WVW30" s="687"/>
      <c r="WVX30" s="687"/>
      <c r="WVY30" s="687"/>
      <c r="WVZ30" s="687"/>
      <c r="WWA30" s="687"/>
      <c r="WWB30" s="687"/>
      <c r="WWC30" s="687"/>
      <c r="WWD30" s="687"/>
      <c r="WWE30" s="687"/>
      <c r="WWF30" s="687"/>
      <c r="WWG30" s="687"/>
      <c r="WWH30" s="687"/>
      <c r="WWI30" s="687"/>
      <c r="WWJ30" s="687"/>
      <c r="WWK30" s="687"/>
      <c r="WWL30" s="687"/>
      <c r="WWM30" s="687"/>
      <c r="WWN30" s="687"/>
      <c r="WWO30" s="687"/>
      <c r="WWP30" s="687"/>
      <c r="WWQ30" s="687"/>
      <c r="WWR30" s="687"/>
      <c r="WWS30" s="687"/>
      <c r="WWT30" s="687"/>
      <c r="WWU30" s="687"/>
      <c r="WWV30" s="687"/>
      <c r="WWW30" s="687"/>
      <c r="WWX30" s="687"/>
      <c r="WWY30" s="687"/>
      <c r="WWZ30" s="687"/>
      <c r="WXA30" s="687"/>
      <c r="WXB30" s="687"/>
      <c r="WXC30" s="687"/>
      <c r="WXD30" s="687"/>
      <c r="WXE30" s="687"/>
      <c r="WXF30" s="687"/>
      <c r="WXG30" s="687"/>
      <c r="WXH30" s="687"/>
      <c r="WXI30" s="687"/>
      <c r="WXJ30" s="687"/>
      <c r="WXK30" s="687"/>
      <c r="WXL30" s="687"/>
      <c r="WXM30" s="687"/>
      <c r="WXN30" s="687"/>
      <c r="WXO30" s="687"/>
      <c r="WXP30" s="687"/>
      <c r="WXQ30" s="687"/>
      <c r="WXR30" s="687"/>
      <c r="WXS30" s="687"/>
      <c r="WXT30" s="687"/>
      <c r="WXU30" s="687"/>
      <c r="WXV30" s="687"/>
      <c r="WXW30" s="687"/>
      <c r="WXX30" s="687"/>
      <c r="WXY30" s="687"/>
      <c r="WXZ30" s="687"/>
      <c r="WYA30" s="687"/>
      <c r="WYB30" s="687"/>
      <c r="WYC30" s="687"/>
      <c r="WYD30" s="687"/>
      <c r="WYE30" s="687"/>
      <c r="WYF30" s="687"/>
      <c r="WYG30" s="687"/>
      <c r="WYH30" s="687"/>
      <c r="WYI30" s="687"/>
      <c r="WYJ30" s="687"/>
      <c r="WYK30" s="687"/>
      <c r="WYL30" s="687"/>
      <c r="WYM30" s="687"/>
      <c r="WYN30" s="687"/>
      <c r="WYO30" s="687"/>
      <c r="WYP30" s="687"/>
      <c r="WYQ30" s="687"/>
      <c r="WYR30" s="687"/>
      <c r="WYS30" s="687"/>
      <c r="WYT30" s="687"/>
      <c r="WYU30" s="687"/>
      <c r="WYV30" s="687"/>
      <c r="WYW30" s="687"/>
      <c r="WYX30" s="687"/>
      <c r="WYY30" s="687"/>
      <c r="WYZ30" s="687"/>
      <c r="WZA30" s="687"/>
      <c r="WZB30" s="687"/>
      <c r="WZC30" s="687"/>
      <c r="WZD30" s="687"/>
      <c r="WZE30" s="687"/>
      <c r="WZF30" s="687"/>
      <c r="WZG30" s="687"/>
      <c r="WZH30" s="687"/>
      <c r="WZI30" s="687"/>
      <c r="WZJ30" s="687"/>
      <c r="WZK30" s="687"/>
      <c r="WZL30" s="687"/>
      <c r="WZM30" s="687"/>
      <c r="WZN30" s="687"/>
      <c r="WZO30" s="687"/>
      <c r="WZP30" s="687"/>
      <c r="WZQ30" s="687"/>
      <c r="WZR30" s="687"/>
      <c r="WZS30" s="687"/>
      <c r="WZT30" s="687"/>
      <c r="WZU30" s="687"/>
      <c r="WZV30" s="687"/>
      <c r="WZW30" s="687"/>
      <c r="WZX30" s="687"/>
      <c r="WZY30" s="687"/>
      <c r="WZZ30" s="687"/>
      <c r="XAA30" s="687"/>
      <c r="XAB30" s="687"/>
      <c r="XAC30" s="687"/>
      <c r="XAD30" s="687"/>
      <c r="XAE30" s="687"/>
      <c r="XAF30" s="687"/>
      <c r="XAG30" s="687"/>
      <c r="XAH30" s="687"/>
      <c r="XAI30" s="687"/>
      <c r="XAJ30" s="687"/>
      <c r="XAK30" s="687"/>
      <c r="XAL30" s="687"/>
      <c r="XAM30" s="687"/>
      <c r="XAN30" s="687"/>
      <c r="XAO30" s="687"/>
      <c r="XAP30" s="687"/>
      <c r="XAQ30" s="687"/>
      <c r="XAR30" s="687"/>
      <c r="XAS30" s="687"/>
      <c r="XAT30" s="687"/>
      <c r="XAU30" s="687"/>
      <c r="XAV30" s="687"/>
      <c r="XAW30" s="687"/>
      <c r="XAX30" s="687"/>
      <c r="XAY30" s="687"/>
      <c r="XAZ30" s="687"/>
      <c r="XBA30" s="687"/>
      <c r="XBB30" s="687"/>
      <c r="XBC30" s="687"/>
      <c r="XBD30" s="687"/>
      <c r="XBE30" s="687"/>
      <c r="XBF30" s="687"/>
      <c r="XBG30" s="687"/>
      <c r="XBH30" s="687"/>
      <c r="XBI30" s="687"/>
      <c r="XBJ30" s="687"/>
      <c r="XBK30" s="687"/>
      <c r="XBL30" s="687"/>
      <c r="XBM30" s="687"/>
      <c r="XBN30" s="687"/>
      <c r="XBO30" s="687"/>
      <c r="XBP30" s="687"/>
      <c r="XBQ30" s="687"/>
      <c r="XBR30" s="687"/>
      <c r="XBS30" s="687"/>
      <c r="XBT30" s="687"/>
      <c r="XBU30" s="687"/>
      <c r="XBV30" s="687"/>
      <c r="XBW30" s="687"/>
      <c r="XBX30" s="687"/>
      <c r="XBY30" s="687"/>
      <c r="XBZ30" s="687"/>
      <c r="XCA30" s="687"/>
      <c r="XCB30" s="687"/>
      <c r="XCC30" s="687"/>
      <c r="XCD30" s="687"/>
      <c r="XCE30" s="687"/>
      <c r="XCF30" s="687"/>
      <c r="XCG30" s="687"/>
      <c r="XCH30" s="687"/>
      <c r="XCI30" s="687"/>
      <c r="XCJ30" s="687"/>
      <c r="XCK30" s="687"/>
      <c r="XCL30" s="687"/>
      <c r="XCM30" s="687"/>
      <c r="XCN30" s="687"/>
      <c r="XCO30" s="687"/>
      <c r="XCP30" s="687"/>
      <c r="XCQ30" s="687"/>
      <c r="XCR30" s="687"/>
      <c r="XCS30" s="687"/>
      <c r="XCT30" s="687"/>
      <c r="XCU30" s="687"/>
      <c r="XCV30" s="687"/>
      <c r="XCW30" s="687"/>
      <c r="XCX30" s="687"/>
      <c r="XCY30" s="687"/>
      <c r="XCZ30" s="687"/>
      <c r="XDA30" s="687"/>
      <c r="XDB30" s="687"/>
      <c r="XDC30" s="687"/>
      <c r="XDD30" s="687"/>
      <c r="XDE30" s="687"/>
      <c r="XDF30" s="687"/>
      <c r="XDG30" s="687"/>
      <c r="XDH30" s="687"/>
      <c r="XDI30" s="687"/>
      <c r="XDJ30" s="687"/>
      <c r="XDK30" s="687"/>
      <c r="XDL30" s="687"/>
      <c r="XDM30" s="687"/>
      <c r="XDN30" s="687"/>
      <c r="XDO30" s="687"/>
      <c r="XDP30" s="687"/>
      <c r="XDQ30" s="687"/>
      <c r="XDR30" s="687"/>
      <c r="XDS30" s="687"/>
      <c r="XDT30" s="687"/>
      <c r="XDU30" s="687"/>
      <c r="XDV30" s="687"/>
      <c r="XDW30" s="687"/>
      <c r="XDX30" s="687"/>
      <c r="XDY30" s="687"/>
      <c r="XDZ30" s="687"/>
      <c r="XEA30" s="687"/>
      <c r="XEB30" s="687"/>
      <c r="XEC30" s="687"/>
      <c r="XED30" s="687"/>
      <c r="XEE30" s="687"/>
      <c r="XEF30" s="687"/>
      <c r="XEG30" s="687"/>
      <c r="XEH30" s="687"/>
      <c r="XEI30" s="687"/>
      <c r="XEJ30" s="687"/>
      <c r="XEK30" s="687"/>
      <c r="XEL30" s="687"/>
      <c r="XEM30" s="687"/>
      <c r="XEN30" s="687"/>
      <c r="XEO30" s="687"/>
      <c r="XEP30" s="687"/>
      <c r="XEQ30" s="687"/>
      <c r="XER30" s="687"/>
      <c r="XES30" s="687"/>
      <c r="XET30" s="687"/>
      <c r="XEU30" s="687"/>
      <c r="XEV30" s="687"/>
      <c r="XEW30" s="687"/>
      <c r="XEX30" s="687"/>
      <c r="XEY30" s="687"/>
      <c r="XEZ30" s="687"/>
    </row>
    <row r="31" spans="1:16380" ht="15.75" x14ac:dyDescent="0.25">
      <c r="A31" s="723"/>
      <c r="B31" s="999" t="s">
        <v>997</v>
      </c>
      <c r="C31" s="999">
        <v>1017</v>
      </c>
      <c r="D31" s="999" t="s">
        <v>643</v>
      </c>
      <c r="E31" s="992"/>
      <c r="F31" s="992"/>
      <c r="G31" s="993"/>
      <c r="H31" s="994"/>
      <c r="I31" s="994"/>
      <c r="J31" s="994"/>
      <c r="K31" s="995"/>
      <c r="L31" s="994"/>
      <c r="M31" s="1009">
        <v>46424720</v>
      </c>
      <c r="N31" s="996"/>
      <c r="O31" s="997" t="e">
        <v>#REF!</v>
      </c>
      <c r="P31" s="994"/>
      <c r="Q31" s="1153"/>
      <c r="R31" s="994"/>
      <c r="S31" s="992"/>
      <c r="U31" s="687"/>
      <c r="V31" s="687"/>
      <c r="X31" s="686"/>
      <c r="AA31" s="687"/>
      <c r="AB31" s="687"/>
      <c r="AC31" s="687"/>
      <c r="AD31" s="687"/>
      <c r="AE31" s="687"/>
      <c r="AF31" s="687"/>
      <c r="AG31" s="687"/>
      <c r="AH31" s="687"/>
      <c r="AI31" s="687"/>
      <c r="AJ31" s="687"/>
      <c r="AK31" s="687"/>
      <c r="AL31" s="687"/>
      <c r="AM31" s="687"/>
      <c r="AN31" s="687"/>
      <c r="AO31" s="687"/>
      <c r="AP31" s="687"/>
      <c r="AQ31" s="687"/>
      <c r="AR31" s="687"/>
      <c r="AS31" s="687"/>
      <c r="AT31" s="687"/>
      <c r="AU31" s="687"/>
      <c r="AV31" s="687"/>
      <c r="AW31" s="687"/>
      <c r="AX31" s="687"/>
      <c r="AY31" s="687"/>
      <c r="AZ31" s="687"/>
      <c r="BA31" s="687"/>
      <c r="BB31" s="687"/>
      <c r="BC31" s="687"/>
      <c r="BD31" s="687"/>
      <c r="BE31" s="687"/>
      <c r="BF31" s="687"/>
      <c r="BG31" s="687"/>
      <c r="BH31" s="687"/>
      <c r="BI31" s="687"/>
      <c r="BJ31" s="687"/>
      <c r="BK31" s="687"/>
      <c r="BL31" s="687"/>
      <c r="BM31" s="687"/>
      <c r="BN31" s="687"/>
      <c r="BO31" s="687"/>
      <c r="BP31" s="687"/>
      <c r="BQ31" s="687"/>
      <c r="BR31" s="687"/>
      <c r="BS31" s="687"/>
      <c r="BT31" s="687"/>
      <c r="BU31" s="687"/>
      <c r="BV31" s="687"/>
      <c r="BW31" s="687"/>
      <c r="BX31" s="687"/>
      <c r="BY31" s="687"/>
      <c r="BZ31" s="687"/>
      <c r="CA31" s="687"/>
      <c r="CB31" s="687"/>
      <c r="CC31" s="687"/>
      <c r="CD31" s="687"/>
      <c r="CE31" s="687"/>
      <c r="CF31" s="687"/>
      <c r="CG31" s="687"/>
      <c r="CH31" s="687"/>
      <c r="CI31" s="687"/>
      <c r="CJ31" s="687"/>
      <c r="CK31" s="687"/>
      <c r="CL31" s="687"/>
      <c r="CM31" s="687"/>
      <c r="CN31" s="687"/>
      <c r="CO31" s="687"/>
      <c r="CP31" s="687"/>
      <c r="CQ31" s="687"/>
      <c r="CR31" s="687"/>
      <c r="CS31" s="687"/>
      <c r="CT31" s="687"/>
      <c r="CU31" s="687"/>
      <c r="CV31" s="687"/>
      <c r="CW31" s="687"/>
      <c r="CX31" s="687"/>
      <c r="CY31" s="687"/>
      <c r="CZ31" s="687"/>
      <c r="DA31" s="687"/>
      <c r="DB31" s="687"/>
      <c r="DC31" s="687"/>
      <c r="DD31" s="687"/>
      <c r="DE31" s="687"/>
      <c r="DF31" s="687"/>
      <c r="DG31" s="687"/>
      <c r="DH31" s="687"/>
      <c r="DI31" s="687"/>
      <c r="DJ31" s="687"/>
      <c r="DK31" s="687"/>
      <c r="DL31" s="687"/>
      <c r="DM31" s="687"/>
      <c r="DN31" s="687"/>
      <c r="DO31" s="687"/>
      <c r="DP31" s="687"/>
      <c r="DQ31" s="687"/>
      <c r="DR31" s="687"/>
      <c r="DS31" s="687"/>
      <c r="DT31" s="687"/>
      <c r="DU31" s="687"/>
      <c r="DV31" s="687"/>
      <c r="DW31" s="687"/>
      <c r="DX31" s="687"/>
      <c r="DY31" s="687"/>
      <c r="DZ31" s="687"/>
      <c r="EA31" s="687"/>
      <c r="EB31" s="687"/>
      <c r="EC31" s="687"/>
      <c r="ED31" s="687"/>
      <c r="EE31" s="687"/>
      <c r="EF31" s="687"/>
      <c r="EG31" s="687"/>
      <c r="EH31" s="687"/>
      <c r="EI31" s="687"/>
      <c r="EJ31" s="687"/>
      <c r="EK31" s="687"/>
      <c r="EL31" s="687"/>
      <c r="EM31" s="687"/>
      <c r="EN31" s="687"/>
      <c r="EO31" s="687"/>
      <c r="EP31" s="687"/>
      <c r="EQ31" s="687"/>
      <c r="ER31" s="687"/>
      <c r="ES31" s="687"/>
      <c r="ET31" s="687"/>
      <c r="EU31" s="687"/>
      <c r="EV31" s="687"/>
      <c r="EW31" s="687"/>
      <c r="EX31" s="687"/>
      <c r="EY31" s="687"/>
      <c r="EZ31" s="687"/>
      <c r="FA31" s="687"/>
      <c r="FB31" s="687"/>
      <c r="FC31" s="687"/>
      <c r="FD31" s="687"/>
      <c r="FE31" s="687"/>
      <c r="FF31" s="687"/>
      <c r="FG31" s="687"/>
      <c r="FH31" s="687"/>
      <c r="FI31" s="687"/>
      <c r="FJ31" s="687"/>
      <c r="FK31" s="687"/>
      <c r="FL31" s="687"/>
      <c r="FM31" s="687"/>
      <c r="FN31" s="687"/>
      <c r="FO31" s="687"/>
      <c r="FP31" s="687"/>
      <c r="FQ31" s="687"/>
      <c r="FR31" s="687"/>
      <c r="FS31" s="687"/>
      <c r="FT31" s="687"/>
      <c r="FU31" s="687"/>
      <c r="FV31" s="687"/>
      <c r="FW31" s="687"/>
      <c r="FX31" s="687"/>
      <c r="FY31" s="687"/>
      <c r="FZ31" s="687"/>
      <c r="GA31" s="687"/>
      <c r="GB31" s="687"/>
      <c r="GC31" s="687"/>
      <c r="GD31" s="687"/>
      <c r="GE31" s="687"/>
      <c r="GF31" s="687"/>
      <c r="GG31" s="687"/>
      <c r="GH31" s="687"/>
      <c r="GI31" s="687"/>
      <c r="GJ31" s="687"/>
      <c r="GK31" s="687"/>
      <c r="GL31" s="687"/>
      <c r="GM31" s="687"/>
      <c r="GN31" s="687"/>
      <c r="GO31" s="687"/>
      <c r="GP31" s="687"/>
      <c r="GQ31" s="687"/>
      <c r="GR31" s="687"/>
      <c r="GS31" s="687"/>
      <c r="GT31" s="687"/>
      <c r="GU31" s="687"/>
      <c r="GV31" s="687"/>
      <c r="GW31" s="687"/>
      <c r="GX31" s="687"/>
      <c r="GY31" s="687"/>
      <c r="GZ31" s="687"/>
      <c r="HA31" s="687"/>
      <c r="HB31" s="687"/>
      <c r="HC31" s="687"/>
      <c r="HD31" s="687"/>
      <c r="HE31" s="687"/>
      <c r="HF31" s="687"/>
      <c r="HG31" s="687"/>
      <c r="HH31" s="687"/>
      <c r="HI31" s="687"/>
      <c r="HJ31" s="687"/>
      <c r="HK31" s="687"/>
      <c r="HL31" s="687"/>
      <c r="HM31" s="687"/>
      <c r="HN31" s="687"/>
      <c r="HO31" s="687"/>
      <c r="HP31" s="687"/>
      <c r="HQ31" s="687"/>
      <c r="HR31" s="687"/>
      <c r="HS31" s="687"/>
      <c r="HT31" s="687"/>
      <c r="HU31" s="687"/>
      <c r="HV31" s="687"/>
      <c r="HW31" s="687"/>
      <c r="HX31" s="687"/>
      <c r="HY31" s="687"/>
      <c r="HZ31" s="687"/>
      <c r="IA31" s="687"/>
      <c r="IB31" s="687"/>
      <c r="IC31" s="687"/>
      <c r="ID31" s="687"/>
      <c r="IE31" s="687"/>
      <c r="IF31" s="687"/>
      <c r="IG31" s="687"/>
      <c r="IH31" s="687"/>
      <c r="II31" s="687"/>
      <c r="IJ31" s="687"/>
      <c r="IK31" s="687"/>
      <c r="IL31" s="687"/>
      <c r="IM31" s="687"/>
      <c r="IN31" s="687"/>
      <c r="IO31" s="687"/>
      <c r="IP31" s="687"/>
      <c r="IQ31" s="687"/>
      <c r="IR31" s="687"/>
      <c r="IS31" s="687"/>
      <c r="IT31" s="687"/>
      <c r="IU31" s="687"/>
      <c r="IV31" s="687"/>
      <c r="IW31" s="687"/>
      <c r="IX31" s="687"/>
      <c r="IY31" s="687"/>
      <c r="IZ31" s="687"/>
      <c r="JA31" s="687"/>
      <c r="JB31" s="687"/>
      <c r="JC31" s="687"/>
      <c r="JD31" s="687"/>
      <c r="JE31" s="687"/>
      <c r="JF31" s="687"/>
      <c r="JG31" s="687"/>
      <c r="JH31" s="687"/>
      <c r="JI31" s="687"/>
      <c r="JJ31" s="687"/>
      <c r="JK31" s="687"/>
      <c r="JL31" s="687"/>
      <c r="JM31" s="687"/>
      <c r="JN31" s="687"/>
      <c r="JO31" s="687"/>
      <c r="JP31" s="687"/>
      <c r="JQ31" s="687"/>
      <c r="JR31" s="687"/>
      <c r="JS31" s="687"/>
      <c r="JT31" s="687"/>
      <c r="JU31" s="687"/>
      <c r="JV31" s="687"/>
      <c r="JW31" s="687"/>
      <c r="JX31" s="687"/>
      <c r="JY31" s="687"/>
      <c r="JZ31" s="687"/>
      <c r="KA31" s="687"/>
      <c r="KB31" s="687"/>
      <c r="KC31" s="687"/>
      <c r="KD31" s="687"/>
      <c r="KE31" s="687"/>
      <c r="KF31" s="687"/>
      <c r="KG31" s="687"/>
      <c r="KH31" s="687"/>
      <c r="KI31" s="687"/>
      <c r="KJ31" s="687"/>
      <c r="KK31" s="687"/>
      <c r="KL31" s="687"/>
      <c r="KM31" s="687"/>
      <c r="KN31" s="687"/>
      <c r="KO31" s="687"/>
      <c r="KP31" s="687"/>
      <c r="KQ31" s="687"/>
      <c r="KR31" s="687"/>
      <c r="KS31" s="687"/>
      <c r="KT31" s="687"/>
      <c r="KU31" s="687"/>
      <c r="KV31" s="687"/>
      <c r="KW31" s="687"/>
      <c r="KX31" s="687"/>
      <c r="KY31" s="687"/>
      <c r="KZ31" s="687"/>
      <c r="LA31" s="687"/>
      <c r="LB31" s="687"/>
      <c r="LC31" s="687"/>
      <c r="LD31" s="687"/>
      <c r="LE31" s="687"/>
      <c r="LF31" s="687"/>
      <c r="LG31" s="687"/>
      <c r="LH31" s="687"/>
      <c r="LI31" s="687"/>
      <c r="LJ31" s="687"/>
      <c r="LK31" s="687"/>
      <c r="LL31" s="687"/>
      <c r="LM31" s="687"/>
      <c r="LN31" s="687"/>
      <c r="LO31" s="687"/>
      <c r="LP31" s="687"/>
      <c r="LQ31" s="687"/>
      <c r="LR31" s="687"/>
      <c r="LS31" s="687"/>
      <c r="LT31" s="687"/>
      <c r="LU31" s="687"/>
      <c r="LV31" s="687"/>
      <c r="LW31" s="687"/>
      <c r="LX31" s="687"/>
      <c r="LY31" s="687"/>
      <c r="LZ31" s="687"/>
      <c r="MA31" s="687"/>
      <c r="MB31" s="687"/>
      <c r="MC31" s="687"/>
      <c r="MD31" s="687"/>
      <c r="ME31" s="687"/>
      <c r="MF31" s="687"/>
      <c r="MG31" s="687"/>
      <c r="MH31" s="687"/>
      <c r="MI31" s="687"/>
      <c r="MJ31" s="687"/>
      <c r="MK31" s="687"/>
      <c r="ML31" s="687"/>
      <c r="MM31" s="687"/>
      <c r="MN31" s="687"/>
      <c r="MO31" s="687"/>
      <c r="MP31" s="687"/>
      <c r="MQ31" s="687"/>
      <c r="MR31" s="687"/>
      <c r="MS31" s="687"/>
      <c r="MT31" s="687"/>
      <c r="MU31" s="687"/>
      <c r="MV31" s="687"/>
      <c r="MW31" s="687"/>
      <c r="MX31" s="687"/>
      <c r="MY31" s="687"/>
      <c r="MZ31" s="687"/>
      <c r="NA31" s="687"/>
      <c r="NB31" s="687"/>
      <c r="NC31" s="687"/>
      <c r="ND31" s="687"/>
      <c r="NE31" s="687"/>
      <c r="NF31" s="687"/>
      <c r="NG31" s="687"/>
      <c r="NH31" s="687"/>
      <c r="NI31" s="687"/>
      <c r="NJ31" s="687"/>
      <c r="NK31" s="687"/>
      <c r="NL31" s="687"/>
      <c r="NM31" s="687"/>
      <c r="NN31" s="687"/>
      <c r="NO31" s="687"/>
      <c r="NP31" s="687"/>
      <c r="NQ31" s="687"/>
      <c r="NR31" s="687"/>
      <c r="NS31" s="687"/>
      <c r="NT31" s="687"/>
      <c r="NU31" s="687"/>
      <c r="NV31" s="687"/>
      <c r="NW31" s="687"/>
      <c r="NX31" s="687"/>
      <c r="NY31" s="687"/>
      <c r="NZ31" s="687"/>
      <c r="OA31" s="687"/>
      <c r="OB31" s="687"/>
      <c r="OC31" s="687"/>
      <c r="OD31" s="687"/>
      <c r="OE31" s="687"/>
      <c r="OF31" s="687"/>
      <c r="OG31" s="687"/>
      <c r="OH31" s="687"/>
      <c r="OI31" s="687"/>
      <c r="OJ31" s="687"/>
      <c r="OK31" s="687"/>
      <c r="OL31" s="687"/>
      <c r="OM31" s="687"/>
      <c r="ON31" s="687"/>
      <c r="OO31" s="687"/>
      <c r="OP31" s="687"/>
      <c r="OQ31" s="687"/>
      <c r="OR31" s="687"/>
      <c r="OS31" s="687"/>
      <c r="OT31" s="687"/>
      <c r="OU31" s="687"/>
      <c r="OV31" s="687"/>
      <c r="OW31" s="687"/>
      <c r="OX31" s="687"/>
      <c r="OY31" s="687"/>
      <c r="OZ31" s="687"/>
      <c r="PA31" s="687"/>
      <c r="PB31" s="687"/>
      <c r="PC31" s="687"/>
      <c r="PD31" s="687"/>
      <c r="PE31" s="687"/>
      <c r="PF31" s="687"/>
      <c r="PG31" s="687"/>
      <c r="PH31" s="687"/>
      <c r="PI31" s="687"/>
      <c r="PJ31" s="687"/>
      <c r="PK31" s="687"/>
      <c r="PL31" s="687"/>
      <c r="PM31" s="687"/>
      <c r="PN31" s="687"/>
      <c r="PO31" s="687"/>
      <c r="PP31" s="687"/>
      <c r="PQ31" s="687"/>
      <c r="PR31" s="687"/>
      <c r="PS31" s="687"/>
      <c r="PT31" s="687"/>
      <c r="PU31" s="687"/>
      <c r="PV31" s="687"/>
      <c r="PW31" s="687"/>
      <c r="PX31" s="687"/>
      <c r="PY31" s="687"/>
      <c r="PZ31" s="687"/>
      <c r="QA31" s="687"/>
      <c r="QB31" s="687"/>
      <c r="QC31" s="687"/>
      <c r="QD31" s="687"/>
      <c r="QE31" s="687"/>
      <c r="QF31" s="687"/>
      <c r="QG31" s="687"/>
      <c r="QH31" s="687"/>
      <c r="QI31" s="687"/>
      <c r="QJ31" s="687"/>
      <c r="QK31" s="687"/>
      <c r="QL31" s="687"/>
      <c r="QM31" s="687"/>
      <c r="QN31" s="687"/>
      <c r="QO31" s="687"/>
      <c r="QP31" s="687"/>
      <c r="QQ31" s="687"/>
      <c r="QR31" s="687"/>
      <c r="QS31" s="687"/>
      <c r="QT31" s="687"/>
      <c r="QU31" s="687"/>
      <c r="QV31" s="687"/>
      <c r="QW31" s="687"/>
      <c r="QX31" s="687"/>
      <c r="QY31" s="687"/>
      <c r="QZ31" s="687"/>
      <c r="RA31" s="687"/>
      <c r="RB31" s="687"/>
      <c r="RC31" s="687"/>
      <c r="RD31" s="687"/>
      <c r="RE31" s="687"/>
      <c r="RF31" s="687"/>
      <c r="RG31" s="687"/>
      <c r="RH31" s="687"/>
      <c r="RI31" s="687"/>
      <c r="RJ31" s="687"/>
      <c r="RK31" s="687"/>
      <c r="RL31" s="687"/>
      <c r="RM31" s="687"/>
      <c r="RN31" s="687"/>
      <c r="RO31" s="687"/>
      <c r="RP31" s="687"/>
      <c r="RQ31" s="687"/>
      <c r="RR31" s="687"/>
      <c r="RS31" s="687"/>
      <c r="RT31" s="687"/>
      <c r="RU31" s="687"/>
      <c r="RV31" s="687"/>
      <c r="RW31" s="687"/>
      <c r="RX31" s="687"/>
      <c r="RY31" s="687"/>
      <c r="RZ31" s="687"/>
      <c r="SA31" s="687"/>
      <c r="SB31" s="687"/>
      <c r="SC31" s="687"/>
      <c r="SD31" s="687"/>
      <c r="SE31" s="687"/>
      <c r="SF31" s="687"/>
      <c r="SG31" s="687"/>
      <c r="SH31" s="687"/>
      <c r="SI31" s="687"/>
      <c r="SJ31" s="687"/>
      <c r="SK31" s="687"/>
      <c r="SL31" s="687"/>
      <c r="SM31" s="687"/>
      <c r="SN31" s="687"/>
      <c r="SO31" s="687"/>
      <c r="SP31" s="687"/>
      <c r="SQ31" s="687"/>
      <c r="SR31" s="687"/>
      <c r="SS31" s="687"/>
      <c r="ST31" s="687"/>
      <c r="SU31" s="687"/>
      <c r="SV31" s="687"/>
      <c r="SW31" s="687"/>
      <c r="SX31" s="687"/>
      <c r="SY31" s="687"/>
      <c r="SZ31" s="687"/>
      <c r="TA31" s="687"/>
      <c r="TB31" s="687"/>
      <c r="TC31" s="687"/>
      <c r="TD31" s="687"/>
      <c r="TE31" s="687"/>
      <c r="TF31" s="687"/>
      <c r="TG31" s="687"/>
      <c r="TH31" s="687"/>
      <c r="TI31" s="687"/>
      <c r="TJ31" s="687"/>
      <c r="TK31" s="687"/>
      <c r="TL31" s="687"/>
      <c r="TM31" s="687"/>
      <c r="TN31" s="687"/>
      <c r="TO31" s="687"/>
      <c r="TP31" s="687"/>
      <c r="TQ31" s="687"/>
      <c r="TR31" s="687"/>
      <c r="TS31" s="687"/>
      <c r="TT31" s="687"/>
      <c r="TU31" s="687"/>
      <c r="TV31" s="687"/>
      <c r="TW31" s="687"/>
      <c r="TX31" s="687"/>
      <c r="TY31" s="687"/>
      <c r="TZ31" s="687"/>
      <c r="UA31" s="687"/>
      <c r="UB31" s="687"/>
      <c r="UC31" s="687"/>
      <c r="UD31" s="687"/>
      <c r="UE31" s="687"/>
      <c r="UF31" s="687"/>
      <c r="UG31" s="687"/>
      <c r="UH31" s="687"/>
      <c r="UI31" s="687"/>
      <c r="UJ31" s="687"/>
      <c r="UK31" s="687"/>
      <c r="UL31" s="687"/>
      <c r="UM31" s="687"/>
      <c r="UN31" s="687"/>
      <c r="UO31" s="687"/>
      <c r="UP31" s="687"/>
      <c r="UQ31" s="687"/>
      <c r="UR31" s="687"/>
      <c r="US31" s="687"/>
      <c r="UT31" s="687"/>
      <c r="UU31" s="687"/>
      <c r="UV31" s="687"/>
      <c r="UW31" s="687"/>
      <c r="UX31" s="687"/>
      <c r="UY31" s="687"/>
      <c r="UZ31" s="687"/>
      <c r="VA31" s="687"/>
      <c r="VB31" s="687"/>
      <c r="VC31" s="687"/>
      <c r="VD31" s="687"/>
      <c r="VE31" s="687"/>
      <c r="VF31" s="687"/>
      <c r="VG31" s="687"/>
      <c r="VH31" s="687"/>
      <c r="VI31" s="687"/>
      <c r="VJ31" s="687"/>
      <c r="VK31" s="687"/>
      <c r="VL31" s="687"/>
      <c r="VM31" s="687"/>
      <c r="VN31" s="687"/>
      <c r="VO31" s="687"/>
      <c r="VP31" s="687"/>
      <c r="VQ31" s="687"/>
      <c r="VR31" s="687"/>
      <c r="VS31" s="687"/>
      <c r="VT31" s="687"/>
      <c r="VU31" s="687"/>
      <c r="VV31" s="687"/>
      <c r="VW31" s="687"/>
      <c r="VX31" s="687"/>
      <c r="VY31" s="687"/>
      <c r="VZ31" s="687"/>
      <c r="WA31" s="687"/>
      <c r="WB31" s="687"/>
      <c r="WC31" s="687"/>
      <c r="WD31" s="687"/>
      <c r="WE31" s="687"/>
      <c r="WF31" s="687"/>
      <c r="WG31" s="687"/>
      <c r="WH31" s="687"/>
      <c r="WI31" s="687"/>
      <c r="WJ31" s="687"/>
      <c r="WK31" s="687"/>
      <c r="WL31" s="687"/>
      <c r="WM31" s="687"/>
      <c r="WN31" s="687"/>
      <c r="WO31" s="687"/>
      <c r="WP31" s="687"/>
      <c r="WQ31" s="687"/>
      <c r="WR31" s="687"/>
      <c r="WS31" s="687"/>
      <c r="WT31" s="687"/>
      <c r="WU31" s="687"/>
      <c r="WV31" s="687"/>
      <c r="WW31" s="687"/>
      <c r="WX31" s="687"/>
      <c r="WY31" s="687"/>
      <c r="WZ31" s="687"/>
      <c r="XA31" s="687"/>
      <c r="XB31" s="687"/>
      <c r="XC31" s="687"/>
      <c r="XD31" s="687"/>
      <c r="XE31" s="687"/>
      <c r="XF31" s="687"/>
      <c r="XG31" s="687"/>
      <c r="XH31" s="687"/>
      <c r="XI31" s="687"/>
      <c r="XJ31" s="687"/>
      <c r="XK31" s="687"/>
      <c r="XL31" s="687"/>
      <c r="XM31" s="687"/>
      <c r="XN31" s="687"/>
      <c r="XO31" s="687"/>
      <c r="XP31" s="687"/>
      <c r="XQ31" s="687"/>
      <c r="XR31" s="687"/>
      <c r="XS31" s="687"/>
      <c r="XT31" s="687"/>
      <c r="XU31" s="687"/>
      <c r="XV31" s="687"/>
      <c r="XW31" s="687"/>
      <c r="XX31" s="687"/>
      <c r="XY31" s="687"/>
      <c r="XZ31" s="687"/>
      <c r="YA31" s="687"/>
      <c r="YB31" s="687"/>
      <c r="YC31" s="687"/>
      <c r="YD31" s="687"/>
      <c r="YE31" s="687"/>
      <c r="YF31" s="687"/>
      <c r="YG31" s="687"/>
      <c r="YH31" s="687"/>
      <c r="YI31" s="687"/>
      <c r="YJ31" s="687"/>
      <c r="YK31" s="687"/>
      <c r="YL31" s="687"/>
      <c r="YM31" s="687"/>
      <c r="YN31" s="687"/>
      <c r="YO31" s="687"/>
      <c r="YP31" s="687"/>
      <c r="YQ31" s="687"/>
      <c r="YR31" s="687"/>
      <c r="YS31" s="687"/>
      <c r="YT31" s="687"/>
      <c r="YU31" s="687"/>
      <c r="YV31" s="687"/>
      <c r="YW31" s="687"/>
      <c r="YX31" s="687"/>
      <c r="YY31" s="687"/>
      <c r="YZ31" s="687"/>
      <c r="ZA31" s="687"/>
      <c r="ZB31" s="687"/>
      <c r="ZC31" s="687"/>
      <c r="ZD31" s="687"/>
      <c r="ZE31" s="687"/>
      <c r="ZF31" s="687"/>
      <c r="ZG31" s="687"/>
      <c r="ZH31" s="687"/>
      <c r="ZI31" s="687"/>
      <c r="ZJ31" s="687"/>
      <c r="ZK31" s="687"/>
      <c r="ZL31" s="687"/>
      <c r="ZM31" s="687"/>
      <c r="ZN31" s="687"/>
      <c r="ZO31" s="687"/>
      <c r="ZP31" s="687"/>
      <c r="ZQ31" s="687"/>
      <c r="ZR31" s="687"/>
      <c r="ZS31" s="687"/>
      <c r="ZT31" s="687"/>
      <c r="ZU31" s="687"/>
      <c r="ZV31" s="687"/>
      <c r="ZW31" s="687"/>
      <c r="ZX31" s="687"/>
      <c r="ZY31" s="687"/>
      <c r="ZZ31" s="687"/>
      <c r="AAA31" s="687"/>
      <c r="AAB31" s="687"/>
      <c r="AAC31" s="687"/>
      <c r="AAD31" s="687"/>
      <c r="AAE31" s="687"/>
      <c r="AAF31" s="687"/>
      <c r="AAG31" s="687"/>
      <c r="AAH31" s="687"/>
      <c r="AAI31" s="687"/>
      <c r="AAJ31" s="687"/>
      <c r="AAK31" s="687"/>
      <c r="AAL31" s="687"/>
      <c r="AAM31" s="687"/>
      <c r="AAN31" s="687"/>
      <c r="AAO31" s="687"/>
      <c r="AAP31" s="687"/>
      <c r="AAQ31" s="687"/>
      <c r="AAR31" s="687"/>
      <c r="AAS31" s="687"/>
      <c r="AAT31" s="687"/>
      <c r="AAU31" s="687"/>
      <c r="AAV31" s="687"/>
      <c r="AAW31" s="687"/>
      <c r="AAX31" s="687"/>
      <c r="AAY31" s="687"/>
      <c r="AAZ31" s="687"/>
      <c r="ABA31" s="687"/>
      <c r="ABB31" s="687"/>
      <c r="ABC31" s="687"/>
      <c r="ABD31" s="687"/>
      <c r="ABE31" s="687"/>
      <c r="ABF31" s="687"/>
      <c r="ABG31" s="687"/>
      <c r="ABH31" s="687"/>
      <c r="ABI31" s="687"/>
      <c r="ABJ31" s="687"/>
      <c r="ABK31" s="687"/>
      <c r="ABL31" s="687"/>
      <c r="ABM31" s="687"/>
      <c r="ABN31" s="687"/>
      <c r="ABO31" s="687"/>
      <c r="ABP31" s="687"/>
      <c r="ABQ31" s="687"/>
      <c r="ABR31" s="687"/>
      <c r="ABS31" s="687"/>
      <c r="ABT31" s="687"/>
      <c r="ABU31" s="687"/>
      <c r="ABV31" s="687"/>
      <c r="ABW31" s="687"/>
      <c r="ABX31" s="687"/>
      <c r="ABY31" s="687"/>
      <c r="ABZ31" s="687"/>
      <c r="ACA31" s="687"/>
      <c r="ACB31" s="687"/>
      <c r="ACC31" s="687"/>
      <c r="ACD31" s="687"/>
      <c r="ACE31" s="687"/>
      <c r="ACF31" s="687"/>
      <c r="ACG31" s="687"/>
      <c r="ACH31" s="687"/>
      <c r="ACI31" s="687"/>
      <c r="ACJ31" s="687"/>
      <c r="ACK31" s="687"/>
      <c r="ACL31" s="687"/>
      <c r="ACM31" s="687"/>
      <c r="ACN31" s="687"/>
      <c r="ACO31" s="687"/>
      <c r="ACP31" s="687"/>
      <c r="ACQ31" s="687"/>
      <c r="ACR31" s="687"/>
      <c r="ACS31" s="687"/>
      <c r="ACT31" s="687"/>
      <c r="ACU31" s="687"/>
      <c r="ACV31" s="687"/>
      <c r="ACW31" s="687"/>
      <c r="ACX31" s="687"/>
      <c r="ACY31" s="687"/>
      <c r="ACZ31" s="687"/>
      <c r="ADA31" s="687"/>
      <c r="ADB31" s="687"/>
      <c r="ADC31" s="687"/>
      <c r="ADD31" s="687"/>
      <c r="ADE31" s="687"/>
      <c r="ADF31" s="687"/>
      <c r="ADG31" s="687"/>
      <c r="ADH31" s="687"/>
      <c r="ADI31" s="687"/>
      <c r="ADJ31" s="687"/>
      <c r="ADK31" s="687"/>
      <c r="ADL31" s="687"/>
      <c r="ADM31" s="687"/>
      <c r="ADN31" s="687"/>
      <c r="ADO31" s="687"/>
      <c r="ADP31" s="687"/>
      <c r="ADQ31" s="687"/>
      <c r="ADR31" s="687"/>
      <c r="ADS31" s="687"/>
      <c r="ADT31" s="687"/>
      <c r="ADU31" s="687"/>
      <c r="ADV31" s="687"/>
      <c r="ADW31" s="687"/>
      <c r="ADX31" s="687"/>
      <c r="ADY31" s="687"/>
      <c r="ADZ31" s="687"/>
      <c r="AEA31" s="687"/>
      <c r="AEB31" s="687"/>
      <c r="AEC31" s="687"/>
      <c r="AED31" s="687"/>
      <c r="AEE31" s="687"/>
      <c r="AEF31" s="687"/>
      <c r="AEG31" s="687"/>
      <c r="AEH31" s="687"/>
      <c r="AEI31" s="687"/>
      <c r="AEJ31" s="687"/>
      <c r="AEK31" s="687"/>
      <c r="AEL31" s="687"/>
      <c r="AEM31" s="687"/>
      <c r="AEN31" s="687"/>
      <c r="AEO31" s="687"/>
      <c r="AEP31" s="687"/>
      <c r="AEQ31" s="687"/>
      <c r="AER31" s="687"/>
      <c r="AES31" s="687"/>
      <c r="AET31" s="687"/>
      <c r="AEU31" s="687"/>
      <c r="AEV31" s="687"/>
      <c r="AEW31" s="687"/>
      <c r="AEX31" s="687"/>
      <c r="AEY31" s="687"/>
      <c r="AEZ31" s="687"/>
      <c r="AFA31" s="687"/>
      <c r="AFB31" s="687"/>
      <c r="AFC31" s="687"/>
      <c r="AFD31" s="687"/>
      <c r="AFE31" s="687"/>
      <c r="AFF31" s="687"/>
      <c r="AFG31" s="687"/>
      <c r="AFH31" s="687"/>
      <c r="AFI31" s="687"/>
      <c r="AFJ31" s="687"/>
      <c r="AFK31" s="687"/>
      <c r="AFL31" s="687"/>
      <c r="AFM31" s="687"/>
      <c r="AFN31" s="687"/>
      <c r="AFO31" s="687"/>
      <c r="AFP31" s="687"/>
      <c r="AFQ31" s="687"/>
      <c r="AFR31" s="687"/>
      <c r="AFS31" s="687"/>
      <c r="AFT31" s="687"/>
      <c r="AFU31" s="687"/>
      <c r="AFV31" s="687"/>
      <c r="AFW31" s="687"/>
      <c r="AFX31" s="687"/>
      <c r="AFY31" s="687"/>
      <c r="AFZ31" s="687"/>
      <c r="AGA31" s="687"/>
      <c r="AGB31" s="687"/>
      <c r="AGC31" s="687"/>
      <c r="AGD31" s="687"/>
      <c r="AGE31" s="687"/>
      <c r="AGF31" s="687"/>
      <c r="AGG31" s="687"/>
      <c r="AGH31" s="687"/>
      <c r="AGI31" s="687"/>
      <c r="AGJ31" s="687"/>
      <c r="AGK31" s="687"/>
      <c r="AGL31" s="687"/>
      <c r="AGM31" s="687"/>
      <c r="AGN31" s="687"/>
      <c r="AGO31" s="687"/>
      <c r="AGP31" s="687"/>
      <c r="AGQ31" s="687"/>
      <c r="AGR31" s="687"/>
      <c r="AGS31" s="687"/>
      <c r="AGT31" s="687"/>
      <c r="AGU31" s="687"/>
      <c r="AGV31" s="687"/>
      <c r="AGW31" s="687"/>
      <c r="AGX31" s="687"/>
      <c r="AGY31" s="687"/>
      <c r="AGZ31" s="687"/>
      <c r="AHA31" s="687"/>
      <c r="AHB31" s="687"/>
      <c r="AHC31" s="687"/>
      <c r="AHD31" s="687"/>
      <c r="AHE31" s="687"/>
      <c r="AHF31" s="687"/>
      <c r="AHG31" s="687"/>
      <c r="AHH31" s="687"/>
      <c r="AHI31" s="687"/>
      <c r="AHJ31" s="687"/>
      <c r="AHK31" s="687"/>
      <c r="AHL31" s="687"/>
      <c r="AHM31" s="687"/>
      <c r="AHN31" s="687"/>
      <c r="AHO31" s="687"/>
      <c r="AHP31" s="687"/>
      <c r="AHQ31" s="687"/>
      <c r="AHR31" s="687"/>
      <c r="AHS31" s="687"/>
      <c r="AHT31" s="687"/>
      <c r="AHU31" s="687"/>
      <c r="AHV31" s="687"/>
      <c r="AHW31" s="687"/>
      <c r="AHX31" s="687"/>
      <c r="AHY31" s="687"/>
      <c r="AHZ31" s="687"/>
      <c r="AIA31" s="687"/>
      <c r="AIB31" s="687"/>
      <c r="AIC31" s="687"/>
      <c r="AID31" s="687"/>
      <c r="AIE31" s="687"/>
      <c r="AIF31" s="687"/>
      <c r="AIG31" s="687"/>
      <c r="AIH31" s="687"/>
      <c r="AII31" s="687"/>
      <c r="AIJ31" s="687"/>
      <c r="AIK31" s="687"/>
      <c r="AIL31" s="687"/>
      <c r="AIM31" s="687"/>
      <c r="AIN31" s="687"/>
      <c r="AIO31" s="687"/>
      <c r="AIP31" s="687"/>
      <c r="AIQ31" s="687"/>
      <c r="AIR31" s="687"/>
      <c r="AIS31" s="687"/>
      <c r="AIT31" s="687"/>
      <c r="AIU31" s="687"/>
      <c r="AIV31" s="687"/>
      <c r="AIW31" s="687"/>
      <c r="AIX31" s="687"/>
      <c r="AIY31" s="687"/>
      <c r="AIZ31" s="687"/>
      <c r="AJA31" s="687"/>
      <c r="AJB31" s="687"/>
      <c r="AJC31" s="687"/>
      <c r="AJD31" s="687"/>
      <c r="AJE31" s="687"/>
      <c r="AJF31" s="687"/>
      <c r="AJG31" s="687"/>
      <c r="AJH31" s="687"/>
      <c r="AJI31" s="687"/>
      <c r="AJJ31" s="687"/>
      <c r="AJK31" s="687"/>
      <c r="AJL31" s="687"/>
      <c r="AJM31" s="687"/>
      <c r="AJN31" s="687"/>
      <c r="AJO31" s="687"/>
      <c r="AJP31" s="687"/>
      <c r="AJQ31" s="687"/>
      <c r="AJR31" s="687"/>
      <c r="AJS31" s="687"/>
      <c r="AJT31" s="687"/>
      <c r="AJU31" s="687"/>
      <c r="AJV31" s="687"/>
      <c r="AJW31" s="687"/>
      <c r="AJX31" s="687"/>
      <c r="AJY31" s="687"/>
      <c r="AJZ31" s="687"/>
      <c r="AKA31" s="687"/>
      <c r="AKB31" s="687"/>
      <c r="AKC31" s="687"/>
      <c r="AKD31" s="687"/>
      <c r="AKE31" s="687"/>
      <c r="AKF31" s="687"/>
      <c r="AKG31" s="687"/>
      <c r="AKH31" s="687"/>
      <c r="AKI31" s="687"/>
      <c r="AKJ31" s="687"/>
      <c r="AKK31" s="687"/>
      <c r="AKL31" s="687"/>
      <c r="AKM31" s="687"/>
      <c r="AKN31" s="687"/>
      <c r="AKO31" s="687"/>
      <c r="AKP31" s="687"/>
      <c r="AKQ31" s="687"/>
      <c r="AKR31" s="687"/>
      <c r="AKS31" s="687"/>
      <c r="AKT31" s="687"/>
      <c r="AKU31" s="687"/>
      <c r="AKV31" s="687"/>
      <c r="AKW31" s="687"/>
      <c r="AKX31" s="687"/>
      <c r="AKY31" s="687"/>
      <c r="AKZ31" s="687"/>
      <c r="ALA31" s="687"/>
      <c r="ALB31" s="687"/>
      <c r="ALC31" s="687"/>
      <c r="ALD31" s="687"/>
      <c r="ALE31" s="687"/>
      <c r="ALF31" s="687"/>
      <c r="ALG31" s="687"/>
      <c r="ALH31" s="687"/>
      <c r="ALI31" s="687"/>
      <c r="ALJ31" s="687"/>
      <c r="ALK31" s="687"/>
      <c r="ALL31" s="687"/>
      <c r="ALM31" s="687"/>
      <c r="ALN31" s="687"/>
      <c r="ALO31" s="687"/>
      <c r="ALP31" s="687"/>
      <c r="ALQ31" s="687"/>
      <c r="ALR31" s="687"/>
      <c r="ALS31" s="687"/>
      <c r="ALT31" s="687"/>
      <c r="ALU31" s="687"/>
      <c r="ALV31" s="687"/>
      <c r="ALW31" s="687"/>
      <c r="ALX31" s="687"/>
      <c r="ALY31" s="687"/>
      <c r="ALZ31" s="687"/>
      <c r="AMA31" s="687"/>
      <c r="AMB31" s="687"/>
      <c r="AMC31" s="687"/>
      <c r="AMD31" s="687"/>
      <c r="AME31" s="687"/>
      <c r="AMF31" s="687"/>
      <c r="AMG31" s="687"/>
      <c r="AMH31" s="687"/>
      <c r="AMI31" s="687"/>
      <c r="AMJ31" s="687"/>
      <c r="AMK31" s="687"/>
      <c r="AML31" s="687"/>
      <c r="AMM31" s="687"/>
      <c r="AMN31" s="687"/>
      <c r="AMO31" s="687"/>
      <c r="AMP31" s="687"/>
      <c r="AMQ31" s="687"/>
      <c r="AMR31" s="687"/>
      <c r="AMS31" s="687"/>
      <c r="AMT31" s="687"/>
      <c r="AMU31" s="687"/>
      <c r="AMV31" s="687"/>
      <c r="AMW31" s="687"/>
      <c r="AMX31" s="687"/>
      <c r="AMY31" s="687"/>
      <c r="AMZ31" s="687"/>
      <c r="ANA31" s="687"/>
      <c r="ANB31" s="687"/>
      <c r="ANC31" s="687"/>
      <c r="AND31" s="687"/>
      <c r="ANE31" s="687"/>
      <c r="ANF31" s="687"/>
      <c r="ANG31" s="687"/>
      <c r="ANH31" s="687"/>
      <c r="ANI31" s="687"/>
      <c r="ANJ31" s="687"/>
      <c r="ANK31" s="687"/>
      <c r="ANL31" s="687"/>
      <c r="ANM31" s="687"/>
      <c r="ANN31" s="687"/>
      <c r="ANO31" s="687"/>
      <c r="ANP31" s="687"/>
      <c r="ANQ31" s="687"/>
      <c r="ANR31" s="687"/>
      <c r="ANS31" s="687"/>
      <c r="ANT31" s="687"/>
      <c r="ANU31" s="687"/>
      <c r="ANV31" s="687"/>
      <c r="ANW31" s="687"/>
      <c r="ANX31" s="687"/>
      <c r="ANY31" s="687"/>
      <c r="ANZ31" s="687"/>
      <c r="AOA31" s="687"/>
      <c r="AOB31" s="687"/>
      <c r="AOC31" s="687"/>
      <c r="AOD31" s="687"/>
      <c r="AOE31" s="687"/>
      <c r="AOF31" s="687"/>
      <c r="AOG31" s="687"/>
      <c r="AOH31" s="687"/>
      <c r="AOI31" s="687"/>
      <c r="AOJ31" s="687"/>
      <c r="AOK31" s="687"/>
      <c r="AOL31" s="687"/>
      <c r="AOM31" s="687"/>
      <c r="AON31" s="687"/>
      <c r="AOO31" s="687"/>
      <c r="AOP31" s="687"/>
      <c r="AOQ31" s="687"/>
      <c r="AOR31" s="687"/>
      <c r="AOS31" s="687"/>
      <c r="AOT31" s="687"/>
      <c r="AOU31" s="687"/>
      <c r="AOV31" s="687"/>
      <c r="AOW31" s="687"/>
      <c r="AOX31" s="687"/>
      <c r="AOY31" s="687"/>
      <c r="AOZ31" s="687"/>
      <c r="APA31" s="687"/>
      <c r="APB31" s="687"/>
      <c r="APC31" s="687"/>
      <c r="APD31" s="687"/>
      <c r="APE31" s="687"/>
      <c r="APF31" s="687"/>
      <c r="APG31" s="687"/>
      <c r="APH31" s="687"/>
      <c r="API31" s="687"/>
      <c r="APJ31" s="687"/>
      <c r="APK31" s="687"/>
      <c r="APL31" s="687"/>
      <c r="APM31" s="687"/>
      <c r="APN31" s="687"/>
      <c r="APO31" s="687"/>
      <c r="APP31" s="687"/>
      <c r="APQ31" s="687"/>
      <c r="APR31" s="687"/>
      <c r="APS31" s="687"/>
      <c r="APT31" s="687"/>
      <c r="APU31" s="687"/>
      <c r="APV31" s="687"/>
      <c r="APW31" s="687"/>
      <c r="APX31" s="687"/>
      <c r="APY31" s="687"/>
      <c r="APZ31" s="687"/>
      <c r="AQA31" s="687"/>
      <c r="AQB31" s="687"/>
      <c r="AQC31" s="687"/>
      <c r="AQD31" s="687"/>
      <c r="AQE31" s="687"/>
      <c r="AQF31" s="687"/>
      <c r="AQG31" s="687"/>
      <c r="AQH31" s="687"/>
      <c r="AQI31" s="687"/>
      <c r="AQJ31" s="687"/>
      <c r="AQK31" s="687"/>
      <c r="AQL31" s="687"/>
      <c r="AQM31" s="687"/>
      <c r="AQN31" s="687"/>
      <c r="AQO31" s="687"/>
      <c r="AQP31" s="687"/>
      <c r="AQQ31" s="687"/>
      <c r="AQR31" s="687"/>
      <c r="AQS31" s="687"/>
      <c r="AQT31" s="687"/>
      <c r="AQU31" s="687"/>
      <c r="AQV31" s="687"/>
      <c r="AQW31" s="687"/>
      <c r="AQX31" s="687"/>
      <c r="AQY31" s="687"/>
      <c r="AQZ31" s="687"/>
      <c r="ARA31" s="687"/>
      <c r="ARB31" s="687"/>
      <c r="ARC31" s="687"/>
      <c r="ARD31" s="687"/>
      <c r="ARE31" s="687"/>
      <c r="ARF31" s="687"/>
      <c r="ARG31" s="687"/>
      <c r="ARH31" s="687"/>
      <c r="ARI31" s="687"/>
      <c r="ARJ31" s="687"/>
      <c r="ARK31" s="687"/>
      <c r="ARL31" s="687"/>
      <c r="ARM31" s="687"/>
      <c r="ARN31" s="687"/>
      <c r="ARO31" s="687"/>
      <c r="ARP31" s="687"/>
      <c r="ARQ31" s="687"/>
      <c r="ARR31" s="687"/>
      <c r="ARS31" s="687"/>
      <c r="ART31" s="687"/>
      <c r="ARU31" s="687"/>
      <c r="ARV31" s="687"/>
      <c r="ARW31" s="687"/>
      <c r="ARX31" s="687"/>
      <c r="ARY31" s="687"/>
      <c r="ARZ31" s="687"/>
      <c r="ASA31" s="687"/>
      <c r="ASB31" s="687"/>
      <c r="ASC31" s="687"/>
      <c r="ASD31" s="687"/>
      <c r="ASE31" s="687"/>
      <c r="ASF31" s="687"/>
      <c r="ASG31" s="687"/>
      <c r="ASH31" s="687"/>
      <c r="ASI31" s="687"/>
      <c r="ASJ31" s="687"/>
      <c r="ASK31" s="687"/>
      <c r="ASL31" s="687"/>
      <c r="ASM31" s="687"/>
      <c r="ASN31" s="687"/>
      <c r="ASO31" s="687"/>
      <c r="ASP31" s="687"/>
      <c r="ASQ31" s="687"/>
      <c r="ASR31" s="687"/>
      <c r="ASS31" s="687"/>
      <c r="AST31" s="687"/>
      <c r="ASU31" s="687"/>
      <c r="ASV31" s="687"/>
      <c r="ASW31" s="687"/>
      <c r="ASX31" s="687"/>
      <c r="ASY31" s="687"/>
      <c r="ASZ31" s="687"/>
      <c r="ATA31" s="687"/>
      <c r="ATB31" s="687"/>
      <c r="ATC31" s="687"/>
      <c r="ATD31" s="687"/>
      <c r="ATE31" s="687"/>
      <c r="ATF31" s="687"/>
      <c r="ATG31" s="687"/>
      <c r="ATH31" s="687"/>
      <c r="ATI31" s="687"/>
      <c r="ATJ31" s="687"/>
      <c r="ATK31" s="687"/>
      <c r="ATL31" s="687"/>
      <c r="ATM31" s="687"/>
      <c r="ATN31" s="687"/>
      <c r="ATO31" s="687"/>
      <c r="ATP31" s="687"/>
      <c r="ATQ31" s="687"/>
      <c r="ATR31" s="687"/>
      <c r="ATS31" s="687"/>
      <c r="ATT31" s="687"/>
      <c r="ATU31" s="687"/>
      <c r="ATV31" s="687"/>
      <c r="ATW31" s="687"/>
      <c r="ATX31" s="687"/>
      <c r="ATY31" s="687"/>
      <c r="ATZ31" s="687"/>
      <c r="AUA31" s="687"/>
      <c r="AUB31" s="687"/>
      <c r="AUC31" s="687"/>
      <c r="AUD31" s="687"/>
      <c r="AUE31" s="687"/>
      <c r="AUF31" s="687"/>
      <c r="AUG31" s="687"/>
      <c r="AUH31" s="687"/>
      <c r="AUI31" s="687"/>
      <c r="AUJ31" s="687"/>
      <c r="AUK31" s="687"/>
      <c r="AUL31" s="687"/>
      <c r="AUM31" s="687"/>
      <c r="AUN31" s="687"/>
      <c r="AUO31" s="687"/>
      <c r="AUP31" s="687"/>
      <c r="AUQ31" s="687"/>
      <c r="AUR31" s="687"/>
      <c r="AUS31" s="687"/>
      <c r="AUT31" s="687"/>
      <c r="AUU31" s="687"/>
      <c r="AUV31" s="687"/>
      <c r="AUW31" s="687"/>
      <c r="AUX31" s="687"/>
      <c r="AUY31" s="687"/>
      <c r="AUZ31" s="687"/>
      <c r="AVA31" s="687"/>
      <c r="AVB31" s="687"/>
      <c r="AVC31" s="687"/>
      <c r="AVD31" s="687"/>
      <c r="AVE31" s="687"/>
      <c r="AVF31" s="687"/>
      <c r="AVG31" s="687"/>
      <c r="AVH31" s="687"/>
      <c r="AVI31" s="687"/>
      <c r="AVJ31" s="687"/>
      <c r="AVK31" s="687"/>
      <c r="AVL31" s="687"/>
      <c r="AVM31" s="687"/>
      <c r="AVN31" s="687"/>
      <c r="AVO31" s="687"/>
      <c r="AVP31" s="687"/>
      <c r="AVQ31" s="687"/>
      <c r="AVR31" s="687"/>
      <c r="AVS31" s="687"/>
      <c r="AVT31" s="687"/>
      <c r="AVU31" s="687"/>
      <c r="AVV31" s="687"/>
      <c r="AVW31" s="687"/>
      <c r="AVX31" s="687"/>
      <c r="AVY31" s="687"/>
      <c r="AVZ31" s="687"/>
      <c r="AWA31" s="687"/>
      <c r="AWB31" s="687"/>
      <c r="AWC31" s="687"/>
      <c r="AWD31" s="687"/>
      <c r="AWE31" s="687"/>
      <c r="AWF31" s="687"/>
      <c r="AWG31" s="687"/>
      <c r="AWH31" s="687"/>
      <c r="AWI31" s="687"/>
      <c r="AWJ31" s="687"/>
      <c r="AWK31" s="687"/>
      <c r="AWL31" s="687"/>
      <c r="AWM31" s="687"/>
      <c r="AWN31" s="687"/>
      <c r="AWO31" s="687"/>
      <c r="AWP31" s="687"/>
      <c r="AWQ31" s="687"/>
      <c r="AWR31" s="687"/>
      <c r="AWS31" s="687"/>
      <c r="AWT31" s="687"/>
      <c r="AWU31" s="687"/>
      <c r="AWV31" s="687"/>
      <c r="AWW31" s="687"/>
      <c r="AWX31" s="687"/>
      <c r="AWY31" s="687"/>
      <c r="AWZ31" s="687"/>
      <c r="AXA31" s="687"/>
      <c r="AXB31" s="687"/>
      <c r="AXC31" s="687"/>
      <c r="AXD31" s="687"/>
      <c r="AXE31" s="687"/>
      <c r="AXF31" s="687"/>
      <c r="AXG31" s="687"/>
      <c r="AXH31" s="687"/>
      <c r="AXI31" s="687"/>
      <c r="AXJ31" s="687"/>
      <c r="AXK31" s="687"/>
      <c r="AXL31" s="687"/>
      <c r="AXM31" s="687"/>
      <c r="AXN31" s="687"/>
      <c r="AXO31" s="687"/>
      <c r="AXP31" s="687"/>
      <c r="AXQ31" s="687"/>
      <c r="AXR31" s="687"/>
      <c r="AXS31" s="687"/>
      <c r="AXT31" s="687"/>
      <c r="AXU31" s="687"/>
      <c r="AXV31" s="687"/>
      <c r="AXW31" s="687"/>
      <c r="AXX31" s="687"/>
      <c r="AXY31" s="687"/>
      <c r="AXZ31" s="687"/>
      <c r="AYA31" s="687"/>
      <c r="AYB31" s="687"/>
      <c r="AYC31" s="687"/>
      <c r="AYD31" s="687"/>
      <c r="AYE31" s="687"/>
      <c r="AYF31" s="687"/>
      <c r="AYG31" s="687"/>
      <c r="AYH31" s="687"/>
      <c r="AYI31" s="687"/>
      <c r="AYJ31" s="687"/>
      <c r="AYK31" s="687"/>
      <c r="AYL31" s="687"/>
      <c r="AYM31" s="687"/>
      <c r="AYN31" s="687"/>
      <c r="AYO31" s="687"/>
      <c r="AYP31" s="687"/>
      <c r="AYQ31" s="687"/>
      <c r="AYR31" s="687"/>
      <c r="AYS31" s="687"/>
      <c r="AYT31" s="687"/>
      <c r="AYU31" s="687"/>
      <c r="AYV31" s="687"/>
      <c r="AYW31" s="687"/>
      <c r="AYX31" s="687"/>
      <c r="AYY31" s="687"/>
      <c r="AYZ31" s="687"/>
      <c r="AZA31" s="687"/>
      <c r="AZB31" s="687"/>
      <c r="AZC31" s="687"/>
      <c r="AZD31" s="687"/>
      <c r="AZE31" s="687"/>
      <c r="AZF31" s="687"/>
      <c r="AZG31" s="687"/>
      <c r="AZH31" s="687"/>
      <c r="AZI31" s="687"/>
      <c r="AZJ31" s="687"/>
      <c r="AZK31" s="687"/>
      <c r="AZL31" s="687"/>
      <c r="AZM31" s="687"/>
      <c r="AZN31" s="687"/>
      <c r="AZO31" s="687"/>
      <c r="AZP31" s="687"/>
      <c r="AZQ31" s="687"/>
      <c r="AZR31" s="687"/>
      <c r="AZS31" s="687"/>
      <c r="AZT31" s="687"/>
      <c r="AZU31" s="687"/>
      <c r="AZV31" s="687"/>
      <c r="AZW31" s="687"/>
      <c r="AZX31" s="687"/>
      <c r="AZY31" s="687"/>
      <c r="AZZ31" s="687"/>
      <c r="BAA31" s="687"/>
      <c r="BAB31" s="687"/>
      <c r="BAC31" s="687"/>
      <c r="BAD31" s="687"/>
      <c r="BAE31" s="687"/>
      <c r="BAF31" s="687"/>
      <c r="BAG31" s="687"/>
      <c r="BAH31" s="687"/>
      <c r="BAI31" s="687"/>
      <c r="BAJ31" s="687"/>
      <c r="BAK31" s="687"/>
      <c r="BAL31" s="687"/>
      <c r="BAM31" s="687"/>
      <c r="BAN31" s="687"/>
      <c r="BAO31" s="687"/>
      <c r="BAP31" s="687"/>
      <c r="BAQ31" s="687"/>
      <c r="BAR31" s="687"/>
      <c r="BAS31" s="687"/>
      <c r="BAT31" s="687"/>
      <c r="BAU31" s="687"/>
      <c r="BAV31" s="687"/>
      <c r="BAW31" s="687"/>
      <c r="BAX31" s="687"/>
      <c r="BAY31" s="687"/>
      <c r="BAZ31" s="687"/>
      <c r="BBA31" s="687"/>
      <c r="BBB31" s="687"/>
      <c r="BBC31" s="687"/>
      <c r="BBD31" s="687"/>
      <c r="BBE31" s="687"/>
      <c r="BBF31" s="687"/>
      <c r="BBG31" s="687"/>
      <c r="BBH31" s="687"/>
      <c r="BBI31" s="687"/>
      <c r="BBJ31" s="687"/>
      <c r="BBK31" s="687"/>
      <c r="BBL31" s="687"/>
      <c r="BBM31" s="687"/>
      <c r="BBN31" s="687"/>
      <c r="BBO31" s="687"/>
      <c r="BBP31" s="687"/>
      <c r="BBQ31" s="687"/>
      <c r="BBR31" s="687"/>
      <c r="BBS31" s="687"/>
      <c r="BBT31" s="687"/>
      <c r="BBU31" s="687"/>
      <c r="BBV31" s="687"/>
      <c r="BBW31" s="687"/>
      <c r="BBX31" s="687"/>
      <c r="BBY31" s="687"/>
      <c r="BBZ31" s="687"/>
      <c r="BCA31" s="687"/>
      <c r="BCB31" s="687"/>
      <c r="BCC31" s="687"/>
      <c r="BCD31" s="687"/>
      <c r="BCE31" s="687"/>
      <c r="BCF31" s="687"/>
      <c r="BCG31" s="687"/>
      <c r="BCH31" s="687"/>
      <c r="BCI31" s="687"/>
      <c r="BCJ31" s="687"/>
      <c r="BCK31" s="687"/>
      <c r="BCL31" s="687"/>
      <c r="BCM31" s="687"/>
      <c r="BCN31" s="687"/>
      <c r="BCO31" s="687"/>
      <c r="BCP31" s="687"/>
      <c r="BCQ31" s="687"/>
      <c r="BCR31" s="687"/>
      <c r="BCS31" s="687"/>
      <c r="BCT31" s="687"/>
      <c r="BCU31" s="687"/>
      <c r="BCV31" s="687"/>
      <c r="BCW31" s="687"/>
      <c r="BCX31" s="687"/>
      <c r="BCY31" s="687"/>
      <c r="BCZ31" s="687"/>
      <c r="BDA31" s="687"/>
      <c r="BDB31" s="687"/>
      <c r="BDC31" s="687"/>
      <c r="BDD31" s="687"/>
      <c r="BDE31" s="687"/>
      <c r="BDF31" s="687"/>
      <c r="BDG31" s="687"/>
      <c r="BDH31" s="687"/>
      <c r="BDI31" s="687"/>
      <c r="BDJ31" s="687"/>
      <c r="BDK31" s="687"/>
      <c r="BDL31" s="687"/>
      <c r="BDM31" s="687"/>
      <c r="BDN31" s="687"/>
      <c r="BDO31" s="687"/>
      <c r="BDP31" s="687"/>
      <c r="BDQ31" s="687"/>
      <c r="BDR31" s="687"/>
      <c r="BDS31" s="687"/>
      <c r="BDT31" s="687"/>
      <c r="BDU31" s="687"/>
      <c r="BDV31" s="687"/>
      <c r="BDW31" s="687"/>
      <c r="BDX31" s="687"/>
      <c r="BDY31" s="687"/>
      <c r="BDZ31" s="687"/>
      <c r="BEA31" s="687"/>
      <c r="BEB31" s="687"/>
      <c r="BEC31" s="687"/>
      <c r="BED31" s="687"/>
      <c r="BEE31" s="687"/>
      <c r="BEF31" s="687"/>
      <c r="BEG31" s="687"/>
      <c r="BEH31" s="687"/>
      <c r="BEI31" s="687"/>
      <c r="BEJ31" s="687"/>
      <c r="BEK31" s="687"/>
      <c r="BEL31" s="687"/>
      <c r="BEM31" s="687"/>
      <c r="BEN31" s="687"/>
      <c r="BEO31" s="687"/>
      <c r="BEP31" s="687"/>
      <c r="BEQ31" s="687"/>
      <c r="BER31" s="687"/>
      <c r="BES31" s="687"/>
      <c r="BET31" s="687"/>
      <c r="BEU31" s="687"/>
      <c r="BEV31" s="687"/>
      <c r="BEW31" s="687"/>
      <c r="BEX31" s="687"/>
      <c r="BEY31" s="687"/>
      <c r="BEZ31" s="687"/>
      <c r="BFA31" s="687"/>
      <c r="BFB31" s="687"/>
      <c r="BFC31" s="687"/>
      <c r="BFD31" s="687"/>
      <c r="BFE31" s="687"/>
      <c r="BFF31" s="687"/>
      <c r="BFG31" s="687"/>
      <c r="BFH31" s="687"/>
      <c r="BFI31" s="687"/>
      <c r="BFJ31" s="687"/>
      <c r="BFK31" s="687"/>
      <c r="BFL31" s="687"/>
      <c r="BFM31" s="687"/>
      <c r="BFN31" s="687"/>
      <c r="BFO31" s="687"/>
      <c r="BFP31" s="687"/>
      <c r="BFQ31" s="687"/>
      <c r="BFR31" s="687"/>
      <c r="BFS31" s="687"/>
      <c r="BFT31" s="687"/>
      <c r="BFU31" s="687"/>
      <c r="BFV31" s="687"/>
      <c r="BFW31" s="687"/>
      <c r="BFX31" s="687"/>
      <c r="BFY31" s="687"/>
      <c r="BFZ31" s="687"/>
      <c r="BGA31" s="687"/>
      <c r="BGB31" s="687"/>
      <c r="BGC31" s="687"/>
      <c r="BGD31" s="687"/>
      <c r="BGE31" s="687"/>
      <c r="BGF31" s="687"/>
      <c r="BGG31" s="687"/>
      <c r="BGH31" s="687"/>
      <c r="BGI31" s="687"/>
      <c r="BGJ31" s="687"/>
      <c r="BGK31" s="687"/>
      <c r="BGL31" s="687"/>
      <c r="BGM31" s="687"/>
      <c r="BGN31" s="687"/>
      <c r="BGO31" s="687"/>
      <c r="BGP31" s="687"/>
      <c r="BGQ31" s="687"/>
      <c r="BGR31" s="687"/>
      <c r="BGS31" s="687"/>
      <c r="BGT31" s="687"/>
      <c r="BGU31" s="687"/>
      <c r="BGV31" s="687"/>
      <c r="BGW31" s="687"/>
      <c r="BGX31" s="687"/>
      <c r="BGY31" s="687"/>
      <c r="BGZ31" s="687"/>
      <c r="BHA31" s="687"/>
      <c r="BHB31" s="687"/>
      <c r="BHC31" s="687"/>
      <c r="BHD31" s="687"/>
      <c r="BHE31" s="687"/>
      <c r="BHF31" s="687"/>
      <c r="BHG31" s="687"/>
      <c r="BHH31" s="687"/>
      <c r="BHI31" s="687"/>
      <c r="BHJ31" s="687"/>
      <c r="BHK31" s="687"/>
      <c r="BHL31" s="687"/>
      <c r="BHM31" s="687"/>
      <c r="BHN31" s="687"/>
      <c r="BHO31" s="687"/>
      <c r="BHP31" s="687"/>
      <c r="BHQ31" s="687"/>
      <c r="BHR31" s="687"/>
      <c r="BHS31" s="687"/>
      <c r="BHT31" s="687"/>
      <c r="BHU31" s="687"/>
      <c r="BHV31" s="687"/>
      <c r="BHW31" s="687"/>
      <c r="BHX31" s="687"/>
      <c r="BHY31" s="687"/>
      <c r="BHZ31" s="687"/>
      <c r="BIA31" s="687"/>
      <c r="BIB31" s="687"/>
      <c r="BIC31" s="687"/>
      <c r="BID31" s="687"/>
      <c r="BIE31" s="687"/>
      <c r="BIF31" s="687"/>
      <c r="BIG31" s="687"/>
      <c r="BIH31" s="687"/>
      <c r="BII31" s="687"/>
      <c r="BIJ31" s="687"/>
      <c r="BIK31" s="687"/>
      <c r="BIL31" s="687"/>
      <c r="BIM31" s="687"/>
      <c r="BIN31" s="687"/>
      <c r="BIO31" s="687"/>
      <c r="BIP31" s="687"/>
      <c r="BIQ31" s="687"/>
      <c r="BIR31" s="687"/>
      <c r="BIS31" s="687"/>
      <c r="BIT31" s="687"/>
      <c r="BIU31" s="687"/>
      <c r="BIV31" s="687"/>
      <c r="BIW31" s="687"/>
      <c r="BIX31" s="687"/>
      <c r="BIY31" s="687"/>
      <c r="BIZ31" s="687"/>
      <c r="BJA31" s="687"/>
      <c r="BJB31" s="687"/>
      <c r="BJC31" s="687"/>
      <c r="BJD31" s="687"/>
      <c r="BJE31" s="687"/>
      <c r="BJF31" s="687"/>
      <c r="BJG31" s="687"/>
      <c r="BJH31" s="687"/>
      <c r="BJI31" s="687"/>
      <c r="BJJ31" s="687"/>
      <c r="BJK31" s="687"/>
      <c r="BJL31" s="687"/>
      <c r="BJM31" s="687"/>
      <c r="BJN31" s="687"/>
      <c r="BJO31" s="687"/>
      <c r="BJP31" s="687"/>
      <c r="BJQ31" s="687"/>
      <c r="BJR31" s="687"/>
      <c r="BJS31" s="687"/>
      <c r="BJT31" s="687"/>
      <c r="BJU31" s="687"/>
      <c r="BJV31" s="687"/>
      <c r="BJW31" s="687"/>
      <c r="BJX31" s="687"/>
      <c r="BJY31" s="687"/>
      <c r="BJZ31" s="687"/>
      <c r="BKA31" s="687"/>
      <c r="BKB31" s="687"/>
      <c r="BKC31" s="687"/>
      <c r="BKD31" s="687"/>
      <c r="BKE31" s="687"/>
      <c r="BKF31" s="687"/>
      <c r="BKG31" s="687"/>
      <c r="BKH31" s="687"/>
      <c r="BKI31" s="687"/>
      <c r="BKJ31" s="687"/>
      <c r="BKK31" s="687"/>
      <c r="BKL31" s="687"/>
      <c r="BKM31" s="687"/>
      <c r="BKN31" s="687"/>
      <c r="BKO31" s="687"/>
      <c r="BKP31" s="687"/>
      <c r="BKQ31" s="687"/>
      <c r="BKR31" s="687"/>
      <c r="BKS31" s="687"/>
      <c r="BKT31" s="687"/>
      <c r="BKU31" s="687"/>
      <c r="BKV31" s="687"/>
      <c r="BKW31" s="687"/>
      <c r="BKX31" s="687"/>
      <c r="BKY31" s="687"/>
      <c r="BKZ31" s="687"/>
      <c r="BLA31" s="687"/>
      <c r="BLB31" s="687"/>
      <c r="BLC31" s="687"/>
      <c r="BLD31" s="687"/>
      <c r="BLE31" s="687"/>
      <c r="BLF31" s="687"/>
      <c r="BLG31" s="687"/>
      <c r="BLH31" s="687"/>
      <c r="BLI31" s="687"/>
      <c r="BLJ31" s="687"/>
      <c r="BLK31" s="687"/>
      <c r="BLL31" s="687"/>
      <c r="BLM31" s="687"/>
      <c r="BLN31" s="687"/>
      <c r="BLO31" s="687"/>
      <c r="BLP31" s="687"/>
      <c r="BLQ31" s="687"/>
      <c r="BLR31" s="687"/>
      <c r="BLS31" s="687"/>
      <c r="BLT31" s="687"/>
      <c r="BLU31" s="687"/>
      <c r="BLV31" s="687"/>
      <c r="BLW31" s="687"/>
      <c r="BLX31" s="687"/>
      <c r="BLY31" s="687"/>
      <c r="BLZ31" s="687"/>
      <c r="BMA31" s="687"/>
      <c r="BMB31" s="687"/>
      <c r="BMC31" s="687"/>
      <c r="BMD31" s="687"/>
      <c r="BME31" s="687"/>
      <c r="BMF31" s="687"/>
      <c r="BMG31" s="687"/>
      <c r="BMH31" s="687"/>
      <c r="BMI31" s="687"/>
      <c r="BMJ31" s="687"/>
      <c r="BMK31" s="687"/>
      <c r="BML31" s="687"/>
      <c r="BMM31" s="687"/>
      <c r="BMN31" s="687"/>
      <c r="BMO31" s="687"/>
      <c r="BMP31" s="687"/>
      <c r="BMQ31" s="687"/>
      <c r="BMR31" s="687"/>
      <c r="BMS31" s="687"/>
      <c r="BMT31" s="687"/>
      <c r="BMU31" s="687"/>
      <c r="BMV31" s="687"/>
      <c r="BMW31" s="687"/>
      <c r="BMX31" s="687"/>
      <c r="BMY31" s="687"/>
      <c r="BMZ31" s="687"/>
      <c r="BNA31" s="687"/>
      <c r="BNB31" s="687"/>
      <c r="BNC31" s="687"/>
      <c r="BND31" s="687"/>
      <c r="BNE31" s="687"/>
      <c r="BNF31" s="687"/>
      <c r="BNG31" s="687"/>
      <c r="BNH31" s="687"/>
      <c r="BNI31" s="687"/>
      <c r="BNJ31" s="687"/>
      <c r="BNK31" s="687"/>
      <c r="BNL31" s="687"/>
      <c r="BNM31" s="687"/>
      <c r="BNN31" s="687"/>
      <c r="BNO31" s="687"/>
      <c r="BNP31" s="687"/>
      <c r="BNQ31" s="687"/>
      <c r="BNR31" s="687"/>
      <c r="BNS31" s="687"/>
      <c r="BNT31" s="687"/>
      <c r="BNU31" s="687"/>
      <c r="BNV31" s="687"/>
      <c r="BNW31" s="687"/>
      <c r="BNX31" s="687"/>
      <c r="BNY31" s="687"/>
      <c r="BNZ31" s="687"/>
      <c r="BOA31" s="687"/>
      <c r="BOB31" s="687"/>
      <c r="BOC31" s="687"/>
      <c r="BOD31" s="687"/>
      <c r="BOE31" s="687"/>
      <c r="BOF31" s="687"/>
      <c r="BOG31" s="687"/>
      <c r="BOH31" s="687"/>
      <c r="BOI31" s="687"/>
      <c r="BOJ31" s="687"/>
      <c r="BOK31" s="687"/>
      <c r="BOL31" s="687"/>
      <c r="BOM31" s="687"/>
      <c r="BON31" s="687"/>
      <c r="BOO31" s="687"/>
      <c r="BOP31" s="687"/>
      <c r="BOQ31" s="687"/>
      <c r="BOR31" s="687"/>
      <c r="BOS31" s="687"/>
      <c r="BOT31" s="687"/>
      <c r="BOU31" s="687"/>
      <c r="BOV31" s="687"/>
      <c r="BOW31" s="687"/>
      <c r="BOX31" s="687"/>
      <c r="BOY31" s="687"/>
      <c r="BOZ31" s="687"/>
      <c r="BPA31" s="687"/>
      <c r="BPB31" s="687"/>
      <c r="BPC31" s="687"/>
      <c r="BPD31" s="687"/>
      <c r="BPE31" s="687"/>
      <c r="BPF31" s="687"/>
      <c r="BPG31" s="687"/>
      <c r="BPH31" s="687"/>
      <c r="BPI31" s="687"/>
      <c r="BPJ31" s="687"/>
      <c r="BPK31" s="687"/>
      <c r="BPL31" s="687"/>
      <c r="BPM31" s="687"/>
      <c r="BPN31" s="687"/>
      <c r="BPO31" s="687"/>
      <c r="BPP31" s="687"/>
      <c r="BPQ31" s="687"/>
      <c r="BPR31" s="687"/>
      <c r="BPS31" s="687"/>
      <c r="BPT31" s="687"/>
      <c r="BPU31" s="687"/>
      <c r="BPV31" s="687"/>
      <c r="BPW31" s="687"/>
      <c r="BPX31" s="687"/>
      <c r="BPY31" s="687"/>
      <c r="BPZ31" s="687"/>
      <c r="BQA31" s="687"/>
      <c r="BQB31" s="687"/>
      <c r="BQC31" s="687"/>
      <c r="BQD31" s="687"/>
      <c r="BQE31" s="687"/>
      <c r="BQF31" s="687"/>
      <c r="BQG31" s="687"/>
      <c r="BQH31" s="687"/>
      <c r="BQI31" s="687"/>
      <c r="BQJ31" s="687"/>
      <c r="BQK31" s="687"/>
      <c r="BQL31" s="687"/>
      <c r="BQM31" s="687"/>
      <c r="BQN31" s="687"/>
      <c r="BQO31" s="687"/>
      <c r="BQP31" s="687"/>
      <c r="BQQ31" s="687"/>
      <c r="BQR31" s="687"/>
      <c r="BQS31" s="687"/>
      <c r="BQT31" s="687"/>
      <c r="BQU31" s="687"/>
      <c r="BQV31" s="687"/>
      <c r="BQW31" s="687"/>
      <c r="BQX31" s="687"/>
      <c r="BQY31" s="687"/>
      <c r="BQZ31" s="687"/>
      <c r="BRA31" s="687"/>
      <c r="BRB31" s="687"/>
      <c r="BRC31" s="687"/>
      <c r="BRD31" s="687"/>
      <c r="BRE31" s="687"/>
      <c r="BRF31" s="687"/>
      <c r="BRG31" s="687"/>
      <c r="BRH31" s="687"/>
      <c r="BRI31" s="687"/>
      <c r="BRJ31" s="687"/>
      <c r="BRK31" s="687"/>
      <c r="BRL31" s="687"/>
      <c r="BRM31" s="687"/>
      <c r="BRN31" s="687"/>
      <c r="BRO31" s="687"/>
      <c r="BRP31" s="687"/>
      <c r="BRQ31" s="687"/>
      <c r="BRR31" s="687"/>
      <c r="BRS31" s="687"/>
      <c r="BRT31" s="687"/>
      <c r="BRU31" s="687"/>
      <c r="BRV31" s="687"/>
      <c r="BRW31" s="687"/>
      <c r="BRX31" s="687"/>
      <c r="BRY31" s="687"/>
      <c r="BRZ31" s="687"/>
      <c r="BSA31" s="687"/>
      <c r="BSB31" s="687"/>
      <c r="BSC31" s="687"/>
      <c r="BSD31" s="687"/>
      <c r="BSE31" s="687"/>
      <c r="BSF31" s="687"/>
      <c r="BSG31" s="687"/>
      <c r="BSH31" s="687"/>
      <c r="BSI31" s="687"/>
      <c r="BSJ31" s="687"/>
      <c r="BSK31" s="687"/>
      <c r="BSL31" s="687"/>
      <c r="BSM31" s="687"/>
      <c r="BSN31" s="687"/>
      <c r="BSO31" s="687"/>
      <c r="BSP31" s="687"/>
      <c r="BSQ31" s="687"/>
      <c r="BSR31" s="687"/>
      <c r="BSS31" s="687"/>
      <c r="BST31" s="687"/>
      <c r="BSU31" s="687"/>
      <c r="BSV31" s="687"/>
      <c r="BSW31" s="687"/>
      <c r="BSX31" s="687"/>
      <c r="BSY31" s="687"/>
      <c r="BSZ31" s="687"/>
      <c r="BTA31" s="687"/>
      <c r="BTB31" s="687"/>
      <c r="BTC31" s="687"/>
      <c r="BTD31" s="687"/>
      <c r="BTE31" s="687"/>
      <c r="BTF31" s="687"/>
      <c r="BTG31" s="687"/>
      <c r="BTH31" s="687"/>
      <c r="BTI31" s="687"/>
      <c r="BTJ31" s="687"/>
      <c r="BTK31" s="687"/>
      <c r="BTL31" s="687"/>
      <c r="BTM31" s="687"/>
      <c r="BTN31" s="687"/>
      <c r="BTO31" s="687"/>
      <c r="BTP31" s="687"/>
      <c r="BTQ31" s="687"/>
      <c r="BTR31" s="687"/>
      <c r="BTS31" s="687"/>
      <c r="BTT31" s="687"/>
      <c r="BTU31" s="687"/>
      <c r="BTV31" s="687"/>
      <c r="BTW31" s="687"/>
      <c r="BTX31" s="687"/>
      <c r="BTY31" s="687"/>
      <c r="BTZ31" s="687"/>
      <c r="BUA31" s="687"/>
      <c r="BUB31" s="687"/>
      <c r="BUC31" s="687"/>
      <c r="BUD31" s="687"/>
      <c r="BUE31" s="687"/>
      <c r="BUF31" s="687"/>
      <c r="BUG31" s="687"/>
      <c r="BUH31" s="687"/>
      <c r="BUI31" s="687"/>
      <c r="BUJ31" s="687"/>
      <c r="BUK31" s="687"/>
      <c r="BUL31" s="687"/>
      <c r="BUM31" s="687"/>
      <c r="BUN31" s="687"/>
      <c r="BUO31" s="687"/>
      <c r="BUP31" s="687"/>
      <c r="BUQ31" s="687"/>
      <c r="BUR31" s="687"/>
      <c r="BUS31" s="687"/>
      <c r="BUT31" s="687"/>
      <c r="BUU31" s="687"/>
      <c r="BUV31" s="687"/>
      <c r="BUW31" s="687"/>
      <c r="BUX31" s="687"/>
      <c r="BUY31" s="687"/>
      <c r="BUZ31" s="687"/>
      <c r="BVA31" s="687"/>
      <c r="BVB31" s="687"/>
      <c r="BVC31" s="687"/>
      <c r="BVD31" s="687"/>
      <c r="BVE31" s="687"/>
      <c r="BVF31" s="687"/>
      <c r="BVG31" s="687"/>
      <c r="BVH31" s="687"/>
      <c r="BVI31" s="687"/>
      <c r="BVJ31" s="687"/>
      <c r="BVK31" s="687"/>
      <c r="BVL31" s="687"/>
      <c r="BVM31" s="687"/>
      <c r="BVN31" s="687"/>
      <c r="BVO31" s="687"/>
      <c r="BVP31" s="687"/>
      <c r="BVQ31" s="687"/>
      <c r="BVR31" s="687"/>
      <c r="BVS31" s="687"/>
      <c r="BVT31" s="687"/>
      <c r="BVU31" s="687"/>
      <c r="BVV31" s="687"/>
      <c r="BVW31" s="687"/>
      <c r="BVX31" s="687"/>
      <c r="BVY31" s="687"/>
      <c r="BVZ31" s="687"/>
      <c r="BWA31" s="687"/>
      <c r="BWB31" s="687"/>
      <c r="BWC31" s="687"/>
      <c r="BWD31" s="687"/>
      <c r="BWE31" s="687"/>
      <c r="BWF31" s="687"/>
      <c r="BWG31" s="687"/>
      <c r="BWH31" s="687"/>
      <c r="BWI31" s="687"/>
      <c r="BWJ31" s="687"/>
      <c r="BWK31" s="687"/>
      <c r="BWL31" s="687"/>
      <c r="BWM31" s="687"/>
      <c r="BWN31" s="687"/>
      <c r="BWO31" s="687"/>
      <c r="BWP31" s="687"/>
      <c r="BWQ31" s="687"/>
      <c r="BWR31" s="687"/>
      <c r="BWS31" s="687"/>
      <c r="BWT31" s="687"/>
      <c r="BWU31" s="687"/>
      <c r="BWV31" s="687"/>
      <c r="BWW31" s="687"/>
      <c r="BWX31" s="687"/>
      <c r="BWY31" s="687"/>
      <c r="BWZ31" s="687"/>
      <c r="BXA31" s="687"/>
      <c r="BXB31" s="687"/>
      <c r="BXC31" s="687"/>
      <c r="BXD31" s="687"/>
      <c r="BXE31" s="687"/>
      <c r="BXF31" s="687"/>
      <c r="BXG31" s="687"/>
      <c r="BXH31" s="687"/>
      <c r="BXI31" s="687"/>
      <c r="BXJ31" s="687"/>
      <c r="BXK31" s="687"/>
      <c r="BXL31" s="687"/>
      <c r="BXM31" s="687"/>
      <c r="BXN31" s="687"/>
      <c r="BXO31" s="687"/>
      <c r="BXP31" s="687"/>
      <c r="BXQ31" s="687"/>
      <c r="BXR31" s="687"/>
      <c r="BXS31" s="687"/>
      <c r="BXT31" s="687"/>
      <c r="BXU31" s="687"/>
      <c r="BXV31" s="687"/>
      <c r="BXW31" s="687"/>
      <c r="BXX31" s="687"/>
      <c r="BXY31" s="687"/>
      <c r="BXZ31" s="687"/>
      <c r="BYA31" s="687"/>
      <c r="BYB31" s="687"/>
      <c r="BYC31" s="687"/>
      <c r="BYD31" s="687"/>
      <c r="BYE31" s="687"/>
      <c r="BYF31" s="687"/>
      <c r="BYG31" s="687"/>
      <c r="BYH31" s="687"/>
      <c r="BYI31" s="687"/>
      <c r="BYJ31" s="687"/>
      <c r="BYK31" s="687"/>
      <c r="BYL31" s="687"/>
      <c r="BYM31" s="687"/>
      <c r="BYN31" s="687"/>
      <c r="BYO31" s="687"/>
      <c r="BYP31" s="687"/>
      <c r="BYQ31" s="687"/>
      <c r="BYR31" s="687"/>
      <c r="BYS31" s="687"/>
      <c r="BYT31" s="687"/>
      <c r="BYU31" s="687"/>
      <c r="BYV31" s="687"/>
      <c r="BYW31" s="687"/>
      <c r="BYX31" s="687"/>
      <c r="BYY31" s="687"/>
      <c r="BYZ31" s="687"/>
      <c r="BZA31" s="687"/>
      <c r="BZB31" s="687"/>
      <c r="BZC31" s="687"/>
      <c r="BZD31" s="687"/>
      <c r="BZE31" s="687"/>
      <c r="BZF31" s="687"/>
      <c r="BZG31" s="687"/>
      <c r="BZH31" s="687"/>
      <c r="BZI31" s="687"/>
      <c r="BZJ31" s="687"/>
      <c r="BZK31" s="687"/>
      <c r="BZL31" s="687"/>
      <c r="BZM31" s="687"/>
      <c r="BZN31" s="687"/>
      <c r="BZO31" s="687"/>
      <c r="BZP31" s="687"/>
      <c r="BZQ31" s="687"/>
      <c r="BZR31" s="687"/>
      <c r="BZS31" s="687"/>
      <c r="BZT31" s="687"/>
      <c r="BZU31" s="687"/>
      <c r="BZV31" s="687"/>
      <c r="BZW31" s="687"/>
      <c r="BZX31" s="687"/>
      <c r="BZY31" s="687"/>
      <c r="BZZ31" s="687"/>
      <c r="CAA31" s="687"/>
      <c r="CAB31" s="687"/>
      <c r="CAC31" s="687"/>
      <c r="CAD31" s="687"/>
      <c r="CAE31" s="687"/>
      <c r="CAF31" s="687"/>
      <c r="CAG31" s="687"/>
      <c r="CAH31" s="687"/>
      <c r="CAI31" s="687"/>
      <c r="CAJ31" s="687"/>
      <c r="CAK31" s="687"/>
      <c r="CAL31" s="687"/>
      <c r="CAM31" s="687"/>
      <c r="CAN31" s="687"/>
      <c r="CAO31" s="687"/>
      <c r="CAP31" s="687"/>
      <c r="CAQ31" s="687"/>
      <c r="CAR31" s="687"/>
      <c r="CAS31" s="687"/>
      <c r="CAT31" s="687"/>
      <c r="CAU31" s="687"/>
      <c r="CAV31" s="687"/>
      <c r="CAW31" s="687"/>
      <c r="CAX31" s="687"/>
      <c r="CAY31" s="687"/>
      <c r="CAZ31" s="687"/>
      <c r="CBA31" s="687"/>
      <c r="CBB31" s="687"/>
      <c r="CBC31" s="687"/>
      <c r="CBD31" s="687"/>
      <c r="CBE31" s="687"/>
      <c r="CBF31" s="687"/>
      <c r="CBG31" s="687"/>
      <c r="CBH31" s="687"/>
      <c r="CBI31" s="687"/>
      <c r="CBJ31" s="687"/>
      <c r="CBK31" s="687"/>
      <c r="CBL31" s="687"/>
      <c r="CBM31" s="687"/>
      <c r="CBN31" s="687"/>
      <c r="CBO31" s="687"/>
      <c r="CBP31" s="687"/>
      <c r="CBQ31" s="687"/>
      <c r="CBR31" s="687"/>
      <c r="CBS31" s="687"/>
      <c r="CBT31" s="687"/>
      <c r="CBU31" s="687"/>
      <c r="CBV31" s="687"/>
      <c r="CBW31" s="687"/>
      <c r="CBX31" s="687"/>
      <c r="CBY31" s="687"/>
      <c r="CBZ31" s="687"/>
      <c r="CCA31" s="687"/>
      <c r="CCB31" s="687"/>
      <c r="CCC31" s="687"/>
      <c r="CCD31" s="687"/>
      <c r="CCE31" s="687"/>
      <c r="CCF31" s="687"/>
      <c r="CCG31" s="687"/>
      <c r="CCH31" s="687"/>
      <c r="CCI31" s="687"/>
      <c r="CCJ31" s="687"/>
      <c r="CCK31" s="687"/>
      <c r="CCL31" s="687"/>
      <c r="CCM31" s="687"/>
      <c r="CCN31" s="687"/>
      <c r="CCO31" s="687"/>
      <c r="CCP31" s="687"/>
      <c r="CCQ31" s="687"/>
      <c r="CCR31" s="687"/>
      <c r="CCS31" s="687"/>
      <c r="CCT31" s="687"/>
      <c r="CCU31" s="687"/>
      <c r="CCV31" s="687"/>
      <c r="CCW31" s="687"/>
      <c r="CCX31" s="687"/>
      <c r="CCY31" s="687"/>
      <c r="CCZ31" s="687"/>
      <c r="CDA31" s="687"/>
      <c r="CDB31" s="687"/>
      <c r="CDC31" s="687"/>
      <c r="CDD31" s="687"/>
      <c r="CDE31" s="687"/>
      <c r="CDF31" s="687"/>
      <c r="CDG31" s="687"/>
      <c r="CDH31" s="687"/>
      <c r="CDI31" s="687"/>
      <c r="CDJ31" s="687"/>
      <c r="CDK31" s="687"/>
      <c r="CDL31" s="687"/>
      <c r="CDM31" s="687"/>
      <c r="CDN31" s="687"/>
      <c r="CDO31" s="687"/>
      <c r="CDP31" s="687"/>
      <c r="CDQ31" s="687"/>
      <c r="CDR31" s="687"/>
      <c r="CDS31" s="687"/>
      <c r="CDT31" s="687"/>
      <c r="CDU31" s="687"/>
      <c r="CDV31" s="687"/>
      <c r="CDW31" s="687"/>
      <c r="CDX31" s="687"/>
      <c r="CDY31" s="687"/>
      <c r="CDZ31" s="687"/>
      <c r="CEA31" s="687"/>
      <c r="CEB31" s="687"/>
      <c r="CEC31" s="687"/>
      <c r="CED31" s="687"/>
      <c r="CEE31" s="687"/>
      <c r="CEF31" s="687"/>
      <c r="CEG31" s="687"/>
      <c r="CEH31" s="687"/>
      <c r="CEI31" s="687"/>
      <c r="CEJ31" s="687"/>
      <c r="CEK31" s="687"/>
      <c r="CEL31" s="687"/>
      <c r="CEM31" s="687"/>
      <c r="CEN31" s="687"/>
      <c r="CEO31" s="687"/>
      <c r="CEP31" s="687"/>
      <c r="CEQ31" s="687"/>
      <c r="CER31" s="687"/>
      <c r="CES31" s="687"/>
      <c r="CET31" s="687"/>
      <c r="CEU31" s="687"/>
      <c r="CEV31" s="687"/>
      <c r="CEW31" s="687"/>
      <c r="CEX31" s="687"/>
      <c r="CEY31" s="687"/>
      <c r="CEZ31" s="687"/>
      <c r="CFA31" s="687"/>
      <c r="CFB31" s="687"/>
      <c r="CFC31" s="687"/>
      <c r="CFD31" s="687"/>
      <c r="CFE31" s="687"/>
      <c r="CFF31" s="687"/>
      <c r="CFG31" s="687"/>
      <c r="CFH31" s="687"/>
      <c r="CFI31" s="687"/>
      <c r="CFJ31" s="687"/>
      <c r="CFK31" s="687"/>
      <c r="CFL31" s="687"/>
      <c r="CFM31" s="687"/>
      <c r="CFN31" s="687"/>
      <c r="CFO31" s="687"/>
      <c r="CFP31" s="687"/>
      <c r="CFQ31" s="687"/>
      <c r="CFR31" s="687"/>
      <c r="CFS31" s="687"/>
      <c r="CFT31" s="687"/>
      <c r="CFU31" s="687"/>
      <c r="CFV31" s="687"/>
      <c r="CFW31" s="687"/>
      <c r="CFX31" s="687"/>
      <c r="CFY31" s="687"/>
      <c r="CFZ31" s="687"/>
      <c r="CGA31" s="687"/>
      <c r="CGB31" s="687"/>
      <c r="CGC31" s="687"/>
      <c r="CGD31" s="687"/>
      <c r="CGE31" s="687"/>
      <c r="CGF31" s="687"/>
      <c r="CGG31" s="687"/>
      <c r="CGH31" s="687"/>
      <c r="CGI31" s="687"/>
      <c r="CGJ31" s="687"/>
      <c r="CGK31" s="687"/>
      <c r="CGL31" s="687"/>
      <c r="CGM31" s="687"/>
      <c r="CGN31" s="687"/>
      <c r="CGO31" s="687"/>
      <c r="CGP31" s="687"/>
      <c r="CGQ31" s="687"/>
      <c r="CGR31" s="687"/>
      <c r="CGS31" s="687"/>
      <c r="CGT31" s="687"/>
      <c r="CGU31" s="687"/>
      <c r="CGV31" s="687"/>
      <c r="CGW31" s="687"/>
      <c r="CGX31" s="687"/>
      <c r="CGY31" s="687"/>
      <c r="CGZ31" s="687"/>
      <c r="CHA31" s="687"/>
      <c r="CHB31" s="687"/>
      <c r="CHC31" s="687"/>
      <c r="CHD31" s="687"/>
      <c r="CHE31" s="687"/>
      <c r="CHF31" s="687"/>
      <c r="CHG31" s="687"/>
      <c r="CHH31" s="687"/>
      <c r="CHI31" s="687"/>
      <c r="CHJ31" s="687"/>
      <c r="CHK31" s="687"/>
      <c r="CHL31" s="687"/>
      <c r="CHM31" s="687"/>
      <c r="CHN31" s="687"/>
      <c r="CHO31" s="687"/>
      <c r="CHP31" s="687"/>
      <c r="CHQ31" s="687"/>
      <c r="CHR31" s="687"/>
      <c r="CHS31" s="687"/>
      <c r="CHT31" s="687"/>
      <c r="CHU31" s="687"/>
      <c r="CHV31" s="687"/>
      <c r="CHW31" s="687"/>
      <c r="CHX31" s="687"/>
      <c r="CHY31" s="687"/>
      <c r="CHZ31" s="687"/>
      <c r="CIA31" s="687"/>
      <c r="CIB31" s="687"/>
      <c r="CIC31" s="687"/>
      <c r="CID31" s="687"/>
      <c r="CIE31" s="687"/>
      <c r="CIF31" s="687"/>
      <c r="CIG31" s="687"/>
      <c r="CIH31" s="687"/>
      <c r="CII31" s="687"/>
      <c r="CIJ31" s="687"/>
      <c r="CIK31" s="687"/>
      <c r="CIL31" s="687"/>
      <c r="CIM31" s="687"/>
      <c r="CIN31" s="687"/>
      <c r="CIO31" s="687"/>
      <c r="CIP31" s="687"/>
      <c r="CIQ31" s="687"/>
      <c r="CIR31" s="687"/>
      <c r="CIS31" s="687"/>
      <c r="CIT31" s="687"/>
      <c r="CIU31" s="687"/>
      <c r="CIV31" s="687"/>
      <c r="CIW31" s="687"/>
      <c r="CIX31" s="687"/>
      <c r="CIY31" s="687"/>
      <c r="CIZ31" s="687"/>
      <c r="CJA31" s="687"/>
      <c r="CJB31" s="687"/>
      <c r="CJC31" s="687"/>
      <c r="CJD31" s="687"/>
      <c r="CJE31" s="687"/>
      <c r="CJF31" s="687"/>
      <c r="CJG31" s="687"/>
      <c r="CJH31" s="687"/>
      <c r="CJI31" s="687"/>
      <c r="CJJ31" s="687"/>
      <c r="CJK31" s="687"/>
      <c r="CJL31" s="687"/>
      <c r="CJM31" s="687"/>
      <c r="CJN31" s="687"/>
      <c r="CJO31" s="687"/>
      <c r="CJP31" s="687"/>
      <c r="CJQ31" s="687"/>
      <c r="CJR31" s="687"/>
      <c r="CJS31" s="687"/>
      <c r="CJT31" s="687"/>
      <c r="CJU31" s="687"/>
      <c r="CJV31" s="687"/>
      <c r="CJW31" s="687"/>
      <c r="CJX31" s="687"/>
      <c r="CJY31" s="687"/>
      <c r="CJZ31" s="687"/>
      <c r="CKA31" s="687"/>
      <c r="CKB31" s="687"/>
      <c r="CKC31" s="687"/>
      <c r="CKD31" s="687"/>
      <c r="CKE31" s="687"/>
      <c r="CKF31" s="687"/>
      <c r="CKG31" s="687"/>
      <c r="CKH31" s="687"/>
      <c r="CKI31" s="687"/>
      <c r="CKJ31" s="687"/>
      <c r="CKK31" s="687"/>
      <c r="CKL31" s="687"/>
      <c r="CKM31" s="687"/>
      <c r="CKN31" s="687"/>
      <c r="CKO31" s="687"/>
      <c r="CKP31" s="687"/>
      <c r="CKQ31" s="687"/>
      <c r="CKR31" s="687"/>
      <c r="CKS31" s="687"/>
      <c r="CKT31" s="687"/>
      <c r="CKU31" s="687"/>
      <c r="CKV31" s="687"/>
      <c r="CKW31" s="687"/>
      <c r="CKX31" s="687"/>
      <c r="CKY31" s="687"/>
      <c r="CKZ31" s="687"/>
      <c r="CLA31" s="687"/>
      <c r="CLB31" s="687"/>
      <c r="CLC31" s="687"/>
      <c r="CLD31" s="687"/>
      <c r="CLE31" s="687"/>
      <c r="CLF31" s="687"/>
      <c r="CLG31" s="687"/>
      <c r="CLH31" s="687"/>
      <c r="CLI31" s="687"/>
      <c r="CLJ31" s="687"/>
      <c r="CLK31" s="687"/>
      <c r="CLL31" s="687"/>
      <c r="CLM31" s="687"/>
      <c r="CLN31" s="687"/>
      <c r="CLO31" s="687"/>
      <c r="CLP31" s="687"/>
      <c r="CLQ31" s="687"/>
      <c r="CLR31" s="687"/>
      <c r="CLS31" s="687"/>
      <c r="CLT31" s="687"/>
      <c r="CLU31" s="687"/>
      <c r="CLV31" s="687"/>
      <c r="CLW31" s="687"/>
      <c r="CLX31" s="687"/>
      <c r="CLY31" s="687"/>
      <c r="CLZ31" s="687"/>
      <c r="CMA31" s="687"/>
      <c r="CMB31" s="687"/>
      <c r="CMC31" s="687"/>
      <c r="CMD31" s="687"/>
      <c r="CME31" s="687"/>
      <c r="CMF31" s="687"/>
      <c r="CMG31" s="687"/>
      <c r="CMH31" s="687"/>
      <c r="CMI31" s="687"/>
      <c r="CMJ31" s="687"/>
      <c r="CMK31" s="687"/>
      <c r="CML31" s="687"/>
      <c r="CMM31" s="687"/>
      <c r="CMN31" s="687"/>
      <c r="CMO31" s="687"/>
      <c r="CMP31" s="687"/>
      <c r="CMQ31" s="687"/>
      <c r="CMR31" s="687"/>
      <c r="CMS31" s="687"/>
      <c r="CMT31" s="687"/>
      <c r="CMU31" s="687"/>
      <c r="CMV31" s="687"/>
      <c r="CMW31" s="687"/>
      <c r="CMX31" s="687"/>
      <c r="CMY31" s="687"/>
      <c r="CMZ31" s="687"/>
      <c r="CNA31" s="687"/>
      <c r="CNB31" s="687"/>
      <c r="CNC31" s="687"/>
      <c r="CND31" s="687"/>
      <c r="CNE31" s="687"/>
      <c r="CNF31" s="687"/>
      <c r="CNG31" s="687"/>
      <c r="CNH31" s="687"/>
      <c r="CNI31" s="687"/>
      <c r="CNJ31" s="687"/>
      <c r="CNK31" s="687"/>
      <c r="CNL31" s="687"/>
      <c r="CNM31" s="687"/>
      <c r="CNN31" s="687"/>
      <c r="CNO31" s="687"/>
      <c r="CNP31" s="687"/>
      <c r="CNQ31" s="687"/>
      <c r="CNR31" s="687"/>
      <c r="CNS31" s="687"/>
      <c r="CNT31" s="687"/>
      <c r="CNU31" s="687"/>
      <c r="CNV31" s="687"/>
      <c r="CNW31" s="687"/>
      <c r="CNX31" s="687"/>
      <c r="CNY31" s="687"/>
      <c r="CNZ31" s="687"/>
      <c r="COA31" s="687"/>
      <c r="COB31" s="687"/>
      <c r="COC31" s="687"/>
      <c r="COD31" s="687"/>
      <c r="COE31" s="687"/>
      <c r="COF31" s="687"/>
      <c r="COG31" s="687"/>
      <c r="COH31" s="687"/>
      <c r="COI31" s="687"/>
      <c r="COJ31" s="687"/>
      <c r="COK31" s="687"/>
      <c r="COL31" s="687"/>
      <c r="COM31" s="687"/>
      <c r="CON31" s="687"/>
      <c r="COO31" s="687"/>
      <c r="COP31" s="687"/>
      <c r="COQ31" s="687"/>
      <c r="COR31" s="687"/>
      <c r="COS31" s="687"/>
      <c r="COT31" s="687"/>
      <c r="COU31" s="687"/>
      <c r="COV31" s="687"/>
      <c r="COW31" s="687"/>
      <c r="COX31" s="687"/>
      <c r="COY31" s="687"/>
      <c r="COZ31" s="687"/>
      <c r="CPA31" s="687"/>
      <c r="CPB31" s="687"/>
      <c r="CPC31" s="687"/>
      <c r="CPD31" s="687"/>
      <c r="CPE31" s="687"/>
      <c r="CPF31" s="687"/>
      <c r="CPG31" s="687"/>
      <c r="CPH31" s="687"/>
      <c r="CPI31" s="687"/>
      <c r="CPJ31" s="687"/>
      <c r="CPK31" s="687"/>
      <c r="CPL31" s="687"/>
      <c r="CPM31" s="687"/>
      <c r="CPN31" s="687"/>
      <c r="CPO31" s="687"/>
      <c r="CPP31" s="687"/>
      <c r="CPQ31" s="687"/>
      <c r="CPR31" s="687"/>
      <c r="CPS31" s="687"/>
      <c r="CPT31" s="687"/>
      <c r="CPU31" s="687"/>
      <c r="CPV31" s="687"/>
      <c r="CPW31" s="687"/>
      <c r="CPX31" s="687"/>
      <c r="CPY31" s="687"/>
      <c r="CPZ31" s="687"/>
      <c r="CQA31" s="687"/>
      <c r="CQB31" s="687"/>
      <c r="CQC31" s="687"/>
      <c r="CQD31" s="687"/>
      <c r="CQE31" s="687"/>
      <c r="CQF31" s="687"/>
      <c r="CQG31" s="687"/>
      <c r="CQH31" s="687"/>
      <c r="CQI31" s="687"/>
      <c r="CQJ31" s="687"/>
      <c r="CQK31" s="687"/>
      <c r="CQL31" s="687"/>
      <c r="CQM31" s="687"/>
      <c r="CQN31" s="687"/>
      <c r="CQO31" s="687"/>
      <c r="CQP31" s="687"/>
      <c r="CQQ31" s="687"/>
      <c r="CQR31" s="687"/>
      <c r="CQS31" s="687"/>
      <c r="CQT31" s="687"/>
      <c r="CQU31" s="687"/>
      <c r="CQV31" s="687"/>
      <c r="CQW31" s="687"/>
      <c r="CQX31" s="687"/>
      <c r="CQY31" s="687"/>
      <c r="CQZ31" s="687"/>
      <c r="CRA31" s="687"/>
      <c r="CRB31" s="687"/>
      <c r="CRC31" s="687"/>
      <c r="CRD31" s="687"/>
      <c r="CRE31" s="687"/>
      <c r="CRF31" s="687"/>
      <c r="CRG31" s="687"/>
      <c r="CRH31" s="687"/>
      <c r="CRI31" s="687"/>
      <c r="CRJ31" s="687"/>
      <c r="CRK31" s="687"/>
      <c r="CRL31" s="687"/>
      <c r="CRM31" s="687"/>
      <c r="CRN31" s="687"/>
      <c r="CRO31" s="687"/>
      <c r="CRP31" s="687"/>
      <c r="CRQ31" s="687"/>
      <c r="CRR31" s="687"/>
      <c r="CRS31" s="687"/>
      <c r="CRT31" s="687"/>
      <c r="CRU31" s="687"/>
      <c r="CRV31" s="687"/>
      <c r="CRW31" s="687"/>
      <c r="CRX31" s="687"/>
      <c r="CRY31" s="687"/>
      <c r="CRZ31" s="687"/>
      <c r="CSA31" s="687"/>
      <c r="CSB31" s="687"/>
      <c r="CSC31" s="687"/>
      <c r="CSD31" s="687"/>
      <c r="CSE31" s="687"/>
      <c r="CSF31" s="687"/>
      <c r="CSG31" s="687"/>
      <c r="CSH31" s="687"/>
      <c r="CSI31" s="687"/>
      <c r="CSJ31" s="687"/>
      <c r="CSK31" s="687"/>
      <c r="CSL31" s="687"/>
      <c r="CSM31" s="687"/>
      <c r="CSN31" s="687"/>
      <c r="CSO31" s="687"/>
      <c r="CSP31" s="687"/>
      <c r="CSQ31" s="687"/>
      <c r="CSR31" s="687"/>
      <c r="CSS31" s="687"/>
      <c r="CST31" s="687"/>
      <c r="CSU31" s="687"/>
      <c r="CSV31" s="687"/>
      <c r="CSW31" s="687"/>
      <c r="CSX31" s="687"/>
      <c r="CSY31" s="687"/>
      <c r="CSZ31" s="687"/>
      <c r="CTA31" s="687"/>
      <c r="CTB31" s="687"/>
      <c r="CTC31" s="687"/>
      <c r="CTD31" s="687"/>
      <c r="CTE31" s="687"/>
      <c r="CTF31" s="687"/>
      <c r="CTG31" s="687"/>
      <c r="CTH31" s="687"/>
      <c r="CTI31" s="687"/>
      <c r="CTJ31" s="687"/>
      <c r="CTK31" s="687"/>
      <c r="CTL31" s="687"/>
      <c r="CTM31" s="687"/>
      <c r="CTN31" s="687"/>
      <c r="CTO31" s="687"/>
      <c r="CTP31" s="687"/>
      <c r="CTQ31" s="687"/>
      <c r="CTR31" s="687"/>
      <c r="CTS31" s="687"/>
      <c r="CTT31" s="687"/>
      <c r="CTU31" s="687"/>
      <c r="CTV31" s="687"/>
      <c r="CTW31" s="687"/>
      <c r="CTX31" s="687"/>
      <c r="CTY31" s="687"/>
      <c r="CTZ31" s="687"/>
      <c r="CUA31" s="687"/>
      <c r="CUB31" s="687"/>
      <c r="CUC31" s="687"/>
      <c r="CUD31" s="687"/>
      <c r="CUE31" s="687"/>
      <c r="CUF31" s="687"/>
      <c r="CUG31" s="687"/>
      <c r="CUH31" s="687"/>
      <c r="CUI31" s="687"/>
      <c r="CUJ31" s="687"/>
      <c r="CUK31" s="687"/>
      <c r="CUL31" s="687"/>
      <c r="CUM31" s="687"/>
      <c r="CUN31" s="687"/>
      <c r="CUO31" s="687"/>
      <c r="CUP31" s="687"/>
      <c r="CUQ31" s="687"/>
      <c r="CUR31" s="687"/>
      <c r="CUS31" s="687"/>
      <c r="CUT31" s="687"/>
      <c r="CUU31" s="687"/>
      <c r="CUV31" s="687"/>
      <c r="CUW31" s="687"/>
      <c r="CUX31" s="687"/>
      <c r="CUY31" s="687"/>
      <c r="CUZ31" s="687"/>
      <c r="CVA31" s="687"/>
      <c r="CVB31" s="687"/>
      <c r="CVC31" s="687"/>
      <c r="CVD31" s="687"/>
      <c r="CVE31" s="687"/>
      <c r="CVF31" s="687"/>
      <c r="CVG31" s="687"/>
      <c r="CVH31" s="687"/>
      <c r="CVI31" s="687"/>
      <c r="CVJ31" s="687"/>
      <c r="CVK31" s="687"/>
      <c r="CVL31" s="687"/>
      <c r="CVM31" s="687"/>
      <c r="CVN31" s="687"/>
      <c r="CVO31" s="687"/>
      <c r="CVP31" s="687"/>
      <c r="CVQ31" s="687"/>
      <c r="CVR31" s="687"/>
      <c r="CVS31" s="687"/>
      <c r="CVT31" s="687"/>
      <c r="CVU31" s="687"/>
      <c r="CVV31" s="687"/>
      <c r="CVW31" s="687"/>
      <c r="CVX31" s="687"/>
      <c r="CVY31" s="687"/>
      <c r="CVZ31" s="687"/>
      <c r="CWA31" s="687"/>
      <c r="CWB31" s="687"/>
      <c r="CWC31" s="687"/>
      <c r="CWD31" s="687"/>
      <c r="CWE31" s="687"/>
      <c r="CWF31" s="687"/>
      <c r="CWG31" s="687"/>
      <c r="CWH31" s="687"/>
      <c r="CWI31" s="687"/>
      <c r="CWJ31" s="687"/>
      <c r="CWK31" s="687"/>
      <c r="CWL31" s="687"/>
      <c r="CWM31" s="687"/>
      <c r="CWN31" s="687"/>
      <c r="CWO31" s="687"/>
      <c r="CWP31" s="687"/>
      <c r="CWQ31" s="687"/>
      <c r="CWR31" s="687"/>
      <c r="CWS31" s="687"/>
      <c r="CWT31" s="687"/>
      <c r="CWU31" s="687"/>
      <c r="CWV31" s="687"/>
      <c r="CWW31" s="687"/>
      <c r="CWX31" s="687"/>
      <c r="CWY31" s="687"/>
      <c r="CWZ31" s="687"/>
      <c r="CXA31" s="687"/>
      <c r="CXB31" s="687"/>
      <c r="CXC31" s="687"/>
      <c r="CXD31" s="687"/>
      <c r="CXE31" s="687"/>
      <c r="CXF31" s="687"/>
      <c r="CXG31" s="687"/>
      <c r="CXH31" s="687"/>
      <c r="CXI31" s="687"/>
      <c r="CXJ31" s="687"/>
      <c r="CXK31" s="687"/>
      <c r="CXL31" s="687"/>
      <c r="CXM31" s="687"/>
      <c r="CXN31" s="687"/>
      <c r="CXO31" s="687"/>
      <c r="CXP31" s="687"/>
      <c r="CXQ31" s="687"/>
      <c r="CXR31" s="687"/>
      <c r="CXS31" s="687"/>
      <c r="CXT31" s="687"/>
      <c r="CXU31" s="687"/>
      <c r="CXV31" s="687"/>
      <c r="CXW31" s="687"/>
      <c r="CXX31" s="687"/>
      <c r="CXY31" s="687"/>
      <c r="CXZ31" s="687"/>
      <c r="CYA31" s="687"/>
      <c r="CYB31" s="687"/>
      <c r="CYC31" s="687"/>
      <c r="CYD31" s="687"/>
      <c r="CYE31" s="687"/>
      <c r="CYF31" s="687"/>
      <c r="CYG31" s="687"/>
      <c r="CYH31" s="687"/>
      <c r="CYI31" s="687"/>
      <c r="CYJ31" s="687"/>
      <c r="CYK31" s="687"/>
      <c r="CYL31" s="687"/>
      <c r="CYM31" s="687"/>
      <c r="CYN31" s="687"/>
      <c r="CYO31" s="687"/>
      <c r="CYP31" s="687"/>
      <c r="CYQ31" s="687"/>
      <c r="CYR31" s="687"/>
      <c r="CYS31" s="687"/>
      <c r="CYT31" s="687"/>
      <c r="CYU31" s="687"/>
      <c r="CYV31" s="687"/>
      <c r="CYW31" s="687"/>
      <c r="CYX31" s="687"/>
      <c r="CYY31" s="687"/>
      <c r="CYZ31" s="687"/>
      <c r="CZA31" s="687"/>
      <c r="CZB31" s="687"/>
      <c r="CZC31" s="687"/>
      <c r="CZD31" s="687"/>
      <c r="CZE31" s="687"/>
      <c r="CZF31" s="687"/>
      <c r="CZG31" s="687"/>
      <c r="CZH31" s="687"/>
      <c r="CZI31" s="687"/>
      <c r="CZJ31" s="687"/>
      <c r="CZK31" s="687"/>
      <c r="CZL31" s="687"/>
      <c r="CZM31" s="687"/>
      <c r="CZN31" s="687"/>
      <c r="CZO31" s="687"/>
      <c r="CZP31" s="687"/>
      <c r="CZQ31" s="687"/>
      <c r="CZR31" s="687"/>
      <c r="CZS31" s="687"/>
      <c r="CZT31" s="687"/>
      <c r="CZU31" s="687"/>
      <c r="CZV31" s="687"/>
      <c r="CZW31" s="687"/>
      <c r="CZX31" s="687"/>
      <c r="CZY31" s="687"/>
      <c r="CZZ31" s="687"/>
      <c r="DAA31" s="687"/>
      <c r="DAB31" s="687"/>
      <c r="DAC31" s="687"/>
      <c r="DAD31" s="687"/>
      <c r="DAE31" s="687"/>
      <c r="DAF31" s="687"/>
      <c r="DAG31" s="687"/>
      <c r="DAH31" s="687"/>
      <c r="DAI31" s="687"/>
      <c r="DAJ31" s="687"/>
      <c r="DAK31" s="687"/>
      <c r="DAL31" s="687"/>
      <c r="DAM31" s="687"/>
      <c r="DAN31" s="687"/>
      <c r="DAO31" s="687"/>
      <c r="DAP31" s="687"/>
      <c r="DAQ31" s="687"/>
      <c r="DAR31" s="687"/>
      <c r="DAS31" s="687"/>
      <c r="DAT31" s="687"/>
      <c r="DAU31" s="687"/>
      <c r="DAV31" s="687"/>
      <c r="DAW31" s="687"/>
      <c r="DAX31" s="687"/>
      <c r="DAY31" s="687"/>
      <c r="DAZ31" s="687"/>
      <c r="DBA31" s="687"/>
      <c r="DBB31" s="687"/>
      <c r="DBC31" s="687"/>
      <c r="DBD31" s="687"/>
      <c r="DBE31" s="687"/>
      <c r="DBF31" s="687"/>
      <c r="DBG31" s="687"/>
      <c r="DBH31" s="687"/>
      <c r="DBI31" s="687"/>
      <c r="DBJ31" s="687"/>
      <c r="DBK31" s="687"/>
      <c r="DBL31" s="687"/>
      <c r="DBM31" s="687"/>
      <c r="DBN31" s="687"/>
      <c r="DBO31" s="687"/>
      <c r="DBP31" s="687"/>
      <c r="DBQ31" s="687"/>
      <c r="DBR31" s="687"/>
      <c r="DBS31" s="687"/>
      <c r="DBT31" s="687"/>
      <c r="DBU31" s="687"/>
      <c r="DBV31" s="687"/>
      <c r="DBW31" s="687"/>
      <c r="DBX31" s="687"/>
      <c r="DBY31" s="687"/>
      <c r="DBZ31" s="687"/>
      <c r="DCA31" s="687"/>
      <c r="DCB31" s="687"/>
      <c r="DCC31" s="687"/>
      <c r="DCD31" s="687"/>
      <c r="DCE31" s="687"/>
      <c r="DCF31" s="687"/>
      <c r="DCG31" s="687"/>
      <c r="DCH31" s="687"/>
      <c r="DCI31" s="687"/>
      <c r="DCJ31" s="687"/>
      <c r="DCK31" s="687"/>
      <c r="DCL31" s="687"/>
      <c r="DCM31" s="687"/>
      <c r="DCN31" s="687"/>
      <c r="DCO31" s="687"/>
      <c r="DCP31" s="687"/>
      <c r="DCQ31" s="687"/>
      <c r="DCR31" s="687"/>
      <c r="DCS31" s="687"/>
      <c r="DCT31" s="687"/>
      <c r="DCU31" s="687"/>
      <c r="DCV31" s="687"/>
      <c r="DCW31" s="687"/>
      <c r="DCX31" s="687"/>
      <c r="DCY31" s="687"/>
      <c r="DCZ31" s="687"/>
      <c r="DDA31" s="687"/>
      <c r="DDB31" s="687"/>
      <c r="DDC31" s="687"/>
      <c r="DDD31" s="687"/>
      <c r="DDE31" s="687"/>
      <c r="DDF31" s="687"/>
      <c r="DDG31" s="687"/>
      <c r="DDH31" s="687"/>
      <c r="DDI31" s="687"/>
      <c r="DDJ31" s="687"/>
      <c r="DDK31" s="687"/>
      <c r="DDL31" s="687"/>
      <c r="DDM31" s="687"/>
      <c r="DDN31" s="687"/>
      <c r="DDO31" s="687"/>
      <c r="DDP31" s="687"/>
      <c r="DDQ31" s="687"/>
      <c r="DDR31" s="687"/>
      <c r="DDS31" s="687"/>
      <c r="DDT31" s="687"/>
      <c r="DDU31" s="687"/>
      <c r="DDV31" s="687"/>
      <c r="DDW31" s="687"/>
      <c r="DDX31" s="687"/>
      <c r="DDY31" s="687"/>
      <c r="DDZ31" s="687"/>
      <c r="DEA31" s="687"/>
      <c r="DEB31" s="687"/>
      <c r="DEC31" s="687"/>
      <c r="DED31" s="687"/>
      <c r="DEE31" s="687"/>
      <c r="DEF31" s="687"/>
      <c r="DEG31" s="687"/>
      <c r="DEH31" s="687"/>
      <c r="DEI31" s="687"/>
      <c r="DEJ31" s="687"/>
      <c r="DEK31" s="687"/>
      <c r="DEL31" s="687"/>
      <c r="DEM31" s="687"/>
      <c r="DEN31" s="687"/>
      <c r="DEO31" s="687"/>
      <c r="DEP31" s="687"/>
      <c r="DEQ31" s="687"/>
      <c r="DER31" s="687"/>
      <c r="DES31" s="687"/>
      <c r="DET31" s="687"/>
      <c r="DEU31" s="687"/>
      <c r="DEV31" s="687"/>
      <c r="DEW31" s="687"/>
      <c r="DEX31" s="687"/>
      <c r="DEY31" s="687"/>
      <c r="DEZ31" s="687"/>
      <c r="DFA31" s="687"/>
      <c r="DFB31" s="687"/>
      <c r="DFC31" s="687"/>
      <c r="DFD31" s="687"/>
      <c r="DFE31" s="687"/>
      <c r="DFF31" s="687"/>
      <c r="DFG31" s="687"/>
      <c r="DFH31" s="687"/>
      <c r="DFI31" s="687"/>
      <c r="DFJ31" s="687"/>
      <c r="DFK31" s="687"/>
      <c r="DFL31" s="687"/>
      <c r="DFM31" s="687"/>
      <c r="DFN31" s="687"/>
      <c r="DFO31" s="687"/>
      <c r="DFP31" s="687"/>
      <c r="DFQ31" s="687"/>
      <c r="DFR31" s="687"/>
      <c r="DFS31" s="687"/>
      <c r="DFT31" s="687"/>
      <c r="DFU31" s="687"/>
      <c r="DFV31" s="687"/>
      <c r="DFW31" s="687"/>
      <c r="DFX31" s="687"/>
      <c r="DFY31" s="687"/>
      <c r="DFZ31" s="687"/>
      <c r="DGA31" s="687"/>
      <c r="DGB31" s="687"/>
      <c r="DGC31" s="687"/>
      <c r="DGD31" s="687"/>
      <c r="DGE31" s="687"/>
      <c r="DGF31" s="687"/>
      <c r="DGG31" s="687"/>
      <c r="DGH31" s="687"/>
      <c r="DGI31" s="687"/>
      <c r="DGJ31" s="687"/>
      <c r="DGK31" s="687"/>
      <c r="DGL31" s="687"/>
      <c r="DGM31" s="687"/>
      <c r="DGN31" s="687"/>
      <c r="DGO31" s="687"/>
      <c r="DGP31" s="687"/>
      <c r="DGQ31" s="687"/>
      <c r="DGR31" s="687"/>
      <c r="DGS31" s="687"/>
      <c r="DGT31" s="687"/>
      <c r="DGU31" s="687"/>
      <c r="DGV31" s="687"/>
      <c r="DGW31" s="687"/>
      <c r="DGX31" s="687"/>
      <c r="DGY31" s="687"/>
      <c r="DGZ31" s="687"/>
      <c r="DHA31" s="687"/>
      <c r="DHB31" s="687"/>
      <c r="DHC31" s="687"/>
      <c r="DHD31" s="687"/>
      <c r="DHE31" s="687"/>
      <c r="DHF31" s="687"/>
      <c r="DHG31" s="687"/>
      <c r="DHH31" s="687"/>
      <c r="DHI31" s="687"/>
      <c r="DHJ31" s="687"/>
      <c r="DHK31" s="687"/>
      <c r="DHL31" s="687"/>
      <c r="DHM31" s="687"/>
      <c r="DHN31" s="687"/>
      <c r="DHO31" s="687"/>
      <c r="DHP31" s="687"/>
      <c r="DHQ31" s="687"/>
      <c r="DHR31" s="687"/>
      <c r="DHS31" s="687"/>
      <c r="DHT31" s="687"/>
      <c r="DHU31" s="687"/>
      <c r="DHV31" s="687"/>
      <c r="DHW31" s="687"/>
      <c r="DHX31" s="687"/>
      <c r="DHY31" s="687"/>
      <c r="DHZ31" s="687"/>
      <c r="DIA31" s="687"/>
      <c r="DIB31" s="687"/>
      <c r="DIC31" s="687"/>
      <c r="DID31" s="687"/>
      <c r="DIE31" s="687"/>
      <c r="DIF31" s="687"/>
      <c r="DIG31" s="687"/>
      <c r="DIH31" s="687"/>
      <c r="DII31" s="687"/>
      <c r="DIJ31" s="687"/>
      <c r="DIK31" s="687"/>
      <c r="DIL31" s="687"/>
      <c r="DIM31" s="687"/>
      <c r="DIN31" s="687"/>
      <c r="DIO31" s="687"/>
      <c r="DIP31" s="687"/>
      <c r="DIQ31" s="687"/>
      <c r="DIR31" s="687"/>
      <c r="DIS31" s="687"/>
      <c r="DIT31" s="687"/>
      <c r="DIU31" s="687"/>
      <c r="DIV31" s="687"/>
      <c r="DIW31" s="687"/>
      <c r="DIX31" s="687"/>
      <c r="DIY31" s="687"/>
      <c r="DIZ31" s="687"/>
      <c r="DJA31" s="687"/>
      <c r="DJB31" s="687"/>
      <c r="DJC31" s="687"/>
      <c r="DJD31" s="687"/>
      <c r="DJE31" s="687"/>
      <c r="DJF31" s="687"/>
      <c r="DJG31" s="687"/>
      <c r="DJH31" s="687"/>
      <c r="DJI31" s="687"/>
      <c r="DJJ31" s="687"/>
      <c r="DJK31" s="687"/>
      <c r="DJL31" s="687"/>
      <c r="DJM31" s="687"/>
      <c r="DJN31" s="687"/>
      <c r="DJO31" s="687"/>
      <c r="DJP31" s="687"/>
      <c r="DJQ31" s="687"/>
      <c r="DJR31" s="687"/>
      <c r="DJS31" s="687"/>
      <c r="DJT31" s="687"/>
      <c r="DJU31" s="687"/>
      <c r="DJV31" s="687"/>
      <c r="DJW31" s="687"/>
      <c r="DJX31" s="687"/>
      <c r="DJY31" s="687"/>
      <c r="DJZ31" s="687"/>
      <c r="DKA31" s="687"/>
      <c r="DKB31" s="687"/>
      <c r="DKC31" s="687"/>
      <c r="DKD31" s="687"/>
      <c r="DKE31" s="687"/>
      <c r="DKF31" s="687"/>
      <c r="DKG31" s="687"/>
      <c r="DKH31" s="687"/>
      <c r="DKI31" s="687"/>
      <c r="DKJ31" s="687"/>
      <c r="DKK31" s="687"/>
      <c r="DKL31" s="687"/>
      <c r="DKM31" s="687"/>
      <c r="DKN31" s="687"/>
      <c r="DKO31" s="687"/>
      <c r="DKP31" s="687"/>
      <c r="DKQ31" s="687"/>
      <c r="DKR31" s="687"/>
      <c r="DKS31" s="687"/>
      <c r="DKT31" s="687"/>
      <c r="DKU31" s="687"/>
      <c r="DKV31" s="687"/>
      <c r="DKW31" s="687"/>
      <c r="DKX31" s="687"/>
      <c r="DKY31" s="687"/>
      <c r="DKZ31" s="687"/>
      <c r="DLA31" s="687"/>
      <c r="DLB31" s="687"/>
      <c r="DLC31" s="687"/>
      <c r="DLD31" s="687"/>
      <c r="DLE31" s="687"/>
      <c r="DLF31" s="687"/>
      <c r="DLG31" s="687"/>
      <c r="DLH31" s="687"/>
      <c r="DLI31" s="687"/>
      <c r="DLJ31" s="687"/>
      <c r="DLK31" s="687"/>
      <c r="DLL31" s="687"/>
      <c r="DLM31" s="687"/>
      <c r="DLN31" s="687"/>
      <c r="DLO31" s="687"/>
      <c r="DLP31" s="687"/>
      <c r="DLQ31" s="687"/>
      <c r="DLR31" s="687"/>
      <c r="DLS31" s="687"/>
      <c r="DLT31" s="687"/>
      <c r="DLU31" s="687"/>
      <c r="DLV31" s="687"/>
      <c r="DLW31" s="687"/>
      <c r="DLX31" s="687"/>
      <c r="DLY31" s="687"/>
      <c r="DLZ31" s="687"/>
      <c r="DMA31" s="687"/>
      <c r="DMB31" s="687"/>
      <c r="DMC31" s="687"/>
      <c r="DMD31" s="687"/>
      <c r="DME31" s="687"/>
      <c r="DMF31" s="687"/>
      <c r="DMG31" s="687"/>
      <c r="DMH31" s="687"/>
      <c r="DMI31" s="687"/>
      <c r="DMJ31" s="687"/>
      <c r="DMK31" s="687"/>
      <c r="DML31" s="687"/>
      <c r="DMM31" s="687"/>
      <c r="DMN31" s="687"/>
      <c r="DMO31" s="687"/>
      <c r="DMP31" s="687"/>
      <c r="DMQ31" s="687"/>
      <c r="DMR31" s="687"/>
      <c r="DMS31" s="687"/>
      <c r="DMT31" s="687"/>
      <c r="DMU31" s="687"/>
      <c r="DMV31" s="687"/>
      <c r="DMW31" s="687"/>
      <c r="DMX31" s="687"/>
      <c r="DMY31" s="687"/>
      <c r="DMZ31" s="687"/>
      <c r="DNA31" s="687"/>
      <c r="DNB31" s="687"/>
      <c r="DNC31" s="687"/>
      <c r="DND31" s="687"/>
      <c r="DNE31" s="687"/>
      <c r="DNF31" s="687"/>
      <c r="DNG31" s="687"/>
      <c r="DNH31" s="687"/>
      <c r="DNI31" s="687"/>
      <c r="DNJ31" s="687"/>
      <c r="DNK31" s="687"/>
      <c r="DNL31" s="687"/>
      <c r="DNM31" s="687"/>
      <c r="DNN31" s="687"/>
      <c r="DNO31" s="687"/>
      <c r="DNP31" s="687"/>
      <c r="DNQ31" s="687"/>
      <c r="DNR31" s="687"/>
      <c r="DNS31" s="687"/>
      <c r="DNT31" s="687"/>
      <c r="DNU31" s="687"/>
      <c r="DNV31" s="687"/>
      <c r="DNW31" s="687"/>
      <c r="DNX31" s="687"/>
      <c r="DNY31" s="687"/>
      <c r="DNZ31" s="687"/>
      <c r="DOA31" s="687"/>
      <c r="DOB31" s="687"/>
      <c r="DOC31" s="687"/>
      <c r="DOD31" s="687"/>
      <c r="DOE31" s="687"/>
      <c r="DOF31" s="687"/>
      <c r="DOG31" s="687"/>
      <c r="DOH31" s="687"/>
      <c r="DOI31" s="687"/>
      <c r="DOJ31" s="687"/>
      <c r="DOK31" s="687"/>
      <c r="DOL31" s="687"/>
      <c r="DOM31" s="687"/>
      <c r="DON31" s="687"/>
      <c r="DOO31" s="687"/>
      <c r="DOP31" s="687"/>
      <c r="DOQ31" s="687"/>
      <c r="DOR31" s="687"/>
      <c r="DOS31" s="687"/>
      <c r="DOT31" s="687"/>
      <c r="DOU31" s="687"/>
      <c r="DOV31" s="687"/>
      <c r="DOW31" s="687"/>
      <c r="DOX31" s="687"/>
      <c r="DOY31" s="687"/>
      <c r="DOZ31" s="687"/>
      <c r="DPA31" s="687"/>
      <c r="DPB31" s="687"/>
      <c r="DPC31" s="687"/>
      <c r="DPD31" s="687"/>
      <c r="DPE31" s="687"/>
      <c r="DPF31" s="687"/>
      <c r="DPG31" s="687"/>
      <c r="DPH31" s="687"/>
      <c r="DPI31" s="687"/>
      <c r="DPJ31" s="687"/>
      <c r="DPK31" s="687"/>
      <c r="DPL31" s="687"/>
      <c r="DPM31" s="687"/>
      <c r="DPN31" s="687"/>
      <c r="DPO31" s="687"/>
      <c r="DPP31" s="687"/>
      <c r="DPQ31" s="687"/>
      <c r="DPR31" s="687"/>
      <c r="DPS31" s="687"/>
      <c r="DPT31" s="687"/>
      <c r="DPU31" s="687"/>
      <c r="DPV31" s="687"/>
      <c r="DPW31" s="687"/>
      <c r="DPX31" s="687"/>
      <c r="DPY31" s="687"/>
      <c r="DPZ31" s="687"/>
      <c r="DQA31" s="687"/>
      <c r="DQB31" s="687"/>
      <c r="DQC31" s="687"/>
      <c r="DQD31" s="687"/>
      <c r="DQE31" s="687"/>
      <c r="DQF31" s="687"/>
      <c r="DQG31" s="687"/>
      <c r="DQH31" s="687"/>
      <c r="DQI31" s="687"/>
      <c r="DQJ31" s="687"/>
      <c r="DQK31" s="687"/>
      <c r="DQL31" s="687"/>
      <c r="DQM31" s="687"/>
      <c r="DQN31" s="687"/>
      <c r="DQO31" s="687"/>
      <c r="DQP31" s="687"/>
      <c r="DQQ31" s="687"/>
      <c r="DQR31" s="687"/>
      <c r="DQS31" s="687"/>
      <c r="DQT31" s="687"/>
      <c r="DQU31" s="687"/>
      <c r="DQV31" s="687"/>
      <c r="DQW31" s="687"/>
      <c r="DQX31" s="687"/>
      <c r="DQY31" s="687"/>
      <c r="DQZ31" s="687"/>
      <c r="DRA31" s="687"/>
      <c r="DRB31" s="687"/>
      <c r="DRC31" s="687"/>
      <c r="DRD31" s="687"/>
      <c r="DRE31" s="687"/>
      <c r="DRF31" s="687"/>
      <c r="DRG31" s="687"/>
      <c r="DRH31" s="687"/>
      <c r="DRI31" s="687"/>
      <c r="DRJ31" s="687"/>
      <c r="DRK31" s="687"/>
      <c r="DRL31" s="687"/>
      <c r="DRM31" s="687"/>
      <c r="DRN31" s="687"/>
      <c r="DRO31" s="687"/>
      <c r="DRP31" s="687"/>
      <c r="DRQ31" s="687"/>
      <c r="DRR31" s="687"/>
      <c r="DRS31" s="687"/>
      <c r="DRT31" s="687"/>
      <c r="DRU31" s="687"/>
      <c r="DRV31" s="687"/>
      <c r="DRW31" s="687"/>
      <c r="DRX31" s="687"/>
      <c r="DRY31" s="687"/>
      <c r="DRZ31" s="687"/>
      <c r="DSA31" s="687"/>
      <c r="DSB31" s="687"/>
      <c r="DSC31" s="687"/>
      <c r="DSD31" s="687"/>
      <c r="DSE31" s="687"/>
      <c r="DSF31" s="687"/>
      <c r="DSG31" s="687"/>
      <c r="DSH31" s="687"/>
      <c r="DSI31" s="687"/>
      <c r="DSJ31" s="687"/>
      <c r="DSK31" s="687"/>
      <c r="DSL31" s="687"/>
      <c r="DSM31" s="687"/>
      <c r="DSN31" s="687"/>
      <c r="DSO31" s="687"/>
      <c r="DSP31" s="687"/>
      <c r="DSQ31" s="687"/>
      <c r="DSR31" s="687"/>
      <c r="DSS31" s="687"/>
      <c r="DST31" s="687"/>
      <c r="DSU31" s="687"/>
      <c r="DSV31" s="687"/>
      <c r="DSW31" s="687"/>
      <c r="DSX31" s="687"/>
      <c r="DSY31" s="687"/>
      <c r="DSZ31" s="687"/>
      <c r="DTA31" s="687"/>
      <c r="DTB31" s="687"/>
      <c r="DTC31" s="687"/>
      <c r="DTD31" s="687"/>
      <c r="DTE31" s="687"/>
      <c r="DTF31" s="687"/>
      <c r="DTG31" s="687"/>
      <c r="DTH31" s="687"/>
      <c r="DTI31" s="687"/>
      <c r="DTJ31" s="687"/>
      <c r="DTK31" s="687"/>
      <c r="DTL31" s="687"/>
      <c r="DTM31" s="687"/>
      <c r="DTN31" s="687"/>
      <c r="DTO31" s="687"/>
      <c r="DTP31" s="687"/>
      <c r="DTQ31" s="687"/>
      <c r="DTR31" s="687"/>
      <c r="DTS31" s="687"/>
      <c r="DTT31" s="687"/>
      <c r="DTU31" s="687"/>
      <c r="DTV31" s="687"/>
      <c r="DTW31" s="687"/>
      <c r="DTX31" s="687"/>
      <c r="DTY31" s="687"/>
      <c r="DTZ31" s="687"/>
      <c r="DUA31" s="687"/>
      <c r="DUB31" s="687"/>
      <c r="DUC31" s="687"/>
      <c r="DUD31" s="687"/>
      <c r="DUE31" s="687"/>
      <c r="DUF31" s="687"/>
      <c r="DUG31" s="687"/>
      <c r="DUH31" s="687"/>
      <c r="DUI31" s="687"/>
      <c r="DUJ31" s="687"/>
      <c r="DUK31" s="687"/>
      <c r="DUL31" s="687"/>
      <c r="DUM31" s="687"/>
      <c r="DUN31" s="687"/>
      <c r="DUO31" s="687"/>
      <c r="DUP31" s="687"/>
      <c r="DUQ31" s="687"/>
      <c r="DUR31" s="687"/>
      <c r="DUS31" s="687"/>
      <c r="DUT31" s="687"/>
      <c r="DUU31" s="687"/>
      <c r="DUV31" s="687"/>
      <c r="DUW31" s="687"/>
      <c r="DUX31" s="687"/>
      <c r="DUY31" s="687"/>
      <c r="DUZ31" s="687"/>
      <c r="DVA31" s="687"/>
      <c r="DVB31" s="687"/>
      <c r="DVC31" s="687"/>
      <c r="DVD31" s="687"/>
      <c r="DVE31" s="687"/>
      <c r="DVF31" s="687"/>
      <c r="DVG31" s="687"/>
      <c r="DVH31" s="687"/>
      <c r="DVI31" s="687"/>
      <c r="DVJ31" s="687"/>
      <c r="DVK31" s="687"/>
      <c r="DVL31" s="687"/>
      <c r="DVM31" s="687"/>
      <c r="DVN31" s="687"/>
      <c r="DVO31" s="687"/>
      <c r="DVP31" s="687"/>
      <c r="DVQ31" s="687"/>
      <c r="DVR31" s="687"/>
      <c r="DVS31" s="687"/>
      <c r="DVT31" s="687"/>
      <c r="DVU31" s="687"/>
      <c r="DVV31" s="687"/>
      <c r="DVW31" s="687"/>
      <c r="DVX31" s="687"/>
      <c r="DVY31" s="687"/>
      <c r="DVZ31" s="687"/>
      <c r="DWA31" s="687"/>
      <c r="DWB31" s="687"/>
      <c r="DWC31" s="687"/>
      <c r="DWD31" s="687"/>
      <c r="DWE31" s="687"/>
      <c r="DWF31" s="687"/>
      <c r="DWG31" s="687"/>
      <c r="DWH31" s="687"/>
      <c r="DWI31" s="687"/>
      <c r="DWJ31" s="687"/>
      <c r="DWK31" s="687"/>
      <c r="DWL31" s="687"/>
      <c r="DWM31" s="687"/>
      <c r="DWN31" s="687"/>
      <c r="DWO31" s="687"/>
      <c r="DWP31" s="687"/>
      <c r="DWQ31" s="687"/>
      <c r="DWR31" s="687"/>
      <c r="DWS31" s="687"/>
      <c r="DWT31" s="687"/>
      <c r="DWU31" s="687"/>
      <c r="DWV31" s="687"/>
      <c r="DWW31" s="687"/>
      <c r="DWX31" s="687"/>
      <c r="DWY31" s="687"/>
      <c r="DWZ31" s="687"/>
      <c r="DXA31" s="687"/>
      <c r="DXB31" s="687"/>
      <c r="DXC31" s="687"/>
      <c r="DXD31" s="687"/>
      <c r="DXE31" s="687"/>
      <c r="DXF31" s="687"/>
      <c r="DXG31" s="687"/>
      <c r="DXH31" s="687"/>
      <c r="DXI31" s="687"/>
      <c r="DXJ31" s="687"/>
      <c r="DXK31" s="687"/>
      <c r="DXL31" s="687"/>
      <c r="DXM31" s="687"/>
      <c r="DXN31" s="687"/>
      <c r="DXO31" s="687"/>
      <c r="DXP31" s="687"/>
      <c r="DXQ31" s="687"/>
      <c r="DXR31" s="687"/>
      <c r="DXS31" s="687"/>
      <c r="DXT31" s="687"/>
      <c r="DXU31" s="687"/>
      <c r="DXV31" s="687"/>
      <c r="DXW31" s="687"/>
      <c r="DXX31" s="687"/>
      <c r="DXY31" s="687"/>
      <c r="DXZ31" s="687"/>
      <c r="DYA31" s="687"/>
      <c r="DYB31" s="687"/>
      <c r="DYC31" s="687"/>
      <c r="DYD31" s="687"/>
      <c r="DYE31" s="687"/>
      <c r="DYF31" s="687"/>
      <c r="DYG31" s="687"/>
      <c r="DYH31" s="687"/>
      <c r="DYI31" s="687"/>
      <c r="DYJ31" s="687"/>
      <c r="DYK31" s="687"/>
      <c r="DYL31" s="687"/>
      <c r="DYM31" s="687"/>
      <c r="DYN31" s="687"/>
      <c r="DYO31" s="687"/>
      <c r="DYP31" s="687"/>
      <c r="DYQ31" s="687"/>
      <c r="DYR31" s="687"/>
      <c r="DYS31" s="687"/>
      <c r="DYT31" s="687"/>
      <c r="DYU31" s="687"/>
      <c r="DYV31" s="687"/>
      <c r="DYW31" s="687"/>
      <c r="DYX31" s="687"/>
      <c r="DYY31" s="687"/>
      <c r="DYZ31" s="687"/>
      <c r="DZA31" s="687"/>
      <c r="DZB31" s="687"/>
      <c r="DZC31" s="687"/>
      <c r="DZD31" s="687"/>
      <c r="DZE31" s="687"/>
      <c r="DZF31" s="687"/>
      <c r="DZG31" s="687"/>
      <c r="DZH31" s="687"/>
      <c r="DZI31" s="687"/>
      <c r="DZJ31" s="687"/>
      <c r="DZK31" s="687"/>
      <c r="DZL31" s="687"/>
      <c r="DZM31" s="687"/>
      <c r="DZN31" s="687"/>
      <c r="DZO31" s="687"/>
      <c r="DZP31" s="687"/>
      <c r="DZQ31" s="687"/>
      <c r="DZR31" s="687"/>
      <c r="DZS31" s="687"/>
      <c r="DZT31" s="687"/>
      <c r="DZU31" s="687"/>
      <c r="DZV31" s="687"/>
      <c r="DZW31" s="687"/>
      <c r="DZX31" s="687"/>
      <c r="DZY31" s="687"/>
      <c r="DZZ31" s="687"/>
      <c r="EAA31" s="687"/>
      <c r="EAB31" s="687"/>
      <c r="EAC31" s="687"/>
      <c r="EAD31" s="687"/>
      <c r="EAE31" s="687"/>
      <c r="EAF31" s="687"/>
      <c r="EAG31" s="687"/>
      <c r="EAH31" s="687"/>
      <c r="EAI31" s="687"/>
      <c r="EAJ31" s="687"/>
      <c r="EAK31" s="687"/>
      <c r="EAL31" s="687"/>
      <c r="EAM31" s="687"/>
      <c r="EAN31" s="687"/>
      <c r="EAO31" s="687"/>
      <c r="EAP31" s="687"/>
      <c r="EAQ31" s="687"/>
      <c r="EAR31" s="687"/>
      <c r="EAS31" s="687"/>
      <c r="EAT31" s="687"/>
      <c r="EAU31" s="687"/>
      <c r="EAV31" s="687"/>
      <c r="EAW31" s="687"/>
      <c r="EAX31" s="687"/>
      <c r="EAY31" s="687"/>
      <c r="EAZ31" s="687"/>
      <c r="EBA31" s="687"/>
      <c r="EBB31" s="687"/>
      <c r="EBC31" s="687"/>
      <c r="EBD31" s="687"/>
      <c r="EBE31" s="687"/>
      <c r="EBF31" s="687"/>
      <c r="EBG31" s="687"/>
      <c r="EBH31" s="687"/>
      <c r="EBI31" s="687"/>
      <c r="EBJ31" s="687"/>
      <c r="EBK31" s="687"/>
      <c r="EBL31" s="687"/>
      <c r="EBM31" s="687"/>
      <c r="EBN31" s="687"/>
      <c r="EBO31" s="687"/>
      <c r="EBP31" s="687"/>
      <c r="EBQ31" s="687"/>
      <c r="EBR31" s="687"/>
      <c r="EBS31" s="687"/>
      <c r="EBT31" s="687"/>
      <c r="EBU31" s="687"/>
      <c r="EBV31" s="687"/>
      <c r="EBW31" s="687"/>
      <c r="EBX31" s="687"/>
      <c r="EBY31" s="687"/>
      <c r="EBZ31" s="687"/>
      <c r="ECA31" s="687"/>
      <c r="ECB31" s="687"/>
      <c r="ECC31" s="687"/>
      <c r="ECD31" s="687"/>
      <c r="ECE31" s="687"/>
      <c r="ECF31" s="687"/>
      <c r="ECG31" s="687"/>
      <c r="ECH31" s="687"/>
      <c r="ECI31" s="687"/>
      <c r="ECJ31" s="687"/>
      <c r="ECK31" s="687"/>
      <c r="ECL31" s="687"/>
      <c r="ECM31" s="687"/>
      <c r="ECN31" s="687"/>
      <c r="ECO31" s="687"/>
      <c r="ECP31" s="687"/>
      <c r="ECQ31" s="687"/>
      <c r="ECR31" s="687"/>
      <c r="ECS31" s="687"/>
      <c r="ECT31" s="687"/>
      <c r="ECU31" s="687"/>
      <c r="ECV31" s="687"/>
      <c r="ECW31" s="687"/>
      <c r="ECX31" s="687"/>
      <c r="ECY31" s="687"/>
      <c r="ECZ31" s="687"/>
      <c r="EDA31" s="687"/>
      <c r="EDB31" s="687"/>
      <c r="EDC31" s="687"/>
      <c r="EDD31" s="687"/>
      <c r="EDE31" s="687"/>
      <c r="EDF31" s="687"/>
      <c r="EDG31" s="687"/>
      <c r="EDH31" s="687"/>
      <c r="EDI31" s="687"/>
      <c r="EDJ31" s="687"/>
      <c r="EDK31" s="687"/>
      <c r="EDL31" s="687"/>
      <c r="EDM31" s="687"/>
      <c r="EDN31" s="687"/>
      <c r="EDO31" s="687"/>
      <c r="EDP31" s="687"/>
      <c r="EDQ31" s="687"/>
      <c r="EDR31" s="687"/>
      <c r="EDS31" s="687"/>
      <c r="EDT31" s="687"/>
      <c r="EDU31" s="687"/>
      <c r="EDV31" s="687"/>
      <c r="EDW31" s="687"/>
      <c r="EDX31" s="687"/>
      <c r="EDY31" s="687"/>
      <c r="EDZ31" s="687"/>
      <c r="EEA31" s="687"/>
      <c r="EEB31" s="687"/>
      <c r="EEC31" s="687"/>
      <c r="EED31" s="687"/>
      <c r="EEE31" s="687"/>
      <c r="EEF31" s="687"/>
      <c r="EEG31" s="687"/>
      <c r="EEH31" s="687"/>
      <c r="EEI31" s="687"/>
      <c r="EEJ31" s="687"/>
      <c r="EEK31" s="687"/>
      <c r="EEL31" s="687"/>
      <c r="EEM31" s="687"/>
      <c r="EEN31" s="687"/>
      <c r="EEO31" s="687"/>
      <c r="EEP31" s="687"/>
      <c r="EEQ31" s="687"/>
      <c r="EER31" s="687"/>
      <c r="EES31" s="687"/>
      <c r="EET31" s="687"/>
      <c r="EEU31" s="687"/>
      <c r="EEV31" s="687"/>
      <c r="EEW31" s="687"/>
      <c r="EEX31" s="687"/>
      <c r="EEY31" s="687"/>
      <c r="EEZ31" s="687"/>
      <c r="EFA31" s="687"/>
      <c r="EFB31" s="687"/>
      <c r="EFC31" s="687"/>
      <c r="EFD31" s="687"/>
      <c r="EFE31" s="687"/>
      <c r="EFF31" s="687"/>
      <c r="EFG31" s="687"/>
      <c r="EFH31" s="687"/>
      <c r="EFI31" s="687"/>
      <c r="EFJ31" s="687"/>
      <c r="EFK31" s="687"/>
      <c r="EFL31" s="687"/>
      <c r="EFM31" s="687"/>
      <c r="EFN31" s="687"/>
      <c r="EFO31" s="687"/>
      <c r="EFP31" s="687"/>
      <c r="EFQ31" s="687"/>
      <c r="EFR31" s="687"/>
      <c r="EFS31" s="687"/>
      <c r="EFT31" s="687"/>
      <c r="EFU31" s="687"/>
      <c r="EFV31" s="687"/>
      <c r="EFW31" s="687"/>
      <c r="EFX31" s="687"/>
      <c r="EFY31" s="687"/>
      <c r="EFZ31" s="687"/>
      <c r="EGA31" s="687"/>
      <c r="EGB31" s="687"/>
      <c r="EGC31" s="687"/>
      <c r="EGD31" s="687"/>
      <c r="EGE31" s="687"/>
      <c r="EGF31" s="687"/>
      <c r="EGG31" s="687"/>
      <c r="EGH31" s="687"/>
      <c r="EGI31" s="687"/>
      <c r="EGJ31" s="687"/>
      <c r="EGK31" s="687"/>
      <c r="EGL31" s="687"/>
      <c r="EGM31" s="687"/>
      <c r="EGN31" s="687"/>
      <c r="EGO31" s="687"/>
      <c r="EGP31" s="687"/>
      <c r="EGQ31" s="687"/>
      <c r="EGR31" s="687"/>
      <c r="EGS31" s="687"/>
      <c r="EGT31" s="687"/>
      <c r="EGU31" s="687"/>
      <c r="EGV31" s="687"/>
      <c r="EGW31" s="687"/>
      <c r="EGX31" s="687"/>
      <c r="EGY31" s="687"/>
      <c r="EGZ31" s="687"/>
      <c r="EHA31" s="687"/>
      <c r="EHB31" s="687"/>
      <c r="EHC31" s="687"/>
      <c r="EHD31" s="687"/>
      <c r="EHE31" s="687"/>
      <c r="EHF31" s="687"/>
      <c r="EHG31" s="687"/>
      <c r="EHH31" s="687"/>
      <c r="EHI31" s="687"/>
      <c r="EHJ31" s="687"/>
      <c r="EHK31" s="687"/>
      <c r="EHL31" s="687"/>
      <c r="EHM31" s="687"/>
      <c r="EHN31" s="687"/>
      <c r="EHO31" s="687"/>
      <c r="EHP31" s="687"/>
      <c r="EHQ31" s="687"/>
      <c r="EHR31" s="687"/>
      <c r="EHS31" s="687"/>
      <c r="EHT31" s="687"/>
      <c r="EHU31" s="687"/>
      <c r="EHV31" s="687"/>
      <c r="EHW31" s="687"/>
      <c r="EHX31" s="687"/>
      <c r="EHY31" s="687"/>
      <c r="EHZ31" s="687"/>
      <c r="EIA31" s="687"/>
      <c r="EIB31" s="687"/>
      <c r="EIC31" s="687"/>
      <c r="EID31" s="687"/>
      <c r="EIE31" s="687"/>
      <c r="EIF31" s="687"/>
      <c r="EIG31" s="687"/>
      <c r="EIH31" s="687"/>
      <c r="EII31" s="687"/>
      <c r="EIJ31" s="687"/>
      <c r="EIK31" s="687"/>
      <c r="EIL31" s="687"/>
      <c r="EIM31" s="687"/>
      <c r="EIN31" s="687"/>
      <c r="EIO31" s="687"/>
      <c r="EIP31" s="687"/>
      <c r="EIQ31" s="687"/>
      <c r="EIR31" s="687"/>
      <c r="EIS31" s="687"/>
      <c r="EIT31" s="687"/>
      <c r="EIU31" s="687"/>
      <c r="EIV31" s="687"/>
      <c r="EIW31" s="687"/>
      <c r="EIX31" s="687"/>
      <c r="EIY31" s="687"/>
      <c r="EIZ31" s="687"/>
      <c r="EJA31" s="687"/>
      <c r="EJB31" s="687"/>
      <c r="EJC31" s="687"/>
      <c r="EJD31" s="687"/>
      <c r="EJE31" s="687"/>
      <c r="EJF31" s="687"/>
      <c r="EJG31" s="687"/>
      <c r="EJH31" s="687"/>
      <c r="EJI31" s="687"/>
      <c r="EJJ31" s="687"/>
      <c r="EJK31" s="687"/>
      <c r="EJL31" s="687"/>
      <c r="EJM31" s="687"/>
      <c r="EJN31" s="687"/>
      <c r="EJO31" s="687"/>
      <c r="EJP31" s="687"/>
      <c r="EJQ31" s="687"/>
      <c r="EJR31" s="687"/>
      <c r="EJS31" s="687"/>
      <c r="EJT31" s="687"/>
      <c r="EJU31" s="687"/>
      <c r="EJV31" s="687"/>
      <c r="EJW31" s="687"/>
      <c r="EJX31" s="687"/>
      <c r="EJY31" s="687"/>
      <c r="EJZ31" s="687"/>
      <c r="EKA31" s="687"/>
      <c r="EKB31" s="687"/>
      <c r="EKC31" s="687"/>
      <c r="EKD31" s="687"/>
      <c r="EKE31" s="687"/>
      <c r="EKF31" s="687"/>
      <c r="EKG31" s="687"/>
      <c r="EKH31" s="687"/>
      <c r="EKI31" s="687"/>
      <c r="EKJ31" s="687"/>
      <c r="EKK31" s="687"/>
      <c r="EKL31" s="687"/>
      <c r="EKM31" s="687"/>
      <c r="EKN31" s="687"/>
      <c r="EKO31" s="687"/>
      <c r="EKP31" s="687"/>
      <c r="EKQ31" s="687"/>
      <c r="EKR31" s="687"/>
      <c r="EKS31" s="687"/>
      <c r="EKT31" s="687"/>
      <c r="EKU31" s="687"/>
      <c r="EKV31" s="687"/>
      <c r="EKW31" s="687"/>
      <c r="EKX31" s="687"/>
      <c r="EKY31" s="687"/>
      <c r="EKZ31" s="687"/>
      <c r="ELA31" s="687"/>
      <c r="ELB31" s="687"/>
      <c r="ELC31" s="687"/>
      <c r="ELD31" s="687"/>
      <c r="ELE31" s="687"/>
      <c r="ELF31" s="687"/>
      <c r="ELG31" s="687"/>
      <c r="ELH31" s="687"/>
      <c r="ELI31" s="687"/>
      <c r="ELJ31" s="687"/>
      <c r="ELK31" s="687"/>
      <c r="ELL31" s="687"/>
      <c r="ELM31" s="687"/>
      <c r="ELN31" s="687"/>
      <c r="ELO31" s="687"/>
      <c r="ELP31" s="687"/>
      <c r="ELQ31" s="687"/>
      <c r="ELR31" s="687"/>
      <c r="ELS31" s="687"/>
      <c r="ELT31" s="687"/>
      <c r="ELU31" s="687"/>
      <c r="ELV31" s="687"/>
      <c r="ELW31" s="687"/>
      <c r="ELX31" s="687"/>
      <c r="ELY31" s="687"/>
      <c r="ELZ31" s="687"/>
      <c r="EMA31" s="687"/>
      <c r="EMB31" s="687"/>
      <c r="EMC31" s="687"/>
      <c r="EMD31" s="687"/>
      <c r="EME31" s="687"/>
      <c r="EMF31" s="687"/>
      <c r="EMG31" s="687"/>
      <c r="EMH31" s="687"/>
      <c r="EMI31" s="687"/>
      <c r="EMJ31" s="687"/>
      <c r="EMK31" s="687"/>
      <c r="EML31" s="687"/>
      <c r="EMM31" s="687"/>
      <c r="EMN31" s="687"/>
      <c r="EMO31" s="687"/>
      <c r="EMP31" s="687"/>
      <c r="EMQ31" s="687"/>
      <c r="EMR31" s="687"/>
      <c r="EMS31" s="687"/>
      <c r="EMT31" s="687"/>
      <c r="EMU31" s="687"/>
      <c r="EMV31" s="687"/>
      <c r="EMW31" s="687"/>
      <c r="EMX31" s="687"/>
      <c r="EMY31" s="687"/>
      <c r="EMZ31" s="687"/>
      <c r="ENA31" s="687"/>
      <c r="ENB31" s="687"/>
      <c r="ENC31" s="687"/>
      <c r="END31" s="687"/>
      <c r="ENE31" s="687"/>
      <c r="ENF31" s="687"/>
      <c r="ENG31" s="687"/>
      <c r="ENH31" s="687"/>
      <c r="ENI31" s="687"/>
      <c r="ENJ31" s="687"/>
      <c r="ENK31" s="687"/>
      <c r="ENL31" s="687"/>
      <c r="ENM31" s="687"/>
      <c r="ENN31" s="687"/>
      <c r="ENO31" s="687"/>
      <c r="ENP31" s="687"/>
      <c r="ENQ31" s="687"/>
      <c r="ENR31" s="687"/>
      <c r="ENS31" s="687"/>
      <c r="ENT31" s="687"/>
      <c r="ENU31" s="687"/>
      <c r="ENV31" s="687"/>
      <c r="ENW31" s="687"/>
      <c r="ENX31" s="687"/>
      <c r="ENY31" s="687"/>
      <c r="ENZ31" s="687"/>
      <c r="EOA31" s="687"/>
      <c r="EOB31" s="687"/>
      <c r="EOC31" s="687"/>
      <c r="EOD31" s="687"/>
      <c r="EOE31" s="687"/>
      <c r="EOF31" s="687"/>
      <c r="EOG31" s="687"/>
      <c r="EOH31" s="687"/>
      <c r="EOI31" s="687"/>
      <c r="EOJ31" s="687"/>
      <c r="EOK31" s="687"/>
      <c r="EOL31" s="687"/>
      <c r="EOM31" s="687"/>
      <c r="EON31" s="687"/>
      <c r="EOO31" s="687"/>
      <c r="EOP31" s="687"/>
      <c r="EOQ31" s="687"/>
      <c r="EOR31" s="687"/>
      <c r="EOS31" s="687"/>
      <c r="EOT31" s="687"/>
      <c r="EOU31" s="687"/>
      <c r="EOV31" s="687"/>
      <c r="EOW31" s="687"/>
      <c r="EOX31" s="687"/>
      <c r="EOY31" s="687"/>
      <c r="EOZ31" s="687"/>
      <c r="EPA31" s="687"/>
      <c r="EPB31" s="687"/>
      <c r="EPC31" s="687"/>
      <c r="EPD31" s="687"/>
      <c r="EPE31" s="687"/>
      <c r="EPF31" s="687"/>
      <c r="EPG31" s="687"/>
      <c r="EPH31" s="687"/>
      <c r="EPI31" s="687"/>
      <c r="EPJ31" s="687"/>
      <c r="EPK31" s="687"/>
      <c r="EPL31" s="687"/>
      <c r="EPM31" s="687"/>
      <c r="EPN31" s="687"/>
      <c r="EPO31" s="687"/>
      <c r="EPP31" s="687"/>
      <c r="EPQ31" s="687"/>
      <c r="EPR31" s="687"/>
      <c r="EPS31" s="687"/>
      <c r="EPT31" s="687"/>
      <c r="EPU31" s="687"/>
      <c r="EPV31" s="687"/>
      <c r="EPW31" s="687"/>
      <c r="EPX31" s="687"/>
      <c r="EPY31" s="687"/>
      <c r="EPZ31" s="687"/>
      <c r="EQA31" s="687"/>
      <c r="EQB31" s="687"/>
      <c r="EQC31" s="687"/>
      <c r="EQD31" s="687"/>
      <c r="EQE31" s="687"/>
      <c r="EQF31" s="687"/>
      <c r="EQG31" s="687"/>
      <c r="EQH31" s="687"/>
      <c r="EQI31" s="687"/>
      <c r="EQJ31" s="687"/>
      <c r="EQK31" s="687"/>
      <c r="EQL31" s="687"/>
      <c r="EQM31" s="687"/>
      <c r="EQN31" s="687"/>
      <c r="EQO31" s="687"/>
      <c r="EQP31" s="687"/>
      <c r="EQQ31" s="687"/>
      <c r="EQR31" s="687"/>
      <c r="EQS31" s="687"/>
      <c r="EQT31" s="687"/>
      <c r="EQU31" s="687"/>
      <c r="EQV31" s="687"/>
      <c r="EQW31" s="687"/>
      <c r="EQX31" s="687"/>
      <c r="EQY31" s="687"/>
      <c r="EQZ31" s="687"/>
      <c r="ERA31" s="687"/>
      <c r="ERB31" s="687"/>
      <c r="ERC31" s="687"/>
      <c r="ERD31" s="687"/>
      <c r="ERE31" s="687"/>
      <c r="ERF31" s="687"/>
      <c r="ERG31" s="687"/>
      <c r="ERH31" s="687"/>
      <c r="ERI31" s="687"/>
      <c r="ERJ31" s="687"/>
      <c r="ERK31" s="687"/>
      <c r="ERL31" s="687"/>
      <c r="ERM31" s="687"/>
      <c r="ERN31" s="687"/>
      <c r="ERO31" s="687"/>
      <c r="ERP31" s="687"/>
      <c r="ERQ31" s="687"/>
      <c r="ERR31" s="687"/>
      <c r="ERS31" s="687"/>
      <c r="ERT31" s="687"/>
      <c r="ERU31" s="687"/>
      <c r="ERV31" s="687"/>
      <c r="ERW31" s="687"/>
      <c r="ERX31" s="687"/>
      <c r="ERY31" s="687"/>
      <c r="ERZ31" s="687"/>
      <c r="ESA31" s="687"/>
      <c r="ESB31" s="687"/>
      <c r="ESC31" s="687"/>
      <c r="ESD31" s="687"/>
      <c r="ESE31" s="687"/>
      <c r="ESF31" s="687"/>
      <c r="ESG31" s="687"/>
      <c r="ESH31" s="687"/>
      <c r="ESI31" s="687"/>
      <c r="ESJ31" s="687"/>
      <c r="ESK31" s="687"/>
      <c r="ESL31" s="687"/>
      <c r="ESM31" s="687"/>
      <c r="ESN31" s="687"/>
      <c r="ESO31" s="687"/>
      <c r="ESP31" s="687"/>
      <c r="ESQ31" s="687"/>
      <c r="ESR31" s="687"/>
      <c r="ESS31" s="687"/>
      <c r="EST31" s="687"/>
      <c r="ESU31" s="687"/>
      <c r="ESV31" s="687"/>
      <c r="ESW31" s="687"/>
      <c r="ESX31" s="687"/>
      <c r="ESY31" s="687"/>
      <c r="ESZ31" s="687"/>
      <c r="ETA31" s="687"/>
      <c r="ETB31" s="687"/>
      <c r="ETC31" s="687"/>
      <c r="ETD31" s="687"/>
      <c r="ETE31" s="687"/>
      <c r="ETF31" s="687"/>
      <c r="ETG31" s="687"/>
      <c r="ETH31" s="687"/>
      <c r="ETI31" s="687"/>
      <c r="ETJ31" s="687"/>
      <c r="ETK31" s="687"/>
      <c r="ETL31" s="687"/>
      <c r="ETM31" s="687"/>
      <c r="ETN31" s="687"/>
      <c r="ETO31" s="687"/>
      <c r="ETP31" s="687"/>
      <c r="ETQ31" s="687"/>
      <c r="ETR31" s="687"/>
      <c r="ETS31" s="687"/>
      <c r="ETT31" s="687"/>
      <c r="ETU31" s="687"/>
      <c r="ETV31" s="687"/>
      <c r="ETW31" s="687"/>
      <c r="ETX31" s="687"/>
      <c r="ETY31" s="687"/>
      <c r="ETZ31" s="687"/>
      <c r="EUA31" s="687"/>
      <c r="EUB31" s="687"/>
      <c r="EUC31" s="687"/>
      <c r="EUD31" s="687"/>
      <c r="EUE31" s="687"/>
      <c r="EUF31" s="687"/>
      <c r="EUG31" s="687"/>
      <c r="EUH31" s="687"/>
      <c r="EUI31" s="687"/>
      <c r="EUJ31" s="687"/>
      <c r="EUK31" s="687"/>
      <c r="EUL31" s="687"/>
      <c r="EUM31" s="687"/>
      <c r="EUN31" s="687"/>
      <c r="EUO31" s="687"/>
      <c r="EUP31" s="687"/>
      <c r="EUQ31" s="687"/>
      <c r="EUR31" s="687"/>
      <c r="EUS31" s="687"/>
      <c r="EUT31" s="687"/>
      <c r="EUU31" s="687"/>
      <c r="EUV31" s="687"/>
      <c r="EUW31" s="687"/>
      <c r="EUX31" s="687"/>
      <c r="EUY31" s="687"/>
      <c r="EUZ31" s="687"/>
      <c r="EVA31" s="687"/>
      <c r="EVB31" s="687"/>
      <c r="EVC31" s="687"/>
      <c r="EVD31" s="687"/>
      <c r="EVE31" s="687"/>
      <c r="EVF31" s="687"/>
      <c r="EVG31" s="687"/>
      <c r="EVH31" s="687"/>
      <c r="EVI31" s="687"/>
      <c r="EVJ31" s="687"/>
      <c r="EVK31" s="687"/>
      <c r="EVL31" s="687"/>
      <c r="EVM31" s="687"/>
      <c r="EVN31" s="687"/>
      <c r="EVO31" s="687"/>
      <c r="EVP31" s="687"/>
      <c r="EVQ31" s="687"/>
      <c r="EVR31" s="687"/>
      <c r="EVS31" s="687"/>
      <c r="EVT31" s="687"/>
      <c r="EVU31" s="687"/>
      <c r="EVV31" s="687"/>
      <c r="EVW31" s="687"/>
      <c r="EVX31" s="687"/>
      <c r="EVY31" s="687"/>
      <c r="EVZ31" s="687"/>
      <c r="EWA31" s="687"/>
      <c r="EWB31" s="687"/>
      <c r="EWC31" s="687"/>
      <c r="EWD31" s="687"/>
      <c r="EWE31" s="687"/>
      <c r="EWF31" s="687"/>
      <c r="EWG31" s="687"/>
      <c r="EWH31" s="687"/>
      <c r="EWI31" s="687"/>
      <c r="EWJ31" s="687"/>
      <c r="EWK31" s="687"/>
      <c r="EWL31" s="687"/>
      <c r="EWM31" s="687"/>
      <c r="EWN31" s="687"/>
      <c r="EWO31" s="687"/>
      <c r="EWP31" s="687"/>
      <c r="EWQ31" s="687"/>
      <c r="EWR31" s="687"/>
      <c r="EWS31" s="687"/>
      <c r="EWT31" s="687"/>
      <c r="EWU31" s="687"/>
      <c r="EWV31" s="687"/>
      <c r="EWW31" s="687"/>
      <c r="EWX31" s="687"/>
      <c r="EWY31" s="687"/>
      <c r="EWZ31" s="687"/>
      <c r="EXA31" s="687"/>
      <c r="EXB31" s="687"/>
      <c r="EXC31" s="687"/>
      <c r="EXD31" s="687"/>
      <c r="EXE31" s="687"/>
      <c r="EXF31" s="687"/>
      <c r="EXG31" s="687"/>
      <c r="EXH31" s="687"/>
      <c r="EXI31" s="687"/>
      <c r="EXJ31" s="687"/>
      <c r="EXK31" s="687"/>
      <c r="EXL31" s="687"/>
      <c r="EXM31" s="687"/>
      <c r="EXN31" s="687"/>
      <c r="EXO31" s="687"/>
      <c r="EXP31" s="687"/>
      <c r="EXQ31" s="687"/>
      <c r="EXR31" s="687"/>
      <c r="EXS31" s="687"/>
      <c r="EXT31" s="687"/>
      <c r="EXU31" s="687"/>
      <c r="EXV31" s="687"/>
      <c r="EXW31" s="687"/>
      <c r="EXX31" s="687"/>
      <c r="EXY31" s="687"/>
      <c r="EXZ31" s="687"/>
      <c r="EYA31" s="687"/>
      <c r="EYB31" s="687"/>
      <c r="EYC31" s="687"/>
      <c r="EYD31" s="687"/>
      <c r="EYE31" s="687"/>
      <c r="EYF31" s="687"/>
      <c r="EYG31" s="687"/>
      <c r="EYH31" s="687"/>
      <c r="EYI31" s="687"/>
      <c r="EYJ31" s="687"/>
      <c r="EYK31" s="687"/>
      <c r="EYL31" s="687"/>
      <c r="EYM31" s="687"/>
      <c r="EYN31" s="687"/>
      <c r="EYO31" s="687"/>
      <c r="EYP31" s="687"/>
      <c r="EYQ31" s="687"/>
      <c r="EYR31" s="687"/>
      <c r="EYS31" s="687"/>
      <c r="EYT31" s="687"/>
      <c r="EYU31" s="687"/>
      <c r="EYV31" s="687"/>
      <c r="EYW31" s="687"/>
      <c r="EYX31" s="687"/>
      <c r="EYY31" s="687"/>
      <c r="EYZ31" s="687"/>
      <c r="EZA31" s="687"/>
      <c r="EZB31" s="687"/>
      <c r="EZC31" s="687"/>
      <c r="EZD31" s="687"/>
      <c r="EZE31" s="687"/>
      <c r="EZF31" s="687"/>
      <c r="EZG31" s="687"/>
      <c r="EZH31" s="687"/>
      <c r="EZI31" s="687"/>
      <c r="EZJ31" s="687"/>
      <c r="EZK31" s="687"/>
      <c r="EZL31" s="687"/>
      <c r="EZM31" s="687"/>
      <c r="EZN31" s="687"/>
      <c r="EZO31" s="687"/>
      <c r="EZP31" s="687"/>
      <c r="EZQ31" s="687"/>
      <c r="EZR31" s="687"/>
      <c r="EZS31" s="687"/>
      <c r="EZT31" s="687"/>
      <c r="EZU31" s="687"/>
      <c r="EZV31" s="687"/>
      <c r="EZW31" s="687"/>
      <c r="EZX31" s="687"/>
      <c r="EZY31" s="687"/>
      <c r="EZZ31" s="687"/>
      <c r="FAA31" s="687"/>
      <c r="FAB31" s="687"/>
      <c r="FAC31" s="687"/>
      <c r="FAD31" s="687"/>
      <c r="FAE31" s="687"/>
      <c r="FAF31" s="687"/>
      <c r="FAG31" s="687"/>
      <c r="FAH31" s="687"/>
      <c r="FAI31" s="687"/>
      <c r="FAJ31" s="687"/>
      <c r="FAK31" s="687"/>
      <c r="FAL31" s="687"/>
      <c r="FAM31" s="687"/>
      <c r="FAN31" s="687"/>
      <c r="FAO31" s="687"/>
      <c r="FAP31" s="687"/>
      <c r="FAQ31" s="687"/>
      <c r="FAR31" s="687"/>
      <c r="FAS31" s="687"/>
      <c r="FAT31" s="687"/>
      <c r="FAU31" s="687"/>
      <c r="FAV31" s="687"/>
      <c r="FAW31" s="687"/>
      <c r="FAX31" s="687"/>
      <c r="FAY31" s="687"/>
      <c r="FAZ31" s="687"/>
      <c r="FBA31" s="687"/>
      <c r="FBB31" s="687"/>
      <c r="FBC31" s="687"/>
      <c r="FBD31" s="687"/>
      <c r="FBE31" s="687"/>
      <c r="FBF31" s="687"/>
      <c r="FBG31" s="687"/>
      <c r="FBH31" s="687"/>
      <c r="FBI31" s="687"/>
      <c r="FBJ31" s="687"/>
      <c r="FBK31" s="687"/>
      <c r="FBL31" s="687"/>
      <c r="FBM31" s="687"/>
      <c r="FBN31" s="687"/>
      <c r="FBO31" s="687"/>
      <c r="FBP31" s="687"/>
      <c r="FBQ31" s="687"/>
      <c r="FBR31" s="687"/>
      <c r="FBS31" s="687"/>
      <c r="FBT31" s="687"/>
      <c r="FBU31" s="687"/>
      <c r="FBV31" s="687"/>
      <c r="FBW31" s="687"/>
      <c r="FBX31" s="687"/>
      <c r="FBY31" s="687"/>
      <c r="FBZ31" s="687"/>
      <c r="FCA31" s="687"/>
      <c r="FCB31" s="687"/>
      <c r="FCC31" s="687"/>
      <c r="FCD31" s="687"/>
      <c r="FCE31" s="687"/>
      <c r="FCF31" s="687"/>
      <c r="FCG31" s="687"/>
      <c r="FCH31" s="687"/>
      <c r="FCI31" s="687"/>
      <c r="FCJ31" s="687"/>
      <c r="FCK31" s="687"/>
      <c r="FCL31" s="687"/>
      <c r="FCM31" s="687"/>
      <c r="FCN31" s="687"/>
      <c r="FCO31" s="687"/>
      <c r="FCP31" s="687"/>
      <c r="FCQ31" s="687"/>
      <c r="FCR31" s="687"/>
      <c r="FCS31" s="687"/>
      <c r="FCT31" s="687"/>
      <c r="FCU31" s="687"/>
      <c r="FCV31" s="687"/>
      <c r="FCW31" s="687"/>
      <c r="FCX31" s="687"/>
      <c r="FCY31" s="687"/>
      <c r="FCZ31" s="687"/>
      <c r="FDA31" s="687"/>
      <c r="FDB31" s="687"/>
      <c r="FDC31" s="687"/>
      <c r="FDD31" s="687"/>
      <c r="FDE31" s="687"/>
      <c r="FDF31" s="687"/>
      <c r="FDG31" s="687"/>
      <c r="FDH31" s="687"/>
      <c r="FDI31" s="687"/>
      <c r="FDJ31" s="687"/>
      <c r="FDK31" s="687"/>
      <c r="FDL31" s="687"/>
      <c r="FDM31" s="687"/>
      <c r="FDN31" s="687"/>
      <c r="FDO31" s="687"/>
      <c r="FDP31" s="687"/>
      <c r="FDQ31" s="687"/>
      <c r="FDR31" s="687"/>
      <c r="FDS31" s="687"/>
      <c r="FDT31" s="687"/>
      <c r="FDU31" s="687"/>
      <c r="FDV31" s="687"/>
      <c r="FDW31" s="687"/>
      <c r="FDX31" s="687"/>
      <c r="FDY31" s="687"/>
      <c r="FDZ31" s="687"/>
      <c r="FEA31" s="687"/>
      <c r="FEB31" s="687"/>
      <c r="FEC31" s="687"/>
      <c r="FED31" s="687"/>
      <c r="FEE31" s="687"/>
      <c r="FEF31" s="687"/>
      <c r="FEG31" s="687"/>
      <c r="FEH31" s="687"/>
      <c r="FEI31" s="687"/>
      <c r="FEJ31" s="687"/>
      <c r="FEK31" s="687"/>
      <c r="FEL31" s="687"/>
      <c r="FEM31" s="687"/>
      <c r="FEN31" s="687"/>
      <c r="FEO31" s="687"/>
      <c r="FEP31" s="687"/>
      <c r="FEQ31" s="687"/>
      <c r="FER31" s="687"/>
      <c r="FES31" s="687"/>
      <c r="FET31" s="687"/>
      <c r="FEU31" s="687"/>
      <c r="FEV31" s="687"/>
      <c r="FEW31" s="687"/>
      <c r="FEX31" s="687"/>
      <c r="FEY31" s="687"/>
      <c r="FEZ31" s="687"/>
      <c r="FFA31" s="687"/>
      <c r="FFB31" s="687"/>
      <c r="FFC31" s="687"/>
      <c r="FFD31" s="687"/>
      <c r="FFE31" s="687"/>
      <c r="FFF31" s="687"/>
      <c r="FFG31" s="687"/>
      <c r="FFH31" s="687"/>
      <c r="FFI31" s="687"/>
      <c r="FFJ31" s="687"/>
      <c r="FFK31" s="687"/>
      <c r="FFL31" s="687"/>
      <c r="FFM31" s="687"/>
      <c r="FFN31" s="687"/>
      <c r="FFO31" s="687"/>
      <c r="FFP31" s="687"/>
      <c r="FFQ31" s="687"/>
      <c r="FFR31" s="687"/>
      <c r="FFS31" s="687"/>
      <c r="FFT31" s="687"/>
      <c r="FFU31" s="687"/>
      <c r="FFV31" s="687"/>
      <c r="FFW31" s="687"/>
      <c r="FFX31" s="687"/>
      <c r="FFY31" s="687"/>
      <c r="FFZ31" s="687"/>
      <c r="FGA31" s="687"/>
      <c r="FGB31" s="687"/>
      <c r="FGC31" s="687"/>
      <c r="FGD31" s="687"/>
      <c r="FGE31" s="687"/>
      <c r="FGF31" s="687"/>
      <c r="FGG31" s="687"/>
      <c r="FGH31" s="687"/>
      <c r="FGI31" s="687"/>
      <c r="FGJ31" s="687"/>
      <c r="FGK31" s="687"/>
      <c r="FGL31" s="687"/>
      <c r="FGM31" s="687"/>
      <c r="FGN31" s="687"/>
      <c r="FGO31" s="687"/>
      <c r="FGP31" s="687"/>
      <c r="FGQ31" s="687"/>
      <c r="FGR31" s="687"/>
      <c r="FGS31" s="687"/>
      <c r="FGT31" s="687"/>
      <c r="FGU31" s="687"/>
      <c r="FGV31" s="687"/>
      <c r="FGW31" s="687"/>
      <c r="FGX31" s="687"/>
      <c r="FGY31" s="687"/>
      <c r="FGZ31" s="687"/>
      <c r="FHA31" s="687"/>
      <c r="FHB31" s="687"/>
      <c r="FHC31" s="687"/>
      <c r="FHD31" s="687"/>
      <c r="FHE31" s="687"/>
      <c r="FHF31" s="687"/>
      <c r="FHG31" s="687"/>
      <c r="FHH31" s="687"/>
      <c r="FHI31" s="687"/>
      <c r="FHJ31" s="687"/>
      <c r="FHK31" s="687"/>
      <c r="FHL31" s="687"/>
      <c r="FHM31" s="687"/>
      <c r="FHN31" s="687"/>
      <c r="FHO31" s="687"/>
      <c r="FHP31" s="687"/>
      <c r="FHQ31" s="687"/>
      <c r="FHR31" s="687"/>
      <c r="FHS31" s="687"/>
      <c r="FHT31" s="687"/>
      <c r="FHU31" s="687"/>
      <c r="FHV31" s="687"/>
      <c r="FHW31" s="687"/>
      <c r="FHX31" s="687"/>
      <c r="FHY31" s="687"/>
      <c r="FHZ31" s="687"/>
      <c r="FIA31" s="687"/>
      <c r="FIB31" s="687"/>
      <c r="FIC31" s="687"/>
      <c r="FID31" s="687"/>
      <c r="FIE31" s="687"/>
      <c r="FIF31" s="687"/>
      <c r="FIG31" s="687"/>
      <c r="FIH31" s="687"/>
      <c r="FII31" s="687"/>
      <c r="FIJ31" s="687"/>
      <c r="FIK31" s="687"/>
      <c r="FIL31" s="687"/>
      <c r="FIM31" s="687"/>
      <c r="FIN31" s="687"/>
      <c r="FIO31" s="687"/>
      <c r="FIP31" s="687"/>
      <c r="FIQ31" s="687"/>
      <c r="FIR31" s="687"/>
      <c r="FIS31" s="687"/>
      <c r="FIT31" s="687"/>
      <c r="FIU31" s="687"/>
      <c r="FIV31" s="687"/>
      <c r="FIW31" s="687"/>
      <c r="FIX31" s="687"/>
      <c r="FIY31" s="687"/>
      <c r="FIZ31" s="687"/>
      <c r="FJA31" s="687"/>
      <c r="FJB31" s="687"/>
      <c r="FJC31" s="687"/>
      <c r="FJD31" s="687"/>
      <c r="FJE31" s="687"/>
      <c r="FJF31" s="687"/>
      <c r="FJG31" s="687"/>
      <c r="FJH31" s="687"/>
      <c r="FJI31" s="687"/>
      <c r="FJJ31" s="687"/>
      <c r="FJK31" s="687"/>
      <c r="FJL31" s="687"/>
      <c r="FJM31" s="687"/>
      <c r="FJN31" s="687"/>
      <c r="FJO31" s="687"/>
      <c r="FJP31" s="687"/>
      <c r="FJQ31" s="687"/>
      <c r="FJR31" s="687"/>
      <c r="FJS31" s="687"/>
      <c r="FJT31" s="687"/>
      <c r="FJU31" s="687"/>
      <c r="FJV31" s="687"/>
      <c r="FJW31" s="687"/>
      <c r="FJX31" s="687"/>
      <c r="FJY31" s="687"/>
      <c r="FJZ31" s="687"/>
      <c r="FKA31" s="687"/>
      <c r="FKB31" s="687"/>
      <c r="FKC31" s="687"/>
      <c r="FKD31" s="687"/>
      <c r="FKE31" s="687"/>
      <c r="FKF31" s="687"/>
      <c r="FKG31" s="687"/>
      <c r="FKH31" s="687"/>
      <c r="FKI31" s="687"/>
      <c r="FKJ31" s="687"/>
      <c r="FKK31" s="687"/>
      <c r="FKL31" s="687"/>
      <c r="FKM31" s="687"/>
      <c r="FKN31" s="687"/>
      <c r="FKO31" s="687"/>
      <c r="FKP31" s="687"/>
      <c r="FKQ31" s="687"/>
      <c r="FKR31" s="687"/>
      <c r="FKS31" s="687"/>
      <c r="FKT31" s="687"/>
      <c r="FKU31" s="687"/>
      <c r="FKV31" s="687"/>
      <c r="FKW31" s="687"/>
      <c r="FKX31" s="687"/>
      <c r="FKY31" s="687"/>
      <c r="FKZ31" s="687"/>
      <c r="FLA31" s="687"/>
      <c r="FLB31" s="687"/>
      <c r="FLC31" s="687"/>
      <c r="FLD31" s="687"/>
      <c r="FLE31" s="687"/>
      <c r="FLF31" s="687"/>
      <c r="FLG31" s="687"/>
      <c r="FLH31" s="687"/>
      <c r="FLI31" s="687"/>
      <c r="FLJ31" s="687"/>
      <c r="FLK31" s="687"/>
      <c r="FLL31" s="687"/>
      <c r="FLM31" s="687"/>
      <c r="FLN31" s="687"/>
      <c r="FLO31" s="687"/>
      <c r="FLP31" s="687"/>
      <c r="FLQ31" s="687"/>
      <c r="FLR31" s="687"/>
      <c r="FLS31" s="687"/>
      <c r="FLT31" s="687"/>
      <c r="FLU31" s="687"/>
      <c r="FLV31" s="687"/>
      <c r="FLW31" s="687"/>
      <c r="FLX31" s="687"/>
      <c r="FLY31" s="687"/>
      <c r="FLZ31" s="687"/>
      <c r="FMA31" s="687"/>
      <c r="FMB31" s="687"/>
      <c r="FMC31" s="687"/>
      <c r="FMD31" s="687"/>
      <c r="FME31" s="687"/>
      <c r="FMF31" s="687"/>
      <c r="FMG31" s="687"/>
      <c r="FMH31" s="687"/>
      <c r="FMI31" s="687"/>
      <c r="FMJ31" s="687"/>
      <c r="FMK31" s="687"/>
      <c r="FML31" s="687"/>
      <c r="FMM31" s="687"/>
      <c r="FMN31" s="687"/>
      <c r="FMO31" s="687"/>
      <c r="FMP31" s="687"/>
      <c r="FMQ31" s="687"/>
      <c r="FMR31" s="687"/>
      <c r="FMS31" s="687"/>
      <c r="FMT31" s="687"/>
      <c r="FMU31" s="687"/>
      <c r="FMV31" s="687"/>
      <c r="FMW31" s="687"/>
      <c r="FMX31" s="687"/>
      <c r="FMY31" s="687"/>
      <c r="FMZ31" s="687"/>
      <c r="FNA31" s="687"/>
      <c r="FNB31" s="687"/>
      <c r="FNC31" s="687"/>
      <c r="FND31" s="687"/>
      <c r="FNE31" s="687"/>
      <c r="FNF31" s="687"/>
      <c r="FNG31" s="687"/>
      <c r="FNH31" s="687"/>
      <c r="FNI31" s="687"/>
      <c r="FNJ31" s="687"/>
      <c r="FNK31" s="687"/>
      <c r="FNL31" s="687"/>
      <c r="FNM31" s="687"/>
      <c r="FNN31" s="687"/>
      <c r="FNO31" s="687"/>
      <c r="FNP31" s="687"/>
      <c r="FNQ31" s="687"/>
      <c r="FNR31" s="687"/>
      <c r="FNS31" s="687"/>
      <c r="FNT31" s="687"/>
      <c r="FNU31" s="687"/>
      <c r="FNV31" s="687"/>
      <c r="FNW31" s="687"/>
      <c r="FNX31" s="687"/>
      <c r="FNY31" s="687"/>
      <c r="FNZ31" s="687"/>
      <c r="FOA31" s="687"/>
      <c r="FOB31" s="687"/>
      <c r="FOC31" s="687"/>
      <c r="FOD31" s="687"/>
      <c r="FOE31" s="687"/>
      <c r="FOF31" s="687"/>
      <c r="FOG31" s="687"/>
      <c r="FOH31" s="687"/>
      <c r="FOI31" s="687"/>
      <c r="FOJ31" s="687"/>
      <c r="FOK31" s="687"/>
      <c r="FOL31" s="687"/>
      <c r="FOM31" s="687"/>
      <c r="FON31" s="687"/>
      <c r="FOO31" s="687"/>
      <c r="FOP31" s="687"/>
      <c r="FOQ31" s="687"/>
      <c r="FOR31" s="687"/>
      <c r="FOS31" s="687"/>
      <c r="FOT31" s="687"/>
      <c r="FOU31" s="687"/>
      <c r="FOV31" s="687"/>
      <c r="FOW31" s="687"/>
      <c r="FOX31" s="687"/>
      <c r="FOY31" s="687"/>
      <c r="FOZ31" s="687"/>
      <c r="FPA31" s="687"/>
      <c r="FPB31" s="687"/>
      <c r="FPC31" s="687"/>
      <c r="FPD31" s="687"/>
      <c r="FPE31" s="687"/>
      <c r="FPF31" s="687"/>
      <c r="FPG31" s="687"/>
      <c r="FPH31" s="687"/>
      <c r="FPI31" s="687"/>
      <c r="FPJ31" s="687"/>
      <c r="FPK31" s="687"/>
      <c r="FPL31" s="687"/>
      <c r="FPM31" s="687"/>
      <c r="FPN31" s="687"/>
      <c r="FPO31" s="687"/>
      <c r="FPP31" s="687"/>
      <c r="FPQ31" s="687"/>
      <c r="FPR31" s="687"/>
      <c r="FPS31" s="687"/>
      <c r="FPT31" s="687"/>
      <c r="FPU31" s="687"/>
      <c r="FPV31" s="687"/>
      <c r="FPW31" s="687"/>
      <c r="FPX31" s="687"/>
      <c r="FPY31" s="687"/>
      <c r="FPZ31" s="687"/>
      <c r="FQA31" s="687"/>
      <c r="FQB31" s="687"/>
      <c r="FQC31" s="687"/>
      <c r="FQD31" s="687"/>
      <c r="FQE31" s="687"/>
      <c r="FQF31" s="687"/>
      <c r="FQG31" s="687"/>
      <c r="FQH31" s="687"/>
      <c r="FQI31" s="687"/>
      <c r="FQJ31" s="687"/>
      <c r="FQK31" s="687"/>
      <c r="FQL31" s="687"/>
      <c r="FQM31" s="687"/>
      <c r="FQN31" s="687"/>
      <c r="FQO31" s="687"/>
      <c r="FQP31" s="687"/>
      <c r="FQQ31" s="687"/>
      <c r="FQR31" s="687"/>
      <c r="FQS31" s="687"/>
      <c r="FQT31" s="687"/>
      <c r="FQU31" s="687"/>
      <c r="FQV31" s="687"/>
      <c r="FQW31" s="687"/>
      <c r="FQX31" s="687"/>
      <c r="FQY31" s="687"/>
      <c r="FQZ31" s="687"/>
      <c r="FRA31" s="687"/>
      <c r="FRB31" s="687"/>
      <c r="FRC31" s="687"/>
      <c r="FRD31" s="687"/>
      <c r="FRE31" s="687"/>
      <c r="FRF31" s="687"/>
      <c r="FRG31" s="687"/>
      <c r="FRH31" s="687"/>
      <c r="FRI31" s="687"/>
      <c r="FRJ31" s="687"/>
      <c r="FRK31" s="687"/>
      <c r="FRL31" s="687"/>
      <c r="FRM31" s="687"/>
      <c r="FRN31" s="687"/>
      <c r="FRO31" s="687"/>
      <c r="FRP31" s="687"/>
      <c r="FRQ31" s="687"/>
      <c r="FRR31" s="687"/>
      <c r="FRS31" s="687"/>
      <c r="FRT31" s="687"/>
      <c r="FRU31" s="687"/>
      <c r="FRV31" s="687"/>
      <c r="FRW31" s="687"/>
      <c r="FRX31" s="687"/>
      <c r="FRY31" s="687"/>
      <c r="FRZ31" s="687"/>
      <c r="FSA31" s="687"/>
      <c r="FSB31" s="687"/>
      <c r="FSC31" s="687"/>
      <c r="FSD31" s="687"/>
      <c r="FSE31" s="687"/>
      <c r="FSF31" s="687"/>
      <c r="FSG31" s="687"/>
      <c r="FSH31" s="687"/>
      <c r="FSI31" s="687"/>
      <c r="FSJ31" s="687"/>
      <c r="FSK31" s="687"/>
      <c r="FSL31" s="687"/>
      <c r="FSM31" s="687"/>
      <c r="FSN31" s="687"/>
      <c r="FSO31" s="687"/>
      <c r="FSP31" s="687"/>
      <c r="FSQ31" s="687"/>
      <c r="FSR31" s="687"/>
      <c r="FSS31" s="687"/>
      <c r="FST31" s="687"/>
      <c r="FSU31" s="687"/>
      <c r="FSV31" s="687"/>
      <c r="FSW31" s="687"/>
      <c r="FSX31" s="687"/>
      <c r="FSY31" s="687"/>
      <c r="FSZ31" s="687"/>
      <c r="FTA31" s="687"/>
      <c r="FTB31" s="687"/>
      <c r="FTC31" s="687"/>
      <c r="FTD31" s="687"/>
      <c r="FTE31" s="687"/>
      <c r="FTF31" s="687"/>
      <c r="FTG31" s="687"/>
      <c r="FTH31" s="687"/>
      <c r="FTI31" s="687"/>
      <c r="FTJ31" s="687"/>
      <c r="FTK31" s="687"/>
      <c r="FTL31" s="687"/>
      <c r="FTM31" s="687"/>
      <c r="FTN31" s="687"/>
      <c r="FTO31" s="687"/>
      <c r="FTP31" s="687"/>
      <c r="FTQ31" s="687"/>
      <c r="FTR31" s="687"/>
      <c r="FTS31" s="687"/>
      <c r="FTT31" s="687"/>
      <c r="FTU31" s="687"/>
      <c r="FTV31" s="687"/>
      <c r="FTW31" s="687"/>
      <c r="FTX31" s="687"/>
      <c r="FTY31" s="687"/>
      <c r="FTZ31" s="687"/>
      <c r="FUA31" s="687"/>
      <c r="FUB31" s="687"/>
      <c r="FUC31" s="687"/>
      <c r="FUD31" s="687"/>
      <c r="FUE31" s="687"/>
      <c r="FUF31" s="687"/>
      <c r="FUG31" s="687"/>
      <c r="FUH31" s="687"/>
      <c r="FUI31" s="687"/>
      <c r="FUJ31" s="687"/>
      <c r="FUK31" s="687"/>
      <c r="FUL31" s="687"/>
      <c r="FUM31" s="687"/>
      <c r="FUN31" s="687"/>
      <c r="FUO31" s="687"/>
      <c r="FUP31" s="687"/>
      <c r="FUQ31" s="687"/>
      <c r="FUR31" s="687"/>
      <c r="FUS31" s="687"/>
      <c r="FUT31" s="687"/>
      <c r="FUU31" s="687"/>
      <c r="FUV31" s="687"/>
      <c r="FUW31" s="687"/>
      <c r="FUX31" s="687"/>
      <c r="FUY31" s="687"/>
      <c r="FUZ31" s="687"/>
      <c r="FVA31" s="687"/>
      <c r="FVB31" s="687"/>
      <c r="FVC31" s="687"/>
      <c r="FVD31" s="687"/>
      <c r="FVE31" s="687"/>
      <c r="FVF31" s="687"/>
      <c r="FVG31" s="687"/>
      <c r="FVH31" s="687"/>
      <c r="FVI31" s="687"/>
      <c r="FVJ31" s="687"/>
      <c r="FVK31" s="687"/>
      <c r="FVL31" s="687"/>
      <c r="FVM31" s="687"/>
      <c r="FVN31" s="687"/>
      <c r="FVO31" s="687"/>
      <c r="FVP31" s="687"/>
      <c r="FVQ31" s="687"/>
      <c r="FVR31" s="687"/>
      <c r="FVS31" s="687"/>
      <c r="FVT31" s="687"/>
      <c r="FVU31" s="687"/>
      <c r="FVV31" s="687"/>
      <c r="FVW31" s="687"/>
      <c r="FVX31" s="687"/>
      <c r="FVY31" s="687"/>
      <c r="FVZ31" s="687"/>
      <c r="FWA31" s="687"/>
      <c r="FWB31" s="687"/>
      <c r="FWC31" s="687"/>
      <c r="FWD31" s="687"/>
      <c r="FWE31" s="687"/>
      <c r="FWF31" s="687"/>
      <c r="FWG31" s="687"/>
      <c r="FWH31" s="687"/>
      <c r="FWI31" s="687"/>
      <c r="FWJ31" s="687"/>
      <c r="FWK31" s="687"/>
      <c r="FWL31" s="687"/>
      <c r="FWM31" s="687"/>
      <c r="FWN31" s="687"/>
      <c r="FWO31" s="687"/>
      <c r="FWP31" s="687"/>
      <c r="FWQ31" s="687"/>
      <c r="FWR31" s="687"/>
      <c r="FWS31" s="687"/>
      <c r="FWT31" s="687"/>
      <c r="FWU31" s="687"/>
      <c r="FWV31" s="687"/>
      <c r="FWW31" s="687"/>
      <c r="FWX31" s="687"/>
      <c r="FWY31" s="687"/>
      <c r="FWZ31" s="687"/>
      <c r="FXA31" s="687"/>
      <c r="FXB31" s="687"/>
      <c r="FXC31" s="687"/>
      <c r="FXD31" s="687"/>
      <c r="FXE31" s="687"/>
      <c r="FXF31" s="687"/>
      <c r="FXG31" s="687"/>
      <c r="FXH31" s="687"/>
      <c r="FXI31" s="687"/>
      <c r="FXJ31" s="687"/>
      <c r="FXK31" s="687"/>
      <c r="FXL31" s="687"/>
      <c r="FXM31" s="687"/>
      <c r="FXN31" s="687"/>
      <c r="FXO31" s="687"/>
      <c r="FXP31" s="687"/>
      <c r="FXQ31" s="687"/>
      <c r="FXR31" s="687"/>
      <c r="FXS31" s="687"/>
      <c r="FXT31" s="687"/>
      <c r="FXU31" s="687"/>
      <c r="FXV31" s="687"/>
      <c r="FXW31" s="687"/>
      <c r="FXX31" s="687"/>
      <c r="FXY31" s="687"/>
      <c r="FXZ31" s="687"/>
      <c r="FYA31" s="687"/>
      <c r="FYB31" s="687"/>
      <c r="FYC31" s="687"/>
      <c r="FYD31" s="687"/>
      <c r="FYE31" s="687"/>
      <c r="FYF31" s="687"/>
      <c r="FYG31" s="687"/>
      <c r="FYH31" s="687"/>
      <c r="FYI31" s="687"/>
      <c r="FYJ31" s="687"/>
      <c r="FYK31" s="687"/>
      <c r="FYL31" s="687"/>
      <c r="FYM31" s="687"/>
      <c r="FYN31" s="687"/>
      <c r="FYO31" s="687"/>
      <c r="FYP31" s="687"/>
      <c r="FYQ31" s="687"/>
      <c r="FYR31" s="687"/>
      <c r="FYS31" s="687"/>
      <c r="FYT31" s="687"/>
      <c r="FYU31" s="687"/>
      <c r="FYV31" s="687"/>
      <c r="FYW31" s="687"/>
      <c r="FYX31" s="687"/>
      <c r="FYY31" s="687"/>
      <c r="FYZ31" s="687"/>
      <c r="FZA31" s="687"/>
      <c r="FZB31" s="687"/>
      <c r="FZC31" s="687"/>
      <c r="FZD31" s="687"/>
      <c r="FZE31" s="687"/>
      <c r="FZF31" s="687"/>
      <c r="FZG31" s="687"/>
      <c r="FZH31" s="687"/>
      <c r="FZI31" s="687"/>
      <c r="FZJ31" s="687"/>
      <c r="FZK31" s="687"/>
      <c r="FZL31" s="687"/>
      <c r="FZM31" s="687"/>
      <c r="FZN31" s="687"/>
      <c r="FZO31" s="687"/>
      <c r="FZP31" s="687"/>
      <c r="FZQ31" s="687"/>
      <c r="FZR31" s="687"/>
      <c r="FZS31" s="687"/>
      <c r="FZT31" s="687"/>
      <c r="FZU31" s="687"/>
      <c r="FZV31" s="687"/>
      <c r="FZW31" s="687"/>
      <c r="FZX31" s="687"/>
      <c r="FZY31" s="687"/>
      <c r="FZZ31" s="687"/>
      <c r="GAA31" s="687"/>
      <c r="GAB31" s="687"/>
      <c r="GAC31" s="687"/>
      <c r="GAD31" s="687"/>
      <c r="GAE31" s="687"/>
      <c r="GAF31" s="687"/>
      <c r="GAG31" s="687"/>
      <c r="GAH31" s="687"/>
      <c r="GAI31" s="687"/>
      <c r="GAJ31" s="687"/>
      <c r="GAK31" s="687"/>
      <c r="GAL31" s="687"/>
      <c r="GAM31" s="687"/>
      <c r="GAN31" s="687"/>
      <c r="GAO31" s="687"/>
      <c r="GAP31" s="687"/>
      <c r="GAQ31" s="687"/>
      <c r="GAR31" s="687"/>
      <c r="GAS31" s="687"/>
      <c r="GAT31" s="687"/>
      <c r="GAU31" s="687"/>
      <c r="GAV31" s="687"/>
      <c r="GAW31" s="687"/>
      <c r="GAX31" s="687"/>
      <c r="GAY31" s="687"/>
      <c r="GAZ31" s="687"/>
      <c r="GBA31" s="687"/>
      <c r="GBB31" s="687"/>
      <c r="GBC31" s="687"/>
      <c r="GBD31" s="687"/>
      <c r="GBE31" s="687"/>
      <c r="GBF31" s="687"/>
      <c r="GBG31" s="687"/>
      <c r="GBH31" s="687"/>
      <c r="GBI31" s="687"/>
      <c r="GBJ31" s="687"/>
      <c r="GBK31" s="687"/>
      <c r="GBL31" s="687"/>
      <c r="GBM31" s="687"/>
      <c r="GBN31" s="687"/>
      <c r="GBO31" s="687"/>
      <c r="GBP31" s="687"/>
      <c r="GBQ31" s="687"/>
      <c r="GBR31" s="687"/>
      <c r="GBS31" s="687"/>
      <c r="GBT31" s="687"/>
      <c r="GBU31" s="687"/>
      <c r="GBV31" s="687"/>
      <c r="GBW31" s="687"/>
      <c r="GBX31" s="687"/>
      <c r="GBY31" s="687"/>
      <c r="GBZ31" s="687"/>
      <c r="GCA31" s="687"/>
      <c r="GCB31" s="687"/>
      <c r="GCC31" s="687"/>
      <c r="GCD31" s="687"/>
      <c r="GCE31" s="687"/>
      <c r="GCF31" s="687"/>
      <c r="GCG31" s="687"/>
      <c r="GCH31" s="687"/>
      <c r="GCI31" s="687"/>
      <c r="GCJ31" s="687"/>
      <c r="GCK31" s="687"/>
      <c r="GCL31" s="687"/>
      <c r="GCM31" s="687"/>
      <c r="GCN31" s="687"/>
      <c r="GCO31" s="687"/>
      <c r="GCP31" s="687"/>
      <c r="GCQ31" s="687"/>
      <c r="GCR31" s="687"/>
      <c r="GCS31" s="687"/>
      <c r="GCT31" s="687"/>
      <c r="GCU31" s="687"/>
      <c r="GCV31" s="687"/>
      <c r="GCW31" s="687"/>
      <c r="GCX31" s="687"/>
      <c r="GCY31" s="687"/>
      <c r="GCZ31" s="687"/>
      <c r="GDA31" s="687"/>
      <c r="GDB31" s="687"/>
      <c r="GDC31" s="687"/>
      <c r="GDD31" s="687"/>
      <c r="GDE31" s="687"/>
      <c r="GDF31" s="687"/>
      <c r="GDG31" s="687"/>
      <c r="GDH31" s="687"/>
      <c r="GDI31" s="687"/>
      <c r="GDJ31" s="687"/>
      <c r="GDK31" s="687"/>
      <c r="GDL31" s="687"/>
      <c r="GDM31" s="687"/>
      <c r="GDN31" s="687"/>
      <c r="GDO31" s="687"/>
      <c r="GDP31" s="687"/>
      <c r="GDQ31" s="687"/>
      <c r="GDR31" s="687"/>
      <c r="GDS31" s="687"/>
      <c r="GDT31" s="687"/>
      <c r="GDU31" s="687"/>
      <c r="GDV31" s="687"/>
      <c r="GDW31" s="687"/>
      <c r="GDX31" s="687"/>
      <c r="GDY31" s="687"/>
      <c r="GDZ31" s="687"/>
      <c r="GEA31" s="687"/>
      <c r="GEB31" s="687"/>
      <c r="GEC31" s="687"/>
      <c r="GED31" s="687"/>
      <c r="GEE31" s="687"/>
      <c r="GEF31" s="687"/>
      <c r="GEG31" s="687"/>
      <c r="GEH31" s="687"/>
      <c r="GEI31" s="687"/>
      <c r="GEJ31" s="687"/>
      <c r="GEK31" s="687"/>
      <c r="GEL31" s="687"/>
      <c r="GEM31" s="687"/>
      <c r="GEN31" s="687"/>
      <c r="GEO31" s="687"/>
      <c r="GEP31" s="687"/>
      <c r="GEQ31" s="687"/>
      <c r="GER31" s="687"/>
      <c r="GES31" s="687"/>
      <c r="GET31" s="687"/>
      <c r="GEU31" s="687"/>
      <c r="GEV31" s="687"/>
      <c r="GEW31" s="687"/>
      <c r="GEX31" s="687"/>
      <c r="GEY31" s="687"/>
      <c r="GEZ31" s="687"/>
      <c r="GFA31" s="687"/>
      <c r="GFB31" s="687"/>
      <c r="GFC31" s="687"/>
      <c r="GFD31" s="687"/>
      <c r="GFE31" s="687"/>
      <c r="GFF31" s="687"/>
      <c r="GFG31" s="687"/>
      <c r="GFH31" s="687"/>
      <c r="GFI31" s="687"/>
      <c r="GFJ31" s="687"/>
      <c r="GFK31" s="687"/>
      <c r="GFL31" s="687"/>
      <c r="GFM31" s="687"/>
      <c r="GFN31" s="687"/>
      <c r="GFO31" s="687"/>
      <c r="GFP31" s="687"/>
      <c r="GFQ31" s="687"/>
      <c r="GFR31" s="687"/>
      <c r="GFS31" s="687"/>
      <c r="GFT31" s="687"/>
      <c r="GFU31" s="687"/>
      <c r="GFV31" s="687"/>
      <c r="GFW31" s="687"/>
      <c r="GFX31" s="687"/>
      <c r="GFY31" s="687"/>
      <c r="GFZ31" s="687"/>
      <c r="GGA31" s="687"/>
      <c r="GGB31" s="687"/>
      <c r="GGC31" s="687"/>
      <c r="GGD31" s="687"/>
      <c r="GGE31" s="687"/>
      <c r="GGF31" s="687"/>
      <c r="GGG31" s="687"/>
      <c r="GGH31" s="687"/>
      <c r="GGI31" s="687"/>
      <c r="GGJ31" s="687"/>
      <c r="GGK31" s="687"/>
      <c r="GGL31" s="687"/>
      <c r="GGM31" s="687"/>
      <c r="GGN31" s="687"/>
      <c r="GGO31" s="687"/>
      <c r="GGP31" s="687"/>
      <c r="GGQ31" s="687"/>
      <c r="GGR31" s="687"/>
      <c r="GGS31" s="687"/>
      <c r="GGT31" s="687"/>
      <c r="GGU31" s="687"/>
      <c r="GGV31" s="687"/>
      <c r="GGW31" s="687"/>
      <c r="GGX31" s="687"/>
      <c r="GGY31" s="687"/>
      <c r="GGZ31" s="687"/>
      <c r="GHA31" s="687"/>
      <c r="GHB31" s="687"/>
      <c r="GHC31" s="687"/>
      <c r="GHD31" s="687"/>
      <c r="GHE31" s="687"/>
      <c r="GHF31" s="687"/>
      <c r="GHG31" s="687"/>
      <c r="GHH31" s="687"/>
      <c r="GHI31" s="687"/>
      <c r="GHJ31" s="687"/>
      <c r="GHK31" s="687"/>
      <c r="GHL31" s="687"/>
      <c r="GHM31" s="687"/>
      <c r="GHN31" s="687"/>
      <c r="GHO31" s="687"/>
      <c r="GHP31" s="687"/>
      <c r="GHQ31" s="687"/>
      <c r="GHR31" s="687"/>
      <c r="GHS31" s="687"/>
      <c r="GHT31" s="687"/>
      <c r="GHU31" s="687"/>
      <c r="GHV31" s="687"/>
      <c r="GHW31" s="687"/>
      <c r="GHX31" s="687"/>
      <c r="GHY31" s="687"/>
      <c r="GHZ31" s="687"/>
      <c r="GIA31" s="687"/>
      <c r="GIB31" s="687"/>
      <c r="GIC31" s="687"/>
      <c r="GID31" s="687"/>
      <c r="GIE31" s="687"/>
      <c r="GIF31" s="687"/>
      <c r="GIG31" s="687"/>
      <c r="GIH31" s="687"/>
      <c r="GII31" s="687"/>
      <c r="GIJ31" s="687"/>
      <c r="GIK31" s="687"/>
      <c r="GIL31" s="687"/>
      <c r="GIM31" s="687"/>
      <c r="GIN31" s="687"/>
      <c r="GIO31" s="687"/>
      <c r="GIP31" s="687"/>
      <c r="GIQ31" s="687"/>
      <c r="GIR31" s="687"/>
      <c r="GIS31" s="687"/>
      <c r="GIT31" s="687"/>
      <c r="GIU31" s="687"/>
      <c r="GIV31" s="687"/>
      <c r="GIW31" s="687"/>
      <c r="GIX31" s="687"/>
      <c r="GIY31" s="687"/>
      <c r="GIZ31" s="687"/>
      <c r="GJA31" s="687"/>
      <c r="GJB31" s="687"/>
      <c r="GJC31" s="687"/>
      <c r="GJD31" s="687"/>
      <c r="GJE31" s="687"/>
      <c r="GJF31" s="687"/>
      <c r="GJG31" s="687"/>
      <c r="GJH31" s="687"/>
      <c r="GJI31" s="687"/>
      <c r="GJJ31" s="687"/>
      <c r="GJK31" s="687"/>
      <c r="GJL31" s="687"/>
      <c r="GJM31" s="687"/>
      <c r="GJN31" s="687"/>
      <c r="GJO31" s="687"/>
      <c r="GJP31" s="687"/>
      <c r="GJQ31" s="687"/>
      <c r="GJR31" s="687"/>
      <c r="GJS31" s="687"/>
      <c r="GJT31" s="687"/>
      <c r="GJU31" s="687"/>
      <c r="GJV31" s="687"/>
      <c r="GJW31" s="687"/>
      <c r="GJX31" s="687"/>
      <c r="GJY31" s="687"/>
      <c r="GJZ31" s="687"/>
      <c r="GKA31" s="687"/>
      <c r="GKB31" s="687"/>
      <c r="GKC31" s="687"/>
      <c r="GKD31" s="687"/>
      <c r="GKE31" s="687"/>
      <c r="GKF31" s="687"/>
      <c r="GKG31" s="687"/>
      <c r="GKH31" s="687"/>
      <c r="GKI31" s="687"/>
      <c r="GKJ31" s="687"/>
      <c r="GKK31" s="687"/>
      <c r="GKL31" s="687"/>
      <c r="GKM31" s="687"/>
      <c r="GKN31" s="687"/>
      <c r="GKO31" s="687"/>
      <c r="GKP31" s="687"/>
      <c r="GKQ31" s="687"/>
      <c r="GKR31" s="687"/>
      <c r="GKS31" s="687"/>
      <c r="GKT31" s="687"/>
      <c r="GKU31" s="687"/>
      <c r="GKV31" s="687"/>
      <c r="GKW31" s="687"/>
      <c r="GKX31" s="687"/>
      <c r="GKY31" s="687"/>
      <c r="GKZ31" s="687"/>
      <c r="GLA31" s="687"/>
      <c r="GLB31" s="687"/>
      <c r="GLC31" s="687"/>
      <c r="GLD31" s="687"/>
      <c r="GLE31" s="687"/>
      <c r="GLF31" s="687"/>
      <c r="GLG31" s="687"/>
      <c r="GLH31" s="687"/>
      <c r="GLI31" s="687"/>
      <c r="GLJ31" s="687"/>
      <c r="GLK31" s="687"/>
      <c r="GLL31" s="687"/>
      <c r="GLM31" s="687"/>
      <c r="GLN31" s="687"/>
      <c r="GLO31" s="687"/>
      <c r="GLP31" s="687"/>
      <c r="GLQ31" s="687"/>
      <c r="GLR31" s="687"/>
      <c r="GLS31" s="687"/>
      <c r="GLT31" s="687"/>
      <c r="GLU31" s="687"/>
      <c r="GLV31" s="687"/>
      <c r="GLW31" s="687"/>
      <c r="GLX31" s="687"/>
      <c r="GLY31" s="687"/>
      <c r="GLZ31" s="687"/>
      <c r="GMA31" s="687"/>
      <c r="GMB31" s="687"/>
      <c r="GMC31" s="687"/>
      <c r="GMD31" s="687"/>
      <c r="GME31" s="687"/>
      <c r="GMF31" s="687"/>
      <c r="GMG31" s="687"/>
      <c r="GMH31" s="687"/>
      <c r="GMI31" s="687"/>
      <c r="GMJ31" s="687"/>
      <c r="GMK31" s="687"/>
      <c r="GML31" s="687"/>
      <c r="GMM31" s="687"/>
      <c r="GMN31" s="687"/>
      <c r="GMO31" s="687"/>
      <c r="GMP31" s="687"/>
      <c r="GMQ31" s="687"/>
      <c r="GMR31" s="687"/>
      <c r="GMS31" s="687"/>
      <c r="GMT31" s="687"/>
      <c r="GMU31" s="687"/>
      <c r="GMV31" s="687"/>
      <c r="GMW31" s="687"/>
      <c r="GMX31" s="687"/>
      <c r="GMY31" s="687"/>
      <c r="GMZ31" s="687"/>
      <c r="GNA31" s="687"/>
      <c r="GNB31" s="687"/>
      <c r="GNC31" s="687"/>
      <c r="GND31" s="687"/>
      <c r="GNE31" s="687"/>
      <c r="GNF31" s="687"/>
      <c r="GNG31" s="687"/>
      <c r="GNH31" s="687"/>
      <c r="GNI31" s="687"/>
      <c r="GNJ31" s="687"/>
      <c r="GNK31" s="687"/>
      <c r="GNL31" s="687"/>
      <c r="GNM31" s="687"/>
      <c r="GNN31" s="687"/>
      <c r="GNO31" s="687"/>
      <c r="GNP31" s="687"/>
      <c r="GNQ31" s="687"/>
      <c r="GNR31" s="687"/>
      <c r="GNS31" s="687"/>
      <c r="GNT31" s="687"/>
      <c r="GNU31" s="687"/>
      <c r="GNV31" s="687"/>
      <c r="GNW31" s="687"/>
      <c r="GNX31" s="687"/>
      <c r="GNY31" s="687"/>
      <c r="GNZ31" s="687"/>
      <c r="GOA31" s="687"/>
      <c r="GOB31" s="687"/>
      <c r="GOC31" s="687"/>
      <c r="GOD31" s="687"/>
      <c r="GOE31" s="687"/>
      <c r="GOF31" s="687"/>
      <c r="GOG31" s="687"/>
      <c r="GOH31" s="687"/>
      <c r="GOI31" s="687"/>
      <c r="GOJ31" s="687"/>
      <c r="GOK31" s="687"/>
      <c r="GOL31" s="687"/>
      <c r="GOM31" s="687"/>
      <c r="GON31" s="687"/>
      <c r="GOO31" s="687"/>
      <c r="GOP31" s="687"/>
      <c r="GOQ31" s="687"/>
      <c r="GOR31" s="687"/>
      <c r="GOS31" s="687"/>
      <c r="GOT31" s="687"/>
      <c r="GOU31" s="687"/>
      <c r="GOV31" s="687"/>
      <c r="GOW31" s="687"/>
      <c r="GOX31" s="687"/>
      <c r="GOY31" s="687"/>
      <c r="GOZ31" s="687"/>
      <c r="GPA31" s="687"/>
      <c r="GPB31" s="687"/>
      <c r="GPC31" s="687"/>
      <c r="GPD31" s="687"/>
      <c r="GPE31" s="687"/>
      <c r="GPF31" s="687"/>
      <c r="GPG31" s="687"/>
      <c r="GPH31" s="687"/>
      <c r="GPI31" s="687"/>
      <c r="GPJ31" s="687"/>
      <c r="GPK31" s="687"/>
      <c r="GPL31" s="687"/>
      <c r="GPM31" s="687"/>
      <c r="GPN31" s="687"/>
      <c r="GPO31" s="687"/>
      <c r="GPP31" s="687"/>
      <c r="GPQ31" s="687"/>
      <c r="GPR31" s="687"/>
      <c r="GPS31" s="687"/>
      <c r="GPT31" s="687"/>
      <c r="GPU31" s="687"/>
      <c r="GPV31" s="687"/>
      <c r="GPW31" s="687"/>
      <c r="GPX31" s="687"/>
      <c r="GPY31" s="687"/>
      <c r="GPZ31" s="687"/>
      <c r="GQA31" s="687"/>
      <c r="GQB31" s="687"/>
      <c r="GQC31" s="687"/>
      <c r="GQD31" s="687"/>
      <c r="GQE31" s="687"/>
      <c r="GQF31" s="687"/>
      <c r="GQG31" s="687"/>
      <c r="GQH31" s="687"/>
      <c r="GQI31" s="687"/>
      <c r="GQJ31" s="687"/>
      <c r="GQK31" s="687"/>
      <c r="GQL31" s="687"/>
      <c r="GQM31" s="687"/>
      <c r="GQN31" s="687"/>
      <c r="GQO31" s="687"/>
      <c r="GQP31" s="687"/>
      <c r="GQQ31" s="687"/>
      <c r="GQR31" s="687"/>
      <c r="GQS31" s="687"/>
      <c r="GQT31" s="687"/>
      <c r="GQU31" s="687"/>
      <c r="GQV31" s="687"/>
      <c r="GQW31" s="687"/>
      <c r="GQX31" s="687"/>
      <c r="GQY31" s="687"/>
      <c r="GQZ31" s="687"/>
      <c r="GRA31" s="687"/>
      <c r="GRB31" s="687"/>
      <c r="GRC31" s="687"/>
      <c r="GRD31" s="687"/>
      <c r="GRE31" s="687"/>
      <c r="GRF31" s="687"/>
      <c r="GRG31" s="687"/>
      <c r="GRH31" s="687"/>
      <c r="GRI31" s="687"/>
      <c r="GRJ31" s="687"/>
      <c r="GRK31" s="687"/>
      <c r="GRL31" s="687"/>
      <c r="GRM31" s="687"/>
      <c r="GRN31" s="687"/>
      <c r="GRO31" s="687"/>
      <c r="GRP31" s="687"/>
      <c r="GRQ31" s="687"/>
      <c r="GRR31" s="687"/>
      <c r="GRS31" s="687"/>
      <c r="GRT31" s="687"/>
      <c r="GRU31" s="687"/>
      <c r="GRV31" s="687"/>
      <c r="GRW31" s="687"/>
      <c r="GRX31" s="687"/>
      <c r="GRY31" s="687"/>
      <c r="GRZ31" s="687"/>
      <c r="GSA31" s="687"/>
      <c r="GSB31" s="687"/>
      <c r="GSC31" s="687"/>
      <c r="GSD31" s="687"/>
      <c r="GSE31" s="687"/>
      <c r="GSF31" s="687"/>
      <c r="GSG31" s="687"/>
      <c r="GSH31" s="687"/>
      <c r="GSI31" s="687"/>
      <c r="GSJ31" s="687"/>
      <c r="GSK31" s="687"/>
      <c r="GSL31" s="687"/>
      <c r="GSM31" s="687"/>
      <c r="GSN31" s="687"/>
      <c r="GSO31" s="687"/>
      <c r="GSP31" s="687"/>
      <c r="GSQ31" s="687"/>
      <c r="GSR31" s="687"/>
      <c r="GSS31" s="687"/>
      <c r="GST31" s="687"/>
      <c r="GSU31" s="687"/>
      <c r="GSV31" s="687"/>
      <c r="GSW31" s="687"/>
      <c r="GSX31" s="687"/>
      <c r="GSY31" s="687"/>
      <c r="GSZ31" s="687"/>
      <c r="GTA31" s="687"/>
      <c r="GTB31" s="687"/>
      <c r="GTC31" s="687"/>
      <c r="GTD31" s="687"/>
      <c r="GTE31" s="687"/>
      <c r="GTF31" s="687"/>
      <c r="GTG31" s="687"/>
      <c r="GTH31" s="687"/>
      <c r="GTI31" s="687"/>
      <c r="GTJ31" s="687"/>
      <c r="GTK31" s="687"/>
      <c r="GTL31" s="687"/>
      <c r="GTM31" s="687"/>
      <c r="GTN31" s="687"/>
      <c r="GTO31" s="687"/>
      <c r="GTP31" s="687"/>
      <c r="GTQ31" s="687"/>
      <c r="GTR31" s="687"/>
      <c r="GTS31" s="687"/>
      <c r="GTT31" s="687"/>
      <c r="GTU31" s="687"/>
      <c r="GTV31" s="687"/>
      <c r="GTW31" s="687"/>
      <c r="GTX31" s="687"/>
      <c r="GTY31" s="687"/>
      <c r="GTZ31" s="687"/>
      <c r="GUA31" s="687"/>
      <c r="GUB31" s="687"/>
      <c r="GUC31" s="687"/>
      <c r="GUD31" s="687"/>
      <c r="GUE31" s="687"/>
      <c r="GUF31" s="687"/>
      <c r="GUG31" s="687"/>
      <c r="GUH31" s="687"/>
      <c r="GUI31" s="687"/>
      <c r="GUJ31" s="687"/>
      <c r="GUK31" s="687"/>
      <c r="GUL31" s="687"/>
      <c r="GUM31" s="687"/>
      <c r="GUN31" s="687"/>
      <c r="GUO31" s="687"/>
      <c r="GUP31" s="687"/>
      <c r="GUQ31" s="687"/>
      <c r="GUR31" s="687"/>
      <c r="GUS31" s="687"/>
      <c r="GUT31" s="687"/>
      <c r="GUU31" s="687"/>
      <c r="GUV31" s="687"/>
      <c r="GUW31" s="687"/>
      <c r="GUX31" s="687"/>
      <c r="GUY31" s="687"/>
      <c r="GUZ31" s="687"/>
      <c r="GVA31" s="687"/>
      <c r="GVB31" s="687"/>
      <c r="GVC31" s="687"/>
      <c r="GVD31" s="687"/>
      <c r="GVE31" s="687"/>
      <c r="GVF31" s="687"/>
      <c r="GVG31" s="687"/>
      <c r="GVH31" s="687"/>
      <c r="GVI31" s="687"/>
      <c r="GVJ31" s="687"/>
      <c r="GVK31" s="687"/>
      <c r="GVL31" s="687"/>
      <c r="GVM31" s="687"/>
      <c r="GVN31" s="687"/>
      <c r="GVO31" s="687"/>
      <c r="GVP31" s="687"/>
      <c r="GVQ31" s="687"/>
      <c r="GVR31" s="687"/>
      <c r="GVS31" s="687"/>
      <c r="GVT31" s="687"/>
      <c r="GVU31" s="687"/>
      <c r="GVV31" s="687"/>
      <c r="GVW31" s="687"/>
      <c r="GVX31" s="687"/>
      <c r="GVY31" s="687"/>
      <c r="GVZ31" s="687"/>
      <c r="GWA31" s="687"/>
      <c r="GWB31" s="687"/>
      <c r="GWC31" s="687"/>
      <c r="GWD31" s="687"/>
      <c r="GWE31" s="687"/>
      <c r="GWF31" s="687"/>
      <c r="GWG31" s="687"/>
      <c r="GWH31" s="687"/>
      <c r="GWI31" s="687"/>
      <c r="GWJ31" s="687"/>
      <c r="GWK31" s="687"/>
      <c r="GWL31" s="687"/>
      <c r="GWM31" s="687"/>
      <c r="GWN31" s="687"/>
      <c r="GWO31" s="687"/>
      <c r="GWP31" s="687"/>
      <c r="GWQ31" s="687"/>
      <c r="GWR31" s="687"/>
      <c r="GWS31" s="687"/>
      <c r="GWT31" s="687"/>
      <c r="GWU31" s="687"/>
      <c r="GWV31" s="687"/>
      <c r="GWW31" s="687"/>
      <c r="GWX31" s="687"/>
      <c r="GWY31" s="687"/>
      <c r="GWZ31" s="687"/>
      <c r="GXA31" s="687"/>
      <c r="GXB31" s="687"/>
      <c r="GXC31" s="687"/>
      <c r="GXD31" s="687"/>
      <c r="GXE31" s="687"/>
      <c r="GXF31" s="687"/>
      <c r="GXG31" s="687"/>
      <c r="GXH31" s="687"/>
      <c r="GXI31" s="687"/>
      <c r="GXJ31" s="687"/>
      <c r="GXK31" s="687"/>
      <c r="GXL31" s="687"/>
      <c r="GXM31" s="687"/>
      <c r="GXN31" s="687"/>
      <c r="GXO31" s="687"/>
      <c r="GXP31" s="687"/>
      <c r="GXQ31" s="687"/>
      <c r="GXR31" s="687"/>
      <c r="GXS31" s="687"/>
      <c r="GXT31" s="687"/>
      <c r="GXU31" s="687"/>
      <c r="GXV31" s="687"/>
      <c r="GXW31" s="687"/>
      <c r="GXX31" s="687"/>
      <c r="GXY31" s="687"/>
      <c r="GXZ31" s="687"/>
      <c r="GYA31" s="687"/>
      <c r="GYB31" s="687"/>
      <c r="GYC31" s="687"/>
      <c r="GYD31" s="687"/>
      <c r="GYE31" s="687"/>
      <c r="GYF31" s="687"/>
      <c r="GYG31" s="687"/>
      <c r="GYH31" s="687"/>
      <c r="GYI31" s="687"/>
      <c r="GYJ31" s="687"/>
      <c r="GYK31" s="687"/>
      <c r="GYL31" s="687"/>
      <c r="GYM31" s="687"/>
      <c r="GYN31" s="687"/>
      <c r="GYO31" s="687"/>
      <c r="GYP31" s="687"/>
      <c r="GYQ31" s="687"/>
      <c r="GYR31" s="687"/>
      <c r="GYS31" s="687"/>
      <c r="GYT31" s="687"/>
      <c r="GYU31" s="687"/>
      <c r="GYV31" s="687"/>
      <c r="GYW31" s="687"/>
      <c r="GYX31" s="687"/>
      <c r="GYY31" s="687"/>
      <c r="GYZ31" s="687"/>
      <c r="GZA31" s="687"/>
      <c r="GZB31" s="687"/>
      <c r="GZC31" s="687"/>
      <c r="GZD31" s="687"/>
      <c r="GZE31" s="687"/>
      <c r="GZF31" s="687"/>
      <c r="GZG31" s="687"/>
      <c r="GZH31" s="687"/>
      <c r="GZI31" s="687"/>
      <c r="GZJ31" s="687"/>
      <c r="GZK31" s="687"/>
      <c r="GZL31" s="687"/>
      <c r="GZM31" s="687"/>
      <c r="GZN31" s="687"/>
      <c r="GZO31" s="687"/>
      <c r="GZP31" s="687"/>
      <c r="GZQ31" s="687"/>
      <c r="GZR31" s="687"/>
      <c r="GZS31" s="687"/>
      <c r="GZT31" s="687"/>
      <c r="GZU31" s="687"/>
      <c r="GZV31" s="687"/>
      <c r="GZW31" s="687"/>
      <c r="GZX31" s="687"/>
      <c r="GZY31" s="687"/>
      <c r="GZZ31" s="687"/>
      <c r="HAA31" s="687"/>
      <c r="HAB31" s="687"/>
      <c r="HAC31" s="687"/>
      <c r="HAD31" s="687"/>
      <c r="HAE31" s="687"/>
      <c r="HAF31" s="687"/>
      <c r="HAG31" s="687"/>
      <c r="HAH31" s="687"/>
      <c r="HAI31" s="687"/>
      <c r="HAJ31" s="687"/>
      <c r="HAK31" s="687"/>
      <c r="HAL31" s="687"/>
      <c r="HAM31" s="687"/>
      <c r="HAN31" s="687"/>
      <c r="HAO31" s="687"/>
      <c r="HAP31" s="687"/>
      <c r="HAQ31" s="687"/>
      <c r="HAR31" s="687"/>
      <c r="HAS31" s="687"/>
      <c r="HAT31" s="687"/>
      <c r="HAU31" s="687"/>
      <c r="HAV31" s="687"/>
      <c r="HAW31" s="687"/>
      <c r="HAX31" s="687"/>
      <c r="HAY31" s="687"/>
      <c r="HAZ31" s="687"/>
      <c r="HBA31" s="687"/>
      <c r="HBB31" s="687"/>
      <c r="HBC31" s="687"/>
      <c r="HBD31" s="687"/>
      <c r="HBE31" s="687"/>
      <c r="HBF31" s="687"/>
      <c r="HBG31" s="687"/>
      <c r="HBH31" s="687"/>
      <c r="HBI31" s="687"/>
      <c r="HBJ31" s="687"/>
      <c r="HBK31" s="687"/>
      <c r="HBL31" s="687"/>
      <c r="HBM31" s="687"/>
      <c r="HBN31" s="687"/>
      <c r="HBO31" s="687"/>
      <c r="HBP31" s="687"/>
      <c r="HBQ31" s="687"/>
      <c r="HBR31" s="687"/>
      <c r="HBS31" s="687"/>
      <c r="HBT31" s="687"/>
      <c r="HBU31" s="687"/>
      <c r="HBV31" s="687"/>
      <c r="HBW31" s="687"/>
      <c r="HBX31" s="687"/>
      <c r="HBY31" s="687"/>
      <c r="HBZ31" s="687"/>
      <c r="HCA31" s="687"/>
      <c r="HCB31" s="687"/>
      <c r="HCC31" s="687"/>
      <c r="HCD31" s="687"/>
      <c r="HCE31" s="687"/>
      <c r="HCF31" s="687"/>
      <c r="HCG31" s="687"/>
      <c r="HCH31" s="687"/>
      <c r="HCI31" s="687"/>
      <c r="HCJ31" s="687"/>
      <c r="HCK31" s="687"/>
      <c r="HCL31" s="687"/>
      <c r="HCM31" s="687"/>
      <c r="HCN31" s="687"/>
      <c r="HCO31" s="687"/>
      <c r="HCP31" s="687"/>
      <c r="HCQ31" s="687"/>
      <c r="HCR31" s="687"/>
      <c r="HCS31" s="687"/>
      <c r="HCT31" s="687"/>
      <c r="HCU31" s="687"/>
      <c r="HCV31" s="687"/>
      <c r="HCW31" s="687"/>
      <c r="HCX31" s="687"/>
      <c r="HCY31" s="687"/>
      <c r="HCZ31" s="687"/>
      <c r="HDA31" s="687"/>
      <c r="HDB31" s="687"/>
      <c r="HDC31" s="687"/>
      <c r="HDD31" s="687"/>
      <c r="HDE31" s="687"/>
      <c r="HDF31" s="687"/>
      <c r="HDG31" s="687"/>
      <c r="HDH31" s="687"/>
      <c r="HDI31" s="687"/>
      <c r="HDJ31" s="687"/>
      <c r="HDK31" s="687"/>
      <c r="HDL31" s="687"/>
      <c r="HDM31" s="687"/>
      <c r="HDN31" s="687"/>
      <c r="HDO31" s="687"/>
      <c r="HDP31" s="687"/>
      <c r="HDQ31" s="687"/>
      <c r="HDR31" s="687"/>
      <c r="HDS31" s="687"/>
      <c r="HDT31" s="687"/>
      <c r="HDU31" s="687"/>
      <c r="HDV31" s="687"/>
      <c r="HDW31" s="687"/>
      <c r="HDX31" s="687"/>
      <c r="HDY31" s="687"/>
      <c r="HDZ31" s="687"/>
      <c r="HEA31" s="687"/>
      <c r="HEB31" s="687"/>
      <c r="HEC31" s="687"/>
      <c r="HED31" s="687"/>
      <c r="HEE31" s="687"/>
      <c r="HEF31" s="687"/>
      <c r="HEG31" s="687"/>
      <c r="HEH31" s="687"/>
      <c r="HEI31" s="687"/>
      <c r="HEJ31" s="687"/>
      <c r="HEK31" s="687"/>
      <c r="HEL31" s="687"/>
      <c r="HEM31" s="687"/>
      <c r="HEN31" s="687"/>
      <c r="HEO31" s="687"/>
      <c r="HEP31" s="687"/>
      <c r="HEQ31" s="687"/>
      <c r="HER31" s="687"/>
      <c r="HES31" s="687"/>
      <c r="HET31" s="687"/>
      <c r="HEU31" s="687"/>
      <c r="HEV31" s="687"/>
      <c r="HEW31" s="687"/>
      <c r="HEX31" s="687"/>
      <c r="HEY31" s="687"/>
      <c r="HEZ31" s="687"/>
      <c r="HFA31" s="687"/>
      <c r="HFB31" s="687"/>
      <c r="HFC31" s="687"/>
      <c r="HFD31" s="687"/>
      <c r="HFE31" s="687"/>
      <c r="HFF31" s="687"/>
      <c r="HFG31" s="687"/>
      <c r="HFH31" s="687"/>
      <c r="HFI31" s="687"/>
      <c r="HFJ31" s="687"/>
      <c r="HFK31" s="687"/>
      <c r="HFL31" s="687"/>
      <c r="HFM31" s="687"/>
      <c r="HFN31" s="687"/>
      <c r="HFO31" s="687"/>
      <c r="HFP31" s="687"/>
      <c r="HFQ31" s="687"/>
      <c r="HFR31" s="687"/>
      <c r="HFS31" s="687"/>
      <c r="HFT31" s="687"/>
      <c r="HFU31" s="687"/>
      <c r="HFV31" s="687"/>
      <c r="HFW31" s="687"/>
      <c r="HFX31" s="687"/>
      <c r="HFY31" s="687"/>
      <c r="HFZ31" s="687"/>
      <c r="HGA31" s="687"/>
      <c r="HGB31" s="687"/>
      <c r="HGC31" s="687"/>
      <c r="HGD31" s="687"/>
      <c r="HGE31" s="687"/>
      <c r="HGF31" s="687"/>
      <c r="HGG31" s="687"/>
      <c r="HGH31" s="687"/>
      <c r="HGI31" s="687"/>
      <c r="HGJ31" s="687"/>
      <c r="HGK31" s="687"/>
      <c r="HGL31" s="687"/>
      <c r="HGM31" s="687"/>
      <c r="HGN31" s="687"/>
      <c r="HGO31" s="687"/>
      <c r="HGP31" s="687"/>
      <c r="HGQ31" s="687"/>
      <c r="HGR31" s="687"/>
      <c r="HGS31" s="687"/>
      <c r="HGT31" s="687"/>
      <c r="HGU31" s="687"/>
      <c r="HGV31" s="687"/>
      <c r="HGW31" s="687"/>
      <c r="HGX31" s="687"/>
      <c r="HGY31" s="687"/>
      <c r="HGZ31" s="687"/>
      <c r="HHA31" s="687"/>
      <c r="HHB31" s="687"/>
      <c r="HHC31" s="687"/>
      <c r="HHD31" s="687"/>
      <c r="HHE31" s="687"/>
      <c r="HHF31" s="687"/>
      <c r="HHG31" s="687"/>
      <c r="HHH31" s="687"/>
      <c r="HHI31" s="687"/>
      <c r="HHJ31" s="687"/>
      <c r="HHK31" s="687"/>
      <c r="HHL31" s="687"/>
      <c r="HHM31" s="687"/>
      <c r="HHN31" s="687"/>
      <c r="HHO31" s="687"/>
      <c r="HHP31" s="687"/>
      <c r="HHQ31" s="687"/>
      <c r="HHR31" s="687"/>
      <c r="HHS31" s="687"/>
      <c r="HHT31" s="687"/>
      <c r="HHU31" s="687"/>
      <c r="HHV31" s="687"/>
      <c r="HHW31" s="687"/>
      <c r="HHX31" s="687"/>
      <c r="HHY31" s="687"/>
      <c r="HHZ31" s="687"/>
      <c r="HIA31" s="687"/>
      <c r="HIB31" s="687"/>
      <c r="HIC31" s="687"/>
      <c r="HID31" s="687"/>
      <c r="HIE31" s="687"/>
      <c r="HIF31" s="687"/>
      <c r="HIG31" s="687"/>
      <c r="HIH31" s="687"/>
      <c r="HII31" s="687"/>
      <c r="HIJ31" s="687"/>
      <c r="HIK31" s="687"/>
      <c r="HIL31" s="687"/>
      <c r="HIM31" s="687"/>
      <c r="HIN31" s="687"/>
      <c r="HIO31" s="687"/>
      <c r="HIP31" s="687"/>
      <c r="HIQ31" s="687"/>
      <c r="HIR31" s="687"/>
      <c r="HIS31" s="687"/>
      <c r="HIT31" s="687"/>
      <c r="HIU31" s="687"/>
      <c r="HIV31" s="687"/>
      <c r="HIW31" s="687"/>
      <c r="HIX31" s="687"/>
      <c r="HIY31" s="687"/>
      <c r="HIZ31" s="687"/>
      <c r="HJA31" s="687"/>
      <c r="HJB31" s="687"/>
      <c r="HJC31" s="687"/>
      <c r="HJD31" s="687"/>
      <c r="HJE31" s="687"/>
      <c r="HJF31" s="687"/>
      <c r="HJG31" s="687"/>
      <c r="HJH31" s="687"/>
      <c r="HJI31" s="687"/>
      <c r="HJJ31" s="687"/>
      <c r="HJK31" s="687"/>
      <c r="HJL31" s="687"/>
      <c r="HJM31" s="687"/>
      <c r="HJN31" s="687"/>
      <c r="HJO31" s="687"/>
      <c r="HJP31" s="687"/>
      <c r="HJQ31" s="687"/>
      <c r="HJR31" s="687"/>
      <c r="HJS31" s="687"/>
      <c r="HJT31" s="687"/>
      <c r="HJU31" s="687"/>
      <c r="HJV31" s="687"/>
      <c r="HJW31" s="687"/>
      <c r="HJX31" s="687"/>
      <c r="HJY31" s="687"/>
      <c r="HJZ31" s="687"/>
      <c r="HKA31" s="687"/>
      <c r="HKB31" s="687"/>
      <c r="HKC31" s="687"/>
      <c r="HKD31" s="687"/>
      <c r="HKE31" s="687"/>
      <c r="HKF31" s="687"/>
      <c r="HKG31" s="687"/>
      <c r="HKH31" s="687"/>
      <c r="HKI31" s="687"/>
      <c r="HKJ31" s="687"/>
      <c r="HKK31" s="687"/>
      <c r="HKL31" s="687"/>
      <c r="HKM31" s="687"/>
      <c r="HKN31" s="687"/>
      <c r="HKO31" s="687"/>
      <c r="HKP31" s="687"/>
      <c r="HKQ31" s="687"/>
      <c r="HKR31" s="687"/>
      <c r="HKS31" s="687"/>
      <c r="HKT31" s="687"/>
      <c r="HKU31" s="687"/>
      <c r="HKV31" s="687"/>
      <c r="HKW31" s="687"/>
      <c r="HKX31" s="687"/>
      <c r="HKY31" s="687"/>
      <c r="HKZ31" s="687"/>
      <c r="HLA31" s="687"/>
      <c r="HLB31" s="687"/>
      <c r="HLC31" s="687"/>
      <c r="HLD31" s="687"/>
      <c r="HLE31" s="687"/>
      <c r="HLF31" s="687"/>
      <c r="HLG31" s="687"/>
      <c r="HLH31" s="687"/>
      <c r="HLI31" s="687"/>
      <c r="HLJ31" s="687"/>
      <c r="HLK31" s="687"/>
      <c r="HLL31" s="687"/>
      <c r="HLM31" s="687"/>
      <c r="HLN31" s="687"/>
      <c r="HLO31" s="687"/>
      <c r="HLP31" s="687"/>
      <c r="HLQ31" s="687"/>
      <c r="HLR31" s="687"/>
      <c r="HLS31" s="687"/>
      <c r="HLT31" s="687"/>
      <c r="HLU31" s="687"/>
      <c r="HLV31" s="687"/>
      <c r="HLW31" s="687"/>
      <c r="HLX31" s="687"/>
      <c r="HLY31" s="687"/>
      <c r="HLZ31" s="687"/>
      <c r="HMA31" s="687"/>
      <c r="HMB31" s="687"/>
      <c r="HMC31" s="687"/>
      <c r="HMD31" s="687"/>
      <c r="HME31" s="687"/>
      <c r="HMF31" s="687"/>
      <c r="HMG31" s="687"/>
      <c r="HMH31" s="687"/>
      <c r="HMI31" s="687"/>
      <c r="HMJ31" s="687"/>
      <c r="HMK31" s="687"/>
      <c r="HML31" s="687"/>
      <c r="HMM31" s="687"/>
      <c r="HMN31" s="687"/>
      <c r="HMO31" s="687"/>
      <c r="HMP31" s="687"/>
      <c r="HMQ31" s="687"/>
      <c r="HMR31" s="687"/>
      <c r="HMS31" s="687"/>
      <c r="HMT31" s="687"/>
      <c r="HMU31" s="687"/>
      <c r="HMV31" s="687"/>
      <c r="HMW31" s="687"/>
      <c r="HMX31" s="687"/>
      <c r="HMY31" s="687"/>
      <c r="HMZ31" s="687"/>
      <c r="HNA31" s="687"/>
      <c r="HNB31" s="687"/>
      <c r="HNC31" s="687"/>
      <c r="HND31" s="687"/>
      <c r="HNE31" s="687"/>
      <c r="HNF31" s="687"/>
      <c r="HNG31" s="687"/>
      <c r="HNH31" s="687"/>
      <c r="HNI31" s="687"/>
      <c r="HNJ31" s="687"/>
      <c r="HNK31" s="687"/>
      <c r="HNL31" s="687"/>
      <c r="HNM31" s="687"/>
      <c r="HNN31" s="687"/>
      <c r="HNO31" s="687"/>
      <c r="HNP31" s="687"/>
      <c r="HNQ31" s="687"/>
      <c r="HNR31" s="687"/>
      <c r="HNS31" s="687"/>
      <c r="HNT31" s="687"/>
      <c r="HNU31" s="687"/>
      <c r="HNV31" s="687"/>
      <c r="HNW31" s="687"/>
      <c r="HNX31" s="687"/>
      <c r="HNY31" s="687"/>
      <c r="HNZ31" s="687"/>
      <c r="HOA31" s="687"/>
      <c r="HOB31" s="687"/>
      <c r="HOC31" s="687"/>
      <c r="HOD31" s="687"/>
      <c r="HOE31" s="687"/>
      <c r="HOF31" s="687"/>
      <c r="HOG31" s="687"/>
      <c r="HOH31" s="687"/>
      <c r="HOI31" s="687"/>
      <c r="HOJ31" s="687"/>
      <c r="HOK31" s="687"/>
      <c r="HOL31" s="687"/>
      <c r="HOM31" s="687"/>
      <c r="HON31" s="687"/>
      <c r="HOO31" s="687"/>
      <c r="HOP31" s="687"/>
      <c r="HOQ31" s="687"/>
      <c r="HOR31" s="687"/>
      <c r="HOS31" s="687"/>
      <c r="HOT31" s="687"/>
      <c r="HOU31" s="687"/>
      <c r="HOV31" s="687"/>
      <c r="HOW31" s="687"/>
      <c r="HOX31" s="687"/>
      <c r="HOY31" s="687"/>
      <c r="HOZ31" s="687"/>
      <c r="HPA31" s="687"/>
      <c r="HPB31" s="687"/>
      <c r="HPC31" s="687"/>
      <c r="HPD31" s="687"/>
      <c r="HPE31" s="687"/>
      <c r="HPF31" s="687"/>
      <c r="HPG31" s="687"/>
      <c r="HPH31" s="687"/>
      <c r="HPI31" s="687"/>
      <c r="HPJ31" s="687"/>
      <c r="HPK31" s="687"/>
      <c r="HPL31" s="687"/>
      <c r="HPM31" s="687"/>
      <c r="HPN31" s="687"/>
      <c r="HPO31" s="687"/>
      <c r="HPP31" s="687"/>
      <c r="HPQ31" s="687"/>
      <c r="HPR31" s="687"/>
      <c r="HPS31" s="687"/>
      <c r="HPT31" s="687"/>
      <c r="HPU31" s="687"/>
      <c r="HPV31" s="687"/>
      <c r="HPW31" s="687"/>
      <c r="HPX31" s="687"/>
      <c r="HPY31" s="687"/>
      <c r="HPZ31" s="687"/>
      <c r="HQA31" s="687"/>
      <c r="HQB31" s="687"/>
      <c r="HQC31" s="687"/>
      <c r="HQD31" s="687"/>
      <c r="HQE31" s="687"/>
      <c r="HQF31" s="687"/>
      <c r="HQG31" s="687"/>
      <c r="HQH31" s="687"/>
      <c r="HQI31" s="687"/>
      <c r="HQJ31" s="687"/>
      <c r="HQK31" s="687"/>
      <c r="HQL31" s="687"/>
      <c r="HQM31" s="687"/>
      <c r="HQN31" s="687"/>
      <c r="HQO31" s="687"/>
      <c r="HQP31" s="687"/>
      <c r="HQQ31" s="687"/>
      <c r="HQR31" s="687"/>
      <c r="HQS31" s="687"/>
      <c r="HQT31" s="687"/>
      <c r="HQU31" s="687"/>
      <c r="HQV31" s="687"/>
      <c r="HQW31" s="687"/>
      <c r="HQX31" s="687"/>
      <c r="HQY31" s="687"/>
      <c r="HQZ31" s="687"/>
      <c r="HRA31" s="687"/>
      <c r="HRB31" s="687"/>
      <c r="HRC31" s="687"/>
      <c r="HRD31" s="687"/>
      <c r="HRE31" s="687"/>
      <c r="HRF31" s="687"/>
      <c r="HRG31" s="687"/>
      <c r="HRH31" s="687"/>
      <c r="HRI31" s="687"/>
      <c r="HRJ31" s="687"/>
      <c r="HRK31" s="687"/>
      <c r="HRL31" s="687"/>
      <c r="HRM31" s="687"/>
      <c r="HRN31" s="687"/>
      <c r="HRO31" s="687"/>
      <c r="HRP31" s="687"/>
      <c r="HRQ31" s="687"/>
      <c r="HRR31" s="687"/>
      <c r="HRS31" s="687"/>
      <c r="HRT31" s="687"/>
      <c r="HRU31" s="687"/>
      <c r="HRV31" s="687"/>
      <c r="HRW31" s="687"/>
      <c r="HRX31" s="687"/>
      <c r="HRY31" s="687"/>
      <c r="HRZ31" s="687"/>
      <c r="HSA31" s="687"/>
      <c r="HSB31" s="687"/>
      <c r="HSC31" s="687"/>
      <c r="HSD31" s="687"/>
      <c r="HSE31" s="687"/>
      <c r="HSF31" s="687"/>
      <c r="HSG31" s="687"/>
      <c r="HSH31" s="687"/>
      <c r="HSI31" s="687"/>
      <c r="HSJ31" s="687"/>
      <c r="HSK31" s="687"/>
      <c r="HSL31" s="687"/>
      <c r="HSM31" s="687"/>
      <c r="HSN31" s="687"/>
      <c r="HSO31" s="687"/>
      <c r="HSP31" s="687"/>
      <c r="HSQ31" s="687"/>
      <c r="HSR31" s="687"/>
      <c r="HSS31" s="687"/>
      <c r="HST31" s="687"/>
      <c r="HSU31" s="687"/>
      <c r="HSV31" s="687"/>
      <c r="HSW31" s="687"/>
      <c r="HSX31" s="687"/>
      <c r="HSY31" s="687"/>
      <c r="HSZ31" s="687"/>
      <c r="HTA31" s="687"/>
      <c r="HTB31" s="687"/>
      <c r="HTC31" s="687"/>
      <c r="HTD31" s="687"/>
      <c r="HTE31" s="687"/>
      <c r="HTF31" s="687"/>
      <c r="HTG31" s="687"/>
      <c r="HTH31" s="687"/>
      <c r="HTI31" s="687"/>
      <c r="HTJ31" s="687"/>
      <c r="HTK31" s="687"/>
      <c r="HTL31" s="687"/>
      <c r="HTM31" s="687"/>
      <c r="HTN31" s="687"/>
      <c r="HTO31" s="687"/>
      <c r="HTP31" s="687"/>
      <c r="HTQ31" s="687"/>
      <c r="HTR31" s="687"/>
      <c r="HTS31" s="687"/>
      <c r="HTT31" s="687"/>
      <c r="HTU31" s="687"/>
      <c r="HTV31" s="687"/>
      <c r="HTW31" s="687"/>
      <c r="HTX31" s="687"/>
      <c r="HTY31" s="687"/>
      <c r="HTZ31" s="687"/>
      <c r="HUA31" s="687"/>
      <c r="HUB31" s="687"/>
      <c r="HUC31" s="687"/>
      <c r="HUD31" s="687"/>
      <c r="HUE31" s="687"/>
      <c r="HUF31" s="687"/>
      <c r="HUG31" s="687"/>
      <c r="HUH31" s="687"/>
      <c r="HUI31" s="687"/>
      <c r="HUJ31" s="687"/>
      <c r="HUK31" s="687"/>
      <c r="HUL31" s="687"/>
      <c r="HUM31" s="687"/>
      <c r="HUN31" s="687"/>
      <c r="HUO31" s="687"/>
      <c r="HUP31" s="687"/>
      <c r="HUQ31" s="687"/>
      <c r="HUR31" s="687"/>
      <c r="HUS31" s="687"/>
      <c r="HUT31" s="687"/>
      <c r="HUU31" s="687"/>
      <c r="HUV31" s="687"/>
      <c r="HUW31" s="687"/>
      <c r="HUX31" s="687"/>
      <c r="HUY31" s="687"/>
      <c r="HUZ31" s="687"/>
      <c r="HVA31" s="687"/>
      <c r="HVB31" s="687"/>
      <c r="HVC31" s="687"/>
      <c r="HVD31" s="687"/>
      <c r="HVE31" s="687"/>
      <c r="HVF31" s="687"/>
      <c r="HVG31" s="687"/>
      <c r="HVH31" s="687"/>
      <c r="HVI31" s="687"/>
      <c r="HVJ31" s="687"/>
      <c r="HVK31" s="687"/>
      <c r="HVL31" s="687"/>
      <c r="HVM31" s="687"/>
      <c r="HVN31" s="687"/>
      <c r="HVO31" s="687"/>
      <c r="HVP31" s="687"/>
      <c r="HVQ31" s="687"/>
      <c r="HVR31" s="687"/>
      <c r="HVS31" s="687"/>
      <c r="HVT31" s="687"/>
      <c r="HVU31" s="687"/>
      <c r="HVV31" s="687"/>
      <c r="HVW31" s="687"/>
      <c r="HVX31" s="687"/>
      <c r="HVY31" s="687"/>
      <c r="HVZ31" s="687"/>
      <c r="HWA31" s="687"/>
      <c r="HWB31" s="687"/>
      <c r="HWC31" s="687"/>
      <c r="HWD31" s="687"/>
      <c r="HWE31" s="687"/>
      <c r="HWF31" s="687"/>
      <c r="HWG31" s="687"/>
      <c r="HWH31" s="687"/>
      <c r="HWI31" s="687"/>
      <c r="HWJ31" s="687"/>
      <c r="HWK31" s="687"/>
      <c r="HWL31" s="687"/>
      <c r="HWM31" s="687"/>
      <c r="HWN31" s="687"/>
      <c r="HWO31" s="687"/>
      <c r="HWP31" s="687"/>
      <c r="HWQ31" s="687"/>
      <c r="HWR31" s="687"/>
      <c r="HWS31" s="687"/>
      <c r="HWT31" s="687"/>
      <c r="HWU31" s="687"/>
      <c r="HWV31" s="687"/>
      <c r="HWW31" s="687"/>
      <c r="HWX31" s="687"/>
      <c r="HWY31" s="687"/>
      <c r="HWZ31" s="687"/>
      <c r="HXA31" s="687"/>
      <c r="HXB31" s="687"/>
      <c r="HXC31" s="687"/>
      <c r="HXD31" s="687"/>
      <c r="HXE31" s="687"/>
      <c r="HXF31" s="687"/>
      <c r="HXG31" s="687"/>
      <c r="HXH31" s="687"/>
      <c r="HXI31" s="687"/>
      <c r="HXJ31" s="687"/>
      <c r="HXK31" s="687"/>
      <c r="HXL31" s="687"/>
      <c r="HXM31" s="687"/>
      <c r="HXN31" s="687"/>
      <c r="HXO31" s="687"/>
      <c r="HXP31" s="687"/>
      <c r="HXQ31" s="687"/>
      <c r="HXR31" s="687"/>
      <c r="HXS31" s="687"/>
      <c r="HXT31" s="687"/>
      <c r="HXU31" s="687"/>
      <c r="HXV31" s="687"/>
      <c r="HXW31" s="687"/>
      <c r="HXX31" s="687"/>
      <c r="HXY31" s="687"/>
      <c r="HXZ31" s="687"/>
      <c r="HYA31" s="687"/>
      <c r="HYB31" s="687"/>
      <c r="HYC31" s="687"/>
      <c r="HYD31" s="687"/>
      <c r="HYE31" s="687"/>
      <c r="HYF31" s="687"/>
      <c r="HYG31" s="687"/>
      <c r="HYH31" s="687"/>
      <c r="HYI31" s="687"/>
      <c r="HYJ31" s="687"/>
      <c r="HYK31" s="687"/>
      <c r="HYL31" s="687"/>
      <c r="HYM31" s="687"/>
      <c r="HYN31" s="687"/>
      <c r="HYO31" s="687"/>
      <c r="HYP31" s="687"/>
      <c r="HYQ31" s="687"/>
      <c r="HYR31" s="687"/>
      <c r="HYS31" s="687"/>
      <c r="HYT31" s="687"/>
      <c r="HYU31" s="687"/>
      <c r="HYV31" s="687"/>
      <c r="HYW31" s="687"/>
      <c r="HYX31" s="687"/>
      <c r="HYY31" s="687"/>
      <c r="HYZ31" s="687"/>
      <c r="HZA31" s="687"/>
      <c r="HZB31" s="687"/>
      <c r="HZC31" s="687"/>
      <c r="HZD31" s="687"/>
      <c r="HZE31" s="687"/>
      <c r="HZF31" s="687"/>
      <c r="HZG31" s="687"/>
      <c r="HZH31" s="687"/>
      <c r="HZI31" s="687"/>
      <c r="HZJ31" s="687"/>
      <c r="HZK31" s="687"/>
      <c r="HZL31" s="687"/>
      <c r="HZM31" s="687"/>
      <c r="HZN31" s="687"/>
      <c r="HZO31" s="687"/>
      <c r="HZP31" s="687"/>
      <c r="HZQ31" s="687"/>
      <c r="HZR31" s="687"/>
      <c r="HZS31" s="687"/>
      <c r="HZT31" s="687"/>
      <c r="HZU31" s="687"/>
      <c r="HZV31" s="687"/>
      <c r="HZW31" s="687"/>
      <c r="HZX31" s="687"/>
      <c r="HZY31" s="687"/>
      <c r="HZZ31" s="687"/>
      <c r="IAA31" s="687"/>
      <c r="IAB31" s="687"/>
      <c r="IAC31" s="687"/>
      <c r="IAD31" s="687"/>
      <c r="IAE31" s="687"/>
      <c r="IAF31" s="687"/>
      <c r="IAG31" s="687"/>
      <c r="IAH31" s="687"/>
      <c r="IAI31" s="687"/>
      <c r="IAJ31" s="687"/>
      <c r="IAK31" s="687"/>
      <c r="IAL31" s="687"/>
      <c r="IAM31" s="687"/>
      <c r="IAN31" s="687"/>
      <c r="IAO31" s="687"/>
      <c r="IAP31" s="687"/>
      <c r="IAQ31" s="687"/>
      <c r="IAR31" s="687"/>
      <c r="IAS31" s="687"/>
      <c r="IAT31" s="687"/>
      <c r="IAU31" s="687"/>
      <c r="IAV31" s="687"/>
      <c r="IAW31" s="687"/>
      <c r="IAX31" s="687"/>
      <c r="IAY31" s="687"/>
      <c r="IAZ31" s="687"/>
      <c r="IBA31" s="687"/>
      <c r="IBB31" s="687"/>
      <c r="IBC31" s="687"/>
      <c r="IBD31" s="687"/>
      <c r="IBE31" s="687"/>
      <c r="IBF31" s="687"/>
      <c r="IBG31" s="687"/>
      <c r="IBH31" s="687"/>
      <c r="IBI31" s="687"/>
      <c r="IBJ31" s="687"/>
      <c r="IBK31" s="687"/>
      <c r="IBL31" s="687"/>
      <c r="IBM31" s="687"/>
      <c r="IBN31" s="687"/>
      <c r="IBO31" s="687"/>
      <c r="IBP31" s="687"/>
      <c r="IBQ31" s="687"/>
      <c r="IBR31" s="687"/>
      <c r="IBS31" s="687"/>
      <c r="IBT31" s="687"/>
      <c r="IBU31" s="687"/>
      <c r="IBV31" s="687"/>
      <c r="IBW31" s="687"/>
      <c r="IBX31" s="687"/>
      <c r="IBY31" s="687"/>
      <c r="IBZ31" s="687"/>
      <c r="ICA31" s="687"/>
      <c r="ICB31" s="687"/>
      <c r="ICC31" s="687"/>
      <c r="ICD31" s="687"/>
      <c r="ICE31" s="687"/>
      <c r="ICF31" s="687"/>
      <c r="ICG31" s="687"/>
      <c r="ICH31" s="687"/>
      <c r="ICI31" s="687"/>
      <c r="ICJ31" s="687"/>
      <c r="ICK31" s="687"/>
      <c r="ICL31" s="687"/>
      <c r="ICM31" s="687"/>
      <c r="ICN31" s="687"/>
      <c r="ICO31" s="687"/>
      <c r="ICP31" s="687"/>
      <c r="ICQ31" s="687"/>
      <c r="ICR31" s="687"/>
      <c r="ICS31" s="687"/>
      <c r="ICT31" s="687"/>
      <c r="ICU31" s="687"/>
      <c r="ICV31" s="687"/>
      <c r="ICW31" s="687"/>
      <c r="ICX31" s="687"/>
      <c r="ICY31" s="687"/>
      <c r="ICZ31" s="687"/>
      <c r="IDA31" s="687"/>
      <c r="IDB31" s="687"/>
      <c r="IDC31" s="687"/>
      <c r="IDD31" s="687"/>
      <c r="IDE31" s="687"/>
      <c r="IDF31" s="687"/>
      <c r="IDG31" s="687"/>
      <c r="IDH31" s="687"/>
      <c r="IDI31" s="687"/>
      <c r="IDJ31" s="687"/>
      <c r="IDK31" s="687"/>
      <c r="IDL31" s="687"/>
      <c r="IDM31" s="687"/>
      <c r="IDN31" s="687"/>
      <c r="IDO31" s="687"/>
      <c r="IDP31" s="687"/>
      <c r="IDQ31" s="687"/>
      <c r="IDR31" s="687"/>
      <c r="IDS31" s="687"/>
      <c r="IDT31" s="687"/>
      <c r="IDU31" s="687"/>
      <c r="IDV31" s="687"/>
      <c r="IDW31" s="687"/>
      <c r="IDX31" s="687"/>
      <c r="IDY31" s="687"/>
      <c r="IDZ31" s="687"/>
      <c r="IEA31" s="687"/>
      <c r="IEB31" s="687"/>
      <c r="IEC31" s="687"/>
      <c r="IED31" s="687"/>
      <c r="IEE31" s="687"/>
      <c r="IEF31" s="687"/>
      <c r="IEG31" s="687"/>
      <c r="IEH31" s="687"/>
      <c r="IEI31" s="687"/>
      <c r="IEJ31" s="687"/>
      <c r="IEK31" s="687"/>
      <c r="IEL31" s="687"/>
      <c r="IEM31" s="687"/>
      <c r="IEN31" s="687"/>
      <c r="IEO31" s="687"/>
      <c r="IEP31" s="687"/>
      <c r="IEQ31" s="687"/>
      <c r="IER31" s="687"/>
      <c r="IES31" s="687"/>
      <c r="IET31" s="687"/>
      <c r="IEU31" s="687"/>
      <c r="IEV31" s="687"/>
      <c r="IEW31" s="687"/>
      <c r="IEX31" s="687"/>
      <c r="IEY31" s="687"/>
      <c r="IEZ31" s="687"/>
      <c r="IFA31" s="687"/>
      <c r="IFB31" s="687"/>
      <c r="IFC31" s="687"/>
      <c r="IFD31" s="687"/>
      <c r="IFE31" s="687"/>
      <c r="IFF31" s="687"/>
      <c r="IFG31" s="687"/>
      <c r="IFH31" s="687"/>
      <c r="IFI31" s="687"/>
      <c r="IFJ31" s="687"/>
      <c r="IFK31" s="687"/>
      <c r="IFL31" s="687"/>
      <c r="IFM31" s="687"/>
      <c r="IFN31" s="687"/>
      <c r="IFO31" s="687"/>
      <c r="IFP31" s="687"/>
      <c r="IFQ31" s="687"/>
      <c r="IFR31" s="687"/>
      <c r="IFS31" s="687"/>
      <c r="IFT31" s="687"/>
      <c r="IFU31" s="687"/>
      <c r="IFV31" s="687"/>
      <c r="IFW31" s="687"/>
      <c r="IFX31" s="687"/>
      <c r="IFY31" s="687"/>
      <c r="IFZ31" s="687"/>
      <c r="IGA31" s="687"/>
      <c r="IGB31" s="687"/>
      <c r="IGC31" s="687"/>
      <c r="IGD31" s="687"/>
      <c r="IGE31" s="687"/>
      <c r="IGF31" s="687"/>
      <c r="IGG31" s="687"/>
      <c r="IGH31" s="687"/>
      <c r="IGI31" s="687"/>
      <c r="IGJ31" s="687"/>
      <c r="IGK31" s="687"/>
      <c r="IGL31" s="687"/>
      <c r="IGM31" s="687"/>
      <c r="IGN31" s="687"/>
      <c r="IGO31" s="687"/>
      <c r="IGP31" s="687"/>
      <c r="IGQ31" s="687"/>
      <c r="IGR31" s="687"/>
      <c r="IGS31" s="687"/>
      <c r="IGT31" s="687"/>
      <c r="IGU31" s="687"/>
      <c r="IGV31" s="687"/>
      <c r="IGW31" s="687"/>
      <c r="IGX31" s="687"/>
      <c r="IGY31" s="687"/>
      <c r="IGZ31" s="687"/>
      <c r="IHA31" s="687"/>
      <c r="IHB31" s="687"/>
      <c r="IHC31" s="687"/>
      <c r="IHD31" s="687"/>
      <c r="IHE31" s="687"/>
      <c r="IHF31" s="687"/>
      <c r="IHG31" s="687"/>
      <c r="IHH31" s="687"/>
      <c r="IHI31" s="687"/>
      <c r="IHJ31" s="687"/>
      <c r="IHK31" s="687"/>
      <c r="IHL31" s="687"/>
      <c r="IHM31" s="687"/>
      <c r="IHN31" s="687"/>
      <c r="IHO31" s="687"/>
      <c r="IHP31" s="687"/>
      <c r="IHQ31" s="687"/>
      <c r="IHR31" s="687"/>
      <c r="IHS31" s="687"/>
      <c r="IHT31" s="687"/>
      <c r="IHU31" s="687"/>
      <c r="IHV31" s="687"/>
      <c r="IHW31" s="687"/>
      <c r="IHX31" s="687"/>
      <c r="IHY31" s="687"/>
      <c r="IHZ31" s="687"/>
      <c r="IIA31" s="687"/>
      <c r="IIB31" s="687"/>
      <c r="IIC31" s="687"/>
      <c r="IID31" s="687"/>
      <c r="IIE31" s="687"/>
      <c r="IIF31" s="687"/>
      <c r="IIG31" s="687"/>
      <c r="IIH31" s="687"/>
      <c r="III31" s="687"/>
      <c r="IIJ31" s="687"/>
      <c r="IIK31" s="687"/>
      <c r="IIL31" s="687"/>
      <c r="IIM31" s="687"/>
      <c r="IIN31" s="687"/>
      <c r="IIO31" s="687"/>
      <c r="IIP31" s="687"/>
      <c r="IIQ31" s="687"/>
      <c r="IIR31" s="687"/>
      <c r="IIS31" s="687"/>
      <c r="IIT31" s="687"/>
      <c r="IIU31" s="687"/>
      <c r="IIV31" s="687"/>
      <c r="IIW31" s="687"/>
      <c r="IIX31" s="687"/>
      <c r="IIY31" s="687"/>
      <c r="IIZ31" s="687"/>
      <c r="IJA31" s="687"/>
      <c r="IJB31" s="687"/>
      <c r="IJC31" s="687"/>
      <c r="IJD31" s="687"/>
      <c r="IJE31" s="687"/>
      <c r="IJF31" s="687"/>
      <c r="IJG31" s="687"/>
      <c r="IJH31" s="687"/>
      <c r="IJI31" s="687"/>
      <c r="IJJ31" s="687"/>
      <c r="IJK31" s="687"/>
      <c r="IJL31" s="687"/>
      <c r="IJM31" s="687"/>
      <c r="IJN31" s="687"/>
      <c r="IJO31" s="687"/>
      <c r="IJP31" s="687"/>
      <c r="IJQ31" s="687"/>
      <c r="IJR31" s="687"/>
      <c r="IJS31" s="687"/>
      <c r="IJT31" s="687"/>
      <c r="IJU31" s="687"/>
      <c r="IJV31" s="687"/>
      <c r="IJW31" s="687"/>
      <c r="IJX31" s="687"/>
      <c r="IJY31" s="687"/>
      <c r="IJZ31" s="687"/>
      <c r="IKA31" s="687"/>
      <c r="IKB31" s="687"/>
      <c r="IKC31" s="687"/>
      <c r="IKD31" s="687"/>
      <c r="IKE31" s="687"/>
      <c r="IKF31" s="687"/>
      <c r="IKG31" s="687"/>
      <c r="IKH31" s="687"/>
      <c r="IKI31" s="687"/>
      <c r="IKJ31" s="687"/>
      <c r="IKK31" s="687"/>
      <c r="IKL31" s="687"/>
      <c r="IKM31" s="687"/>
      <c r="IKN31" s="687"/>
      <c r="IKO31" s="687"/>
      <c r="IKP31" s="687"/>
      <c r="IKQ31" s="687"/>
      <c r="IKR31" s="687"/>
      <c r="IKS31" s="687"/>
      <c r="IKT31" s="687"/>
      <c r="IKU31" s="687"/>
      <c r="IKV31" s="687"/>
      <c r="IKW31" s="687"/>
      <c r="IKX31" s="687"/>
      <c r="IKY31" s="687"/>
      <c r="IKZ31" s="687"/>
      <c r="ILA31" s="687"/>
      <c r="ILB31" s="687"/>
      <c r="ILC31" s="687"/>
      <c r="ILD31" s="687"/>
      <c r="ILE31" s="687"/>
      <c r="ILF31" s="687"/>
      <c r="ILG31" s="687"/>
      <c r="ILH31" s="687"/>
      <c r="ILI31" s="687"/>
      <c r="ILJ31" s="687"/>
      <c r="ILK31" s="687"/>
      <c r="ILL31" s="687"/>
      <c r="ILM31" s="687"/>
      <c r="ILN31" s="687"/>
      <c r="ILO31" s="687"/>
      <c r="ILP31" s="687"/>
      <c r="ILQ31" s="687"/>
      <c r="ILR31" s="687"/>
      <c r="ILS31" s="687"/>
      <c r="ILT31" s="687"/>
      <c r="ILU31" s="687"/>
      <c r="ILV31" s="687"/>
      <c r="ILW31" s="687"/>
      <c r="ILX31" s="687"/>
      <c r="ILY31" s="687"/>
      <c r="ILZ31" s="687"/>
      <c r="IMA31" s="687"/>
      <c r="IMB31" s="687"/>
      <c r="IMC31" s="687"/>
      <c r="IMD31" s="687"/>
      <c r="IME31" s="687"/>
      <c r="IMF31" s="687"/>
      <c r="IMG31" s="687"/>
      <c r="IMH31" s="687"/>
      <c r="IMI31" s="687"/>
      <c r="IMJ31" s="687"/>
      <c r="IMK31" s="687"/>
      <c r="IML31" s="687"/>
      <c r="IMM31" s="687"/>
      <c r="IMN31" s="687"/>
      <c r="IMO31" s="687"/>
      <c r="IMP31" s="687"/>
      <c r="IMQ31" s="687"/>
      <c r="IMR31" s="687"/>
      <c r="IMS31" s="687"/>
      <c r="IMT31" s="687"/>
      <c r="IMU31" s="687"/>
      <c r="IMV31" s="687"/>
      <c r="IMW31" s="687"/>
      <c r="IMX31" s="687"/>
      <c r="IMY31" s="687"/>
      <c r="IMZ31" s="687"/>
      <c r="INA31" s="687"/>
      <c r="INB31" s="687"/>
      <c r="INC31" s="687"/>
      <c r="IND31" s="687"/>
      <c r="INE31" s="687"/>
      <c r="INF31" s="687"/>
      <c r="ING31" s="687"/>
      <c r="INH31" s="687"/>
      <c r="INI31" s="687"/>
      <c r="INJ31" s="687"/>
      <c r="INK31" s="687"/>
      <c r="INL31" s="687"/>
      <c r="INM31" s="687"/>
      <c r="INN31" s="687"/>
      <c r="INO31" s="687"/>
      <c r="INP31" s="687"/>
      <c r="INQ31" s="687"/>
      <c r="INR31" s="687"/>
      <c r="INS31" s="687"/>
      <c r="INT31" s="687"/>
      <c r="INU31" s="687"/>
      <c r="INV31" s="687"/>
      <c r="INW31" s="687"/>
      <c r="INX31" s="687"/>
      <c r="INY31" s="687"/>
      <c r="INZ31" s="687"/>
      <c r="IOA31" s="687"/>
      <c r="IOB31" s="687"/>
      <c r="IOC31" s="687"/>
      <c r="IOD31" s="687"/>
      <c r="IOE31" s="687"/>
      <c r="IOF31" s="687"/>
      <c r="IOG31" s="687"/>
      <c r="IOH31" s="687"/>
      <c r="IOI31" s="687"/>
      <c r="IOJ31" s="687"/>
      <c r="IOK31" s="687"/>
      <c r="IOL31" s="687"/>
      <c r="IOM31" s="687"/>
      <c r="ION31" s="687"/>
      <c r="IOO31" s="687"/>
      <c r="IOP31" s="687"/>
      <c r="IOQ31" s="687"/>
      <c r="IOR31" s="687"/>
      <c r="IOS31" s="687"/>
      <c r="IOT31" s="687"/>
      <c r="IOU31" s="687"/>
      <c r="IOV31" s="687"/>
      <c r="IOW31" s="687"/>
      <c r="IOX31" s="687"/>
      <c r="IOY31" s="687"/>
      <c r="IOZ31" s="687"/>
      <c r="IPA31" s="687"/>
      <c r="IPB31" s="687"/>
      <c r="IPC31" s="687"/>
      <c r="IPD31" s="687"/>
      <c r="IPE31" s="687"/>
      <c r="IPF31" s="687"/>
      <c r="IPG31" s="687"/>
      <c r="IPH31" s="687"/>
      <c r="IPI31" s="687"/>
      <c r="IPJ31" s="687"/>
      <c r="IPK31" s="687"/>
      <c r="IPL31" s="687"/>
      <c r="IPM31" s="687"/>
      <c r="IPN31" s="687"/>
      <c r="IPO31" s="687"/>
      <c r="IPP31" s="687"/>
      <c r="IPQ31" s="687"/>
      <c r="IPR31" s="687"/>
      <c r="IPS31" s="687"/>
      <c r="IPT31" s="687"/>
      <c r="IPU31" s="687"/>
      <c r="IPV31" s="687"/>
      <c r="IPW31" s="687"/>
      <c r="IPX31" s="687"/>
      <c r="IPY31" s="687"/>
      <c r="IPZ31" s="687"/>
      <c r="IQA31" s="687"/>
      <c r="IQB31" s="687"/>
      <c r="IQC31" s="687"/>
      <c r="IQD31" s="687"/>
      <c r="IQE31" s="687"/>
      <c r="IQF31" s="687"/>
      <c r="IQG31" s="687"/>
      <c r="IQH31" s="687"/>
      <c r="IQI31" s="687"/>
      <c r="IQJ31" s="687"/>
      <c r="IQK31" s="687"/>
      <c r="IQL31" s="687"/>
      <c r="IQM31" s="687"/>
      <c r="IQN31" s="687"/>
      <c r="IQO31" s="687"/>
      <c r="IQP31" s="687"/>
      <c r="IQQ31" s="687"/>
      <c r="IQR31" s="687"/>
      <c r="IQS31" s="687"/>
      <c r="IQT31" s="687"/>
      <c r="IQU31" s="687"/>
      <c r="IQV31" s="687"/>
      <c r="IQW31" s="687"/>
      <c r="IQX31" s="687"/>
      <c r="IQY31" s="687"/>
      <c r="IQZ31" s="687"/>
      <c r="IRA31" s="687"/>
      <c r="IRB31" s="687"/>
      <c r="IRC31" s="687"/>
      <c r="IRD31" s="687"/>
      <c r="IRE31" s="687"/>
      <c r="IRF31" s="687"/>
      <c r="IRG31" s="687"/>
      <c r="IRH31" s="687"/>
      <c r="IRI31" s="687"/>
      <c r="IRJ31" s="687"/>
      <c r="IRK31" s="687"/>
      <c r="IRL31" s="687"/>
      <c r="IRM31" s="687"/>
      <c r="IRN31" s="687"/>
      <c r="IRO31" s="687"/>
      <c r="IRP31" s="687"/>
      <c r="IRQ31" s="687"/>
      <c r="IRR31" s="687"/>
      <c r="IRS31" s="687"/>
      <c r="IRT31" s="687"/>
      <c r="IRU31" s="687"/>
      <c r="IRV31" s="687"/>
      <c r="IRW31" s="687"/>
      <c r="IRX31" s="687"/>
      <c r="IRY31" s="687"/>
      <c r="IRZ31" s="687"/>
      <c r="ISA31" s="687"/>
      <c r="ISB31" s="687"/>
      <c r="ISC31" s="687"/>
      <c r="ISD31" s="687"/>
      <c r="ISE31" s="687"/>
      <c r="ISF31" s="687"/>
      <c r="ISG31" s="687"/>
      <c r="ISH31" s="687"/>
      <c r="ISI31" s="687"/>
      <c r="ISJ31" s="687"/>
      <c r="ISK31" s="687"/>
      <c r="ISL31" s="687"/>
      <c r="ISM31" s="687"/>
      <c r="ISN31" s="687"/>
      <c r="ISO31" s="687"/>
      <c r="ISP31" s="687"/>
      <c r="ISQ31" s="687"/>
      <c r="ISR31" s="687"/>
      <c r="ISS31" s="687"/>
      <c r="IST31" s="687"/>
      <c r="ISU31" s="687"/>
      <c r="ISV31" s="687"/>
      <c r="ISW31" s="687"/>
      <c r="ISX31" s="687"/>
      <c r="ISY31" s="687"/>
      <c r="ISZ31" s="687"/>
      <c r="ITA31" s="687"/>
      <c r="ITB31" s="687"/>
      <c r="ITC31" s="687"/>
      <c r="ITD31" s="687"/>
      <c r="ITE31" s="687"/>
      <c r="ITF31" s="687"/>
      <c r="ITG31" s="687"/>
      <c r="ITH31" s="687"/>
      <c r="ITI31" s="687"/>
      <c r="ITJ31" s="687"/>
      <c r="ITK31" s="687"/>
      <c r="ITL31" s="687"/>
      <c r="ITM31" s="687"/>
      <c r="ITN31" s="687"/>
      <c r="ITO31" s="687"/>
      <c r="ITP31" s="687"/>
      <c r="ITQ31" s="687"/>
      <c r="ITR31" s="687"/>
      <c r="ITS31" s="687"/>
      <c r="ITT31" s="687"/>
      <c r="ITU31" s="687"/>
      <c r="ITV31" s="687"/>
      <c r="ITW31" s="687"/>
      <c r="ITX31" s="687"/>
      <c r="ITY31" s="687"/>
      <c r="ITZ31" s="687"/>
      <c r="IUA31" s="687"/>
      <c r="IUB31" s="687"/>
      <c r="IUC31" s="687"/>
      <c r="IUD31" s="687"/>
      <c r="IUE31" s="687"/>
      <c r="IUF31" s="687"/>
      <c r="IUG31" s="687"/>
      <c r="IUH31" s="687"/>
      <c r="IUI31" s="687"/>
      <c r="IUJ31" s="687"/>
      <c r="IUK31" s="687"/>
      <c r="IUL31" s="687"/>
      <c r="IUM31" s="687"/>
      <c r="IUN31" s="687"/>
      <c r="IUO31" s="687"/>
      <c r="IUP31" s="687"/>
      <c r="IUQ31" s="687"/>
      <c r="IUR31" s="687"/>
      <c r="IUS31" s="687"/>
      <c r="IUT31" s="687"/>
      <c r="IUU31" s="687"/>
      <c r="IUV31" s="687"/>
      <c r="IUW31" s="687"/>
      <c r="IUX31" s="687"/>
      <c r="IUY31" s="687"/>
      <c r="IUZ31" s="687"/>
      <c r="IVA31" s="687"/>
      <c r="IVB31" s="687"/>
      <c r="IVC31" s="687"/>
      <c r="IVD31" s="687"/>
      <c r="IVE31" s="687"/>
      <c r="IVF31" s="687"/>
      <c r="IVG31" s="687"/>
      <c r="IVH31" s="687"/>
      <c r="IVI31" s="687"/>
      <c r="IVJ31" s="687"/>
      <c r="IVK31" s="687"/>
      <c r="IVL31" s="687"/>
      <c r="IVM31" s="687"/>
      <c r="IVN31" s="687"/>
      <c r="IVO31" s="687"/>
      <c r="IVP31" s="687"/>
      <c r="IVQ31" s="687"/>
      <c r="IVR31" s="687"/>
      <c r="IVS31" s="687"/>
      <c r="IVT31" s="687"/>
      <c r="IVU31" s="687"/>
      <c r="IVV31" s="687"/>
      <c r="IVW31" s="687"/>
      <c r="IVX31" s="687"/>
      <c r="IVY31" s="687"/>
      <c r="IVZ31" s="687"/>
      <c r="IWA31" s="687"/>
      <c r="IWB31" s="687"/>
      <c r="IWC31" s="687"/>
      <c r="IWD31" s="687"/>
      <c r="IWE31" s="687"/>
      <c r="IWF31" s="687"/>
      <c r="IWG31" s="687"/>
      <c r="IWH31" s="687"/>
      <c r="IWI31" s="687"/>
      <c r="IWJ31" s="687"/>
      <c r="IWK31" s="687"/>
      <c r="IWL31" s="687"/>
      <c r="IWM31" s="687"/>
      <c r="IWN31" s="687"/>
      <c r="IWO31" s="687"/>
      <c r="IWP31" s="687"/>
      <c r="IWQ31" s="687"/>
      <c r="IWR31" s="687"/>
      <c r="IWS31" s="687"/>
      <c r="IWT31" s="687"/>
      <c r="IWU31" s="687"/>
      <c r="IWV31" s="687"/>
      <c r="IWW31" s="687"/>
      <c r="IWX31" s="687"/>
      <c r="IWY31" s="687"/>
      <c r="IWZ31" s="687"/>
      <c r="IXA31" s="687"/>
      <c r="IXB31" s="687"/>
      <c r="IXC31" s="687"/>
      <c r="IXD31" s="687"/>
      <c r="IXE31" s="687"/>
      <c r="IXF31" s="687"/>
      <c r="IXG31" s="687"/>
      <c r="IXH31" s="687"/>
      <c r="IXI31" s="687"/>
      <c r="IXJ31" s="687"/>
      <c r="IXK31" s="687"/>
      <c r="IXL31" s="687"/>
      <c r="IXM31" s="687"/>
      <c r="IXN31" s="687"/>
      <c r="IXO31" s="687"/>
      <c r="IXP31" s="687"/>
      <c r="IXQ31" s="687"/>
      <c r="IXR31" s="687"/>
      <c r="IXS31" s="687"/>
      <c r="IXT31" s="687"/>
      <c r="IXU31" s="687"/>
      <c r="IXV31" s="687"/>
      <c r="IXW31" s="687"/>
      <c r="IXX31" s="687"/>
      <c r="IXY31" s="687"/>
      <c r="IXZ31" s="687"/>
      <c r="IYA31" s="687"/>
      <c r="IYB31" s="687"/>
      <c r="IYC31" s="687"/>
      <c r="IYD31" s="687"/>
      <c r="IYE31" s="687"/>
      <c r="IYF31" s="687"/>
      <c r="IYG31" s="687"/>
      <c r="IYH31" s="687"/>
      <c r="IYI31" s="687"/>
      <c r="IYJ31" s="687"/>
      <c r="IYK31" s="687"/>
      <c r="IYL31" s="687"/>
      <c r="IYM31" s="687"/>
      <c r="IYN31" s="687"/>
      <c r="IYO31" s="687"/>
      <c r="IYP31" s="687"/>
      <c r="IYQ31" s="687"/>
      <c r="IYR31" s="687"/>
      <c r="IYS31" s="687"/>
      <c r="IYT31" s="687"/>
      <c r="IYU31" s="687"/>
      <c r="IYV31" s="687"/>
      <c r="IYW31" s="687"/>
      <c r="IYX31" s="687"/>
      <c r="IYY31" s="687"/>
      <c r="IYZ31" s="687"/>
      <c r="IZA31" s="687"/>
      <c r="IZB31" s="687"/>
      <c r="IZC31" s="687"/>
      <c r="IZD31" s="687"/>
      <c r="IZE31" s="687"/>
      <c r="IZF31" s="687"/>
      <c r="IZG31" s="687"/>
      <c r="IZH31" s="687"/>
      <c r="IZI31" s="687"/>
      <c r="IZJ31" s="687"/>
      <c r="IZK31" s="687"/>
      <c r="IZL31" s="687"/>
      <c r="IZM31" s="687"/>
      <c r="IZN31" s="687"/>
      <c r="IZO31" s="687"/>
      <c r="IZP31" s="687"/>
      <c r="IZQ31" s="687"/>
      <c r="IZR31" s="687"/>
      <c r="IZS31" s="687"/>
      <c r="IZT31" s="687"/>
      <c r="IZU31" s="687"/>
      <c r="IZV31" s="687"/>
      <c r="IZW31" s="687"/>
      <c r="IZX31" s="687"/>
      <c r="IZY31" s="687"/>
      <c r="IZZ31" s="687"/>
      <c r="JAA31" s="687"/>
      <c r="JAB31" s="687"/>
      <c r="JAC31" s="687"/>
      <c r="JAD31" s="687"/>
      <c r="JAE31" s="687"/>
      <c r="JAF31" s="687"/>
      <c r="JAG31" s="687"/>
      <c r="JAH31" s="687"/>
      <c r="JAI31" s="687"/>
      <c r="JAJ31" s="687"/>
      <c r="JAK31" s="687"/>
      <c r="JAL31" s="687"/>
      <c r="JAM31" s="687"/>
      <c r="JAN31" s="687"/>
      <c r="JAO31" s="687"/>
      <c r="JAP31" s="687"/>
      <c r="JAQ31" s="687"/>
      <c r="JAR31" s="687"/>
      <c r="JAS31" s="687"/>
      <c r="JAT31" s="687"/>
      <c r="JAU31" s="687"/>
      <c r="JAV31" s="687"/>
      <c r="JAW31" s="687"/>
      <c r="JAX31" s="687"/>
      <c r="JAY31" s="687"/>
      <c r="JAZ31" s="687"/>
      <c r="JBA31" s="687"/>
      <c r="JBB31" s="687"/>
      <c r="JBC31" s="687"/>
      <c r="JBD31" s="687"/>
      <c r="JBE31" s="687"/>
      <c r="JBF31" s="687"/>
      <c r="JBG31" s="687"/>
      <c r="JBH31" s="687"/>
      <c r="JBI31" s="687"/>
      <c r="JBJ31" s="687"/>
      <c r="JBK31" s="687"/>
      <c r="JBL31" s="687"/>
      <c r="JBM31" s="687"/>
      <c r="JBN31" s="687"/>
      <c r="JBO31" s="687"/>
      <c r="JBP31" s="687"/>
      <c r="JBQ31" s="687"/>
      <c r="JBR31" s="687"/>
      <c r="JBS31" s="687"/>
      <c r="JBT31" s="687"/>
      <c r="JBU31" s="687"/>
      <c r="JBV31" s="687"/>
      <c r="JBW31" s="687"/>
      <c r="JBX31" s="687"/>
      <c r="JBY31" s="687"/>
      <c r="JBZ31" s="687"/>
      <c r="JCA31" s="687"/>
      <c r="JCB31" s="687"/>
      <c r="JCC31" s="687"/>
      <c r="JCD31" s="687"/>
      <c r="JCE31" s="687"/>
      <c r="JCF31" s="687"/>
      <c r="JCG31" s="687"/>
      <c r="JCH31" s="687"/>
      <c r="JCI31" s="687"/>
      <c r="JCJ31" s="687"/>
      <c r="JCK31" s="687"/>
      <c r="JCL31" s="687"/>
      <c r="JCM31" s="687"/>
      <c r="JCN31" s="687"/>
      <c r="JCO31" s="687"/>
      <c r="JCP31" s="687"/>
      <c r="JCQ31" s="687"/>
      <c r="JCR31" s="687"/>
      <c r="JCS31" s="687"/>
      <c r="JCT31" s="687"/>
      <c r="JCU31" s="687"/>
      <c r="JCV31" s="687"/>
      <c r="JCW31" s="687"/>
      <c r="JCX31" s="687"/>
      <c r="JCY31" s="687"/>
      <c r="JCZ31" s="687"/>
      <c r="JDA31" s="687"/>
      <c r="JDB31" s="687"/>
      <c r="JDC31" s="687"/>
      <c r="JDD31" s="687"/>
      <c r="JDE31" s="687"/>
      <c r="JDF31" s="687"/>
      <c r="JDG31" s="687"/>
      <c r="JDH31" s="687"/>
      <c r="JDI31" s="687"/>
      <c r="JDJ31" s="687"/>
      <c r="JDK31" s="687"/>
      <c r="JDL31" s="687"/>
      <c r="JDM31" s="687"/>
      <c r="JDN31" s="687"/>
      <c r="JDO31" s="687"/>
      <c r="JDP31" s="687"/>
      <c r="JDQ31" s="687"/>
      <c r="JDR31" s="687"/>
      <c r="JDS31" s="687"/>
      <c r="JDT31" s="687"/>
      <c r="JDU31" s="687"/>
      <c r="JDV31" s="687"/>
      <c r="JDW31" s="687"/>
      <c r="JDX31" s="687"/>
      <c r="JDY31" s="687"/>
      <c r="JDZ31" s="687"/>
      <c r="JEA31" s="687"/>
      <c r="JEB31" s="687"/>
      <c r="JEC31" s="687"/>
      <c r="JED31" s="687"/>
      <c r="JEE31" s="687"/>
      <c r="JEF31" s="687"/>
      <c r="JEG31" s="687"/>
      <c r="JEH31" s="687"/>
      <c r="JEI31" s="687"/>
      <c r="JEJ31" s="687"/>
      <c r="JEK31" s="687"/>
      <c r="JEL31" s="687"/>
      <c r="JEM31" s="687"/>
      <c r="JEN31" s="687"/>
      <c r="JEO31" s="687"/>
      <c r="JEP31" s="687"/>
      <c r="JEQ31" s="687"/>
      <c r="JER31" s="687"/>
      <c r="JES31" s="687"/>
      <c r="JET31" s="687"/>
      <c r="JEU31" s="687"/>
      <c r="JEV31" s="687"/>
      <c r="JEW31" s="687"/>
      <c r="JEX31" s="687"/>
      <c r="JEY31" s="687"/>
      <c r="JEZ31" s="687"/>
      <c r="JFA31" s="687"/>
      <c r="JFB31" s="687"/>
      <c r="JFC31" s="687"/>
      <c r="JFD31" s="687"/>
      <c r="JFE31" s="687"/>
      <c r="JFF31" s="687"/>
      <c r="JFG31" s="687"/>
      <c r="JFH31" s="687"/>
      <c r="JFI31" s="687"/>
      <c r="JFJ31" s="687"/>
      <c r="JFK31" s="687"/>
      <c r="JFL31" s="687"/>
      <c r="JFM31" s="687"/>
      <c r="JFN31" s="687"/>
      <c r="JFO31" s="687"/>
      <c r="JFP31" s="687"/>
      <c r="JFQ31" s="687"/>
      <c r="JFR31" s="687"/>
      <c r="JFS31" s="687"/>
      <c r="JFT31" s="687"/>
      <c r="JFU31" s="687"/>
      <c r="JFV31" s="687"/>
      <c r="JFW31" s="687"/>
      <c r="JFX31" s="687"/>
      <c r="JFY31" s="687"/>
      <c r="JFZ31" s="687"/>
      <c r="JGA31" s="687"/>
      <c r="JGB31" s="687"/>
      <c r="JGC31" s="687"/>
      <c r="JGD31" s="687"/>
      <c r="JGE31" s="687"/>
      <c r="JGF31" s="687"/>
      <c r="JGG31" s="687"/>
      <c r="JGH31" s="687"/>
      <c r="JGI31" s="687"/>
      <c r="JGJ31" s="687"/>
      <c r="JGK31" s="687"/>
      <c r="JGL31" s="687"/>
      <c r="JGM31" s="687"/>
      <c r="JGN31" s="687"/>
      <c r="JGO31" s="687"/>
      <c r="JGP31" s="687"/>
      <c r="JGQ31" s="687"/>
      <c r="JGR31" s="687"/>
      <c r="JGS31" s="687"/>
      <c r="JGT31" s="687"/>
      <c r="JGU31" s="687"/>
      <c r="JGV31" s="687"/>
      <c r="JGW31" s="687"/>
      <c r="JGX31" s="687"/>
      <c r="JGY31" s="687"/>
      <c r="JGZ31" s="687"/>
      <c r="JHA31" s="687"/>
      <c r="JHB31" s="687"/>
      <c r="JHC31" s="687"/>
      <c r="JHD31" s="687"/>
      <c r="JHE31" s="687"/>
      <c r="JHF31" s="687"/>
      <c r="JHG31" s="687"/>
      <c r="JHH31" s="687"/>
      <c r="JHI31" s="687"/>
      <c r="JHJ31" s="687"/>
      <c r="JHK31" s="687"/>
      <c r="JHL31" s="687"/>
      <c r="JHM31" s="687"/>
      <c r="JHN31" s="687"/>
      <c r="JHO31" s="687"/>
      <c r="JHP31" s="687"/>
      <c r="JHQ31" s="687"/>
      <c r="JHR31" s="687"/>
      <c r="JHS31" s="687"/>
      <c r="JHT31" s="687"/>
      <c r="JHU31" s="687"/>
      <c r="JHV31" s="687"/>
      <c r="JHW31" s="687"/>
      <c r="JHX31" s="687"/>
      <c r="JHY31" s="687"/>
      <c r="JHZ31" s="687"/>
      <c r="JIA31" s="687"/>
      <c r="JIB31" s="687"/>
      <c r="JIC31" s="687"/>
      <c r="JID31" s="687"/>
      <c r="JIE31" s="687"/>
      <c r="JIF31" s="687"/>
      <c r="JIG31" s="687"/>
      <c r="JIH31" s="687"/>
      <c r="JII31" s="687"/>
      <c r="JIJ31" s="687"/>
      <c r="JIK31" s="687"/>
      <c r="JIL31" s="687"/>
      <c r="JIM31" s="687"/>
      <c r="JIN31" s="687"/>
      <c r="JIO31" s="687"/>
      <c r="JIP31" s="687"/>
      <c r="JIQ31" s="687"/>
      <c r="JIR31" s="687"/>
      <c r="JIS31" s="687"/>
      <c r="JIT31" s="687"/>
      <c r="JIU31" s="687"/>
      <c r="JIV31" s="687"/>
      <c r="JIW31" s="687"/>
      <c r="JIX31" s="687"/>
      <c r="JIY31" s="687"/>
      <c r="JIZ31" s="687"/>
      <c r="JJA31" s="687"/>
      <c r="JJB31" s="687"/>
      <c r="JJC31" s="687"/>
      <c r="JJD31" s="687"/>
      <c r="JJE31" s="687"/>
      <c r="JJF31" s="687"/>
      <c r="JJG31" s="687"/>
      <c r="JJH31" s="687"/>
      <c r="JJI31" s="687"/>
      <c r="JJJ31" s="687"/>
      <c r="JJK31" s="687"/>
      <c r="JJL31" s="687"/>
      <c r="JJM31" s="687"/>
      <c r="JJN31" s="687"/>
      <c r="JJO31" s="687"/>
      <c r="JJP31" s="687"/>
      <c r="JJQ31" s="687"/>
      <c r="JJR31" s="687"/>
      <c r="JJS31" s="687"/>
      <c r="JJT31" s="687"/>
      <c r="JJU31" s="687"/>
      <c r="JJV31" s="687"/>
      <c r="JJW31" s="687"/>
      <c r="JJX31" s="687"/>
      <c r="JJY31" s="687"/>
      <c r="JJZ31" s="687"/>
      <c r="JKA31" s="687"/>
      <c r="JKB31" s="687"/>
      <c r="JKC31" s="687"/>
      <c r="JKD31" s="687"/>
      <c r="JKE31" s="687"/>
      <c r="JKF31" s="687"/>
      <c r="JKG31" s="687"/>
      <c r="JKH31" s="687"/>
      <c r="JKI31" s="687"/>
      <c r="JKJ31" s="687"/>
      <c r="JKK31" s="687"/>
      <c r="JKL31" s="687"/>
      <c r="JKM31" s="687"/>
      <c r="JKN31" s="687"/>
      <c r="JKO31" s="687"/>
      <c r="JKP31" s="687"/>
      <c r="JKQ31" s="687"/>
      <c r="JKR31" s="687"/>
      <c r="JKS31" s="687"/>
      <c r="JKT31" s="687"/>
      <c r="JKU31" s="687"/>
      <c r="JKV31" s="687"/>
      <c r="JKW31" s="687"/>
      <c r="JKX31" s="687"/>
      <c r="JKY31" s="687"/>
      <c r="JKZ31" s="687"/>
      <c r="JLA31" s="687"/>
      <c r="JLB31" s="687"/>
      <c r="JLC31" s="687"/>
      <c r="JLD31" s="687"/>
      <c r="JLE31" s="687"/>
      <c r="JLF31" s="687"/>
      <c r="JLG31" s="687"/>
      <c r="JLH31" s="687"/>
      <c r="JLI31" s="687"/>
      <c r="JLJ31" s="687"/>
      <c r="JLK31" s="687"/>
      <c r="JLL31" s="687"/>
      <c r="JLM31" s="687"/>
      <c r="JLN31" s="687"/>
      <c r="JLO31" s="687"/>
      <c r="JLP31" s="687"/>
      <c r="JLQ31" s="687"/>
      <c r="JLR31" s="687"/>
      <c r="JLS31" s="687"/>
      <c r="JLT31" s="687"/>
      <c r="JLU31" s="687"/>
      <c r="JLV31" s="687"/>
      <c r="JLW31" s="687"/>
      <c r="JLX31" s="687"/>
      <c r="JLY31" s="687"/>
      <c r="JLZ31" s="687"/>
      <c r="JMA31" s="687"/>
      <c r="JMB31" s="687"/>
      <c r="JMC31" s="687"/>
      <c r="JMD31" s="687"/>
      <c r="JME31" s="687"/>
      <c r="JMF31" s="687"/>
      <c r="JMG31" s="687"/>
      <c r="JMH31" s="687"/>
      <c r="JMI31" s="687"/>
      <c r="JMJ31" s="687"/>
      <c r="JMK31" s="687"/>
      <c r="JML31" s="687"/>
      <c r="JMM31" s="687"/>
      <c r="JMN31" s="687"/>
      <c r="JMO31" s="687"/>
      <c r="JMP31" s="687"/>
      <c r="JMQ31" s="687"/>
      <c r="JMR31" s="687"/>
      <c r="JMS31" s="687"/>
      <c r="JMT31" s="687"/>
      <c r="JMU31" s="687"/>
      <c r="JMV31" s="687"/>
      <c r="JMW31" s="687"/>
      <c r="JMX31" s="687"/>
      <c r="JMY31" s="687"/>
      <c r="JMZ31" s="687"/>
      <c r="JNA31" s="687"/>
      <c r="JNB31" s="687"/>
      <c r="JNC31" s="687"/>
      <c r="JND31" s="687"/>
      <c r="JNE31" s="687"/>
      <c r="JNF31" s="687"/>
      <c r="JNG31" s="687"/>
      <c r="JNH31" s="687"/>
      <c r="JNI31" s="687"/>
      <c r="JNJ31" s="687"/>
      <c r="JNK31" s="687"/>
      <c r="JNL31" s="687"/>
      <c r="JNM31" s="687"/>
      <c r="JNN31" s="687"/>
      <c r="JNO31" s="687"/>
      <c r="JNP31" s="687"/>
      <c r="JNQ31" s="687"/>
      <c r="JNR31" s="687"/>
      <c r="JNS31" s="687"/>
      <c r="JNT31" s="687"/>
      <c r="JNU31" s="687"/>
      <c r="JNV31" s="687"/>
      <c r="JNW31" s="687"/>
      <c r="JNX31" s="687"/>
      <c r="JNY31" s="687"/>
      <c r="JNZ31" s="687"/>
      <c r="JOA31" s="687"/>
      <c r="JOB31" s="687"/>
      <c r="JOC31" s="687"/>
      <c r="JOD31" s="687"/>
      <c r="JOE31" s="687"/>
      <c r="JOF31" s="687"/>
      <c r="JOG31" s="687"/>
      <c r="JOH31" s="687"/>
      <c r="JOI31" s="687"/>
      <c r="JOJ31" s="687"/>
      <c r="JOK31" s="687"/>
      <c r="JOL31" s="687"/>
      <c r="JOM31" s="687"/>
      <c r="JON31" s="687"/>
      <c r="JOO31" s="687"/>
      <c r="JOP31" s="687"/>
      <c r="JOQ31" s="687"/>
      <c r="JOR31" s="687"/>
      <c r="JOS31" s="687"/>
      <c r="JOT31" s="687"/>
      <c r="JOU31" s="687"/>
      <c r="JOV31" s="687"/>
      <c r="JOW31" s="687"/>
      <c r="JOX31" s="687"/>
      <c r="JOY31" s="687"/>
      <c r="JOZ31" s="687"/>
      <c r="JPA31" s="687"/>
      <c r="JPB31" s="687"/>
      <c r="JPC31" s="687"/>
      <c r="JPD31" s="687"/>
      <c r="JPE31" s="687"/>
      <c r="JPF31" s="687"/>
      <c r="JPG31" s="687"/>
      <c r="JPH31" s="687"/>
      <c r="JPI31" s="687"/>
      <c r="JPJ31" s="687"/>
      <c r="JPK31" s="687"/>
      <c r="JPL31" s="687"/>
      <c r="JPM31" s="687"/>
      <c r="JPN31" s="687"/>
      <c r="JPO31" s="687"/>
      <c r="JPP31" s="687"/>
      <c r="JPQ31" s="687"/>
      <c r="JPR31" s="687"/>
      <c r="JPS31" s="687"/>
      <c r="JPT31" s="687"/>
      <c r="JPU31" s="687"/>
      <c r="JPV31" s="687"/>
      <c r="JPW31" s="687"/>
      <c r="JPX31" s="687"/>
      <c r="JPY31" s="687"/>
      <c r="JPZ31" s="687"/>
      <c r="JQA31" s="687"/>
      <c r="JQB31" s="687"/>
      <c r="JQC31" s="687"/>
      <c r="JQD31" s="687"/>
      <c r="JQE31" s="687"/>
      <c r="JQF31" s="687"/>
      <c r="JQG31" s="687"/>
      <c r="JQH31" s="687"/>
      <c r="JQI31" s="687"/>
      <c r="JQJ31" s="687"/>
      <c r="JQK31" s="687"/>
      <c r="JQL31" s="687"/>
      <c r="JQM31" s="687"/>
      <c r="JQN31" s="687"/>
      <c r="JQO31" s="687"/>
      <c r="JQP31" s="687"/>
      <c r="JQQ31" s="687"/>
      <c r="JQR31" s="687"/>
      <c r="JQS31" s="687"/>
      <c r="JQT31" s="687"/>
      <c r="JQU31" s="687"/>
      <c r="JQV31" s="687"/>
      <c r="JQW31" s="687"/>
      <c r="JQX31" s="687"/>
      <c r="JQY31" s="687"/>
      <c r="JQZ31" s="687"/>
      <c r="JRA31" s="687"/>
      <c r="JRB31" s="687"/>
      <c r="JRC31" s="687"/>
      <c r="JRD31" s="687"/>
      <c r="JRE31" s="687"/>
      <c r="JRF31" s="687"/>
      <c r="JRG31" s="687"/>
      <c r="JRH31" s="687"/>
      <c r="JRI31" s="687"/>
      <c r="JRJ31" s="687"/>
      <c r="JRK31" s="687"/>
      <c r="JRL31" s="687"/>
      <c r="JRM31" s="687"/>
      <c r="JRN31" s="687"/>
      <c r="JRO31" s="687"/>
      <c r="JRP31" s="687"/>
      <c r="JRQ31" s="687"/>
      <c r="JRR31" s="687"/>
      <c r="JRS31" s="687"/>
      <c r="JRT31" s="687"/>
      <c r="JRU31" s="687"/>
      <c r="JRV31" s="687"/>
      <c r="JRW31" s="687"/>
      <c r="JRX31" s="687"/>
      <c r="JRY31" s="687"/>
      <c r="JRZ31" s="687"/>
      <c r="JSA31" s="687"/>
      <c r="JSB31" s="687"/>
      <c r="JSC31" s="687"/>
      <c r="JSD31" s="687"/>
      <c r="JSE31" s="687"/>
      <c r="JSF31" s="687"/>
      <c r="JSG31" s="687"/>
      <c r="JSH31" s="687"/>
      <c r="JSI31" s="687"/>
      <c r="JSJ31" s="687"/>
      <c r="JSK31" s="687"/>
      <c r="JSL31" s="687"/>
      <c r="JSM31" s="687"/>
      <c r="JSN31" s="687"/>
      <c r="JSO31" s="687"/>
      <c r="JSP31" s="687"/>
      <c r="JSQ31" s="687"/>
      <c r="JSR31" s="687"/>
      <c r="JSS31" s="687"/>
      <c r="JST31" s="687"/>
      <c r="JSU31" s="687"/>
      <c r="JSV31" s="687"/>
      <c r="JSW31" s="687"/>
      <c r="JSX31" s="687"/>
      <c r="JSY31" s="687"/>
      <c r="JSZ31" s="687"/>
      <c r="JTA31" s="687"/>
      <c r="JTB31" s="687"/>
      <c r="JTC31" s="687"/>
      <c r="JTD31" s="687"/>
      <c r="JTE31" s="687"/>
      <c r="JTF31" s="687"/>
      <c r="JTG31" s="687"/>
      <c r="JTH31" s="687"/>
      <c r="JTI31" s="687"/>
      <c r="JTJ31" s="687"/>
      <c r="JTK31" s="687"/>
      <c r="JTL31" s="687"/>
      <c r="JTM31" s="687"/>
      <c r="JTN31" s="687"/>
      <c r="JTO31" s="687"/>
      <c r="JTP31" s="687"/>
      <c r="JTQ31" s="687"/>
      <c r="JTR31" s="687"/>
      <c r="JTS31" s="687"/>
      <c r="JTT31" s="687"/>
      <c r="JTU31" s="687"/>
      <c r="JTV31" s="687"/>
      <c r="JTW31" s="687"/>
      <c r="JTX31" s="687"/>
      <c r="JTY31" s="687"/>
      <c r="JTZ31" s="687"/>
      <c r="JUA31" s="687"/>
      <c r="JUB31" s="687"/>
      <c r="JUC31" s="687"/>
      <c r="JUD31" s="687"/>
      <c r="JUE31" s="687"/>
      <c r="JUF31" s="687"/>
      <c r="JUG31" s="687"/>
      <c r="JUH31" s="687"/>
      <c r="JUI31" s="687"/>
      <c r="JUJ31" s="687"/>
      <c r="JUK31" s="687"/>
      <c r="JUL31" s="687"/>
      <c r="JUM31" s="687"/>
      <c r="JUN31" s="687"/>
      <c r="JUO31" s="687"/>
      <c r="JUP31" s="687"/>
      <c r="JUQ31" s="687"/>
      <c r="JUR31" s="687"/>
      <c r="JUS31" s="687"/>
      <c r="JUT31" s="687"/>
      <c r="JUU31" s="687"/>
      <c r="JUV31" s="687"/>
      <c r="JUW31" s="687"/>
      <c r="JUX31" s="687"/>
      <c r="JUY31" s="687"/>
      <c r="JUZ31" s="687"/>
      <c r="JVA31" s="687"/>
      <c r="JVB31" s="687"/>
      <c r="JVC31" s="687"/>
      <c r="JVD31" s="687"/>
      <c r="JVE31" s="687"/>
      <c r="JVF31" s="687"/>
      <c r="JVG31" s="687"/>
      <c r="JVH31" s="687"/>
      <c r="JVI31" s="687"/>
      <c r="JVJ31" s="687"/>
      <c r="JVK31" s="687"/>
      <c r="JVL31" s="687"/>
      <c r="JVM31" s="687"/>
      <c r="JVN31" s="687"/>
      <c r="JVO31" s="687"/>
      <c r="JVP31" s="687"/>
      <c r="JVQ31" s="687"/>
      <c r="JVR31" s="687"/>
      <c r="JVS31" s="687"/>
      <c r="JVT31" s="687"/>
      <c r="JVU31" s="687"/>
      <c r="JVV31" s="687"/>
      <c r="JVW31" s="687"/>
      <c r="JVX31" s="687"/>
      <c r="JVY31" s="687"/>
      <c r="JVZ31" s="687"/>
      <c r="JWA31" s="687"/>
      <c r="JWB31" s="687"/>
      <c r="JWC31" s="687"/>
      <c r="JWD31" s="687"/>
      <c r="JWE31" s="687"/>
      <c r="JWF31" s="687"/>
      <c r="JWG31" s="687"/>
      <c r="JWH31" s="687"/>
      <c r="JWI31" s="687"/>
      <c r="JWJ31" s="687"/>
      <c r="JWK31" s="687"/>
      <c r="JWL31" s="687"/>
      <c r="JWM31" s="687"/>
      <c r="JWN31" s="687"/>
      <c r="JWO31" s="687"/>
      <c r="JWP31" s="687"/>
      <c r="JWQ31" s="687"/>
      <c r="JWR31" s="687"/>
      <c r="JWS31" s="687"/>
      <c r="JWT31" s="687"/>
      <c r="JWU31" s="687"/>
      <c r="JWV31" s="687"/>
      <c r="JWW31" s="687"/>
      <c r="JWX31" s="687"/>
      <c r="JWY31" s="687"/>
      <c r="JWZ31" s="687"/>
      <c r="JXA31" s="687"/>
      <c r="JXB31" s="687"/>
      <c r="JXC31" s="687"/>
      <c r="JXD31" s="687"/>
      <c r="JXE31" s="687"/>
      <c r="JXF31" s="687"/>
      <c r="JXG31" s="687"/>
      <c r="JXH31" s="687"/>
      <c r="JXI31" s="687"/>
      <c r="JXJ31" s="687"/>
      <c r="JXK31" s="687"/>
      <c r="JXL31" s="687"/>
      <c r="JXM31" s="687"/>
      <c r="JXN31" s="687"/>
      <c r="JXO31" s="687"/>
      <c r="JXP31" s="687"/>
      <c r="JXQ31" s="687"/>
      <c r="JXR31" s="687"/>
      <c r="JXS31" s="687"/>
      <c r="JXT31" s="687"/>
      <c r="JXU31" s="687"/>
      <c r="JXV31" s="687"/>
      <c r="JXW31" s="687"/>
      <c r="JXX31" s="687"/>
      <c r="JXY31" s="687"/>
      <c r="JXZ31" s="687"/>
      <c r="JYA31" s="687"/>
      <c r="JYB31" s="687"/>
      <c r="JYC31" s="687"/>
      <c r="JYD31" s="687"/>
      <c r="JYE31" s="687"/>
      <c r="JYF31" s="687"/>
      <c r="JYG31" s="687"/>
      <c r="JYH31" s="687"/>
      <c r="JYI31" s="687"/>
      <c r="JYJ31" s="687"/>
      <c r="JYK31" s="687"/>
      <c r="JYL31" s="687"/>
      <c r="JYM31" s="687"/>
      <c r="JYN31" s="687"/>
      <c r="JYO31" s="687"/>
      <c r="JYP31" s="687"/>
      <c r="JYQ31" s="687"/>
      <c r="JYR31" s="687"/>
      <c r="JYS31" s="687"/>
      <c r="JYT31" s="687"/>
      <c r="JYU31" s="687"/>
      <c r="JYV31" s="687"/>
      <c r="JYW31" s="687"/>
      <c r="JYX31" s="687"/>
      <c r="JYY31" s="687"/>
      <c r="JYZ31" s="687"/>
      <c r="JZA31" s="687"/>
      <c r="JZB31" s="687"/>
      <c r="JZC31" s="687"/>
      <c r="JZD31" s="687"/>
      <c r="JZE31" s="687"/>
      <c r="JZF31" s="687"/>
      <c r="JZG31" s="687"/>
      <c r="JZH31" s="687"/>
      <c r="JZI31" s="687"/>
      <c r="JZJ31" s="687"/>
      <c r="JZK31" s="687"/>
      <c r="JZL31" s="687"/>
      <c r="JZM31" s="687"/>
      <c r="JZN31" s="687"/>
      <c r="JZO31" s="687"/>
      <c r="JZP31" s="687"/>
      <c r="JZQ31" s="687"/>
      <c r="JZR31" s="687"/>
      <c r="JZS31" s="687"/>
      <c r="JZT31" s="687"/>
      <c r="JZU31" s="687"/>
      <c r="JZV31" s="687"/>
      <c r="JZW31" s="687"/>
      <c r="JZX31" s="687"/>
      <c r="JZY31" s="687"/>
      <c r="JZZ31" s="687"/>
      <c r="KAA31" s="687"/>
      <c r="KAB31" s="687"/>
      <c r="KAC31" s="687"/>
      <c r="KAD31" s="687"/>
      <c r="KAE31" s="687"/>
      <c r="KAF31" s="687"/>
      <c r="KAG31" s="687"/>
      <c r="KAH31" s="687"/>
      <c r="KAI31" s="687"/>
      <c r="KAJ31" s="687"/>
      <c r="KAK31" s="687"/>
      <c r="KAL31" s="687"/>
      <c r="KAM31" s="687"/>
      <c r="KAN31" s="687"/>
      <c r="KAO31" s="687"/>
      <c r="KAP31" s="687"/>
      <c r="KAQ31" s="687"/>
      <c r="KAR31" s="687"/>
      <c r="KAS31" s="687"/>
      <c r="KAT31" s="687"/>
      <c r="KAU31" s="687"/>
      <c r="KAV31" s="687"/>
      <c r="KAW31" s="687"/>
      <c r="KAX31" s="687"/>
      <c r="KAY31" s="687"/>
      <c r="KAZ31" s="687"/>
      <c r="KBA31" s="687"/>
      <c r="KBB31" s="687"/>
      <c r="KBC31" s="687"/>
      <c r="KBD31" s="687"/>
      <c r="KBE31" s="687"/>
      <c r="KBF31" s="687"/>
      <c r="KBG31" s="687"/>
      <c r="KBH31" s="687"/>
      <c r="KBI31" s="687"/>
      <c r="KBJ31" s="687"/>
      <c r="KBK31" s="687"/>
      <c r="KBL31" s="687"/>
      <c r="KBM31" s="687"/>
      <c r="KBN31" s="687"/>
      <c r="KBO31" s="687"/>
      <c r="KBP31" s="687"/>
      <c r="KBQ31" s="687"/>
      <c r="KBR31" s="687"/>
      <c r="KBS31" s="687"/>
      <c r="KBT31" s="687"/>
      <c r="KBU31" s="687"/>
      <c r="KBV31" s="687"/>
      <c r="KBW31" s="687"/>
      <c r="KBX31" s="687"/>
      <c r="KBY31" s="687"/>
      <c r="KBZ31" s="687"/>
      <c r="KCA31" s="687"/>
      <c r="KCB31" s="687"/>
      <c r="KCC31" s="687"/>
      <c r="KCD31" s="687"/>
      <c r="KCE31" s="687"/>
      <c r="KCF31" s="687"/>
      <c r="KCG31" s="687"/>
      <c r="KCH31" s="687"/>
      <c r="KCI31" s="687"/>
      <c r="KCJ31" s="687"/>
      <c r="KCK31" s="687"/>
      <c r="KCL31" s="687"/>
      <c r="KCM31" s="687"/>
      <c r="KCN31" s="687"/>
      <c r="KCO31" s="687"/>
      <c r="KCP31" s="687"/>
      <c r="KCQ31" s="687"/>
      <c r="KCR31" s="687"/>
      <c r="KCS31" s="687"/>
      <c r="KCT31" s="687"/>
      <c r="KCU31" s="687"/>
      <c r="KCV31" s="687"/>
      <c r="KCW31" s="687"/>
      <c r="KCX31" s="687"/>
      <c r="KCY31" s="687"/>
      <c r="KCZ31" s="687"/>
      <c r="KDA31" s="687"/>
      <c r="KDB31" s="687"/>
      <c r="KDC31" s="687"/>
      <c r="KDD31" s="687"/>
      <c r="KDE31" s="687"/>
      <c r="KDF31" s="687"/>
      <c r="KDG31" s="687"/>
      <c r="KDH31" s="687"/>
      <c r="KDI31" s="687"/>
      <c r="KDJ31" s="687"/>
      <c r="KDK31" s="687"/>
      <c r="KDL31" s="687"/>
      <c r="KDM31" s="687"/>
      <c r="KDN31" s="687"/>
      <c r="KDO31" s="687"/>
      <c r="KDP31" s="687"/>
      <c r="KDQ31" s="687"/>
      <c r="KDR31" s="687"/>
      <c r="KDS31" s="687"/>
      <c r="KDT31" s="687"/>
      <c r="KDU31" s="687"/>
      <c r="KDV31" s="687"/>
      <c r="KDW31" s="687"/>
      <c r="KDX31" s="687"/>
      <c r="KDY31" s="687"/>
      <c r="KDZ31" s="687"/>
      <c r="KEA31" s="687"/>
      <c r="KEB31" s="687"/>
      <c r="KEC31" s="687"/>
      <c r="KED31" s="687"/>
      <c r="KEE31" s="687"/>
      <c r="KEF31" s="687"/>
      <c r="KEG31" s="687"/>
      <c r="KEH31" s="687"/>
      <c r="KEI31" s="687"/>
      <c r="KEJ31" s="687"/>
      <c r="KEK31" s="687"/>
      <c r="KEL31" s="687"/>
      <c r="KEM31" s="687"/>
      <c r="KEN31" s="687"/>
      <c r="KEO31" s="687"/>
      <c r="KEP31" s="687"/>
      <c r="KEQ31" s="687"/>
      <c r="KER31" s="687"/>
      <c r="KES31" s="687"/>
      <c r="KET31" s="687"/>
      <c r="KEU31" s="687"/>
      <c r="KEV31" s="687"/>
      <c r="KEW31" s="687"/>
      <c r="KEX31" s="687"/>
      <c r="KEY31" s="687"/>
      <c r="KEZ31" s="687"/>
      <c r="KFA31" s="687"/>
      <c r="KFB31" s="687"/>
      <c r="KFC31" s="687"/>
      <c r="KFD31" s="687"/>
      <c r="KFE31" s="687"/>
      <c r="KFF31" s="687"/>
      <c r="KFG31" s="687"/>
      <c r="KFH31" s="687"/>
      <c r="KFI31" s="687"/>
      <c r="KFJ31" s="687"/>
      <c r="KFK31" s="687"/>
      <c r="KFL31" s="687"/>
      <c r="KFM31" s="687"/>
      <c r="KFN31" s="687"/>
      <c r="KFO31" s="687"/>
      <c r="KFP31" s="687"/>
      <c r="KFQ31" s="687"/>
      <c r="KFR31" s="687"/>
      <c r="KFS31" s="687"/>
      <c r="KFT31" s="687"/>
      <c r="KFU31" s="687"/>
      <c r="KFV31" s="687"/>
      <c r="KFW31" s="687"/>
      <c r="KFX31" s="687"/>
      <c r="KFY31" s="687"/>
      <c r="KFZ31" s="687"/>
      <c r="KGA31" s="687"/>
      <c r="KGB31" s="687"/>
      <c r="KGC31" s="687"/>
      <c r="KGD31" s="687"/>
      <c r="KGE31" s="687"/>
      <c r="KGF31" s="687"/>
      <c r="KGG31" s="687"/>
      <c r="KGH31" s="687"/>
      <c r="KGI31" s="687"/>
      <c r="KGJ31" s="687"/>
      <c r="KGK31" s="687"/>
      <c r="KGL31" s="687"/>
      <c r="KGM31" s="687"/>
      <c r="KGN31" s="687"/>
      <c r="KGO31" s="687"/>
      <c r="KGP31" s="687"/>
      <c r="KGQ31" s="687"/>
      <c r="KGR31" s="687"/>
      <c r="KGS31" s="687"/>
      <c r="KGT31" s="687"/>
      <c r="KGU31" s="687"/>
      <c r="KGV31" s="687"/>
      <c r="KGW31" s="687"/>
      <c r="KGX31" s="687"/>
      <c r="KGY31" s="687"/>
      <c r="KGZ31" s="687"/>
      <c r="KHA31" s="687"/>
      <c r="KHB31" s="687"/>
      <c r="KHC31" s="687"/>
      <c r="KHD31" s="687"/>
      <c r="KHE31" s="687"/>
      <c r="KHF31" s="687"/>
      <c r="KHG31" s="687"/>
      <c r="KHH31" s="687"/>
      <c r="KHI31" s="687"/>
      <c r="KHJ31" s="687"/>
      <c r="KHK31" s="687"/>
      <c r="KHL31" s="687"/>
      <c r="KHM31" s="687"/>
      <c r="KHN31" s="687"/>
      <c r="KHO31" s="687"/>
      <c r="KHP31" s="687"/>
      <c r="KHQ31" s="687"/>
      <c r="KHR31" s="687"/>
      <c r="KHS31" s="687"/>
      <c r="KHT31" s="687"/>
      <c r="KHU31" s="687"/>
      <c r="KHV31" s="687"/>
      <c r="KHW31" s="687"/>
      <c r="KHX31" s="687"/>
      <c r="KHY31" s="687"/>
      <c r="KHZ31" s="687"/>
      <c r="KIA31" s="687"/>
      <c r="KIB31" s="687"/>
      <c r="KIC31" s="687"/>
      <c r="KID31" s="687"/>
      <c r="KIE31" s="687"/>
      <c r="KIF31" s="687"/>
      <c r="KIG31" s="687"/>
      <c r="KIH31" s="687"/>
      <c r="KII31" s="687"/>
      <c r="KIJ31" s="687"/>
      <c r="KIK31" s="687"/>
      <c r="KIL31" s="687"/>
      <c r="KIM31" s="687"/>
      <c r="KIN31" s="687"/>
      <c r="KIO31" s="687"/>
      <c r="KIP31" s="687"/>
      <c r="KIQ31" s="687"/>
      <c r="KIR31" s="687"/>
      <c r="KIS31" s="687"/>
      <c r="KIT31" s="687"/>
      <c r="KIU31" s="687"/>
      <c r="KIV31" s="687"/>
      <c r="KIW31" s="687"/>
      <c r="KIX31" s="687"/>
      <c r="KIY31" s="687"/>
      <c r="KIZ31" s="687"/>
      <c r="KJA31" s="687"/>
      <c r="KJB31" s="687"/>
      <c r="KJC31" s="687"/>
      <c r="KJD31" s="687"/>
      <c r="KJE31" s="687"/>
      <c r="KJF31" s="687"/>
      <c r="KJG31" s="687"/>
      <c r="KJH31" s="687"/>
      <c r="KJI31" s="687"/>
      <c r="KJJ31" s="687"/>
      <c r="KJK31" s="687"/>
      <c r="KJL31" s="687"/>
      <c r="KJM31" s="687"/>
      <c r="KJN31" s="687"/>
      <c r="KJO31" s="687"/>
      <c r="KJP31" s="687"/>
      <c r="KJQ31" s="687"/>
      <c r="KJR31" s="687"/>
      <c r="KJS31" s="687"/>
      <c r="KJT31" s="687"/>
      <c r="KJU31" s="687"/>
      <c r="KJV31" s="687"/>
      <c r="KJW31" s="687"/>
      <c r="KJX31" s="687"/>
      <c r="KJY31" s="687"/>
      <c r="KJZ31" s="687"/>
      <c r="KKA31" s="687"/>
      <c r="KKB31" s="687"/>
      <c r="KKC31" s="687"/>
      <c r="KKD31" s="687"/>
      <c r="KKE31" s="687"/>
      <c r="KKF31" s="687"/>
      <c r="KKG31" s="687"/>
      <c r="KKH31" s="687"/>
      <c r="KKI31" s="687"/>
      <c r="KKJ31" s="687"/>
      <c r="KKK31" s="687"/>
      <c r="KKL31" s="687"/>
      <c r="KKM31" s="687"/>
      <c r="KKN31" s="687"/>
      <c r="KKO31" s="687"/>
      <c r="KKP31" s="687"/>
      <c r="KKQ31" s="687"/>
      <c r="KKR31" s="687"/>
      <c r="KKS31" s="687"/>
      <c r="KKT31" s="687"/>
      <c r="KKU31" s="687"/>
      <c r="KKV31" s="687"/>
      <c r="KKW31" s="687"/>
      <c r="KKX31" s="687"/>
      <c r="KKY31" s="687"/>
      <c r="KKZ31" s="687"/>
      <c r="KLA31" s="687"/>
      <c r="KLB31" s="687"/>
      <c r="KLC31" s="687"/>
      <c r="KLD31" s="687"/>
      <c r="KLE31" s="687"/>
      <c r="KLF31" s="687"/>
      <c r="KLG31" s="687"/>
      <c r="KLH31" s="687"/>
      <c r="KLI31" s="687"/>
      <c r="KLJ31" s="687"/>
      <c r="KLK31" s="687"/>
      <c r="KLL31" s="687"/>
      <c r="KLM31" s="687"/>
      <c r="KLN31" s="687"/>
      <c r="KLO31" s="687"/>
      <c r="KLP31" s="687"/>
      <c r="KLQ31" s="687"/>
      <c r="KLR31" s="687"/>
      <c r="KLS31" s="687"/>
      <c r="KLT31" s="687"/>
      <c r="KLU31" s="687"/>
      <c r="KLV31" s="687"/>
      <c r="KLW31" s="687"/>
      <c r="KLX31" s="687"/>
      <c r="KLY31" s="687"/>
      <c r="KLZ31" s="687"/>
      <c r="KMA31" s="687"/>
      <c r="KMB31" s="687"/>
      <c r="KMC31" s="687"/>
      <c r="KMD31" s="687"/>
      <c r="KME31" s="687"/>
      <c r="KMF31" s="687"/>
      <c r="KMG31" s="687"/>
      <c r="KMH31" s="687"/>
      <c r="KMI31" s="687"/>
      <c r="KMJ31" s="687"/>
      <c r="KMK31" s="687"/>
      <c r="KML31" s="687"/>
      <c r="KMM31" s="687"/>
      <c r="KMN31" s="687"/>
      <c r="KMO31" s="687"/>
      <c r="KMP31" s="687"/>
      <c r="KMQ31" s="687"/>
      <c r="KMR31" s="687"/>
      <c r="KMS31" s="687"/>
      <c r="KMT31" s="687"/>
      <c r="KMU31" s="687"/>
      <c r="KMV31" s="687"/>
      <c r="KMW31" s="687"/>
      <c r="KMX31" s="687"/>
      <c r="KMY31" s="687"/>
      <c r="KMZ31" s="687"/>
      <c r="KNA31" s="687"/>
      <c r="KNB31" s="687"/>
      <c r="KNC31" s="687"/>
      <c r="KND31" s="687"/>
      <c r="KNE31" s="687"/>
      <c r="KNF31" s="687"/>
      <c r="KNG31" s="687"/>
      <c r="KNH31" s="687"/>
      <c r="KNI31" s="687"/>
      <c r="KNJ31" s="687"/>
      <c r="KNK31" s="687"/>
      <c r="KNL31" s="687"/>
      <c r="KNM31" s="687"/>
      <c r="KNN31" s="687"/>
      <c r="KNO31" s="687"/>
      <c r="KNP31" s="687"/>
      <c r="KNQ31" s="687"/>
      <c r="KNR31" s="687"/>
      <c r="KNS31" s="687"/>
      <c r="KNT31" s="687"/>
      <c r="KNU31" s="687"/>
      <c r="KNV31" s="687"/>
      <c r="KNW31" s="687"/>
      <c r="KNX31" s="687"/>
      <c r="KNY31" s="687"/>
      <c r="KNZ31" s="687"/>
      <c r="KOA31" s="687"/>
      <c r="KOB31" s="687"/>
      <c r="KOC31" s="687"/>
      <c r="KOD31" s="687"/>
      <c r="KOE31" s="687"/>
      <c r="KOF31" s="687"/>
      <c r="KOG31" s="687"/>
      <c r="KOH31" s="687"/>
      <c r="KOI31" s="687"/>
      <c r="KOJ31" s="687"/>
      <c r="KOK31" s="687"/>
      <c r="KOL31" s="687"/>
      <c r="KOM31" s="687"/>
      <c r="KON31" s="687"/>
      <c r="KOO31" s="687"/>
      <c r="KOP31" s="687"/>
      <c r="KOQ31" s="687"/>
      <c r="KOR31" s="687"/>
      <c r="KOS31" s="687"/>
      <c r="KOT31" s="687"/>
      <c r="KOU31" s="687"/>
      <c r="KOV31" s="687"/>
      <c r="KOW31" s="687"/>
      <c r="KOX31" s="687"/>
      <c r="KOY31" s="687"/>
      <c r="KOZ31" s="687"/>
      <c r="KPA31" s="687"/>
      <c r="KPB31" s="687"/>
      <c r="KPC31" s="687"/>
      <c r="KPD31" s="687"/>
      <c r="KPE31" s="687"/>
      <c r="KPF31" s="687"/>
      <c r="KPG31" s="687"/>
      <c r="KPH31" s="687"/>
      <c r="KPI31" s="687"/>
      <c r="KPJ31" s="687"/>
      <c r="KPK31" s="687"/>
      <c r="KPL31" s="687"/>
      <c r="KPM31" s="687"/>
      <c r="KPN31" s="687"/>
      <c r="KPO31" s="687"/>
      <c r="KPP31" s="687"/>
      <c r="KPQ31" s="687"/>
      <c r="KPR31" s="687"/>
      <c r="KPS31" s="687"/>
      <c r="KPT31" s="687"/>
      <c r="KPU31" s="687"/>
      <c r="KPV31" s="687"/>
      <c r="KPW31" s="687"/>
      <c r="KPX31" s="687"/>
      <c r="KPY31" s="687"/>
      <c r="KPZ31" s="687"/>
      <c r="KQA31" s="687"/>
      <c r="KQB31" s="687"/>
      <c r="KQC31" s="687"/>
      <c r="KQD31" s="687"/>
      <c r="KQE31" s="687"/>
      <c r="KQF31" s="687"/>
      <c r="KQG31" s="687"/>
      <c r="KQH31" s="687"/>
      <c r="KQI31" s="687"/>
      <c r="KQJ31" s="687"/>
      <c r="KQK31" s="687"/>
      <c r="KQL31" s="687"/>
      <c r="KQM31" s="687"/>
      <c r="KQN31" s="687"/>
      <c r="KQO31" s="687"/>
      <c r="KQP31" s="687"/>
      <c r="KQQ31" s="687"/>
      <c r="KQR31" s="687"/>
      <c r="KQS31" s="687"/>
      <c r="KQT31" s="687"/>
      <c r="KQU31" s="687"/>
      <c r="KQV31" s="687"/>
      <c r="KQW31" s="687"/>
      <c r="KQX31" s="687"/>
      <c r="KQY31" s="687"/>
      <c r="KQZ31" s="687"/>
      <c r="KRA31" s="687"/>
      <c r="KRB31" s="687"/>
      <c r="KRC31" s="687"/>
      <c r="KRD31" s="687"/>
      <c r="KRE31" s="687"/>
      <c r="KRF31" s="687"/>
      <c r="KRG31" s="687"/>
      <c r="KRH31" s="687"/>
      <c r="KRI31" s="687"/>
      <c r="KRJ31" s="687"/>
      <c r="KRK31" s="687"/>
      <c r="KRL31" s="687"/>
      <c r="KRM31" s="687"/>
      <c r="KRN31" s="687"/>
      <c r="KRO31" s="687"/>
      <c r="KRP31" s="687"/>
      <c r="KRQ31" s="687"/>
      <c r="KRR31" s="687"/>
      <c r="KRS31" s="687"/>
      <c r="KRT31" s="687"/>
      <c r="KRU31" s="687"/>
      <c r="KRV31" s="687"/>
      <c r="KRW31" s="687"/>
      <c r="KRX31" s="687"/>
      <c r="KRY31" s="687"/>
      <c r="KRZ31" s="687"/>
      <c r="KSA31" s="687"/>
      <c r="KSB31" s="687"/>
      <c r="KSC31" s="687"/>
      <c r="KSD31" s="687"/>
      <c r="KSE31" s="687"/>
      <c r="KSF31" s="687"/>
      <c r="KSG31" s="687"/>
      <c r="KSH31" s="687"/>
      <c r="KSI31" s="687"/>
      <c r="KSJ31" s="687"/>
      <c r="KSK31" s="687"/>
      <c r="KSL31" s="687"/>
      <c r="KSM31" s="687"/>
      <c r="KSN31" s="687"/>
      <c r="KSO31" s="687"/>
      <c r="KSP31" s="687"/>
      <c r="KSQ31" s="687"/>
      <c r="KSR31" s="687"/>
      <c r="KSS31" s="687"/>
      <c r="KST31" s="687"/>
      <c r="KSU31" s="687"/>
      <c r="KSV31" s="687"/>
      <c r="KSW31" s="687"/>
      <c r="KSX31" s="687"/>
      <c r="KSY31" s="687"/>
      <c r="KSZ31" s="687"/>
      <c r="KTA31" s="687"/>
      <c r="KTB31" s="687"/>
      <c r="KTC31" s="687"/>
      <c r="KTD31" s="687"/>
      <c r="KTE31" s="687"/>
      <c r="KTF31" s="687"/>
      <c r="KTG31" s="687"/>
      <c r="KTH31" s="687"/>
      <c r="KTI31" s="687"/>
      <c r="KTJ31" s="687"/>
      <c r="KTK31" s="687"/>
      <c r="KTL31" s="687"/>
      <c r="KTM31" s="687"/>
      <c r="KTN31" s="687"/>
      <c r="KTO31" s="687"/>
      <c r="KTP31" s="687"/>
      <c r="KTQ31" s="687"/>
      <c r="KTR31" s="687"/>
      <c r="KTS31" s="687"/>
      <c r="KTT31" s="687"/>
      <c r="KTU31" s="687"/>
      <c r="KTV31" s="687"/>
      <c r="KTW31" s="687"/>
      <c r="KTX31" s="687"/>
      <c r="KTY31" s="687"/>
      <c r="KTZ31" s="687"/>
      <c r="KUA31" s="687"/>
      <c r="KUB31" s="687"/>
      <c r="KUC31" s="687"/>
      <c r="KUD31" s="687"/>
      <c r="KUE31" s="687"/>
      <c r="KUF31" s="687"/>
      <c r="KUG31" s="687"/>
      <c r="KUH31" s="687"/>
      <c r="KUI31" s="687"/>
      <c r="KUJ31" s="687"/>
      <c r="KUK31" s="687"/>
      <c r="KUL31" s="687"/>
      <c r="KUM31" s="687"/>
      <c r="KUN31" s="687"/>
      <c r="KUO31" s="687"/>
      <c r="KUP31" s="687"/>
      <c r="KUQ31" s="687"/>
      <c r="KUR31" s="687"/>
      <c r="KUS31" s="687"/>
      <c r="KUT31" s="687"/>
      <c r="KUU31" s="687"/>
      <c r="KUV31" s="687"/>
      <c r="KUW31" s="687"/>
      <c r="KUX31" s="687"/>
      <c r="KUY31" s="687"/>
      <c r="KUZ31" s="687"/>
      <c r="KVA31" s="687"/>
      <c r="KVB31" s="687"/>
      <c r="KVC31" s="687"/>
      <c r="KVD31" s="687"/>
      <c r="KVE31" s="687"/>
      <c r="KVF31" s="687"/>
      <c r="KVG31" s="687"/>
      <c r="KVH31" s="687"/>
      <c r="KVI31" s="687"/>
      <c r="KVJ31" s="687"/>
      <c r="KVK31" s="687"/>
      <c r="KVL31" s="687"/>
      <c r="KVM31" s="687"/>
      <c r="KVN31" s="687"/>
      <c r="KVO31" s="687"/>
      <c r="KVP31" s="687"/>
      <c r="KVQ31" s="687"/>
      <c r="KVR31" s="687"/>
      <c r="KVS31" s="687"/>
      <c r="KVT31" s="687"/>
      <c r="KVU31" s="687"/>
      <c r="KVV31" s="687"/>
      <c r="KVW31" s="687"/>
      <c r="KVX31" s="687"/>
      <c r="KVY31" s="687"/>
      <c r="KVZ31" s="687"/>
      <c r="KWA31" s="687"/>
      <c r="KWB31" s="687"/>
      <c r="KWC31" s="687"/>
      <c r="KWD31" s="687"/>
      <c r="KWE31" s="687"/>
      <c r="KWF31" s="687"/>
      <c r="KWG31" s="687"/>
      <c r="KWH31" s="687"/>
      <c r="KWI31" s="687"/>
      <c r="KWJ31" s="687"/>
      <c r="KWK31" s="687"/>
      <c r="KWL31" s="687"/>
      <c r="KWM31" s="687"/>
      <c r="KWN31" s="687"/>
      <c r="KWO31" s="687"/>
      <c r="KWP31" s="687"/>
      <c r="KWQ31" s="687"/>
      <c r="KWR31" s="687"/>
      <c r="KWS31" s="687"/>
      <c r="KWT31" s="687"/>
      <c r="KWU31" s="687"/>
      <c r="KWV31" s="687"/>
      <c r="KWW31" s="687"/>
      <c r="KWX31" s="687"/>
      <c r="KWY31" s="687"/>
      <c r="KWZ31" s="687"/>
      <c r="KXA31" s="687"/>
      <c r="KXB31" s="687"/>
      <c r="KXC31" s="687"/>
      <c r="KXD31" s="687"/>
      <c r="KXE31" s="687"/>
      <c r="KXF31" s="687"/>
      <c r="KXG31" s="687"/>
      <c r="KXH31" s="687"/>
      <c r="KXI31" s="687"/>
      <c r="KXJ31" s="687"/>
      <c r="KXK31" s="687"/>
      <c r="KXL31" s="687"/>
      <c r="KXM31" s="687"/>
      <c r="KXN31" s="687"/>
      <c r="KXO31" s="687"/>
      <c r="KXP31" s="687"/>
      <c r="KXQ31" s="687"/>
      <c r="KXR31" s="687"/>
      <c r="KXS31" s="687"/>
      <c r="KXT31" s="687"/>
      <c r="KXU31" s="687"/>
      <c r="KXV31" s="687"/>
      <c r="KXW31" s="687"/>
      <c r="KXX31" s="687"/>
      <c r="KXY31" s="687"/>
      <c r="KXZ31" s="687"/>
      <c r="KYA31" s="687"/>
      <c r="KYB31" s="687"/>
      <c r="KYC31" s="687"/>
      <c r="KYD31" s="687"/>
      <c r="KYE31" s="687"/>
      <c r="KYF31" s="687"/>
      <c r="KYG31" s="687"/>
      <c r="KYH31" s="687"/>
      <c r="KYI31" s="687"/>
      <c r="KYJ31" s="687"/>
      <c r="KYK31" s="687"/>
      <c r="KYL31" s="687"/>
      <c r="KYM31" s="687"/>
      <c r="KYN31" s="687"/>
      <c r="KYO31" s="687"/>
      <c r="KYP31" s="687"/>
      <c r="KYQ31" s="687"/>
      <c r="KYR31" s="687"/>
      <c r="KYS31" s="687"/>
      <c r="KYT31" s="687"/>
      <c r="KYU31" s="687"/>
      <c r="KYV31" s="687"/>
      <c r="KYW31" s="687"/>
      <c r="KYX31" s="687"/>
      <c r="KYY31" s="687"/>
      <c r="KYZ31" s="687"/>
      <c r="KZA31" s="687"/>
      <c r="KZB31" s="687"/>
      <c r="KZC31" s="687"/>
      <c r="KZD31" s="687"/>
      <c r="KZE31" s="687"/>
      <c r="KZF31" s="687"/>
      <c r="KZG31" s="687"/>
      <c r="KZH31" s="687"/>
      <c r="KZI31" s="687"/>
      <c r="KZJ31" s="687"/>
      <c r="KZK31" s="687"/>
      <c r="KZL31" s="687"/>
      <c r="KZM31" s="687"/>
      <c r="KZN31" s="687"/>
      <c r="KZO31" s="687"/>
      <c r="KZP31" s="687"/>
      <c r="KZQ31" s="687"/>
      <c r="KZR31" s="687"/>
      <c r="KZS31" s="687"/>
      <c r="KZT31" s="687"/>
      <c r="KZU31" s="687"/>
      <c r="KZV31" s="687"/>
      <c r="KZW31" s="687"/>
      <c r="KZX31" s="687"/>
      <c r="KZY31" s="687"/>
      <c r="KZZ31" s="687"/>
      <c r="LAA31" s="687"/>
      <c r="LAB31" s="687"/>
      <c r="LAC31" s="687"/>
      <c r="LAD31" s="687"/>
      <c r="LAE31" s="687"/>
      <c r="LAF31" s="687"/>
      <c r="LAG31" s="687"/>
      <c r="LAH31" s="687"/>
      <c r="LAI31" s="687"/>
      <c r="LAJ31" s="687"/>
      <c r="LAK31" s="687"/>
      <c r="LAL31" s="687"/>
      <c r="LAM31" s="687"/>
      <c r="LAN31" s="687"/>
      <c r="LAO31" s="687"/>
      <c r="LAP31" s="687"/>
      <c r="LAQ31" s="687"/>
      <c r="LAR31" s="687"/>
      <c r="LAS31" s="687"/>
      <c r="LAT31" s="687"/>
      <c r="LAU31" s="687"/>
      <c r="LAV31" s="687"/>
      <c r="LAW31" s="687"/>
      <c r="LAX31" s="687"/>
      <c r="LAY31" s="687"/>
      <c r="LAZ31" s="687"/>
      <c r="LBA31" s="687"/>
      <c r="LBB31" s="687"/>
      <c r="LBC31" s="687"/>
      <c r="LBD31" s="687"/>
      <c r="LBE31" s="687"/>
      <c r="LBF31" s="687"/>
      <c r="LBG31" s="687"/>
      <c r="LBH31" s="687"/>
      <c r="LBI31" s="687"/>
      <c r="LBJ31" s="687"/>
      <c r="LBK31" s="687"/>
      <c r="LBL31" s="687"/>
      <c r="LBM31" s="687"/>
      <c r="LBN31" s="687"/>
      <c r="LBO31" s="687"/>
      <c r="LBP31" s="687"/>
      <c r="LBQ31" s="687"/>
      <c r="LBR31" s="687"/>
      <c r="LBS31" s="687"/>
      <c r="LBT31" s="687"/>
      <c r="LBU31" s="687"/>
      <c r="LBV31" s="687"/>
      <c r="LBW31" s="687"/>
      <c r="LBX31" s="687"/>
      <c r="LBY31" s="687"/>
      <c r="LBZ31" s="687"/>
      <c r="LCA31" s="687"/>
      <c r="LCB31" s="687"/>
      <c r="LCC31" s="687"/>
      <c r="LCD31" s="687"/>
      <c r="LCE31" s="687"/>
      <c r="LCF31" s="687"/>
      <c r="LCG31" s="687"/>
      <c r="LCH31" s="687"/>
      <c r="LCI31" s="687"/>
      <c r="LCJ31" s="687"/>
      <c r="LCK31" s="687"/>
      <c r="LCL31" s="687"/>
      <c r="LCM31" s="687"/>
      <c r="LCN31" s="687"/>
      <c r="LCO31" s="687"/>
      <c r="LCP31" s="687"/>
      <c r="LCQ31" s="687"/>
      <c r="LCR31" s="687"/>
      <c r="LCS31" s="687"/>
      <c r="LCT31" s="687"/>
      <c r="LCU31" s="687"/>
      <c r="LCV31" s="687"/>
      <c r="LCW31" s="687"/>
      <c r="LCX31" s="687"/>
      <c r="LCY31" s="687"/>
      <c r="LCZ31" s="687"/>
      <c r="LDA31" s="687"/>
      <c r="LDB31" s="687"/>
      <c r="LDC31" s="687"/>
      <c r="LDD31" s="687"/>
      <c r="LDE31" s="687"/>
      <c r="LDF31" s="687"/>
      <c r="LDG31" s="687"/>
      <c r="LDH31" s="687"/>
      <c r="LDI31" s="687"/>
      <c r="LDJ31" s="687"/>
      <c r="LDK31" s="687"/>
      <c r="LDL31" s="687"/>
      <c r="LDM31" s="687"/>
      <c r="LDN31" s="687"/>
      <c r="LDO31" s="687"/>
      <c r="LDP31" s="687"/>
      <c r="LDQ31" s="687"/>
      <c r="LDR31" s="687"/>
      <c r="LDS31" s="687"/>
      <c r="LDT31" s="687"/>
      <c r="LDU31" s="687"/>
      <c r="LDV31" s="687"/>
      <c r="LDW31" s="687"/>
      <c r="LDX31" s="687"/>
      <c r="LDY31" s="687"/>
      <c r="LDZ31" s="687"/>
      <c r="LEA31" s="687"/>
      <c r="LEB31" s="687"/>
      <c r="LEC31" s="687"/>
      <c r="LED31" s="687"/>
      <c r="LEE31" s="687"/>
      <c r="LEF31" s="687"/>
      <c r="LEG31" s="687"/>
      <c r="LEH31" s="687"/>
      <c r="LEI31" s="687"/>
      <c r="LEJ31" s="687"/>
      <c r="LEK31" s="687"/>
      <c r="LEL31" s="687"/>
      <c r="LEM31" s="687"/>
      <c r="LEN31" s="687"/>
      <c r="LEO31" s="687"/>
      <c r="LEP31" s="687"/>
      <c r="LEQ31" s="687"/>
      <c r="LER31" s="687"/>
      <c r="LES31" s="687"/>
      <c r="LET31" s="687"/>
      <c r="LEU31" s="687"/>
      <c r="LEV31" s="687"/>
      <c r="LEW31" s="687"/>
      <c r="LEX31" s="687"/>
      <c r="LEY31" s="687"/>
      <c r="LEZ31" s="687"/>
      <c r="LFA31" s="687"/>
      <c r="LFB31" s="687"/>
      <c r="LFC31" s="687"/>
      <c r="LFD31" s="687"/>
      <c r="LFE31" s="687"/>
      <c r="LFF31" s="687"/>
      <c r="LFG31" s="687"/>
      <c r="LFH31" s="687"/>
      <c r="LFI31" s="687"/>
      <c r="LFJ31" s="687"/>
      <c r="LFK31" s="687"/>
      <c r="LFL31" s="687"/>
      <c r="LFM31" s="687"/>
      <c r="LFN31" s="687"/>
      <c r="LFO31" s="687"/>
      <c r="LFP31" s="687"/>
      <c r="LFQ31" s="687"/>
      <c r="LFR31" s="687"/>
      <c r="LFS31" s="687"/>
      <c r="LFT31" s="687"/>
      <c r="LFU31" s="687"/>
      <c r="LFV31" s="687"/>
      <c r="LFW31" s="687"/>
      <c r="LFX31" s="687"/>
      <c r="LFY31" s="687"/>
      <c r="LFZ31" s="687"/>
      <c r="LGA31" s="687"/>
      <c r="LGB31" s="687"/>
      <c r="LGC31" s="687"/>
      <c r="LGD31" s="687"/>
      <c r="LGE31" s="687"/>
      <c r="LGF31" s="687"/>
      <c r="LGG31" s="687"/>
      <c r="LGH31" s="687"/>
      <c r="LGI31" s="687"/>
      <c r="LGJ31" s="687"/>
      <c r="LGK31" s="687"/>
      <c r="LGL31" s="687"/>
      <c r="LGM31" s="687"/>
      <c r="LGN31" s="687"/>
      <c r="LGO31" s="687"/>
      <c r="LGP31" s="687"/>
      <c r="LGQ31" s="687"/>
      <c r="LGR31" s="687"/>
      <c r="LGS31" s="687"/>
      <c r="LGT31" s="687"/>
      <c r="LGU31" s="687"/>
      <c r="LGV31" s="687"/>
      <c r="LGW31" s="687"/>
      <c r="LGX31" s="687"/>
      <c r="LGY31" s="687"/>
      <c r="LGZ31" s="687"/>
      <c r="LHA31" s="687"/>
      <c r="LHB31" s="687"/>
      <c r="LHC31" s="687"/>
      <c r="LHD31" s="687"/>
      <c r="LHE31" s="687"/>
      <c r="LHF31" s="687"/>
      <c r="LHG31" s="687"/>
      <c r="LHH31" s="687"/>
      <c r="LHI31" s="687"/>
      <c r="LHJ31" s="687"/>
      <c r="LHK31" s="687"/>
      <c r="LHL31" s="687"/>
      <c r="LHM31" s="687"/>
      <c r="LHN31" s="687"/>
      <c r="LHO31" s="687"/>
      <c r="LHP31" s="687"/>
      <c r="LHQ31" s="687"/>
      <c r="LHR31" s="687"/>
      <c r="LHS31" s="687"/>
      <c r="LHT31" s="687"/>
      <c r="LHU31" s="687"/>
      <c r="LHV31" s="687"/>
      <c r="LHW31" s="687"/>
      <c r="LHX31" s="687"/>
      <c r="LHY31" s="687"/>
      <c r="LHZ31" s="687"/>
      <c r="LIA31" s="687"/>
      <c r="LIB31" s="687"/>
      <c r="LIC31" s="687"/>
      <c r="LID31" s="687"/>
      <c r="LIE31" s="687"/>
      <c r="LIF31" s="687"/>
      <c r="LIG31" s="687"/>
      <c r="LIH31" s="687"/>
      <c r="LII31" s="687"/>
      <c r="LIJ31" s="687"/>
      <c r="LIK31" s="687"/>
      <c r="LIL31" s="687"/>
      <c r="LIM31" s="687"/>
      <c r="LIN31" s="687"/>
      <c r="LIO31" s="687"/>
      <c r="LIP31" s="687"/>
      <c r="LIQ31" s="687"/>
      <c r="LIR31" s="687"/>
      <c r="LIS31" s="687"/>
      <c r="LIT31" s="687"/>
      <c r="LIU31" s="687"/>
      <c r="LIV31" s="687"/>
      <c r="LIW31" s="687"/>
      <c r="LIX31" s="687"/>
      <c r="LIY31" s="687"/>
      <c r="LIZ31" s="687"/>
      <c r="LJA31" s="687"/>
      <c r="LJB31" s="687"/>
      <c r="LJC31" s="687"/>
      <c r="LJD31" s="687"/>
      <c r="LJE31" s="687"/>
      <c r="LJF31" s="687"/>
      <c r="LJG31" s="687"/>
      <c r="LJH31" s="687"/>
      <c r="LJI31" s="687"/>
      <c r="LJJ31" s="687"/>
      <c r="LJK31" s="687"/>
      <c r="LJL31" s="687"/>
      <c r="LJM31" s="687"/>
      <c r="LJN31" s="687"/>
      <c r="LJO31" s="687"/>
      <c r="LJP31" s="687"/>
      <c r="LJQ31" s="687"/>
      <c r="LJR31" s="687"/>
      <c r="LJS31" s="687"/>
      <c r="LJT31" s="687"/>
      <c r="LJU31" s="687"/>
      <c r="LJV31" s="687"/>
      <c r="LJW31" s="687"/>
      <c r="LJX31" s="687"/>
      <c r="LJY31" s="687"/>
      <c r="LJZ31" s="687"/>
      <c r="LKA31" s="687"/>
      <c r="LKB31" s="687"/>
      <c r="LKC31" s="687"/>
      <c r="LKD31" s="687"/>
      <c r="LKE31" s="687"/>
      <c r="LKF31" s="687"/>
      <c r="LKG31" s="687"/>
      <c r="LKH31" s="687"/>
      <c r="LKI31" s="687"/>
      <c r="LKJ31" s="687"/>
      <c r="LKK31" s="687"/>
      <c r="LKL31" s="687"/>
      <c r="LKM31" s="687"/>
      <c r="LKN31" s="687"/>
      <c r="LKO31" s="687"/>
      <c r="LKP31" s="687"/>
      <c r="LKQ31" s="687"/>
      <c r="LKR31" s="687"/>
      <c r="LKS31" s="687"/>
      <c r="LKT31" s="687"/>
      <c r="LKU31" s="687"/>
      <c r="LKV31" s="687"/>
      <c r="LKW31" s="687"/>
      <c r="LKX31" s="687"/>
      <c r="LKY31" s="687"/>
      <c r="LKZ31" s="687"/>
      <c r="LLA31" s="687"/>
      <c r="LLB31" s="687"/>
      <c r="LLC31" s="687"/>
      <c r="LLD31" s="687"/>
      <c r="LLE31" s="687"/>
      <c r="LLF31" s="687"/>
      <c r="LLG31" s="687"/>
      <c r="LLH31" s="687"/>
      <c r="LLI31" s="687"/>
      <c r="LLJ31" s="687"/>
      <c r="LLK31" s="687"/>
      <c r="LLL31" s="687"/>
      <c r="LLM31" s="687"/>
      <c r="LLN31" s="687"/>
      <c r="LLO31" s="687"/>
      <c r="LLP31" s="687"/>
      <c r="LLQ31" s="687"/>
      <c r="LLR31" s="687"/>
      <c r="LLS31" s="687"/>
      <c r="LLT31" s="687"/>
      <c r="LLU31" s="687"/>
      <c r="LLV31" s="687"/>
      <c r="LLW31" s="687"/>
      <c r="LLX31" s="687"/>
      <c r="LLY31" s="687"/>
      <c r="LLZ31" s="687"/>
      <c r="LMA31" s="687"/>
      <c r="LMB31" s="687"/>
      <c r="LMC31" s="687"/>
      <c r="LMD31" s="687"/>
      <c r="LME31" s="687"/>
      <c r="LMF31" s="687"/>
      <c r="LMG31" s="687"/>
      <c r="LMH31" s="687"/>
      <c r="LMI31" s="687"/>
      <c r="LMJ31" s="687"/>
      <c r="LMK31" s="687"/>
      <c r="LML31" s="687"/>
      <c r="LMM31" s="687"/>
      <c r="LMN31" s="687"/>
      <c r="LMO31" s="687"/>
      <c r="LMP31" s="687"/>
      <c r="LMQ31" s="687"/>
      <c r="LMR31" s="687"/>
      <c r="LMS31" s="687"/>
      <c r="LMT31" s="687"/>
      <c r="LMU31" s="687"/>
      <c r="LMV31" s="687"/>
      <c r="LMW31" s="687"/>
      <c r="LMX31" s="687"/>
      <c r="LMY31" s="687"/>
      <c r="LMZ31" s="687"/>
      <c r="LNA31" s="687"/>
      <c r="LNB31" s="687"/>
      <c r="LNC31" s="687"/>
      <c r="LND31" s="687"/>
      <c r="LNE31" s="687"/>
      <c r="LNF31" s="687"/>
      <c r="LNG31" s="687"/>
      <c r="LNH31" s="687"/>
      <c r="LNI31" s="687"/>
      <c r="LNJ31" s="687"/>
      <c r="LNK31" s="687"/>
      <c r="LNL31" s="687"/>
      <c r="LNM31" s="687"/>
      <c r="LNN31" s="687"/>
      <c r="LNO31" s="687"/>
      <c r="LNP31" s="687"/>
      <c r="LNQ31" s="687"/>
      <c r="LNR31" s="687"/>
      <c r="LNS31" s="687"/>
      <c r="LNT31" s="687"/>
      <c r="LNU31" s="687"/>
      <c r="LNV31" s="687"/>
      <c r="LNW31" s="687"/>
      <c r="LNX31" s="687"/>
      <c r="LNY31" s="687"/>
      <c r="LNZ31" s="687"/>
      <c r="LOA31" s="687"/>
      <c r="LOB31" s="687"/>
      <c r="LOC31" s="687"/>
      <c r="LOD31" s="687"/>
      <c r="LOE31" s="687"/>
      <c r="LOF31" s="687"/>
      <c r="LOG31" s="687"/>
      <c r="LOH31" s="687"/>
      <c r="LOI31" s="687"/>
      <c r="LOJ31" s="687"/>
      <c r="LOK31" s="687"/>
      <c r="LOL31" s="687"/>
      <c r="LOM31" s="687"/>
      <c r="LON31" s="687"/>
      <c r="LOO31" s="687"/>
      <c r="LOP31" s="687"/>
      <c r="LOQ31" s="687"/>
      <c r="LOR31" s="687"/>
      <c r="LOS31" s="687"/>
      <c r="LOT31" s="687"/>
      <c r="LOU31" s="687"/>
      <c r="LOV31" s="687"/>
      <c r="LOW31" s="687"/>
      <c r="LOX31" s="687"/>
      <c r="LOY31" s="687"/>
      <c r="LOZ31" s="687"/>
      <c r="LPA31" s="687"/>
      <c r="LPB31" s="687"/>
      <c r="LPC31" s="687"/>
      <c r="LPD31" s="687"/>
      <c r="LPE31" s="687"/>
      <c r="LPF31" s="687"/>
      <c r="LPG31" s="687"/>
      <c r="LPH31" s="687"/>
      <c r="LPI31" s="687"/>
      <c r="LPJ31" s="687"/>
      <c r="LPK31" s="687"/>
      <c r="LPL31" s="687"/>
      <c r="LPM31" s="687"/>
      <c r="LPN31" s="687"/>
      <c r="LPO31" s="687"/>
      <c r="LPP31" s="687"/>
      <c r="LPQ31" s="687"/>
      <c r="LPR31" s="687"/>
      <c r="LPS31" s="687"/>
      <c r="LPT31" s="687"/>
      <c r="LPU31" s="687"/>
      <c r="LPV31" s="687"/>
      <c r="LPW31" s="687"/>
      <c r="LPX31" s="687"/>
      <c r="LPY31" s="687"/>
      <c r="LPZ31" s="687"/>
      <c r="LQA31" s="687"/>
      <c r="LQB31" s="687"/>
      <c r="LQC31" s="687"/>
      <c r="LQD31" s="687"/>
      <c r="LQE31" s="687"/>
      <c r="LQF31" s="687"/>
      <c r="LQG31" s="687"/>
      <c r="LQH31" s="687"/>
      <c r="LQI31" s="687"/>
      <c r="LQJ31" s="687"/>
      <c r="LQK31" s="687"/>
      <c r="LQL31" s="687"/>
      <c r="LQM31" s="687"/>
      <c r="LQN31" s="687"/>
      <c r="LQO31" s="687"/>
      <c r="LQP31" s="687"/>
      <c r="LQQ31" s="687"/>
      <c r="LQR31" s="687"/>
      <c r="LQS31" s="687"/>
      <c r="LQT31" s="687"/>
      <c r="LQU31" s="687"/>
      <c r="LQV31" s="687"/>
      <c r="LQW31" s="687"/>
      <c r="LQX31" s="687"/>
      <c r="LQY31" s="687"/>
      <c r="LQZ31" s="687"/>
      <c r="LRA31" s="687"/>
      <c r="LRB31" s="687"/>
      <c r="LRC31" s="687"/>
      <c r="LRD31" s="687"/>
      <c r="LRE31" s="687"/>
      <c r="LRF31" s="687"/>
      <c r="LRG31" s="687"/>
      <c r="LRH31" s="687"/>
      <c r="LRI31" s="687"/>
      <c r="LRJ31" s="687"/>
      <c r="LRK31" s="687"/>
      <c r="LRL31" s="687"/>
      <c r="LRM31" s="687"/>
      <c r="LRN31" s="687"/>
      <c r="LRO31" s="687"/>
      <c r="LRP31" s="687"/>
      <c r="LRQ31" s="687"/>
      <c r="LRR31" s="687"/>
      <c r="LRS31" s="687"/>
      <c r="LRT31" s="687"/>
      <c r="LRU31" s="687"/>
      <c r="LRV31" s="687"/>
      <c r="LRW31" s="687"/>
      <c r="LRX31" s="687"/>
      <c r="LRY31" s="687"/>
      <c r="LRZ31" s="687"/>
      <c r="LSA31" s="687"/>
      <c r="LSB31" s="687"/>
      <c r="LSC31" s="687"/>
      <c r="LSD31" s="687"/>
      <c r="LSE31" s="687"/>
      <c r="LSF31" s="687"/>
      <c r="LSG31" s="687"/>
      <c r="LSH31" s="687"/>
      <c r="LSI31" s="687"/>
      <c r="LSJ31" s="687"/>
      <c r="LSK31" s="687"/>
      <c r="LSL31" s="687"/>
      <c r="LSM31" s="687"/>
      <c r="LSN31" s="687"/>
      <c r="LSO31" s="687"/>
      <c r="LSP31" s="687"/>
      <c r="LSQ31" s="687"/>
      <c r="LSR31" s="687"/>
      <c r="LSS31" s="687"/>
      <c r="LST31" s="687"/>
      <c r="LSU31" s="687"/>
      <c r="LSV31" s="687"/>
      <c r="LSW31" s="687"/>
      <c r="LSX31" s="687"/>
      <c r="LSY31" s="687"/>
      <c r="LSZ31" s="687"/>
      <c r="LTA31" s="687"/>
      <c r="LTB31" s="687"/>
      <c r="LTC31" s="687"/>
      <c r="LTD31" s="687"/>
      <c r="LTE31" s="687"/>
      <c r="LTF31" s="687"/>
      <c r="LTG31" s="687"/>
      <c r="LTH31" s="687"/>
      <c r="LTI31" s="687"/>
      <c r="LTJ31" s="687"/>
      <c r="LTK31" s="687"/>
      <c r="LTL31" s="687"/>
      <c r="LTM31" s="687"/>
      <c r="LTN31" s="687"/>
      <c r="LTO31" s="687"/>
      <c r="LTP31" s="687"/>
      <c r="LTQ31" s="687"/>
      <c r="LTR31" s="687"/>
      <c r="LTS31" s="687"/>
      <c r="LTT31" s="687"/>
      <c r="LTU31" s="687"/>
      <c r="LTV31" s="687"/>
      <c r="LTW31" s="687"/>
      <c r="LTX31" s="687"/>
      <c r="LTY31" s="687"/>
      <c r="LTZ31" s="687"/>
      <c r="LUA31" s="687"/>
      <c r="LUB31" s="687"/>
      <c r="LUC31" s="687"/>
      <c r="LUD31" s="687"/>
      <c r="LUE31" s="687"/>
      <c r="LUF31" s="687"/>
      <c r="LUG31" s="687"/>
      <c r="LUH31" s="687"/>
      <c r="LUI31" s="687"/>
      <c r="LUJ31" s="687"/>
      <c r="LUK31" s="687"/>
      <c r="LUL31" s="687"/>
      <c r="LUM31" s="687"/>
      <c r="LUN31" s="687"/>
      <c r="LUO31" s="687"/>
      <c r="LUP31" s="687"/>
      <c r="LUQ31" s="687"/>
      <c r="LUR31" s="687"/>
      <c r="LUS31" s="687"/>
      <c r="LUT31" s="687"/>
      <c r="LUU31" s="687"/>
      <c r="LUV31" s="687"/>
      <c r="LUW31" s="687"/>
      <c r="LUX31" s="687"/>
      <c r="LUY31" s="687"/>
      <c r="LUZ31" s="687"/>
      <c r="LVA31" s="687"/>
      <c r="LVB31" s="687"/>
      <c r="LVC31" s="687"/>
      <c r="LVD31" s="687"/>
      <c r="LVE31" s="687"/>
      <c r="LVF31" s="687"/>
      <c r="LVG31" s="687"/>
      <c r="LVH31" s="687"/>
      <c r="LVI31" s="687"/>
      <c r="LVJ31" s="687"/>
      <c r="LVK31" s="687"/>
      <c r="LVL31" s="687"/>
      <c r="LVM31" s="687"/>
      <c r="LVN31" s="687"/>
      <c r="LVO31" s="687"/>
      <c r="LVP31" s="687"/>
      <c r="LVQ31" s="687"/>
      <c r="LVR31" s="687"/>
      <c r="LVS31" s="687"/>
      <c r="LVT31" s="687"/>
      <c r="LVU31" s="687"/>
      <c r="LVV31" s="687"/>
      <c r="LVW31" s="687"/>
      <c r="LVX31" s="687"/>
      <c r="LVY31" s="687"/>
      <c r="LVZ31" s="687"/>
      <c r="LWA31" s="687"/>
      <c r="LWB31" s="687"/>
      <c r="LWC31" s="687"/>
      <c r="LWD31" s="687"/>
      <c r="LWE31" s="687"/>
      <c r="LWF31" s="687"/>
      <c r="LWG31" s="687"/>
      <c r="LWH31" s="687"/>
      <c r="LWI31" s="687"/>
      <c r="LWJ31" s="687"/>
      <c r="LWK31" s="687"/>
      <c r="LWL31" s="687"/>
      <c r="LWM31" s="687"/>
      <c r="LWN31" s="687"/>
      <c r="LWO31" s="687"/>
      <c r="LWP31" s="687"/>
      <c r="LWQ31" s="687"/>
      <c r="LWR31" s="687"/>
      <c r="LWS31" s="687"/>
      <c r="LWT31" s="687"/>
      <c r="LWU31" s="687"/>
      <c r="LWV31" s="687"/>
      <c r="LWW31" s="687"/>
      <c r="LWX31" s="687"/>
      <c r="LWY31" s="687"/>
      <c r="LWZ31" s="687"/>
      <c r="LXA31" s="687"/>
      <c r="LXB31" s="687"/>
      <c r="LXC31" s="687"/>
      <c r="LXD31" s="687"/>
      <c r="LXE31" s="687"/>
      <c r="LXF31" s="687"/>
      <c r="LXG31" s="687"/>
      <c r="LXH31" s="687"/>
      <c r="LXI31" s="687"/>
      <c r="LXJ31" s="687"/>
      <c r="LXK31" s="687"/>
      <c r="LXL31" s="687"/>
      <c r="LXM31" s="687"/>
      <c r="LXN31" s="687"/>
      <c r="LXO31" s="687"/>
      <c r="LXP31" s="687"/>
      <c r="LXQ31" s="687"/>
      <c r="LXR31" s="687"/>
      <c r="LXS31" s="687"/>
      <c r="LXT31" s="687"/>
      <c r="LXU31" s="687"/>
      <c r="LXV31" s="687"/>
      <c r="LXW31" s="687"/>
      <c r="LXX31" s="687"/>
      <c r="LXY31" s="687"/>
      <c r="LXZ31" s="687"/>
      <c r="LYA31" s="687"/>
      <c r="LYB31" s="687"/>
      <c r="LYC31" s="687"/>
      <c r="LYD31" s="687"/>
      <c r="LYE31" s="687"/>
      <c r="LYF31" s="687"/>
      <c r="LYG31" s="687"/>
      <c r="LYH31" s="687"/>
      <c r="LYI31" s="687"/>
      <c r="LYJ31" s="687"/>
      <c r="LYK31" s="687"/>
      <c r="LYL31" s="687"/>
      <c r="LYM31" s="687"/>
      <c r="LYN31" s="687"/>
      <c r="LYO31" s="687"/>
      <c r="LYP31" s="687"/>
      <c r="LYQ31" s="687"/>
      <c r="LYR31" s="687"/>
      <c r="LYS31" s="687"/>
      <c r="LYT31" s="687"/>
      <c r="LYU31" s="687"/>
      <c r="LYV31" s="687"/>
      <c r="LYW31" s="687"/>
      <c r="LYX31" s="687"/>
      <c r="LYY31" s="687"/>
      <c r="LYZ31" s="687"/>
      <c r="LZA31" s="687"/>
      <c r="LZB31" s="687"/>
      <c r="LZC31" s="687"/>
      <c r="LZD31" s="687"/>
      <c r="LZE31" s="687"/>
      <c r="LZF31" s="687"/>
      <c r="LZG31" s="687"/>
      <c r="LZH31" s="687"/>
      <c r="LZI31" s="687"/>
      <c r="LZJ31" s="687"/>
      <c r="LZK31" s="687"/>
      <c r="LZL31" s="687"/>
      <c r="LZM31" s="687"/>
      <c r="LZN31" s="687"/>
      <c r="LZO31" s="687"/>
      <c r="LZP31" s="687"/>
      <c r="LZQ31" s="687"/>
      <c r="LZR31" s="687"/>
      <c r="LZS31" s="687"/>
      <c r="LZT31" s="687"/>
      <c r="LZU31" s="687"/>
      <c r="LZV31" s="687"/>
      <c r="LZW31" s="687"/>
      <c r="LZX31" s="687"/>
      <c r="LZY31" s="687"/>
      <c r="LZZ31" s="687"/>
      <c r="MAA31" s="687"/>
      <c r="MAB31" s="687"/>
      <c r="MAC31" s="687"/>
      <c r="MAD31" s="687"/>
      <c r="MAE31" s="687"/>
      <c r="MAF31" s="687"/>
      <c r="MAG31" s="687"/>
      <c r="MAH31" s="687"/>
      <c r="MAI31" s="687"/>
      <c r="MAJ31" s="687"/>
      <c r="MAK31" s="687"/>
      <c r="MAL31" s="687"/>
      <c r="MAM31" s="687"/>
      <c r="MAN31" s="687"/>
      <c r="MAO31" s="687"/>
      <c r="MAP31" s="687"/>
      <c r="MAQ31" s="687"/>
      <c r="MAR31" s="687"/>
      <c r="MAS31" s="687"/>
      <c r="MAT31" s="687"/>
      <c r="MAU31" s="687"/>
      <c r="MAV31" s="687"/>
      <c r="MAW31" s="687"/>
      <c r="MAX31" s="687"/>
      <c r="MAY31" s="687"/>
      <c r="MAZ31" s="687"/>
      <c r="MBA31" s="687"/>
      <c r="MBB31" s="687"/>
      <c r="MBC31" s="687"/>
      <c r="MBD31" s="687"/>
      <c r="MBE31" s="687"/>
      <c r="MBF31" s="687"/>
      <c r="MBG31" s="687"/>
      <c r="MBH31" s="687"/>
      <c r="MBI31" s="687"/>
      <c r="MBJ31" s="687"/>
      <c r="MBK31" s="687"/>
      <c r="MBL31" s="687"/>
      <c r="MBM31" s="687"/>
      <c r="MBN31" s="687"/>
      <c r="MBO31" s="687"/>
      <c r="MBP31" s="687"/>
      <c r="MBQ31" s="687"/>
      <c r="MBR31" s="687"/>
      <c r="MBS31" s="687"/>
      <c r="MBT31" s="687"/>
      <c r="MBU31" s="687"/>
      <c r="MBV31" s="687"/>
      <c r="MBW31" s="687"/>
      <c r="MBX31" s="687"/>
      <c r="MBY31" s="687"/>
      <c r="MBZ31" s="687"/>
      <c r="MCA31" s="687"/>
      <c r="MCB31" s="687"/>
      <c r="MCC31" s="687"/>
      <c r="MCD31" s="687"/>
      <c r="MCE31" s="687"/>
      <c r="MCF31" s="687"/>
      <c r="MCG31" s="687"/>
      <c r="MCH31" s="687"/>
      <c r="MCI31" s="687"/>
      <c r="MCJ31" s="687"/>
      <c r="MCK31" s="687"/>
      <c r="MCL31" s="687"/>
      <c r="MCM31" s="687"/>
      <c r="MCN31" s="687"/>
      <c r="MCO31" s="687"/>
      <c r="MCP31" s="687"/>
      <c r="MCQ31" s="687"/>
      <c r="MCR31" s="687"/>
      <c r="MCS31" s="687"/>
      <c r="MCT31" s="687"/>
      <c r="MCU31" s="687"/>
      <c r="MCV31" s="687"/>
      <c r="MCW31" s="687"/>
      <c r="MCX31" s="687"/>
      <c r="MCY31" s="687"/>
      <c r="MCZ31" s="687"/>
      <c r="MDA31" s="687"/>
      <c r="MDB31" s="687"/>
      <c r="MDC31" s="687"/>
      <c r="MDD31" s="687"/>
      <c r="MDE31" s="687"/>
      <c r="MDF31" s="687"/>
      <c r="MDG31" s="687"/>
      <c r="MDH31" s="687"/>
      <c r="MDI31" s="687"/>
      <c r="MDJ31" s="687"/>
      <c r="MDK31" s="687"/>
      <c r="MDL31" s="687"/>
      <c r="MDM31" s="687"/>
      <c r="MDN31" s="687"/>
      <c r="MDO31" s="687"/>
      <c r="MDP31" s="687"/>
      <c r="MDQ31" s="687"/>
      <c r="MDR31" s="687"/>
      <c r="MDS31" s="687"/>
      <c r="MDT31" s="687"/>
      <c r="MDU31" s="687"/>
      <c r="MDV31" s="687"/>
      <c r="MDW31" s="687"/>
      <c r="MDX31" s="687"/>
      <c r="MDY31" s="687"/>
      <c r="MDZ31" s="687"/>
      <c r="MEA31" s="687"/>
      <c r="MEB31" s="687"/>
      <c r="MEC31" s="687"/>
      <c r="MED31" s="687"/>
      <c r="MEE31" s="687"/>
      <c r="MEF31" s="687"/>
      <c r="MEG31" s="687"/>
      <c r="MEH31" s="687"/>
      <c r="MEI31" s="687"/>
      <c r="MEJ31" s="687"/>
      <c r="MEK31" s="687"/>
      <c r="MEL31" s="687"/>
      <c r="MEM31" s="687"/>
      <c r="MEN31" s="687"/>
      <c r="MEO31" s="687"/>
      <c r="MEP31" s="687"/>
      <c r="MEQ31" s="687"/>
      <c r="MER31" s="687"/>
      <c r="MES31" s="687"/>
      <c r="MET31" s="687"/>
      <c r="MEU31" s="687"/>
      <c r="MEV31" s="687"/>
      <c r="MEW31" s="687"/>
      <c r="MEX31" s="687"/>
      <c r="MEY31" s="687"/>
      <c r="MEZ31" s="687"/>
      <c r="MFA31" s="687"/>
      <c r="MFB31" s="687"/>
      <c r="MFC31" s="687"/>
      <c r="MFD31" s="687"/>
      <c r="MFE31" s="687"/>
      <c r="MFF31" s="687"/>
      <c r="MFG31" s="687"/>
      <c r="MFH31" s="687"/>
      <c r="MFI31" s="687"/>
      <c r="MFJ31" s="687"/>
      <c r="MFK31" s="687"/>
      <c r="MFL31" s="687"/>
      <c r="MFM31" s="687"/>
      <c r="MFN31" s="687"/>
      <c r="MFO31" s="687"/>
      <c r="MFP31" s="687"/>
      <c r="MFQ31" s="687"/>
      <c r="MFR31" s="687"/>
      <c r="MFS31" s="687"/>
      <c r="MFT31" s="687"/>
      <c r="MFU31" s="687"/>
      <c r="MFV31" s="687"/>
      <c r="MFW31" s="687"/>
      <c r="MFX31" s="687"/>
      <c r="MFY31" s="687"/>
      <c r="MFZ31" s="687"/>
      <c r="MGA31" s="687"/>
      <c r="MGB31" s="687"/>
      <c r="MGC31" s="687"/>
      <c r="MGD31" s="687"/>
      <c r="MGE31" s="687"/>
      <c r="MGF31" s="687"/>
      <c r="MGG31" s="687"/>
      <c r="MGH31" s="687"/>
      <c r="MGI31" s="687"/>
      <c r="MGJ31" s="687"/>
      <c r="MGK31" s="687"/>
      <c r="MGL31" s="687"/>
      <c r="MGM31" s="687"/>
      <c r="MGN31" s="687"/>
      <c r="MGO31" s="687"/>
      <c r="MGP31" s="687"/>
      <c r="MGQ31" s="687"/>
      <c r="MGR31" s="687"/>
      <c r="MGS31" s="687"/>
      <c r="MGT31" s="687"/>
      <c r="MGU31" s="687"/>
      <c r="MGV31" s="687"/>
      <c r="MGW31" s="687"/>
      <c r="MGX31" s="687"/>
      <c r="MGY31" s="687"/>
      <c r="MGZ31" s="687"/>
      <c r="MHA31" s="687"/>
      <c r="MHB31" s="687"/>
      <c r="MHC31" s="687"/>
      <c r="MHD31" s="687"/>
      <c r="MHE31" s="687"/>
      <c r="MHF31" s="687"/>
      <c r="MHG31" s="687"/>
      <c r="MHH31" s="687"/>
      <c r="MHI31" s="687"/>
      <c r="MHJ31" s="687"/>
      <c r="MHK31" s="687"/>
      <c r="MHL31" s="687"/>
      <c r="MHM31" s="687"/>
      <c r="MHN31" s="687"/>
      <c r="MHO31" s="687"/>
      <c r="MHP31" s="687"/>
      <c r="MHQ31" s="687"/>
      <c r="MHR31" s="687"/>
      <c r="MHS31" s="687"/>
      <c r="MHT31" s="687"/>
      <c r="MHU31" s="687"/>
      <c r="MHV31" s="687"/>
      <c r="MHW31" s="687"/>
      <c r="MHX31" s="687"/>
      <c r="MHY31" s="687"/>
      <c r="MHZ31" s="687"/>
      <c r="MIA31" s="687"/>
      <c r="MIB31" s="687"/>
      <c r="MIC31" s="687"/>
      <c r="MID31" s="687"/>
      <c r="MIE31" s="687"/>
      <c r="MIF31" s="687"/>
      <c r="MIG31" s="687"/>
      <c r="MIH31" s="687"/>
      <c r="MII31" s="687"/>
      <c r="MIJ31" s="687"/>
      <c r="MIK31" s="687"/>
      <c r="MIL31" s="687"/>
      <c r="MIM31" s="687"/>
      <c r="MIN31" s="687"/>
      <c r="MIO31" s="687"/>
      <c r="MIP31" s="687"/>
      <c r="MIQ31" s="687"/>
      <c r="MIR31" s="687"/>
      <c r="MIS31" s="687"/>
      <c r="MIT31" s="687"/>
      <c r="MIU31" s="687"/>
      <c r="MIV31" s="687"/>
      <c r="MIW31" s="687"/>
      <c r="MIX31" s="687"/>
      <c r="MIY31" s="687"/>
      <c r="MIZ31" s="687"/>
      <c r="MJA31" s="687"/>
      <c r="MJB31" s="687"/>
      <c r="MJC31" s="687"/>
      <c r="MJD31" s="687"/>
      <c r="MJE31" s="687"/>
      <c r="MJF31" s="687"/>
      <c r="MJG31" s="687"/>
      <c r="MJH31" s="687"/>
      <c r="MJI31" s="687"/>
      <c r="MJJ31" s="687"/>
      <c r="MJK31" s="687"/>
      <c r="MJL31" s="687"/>
      <c r="MJM31" s="687"/>
      <c r="MJN31" s="687"/>
      <c r="MJO31" s="687"/>
      <c r="MJP31" s="687"/>
      <c r="MJQ31" s="687"/>
      <c r="MJR31" s="687"/>
      <c r="MJS31" s="687"/>
      <c r="MJT31" s="687"/>
      <c r="MJU31" s="687"/>
      <c r="MJV31" s="687"/>
      <c r="MJW31" s="687"/>
      <c r="MJX31" s="687"/>
      <c r="MJY31" s="687"/>
      <c r="MJZ31" s="687"/>
      <c r="MKA31" s="687"/>
      <c r="MKB31" s="687"/>
      <c r="MKC31" s="687"/>
      <c r="MKD31" s="687"/>
      <c r="MKE31" s="687"/>
      <c r="MKF31" s="687"/>
      <c r="MKG31" s="687"/>
      <c r="MKH31" s="687"/>
      <c r="MKI31" s="687"/>
      <c r="MKJ31" s="687"/>
      <c r="MKK31" s="687"/>
      <c r="MKL31" s="687"/>
      <c r="MKM31" s="687"/>
      <c r="MKN31" s="687"/>
      <c r="MKO31" s="687"/>
      <c r="MKP31" s="687"/>
      <c r="MKQ31" s="687"/>
      <c r="MKR31" s="687"/>
      <c r="MKS31" s="687"/>
      <c r="MKT31" s="687"/>
      <c r="MKU31" s="687"/>
      <c r="MKV31" s="687"/>
      <c r="MKW31" s="687"/>
      <c r="MKX31" s="687"/>
      <c r="MKY31" s="687"/>
      <c r="MKZ31" s="687"/>
      <c r="MLA31" s="687"/>
      <c r="MLB31" s="687"/>
      <c r="MLC31" s="687"/>
      <c r="MLD31" s="687"/>
      <c r="MLE31" s="687"/>
      <c r="MLF31" s="687"/>
      <c r="MLG31" s="687"/>
      <c r="MLH31" s="687"/>
      <c r="MLI31" s="687"/>
      <c r="MLJ31" s="687"/>
      <c r="MLK31" s="687"/>
      <c r="MLL31" s="687"/>
      <c r="MLM31" s="687"/>
      <c r="MLN31" s="687"/>
      <c r="MLO31" s="687"/>
      <c r="MLP31" s="687"/>
      <c r="MLQ31" s="687"/>
      <c r="MLR31" s="687"/>
      <c r="MLS31" s="687"/>
      <c r="MLT31" s="687"/>
      <c r="MLU31" s="687"/>
      <c r="MLV31" s="687"/>
      <c r="MLW31" s="687"/>
      <c r="MLX31" s="687"/>
      <c r="MLY31" s="687"/>
      <c r="MLZ31" s="687"/>
      <c r="MMA31" s="687"/>
      <c r="MMB31" s="687"/>
      <c r="MMC31" s="687"/>
      <c r="MMD31" s="687"/>
      <c r="MME31" s="687"/>
      <c r="MMF31" s="687"/>
      <c r="MMG31" s="687"/>
      <c r="MMH31" s="687"/>
      <c r="MMI31" s="687"/>
      <c r="MMJ31" s="687"/>
      <c r="MMK31" s="687"/>
      <c r="MML31" s="687"/>
      <c r="MMM31" s="687"/>
      <c r="MMN31" s="687"/>
      <c r="MMO31" s="687"/>
      <c r="MMP31" s="687"/>
      <c r="MMQ31" s="687"/>
      <c r="MMR31" s="687"/>
      <c r="MMS31" s="687"/>
      <c r="MMT31" s="687"/>
      <c r="MMU31" s="687"/>
      <c r="MMV31" s="687"/>
      <c r="MMW31" s="687"/>
      <c r="MMX31" s="687"/>
      <c r="MMY31" s="687"/>
      <c r="MMZ31" s="687"/>
      <c r="MNA31" s="687"/>
      <c r="MNB31" s="687"/>
      <c r="MNC31" s="687"/>
      <c r="MND31" s="687"/>
      <c r="MNE31" s="687"/>
      <c r="MNF31" s="687"/>
      <c r="MNG31" s="687"/>
      <c r="MNH31" s="687"/>
      <c r="MNI31" s="687"/>
      <c r="MNJ31" s="687"/>
      <c r="MNK31" s="687"/>
      <c r="MNL31" s="687"/>
      <c r="MNM31" s="687"/>
      <c r="MNN31" s="687"/>
      <c r="MNO31" s="687"/>
      <c r="MNP31" s="687"/>
      <c r="MNQ31" s="687"/>
      <c r="MNR31" s="687"/>
      <c r="MNS31" s="687"/>
      <c r="MNT31" s="687"/>
      <c r="MNU31" s="687"/>
      <c r="MNV31" s="687"/>
      <c r="MNW31" s="687"/>
      <c r="MNX31" s="687"/>
      <c r="MNY31" s="687"/>
      <c r="MNZ31" s="687"/>
      <c r="MOA31" s="687"/>
      <c r="MOB31" s="687"/>
      <c r="MOC31" s="687"/>
      <c r="MOD31" s="687"/>
      <c r="MOE31" s="687"/>
      <c r="MOF31" s="687"/>
      <c r="MOG31" s="687"/>
      <c r="MOH31" s="687"/>
      <c r="MOI31" s="687"/>
      <c r="MOJ31" s="687"/>
      <c r="MOK31" s="687"/>
      <c r="MOL31" s="687"/>
      <c r="MOM31" s="687"/>
      <c r="MON31" s="687"/>
      <c r="MOO31" s="687"/>
      <c r="MOP31" s="687"/>
      <c r="MOQ31" s="687"/>
      <c r="MOR31" s="687"/>
      <c r="MOS31" s="687"/>
      <c r="MOT31" s="687"/>
      <c r="MOU31" s="687"/>
      <c r="MOV31" s="687"/>
      <c r="MOW31" s="687"/>
      <c r="MOX31" s="687"/>
      <c r="MOY31" s="687"/>
      <c r="MOZ31" s="687"/>
      <c r="MPA31" s="687"/>
      <c r="MPB31" s="687"/>
      <c r="MPC31" s="687"/>
      <c r="MPD31" s="687"/>
      <c r="MPE31" s="687"/>
      <c r="MPF31" s="687"/>
      <c r="MPG31" s="687"/>
      <c r="MPH31" s="687"/>
      <c r="MPI31" s="687"/>
      <c r="MPJ31" s="687"/>
      <c r="MPK31" s="687"/>
      <c r="MPL31" s="687"/>
      <c r="MPM31" s="687"/>
      <c r="MPN31" s="687"/>
      <c r="MPO31" s="687"/>
      <c r="MPP31" s="687"/>
      <c r="MPQ31" s="687"/>
      <c r="MPR31" s="687"/>
      <c r="MPS31" s="687"/>
      <c r="MPT31" s="687"/>
      <c r="MPU31" s="687"/>
      <c r="MPV31" s="687"/>
      <c r="MPW31" s="687"/>
      <c r="MPX31" s="687"/>
      <c r="MPY31" s="687"/>
      <c r="MPZ31" s="687"/>
      <c r="MQA31" s="687"/>
      <c r="MQB31" s="687"/>
      <c r="MQC31" s="687"/>
      <c r="MQD31" s="687"/>
      <c r="MQE31" s="687"/>
      <c r="MQF31" s="687"/>
      <c r="MQG31" s="687"/>
      <c r="MQH31" s="687"/>
      <c r="MQI31" s="687"/>
      <c r="MQJ31" s="687"/>
      <c r="MQK31" s="687"/>
      <c r="MQL31" s="687"/>
      <c r="MQM31" s="687"/>
      <c r="MQN31" s="687"/>
      <c r="MQO31" s="687"/>
      <c r="MQP31" s="687"/>
      <c r="MQQ31" s="687"/>
      <c r="MQR31" s="687"/>
      <c r="MQS31" s="687"/>
      <c r="MQT31" s="687"/>
      <c r="MQU31" s="687"/>
      <c r="MQV31" s="687"/>
      <c r="MQW31" s="687"/>
      <c r="MQX31" s="687"/>
      <c r="MQY31" s="687"/>
      <c r="MQZ31" s="687"/>
      <c r="MRA31" s="687"/>
      <c r="MRB31" s="687"/>
      <c r="MRC31" s="687"/>
      <c r="MRD31" s="687"/>
      <c r="MRE31" s="687"/>
      <c r="MRF31" s="687"/>
      <c r="MRG31" s="687"/>
      <c r="MRH31" s="687"/>
      <c r="MRI31" s="687"/>
      <c r="MRJ31" s="687"/>
      <c r="MRK31" s="687"/>
      <c r="MRL31" s="687"/>
      <c r="MRM31" s="687"/>
      <c r="MRN31" s="687"/>
      <c r="MRO31" s="687"/>
      <c r="MRP31" s="687"/>
      <c r="MRQ31" s="687"/>
      <c r="MRR31" s="687"/>
      <c r="MRS31" s="687"/>
      <c r="MRT31" s="687"/>
      <c r="MRU31" s="687"/>
      <c r="MRV31" s="687"/>
      <c r="MRW31" s="687"/>
      <c r="MRX31" s="687"/>
      <c r="MRY31" s="687"/>
      <c r="MRZ31" s="687"/>
      <c r="MSA31" s="687"/>
      <c r="MSB31" s="687"/>
      <c r="MSC31" s="687"/>
      <c r="MSD31" s="687"/>
      <c r="MSE31" s="687"/>
      <c r="MSF31" s="687"/>
      <c r="MSG31" s="687"/>
      <c r="MSH31" s="687"/>
      <c r="MSI31" s="687"/>
      <c r="MSJ31" s="687"/>
      <c r="MSK31" s="687"/>
      <c r="MSL31" s="687"/>
      <c r="MSM31" s="687"/>
      <c r="MSN31" s="687"/>
      <c r="MSO31" s="687"/>
      <c r="MSP31" s="687"/>
      <c r="MSQ31" s="687"/>
      <c r="MSR31" s="687"/>
      <c r="MSS31" s="687"/>
      <c r="MST31" s="687"/>
      <c r="MSU31" s="687"/>
      <c r="MSV31" s="687"/>
      <c r="MSW31" s="687"/>
      <c r="MSX31" s="687"/>
      <c r="MSY31" s="687"/>
      <c r="MSZ31" s="687"/>
      <c r="MTA31" s="687"/>
      <c r="MTB31" s="687"/>
      <c r="MTC31" s="687"/>
      <c r="MTD31" s="687"/>
      <c r="MTE31" s="687"/>
      <c r="MTF31" s="687"/>
      <c r="MTG31" s="687"/>
      <c r="MTH31" s="687"/>
      <c r="MTI31" s="687"/>
      <c r="MTJ31" s="687"/>
      <c r="MTK31" s="687"/>
      <c r="MTL31" s="687"/>
      <c r="MTM31" s="687"/>
      <c r="MTN31" s="687"/>
      <c r="MTO31" s="687"/>
      <c r="MTP31" s="687"/>
      <c r="MTQ31" s="687"/>
      <c r="MTR31" s="687"/>
      <c r="MTS31" s="687"/>
      <c r="MTT31" s="687"/>
      <c r="MTU31" s="687"/>
      <c r="MTV31" s="687"/>
      <c r="MTW31" s="687"/>
      <c r="MTX31" s="687"/>
      <c r="MTY31" s="687"/>
      <c r="MTZ31" s="687"/>
      <c r="MUA31" s="687"/>
      <c r="MUB31" s="687"/>
      <c r="MUC31" s="687"/>
      <c r="MUD31" s="687"/>
      <c r="MUE31" s="687"/>
      <c r="MUF31" s="687"/>
      <c r="MUG31" s="687"/>
      <c r="MUH31" s="687"/>
      <c r="MUI31" s="687"/>
      <c r="MUJ31" s="687"/>
      <c r="MUK31" s="687"/>
      <c r="MUL31" s="687"/>
      <c r="MUM31" s="687"/>
      <c r="MUN31" s="687"/>
      <c r="MUO31" s="687"/>
      <c r="MUP31" s="687"/>
      <c r="MUQ31" s="687"/>
      <c r="MUR31" s="687"/>
      <c r="MUS31" s="687"/>
      <c r="MUT31" s="687"/>
      <c r="MUU31" s="687"/>
      <c r="MUV31" s="687"/>
      <c r="MUW31" s="687"/>
      <c r="MUX31" s="687"/>
      <c r="MUY31" s="687"/>
      <c r="MUZ31" s="687"/>
      <c r="MVA31" s="687"/>
      <c r="MVB31" s="687"/>
      <c r="MVC31" s="687"/>
      <c r="MVD31" s="687"/>
      <c r="MVE31" s="687"/>
      <c r="MVF31" s="687"/>
      <c r="MVG31" s="687"/>
      <c r="MVH31" s="687"/>
      <c r="MVI31" s="687"/>
      <c r="MVJ31" s="687"/>
      <c r="MVK31" s="687"/>
      <c r="MVL31" s="687"/>
      <c r="MVM31" s="687"/>
      <c r="MVN31" s="687"/>
      <c r="MVO31" s="687"/>
      <c r="MVP31" s="687"/>
      <c r="MVQ31" s="687"/>
      <c r="MVR31" s="687"/>
      <c r="MVS31" s="687"/>
      <c r="MVT31" s="687"/>
      <c r="MVU31" s="687"/>
      <c r="MVV31" s="687"/>
      <c r="MVW31" s="687"/>
      <c r="MVX31" s="687"/>
      <c r="MVY31" s="687"/>
      <c r="MVZ31" s="687"/>
      <c r="MWA31" s="687"/>
      <c r="MWB31" s="687"/>
      <c r="MWC31" s="687"/>
      <c r="MWD31" s="687"/>
      <c r="MWE31" s="687"/>
      <c r="MWF31" s="687"/>
      <c r="MWG31" s="687"/>
      <c r="MWH31" s="687"/>
      <c r="MWI31" s="687"/>
      <c r="MWJ31" s="687"/>
      <c r="MWK31" s="687"/>
      <c r="MWL31" s="687"/>
      <c r="MWM31" s="687"/>
      <c r="MWN31" s="687"/>
      <c r="MWO31" s="687"/>
      <c r="MWP31" s="687"/>
      <c r="MWQ31" s="687"/>
      <c r="MWR31" s="687"/>
      <c r="MWS31" s="687"/>
      <c r="MWT31" s="687"/>
      <c r="MWU31" s="687"/>
      <c r="MWV31" s="687"/>
      <c r="MWW31" s="687"/>
      <c r="MWX31" s="687"/>
      <c r="MWY31" s="687"/>
      <c r="MWZ31" s="687"/>
      <c r="MXA31" s="687"/>
      <c r="MXB31" s="687"/>
      <c r="MXC31" s="687"/>
      <c r="MXD31" s="687"/>
      <c r="MXE31" s="687"/>
      <c r="MXF31" s="687"/>
      <c r="MXG31" s="687"/>
      <c r="MXH31" s="687"/>
      <c r="MXI31" s="687"/>
      <c r="MXJ31" s="687"/>
      <c r="MXK31" s="687"/>
      <c r="MXL31" s="687"/>
      <c r="MXM31" s="687"/>
      <c r="MXN31" s="687"/>
      <c r="MXO31" s="687"/>
      <c r="MXP31" s="687"/>
      <c r="MXQ31" s="687"/>
      <c r="MXR31" s="687"/>
      <c r="MXS31" s="687"/>
      <c r="MXT31" s="687"/>
      <c r="MXU31" s="687"/>
      <c r="MXV31" s="687"/>
      <c r="MXW31" s="687"/>
      <c r="MXX31" s="687"/>
      <c r="MXY31" s="687"/>
      <c r="MXZ31" s="687"/>
      <c r="MYA31" s="687"/>
      <c r="MYB31" s="687"/>
      <c r="MYC31" s="687"/>
      <c r="MYD31" s="687"/>
      <c r="MYE31" s="687"/>
      <c r="MYF31" s="687"/>
      <c r="MYG31" s="687"/>
      <c r="MYH31" s="687"/>
      <c r="MYI31" s="687"/>
      <c r="MYJ31" s="687"/>
      <c r="MYK31" s="687"/>
      <c r="MYL31" s="687"/>
      <c r="MYM31" s="687"/>
      <c r="MYN31" s="687"/>
      <c r="MYO31" s="687"/>
      <c r="MYP31" s="687"/>
      <c r="MYQ31" s="687"/>
      <c r="MYR31" s="687"/>
      <c r="MYS31" s="687"/>
      <c r="MYT31" s="687"/>
      <c r="MYU31" s="687"/>
      <c r="MYV31" s="687"/>
      <c r="MYW31" s="687"/>
      <c r="MYX31" s="687"/>
      <c r="MYY31" s="687"/>
      <c r="MYZ31" s="687"/>
      <c r="MZA31" s="687"/>
      <c r="MZB31" s="687"/>
      <c r="MZC31" s="687"/>
      <c r="MZD31" s="687"/>
      <c r="MZE31" s="687"/>
      <c r="MZF31" s="687"/>
      <c r="MZG31" s="687"/>
      <c r="MZH31" s="687"/>
      <c r="MZI31" s="687"/>
      <c r="MZJ31" s="687"/>
      <c r="MZK31" s="687"/>
      <c r="MZL31" s="687"/>
      <c r="MZM31" s="687"/>
      <c r="MZN31" s="687"/>
      <c r="MZO31" s="687"/>
      <c r="MZP31" s="687"/>
      <c r="MZQ31" s="687"/>
      <c r="MZR31" s="687"/>
      <c r="MZS31" s="687"/>
      <c r="MZT31" s="687"/>
      <c r="MZU31" s="687"/>
      <c r="MZV31" s="687"/>
      <c r="MZW31" s="687"/>
      <c r="MZX31" s="687"/>
      <c r="MZY31" s="687"/>
      <c r="MZZ31" s="687"/>
      <c r="NAA31" s="687"/>
      <c r="NAB31" s="687"/>
      <c r="NAC31" s="687"/>
      <c r="NAD31" s="687"/>
      <c r="NAE31" s="687"/>
      <c r="NAF31" s="687"/>
      <c r="NAG31" s="687"/>
      <c r="NAH31" s="687"/>
      <c r="NAI31" s="687"/>
      <c r="NAJ31" s="687"/>
      <c r="NAK31" s="687"/>
      <c r="NAL31" s="687"/>
      <c r="NAM31" s="687"/>
      <c r="NAN31" s="687"/>
      <c r="NAO31" s="687"/>
      <c r="NAP31" s="687"/>
      <c r="NAQ31" s="687"/>
      <c r="NAR31" s="687"/>
      <c r="NAS31" s="687"/>
      <c r="NAT31" s="687"/>
      <c r="NAU31" s="687"/>
      <c r="NAV31" s="687"/>
      <c r="NAW31" s="687"/>
      <c r="NAX31" s="687"/>
      <c r="NAY31" s="687"/>
      <c r="NAZ31" s="687"/>
      <c r="NBA31" s="687"/>
      <c r="NBB31" s="687"/>
      <c r="NBC31" s="687"/>
      <c r="NBD31" s="687"/>
      <c r="NBE31" s="687"/>
      <c r="NBF31" s="687"/>
      <c r="NBG31" s="687"/>
      <c r="NBH31" s="687"/>
      <c r="NBI31" s="687"/>
      <c r="NBJ31" s="687"/>
      <c r="NBK31" s="687"/>
      <c r="NBL31" s="687"/>
      <c r="NBM31" s="687"/>
      <c r="NBN31" s="687"/>
      <c r="NBO31" s="687"/>
      <c r="NBP31" s="687"/>
      <c r="NBQ31" s="687"/>
      <c r="NBR31" s="687"/>
      <c r="NBS31" s="687"/>
      <c r="NBT31" s="687"/>
      <c r="NBU31" s="687"/>
      <c r="NBV31" s="687"/>
      <c r="NBW31" s="687"/>
      <c r="NBX31" s="687"/>
      <c r="NBY31" s="687"/>
      <c r="NBZ31" s="687"/>
      <c r="NCA31" s="687"/>
      <c r="NCB31" s="687"/>
      <c r="NCC31" s="687"/>
      <c r="NCD31" s="687"/>
      <c r="NCE31" s="687"/>
      <c r="NCF31" s="687"/>
      <c r="NCG31" s="687"/>
      <c r="NCH31" s="687"/>
      <c r="NCI31" s="687"/>
      <c r="NCJ31" s="687"/>
      <c r="NCK31" s="687"/>
      <c r="NCL31" s="687"/>
      <c r="NCM31" s="687"/>
      <c r="NCN31" s="687"/>
      <c r="NCO31" s="687"/>
      <c r="NCP31" s="687"/>
      <c r="NCQ31" s="687"/>
      <c r="NCR31" s="687"/>
      <c r="NCS31" s="687"/>
      <c r="NCT31" s="687"/>
      <c r="NCU31" s="687"/>
      <c r="NCV31" s="687"/>
      <c r="NCW31" s="687"/>
      <c r="NCX31" s="687"/>
      <c r="NCY31" s="687"/>
      <c r="NCZ31" s="687"/>
      <c r="NDA31" s="687"/>
      <c r="NDB31" s="687"/>
      <c r="NDC31" s="687"/>
      <c r="NDD31" s="687"/>
      <c r="NDE31" s="687"/>
      <c r="NDF31" s="687"/>
      <c r="NDG31" s="687"/>
      <c r="NDH31" s="687"/>
      <c r="NDI31" s="687"/>
      <c r="NDJ31" s="687"/>
      <c r="NDK31" s="687"/>
      <c r="NDL31" s="687"/>
      <c r="NDM31" s="687"/>
      <c r="NDN31" s="687"/>
      <c r="NDO31" s="687"/>
      <c r="NDP31" s="687"/>
      <c r="NDQ31" s="687"/>
      <c r="NDR31" s="687"/>
      <c r="NDS31" s="687"/>
      <c r="NDT31" s="687"/>
      <c r="NDU31" s="687"/>
      <c r="NDV31" s="687"/>
      <c r="NDW31" s="687"/>
      <c r="NDX31" s="687"/>
      <c r="NDY31" s="687"/>
      <c r="NDZ31" s="687"/>
      <c r="NEA31" s="687"/>
      <c r="NEB31" s="687"/>
      <c r="NEC31" s="687"/>
      <c r="NED31" s="687"/>
      <c r="NEE31" s="687"/>
      <c r="NEF31" s="687"/>
      <c r="NEG31" s="687"/>
      <c r="NEH31" s="687"/>
      <c r="NEI31" s="687"/>
      <c r="NEJ31" s="687"/>
      <c r="NEK31" s="687"/>
      <c r="NEL31" s="687"/>
      <c r="NEM31" s="687"/>
      <c r="NEN31" s="687"/>
      <c r="NEO31" s="687"/>
      <c r="NEP31" s="687"/>
      <c r="NEQ31" s="687"/>
      <c r="NER31" s="687"/>
      <c r="NES31" s="687"/>
      <c r="NET31" s="687"/>
      <c r="NEU31" s="687"/>
      <c r="NEV31" s="687"/>
      <c r="NEW31" s="687"/>
      <c r="NEX31" s="687"/>
      <c r="NEY31" s="687"/>
      <c r="NEZ31" s="687"/>
      <c r="NFA31" s="687"/>
      <c r="NFB31" s="687"/>
      <c r="NFC31" s="687"/>
      <c r="NFD31" s="687"/>
      <c r="NFE31" s="687"/>
      <c r="NFF31" s="687"/>
      <c r="NFG31" s="687"/>
      <c r="NFH31" s="687"/>
      <c r="NFI31" s="687"/>
      <c r="NFJ31" s="687"/>
      <c r="NFK31" s="687"/>
      <c r="NFL31" s="687"/>
      <c r="NFM31" s="687"/>
      <c r="NFN31" s="687"/>
      <c r="NFO31" s="687"/>
      <c r="NFP31" s="687"/>
      <c r="NFQ31" s="687"/>
      <c r="NFR31" s="687"/>
      <c r="NFS31" s="687"/>
      <c r="NFT31" s="687"/>
      <c r="NFU31" s="687"/>
      <c r="NFV31" s="687"/>
      <c r="NFW31" s="687"/>
      <c r="NFX31" s="687"/>
      <c r="NFY31" s="687"/>
      <c r="NFZ31" s="687"/>
      <c r="NGA31" s="687"/>
      <c r="NGB31" s="687"/>
      <c r="NGC31" s="687"/>
      <c r="NGD31" s="687"/>
      <c r="NGE31" s="687"/>
      <c r="NGF31" s="687"/>
      <c r="NGG31" s="687"/>
      <c r="NGH31" s="687"/>
      <c r="NGI31" s="687"/>
      <c r="NGJ31" s="687"/>
      <c r="NGK31" s="687"/>
      <c r="NGL31" s="687"/>
      <c r="NGM31" s="687"/>
      <c r="NGN31" s="687"/>
      <c r="NGO31" s="687"/>
      <c r="NGP31" s="687"/>
      <c r="NGQ31" s="687"/>
      <c r="NGR31" s="687"/>
      <c r="NGS31" s="687"/>
      <c r="NGT31" s="687"/>
      <c r="NGU31" s="687"/>
      <c r="NGV31" s="687"/>
      <c r="NGW31" s="687"/>
      <c r="NGX31" s="687"/>
      <c r="NGY31" s="687"/>
      <c r="NGZ31" s="687"/>
      <c r="NHA31" s="687"/>
      <c r="NHB31" s="687"/>
      <c r="NHC31" s="687"/>
      <c r="NHD31" s="687"/>
      <c r="NHE31" s="687"/>
      <c r="NHF31" s="687"/>
      <c r="NHG31" s="687"/>
      <c r="NHH31" s="687"/>
      <c r="NHI31" s="687"/>
      <c r="NHJ31" s="687"/>
      <c r="NHK31" s="687"/>
      <c r="NHL31" s="687"/>
      <c r="NHM31" s="687"/>
      <c r="NHN31" s="687"/>
      <c r="NHO31" s="687"/>
      <c r="NHP31" s="687"/>
      <c r="NHQ31" s="687"/>
      <c r="NHR31" s="687"/>
      <c r="NHS31" s="687"/>
      <c r="NHT31" s="687"/>
      <c r="NHU31" s="687"/>
      <c r="NHV31" s="687"/>
      <c r="NHW31" s="687"/>
      <c r="NHX31" s="687"/>
      <c r="NHY31" s="687"/>
      <c r="NHZ31" s="687"/>
      <c r="NIA31" s="687"/>
      <c r="NIB31" s="687"/>
      <c r="NIC31" s="687"/>
      <c r="NID31" s="687"/>
      <c r="NIE31" s="687"/>
      <c r="NIF31" s="687"/>
      <c r="NIG31" s="687"/>
      <c r="NIH31" s="687"/>
      <c r="NII31" s="687"/>
      <c r="NIJ31" s="687"/>
      <c r="NIK31" s="687"/>
      <c r="NIL31" s="687"/>
      <c r="NIM31" s="687"/>
      <c r="NIN31" s="687"/>
      <c r="NIO31" s="687"/>
      <c r="NIP31" s="687"/>
      <c r="NIQ31" s="687"/>
      <c r="NIR31" s="687"/>
      <c r="NIS31" s="687"/>
      <c r="NIT31" s="687"/>
      <c r="NIU31" s="687"/>
      <c r="NIV31" s="687"/>
      <c r="NIW31" s="687"/>
      <c r="NIX31" s="687"/>
      <c r="NIY31" s="687"/>
      <c r="NIZ31" s="687"/>
      <c r="NJA31" s="687"/>
      <c r="NJB31" s="687"/>
      <c r="NJC31" s="687"/>
      <c r="NJD31" s="687"/>
      <c r="NJE31" s="687"/>
      <c r="NJF31" s="687"/>
      <c r="NJG31" s="687"/>
      <c r="NJH31" s="687"/>
      <c r="NJI31" s="687"/>
      <c r="NJJ31" s="687"/>
      <c r="NJK31" s="687"/>
      <c r="NJL31" s="687"/>
      <c r="NJM31" s="687"/>
      <c r="NJN31" s="687"/>
      <c r="NJO31" s="687"/>
      <c r="NJP31" s="687"/>
      <c r="NJQ31" s="687"/>
      <c r="NJR31" s="687"/>
      <c r="NJS31" s="687"/>
      <c r="NJT31" s="687"/>
      <c r="NJU31" s="687"/>
      <c r="NJV31" s="687"/>
      <c r="NJW31" s="687"/>
      <c r="NJX31" s="687"/>
      <c r="NJY31" s="687"/>
      <c r="NJZ31" s="687"/>
      <c r="NKA31" s="687"/>
      <c r="NKB31" s="687"/>
      <c r="NKC31" s="687"/>
      <c r="NKD31" s="687"/>
      <c r="NKE31" s="687"/>
      <c r="NKF31" s="687"/>
      <c r="NKG31" s="687"/>
      <c r="NKH31" s="687"/>
      <c r="NKI31" s="687"/>
      <c r="NKJ31" s="687"/>
      <c r="NKK31" s="687"/>
      <c r="NKL31" s="687"/>
      <c r="NKM31" s="687"/>
      <c r="NKN31" s="687"/>
      <c r="NKO31" s="687"/>
      <c r="NKP31" s="687"/>
      <c r="NKQ31" s="687"/>
      <c r="NKR31" s="687"/>
      <c r="NKS31" s="687"/>
      <c r="NKT31" s="687"/>
      <c r="NKU31" s="687"/>
      <c r="NKV31" s="687"/>
      <c r="NKW31" s="687"/>
      <c r="NKX31" s="687"/>
      <c r="NKY31" s="687"/>
      <c r="NKZ31" s="687"/>
      <c r="NLA31" s="687"/>
      <c r="NLB31" s="687"/>
      <c r="NLC31" s="687"/>
      <c r="NLD31" s="687"/>
      <c r="NLE31" s="687"/>
      <c r="NLF31" s="687"/>
      <c r="NLG31" s="687"/>
      <c r="NLH31" s="687"/>
      <c r="NLI31" s="687"/>
      <c r="NLJ31" s="687"/>
      <c r="NLK31" s="687"/>
      <c r="NLL31" s="687"/>
      <c r="NLM31" s="687"/>
      <c r="NLN31" s="687"/>
      <c r="NLO31" s="687"/>
      <c r="NLP31" s="687"/>
      <c r="NLQ31" s="687"/>
      <c r="NLR31" s="687"/>
      <c r="NLS31" s="687"/>
      <c r="NLT31" s="687"/>
      <c r="NLU31" s="687"/>
      <c r="NLV31" s="687"/>
      <c r="NLW31" s="687"/>
      <c r="NLX31" s="687"/>
      <c r="NLY31" s="687"/>
      <c r="NLZ31" s="687"/>
      <c r="NMA31" s="687"/>
      <c r="NMB31" s="687"/>
      <c r="NMC31" s="687"/>
      <c r="NMD31" s="687"/>
      <c r="NME31" s="687"/>
      <c r="NMF31" s="687"/>
      <c r="NMG31" s="687"/>
      <c r="NMH31" s="687"/>
      <c r="NMI31" s="687"/>
      <c r="NMJ31" s="687"/>
      <c r="NMK31" s="687"/>
      <c r="NML31" s="687"/>
      <c r="NMM31" s="687"/>
      <c r="NMN31" s="687"/>
      <c r="NMO31" s="687"/>
      <c r="NMP31" s="687"/>
      <c r="NMQ31" s="687"/>
      <c r="NMR31" s="687"/>
      <c r="NMS31" s="687"/>
      <c r="NMT31" s="687"/>
      <c r="NMU31" s="687"/>
      <c r="NMV31" s="687"/>
      <c r="NMW31" s="687"/>
      <c r="NMX31" s="687"/>
      <c r="NMY31" s="687"/>
      <c r="NMZ31" s="687"/>
      <c r="NNA31" s="687"/>
      <c r="NNB31" s="687"/>
      <c r="NNC31" s="687"/>
      <c r="NND31" s="687"/>
      <c r="NNE31" s="687"/>
      <c r="NNF31" s="687"/>
      <c r="NNG31" s="687"/>
      <c r="NNH31" s="687"/>
      <c r="NNI31" s="687"/>
      <c r="NNJ31" s="687"/>
      <c r="NNK31" s="687"/>
      <c r="NNL31" s="687"/>
      <c r="NNM31" s="687"/>
      <c r="NNN31" s="687"/>
      <c r="NNO31" s="687"/>
      <c r="NNP31" s="687"/>
      <c r="NNQ31" s="687"/>
      <c r="NNR31" s="687"/>
      <c r="NNS31" s="687"/>
      <c r="NNT31" s="687"/>
      <c r="NNU31" s="687"/>
      <c r="NNV31" s="687"/>
      <c r="NNW31" s="687"/>
      <c r="NNX31" s="687"/>
      <c r="NNY31" s="687"/>
      <c r="NNZ31" s="687"/>
      <c r="NOA31" s="687"/>
      <c r="NOB31" s="687"/>
      <c r="NOC31" s="687"/>
      <c r="NOD31" s="687"/>
      <c r="NOE31" s="687"/>
      <c r="NOF31" s="687"/>
      <c r="NOG31" s="687"/>
      <c r="NOH31" s="687"/>
      <c r="NOI31" s="687"/>
      <c r="NOJ31" s="687"/>
      <c r="NOK31" s="687"/>
      <c r="NOL31" s="687"/>
      <c r="NOM31" s="687"/>
      <c r="NON31" s="687"/>
      <c r="NOO31" s="687"/>
      <c r="NOP31" s="687"/>
      <c r="NOQ31" s="687"/>
      <c r="NOR31" s="687"/>
      <c r="NOS31" s="687"/>
      <c r="NOT31" s="687"/>
      <c r="NOU31" s="687"/>
      <c r="NOV31" s="687"/>
      <c r="NOW31" s="687"/>
      <c r="NOX31" s="687"/>
      <c r="NOY31" s="687"/>
      <c r="NOZ31" s="687"/>
      <c r="NPA31" s="687"/>
      <c r="NPB31" s="687"/>
      <c r="NPC31" s="687"/>
      <c r="NPD31" s="687"/>
      <c r="NPE31" s="687"/>
      <c r="NPF31" s="687"/>
      <c r="NPG31" s="687"/>
      <c r="NPH31" s="687"/>
      <c r="NPI31" s="687"/>
      <c r="NPJ31" s="687"/>
      <c r="NPK31" s="687"/>
      <c r="NPL31" s="687"/>
      <c r="NPM31" s="687"/>
      <c r="NPN31" s="687"/>
      <c r="NPO31" s="687"/>
      <c r="NPP31" s="687"/>
      <c r="NPQ31" s="687"/>
      <c r="NPR31" s="687"/>
      <c r="NPS31" s="687"/>
      <c r="NPT31" s="687"/>
      <c r="NPU31" s="687"/>
      <c r="NPV31" s="687"/>
      <c r="NPW31" s="687"/>
      <c r="NPX31" s="687"/>
      <c r="NPY31" s="687"/>
      <c r="NPZ31" s="687"/>
      <c r="NQA31" s="687"/>
      <c r="NQB31" s="687"/>
      <c r="NQC31" s="687"/>
      <c r="NQD31" s="687"/>
      <c r="NQE31" s="687"/>
      <c r="NQF31" s="687"/>
      <c r="NQG31" s="687"/>
      <c r="NQH31" s="687"/>
      <c r="NQI31" s="687"/>
      <c r="NQJ31" s="687"/>
      <c r="NQK31" s="687"/>
      <c r="NQL31" s="687"/>
      <c r="NQM31" s="687"/>
      <c r="NQN31" s="687"/>
      <c r="NQO31" s="687"/>
      <c r="NQP31" s="687"/>
      <c r="NQQ31" s="687"/>
      <c r="NQR31" s="687"/>
      <c r="NQS31" s="687"/>
      <c r="NQT31" s="687"/>
      <c r="NQU31" s="687"/>
      <c r="NQV31" s="687"/>
      <c r="NQW31" s="687"/>
      <c r="NQX31" s="687"/>
      <c r="NQY31" s="687"/>
      <c r="NQZ31" s="687"/>
      <c r="NRA31" s="687"/>
      <c r="NRB31" s="687"/>
      <c r="NRC31" s="687"/>
      <c r="NRD31" s="687"/>
      <c r="NRE31" s="687"/>
      <c r="NRF31" s="687"/>
      <c r="NRG31" s="687"/>
      <c r="NRH31" s="687"/>
      <c r="NRI31" s="687"/>
      <c r="NRJ31" s="687"/>
      <c r="NRK31" s="687"/>
      <c r="NRL31" s="687"/>
      <c r="NRM31" s="687"/>
      <c r="NRN31" s="687"/>
      <c r="NRO31" s="687"/>
      <c r="NRP31" s="687"/>
      <c r="NRQ31" s="687"/>
      <c r="NRR31" s="687"/>
      <c r="NRS31" s="687"/>
      <c r="NRT31" s="687"/>
      <c r="NRU31" s="687"/>
      <c r="NRV31" s="687"/>
      <c r="NRW31" s="687"/>
      <c r="NRX31" s="687"/>
      <c r="NRY31" s="687"/>
      <c r="NRZ31" s="687"/>
      <c r="NSA31" s="687"/>
      <c r="NSB31" s="687"/>
      <c r="NSC31" s="687"/>
      <c r="NSD31" s="687"/>
      <c r="NSE31" s="687"/>
      <c r="NSF31" s="687"/>
      <c r="NSG31" s="687"/>
      <c r="NSH31" s="687"/>
      <c r="NSI31" s="687"/>
      <c r="NSJ31" s="687"/>
      <c r="NSK31" s="687"/>
      <c r="NSL31" s="687"/>
      <c r="NSM31" s="687"/>
      <c r="NSN31" s="687"/>
      <c r="NSO31" s="687"/>
      <c r="NSP31" s="687"/>
      <c r="NSQ31" s="687"/>
      <c r="NSR31" s="687"/>
      <c r="NSS31" s="687"/>
      <c r="NST31" s="687"/>
      <c r="NSU31" s="687"/>
      <c r="NSV31" s="687"/>
      <c r="NSW31" s="687"/>
      <c r="NSX31" s="687"/>
      <c r="NSY31" s="687"/>
      <c r="NSZ31" s="687"/>
      <c r="NTA31" s="687"/>
      <c r="NTB31" s="687"/>
      <c r="NTC31" s="687"/>
      <c r="NTD31" s="687"/>
      <c r="NTE31" s="687"/>
      <c r="NTF31" s="687"/>
      <c r="NTG31" s="687"/>
      <c r="NTH31" s="687"/>
      <c r="NTI31" s="687"/>
      <c r="NTJ31" s="687"/>
      <c r="NTK31" s="687"/>
      <c r="NTL31" s="687"/>
      <c r="NTM31" s="687"/>
      <c r="NTN31" s="687"/>
      <c r="NTO31" s="687"/>
      <c r="NTP31" s="687"/>
      <c r="NTQ31" s="687"/>
      <c r="NTR31" s="687"/>
      <c r="NTS31" s="687"/>
      <c r="NTT31" s="687"/>
      <c r="NTU31" s="687"/>
      <c r="NTV31" s="687"/>
      <c r="NTW31" s="687"/>
      <c r="NTX31" s="687"/>
      <c r="NTY31" s="687"/>
      <c r="NTZ31" s="687"/>
      <c r="NUA31" s="687"/>
      <c r="NUB31" s="687"/>
      <c r="NUC31" s="687"/>
      <c r="NUD31" s="687"/>
      <c r="NUE31" s="687"/>
      <c r="NUF31" s="687"/>
      <c r="NUG31" s="687"/>
      <c r="NUH31" s="687"/>
      <c r="NUI31" s="687"/>
      <c r="NUJ31" s="687"/>
      <c r="NUK31" s="687"/>
      <c r="NUL31" s="687"/>
      <c r="NUM31" s="687"/>
      <c r="NUN31" s="687"/>
      <c r="NUO31" s="687"/>
      <c r="NUP31" s="687"/>
      <c r="NUQ31" s="687"/>
      <c r="NUR31" s="687"/>
      <c r="NUS31" s="687"/>
      <c r="NUT31" s="687"/>
      <c r="NUU31" s="687"/>
      <c r="NUV31" s="687"/>
      <c r="NUW31" s="687"/>
      <c r="NUX31" s="687"/>
      <c r="NUY31" s="687"/>
      <c r="NUZ31" s="687"/>
      <c r="NVA31" s="687"/>
      <c r="NVB31" s="687"/>
      <c r="NVC31" s="687"/>
      <c r="NVD31" s="687"/>
      <c r="NVE31" s="687"/>
      <c r="NVF31" s="687"/>
      <c r="NVG31" s="687"/>
      <c r="NVH31" s="687"/>
      <c r="NVI31" s="687"/>
      <c r="NVJ31" s="687"/>
      <c r="NVK31" s="687"/>
      <c r="NVL31" s="687"/>
      <c r="NVM31" s="687"/>
      <c r="NVN31" s="687"/>
      <c r="NVO31" s="687"/>
      <c r="NVP31" s="687"/>
      <c r="NVQ31" s="687"/>
      <c r="NVR31" s="687"/>
      <c r="NVS31" s="687"/>
      <c r="NVT31" s="687"/>
      <c r="NVU31" s="687"/>
      <c r="NVV31" s="687"/>
      <c r="NVW31" s="687"/>
      <c r="NVX31" s="687"/>
      <c r="NVY31" s="687"/>
      <c r="NVZ31" s="687"/>
      <c r="NWA31" s="687"/>
      <c r="NWB31" s="687"/>
      <c r="NWC31" s="687"/>
      <c r="NWD31" s="687"/>
      <c r="NWE31" s="687"/>
      <c r="NWF31" s="687"/>
      <c r="NWG31" s="687"/>
      <c r="NWH31" s="687"/>
      <c r="NWI31" s="687"/>
      <c r="NWJ31" s="687"/>
      <c r="NWK31" s="687"/>
      <c r="NWL31" s="687"/>
      <c r="NWM31" s="687"/>
      <c r="NWN31" s="687"/>
      <c r="NWO31" s="687"/>
      <c r="NWP31" s="687"/>
      <c r="NWQ31" s="687"/>
      <c r="NWR31" s="687"/>
      <c r="NWS31" s="687"/>
      <c r="NWT31" s="687"/>
      <c r="NWU31" s="687"/>
      <c r="NWV31" s="687"/>
      <c r="NWW31" s="687"/>
      <c r="NWX31" s="687"/>
      <c r="NWY31" s="687"/>
      <c r="NWZ31" s="687"/>
      <c r="NXA31" s="687"/>
      <c r="NXB31" s="687"/>
      <c r="NXC31" s="687"/>
      <c r="NXD31" s="687"/>
      <c r="NXE31" s="687"/>
      <c r="NXF31" s="687"/>
      <c r="NXG31" s="687"/>
      <c r="NXH31" s="687"/>
      <c r="NXI31" s="687"/>
      <c r="NXJ31" s="687"/>
      <c r="NXK31" s="687"/>
      <c r="NXL31" s="687"/>
      <c r="NXM31" s="687"/>
      <c r="NXN31" s="687"/>
      <c r="NXO31" s="687"/>
      <c r="NXP31" s="687"/>
      <c r="NXQ31" s="687"/>
      <c r="NXR31" s="687"/>
      <c r="NXS31" s="687"/>
      <c r="NXT31" s="687"/>
      <c r="NXU31" s="687"/>
      <c r="NXV31" s="687"/>
      <c r="NXW31" s="687"/>
      <c r="NXX31" s="687"/>
      <c r="NXY31" s="687"/>
      <c r="NXZ31" s="687"/>
      <c r="NYA31" s="687"/>
      <c r="NYB31" s="687"/>
      <c r="NYC31" s="687"/>
      <c r="NYD31" s="687"/>
      <c r="NYE31" s="687"/>
      <c r="NYF31" s="687"/>
      <c r="NYG31" s="687"/>
      <c r="NYH31" s="687"/>
      <c r="NYI31" s="687"/>
      <c r="NYJ31" s="687"/>
      <c r="NYK31" s="687"/>
      <c r="NYL31" s="687"/>
      <c r="NYM31" s="687"/>
      <c r="NYN31" s="687"/>
      <c r="NYO31" s="687"/>
      <c r="NYP31" s="687"/>
      <c r="NYQ31" s="687"/>
      <c r="NYR31" s="687"/>
      <c r="NYS31" s="687"/>
      <c r="NYT31" s="687"/>
      <c r="NYU31" s="687"/>
      <c r="NYV31" s="687"/>
      <c r="NYW31" s="687"/>
      <c r="NYX31" s="687"/>
      <c r="NYY31" s="687"/>
      <c r="NYZ31" s="687"/>
      <c r="NZA31" s="687"/>
      <c r="NZB31" s="687"/>
      <c r="NZC31" s="687"/>
      <c r="NZD31" s="687"/>
      <c r="NZE31" s="687"/>
      <c r="NZF31" s="687"/>
      <c r="NZG31" s="687"/>
      <c r="NZH31" s="687"/>
      <c r="NZI31" s="687"/>
      <c r="NZJ31" s="687"/>
      <c r="NZK31" s="687"/>
      <c r="NZL31" s="687"/>
      <c r="NZM31" s="687"/>
      <c r="NZN31" s="687"/>
      <c r="NZO31" s="687"/>
      <c r="NZP31" s="687"/>
      <c r="NZQ31" s="687"/>
      <c r="NZR31" s="687"/>
      <c r="NZS31" s="687"/>
      <c r="NZT31" s="687"/>
      <c r="NZU31" s="687"/>
      <c r="NZV31" s="687"/>
      <c r="NZW31" s="687"/>
      <c r="NZX31" s="687"/>
      <c r="NZY31" s="687"/>
      <c r="NZZ31" s="687"/>
      <c r="OAA31" s="687"/>
      <c r="OAB31" s="687"/>
      <c r="OAC31" s="687"/>
      <c r="OAD31" s="687"/>
      <c r="OAE31" s="687"/>
      <c r="OAF31" s="687"/>
      <c r="OAG31" s="687"/>
      <c r="OAH31" s="687"/>
      <c r="OAI31" s="687"/>
      <c r="OAJ31" s="687"/>
      <c r="OAK31" s="687"/>
      <c r="OAL31" s="687"/>
      <c r="OAM31" s="687"/>
      <c r="OAN31" s="687"/>
      <c r="OAO31" s="687"/>
      <c r="OAP31" s="687"/>
      <c r="OAQ31" s="687"/>
      <c r="OAR31" s="687"/>
      <c r="OAS31" s="687"/>
      <c r="OAT31" s="687"/>
      <c r="OAU31" s="687"/>
      <c r="OAV31" s="687"/>
      <c r="OAW31" s="687"/>
      <c r="OAX31" s="687"/>
      <c r="OAY31" s="687"/>
      <c r="OAZ31" s="687"/>
      <c r="OBA31" s="687"/>
      <c r="OBB31" s="687"/>
      <c r="OBC31" s="687"/>
      <c r="OBD31" s="687"/>
      <c r="OBE31" s="687"/>
      <c r="OBF31" s="687"/>
      <c r="OBG31" s="687"/>
      <c r="OBH31" s="687"/>
      <c r="OBI31" s="687"/>
      <c r="OBJ31" s="687"/>
      <c r="OBK31" s="687"/>
      <c r="OBL31" s="687"/>
      <c r="OBM31" s="687"/>
      <c r="OBN31" s="687"/>
      <c r="OBO31" s="687"/>
      <c r="OBP31" s="687"/>
      <c r="OBQ31" s="687"/>
      <c r="OBR31" s="687"/>
      <c r="OBS31" s="687"/>
      <c r="OBT31" s="687"/>
      <c r="OBU31" s="687"/>
      <c r="OBV31" s="687"/>
      <c r="OBW31" s="687"/>
      <c r="OBX31" s="687"/>
      <c r="OBY31" s="687"/>
      <c r="OBZ31" s="687"/>
      <c r="OCA31" s="687"/>
      <c r="OCB31" s="687"/>
      <c r="OCC31" s="687"/>
      <c r="OCD31" s="687"/>
      <c r="OCE31" s="687"/>
      <c r="OCF31" s="687"/>
      <c r="OCG31" s="687"/>
      <c r="OCH31" s="687"/>
      <c r="OCI31" s="687"/>
      <c r="OCJ31" s="687"/>
      <c r="OCK31" s="687"/>
      <c r="OCL31" s="687"/>
      <c r="OCM31" s="687"/>
      <c r="OCN31" s="687"/>
      <c r="OCO31" s="687"/>
      <c r="OCP31" s="687"/>
      <c r="OCQ31" s="687"/>
      <c r="OCR31" s="687"/>
      <c r="OCS31" s="687"/>
      <c r="OCT31" s="687"/>
      <c r="OCU31" s="687"/>
      <c r="OCV31" s="687"/>
      <c r="OCW31" s="687"/>
      <c r="OCX31" s="687"/>
      <c r="OCY31" s="687"/>
      <c r="OCZ31" s="687"/>
      <c r="ODA31" s="687"/>
      <c r="ODB31" s="687"/>
      <c r="ODC31" s="687"/>
      <c r="ODD31" s="687"/>
      <c r="ODE31" s="687"/>
      <c r="ODF31" s="687"/>
      <c r="ODG31" s="687"/>
      <c r="ODH31" s="687"/>
      <c r="ODI31" s="687"/>
      <c r="ODJ31" s="687"/>
      <c r="ODK31" s="687"/>
      <c r="ODL31" s="687"/>
      <c r="ODM31" s="687"/>
      <c r="ODN31" s="687"/>
      <c r="ODO31" s="687"/>
      <c r="ODP31" s="687"/>
      <c r="ODQ31" s="687"/>
      <c r="ODR31" s="687"/>
      <c r="ODS31" s="687"/>
      <c r="ODT31" s="687"/>
      <c r="ODU31" s="687"/>
      <c r="ODV31" s="687"/>
      <c r="ODW31" s="687"/>
      <c r="ODX31" s="687"/>
      <c r="ODY31" s="687"/>
      <c r="ODZ31" s="687"/>
      <c r="OEA31" s="687"/>
      <c r="OEB31" s="687"/>
      <c r="OEC31" s="687"/>
      <c r="OED31" s="687"/>
      <c r="OEE31" s="687"/>
      <c r="OEF31" s="687"/>
      <c r="OEG31" s="687"/>
      <c r="OEH31" s="687"/>
      <c r="OEI31" s="687"/>
      <c r="OEJ31" s="687"/>
      <c r="OEK31" s="687"/>
      <c r="OEL31" s="687"/>
      <c r="OEM31" s="687"/>
      <c r="OEN31" s="687"/>
      <c r="OEO31" s="687"/>
      <c r="OEP31" s="687"/>
      <c r="OEQ31" s="687"/>
      <c r="OER31" s="687"/>
      <c r="OES31" s="687"/>
      <c r="OET31" s="687"/>
      <c r="OEU31" s="687"/>
      <c r="OEV31" s="687"/>
      <c r="OEW31" s="687"/>
      <c r="OEX31" s="687"/>
      <c r="OEY31" s="687"/>
      <c r="OEZ31" s="687"/>
      <c r="OFA31" s="687"/>
      <c r="OFB31" s="687"/>
      <c r="OFC31" s="687"/>
      <c r="OFD31" s="687"/>
      <c r="OFE31" s="687"/>
      <c r="OFF31" s="687"/>
      <c r="OFG31" s="687"/>
      <c r="OFH31" s="687"/>
      <c r="OFI31" s="687"/>
      <c r="OFJ31" s="687"/>
      <c r="OFK31" s="687"/>
      <c r="OFL31" s="687"/>
      <c r="OFM31" s="687"/>
      <c r="OFN31" s="687"/>
      <c r="OFO31" s="687"/>
      <c r="OFP31" s="687"/>
      <c r="OFQ31" s="687"/>
      <c r="OFR31" s="687"/>
      <c r="OFS31" s="687"/>
      <c r="OFT31" s="687"/>
      <c r="OFU31" s="687"/>
      <c r="OFV31" s="687"/>
      <c r="OFW31" s="687"/>
      <c r="OFX31" s="687"/>
      <c r="OFY31" s="687"/>
      <c r="OFZ31" s="687"/>
      <c r="OGA31" s="687"/>
      <c r="OGB31" s="687"/>
      <c r="OGC31" s="687"/>
      <c r="OGD31" s="687"/>
      <c r="OGE31" s="687"/>
      <c r="OGF31" s="687"/>
      <c r="OGG31" s="687"/>
      <c r="OGH31" s="687"/>
      <c r="OGI31" s="687"/>
      <c r="OGJ31" s="687"/>
      <c r="OGK31" s="687"/>
      <c r="OGL31" s="687"/>
      <c r="OGM31" s="687"/>
      <c r="OGN31" s="687"/>
      <c r="OGO31" s="687"/>
      <c r="OGP31" s="687"/>
      <c r="OGQ31" s="687"/>
      <c r="OGR31" s="687"/>
      <c r="OGS31" s="687"/>
      <c r="OGT31" s="687"/>
      <c r="OGU31" s="687"/>
      <c r="OGV31" s="687"/>
      <c r="OGW31" s="687"/>
      <c r="OGX31" s="687"/>
      <c r="OGY31" s="687"/>
      <c r="OGZ31" s="687"/>
      <c r="OHA31" s="687"/>
      <c r="OHB31" s="687"/>
      <c r="OHC31" s="687"/>
      <c r="OHD31" s="687"/>
      <c r="OHE31" s="687"/>
      <c r="OHF31" s="687"/>
      <c r="OHG31" s="687"/>
      <c r="OHH31" s="687"/>
      <c r="OHI31" s="687"/>
      <c r="OHJ31" s="687"/>
      <c r="OHK31" s="687"/>
      <c r="OHL31" s="687"/>
      <c r="OHM31" s="687"/>
      <c r="OHN31" s="687"/>
      <c r="OHO31" s="687"/>
      <c r="OHP31" s="687"/>
      <c r="OHQ31" s="687"/>
      <c r="OHR31" s="687"/>
      <c r="OHS31" s="687"/>
      <c r="OHT31" s="687"/>
      <c r="OHU31" s="687"/>
      <c r="OHV31" s="687"/>
      <c r="OHW31" s="687"/>
      <c r="OHX31" s="687"/>
      <c r="OHY31" s="687"/>
      <c r="OHZ31" s="687"/>
      <c r="OIA31" s="687"/>
      <c r="OIB31" s="687"/>
      <c r="OIC31" s="687"/>
      <c r="OID31" s="687"/>
      <c r="OIE31" s="687"/>
      <c r="OIF31" s="687"/>
      <c r="OIG31" s="687"/>
      <c r="OIH31" s="687"/>
      <c r="OII31" s="687"/>
      <c r="OIJ31" s="687"/>
      <c r="OIK31" s="687"/>
      <c r="OIL31" s="687"/>
      <c r="OIM31" s="687"/>
      <c r="OIN31" s="687"/>
      <c r="OIO31" s="687"/>
      <c r="OIP31" s="687"/>
      <c r="OIQ31" s="687"/>
      <c r="OIR31" s="687"/>
      <c r="OIS31" s="687"/>
      <c r="OIT31" s="687"/>
      <c r="OIU31" s="687"/>
      <c r="OIV31" s="687"/>
      <c r="OIW31" s="687"/>
      <c r="OIX31" s="687"/>
      <c r="OIY31" s="687"/>
      <c r="OIZ31" s="687"/>
      <c r="OJA31" s="687"/>
      <c r="OJB31" s="687"/>
      <c r="OJC31" s="687"/>
      <c r="OJD31" s="687"/>
      <c r="OJE31" s="687"/>
      <c r="OJF31" s="687"/>
      <c r="OJG31" s="687"/>
      <c r="OJH31" s="687"/>
      <c r="OJI31" s="687"/>
      <c r="OJJ31" s="687"/>
      <c r="OJK31" s="687"/>
      <c r="OJL31" s="687"/>
      <c r="OJM31" s="687"/>
      <c r="OJN31" s="687"/>
      <c r="OJO31" s="687"/>
      <c r="OJP31" s="687"/>
      <c r="OJQ31" s="687"/>
      <c r="OJR31" s="687"/>
      <c r="OJS31" s="687"/>
      <c r="OJT31" s="687"/>
      <c r="OJU31" s="687"/>
      <c r="OJV31" s="687"/>
      <c r="OJW31" s="687"/>
      <c r="OJX31" s="687"/>
      <c r="OJY31" s="687"/>
      <c r="OJZ31" s="687"/>
      <c r="OKA31" s="687"/>
      <c r="OKB31" s="687"/>
      <c r="OKC31" s="687"/>
      <c r="OKD31" s="687"/>
      <c r="OKE31" s="687"/>
      <c r="OKF31" s="687"/>
      <c r="OKG31" s="687"/>
      <c r="OKH31" s="687"/>
      <c r="OKI31" s="687"/>
      <c r="OKJ31" s="687"/>
      <c r="OKK31" s="687"/>
      <c r="OKL31" s="687"/>
      <c r="OKM31" s="687"/>
      <c r="OKN31" s="687"/>
      <c r="OKO31" s="687"/>
      <c r="OKP31" s="687"/>
      <c r="OKQ31" s="687"/>
      <c r="OKR31" s="687"/>
      <c r="OKS31" s="687"/>
      <c r="OKT31" s="687"/>
      <c r="OKU31" s="687"/>
      <c r="OKV31" s="687"/>
      <c r="OKW31" s="687"/>
      <c r="OKX31" s="687"/>
      <c r="OKY31" s="687"/>
      <c r="OKZ31" s="687"/>
      <c r="OLA31" s="687"/>
      <c r="OLB31" s="687"/>
      <c r="OLC31" s="687"/>
      <c r="OLD31" s="687"/>
      <c r="OLE31" s="687"/>
      <c r="OLF31" s="687"/>
      <c r="OLG31" s="687"/>
      <c r="OLH31" s="687"/>
      <c r="OLI31" s="687"/>
      <c r="OLJ31" s="687"/>
      <c r="OLK31" s="687"/>
      <c r="OLL31" s="687"/>
      <c r="OLM31" s="687"/>
      <c r="OLN31" s="687"/>
      <c r="OLO31" s="687"/>
      <c r="OLP31" s="687"/>
      <c r="OLQ31" s="687"/>
      <c r="OLR31" s="687"/>
      <c r="OLS31" s="687"/>
      <c r="OLT31" s="687"/>
      <c r="OLU31" s="687"/>
      <c r="OLV31" s="687"/>
      <c r="OLW31" s="687"/>
      <c r="OLX31" s="687"/>
      <c r="OLY31" s="687"/>
      <c r="OLZ31" s="687"/>
      <c r="OMA31" s="687"/>
      <c r="OMB31" s="687"/>
      <c r="OMC31" s="687"/>
      <c r="OMD31" s="687"/>
      <c r="OME31" s="687"/>
      <c r="OMF31" s="687"/>
      <c r="OMG31" s="687"/>
      <c r="OMH31" s="687"/>
      <c r="OMI31" s="687"/>
      <c r="OMJ31" s="687"/>
      <c r="OMK31" s="687"/>
      <c r="OML31" s="687"/>
      <c r="OMM31" s="687"/>
      <c r="OMN31" s="687"/>
      <c r="OMO31" s="687"/>
      <c r="OMP31" s="687"/>
      <c r="OMQ31" s="687"/>
      <c r="OMR31" s="687"/>
      <c r="OMS31" s="687"/>
      <c r="OMT31" s="687"/>
      <c r="OMU31" s="687"/>
      <c r="OMV31" s="687"/>
      <c r="OMW31" s="687"/>
      <c r="OMX31" s="687"/>
      <c r="OMY31" s="687"/>
      <c r="OMZ31" s="687"/>
      <c r="ONA31" s="687"/>
      <c r="ONB31" s="687"/>
      <c r="ONC31" s="687"/>
      <c r="OND31" s="687"/>
      <c r="ONE31" s="687"/>
      <c r="ONF31" s="687"/>
      <c r="ONG31" s="687"/>
      <c r="ONH31" s="687"/>
      <c r="ONI31" s="687"/>
      <c r="ONJ31" s="687"/>
      <c r="ONK31" s="687"/>
      <c r="ONL31" s="687"/>
      <c r="ONM31" s="687"/>
      <c r="ONN31" s="687"/>
      <c r="ONO31" s="687"/>
      <c r="ONP31" s="687"/>
      <c r="ONQ31" s="687"/>
      <c r="ONR31" s="687"/>
      <c r="ONS31" s="687"/>
      <c r="ONT31" s="687"/>
      <c r="ONU31" s="687"/>
      <c r="ONV31" s="687"/>
      <c r="ONW31" s="687"/>
      <c r="ONX31" s="687"/>
      <c r="ONY31" s="687"/>
      <c r="ONZ31" s="687"/>
      <c r="OOA31" s="687"/>
      <c r="OOB31" s="687"/>
      <c r="OOC31" s="687"/>
      <c r="OOD31" s="687"/>
      <c r="OOE31" s="687"/>
      <c r="OOF31" s="687"/>
      <c r="OOG31" s="687"/>
      <c r="OOH31" s="687"/>
      <c r="OOI31" s="687"/>
      <c r="OOJ31" s="687"/>
      <c r="OOK31" s="687"/>
      <c r="OOL31" s="687"/>
      <c r="OOM31" s="687"/>
      <c r="OON31" s="687"/>
      <c r="OOO31" s="687"/>
      <c r="OOP31" s="687"/>
      <c r="OOQ31" s="687"/>
      <c r="OOR31" s="687"/>
      <c r="OOS31" s="687"/>
      <c r="OOT31" s="687"/>
      <c r="OOU31" s="687"/>
      <c r="OOV31" s="687"/>
      <c r="OOW31" s="687"/>
      <c r="OOX31" s="687"/>
      <c r="OOY31" s="687"/>
      <c r="OOZ31" s="687"/>
      <c r="OPA31" s="687"/>
      <c r="OPB31" s="687"/>
      <c r="OPC31" s="687"/>
      <c r="OPD31" s="687"/>
      <c r="OPE31" s="687"/>
      <c r="OPF31" s="687"/>
      <c r="OPG31" s="687"/>
      <c r="OPH31" s="687"/>
      <c r="OPI31" s="687"/>
      <c r="OPJ31" s="687"/>
      <c r="OPK31" s="687"/>
      <c r="OPL31" s="687"/>
      <c r="OPM31" s="687"/>
      <c r="OPN31" s="687"/>
      <c r="OPO31" s="687"/>
      <c r="OPP31" s="687"/>
      <c r="OPQ31" s="687"/>
      <c r="OPR31" s="687"/>
      <c r="OPS31" s="687"/>
      <c r="OPT31" s="687"/>
      <c r="OPU31" s="687"/>
      <c r="OPV31" s="687"/>
      <c r="OPW31" s="687"/>
      <c r="OPX31" s="687"/>
      <c r="OPY31" s="687"/>
      <c r="OPZ31" s="687"/>
      <c r="OQA31" s="687"/>
      <c r="OQB31" s="687"/>
      <c r="OQC31" s="687"/>
      <c r="OQD31" s="687"/>
      <c r="OQE31" s="687"/>
      <c r="OQF31" s="687"/>
      <c r="OQG31" s="687"/>
      <c r="OQH31" s="687"/>
      <c r="OQI31" s="687"/>
      <c r="OQJ31" s="687"/>
      <c r="OQK31" s="687"/>
      <c r="OQL31" s="687"/>
      <c r="OQM31" s="687"/>
      <c r="OQN31" s="687"/>
      <c r="OQO31" s="687"/>
      <c r="OQP31" s="687"/>
      <c r="OQQ31" s="687"/>
      <c r="OQR31" s="687"/>
      <c r="OQS31" s="687"/>
      <c r="OQT31" s="687"/>
      <c r="OQU31" s="687"/>
      <c r="OQV31" s="687"/>
      <c r="OQW31" s="687"/>
      <c r="OQX31" s="687"/>
      <c r="OQY31" s="687"/>
      <c r="OQZ31" s="687"/>
      <c r="ORA31" s="687"/>
      <c r="ORB31" s="687"/>
      <c r="ORC31" s="687"/>
      <c r="ORD31" s="687"/>
      <c r="ORE31" s="687"/>
      <c r="ORF31" s="687"/>
      <c r="ORG31" s="687"/>
      <c r="ORH31" s="687"/>
      <c r="ORI31" s="687"/>
      <c r="ORJ31" s="687"/>
      <c r="ORK31" s="687"/>
      <c r="ORL31" s="687"/>
      <c r="ORM31" s="687"/>
      <c r="ORN31" s="687"/>
      <c r="ORO31" s="687"/>
      <c r="ORP31" s="687"/>
      <c r="ORQ31" s="687"/>
      <c r="ORR31" s="687"/>
      <c r="ORS31" s="687"/>
      <c r="ORT31" s="687"/>
      <c r="ORU31" s="687"/>
      <c r="ORV31" s="687"/>
      <c r="ORW31" s="687"/>
      <c r="ORX31" s="687"/>
      <c r="ORY31" s="687"/>
      <c r="ORZ31" s="687"/>
      <c r="OSA31" s="687"/>
      <c r="OSB31" s="687"/>
      <c r="OSC31" s="687"/>
      <c r="OSD31" s="687"/>
      <c r="OSE31" s="687"/>
      <c r="OSF31" s="687"/>
      <c r="OSG31" s="687"/>
      <c r="OSH31" s="687"/>
      <c r="OSI31" s="687"/>
      <c r="OSJ31" s="687"/>
      <c r="OSK31" s="687"/>
      <c r="OSL31" s="687"/>
      <c r="OSM31" s="687"/>
      <c r="OSN31" s="687"/>
      <c r="OSO31" s="687"/>
      <c r="OSP31" s="687"/>
      <c r="OSQ31" s="687"/>
      <c r="OSR31" s="687"/>
      <c r="OSS31" s="687"/>
      <c r="OST31" s="687"/>
      <c r="OSU31" s="687"/>
      <c r="OSV31" s="687"/>
      <c r="OSW31" s="687"/>
      <c r="OSX31" s="687"/>
      <c r="OSY31" s="687"/>
      <c r="OSZ31" s="687"/>
      <c r="OTA31" s="687"/>
      <c r="OTB31" s="687"/>
      <c r="OTC31" s="687"/>
      <c r="OTD31" s="687"/>
      <c r="OTE31" s="687"/>
      <c r="OTF31" s="687"/>
      <c r="OTG31" s="687"/>
      <c r="OTH31" s="687"/>
      <c r="OTI31" s="687"/>
      <c r="OTJ31" s="687"/>
      <c r="OTK31" s="687"/>
      <c r="OTL31" s="687"/>
      <c r="OTM31" s="687"/>
      <c r="OTN31" s="687"/>
      <c r="OTO31" s="687"/>
      <c r="OTP31" s="687"/>
      <c r="OTQ31" s="687"/>
      <c r="OTR31" s="687"/>
      <c r="OTS31" s="687"/>
      <c r="OTT31" s="687"/>
      <c r="OTU31" s="687"/>
      <c r="OTV31" s="687"/>
      <c r="OTW31" s="687"/>
      <c r="OTX31" s="687"/>
      <c r="OTY31" s="687"/>
      <c r="OTZ31" s="687"/>
      <c r="OUA31" s="687"/>
      <c r="OUB31" s="687"/>
      <c r="OUC31" s="687"/>
      <c r="OUD31" s="687"/>
      <c r="OUE31" s="687"/>
      <c r="OUF31" s="687"/>
      <c r="OUG31" s="687"/>
      <c r="OUH31" s="687"/>
      <c r="OUI31" s="687"/>
      <c r="OUJ31" s="687"/>
      <c r="OUK31" s="687"/>
      <c r="OUL31" s="687"/>
      <c r="OUM31" s="687"/>
      <c r="OUN31" s="687"/>
      <c r="OUO31" s="687"/>
      <c r="OUP31" s="687"/>
      <c r="OUQ31" s="687"/>
      <c r="OUR31" s="687"/>
      <c r="OUS31" s="687"/>
      <c r="OUT31" s="687"/>
      <c r="OUU31" s="687"/>
      <c r="OUV31" s="687"/>
      <c r="OUW31" s="687"/>
      <c r="OUX31" s="687"/>
      <c r="OUY31" s="687"/>
      <c r="OUZ31" s="687"/>
      <c r="OVA31" s="687"/>
      <c r="OVB31" s="687"/>
      <c r="OVC31" s="687"/>
      <c r="OVD31" s="687"/>
      <c r="OVE31" s="687"/>
      <c r="OVF31" s="687"/>
      <c r="OVG31" s="687"/>
      <c r="OVH31" s="687"/>
      <c r="OVI31" s="687"/>
      <c r="OVJ31" s="687"/>
      <c r="OVK31" s="687"/>
      <c r="OVL31" s="687"/>
      <c r="OVM31" s="687"/>
      <c r="OVN31" s="687"/>
      <c r="OVO31" s="687"/>
      <c r="OVP31" s="687"/>
      <c r="OVQ31" s="687"/>
      <c r="OVR31" s="687"/>
      <c r="OVS31" s="687"/>
      <c r="OVT31" s="687"/>
      <c r="OVU31" s="687"/>
      <c r="OVV31" s="687"/>
      <c r="OVW31" s="687"/>
      <c r="OVX31" s="687"/>
      <c r="OVY31" s="687"/>
      <c r="OVZ31" s="687"/>
      <c r="OWA31" s="687"/>
      <c r="OWB31" s="687"/>
      <c r="OWC31" s="687"/>
      <c r="OWD31" s="687"/>
      <c r="OWE31" s="687"/>
      <c r="OWF31" s="687"/>
      <c r="OWG31" s="687"/>
      <c r="OWH31" s="687"/>
      <c r="OWI31" s="687"/>
      <c r="OWJ31" s="687"/>
      <c r="OWK31" s="687"/>
      <c r="OWL31" s="687"/>
      <c r="OWM31" s="687"/>
      <c r="OWN31" s="687"/>
      <c r="OWO31" s="687"/>
      <c r="OWP31" s="687"/>
      <c r="OWQ31" s="687"/>
      <c r="OWR31" s="687"/>
      <c r="OWS31" s="687"/>
      <c r="OWT31" s="687"/>
      <c r="OWU31" s="687"/>
      <c r="OWV31" s="687"/>
      <c r="OWW31" s="687"/>
      <c r="OWX31" s="687"/>
      <c r="OWY31" s="687"/>
      <c r="OWZ31" s="687"/>
      <c r="OXA31" s="687"/>
      <c r="OXB31" s="687"/>
      <c r="OXC31" s="687"/>
      <c r="OXD31" s="687"/>
      <c r="OXE31" s="687"/>
      <c r="OXF31" s="687"/>
      <c r="OXG31" s="687"/>
      <c r="OXH31" s="687"/>
      <c r="OXI31" s="687"/>
      <c r="OXJ31" s="687"/>
      <c r="OXK31" s="687"/>
      <c r="OXL31" s="687"/>
      <c r="OXM31" s="687"/>
      <c r="OXN31" s="687"/>
      <c r="OXO31" s="687"/>
      <c r="OXP31" s="687"/>
      <c r="OXQ31" s="687"/>
      <c r="OXR31" s="687"/>
      <c r="OXS31" s="687"/>
      <c r="OXT31" s="687"/>
      <c r="OXU31" s="687"/>
      <c r="OXV31" s="687"/>
      <c r="OXW31" s="687"/>
      <c r="OXX31" s="687"/>
      <c r="OXY31" s="687"/>
      <c r="OXZ31" s="687"/>
      <c r="OYA31" s="687"/>
      <c r="OYB31" s="687"/>
      <c r="OYC31" s="687"/>
      <c r="OYD31" s="687"/>
      <c r="OYE31" s="687"/>
      <c r="OYF31" s="687"/>
      <c r="OYG31" s="687"/>
      <c r="OYH31" s="687"/>
      <c r="OYI31" s="687"/>
      <c r="OYJ31" s="687"/>
      <c r="OYK31" s="687"/>
      <c r="OYL31" s="687"/>
      <c r="OYM31" s="687"/>
      <c r="OYN31" s="687"/>
      <c r="OYO31" s="687"/>
      <c r="OYP31" s="687"/>
      <c r="OYQ31" s="687"/>
      <c r="OYR31" s="687"/>
      <c r="OYS31" s="687"/>
      <c r="OYT31" s="687"/>
      <c r="OYU31" s="687"/>
      <c r="OYV31" s="687"/>
      <c r="OYW31" s="687"/>
      <c r="OYX31" s="687"/>
      <c r="OYY31" s="687"/>
      <c r="OYZ31" s="687"/>
      <c r="OZA31" s="687"/>
      <c r="OZB31" s="687"/>
      <c r="OZC31" s="687"/>
      <c r="OZD31" s="687"/>
      <c r="OZE31" s="687"/>
      <c r="OZF31" s="687"/>
      <c r="OZG31" s="687"/>
      <c r="OZH31" s="687"/>
      <c r="OZI31" s="687"/>
      <c r="OZJ31" s="687"/>
      <c r="OZK31" s="687"/>
      <c r="OZL31" s="687"/>
      <c r="OZM31" s="687"/>
      <c r="OZN31" s="687"/>
      <c r="OZO31" s="687"/>
      <c r="OZP31" s="687"/>
      <c r="OZQ31" s="687"/>
      <c r="OZR31" s="687"/>
      <c r="OZS31" s="687"/>
      <c r="OZT31" s="687"/>
      <c r="OZU31" s="687"/>
      <c r="OZV31" s="687"/>
      <c r="OZW31" s="687"/>
      <c r="OZX31" s="687"/>
      <c r="OZY31" s="687"/>
      <c r="OZZ31" s="687"/>
      <c r="PAA31" s="687"/>
      <c r="PAB31" s="687"/>
      <c r="PAC31" s="687"/>
      <c r="PAD31" s="687"/>
      <c r="PAE31" s="687"/>
      <c r="PAF31" s="687"/>
      <c r="PAG31" s="687"/>
      <c r="PAH31" s="687"/>
      <c r="PAI31" s="687"/>
      <c r="PAJ31" s="687"/>
      <c r="PAK31" s="687"/>
      <c r="PAL31" s="687"/>
      <c r="PAM31" s="687"/>
      <c r="PAN31" s="687"/>
      <c r="PAO31" s="687"/>
      <c r="PAP31" s="687"/>
      <c r="PAQ31" s="687"/>
      <c r="PAR31" s="687"/>
      <c r="PAS31" s="687"/>
      <c r="PAT31" s="687"/>
      <c r="PAU31" s="687"/>
      <c r="PAV31" s="687"/>
      <c r="PAW31" s="687"/>
      <c r="PAX31" s="687"/>
      <c r="PAY31" s="687"/>
      <c r="PAZ31" s="687"/>
      <c r="PBA31" s="687"/>
      <c r="PBB31" s="687"/>
      <c r="PBC31" s="687"/>
      <c r="PBD31" s="687"/>
      <c r="PBE31" s="687"/>
      <c r="PBF31" s="687"/>
      <c r="PBG31" s="687"/>
      <c r="PBH31" s="687"/>
      <c r="PBI31" s="687"/>
      <c r="PBJ31" s="687"/>
      <c r="PBK31" s="687"/>
      <c r="PBL31" s="687"/>
      <c r="PBM31" s="687"/>
      <c r="PBN31" s="687"/>
      <c r="PBO31" s="687"/>
      <c r="PBP31" s="687"/>
      <c r="PBQ31" s="687"/>
      <c r="PBR31" s="687"/>
      <c r="PBS31" s="687"/>
      <c r="PBT31" s="687"/>
      <c r="PBU31" s="687"/>
      <c r="PBV31" s="687"/>
      <c r="PBW31" s="687"/>
      <c r="PBX31" s="687"/>
      <c r="PBY31" s="687"/>
      <c r="PBZ31" s="687"/>
      <c r="PCA31" s="687"/>
      <c r="PCB31" s="687"/>
      <c r="PCC31" s="687"/>
      <c r="PCD31" s="687"/>
      <c r="PCE31" s="687"/>
      <c r="PCF31" s="687"/>
      <c r="PCG31" s="687"/>
      <c r="PCH31" s="687"/>
      <c r="PCI31" s="687"/>
      <c r="PCJ31" s="687"/>
      <c r="PCK31" s="687"/>
      <c r="PCL31" s="687"/>
      <c r="PCM31" s="687"/>
      <c r="PCN31" s="687"/>
      <c r="PCO31" s="687"/>
      <c r="PCP31" s="687"/>
      <c r="PCQ31" s="687"/>
      <c r="PCR31" s="687"/>
      <c r="PCS31" s="687"/>
      <c r="PCT31" s="687"/>
      <c r="PCU31" s="687"/>
      <c r="PCV31" s="687"/>
      <c r="PCW31" s="687"/>
      <c r="PCX31" s="687"/>
      <c r="PCY31" s="687"/>
      <c r="PCZ31" s="687"/>
      <c r="PDA31" s="687"/>
      <c r="PDB31" s="687"/>
      <c r="PDC31" s="687"/>
      <c r="PDD31" s="687"/>
      <c r="PDE31" s="687"/>
      <c r="PDF31" s="687"/>
      <c r="PDG31" s="687"/>
      <c r="PDH31" s="687"/>
      <c r="PDI31" s="687"/>
      <c r="PDJ31" s="687"/>
      <c r="PDK31" s="687"/>
      <c r="PDL31" s="687"/>
      <c r="PDM31" s="687"/>
      <c r="PDN31" s="687"/>
      <c r="PDO31" s="687"/>
      <c r="PDP31" s="687"/>
      <c r="PDQ31" s="687"/>
      <c r="PDR31" s="687"/>
      <c r="PDS31" s="687"/>
      <c r="PDT31" s="687"/>
      <c r="PDU31" s="687"/>
      <c r="PDV31" s="687"/>
      <c r="PDW31" s="687"/>
      <c r="PDX31" s="687"/>
      <c r="PDY31" s="687"/>
      <c r="PDZ31" s="687"/>
      <c r="PEA31" s="687"/>
      <c r="PEB31" s="687"/>
      <c r="PEC31" s="687"/>
      <c r="PED31" s="687"/>
      <c r="PEE31" s="687"/>
      <c r="PEF31" s="687"/>
      <c r="PEG31" s="687"/>
      <c r="PEH31" s="687"/>
      <c r="PEI31" s="687"/>
      <c r="PEJ31" s="687"/>
      <c r="PEK31" s="687"/>
      <c r="PEL31" s="687"/>
      <c r="PEM31" s="687"/>
      <c r="PEN31" s="687"/>
      <c r="PEO31" s="687"/>
      <c r="PEP31" s="687"/>
      <c r="PEQ31" s="687"/>
      <c r="PER31" s="687"/>
      <c r="PES31" s="687"/>
      <c r="PET31" s="687"/>
      <c r="PEU31" s="687"/>
      <c r="PEV31" s="687"/>
      <c r="PEW31" s="687"/>
      <c r="PEX31" s="687"/>
      <c r="PEY31" s="687"/>
      <c r="PEZ31" s="687"/>
      <c r="PFA31" s="687"/>
      <c r="PFB31" s="687"/>
      <c r="PFC31" s="687"/>
      <c r="PFD31" s="687"/>
      <c r="PFE31" s="687"/>
      <c r="PFF31" s="687"/>
      <c r="PFG31" s="687"/>
      <c r="PFH31" s="687"/>
      <c r="PFI31" s="687"/>
      <c r="PFJ31" s="687"/>
      <c r="PFK31" s="687"/>
      <c r="PFL31" s="687"/>
      <c r="PFM31" s="687"/>
      <c r="PFN31" s="687"/>
      <c r="PFO31" s="687"/>
      <c r="PFP31" s="687"/>
      <c r="PFQ31" s="687"/>
      <c r="PFR31" s="687"/>
      <c r="PFS31" s="687"/>
      <c r="PFT31" s="687"/>
      <c r="PFU31" s="687"/>
      <c r="PFV31" s="687"/>
      <c r="PFW31" s="687"/>
      <c r="PFX31" s="687"/>
      <c r="PFY31" s="687"/>
      <c r="PFZ31" s="687"/>
      <c r="PGA31" s="687"/>
      <c r="PGB31" s="687"/>
      <c r="PGC31" s="687"/>
      <c r="PGD31" s="687"/>
      <c r="PGE31" s="687"/>
      <c r="PGF31" s="687"/>
      <c r="PGG31" s="687"/>
      <c r="PGH31" s="687"/>
      <c r="PGI31" s="687"/>
      <c r="PGJ31" s="687"/>
      <c r="PGK31" s="687"/>
      <c r="PGL31" s="687"/>
      <c r="PGM31" s="687"/>
      <c r="PGN31" s="687"/>
      <c r="PGO31" s="687"/>
      <c r="PGP31" s="687"/>
      <c r="PGQ31" s="687"/>
      <c r="PGR31" s="687"/>
      <c r="PGS31" s="687"/>
      <c r="PGT31" s="687"/>
      <c r="PGU31" s="687"/>
      <c r="PGV31" s="687"/>
      <c r="PGW31" s="687"/>
      <c r="PGX31" s="687"/>
      <c r="PGY31" s="687"/>
      <c r="PGZ31" s="687"/>
      <c r="PHA31" s="687"/>
      <c r="PHB31" s="687"/>
      <c r="PHC31" s="687"/>
      <c r="PHD31" s="687"/>
      <c r="PHE31" s="687"/>
      <c r="PHF31" s="687"/>
      <c r="PHG31" s="687"/>
      <c r="PHH31" s="687"/>
      <c r="PHI31" s="687"/>
      <c r="PHJ31" s="687"/>
      <c r="PHK31" s="687"/>
      <c r="PHL31" s="687"/>
      <c r="PHM31" s="687"/>
      <c r="PHN31" s="687"/>
      <c r="PHO31" s="687"/>
      <c r="PHP31" s="687"/>
      <c r="PHQ31" s="687"/>
      <c r="PHR31" s="687"/>
      <c r="PHS31" s="687"/>
      <c r="PHT31" s="687"/>
      <c r="PHU31" s="687"/>
      <c r="PHV31" s="687"/>
      <c r="PHW31" s="687"/>
      <c r="PHX31" s="687"/>
      <c r="PHY31" s="687"/>
      <c r="PHZ31" s="687"/>
      <c r="PIA31" s="687"/>
      <c r="PIB31" s="687"/>
      <c r="PIC31" s="687"/>
      <c r="PID31" s="687"/>
      <c r="PIE31" s="687"/>
      <c r="PIF31" s="687"/>
      <c r="PIG31" s="687"/>
      <c r="PIH31" s="687"/>
      <c r="PII31" s="687"/>
      <c r="PIJ31" s="687"/>
      <c r="PIK31" s="687"/>
      <c r="PIL31" s="687"/>
      <c r="PIM31" s="687"/>
      <c r="PIN31" s="687"/>
      <c r="PIO31" s="687"/>
      <c r="PIP31" s="687"/>
      <c r="PIQ31" s="687"/>
      <c r="PIR31" s="687"/>
      <c r="PIS31" s="687"/>
      <c r="PIT31" s="687"/>
      <c r="PIU31" s="687"/>
      <c r="PIV31" s="687"/>
      <c r="PIW31" s="687"/>
      <c r="PIX31" s="687"/>
      <c r="PIY31" s="687"/>
      <c r="PIZ31" s="687"/>
      <c r="PJA31" s="687"/>
      <c r="PJB31" s="687"/>
      <c r="PJC31" s="687"/>
      <c r="PJD31" s="687"/>
      <c r="PJE31" s="687"/>
      <c r="PJF31" s="687"/>
      <c r="PJG31" s="687"/>
      <c r="PJH31" s="687"/>
      <c r="PJI31" s="687"/>
      <c r="PJJ31" s="687"/>
      <c r="PJK31" s="687"/>
      <c r="PJL31" s="687"/>
      <c r="PJM31" s="687"/>
      <c r="PJN31" s="687"/>
      <c r="PJO31" s="687"/>
      <c r="PJP31" s="687"/>
      <c r="PJQ31" s="687"/>
      <c r="PJR31" s="687"/>
      <c r="PJS31" s="687"/>
      <c r="PJT31" s="687"/>
      <c r="PJU31" s="687"/>
      <c r="PJV31" s="687"/>
      <c r="PJW31" s="687"/>
      <c r="PJX31" s="687"/>
      <c r="PJY31" s="687"/>
      <c r="PJZ31" s="687"/>
      <c r="PKA31" s="687"/>
      <c r="PKB31" s="687"/>
      <c r="PKC31" s="687"/>
      <c r="PKD31" s="687"/>
      <c r="PKE31" s="687"/>
      <c r="PKF31" s="687"/>
      <c r="PKG31" s="687"/>
      <c r="PKH31" s="687"/>
      <c r="PKI31" s="687"/>
      <c r="PKJ31" s="687"/>
      <c r="PKK31" s="687"/>
      <c r="PKL31" s="687"/>
      <c r="PKM31" s="687"/>
      <c r="PKN31" s="687"/>
      <c r="PKO31" s="687"/>
      <c r="PKP31" s="687"/>
      <c r="PKQ31" s="687"/>
      <c r="PKR31" s="687"/>
      <c r="PKS31" s="687"/>
      <c r="PKT31" s="687"/>
      <c r="PKU31" s="687"/>
      <c r="PKV31" s="687"/>
      <c r="PKW31" s="687"/>
      <c r="PKX31" s="687"/>
      <c r="PKY31" s="687"/>
      <c r="PKZ31" s="687"/>
      <c r="PLA31" s="687"/>
      <c r="PLB31" s="687"/>
      <c r="PLC31" s="687"/>
      <c r="PLD31" s="687"/>
      <c r="PLE31" s="687"/>
      <c r="PLF31" s="687"/>
      <c r="PLG31" s="687"/>
      <c r="PLH31" s="687"/>
      <c r="PLI31" s="687"/>
      <c r="PLJ31" s="687"/>
      <c r="PLK31" s="687"/>
      <c r="PLL31" s="687"/>
      <c r="PLM31" s="687"/>
      <c r="PLN31" s="687"/>
      <c r="PLO31" s="687"/>
      <c r="PLP31" s="687"/>
      <c r="PLQ31" s="687"/>
      <c r="PLR31" s="687"/>
      <c r="PLS31" s="687"/>
      <c r="PLT31" s="687"/>
      <c r="PLU31" s="687"/>
      <c r="PLV31" s="687"/>
      <c r="PLW31" s="687"/>
      <c r="PLX31" s="687"/>
      <c r="PLY31" s="687"/>
      <c r="PLZ31" s="687"/>
      <c r="PMA31" s="687"/>
      <c r="PMB31" s="687"/>
      <c r="PMC31" s="687"/>
      <c r="PMD31" s="687"/>
      <c r="PME31" s="687"/>
      <c r="PMF31" s="687"/>
      <c r="PMG31" s="687"/>
      <c r="PMH31" s="687"/>
      <c r="PMI31" s="687"/>
      <c r="PMJ31" s="687"/>
      <c r="PMK31" s="687"/>
      <c r="PML31" s="687"/>
      <c r="PMM31" s="687"/>
      <c r="PMN31" s="687"/>
      <c r="PMO31" s="687"/>
      <c r="PMP31" s="687"/>
      <c r="PMQ31" s="687"/>
      <c r="PMR31" s="687"/>
      <c r="PMS31" s="687"/>
      <c r="PMT31" s="687"/>
      <c r="PMU31" s="687"/>
      <c r="PMV31" s="687"/>
      <c r="PMW31" s="687"/>
      <c r="PMX31" s="687"/>
      <c r="PMY31" s="687"/>
      <c r="PMZ31" s="687"/>
      <c r="PNA31" s="687"/>
      <c r="PNB31" s="687"/>
      <c r="PNC31" s="687"/>
      <c r="PND31" s="687"/>
      <c r="PNE31" s="687"/>
      <c r="PNF31" s="687"/>
      <c r="PNG31" s="687"/>
      <c r="PNH31" s="687"/>
      <c r="PNI31" s="687"/>
      <c r="PNJ31" s="687"/>
      <c r="PNK31" s="687"/>
      <c r="PNL31" s="687"/>
      <c r="PNM31" s="687"/>
      <c r="PNN31" s="687"/>
      <c r="PNO31" s="687"/>
      <c r="PNP31" s="687"/>
      <c r="PNQ31" s="687"/>
      <c r="PNR31" s="687"/>
      <c r="PNS31" s="687"/>
      <c r="PNT31" s="687"/>
      <c r="PNU31" s="687"/>
      <c r="PNV31" s="687"/>
      <c r="PNW31" s="687"/>
      <c r="PNX31" s="687"/>
      <c r="PNY31" s="687"/>
      <c r="PNZ31" s="687"/>
      <c r="POA31" s="687"/>
      <c r="POB31" s="687"/>
      <c r="POC31" s="687"/>
      <c r="POD31" s="687"/>
      <c r="POE31" s="687"/>
      <c r="POF31" s="687"/>
      <c r="POG31" s="687"/>
      <c r="POH31" s="687"/>
      <c r="POI31" s="687"/>
      <c r="POJ31" s="687"/>
      <c r="POK31" s="687"/>
      <c r="POL31" s="687"/>
      <c r="POM31" s="687"/>
      <c r="PON31" s="687"/>
      <c r="POO31" s="687"/>
      <c r="POP31" s="687"/>
      <c r="POQ31" s="687"/>
      <c r="POR31" s="687"/>
      <c r="POS31" s="687"/>
      <c r="POT31" s="687"/>
      <c r="POU31" s="687"/>
      <c r="POV31" s="687"/>
      <c r="POW31" s="687"/>
      <c r="POX31" s="687"/>
      <c r="POY31" s="687"/>
      <c r="POZ31" s="687"/>
      <c r="PPA31" s="687"/>
      <c r="PPB31" s="687"/>
      <c r="PPC31" s="687"/>
      <c r="PPD31" s="687"/>
      <c r="PPE31" s="687"/>
      <c r="PPF31" s="687"/>
      <c r="PPG31" s="687"/>
      <c r="PPH31" s="687"/>
      <c r="PPI31" s="687"/>
      <c r="PPJ31" s="687"/>
      <c r="PPK31" s="687"/>
      <c r="PPL31" s="687"/>
      <c r="PPM31" s="687"/>
      <c r="PPN31" s="687"/>
      <c r="PPO31" s="687"/>
      <c r="PPP31" s="687"/>
      <c r="PPQ31" s="687"/>
      <c r="PPR31" s="687"/>
      <c r="PPS31" s="687"/>
      <c r="PPT31" s="687"/>
      <c r="PPU31" s="687"/>
      <c r="PPV31" s="687"/>
      <c r="PPW31" s="687"/>
      <c r="PPX31" s="687"/>
      <c r="PPY31" s="687"/>
      <c r="PPZ31" s="687"/>
      <c r="PQA31" s="687"/>
      <c r="PQB31" s="687"/>
      <c r="PQC31" s="687"/>
      <c r="PQD31" s="687"/>
      <c r="PQE31" s="687"/>
      <c r="PQF31" s="687"/>
      <c r="PQG31" s="687"/>
      <c r="PQH31" s="687"/>
      <c r="PQI31" s="687"/>
      <c r="PQJ31" s="687"/>
      <c r="PQK31" s="687"/>
      <c r="PQL31" s="687"/>
      <c r="PQM31" s="687"/>
      <c r="PQN31" s="687"/>
      <c r="PQO31" s="687"/>
      <c r="PQP31" s="687"/>
      <c r="PQQ31" s="687"/>
      <c r="PQR31" s="687"/>
      <c r="PQS31" s="687"/>
      <c r="PQT31" s="687"/>
      <c r="PQU31" s="687"/>
      <c r="PQV31" s="687"/>
      <c r="PQW31" s="687"/>
      <c r="PQX31" s="687"/>
      <c r="PQY31" s="687"/>
      <c r="PQZ31" s="687"/>
      <c r="PRA31" s="687"/>
      <c r="PRB31" s="687"/>
      <c r="PRC31" s="687"/>
      <c r="PRD31" s="687"/>
      <c r="PRE31" s="687"/>
      <c r="PRF31" s="687"/>
      <c r="PRG31" s="687"/>
      <c r="PRH31" s="687"/>
      <c r="PRI31" s="687"/>
      <c r="PRJ31" s="687"/>
      <c r="PRK31" s="687"/>
      <c r="PRL31" s="687"/>
      <c r="PRM31" s="687"/>
      <c r="PRN31" s="687"/>
      <c r="PRO31" s="687"/>
      <c r="PRP31" s="687"/>
      <c r="PRQ31" s="687"/>
      <c r="PRR31" s="687"/>
      <c r="PRS31" s="687"/>
      <c r="PRT31" s="687"/>
      <c r="PRU31" s="687"/>
      <c r="PRV31" s="687"/>
      <c r="PRW31" s="687"/>
      <c r="PRX31" s="687"/>
      <c r="PRY31" s="687"/>
      <c r="PRZ31" s="687"/>
      <c r="PSA31" s="687"/>
      <c r="PSB31" s="687"/>
      <c r="PSC31" s="687"/>
      <c r="PSD31" s="687"/>
      <c r="PSE31" s="687"/>
      <c r="PSF31" s="687"/>
      <c r="PSG31" s="687"/>
      <c r="PSH31" s="687"/>
      <c r="PSI31" s="687"/>
      <c r="PSJ31" s="687"/>
      <c r="PSK31" s="687"/>
      <c r="PSL31" s="687"/>
      <c r="PSM31" s="687"/>
      <c r="PSN31" s="687"/>
      <c r="PSO31" s="687"/>
      <c r="PSP31" s="687"/>
      <c r="PSQ31" s="687"/>
      <c r="PSR31" s="687"/>
      <c r="PSS31" s="687"/>
      <c r="PST31" s="687"/>
      <c r="PSU31" s="687"/>
      <c r="PSV31" s="687"/>
      <c r="PSW31" s="687"/>
      <c r="PSX31" s="687"/>
      <c r="PSY31" s="687"/>
      <c r="PSZ31" s="687"/>
      <c r="PTA31" s="687"/>
      <c r="PTB31" s="687"/>
      <c r="PTC31" s="687"/>
      <c r="PTD31" s="687"/>
      <c r="PTE31" s="687"/>
      <c r="PTF31" s="687"/>
      <c r="PTG31" s="687"/>
      <c r="PTH31" s="687"/>
      <c r="PTI31" s="687"/>
      <c r="PTJ31" s="687"/>
      <c r="PTK31" s="687"/>
      <c r="PTL31" s="687"/>
      <c r="PTM31" s="687"/>
      <c r="PTN31" s="687"/>
      <c r="PTO31" s="687"/>
      <c r="PTP31" s="687"/>
      <c r="PTQ31" s="687"/>
      <c r="PTR31" s="687"/>
      <c r="PTS31" s="687"/>
      <c r="PTT31" s="687"/>
      <c r="PTU31" s="687"/>
      <c r="PTV31" s="687"/>
      <c r="PTW31" s="687"/>
      <c r="PTX31" s="687"/>
      <c r="PTY31" s="687"/>
      <c r="PTZ31" s="687"/>
      <c r="PUA31" s="687"/>
      <c r="PUB31" s="687"/>
      <c r="PUC31" s="687"/>
      <c r="PUD31" s="687"/>
      <c r="PUE31" s="687"/>
      <c r="PUF31" s="687"/>
      <c r="PUG31" s="687"/>
      <c r="PUH31" s="687"/>
      <c r="PUI31" s="687"/>
      <c r="PUJ31" s="687"/>
      <c r="PUK31" s="687"/>
      <c r="PUL31" s="687"/>
      <c r="PUM31" s="687"/>
      <c r="PUN31" s="687"/>
      <c r="PUO31" s="687"/>
      <c r="PUP31" s="687"/>
      <c r="PUQ31" s="687"/>
      <c r="PUR31" s="687"/>
      <c r="PUS31" s="687"/>
      <c r="PUT31" s="687"/>
      <c r="PUU31" s="687"/>
      <c r="PUV31" s="687"/>
      <c r="PUW31" s="687"/>
      <c r="PUX31" s="687"/>
      <c r="PUY31" s="687"/>
      <c r="PUZ31" s="687"/>
      <c r="PVA31" s="687"/>
      <c r="PVB31" s="687"/>
      <c r="PVC31" s="687"/>
      <c r="PVD31" s="687"/>
      <c r="PVE31" s="687"/>
      <c r="PVF31" s="687"/>
      <c r="PVG31" s="687"/>
      <c r="PVH31" s="687"/>
      <c r="PVI31" s="687"/>
      <c r="PVJ31" s="687"/>
      <c r="PVK31" s="687"/>
      <c r="PVL31" s="687"/>
      <c r="PVM31" s="687"/>
      <c r="PVN31" s="687"/>
      <c r="PVO31" s="687"/>
      <c r="PVP31" s="687"/>
      <c r="PVQ31" s="687"/>
      <c r="PVR31" s="687"/>
      <c r="PVS31" s="687"/>
      <c r="PVT31" s="687"/>
      <c r="PVU31" s="687"/>
      <c r="PVV31" s="687"/>
      <c r="PVW31" s="687"/>
      <c r="PVX31" s="687"/>
      <c r="PVY31" s="687"/>
      <c r="PVZ31" s="687"/>
      <c r="PWA31" s="687"/>
      <c r="PWB31" s="687"/>
      <c r="PWC31" s="687"/>
      <c r="PWD31" s="687"/>
      <c r="PWE31" s="687"/>
      <c r="PWF31" s="687"/>
      <c r="PWG31" s="687"/>
      <c r="PWH31" s="687"/>
      <c r="PWI31" s="687"/>
      <c r="PWJ31" s="687"/>
      <c r="PWK31" s="687"/>
      <c r="PWL31" s="687"/>
      <c r="PWM31" s="687"/>
      <c r="PWN31" s="687"/>
      <c r="PWO31" s="687"/>
      <c r="PWP31" s="687"/>
      <c r="PWQ31" s="687"/>
      <c r="PWR31" s="687"/>
      <c r="PWS31" s="687"/>
      <c r="PWT31" s="687"/>
      <c r="PWU31" s="687"/>
      <c r="PWV31" s="687"/>
      <c r="PWW31" s="687"/>
      <c r="PWX31" s="687"/>
      <c r="PWY31" s="687"/>
      <c r="PWZ31" s="687"/>
      <c r="PXA31" s="687"/>
      <c r="PXB31" s="687"/>
      <c r="PXC31" s="687"/>
      <c r="PXD31" s="687"/>
      <c r="PXE31" s="687"/>
      <c r="PXF31" s="687"/>
      <c r="PXG31" s="687"/>
      <c r="PXH31" s="687"/>
      <c r="PXI31" s="687"/>
      <c r="PXJ31" s="687"/>
      <c r="PXK31" s="687"/>
      <c r="PXL31" s="687"/>
      <c r="PXM31" s="687"/>
      <c r="PXN31" s="687"/>
      <c r="PXO31" s="687"/>
      <c r="PXP31" s="687"/>
      <c r="PXQ31" s="687"/>
      <c r="PXR31" s="687"/>
      <c r="PXS31" s="687"/>
      <c r="PXT31" s="687"/>
      <c r="PXU31" s="687"/>
      <c r="PXV31" s="687"/>
      <c r="PXW31" s="687"/>
      <c r="PXX31" s="687"/>
      <c r="PXY31" s="687"/>
      <c r="PXZ31" s="687"/>
      <c r="PYA31" s="687"/>
      <c r="PYB31" s="687"/>
      <c r="PYC31" s="687"/>
      <c r="PYD31" s="687"/>
      <c r="PYE31" s="687"/>
      <c r="PYF31" s="687"/>
      <c r="PYG31" s="687"/>
      <c r="PYH31" s="687"/>
      <c r="PYI31" s="687"/>
      <c r="PYJ31" s="687"/>
      <c r="PYK31" s="687"/>
      <c r="PYL31" s="687"/>
      <c r="PYM31" s="687"/>
      <c r="PYN31" s="687"/>
      <c r="PYO31" s="687"/>
      <c r="PYP31" s="687"/>
      <c r="PYQ31" s="687"/>
      <c r="PYR31" s="687"/>
      <c r="PYS31" s="687"/>
      <c r="PYT31" s="687"/>
      <c r="PYU31" s="687"/>
      <c r="PYV31" s="687"/>
      <c r="PYW31" s="687"/>
      <c r="PYX31" s="687"/>
      <c r="PYY31" s="687"/>
      <c r="PYZ31" s="687"/>
      <c r="PZA31" s="687"/>
      <c r="PZB31" s="687"/>
      <c r="PZC31" s="687"/>
      <c r="PZD31" s="687"/>
      <c r="PZE31" s="687"/>
      <c r="PZF31" s="687"/>
      <c r="PZG31" s="687"/>
      <c r="PZH31" s="687"/>
      <c r="PZI31" s="687"/>
      <c r="PZJ31" s="687"/>
      <c r="PZK31" s="687"/>
      <c r="PZL31" s="687"/>
      <c r="PZM31" s="687"/>
      <c r="PZN31" s="687"/>
      <c r="PZO31" s="687"/>
      <c r="PZP31" s="687"/>
      <c r="PZQ31" s="687"/>
      <c r="PZR31" s="687"/>
      <c r="PZS31" s="687"/>
      <c r="PZT31" s="687"/>
      <c r="PZU31" s="687"/>
      <c r="PZV31" s="687"/>
      <c r="PZW31" s="687"/>
      <c r="PZX31" s="687"/>
      <c r="PZY31" s="687"/>
      <c r="PZZ31" s="687"/>
      <c r="QAA31" s="687"/>
      <c r="QAB31" s="687"/>
      <c r="QAC31" s="687"/>
      <c r="QAD31" s="687"/>
      <c r="QAE31" s="687"/>
      <c r="QAF31" s="687"/>
      <c r="QAG31" s="687"/>
      <c r="QAH31" s="687"/>
      <c r="QAI31" s="687"/>
      <c r="QAJ31" s="687"/>
      <c r="QAK31" s="687"/>
      <c r="QAL31" s="687"/>
      <c r="QAM31" s="687"/>
      <c r="QAN31" s="687"/>
      <c r="QAO31" s="687"/>
      <c r="QAP31" s="687"/>
      <c r="QAQ31" s="687"/>
      <c r="QAR31" s="687"/>
      <c r="QAS31" s="687"/>
      <c r="QAT31" s="687"/>
      <c r="QAU31" s="687"/>
      <c r="QAV31" s="687"/>
      <c r="QAW31" s="687"/>
      <c r="QAX31" s="687"/>
      <c r="QAY31" s="687"/>
      <c r="QAZ31" s="687"/>
      <c r="QBA31" s="687"/>
      <c r="QBB31" s="687"/>
      <c r="QBC31" s="687"/>
      <c r="QBD31" s="687"/>
      <c r="QBE31" s="687"/>
      <c r="QBF31" s="687"/>
      <c r="QBG31" s="687"/>
      <c r="QBH31" s="687"/>
      <c r="QBI31" s="687"/>
      <c r="QBJ31" s="687"/>
      <c r="QBK31" s="687"/>
      <c r="QBL31" s="687"/>
      <c r="QBM31" s="687"/>
      <c r="QBN31" s="687"/>
      <c r="QBO31" s="687"/>
      <c r="QBP31" s="687"/>
      <c r="QBQ31" s="687"/>
      <c r="QBR31" s="687"/>
      <c r="QBS31" s="687"/>
      <c r="QBT31" s="687"/>
      <c r="QBU31" s="687"/>
      <c r="QBV31" s="687"/>
      <c r="QBW31" s="687"/>
      <c r="QBX31" s="687"/>
      <c r="QBY31" s="687"/>
      <c r="QBZ31" s="687"/>
      <c r="QCA31" s="687"/>
      <c r="QCB31" s="687"/>
      <c r="QCC31" s="687"/>
      <c r="QCD31" s="687"/>
      <c r="QCE31" s="687"/>
      <c r="QCF31" s="687"/>
      <c r="QCG31" s="687"/>
      <c r="QCH31" s="687"/>
      <c r="QCI31" s="687"/>
      <c r="QCJ31" s="687"/>
      <c r="QCK31" s="687"/>
      <c r="QCL31" s="687"/>
      <c r="QCM31" s="687"/>
      <c r="QCN31" s="687"/>
      <c r="QCO31" s="687"/>
      <c r="QCP31" s="687"/>
      <c r="QCQ31" s="687"/>
      <c r="QCR31" s="687"/>
      <c r="QCS31" s="687"/>
      <c r="QCT31" s="687"/>
      <c r="QCU31" s="687"/>
      <c r="QCV31" s="687"/>
      <c r="QCW31" s="687"/>
      <c r="QCX31" s="687"/>
      <c r="QCY31" s="687"/>
      <c r="QCZ31" s="687"/>
      <c r="QDA31" s="687"/>
      <c r="QDB31" s="687"/>
      <c r="QDC31" s="687"/>
      <c r="QDD31" s="687"/>
      <c r="QDE31" s="687"/>
      <c r="QDF31" s="687"/>
      <c r="QDG31" s="687"/>
      <c r="QDH31" s="687"/>
      <c r="QDI31" s="687"/>
      <c r="QDJ31" s="687"/>
      <c r="QDK31" s="687"/>
      <c r="QDL31" s="687"/>
      <c r="QDM31" s="687"/>
      <c r="QDN31" s="687"/>
      <c r="QDO31" s="687"/>
      <c r="QDP31" s="687"/>
      <c r="QDQ31" s="687"/>
      <c r="QDR31" s="687"/>
      <c r="QDS31" s="687"/>
      <c r="QDT31" s="687"/>
      <c r="QDU31" s="687"/>
      <c r="QDV31" s="687"/>
      <c r="QDW31" s="687"/>
      <c r="QDX31" s="687"/>
      <c r="QDY31" s="687"/>
      <c r="QDZ31" s="687"/>
      <c r="QEA31" s="687"/>
      <c r="QEB31" s="687"/>
      <c r="QEC31" s="687"/>
      <c r="QED31" s="687"/>
      <c r="QEE31" s="687"/>
      <c r="QEF31" s="687"/>
      <c r="QEG31" s="687"/>
      <c r="QEH31" s="687"/>
      <c r="QEI31" s="687"/>
      <c r="QEJ31" s="687"/>
      <c r="QEK31" s="687"/>
      <c r="QEL31" s="687"/>
      <c r="QEM31" s="687"/>
      <c r="QEN31" s="687"/>
      <c r="QEO31" s="687"/>
      <c r="QEP31" s="687"/>
      <c r="QEQ31" s="687"/>
      <c r="QER31" s="687"/>
      <c r="QES31" s="687"/>
      <c r="QET31" s="687"/>
      <c r="QEU31" s="687"/>
      <c r="QEV31" s="687"/>
      <c r="QEW31" s="687"/>
      <c r="QEX31" s="687"/>
      <c r="QEY31" s="687"/>
      <c r="QEZ31" s="687"/>
      <c r="QFA31" s="687"/>
      <c r="QFB31" s="687"/>
      <c r="QFC31" s="687"/>
      <c r="QFD31" s="687"/>
      <c r="QFE31" s="687"/>
      <c r="QFF31" s="687"/>
      <c r="QFG31" s="687"/>
      <c r="QFH31" s="687"/>
      <c r="QFI31" s="687"/>
      <c r="QFJ31" s="687"/>
      <c r="QFK31" s="687"/>
      <c r="QFL31" s="687"/>
      <c r="QFM31" s="687"/>
      <c r="QFN31" s="687"/>
      <c r="QFO31" s="687"/>
      <c r="QFP31" s="687"/>
      <c r="QFQ31" s="687"/>
      <c r="QFR31" s="687"/>
      <c r="QFS31" s="687"/>
      <c r="QFT31" s="687"/>
      <c r="QFU31" s="687"/>
      <c r="QFV31" s="687"/>
      <c r="QFW31" s="687"/>
      <c r="QFX31" s="687"/>
      <c r="QFY31" s="687"/>
      <c r="QFZ31" s="687"/>
      <c r="QGA31" s="687"/>
      <c r="QGB31" s="687"/>
      <c r="QGC31" s="687"/>
      <c r="QGD31" s="687"/>
      <c r="QGE31" s="687"/>
      <c r="QGF31" s="687"/>
      <c r="QGG31" s="687"/>
      <c r="QGH31" s="687"/>
      <c r="QGI31" s="687"/>
      <c r="QGJ31" s="687"/>
      <c r="QGK31" s="687"/>
      <c r="QGL31" s="687"/>
      <c r="QGM31" s="687"/>
      <c r="QGN31" s="687"/>
      <c r="QGO31" s="687"/>
      <c r="QGP31" s="687"/>
      <c r="QGQ31" s="687"/>
      <c r="QGR31" s="687"/>
      <c r="QGS31" s="687"/>
      <c r="QGT31" s="687"/>
      <c r="QGU31" s="687"/>
      <c r="QGV31" s="687"/>
      <c r="QGW31" s="687"/>
      <c r="QGX31" s="687"/>
      <c r="QGY31" s="687"/>
      <c r="QGZ31" s="687"/>
      <c r="QHA31" s="687"/>
      <c r="QHB31" s="687"/>
      <c r="QHC31" s="687"/>
      <c r="QHD31" s="687"/>
      <c r="QHE31" s="687"/>
      <c r="QHF31" s="687"/>
      <c r="QHG31" s="687"/>
      <c r="QHH31" s="687"/>
      <c r="QHI31" s="687"/>
      <c r="QHJ31" s="687"/>
      <c r="QHK31" s="687"/>
      <c r="QHL31" s="687"/>
      <c r="QHM31" s="687"/>
      <c r="QHN31" s="687"/>
      <c r="QHO31" s="687"/>
      <c r="QHP31" s="687"/>
      <c r="QHQ31" s="687"/>
      <c r="QHR31" s="687"/>
      <c r="QHS31" s="687"/>
      <c r="QHT31" s="687"/>
      <c r="QHU31" s="687"/>
      <c r="QHV31" s="687"/>
      <c r="QHW31" s="687"/>
      <c r="QHX31" s="687"/>
      <c r="QHY31" s="687"/>
      <c r="QHZ31" s="687"/>
      <c r="QIA31" s="687"/>
      <c r="QIB31" s="687"/>
      <c r="QIC31" s="687"/>
      <c r="QID31" s="687"/>
      <c r="QIE31" s="687"/>
      <c r="QIF31" s="687"/>
      <c r="QIG31" s="687"/>
      <c r="QIH31" s="687"/>
      <c r="QII31" s="687"/>
      <c r="QIJ31" s="687"/>
      <c r="QIK31" s="687"/>
      <c r="QIL31" s="687"/>
      <c r="QIM31" s="687"/>
      <c r="QIN31" s="687"/>
      <c r="QIO31" s="687"/>
      <c r="QIP31" s="687"/>
      <c r="QIQ31" s="687"/>
      <c r="QIR31" s="687"/>
      <c r="QIS31" s="687"/>
      <c r="QIT31" s="687"/>
      <c r="QIU31" s="687"/>
      <c r="QIV31" s="687"/>
      <c r="QIW31" s="687"/>
      <c r="QIX31" s="687"/>
      <c r="QIY31" s="687"/>
      <c r="QIZ31" s="687"/>
      <c r="QJA31" s="687"/>
      <c r="QJB31" s="687"/>
      <c r="QJC31" s="687"/>
      <c r="QJD31" s="687"/>
      <c r="QJE31" s="687"/>
      <c r="QJF31" s="687"/>
      <c r="QJG31" s="687"/>
      <c r="QJH31" s="687"/>
      <c r="QJI31" s="687"/>
      <c r="QJJ31" s="687"/>
      <c r="QJK31" s="687"/>
      <c r="QJL31" s="687"/>
      <c r="QJM31" s="687"/>
      <c r="QJN31" s="687"/>
      <c r="QJO31" s="687"/>
      <c r="QJP31" s="687"/>
      <c r="QJQ31" s="687"/>
      <c r="QJR31" s="687"/>
      <c r="QJS31" s="687"/>
      <c r="QJT31" s="687"/>
      <c r="QJU31" s="687"/>
      <c r="QJV31" s="687"/>
      <c r="QJW31" s="687"/>
      <c r="QJX31" s="687"/>
      <c r="QJY31" s="687"/>
      <c r="QJZ31" s="687"/>
      <c r="QKA31" s="687"/>
      <c r="QKB31" s="687"/>
      <c r="QKC31" s="687"/>
      <c r="QKD31" s="687"/>
      <c r="QKE31" s="687"/>
      <c r="QKF31" s="687"/>
      <c r="QKG31" s="687"/>
      <c r="QKH31" s="687"/>
      <c r="QKI31" s="687"/>
      <c r="QKJ31" s="687"/>
      <c r="QKK31" s="687"/>
      <c r="QKL31" s="687"/>
      <c r="QKM31" s="687"/>
      <c r="QKN31" s="687"/>
      <c r="QKO31" s="687"/>
      <c r="QKP31" s="687"/>
      <c r="QKQ31" s="687"/>
      <c r="QKR31" s="687"/>
      <c r="QKS31" s="687"/>
      <c r="QKT31" s="687"/>
      <c r="QKU31" s="687"/>
      <c r="QKV31" s="687"/>
      <c r="QKW31" s="687"/>
      <c r="QKX31" s="687"/>
      <c r="QKY31" s="687"/>
      <c r="QKZ31" s="687"/>
      <c r="QLA31" s="687"/>
      <c r="QLB31" s="687"/>
      <c r="QLC31" s="687"/>
      <c r="QLD31" s="687"/>
      <c r="QLE31" s="687"/>
      <c r="QLF31" s="687"/>
      <c r="QLG31" s="687"/>
      <c r="QLH31" s="687"/>
      <c r="QLI31" s="687"/>
      <c r="QLJ31" s="687"/>
      <c r="QLK31" s="687"/>
      <c r="QLL31" s="687"/>
      <c r="QLM31" s="687"/>
      <c r="QLN31" s="687"/>
      <c r="QLO31" s="687"/>
      <c r="QLP31" s="687"/>
      <c r="QLQ31" s="687"/>
      <c r="QLR31" s="687"/>
      <c r="QLS31" s="687"/>
      <c r="QLT31" s="687"/>
      <c r="QLU31" s="687"/>
      <c r="QLV31" s="687"/>
      <c r="QLW31" s="687"/>
      <c r="QLX31" s="687"/>
      <c r="QLY31" s="687"/>
      <c r="QLZ31" s="687"/>
      <c r="QMA31" s="687"/>
      <c r="QMB31" s="687"/>
      <c r="QMC31" s="687"/>
      <c r="QMD31" s="687"/>
      <c r="QME31" s="687"/>
      <c r="QMF31" s="687"/>
      <c r="QMG31" s="687"/>
      <c r="QMH31" s="687"/>
      <c r="QMI31" s="687"/>
      <c r="QMJ31" s="687"/>
      <c r="QMK31" s="687"/>
      <c r="QML31" s="687"/>
      <c r="QMM31" s="687"/>
      <c r="QMN31" s="687"/>
      <c r="QMO31" s="687"/>
      <c r="QMP31" s="687"/>
      <c r="QMQ31" s="687"/>
      <c r="QMR31" s="687"/>
      <c r="QMS31" s="687"/>
      <c r="QMT31" s="687"/>
      <c r="QMU31" s="687"/>
      <c r="QMV31" s="687"/>
      <c r="QMW31" s="687"/>
      <c r="QMX31" s="687"/>
      <c r="QMY31" s="687"/>
      <c r="QMZ31" s="687"/>
      <c r="QNA31" s="687"/>
      <c r="QNB31" s="687"/>
      <c r="QNC31" s="687"/>
      <c r="QND31" s="687"/>
      <c r="QNE31" s="687"/>
      <c r="QNF31" s="687"/>
      <c r="QNG31" s="687"/>
      <c r="QNH31" s="687"/>
      <c r="QNI31" s="687"/>
      <c r="QNJ31" s="687"/>
      <c r="QNK31" s="687"/>
      <c r="QNL31" s="687"/>
      <c r="QNM31" s="687"/>
      <c r="QNN31" s="687"/>
      <c r="QNO31" s="687"/>
      <c r="QNP31" s="687"/>
      <c r="QNQ31" s="687"/>
      <c r="QNR31" s="687"/>
      <c r="QNS31" s="687"/>
      <c r="QNT31" s="687"/>
      <c r="QNU31" s="687"/>
      <c r="QNV31" s="687"/>
      <c r="QNW31" s="687"/>
      <c r="QNX31" s="687"/>
      <c r="QNY31" s="687"/>
      <c r="QNZ31" s="687"/>
      <c r="QOA31" s="687"/>
      <c r="QOB31" s="687"/>
      <c r="QOC31" s="687"/>
      <c r="QOD31" s="687"/>
      <c r="QOE31" s="687"/>
      <c r="QOF31" s="687"/>
      <c r="QOG31" s="687"/>
      <c r="QOH31" s="687"/>
      <c r="QOI31" s="687"/>
      <c r="QOJ31" s="687"/>
      <c r="QOK31" s="687"/>
      <c r="QOL31" s="687"/>
      <c r="QOM31" s="687"/>
      <c r="QON31" s="687"/>
      <c r="QOO31" s="687"/>
      <c r="QOP31" s="687"/>
      <c r="QOQ31" s="687"/>
      <c r="QOR31" s="687"/>
      <c r="QOS31" s="687"/>
      <c r="QOT31" s="687"/>
      <c r="QOU31" s="687"/>
      <c r="QOV31" s="687"/>
      <c r="QOW31" s="687"/>
      <c r="QOX31" s="687"/>
      <c r="QOY31" s="687"/>
      <c r="QOZ31" s="687"/>
      <c r="QPA31" s="687"/>
      <c r="QPB31" s="687"/>
      <c r="QPC31" s="687"/>
      <c r="QPD31" s="687"/>
      <c r="QPE31" s="687"/>
      <c r="QPF31" s="687"/>
      <c r="QPG31" s="687"/>
      <c r="QPH31" s="687"/>
      <c r="QPI31" s="687"/>
      <c r="QPJ31" s="687"/>
      <c r="QPK31" s="687"/>
      <c r="QPL31" s="687"/>
      <c r="QPM31" s="687"/>
      <c r="QPN31" s="687"/>
      <c r="QPO31" s="687"/>
      <c r="QPP31" s="687"/>
      <c r="QPQ31" s="687"/>
      <c r="QPR31" s="687"/>
      <c r="QPS31" s="687"/>
      <c r="QPT31" s="687"/>
      <c r="QPU31" s="687"/>
      <c r="QPV31" s="687"/>
      <c r="QPW31" s="687"/>
      <c r="QPX31" s="687"/>
      <c r="QPY31" s="687"/>
      <c r="QPZ31" s="687"/>
      <c r="QQA31" s="687"/>
      <c r="QQB31" s="687"/>
      <c r="QQC31" s="687"/>
      <c r="QQD31" s="687"/>
      <c r="QQE31" s="687"/>
      <c r="QQF31" s="687"/>
      <c r="QQG31" s="687"/>
      <c r="QQH31" s="687"/>
      <c r="QQI31" s="687"/>
      <c r="QQJ31" s="687"/>
      <c r="QQK31" s="687"/>
      <c r="QQL31" s="687"/>
      <c r="QQM31" s="687"/>
      <c r="QQN31" s="687"/>
      <c r="QQO31" s="687"/>
      <c r="QQP31" s="687"/>
      <c r="QQQ31" s="687"/>
      <c r="QQR31" s="687"/>
      <c r="QQS31" s="687"/>
      <c r="QQT31" s="687"/>
      <c r="QQU31" s="687"/>
      <c r="QQV31" s="687"/>
      <c r="QQW31" s="687"/>
      <c r="QQX31" s="687"/>
      <c r="QQY31" s="687"/>
      <c r="QQZ31" s="687"/>
      <c r="QRA31" s="687"/>
      <c r="QRB31" s="687"/>
      <c r="QRC31" s="687"/>
      <c r="QRD31" s="687"/>
      <c r="QRE31" s="687"/>
      <c r="QRF31" s="687"/>
      <c r="QRG31" s="687"/>
      <c r="QRH31" s="687"/>
      <c r="QRI31" s="687"/>
      <c r="QRJ31" s="687"/>
      <c r="QRK31" s="687"/>
      <c r="QRL31" s="687"/>
      <c r="QRM31" s="687"/>
      <c r="QRN31" s="687"/>
      <c r="QRO31" s="687"/>
      <c r="QRP31" s="687"/>
      <c r="QRQ31" s="687"/>
      <c r="QRR31" s="687"/>
      <c r="QRS31" s="687"/>
      <c r="QRT31" s="687"/>
      <c r="QRU31" s="687"/>
      <c r="QRV31" s="687"/>
      <c r="QRW31" s="687"/>
      <c r="QRX31" s="687"/>
      <c r="QRY31" s="687"/>
      <c r="QRZ31" s="687"/>
      <c r="QSA31" s="687"/>
      <c r="QSB31" s="687"/>
      <c r="QSC31" s="687"/>
      <c r="QSD31" s="687"/>
      <c r="QSE31" s="687"/>
      <c r="QSF31" s="687"/>
      <c r="QSG31" s="687"/>
      <c r="QSH31" s="687"/>
      <c r="QSI31" s="687"/>
      <c r="QSJ31" s="687"/>
      <c r="QSK31" s="687"/>
      <c r="QSL31" s="687"/>
      <c r="QSM31" s="687"/>
      <c r="QSN31" s="687"/>
      <c r="QSO31" s="687"/>
      <c r="QSP31" s="687"/>
      <c r="QSQ31" s="687"/>
      <c r="QSR31" s="687"/>
      <c r="QSS31" s="687"/>
      <c r="QST31" s="687"/>
      <c r="QSU31" s="687"/>
      <c r="QSV31" s="687"/>
      <c r="QSW31" s="687"/>
      <c r="QSX31" s="687"/>
      <c r="QSY31" s="687"/>
      <c r="QSZ31" s="687"/>
      <c r="QTA31" s="687"/>
      <c r="QTB31" s="687"/>
      <c r="QTC31" s="687"/>
      <c r="QTD31" s="687"/>
      <c r="QTE31" s="687"/>
      <c r="QTF31" s="687"/>
      <c r="QTG31" s="687"/>
      <c r="QTH31" s="687"/>
      <c r="QTI31" s="687"/>
      <c r="QTJ31" s="687"/>
      <c r="QTK31" s="687"/>
      <c r="QTL31" s="687"/>
      <c r="QTM31" s="687"/>
      <c r="QTN31" s="687"/>
      <c r="QTO31" s="687"/>
      <c r="QTP31" s="687"/>
      <c r="QTQ31" s="687"/>
      <c r="QTR31" s="687"/>
      <c r="QTS31" s="687"/>
      <c r="QTT31" s="687"/>
      <c r="QTU31" s="687"/>
      <c r="QTV31" s="687"/>
      <c r="QTW31" s="687"/>
      <c r="QTX31" s="687"/>
      <c r="QTY31" s="687"/>
      <c r="QTZ31" s="687"/>
      <c r="QUA31" s="687"/>
      <c r="QUB31" s="687"/>
      <c r="QUC31" s="687"/>
      <c r="QUD31" s="687"/>
      <c r="QUE31" s="687"/>
      <c r="QUF31" s="687"/>
      <c r="QUG31" s="687"/>
      <c r="QUH31" s="687"/>
      <c r="QUI31" s="687"/>
      <c r="QUJ31" s="687"/>
      <c r="QUK31" s="687"/>
      <c r="QUL31" s="687"/>
      <c r="QUM31" s="687"/>
      <c r="QUN31" s="687"/>
      <c r="QUO31" s="687"/>
      <c r="QUP31" s="687"/>
      <c r="QUQ31" s="687"/>
      <c r="QUR31" s="687"/>
      <c r="QUS31" s="687"/>
      <c r="QUT31" s="687"/>
      <c r="QUU31" s="687"/>
      <c r="QUV31" s="687"/>
      <c r="QUW31" s="687"/>
      <c r="QUX31" s="687"/>
      <c r="QUY31" s="687"/>
      <c r="QUZ31" s="687"/>
      <c r="QVA31" s="687"/>
      <c r="QVB31" s="687"/>
      <c r="QVC31" s="687"/>
      <c r="QVD31" s="687"/>
      <c r="QVE31" s="687"/>
      <c r="QVF31" s="687"/>
      <c r="QVG31" s="687"/>
      <c r="QVH31" s="687"/>
      <c r="QVI31" s="687"/>
      <c r="QVJ31" s="687"/>
      <c r="QVK31" s="687"/>
      <c r="QVL31" s="687"/>
      <c r="QVM31" s="687"/>
      <c r="QVN31" s="687"/>
      <c r="QVO31" s="687"/>
      <c r="QVP31" s="687"/>
      <c r="QVQ31" s="687"/>
      <c r="QVR31" s="687"/>
      <c r="QVS31" s="687"/>
      <c r="QVT31" s="687"/>
      <c r="QVU31" s="687"/>
      <c r="QVV31" s="687"/>
      <c r="QVW31" s="687"/>
      <c r="QVX31" s="687"/>
      <c r="QVY31" s="687"/>
      <c r="QVZ31" s="687"/>
      <c r="QWA31" s="687"/>
      <c r="QWB31" s="687"/>
      <c r="QWC31" s="687"/>
      <c r="QWD31" s="687"/>
      <c r="QWE31" s="687"/>
      <c r="QWF31" s="687"/>
      <c r="QWG31" s="687"/>
      <c r="QWH31" s="687"/>
      <c r="QWI31" s="687"/>
      <c r="QWJ31" s="687"/>
      <c r="QWK31" s="687"/>
      <c r="QWL31" s="687"/>
      <c r="QWM31" s="687"/>
      <c r="QWN31" s="687"/>
      <c r="QWO31" s="687"/>
      <c r="QWP31" s="687"/>
      <c r="QWQ31" s="687"/>
      <c r="QWR31" s="687"/>
      <c r="QWS31" s="687"/>
      <c r="QWT31" s="687"/>
      <c r="QWU31" s="687"/>
      <c r="QWV31" s="687"/>
      <c r="QWW31" s="687"/>
      <c r="QWX31" s="687"/>
      <c r="QWY31" s="687"/>
      <c r="QWZ31" s="687"/>
      <c r="QXA31" s="687"/>
      <c r="QXB31" s="687"/>
      <c r="QXC31" s="687"/>
      <c r="QXD31" s="687"/>
      <c r="QXE31" s="687"/>
      <c r="QXF31" s="687"/>
      <c r="QXG31" s="687"/>
      <c r="QXH31" s="687"/>
      <c r="QXI31" s="687"/>
      <c r="QXJ31" s="687"/>
      <c r="QXK31" s="687"/>
      <c r="QXL31" s="687"/>
      <c r="QXM31" s="687"/>
      <c r="QXN31" s="687"/>
      <c r="QXO31" s="687"/>
      <c r="QXP31" s="687"/>
      <c r="QXQ31" s="687"/>
      <c r="QXR31" s="687"/>
      <c r="QXS31" s="687"/>
      <c r="QXT31" s="687"/>
      <c r="QXU31" s="687"/>
      <c r="QXV31" s="687"/>
      <c r="QXW31" s="687"/>
      <c r="QXX31" s="687"/>
      <c r="QXY31" s="687"/>
      <c r="QXZ31" s="687"/>
      <c r="QYA31" s="687"/>
      <c r="QYB31" s="687"/>
      <c r="QYC31" s="687"/>
      <c r="QYD31" s="687"/>
      <c r="QYE31" s="687"/>
      <c r="QYF31" s="687"/>
      <c r="QYG31" s="687"/>
      <c r="QYH31" s="687"/>
      <c r="QYI31" s="687"/>
      <c r="QYJ31" s="687"/>
      <c r="QYK31" s="687"/>
      <c r="QYL31" s="687"/>
      <c r="QYM31" s="687"/>
      <c r="QYN31" s="687"/>
      <c r="QYO31" s="687"/>
      <c r="QYP31" s="687"/>
      <c r="QYQ31" s="687"/>
      <c r="QYR31" s="687"/>
      <c r="QYS31" s="687"/>
      <c r="QYT31" s="687"/>
      <c r="QYU31" s="687"/>
      <c r="QYV31" s="687"/>
      <c r="QYW31" s="687"/>
      <c r="QYX31" s="687"/>
      <c r="QYY31" s="687"/>
      <c r="QYZ31" s="687"/>
      <c r="QZA31" s="687"/>
      <c r="QZB31" s="687"/>
      <c r="QZC31" s="687"/>
      <c r="QZD31" s="687"/>
      <c r="QZE31" s="687"/>
      <c r="QZF31" s="687"/>
      <c r="QZG31" s="687"/>
      <c r="QZH31" s="687"/>
      <c r="QZI31" s="687"/>
      <c r="QZJ31" s="687"/>
      <c r="QZK31" s="687"/>
      <c r="QZL31" s="687"/>
      <c r="QZM31" s="687"/>
      <c r="QZN31" s="687"/>
      <c r="QZO31" s="687"/>
      <c r="QZP31" s="687"/>
      <c r="QZQ31" s="687"/>
      <c r="QZR31" s="687"/>
      <c r="QZS31" s="687"/>
      <c r="QZT31" s="687"/>
      <c r="QZU31" s="687"/>
      <c r="QZV31" s="687"/>
      <c r="QZW31" s="687"/>
      <c r="QZX31" s="687"/>
      <c r="QZY31" s="687"/>
      <c r="QZZ31" s="687"/>
      <c r="RAA31" s="687"/>
      <c r="RAB31" s="687"/>
      <c r="RAC31" s="687"/>
      <c r="RAD31" s="687"/>
      <c r="RAE31" s="687"/>
      <c r="RAF31" s="687"/>
      <c r="RAG31" s="687"/>
      <c r="RAH31" s="687"/>
      <c r="RAI31" s="687"/>
      <c r="RAJ31" s="687"/>
      <c r="RAK31" s="687"/>
      <c r="RAL31" s="687"/>
      <c r="RAM31" s="687"/>
      <c r="RAN31" s="687"/>
      <c r="RAO31" s="687"/>
      <c r="RAP31" s="687"/>
      <c r="RAQ31" s="687"/>
      <c r="RAR31" s="687"/>
      <c r="RAS31" s="687"/>
      <c r="RAT31" s="687"/>
      <c r="RAU31" s="687"/>
      <c r="RAV31" s="687"/>
      <c r="RAW31" s="687"/>
      <c r="RAX31" s="687"/>
      <c r="RAY31" s="687"/>
      <c r="RAZ31" s="687"/>
      <c r="RBA31" s="687"/>
      <c r="RBB31" s="687"/>
      <c r="RBC31" s="687"/>
      <c r="RBD31" s="687"/>
      <c r="RBE31" s="687"/>
      <c r="RBF31" s="687"/>
      <c r="RBG31" s="687"/>
      <c r="RBH31" s="687"/>
      <c r="RBI31" s="687"/>
      <c r="RBJ31" s="687"/>
      <c r="RBK31" s="687"/>
      <c r="RBL31" s="687"/>
      <c r="RBM31" s="687"/>
      <c r="RBN31" s="687"/>
      <c r="RBO31" s="687"/>
      <c r="RBP31" s="687"/>
      <c r="RBQ31" s="687"/>
      <c r="RBR31" s="687"/>
      <c r="RBS31" s="687"/>
      <c r="RBT31" s="687"/>
      <c r="RBU31" s="687"/>
      <c r="RBV31" s="687"/>
      <c r="RBW31" s="687"/>
      <c r="RBX31" s="687"/>
      <c r="RBY31" s="687"/>
      <c r="RBZ31" s="687"/>
      <c r="RCA31" s="687"/>
      <c r="RCB31" s="687"/>
      <c r="RCC31" s="687"/>
      <c r="RCD31" s="687"/>
      <c r="RCE31" s="687"/>
      <c r="RCF31" s="687"/>
      <c r="RCG31" s="687"/>
      <c r="RCH31" s="687"/>
      <c r="RCI31" s="687"/>
      <c r="RCJ31" s="687"/>
      <c r="RCK31" s="687"/>
      <c r="RCL31" s="687"/>
      <c r="RCM31" s="687"/>
      <c r="RCN31" s="687"/>
      <c r="RCO31" s="687"/>
      <c r="RCP31" s="687"/>
      <c r="RCQ31" s="687"/>
      <c r="RCR31" s="687"/>
      <c r="RCS31" s="687"/>
      <c r="RCT31" s="687"/>
      <c r="RCU31" s="687"/>
      <c r="RCV31" s="687"/>
      <c r="RCW31" s="687"/>
      <c r="RCX31" s="687"/>
      <c r="RCY31" s="687"/>
      <c r="RCZ31" s="687"/>
      <c r="RDA31" s="687"/>
      <c r="RDB31" s="687"/>
      <c r="RDC31" s="687"/>
      <c r="RDD31" s="687"/>
      <c r="RDE31" s="687"/>
      <c r="RDF31" s="687"/>
      <c r="RDG31" s="687"/>
      <c r="RDH31" s="687"/>
      <c r="RDI31" s="687"/>
      <c r="RDJ31" s="687"/>
      <c r="RDK31" s="687"/>
      <c r="RDL31" s="687"/>
      <c r="RDM31" s="687"/>
      <c r="RDN31" s="687"/>
      <c r="RDO31" s="687"/>
      <c r="RDP31" s="687"/>
      <c r="RDQ31" s="687"/>
      <c r="RDR31" s="687"/>
      <c r="RDS31" s="687"/>
      <c r="RDT31" s="687"/>
      <c r="RDU31" s="687"/>
      <c r="RDV31" s="687"/>
      <c r="RDW31" s="687"/>
      <c r="RDX31" s="687"/>
      <c r="RDY31" s="687"/>
      <c r="RDZ31" s="687"/>
      <c r="REA31" s="687"/>
      <c r="REB31" s="687"/>
      <c r="REC31" s="687"/>
      <c r="RED31" s="687"/>
      <c r="REE31" s="687"/>
      <c r="REF31" s="687"/>
      <c r="REG31" s="687"/>
      <c r="REH31" s="687"/>
      <c r="REI31" s="687"/>
      <c r="REJ31" s="687"/>
      <c r="REK31" s="687"/>
      <c r="REL31" s="687"/>
      <c r="REM31" s="687"/>
      <c r="REN31" s="687"/>
      <c r="REO31" s="687"/>
      <c r="REP31" s="687"/>
      <c r="REQ31" s="687"/>
      <c r="RER31" s="687"/>
      <c r="RES31" s="687"/>
      <c r="RET31" s="687"/>
      <c r="REU31" s="687"/>
      <c r="REV31" s="687"/>
      <c r="REW31" s="687"/>
      <c r="REX31" s="687"/>
      <c r="REY31" s="687"/>
      <c r="REZ31" s="687"/>
      <c r="RFA31" s="687"/>
      <c r="RFB31" s="687"/>
      <c r="RFC31" s="687"/>
      <c r="RFD31" s="687"/>
      <c r="RFE31" s="687"/>
      <c r="RFF31" s="687"/>
      <c r="RFG31" s="687"/>
      <c r="RFH31" s="687"/>
      <c r="RFI31" s="687"/>
      <c r="RFJ31" s="687"/>
      <c r="RFK31" s="687"/>
      <c r="RFL31" s="687"/>
      <c r="RFM31" s="687"/>
      <c r="RFN31" s="687"/>
      <c r="RFO31" s="687"/>
      <c r="RFP31" s="687"/>
      <c r="RFQ31" s="687"/>
      <c r="RFR31" s="687"/>
      <c r="RFS31" s="687"/>
      <c r="RFT31" s="687"/>
      <c r="RFU31" s="687"/>
      <c r="RFV31" s="687"/>
      <c r="RFW31" s="687"/>
      <c r="RFX31" s="687"/>
      <c r="RFY31" s="687"/>
      <c r="RFZ31" s="687"/>
      <c r="RGA31" s="687"/>
      <c r="RGB31" s="687"/>
      <c r="RGC31" s="687"/>
      <c r="RGD31" s="687"/>
      <c r="RGE31" s="687"/>
      <c r="RGF31" s="687"/>
      <c r="RGG31" s="687"/>
      <c r="RGH31" s="687"/>
      <c r="RGI31" s="687"/>
      <c r="RGJ31" s="687"/>
      <c r="RGK31" s="687"/>
      <c r="RGL31" s="687"/>
      <c r="RGM31" s="687"/>
      <c r="RGN31" s="687"/>
      <c r="RGO31" s="687"/>
      <c r="RGP31" s="687"/>
      <c r="RGQ31" s="687"/>
      <c r="RGR31" s="687"/>
      <c r="RGS31" s="687"/>
      <c r="RGT31" s="687"/>
      <c r="RGU31" s="687"/>
      <c r="RGV31" s="687"/>
      <c r="RGW31" s="687"/>
      <c r="RGX31" s="687"/>
      <c r="RGY31" s="687"/>
      <c r="RGZ31" s="687"/>
      <c r="RHA31" s="687"/>
      <c r="RHB31" s="687"/>
      <c r="RHC31" s="687"/>
      <c r="RHD31" s="687"/>
      <c r="RHE31" s="687"/>
      <c r="RHF31" s="687"/>
      <c r="RHG31" s="687"/>
      <c r="RHH31" s="687"/>
      <c r="RHI31" s="687"/>
      <c r="RHJ31" s="687"/>
      <c r="RHK31" s="687"/>
      <c r="RHL31" s="687"/>
      <c r="RHM31" s="687"/>
      <c r="RHN31" s="687"/>
      <c r="RHO31" s="687"/>
      <c r="RHP31" s="687"/>
      <c r="RHQ31" s="687"/>
      <c r="RHR31" s="687"/>
      <c r="RHS31" s="687"/>
      <c r="RHT31" s="687"/>
      <c r="RHU31" s="687"/>
      <c r="RHV31" s="687"/>
      <c r="RHW31" s="687"/>
      <c r="RHX31" s="687"/>
      <c r="RHY31" s="687"/>
      <c r="RHZ31" s="687"/>
      <c r="RIA31" s="687"/>
      <c r="RIB31" s="687"/>
      <c r="RIC31" s="687"/>
      <c r="RID31" s="687"/>
      <c r="RIE31" s="687"/>
      <c r="RIF31" s="687"/>
      <c r="RIG31" s="687"/>
      <c r="RIH31" s="687"/>
      <c r="RII31" s="687"/>
      <c r="RIJ31" s="687"/>
      <c r="RIK31" s="687"/>
      <c r="RIL31" s="687"/>
      <c r="RIM31" s="687"/>
      <c r="RIN31" s="687"/>
      <c r="RIO31" s="687"/>
      <c r="RIP31" s="687"/>
      <c r="RIQ31" s="687"/>
      <c r="RIR31" s="687"/>
      <c r="RIS31" s="687"/>
      <c r="RIT31" s="687"/>
      <c r="RIU31" s="687"/>
      <c r="RIV31" s="687"/>
      <c r="RIW31" s="687"/>
      <c r="RIX31" s="687"/>
      <c r="RIY31" s="687"/>
      <c r="RIZ31" s="687"/>
      <c r="RJA31" s="687"/>
      <c r="RJB31" s="687"/>
      <c r="RJC31" s="687"/>
      <c r="RJD31" s="687"/>
      <c r="RJE31" s="687"/>
      <c r="RJF31" s="687"/>
      <c r="RJG31" s="687"/>
      <c r="RJH31" s="687"/>
      <c r="RJI31" s="687"/>
      <c r="RJJ31" s="687"/>
      <c r="RJK31" s="687"/>
      <c r="RJL31" s="687"/>
      <c r="RJM31" s="687"/>
      <c r="RJN31" s="687"/>
      <c r="RJO31" s="687"/>
      <c r="RJP31" s="687"/>
      <c r="RJQ31" s="687"/>
      <c r="RJR31" s="687"/>
      <c r="RJS31" s="687"/>
      <c r="RJT31" s="687"/>
      <c r="RJU31" s="687"/>
      <c r="RJV31" s="687"/>
      <c r="RJW31" s="687"/>
      <c r="RJX31" s="687"/>
      <c r="RJY31" s="687"/>
      <c r="RJZ31" s="687"/>
      <c r="RKA31" s="687"/>
      <c r="RKB31" s="687"/>
      <c r="RKC31" s="687"/>
      <c r="RKD31" s="687"/>
      <c r="RKE31" s="687"/>
      <c r="RKF31" s="687"/>
      <c r="RKG31" s="687"/>
      <c r="RKH31" s="687"/>
      <c r="RKI31" s="687"/>
      <c r="RKJ31" s="687"/>
      <c r="RKK31" s="687"/>
      <c r="RKL31" s="687"/>
      <c r="RKM31" s="687"/>
      <c r="RKN31" s="687"/>
      <c r="RKO31" s="687"/>
      <c r="RKP31" s="687"/>
      <c r="RKQ31" s="687"/>
      <c r="RKR31" s="687"/>
      <c r="RKS31" s="687"/>
      <c r="RKT31" s="687"/>
      <c r="RKU31" s="687"/>
      <c r="RKV31" s="687"/>
      <c r="RKW31" s="687"/>
      <c r="RKX31" s="687"/>
      <c r="RKY31" s="687"/>
      <c r="RKZ31" s="687"/>
      <c r="RLA31" s="687"/>
      <c r="RLB31" s="687"/>
      <c r="RLC31" s="687"/>
      <c r="RLD31" s="687"/>
      <c r="RLE31" s="687"/>
      <c r="RLF31" s="687"/>
      <c r="RLG31" s="687"/>
      <c r="RLH31" s="687"/>
      <c r="RLI31" s="687"/>
      <c r="RLJ31" s="687"/>
      <c r="RLK31" s="687"/>
      <c r="RLL31" s="687"/>
      <c r="RLM31" s="687"/>
      <c r="RLN31" s="687"/>
      <c r="RLO31" s="687"/>
      <c r="RLP31" s="687"/>
      <c r="RLQ31" s="687"/>
      <c r="RLR31" s="687"/>
      <c r="RLS31" s="687"/>
      <c r="RLT31" s="687"/>
      <c r="RLU31" s="687"/>
      <c r="RLV31" s="687"/>
      <c r="RLW31" s="687"/>
      <c r="RLX31" s="687"/>
      <c r="RLY31" s="687"/>
      <c r="RLZ31" s="687"/>
      <c r="RMA31" s="687"/>
      <c r="RMB31" s="687"/>
      <c r="RMC31" s="687"/>
      <c r="RMD31" s="687"/>
      <c r="RME31" s="687"/>
      <c r="RMF31" s="687"/>
      <c r="RMG31" s="687"/>
      <c r="RMH31" s="687"/>
      <c r="RMI31" s="687"/>
      <c r="RMJ31" s="687"/>
      <c r="RMK31" s="687"/>
      <c r="RML31" s="687"/>
      <c r="RMM31" s="687"/>
      <c r="RMN31" s="687"/>
      <c r="RMO31" s="687"/>
      <c r="RMP31" s="687"/>
      <c r="RMQ31" s="687"/>
      <c r="RMR31" s="687"/>
      <c r="RMS31" s="687"/>
      <c r="RMT31" s="687"/>
      <c r="RMU31" s="687"/>
      <c r="RMV31" s="687"/>
      <c r="RMW31" s="687"/>
      <c r="RMX31" s="687"/>
      <c r="RMY31" s="687"/>
      <c r="RMZ31" s="687"/>
      <c r="RNA31" s="687"/>
      <c r="RNB31" s="687"/>
      <c r="RNC31" s="687"/>
      <c r="RND31" s="687"/>
      <c r="RNE31" s="687"/>
      <c r="RNF31" s="687"/>
      <c r="RNG31" s="687"/>
      <c r="RNH31" s="687"/>
      <c r="RNI31" s="687"/>
      <c r="RNJ31" s="687"/>
      <c r="RNK31" s="687"/>
      <c r="RNL31" s="687"/>
      <c r="RNM31" s="687"/>
      <c r="RNN31" s="687"/>
      <c r="RNO31" s="687"/>
      <c r="RNP31" s="687"/>
      <c r="RNQ31" s="687"/>
      <c r="RNR31" s="687"/>
      <c r="RNS31" s="687"/>
      <c r="RNT31" s="687"/>
      <c r="RNU31" s="687"/>
      <c r="RNV31" s="687"/>
      <c r="RNW31" s="687"/>
      <c r="RNX31" s="687"/>
      <c r="RNY31" s="687"/>
      <c r="RNZ31" s="687"/>
      <c r="ROA31" s="687"/>
      <c r="ROB31" s="687"/>
      <c r="ROC31" s="687"/>
      <c r="ROD31" s="687"/>
      <c r="ROE31" s="687"/>
      <c r="ROF31" s="687"/>
      <c r="ROG31" s="687"/>
      <c r="ROH31" s="687"/>
      <c r="ROI31" s="687"/>
      <c r="ROJ31" s="687"/>
      <c r="ROK31" s="687"/>
      <c r="ROL31" s="687"/>
      <c r="ROM31" s="687"/>
      <c r="RON31" s="687"/>
      <c r="ROO31" s="687"/>
      <c r="ROP31" s="687"/>
      <c r="ROQ31" s="687"/>
      <c r="ROR31" s="687"/>
      <c r="ROS31" s="687"/>
      <c r="ROT31" s="687"/>
      <c r="ROU31" s="687"/>
      <c r="ROV31" s="687"/>
      <c r="ROW31" s="687"/>
      <c r="ROX31" s="687"/>
      <c r="ROY31" s="687"/>
      <c r="ROZ31" s="687"/>
      <c r="RPA31" s="687"/>
      <c r="RPB31" s="687"/>
      <c r="RPC31" s="687"/>
      <c r="RPD31" s="687"/>
      <c r="RPE31" s="687"/>
      <c r="RPF31" s="687"/>
      <c r="RPG31" s="687"/>
      <c r="RPH31" s="687"/>
      <c r="RPI31" s="687"/>
      <c r="RPJ31" s="687"/>
      <c r="RPK31" s="687"/>
      <c r="RPL31" s="687"/>
      <c r="RPM31" s="687"/>
      <c r="RPN31" s="687"/>
      <c r="RPO31" s="687"/>
      <c r="RPP31" s="687"/>
      <c r="RPQ31" s="687"/>
      <c r="RPR31" s="687"/>
      <c r="RPS31" s="687"/>
      <c r="RPT31" s="687"/>
      <c r="RPU31" s="687"/>
      <c r="RPV31" s="687"/>
      <c r="RPW31" s="687"/>
      <c r="RPX31" s="687"/>
      <c r="RPY31" s="687"/>
      <c r="RPZ31" s="687"/>
      <c r="RQA31" s="687"/>
      <c r="RQB31" s="687"/>
      <c r="RQC31" s="687"/>
      <c r="RQD31" s="687"/>
      <c r="RQE31" s="687"/>
      <c r="RQF31" s="687"/>
      <c r="RQG31" s="687"/>
      <c r="RQH31" s="687"/>
      <c r="RQI31" s="687"/>
      <c r="RQJ31" s="687"/>
      <c r="RQK31" s="687"/>
      <c r="RQL31" s="687"/>
      <c r="RQM31" s="687"/>
      <c r="RQN31" s="687"/>
      <c r="RQO31" s="687"/>
      <c r="RQP31" s="687"/>
      <c r="RQQ31" s="687"/>
      <c r="RQR31" s="687"/>
      <c r="RQS31" s="687"/>
      <c r="RQT31" s="687"/>
      <c r="RQU31" s="687"/>
      <c r="RQV31" s="687"/>
      <c r="RQW31" s="687"/>
      <c r="RQX31" s="687"/>
      <c r="RQY31" s="687"/>
      <c r="RQZ31" s="687"/>
      <c r="RRA31" s="687"/>
      <c r="RRB31" s="687"/>
      <c r="RRC31" s="687"/>
      <c r="RRD31" s="687"/>
      <c r="RRE31" s="687"/>
      <c r="RRF31" s="687"/>
      <c r="RRG31" s="687"/>
      <c r="RRH31" s="687"/>
      <c r="RRI31" s="687"/>
      <c r="RRJ31" s="687"/>
      <c r="RRK31" s="687"/>
      <c r="RRL31" s="687"/>
      <c r="RRM31" s="687"/>
      <c r="RRN31" s="687"/>
      <c r="RRO31" s="687"/>
      <c r="RRP31" s="687"/>
      <c r="RRQ31" s="687"/>
      <c r="RRR31" s="687"/>
      <c r="RRS31" s="687"/>
      <c r="RRT31" s="687"/>
      <c r="RRU31" s="687"/>
      <c r="RRV31" s="687"/>
      <c r="RRW31" s="687"/>
      <c r="RRX31" s="687"/>
      <c r="RRY31" s="687"/>
      <c r="RRZ31" s="687"/>
      <c r="RSA31" s="687"/>
      <c r="RSB31" s="687"/>
      <c r="RSC31" s="687"/>
      <c r="RSD31" s="687"/>
      <c r="RSE31" s="687"/>
      <c r="RSF31" s="687"/>
      <c r="RSG31" s="687"/>
      <c r="RSH31" s="687"/>
      <c r="RSI31" s="687"/>
      <c r="RSJ31" s="687"/>
      <c r="RSK31" s="687"/>
      <c r="RSL31" s="687"/>
      <c r="RSM31" s="687"/>
      <c r="RSN31" s="687"/>
      <c r="RSO31" s="687"/>
      <c r="RSP31" s="687"/>
      <c r="RSQ31" s="687"/>
      <c r="RSR31" s="687"/>
      <c r="RSS31" s="687"/>
      <c r="RST31" s="687"/>
      <c r="RSU31" s="687"/>
      <c r="RSV31" s="687"/>
      <c r="RSW31" s="687"/>
      <c r="RSX31" s="687"/>
      <c r="RSY31" s="687"/>
      <c r="RSZ31" s="687"/>
      <c r="RTA31" s="687"/>
      <c r="RTB31" s="687"/>
      <c r="RTC31" s="687"/>
      <c r="RTD31" s="687"/>
      <c r="RTE31" s="687"/>
      <c r="RTF31" s="687"/>
      <c r="RTG31" s="687"/>
      <c r="RTH31" s="687"/>
      <c r="RTI31" s="687"/>
      <c r="RTJ31" s="687"/>
      <c r="RTK31" s="687"/>
      <c r="RTL31" s="687"/>
      <c r="RTM31" s="687"/>
      <c r="RTN31" s="687"/>
      <c r="RTO31" s="687"/>
      <c r="RTP31" s="687"/>
      <c r="RTQ31" s="687"/>
      <c r="RTR31" s="687"/>
      <c r="RTS31" s="687"/>
      <c r="RTT31" s="687"/>
      <c r="RTU31" s="687"/>
      <c r="RTV31" s="687"/>
      <c r="RTW31" s="687"/>
      <c r="RTX31" s="687"/>
      <c r="RTY31" s="687"/>
      <c r="RTZ31" s="687"/>
      <c r="RUA31" s="687"/>
      <c r="RUB31" s="687"/>
      <c r="RUC31" s="687"/>
      <c r="RUD31" s="687"/>
      <c r="RUE31" s="687"/>
      <c r="RUF31" s="687"/>
      <c r="RUG31" s="687"/>
      <c r="RUH31" s="687"/>
      <c r="RUI31" s="687"/>
      <c r="RUJ31" s="687"/>
      <c r="RUK31" s="687"/>
      <c r="RUL31" s="687"/>
      <c r="RUM31" s="687"/>
      <c r="RUN31" s="687"/>
      <c r="RUO31" s="687"/>
      <c r="RUP31" s="687"/>
      <c r="RUQ31" s="687"/>
      <c r="RUR31" s="687"/>
      <c r="RUS31" s="687"/>
      <c r="RUT31" s="687"/>
      <c r="RUU31" s="687"/>
      <c r="RUV31" s="687"/>
      <c r="RUW31" s="687"/>
      <c r="RUX31" s="687"/>
      <c r="RUY31" s="687"/>
      <c r="RUZ31" s="687"/>
      <c r="RVA31" s="687"/>
      <c r="RVB31" s="687"/>
      <c r="RVC31" s="687"/>
      <c r="RVD31" s="687"/>
      <c r="RVE31" s="687"/>
      <c r="RVF31" s="687"/>
      <c r="RVG31" s="687"/>
      <c r="RVH31" s="687"/>
      <c r="RVI31" s="687"/>
      <c r="RVJ31" s="687"/>
      <c r="RVK31" s="687"/>
      <c r="RVL31" s="687"/>
      <c r="RVM31" s="687"/>
      <c r="RVN31" s="687"/>
      <c r="RVO31" s="687"/>
      <c r="RVP31" s="687"/>
      <c r="RVQ31" s="687"/>
      <c r="RVR31" s="687"/>
      <c r="RVS31" s="687"/>
      <c r="RVT31" s="687"/>
      <c r="RVU31" s="687"/>
      <c r="RVV31" s="687"/>
      <c r="RVW31" s="687"/>
      <c r="RVX31" s="687"/>
      <c r="RVY31" s="687"/>
      <c r="RVZ31" s="687"/>
      <c r="RWA31" s="687"/>
      <c r="RWB31" s="687"/>
      <c r="RWC31" s="687"/>
      <c r="RWD31" s="687"/>
      <c r="RWE31" s="687"/>
      <c r="RWF31" s="687"/>
      <c r="RWG31" s="687"/>
      <c r="RWH31" s="687"/>
      <c r="RWI31" s="687"/>
      <c r="RWJ31" s="687"/>
      <c r="RWK31" s="687"/>
      <c r="RWL31" s="687"/>
      <c r="RWM31" s="687"/>
      <c r="RWN31" s="687"/>
      <c r="RWO31" s="687"/>
      <c r="RWP31" s="687"/>
      <c r="RWQ31" s="687"/>
      <c r="RWR31" s="687"/>
      <c r="RWS31" s="687"/>
      <c r="RWT31" s="687"/>
      <c r="RWU31" s="687"/>
      <c r="RWV31" s="687"/>
      <c r="RWW31" s="687"/>
      <c r="RWX31" s="687"/>
      <c r="RWY31" s="687"/>
      <c r="RWZ31" s="687"/>
      <c r="RXA31" s="687"/>
      <c r="RXB31" s="687"/>
      <c r="RXC31" s="687"/>
      <c r="RXD31" s="687"/>
      <c r="RXE31" s="687"/>
      <c r="RXF31" s="687"/>
      <c r="RXG31" s="687"/>
      <c r="RXH31" s="687"/>
      <c r="RXI31" s="687"/>
      <c r="RXJ31" s="687"/>
      <c r="RXK31" s="687"/>
      <c r="RXL31" s="687"/>
      <c r="RXM31" s="687"/>
      <c r="RXN31" s="687"/>
      <c r="RXO31" s="687"/>
      <c r="RXP31" s="687"/>
      <c r="RXQ31" s="687"/>
      <c r="RXR31" s="687"/>
      <c r="RXS31" s="687"/>
      <c r="RXT31" s="687"/>
      <c r="RXU31" s="687"/>
      <c r="RXV31" s="687"/>
      <c r="RXW31" s="687"/>
      <c r="RXX31" s="687"/>
      <c r="RXY31" s="687"/>
      <c r="RXZ31" s="687"/>
      <c r="RYA31" s="687"/>
      <c r="RYB31" s="687"/>
      <c r="RYC31" s="687"/>
      <c r="RYD31" s="687"/>
      <c r="RYE31" s="687"/>
      <c r="RYF31" s="687"/>
      <c r="RYG31" s="687"/>
      <c r="RYH31" s="687"/>
      <c r="RYI31" s="687"/>
      <c r="RYJ31" s="687"/>
      <c r="RYK31" s="687"/>
      <c r="RYL31" s="687"/>
      <c r="RYM31" s="687"/>
      <c r="RYN31" s="687"/>
      <c r="RYO31" s="687"/>
      <c r="RYP31" s="687"/>
      <c r="RYQ31" s="687"/>
      <c r="RYR31" s="687"/>
      <c r="RYS31" s="687"/>
      <c r="RYT31" s="687"/>
      <c r="RYU31" s="687"/>
      <c r="RYV31" s="687"/>
      <c r="RYW31" s="687"/>
      <c r="RYX31" s="687"/>
      <c r="RYY31" s="687"/>
      <c r="RYZ31" s="687"/>
      <c r="RZA31" s="687"/>
      <c r="RZB31" s="687"/>
      <c r="RZC31" s="687"/>
      <c r="RZD31" s="687"/>
      <c r="RZE31" s="687"/>
      <c r="RZF31" s="687"/>
      <c r="RZG31" s="687"/>
      <c r="RZH31" s="687"/>
      <c r="RZI31" s="687"/>
      <c r="RZJ31" s="687"/>
      <c r="RZK31" s="687"/>
      <c r="RZL31" s="687"/>
      <c r="RZM31" s="687"/>
      <c r="RZN31" s="687"/>
      <c r="RZO31" s="687"/>
      <c r="RZP31" s="687"/>
      <c r="RZQ31" s="687"/>
      <c r="RZR31" s="687"/>
      <c r="RZS31" s="687"/>
      <c r="RZT31" s="687"/>
      <c r="RZU31" s="687"/>
      <c r="RZV31" s="687"/>
      <c r="RZW31" s="687"/>
      <c r="RZX31" s="687"/>
      <c r="RZY31" s="687"/>
      <c r="RZZ31" s="687"/>
      <c r="SAA31" s="687"/>
      <c r="SAB31" s="687"/>
      <c r="SAC31" s="687"/>
      <c r="SAD31" s="687"/>
      <c r="SAE31" s="687"/>
      <c r="SAF31" s="687"/>
      <c r="SAG31" s="687"/>
      <c r="SAH31" s="687"/>
      <c r="SAI31" s="687"/>
      <c r="SAJ31" s="687"/>
      <c r="SAK31" s="687"/>
      <c r="SAL31" s="687"/>
      <c r="SAM31" s="687"/>
      <c r="SAN31" s="687"/>
      <c r="SAO31" s="687"/>
      <c r="SAP31" s="687"/>
      <c r="SAQ31" s="687"/>
      <c r="SAR31" s="687"/>
      <c r="SAS31" s="687"/>
      <c r="SAT31" s="687"/>
      <c r="SAU31" s="687"/>
      <c r="SAV31" s="687"/>
      <c r="SAW31" s="687"/>
      <c r="SAX31" s="687"/>
      <c r="SAY31" s="687"/>
      <c r="SAZ31" s="687"/>
      <c r="SBA31" s="687"/>
      <c r="SBB31" s="687"/>
      <c r="SBC31" s="687"/>
      <c r="SBD31" s="687"/>
      <c r="SBE31" s="687"/>
      <c r="SBF31" s="687"/>
      <c r="SBG31" s="687"/>
      <c r="SBH31" s="687"/>
      <c r="SBI31" s="687"/>
      <c r="SBJ31" s="687"/>
      <c r="SBK31" s="687"/>
      <c r="SBL31" s="687"/>
      <c r="SBM31" s="687"/>
      <c r="SBN31" s="687"/>
      <c r="SBO31" s="687"/>
      <c r="SBP31" s="687"/>
      <c r="SBQ31" s="687"/>
      <c r="SBR31" s="687"/>
      <c r="SBS31" s="687"/>
      <c r="SBT31" s="687"/>
      <c r="SBU31" s="687"/>
      <c r="SBV31" s="687"/>
      <c r="SBW31" s="687"/>
      <c r="SBX31" s="687"/>
      <c r="SBY31" s="687"/>
      <c r="SBZ31" s="687"/>
      <c r="SCA31" s="687"/>
      <c r="SCB31" s="687"/>
      <c r="SCC31" s="687"/>
      <c r="SCD31" s="687"/>
      <c r="SCE31" s="687"/>
      <c r="SCF31" s="687"/>
      <c r="SCG31" s="687"/>
      <c r="SCH31" s="687"/>
      <c r="SCI31" s="687"/>
      <c r="SCJ31" s="687"/>
      <c r="SCK31" s="687"/>
      <c r="SCL31" s="687"/>
      <c r="SCM31" s="687"/>
      <c r="SCN31" s="687"/>
      <c r="SCO31" s="687"/>
      <c r="SCP31" s="687"/>
      <c r="SCQ31" s="687"/>
      <c r="SCR31" s="687"/>
      <c r="SCS31" s="687"/>
      <c r="SCT31" s="687"/>
      <c r="SCU31" s="687"/>
      <c r="SCV31" s="687"/>
      <c r="SCW31" s="687"/>
      <c r="SCX31" s="687"/>
      <c r="SCY31" s="687"/>
      <c r="SCZ31" s="687"/>
      <c r="SDA31" s="687"/>
      <c r="SDB31" s="687"/>
      <c r="SDC31" s="687"/>
      <c r="SDD31" s="687"/>
      <c r="SDE31" s="687"/>
      <c r="SDF31" s="687"/>
      <c r="SDG31" s="687"/>
      <c r="SDH31" s="687"/>
      <c r="SDI31" s="687"/>
      <c r="SDJ31" s="687"/>
      <c r="SDK31" s="687"/>
      <c r="SDL31" s="687"/>
      <c r="SDM31" s="687"/>
      <c r="SDN31" s="687"/>
      <c r="SDO31" s="687"/>
      <c r="SDP31" s="687"/>
      <c r="SDQ31" s="687"/>
      <c r="SDR31" s="687"/>
      <c r="SDS31" s="687"/>
      <c r="SDT31" s="687"/>
      <c r="SDU31" s="687"/>
      <c r="SDV31" s="687"/>
      <c r="SDW31" s="687"/>
      <c r="SDX31" s="687"/>
      <c r="SDY31" s="687"/>
      <c r="SDZ31" s="687"/>
      <c r="SEA31" s="687"/>
      <c r="SEB31" s="687"/>
      <c r="SEC31" s="687"/>
      <c r="SED31" s="687"/>
      <c r="SEE31" s="687"/>
      <c r="SEF31" s="687"/>
      <c r="SEG31" s="687"/>
      <c r="SEH31" s="687"/>
      <c r="SEI31" s="687"/>
      <c r="SEJ31" s="687"/>
      <c r="SEK31" s="687"/>
      <c r="SEL31" s="687"/>
      <c r="SEM31" s="687"/>
      <c r="SEN31" s="687"/>
      <c r="SEO31" s="687"/>
      <c r="SEP31" s="687"/>
      <c r="SEQ31" s="687"/>
      <c r="SER31" s="687"/>
      <c r="SES31" s="687"/>
      <c r="SET31" s="687"/>
      <c r="SEU31" s="687"/>
      <c r="SEV31" s="687"/>
      <c r="SEW31" s="687"/>
      <c r="SEX31" s="687"/>
      <c r="SEY31" s="687"/>
      <c r="SEZ31" s="687"/>
      <c r="SFA31" s="687"/>
      <c r="SFB31" s="687"/>
      <c r="SFC31" s="687"/>
      <c r="SFD31" s="687"/>
      <c r="SFE31" s="687"/>
      <c r="SFF31" s="687"/>
      <c r="SFG31" s="687"/>
      <c r="SFH31" s="687"/>
      <c r="SFI31" s="687"/>
      <c r="SFJ31" s="687"/>
      <c r="SFK31" s="687"/>
      <c r="SFL31" s="687"/>
      <c r="SFM31" s="687"/>
      <c r="SFN31" s="687"/>
      <c r="SFO31" s="687"/>
      <c r="SFP31" s="687"/>
      <c r="SFQ31" s="687"/>
      <c r="SFR31" s="687"/>
      <c r="SFS31" s="687"/>
      <c r="SFT31" s="687"/>
      <c r="SFU31" s="687"/>
      <c r="SFV31" s="687"/>
      <c r="SFW31" s="687"/>
      <c r="SFX31" s="687"/>
      <c r="SFY31" s="687"/>
      <c r="SFZ31" s="687"/>
      <c r="SGA31" s="687"/>
      <c r="SGB31" s="687"/>
      <c r="SGC31" s="687"/>
      <c r="SGD31" s="687"/>
      <c r="SGE31" s="687"/>
      <c r="SGF31" s="687"/>
      <c r="SGG31" s="687"/>
      <c r="SGH31" s="687"/>
      <c r="SGI31" s="687"/>
      <c r="SGJ31" s="687"/>
      <c r="SGK31" s="687"/>
      <c r="SGL31" s="687"/>
      <c r="SGM31" s="687"/>
      <c r="SGN31" s="687"/>
      <c r="SGO31" s="687"/>
      <c r="SGP31" s="687"/>
      <c r="SGQ31" s="687"/>
      <c r="SGR31" s="687"/>
      <c r="SGS31" s="687"/>
      <c r="SGT31" s="687"/>
      <c r="SGU31" s="687"/>
      <c r="SGV31" s="687"/>
      <c r="SGW31" s="687"/>
      <c r="SGX31" s="687"/>
      <c r="SGY31" s="687"/>
      <c r="SGZ31" s="687"/>
      <c r="SHA31" s="687"/>
      <c r="SHB31" s="687"/>
      <c r="SHC31" s="687"/>
      <c r="SHD31" s="687"/>
      <c r="SHE31" s="687"/>
      <c r="SHF31" s="687"/>
      <c r="SHG31" s="687"/>
      <c r="SHH31" s="687"/>
      <c r="SHI31" s="687"/>
      <c r="SHJ31" s="687"/>
      <c r="SHK31" s="687"/>
      <c r="SHL31" s="687"/>
      <c r="SHM31" s="687"/>
      <c r="SHN31" s="687"/>
      <c r="SHO31" s="687"/>
      <c r="SHP31" s="687"/>
      <c r="SHQ31" s="687"/>
      <c r="SHR31" s="687"/>
      <c r="SHS31" s="687"/>
      <c r="SHT31" s="687"/>
      <c r="SHU31" s="687"/>
      <c r="SHV31" s="687"/>
      <c r="SHW31" s="687"/>
      <c r="SHX31" s="687"/>
      <c r="SHY31" s="687"/>
      <c r="SHZ31" s="687"/>
      <c r="SIA31" s="687"/>
      <c r="SIB31" s="687"/>
      <c r="SIC31" s="687"/>
      <c r="SID31" s="687"/>
      <c r="SIE31" s="687"/>
      <c r="SIF31" s="687"/>
      <c r="SIG31" s="687"/>
      <c r="SIH31" s="687"/>
      <c r="SII31" s="687"/>
      <c r="SIJ31" s="687"/>
      <c r="SIK31" s="687"/>
      <c r="SIL31" s="687"/>
      <c r="SIM31" s="687"/>
      <c r="SIN31" s="687"/>
      <c r="SIO31" s="687"/>
      <c r="SIP31" s="687"/>
      <c r="SIQ31" s="687"/>
      <c r="SIR31" s="687"/>
      <c r="SIS31" s="687"/>
      <c r="SIT31" s="687"/>
      <c r="SIU31" s="687"/>
      <c r="SIV31" s="687"/>
      <c r="SIW31" s="687"/>
      <c r="SIX31" s="687"/>
      <c r="SIY31" s="687"/>
      <c r="SIZ31" s="687"/>
      <c r="SJA31" s="687"/>
      <c r="SJB31" s="687"/>
      <c r="SJC31" s="687"/>
      <c r="SJD31" s="687"/>
      <c r="SJE31" s="687"/>
      <c r="SJF31" s="687"/>
      <c r="SJG31" s="687"/>
      <c r="SJH31" s="687"/>
      <c r="SJI31" s="687"/>
      <c r="SJJ31" s="687"/>
      <c r="SJK31" s="687"/>
      <c r="SJL31" s="687"/>
      <c r="SJM31" s="687"/>
      <c r="SJN31" s="687"/>
      <c r="SJO31" s="687"/>
      <c r="SJP31" s="687"/>
      <c r="SJQ31" s="687"/>
      <c r="SJR31" s="687"/>
      <c r="SJS31" s="687"/>
      <c r="SJT31" s="687"/>
      <c r="SJU31" s="687"/>
      <c r="SJV31" s="687"/>
      <c r="SJW31" s="687"/>
      <c r="SJX31" s="687"/>
      <c r="SJY31" s="687"/>
      <c r="SJZ31" s="687"/>
      <c r="SKA31" s="687"/>
      <c r="SKB31" s="687"/>
      <c r="SKC31" s="687"/>
      <c r="SKD31" s="687"/>
      <c r="SKE31" s="687"/>
      <c r="SKF31" s="687"/>
      <c r="SKG31" s="687"/>
      <c r="SKH31" s="687"/>
      <c r="SKI31" s="687"/>
      <c r="SKJ31" s="687"/>
      <c r="SKK31" s="687"/>
      <c r="SKL31" s="687"/>
      <c r="SKM31" s="687"/>
      <c r="SKN31" s="687"/>
      <c r="SKO31" s="687"/>
      <c r="SKP31" s="687"/>
      <c r="SKQ31" s="687"/>
      <c r="SKR31" s="687"/>
      <c r="SKS31" s="687"/>
      <c r="SKT31" s="687"/>
      <c r="SKU31" s="687"/>
      <c r="SKV31" s="687"/>
      <c r="SKW31" s="687"/>
      <c r="SKX31" s="687"/>
      <c r="SKY31" s="687"/>
      <c r="SKZ31" s="687"/>
      <c r="SLA31" s="687"/>
      <c r="SLB31" s="687"/>
      <c r="SLC31" s="687"/>
      <c r="SLD31" s="687"/>
      <c r="SLE31" s="687"/>
      <c r="SLF31" s="687"/>
      <c r="SLG31" s="687"/>
      <c r="SLH31" s="687"/>
      <c r="SLI31" s="687"/>
      <c r="SLJ31" s="687"/>
      <c r="SLK31" s="687"/>
      <c r="SLL31" s="687"/>
      <c r="SLM31" s="687"/>
      <c r="SLN31" s="687"/>
      <c r="SLO31" s="687"/>
      <c r="SLP31" s="687"/>
      <c r="SLQ31" s="687"/>
      <c r="SLR31" s="687"/>
      <c r="SLS31" s="687"/>
      <c r="SLT31" s="687"/>
      <c r="SLU31" s="687"/>
      <c r="SLV31" s="687"/>
      <c r="SLW31" s="687"/>
      <c r="SLX31" s="687"/>
      <c r="SLY31" s="687"/>
      <c r="SLZ31" s="687"/>
      <c r="SMA31" s="687"/>
      <c r="SMB31" s="687"/>
      <c r="SMC31" s="687"/>
      <c r="SMD31" s="687"/>
      <c r="SME31" s="687"/>
      <c r="SMF31" s="687"/>
      <c r="SMG31" s="687"/>
      <c r="SMH31" s="687"/>
      <c r="SMI31" s="687"/>
      <c r="SMJ31" s="687"/>
      <c r="SMK31" s="687"/>
      <c r="SML31" s="687"/>
      <c r="SMM31" s="687"/>
      <c r="SMN31" s="687"/>
      <c r="SMO31" s="687"/>
      <c r="SMP31" s="687"/>
      <c r="SMQ31" s="687"/>
      <c r="SMR31" s="687"/>
      <c r="SMS31" s="687"/>
      <c r="SMT31" s="687"/>
      <c r="SMU31" s="687"/>
      <c r="SMV31" s="687"/>
      <c r="SMW31" s="687"/>
      <c r="SMX31" s="687"/>
      <c r="SMY31" s="687"/>
      <c r="SMZ31" s="687"/>
      <c r="SNA31" s="687"/>
      <c r="SNB31" s="687"/>
      <c r="SNC31" s="687"/>
      <c r="SND31" s="687"/>
      <c r="SNE31" s="687"/>
      <c r="SNF31" s="687"/>
      <c r="SNG31" s="687"/>
      <c r="SNH31" s="687"/>
      <c r="SNI31" s="687"/>
      <c r="SNJ31" s="687"/>
      <c r="SNK31" s="687"/>
      <c r="SNL31" s="687"/>
      <c r="SNM31" s="687"/>
      <c r="SNN31" s="687"/>
      <c r="SNO31" s="687"/>
      <c r="SNP31" s="687"/>
      <c r="SNQ31" s="687"/>
      <c r="SNR31" s="687"/>
      <c r="SNS31" s="687"/>
      <c r="SNT31" s="687"/>
      <c r="SNU31" s="687"/>
      <c r="SNV31" s="687"/>
      <c r="SNW31" s="687"/>
      <c r="SNX31" s="687"/>
      <c r="SNY31" s="687"/>
      <c r="SNZ31" s="687"/>
      <c r="SOA31" s="687"/>
      <c r="SOB31" s="687"/>
      <c r="SOC31" s="687"/>
      <c r="SOD31" s="687"/>
      <c r="SOE31" s="687"/>
      <c r="SOF31" s="687"/>
      <c r="SOG31" s="687"/>
      <c r="SOH31" s="687"/>
      <c r="SOI31" s="687"/>
      <c r="SOJ31" s="687"/>
      <c r="SOK31" s="687"/>
      <c r="SOL31" s="687"/>
      <c r="SOM31" s="687"/>
      <c r="SON31" s="687"/>
      <c r="SOO31" s="687"/>
      <c r="SOP31" s="687"/>
      <c r="SOQ31" s="687"/>
      <c r="SOR31" s="687"/>
      <c r="SOS31" s="687"/>
      <c r="SOT31" s="687"/>
      <c r="SOU31" s="687"/>
      <c r="SOV31" s="687"/>
      <c r="SOW31" s="687"/>
      <c r="SOX31" s="687"/>
      <c r="SOY31" s="687"/>
      <c r="SOZ31" s="687"/>
      <c r="SPA31" s="687"/>
      <c r="SPB31" s="687"/>
      <c r="SPC31" s="687"/>
      <c r="SPD31" s="687"/>
      <c r="SPE31" s="687"/>
      <c r="SPF31" s="687"/>
      <c r="SPG31" s="687"/>
      <c r="SPH31" s="687"/>
      <c r="SPI31" s="687"/>
      <c r="SPJ31" s="687"/>
      <c r="SPK31" s="687"/>
      <c r="SPL31" s="687"/>
      <c r="SPM31" s="687"/>
      <c r="SPN31" s="687"/>
      <c r="SPO31" s="687"/>
      <c r="SPP31" s="687"/>
      <c r="SPQ31" s="687"/>
      <c r="SPR31" s="687"/>
      <c r="SPS31" s="687"/>
      <c r="SPT31" s="687"/>
      <c r="SPU31" s="687"/>
      <c r="SPV31" s="687"/>
      <c r="SPW31" s="687"/>
      <c r="SPX31" s="687"/>
      <c r="SPY31" s="687"/>
      <c r="SPZ31" s="687"/>
      <c r="SQA31" s="687"/>
      <c r="SQB31" s="687"/>
      <c r="SQC31" s="687"/>
      <c r="SQD31" s="687"/>
      <c r="SQE31" s="687"/>
      <c r="SQF31" s="687"/>
      <c r="SQG31" s="687"/>
      <c r="SQH31" s="687"/>
      <c r="SQI31" s="687"/>
      <c r="SQJ31" s="687"/>
      <c r="SQK31" s="687"/>
      <c r="SQL31" s="687"/>
      <c r="SQM31" s="687"/>
      <c r="SQN31" s="687"/>
      <c r="SQO31" s="687"/>
      <c r="SQP31" s="687"/>
      <c r="SQQ31" s="687"/>
      <c r="SQR31" s="687"/>
      <c r="SQS31" s="687"/>
      <c r="SQT31" s="687"/>
      <c r="SQU31" s="687"/>
      <c r="SQV31" s="687"/>
      <c r="SQW31" s="687"/>
      <c r="SQX31" s="687"/>
      <c r="SQY31" s="687"/>
      <c r="SQZ31" s="687"/>
      <c r="SRA31" s="687"/>
      <c r="SRB31" s="687"/>
      <c r="SRC31" s="687"/>
      <c r="SRD31" s="687"/>
      <c r="SRE31" s="687"/>
      <c r="SRF31" s="687"/>
      <c r="SRG31" s="687"/>
      <c r="SRH31" s="687"/>
      <c r="SRI31" s="687"/>
      <c r="SRJ31" s="687"/>
      <c r="SRK31" s="687"/>
      <c r="SRL31" s="687"/>
      <c r="SRM31" s="687"/>
      <c r="SRN31" s="687"/>
      <c r="SRO31" s="687"/>
      <c r="SRP31" s="687"/>
      <c r="SRQ31" s="687"/>
      <c r="SRR31" s="687"/>
      <c r="SRS31" s="687"/>
      <c r="SRT31" s="687"/>
      <c r="SRU31" s="687"/>
      <c r="SRV31" s="687"/>
      <c r="SRW31" s="687"/>
      <c r="SRX31" s="687"/>
      <c r="SRY31" s="687"/>
      <c r="SRZ31" s="687"/>
      <c r="SSA31" s="687"/>
      <c r="SSB31" s="687"/>
      <c r="SSC31" s="687"/>
      <c r="SSD31" s="687"/>
      <c r="SSE31" s="687"/>
      <c r="SSF31" s="687"/>
      <c r="SSG31" s="687"/>
      <c r="SSH31" s="687"/>
      <c r="SSI31" s="687"/>
      <c r="SSJ31" s="687"/>
      <c r="SSK31" s="687"/>
      <c r="SSL31" s="687"/>
      <c r="SSM31" s="687"/>
      <c r="SSN31" s="687"/>
      <c r="SSO31" s="687"/>
      <c r="SSP31" s="687"/>
      <c r="SSQ31" s="687"/>
      <c r="SSR31" s="687"/>
      <c r="SSS31" s="687"/>
      <c r="SST31" s="687"/>
      <c r="SSU31" s="687"/>
      <c r="SSV31" s="687"/>
      <c r="SSW31" s="687"/>
      <c r="SSX31" s="687"/>
      <c r="SSY31" s="687"/>
      <c r="SSZ31" s="687"/>
      <c r="STA31" s="687"/>
      <c r="STB31" s="687"/>
      <c r="STC31" s="687"/>
      <c r="STD31" s="687"/>
      <c r="STE31" s="687"/>
      <c r="STF31" s="687"/>
      <c r="STG31" s="687"/>
      <c r="STH31" s="687"/>
      <c r="STI31" s="687"/>
      <c r="STJ31" s="687"/>
      <c r="STK31" s="687"/>
      <c r="STL31" s="687"/>
      <c r="STM31" s="687"/>
      <c r="STN31" s="687"/>
      <c r="STO31" s="687"/>
      <c r="STP31" s="687"/>
      <c r="STQ31" s="687"/>
      <c r="STR31" s="687"/>
      <c r="STS31" s="687"/>
      <c r="STT31" s="687"/>
      <c r="STU31" s="687"/>
      <c r="STV31" s="687"/>
      <c r="STW31" s="687"/>
      <c r="STX31" s="687"/>
      <c r="STY31" s="687"/>
      <c r="STZ31" s="687"/>
      <c r="SUA31" s="687"/>
      <c r="SUB31" s="687"/>
      <c r="SUC31" s="687"/>
      <c r="SUD31" s="687"/>
      <c r="SUE31" s="687"/>
      <c r="SUF31" s="687"/>
      <c r="SUG31" s="687"/>
      <c r="SUH31" s="687"/>
      <c r="SUI31" s="687"/>
      <c r="SUJ31" s="687"/>
      <c r="SUK31" s="687"/>
      <c r="SUL31" s="687"/>
      <c r="SUM31" s="687"/>
      <c r="SUN31" s="687"/>
      <c r="SUO31" s="687"/>
      <c r="SUP31" s="687"/>
      <c r="SUQ31" s="687"/>
      <c r="SUR31" s="687"/>
      <c r="SUS31" s="687"/>
      <c r="SUT31" s="687"/>
      <c r="SUU31" s="687"/>
      <c r="SUV31" s="687"/>
      <c r="SUW31" s="687"/>
      <c r="SUX31" s="687"/>
      <c r="SUY31" s="687"/>
      <c r="SUZ31" s="687"/>
      <c r="SVA31" s="687"/>
      <c r="SVB31" s="687"/>
      <c r="SVC31" s="687"/>
      <c r="SVD31" s="687"/>
      <c r="SVE31" s="687"/>
      <c r="SVF31" s="687"/>
      <c r="SVG31" s="687"/>
      <c r="SVH31" s="687"/>
      <c r="SVI31" s="687"/>
      <c r="SVJ31" s="687"/>
      <c r="SVK31" s="687"/>
      <c r="SVL31" s="687"/>
      <c r="SVM31" s="687"/>
      <c r="SVN31" s="687"/>
      <c r="SVO31" s="687"/>
      <c r="SVP31" s="687"/>
      <c r="SVQ31" s="687"/>
      <c r="SVR31" s="687"/>
      <c r="SVS31" s="687"/>
      <c r="SVT31" s="687"/>
      <c r="SVU31" s="687"/>
      <c r="SVV31" s="687"/>
      <c r="SVW31" s="687"/>
      <c r="SVX31" s="687"/>
      <c r="SVY31" s="687"/>
      <c r="SVZ31" s="687"/>
      <c r="SWA31" s="687"/>
      <c r="SWB31" s="687"/>
      <c r="SWC31" s="687"/>
      <c r="SWD31" s="687"/>
      <c r="SWE31" s="687"/>
      <c r="SWF31" s="687"/>
      <c r="SWG31" s="687"/>
      <c r="SWH31" s="687"/>
      <c r="SWI31" s="687"/>
      <c r="SWJ31" s="687"/>
      <c r="SWK31" s="687"/>
      <c r="SWL31" s="687"/>
      <c r="SWM31" s="687"/>
      <c r="SWN31" s="687"/>
      <c r="SWO31" s="687"/>
      <c r="SWP31" s="687"/>
      <c r="SWQ31" s="687"/>
      <c r="SWR31" s="687"/>
      <c r="SWS31" s="687"/>
      <c r="SWT31" s="687"/>
      <c r="SWU31" s="687"/>
      <c r="SWV31" s="687"/>
      <c r="SWW31" s="687"/>
      <c r="SWX31" s="687"/>
      <c r="SWY31" s="687"/>
      <c r="SWZ31" s="687"/>
      <c r="SXA31" s="687"/>
      <c r="SXB31" s="687"/>
      <c r="SXC31" s="687"/>
      <c r="SXD31" s="687"/>
      <c r="SXE31" s="687"/>
      <c r="SXF31" s="687"/>
      <c r="SXG31" s="687"/>
      <c r="SXH31" s="687"/>
      <c r="SXI31" s="687"/>
      <c r="SXJ31" s="687"/>
      <c r="SXK31" s="687"/>
      <c r="SXL31" s="687"/>
      <c r="SXM31" s="687"/>
      <c r="SXN31" s="687"/>
      <c r="SXO31" s="687"/>
      <c r="SXP31" s="687"/>
      <c r="SXQ31" s="687"/>
      <c r="SXR31" s="687"/>
      <c r="SXS31" s="687"/>
      <c r="SXT31" s="687"/>
      <c r="SXU31" s="687"/>
      <c r="SXV31" s="687"/>
      <c r="SXW31" s="687"/>
      <c r="SXX31" s="687"/>
      <c r="SXY31" s="687"/>
      <c r="SXZ31" s="687"/>
      <c r="SYA31" s="687"/>
      <c r="SYB31" s="687"/>
      <c r="SYC31" s="687"/>
      <c r="SYD31" s="687"/>
      <c r="SYE31" s="687"/>
      <c r="SYF31" s="687"/>
      <c r="SYG31" s="687"/>
      <c r="SYH31" s="687"/>
      <c r="SYI31" s="687"/>
      <c r="SYJ31" s="687"/>
      <c r="SYK31" s="687"/>
      <c r="SYL31" s="687"/>
      <c r="SYM31" s="687"/>
      <c r="SYN31" s="687"/>
      <c r="SYO31" s="687"/>
      <c r="SYP31" s="687"/>
      <c r="SYQ31" s="687"/>
      <c r="SYR31" s="687"/>
      <c r="SYS31" s="687"/>
      <c r="SYT31" s="687"/>
      <c r="SYU31" s="687"/>
      <c r="SYV31" s="687"/>
      <c r="SYW31" s="687"/>
      <c r="SYX31" s="687"/>
      <c r="SYY31" s="687"/>
      <c r="SYZ31" s="687"/>
      <c r="SZA31" s="687"/>
      <c r="SZB31" s="687"/>
      <c r="SZC31" s="687"/>
      <c r="SZD31" s="687"/>
      <c r="SZE31" s="687"/>
      <c r="SZF31" s="687"/>
      <c r="SZG31" s="687"/>
      <c r="SZH31" s="687"/>
      <c r="SZI31" s="687"/>
      <c r="SZJ31" s="687"/>
      <c r="SZK31" s="687"/>
      <c r="SZL31" s="687"/>
      <c r="SZM31" s="687"/>
      <c r="SZN31" s="687"/>
      <c r="SZO31" s="687"/>
      <c r="SZP31" s="687"/>
      <c r="SZQ31" s="687"/>
      <c r="SZR31" s="687"/>
      <c r="SZS31" s="687"/>
      <c r="SZT31" s="687"/>
      <c r="SZU31" s="687"/>
      <c r="SZV31" s="687"/>
      <c r="SZW31" s="687"/>
      <c r="SZX31" s="687"/>
      <c r="SZY31" s="687"/>
      <c r="SZZ31" s="687"/>
      <c r="TAA31" s="687"/>
      <c r="TAB31" s="687"/>
      <c r="TAC31" s="687"/>
      <c r="TAD31" s="687"/>
      <c r="TAE31" s="687"/>
      <c r="TAF31" s="687"/>
      <c r="TAG31" s="687"/>
      <c r="TAH31" s="687"/>
      <c r="TAI31" s="687"/>
      <c r="TAJ31" s="687"/>
      <c r="TAK31" s="687"/>
      <c r="TAL31" s="687"/>
      <c r="TAM31" s="687"/>
      <c r="TAN31" s="687"/>
      <c r="TAO31" s="687"/>
      <c r="TAP31" s="687"/>
      <c r="TAQ31" s="687"/>
      <c r="TAR31" s="687"/>
      <c r="TAS31" s="687"/>
      <c r="TAT31" s="687"/>
      <c r="TAU31" s="687"/>
      <c r="TAV31" s="687"/>
      <c r="TAW31" s="687"/>
      <c r="TAX31" s="687"/>
      <c r="TAY31" s="687"/>
      <c r="TAZ31" s="687"/>
      <c r="TBA31" s="687"/>
      <c r="TBB31" s="687"/>
      <c r="TBC31" s="687"/>
      <c r="TBD31" s="687"/>
      <c r="TBE31" s="687"/>
      <c r="TBF31" s="687"/>
      <c r="TBG31" s="687"/>
      <c r="TBH31" s="687"/>
      <c r="TBI31" s="687"/>
      <c r="TBJ31" s="687"/>
      <c r="TBK31" s="687"/>
      <c r="TBL31" s="687"/>
      <c r="TBM31" s="687"/>
      <c r="TBN31" s="687"/>
      <c r="TBO31" s="687"/>
      <c r="TBP31" s="687"/>
      <c r="TBQ31" s="687"/>
      <c r="TBR31" s="687"/>
      <c r="TBS31" s="687"/>
      <c r="TBT31" s="687"/>
      <c r="TBU31" s="687"/>
      <c r="TBV31" s="687"/>
      <c r="TBW31" s="687"/>
      <c r="TBX31" s="687"/>
      <c r="TBY31" s="687"/>
      <c r="TBZ31" s="687"/>
      <c r="TCA31" s="687"/>
      <c r="TCB31" s="687"/>
      <c r="TCC31" s="687"/>
      <c r="TCD31" s="687"/>
      <c r="TCE31" s="687"/>
      <c r="TCF31" s="687"/>
      <c r="TCG31" s="687"/>
      <c r="TCH31" s="687"/>
      <c r="TCI31" s="687"/>
      <c r="TCJ31" s="687"/>
      <c r="TCK31" s="687"/>
      <c r="TCL31" s="687"/>
      <c r="TCM31" s="687"/>
      <c r="TCN31" s="687"/>
      <c r="TCO31" s="687"/>
      <c r="TCP31" s="687"/>
      <c r="TCQ31" s="687"/>
      <c r="TCR31" s="687"/>
      <c r="TCS31" s="687"/>
      <c r="TCT31" s="687"/>
      <c r="TCU31" s="687"/>
      <c r="TCV31" s="687"/>
      <c r="TCW31" s="687"/>
      <c r="TCX31" s="687"/>
      <c r="TCY31" s="687"/>
      <c r="TCZ31" s="687"/>
      <c r="TDA31" s="687"/>
      <c r="TDB31" s="687"/>
      <c r="TDC31" s="687"/>
      <c r="TDD31" s="687"/>
      <c r="TDE31" s="687"/>
      <c r="TDF31" s="687"/>
      <c r="TDG31" s="687"/>
      <c r="TDH31" s="687"/>
      <c r="TDI31" s="687"/>
      <c r="TDJ31" s="687"/>
      <c r="TDK31" s="687"/>
      <c r="TDL31" s="687"/>
      <c r="TDM31" s="687"/>
      <c r="TDN31" s="687"/>
      <c r="TDO31" s="687"/>
      <c r="TDP31" s="687"/>
      <c r="TDQ31" s="687"/>
      <c r="TDR31" s="687"/>
      <c r="TDS31" s="687"/>
      <c r="TDT31" s="687"/>
      <c r="TDU31" s="687"/>
      <c r="TDV31" s="687"/>
      <c r="TDW31" s="687"/>
      <c r="TDX31" s="687"/>
      <c r="TDY31" s="687"/>
      <c r="TDZ31" s="687"/>
      <c r="TEA31" s="687"/>
      <c r="TEB31" s="687"/>
      <c r="TEC31" s="687"/>
      <c r="TED31" s="687"/>
      <c r="TEE31" s="687"/>
      <c r="TEF31" s="687"/>
      <c r="TEG31" s="687"/>
      <c r="TEH31" s="687"/>
      <c r="TEI31" s="687"/>
      <c r="TEJ31" s="687"/>
      <c r="TEK31" s="687"/>
      <c r="TEL31" s="687"/>
      <c r="TEM31" s="687"/>
      <c r="TEN31" s="687"/>
      <c r="TEO31" s="687"/>
      <c r="TEP31" s="687"/>
      <c r="TEQ31" s="687"/>
      <c r="TER31" s="687"/>
      <c r="TES31" s="687"/>
      <c r="TET31" s="687"/>
      <c r="TEU31" s="687"/>
      <c r="TEV31" s="687"/>
      <c r="TEW31" s="687"/>
      <c r="TEX31" s="687"/>
      <c r="TEY31" s="687"/>
      <c r="TEZ31" s="687"/>
      <c r="TFA31" s="687"/>
      <c r="TFB31" s="687"/>
      <c r="TFC31" s="687"/>
      <c r="TFD31" s="687"/>
      <c r="TFE31" s="687"/>
      <c r="TFF31" s="687"/>
      <c r="TFG31" s="687"/>
      <c r="TFH31" s="687"/>
      <c r="TFI31" s="687"/>
      <c r="TFJ31" s="687"/>
      <c r="TFK31" s="687"/>
      <c r="TFL31" s="687"/>
      <c r="TFM31" s="687"/>
      <c r="TFN31" s="687"/>
      <c r="TFO31" s="687"/>
      <c r="TFP31" s="687"/>
      <c r="TFQ31" s="687"/>
      <c r="TFR31" s="687"/>
      <c r="TFS31" s="687"/>
      <c r="TFT31" s="687"/>
      <c r="TFU31" s="687"/>
      <c r="TFV31" s="687"/>
      <c r="TFW31" s="687"/>
      <c r="TFX31" s="687"/>
      <c r="TFY31" s="687"/>
      <c r="TFZ31" s="687"/>
      <c r="TGA31" s="687"/>
      <c r="TGB31" s="687"/>
      <c r="TGC31" s="687"/>
      <c r="TGD31" s="687"/>
      <c r="TGE31" s="687"/>
      <c r="TGF31" s="687"/>
      <c r="TGG31" s="687"/>
      <c r="TGH31" s="687"/>
      <c r="TGI31" s="687"/>
      <c r="TGJ31" s="687"/>
      <c r="TGK31" s="687"/>
      <c r="TGL31" s="687"/>
      <c r="TGM31" s="687"/>
      <c r="TGN31" s="687"/>
      <c r="TGO31" s="687"/>
      <c r="TGP31" s="687"/>
      <c r="TGQ31" s="687"/>
      <c r="TGR31" s="687"/>
      <c r="TGS31" s="687"/>
      <c r="TGT31" s="687"/>
      <c r="TGU31" s="687"/>
      <c r="TGV31" s="687"/>
      <c r="TGW31" s="687"/>
      <c r="TGX31" s="687"/>
      <c r="TGY31" s="687"/>
      <c r="TGZ31" s="687"/>
      <c r="THA31" s="687"/>
      <c r="THB31" s="687"/>
      <c r="THC31" s="687"/>
      <c r="THD31" s="687"/>
      <c r="THE31" s="687"/>
      <c r="THF31" s="687"/>
      <c r="THG31" s="687"/>
      <c r="THH31" s="687"/>
      <c r="THI31" s="687"/>
      <c r="THJ31" s="687"/>
      <c r="THK31" s="687"/>
      <c r="THL31" s="687"/>
      <c r="THM31" s="687"/>
      <c r="THN31" s="687"/>
      <c r="THO31" s="687"/>
      <c r="THP31" s="687"/>
      <c r="THQ31" s="687"/>
      <c r="THR31" s="687"/>
      <c r="THS31" s="687"/>
      <c r="THT31" s="687"/>
      <c r="THU31" s="687"/>
      <c r="THV31" s="687"/>
      <c r="THW31" s="687"/>
      <c r="THX31" s="687"/>
      <c r="THY31" s="687"/>
      <c r="THZ31" s="687"/>
      <c r="TIA31" s="687"/>
      <c r="TIB31" s="687"/>
      <c r="TIC31" s="687"/>
      <c r="TID31" s="687"/>
      <c r="TIE31" s="687"/>
      <c r="TIF31" s="687"/>
      <c r="TIG31" s="687"/>
      <c r="TIH31" s="687"/>
      <c r="TII31" s="687"/>
      <c r="TIJ31" s="687"/>
      <c r="TIK31" s="687"/>
      <c r="TIL31" s="687"/>
      <c r="TIM31" s="687"/>
      <c r="TIN31" s="687"/>
      <c r="TIO31" s="687"/>
      <c r="TIP31" s="687"/>
      <c r="TIQ31" s="687"/>
      <c r="TIR31" s="687"/>
      <c r="TIS31" s="687"/>
      <c r="TIT31" s="687"/>
      <c r="TIU31" s="687"/>
      <c r="TIV31" s="687"/>
      <c r="TIW31" s="687"/>
      <c r="TIX31" s="687"/>
      <c r="TIY31" s="687"/>
      <c r="TIZ31" s="687"/>
      <c r="TJA31" s="687"/>
      <c r="TJB31" s="687"/>
      <c r="TJC31" s="687"/>
      <c r="TJD31" s="687"/>
      <c r="TJE31" s="687"/>
      <c r="TJF31" s="687"/>
      <c r="TJG31" s="687"/>
      <c r="TJH31" s="687"/>
      <c r="TJI31" s="687"/>
      <c r="TJJ31" s="687"/>
      <c r="TJK31" s="687"/>
      <c r="TJL31" s="687"/>
      <c r="TJM31" s="687"/>
      <c r="TJN31" s="687"/>
      <c r="TJO31" s="687"/>
      <c r="TJP31" s="687"/>
      <c r="TJQ31" s="687"/>
      <c r="TJR31" s="687"/>
      <c r="TJS31" s="687"/>
      <c r="TJT31" s="687"/>
      <c r="TJU31" s="687"/>
      <c r="TJV31" s="687"/>
      <c r="TJW31" s="687"/>
      <c r="TJX31" s="687"/>
      <c r="TJY31" s="687"/>
      <c r="TJZ31" s="687"/>
      <c r="TKA31" s="687"/>
      <c r="TKB31" s="687"/>
      <c r="TKC31" s="687"/>
      <c r="TKD31" s="687"/>
      <c r="TKE31" s="687"/>
      <c r="TKF31" s="687"/>
      <c r="TKG31" s="687"/>
      <c r="TKH31" s="687"/>
      <c r="TKI31" s="687"/>
      <c r="TKJ31" s="687"/>
      <c r="TKK31" s="687"/>
      <c r="TKL31" s="687"/>
      <c r="TKM31" s="687"/>
      <c r="TKN31" s="687"/>
      <c r="TKO31" s="687"/>
      <c r="TKP31" s="687"/>
      <c r="TKQ31" s="687"/>
      <c r="TKR31" s="687"/>
      <c r="TKS31" s="687"/>
      <c r="TKT31" s="687"/>
      <c r="TKU31" s="687"/>
      <c r="TKV31" s="687"/>
      <c r="TKW31" s="687"/>
      <c r="TKX31" s="687"/>
      <c r="TKY31" s="687"/>
      <c r="TKZ31" s="687"/>
      <c r="TLA31" s="687"/>
      <c r="TLB31" s="687"/>
      <c r="TLC31" s="687"/>
      <c r="TLD31" s="687"/>
      <c r="TLE31" s="687"/>
      <c r="TLF31" s="687"/>
      <c r="TLG31" s="687"/>
      <c r="TLH31" s="687"/>
      <c r="TLI31" s="687"/>
      <c r="TLJ31" s="687"/>
      <c r="TLK31" s="687"/>
      <c r="TLL31" s="687"/>
      <c r="TLM31" s="687"/>
      <c r="TLN31" s="687"/>
      <c r="TLO31" s="687"/>
      <c r="TLP31" s="687"/>
      <c r="TLQ31" s="687"/>
      <c r="TLR31" s="687"/>
      <c r="TLS31" s="687"/>
      <c r="TLT31" s="687"/>
      <c r="TLU31" s="687"/>
      <c r="TLV31" s="687"/>
      <c r="TLW31" s="687"/>
      <c r="TLX31" s="687"/>
      <c r="TLY31" s="687"/>
      <c r="TLZ31" s="687"/>
      <c r="TMA31" s="687"/>
      <c r="TMB31" s="687"/>
      <c r="TMC31" s="687"/>
      <c r="TMD31" s="687"/>
      <c r="TME31" s="687"/>
      <c r="TMF31" s="687"/>
      <c r="TMG31" s="687"/>
      <c r="TMH31" s="687"/>
      <c r="TMI31" s="687"/>
      <c r="TMJ31" s="687"/>
      <c r="TMK31" s="687"/>
      <c r="TML31" s="687"/>
      <c r="TMM31" s="687"/>
      <c r="TMN31" s="687"/>
      <c r="TMO31" s="687"/>
      <c r="TMP31" s="687"/>
      <c r="TMQ31" s="687"/>
      <c r="TMR31" s="687"/>
      <c r="TMS31" s="687"/>
      <c r="TMT31" s="687"/>
      <c r="TMU31" s="687"/>
      <c r="TMV31" s="687"/>
      <c r="TMW31" s="687"/>
      <c r="TMX31" s="687"/>
      <c r="TMY31" s="687"/>
      <c r="TMZ31" s="687"/>
      <c r="TNA31" s="687"/>
      <c r="TNB31" s="687"/>
      <c r="TNC31" s="687"/>
      <c r="TND31" s="687"/>
      <c r="TNE31" s="687"/>
      <c r="TNF31" s="687"/>
      <c r="TNG31" s="687"/>
      <c r="TNH31" s="687"/>
      <c r="TNI31" s="687"/>
      <c r="TNJ31" s="687"/>
      <c r="TNK31" s="687"/>
      <c r="TNL31" s="687"/>
      <c r="TNM31" s="687"/>
      <c r="TNN31" s="687"/>
      <c r="TNO31" s="687"/>
      <c r="TNP31" s="687"/>
      <c r="TNQ31" s="687"/>
      <c r="TNR31" s="687"/>
      <c r="TNS31" s="687"/>
      <c r="TNT31" s="687"/>
      <c r="TNU31" s="687"/>
      <c r="TNV31" s="687"/>
      <c r="TNW31" s="687"/>
      <c r="TNX31" s="687"/>
      <c r="TNY31" s="687"/>
      <c r="TNZ31" s="687"/>
      <c r="TOA31" s="687"/>
      <c r="TOB31" s="687"/>
      <c r="TOC31" s="687"/>
      <c r="TOD31" s="687"/>
      <c r="TOE31" s="687"/>
      <c r="TOF31" s="687"/>
      <c r="TOG31" s="687"/>
      <c r="TOH31" s="687"/>
      <c r="TOI31" s="687"/>
      <c r="TOJ31" s="687"/>
      <c r="TOK31" s="687"/>
      <c r="TOL31" s="687"/>
      <c r="TOM31" s="687"/>
      <c r="TON31" s="687"/>
      <c r="TOO31" s="687"/>
      <c r="TOP31" s="687"/>
      <c r="TOQ31" s="687"/>
      <c r="TOR31" s="687"/>
      <c r="TOS31" s="687"/>
      <c r="TOT31" s="687"/>
      <c r="TOU31" s="687"/>
      <c r="TOV31" s="687"/>
      <c r="TOW31" s="687"/>
      <c r="TOX31" s="687"/>
      <c r="TOY31" s="687"/>
      <c r="TOZ31" s="687"/>
      <c r="TPA31" s="687"/>
      <c r="TPB31" s="687"/>
      <c r="TPC31" s="687"/>
      <c r="TPD31" s="687"/>
      <c r="TPE31" s="687"/>
      <c r="TPF31" s="687"/>
      <c r="TPG31" s="687"/>
      <c r="TPH31" s="687"/>
      <c r="TPI31" s="687"/>
      <c r="TPJ31" s="687"/>
      <c r="TPK31" s="687"/>
      <c r="TPL31" s="687"/>
      <c r="TPM31" s="687"/>
      <c r="TPN31" s="687"/>
      <c r="TPO31" s="687"/>
      <c r="TPP31" s="687"/>
      <c r="TPQ31" s="687"/>
      <c r="TPR31" s="687"/>
      <c r="TPS31" s="687"/>
      <c r="TPT31" s="687"/>
      <c r="TPU31" s="687"/>
      <c r="TPV31" s="687"/>
      <c r="TPW31" s="687"/>
      <c r="TPX31" s="687"/>
      <c r="TPY31" s="687"/>
      <c r="TPZ31" s="687"/>
      <c r="TQA31" s="687"/>
      <c r="TQB31" s="687"/>
      <c r="TQC31" s="687"/>
      <c r="TQD31" s="687"/>
      <c r="TQE31" s="687"/>
      <c r="TQF31" s="687"/>
      <c r="TQG31" s="687"/>
      <c r="TQH31" s="687"/>
      <c r="TQI31" s="687"/>
      <c r="TQJ31" s="687"/>
      <c r="TQK31" s="687"/>
      <c r="TQL31" s="687"/>
      <c r="TQM31" s="687"/>
      <c r="TQN31" s="687"/>
      <c r="TQO31" s="687"/>
      <c r="TQP31" s="687"/>
      <c r="TQQ31" s="687"/>
      <c r="TQR31" s="687"/>
      <c r="TQS31" s="687"/>
      <c r="TQT31" s="687"/>
      <c r="TQU31" s="687"/>
      <c r="TQV31" s="687"/>
      <c r="TQW31" s="687"/>
      <c r="TQX31" s="687"/>
      <c r="TQY31" s="687"/>
      <c r="TQZ31" s="687"/>
      <c r="TRA31" s="687"/>
      <c r="TRB31" s="687"/>
      <c r="TRC31" s="687"/>
      <c r="TRD31" s="687"/>
      <c r="TRE31" s="687"/>
      <c r="TRF31" s="687"/>
      <c r="TRG31" s="687"/>
      <c r="TRH31" s="687"/>
      <c r="TRI31" s="687"/>
      <c r="TRJ31" s="687"/>
      <c r="TRK31" s="687"/>
      <c r="TRL31" s="687"/>
      <c r="TRM31" s="687"/>
      <c r="TRN31" s="687"/>
      <c r="TRO31" s="687"/>
      <c r="TRP31" s="687"/>
      <c r="TRQ31" s="687"/>
      <c r="TRR31" s="687"/>
      <c r="TRS31" s="687"/>
      <c r="TRT31" s="687"/>
      <c r="TRU31" s="687"/>
      <c r="TRV31" s="687"/>
      <c r="TRW31" s="687"/>
      <c r="TRX31" s="687"/>
      <c r="TRY31" s="687"/>
      <c r="TRZ31" s="687"/>
      <c r="TSA31" s="687"/>
      <c r="TSB31" s="687"/>
      <c r="TSC31" s="687"/>
      <c r="TSD31" s="687"/>
      <c r="TSE31" s="687"/>
      <c r="TSF31" s="687"/>
      <c r="TSG31" s="687"/>
      <c r="TSH31" s="687"/>
      <c r="TSI31" s="687"/>
      <c r="TSJ31" s="687"/>
      <c r="TSK31" s="687"/>
      <c r="TSL31" s="687"/>
      <c r="TSM31" s="687"/>
      <c r="TSN31" s="687"/>
      <c r="TSO31" s="687"/>
      <c r="TSP31" s="687"/>
      <c r="TSQ31" s="687"/>
      <c r="TSR31" s="687"/>
      <c r="TSS31" s="687"/>
      <c r="TST31" s="687"/>
      <c r="TSU31" s="687"/>
      <c r="TSV31" s="687"/>
      <c r="TSW31" s="687"/>
      <c r="TSX31" s="687"/>
      <c r="TSY31" s="687"/>
      <c r="TSZ31" s="687"/>
      <c r="TTA31" s="687"/>
      <c r="TTB31" s="687"/>
      <c r="TTC31" s="687"/>
      <c r="TTD31" s="687"/>
      <c r="TTE31" s="687"/>
      <c r="TTF31" s="687"/>
      <c r="TTG31" s="687"/>
      <c r="TTH31" s="687"/>
      <c r="TTI31" s="687"/>
      <c r="TTJ31" s="687"/>
      <c r="TTK31" s="687"/>
      <c r="TTL31" s="687"/>
      <c r="TTM31" s="687"/>
      <c r="TTN31" s="687"/>
      <c r="TTO31" s="687"/>
      <c r="TTP31" s="687"/>
      <c r="TTQ31" s="687"/>
      <c r="TTR31" s="687"/>
      <c r="TTS31" s="687"/>
      <c r="TTT31" s="687"/>
      <c r="TTU31" s="687"/>
      <c r="TTV31" s="687"/>
      <c r="TTW31" s="687"/>
      <c r="TTX31" s="687"/>
      <c r="TTY31" s="687"/>
      <c r="TTZ31" s="687"/>
      <c r="TUA31" s="687"/>
      <c r="TUB31" s="687"/>
      <c r="TUC31" s="687"/>
      <c r="TUD31" s="687"/>
      <c r="TUE31" s="687"/>
      <c r="TUF31" s="687"/>
      <c r="TUG31" s="687"/>
      <c r="TUH31" s="687"/>
      <c r="TUI31" s="687"/>
      <c r="TUJ31" s="687"/>
      <c r="TUK31" s="687"/>
      <c r="TUL31" s="687"/>
      <c r="TUM31" s="687"/>
      <c r="TUN31" s="687"/>
      <c r="TUO31" s="687"/>
      <c r="TUP31" s="687"/>
      <c r="TUQ31" s="687"/>
      <c r="TUR31" s="687"/>
      <c r="TUS31" s="687"/>
      <c r="TUT31" s="687"/>
      <c r="TUU31" s="687"/>
      <c r="TUV31" s="687"/>
      <c r="TUW31" s="687"/>
      <c r="TUX31" s="687"/>
      <c r="TUY31" s="687"/>
      <c r="TUZ31" s="687"/>
      <c r="TVA31" s="687"/>
      <c r="TVB31" s="687"/>
      <c r="TVC31" s="687"/>
      <c r="TVD31" s="687"/>
      <c r="TVE31" s="687"/>
      <c r="TVF31" s="687"/>
      <c r="TVG31" s="687"/>
      <c r="TVH31" s="687"/>
      <c r="TVI31" s="687"/>
      <c r="TVJ31" s="687"/>
      <c r="TVK31" s="687"/>
      <c r="TVL31" s="687"/>
      <c r="TVM31" s="687"/>
      <c r="TVN31" s="687"/>
      <c r="TVO31" s="687"/>
      <c r="TVP31" s="687"/>
      <c r="TVQ31" s="687"/>
      <c r="TVR31" s="687"/>
      <c r="TVS31" s="687"/>
      <c r="TVT31" s="687"/>
      <c r="TVU31" s="687"/>
      <c r="TVV31" s="687"/>
      <c r="TVW31" s="687"/>
      <c r="TVX31" s="687"/>
      <c r="TVY31" s="687"/>
      <c r="TVZ31" s="687"/>
      <c r="TWA31" s="687"/>
      <c r="TWB31" s="687"/>
      <c r="TWC31" s="687"/>
      <c r="TWD31" s="687"/>
      <c r="TWE31" s="687"/>
      <c r="TWF31" s="687"/>
      <c r="TWG31" s="687"/>
      <c r="TWH31" s="687"/>
      <c r="TWI31" s="687"/>
      <c r="TWJ31" s="687"/>
      <c r="TWK31" s="687"/>
      <c r="TWL31" s="687"/>
      <c r="TWM31" s="687"/>
      <c r="TWN31" s="687"/>
      <c r="TWO31" s="687"/>
      <c r="TWP31" s="687"/>
      <c r="TWQ31" s="687"/>
      <c r="TWR31" s="687"/>
      <c r="TWS31" s="687"/>
      <c r="TWT31" s="687"/>
      <c r="TWU31" s="687"/>
      <c r="TWV31" s="687"/>
      <c r="TWW31" s="687"/>
      <c r="TWX31" s="687"/>
      <c r="TWY31" s="687"/>
      <c r="TWZ31" s="687"/>
      <c r="TXA31" s="687"/>
      <c r="TXB31" s="687"/>
      <c r="TXC31" s="687"/>
      <c r="TXD31" s="687"/>
      <c r="TXE31" s="687"/>
      <c r="TXF31" s="687"/>
      <c r="TXG31" s="687"/>
      <c r="TXH31" s="687"/>
      <c r="TXI31" s="687"/>
      <c r="TXJ31" s="687"/>
      <c r="TXK31" s="687"/>
      <c r="TXL31" s="687"/>
      <c r="TXM31" s="687"/>
      <c r="TXN31" s="687"/>
      <c r="TXO31" s="687"/>
      <c r="TXP31" s="687"/>
      <c r="TXQ31" s="687"/>
      <c r="TXR31" s="687"/>
      <c r="TXS31" s="687"/>
      <c r="TXT31" s="687"/>
      <c r="TXU31" s="687"/>
      <c r="TXV31" s="687"/>
      <c r="TXW31" s="687"/>
      <c r="TXX31" s="687"/>
      <c r="TXY31" s="687"/>
      <c r="TXZ31" s="687"/>
      <c r="TYA31" s="687"/>
      <c r="TYB31" s="687"/>
      <c r="TYC31" s="687"/>
      <c r="TYD31" s="687"/>
      <c r="TYE31" s="687"/>
      <c r="TYF31" s="687"/>
      <c r="TYG31" s="687"/>
      <c r="TYH31" s="687"/>
      <c r="TYI31" s="687"/>
      <c r="TYJ31" s="687"/>
      <c r="TYK31" s="687"/>
      <c r="TYL31" s="687"/>
      <c r="TYM31" s="687"/>
      <c r="TYN31" s="687"/>
      <c r="TYO31" s="687"/>
      <c r="TYP31" s="687"/>
      <c r="TYQ31" s="687"/>
      <c r="TYR31" s="687"/>
      <c r="TYS31" s="687"/>
      <c r="TYT31" s="687"/>
      <c r="TYU31" s="687"/>
      <c r="TYV31" s="687"/>
      <c r="TYW31" s="687"/>
      <c r="TYX31" s="687"/>
      <c r="TYY31" s="687"/>
      <c r="TYZ31" s="687"/>
      <c r="TZA31" s="687"/>
      <c r="TZB31" s="687"/>
      <c r="TZC31" s="687"/>
      <c r="TZD31" s="687"/>
      <c r="TZE31" s="687"/>
      <c r="TZF31" s="687"/>
      <c r="TZG31" s="687"/>
      <c r="TZH31" s="687"/>
      <c r="TZI31" s="687"/>
      <c r="TZJ31" s="687"/>
      <c r="TZK31" s="687"/>
      <c r="TZL31" s="687"/>
      <c r="TZM31" s="687"/>
      <c r="TZN31" s="687"/>
      <c r="TZO31" s="687"/>
      <c r="TZP31" s="687"/>
      <c r="TZQ31" s="687"/>
      <c r="TZR31" s="687"/>
      <c r="TZS31" s="687"/>
      <c r="TZT31" s="687"/>
      <c r="TZU31" s="687"/>
      <c r="TZV31" s="687"/>
      <c r="TZW31" s="687"/>
      <c r="TZX31" s="687"/>
      <c r="TZY31" s="687"/>
      <c r="TZZ31" s="687"/>
      <c r="UAA31" s="687"/>
      <c r="UAB31" s="687"/>
      <c r="UAC31" s="687"/>
      <c r="UAD31" s="687"/>
      <c r="UAE31" s="687"/>
      <c r="UAF31" s="687"/>
      <c r="UAG31" s="687"/>
      <c r="UAH31" s="687"/>
      <c r="UAI31" s="687"/>
      <c r="UAJ31" s="687"/>
      <c r="UAK31" s="687"/>
      <c r="UAL31" s="687"/>
      <c r="UAM31" s="687"/>
      <c r="UAN31" s="687"/>
      <c r="UAO31" s="687"/>
      <c r="UAP31" s="687"/>
      <c r="UAQ31" s="687"/>
      <c r="UAR31" s="687"/>
      <c r="UAS31" s="687"/>
      <c r="UAT31" s="687"/>
      <c r="UAU31" s="687"/>
      <c r="UAV31" s="687"/>
      <c r="UAW31" s="687"/>
      <c r="UAX31" s="687"/>
      <c r="UAY31" s="687"/>
      <c r="UAZ31" s="687"/>
      <c r="UBA31" s="687"/>
      <c r="UBB31" s="687"/>
      <c r="UBC31" s="687"/>
      <c r="UBD31" s="687"/>
      <c r="UBE31" s="687"/>
      <c r="UBF31" s="687"/>
      <c r="UBG31" s="687"/>
      <c r="UBH31" s="687"/>
      <c r="UBI31" s="687"/>
      <c r="UBJ31" s="687"/>
      <c r="UBK31" s="687"/>
      <c r="UBL31" s="687"/>
      <c r="UBM31" s="687"/>
      <c r="UBN31" s="687"/>
      <c r="UBO31" s="687"/>
      <c r="UBP31" s="687"/>
      <c r="UBQ31" s="687"/>
      <c r="UBR31" s="687"/>
      <c r="UBS31" s="687"/>
      <c r="UBT31" s="687"/>
      <c r="UBU31" s="687"/>
      <c r="UBV31" s="687"/>
      <c r="UBW31" s="687"/>
      <c r="UBX31" s="687"/>
      <c r="UBY31" s="687"/>
      <c r="UBZ31" s="687"/>
      <c r="UCA31" s="687"/>
      <c r="UCB31" s="687"/>
      <c r="UCC31" s="687"/>
      <c r="UCD31" s="687"/>
      <c r="UCE31" s="687"/>
      <c r="UCF31" s="687"/>
      <c r="UCG31" s="687"/>
      <c r="UCH31" s="687"/>
      <c r="UCI31" s="687"/>
      <c r="UCJ31" s="687"/>
      <c r="UCK31" s="687"/>
      <c r="UCL31" s="687"/>
      <c r="UCM31" s="687"/>
      <c r="UCN31" s="687"/>
      <c r="UCO31" s="687"/>
      <c r="UCP31" s="687"/>
      <c r="UCQ31" s="687"/>
      <c r="UCR31" s="687"/>
      <c r="UCS31" s="687"/>
      <c r="UCT31" s="687"/>
      <c r="UCU31" s="687"/>
      <c r="UCV31" s="687"/>
      <c r="UCW31" s="687"/>
      <c r="UCX31" s="687"/>
      <c r="UCY31" s="687"/>
      <c r="UCZ31" s="687"/>
      <c r="UDA31" s="687"/>
      <c r="UDB31" s="687"/>
      <c r="UDC31" s="687"/>
      <c r="UDD31" s="687"/>
      <c r="UDE31" s="687"/>
      <c r="UDF31" s="687"/>
      <c r="UDG31" s="687"/>
      <c r="UDH31" s="687"/>
      <c r="UDI31" s="687"/>
      <c r="UDJ31" s="687"/>
      <c r="UDK31" s="687"/>
      <c r="UDL31" s="687"/>
      <c r="UDM31" s="687"/>
      <c r="UDN31" s="687"/>
      <c r="UDO31" s="687"/>
      <c r="UDP31" s="687"/>
      <c r="UDQ31" s="687"/>
      <c r="UDR31" s="687"/>
      <c r="UDS31" s="687"/>
      <c r="UDT31" s="687"/>
      <c r="UDU31" s="687"/>
      <c r="UDV31" s="687"/>
      <c r="UDW31" s="687"/>
      <c r="UDX31" s="687"/>
      <c r="UDY31" s="687"/>
      <c r="UDZ31" s="687"/>
      <c r="UEA31" s="687"/>
      <c r="UEB31" s="687"/>
      <c r="UEC31" s="687"/>
      <c r="UED31" s="687"/>
      <c r="UEE31" s="687"/>
      <c r="UEF31" s="687"/>
      <c r="UEG31" s="687"/>
      <c r="UEH31" s="687"/>
      <c r="UEI31" s="687"/>
      <c r="UEJ31" s="687"/>
      <c r="UEK31" s="687"/>
      <c r="UEL31" s="687"/>
      <c r="UEM31" s="687"/>
      <c r="UEN31" s="687"/>
      <c r="UEO31" s="687"/>
      <c r="UEP31" s="687"/>
      <c r="UEQ31" s="687"/>
      <c r="UER31" s="687"/>
      <c r="UES31" s="687"/>
      <c r="UET31" s="687"/>
      <c r="UEU31" s="687"/>
      <c r="UEV31" s="687"/>
      <c r="UEW31" s="687"/>
      <c r="UEX31" s="687"/>
      <c r="UEY31" s="687"/>
      <c r="UEZ31" s="687"/>
      <c r="UFA31" s="687"/>
      <c r="UFB31" s="687"/>
      <c r="UFC31" s="687"/>
      <c r="UFD31" s="687"/>
      <c r="UFE31" s="687"/>
      <c r="UFF31" s="687"/>
      <c r="UFG31" s="687"/>
      <c r="UFH31" s="687"/>
      <c r="UFI31" s="687"/>
      <c r="UFJ31" s="687"/>
      <c r="UFK31" s="687"/>
      <c r="UFL31" s="687"/>
      <c r="UFM31" s="687"/>
      <c r="UFN31" s="687"/>
      <c r="UFO31" s="687"/>
      <c r="UFP31" s="687"/>
      <c r="UFQ31" s="687"/>
      <c r="UFR31" s="687"/>
      <c r="UFS31" s="687"/>
      <c r="UFT31" s="687"/>
      <c r="UFU31" s="687"/>
      <c r="UFV31" s="687"/>
      <c r="UFW31" s="687"/>
      <c r="UFX31" s="687"/>
      <c r="UFY31" s="687"/>
      <c r="UFZ31" s="687"/>
      <c r="UGA31" s="687"/>
      <c r="UGB31" s="687"/>
      <c r="UGC31" s="687"/>
      <c r="UGD31" s="687"/>
      <c r="UGE31" s="687"/>
      <c r="UGF31" s="687"/>
      <c r="UGG31" s="687"/>
      <c r="UGH31" s="687"/>
      <c r="UGI31" s="687"/>
      <c r="UGJ31" s="687"/>
      <c r="UGK31" s="687"/>
      <c r="UGL31" s="687"/>
      <c r="UGM31" s="687"/>
      <c r="UGN31" s="687"/>
      <c r="UGO31" s="687"/>
      <c r="UGP31" s="687"/>
      <c r="UGQ31" s="687"/>
      <c r="UGR31" s="687"/>
      <c r="UGS31" s="687"/>
      <c r="UGT31" s="687"/>
      <c r="UGU31" s="687"/>
      <c r="UGV31" s="687"/>
      <c r="UGW31" s="687"/>
      <c r="UGX31" s="687"/>
      <c r="UGY31" s="687"/>
      <c r="UGZ31" s="687"/>
      <c r="UHA31" s="687"/>
      <c r="UHB31" s="687"/>
      <c r="UHC31" s="687"/>
      <c r="UHD31" s="687"/>
      <c r="UHE31" s="687"/>
      <c r="UHF31" s="687"/>
      <c r="UHG31" s="687"/>
      <c r="UHH31" s="687"/>
      <c r="UHI31" s="687"/>
      <c r="UHJ31" s="687"/>
      <c r="UHK31" s="687"/>
      <c r="UHL31" s="687"/>
      <c r="UHM31" s="687"/>
      <c r="UHN31" s="687"/>
      <c r="UHO31" s="687"/>
      <c r="UHP31" s="687"/>
      <c r="UHQ31" s="687"/>
      <c r="UHR31" s="687"/>
      <c r="UHS31" s="687"/>
      <c r="UHT31" s="687"/>
      <c r="UHU31" s="687"/>
      <c r="UHV31" s="687"/>
      <c r="UHW31" s="687"/>
      <c r="UHX31" s="687"/>
      <c r="UHY31" s="687"/>
      <c r="UHZ31" s="687"/>
      <c r="UIA31" s="687"/>
      <c r="UIB31" s="687"/>
      <c r="UIC31" s="687"/>
      <c r="UID31" s="687"/>
      <c r="UIE31" s="687"/>
      <c r="UIF31" s="687"/>
      <c r="UIG31" s="687"/>
      <c r="UIH31" s="687"/>
      <c r="UII31" s="687"/>
      <c r="UIJ31" s="687"/>
      <c r="UIK31" s="687"/>
      <c r="UIL31" s="687"/>
      <c r="UIM31" s="687"/>
      <c r="UIN31" s="687"/>
      <c r="UIO31" s="687"/>
      <c r="UIP31" s="687"/>
      <c r="UIQ31" s="687"/>
      <c r="UIR31" s="687"/>
      <c r="UIS31" s="687"/>
      <c r="UIT31" s="687"/>
      <c r="UIU31" s="687"/>
      <c r="UIV31" s="687"/>
      <c r="UIW31" s="687"/>
      <c r="UIX31" s="687"/>
      <c r="UIY31" s="687"/>
      <c r="UIZ31" s="687"/>
      <c r="UJA31" s="687"/>
      <c r="UJB31" s="687"/>
      <c r="UJC31" s="687"/>
      <c r="UJD31" s="687"/>
      <c r="UJE31" s="687"/>
      <c r="UJF31" s="687"/>
      <c r="UJG31" s="687"/>
      <c r="UJH31" s="687"/>
      <c r="UJI31" s="687"/>
      <c r="UJJ31" s="687"/>
      <c r="UJK31" s="687"/>
      <c r="UJL31" s="687"/>
      <c r="UJM31" s="687"/>
      <c r="UJN31" s="687"/>
      <c r="UJO31" s="687"/>
      <c r="UJP31" s="687"/>
      <c r="UJQ31" s="687"/>
      <c r="UJR31" s="687"/>
      <c r="UJS31" s="687"/>
      <c r="UJT31" s="687"/>
      <c r="UJU31" s="687"/>
      <c r="UJV31" s="687"/>
      <c r="UJW31" s="687"/>
      <c r="UJX31" s="687"/>
      <c r="UJY31" s="687"/>
      <c r="UJZ31" s="687"/>
      <c r="UKA31" s="687"/>
      <c r="UKB31" s="687"/>
      <c r="UKC31" s="687"/>
      <c r="UKD31" s="687"/>
      <c r="UKE31" s="687"/>
      <c r="UKF31" s="687"/>
      <c r="UKG31" s="687"/>
      <c r="UKH31" s="687"/>
      <c r="UKI31" s="687"/>
      <c r="UKJ31" s="687"/>
      <c r="UKK31" s="687"/>
      <c r="UKL31" s="687"/>
      <c r="UKM31" s="687"/>
      <c r="UKN31" s="687"/>
      <c r="UKO31" s="687"/>
      <c r="UKP31" s="687"/>
      <c r="UKQ31" s="687"/>
      <c r="UKR31" s="687"/>
      <c r="UKS31" s="687"/>
      <c r="UKT31" s="687"/>
      <c r="UKU31" s="687"/>
      <c r="UKV31" s="687"/>
      <c r="UKW31" s="687"/>
      <c r="UKX31" s="687"/>
      <c r="UKY31" s="687"/>
      <c r="UKZ31" s="687"/>
      <c r="ULA31" s="687"/>
      <c r="ULB31" s="687"/>
      <c r="ULC31" s="687"/>
      <c r="ULD31" s="687"/>
      <c r="ULE31" s="687"/>
      <c r="ULF31" s="687"/>
      <c r="ULG31" s="687"/>
      <c r="ULH31" s="687"/>
      <c r="ULI31" s="687"/>
      <c r="ULJ31" s="687"/>
      <c r="ULK31" s="687"/>
      <c r="ULL31" s="687"/>
      <c r="ULM31" s="687"/>
      <c r="ULN31" s="687"/>
      <c r="ULO31" s="687"/>
      <c r="ULP31" s="687"/>
      <c r="ULQ31" s="687"/>
      <c r="ULR31" s="687"/>
      <c r="ULS31" s="687"/>
      <c r="ULT31" s="687"/>
      <c r="ULU31" s="687"/>
      <c r="ULV31" s="687"/>
      <c r="ULW31" s="687"/>
      <c r="ULX31" s="687"/>
      <c r="ULY31" s="687"/>
      <c r="ULZ31" s="687"/>
      <c r="UMA31" s="687"/>
      <c r="UMB31" s="687"/>
      <c r="UMC31" s="687"/>
      <c r="UMD31" s="687"/>
      <c r="UME31" s="687"/>
      <c r="UMF31" s="687"/>
      <c r="UMG31" s="687"/>
      <c r="UMH31" s="687"/>
      <c r="UMI31" s="687"/>
      <c r="UMJ31" s="687"/>
      <c r="UMK31" s="687"/>
      <c r="UML31" s="687"/>
      <c r="UMM31" s="687"/>
      <c r="UMN31" s="687"/>
      <c r="UMO31" s="687"/>
      <c r="UMP31" s="687"/>
      <c r="UMQ31" s="687"/>
      <c r="UMR31" s="687"/>
      <c r="UMS31" s="687"/>
      <c r="UMT31" s="687"/>
      <c r="UMU31" s="687"/>
      <c r="UMV31" s="687"/>
      <c r="UMW31" s="687"/>
      <c r="UMX31" s="687"/>
      <c r="UMY31" s="687"/>
      <c r="UMZ31" s="687"/>
      <c r="UNA31" s="687"/>
      <c r="UNB31" s="687"/>
      <c r="UNC31" s="687"/>
      <c r="UND31" s="687"/>
      <c r="UNE31" s="687"/>
      <c r="UNF31" s="687"/>
      <c r="UNG31" s="687"/>
      <c r="UNH31" s="687"/>
      <c r="UNI31" s="687"/>
      <c r="UNJ31" s="687"/>
      <c r="UNK31" s="687"/>
      <c r="UNL31" s="687"/>
      <c r="UNM31" s="687"/>
      <c r="UNN31" s="687"/>
      <c r="UNO31" s="687"/>
      <c r="UNP31" s="687"/>
      <c r="UNQ31" s="687"/>
      <c r="UNR31" s="687"/>
      <c r="UNS31" s="687"/>
      <c r="UNT31" s="687"/>
      <c r="UNU31" s="687"/>
      <c r="UNV31" s="687"/>
      <c r="UNW31" s="687"/>
      <c r="UNX31" s="687"/>
      <c r="UNY31" s="687"/>
      <c r="UNZ31" s="687"/>
      <c r="UOA31" s="687"/>
      <c r="UOB31" s="687"/>
      <c r="UOC31" s="687"/>
      <c r="UOD31" s="687"/>
      <c r="UOE31" s="687"/>
      <c r="UOF31" s="687"/>
      <c r="UOG31" s="687"/>
      <c r="UOH31" s="687"/>
      <c r="UOI31" s="687"/>
      <c r="UOJ31" s="687"/>
      <c r="UOK31" s="687"/>
      <c r="UOL31" s="687"/>
      <c r="UOM31" s="687"/>
      <c r="UON31" s="687"/>
      <c r="UOO31" s="687"/>
      <c r="UOP31" s="687"/>
      <c r="UOQ31" s="687"/>
      <c r="UOR31" s="687"/>
      <c r="UOS31" s="687"/>
      <c r="UOT31" s="687"/>
      <c r="UOU31" s="687"/>
      <c r="UOV31" s="687"/>
      <c r="UOW31" s="687"/>
      <c r="UOX31" s="687"/>
      <c r="UOY31" s="687"/>
      <c r="UOZ31" s="687"/>
      <c r="UPA31" s="687"/>
      <c r="UPB31" s="687"/>
      <c r="UPC31" s="687"/>
      <c r="UPD31" s="687"/>
      <c r="UPE31" s="687"/>
      <c r="UPF31" s="687"/>
      <c r="UPG31" s="687"/>
      <c r="UPH31" s="687"/>
      <c r="UPI31" s="687"/>
      <c r="UPJ31" s="687"/>
      <c r="UPK31" s="687"/>
      <c r="UPL31" s="687"/>
      <c r="UPM31" s="687"/>
      <c r="UPN31" s="687"/>
      <c r="UPO31" s="687"/>
      <c r="UPP31" s="687"/>
      <c r="UPQ31" s="687"/>
      <c r="UPR31" s="687"/>
      <c r="UPS31" s="687"/>
      <c r="UPT31" s="687"/>
      <c r="UPU31" s="687"/>
      <c r="UPV31" s="687"/>
      <c r="UPW31" s="687"/>
      <c r="UPX31" s="687"/>
      <c r="UPY31" s="687"/>
      <c r="UPZ31" s="687"/>
      <c r="UQA31" s="687"/>
      <c r="UQB31" s="687"/>
      <c r="UQC31" s="687"/>
      <c r="UQD31" s="687"/>
      <c r="UQE31" s="687"/>
      <c r="UQF31" s="687"/>
      <c r="UQG31" s="687"/>
      <c r="UQH31" s="687"/>
      <c r="UQI31" s="687"/>
      <c r="UQJ31" s="687"/>
      <c r="UQK31" s="687"/>
      <c r="UQL31" s="687"/>
      <c r="UQM31" s="687"/>
      <c r="UQN31" s="687"/>
      <c r="UQO31" s="687"/>
      <c r="UQP31" s="687"/>
      <c r="UQQ31" s="687"/>
      <c r="UQR31" s="687"/>
      <c r="UQS31" s="687"/>
      <c r="UQT31" s="687"/>
      <c r="UQU31" s="687"/>
      <c r="UQV31" s="687"/>
      <c r="UQW31" s="687"/>
      <c r="UQX31" s="687"/>
      <c r="UQY31" s="687"/>
      <c r="UQZ31" s="687"/>
      <c r="URA31" s="687"/>
      <c r="URB31" s="687"/>
      <c r="URC31" s="687"/>
      <c r="URD31" s="687"/>
      <c r="URE31" s="687"/>
      <c r="URF31" s="687"/>
      <c r="URG31" s="687"/>
      <c r="URH31" s="687"/>
      <c r="URI31" s="687"/>
      <c r="URJ31" s="687"/>
      <c r="URK31" s="687"/>
      <c r="URL31" s="687"/>
      <c r="URM31" s="687"/>
      <c r="URN31" s="687"/>
      <c r="URO31" s="687"/>
      <c r="URP31" s="687"/>
      <c r="URQ31" s="687"/>
      <c r="URR31" s="687"/>
      <c r="URS31" s="687"/>
      <c r="URT31" s="687"/>
      <c r="URU31" s="687"/>
      <c r="URV31" s="687"/>
      <c r="URW31" s="687"/>
      <c r="URX31" s="687"/>
      <c r="URY31" s="687"/>
      <c r="URZ31" s="687"/>
      <c r="USA31" s="687"/>
      <c r="USB31" s="687"/>
      <c r="USC31" s="687"/>
      <c r="USD31" s="687"/>
      <c r="USE31" s="687"/>
      <c r="USF31" s="687"/>
      <c r="USG31" s="687"/>
      <c r="USH31" s="687"/>
      <c r="USI31" s="687"/>
      <c r="USJ31" s="687"/>
      <c r="USK31" s="687"/>
      <c r="USL31" s="687"/>
      <c r="USM31" s="687"/>
      <c r="USN31" s="687"/>
      <c r="USO31" s="687"/>
      <c r="USP31" s="687"/>
      <c r="USQ31" s="687"/>
      <c r="USR31" s="687"/>
      <c r="USS31" s="687"/>
      <c r="UST31" s="687"/>
      <c r="USU31" s="687"/>
      <c r="USV31" s="687"/>
      <c r="USW31" s="687"/>
      <c r="USX31" s="687"/>
      <c r="USY31" s="687"/>
      <c r="USZ31" s="687"/>
      <c r="UTA31" s="687"/>
      <c r="UTB31" s="687"/>
      <c r="UTC31" s="687"/>
      <c r="UTD31" s="687"/>
      <c r="UTE31" s="687"/>
      <c r="UTF31" s="687"/>
      <c r="UTG31" s="687"/>
      <c r="UTH31" s="687"/>
      <c r="UTI31" s="687"/>
      <c r="UTJ31" s="687"/>
      <c r="UTK31" s="687"/>
      <c r="UTL31" s="687"/>
      <c r="UTM31" s="687"/>
      <c r="UTN31" s="687"/>
      <c r="UTO31" s="687"/>
      <c r="UTP31" s="687"/>
      <c r="UTQ31" s="687"/>
      <c r="UTR31" s="687"/>
      <c r="UTS31" s="687"/>
      <c r="UTT31" s="687"/>
      <c r="UTU31" s="687"/>
      <c r="UTV31" s="687"/>
      <c r="UTW31" s="687"/>
      <c r="UTX31" s="687"/>
      <c r="UTY31" s="687"/>
      <c r="UTZ31" s="687"/>
      <c r="UUA31" s="687"/>
      <c r="UUB31" s="687"/>
      <c r="UUC31" s="687"/>
      <c r="UUD31" s="687"/>
      <c r="UUE31" s="687"/>
      <c r="UUF31" s="687"/>
      <c r="UUG31" s="687"/>
      <c r="UUH31" s="687"/>
      <c r="UUI31" s="687"/>
      <c r="UUJ31" s="687"/>
      <c r="UUK31" s="687"/>
      <c r="UUL31" s="687"/>
      <c r="UUM31" s="687"/>
      <c r="UUN31" s="687"/>
      <c r="UUO31" s="687"/>
      <c r="UUP31" s="687"/>
      <c r="UUQ31" s="687"/>
      <c r="UUR31" s="687"/>
      <c r="UUS31" s="687"/>
      <c r="UUT31" s="687"/>
      <c r="UUU31" s="687"/>
      <c r="UUV31" s="687"/>
      <c r="UUW31" s="687"/>
      <c r="UUX31" s="687"/>
      <c r="UUY31" s="687"/>
      <c r="UUZ31" s="687"/>
      <c r="UVA31" s="687"/>
      <c r="UVB31" s="687"/>
      <c r="UVC31" s="687"/>
      <c r="UVD31" s="687"/>
      <c r="UVE31" s="687"/>
      <c r="UVF31" s="687"/>
      <c r="UVG31" s="687"/>
      <c r="UVH31" s="687"/>
      <c r="UVI31" s="687"/>
      <c r="UVJ31" s="687"/>
      <c r="UVK31" s="687"/>
      <c r="UVL31" s="687"/>
      <c r="UVM31" s="687"/>
      <c r="UVN31" s="687"/>
      <c r="UVO31" s="687"/>
      <c r="UVP31" s="687"/>
      <c r="UVQ31" s="687"/>
      <c r="UVR31" s="687"/>
      <c r="UVS31" s="687"/>
      <c r="UVT31" s="687"/>
      <c r="UVU31" s="687"/>
      <c r="UVV31" s="687"/>
      <c r="UVW31" s="687"/>
      <c r="UVX31" s="687"/>
      <c r="UVY31" s="687"/>
      <c r="UVZ31" s="687"/>
      <c r="UWA31" s="687"/>
      <c r="UWB31" s="687"/>
      <c r="UWC31" s="687"/>
      <c r="UWD31" s="687"/>
      <c r="UWE31" s="687"/>
      <c r="UWF31" s="687"/>
      <c r="UWG31" s="687"/>
      <c r="UWH31" s="687"/>
      <c r="UWI31" s="687"/>
      <c r="UWJ31" s="687"/>
      <c r="UWK31" s="687"/>
      <c r="UWL31" s="687"/>
      <c r="UWM31" s="687"/>
      <c r="UWN31" s="687"/>
      <c r="UWO31" s="687"/>
      <c r="UWP31" s="687"/>
      <c r="UWQ31" s="687"/>
      <c r="UWR31" s="687"/>
      <c r="UWS31" s="687"/>
      <c r="UWT31" s="687"/>
      <c r="UWU31" s="687"/>
      <c r="UWV31" s="687"/>
      <c r="UWW31" s="687"/>
      <c r="UWX31" s="687"/>
      <c r="UWY31" s="687"/>
      <c r="UWZ31" s="687"/>
      <c r="UXA31" s="687"/>
      <c r="UXB31" s="687"/>
      <c r="UXC31" s="687"/>
      <c r="UXD31" s="687"/>
      <c r="UXE31" s="687"/>
      <c r="UXF31" s="687"/>
      <c r="UXG31" s="687"/>
      <c r="UXH31" s="687"/>
      <c r="UXI31" s="687"/>
      <c r="UXJ31" s="687"/>
      <c r="UXK31" s="687"/>
      <c r="UXL31" s="687"/>
      <c r="UXM31" s="687"/>
      <c r="UXN31" s="687"/>
      <c r="UXO31" s="687"/>
      <c r="UXP31" s="687"/>
      <c r="UXQ31" s="687"/>
      <c r="UXR31" s="687"/>
      <c r="UXS31" s="687"/>
      <c r="UXT31" s="687"/>
      <c r="UXU31" s="687"/>
      <c r="UXV31" s="687"/>
      <c r="UXW31" s="687"/>
      <c r="UXX31" s="687"/>
      <c r="UXY31" s="687"/>
      <c r="UXZ31" s="687"/>
      <c r="UYA31" s="687"/>
      <c r="UYB31" s="687"/>
      <c r="UYC31" s="687"/>
      <c r="UYD31" s="687"/>
      <c r="UYE31" s="687"/>
      <c r="UYF31" s="687"/>
      <c r="UYG31" s="687"/>
      <c r="UYH31" s="687"/>
      <c r="UYI31" s="687"/>
      <c r="UYJ31" s="687"/>
      <c r="UYK31" s="687"/>
      <c r="UYL31" s="687"/>
      <c r="UYM31" s="687"/>
      <c r="UYN31" s="687"/>
      <c r="UYO31" s="687"/>
      <c r="UYP31" s="687"/>
      <c r="UYQ31" s="687"/>
      <c r="UYR31" s="687"/>
      <c r="UYS31" s="687"/>
      <c r="UYT31" s="687"/>
      <c r="UYU31" s="687"/>
      <c r="UYV31" s="687"/>
      <c r="UYW31" s="687"/>
      <c r="UYX31" s="687"/>
      <c r="UYY31" s="687"/>
      <c r="UYZ31" s="687"/>
      <c r="UZA31" s="687"/>
      <c r="UZB31" s="687"/>
      <c r="UZC31" s="687"/>
      <c r="UZD31" s="687"/>
      <c r="UZE31" s="687"/>
      <c r="UZF31" s="687"/>
      <c r="UZG31" s="687"/>
      <c r="UZH31" s="687"/>
      <c r="UZI31" s="687"/>
      <c r="UZJ31" s="687"/>
      <c r="UZK31" s="687"/>
      <c r="UZL31" s="687"/>
      <c r="UZM31" s="687"/>
      <c r="UZN31" s="687"/>
      <c r="UZO31" s="687"/>
      <c r="UZP31" s="687"/>
      <c r="UZQ31" s="687"/>
      <c r="UZR31" s="687"/>
      <c r="UZS31" s="687"/>
      <c r="UZT31" s="687"/>
      <c r="UZU31" s="687"/>
      <c r="UZV31" s="687"/>
      <c r="UZW31" s="687"/>
      <c r="UZX31" s="687"/>
      <c r="UZY31" s="687"/>
      <c r="UZZ31" s="687"/>
      <c r="VAA31" s="687"/>
      <c r="VAB31" s="687"/>
      <c r="VAC31" s="687"/>
      <c r="VAD31" s="687"/>
      <c r="VAE31" s="687"/>
      <c r="VAF31" s="687"/>
      <c r="VAG31" s="687"/>
      <c r="VAH31" s="687"/>
      <c r="VAI31" s="687"/>
      <c r="VAJ31" s="687"/>
      <c r="VAK31" s="687"/>
      <c r="VAL31" s="687"/>
      <c r="VAM31" s="687"/>
      <c r="VAN31" s="687"/>
      <c r="VAO31" s="687"/>
      <c r="VAP31" s="687"/>
      <c r="VAQ31" s="687"/>
      <c r="VAR31" s="687"/>
      <c r="VAS31" s="687"/>
      <c r="VAT31" s="687"/>
      <c r="VAU31" s="687"/>
      <c r="VAV31" s="687"/>
      <c r="VAW31" s="687"/>
      <c r="VAX31" s="687"/>
      <c r="VAY31" s="687"/>
      <c r="VAZ31" s="687"/>
      <c r="VBA31" s="687"/>
      <c r="VBB31" s="687"/>
      <c r="VBC31" s="687"/>
      <c r="VBD31" s="687"/>
      <c r="VBE31" s="687"/>
      <c r="VBF31" s="687"/>
      <c r="VBG31" s="687"/>
      <c r="VBH31" s="687"/>
      <c r="VBI31" s="687"/>
      <c r="VBJ31" s="687"/>
      <c r="VBK31" s="687"/>
      <c r="VBL31" s="687"/>
      <c r="VBM31" s="687"/>
      <c r="VBN31" s="687"/>
      <c r="VBO31" s="687"/>
      <c r="VBP31" s="687"/>
      <c r="VBQ31" s="687"/>
      <c r="VBR31" s="687"/>
      <c r="VBS31" s="687"/>
      <c r="VBT31" s="687"/>
      <c r="VBU31" s="687"/>
      <c r="VBV31" s="687"/>
      <c r="VBW31" s="687"/>
      <c r="VBX31" s="687"/>
      <c r="VBY31" s="687"/>
      <c r="VBZ31" s="687"/>
      <c r="VCA31" s="687"/>
      <c r="VCB31" s="687"/>
      <c r="VCC31" s="687"/>
      <c r="VCD31" s="687"/>
      <c r="VCE31" s="687"/>
      <c r="VCF31" s="687"/>
      <c r="VCG31" s="687"/>
      <c r="VCH31" s="687"/>
      <c r="VCI31" s="687"/>
      <c r="VCJ31" s="687"/>
      <c r="VCK31" s="687"/>
      <c r="VCL31" s="687"/>
      <c r="VCM31" s="687"/>
      <c r="VCN31" s="687"/>
      <c r="VCO31" s="687"/>
      <c r="VCP31" s="687"/>
      <c r="VCQ31" s="687"/>
      <c r="VCR31" s="687"/>
      <c r="VCS31" s="687"/>
      <c r="VCT31" s="687"/>
      <c r="VCU31" s="687"/>
      <c r="VCV31" s="687"/>
      <c r="VCW31" s="687"/>
      <c r="VCX31" s="687"/>
      <c r="VCY31" s="687"/>
      <c r="VCZ31" s="687"/>
      <c r="VDA31" s="687"/>
      <c r="VDB31" s="687"/>
      <c r="VDC31" s="687"/>
      <c r="VDD31" s="687"/>
      <c r="VDE31" s="687"/>
      <c r="VDF31" s="687"/>
      <c r="VDG31" s="687"/>
      <c r="VDH31" s="687"/>
      <c r="VDI31" s="687"/>
      <c r="VDJ31" s="687"/>
      <c r="VDK31" s="687"/>
      <c r="VDL31" s="687"/>
      <c r="VDM31" s="687"/>
      <c r="VDN31" s="687"/>
      <c r="VDO31" s="687"/>
      <c r="VDP31" s="687"/>
      <c r="VDQ31" s="687"/>
      <c r="VDR31" s="687"/>
      <c r="VDS31" s="687"/>
      <c r="VDT31" s="687"/>
      <c r="VDU31" s="687"/>
      <c r="VDV31" s="687"/>
      <c r="VDW31" s="687"/>
      <c r="VDX31" s="687"/>
      <c r="VDY31" s="687"/>
      <c r="VDZ31" s="687"/>
      <c r="VEA31" s="687"/>
      <c r="VEB31" s="687"/>
      <c r="VEC31" s="687"/>
      <c r="VED31" s="687"/>
      <c r="VEE31" s="687"/>
      <c r="VEF31" s="687"/>
      <c r="VEG31" s="687"/>
      <c r="VEH31" s="687"/>
      <c r="VEI31" s="687"/>
      <c r="VEJ31" s="687"/>
      <c r="VEK31" s="687"/>
      <c r="VEL31" s="687"/>
      <c r="VEM31" s="687"/>
      <c r="VEN31" s="687"/>
      <c r="VEO31" s="687"/>
      <c r="VEP31" s="687"/>
      <c r="VEQ31" s="687"/>
      <c r="VER31" s="687"/>
      <c r="VES31" s="687"/>
      <c r="VET31" s="687"/>
      <c r="VEU31" s="687"/>
      <c r="VEV31" s="687"/>
      <c r="VEW31" s="687"/>
      <c r="VEX31" s="687"/>
      <c r="VEY31" s="687"/>
      <c r="VEZ31" s="687"/>
      <c r="VFA31" s="687"/>
      <c r="VFB31" s="687"/>
      <c r="VFC31" s="687"/>
      <c r="VFD31" s="687"/>
      <c r="VFE31" s="687"/>
      <c r="VFF31" s="687"/>
      <c r="VFG31" s="687"/>
      <c r="VFH31" s="687"/>
      <c r="VFI31" s="687"/>
      <c r="VFJ31" s="687"/>
      <c r="VFK31" s="687"/>
      <c r="VFL31" s="687"/>
      <c r="VFM31" s="687"/>
      <c r="VFN31" s="687"/>
      <c r="VFO31" s="687"/>
      <c r="VFP31" s="687"/>
      <c r="VFQ31" s="687"/>
      <c r="VFR31" s="687"/>
      <c r="VFS31" s="687"/>
      <c r="VFT31" s="687"/>
      <c r="VFU31" s="687"/>
      <c r="VFV31" s="687"/>
      <c r="VFW31" s="687"/>
      <c r="VFX31" s="687"/>
      <c r="VFY31" s="687"/>
      <c r="VFZ31" s="687"/>
      <c r="VGA31" s="687"/>
      <c r="VGB31" s="687"/>
      <c r="VGC31" s="687"/>
      <c r="VGD31" s="687"/>
      <c r="VGE31" s="687"/>
      <c r="VGF31" s="687"/>
      <c r="VGG31" s="687"/>
      <c r="VGH31" s="687"/>
      <c r="VGI31" s="687"/>
      <c r="VGJ31" s="687"/>
      <c r="VGK31" s="687"/>
      <c r="VGL31" s="687"/>
      <c r="VGM31" s="687"/>
      <c r="VGN31" s="687"/>
      <c r="VGO31" s="687"/>
      <c r="VGP31" s="687"/>
      <c r="VGQ31" s="687"/>
      <c r="VGR31" s="687"/>
      <c r="VGS31" s="687"/>
      <c r="VGT31" s="687"/>
      <c r="VGU31" s="687"/>
      <c r="VGV31" s="687"/>
      <c r="VGW31" s="687"/>
      <c r="VGX31" s="687"/>
      <c r="VGY31" s="687"/>
      <c r="VGZ31" s="687"/>
      <c r="VHA31" s="687"/>
      <c r="VHB31" s="687"/>
      <c r="VHC31" s="687"/>
      <c r="VHD31" s="687"/>
      <c r="VHE31" s="687"/>
      <c r="VHF31" s="687"/>
      <c r="VHG31" s="687"/>
      <c r="VHH31" s="687"/>
      <c r="VHI31" s="687"/>
      <c r="VHJ31" s="687"/>
      <c r="VHK31" s="687"/>
      <c r="VHL31" s="687"/>
      <c r="VHM31" s="687"/>
      <c r="VHN31" s="687"/>
      <c r="VHO31" s="687"/>
      <c r="VHP31" s="687"/>
      <c r="VHQ31" s="687"/>
      <c r="VHR31" s="687"/>
      <c r="VHS31" s="687"/>
      <c r="VHT31" s="687"/>
      <c r="VHU31" s="687"/>
      <c r="VHV31" s="687"/>
      <c r="VHW31" s="687"/>
      <c r="VHX31" s="687"/>
      <c r="VHY31" s="687"/>
      <c r="VHZ31" s="687"/>
      <c r="VIA31" s="687"/>
      <c r="VIB31" s="687"/>
      <c r="VIC31" s="687"/>
      <c r="VID31" s="687"/>
      <c r="VIE31" s="687"/>
      <c r="VIF31" s="687"/>
      <c r="VIG31" s="687"/>
      <c r="VIH31" s="687"/>
      <c r="VII31" s="687"/>
      <c r="VIJ31" s="687"/>
      <c r="VIK31" s="687"/>
      <c r="VIL31" s="687"/>
      <c r="VIM31" s="687"/>
      <c r="VIN31" s="687"/>
      <c r="VIO31" s="687"/>
      <c r="VIP31" s="687"/>
      <c r="VIQ31" s="687"/>
      <c r="VIR31" s="687"/>
      <c r="VIS31" s="687"/>
      <c r="VIT31" s="687"/>
      <c r="VIU31" s="687"/>
      <c r="VIV31" s="687"/>
      <c r="VIW31" s="687"/>
      <c r="VIX31" s="687"/>
      <c r="VIY31" s="687"/>
      <c r="VIZ31" s="687"/>
      <c r="VJA31" s="687"/>
      <c r="VJB31" s="687"/>
      <c r="VJC31" s="687"/>
      <c r="VJD31" s="687"/>
      <c r="VJE31" s="687"/>
      <c r="VJF31" s="687"/>
      <c r="VJG31" s="687"/>
      <c r="VJH31" s="687"/>
      <c r="VJI31" s="687"/>
      <c r="VJJ31" s="687"/>
      <c r="VJK31" s="687"/>
      <c r="VJL31" s="687"/>
      <c r="VJM31" s="687"/>
      <c r="VJN31" s="687"/>
      <c r="VJO31" s="687"/>
      <c r="VJP31" s="687"/>
      <c r="VJQ31" s="687"/>
      <c r="VJR31" s="687"/>
      <c r="VJS31" s="687"/>
      <c r="VJT31" s="687"/>
      <c r="VJU31" s="687"/>
      <c r="VJV31" s="687"/>
      <c r="VJW31" s="687"/>
      <c r="VJX31" s="687"/>
      <c r="VJY31" s="687"/>
      <c r="VJZ31" s="687"/>
      <c r="VKA31" s="687"/>
      <c r="VKB31" s="687"/>
      <c r="VKC31" s="687"/>
      <c r="VKD31" s="687"/>
      <c r="VKE31" s="687"/>
      <c r="VKF31" s="687"/>
      <c r="VKG31" s="687"/>
      <c r="VKH31" s="687"/>
      <c r="VKI31" s="687"/>
      <c r="VKJ31" s="687"/>
      <c r="VKK31" s="687"/>
      <c r="VKL31" s="687"/>
      <c r="VKM31" s="687"/>
      <c r="VKN31" s="687"/>
      <c r="VKO31" s="687"/>
      <c r="VKP31" s="687"/>
      <c r="VKQ31" s="687"/>
      <c r="VKR31" s="687"/>
      <c r="VKS31" s="687"/>
      <c r="VKT31" s="687"/>
      <c r="VKU31" s="687"/>
      <c r="VKV31" s="687"/>
      <c r="VKW31" s="687"/>
      <c r="VKX31" s="687"/>
      <c r="VKY31" s="687"/>
      <c r="VKZ31" s="687"/>
      <c r="VLA31" s="687"/>
      <c r="VLB31" s="687"/>
      <c r="VLC31" s="687"/>
      <c r="VLD31" s="687"/>
      <c r="VLE31" s="687"/>
      <c r="VLF31" s="687"/>
      <c r="VLG31" s="687"/>
      <c r="VLH31" s="687"/>
      <c r="VLI31" s="687"/>
      <c r="VLJ31" s="687"/>
      <c r="VLK31" s="687"/>
      <c r="VLL31" s="687"/>
      <c r="VLM31" s="687"/>
      <c r="VLN31" s="687"/>
      <c r="VLO31" s="687"/>
      <c r="VLP31" s="687"/>
      <c r="VLQ31" s="687"/>
      <c r="VLR31" s="687"/>
      <c r="VLS31" s="687"/>
      <c r="VLT31" s="687"/>
      <c r="VLU31" s="687"/>
      <c r="VLV31" s="687"/>
      <c r="VLW31" s="687"/>
      <c r="VLX31" s="687"/>
      <c r="VLY31" s="687"/>
      <c r="VLZ31" s="687"/>
      <c r="VMA31" s="687"/>
      <c r="VMB31" s="687"/>
      <c r="VMC31" s="687"/>
      <c r="VMD31" s="687"/>
      <c r="VME31" s="687"/>
      <c r="VMF31" s="687"/>
      <c r="VMG31" s="687"/>
      <c r="VMH31" s="687"/>
      <c r="VMI31" s="687"/>
      <c r="VMJ31" s="687"/>
      <c r="VMK31" s="687"/>
      <c r="VML31" s="687"/>
      <c r="VMM31" s="687"/>
      <c r="VMN31" s="687"/>
      <c r="VMO31" s="687"/>
      <c r="VMP31" s="687"/>
      <c r="VMQ31" s="687"/>
      <c r="VMR31" s="687"/>
      <c r="VMS31" s="687"/>
      <c r="VMT31" s="687"/>
      <c r="VMU31" s="687"/>
      <c r="VMV31" s="687"/>
      <c r="VMW31" s="687"/>
      <c r="VMX31" s="687"/>
      <c r="VMY31" s="687"/>
      <c r="VMZ31" s="687"/>
      <c r="VNA31" s="687"/>
      <c r="VNB31" s="687"/>
      <c r="VNC31" s="687"/>
      <c r="VND31" s="687"/>
      <c r="VNE31" s="687"/>
      <c r="VNF31" s="687"/>
      <c r="VNG31" s="687"/>
      <c r="VNH31" s="687"/>
      <c r="VNI31" s="687"/>
      <c r="VNJ31" s="687"/>
      <c r="VNK31" s="687"/>
      <c r="VNL31" s="687"/>
      <c r="VNM31" s="687"/>
      <c r="VNN31" s="687"/>
      <c r="VNO31" s="687"/>
      <c r="VNP31" s="687"/>
      <c r="VNQ31" s="687"/>
      <c r="VNR31" s="687"/>
      <c r="VNS31" s="687"/>
      <c r="VNT31" s="687"/>
      <c r="VNU31" s="687"/>
      <c r="VNV31" s="687"/>
      <c r="VNW31" s="687"/>
      <c r="VNX31" s="687"/>
      <c r="VNY31" s="687"/>
      <c r="VNZ31" s="687"/>
      <c r="VOA31" s="687"/>
      <c r="VOB31" s="687"/>
      <c r="VOC31" s="687"/>
      <c r="VOD31" s="687"/>
      <c r="VOE31" s="687"/>
      <c r="VOF31" s="687"/>
      <c r="VOG31" s="687"/>
      <c r="VOH31" s="687"/>
      <c r="VOI31" s="687"/>
      <c r="VOJ31" s="687"/>
      <c r="VOK31" s="687"/>
      <c r="VOL31" s="687"/>
      <c r="VOM31" s="687"/>
      <c r="VON31" s="687"/>
      <c r="VOO31" s="687"/>
      <c r="VOP31" s="687"/>
      <c r="VOQ31" s="687"/>
      <c r="VOR31" s="687"/>
      <c r="VOS31" s="687"/>
      <c r="VOT31" s="687"/>
      <c r="VOU31" s="687"/>
      <c r="VOV31" s="687"/>
      <c r="VOW31" s="687"/>
      <c r="VOX31" s="687"/>
      <c r="VOY31" s="687"/>
      <c r="VOZ31" s="687"/>
      <c r="VPA31" s="687"/>
      <c r="VPB31" s="687"/>
      <c r="VPC31" s="687"/>
      <c r="VPD31" s="687"/>
      <c r="VPE31" s="687"/>
      <c r="VPF31" s="687"/>
      <c r="VPG31" s="687"/>
      <c r="VPH31" s="687"/>
      <c r="VPI31" s="687"/>
      <c r="VPJ31" s="687"/>
      <c r="VPK31" s="687"/>
      <c r="VPL31" s="687"/>
      <c r="VPM31" s="687"/>
      <c r="VPN31" s="687"/>
      <c r="VPO31" s="687"/>
      <c r="VPP31" s="687"/>
      <c r="VPQ31" s="687"/>
      <c r="VPR31" s="687"/>
      <c r="VPS31" s="687"/>
      <c r="VPT31" s="687"/>
      <c r="VPU31" s="687"/>
      <c r="VPV31" s="687"/>
      <c r="VPW31" s="687"/>
      <c r="VPX31" s="687"/>
      <c r="VPY31" s="687"/>
      <c r="VPZ31" s="687"/>
      <c r="VQA31" s="687"/>
      <c r="VQB31" s="687"/>
      <c r="VQC31" s="687"/>
      <c r="VQD31" s="687"/>
      <c r="VQE31" s="687"/>
      <c r="VQF31" s="687"/>
      <c r="VQG31" s="687"/>
      <c r="VQH31" s="687"/>
      <c r="VQI31" s="687"/>
      <c r="VQJ31" s="687"/>
      <c r="VQK31" s="687"/>
      <c r="VQL31" s="687"/>
      <c r="VQM31" s="687"/>
      <c r="VQN31" s="687"/>
      <c r="VQO31" s="687"/>
      <c r="VQP31" s="687"/>
      <c r="VQQ31" s="687"/>
      <c r="VQR31" s="687"/>
      <c r="VQS31" s="687"/>
      <c r="VQT31" s="687"/>
      <c r="VQU31" s="687"/>
      <c r="VQV31" s="687"/>
      <c r="VQW31" s="687"/>
      <c r="VQX31" s="687"/>
      <c r="VQY31" s="687"/>
      <c r="VQZ31" s="687"/>
      <c r="VRA31" s="687"/>
      <c r="VRB31" s="687"/>
      <c r="VRC31" s="687"/>
      <c r="VRD31" s="687"/>
      <c r="VRE31" s="687"/>
      <c r="VRF31" s="687"/>
      <c r="VRG31" s="687"/>
      <c r="VRH31" s="687"/>
      <c r="VRI31" s="687"/>
      <c r="VRJ31" s="687"/>
      <c r="VRK31" s="687"/>
      <c r="VRL31" s="687"/>
      <c r="VRM31" s="687"/>
      <c r="VRN31" s="687"/>
      <c r="VRO31" s="687"/>
      <c r="VRP31" s="687"/>
      <c r="VRQ31" s="687"/>
      <c r="VRR31" s="687"/>
      <c r="VRS31" s="687"/>
      <c r="VRT31" s="687"/>
      <c r="VRU31" s="687"/>
      <c r="VRV31" s="687"/>
      <c r="VRW31" s="687"/>
      <c r="VRX31" s="687"/>
      <c r="VRY31" s="687"/>
      <c r="VRZ31" s="687"/>
      <c r="VSA31" s="687"/>
      <c r="VSB31" s="687"/>
      <c r="VSC31" s="687"/>
      <c r="VSD31" s="687"/>
      <c r="VSE31" s="687"/>
      <c r="VSF31" s="687"/>
      <c r="VSG31" s="687"/>
      <c r="VSH31" s="687"/>
      <c r="VSI31" s="687"/>
      <c r="VSJ31" s="687"/>
      <c r="VSK31" s="687"/>
      <c r="VSL31" s="687"/>
      <c r="VSM31" s="687"/>
      <c r="VSN31" s="687"/>
      <c r="VSO31" s="687"/>
      <c r="VSP31" s="687"/>
      <c r="VSQ31" s="687"/>
      <c r="VSR31" s="687"/>
      <c r="VSS31" s="687"/>
      <c r="VST31" s="687"/>
      <c r="VSU31" s="687"/>
      <c r="VSV31" s="687"/>
      <c r="VSW31" s="687"/>
      <c r="VSX31" s="687"/>
      <c r="VSY31" s="687"/>
      <c r="VSZ31" s="687"/>
      <c r="VTA31" s="687"/>
      <c r="VTB31" s="687"/>
      <c r="VTC31" s="687"/>
      <c r="VTD31" s="687"/>
      <c r="VTE31" s="687"/>
      <c r="VTF31" s="687"/>
      <c r="VTG31" s="687"/>
      <c r="VTH31" s="687"/>
      <c r="VTI31" s="687"/>
      <c r="VTJ31" s="687"/>
      <c r="VTK31" s="687"/>
      <c r="VTL31" s="687"/>
      <c r="VTM31" s="687"/>
      <c r="VTN31" s="687"/>
      <c r="VTO31" s="687"/>
      <c r="VTP31" s="687"/>
      <c r="VTQ31" s="687"/>
      <c r="VTR31" s="687"/>
      <c r="VTS31" s="687"/>
      <c r="VTT31" s="687"/>
      <c r="VTU31" s="687"/>
      <c r="VTV31" s="687"/>
      <c r="VTW31" s="687"/>
      <c r="VTX31" s="687"/>
      <c r="VTY31" s="687"/>
      <c r="VTZ31" s="687"/>
      <c r="VUA31" s="687"/>
      <c r="VUB31" s="687"/>
      <c r="VUC31" s="687"/>
      <c r="VUD31" s="687"/>
      <c r="VUE31" s="687"/>
      <c r="VUF31" s="687"/>
      <c r="VUG31" s="687"/>
      <c r="VUH31" s="687"/>
      <c r="VUI31" s="687"/>
      <c r="VUJ31" s="687"/>
      <c r="VUK31" s="687"/>
      <c r="VUL31" s="687"/>
      <c r="VUM31" s="687"/>
      <c r="VUN31" s="687"/>
      <c r="VUO31" s="687"/>
      <c r="VUP31" s="687"/>
      <c r="VUQ31" s="687"/>
      <c r="VUR31" s="687"/>
      <c r="VUS31" s="687"/>
      <c r="VUT31" s="687"/>
      <c r="VUU31" s="687"/>
      <c r="VUV31" s="687"/>
      <c r="VUW31" s="687"/>
      <c r="VUX31" s="687"/>
      <c r="VUY31" s="687"/>
      <c r="VUZ31" s="687"/>
      <c r="VVA31" s="687"/>
      <c r="VVB31" s="687"/>
      <c r="VVC31" s="687"/>
      <c r="VVD31" s="687"/>
      <c r="VVE31" s="687"/>
      <c r="VVF31" s="687"/>
      <c r="VVG31" s="687"/>
      <c r="VVH31" s="687"/>
      <c r="VVI31" s="687"/>
      <c r="VVJ31" s="687"/>
      <c r="VVK31" s="687"/>
      <c r="VVL31" s="687"/>
      <c r="VVM31" s="687"/>
      <c r="VVN31" s="687"/>
      <c r="VVO31" s="687"/>
      <c r="VVP31" s="687"/>
      <c r="VVQ31" s="687"/>
      <c r="VVR31" s="687"/>
      <c r="VVS31" s="687"/>
      <c r="VVT31" s="687"/>
      <c r="VVU31" s="687"/>
      <c r="VVV31" s="687"/>
      <c r="VVW31" s="687"/>
      <c r="VVX31" s="687"/>
      <c r="VVY31" s="687"/>
      <c r="VVZ31" s="687"/>
      <c r="VWA31" s="687"/>
      <c r="VWB31" s="687"/>
      <c r="VWC31" s="687"/>
      <c r="VWD31" s="687"/>
      <c r="VWE31" s="687"/>
      <c r="VWF31" s="687"/>
      <c r="VWG31" s="687"/>
      <c r="VWH31" s="687"/>
      <c r="VWI31" s="687"/>
      <c r="VWJ31" s="687"/>
      <c r="VWK31" s="687"/>
      <c r="VWL31" s="687"/>
      <c r="VWM31" s="687"/>
      <c r="VWN31" s="687"/>
      <c r="VWO31" s="687"/>
      <c r="VWP31" s="687"/>
      <c r="VWQ31" s="687"/>
      <c r="VWR31" s="687"/>
      <c r="VWS31" s="687"/>
      <c r="VWT31" s="687"/>
      <c r="VWU31" s="687"/>
      <c r="VWV31" s="687"/>
      <c r="VWW31" s="687"/>
      <c r="VWX31" s="687"/>
      <c r="VWY31" s="687"/>
      <c r="VWZ31" s="687"/>
      <c r="VXA31" s="687"/>
      <c r="VXB31" s="687"/>
      <c r="VXC31" s="687"/>
      <c r="VXD31" s="687"/>
      <c r="VXE31" s="687"/>
      <c r="VXF31" s="687"/>
      <c r="VXG31" s="687"/>
      <c r="VXH31" s="687"/>
      <c r="VXI31" s="687"/>
      <c r="VXJ31" s="687"/>
      <c r="VXK31" s="687"/>
      <c r="VXL31" s="687"/>
      <c r="VXM31" s="687"/>
      <c r="VXN31" s="687"/>
      <c r="VXO31" s="687"/>
      <c r="VXP31" s="687"/>
      <c r="VXQ31" s="687"/>
      <c r="VXR31" s="687"/>
      <c r="VXS31" s="687"/>
      <c r="VXT31" s="687"/>
      <c r="VXU31" s="687"/>
      <c r="VXV31" s="687"/>
      <c r="VXW31" s="687"/>
      <c r="VXX31" s="687"/>
      <c r="VXY31" s="687"/>
      <c r="VXZ31" s="687"/>
      <c r="VYA31" s="687"/>
      <c r="VYB31" s="687"/>
      <c r="VYC31" s="687"/>
      <c r="VYD31" s="687"/>
      <c r="VYE31" s="687"/>
      <c r="VYF31" s="687"/>
      <c r="VYG31" s="687"/>
      <c r="VYH31" s="687"/>
      <c r="VYI31" s="687"/>
      <c r="VYJ31" s="687"/>
      <c r="VYK31" s="687"/>
      <c r="VYL31" s="687"/>
      <c r="VYM31" s="687"/>
      <c r="VYN31" s="687"/>
      <c r="VYO31" s="687"/>
      <c r="VYP31" s="687"/>
      <c r="VYQ31" s="687"/>
      <c r="VYR31" s="687"/>
      <c r="VYS31" s="687"/>
      <c r="VYT31" s="687"/>
      <c r="VYU31" s="687"/>
      <c r="VYV31" s="687"/>
      <c r="VYW31" s="687"/>
      <c r="VYX31" s="687"/>
      <c r="VYY31" s="687"/>
      <c r="VYZ31" s="687"/>
      <c r="VZA31" s="687"/>
      <c r="VZB31" s="687"/>
      <c r="VZC31" s="687"/>
      <c r="VZD31" s="687"/>
      <c r="VZE31" s="687"/>
      <c r="VZF31" s="687"/>
      <c r="VZG31" s="687"/>
      <c r="VZH31" s="687"/>
      <c r="VZI31" s="687"/>
      <c r="VZJ31" s="687"/>
      <c r="VZK31" s="687"/>
      <c r="VZL31" s="687"/>
      <c r="VZM31" s="687"/>
      <c r="VZN31" s="687"/>
      <c r="VZO31" s="687"/>
      <c r="VZP31" s="687"/>
      <c r="VZQ31" s="687"/>
      <c r="VZR31" s="687"/>
      <c r="VZS31" s="687"/>
      <c r="VZT31" s="687"/>
      <c r="VZU31" s="687"/>
      <c r="VZV31" s="687"/>
      <c r="VZW31" s="687"/>
      <c r="VZX31" s="687"/>
      <c r="VZY31" s="687"/>
      <c r="VZZ31" s="687"/>
      <c r="WAA31" s="687"/>
      <c r="WAB31" s="687"/>
      <c r="WAC31" s="687"/>
      <c r="WAD31" s="687"/>
      <c r="WAE31" s="687"/>
      <c r="WAF31" s="687"/>
      <c r="WAG31" s="687"/>
      <c r="WAH31" s="687"/>
      <c r="WAI31" s="687"/>
      <c r="WAJ31" s="687"/>
      <c r="WAK31" s="687"/>
      <c r="WAL31" s="687"/>
      <c r="WAM31" s="687"/>
      <c r="WAN31" s="687"/>
      <c r="WAO31" s="687"/>
      <c r="WAP31" s="687"/>
      <c r="WAQ31" s="687"/>
      <c r="WAR31" s="687"/>
      <c r="WAS31" s="687"/>
      <c r="WAT31" s="687"/>
      <c r="WAU31" s="687"/>
      <c r="WAV31" s="687"/>
      <c r="WAW31" s="687"/>
      <c r="WAX31" s="687"/>
      <c r="WAY31" s="687"/>
      <c r="WAZ31" s="687"/>
      <c r="WBA31" s="687"/>
      <c r="WBB31" s="687"/>
      <c r="WBC31" s="687"/>
      <c r="WBD31" s="687"/>
      <c r="WBE31" s="687"/>
      <c r="WBF31" s="687"/>
      <c r="WBG31" s="687"/>
      <c r="WBH31" s="687"/>
      <c r="WBI31" s="687"/>
      <c r="WBJ31" s="687"/>
      <c r="WBK31" s="687"/>
      <c r="WBL31" s="687"/>
      <c r="WBM31" s="687"/>
      <c r="WBN31" s="687"/>
      <c r="WBO31" s="687"/>
      <c r="WBP31" s="687"/>
      <c r="WBQ31" s="687"/>
      <c r="WBR31" s="687"/>
      <c r="WBS31" s="687"/>
      <c r="WBT31" s="687"/>
      <c r="WBU31" s="687"/>
      <c r="WBV31" s="687"/>
      <c r="WBW31" s="687"/>
      <c r="WBX31" s="687"/>
      <c r="WBY31" s="687"/>
      <c r="WBZ31" s="687"/>
      <c r="WCA31" s="687"/>
      <c r="WCB31" s="687"/>
      <c r="WCC31" s="687"/>
      <c r="WCD31" s="687"/>
      <c r="WCE31" s="687"/>
      <c r="WCF31" s="687"/>
      <c r="WCG31" s="687"/>
      <c r="WCH31" s="687"/>
      <c r="WCI31" s="687"/>
      <c r="WCJ31" s="687"/>
      <c r="WCK31" s="687"/>
      <c r="WCL31" s="687"/>
      <c r="WCM31" s="687"/>
      <c r="WCN31" s="687"/>
      <c r="WCO31" s="687"/>
      <c r="WCP31" s="687"/>
      <c r="WCQ31" s="687"/>
      <c r="WCR31" s="687"/>
      <c r="WCS31" s="687"/>
      <c r="WCT31" s="687"/>
      <c r="WCU31" s="687"/>
      <c r="WCV31" s="687"/>
      <c r="WCW31" s="687"/>
      <c r="WCX31" s="687"/>
      <c r="WCY31" s="687"/>
      <c r="WCZ31" s="687"/>
      <c r="WDA31" s="687"/>
      <c r="WDB31" s="687"/>
      <c r="WDC31" s="687"/>
      <c r="WDD31" s="687"/>
      <c r="WDE31" s="687"/>
      <c r="WDF31" s="687"/>
      <c r="WDG31" s="687"/>
      <c r="WDH31" s="687"/>
      <c r="WDI31" s="687"/>
      <c r="WDJ31" s="687"/>
      <c r="WDK31" s="687"/>
      <c r="WDL31" s="687"/>
      <c r="WDM31" s="687"/>
      <c r="WDN31" s="687"/>
      <c r="WDO31" s="687"/>
      <c r="WDP31" s="687"/>
      <c r="WDQ31" s="687"/>
      <c r="WDR31" s="687"/>
      <c r="WDS31" s="687"/>
      <c r="WDT31" s="687"/>
      <c r="WDU31" s="687"/>
      <c r="WDV31" s="687"/>
      <c r="WDW31" s="687"/>
      <c r="WDX31" s="687"/>
      <c r="WDY31" s="687"/>
      <c r="WDZ31" s="687"/>
      <c r="WEA31" s="687"/>
      <c r="WEB31" s="687"/>
      <c r="WEC31" s="687"/>
      <c r="WED31" s="687"/>
      <c r="WEE31" s="687"/>
      <c r="WEF31" s="687"/>
      <c r="WEG31" s="687"/>
      <c r="WEH31" s="687"/>
      <c r="WEI31" s="687"/>
      <c r="WEJ31" s="687"/>
      <c r="WEK31" s="687"/>
      <c r="WEL31" s="687"/>
      <c r="WEM31" s="687"/>
      <c r="WEN31" s="687"/>
      <c r="WEO31" s="687"/>
      <c r="WEP31" s="687"/>
      <c r="WEQ31" s="687"/>
      <c r="WER31" s="687"/>
      <c r="WES31" s="687"/>
      <c r="WET31" s="687"/>
      <c r="WEU31" s="687"/>
      <c r="WEV31" s="687"/>
      <c r="WEW31" s="687"/>
      <c r="WEX31" s="687"/>
      <c r="WEY31" s="687"/>
      <c r="WEZ31" s="687"/>
      <c r="WFA31" s="687"/>
      <c r="WFB31" s="687"/>
      <c r="WFC31" s="687"/>
      <c r="WFD31" s="687"/>
      <c r="WFE31" s="687"/>
      <c r="WFF31" s="687"/>
      <c r="WFG31" s="687"/>
      <c r="WFH31" s="687"/>
      <c r="WFI31" s="687"/>
      <c r="WFJ31" s="687"/>
      <c r="WFK31" s="687"/>
      <c r="WFL31" s="687"/>
      <c r="WFM31" s="687"/>
      <c r="WFN31" s="687"/>
      <c r="WFO31" s="687"/>
      <c r="WFP31" s="687"/>
      <c r="WFQ31" s="687"/>
      <c r="WFR31" s="687"/>
      <c r="WFS31" s="687"/>
      <c r="WFT31" s="687"/>
      <c r="WFU31" s="687"/>
      <c r="WFV31" s="687"/>
      <c r="WFW31" s="687"/>
      <c r="WFX31" s="687"/>
      <c r="WFY31" s="687"/>
      <c r="WFZ31" s="687"/>
      <c r="WGA31" s="687"/>
      <c r="WGB31" s="687"/>
      <c r="WGC31" s="687"/>
      <c r="WGD31" s="687"/>
      <c r="WGE31" s="687"/>
      <c r="WGF31" s="687"/>
      <c r="WGG31" s="687"/>
      <c r="WGH31" s="687"/>
      <c r="WGI31" s="687"/>
      <c r="WGJ31" s="687"/>
      <c r="WGK31" s="687"/>
      <c r="WGL31" s="687"/>
      <c r="WGM31" s="687"/>
      <c r="WGN31" s="687"/>
      <c r="WGO31" s="687"/>
      <c r="WGP31" s="687"/>
      <c r="WGQ31" s="687"/>
      <c r="WGR31" s="687"/>
      <c r="WGS31" s="687"/>
      <c r="WGT31" s="687"/>
      <c r="WGU31" s="687"/>
      <c r="WGV31" s="687"/>
      <c r="WGW31" s="687"/>
      <c r="WGX31" s="687"/>
      <c r="WGY31" s="687"/>
      <c r="WGZ31" s="687"/>
      <c r="WHA31" s="687"/>
      <c r="WHB31" s="687"/>
      <c r="WHC31" s="687"/>
      <c r="WHD31" s="687"/>
      <c r="WHE31" s="687"/>
      <c r="WHF31" s="687"/>
      <c r="WHG31" s="687"/>
      <c r="WHH31" s="687"/>
      <c r="WHI31" s="687"/>
      <c r="WHJ31" s="687"/>
      <c r="WHK31" s="687"/>
      <c r="WHL31" s="687"/>
      <c r="WHM31" s="687"/>
      <c r="WHN31" s="687"/>
      <c r="WHO31" s="687"/>
      <c r="WHP31" s="687"/>
      <c r="WHQ31" s="687"/>
      <c r="WHR31" s="687"/>
      <c r="WHS31" s="687"/>
      <c r="WHT31" s="687"/>
      <c r="WHU31" s="687"/>
      <c r="WHV31" s="687"/>
      <c r="WHW31" s="687"/>
      <c r="WHX31" s="687"/>
      <c r="WHY31" s="687"/>
      <c r="WHZ31" s="687"/>
      <c r="WIA31" s="687"/>
      <c r="WIB31" s="687"/>
      <c r="WIC31" s="687"/>
      <c r="WID31" s="687"/>
      <c r="WIE31" s="687"/>
      <c r="WIF31" s="687"/>
      <c r="WIG31" s="687"/>
      <c r="WIH31" s="687"/>
      <c r="WII31" s="687"/>
      <c r="WIJ31" s="687"/>
      <c r="WIK31" s="687"/>
      <c r="WIL31" s="687"/>
      <c r="WIM31" s="687"/>
      <c r="WIN31" s="687"/>
      <c r="WIO31" s="687"/>
      <c r="WIP31" s="687"/>
      <c r="WIQ31" s="687"/>
      <c r="WIR31" s="687"/>
      <c r="WIS31" s="687"/>
      <c r="WIT31" s="687"/>
      <c r="WIU31" s="687"/>
      <c r="WIV31" s="687"/>
      <c r="WIW31" s="687"/>
      <c r="WIX31" s="687"/>
      <c r="WIY31" s="687"/>
      <c r="WIZ31" s="687"/>
      <c r="WJA31" s="687"/>
      <c r="WJB31" s="687"/>
      <c r="WJC31" s="687"/>
      <c r="WJD31" s="687"/>
      <c r="WJE31" s="687"/>
      <c r="WJF31" s="687"/>
      <c r="WJG31" s="687"/>
      <c r="WJH31" s="687"/>
      <c r="WJI31" s="687"/>
      <c r="WJJ31" s="687"/>
      <c r="WJK31" s="687"/>
      <c r="WJL31" s="687"/>
      <c r="WJM31" s="687"/>
      <c r="WJN31" s="687"/>
      <c r="WJO31" s="687"/>
      <c r="WJP31" s="687"/>
      <c r="WJQ31" s="687"/>
      <c r="WJR31" s="687"/>
      <c r="WJS31" s="687"/>
      <c r="WJT31" s="687"/>
      <c r="WJU31" s="687"/>
      <c r="WJV31" s="687"/>
      <c r="WJW31" s="687"/>
      <c r="WJX31" s="687"/>
      <c r="WJY31" s="687"/>
      <c r="WJZ31" s="687"/>
      <c r="WKA31" s="687"/>
      <c r="WKB31" s="687"/>
      <c r="WKC31" s="687"/>
      <c r="WKD31" s="687"/>
      <c r="WKE31" s="687"/>
      <c r="WKF31" s="687"/>
      <c r="WKG31" s="687"/>
      <c r="WKH31" s="687"/>
      <c r="WKI31" s="687"/>
      <c r="WKJ31" s="687"/>
      <c r="WKK31" s="687"/>
      <c r="WKL31" s="687"/>
      <c r="WKM31" s="687"/>
      <c r="WKN31" s="687"/>
      <c r="WKO31" s="687"/>
      <c r="WKP31" s="687"/>
      <c r="WKQ31" s="687"/>
      <c r="WKR31" s="687"/>
      <c r="WKS31" s="687"/>
      <c r="WKT31" s="687"/>
      <c r="WKU31" s="687"/>
      <c r="WKV31" s="687"/>
      <c r="WKW31" s="687"/>
      <c r="WKX31" s="687"/>
      <c r="WKY31" s="687"/>
      <c r="WKZ31" s="687"/>
      <c r="WLA31" s="687"/>
      <c r="WLB31" s="687"/>
      <c r="WLC31" s="687"/>
      <c r="WLD31" s="687"/>
      <c r="WLE31" s="687"/>
      <c r="WLF31" s="687"/>
      <c r="WLG31" s="687"/>
      <c r="WLH31" s="687"/>
      <c r="WLI31" s="687"/>
      <c r="WLJ31" s="687"/>
      <c r="WLK31" s="687"/>
      <c r="WLL31" s="687"/>
      <c r="WLM31" s="687"/>
      <c r="WLN31" s="687"/>
      <c r="WLO31" s="687"/>
      <c r="WLP31" s="687"/>
      <c r="WLQ31" s="687"/>
      <c r="WLR31" s="687"/>
      <c r="WLS31" s="687"/>
      <c r="WLT31" s="687"/>
      <c r="WLU31" s="687"/>
      <c r="WLV31" s="687"/>
      <c r="WLW31" s="687"/>
      <c r="WLX31" s="687"/>
      <c r="WLY31" s="687"/>
      <c r="WLZ31" s="687"/>
      <c r="WMA31" s="687"/>
      <c r="WMB31" s="687"/>
      <c r="WMC31" s="687"/>
      <c r="WMD31" s="687"/>
      <c r="WME31" s="687"/>
      <c r="WMF31" s="687"/>
      <c r="WMG31" s="687"/>
      <c r="WMH31" s="687"/>
      <c r="WMI31" s="687"/>
      <c r="WMJ31" s="687"/>
      <c r="WMK31" s="687"/>
      <c r="WML31" s="687"/>
      <c r="WMM31" s="687"/>
      <c r="WMN31" s="687"/>
      <c r="WMO31" s="687"/>
      <c r="WMP31" s="687"/>
      <c r="WMQ31" s="687"/>
      <c r="WMR31" s="687"/>
      <c r="WMS31" s="687"/>
      <c r="WMT31" s="687"/>
      <c r="WMU31" s="687"/>
      <c r="WMV31" s="687"/>
      <c r="WMW31" s="687"/>
      <c r="WMX31" s="687"/>
      <c r="WMY31" s="687"/>
      <c r="WMZ31" s="687"/>
      <c r="WNA31" s="687"/>
      <c r="WNB31" s="687"/>
      <c r="WNC31" s="687"/>
      <c r="WND31" s="687"/>
      <c r="WNE31" s="687"/>
      <c r="WNF31" s="687"/>
      <c r="WNG31" s="687"/>
      <c r="WNH31" s="687"/>
      <c r="WNI31" s="687"/>
      <c r="WNJ31" s="687"/>
      <c r="WNK31" s="687"/>
      <c r="WNL31" s="687"/>
      <c r="WNM31" s="687"/>
      <c r="WNN31" s="687"/>
      <c r="WNO31" s="687"/>
      <c r="WNP31" s="687"/>
      <c r="WNQ31" s="687"/>
      <c r="WNR31" s="687"/>
      <c r="WNS31" s="687"/>
      <c r="WNT31" s="687"/>
      <c r="WNU31" s="687"/>
      <c r="WNV31" s="687"/>
      <c r="WNW31" s="687"/>
      <c r="WNX31" s="687"/>
      <c r="WNY31" s="687"/>
      <c r="WNZ31" s="687"/>
      <c r="WOA31" s="687"/>
      <c r="WOB31" s="687"/>
      <c r="WOC31" s="687"/>
      <c r="WOD31" s="687"/>
      <c r="WOE31" s="687"/>
      <c r="WOF31" s="687"/>
      <c r="WOG31" s="687"/>
      <c r="WOH31" s="687"/>
      <c r="WOI31" s="687"/>
      <c r="WOJ31" s="687"/>
      <c r="WOK31" s="687"/>
      <c r="WOL31" s="687"/>
      <c r="WOM31" s="687"/>
      <c r="WON31" s="687"/>
      <c r="WOO31" s="687"/>
      <c r="WOP31" s="687"/>
      <c r="WOQ31" s="687"/>
      <c r="WOR31" s="687"/>
      <c r="WOS31" s="687"/>
      <c r="WOT31" s="687"/>
      <c r="WOU31" s="687"/>
      <c r="WOV31" s="687"/>
      <c r="WOW31" s="687"/>
      <c r="WOX31" s="687"/>
      <c r="WOY31" s="687"/>
      <c r="WOZ31" s="687"/>
      <c r="WPA31" s="687"/>
      <c r="WPB31" s="687"/>
      <c r="WPC31" s="687"/>
      <c r="WPD31" s="687"/>
      <c r="WPE31" s="687"/>
      <c r="WPF31" s="687"/>
      <c r="WPG31" s="687"/>
      <c r="WPH31" s="687"/>
      <c r="WPI31" s="687"/>
      <c r="WPJ31" s="687"/>
      <c r="WPK31" s="687"/>
      <c r="WPL31" s="687"/>
      <c r="WPM31" s="687"/>
      <c r="WPN31" s="687"/>
      <c r="WPO31" s="687"/>
      <c r="WPP31" s="687"/>
      <c r="WPQ31" s="687"/>
      <c r="WPR31" s="687"/>
      <c r="WPS31" s="687"/>
      <c r="WPT31" s="687"/>
      <c r="WPU31" s="687"/>
      <c r="WPV31" s="687"/>
      <c r="WPW31" s="687"/>
      <c r="WPX31" s="687"/>
      <c r="WPY31" s="687"/>
      <c r="WPZ31" s="687"/>
      <c r="WQA31" s="687"/>
      <c r="WQB31" s="687"/>
      <c r="WQC31" s="687"/>
      <c r="WQD31" s="687"/>
      <c r="WQE31" s="687"/>
      <c r="WQF31" s="687"/>
      <c r="WQG31" s="687"/>
      <c r="WQH31" s="687"/>
      <c r="WQI31" s="687"/>
      <c r="WQJ31" s="687"/>
      <c r="WQK31" s="687"/>
      <c r="WQL31" s="687"/>
      <c r="WQM31" s="687"/>
      <c r="WQN31" s="687"/>
      <c r="WQO31" s="687"/>
      <c r="WQP31" s="687"/>
      <c r="WQQ31" s="687"/>
      <c r="WQR31" s="687"/>
      <c r="WQS31" s="687"/>
      <c r="WQT31" s="687"/>
      <c r="WQU31" s="687"/>
      <c r="WQV31" s="687"/>
      <c r="WQW31" s="687"/>
      <c r="WQX31" s="687"/>
      <c r="WQY31" s="687"/>
      <c r="WQZ31" s="687"/>
      <c r="WRA31" s="687"/>
      <c r="WRB31" s="687"/>
      <c r="WRC31" s="687"/>
      <c r="WRD31" s="687"/>
      <c r="WRE31" s="687"/>
      <c r="WRF31" s="687"/>
      <c r="WRG31" s="687"/>
      <c r="WRH31" s="687"/>
      <c r="WRI31" s="687"/>
      <c r="WRJ31" s="687"/>
      <c r="WRK31" s="687"/>
      <c r="WRL31" s="687"/>
      <c r="WRM31" s="687"/>
      <c r="WRN31" s="687"/>
      <c r="WRO31" s="687"/>
      <c r="WRP31" s="687"/>
      <c r="WRQ31" s="687"/>
      <c r="WRR31" s="687"/>
      <c r="WRS31" s="687"/>
      <c r="WRT31" s="687"/>
      <c r="WRU31" s="687"/>
      <c r="WRV31" s="687"/>
      <c r="WRW31" s="687"/>
      <c r="WRX31" s="687"/>
      <c r="WRY31" s="687"/>
      <c r="WRZ31" s="687"/>
      <c r="WSA31" s="687"/>
      <c r="WSB31" s="687"/>
      <c r="WSC31" s="687"/>
      <c r="WSD31" s="687"/>
      <c r="WSE31" s="687"/>
      <c r="WSF31" s="687"/>
      <c r="WSG31" s="687"/>
      <c r="WSH31" s="687"/>
      <c r="WSI31" s="687"/>
      <c r="WSJ31" s="687"/>
      <c r="WSK31" s="687"/>
      <c r="WSL31" s="687"/>
      <c r="WSM31" s="687"/>
      <c r="WSN31" s="687"/>
      <c r="WSO31" s="687"/>
      <c r="WSP31" s="687"/>
      <c r="WSQ31" s="687"/>
      <c r="WSR31" s="687"/>
      <c r="WSS31" s="687"/>
      <c r="WST31" s="687"/>
      <c r="WSU31" s="687"/>
      <c r="WSV31" s="687"/>
      <c r="WSW31" s="687"/>
      <c r="WSX31" s="687"/>
      <c r="WSY31" s="687"/>
      <c r="WSZ31" s="687"/>
      <c r="WTA31" s="687"/>
      <c r="WTB31" s="687"/>
      <c r="WTC31" s="687"/>
      <c r="WTD31" s="687"/>
      <c r="WTE31" s="687"/>
      <c r="WTF31" s="687"/>
      <c r="WTG31" s="687"/>
      <c r="WTH31" s="687"/>
      <c r="WTI31" s="687"/>
      <c r="WTJ31" s="687"/>
      <c r="WTK31" s="687"/>
      <c r="WTL31" s="687"/>
      <c r="WTM31" s="687"/>
      <c r="WTN31" s="687"/>
      <c r="WTO31" s="687"/>
      <c r="WTP31" s="687"/>
      <c r="WTQ31" s="687"/>
      <c r="WTR31" s="687"/>
      <c r="WTS31" s="687"/>
      <c r="WTT31" s="687"/>
      <c r="WTU31" s="687"/>
      <c r="WTV31" s="687"/>
      <c r="WTW31" s="687"/>
      <c r="WTX31" s="687"/>
      <c r="WTY31" s="687"/>
      <c r="WTZ31" s="687"/>
      <c r="WUA31" s="687"/>
      <c r="WUB31" s="687"/>
      <c r="WUC31" s="687"/>
      <c r="WUD31" s="687"/>
      <c r="WUE31" s="687"/>
      <c r="WUF31" s="687"/>
      <c r="WUG31" s="687"/>
      <c r="WUH31" s="687"/>
      <c r="WUI31" s="687"/>
      <c r="WUJ31" s="687"/>
      <c r="WUK31" s="687"/>
      <c r="WUL31" s="687"/>
      <c r="WUM31" s="687"/>
      <c r="WUN31" s="687"/>
      <c r="WUO31" s="687"/>
      <c r="WUP31" s="687"/>
      <c r="WUQ31" s="687"/>
      <c r="WUR31" s="687"/>
      <c r="WUS31" s="687"/>
      <c r="WUT31" s="687"/>
      <c r="WUU31" s="687"/>
      <c r="WUV31" s="687"/>
      <c r="WUW31" s="687"/>
      <c r="WUX31" s="687"/>
      <c r="WUY31" s="687"/>
      <c r="WUZ31" s="687"/>
      <c r="WVA31" s="687"/>
      <c r="WVB31" s="687"/>
      <c r="WVC31" s="687"/>
      <c r="WVD31" s="687"/>
      <c r="WVE31" s="687"/>
      <c r="WVF31" s="687"/>
      <c r="WVG31" s="687"/>
      <c r="WVH31" s="687"/>
      <c r="WVI31" s="687"/>
      <c r="WVJ31" s="687"/>
      <c r="WVK31" s="687"/>
      <c r="WVL31" s="687"/>
      <c r="WVM31" s="687"/>
      <c r="WVN31" s="687"/>
      <c r="WVO31" s="687"/>
      <c r="WVP31" s="687"/>
      <c r="WVQ31" s="687"/>
      <c r="WVR31" s="687"/>
      <c r="WVS31" s="687"/>
      <c r="WVT31" s="687"/>
      <c r="WVU31" s="687"/>
      <c r="WVV31" s="687"/>
      <c r="WVW31" s="687"/>
      <c r="WVX31" s="687"/>
      <c r="WVY31" s="687"/>
      <c r="WVZ31" s="687"/>
      <c r="WWA31" s="687"/>
      <c r="WWB31" s="687"/>
      <c r="WWC31" s="687"/>
      <c r="WWD31" s="687"/>
      <c r="WWE31" s="687"/>
      <c r="WWF31" s="687"/>
      <c r="WWG31" s="687"/>
      <c r="WWH31" s="687"/>
      <c r="WWI31" s="687"/>
      <c r="WWJ31" s="687"/>
      <c r="WWK31" s="687"/>
      <c r="WWL31" s="687"/>
      <c r="WWM31" s="687"/>
      <c r="WWN31" s="687"/>
      <c r="WWO31" s="687"/>
      <c r="WWP31" s="687"/>
      <c r="WWQ31" s="687"/>
      <c r="WWR31" s="687"/>
      <c r="WWS31" s="687"/>
      <c r="WWT31" s="687"/>
      <c r="WWU31" s="687"/>
      <c r="WWV31" s="687"/>
      <c r="WWW31" s="687"/>
      <c r="WWX31" s="687"/>
      <c r="WWY31" s="687"/>
      <c r="WWZ31" s="687"/>
      <c r="WXA31" s="687"/>
      <c r="WXB31" s="687"/>
      <c r="WXC31" s="687"/>
      <c r="WXD31" s="687"/>
      <c r="WXE31" s="687"/>
      <c r="WXF31" s="687"/>
      <c r="WXG31" s="687"/>
      <c r="WXH31" s="687"/>
      <c r="WXI31" s="687"/>
      <c r="WXJ31" s="687"/>
      <c r="WXK31" s="687"/>
      <c r="WXL31" s="687"/>
      <c r="WXM31" s="687"/>
      <c r="WXN31" s="687"/>
      <c r="WXO31" s="687"/>
      <c r="WXP31" s="687"/>
      <c r="WXQ31" s="687"/>
      <c r="WXR31" s="687"/>
      <c r="WXS31" s="687"/>
      <c r="WXT31" s="687"/>
      <c r="WXU31" s="687"/>
      <c r="WXV31" s="687"/>
      <c r="WXW31" s="687"/>
      <c r="WXX31" s="687"/>
      <c r="WXY31" s="687"/>
      <c r="WXZ31" s="687"/>
      <c r="WYA31" s="687"/>
      <c r="WYB31" s="687"/>
      <c r="WYC31" s="687"/>
      <c r="WYD31" s="687"/>
      <c r="WYE31" s="687"/>
      <c r="WYF31" s="687"/>
      <c r="WYG31" s="687"/>
      <c r="WYH31" s="687"/>
      <c r="WYI31" s="687"/>
      <c r="WYJ31" s="687"/>
      <c r="WYK31" s="687"/>
      <c r="WYL31" s="687"/>
      <c r="WYM31" s="687"/>
      <c r="WYN31" s="687"/>
      <c r="WYO31" s="687"/>
      <c r="WYP31" s="687"/>
      <c r="WYQ31" s="687"/>
      <c r="WYR31" s="687"/>
      <c r="WYS31" s="687"/>
      <c r="WYT31" s="687"/>
      <c r="WYU31" s="687"/>
      <c r="WYV31" s="687"/>
      <c r="WYW31" s="687"/>
      <c r="WYX31" s="687"/>
      <c r="WYY31" s="687"/>
      <c r="WYZ31" s="687"/>
      <c r="WZA31" s="687"/>
      <c r="WZB31" s="687"/>
      <c r="WZC31" s="687"/>
      <c r="WZD31" s="687"/>
      <c r="WZE31" s="687"/>
      <c r="WZF31" s="687"/>
      <c r="WZG31" s="687"/>
      <c r="WZH31" s="687"/>
      <c r="WZI31" s="687"/>
      <c r="WZJ31" s="687"/>
      <c r="WZK31" s="687"/>
      <c r="WZL31" s="687"/>
      <c r="WZM31" s="687"/>
      <c r="WZN31" s="687"/>
      <c r="WZO31" s="687"/>
      <c r="WZP31" s="687"/>
      <c r="WZQ31" s="687"/>
      <c r="WZR31" s="687"/>
      <c r="WZS31" s="687"/>
      <c r="WZT31" s="687"/>
      <c r="WZU31" s="687"/>
      <c r="WZV31" s="687"/>
      <c r="WZW31" s="687"/>
      <c r="WZX31" s="687"/>
      <c r="WZY31" s="687"/>
      <c r="WZZ31" s="687"/>
      <c r="XAA31" s="687"/>
      <c r="XAB31" s="687"/>
      <c r="XAC31" s="687"/>
      <c r="XAD31" s="687"/>
      <c r="XAE31" s="687"/>
      <c r="XAF31" s="687"/>
      <c r="XAG31" s="687"/>
      <c r="XAH31" s="687"/>
      <c r="XAI31" s="687"/>
      <c r="XAJ31" s="687"/>
      <c r="XAK31" s="687"/>
      <c r="XAL31" s="687"/>
      <c r="XAM31" s="687"/>
      <c r="XAN31" s="687"/>
      <c r="XAO31" s="687"/>
      <c r="XAP31" s="687"/>
      <c r="XAQ31" s="687"/>
      <c r="XAR31" s="687"/>
      <c r="XAS31" s="687"/>
      <c r="XAT31" s="687"/>
      <c r="XAU31" s="687"/>
      <c r="XAV31" s="687"/>
      <c r="XAW31" s="687"/>
      <c r="XAX31" s="687"/>
      <c r="XAY31" s="687"/>
      <c r="XAZ31" s="687"/>
      <c r="XBA31" s="687"/>
      <c r="XBB31" s="687"/>
      <c r="XBC31" s="687"/>
      <c r="XBD31" s="687"/>
      <c r="XBE31" s="687"/>
      <c r="XBF31" s="687"/>
      <c r="XBG31" s="687"/>
      <c r="XBH31" s="687"/>
      <c r="XBI31" s="687"/>
      <c r="XBJ31" s="687"/>
      <c r="XBK31" s="687"/>
      <c r="XBL31" s="687"/>
      <c r="XBM31" s="687"/>
      <c r="XBN31" s="687"/>
      <c r="XBO31" s="687"/>
      <c r="XBP31" s="687"/>
      <c r="XBQ31" s="687"/>
      <c r="XBR31" s="687"/>
      <c r="XBS31" s="687"/>
      <c r="XBT31" s="687"/>
      <c r="XBU31" s="687"/>
      <c r="XBV31" s="687"/>
      <c r="XBW31" s="687"/>
      <c r="XBX31" s="687"/>
      <c r="XBY31" s="687"/>
      <c r="XBZ31" s="687"/>
      <c r="XCA31" s="687"/>
      <c r="XCB31" s="687"/>
      <c r="XCC31" s="687"/>
      <c r="XCD31" s="687"/>
      <c r="XCE31" s="687"/>
      <c r="XCF31" s="687"/>
      <c r="XCG31" s="687"/>
      <c r="XCH31" s="687"/>
      <c r="XCI31" s="687"/>
      <c r="XCJ31" s="687"/>
      <c r="XCK31" s="687"/>
      <c r="XCL31" s="687"/>
      <c r="XCM31" s="687"/>
      <c r="XCN31" s="687"/>
      <c r="XCO31" s="687"/>
      <c r="XCP31" s="687"/>
      <c r="XCQ31" s="687"/>
      <c r="XCR31" s="687"/>
      <c r="XCS31" s="687"/>
      <c r="XCT31" s="687"/>
      <c r="XCU31" s="687"/>
      <c r="XCV31" s="687"/>
      <c r="XCW31" s="687"/>
      <c r="XCX31" s="687"/>
      <c r="XCY31" s="687"/>
      <c r="XCZ31" s="687"/>
      <c r="XDA31" s="687"/>
      <c r="XDB31" s="687"/>
      <c r="XDC31" s="687"/>
      <c r="XDD31" s="687"/>
      <c r="XDE31" s="687"/>
      <c r="XDF31" s="687"/>
      <c r="XDG31" s="687"/>
      <c r="XDH31" s="687"/>
      <c r="XDI31" s="687"/>
      <c r="XDJ31" s="687"/>
      <c r="XDK31" s="687"/>
      <c r="XDL31" s="687"/>
      <c r="XDM31" s="687"/>
      <c r="XDN31" s="687"/>
      <c r="XDO31" s="687"/>
      <c r="XDP31" s="687"/>
      <c r="XDQ31" s="687"/>
      <c r="XDR31" s="687"/>
      <c r="XDS31" s="687"/>
      <c r="XDT31" s="687"/>
      <c r="XDU31" s="687"/>
      <c r="XDV31" s="687"/>
      <c r="XDW31" s="687"/>
      <c r="XDX31" s="687"/>
      <c r="XDY31" s="687"/>
      <c r="XDZ31" s="687"/>
      <c r="XEA31" s="687"/>
      <c r="XEB31" s="687"/>
      <c r="XEC31" s="687"/>
      <c r="XED31" s="687"/>
      <c r="XEE31" s="687"/>
      <c r="XEF31" s="687"/>
      <c r="XEG31" s="687"/>
      <c r="XEH31" s="687"/>
      <c r="XEI31" s="687"/>
      <c r="XEJ31" s="687"/>
      <c r="XEK31" s="687"/>
      <c r="XEL31" s="687"/>
      <c r="XEM31" s="687"/>
      <c r="XEN31" s="687"/>
      <c r="XEO31" s="687"/>
      <c r="XEP31" s="687"/>
      <c r="XEQ31" s="687"/>
      <c r="XER31" s="687"/>
      <c r="XES31" s="687"/>
      <c r="XET31" s="687"/>
      <c r="XEU31" s="687"/>
      <c r="XEV31" s="687"/>
      <c r="XEW31" s="687"/>
      <c r="XEX31" s="687"/>
      <c r="XEY31" s="687"/>
      <c r="XEZ31" s="687"/>
    </row>
    <row r="32" spans="1:16380" x14ac:dyDescent="0.25">
      <c r="A32" s="686">
        <v>26</v>
      </c>
      <c r="B32" s="1192" t="s">
        <v>1491</v>
      </c>
      <c r="C32" s="1192">
        <v>1017</v>
      </c>
      <c r="D32" s="976" t="s">
        <v>1117</v>
      </c>
      <c r="E32" s="979" t="s">
        <v>1118</v>
      </c>
      <c r="F32" s="979"/>
      <c r="G32" s="980">
        <v>500939941</v>
      </c>
      <c r="H32" s="1315">
        <v>576341000</v>
      </c>
      <c r="I32" s="981">
        <v>136272582</v>
      </c>
      <c r="J32" s="981">
        <v>181696776</v>
      </c>
      <c r="K32" s="982"/>
      <c r="L32" s="981"/>
      <c r="M32" s="1008">
        <v>317969358</v>
      </c>
      <c r="N32" s="690"/>
      <c r="O32" s="1317">
        <v>149409642</v>
      </c>
      <c r="P32" s="981"/>
      <c r="Q32" s="1154"/>
      <c r="R32" s="981"/>
      <c r="S32" s="1319">
        <v>28817050</v>
      </c>
      <c r="T32" s="687" t="s">
        <v>1243</v>
      </c>
      <c r="U32" s="687">
        <v>240000</v>
      </c>
      <c r="V32" s="687"/>
      <c r="X32" s="686"/>
      <c r="AA32" s="687"/>
      <c r="AB32" s="687"/>
      <c r="AC32" s="687"/>
      <c r="AD32" s="687"/>
      <c r="AE32" s="687"/>
      <c r="AF32" s="687"/>
      <c r="AG32" s="687"/>
      <c r="AH32" s="687"/>
      <c r="AI32" s="687"/>
      <c r="AJ32" s="687"/>
      <c r="AK32" s="687"/>
      <c r="AL32" s="687"/>
      <c r="AM32" s="687"/>
      <c r="AN32" s="687"/>
      <c r="AO32" s="687"/>
      <c r="AP32" s="687"/>
      <c r="AQ32" s="687"/>
      <c r="AR32" s="687"/>
      <c r="AS32" s="687"/>
      <c r="AT32" s="687"/>
      <c r="AU32" s="687"/>
      <c r="AV32" s="687"/>
      <c r="AW32" s="687"/>
      <c r="AX32" s="687"/>
      <c r="AY32" s="687"/>
      <c r="AZ32" s="687"/>
      <c r="BA32" s="687"/>
      <c r="BB32" s="687"/>
      <c r="BC32" s="687"/>
      <c r="BD32" s="687"/>
      <c r="BE32" s="687"/>
      <c r="BF32" s="687"/>
      <c r="BG32" s="687"/>
      <c r="BH32" s="687"/>
      <c r="BI32" s="687"/>
      <c r="BJ32" s="687"/>
      <c r="BK32" s="687"/>
      <c r="BL32" s="687"/>
      <c r="BM32" s="687"/>
      <c r="BN32" s="687"/>
      <c r="BO32" s="687"/>
      <c r="BP32" s="687"/>
      <c r="BQ32" s="687"/>
      <c r="BR32" s="687"/>
      <c r="BS32" s="687"/>
      <c r="BT32" s="687"/>
      <c r="BU32" s="687"/>
      <c r="BV32" s="687"/>
      <c r="BW32" s="687"/>
      <c r="BX32" s="687"/>
      <c r="BY32" s="687"/>
      <c r="BZ32" s="687"/>
      <c r="CA32" s="687"/>
      <c r="CB32" s="687"/>
      <c r="CC32" s="687"/>
      <c r="CD32" s="687"/>
      <c r="CE32" s="687"/>
      <c r="CF32" s="687"/>
      <c r="CG32" s="687"/>
      <c r="CH32" s="687"/>
      <c r="CI32" s="687"/>
      <c r="CJ32" s="687"/>
      <c r="CK32" s="687"/>
      <c r="CL32" s="687"/>
      <c r="CM32" s="687"/>
      <c r="CN32" s="687"/>
      <c r="CO32" s="687"/>
      <c r="CP32" s="687"/>
      <c r="CQ32" s="687"/>
      <c r="CR32" s="687"/>
      <c r="CS32" s="687"/>
      <c r="CT32" s="687"/>
      <c r="CU32" s="687"/>
      <c r="CV32" s="687"/>
      <c r="CW32" s="687"/>
      <c r="CX32" s="687"/>
      <c r="CY32" s="687"/>
      <c r="CZ32" s="687"/>
      <c r="DA32" s="687"/>
      <c r="DB32" s="687"/>
      <c r="DC32" s="687"/>
      <c r="DD32" s="687"/>
      <c r="DE32" s="687"/>
      <c r="DF32" s="687"/>
      <c r="DG32" s="687"/>
      <c r="DH32" s="687"/>
      <c r="DI32" s="687"/>
      <c r="DJ32" s="687"/>
      <c r="DK32" s="687"/>
      <c r="DL32" s="687"/>
      <c r="DM32" s="687"/>
      <c r="DN32" s="687"/>
      <c r="DO32" s="687"/>
      <c r="DP32" s="687"/>
      <c r="DQ32" s="687"/>
      <c r="DR32" s="687"/>
      <c r="DS32" s="687"/>
      <c r="DT32" s="687"/>
      <c r="DU32" s="687"/>
      <c r="DV32" s="687"/>
      <c r="DW32" s="687"/>
      <c r="DX32" s="687"/>
      <c r="DY32" s="687"/>
      <c r="DZ32" s="687"/>
      <c r="EA32" s="687"/>
      <c r="EB32" s="687"/>
      <c r="EC32" s="687"/>
      <c r="ED32" s="687"/>
      <c r="EE32" s="687"/>
      <c r="EF32" s="687"/>
      <c r="EG32" s="687"/>
      <c r="EH32" s="687"/>
      <c r="EI32" s="687"/>
      <c r="EJ32" s="687"/>
      <c r="EK32" s="687"/>
      <c r="EL32" s="687"/>
      <c r="EM32" s="687"/>
      <c r="EN32" s="687"/>
      <c r="EO32" s="687"/>
      <c r="EP32" s="687"/>
      <c r="EQ32" s="687"/>
      <c r="ER32" s="687"/>
      <c r="ES32" s="687"/>
      <c r="ET32" s="687"/>
      <c r="EU32" s="687"/>
      <c r="EV32" s="687"/>
      <c r="EW32" s="687"/>
      <c r="EX32" s="687"/>
      <c r="EY32" s="687"/>
      <c r="EZ32" s="687"/>
      <c r="FA32" s="687"/>
      <c r="FB32" s="687"/>
      <c r="FC32" s="687"/>
      <c r="FD32" s="687"/>
      <c r="FE32" s="687"/>
      <c r="FF32" s="687"/>
      <c r="FG32" s="687"/>
      <c r="FH32" s="687"/>
      <c r="FI32" s="687"/>
      <c r="FJ32" s="687"/>
      <c r="FK32" s="687"/>
      <c r="FL32" s="687"/>
      <c r="FM32" s="687"/>
      <c r="FN32" s="687"/>
      <c r="FO32" s="687"/>
      <c r="FP32" s="687"/>
      <c r="FQ32" s="687"/>
      <c r="FR32" s="687"/>
      <c r="FS32" s="687"/>
      <c r="FT32" s="687"/>
      <c r="FU32" s="687"/>
      <c r="FV32" s="687"/>
      <c r="FW32" s="687"/>
      <c r="FX32" s="687"/>
      <c r="FY32" s="687"/>
      <c r="FZ32" s="687"/>
      <c r="GA32" s="687"/>
      <c r="GB32" s="687"/>
      <c r="GC32" s="687"/>
      <c r="GD32" s="687"/>
      <c r="GE32" s="687"/>
      <c r="GF32" s="687"/>
      <c r="GG32" s="687"/>
      <c r="GH32" s="687"/>
      <c r="GI32" s="687"/>
      <c r="GJ32" s="687"/>
      <c r="GK32" s="687"/>
      <c r="GL32" s="687"/>
      <c r="GM32" s="687"/>
      <c r="GN32" s="687"/>
      <c r="GO32" s="687"/>
      <c r="GP32" s="687"/>
      <c r="GQ32" s="687"/>
      <c r="GR32" s="687"/>
      <c r="GS32" s="687"/>
      <c r="GT32" s="687"/>
      <c r="GU32" s="687"/>
      <c r="GV32" s="687"/>
      <c r="GW32" s="687"/>
      <c r="GX32" s="687"/>
      <c r="GY32" s="687"/>
      <c r="GZ32" s="687"/>
      <c r="HA32" s="687"/>
      <c r="HB32" s="687"/>
      <c r="HC32" s="687"/>
      <c r="HD32" s="687"/>
      <c r="HE32" s="687"/>
      <c r="HF32" s="687"/>
      <c r="HG32" s="687"/>
      <c r="HH32" s="687"/>
      <c r="HI32" s="687"/>
      <c r="HJ32" s="687"/>
      <c r="HK32" s="687"/>
      <c r="HL32" s="687"/>
      <c r="HM32" s="687"/>
      <c r="HN32" s="687"/>
      <c r="HO32" s="687"/>
      <c r="HP32" s="687"/>
      <c r="HQ32" s="687"/>
      <c r="HR32" s="687"/>
      <c r="HS32" s="687"/>
      <c r="HT32" s="687"/>
      <c r="HU32" s="687"/>
      <c r="HV32" s="687"/>
      <c r="HW32" s="687"/>
      <c r="HX32" s="687"/>
      <c r="HY32" s="687"/>
      <c r="HZ32" s="687"/>
      <c r="IA32" s="687"/>
      <c r="IB32" s="687"/>
      <c r="IC32" s="687"/>
      <c r="ID32" s="687"/>
      <c r="IE32" s="687"/>
      <c r="IF32" s="687"/>
      <c r="IG32" s="687"/>
      <c r="IH32" s="687"/>
      <c r="II32" s="687"/>
      <c r="IJ32" s="687"/>
      <c r="IK32" s="687"/>
      <c r="IL32" s="687"/>
      <c r="IM32" s="687"/>
      <c r="IN32" s="687"/>
      <c r="IO32" s="687"/>
      <c r="IP32" s="687"/>
      <c r="IQ32" s="687"/>
      <c r="IR32" s="687"/>
      <c r="IS32" s="687"/>
      <c r="IT32" s="687"/>
      <c r="IU32" s="687"/>
      <c r="IV32" s="687"/>
      <c r="IW32" s="687"/>
      <c r="IX32" s="687"/>
      <c r="IY32" s="687"/>
      <c r="IZ32" s="687"/>
      <c r="JA32" s="687"/>
      <c r="JB32" s="687"/>
      <c r="JC32" s="687"/>
      <c r="JD32" s="687"/>
      <c r="JE32" s="687"/>
      <c r="JF32" s="687"/>
      <c r="JG32" s="687"/>
      <c r="JH32" s="687"/>
      <c r="JI32" s="687"/>
      <c r="JJ32" s="687"/>
      <c r="JK32" s="687"/>
      <c r="JL32" s="687"/>
      <c r="JM32" s="687"/>
      <c r="JN32" s="687"/>
      <c r="JO32" s="687"/>
      <c r="JP32" s="687"/>
      <c r="JQ32" s="687"/>
      <c r="JR32" s="687"/>
      <c r="JS32" s="687"/>
      <c r="JT32" s="687"/>
      <c r="JU32" s="687"/>
      <c r="JV32" s="687"/>
      <c r="JW32" s="687"/>
      <c r="JX32" s="687"/>
      <c r="JY32" s="687"/>
      <c r="JZ32" s="687"/>
      <c r="KA32" s="687"/>
      <c r="KB32" s="687"/>
      <c r="KC32" s="687"/>
      <c r="KD32" s="687"/>
      <c r="KE32" s="687"/>
      <c r="KF32" s="687"/>
      <c r="KG32" s="687"/>
      <c r="KH32" s="687"/>
      <c r="KI32" s="687"/>
      <c r="KJ32" s="687"/>
      <c r="KK32" s="687"/>
      <c r="KL32" s="687"/>
      <c r="KM32" s="687"/>
      <c r="KN32" s="687"/>
      <c r="KO32" s="687"/>
      <c r="KP32" s="687"/>
      <c r="KQ32" s="687"/>
      <c r="KR32" s="687"/>
      <c r="KS32" s="687"/>
      <c r="KT32" s="687"/>
      <c r="KU32" s="687"/>
      <c r="KV32" s="687"/>
      <c r="KW32" s="687"/>
      <c r="KX32" s="687"/>
      <c r="KY32" s="687"/>
      <c r="KZ32" s="687"/>
      <c r="LA32" s="687"/>
      <c r="LB32" s="687"/>
      <c r="LC32" s="687"/>
      <c r="LD32" s="687"/>
      <c r="LE32" s="687"/>
      <c r="LF32" s="687"/>
      <c r="LG32" s="687"/>
      <c r="LH32" s="687"/>
      <c r="LI32" s="687"/>
      <c r="LJ32" s="687"/>
      <c r="LK32" s="687"/>
      <c r="LL32" s="687"/>
      <c r="LM32" s="687"/>
      <c r="LN32" s="687"/>
      <c r="LO32" s="687"/>
      <c r="LP32" s="687"/>
      <c r="LQ32" s="687"/>
      <c r="LR32" s="687"/>
      <c r="LS32" s="687"/>
      <c r="LT32" s="687"/>
      <c r="LU32" s="687"/>
      <c r="LV32" s="687"/>
      <c r="LW32" s="687"/>
      <c r="LX32" s="687"/>
      <c r="LY32" s="687"/>
      <c r="LZ32" s="687"/>
      <c r="MA32" s="687"/>
      <c r="MB32" s="687"/>
      <c r="MC32" s="687"/>
      <c r="MD32" s="687"/>
      <c r="ME32" s="687"/>
      <c r="MF32" s="687"/>
      <c r="MG32" s="687"/>
      <c r="MH32" s="687"/>
      <c r="MI32" s="687"/>
      <c r="MJ32" s="687"/>
      <c r="MK32" s="687"/>
      <c r="ML32" s="687"/>
      <c r="MM32" s="687"/>
      <c r="MN32" s="687"/>
      <c r="MO32" s="687"/>
      <c r="MP32" s="687"/>
      <c r="MQ32" s="687"/>
      <c r="MR32" s="687"/>
      <c r="MS32" s="687"/>
      <c r="MT32" s="687"/>
      <c r="MU32" s="687"/>
      <c r="MV32" s="687"/>
      <c r="MW32" s="687"/>
      <c r="MX32" s="687"/>
      <c r="MY32" s="687"/>
      <c r="MZ32" s="687"/>
      <c r="NA32" s="687"/>
      <c r="NB32" s="687"/>
      <c r="NC32" s="687"/>
      <c r="ND32" s="687"/>
      <c r="NE32" s="687"/>
      <c r="NF32" s="687"/>
      <c r="NG32" s="687"/>
      <c r="NH32" s="687"/>
      <c r="NI32" s="687"/>
      <c r="NJ32" s="687"/>
      <c r="NK32" s="687"/>
      <c r="NL32" s="687"/>
      <c r="NM32" s="687"/>
      <c r="NN32" s="687"/>
      <c r="NO32" s="687"/>
      <c r="NP32" s="687"/>
      <c r="NQ32" s="687"/>
      <c r="NR32" s="687"/>
      <c r="NS32" s="687"/>
      <c r="NT32" s="687"/>
      <c r="NU32" s="687"/>
      <c r="NV32" s="687"/>
      <c r="NW32" s="687"/>
      <c r="NX32" s="687"/>
      <c r="NY32" s="687"/>
      <c r="NZ32" s="687"/>
      <c r="OA32" s="687"/>
      <c r="OB32" s="687"/>
      <c r="OC32" s="687"/>
      <c r="OD32" s="687"/>
      <c r="OE32" s="687"/>
      <c r="OF32" s="687"/>
      <c r="OG32" s="687"/>
      <c r="OH32" s="687"/>
      <c r="OI32" s="687"/>
      <c r="OJ32" s="687"/>
      <c r="OK32" s="687"/>
      <c r="OL32" s="687"/>
      <c r="OM32" s="687"/>
      <c r="ON32" s="687"/>
      <c r="OO32" s="687"/>
      <c r="OP32" s="687"/>
      <c r="OQ32" s="687"/>
      <c r="OR32" s="687"/>
      <c r="OS32" s="687"/>
      <c r="OT32" s="687"/>
      <c r="OU32" s="687"/>
      <c r="OV32" s="687"/>
      <c r="OW32" s="687"/>
      <c r="OX32" s="687"/>
      <c r="OY32" s="687"/>
      <c r="OZ32" s="687"/>
      <c r="PA32" s="687"/>
      <c r="PB32" s="687"/>
      <c r="PC32" s="687"/>
      <c r="PD32" s="687"/>
      <c r="PE32" s="687"/>
      <c r="PF32" s="687"/>
      <c r="PG32" s="687"/>
      <c r="PH32" s="687"/>
      <c r="PI32" s="687"/>
      <c r="PJ32" s="687"/>
      <c r="PK32" s="687"/>
      <c r="PL32" s="687"/>
      <c r="PM32" s="687"/>
      <c r="PN32" s="687"/>
      <c r="PO32" s="687"/>
      <c r="PP32" s="687"/>
      <c r="PQ32" s="687"/>
      <c r="PR32" s="687"/>
      <c r="PS32" s="687"/>
      <c r="PT32" s="687"/>
      <c r="PU32" s="687"/>
      <c r="PV32" s="687"/>
      <c r="PW32" s="687"/>
      <c r="PX32" s="687"/>
      <c r="PY32" s="687"/>
      <c r="PZ32" s="687"/>
      <c r="QA32" s="687"/>
      <c r="QB32" s="687"/>
      <c r="QC32" s="687"/>
      <c r="QD32" s="687"/>
      <c r="QE32" s="687"/>
      <c r="QF32" s="687"/>
      <c r="QG32" s="687"/>
      <c r="QH32" s="687"/>
      <c r="QI32" s="687"/>
      <c r="QJ32" s="687"/>
      <c r="QK32" s="687"/>
      <c r="QL32" s="687"/>
      <c r="QM32" s="687"/>
      <c r="QN32" s="687"/>
      <c r="QO32" s="687"/>
      <c r="QP32" s="687"/>
      <c r="QQ32" s="687"/>
      <c r="QR32" s="687"/>
      <c r="QS32" s="687"/>
      <c r="QT32" s="687"/>
      <c r="QU32" s="687"/>
      <c r="QV32" s="687"/>
      <c r="QW32" s="687"/>
      <c r="QX32" s="687"/>
      <c r="QY32" s="687"/>
      <c r="QZ32" s="687"/>
      <c r="RA32" s="687"/>
      <c r="RB32" s="687"/>
      <c r="RC32" s="687"/>
      <c r="RD32" s="687"/>
      <c r="RE32" s="687"/>
      <c r="RF32" s="687"/>
      <c r="RG32" s="687"/>
      <c r="RH32" s="687"/>
      <c r="RI32" s="687"/>
      <c r="RJ32" s="687"/>
      <c r="RK32" s="687"/>
      <c r="RL32" s="687"/>
      <c r="RM32" s="687"/>
      <c r="RN32" s="687"/>
      <c r="RO32" s="687"/>
      <c r="RP32" s="687"/>
      <c r="RQ32" s="687"/>
      <c r="RR32" s="687"/>
      <c r="RS32" s="687"/>
      <c r="RT32" s="687"/>
      <c r="RU32" s="687"/>
      <c r="RV32" s="687"/>
      <c r="RW32" s="687"/>
      <c r="RX32" s="687"/>
      <c r="RY32" s="687"/>
      <c r="RZ32" s="687"/>
      <c r="SA32" s="687"/>
      <c r="SB32" s="687"/>
      <c r="SC32" s="687"/>
      <c r="SD32" s="687"/>
      <c r="SE32" s="687"/>
      <c r="SF32" s="687"/>
      <c r="SG32" s="687"/>
      <c r="SH32" s="687"/>
      <c r="SI32" s="687"/>
      <c r="SJ32" s="687"/>
      <c r="SK32" s="687"/>
      <c r="SL32" s="687"/>
      <c r="SM32" s="687"/>
      <c r="SN32" s="687"/>
      <c r="SO32" s="687"/>
      <c r="SP32" s="687"/>
      <c r="SQ32" s="687"/>
      <c r="SR32" s="687"/>
      <c r="SS32" s="687"/>
      <c r="ST32" s="687"/>
      <c r="SU32" s="687"/>
      <c r="SV32" s="687"/>
      <c r="SW32" s="687"/>
      <c r="SX32" s="687"/>
      <c r="SY32" s="687"/>
      <c r="SZ32" s="687"/>
      <c r="TA32" s="687"/>
      <c r="TB32" s="687"/>
      <c r="TC32" s="687"/>
      <c r="TD32" s="687"/>
      <c r="TE32" s="687"/>
      <c r="TF32" s="687"/>
      <c r="TG32" s="687"/>
      <c r="TH32" s="687"/>
      <c r="TI32" s="687"/>
      <c r="TJ32" s="687"/>
      <c r="TK32" s="687"/>
      <c r="TL32" s="687"/>
      <c r="TM32" s="687"/>
      <c r="TN32" s="687"/>
      <c r="TO32" s="687"/>
      <c r="TP32" s="687"/>
      <c r="TQ32" s="687"/>
      <c r="TR32" s="687"/>
      <c r="TS32" s="687"/>
      <c r="TT32" s="687"/>
      <c r="TU32" s="687"/>
      <c r="TV32" s="687"/>
      <c r="TW32" s="687"/>
      <c r="TX32" s="687"/>
      <c r="TY32" s="687"/>
      <c r="TZ32" s="687"/>
      <c r="UA32" s="687"/>
      <c r="UB32" s="687"/>
      <c r="UC32" s="687"/>
      <c r="UD32" s="687"/>
      <c r="UE32" s="687"/>
      <c r="UF32" s="687"/>
      <c r="UG32" s="687"/>
      <c r="UH32" s="687"/>
      <c r="UI32" s="687"/>
      <c r="UJ32" s="687"/>
      <c r="UK32" s="687"/>
      <c r="UL32" s="687"/>
      <c r="UM32" s="687"/>
      <c r="UN32" s="687"/>
      <c r="UO32" s="687"/>
      <c r="UP32" s="687"/>
      <c r="UQ32" s="687"/>
      <c r="UR32" s="687"/>
      <c r="US32" s="687"/>
      <c r="UT32" s="687"/>
      <c r="UU32" s="687"/>
      <c r="UV32" s="687"/>
      <c r="UW32" s="687"/>
      <c r="UX32" s="687"/>
      <c r="UY32" s="687"/>
      <c r="UZ32" s="687"/>
      <c r="VA32" s="687"/>
      <c r="VB32" s="687"/>
      <c r="VC32" s="687"/>
      <c r="VD32" s="687"/>
      <c r="VE32" s="687"/>
      <c r="VF32" s="687"/>
      <c r="VG32" s="687"/>
      <c r="VH32" s="687"/>
      <c r="VI32" s="687"/>
      <c r="VJ32" s="687"/>
      <c r="VK32" s="687"/>
      <c r="VL32" s="687"/>
      <c r="VM32" s="687"/>
      <c r="VN32" s="687"/>
      <c r="VO32" s="687"/>
      <c r="VP32" s="687"/>
      <c r="VQ32" s="687"/>
      <c r="VR32" s="687"/>
      <c r="VS32" s="687"/>
      <c r="VT32" s="687"/>
      <c r="VU32" s="687"/>
      <c r="VV32" s="687"/>
      <c r="VW32" s="687"/>
      <c r="VX32" s="687"/>
      <c r="VY32" s="687"/>
      <c r="VZ32" s="687"/>
      <c r="WA32" s="687"/>
      <c r="WB32" s="687"/>
      <c r="WC32" s="687"/>
      <c r="WD32" s="687"/>
      <c r="WE32" s="687"/>
      <c r="WF32" s="687"/>
      <c r="WG32" s="687"/>
      <c r="WH32" s="687"/>
      <c r="WI32" s="687"/>
      <c r="WJ32" s="687"/>
      <c r="WK32" s="687"/>
      <c r="WL32" s="687"/>
      <c r="WM32" s="687"/>
      <c r="WN32" s="687"/>
      <c r="WO32" s="687"/>
      <c r="WP32" s="687"/>
      <c r="WQ32" s="687"/>
      <c r="WR32" s="687"/>
      <c r="WS32" s="687"/>
      <c r="WT32" s="687"/>
      <c r="WU32" s="687"/>
      <c r="WV32" s="687"/>
      <c r="WW32" s="687"/>
      <c r="WX32" s="687"/>
      <c r="WY32" s="687"/>
      <c r="WZ32" s="687"/>
      <c r="XA32" s="687"/>
      <c r="XB32" s="687"/>
      <c r="XC32" s="687"/>
      <c r="XD32" s="687"/>
      <c r="XE32" s="687"/>
      <c r="XF32" s="687"/>
      <c r="XG32" s="687"/>
      <c r="XH32" s="687"/>
      <c r="XI32" s="687"/>
      <c r="XJ32" s="687"/>
      <c r="XK32" s="687"/>
      <c r="XL32" s="687"/>
      <c r="XM32" s="687"/>
      <c r="XN32" s="687"/>
      <c r="XO32" s="687"/>
      <c r="XP32" s="687"/>
      <c r="XQ32" s="687"/>
      <c r="XR32" s="687"/>
      <c r="XS32" s="687"/>
      <c r="XT32" s="687"/>
      <c r="XU32" s="687"/>
      <c r="XV32" s="687"/>
      <c r="XW32" s="687"/>
      <c r="XX32" s="687"/>
      <c r="XY32" s="687"/>
      <c r="XZ32" s="687"/>
      <c r="YA32" s="687"/>
      <c r="YB32" s="687"/>
      <c r="YC32" s="687"/>
      <c r="YD32" s="687"/>
      <c r="YE32" s="687"/>
      <c r="YF32" s="687"/>
      <c r="YG32" s="687"/>
      <c r="YH32" s="687"/>
      <c r="YI32" s="687"/>
      <c r="YJ32" s="687"/>
      <c r="YK32" s="687"/>
      <c r="YL32" s="687"/>
      <c r="YM32" s="687"/>
      <c r="YN32" s="687"/>
      <c r="YO32" s="687"/>
      <c r="YP32" s="687"/>
      <c r="YQ32" s="687"/>
      <c r="YR32" s="687"/>
      <c r="YS32" s="687"/>
      <c r="YT32" s="687"/>
      <c r="YU32" s="687"/>
      <c r="YV32" s="687"/>
      <c r="YW32" s="687"/>
      <c r="YX32" s="687"/>
      <c r="YY32" s="687"/>
      <c r="YZ32" s="687"/>
      <c r="ZA32" s="687"/>
      <c r="ZB32" s="687"/>
      <c r="ZC32" s="687"/>
      <c r="ZD32" s="687"/>
      <c r="ZE32" s="687"/>
      <c r="ZF32" s="687"/>
      <c r="ZG32" s="687"/>
      <c r="ZH32" s="687"/>
      <c r="ZI32" s="687"/>
      <c r="ZJ32" s="687"/>
      <c r="ZK32" s="687"/>
      <c r="ZL32" s="687"/>
      <c r="ZM32" s="687"/>
      <c r="ZN32" s="687"/>
      <c r="ZO32" s="687"/>
      <c r="ZP32" s="687"/>
      <c r="ZQ32" s="687"/>
      <c r="ZR32" s="687"/>
      <c r="ZS32" s="687"/>
      <c r="ZT32" s="687"/>
      <c r="ZU32" s="687"/>
      <c r="ZV32" s="687"/>
      <c r="ZW32" s="687"/>
      <c r="ZX32" s="687"/>
      <c r="ZY32" s="687"/>
      <c r="ZZ32" s="687"/>
      <c r="AAA32" s="687"/>
      <c r="AAB32" s="687"/>
      <c r="AAC32" s="687"/>
      <c r="AAD32" s="687"/>
      <c r="AAE32" s="687"/>
      <c r="AAF32" s="687"/>
      <c r="AAG32" s="687"/>
      <c r="AAH32" s="687"/>
      <c r="AAI32" s="687"/>
      <c r="AAJ32" s="687"/>
      <c r="AAK32" s="687"/>
      <c r="AAL32" s="687"/>
      <c r="AAM32" s="687"/>
      <c r="AAN32" s="687"/>
      <c r="AAO32" s="687"/>
      <c r="AAP32" s="687"/>
      <c r="AAQ32" s="687"/>
      <c r="AAR32" s="687"/>
      <c r="AAS32" s="687"/>
      <c r="AAT32" s="687"/>
      <c r="AAU32" s="687"/>
      <c r="AAV32" s="687"/>
      <c r="AAW32" s="687"/>
      <c r="AAX32" s="687"/>
      <c r="AAY32" s="687"/>
      <c r="AAZ32" s="687"/>
      <c r="ABA32" s="687"/>
      <c r="ABB32" s="687"/>
      <c r="ABC32" s="687"/>
      <c r="ABD32" s="687"/>
      <c r="ABE32" s="687"/>
      <c r="ABF32" s="687"/>
      <c r="ABG32" s="687"/>
      <c r="ABH32" s="687"/>
      <c r="ABI32" s="687"/>
      <c r="ABJ32" s="687"/>
      <c r="ABK32" s="687"/>
      <c r="ABL32" s="687"/>
      <c r="ABM32" s="687"/>
      <c r="ABN32" s="687"/>
      <c r="ABO32" s="687"/>
      <c r="ABP32" s="687"/>
      <c r="ABQ32" s="687"/>
      <c r="ABR32" s="687"/>
      <c r="ABS32" s="687"/>
      <c r="ABT32" s="687"/>
      <c r="ABU32" s="687"/>
      <c r="ABV32" s="687"/>
      <c r="ABW32" s="687"/>
      <c r="ABX32" s="687"/>
      <c r="ABY32" s="687"/>
      <c r="ABZ32" s="687"/>
      <c r="ACA32" s="687"/>
      <c r="ACB32" s="687"/>
      <c r="ACC32" s="687"/>
      <c r="ACD32" s="687"/>
      <c r="ACE32" s="687"/>
      <c r="ACF32" s="687"/>
      <c r="ACG32" s="687"/>
      <c r="ACH32" s="687"/>
      <c r="ACI32" s="687"/>
      <c r="ACJ32" s="687"/>
      <c r="ACK32" s="687"/>
      <c r="ACL32" s="687"/>
      <c r="ACM32" s="687"/>
      <c r="ACN32" s="687"/>
      <c r="ACO32" s="687"/>
      <c r="ACP32" s="687"/>
      <c r="ACQ32" s="687"/>
      <c r="ACR32" s="687"/>
      <c r="ACS32" s="687"/>
      <c r="ACT32" s="687"/>
      <c r="ACU32" s="687"/>
      <c r="ACV32" s="687"/>
      <c r="ACW32" s="687"/>
      <c r="ACX32" s="687"/>
      <c r="ACY32" s="687"/>
      <c r="ACZ32" s="687"/>
      <c r="ADA32" s="687"/>
      <c r="ADB32" s="687"/>
      <c r="ADC32" s="687"/>
      <c r="ADD32" s="687"/>
      <c r="ADE32" s="687"/>
      <c r="ADF32" s="687"/>
      <c r="ADG32" s="687"/>
      <c r="ADH32" s="687"/>
      <c r="ADI32" s="687"/>
      <c r="ADJ32" s="687"/>
      <c r="ADK32" s="687"/>
      <c r="ADL32" s="687"/>
      <c r="ADM32" s="687"/>
      <c r="ADN32" s="687"/>
      <c r="ADO32" s="687"/>
      <c r="ADP32" s="687"/>
      <c r="ADQ32" s="687"/>
      <c r="ADR32" s="687"/>
      <c r="ADS32" s="687"/>
      <c r="ADT32" s="687"/>
      <c r="ADU32" s="687"/>
      <c r="ADV32" s="687"/>
      <c r="ADW32" s="687"/>
      <c r="ADX32" s="687"/>
      <c r="ADY32" s="687"/>
      <c r="ADZ32" s="687"/>
      <c r="AEA32" s="687"/>
      <c r="AEB32" s="687"/>
      <c r="AEC32" s="687"/>
      <c r="AED32" s="687"/>
      <c r="AEE32" s="687"/>
      <c r="AEF32" s="687"/>
      <c r="AEG32" s="687"/>
      <c r="AEH32" s="687"/>
      <c r="AEI32" s="687"/>
      <c r="AEJ32" s="687"/>
      <c r="AEK32" s="687"/>
      <c r="AEL32" s="687"/>
      <c r="AEM32" s="687"/>
      <c r="AEN32" s="687"/>
      <c r="AEO32" s="687"/>
      <c r="AEP32" s="687"/>
      <c r="AEQ32" s="687"/>
      <c r="AER32" s="687"/>
      <c r="AES32" s="687"/>
      <c r="AET32" s="687"/>
      <c r="AEU32" s="687"/>
      <c r="AEV32" s="687"/>
      <c r="AEW32" s="687"/>
      <c r="AEX32" s="687"/>
      <c r="AEY32" s="687"/>
      <c r="AEZ32" s="687"/>
      <c r="AFA32" s="687"/>
      <c r="AFB32" s="687"/>
      <c r="AFC32" s="687"/>
      <c r="AFD32" s="687"/>
      <c r="AFE32" s="687"/>
      <c r="AFF32" s="687"/>
      <c r="AFG32" s="687"/>
      <c r="AFH32" s="687"/>
      <c r="AFI32" s="687"/>
      <c r="AFJ32" s="687"/>
      <c r="AFK32" s="687"/>
      <c r="AFL32" s="687"/>
      <c r="AFM32" s="687"/>
      <c r="AFN32" s="687"/>
      <c r="AFO32" s="687"/>
      <c r="AFP32" s="687"/>
      <c r="AFQ32" s="687"/>
      <c r="AFR32" s="687"/>
      <c r="AFS32" s="687"/>
      <c r="AFT32" s="687"/>
      <c r="AFU32" s="687"/>
      <c r="AFV32" s="687"/>
      <c r="AFW32" s="687"/>
      <c r="AFX32" s="687"/>
      <c r="AFY32" s="687"/>
      <c r="AFZ32" s="687"/>
      <c r="AGA32" s="687"/>
      <c r="AGB32" s="687"/>
      <c r="AGC32" s="687"/>
      <c r="AGD32" s="687"/>
      <c r="AGE32" s="687"/>
      <c r="AGF32" s="687"/>
      <c r="AGG32" s="687"/>
      <c r="AGH32" s="687"/>
      <c r="AGI32" s="687"/>
      <c r="AGJ32" s="687"/>
      <c r="AGK32" s="687"/>
      <c r="AGL32" s="687"/>
      <c r="AGM32" s="687"/>
      <c r="AGN32" s="687"/>
      <c r="AGO32" s="687"/>
      <c r="AGP32" s="687"/>
      <c r="AGQ32" s="687"/>
      <c r="AGR32" s="687"/>
      <c r="AGS32" s="687"/>
      <c r="AGT32" s="687"/>
      <c r="AGU32" s="687"/>
      <c r="AGV32" s="687"/>
      <c r="AGW32" s="687"/>
      <c r="AGX32" s="687"/>
      <c r="AGY32" s="687"/>
      <c r="AGZ32" s="687"/>
      <c r="AHA32" s="687"/>
      <c r="AHB32" s="687"/>
      <c r="AHC32" s="687"/>
      <c r="AHD32" s="687"/>
      <c r="AHE32" s="687"/>
      <c r="AHF32" s="687"/>
      <c r="AHG32" s="687"/>
      <c r="AHH32" s="687"/>
      <c r="AHI32" s="687"/>
      <c r="AHJ32" s="687"/>
      <c r="AHK32" s="687"/>
      <c r="AHL32" s="687"/>
      <c r="AHM32" s="687"/>
      <c r="AHN32" s="687"/>
      <c r="AHO32" s="687"/>
      <c r="AHP32" s="687"/>
      <c r="AHQ32" s="687"/>
      <c r="AHR32" s="687"/>
      <c r="AHS32" s="687"/>
      <c r="AHT32" s="687"/>
      <c r="AHU32" s="687"/>
      <c r="AHV32" s="687"/>
      <c r="AHW32" s="687"/>
      <c r="AHX32" s="687"/>
      <c r="AHY32" s="687"/>
      <c r="AHZ32" s="687"/>
      <c r="AIA32" s="687"/>
      <c r="AIB32" s="687"/>
      <c r="AIC32" s="687"/>
      <c r="AID32" s="687"/>
      <c r="AIE32" s="687"/>
      <c r="AIF32" s="687"/>
      <c r="AIG32" s="687"/>
      <c r="AIH32" s="687"/>
      <c r="AII32" s="687"/>
      <c r="AIJ32" s="687"/>
      <c r="AIK32" s="687"/>
      <c r="AIL32" s="687"/>
      <c r="AIM32" s="687"/>
      <c r="AIN32" s="687"/>
      <c r="AIO32" s="687"/>
      <c r="AIP32" s="687"/>
      <c r="AIQ32" s="687"/>
      <c r="AIR32" s="687"/>
      <c r="AIS32" s="687"/>
      <c r="AIT32" s="687"/>
      <c r="AIU32" s="687"/>
      <c r="AIV32" s="687"/>
      <c r="AIW32" s="687"/>
      <c r="AIX32" s="687"/>
      <c r="AIY32" s="687"/>
      <c r="AIZ32" s="687"/>
      <c r="AJA32" s="687"/>
      <c r="AJB32" s="687"/>
      <c r="AJC32" s="687"/>
      <c r="AJD32" s="687"/>
      <c r="AJE32" s="687"/>
      <c r="AJF32" s="687"/>
      <c r="AJG32" s="687"/>
      <c r="AJH32" s="687"/>
      <c r="AJI32" s="687"/>
      <c r="AJJ32" s="687"/>
      <c r="AJK32" s="687"/>
      <c r="AJL32" s="687"/>
      <c r="AJM32" s="687"/>
      <c r="AJN32" s="687"/>
      <c r="AJO32" s="687"/>
      <c r="AJP32" s="687"/>
      <c r="AJQ32" s="687"/>
      <c r="AJR32" s="687"/>
      <c r="AJS32" s="687"/>
      <c r="AJT32" s="687"/>
      <c r="AJU32" s="687"/>
      <c r="AJV32" s="687"/>
      <c r="AJW32" s="687"/>
      <c r="AJX32" s="687"/>
      <c r="AJY32" s="687"/>
      <c r="AJZ32" s="687"/>
      <c r="AKA32" s="687"/>
      <c r="AKB32" s="687"/>
      <c r="AKC32" s="687"/>
      <c r="AKD32" s="687"/>
      <c r="AKE32" s="687"/>
      <c r="AKF32" s="687"/>
      <c r="AKG32" s="687"/>
      <c r="AKH32" s="687"/>
      <c r="AKI32" s="687"/>
      <c r="AKJ32" s="687"/>
      <c r="AKK32" s="687"/>
      <c r="AKL32" s="687"/>
      <c r="AKM32" s="687"/>
      <c r="AKN32" s="687"/>
      <c r="AKO32" s="687"/>
      <c r="AKP32" s="687"/>
      <c r="AKQ32" s="687"/>
      <c r="AKR32" s="687"/>
      <c r="AKS32" s="687"/>
      <c r="AKT32" s="687"/>
      <c r="AKU32" s="687"/>
      <c r="AKV32" s="687"/>
      <c r="AKW32" s="687"/>
      <c r="AKX32" s="687"/>
      <c r="AKY32" s="687"/>
      <c r="AKZ32" s="687"/>
      <c r="ALA32" s="687"/>
      <c r="ALB32" s="687"/>
      <c r="ALC32" s="687"/>
      <c r="ALD32" s="687"/>
      <c r="ALE32" s="687"/>
      <c r="ALF32" s="687"/>
      <c r="ALG32" s="687"/>
      <c r="ALH32" s="687"/>
      <c r="ALI32" s="687"/>
      <c r="ALJ32" s="687"/>
      <c r="ALK32" s="687"/>
      <c r="ALL32" s="687"/>
      <c r="ALM32" s="687"/>
      <c r="ALN32" s="687"/>
      <c r="ALO32" s="687"/>
      <c r="ALP32" s="687"/>
      <c r="ALQ32" s="687"/>
      <c r="ALR32" s="687"/>
      <c r="ALS32" s="687"/>
      <c r="ALT32" s="687"/>
      <c r="ALU32" s="687"/>
      <c r="ALV32" s="687"/>
      <c r="ALW32" s="687"/>
      <c r="ALX32" s="687"/>
      <c r="ALY32" s="687"/>
      <c r="ALZ32" s="687"/>
      <c r="AMA32" s="687"/>
      <c r="AMB32" s="687"/>
      <c r="AMC32" s="687"/>
      <c r="AMD32" s="687"/>
      <c r="AME32" s="687"/>
      <c r="AMF32" s="687"/>
      <c r="AMG32" s="687"/>
      <c r="AMH32" s="687"/>
      <c r="AMI32" s="687"/>
      <c r="AMJ32" s="687"/>
      <c r="AMK32" s="687"/>
      <c r="AML32" s="687"/>
      <c r="AMM32" s="687"/>
      <c r="AMN32" s="687"/>
      <c r="AMO32" s="687"/>
      <c r="AMP32" s="687"/>
      <c r="AMQ32" s="687"/>
      <c r="AMR32" s="687"/>
      <c r="AMS32" s="687"/>
      <c r="AMT32" s="687"/>
      <c r="AMU32" s="687"/>
      <c r="AMV32" s="687"/>
      <c r="AMW32" s="687"/>
      <c r="AMX32" s="687"/>
      <c r="AMY32" s="687"/>
      <c r="AMZ32" s="687"/>
      <c r="ANA32" s="687"/>
      <c r="ANB32" s="687"/>
      <c r="ANC32" s="687"/>
      <c r="AND32" s="687"/>
      <c r="ANE32" s="687"/>
      <c r="ANF32" s="687"/>
      <c r="ANG32" s="687"/>
      <c r="ANH32" s="687"/>
      <c r="ANI32" s="687"/>
      <c r="ANJ32" s="687"/>
      <c r="ANK32" s="687"/>
      <c r="ANL32" s="687"/>
      <c r="ANM32" s="687"/>
      <c r="ANN32" s="687"/>
      <c r="ANO32" s="687"/>
      <c r="ANP32" s="687"/>
      <c r="ANQ32" s="687"/>
      <c r="ANR32" s="687"/>
      <c r="ANS32" s="687"/>
      <c r="ANT32" s="687"/>
      <c r="ANU32" s="687"/>
      <c r="ANV32" s="687"/>
      <c r="ANW32" s="687"/>
      <c r="ANX32" s="687"/>
      <c r="ANY32" s="687"/>
      <c r="ANZ32" s="687"/>
      <c r="AOA32" s="687"/>
      <c r="AOB32" s="687"/>
      <c r="AOC32" s="687"/>
      <c r="AOD32" s="687"/>
      <c r="AOE32" s="687"/>
      <c r="AOF32" s="687"/>
      <c r="AOG32" s="687"/>
      <c r="AOH32" s="687"/>
      <c r="AOI32" s="687"/>
      <c r="AOJ32" s="687"/>
      <c r="AOK32" s="687"/>
      <c r="AOL32" s="687"/>
      <c r="AOM32" s="687"/>
      <c r="AON32" s="687"/>
      <c r="AOO32" s="687"/>
      <c r="AOP32" s="687"/>
      <c r="AOQ32" s="687"/>
      <c r="AOR32" s="687"/>
      <c r="AOS32" s="687"/>
      <c r="AOT32" s="687"/>
      <c r="AOU32" s="687"/>
      <c r="AOV32" s="687"/>
      <c r="AOW32" s="687"/>
      <c r="AOX32" s="687"/>
      <c r="AOY32" s="687"/>
      <c r="AOZ32" s="687"/>
      <c r="APA32" s="687"/>
      <c r="APB32" s="687"/>
      <c r="APC32" s="687"/>
      <c r="APD32" s="687"/>
      <c r="APE32" s="687"/>
      <c r="APF32" s="687"/>
      <c r="APG32" s="687"/>
      <c r="APH32" s="687"/>
      <c r="API32" s="687"/>
      <c r="APJ32" s="687"/>
      <c r="APK32" s="687"/>
      <c r="APL32" s="687"/>
      <c r="APM32" s="687"/>
      <c r="APN32" s="687"/>
      <c r="APO32" s="687"/>
      <c r="APP32" s="687"/>
      <c r="APQ32" s="687"/>
      <c r="APR32" s="687"/>
      <c r="APS32" s="687"/>
      <c r="APT32" s="687"/>
      <c r="APU32" s="687"/>
      <c r="APV32" s="687"/>
      <c r="APW32" s="687"/>
      <c r="APX32" s="687"/>
      <c r="APY32" s="687"/>
      <c r="APZ32" s="687"/>
      <c r="AQA32" s="687"/>
      <c r="AQB32" s="687"/>
      <c r="AQC32" s="687"/>
      <c r="AQD32" s="687"/>
      <c r="AQE32" s="687"/>
      <c r="AQF32" s="687"/>
      <c r="AQG32" s="687"/>
      <c r="AQH32" s="687"/>
      <c r="AQI32" s="687"/>
      <c r="AQJ32" s="687"/>
      <c r="AQK32" s="687"/>
      <c r="AQL32" s="687"/>
      <c r="AQM32" s="687"/>
      <c r="AQN32" s="687"/>
      <c r="AQO32" s="687"/>
      <c r="AQP32" s="687"/>
      <c r="AQQ32" s="687"/>
      <c r="AQR32" s="687"/>
      <c r="AQS32" s="687"/>
      <c r="AQT32" s="687"/>
      <c r="AQU32" s="687"/>
      <c r="AQV32" s="687"/>
      <c r="AQW32" s="687"/>
      <c r="AQX32" s="687"/>
      <c r="AQY32" s="687"/>
      <c r="AQZ32" s="687"/>
      <c r="ARA32" s="687"/>
      <c r="ARB32" s="687"/>
      <c r="ARC32" s="687"/>
      <c r="ARD32" s="687"/>
      <c r="ARE32" s="687"/>
      <c r="ARF32" s="687"/>
      <c r="ARG32" s="687"/>
      <c r="ARH32" s="687"/>
      <c r="ARI32" s="687"/>
      <c r="ARJ32" s="687"/>
      <c r="ARK32" s="687"/>
      <c r="ARL32" s="687"/>
      <c r="ARM32" s="687"/>
      <c r="ARN32" s="687"/>
      <c r="ARO32" s="687"/>
      <c r="ARP32" s="687"/>
      <c r="ARQ32" s="687"/>
      <c r="ARR32" s="687"/>
      <c r="ARS32" s="687"/>
      <c r="ART32" s="687"/>
      <c r="ARU32" s="687"/>
      <c r="ARV32" s="687"/>
      <c r="ARW32" s="687"/>
      <c r="ARX32" s="687"/>
      <c r="ARY32" s="687"/>
      <c r="ARZ32" s="687"/>
      <c r="ASA32" s="687"/>
      <c r="ASB32" s="687"/>
      <c r="ASC32" s="687"/>
      <c r="ASD32" s="687"/>
      <c r="ASE32" s="687"/>
      <c r="ASF32" s="687"/>
      <c r="ASG32" s="687"/>
      <c r="ASH32" s="687"/>
      <c r="ASI32" s="687"/>
      <c r="ASJ32" s="687"/>
      <c r="ASK32" s="687"/>
      <c r="ASL32" s="687"/>
      <c r="ASM32" s="687"/>
      <c r="ASN32" s="687"/>
      <c r="ASO32" s="687"/>
      <c r="ASP32" s="687"/>
      <c r="ASQ32" s="687"/>
      <c r="ASR32" s="687"/>
      <c r="ASS32" s="687"/>
      <c r="AST32" s="687"/>
      <c r="ASU32" s="687"/>
      <c r="ASV32" s="687"/>
      <c r="ASW32" s="687"/>
      <c r="ASX32" s="687"/>
      <c r="ASY32" s="687"/>
      <c r="ASZ32" s="687"/>
      <c r="ATA32" s="687"/>
      <c r="ATB32" s="687"/>
      <c r="ATC32" s="687"/>
      <c r="ATD32" s="687"/>
      <c r="ATE32" s="687"/>
      <c r="ATF32" s="687"/>
      <c r="ATG32" s="687"/>
      <c r="ATH32" s="687"/>
      <c r="ATI32" s="687"/>
      <c r="ATJ32" s="687"/>
      <c r="ATK32" s="687"/>
      <c r="ATL32" s="687"/>
      <c r="ATM32" s="687"/>
      <c r="ATN32" s="687"/>
      <c r="ATO32" s="687"/>
      <c r="ATP32" s="687"/>
      <c r="ATQ32" s="687"/>
      <c r="ATR32" s="687"/>
      <c r="ATS32" s="687"/>
      <c r="ATT32" s="687"/>
      <c r="ATU32" s="687"/>
      <c r="ATV32" s="687"/>
      <c r="ATW32" s="687"/>
      <c r="ATX32" s="687"/>
      <c r="ATY32" s="687"/>
      <c r="ATZ32" s="687"/>
      <c r="AUA32" s="687"/>
      <c r="AUB32" s="687"/>
      <c r="AUC32" s="687"/>
      <c r="AUD32" s="687"/>
      <c r="AUE32" s="687"/>
      <c r="AUF32" s="687"/>
      <c r="AUG32" s="687"/>
      <c r="AUH32" s="687"/>
      <c r="AUI32" s="687"/>
      <c r="AUJ32" s="687"/>
      <c r="AUK32" s="687"/>
      <c r="AUL32" s="687"/>
      <c r="AUM32" s="687"/>
      <c r="AUN32" s="687"/>
      <c r="AUO32" s="687"/>
      <c r="AUP32" s="687"/>
      <c r="AUQ32" s="687"/>
      <c r="AUR32" s="687"/>
      <c r="AUS32" s="687"/>
      <c r="AUT32" s="687"/>
      <c r="AUU32" s="687"/>
      <c r="AUV32" s="687"/>
      <c r="AUW32" s="687"/>
      <c r="AUX32" s="687"/>
      <c r="AUY32" s="687"/>
      <c r="AUZ32" s="687"/>
      <c r="AVA32" s="687"/>
      <c r="AVB32" s="687"/>
      <c r="AVC32" s="687"/>
      <c r="AVD32" s="687"/>
      <c r="AVE32" s="687"/>
      <c r="AVF32" s="687"/>
      <c r="AVG32" s="687"/>
      <c r="AVH32" s="687"/>
      <c r="AVI32" s="687"/>
      <c r="AVJ32" s="687"/>
      <c r="AVK32" s="687"/>
      <c r="AVL32" s="687"/>
      <c r="AVM32" s="687"/>
      <c r="AVN32" s="687"/>
      <c r="AVO32" s="687"/>
      <c r="AVP32" s="687"/>
      <c r="AVQ32" s="687"/>
      <c r="AVR32" s="687"/>
      <c r="AVS32" s="687"/>
      <c r="AVT32" s="687"/>
      <c r="AVU32" s="687"/>
      <c r="AVV32" s="687"/>
      <c r="AVW32" s="687"/>
      <c r="AVX32" s="687"/>
      <c r="AVY32" s="687"/>
      <c r="AVZ32" s="687"/>
      <c r="AWA32" s="687"/>
      <c r="AWB32" s="687"/>
      <c r="AWC32" s="687"/>
      <c r="AWD32" s="687"/>
      <c r="AWE32" s="687"/>
      <c r="AWF32" s="687"/>
      <c r="AWG32" s="687"/>
      <c r="AWH32" s="687"/>
      <c r="AWI32" s="687"/>
      <c r="AWJ32" s="687"/>
      <c r="AWK32" s="687"/>
      <c r="AWL32" s="687"/>
      <c r="AWM32" s="687"/>
      <c r="AWN32" s="687"/>
      <c r="AWO32" s="687"/>
      <c r="AWP32" s="687"/>
      <c r="AWQ32" s="687"/>
      <c r="AWR32" s="687"/>
      <c r="AWS32" s="687"/>
      <c r="AWT32" s="687"/>
      <c r="AWU32" s="687"/>
      <c r="AWV32" s="687"/>
      <c r="AWW32" s="687"/>
      <c r="AWX32" s="687"/>
      <c r="AWY32" s="687"/>
      <c r="AWZ32" s="687"/>
      <c r="AXA32" s="687"/>
      <c r="AXB32" s="687"/>
      <c r="AXC32" s="687"/>
      <c r="AXD32" s="687"/>
      <c r="AXE32" s="687"/>
      <c r="AXF32" s="687"/>
      <c r="AXG32" s="687"/>
      <c r="AXH32" s="687"/>
      <c r="AXI32" s="687"/>
      <c r="AXJ32" s="687"/>
      <c r="AXK32" s="687"/>
      <c r="AXL32" s="687"/>
      <c r="AXM32" s="687"/>
      <c r="AXN32" s="687"/>
      <c r="AXO32" s="687"/>
      <c r="AXP32" s="687"/>
      <c r="AXQ32" s="687"/>
      <c r="AXR32" s="687"/>
      <c r="AXS32" s="687"/>
      <c r="AXT32" s="687"/>
      <c r="AXU32" s="687"/>
      <c r="AXV32" s="687"/>
      <c r="AXW32" s="687"/>
      <c r="AXX32" s="687"/>
      <c r="AXY32" s="687"/>
      <c r="AXZ32" s="687"/>
      <c r="AYA32" s="687"/>
      <c r="AYB32" s="687"/>
      <c r="AYC32" s="687"/>
      <c r="AYD32" s="687"/>
      <c r="AYE32" s="687"/>
      <c r="AYF32" s="687"/>
      <c r="AYG32" s="687"/>
      <c r="AYH32" s="687"/>
      <c r="AYI32" s="687"/>
      <c r="AYJ32" s="687"/>
      <c r="AYK32" s="687"/>
      <c r="AYL32" s="687"/>
      <c r="AYM32" s="687"/>
      <c r="AYN32" s="687"/>
      <c r="AYO32" s="687"/>
      <c r="AYP32" s="687"/>
      <c r="AYQ32" s="687"/>
      <c r="AYR32" s="687"/>
      <c r="AYS32" s="687"/>
      <c r="AYT32" s="687"/>
      <c r="AYU32" s="687"/>
      <c r="AYV32" s="687"/>
      <c r="AYW32" s="687"/>
      <c r="AYX32" s="687"/>
      <c r="AYY32" s="687"/>
      <c r="AYZ32" s="687"/>
      <c r="AZA32" s="687"/>
      <c r="AZB32" s="687"/>
      <c r="AZC32" s="687"/>
      <c r="AZD32" s="687"/>
      <c r="AZE32" s="687"/>
      <c r="AZF32" s="687"/>
      <c r="AZG32" s="687"/>
      <c r="AZH32" s="687"/>
      <c r="AZI32" s="687"/>
      <c r="AZJ32" s="687"/>
      <c r="AZK32" s="687"/>
      <c r="AZL32" s="687"/>
      <c r="AZM32" s="687"/>
      <c r="AZN32" s="687"/>
      <c r="AZO32" s="687"/>
      <c r="AZP32" s="687"/>
      <c r="AZQ32" s="687"/>
      <c r="AZR32" s="687"/>
      <c r="AZS32" s="687"/>
      <c r="AZT32" s="687"/>
      <c r="AZU32" s="687"/>
      <c r="AZV32" s="687"/>
      <c r="AZW32" s="687"/>
      <c r="AZX32" s="687"/>
      <c r="AZY32" s="687"/>
      <c r="AZZ32" s="687"/>
      <c r="BAA32" s="687"/>
      <c r="BAB32" s="687"/>
      <c r="BAC32" s="687"/>
      <c r="BAD32" s="687"/>
      <c r="BAE32" s="687"/>
      <c r="BAF32" s="687"/>
      <c r="BAG32" s="687"/>
      <c r="BAH32" s="687"/>
      <c r="BAI32" s="687"/>
      <c r="BAJ32" s="687"/>
      <c r="BAK32" s="687"/>
      <c r="BAL32" s="687"/>
      <c r="BAM32" s="687"/>
      <c r="BAN32" s="687"/>
      <c r="BAO32" s="687"/>
      <c r="BAP32" s="687"/>
      <c r="BAQ32" s="687"/>
      <c r="BAR32" s="687"/>
      <c r="BAS32" s="687"/>
      <c r="BAT32" s="687"/>
      <c r="BAU32" s="687"/>
      <c r="BAV32" s="687"/>
      <c r="BAW32" s="687"/>
      <c r="BAX32" s="687"/>
      <c r="BAY32" s="687"/>
      <c r="BAZ32" s="687"/>
      <c r="BBA32" s="687"/>
      <c r="BBB32" s="687"/>
      <c r="BBC32" s="687"/>
      <c r="BBD32" s="687"/>
      <c r="BBE32" s="687"/>
      <c r="BBF32" s="687"/>
      <c r="BBG32" s="687"/>
      <c r="BBH32" s="687"/>
      <c r="BBI32" s="687"/>
      <c r="BBJ32" s="687"/>
      <c r="BBK32" s="687"/>
      <c r="BBL32" s="687"/>
      <c r="BBM32" s="687"/>
      <c r="BBN32" s="687"/>
      <c r="BBO32" s="687"/>
      <c r="BBP32" s="687"/>
      <c r="BBQ32" s="687"/>
      <c r="BBR32" s="687"/>
      <c r="BBS32" s="687"/>
      <c r="BBT32" s="687"/>
      <c r="BBU32" s="687"/>
      <c r="BBV32" s="687"/>
      <c r="BBW32" s="687"/>
      <c r="BBX32" s="687"/>
      <c r="BBY32" s="687"/>
      <c r="BBZ32" s="687"/>
      <c r="BCA32" s="687"/>
      <c r="BCB32" s="687"/>
      <c r="BCC32" s="687"/>
      <c r="BCD32" s="687"/>
      <c r="BCE32" s="687"/>
      <c r="BCF32" s="687"/>
      <c r="BCG32" s="687"/>
      <c r="BCH32" s="687"/>
      <c r="BCI32" s="687"/>
      <c r="BCJ32" s="687"/>
      <c r="BCK32" s="687"/>
      <c r="BCL32" s="687"/>
      <c r="BCM32" s="687"/>
      <c r="BCN32" s="687"/>
      <c r="BCO32" s="687"/>
      <c r="BCP32" s="687"/>
      <c r="BCQ32" s="687"/>
      <c r="BCR32" s="687"/>
      <c r="BCS32" s="687"/>
      <c r="BCT32" s="687"/>
      <c r="BCU32" s="687"/>
      <c r="BCV32" s="687"/>
      <c r="BCW32" s="687"/>
      <c r="BCX32" s="687"/>
      <c r="BCY32" s="687"/>
      <c r="BCZ32" s="687"/>
      <c r="BDA32" s="687"/>
      <c r="BDB32" s="687"/>
      <c r="BDC32" s="687"/>
      <c r="BDD32" s="687"/>
      <c r="BDE32" s="687"/>
      <c r="BDF32" s="687"/>
      <c r="BDG32" s="687"/>
      <c r="BDH32" s="687"/>
      <c r="BDI32" s="687"/>
      <c r="BDJ32" s="687"/>
      <c r="BDK32" s="687"/>
      <c r="BDL32" s="687"/>
      <c r="BDM32" s="687"/>
      <c r="BDN32" s="687"/>
      <c r="BDO32" s="687"/>
      <c r="BDP32" s="687"/>
      <c r="BDQ32" s="687"/>
      <c r="BDR32" s="687"/>
      <c r="BDS32" s="687"/>
      <c r="BDT32" s="687"/>
      <c r="BDU32" s="687"/>
      <c r="BDV32" s="687"/>
      <c r="BDW32" s="687"/>
      <c r="BDX32" s="687"/>
      <c r="BDY32" s="687"/>
      <c r="BDZ32" s="687"/>
      <c r="BEA32" s="687"/>
      <c r="BEB32" s="687"/>
      <c r="BEC32" s="687"/>
      <c r="BED32" s="687"/>
      <c r="BEE32" s="687"/>
      <c r="BEF32" s="687"/>
      <c r="BEG32" s="687"/>
      <c r="BEH32" s="687"/>
      <c r="BEI32" s="687"/>
      <c r="BEJ32" s="687"/>
      <c r="BEK32" s="687"/>
      <c r="BEL32" s="687"/>
      <c r="BEM32" s="687"/>
      <c r="BEN32" s="687"/>
      <c r="BEO32" s="687"/>
      <c r="BEP32" s="687"/>
      <c r="BEQ32" s="687"/>
      <c r="BER32" s="687"/>
      <c r="BES32" s="687"/>
      <c r="BET32" s="687"/>
      <c r="BEU32" s="687"/>
      <c r="BEV32" s="687"/>
      <c r="BEW32" s="687"/>
      <c r="BEX32" s="687"/>
      <c r="BEY32" s="687"/>
      <c r="BEZ32" s="687"/>
      <c r="BFA32" s="687"/>
      <c r="BFB32" s="687"/>
      <c r="BFC32" s="687"/>
      <c r="BFD32" s="687"/>
      <c r="BFE32" s="687"/>
      <c r="BFF32" s="687"/>
      <c r="BFG32" s="687"/>
      <c r="BFH32" s="687"/>
      <c r="BFI32" s="687"/>
      <c r="BFJ32" s="687"/>
      <c r="BFK32" s="687"/>
      <c r="BFL32" s="687"/>
      <c r="BFM32" s="687"/>
      <c r="BFN32" s="687"/>
      <c r="BFO32" s="687"/>
      <c r="BFP32" s="687"/>
      <c r="BFQ32" s="687"/>
      <c r="BFR32" s="687"/>
      <c r="BFS32" s="687"/>
      <c r="BFT32" s="687"/>
      <c r="BFU32" s="687"/>
      <c r="BFV32" s="687"/>
      <c r="BFW32" s="687"/>
      <c r="BFX32" s="687"/>
      <c r="BFY32" s="687"/>
      <c r="BFZ32" s="687"/>
      <c r="BGA32" s="687"/>
      <c r="BGB32" s="687"/>
      <c r="BGC32" s="687"/>
      <c r="BGD32" s="687"/>
      <c r="BGE32" s="687"/>
      <c r="BGF32" s="687"/>
      <c r="BGG32" s="687"/>
      <c r="BGH32" s="687"/>
      <c r="BGI32" s="687"/>
      <c r="BGJ32" s="687"/>
      <c r="BGK32" s="687"/>
      <c r="BGL32" s="687"/>
      <c r="BGM32" s="687"/>
      <c r="BGN32" s="687"/>
      <c r="BGO32" s="687"/>
      <c r="BGP32" s="687"/>
      <c r="BGQ32" s="687"/>
      <c r="BGR32" s="687"/>
      <c r="BGS32" s="687"/>
      <c r="BGT32" s="687"/>
      <c r="BGU32" s="687"/>
      <c r="BGV32" s="687"/>
      <c r="BGW32" s="687"/>
      <c r="BGX32" s="687"/>
      <c r="BGY32" s="687"/>
      <c r="BGZ32" s="687"/>
      <c r="BHA32" s="687"/>
      <c r="BHB32" s="687"/>
      <c r="BHC32" s="687"/>
      <c r="BHD32" s="687"/>
      <c r="BHE32" s="687"/>
      <c r="BHF32" s="687"/>
      <c r="BHG32" s="687"/>
      <c r="BHH32" s="687"/>
      <c r="BHI32" s="687"/>
      <c r="BHJ32" s="687"/>
      <c r="BHK32" s="687"/>
      <c r="BHL32" s="687"/>
      <c r="BHM32" s="687"/>
      <c r="BHN32" s="687"/>
      <c r="BHO32" s="687"/>
      <c r="BHP32" s="687"/>
      <c r="BHQ32" s="687"/>
      <c r="BHR32" s="687"/>
      <c r="BHS32" s="687"/>
      <c r="BHT32" s="687"/>
      <c r="BHU32" s="687"/>
      <c r="BHV32" s="687"/>
      <c r="BHW32" s="687"/>
      <c r="BHX32" s="687"/>
      <c r="BHY32" s="687"/>
      <c r="BHZ32" s="687"/>
      <c r="BIA32" s="687"/>
      <c r="BIB32" s="687"/>
      <c r="BIC32" s="687"/>
      <c r="BID32" s="687"/>
      <c r="BIE32" s="687"/>
      <c r="BIF32" s="687"/>
      <c r="BIG32" s="687"/>
      <c r="BIH32" s="687"/>
      <c r="BII32" s="687"/>
      <c r="BIJ32" s="687"/>
      <c r="BIK32" s="687"/>
      <c r="BIL32" s="687"/>
      <c r="BIM32" s="687"/>
      <c r="BIN32" s="687"/>
      <c r="BIO32" s="687"/>
      <c r="BIP32" s="687"/>
      <c r="BIQ32" s="687"/>
      <c r="BIR32" s="687"/>
      <c r="BIS32" s="687"/>
      <c r="BIT32" s="687"/>
      <c r="BIU32" s="687"/>
      <c r="BIV32" s="687"/>
      <c r="BIW32" s="687"/>
      <c r="BIX32" s="687"/>
      <c r="BIY32" s="687"/>
      <c r="BIZ32" s="687"/>
      <c r="BJA32" s="687"/>
      <c r="BJB32" s="687"/>
      <c r="BJC32" s="687"/>
      <c r="BJD32" s="687"/>
      <c r="BJE32" s="687"/>
      <c r="BJF32" s="687"/>
      <c r="BJG32" s="687"/>
      <c r="BJH32" s="687"/>
      <c r="BJI32" s="687"/>
      <c r="BJJ32" s="687"/>
      <c r="BJK32" s="687"/>
      <c r="BJL32" s="687"/>
      <c r="BJM32" s="687"/>
      <c r="BJN32" s="687"/>
      <c r="BJO32" s="687"/>
      <c r="BJP32" s="687"/>
      <c r="BJQ32" s="687"/>
      <c r="BJR32" s="687"/>
      <c r="BJS32" s="687"/>
      <c r="BJT32" s="687"/>
      <c r="BJU32" s="687"/>
      <c r="BJV32" s="687"/>
      <c r="BJW32" s="687"/>
      <c r="BJX32" s="687"/>
      <c r="BJY32" s="687"/>
      <c r="BJZ32" s="687"/>
      <c r="BKA32" s="687"/>
      <c r="BKB32" s="687"/>
      <c r="BKC32" s="687"/>
      <c r="BKD32" s="687"/>
      <c r="BKE32" s="687"/>
      <c r="BKF32" s="687"/>
      <c r="BKG32" s="687"/>
      <c r="BKH32" s="687"/>
      <c r="BKI32" s="687"/>
      <c r="BKJ32" s="687"/>
      <c r="BKK32" s="687"/>
      <c r="BKL32" s="687"/>
      <c r="BKM32" s="687"/>
      <c r="BKN32" s="687"/>
      <c r="BKO32" s="687"/>
      <c r="BKP32" s="687"/>
      <c r="BKQ32" s="687"/>
      <c r="BKR32" s="687"/>
      <c r="BKS32" s="687"/>
      <c r="BKT32" s="687"/>
      <c r="BKU32" s="687"/>
      <c r="BKV32" s="687"/>
      <c r="BKW32" s="687"/>
      <c r="BKX32" s="687"/>
      <c r="BKY32" s="687"/>
      <c r="BKZ32" s="687"/>
      <c r="BLA32" s="687"/>
      <c r="BLB32" s="687"/>
      <c r="BLC32" s="687"/>
      <c r="BLD32" s="687"/>
      <c r="BLE32" s="687"/>
      <c r="BLF32" s="687"/>
      <c r="BLG32" s="687"/>
      <c r="BLH32" s="687"/>
      <c r="BLI32" s="687"/>
      <c r="BLJ32" s="687"/>
      <c r="BLK32" s="687"/>
      <c r="BLL32" s="687"/>
      <c r="BLM32" s="687"/>
      <c r="BLN32" s="687"/>
      <c r="BLO32" s="687"/>
      <c r="BLP32" s="687"/>
      <c r="BLQ32" s="687"/>
      <c r="BLR32" s="687"/>
      <c r="BLS32" s="687"/>
      <c r="BLT32" s="687"/>
      <c r="BLU32" s="687"/>
      <c r="BLV32" s="687"/>
      <c r="BLW32" s="687"/>
      <c r="BLX32" s="687"/>
      <c r="BLY32" s="687"/>
      <c r="BLZ32" s="687"/>
      <c r="BMA32" s="687"/>
      <c r="BMB32" s="687"/>
      <c r="BMC32" s="687"/>
      <c r="BMD32" s="687"/>
      <c r="BME32" s="687"/>
      <c r="BMF32" s="687"/>
      <c r="BMG32" s="687"/>
      <c r="BMH32" s="687"/>
      <c r="BMI32" s="687"/>
      <c r="BMJ32" s="687"/>
      <c r="BMK32" s="687"/>
      <c r="BML32" s="687"/>
      <c r="BMM32" s="687"/>
      <c r="BMN32" s="687"/>
      <c r="BMO32" s="687"/>
      <c r="BMP32" s="687"/>
      <c r="BMQ32" s="687"/>
      <c r="BMR32" s="687"/>
      <c r="BMS32" s="687"/>
      <c r="BMT32" s="687"/>
      <c r="BMU32" s="687"/>
      <c r="BMV32" s="687"/>
      <c r="BMW32" s="687"/>
      <c r="BMX32" s="687"/>
      <c r="BMY32" s="687"/>
      <c r="BMZ32" s="687"/>
      <c r="BNA32" s="687"/>
      <c r="BNB32" s="687"/>
      <c r="BNC32" s="687"/>
      <c r="BND32" s="687"/>
      <c r="BNE32" s="687"/>
      <c r="BNF32" s="687"/>
      <c r="BNG32" s="687"/>
      <c r="BNH32" s="687"/>
      <c r="BNI32" s="687"/>
      <c r="BNJ32" s="687"/>
      <c r="BNK32" s="687"/>
      <c r="BNL32" s="687"/>
      <c r="BNM32" s="687"/>
      <c r="BNN32" s="687"/>
      <c r="BNO32" s="687"/>
      <c r="BNP32" s="687"/>
      <c r="BNQ32" s="687"/>
      <c r="BNR32" s="687"/>
      <c r="BNS32" s="687"/>
      <c r="BNT32" s="687"/>
      <c r="BNU32" s="687"/>
      <c r="BNV32" s="687"/>
      <c r="BNW32" s="687"/>
      <c r="BNX32" s="687"/>
      <c r="BNY32" s="687"/>
      <c r="BNZ32" s="687"/>
      <c r="BOA32" s="687"/>
      <c r="BOB32" s="687"/>
      <c r="BOC32" s="687"/>
      <c r="BOD32" s="687"/>
      <c r="BOE32" s="687"/>
      <c r="BOF32" s="687"/>
      <c r="BOG32" s="687"/>
      <c r="BOH32" s="687"/>
      <c r="BOI32" s="687"/>
      <c r="BOJ32" s="687"/>
      <c r="BOK32" s="687"/>
      <c r="BOL32" s="687"/>
      <c r="BOM32" s="687"/>
      <c r="BON32" s="687"/>
      <c r="BOO32" s="687"/>
      <c r="BOP32" s="687"/>
      <c r="BOQ32" s="687"/>
      <c r="BOR32" s="687"/>
      <c r="BOS32" s="687"/>
      <c r="BOT32" s="687"/>
      <c r="BOU32" s="687"/>
      <c r="BOV32" s="687"/>
      <c r="BOW32" s="687"/>
      <c r="BOX32" s="687"/>
      <c r="BOY32" s="687"/>
      <c r="BOZ32" s="687"/>
      <c r="BPA32" s="687"/>
      <c r="BPB32" s="687"/>
      <c r="BPC32" s="687"/>
      <c r="BPD32" s="687"/>
      <c r="BPE32" s="687"/>
      <c r="BPF32" s="687"/>
      <c r="BPG32" s="687"/>
      <c r="BPH32" s="687"/>
      <c r="BPI32" s="687"/>
      <c r="BPJ32" s="687"/>
      <c r="BPK32" s="687"/>
      <c r="BPL32" s="687"/>
      <c r="BPM32" s="687"/>
      <c r="BPN32" s="687"/>
      <c r="BPO32" s="687"/>
      <c r="BPP32" s="687"/>
      <c r="BPQ32" s="687"/>
      <c r="BPR32" s="687"/>
      <c r="BPS32" s="687"/>
      <c r="BPT32" s="687"/>
      <c r="BPU32" s="687"/>
      <c r="BPV32" s="687"/>
      <c r="BPW32" s="687"/>
      <c r="BPX32" s="687"/>
      <c r="BPY32" s="687"/>
      <c r="BPZ32" s="687"/>
      <c r="BQA32" s="687"/>
      <c r="BQB32" s="687"/>
      <c r="BQC32" s="687"/>
      <c r="BQD32" s="687"/>
      <c r="BQE32" s="687"/>
      <c r="BQF32" s="687"/>
      <c r="BQG32" s="687"/>
      <c r="BQH32" s="687"/>
      <c r="BQI32" s="687"/>
      <c r="BQJ32" s="687"/>
      <c r="BQK32" s="687"/>
      <c r="BQL32" s="687"/>
      <c r="BQM32" s="687"/>
      <c r="BQN32" s="687"/>
      <c r="BQO32" s="687"/>
      <c r="BQP32" s="687"/>
      <c r="BQQ32" s="687"/>
      <c r="BQR32" s="687"/>
      <c r="BQS32" s="687"/>
      <c r="BQT32" s="687"/>
      <c r="BQU32" s="687"/>
      <c r="BQV32" s="687"/>
      <c r="BQW32" s="687"/>
      <c r="BQX32" s="687"/>
      <c r="BQY32" s="687"/>
      <c r="BQZ32" s="687"/>
      <c r="BRA32" s="687"/>
      <c r="BRB32" s="687"/>
      <c r="BRC32" s="687"/>
      <c r="BRD32" s="687"/>
      <c r="BRE32" s="687"/>
      <c r="BRF32" s="687"/>
      <c r="BRG32" s="687"/>
      <c r="BRH32" s="687"/>
      <c r="BRI32" s="687"/>
      <c r="BRJ32" s="687"/>
      <c r="BRK32" s="687"/>
      <c r="BRL32" s="687"/>
      <c r="BRM32" s="687"/>
      <c r="BRN32" s="687"/>
      <c r="BRO32" s="687"/>
      <c r="BRP32" s="687"/>
      <c r="BRQ32" s="687"/>
      <c r="BRR32" s="687"/>
      <c r="BRS32" s="687"/>
      <c r="BRT32" s="687"/>
      <c r="BRU32" s="687"/>
      <c r="BRV32" s="687"/>
      <c r="BRW32" s="687"/>
      <c r="BRX32" s="687"/>
      <c r="BRY32" s="687"/>
      <c r="BRZ32" s="687"/>
      <c r="BSA32" s="687"/>
      <c r="BSB32" s="687"/>
      <c r="BSC32" s="687"/>
      <c r="BSD32" s="687"/>
      <c r="BSE32" s="687"/>
      <c r="BSF32" s="687"/>
      <c r="BSG32" s="687"/>
      <c r="BSH32" s="687"/>
      <c r="BSI32" s="687"/>
      <c r="BSJ32" s="687"/>
      <c r="BSK32" s="687"/>
      <c r="BSL32" s="687"/>
      <c r="BSM32" s="687"/>
      <c r="BSN32" s="687"/>
      <c r="BSO32" s="687"/>
      <c r="BSP32" s="687"/>
      <c r="BSQ32" s="687"/>
      <c r="BSR32" s="687"/>
      <c r="BSS32" s="687"/>
      <c r="BST32" s="687"/>
      <c r="BSU32" s="687"/>
      <c r="BSV32" s="687"/>
      <c r="BSW32" s="687"/>
      <c r="BSX32" s="687"/>
      <c r="BSY32" s="687"/>
      <c r="BSZ32" s="687"/>
      <c r="BTA32" s="687"/>
      <c r="BTB32" s="687"/>
      <c r="BTC32" s="687"/>
      <c r="BTD32" s="687"/>
      <c r="BTE32" s="687"/>
      <c r="BTF32" s="687"/>
      <c r="BTG32" s="687"/>
      <c r="BTH32" s="687"/>
      <c r="BTI32" s="687"/>
      <c r="BTJ32" s="687"/>
      <c r="BTK32" s="687"/>
      <c r="BTL32" s="687"/>
      <c r="BTM32" s="687"/>
      <c r="BTN32" s="687"/>
      <c r="BTO32" s="687"/>
      <c r="BTP32" s="687"/>
      <c r="BTQ32" s="687"/>
      <c r="BTR32" s="687"/>
      <c r="BTS32" s="687"/>
      <c r="BTT32" s="687"/>
      <c r="BTU32" s="687"/>
      <c r="BTV32" s="687"/>
      <c r="BTW32" s="687"/>
      <c r="BTX32" s="687"/>
      <c r="BTY32" s="687"/>
      <c r="BTZ32" s="687"/>
      <c r="BUA32" s="687"/>
      <c r="BUB32" s="687"/>
      <c r="BUC32" s="687"/>
      <c r="BUD32" s="687"/>
      <c r="BUE32" s="687"/>
      <c r="BUF32" s="687"/>
      <c r="BUG32" s="687"/>
      <c r="BUH32" s="687"/>
      <c r="BUI32" s="687"/>
      <c r="BUJ32" s="687"/>
      <c r="BUK32" s="687"/>
      <c r="BUL32" s="687"/>
      <c r="BUM32" s="687"/>
      <c r="BUN32" s="687"/>
      <c r="BUO32" s="687"/>
      <c r="BUP32" s="687"/>
      <c r="BUQ32" s="687"/>
      <c r="BUR32" s="687"/>
      <c r="BUS32" s="687"/>
      <c r="BUT32" s="687"/>
      <c r="BUU32" s="687"/>
      <c r="BUV32" s="687"/>
      <c r="BUW32" s="687"/>
      <c r="BUX32" s="687"/>
      <c r="BUY32" s="687"/>
      <c r="BUZ32" s="687"/>
      <c r="BVA32" s="687"/>
      <c r="BVB32" s="687"/>
      <c r="BVC32" s="687"/>
      <c r="BVD32" s="687"/>
      <c r="BVE32" s="687"/>
      <c r="BVF32" s="687"/>
      <c r="BVG32" s="687"/>
      <c r="BVH32" s="687"/>
      <c r="BVI32" s="687"/>
      <c r="BVJ32" s="687"/>
      <c r="BVK32" s="687"/>
      <c r="BVL32" s="687"/>
      <c r="BVM32" s="687"/>
      <c r="BVN32" s="687"/>
      <c r="BVO32" s="687"/>
      <c r="BVP32" s="687"/>
      <c r="BVQ32" s="687"/>
      <c r="BVR32" s="687"/>
      <c r="BVS32" s="687"/>
      <c r="BVT32" s="687"/>
      <c r="BVU32" s="687"/>
      <c r="BVV32" s="687"/>
      <c r="BVW32" s="687"/>
      <c r="BVX32" s="687"/>
      <c r="BVY32" s="687"/>
      <c r="BVZ32" s="687"/>
      <c r="BWA32" s="687"/>
      <c r="BWB32" s="687"/>
      <c r="BWC32" s="687"/>
      <c r="BWD32" s="687"/>
      <c r="BWE32" s="687"/>
      <c r="BWF32" s="687"/>
      <c r="BWG32" s="687"/>
      <c r="BWH32" s="687"/>
      <c r="BWI32" s="687"/>
      <c r="BWJ32" s="687"/>
      <c r="BWK32" s="687"/>
      <c r="BWL32" s="687"/>
      <c r="BWM32" s="687"/>
      <c r="BWN32" s="687"/>
      <c r="BWO32" s="687"/>
      <c r="BWP32" s="687"/>
      <c r="BWQ32" s="687"/>
      <c r="BWR32" s="687"/>
      <c r="BWS32" s="687"/>
      <c r="BWT32" s="687"/>
      <c r="BWU32" s="687"/>
      <c r="BWV32" s="687"/>
      <c r="BWW32" s="687"/>
      <c r="BWX32" s="687"/>
      <c r="BWY32" s="687"/>
      <c r="BWZ32" s="687"/>
      <c r="BXA32" s="687"/>
      <c r="BXB32" s="687"/>
      <c r="BXC32" s="687"/>
      <c r="BXD32" s="687"/>
      <c r="BXE32" s="687"/>
      <c r="BXF32" s="687"/>
      <c r="BXG32" s="687"/>
      <c r="BXH32" s="687"/>
      <c r="BXI32" s="687"/>
      <c r="BXJ32" s="687"/>
      <c r="BXK32" s="687"/>
      <c r="BXL32" s="687"/>
      <c r="BXM32" s="687"/>
      <c r="BXN32" s="687"/>
      <c r="BXO32" s="687"/>
      <c r="BXP32" s="687"/>
      <c r="BXQ32" s="687"/>
      <c r="BXR32" s="687"/>
      <c r="BXS32" s="687"/>
      <c r="BXT32" s="687"/>
      <c r="BXU32" s="687"/>
      <c r="BXV32" s="687"/>
      <c r="BXW32" s="687"/>
      <c r="BXX32" s="687"/>
      <c r="BXY32" s="687"/>
      <c r="BXZ32" s="687"/>
      <c r="BYA32" s="687"/>
      <c r="BYB32" s="687"/>
      <c r="BYC32" s="687"/>
      <c r="BYD32" s="687"/>
      <c r="BYE32" s="687"/>
      <c r="BYF32" s="687"/>
      <c r="BYG32" s="687"/>
      <c r="BYH32" s="687"/>
      <c r="BYI32" s="687"/>
      <c r="BYJ32" s="687"/>
      <c r="BYK32" s="687"/>
      <c r="BYL32" s="687"/>
      <c r="BYM32" s="687"/>
      <c r="BYN32" s="687"/>
      <c r="BYO32" s="687"/>
      <c r="BYP32" s="687"/>
      <c r="BYQ32" s="687"/>
      <c r="BYR32" s="687"/>
      <c r="BYS32" s="687"/>
      <c r="BYT32" s="687"/>
      <c r="BYU32" s="687"/>
      <c r="BYV32" s="687"/>
      <c r="BYW32" s="687"/>
      <c r="BYX32" s="687"/>
      <c r="BYY32" s="687"/>
      <c r="BYZ32" s="687"/>
      <c r="BZA32" s="687"/>
      <c r="BZB32" s="687"/>
      <c r="BZC32" s="687"/>
      <c r="BZD32" s="687"/>
      <c r="BZE32" s="687"/>
      <c r="BZF32" s="687"/>
      <c r="BZG32" s="687"/>
      <c r="BZH32" s="687"/>
      <c r="BZI32" s="687"/>
      <c r="BZJ32" s="687"/>
      <c r="BZK32" s="687"/>
      <c r="BZL32" s="687"/>
      <c r="BZM32" s="687"/>
      <c r="BZN32" s="687"/>
      <c r="BZO32" s="687"/>
      <c r="BZP32" s="687"/>
      <c r="BZQ32" s="687"/>
      <c r="BZR32" s="687"/>
      <c r="BZS32" s="687"/>
      <c r="BZT32" s="687"/>
      <c r="BZU32" s="687"/>
      <c r="BZV32" s="687"/>
      <c r="BZW32" s="687"/>
      <c r="BZX32" s="687"/>
      <c r="BZY32" s="687"/>
      <c r="BZZ32" s="687"/>
      <c r="CAA32" s="687"/>
      <c r="CAB32" s="687"/>
      <c r="CAC32" s="687"/>
      <c r="CAD32" s="687"/>
      <c r="CAE32" s="687"/>
      <c r="CAF32" s="687"/>
      <c r="CAG32" s="687"/>
      <c r="CAH32" s="687"/>
      <c r="CAI32" s="687"/>
      <c r="CAJ32" s="687"/>
      <c r="CAK32" s="687"/>
      <c r="CAL32" s="687"/>
      <c r="CAM32" s="687"/>
      <c r="CAN32" s="687"/>
      <c r="CAO32" s="687"/>
      <c r="CAP32" s="687"/>
      <c r="CAQ32" s="687"/>
      <c r="CAR32" s="687"/>
      <c r="CAS32" s="687"/>
      <c r="CAT32" s="687"/>
      <c r="CAU32" s="687"/>
      <c r="CAV32" s="687"/>
      <c r="CAW32" s="687"/>
      <c r="CAX32" s="687"/>
      <c r="CAY32" s="687"/>
      <c r="CAZ32" s="687"/>
      <c r="CBA32" s="687"/>
      <c r="CBB32" s="687"/>
      <c r="CBC32" s="687"/>
      <c r="CBD32" s="687"/>
      <c r="CBE32" s="687"/>
      <c r="CBF32" s="687"/>
      <c r="CBG32" s="687"/>
      <c r="CBH32" s="687"/>
      <c r="CBI32" s="687"/>
      <c r="CBJ32" s="687"/>
      <c r="CBK32" s="687"/>
      <c r="CBL32" s="687"/>
      <c r="CBM32" s="687"/>
      <c r="CBN32" s="687"/>
      <c r="CBO32" s="687"/>
      <c r="CBP32" s="687"/>
      <c r="CBQ32" s="687"/>
      <c r="CBR32" s="687"/>
      <c r="CBS32" s="687"/>
      <c r="CBT32" s="687"/>
      <c r="CBU32" s="687"/>
      <c r="CBV32" s="687"/>
      <c r="CBW32" s="687"/>
      <c r="CBX32" s="687"/>
      <c r="CBY32" s="687"/>
      <c r="CBZ32" s="687"/>
      <c r="CCA32" s="687"/>
      <c r="CCB32" s="687"/>
      <c r="CCC32" s="687"/>
      <c r="CCD32" s="687"/>
      <c r="CCE32" s="687"/>
      <c r="CCF32" s="687"/>
      <c r="CCG32" s="687"/>
      <c r="CCH32" s="687"/>
      <c r="CCI32" s="687"/>
      <c r="CCJ32" s="687"/>
      <c r="CCK32" s="687"/>
      <c r="CCL32" s="687"/>
      <c r="CCM32" s="687"/>
      <c r="CCN32" s="687"/>
      <c r="CCO32" s="687"/>
      <c r="CCP32" s="687"/>
      <c r="CCQ32" s="687"/>
      <c r="CCR32" s="687"/>
      <c r="CCS32" s="687"/>
      <c r="CCT32" s="687"/>
      <c r="CCU32" s="687"/>
      <c r="CCV32" s="687"/>
      <c r="CCW32" s="687"/>
      <c r="CCX32" s="687"/>
      <c r="CCY32" s="687"/>
      <c r="CCZ32" s="687"/>
      <c r="CDA32" s="687"/>
      <c r="CDB32" s="687"/>
      <c r="CDC32" s="687"/>
      <c r="CDD32" s="687"/>
      <c r="CDE32" s="687"/>
      <c r="CDF32" s="687"/>
      <c r="CDG32" s="687"/>
      <c r="CDH32" s="687"/>
      <c r="CDI32" s="687"/>
      <c r="CDJ32" s="687"/>
      <c r="CDK32" s="687"/>
      <c r="CDL32" s="687"/>
      <c r="CDM32" s="687"/>
      <c r="CDN32" s="687"/>
      <c r="CDO32" s="687"/>
      <c r="CDP32" s="687"/>
      <c r="CDQ32" s="687"/>
      <c r="CDR32" s="687"/>
      <c r="CDS32" s="687"/>
      <c r="CDT32" s="687"/>
      <c r="CDU32" s="687"/>
      <c r="CDV32" s="687"/>
      <c r="CDW32" s="687"/>
      <c r="CDX32" s="687"/>
      <c r="CDY32" s="687"/>
      <c r="CDZ32" s="687"/>
      <c r="CEA32" s="687"/>
      <c r="CEB32" s="687"/>
      <c r="CEC32" s="687"/>
      <c r="CED32" s="687"/>
      <c r="CEE32" s="687"/>
      <c r="CEF32" s="687"/>
      <c r="CEG32" s="687"/>
      <c r="CEH32" s="687"/>
      <c r="CEI32" s="687"/>
      <c r="CEJ32" s="687"/>
      <c r="CEK32" s="687"/>
      <c r="CEL32" s="687"/>
      <c r="CEM32" s="687"/>
      <c r="CEN32" s="687"/>
      <c r="CEO32" s="687"/>
      <c r="CEP32" s="687"/>
      <c r="CEQ32" s="687"/>
      <c r="CER32" s="687"/>
      <c r="CES32" s="687"/>
      <c r="CET32" s="687"/>
      <c r="CEU32" s="687"/>
      <c r="CEV32" s="687"/>
      <c r="CEW32" s="687"/>
      <c r="CEX32" s="687"/>
      <c r="CEY32" s="687"/>
      <c r="CEZ32" s="687"/>
      <c r="CFA32" s="687"/>
      <c r="CFB32" s="687"/>
      <c r="CFC32" s="687"/>
      <c r="CFD32" s="687"/>
      <c r="CFE32" s="687"/>
      <c r="CFF32" s="687"/>
      <c r="CFG32" s="687"/>
      <c r="CFH32" s="687"/>
      <c r="CFI32" s="687"/>
      <c r="CFJ32" s="687"/>
      <c r="CFK32" s="687"/>
      <c r="CFL32" s="687"/>
      <c r="CFM32" s="687"/>
      <c r="CFN32" s="687"/>
      <c r="CFO32" s="687"/>
      <c r="CFP32" s="687"/>
      <c r="CFQ32" s="687"/>
      <c r="CFR32" s="687"/>
      <c r="CFS32" s="687"/>
      <c r="CFT32" s="687"/>
      <c r="CFU32" s="687"/>
      <c r="CFV32" s="687"/>
      <c r="CFW32" s="687"/>
      <c r="CFX32" s="687"/>
      <c r="CFY32" s="687"/>
      <c r="CFZ32" s="687"/>
      <c r="CGA32" s="687"/>
      <c r="CGB32" s="687"/>
      <c r="CGC32" s="687"/>
      <c r="CGD32" s="687"/>
      <c r="CGE32" s="687"/>
      <c r="CGF32" s="687"/>
      <c r="CGG32" s="687"/>
      <c r="CGH32" s="687"/>
      <c r="CGI32" s="687"/>
      <c r="CGJ32" s="687"/>
      <c r="CGK32" s="687"/>
      <c r="CGL32" s="687"/>
      <c r="CGM32" s="687"/>
      <c r="CGN32" s="687"/>
      <c r="CGO32" s="687"/>
      <c r="CGP32" s="687"/>
      <c r="CGQ32" s="687"/>
      <c r="CGR32" s="687"/>
      <c r="CGS32" s="687"/>
      <c r="CGT32" s="687"/>
      <c r="CGU32" s="687"/>
      <c r="CGV32" s="687"/>
      <c r="CGW32" s="687"/>
      <c r="CGX32" s="687"/>
      <c r="CGY32" s="687"/>
      <c r="CGZ32" s="687"/>
      <c r="CHA32" s="687"/>
      <c r="CHB32" s="687"/>
      <c r="CHC32" s="687"/>
      <c r="CHD32" s="687"/>
      <c r="CHE32" s="687"/>
      <c r="CHF32" s="687"/>
      <c r="CHG32" s="687"/>
      <c r="CHH32" s="687"/>
      <c r="CHI32" s="687"/>
      <c r="CHJ32" s="687"/>
      <c r="CHK32" s="687"/>
      <c r="CHL32" s="687"/>
      <c r="CHM32" s="687"/>
      <c r="CHN32" s="687"/>
      <c r="CHO32" s="687"/>
      <c r="CHP32" s="687"/>
      <c r="CHQ32" s="687"/>
      <c r="CHR32" s="687"/>
      <c r="CHS32" s="687"/>
      <c r="CHT32" s="687"/>
      <c r="CHU32" s="687"/>
      <c r="CHV32" s="687"/>
      <c r="CHW32" s="687"/>
      <c r="CHX32" s="687"/>
      <c r="CHY32" s="687"/>
      <c r="CHZ32" s="687"/>
      <c r="CIA32" s="687"/>
      <c r="CIB32" s="687"/>
      <c r="CIC32" s="687"/>
      <c r="CID32" s="687"/>
      <c r="CIE32" s="687"/>
      <c r="CIF32" s="687"/>
      <c r="CIG32" s="687"/>
      <c r="CIH32" s="687"/>
      <c r="CII32" s="687"/>
      <c r="CIJ32" s="687"/>
      <c r="CIK32" s="687"/>
      <c r="CIL32" s="687"/>
      <c r="CIM32" s="687"/>
      <c r="CIN32" s="687"/>
      <c r="CIO32" s="687"/>
      <c r="CIP32" s="687"/>
      <c r="CIQ32" s="687"/>
      <c r="CIR32" s="687"/>
      <c r="CIS32" s="687"/>
      <c r="CIT32" s="687"/>
      <c r="CIU32" s="687"/>
      <c r="CIV32" s="687"/>
      <c r="CIW32" s="687"/>
      <c r="CIX32" s="687"/>
      <c r="CIY32" s="687"/>
      <c r="CIZ32" s="687"/>
      <c r="CJA32" s="687"/>
      <c r="CJB32" s="687"/>
      <c r="CJC32" s="687"/>
      <c r="CJD32" s="687"/>
      <c r="CJE32" s="687"/>
      <c r="CJF32" s="687"/>
      <c r="CJG32" s="687"/>
      <c r="CJH32" s="687"/>
      <c r="CJI32" s="687"/>
      <c r="CJJ32" s="687"/>
      <c r="CJK32" s="687"/>
      <c r="CJL32" s="687"/>
      <c r="CJM32" s="687"/>
      <c r="CJN32" s="687"/>
      <c r="CJO32" s="687"/>
      <c r="CJP32" s="687"/>
      <c r="CJQ32" s="687"/>
      <c r="CJR32" s="687"/>
      <c r="CJS32" s="687"/>
      <c r="CJT32" s="687"/>
      <c r="CJU32" s="687"/>
      <c r="CJV32" s="687"/>
      <c r="CJW32" s="687"/>
      <c r="CJX32" s="687"/>
      <c r="CJY32" s="687"/>
      <c r="CJZ32" s="687"/>
      <c r="CKA32" s="687"/>
      <c r="CKB32" s="687"/>
      <c r="CKC32" s="687"/>
      <c r="CKD32" s="687"/>
      <c r="CKE32" s="687"/>
      <c r="CKF32" s="687"/>
      <c r="CKG32" s="687"/>
      <c r="CKH32" s="687"/>
      <c r="CKI32" s="687"/>
      <c r="CKJ32" s="687"/>
      <c r="CKK32" s="687"/>
      <c r="CKL32" s="687"/>
      <c r="CKM32" s="687"/>
      <c r="CKN32" s="687"/>
      <c r="CKO32" s="687"/>
      <c r="CKP32" s="687"/>
      <c r="CKQ32" s="687"/>
      <c r="CKR32" s="687"/>
      <c r="CKS32" s="687"/>
      <c r="CKT32" s="687"/>
      <c r="CKU32" s="687"/>
      <c r="CKV32" s="687"/>
      <c r="CKW32" s="687"/>
      <c r="CKX32" s="687"/>
      <c r="CKY32" s="687"/>
      <c r="CKZ32" s="687"/>
      <c r="CLA32" s="687"/>
      <c r="CLB32" s="687"/>
      <c r="CLC32" s="687"/>
      <c r="CLD32" s="687"/>
      <c r="CLE32" s="687"/>
      <c r="CLF32" s="687"/>
      <c r="CLG32" s="687"/>
      <c r="CLH32" s="687"/>
      <c r="CLI32" s="687"/>
      <c r="CLJ32" s="687"/>
      <c r="CLK32" s="687"/>
      <c r="CLL32" s="687"/>
      <c r="CLM32" s="687"/>
      <c r="CLN32" s="687"/>
      <c r="CLO32" s="687"/>
      <c r="CLP32" s="687"/>
      <c r="CLQ32" s="687"/>
      <c r="CLR32" s="687"/>
      <c r="CLS32" s="687"/>
      <c r="CLT32" s="687"/>
      <c r="CLU32" s="687"/>
      <c r="CLV32" s="687"/>
      <c r="CLW32" s="687"/>
      <c r="CLX32" s="687"/>
      <c r="CLY32" s="687"/>
      <c r="CLZ32" s="687"/>
      <c r="CMA32" s="687"/>
      <c r="CMB32" s="687"/>
      <c r="CMC32" s="687"/>
      <c r="CMD32" s="687"/>
      <c r="CME32" s="687"/>
      <c r="CMF32" s="687"/>
      <c r="CMG32" s="687"/>
      <c r="CMH32" s="687"/>
      <c r="CMI32" s="687"/>
      <c r="CMJ32" s="687"/>
      <c r="CMK32" s="687"/>
      <c r="CML32" s="687"/>
      <c r="CMM32" s="687"/>
      <c r="CMN32" s="687"/>
      <c r="CMO32" s="687"/>
      <c r="CMP32" s="687"/>
      <c r="CMQ32" s="687"/>
      <c r="CMR32" s="687"/>
      <c r="CMS32" s="687"/>
      <c r="CMT32" s="687"/>
      <c r="CMU32" s="687"/>
      <c r="CMV32" s="687"/>
      <c r="CMW32" s="687"/>
      <c r="CMX32" s="687"/>
      <c r="CMY32" s="687"/>
      <c r="CMZ32" s="687"/>
      <c r="CNA32" s="687"/>
      <c r="CNB32" s="687"/>
      <c r="CNC32" s="687"/>
      <c r="CND32" s="687"/>
      <c r="CNE32" s="687"/>
      <c r="CNF32" s="687"/>
      <c r="CNG32" s="687"/>
      <c r="CNH32" s="687"/>
      <c r="CNI32" s="687"/>
      <c r="CNJ32" s="687"/>
      <c r="CNK32" s="687"/>
      <c r="CNL32" s="687"/>
      <c r="CNM32" s="687"/>
      <c r="CNN32" s="687"/>
      <c r="CNO32" s="687"/>
      <c r="CNP32" s="687"/>
      <c r="CNQ32" s="687"/>
      <c r="CNR32" s="687"/>
      <c r="CNS32" s="687"/>
      <c r="CNT32" s="687"/>
      <c r="CNU32" s="687"/>
      <c r="CNV32" s="687"/>
      <c r="CNW32" s="687"/>
      <c r="CNX32" s="687"/>
      <c r="CNY32" s="687"/>
      <c r="CNZ32" s="687"/>
      <c r="COA32" s="687"/>
      <c r="COB32" s="687"/>
      <c r="COC32" s="687"/>
      <c r="COD32" s="687"/>
      <c r="COE32" s="687"/>
      <c r="COF32" s="687"/>
      <c r="COG32" s="687"/>
      <c r="COH32" s="687"/>
      <c r="COI32" s="687"/>
      <c r="COJ32" s="687"/>
      <c r="COK32" s="687"/>
      <c r="COL32" s="687"/>
      <c r="COM32" s="687"/>
      <c r="CON32" s="687"/>
      <c r="COO32" s="687"/>
      <c r="COP32" s="687"/>
      <c r="COQ32" s="687"/>
      <c r="COR32" s="687"/>
      <c r="COS32" s="687"/>
      <c r="COT32" s="687"/>
      <c r="COU32" s="687"/>
      <c r="COV32" s="687"/>
      <c r="COW32" s="687"/>
      <c r="COX32" s="687"/>
      <c r="COY32" s="687"/>
      <c r="COZ32" s="687"/>
      <c r="CPA32" s="687"/>
      <c r="CPB32" s="687"/>
      <c r="CPC32" s="687"/>
      <c r="CPD32" s="687"/>
      <c r="CPE32" s="687"/>
      <c r="CPF32" s="687"/>
      <c r="CPG32" s="687"/>
      <c r="CPH32" s="687"/>
      <c r="CPI32" s="687"/>
      <c r="CPJ32" s="687"/>
      <c r="CPK32" s="687"/>
      <c r="CPL32" s="687"/>
      <c r="CPM32" s="687"/>
      <c r="CPN32" s="687"/>
      <c r="CPO32" s="687"/>
      <c r="CPP32" s="687"/>
      <c r="CPQ32" s="687"/>
      <c r="CPR32" s="687"/>
      <c r="CPS32" s="687"/>
      <c r="CPT32" s="687"/>
      <c r="CPU32" s="687"/>
      <c r="CPV32" s="687"/>
      <c r="CPW32" s="687"/>
      <c r="CPX32" s="687"/>
      <c r="CPY32" s="687"/>
      <c r="CPZ32" s="687"/>
      <c r="CQA32" s="687"/>
      <c r="CQB32" s="687"/>
      <c r="CQC32" s="687"/>
      <c r="CQD32" s="687"/>
      <c r="CQE32" s="687"/>
      <c r="CQF32" s="687"/>
      <c r="CQG32" s="687"/>
      <c r="CQH32" s="687"/>
      <c r="CQI32" s="687"/>
      <c r="CQJ32" s="687"/>
      <c r="CQK32" s="687"/>
      <c r="CQL32" s="687"/>
      <c r="CQM32" s="687"/>
      <c r="CQN32" s="687"/>
      <c r="CQO32" s="687"/>
      <c r="CQP32" s="687"/>
      <c r="CQQ32" s="687"/>
      <c r="CQR32" s="687"/>
      <c r="CQS32" s="687"/>
      <c r="CQT32" s="687"/>
      <c r="CQU32" s="687"/>
      <c r="CQV32" s="687"/>
      <c r="CQW32" s="687"/>
      <c r="CQX32" s="687"/>
      <c r="CQY32" s="687"/>
      <c r="CQZ32" s="687"/>
      <c r="CRA32" s="687"/>
      <c r="CRB32" s="687"/>
      <c r="CRC32" s="687"/>
      <c r="CRD32" s="687"/>
      <c r="CRE32" s="687"/>
      <c r="CRF32" s="687"/>
      <c r="CRG32" s="687"/>
      <c r="CRH32" s="687"/>
      <c r="CRI32" s="687"/>
      <c r="CRJ32" s="687"/>
      <c r="CRK32" s="687"/>
      <c r="CRL32" s="687"/>
      <c r="CRM32" s="687"/>
      <c r="CRN32" s="687"/>
      <c r="CRO32" s="687"/>
      <c r="CRP32" s="687"/>
      <c r="CRQ32" s="687"/>
      <c r="CRR32" s="687"/>
      <c r="CRS32" s="687"/>
      <c r="CRT32" s="687"/>
      <c r="CRU32" s="687"/>
      <c r="CRV32" s="687"/>
      <c r="CRW32" s="687"/>
      <c r="CRX32" s="687"/>
      <c r="CRY32" s="687"/>
      <c r="CRZ32" s="687"/>
      <c r="CSA32" s="687"/>
      <c r="CSB32" s="687"/>
      <c r="CSC32" s="687"/>
      <c r="CSD32" s="687"/>
      <c r="CSE32" s="687"/>
      <c r="CSF32" s="687"/>
      <c r="CSG32" s="687"/>
      <c r="CSH32" s="687"/>
      <c r="CSI32" s="687"/>
      <c r="CSJ32" s="687"/>
      <c r="CSK32" s="687"/>
      <c r="CSL32" s="687"/>
      <c r="CSM32" s="687"/>
      <c r="CSN32" s="687"/>
      <c r="CSO32" s="687"/>
      <c r="CSP32" s="687"/>
      <c r="CSQ32" s="687"/>
      <c r="CSR32" s="687"/>
      <c r="CSS32" s="687"/>
      <c r="CST32" s="687"/>
      <c r="CSU32" s="687"/>
      <c r="CSV32" s="687"/>
      <c r="CSW32" s="687"/>
      <c r="CSX32" s="687"/>
      <c r="CSY32" s="687"/>
      <c r="CSZ32" s="687"/>
      <c r="CTA32" s="687"/>
      <c r="CTB32" s="687"/>
      <c r="CTC32" s="687"/>
      <c r="CTD32" s="687"/>
      <c r="CTE32" s="687"/>
      <c r="CTF32" s="687"/>
      <c r="CTG32" s="687"/>
      <c r="CTH32" s="687"/>
      <c r="CTI32" s="687"/>
      <c r="CTJ32" s="687"/>
      <c r="CTK32" s="687"/>
      <c r="CTL32" s="687"/>
      <c r="CTM32" s="687"/>
      <c r="CTN32" s="687"/>
      <c r="CTO32" s="687"/>
      <c r="CTP32" s="687"/>
      <c r="CTQ32" s="687"/>
      <c r="CTR32" s="687"/>
      <c r="CTS32" s="687"/>
      <c r="CTT32" s="687"/>
      <c r="CTU32" s="687"/>
      <c r="CTV32" s="687"/>
      <c r="CTW32" s="687"/>
      <c r="CTX32" s="687"/>
      <c r="CTY32" s="687"/>
      <c r="CTZ32" s="687"/>
      <c r="CUA32" s="687"/>
      <c r="CUB32" s="687"/>
      <c r="CUC32" s="687"/>
      <c r="CUD32" s="687"/>
      <c r="CUE32" s="687"/>
      <c r="CUF32" s="687"/>
      <c r="CUG32" s="687"/>
      <c r="CUH32" s="687"/>
      <c r="CUI32" s="687"/>
      <c r="CUJ32" s="687"/>
      <c r="CUK32" s="687"/>
      <c r="CUL32" s="687"/>
      <c r="CUM32" s="687"/>
      <c r="CUN32" s="687"/>
      <c r="CUO32" s="687"/>
      <c r="CUP32" s="687"/>
      <c r="CUQ32" s="687"/>
      <c r="CUR32" s="687"/>
      <c r="CUS32" s="687"/>
      <c r="CUT32" s="687"/>
      <c r="CUU32" s="687"/>
      <c r="CUV32" s="687"/>
      <c r="CUW32" s="687"/>
      <c r="CUX32" s="687"/>
      <c r="CUY32" s="687"/>
      <c r="CUZ32" s="687"/>
      <c r="CVA32" s="687"/>
      <c r="CVB32" s="687"/>
      <c r="CVC32" s="687"/>
      <c r="CVD32" s="687"/>
      <c r="CVE32" s="687"/>
      <c r="CVF32" s="687"/>
      <c r="CVG32" s="687"/>
      <c r="CVH32" s="687"/>
      <c r="CVI32" s="687"/>
      <c r="CVJ32" s="687"/>
      <c r="CVK32" s="687"/>
      <c r="CVL32" s="687"/>
      <c r="CVM32" s="687"/>
      <c r="CVN32" s="687"/>
      <c r="CVO32" s="687"/>
      <c r="CVP32" s="687"/>
      <c r="CVQ32" s="687"/>
      <c r="CVR32" s="687"/>
      <c r="CVS32" s="687"/>
      <c r="CVT32" s="687"/>
      <c r="CVU32" s="687"/>
      <c r="CVV32" s="687"/>
      <c r="CVW32" s="687"/>
      <c r="CVX32" s="687"/>
      <c r="CVY32" s="687"/>
      <c r="CVZ32" s="687"/>
      <c r="CWA32" s="687"/>
      <c r="CWB32" s="687"/>
      <c r="CWC32" s="687"/>
      <c r="CWD32" s="687"/>
      <c r="CWE32" s="687"/>
      <c r="CWF32" s="687"/>
      <c r="CWG32" s="687"/>
      <c r="CWH32" s="687"/>
      <c r="CWI32" s="687"/>
      <c r="CWJ32" s="687"/>
      <c r="CWK32" s="687"/>
      <c r="CWL32" s="687"/>
      <c r="CWM32" s="687"/>
      <c r="CWN32" s="687"/>
      <c r="CWO32" s="687"/>
      <c r="CWP32" s="687"/>
      <c r="CWQ32" s="687"/>
      <c r="CWR32" s="687"/>
      <c r="CWS32" s="687"/>
      <c r="CWT32" s="687"/>
      <c r="CWU32" s="687"/>
      <c r="CWV32" s="687"/>
      <c r="CWW32" s="687"/>
      <c r="CWX32" s="687"/>
      <c r="CWY32" s="687"/>
      <c r="CWZ32" s="687"/>
      <c r="CXA32" s="687"/>
      <c r="CXB32" s="687"/>
      <c r="CXC32" s="687"/>
      <c r="CXD32" s="687"/>
      <c r="CXE32" s="687"/>
      <c r="CXF32" s="687"/>
      <c r="CXG32" s="687"/>
      <c r="CXH32" s="687"/>
      <c r="CXI32" s="687"/>
      <c r="CXJ32" s="687"/>
      <c r="CXK32" s="687"/>
      <c r="CXL32" s="687"/>
      <c r="CXM32" s="687"/>
      <c r="CXN32" s="687"/>
      <c r="CXO32" s="687"/>
      <c r="CXP32" s="687"/>
      <c r="CXQ32" s="687"/>
      <c r="CXR32" s="687"/>
      <c r="CXS32" s="687"/>
      <c r="CXT32" s="687"/>
      <c r="CXU32" s="687"/>
      <c r="CXV32" s="687"/>
      <c r="CXW32" s="687"/>
      <c r="CXX32" s="687"/>
      <c r="CXY32" s="687"/>
      <c r="CXZ32" s="687"/>
      <c r="CYA32" s="687"/>
      <c r="CYB32" s="687"/>
      <c r="CYC32" s="687"/>
      <c r="CYD32" s="687"/>
      <c r="CYE32" s="687"/>
      <c r="CYF32" s="687"/>
      <c r="CYG32" s="687"/>
      <c r="CYH32" s="687"/>
      <c r="CYI32" s="687"/>
      <c r="CYJ32" s="687"/>
      <c r="CYK32" s="687"/>
      <c r="CYL32" s="687"/>
      <c r="CYM32" s="687"/>
      <c r="CYN32" s="687"/>
      <c r="CYO32" s="687"/>
      <c r="CYP32" s="687"/>
      <c r="CYQ32" s="687"/>
      <c r="CYR32" s="687"/>
      <c r="CYS32" s="687"/>
      <c r="CYT32" s="687"/>
      <c r="CYU32" s="687"/>
      <c r="CYV32" s="687"/>
      <c r="CYW32" s="687"/>
      <c r="CYX32" s="687"/>
      <c r="CYY32" s="687"/>
      <c r="CYZ32" s="687"/>
      <c r="CZA32" s="687"/>
      <c r="CZB32" s="687"/>
      <c r="CZC32" s="687"/>
      <c r="CZD32" s="687"/>
      <c r="CZE32" s="687"/>
      <c r="CZF32" s="687"/>
      <c r="CZG32" s="687"/>
      <c r="CZH32" s="687"/>
      <c r="CZI32" s="687"/>
      <c r="CZJ32" s="687"/>
      <c r="CZK32" s="687"/>
      <c r="CZL32" s="687"/>
      <c r="CZM32" s="687"/>
      <c r="CZN32" s="687"/>
      <c r="CZO32" s="687"/>
      <c r="CZP32" s="687"/>
      <c r="CZQ32" s="687"/>
      <c r="CZR32" s="687"/>
      <c r="CZS32" s="687"/>
      <c r="CZT32" s="687"/>
      <c r="CZU32" s="687"/>
      <c r="CZV32" s="687"/>
      <c r="CZW32" s="687"/>
      <c r="CZX32" s="687"/>
      <c r="CZY32" s="687"/>
      <c r="CZZ32" s="687"/>
      <c r="DAA32" s="687"/>
      <c r="DAB32" s="687"/>
      <c r="DAC32" s="687"/>
      <c r="DAD32" s="687"/>
      <c r="DAE32" s="687"/>
      <c r="DAF32" s="687"/>
      <c r="DAG32" s="687"/>
      <c r="DAH32" s="687"/>
      <c r="DAI32" s="687"/>
      <c r="DAJ32" s="687"/>
      <c r="DAK32" s="687"/>
      <c r="DAL32" s="687"/>
      <c r="DAM32" s="687"/>
      <c r="DAN32" s="687"/>
      <c r="DAO32" s="687"/>
      <c r="DAP32" s="687"/>
      <c r="DAQ32" s="687"/>
      <c r="DAR32" s="687"/>
      <c r="DAS32" s="687"/>
      <c r="DAT32" s="687"/>
      <c r="DAU32" s="687"/>
      <c r="DAV32" s="687"/>
      <c r="DAW32" s="687"/>
      <c r="DAX32" s="687"/>
      <c r="DAY32" s="687"/>
      <c r="DAZ32" s="687"/>
      <c r="DBA32" s="687"/>
      <c r="DBB32" s="687"/>
      <c r="DBC32" s="687"/>
      <c r="DBD32" s="687"/>
      <c r="DBE32" s="687"/>
      <c r="DBF32" s="687"/>
      <c r="DBG32" s="687"/>
      <c r="DBH32" s="687"/>
      <c r="DBI32" s="687"/>
      <c r="DBJ32" s="687"/>
      <c r="DBK32" s="687"/>
      <c r="DBL32" s="687"/>
      <c r="DBM32" s="687"/>
      <c r="DBN32" s="687"/>
      <c r="DBO32" s="687"/>
      <c r="DBP32" s="687"/>
      <c r="DBQ32" s="687"/>
      <c r="DBR32" s="687"/>
      <c r="DBS32" s="687"/>
      <c r="DBT32" s="687"/>
      <c r="DBU32" s="687"/>
      <c r="DBV32" s="687"/>
      <c r="DBW32" s="687"/>
      <c r="DBX32" s="687"/>
      <c r="DBY32" s="687"/>
      <c r="DBZ32" s="687"/>
      <c r="DCA32" s="687"/>
      <c r="DCB32" s="687"/>
      <c r="DCC32" s="687"/>
      <c r="DCD32" s="687"/>
      <c r="DCE32" s="687"/>
      <c r="DCF32" s="687"/>
      <c r="DCG32" s="687"/>
      <c r="DCH32" s="687"/>
      <c r="DCI32" s="687"/>
      <c r="DCJ32" s="687"/>
      <c r="DCK32" s="687"/>
      <c r="DCL32" s="687"/>
      <c r="DCM32" s="687"/>
      <c r="DCN32" s="687"/>
      <c r="DCO32" s="687"/>
      <c r="DCP32" s="687"/>
      <c r="DCQ32" s="687"/>
      <c r="DCR32" s="687"/>
      <c r="DCS32" s="687"/>
      <c r="DCT32" s="687"/>
      <c r="DCU32" s="687"/>
      <c r="DCV32" s="687"/>
      <c r="DCW32" s="687"/>
      <c r="DCX32" s="687"/>
      <c r="DCY32" s="687"/>
      <c r="DCZ32" s="687"/>
      <c r="DDA32" s="687"/>
      <c r="DDB32" s="687"/>
      <c r="DDC32" s="687"/>
      <c r="DDD32" s="687"/>
      <c r="DDE32" s="687"/>
      <c r="DDF32" s="687"/>
      <c r="DDG32" s="687"/>
      <c r="DDH32" s="687"/>
      <c r="DDI32" s="687"/>
      <c r="DDJ32" s="687"/>
      <c r="DDK32" s="687"/>
      <c r="DDL32" s="687"/>
      <c r="DDM32" s="687"/>
      <c r="DDN32" s="687"/>
      <c r="DDO32" s="687"/>
      <c r="DDP32" s="687"/>
      <c r="DDQ32" s="687"/>
      <c r="DDR32" s="687"/>
      <c r="DDS32" s="687"/>
      <c r="DDT32" s="687"/>
      <c r="DDU32" s="687"/>
      <c r="DDV32" s="687"/>
      <c r="DDW32" s="687"/>
      <c r="DDX32" s="687"/>
      <c r="DDY32" s="687"/>
      <c r="DDZ32" s="687"/>
      <c r="DEA32" s="687"/>
      <c r="DEB32" s="687"/>
      <c r="DEC32" s="687"/>
      <c r="DED32" s="687"/>
      <c r="DEE32" s="687"/>
      <c r="DEF32" s="687"/>
      <c r="DEG32" s="687"/>
      <c r="DEH32" s="687"/>
      <c r="DEI32" s="687"/>
      <c r="DEJ32" s="687"/>
      <c r="DEK32" s="687"/>
      <c r="DEL32" s="687"/>
      <c r="DEM32" s="687"/>
      <c r="DEN32" s="687"/>
      <c r="DEO32" s="687"/>
      <c r="DEP32" s="687"/>
      <c r="DEQ32" s="687"/>
      <c r="DER32" s="687"/>
      <c r="DES32" s="687"/>
      <c r="DET32" s="687"/>
      <c r="DEU32" s="687"/>
      <c r="DEV32" s="687"/>
      <c r="DEW32" s="687"/>
      <c r="DEX32" s="687"/>
      <c r="DEY32" s="687"/>
      <c r="DEZ32" s="687"/>
      <c r="DFA32" s="687"/>
      <c r="DFB32" s="687"/>
      <c r="DFC32" s="687"/>
      <c r="DFD32" s="687"/>
      <c r="DFE32" s="687"/>
      <c r="DFF32" s="687"/>
      <c r="DFG32" s="687"/>
      <c r="DFH32" s="687"/>
      <c r="DFI32" s="687"/>
      <c r="DFJ32" s="687"/>
      <c r="DFK32" s="687"/>
      <c r="DFL32" s="687"/>
      <c r="DFM32" s="687"/>
      <c r="DFN32" s="687"/>
      <c r="DFO32" s="687"/>
      <c r="DFP32" s="687"/>
      <c r="DFQ32" s="687"/>
      <c r="DFR32" s="687"/>
      <c r="DFS32" s="687"/>
      <c r="DFT32" s="687"/>
      <c r="DFU32" s="687"/>
      <c r="DFV32" s="687"/>
      <c r="DFW32" s="687"/>
      <c r="DFX32" s="687"/>
      <c r="DFY32" s="687"/>
      <c r="DFZ32" s="687"/>
      <c r="DGA32" s="687"/>
      <c r="DGB32" s="687"/>
      <c r="DGC32" s="687"/>
      <c r="DGD32" s="687"/>
      <c r="DGE32" s="687"/>
      <c r="DGF32" s="687"/>
      <c r="DGG32" s="687"/>
      <c r="DGH32" s="687"/>
      <c r="DGI32" s="687"/>
      <c r="DGJ32" s="687"/>
      <c r="DGK32" s="687"/>
      <c r="DGL32" s="687"/>
      <c r="DGM32" s="687"/>
      <c r="DGN32" s="687"/>
      <c r="DGO32" s="687"/>
      <c r="DGP32" s="687"/>
      <c r="DGQ32" s="687"/>
      <c r="DGR32" s="687"/>
      <c r="DGS32" s="687"/>
      <c r="DGT32" s="687"/>
      <c r="DGU32" s="687"/>
      <c r="DGV32" s="687"/>
      <c r="DGW32" s="687"/>
      <c r="DGX32" s="687"/>
      <c r="DGY32" s="687"/>
      <c r="DGZ32" s="687"/>
      <c r="DHA32" s="687"/>
      <c r="DHB32" s="687"/>
      <c r="DHC32" s="687"/>
      <c r="DHD32" s="687"/>
      <c r="DHE32" s="687"/>
      <c r="DHF32" s="687"/>
      <c r="DHG32" s="687"/>
      <c r="DHH32" s="687"/>
      <c r="DHI32" s="687"/>
      <c r="DHJ32" s="687"/>
      <c r="DHK32" s="687"/>
      <c r="DHL32" s="687"/>
      <c r="DHM32" s="687"/>
      <c r="DHN32" s="687"/>
      <c r="DHO32" s="687"/>
      <c r="DHP32" s="687"/>
      <c r="DHQ32" s="687"/>
      <c r="DHR32" s="687"/>
      <c r="DHS32" s="687"/>
      <c r="DHT32" s="687"/>
      <c r="DHU32" s="687"/>
      <c r="DHV32" s="687"/>
      <c r="DHW32" s="687"/>
      <c r="DHX32" s="687"/>
      <c r="DHY32" s="687"/>
      <c r="DHZ32" s="687"/>
      <c r="DIA32" s="687"/>
      <c r="DIB32" s="687"/>
      <c r="DIC32" s="687"/>
      <c r="DID32" s="687"/>
      <c r="DIE32" s="687"/>
      <c r="DIF32" s="687"/>
      <c r="DIG32" s="687"/>
      <c r="DIH32" s="687"/>
      <c r="DII32" s="687"/>
      <c r="DIJ32" s="687"/>
      <c r="DIK32" s="687"/>
      <c r="DIL32" s="687"/>
      <c r="DIM32" s="687"/>
      <c r="DIN32" s="687"/>
      <c r="DIO32" s="687"/>
      <c r="DIP32" s="687"/>
      <c r="DIQ32" s="687"/>
      <c r="DIR32" s="687"/>
      <c r="DIS32" s="687"/>
      <c r="DIT32" s="687"/>
      <c r="DIU32" s="687"/>
      <c r="DIV32" s="687"/>
      <c r="DIW32" s="687"/>
      <c r="DIX32" s="687"/>
      <c r="DIY32" s="687"/>
      <c r="DIZ32" s="687"/>
      <c r="DJA32" s="687"/>
      <c r="DJB32" s="687"/>
      <c r="DJC32" s="687"/>
      <c r="DJD32" s="687"/>
      <c r="DJE32" s="687"/>
      <c r="DJF32" s="687"/>
      <c r="DJG32" s="687"/>
      <c r="DJH32" s="687"/>
      <c r="DJI32" s="687"/>
      <c r="DJJ32" s="687"/>
      <c r="DJK32" s="687"/>
      <c r="DJL32" s="687"/>
      <c r="DJM32" s="687"/>
      <c r="DJN32" s="687"/>
      <c r="DJO32" s="687"/>
      <c r="DJP32" s="687"/>
      <c r="DJQ32" s="687"/>
      <c r="DJR32" s="687"/>
      <c r="DJS32" s="687"/>
      <c r="DJT32" s="687"/>
      <c r="DJU32" s="687"/>
      <c r="DJV32" s="687"/>
      <c r="DJW32" s="687"/>
      <c r="DJX32" s="687"/>
      <c r="DJY32" s="687"/>
      <c r="DJZ32" s="687"/>
      <c r="DKA32" s="687"/>
      <c r="DKB32" s="687"/>
      <c r="DKC32" s="687"/>
      <c r="DKD32" s="687"/>
      <c r="DKE32" s="687"/>
      <c r="DKF32" s="687"/>
      <c r="DKG32" s="687"/>
      <c r="DKH32" s="687"/>
      <c r="DKI32" s="687"/>
      <c r="DKJ32" s="687"/>
      <c r="DKK32" s="687"/>
      <c r="DKL32" s="687"/>
      <c r="DKM32" s="687"/>
      <c r="DKN32" s="687"/>
      <c r="DKO32" s="687"/>
      <c r="DKP32" s="687"/>
      <c r="DKQ32" s="687"/>
      <c r="DKR32" s="687"/>
      <c r="DKS32" s="687"/>
      <c r="DKT32" s="687"/>
      <c r="DKU32" s="687"/>
      <c r="DKV32" s="687"/>
      <c r="DKW32" s="687"/>
      <c r="DKX32" s="687"/>
      <c r="DKY32" s="687"/>
      <c r="DKZ32" s="687"/>
      <c r="DLA32" s="687"/>
      <c r="DLB32" s="687"/>
      <c r="DLC32" s="687"/>
      <c r="DLD32" s="687"/>
      <c r="DLE32" s="687"/>
      <c r="DLF32" s="687"/>
      <c r="DLG32" s="687"/>
      <c r="DLH32" s="687"/>
      <c r="DLI32" s="687"/>
      <c r="DLJ32" s="687"/>
      <c r="DLK32" s="687"/>
      <c r="DLL32" s="687"/>
      <c r="DLM32" s="687"/>
      <c r="DLN32" s="687"/>
      <c r="DLO32" s="687"/>
      <c r="DLP32" s="687"/>
      <c r="DLQ32" s="687"/>
      <c r="DLR32" s="687"/>
      <c r="DLS32" s="687"/>
      <c r="DLT32" s="687"/>
      <c r="DLU32" s="687"/>
      <c r="DLV32" s="687"/>
      <c r="DLW32" s="687"/>
      <c r="DLX32" s="687"/>
      <c r="DLY32" s="687"/>
      <c r="DLZ32" s="687"/>
      <c r="DMA32" s="687"/>
      <c r="DMB32" s="687"/>
      <c r="DMC32" s="687"/>
      <c r="DMD32" s="687"/>
      <c r="DME32" s="687"/>
      <c r="DMF32" s="687"/>
      <c r="DMG32" s="687"/>
      <c r="DMH32" s="687"/>
      <c r="DMI32" s="687"/>
      <c r="DMJ32" s="687"/>
      <c r="DMK32" s="687"/>
      <c r="DML32" s="687"/>
      <c r="DMM32" s="687"/>
      <c r="DMN32" s="687"/>
      <c r="DMO32" s="687"/>
      <c r="DMP32" s="687"/>
      <c r="DMQ32" s="687"/>
      <c r="DMR32" s="687"/>
      <c r="DMS32" s="687"/>
      <c r="DMT32" s="687"/>
      <c r="DMU32" s="687"/>
      <c r="DMV32" s="687"/>
      <c r="DMW32" s="687"/>
      <c r="DMX32" s="687"/>
      <c r="DMY32" s="687"/>
      <c r="DMZ32" s="687"/>
      <c r="DNA32" s="687"/>
      <c r="DNB32" s="687"/>
      <c r="DNC32" s="687"/>
      <c r="DND32" s="687"/>
      <c r="DNE32" s="687"/>
      <c r="DNF32" s="687"/>
      <c r="DNG32" s="687"/>
      <c r="DNH32" s="687"/>
      <c r="DNI32" s="687"/>
      <c r="DNJ32" s="687"/>
      <c r="DNK32" s="687"/>
      <c r="DNL32" s="687"/>
      <c r="DNM32" s="687"/>
      <c r="DNN32" s="687"/>
      <c r="DNO32" s="687"/>
      <c r="DNP32" s="687"/>
      <c r="DNQ32" s="687"/>
      <c r="DNR32" s="687"/>
      <c r="DNS32" s="687"/>
      <c r="DNT32" s="687"/>
      <c r="DNU32" s="687"/>
      <c r="DNV32" s="687"/>
      <c r="DNW32" s="687"/>
      <c r="DNX32" s="687"/>
      <c r="DNY32" s="687"/>
      <c r="DNZ32" s="687"/>
      <c r="DOA32" s="687"/>
      <c r="DOB32" s="687"/>
      <c r="DOC32" s="687"/>
      <c r="DOD32" s="687"/>
      <c r="DOE32" s="687"/>
      <c r="DOF32" s="687"/>
      <c r="DOG32" s="687"/>
      <c r="DOH32" s="687"/>
      <c r="DOI32" s="687"/>
      <c r="DOJ32" s="687"/>
      <c r="DOK32" s="687"/>
      <c r="DOL32" s="687"/>
      <c r="DOM32" s="687"/>
      <c r="DON32" s="687"/>
      <c r="DOO32" s="687"/>
      <c r="DOP32" s="687"/>
      <c r="DOQ32" s="687"/>
      <c r="DOR32" s="687"/>
      <c r="DOS32" s="687"/>
      <c r="DOT32" s="687"/>
      <c r="DOU32" s="687"/>
      <c r="DOV32" s="687"/>
      <c r="DOW32" s="687"/>
      <c r="DOX32" s="687"/>
      <c r="DOY32" s="687"/>
      <c r="DOZ32" s="687"/>
      <c r="DPA32" s="687"/>
      <c r="DPB32" s="687"/>
      <c r="DPC32" s="687"/>
      <c r="DPD32" s="687"/>
      <c r="DPE32" s="687"/>
      <c r="DPF32" s="687"/>
      <c r="DPG32" s="687"/>
      <c r="DPH32" s="687"/>
      <c r="DPI32" s="687"/>
      <c r="DPJ32" s="687"/>
      <c r="DPK32" s="687"/>
      <c r="DPL32" s="687"/>
      <c r="DPM32" s="687"/>
      <c r="DPN32" s="687"/>
      <c r="DPO32" s="687"/>
      <c r="DPP32" s="687"/>
      <c r="DPQ32" s="687"/>
      <c r="DPR32" s="687"/>
      <c r="DPS32" s="687"/>
      <c r="DPT32" s="687"/>
      <c r="DPU32" s="687"/>
      <c r="DPV32" s="687"/>
      <c r="DPW32" s="687"/>
      <c r="DPX32" s="687"/>
      <c r="DPY32" s="687"/>
      <c r="DPZ32" s="687"/>
      <c r="DQA32" s="687"/>
      <c r="DQB32" s="687"/>
      <c r="DQC32" s="687"/>
      <c r="DQD32" s="687"/>
      <c r="DQE32" s="687"/>
      <c r="DQF32" s="687"/>
      <c r="DQG32" s="687"/>
      <c r="DQH32" s="687"/>
      <c r="DQI32" s="687"/>
      <c r="DQJ32" s="687"/>
      <c r="DQK32" s="687"/>
      <c r="DQL32" s="687"/>
      <c r="DQM32" s="687"/>
      <c r="DQN32" s="687"/>
      <c r="DQO32" s="687"/>
      <c r="DQP32" s="687"/>
      <c r="DQQ32" s="687"/>
      <c r="DQR32" s="687"/>
      <c r="DQS32" s="687"/>
      <c r="DQT32" s="687"/>
      <c r="DQU32" s="687"/>
      <c r="DQV32" s="687"/>
      <c r="DQW32" s="687"/>
      <c r="DQX32" s="687"/>
      <c r="DQY32" s="687"/>
      <c r="DQZ32" s="687"/>
      <c r="DRA32" s="687"/>
      <c r="DRB32" s="687"/>
      <c r="DRC32" s="687"/>
      <c r="DRD32" s="687"/>
      <c r="DRE32" s="687"/>
      <c r="DRF32" s="687"/>
      <c r="DRG32" s="687"/>
      <c r="DRH32" s="687"/>
      <c r="DRI32" s="687"/>
      <c r="DRJ32" s="687"/>
      <c r="DRK32" s="687"/>
      <c r="DRL32" s="687"/>
      <c r="DRM32" s="687"/>
      <c r="DRN32" s="687"/>
      <c r="DRO32" s="687"/>
      <c r="DRP32" s="687"/>
      <c r="DRQ32" s="687"/>
      <c r="DRR32" s="687"/>
      <c r="DRS32" s="687"/>
      <c r="DRT32" s="687"/>
      <c r="DRU32" s="687"/>
      <c r="DRV32" s="687"/>
      <c r="DRW32" s="687"/>
      <c r="DRX32" s="687"/>
      <c r="DRY32" s="687"/>
      <c r="DRZ32" s="687"/>
      <c r="DSA32" s="687"/>
      <c r="DSB32" s="687"/>
      <c r="DSC32" s="687"/>
      <c r="DSD32" s="687"/>
      <c r="DSE32" s="687"/>
      <c r="DSF32" s="687"/>
      <c r="DSG32" s="687"/>
      <c r="DSH32" s="687"/>
      <c r="DSI32" s="687"/>
      <c r="DSJ32" s="687"/>
      <c r="DSK32" s="687"/>
      <c r="DSL32" s="687"/>
      <c r="DSM32" s="687"/>
      <c r="DSN32" s="687"/>
      <c r="DSO32" s="687"/>
      <c r="DSP32" s="687"/>
      <c r="DSQ32" s="687"/>
      <c r="DSR32" s="687"/>
      <c r="DSS32" s="687"/>
      <c r="DST32" s="687"/>
      <c r="DSU32" s="687"/>
      <c r="DSV32" s="687"/>
      <c r="DSW32" s="687"/>
      <c r="DSX32" s="687"/>
      <c r="DSY32" s="687"/>
      <c r="DSZ32" s="687"/>
      <c r="DTA32" s="687"/>
      <c r="DTB32" s="687"/>
      <c r="DTC32" s="687"/>
      <c r="DTD32" s="687"/>
      <c r="DTE32" s="687"/>
      <c r="DTF32" s="687"/>
      <c r="DTG32" s="687"/>
      <c r="DTH32" s="687"/>
      <c r="DTI32" s="687"/>
      <c r="DTJ32" s="687"/>
      <c r="DTK32" s="687"/>
      <c r="DTL32" s="687"/>
      <c r="DTM32" s="687"/>
      <c r="DTN32" s="687"/>
      <c r="DTO32" s="687"/>
      <c r="DTP32" s="687"/>
      <c r="DTQ32" s="687"/>
      <c r="DTR32" s="687"/>
      <c r="DTS32" s="687"/>
      <c r="DTT32" s="687"/>
      <c r="DTU32" s="687"/>
      <c r="DTV32" s="687"/>
      <c r="DTW32" s="687"/>
      <c r="DTX32" s="687"/>
      <c r="DTY32" s="687"/>
      <c r="DTZ32" s="687"/>
      <c r="DUA32" s="687"/>
      <c r="DUB32" s="687"/>
      <c r="DUC32" s="687"/>
      <c r="DUD32" s="687"/>
      <c r="DUE32" s="687"/>
      <c r="DUF32" s="687"/>
      <c r="DUG32" s="687"/>
      <c r="DUH32" s="687"/>
      <c r="DUI32" s="687"/>
      <c r="DUJ32" s="687"/>
      <c r="DUK32" s="687"/>
      <c r="DUL32" s="687"/>
      <c r="DUM32" s="687"/>
      <c r="DUN32" s="687"/>
      <c r="DUO32" s="687"/>
      <c r="DUP32" s="687"/>
      <c r="DUQ32" s="687"/>
      <c r="DUR32" s="687"/>
      <c r="DUS32" s="687"/>
      <c r="DUT32" s="687"/>
      <c r="DUU32" s="687"/>
      <c r="DUV32" s="687"/>
      <c r="DUW32" s="687"/>
      <c r="DUX32" s="687"/>
      <c r="DUY32" s="687"/>
      <c r="DUZ32" s="687"/>
      <c r="DVA32" s="687"/>
      <c r="DVB32" s="687"/>
      <c r="DVC32" s="687"/>
      <c r="DVD32" s="687"/>
      <c r="DVE32" s="687"/>
      <c r="DVF32" s="687"/>
      <c r="DVG32" s="687"/>
      <c r="DVH32" s="687"/>
      <c r="DVI32" s="687"/>
      <c r="DVJ32" s="687"/>
      <c r="DVK32" s="687"/>
      <c r="DVL32" s="687"/>
      <c r="DVM32" s="687"/>
      <c r="DVN32" s="687"/>
      <c r="DVO32" s="687"/>
      <c r="DVP32" s="687"/>
      <c r="DVQ32" s="687"/>
      <c r="DVR32" s="687"/>
      <c r="DVS32" s="687"/>
      <c r="DVT32" s="687"/>
      <c r="DVU32" s="687"/>
      <c r="DVV32" s="687"/>
      <c r="DVW32" s="687"/>
      <c r="DVX32" s="687"/>
      <c r="DVY32" s="687"/>
      <c r="DVZ32" s="687"/>
      <c r="DWA32" s="687"/>
      <c r="DWB32" s="687"/>
      <c r="DWC32" s="687"/>
      <c r="DWD32" s="687"/>
      <c r="DWE32" s="687"/>
      <c r="DWF32" s="687"/>
      <c r="DWG32" s="687"/>
      <c r="DWH32" s="687"/>
      <c r="DWI32" s="687"/>
      <c r="DWJ32" s="687"/>
      <c r="DWK32" s="687"/>
      <c r="DWL32" s="687"/>
      <c r="DWM32" s="687"/>
      <c r="DWN32" s="687"/>
      <c r="DWO32" s="687"/>
      <c r="DWP32" s="687"/>
      <c r="DWQ32" s="687"/>
      <c r="DWR32" s="687"/>
      <c r="DWS32" s="687"/>
      <c r="DWT32" s="687"/>
      <c r="DWU32" s="687"/>
      <c r="DWV32" s="687"/>
      <c r="DWW32" s="687"/>
      <c r="DWX32" s="687"/>
      <c r="DWY32" s="687"/>
      <c r="DWZ32" s="687"/>
      <c r="DXA32" s="687"/>
      <c r="DXB32" s="687"/>
      <c r="DXC32" s="687"/>
      <c r="DXD32" s="687"/>
      <c r="DXE32" s="687"/>
      <c r="DXF32" s="687"/>
      <c r="DXG32" s="687"/>
      <c r="DXH32" s="687"/>
      <c r="DXI32" s="687"/>
      <c r="DXJ32" s="687"/>
      <c r="DXK32" s="687"/>
      <c r="DXL32" s="687"/>
      <c r="DXM32" s="687"/>
      <c r="DXN32" s="687"/>
      <c r="DXO32" s="687"/>
      <c r="DXP32" s="687"/>
      <c r="DXQ32" s="687"/>
      <c r="DXR32" s="687"/>
      <c r="DXS32" s="687"/>
      <c r="DXT32" s="687"/>
      <c r="DXU32" s="687"/>
      <c r="DXV32" s="687"/>
      <c r="DXW32" s="687"/>
      <c r="DXX32" s="687"/>
      <c r="DXY32" s="687"/>
      <c r="DXZ32" s="687"/>
      <c r="DYA32" s="687"/>
      <c r="DYB32" s="687"/>
      <c r="DYC32" s="687"/>
      <c r="DYD32" s="687"/>
      <c r="DYE32" s="687"/>
      <c r="DYF32" s="687"/>
      <c r="DYG32" s="687"/>
      <c r="DYH32" s="687"/>
      <c r="DYI32" s="687"/>
      <c r="DYJ32" s="687"/>
      <c r="DYK32" s="687"/>
      <c r="DYL32" s="687"/>
      <c r="DYM32" s="687"/>
      <c r="DYN32" s="687"/>
      <c r="DYO32" s="687"/>
      <c r="DYP32" s="687"/>
      <c r="DYQ32" s="687"/>
      <c r="DYR32" s="687"/>
      <c r="DYS32" s="687"/>
      <c r="DYT32" s="687"/>
      <c r="DYU32" s="687"/>
      <c r="DYV32" s="687"/>
      <c r="DYW32" s="687"/>
      <c r="DYX32" s="687"/>
      <c r="DYY32" s="687"/>
      <c r="DYZ32" s="687"/>
      <c r="DZA32" s="687"/>
      <c r="DZB32" s="687"/>
      <c r="DZC32" s="687"/>
      <c r="DZD32" s="687"/>
      <c r="DZE32" s="687"/>
      <c r="DZF32" s="687"/>
      <c r="DZG32" s="687"/>
      <c r="DZH32" s="687"/>
      <c r="DZI32" s="687"/>
      <c r="DZJ32" s="687"/>
      <c r="DZK32" s="687"/>
      <c r="DZL32" s="687"/>
      <c r="DZM32" s="687"/>
      <c r="DZN32" s="687"/>
      <c r="DZO32" s="687"/>
      <c r="DZP32" s="687"/>
      <c r="DZQ32" s="687"/>
      <c r="DZR32" s="687"/>
      <c r="DZS32" s="687"/>
      <c r="DZT32" s="687"/>
      <c r="DZU32" s="687"/>
      <c r="DZV32" s="687"/>
      <c r="DZW32" s="687"/>
      <c r="DZX32" s="687"/>
      <c r="DZY32" s="687"/>
      <c r="DZZ32" s="687"/>
      <c r="EAA32" s="687"/>
      <c r="EAB32" s="687"/>
      <c r="EAC32" s="687"/>
      <c r="EAD32" s="687"/>
      <c r="EAE32" s="687"/>
      <c r="EAF32" s="687"/>
      <c r="EAG32" s="687"/>
      <c r="EAH32" s="687"/>
      <c r="EAI32" s="687"/>
      <c r="EAJ32" s="687"/>
      <c r="EAK32" s="687"/>
      <c r="EAL32" s="687"/>
      <c r="EAM32" s="687"/>
      <c r="EAN32" s="687"/>
      <c r="EAO32" s="687"/>
      <c r="EAP32" s="687"/>
      <c r="EAQ32" s="687"/>
      <c r="EAR32" s="687"/>
      <c r="EAS32" s="687"/>
      <c r="EAT32" s="687"/>
      <c r="EAU32" s="687"/>
      <c r="EAV32" s="687"/>
      <c r="EAW32" s="687"/>
      <c r="EAX32" s="687"/>
      <c r="EAY32" s="687"/>
      <c r="EAZ32" s="687"/>
      <c r="EBA32" s="687"/>
      <c r="EBB32" s="687"/>
      <c r="EBC32" s="687"/>
      <c r="EBD32" s="687"/>
      <c r="EBE32" s="687"/>
      <c r="EBF32" s="687"/>
      <c r="EBG32" s="687"/>
      <c r="EBH32" s="687"/>
      <c r="EBI32" s="687"/>
      <c r="EBJ32" s="687"/>
      <c r="EBK32" s="687"/>
      <c r="EBL32" s="687"/>
      <c r="EBM32" s="687"/>
      <c r="EBN32" s="687"/>
      <c r="EBO32" s="687"/>
      <c r="EBP32" s="687"/>
      <c r="EBQ32" s="687"/>
      <c r="EBR32" s="687"/>
      <c r="EBS32" s="687"/>
      <c r="EBT32" s="687"/>
      <c r="EBU32" s="687"/>
      <c r="EBV32" s="687"/>
      <c r="EBW32" s="687"/>
      <c r="EBX32" s="687"/>
      <c r="EBY32" s="687"/>
      <c r="EBZ32" s="687"/>
      <c r="ECA32" s="687"/>
      <c r="ECB32" s="687"/>
      <c r="ECC32" s="687"/>
      <c r="ECD32" s="687"/>
      <c r="ECE32" s="687"/>
      <c r="ECF32" s="687"/>
      <c r="ECG32" s="687"/>
      <c r="ECH32" s="687"/>
      <c r="ECI32" s="687"/>
      <c r="ECJ32" s="687"/>
      <c r="ECK32" s="687"/>
      <c r="ECL32" s="687"/>
      <c r="ECM32" s="687"/>
      <c r="ECN32" s="687"/>
      <c r="ECO32" s="687"/>
      <c r="ECP32" s="687"/>
      <c r="ECQ32" s="687"/>
      <c r="ECR32" s="687"/>
      <c r="ECS32" s="687"/>
      <c r="ECT32" s="687"/>
      <c r="ECU32" s="687"/>
      <c r="ECV32" s="687"/>
      <c r="ECW32" s="687"/>
      <c r="ECX32" s="687"/>
      <c r="ECY32" s="687"/>
      <c r="ECZ32" s="687"/>
      <c r="EDA32" s="687"/>
      <c r="EDB32" s="687"/>
      <c r="EDC32" s="687"/>
      <c r="EDD32" s="687"/>
      <c r="EDE32" s="687"/>
      <c r="EDF32" s="687"/>
      <c r="EDG32" s="687"/>
      <c r="EDH32" s="687"/>
      <c r="EDI32" s="687"/>
      <c r="EDJ32" s="687"/>
      <c r="EDK32" s="687"/>
      <c r="EDL32" s="687"/>
      <c r="EDM32" s="687"/>
      <c r="EDN32" s="687"/>
      <c r="EDO32" s="687"/>
      <c r="EDP32" s="687"/>
      <c r="EDQ32" s="687"/>
      <c r="EDR32" s="687"/>
      <c r="EDS32" s="687"/>
      <c r="EDT32" s="687"/>
      <c r="EDU32" s="687"/>
      <c r="EDV32" s="687"/>
      <c r="EDW32" s="687"/>
      <c r="EDX32" s="687"/>
      <c r="EDY32" s="687"/>
      <c r="EDZ32" s="687"/>
      <c r="EEA32" s="687"/>
      <c r="EEB32" s="687"/>
      <c r="EEC32" s="687"/>
      <c r="EED32" s="687"/>
      <c r="EEE32" s="687"/>
      <c r="EEF32" s="687"/>
      <c r="EEG32" s="687"/>
      <c r="EEH32" s="687"/>
      <c r="EEI32" s="687"/>
      <c r="EEJ32" s="687"/>
      <c r="EEK32" s="687"/>
      <c r="EEL32" s="687"/>
      <c r="EEM32" s="687"/>
      <c r="EEN32" s="687"/>
      <c r="EEO32" s="687"/>
      <c r="EEP32" s="687"/>
      <c r="EEQ32" s="687"/>
      <c r="EER32" s="687"/>
      <c r="EES32" s="687"/>
      <c r="EET32" s="687"/>
      <c r="EEU32" s="687"/>
      <c r="EEV32" s="687"/>
      <c r="EEW32" s="687"/>
      <c r="EEX32" s="687"/>
      <c r="EEY32" s="687"/>
      <c r="EEZ32" s="687"/>
      <c r="EFA32" s="687"/>
      <c r="EFB32" s="687"/>
      <c r="EFC32" s="687"/>
      <c r="EFD32" s="687"/>
      <c r="EFE32" s="687"/>
      <c r="EFF32" s="687"/>
      <c r="EFG32" s="687"/>
      <c r="EFH32" s="687"/>
      <c r="EFI32" s="687"/>
      <c r="EFJ32" s="687"/>
      <c r="EFK32" s="687"/>
      <c r="EFL32" s="687"/>
      <c r="EFM32" s="687"/>
      <c r="EFN32" s="687"/>
      <c r="EFO32" s="687"/>
      <c r="EFP32" s="687"/>
      <c r="EFQ32" s="687"/>
      <c r="EFR32" s="687"/>
      <c r="EFS32" s="687"/>
      <c r="EFT32" s="687"/>
      <c r="EFU32" s="687"/>
      <c r="EFV32" s="687"/>
      <c r="EFW32" s="687"/>
      <c r="EFX32" s="687"/>
      <c r="EFY32" s="687"/>
      <c r="EFZ32" s="687"/>
      <c r="EGA32" s="687"/>
      <c r="EGB32" s="687"/>
      <c r="EGC32" s="687"/>
      <c r="EGD32" s="687"/>
      <c r="EGE32" s="687"/>
      <c r="EGF32" s="687"/>
      <c r="EGG32" s="687"/>
      <c r="EGH32" s="687"/>
      <c r="EGI32" s="687"/>
      <c r="EGJ32" s="687"/>
      <c r="EGK32" s="687"/>
      <c r="EGL32" s="687"/>
      <c r="EGM32" s="687"/>
      <c r="EGN32" s="687"/>
      <c r="EGO32" s="687"/>
      <c r="EGP32" s="687"/>
      <c r="EGQ32" s="687"/>
      <c r="EGR32" s="687"/>
      <c r="EGS32" s="687"/>
      <c r="EGT32" s="687"/>
      <c r="EGU32" s="687"/>
      <c r="EGV32" s="687"/>
      <c r="EGW32" s="687"/>
      <c r="EGX32" s="687"/>
      <c r="EGY32" s="687"/>
      <c r="EGZ32" s="687"/>
      <c r="EHA32" s="687"/>
      <c r="EHB32" s="687"/>
      <c r="EHC32" s="687"/>
      <c r="EHD32" s="687"/>
      <c r="EHE32" s="687"/>
      <c r="EHF32" s="687"/>
      <c r="EHG32" s="687"/>
      <c r="EHH32" s="687"/>
      <c r="EHI32" s="687"/>
      <c r="EHJ32" s="687"/>
      <c r="EHK32" s="687"/>
      <c r="EHL32" s="687"/>
      <c r="EHM32" s="687"/>
      <c r="EHN32" s="687"/>
      <c r="EHO32" s="687"/>
      <c r="EHP32" s="687"/>
      <c r="EHQ32" s="687"/>
      <c r="EHR32" s="687"/>
      <c r="EHS32" s="687"/>
      <c r="EHT32" s="687"/>
      <c r="EHU32" s="687"/>
      <c r="EHV32" s="687"/>
      <c r="EHW32" s="687"/>
      <c r="EHX32" s="687"/>
      <c r="EHY32" s="687"/>
      <c r="EHZ32" s="687"/>
      <c r="EIA32" s="687"/>
      <c r="EIB32" s="687"/>
      <c r="EIC32" s="687"/>
      <c r="EID32" s="687"/>
      <c r="EIE32" s="687"/>
      <c r="EIF32" s="687"/>
      <c r="EIG32" s="687"/>
      <c r="EIH32" s="687"/>
      <c r="EII32" s="687"/>
      <c r="EIJ32" s="687"/>
      <c r="EIK32" s="687"/>
      <c r="EIL32" s="687"/>
      <c r="EIM32" s="687"/>
      <c r="EIN32" s="687"/>
      <c r="EIO32" s="687"/>
      <c r="EIP32" s="687"/>
      <c r="EIQ32" s="687"/>
      <c r="EIR32" s="687"/>
      <c r="EIS32" s="687"/>
      <c r="EIT32" s="687"/>
      <c r="EIU32" s="687"/>
      <c r="EIV32" s="687"/>
      <c r="EIW32" s="687"/>
      <c r="EIX32" s="687"/>
      <c r="EIY32" s="687"/>
      <c r="EIZ32" s="687"/>
      <c r="EJA32" s="687"/>
      <c r="EJB32" s="687"/>
      <c r="EJC32" s="687"/>
      <c r="EJD32" s="687"/>
      <c r="EJE32" s="687"/>
      <c r="EJF32" s="687"/>
      <c r="EJG32" s="687"/>
      <c r="EJH32" s="687"/>
      <c r="EJI32" s="687"/>
      <c r="EJJ32" s="687"/>
      <c r="EJK32" s="687"/>
      <c r="EJL32" s="687"/>
      <c r="EJM32" s="687"/>
      <c r="EJN32" s="687"/>
      <c r="EJO32" s="687"/>
      <c r="EJP32" s="687"/>
      <c r="EJQ32" s="687"/>
      <c r="EJR32" s="687"/>
      <c r="EJS32" s="687"/>
      <c r="EJT32" s="687"/>
      <c r="EJU32" s="687"/>
      <c r="EJV32" s="687"/>
      <c r="EJW32" s="687"/>
      <c r="EJX32" s="687"/>
      <c r="EJY32" s="687"/>
      <c r="EJZ32" s="687"/>
      <c r="EKA32" s="687"/>
      <c r="EKB32" s="687"/>
      <c r="EKC32" s="687"/>
      <c r="EKD32" s="687"/>
      <c r="EKE32" s="687"/>
      <c r="EKF32" s="687"/>
      <c r="EKG32" s="687"/>
      <c r="EKH32" s="687"/>
      <c r="EKI32" s="687"/>
      <c r="EKJ32" s="687"/>
      <c r="EKK32" s="687"/>
      <c r="EKL32" s="687"/>
      <c r="EKM32" s="687"/>
      <c r="EKN32" s="687"/>
      <c r="EKO32" s="687"/>
      <c r="EKP32" s="687"/>
      <c r="EKQ32" s="687"/>
      <c r="EKR32" s="687"/>
      <c r="EKS32" s="687"/>
      <c r="EKT32" s="687"/>
      <c r="EKU32" s="687"/>
      <c r="EKV32" s="687"/>
      <c r="EKW32" s="687"/>
      <c r="EKX32" s="687"/>
      <c r="EKY32" s="687"/>
      <c r="EKZ32" s="687"/>
      <c r="ELA32" s="687"/>
      <c r="ELB32" s="687"/>
      <c r="ELC32" s="687"/>
      <c r="ELD32" s="687"/>
      <c r="ELE32" s="687"/>
      <c r="ELF32" s="687"/>
      <c r="ELG32" s="687"/>
      <c r="ELH32" s="687"/>
      <c r="ELI32" s="687"/>
      <c r="ELJ32" s="687"/>
      <c r="ELK32" s="687"/>
      <c r="ELL32" s="687"/>
      <c r="ELM32" s="687"/>
      <c r="ELN32" s="687"/>
      <c r="ELO32" s="687"/>
      <c r="ELP32" s="687"/>
      <c r="ELQ32" s="687"/>
      <c r="ELR32" s="687"/>
      <c r="ELS32" s="687"/>
      <c r="ELT32" s="687"/>
      <c r="ELU32" s="687"/>
      <c r="ELV32" s="687"/>
      <c r="ELW32" s="687"/>
      <c r="ELX32" s="687"/>
      <c r="ELY32" s="687"/>
      <c r="ELZ32" s="687"/>
      <c r="EMA32" s="687"/>
      <c r="EMB32" s="687"/>
      <c r="EMC32" s="687"/>
      <c r="EMD32" s="687"/>
      <c r="EME32" s="687"/>
      <c r="EMF32" s="687"/>
      <c r="EMG32" s="687"/>
      <c r="EMH32" s="687"/>
      <c r="EMI32" s="687"/>
      <c r="EMJ32" s="687"/>
      <c r="EMK32" s="687"/>
      <c r="EML32" s="687"/>
      <c r="EMM32" s="687"/>
      <c r="EMN32" s="687"/>
      <c r="EMO32" s="687"/>
      <c r="EMP32" s="687"/>
      <c r="EMQ32" s="687"/>
      <c r="EMR32" s="687"/>
      <c r="EMS32" s="687"/>
      <c r="EMT32" s="687"/>
      <c r="EMU32" s="687"/>
      <c r="EMV32" s="687"/>
      <c r="EMW32" s="687"/>
      <c r="EMX32" s="687"/>
      <c r="EMY32" s="687"/>
      <c r="EMZ32" s="687"/>
      <c r="ENA32" s="687"/>
      <c r="ENB32" s="687"/>
      <c r="ENC32" s="687"/>
      <c r="END32" s="687"/>
      <c r="ENE32" s="687"/>
      <c r="ENF32" s="687"/>
      <c r="ENG32" s="687"/>
      <c r="ENH32" s="687"/>
      <c r="ENI32" s="687"/>
      <c r="ENJ32" s="687"/>
      <c r="ENK32" s="687"/>
      <c r="ENL32" s="687"/>
      <c r="ENM32" s="687"/>
      <c r="ENN32" s="687"/>
      <c r="ENO32" s="687"/>
      <c r="ENP32" s="687"/>
      <c r="ENQ32" s="687"/>
      <c r="ENR32" s="687"/>
      <c r="ENS32" s="687"/>
      <c r="ENT32" s="687"/>
      <c r="ENU32" s="687"/>
      <c r="ENV32" s="687"/>
      <c r="ENW32" s="687"/>
      <c r="ENX32" s="687"/>
      <c r="ENY32" s="687"/>
      <c r="ENZ32" s="687"/>
      <c r="EOA32" s="687"/>
      <c r="EOB32" s="687"/>
      <c r="EOC32" s="687"/>
      <c r="EOD32" s="687"/>
      <c r="EOE32" s="687"/>
      <c r="EOF32" s="687"/>
      <c r="EOG32" s="687"/>
      <c r="EOH32" s="687"/>
      <c r="EOI32" s="687"/>
      <c r="EOJ32" s="687"/>
      <c r="EOK32" s="687"/>
      <c r="EOL32" s="687"/>
      <c r="EOM32" s="687"/>
      <c r="EON32" s="687"/>
      <c r="EOO32" s="687"/>
      <c r="EOP32" s="687"/>
      <c r="EOQ32" s="687"/>
      <c r="EOR32" s="687"/>
      <c r="EOS32" s="687"/>
      <c r="EOT32" s="687"/>
      <c r="EOU32" s="687"/>
      <c r="EOV32" s="687"/>
      <c r="EOW32" s="687"/>
      <c r="EOX32" s="687"/>
      <c r="EOY32" s="687"/>
      <c r="EOZ32" s="687"/>
      <c r="EPA32" s="687"/>
      <c r="EPB32" s="687"/>
      <c r="EPC32" s="687"/>
      <c r="EPD32" s="687"/>
      <c r="EPE32" s="687"/>
      <c r="EPF32" s="687"/>
      <c r="EPG32" s="687"/>
      <c r="EPH32" s="687"/>
      <c r="EPI32" s="687"/>
      <c r="EPJ32" s="687"/>
      <c r="EPK32" s="687"/>
      <c r="EPL32" s="687"/>
      <c r="EPM32" s="687"/>
      <c r="EPN32" s="687"/>
      <c r="EPO32" s="687"/>
      <c r="EPP32" s="687"/>
      <c r="EPQ32" s="687"/>
      <c r="EPR32" s="687"/>
      <c r="EPS32" s="687"/>
      <c r="EPT32" s="687"/>
      <c r="EPU32" s="687"/>
      <c r="EPV32" s="687"/>
      <c r="EPW32" s="687"/>
      <c r="EPX32" s="687"/>
      <c r="EPY32" s="687"/>
      <c r="EPZ32" s="687"/>
      <c r="EQA32" s="687"/>
      <c r="EQB32" s="687"/>
      <c r="EQC32" s="687"/>
      <c r="EQD32" s="687"/>
      <c r="EQE32" s="687"/>
      <c r="EQF32" s="687"/>
      <c r="EQG32" s="687"/>
      <c r="EQH32" s="687"/>
      <c r="EQI32" s="687"/>
      <c r="EQJ32" s="687"/>
      <c r="EQK32" s="687"/>
      <c r="EQL32" s="687"/>
      <c r="EQM32" s="687"/>
      <c r="EQN32" s="687"/>
      <c r="EQO32" s="687"/>
      <c r="EQP32" s="687"/>
      <c r="EQQ32" s="687"/>
      <c r="EQR32" s="687"/>
      <c r="EQS32" s="687"/>
      <c r="EQT32" s="687"/>
      <c r="EQU32" s="687"/>
      <c r="EQV32" s="687"/>
      <c r="EQW32" s="687"/>
      <c r="EQX32" s="687"/>
      <c r="EQY32" s="687"/>
      <c r="EQZ32" s="687"/>
      <c r="ERA32" s="687"/>
      <c r="ERB32" s="687"/>
      <c r="ERC32" s="687"/>
      <c r="ERD32" s="687"/>
      <c r="ERE32" s="687"/>
      <c r="ERF32" s="687"/>
      <c r="ERG32" s="687"/>
      <c r="ERH32" s="687"/>
      <c r="ERI32" s="687"/>
      <c r="ERJ32" s="687"/>
      <c r="ERK32" s="687"/>
      <c r="ERL32" s="687"/>
      <c r="ERM32" s="687"/>
      <c r="ERN32" s="687"/>
      <c r="ERO32" s="687"/>
      <c r="ERP32" s="687"/>
      <c r="ERQ32" s="687"/>
      <c r="ERR32" s="687"/>
      <c r="ERS32" s="687"/>
      <c r="ERT32" s="687"/>
      <c r="ERU32" s="687"/>
      <c r="ERV32" s="687"/>
      <c r="ERW32" s="687"/>
      <c r="ERX32" s="687"/>
      <c r="ERY32" s="687"/>
      <c r="ERZ32" s="687"/>
      <c r="ESA32" s="687"/>
      <c r="ESB32" s="687"/>
      <c r="ESC32" s="687"/>
      <c r="ESD32" s="687"/>
      <c r="ESE32" s="687"/>
      <c r="ESF32" s="687"/>
      <c r="ESG32" s="687"/>
      <c r="ESH32" s="687"/>
      <c r="ESI32" s="687"/>
      <c r="ESJ32" s="687"/>
      <c r="ESK32" s="687"/>
      <c r="ESL32" s="687"/>
      <c r="ESM32" s="687"/>
      <c r="ESN32" s="687"/>
      <c r="ESO32" s="687"/>
      <c r="ESP32" s="687"/>
      <c r="ESQ32" s="687"/>
      <c r="ESR32" s="687"/>
      <c r="ESS32" s="687"/>
      <c r="EST32" s="687"/>
      <c r="ESU32" s="687"/>
      <c r="ESV32" s="687"/>
      <c r="ESW32" s="687"/>
      <c r="ESX32" s="687"/>
      <c r="ESY32" s="687"/>
      <c r="ESZ32" s="687"/>
      <c r="ETA32" s="687"/>
      <c r="ETB32" s="687"/>
      <c r="ETC32" s="687"/>
      <c r="ETD32" s="687"/>
      <c r="ETE32" s="687"/>
      <c r="ETF32" s="687"/>
      <c r="ETG32" s="687"/>
      <c r="ETH32" s="687"/>
      <c r="ETI32" s="687"/>
      <c r="ETJ32" s="687"/>
      <c r="ETK32" s="687"/>
      <c r="ETL32" s="687"/>
      <c r="ETM32" s="687"/>
      <c r="ETN32" s="687"/>
      <c r="ETO32" s="687"/>
      <c r="ETP32" s="687"/>
      <c r="ETQ32" s="687"/>
      <c r="ETR32" s="687"/>
      <c r="ETS32" s="687"/>
      <c r="ETT32" s="687"/>
      <c r="ETU32" s="687"/>
      <c r="ETV32" s="687"/>
      <c r="ETW32" s="687"/>
      <c r="ETX32" s="687"/>
      <c r="ETY32" s="687"/>
      <c r="ETZ32" s="687"/>
      <c r="EUA32" s="687"/>
      <c r="EUB32" s="687"/>
      <c r="EUC32" s="687"/>
      <c r="EUD32" s="687"/>
      <c r="EUE32" s="687"/>
      <c r="EUF32" s="687"/>
      <c r="EUG32" s="687"/>
      <c r="EUH32" s="687"/>
      <c r="EUI32" s="687"/>
      <c r="EUJ32" s="687"/>
      <c r="EUK32" s="687"/>
      <c r="EUL32" s="687"/>
      <c r="EUM32" s="687"/>
      <c r="EUN32" s="687"/>
      <c r="EUO32" s="687"/>
      <c r="EUP32" s="687"/>
      <c r="EUQ32" s="687"/>
      <c r="EUR32" s="687"/>
      <c r="EUS32" s="687"/>
      <c r="EUT32" s="687"/>
      <c r="EUU32" s="687"/>
      <c r="EUV32" s="687"/>
      <c r="EUW32" s="687"/>
      <c r="EUX32" s="687"/>
      <c r="EUY32" s="687"/>
      <c r="EUZ32" s="687"/>
      <c r="EVA32" s="687"/>
      <c r="EVB32" s="687"/>
      <c r="EVC32" s="687"/>
      <c r="EVD32" s="687"/>
      <c r="EVE32" s="687"/>
      <c r="EVF32" s="687"/>
      <c r="EVG32" s="687"/>
      <c r="EVH32" s="687"/>
      <c r="EVI32" s="687"/>
      <c r="EVJ32" s="687"/>
      <c r="EVK32" s="687"/>
      <c r="EVL32" s="687"/>
      <c r="EVM32" s="687"/>
      <c r="EVN32" s="687"/>
      <c r="EVO32" s="687"/>
      <c r="EVP32" s="687"/>
      <c r="EVQ32" s="687"/>
      <c r="EVR32" s="687"/>
      <c r="EVS32" s="687"/>
      <c r="EVT32" s="687"/>
      <c r="EVU32" s="687"/>
      <c r="EVV32" s="687"/>
      <c r="EVW32" s="687"/>
      <c r="EVX32" s="687"/>
      <c r="EVY32" s="687"/>
      <c r="EVZ32" s="687"/>
      <c r="EWA32" s="687"/>
      <c r="EWB32" s="687"/>
      <c r="EWC32" s="687"/>
      <c r="EWD32" s="687"/>
      <c r="EWE32" s="687"/>
      <c r="EWF32" s="687"/>
      <c r="EWG32" s="687"/>
      <c r="EWH32" s="687"/>
      <c r="EWI32" s="687"/>
      <c r="EWJ32" s="687"/>
      <c r="EWK32" s="687"/>
      <c r="EWL32" s="687"/>
      <c r="EWM32" s="687"/>
      <c r="EWN32" s="687"/>
      <c r="EWO32" s="687"/>
      <c r="EWP32" s="687"/>
      <c r="EWQ32" s="687"/>
      <c r="EWR32" s="687"/>
      <c r="EWS32" s="687"/>
      <c r="EWT32" s="687"/>
      <c r="EWU32" s="687"/>
      <c r="EWV32" s="687"/>
      <c r="EWW32" s="687"/>
      <c r="EWX32" s="687"/>
      <c r="EWY32" s="687"/>
      <c r="EWZ32" s="687"/>
      <c r="EXA32" s="687"/>
      <c r="EXB32" s="687"/>
      <c r="EXC32" s="687"/>
      <c r="EXD32" s="687"/>
      <c r="EXE32" s="687"/>
      <c r="EXF32" s="687"/>
      <c r="EXG32" s="687"/>
      <c r="EXH32" s="687"/>
      <c r="EXI32" s="687"/>
      <c r="EXJ32" s="687"/>
      <c r="EXK32" s="687"/>
      <c r="EXL32" s="687"/>
      <c r="EXM32" s="687"/>
      <c r="EXN32" s="687"/>
      <c r="EXO32" s="687"/>
      <c r="EXP32" s="687"/>
      <c r="EXQ32" s="687"/>
      <c r="EXR32" s="687"/>
      <c r="EXS32" s="687"/>
      <c r="EXT32" s="687"/>
      <c r="EXU32" s="687"/>
      <c r="EXV32" s="687"/>
      <c r="EXW32" s="687"/>
      <c r="EXX32" s="687"/>
      <c r="EXY32" s="687"/>
      <c r="EXZ32" s="687"/>
      <c r="EYA32" s="687"/>
      <c r="EYB32" s="687"/>
      <c r="EYC32" s="687"/>
      <c r="EYD32" s="687"/>
      <c r="EYE32" s="687"/>
      <c r="EYF32" s="687"/>
      <c r="EYG32" s="687"/>
      <c r="EYH32" s="687"/>
      <c r="EYI32" s="687"/>
      <c r="EYJ32" s="687"/>
      <c r="EYK32" s="687"/>
      <c r="EYL32" s="687"/>
      <c r="EYM32" s="687"/>
      <c r="EYN32" s="687"/>
      <c r="EYO32" s="687"/>
      <c r="EYP32" s="687"/>
      <c r="EYQ32" s="687"/>
      <c r="EYR32" s="687"/>
      <c r="EYS32" s="687"/>
      <c r="EYT32" s="687"/>
      <c r="EYU32" s="687"/>
      <c r="EYV32" s="687"/>
      <c r="EYW32" s="687"/>
      <c r="EYX32" s="687"/>
      <c r="EYY32" s="687"/>
      <c r="EYZ32" s="687"/>
      <c r="EZA32" s="687"/>
      <c r="EZB32" s="687"/>
      <c r="EZC32" s="687"/>
      <c r="EZD32" s="687"/>
      <c r="EZE32" s="687"/>
      <c r="EZF32" s="687"/>
      <c r="EZG32" s="687"/>
      <c r="EZH32" s="687"/>
      <c r="EZI32" s="687"/>
      <c r="EZJ32" s="687"/>
      <c r="EZK32" s="687"/>
      <c r="EZL32" s="687"/>
      <c r="EZM32" s="687"/>
      <c r="EZN32" s="687"/>
      <c r="EZO32" s="687"/>
      <c r="EZP32" s="687"/>
      <c r="EZQ32" s="687"/>
      <c r="EZR32" s="687"/>
      <c r="EZS32" s="687"/>
      <c r="EZT32" s="687"/>
      <c r="EZU32" s="687"/>
      <c r="EZV32" s="687"/>
      <c r="EZW32" s="687"/>
      <c r="EZX32" s="687"/>
      <c r="EZY32" s="687"/>
      <c r="EZZ32" s="687"/>
      <c r="FAA32" s="687"/>
      <c r="FAB32" s="687"/>
      <c r="FAC32" s="687"/>
      <c r="FAD32" s="687"/>
      <c r="FAE32" s="687"/>
      <c r="FAF32" s="687"/>
      <c r="FAG32" s="687"/>
      <c r="FAH32" s="687"/>
      <c r="FAI32" s="687"/>
      <c r="FAJ32" s="687"/>
      <c r="FAK32" s="687"/>
      <c r="FAL32" s="687"/>
      <c r="FAM32" s="687"/>
      <c r="FAN32" s="687"/>
      <c r="FAO32" s="687"/>
      <c r="FAP32" s="687"/>
      <c r="FAQ32" s="687"/>
      <c r="FAR32" s="687"/>
      <c r="FAS32" s="687"/>
      <c r="FAT32" s="687"/>
      <c r="FAU32" s="687"/>
      <c r="FAV32" s="687"/>
      <c r="FAW32" s="687"/>
      <c r="FAX32" s="687"/>
      <c r="FAY32" s="687"/>
      <c r="FAZ32" s="687"/>
      <c r="FBA32" s="687"/>
      <c r="FBB32" s="687"/>
      <c r="FBC32" s="687"/>
      <c r="FBD32" s="687"/>
      <c r="FBE32" s="687"/>
      <c r="FBF32" s="687"/>
      <c r="FBG32" s="687"/>
      <c r="FBH32" s="687"/>
      <c r="FBI32" s="687"/>
      <c r="FBJ32" s="687"/>
      <c r="FBK32" s="687"/>
      <c r="FBL32" s="687"/>
      <c r="FBM32" s="687"/>
      <c r="FBN32" s="687"/>
      <c r="FBO32" s="687"/>
      <c r="FBP32" s="687"/>
      <c r="FBQ32" s="687"/>
      <c r="FBR32" s="687"/>
      <c r="FBS32" s="687"/>
      <c r="FBT32" s="687"/>
      <c r="FBU32" s="687"/>
      <c r="FBV32" s="687"/>
      <c r="FBW32" s="687"/>
      <c r="FBX32" s="687"/>
      <c r="FBY32" s="687"/>
      <c r="FBZ32" s="687"/>
      <c r="FCA32" s="687"/>
      <c r="FCB32" s="687"/>
      <c r="FCC32" s="687"/>
      <c r="FCD32" s="687"/>
      <c r="FCE32" s="687"/>
      <c r="FCF32" s="687"/>
      <c r="FCG32" s="687"/>
      <c r="FCH32" s="687"/>
      <c r="FCI32" s="687"/>
      <c r="FCJ32" s="687"/>
      <c r="FCK32" s="687"/>
      <c r="FCL32" s="687"/>
      <c r="FCM32" s="687"/>
      <c r="FCN32" s="687"/>
      <c r="FCO32" s="687"/>
      <c r="FCP32" s="687"/>
      <c r="FCQ32" s="687"/>
      <c r="FCR32" s="687"/>
      <c r="FCS32" s="687"/>
      <c r="FCT32" s="687"/>
      <c r="FCU32" s="687"/>
      <c r="FCV32" s="687"/>
      <c r="FCW32" s="687"/>
      <c r="FCX32" s="687"/>
      <c r="FCY32" s="687"/>
      <c r="FCZ32" s="687"/>
      <c r="FDA32" s="687"/>
      <c r="FDB32" s="687"/>
      <c r="FDC32" s="687"/>
      <c r="FDD32" s="687"/>
      <c r="FDE32" s="687"/>
      <c r="FDF32" s="687"/>
      <c r="FDG32" s="687"/>
      <c r="FDH32" s="687"/>
      <c r="FDI32" s="687"/>
      <c r="FDJ32" s="687"/>
      <c r="FDK32" s="687"/>
      <c r="FDL32" s="687"/>
      <c r="FDM32" s="687"/>
      <c r="FDN32" s="687"/>
      <c r="FDO32" s="687"/>
      <c r="FDP32" s="687"/>
      <c r="FDQ32" s="687"/>
      <c r="FDR32" s="687"/>
      <c r="FDS32" s="687"/>
      <c r="FDT32" s="687"/>
      <c r="FDU32" s="687"/>
      <c r="FDV32" s="687"/>
      <c r="FDW32" s="687"/>
      <c r="FDX32" s="687"/>
      <c r="FDY32" s="687"/>
      <c r="FDZ32" s="687"/>
      <c r="FEA32" s="687"/>
      <c r="FEB32" s="687"/>
      <c r="FEC32" s="687"/>
      <c r="FED32" s="687"/>
      <c r="FEE32" s="687"/>
      <c r="FEF32" s="687"/>
      <c r="FEG32" s="687"/>
      <c r="FEH32" s="687"/>
      <c r="FEI32" s="687"/>
      <c r="FEJ32" s="687"/>
      <c r="FEK32" s="687"/>
      <c r="FEL32" s="687"/>
      <c r="FEM32" s="687"/>
      <c r="FEN32" s="687"/>
      <c r="FEO32" s="687"/>
      <c r="FEP32" s="687"/>
      <c r="FEQ32" s="687"/>
      <c r="FER32" s="687"/>
      <c r="FES32" s="687"/>
      <c r="FET32" s="687"/>
      <c r="FEU32" s="687"/>
      <c r="FEV32" s="687"/>
      <c r="FEW32" s="687"/>
      <c r="FEX32" s="687"/>
      <c r="FEY32" s="687"/>
      <c r="FEZ32" s="687"/>
      <c r="FFA32" s="687"/>
      <c r="FFB32" s="687"/>
      <c r="FFC32" s="687"/>
      <c r="FFD32" s="687"/>
      <c r="FFE32" s="687"/>
      <c r="FFF32" s="687"/>
      <c r="FFG32" s="687"/>
      <c r="FFH32" s="687"/>
      <c r="FFI32" s="687"/>
      <c r="FFJ32" s="687"/>
      <c r="FFK32" s="687"/>
      <c r="FFL32" s="687"/>
      <c r="FFM32" s="687"/>
      <c r="FFN32" s="687"/>
      <c r="FFO32" s="687"/>
      <c r="FFP32" s="687"/>
      <c r="FFQ32" s="687"/>
      <c r="FFR32" s="687"/>
      <c r="FFS32" s="687"/>
      <c r="FFT32" s="687"/>
      <c r="FFU32" s="687"/>
      <c r="FFV32" s="687"/>
      <c r="FFW32" s="687"/>
      <c r="FFX32" s="687"/>
      <c r="FFY32" s="687"/>
      <c r="FFZ32" s="687"/>
      <c r="FGA32" s="687"/>
      <c r="FGB32" s="687"/>
      <c r="FGC32" s="687"/>
      <c r="FGD32" s="687"/>
      <c r="FGE32" s="687"/>
      <c r="FGF32" s="687"/>
      <c r="FGG32" s="687"/>
      <c r="FGH32" s="687"/>
      <c r="FGI32" s="687"/>
      <c r="FGJ32" s="687"/>
      <c r="FGK32" s="687"/>
      <c r="FGL32" s="687"/>
      <c r="FGM32" s="687"/>
      <c r="FGN32" s="687"/>
      <c r="FGO32" s="687"/>
      <c r="FGP32" s="687"/>
      <c r="FGQ32" s="687"/>
      <c r="FGR32" s="687"/>
      <c r="FGS32" s="687"/>
      <c r="FGT32" s="687"/>
      <c r="FGU32" s="687"/>
      <c r="FGV32" s="687"/>
      <c r="FGW32" s="687"/>
      <c r="FGX32" s="687"/>
      <c r="FGY32" s="687"/>
      <c r="FGZ32" s="687"/>
      <c r="FHA32" s="687"/>
      <c r="FHB32" s="687"/>
      <c r="FHC32" s="687"/>
      <c r="FHD32" s="687"/>
      <c r="FHE32" s="687"/>
      <c r="FHF32" s="687"/>
      <c r="FHG32" s="687"/>
      <c r="FHH32" s="687"/>
      <c r="FHI32" s="687"/>
      <c r="FHJ32" s="687"/>
      <c r="FHK32" s="687"/>
      <c r="FHL32" s="687"/>
      <c r="FHM32" s="687"/>
      <c r="FHN32" s="687"/>
      <c r="FHO32" s="687"/>
      <c r="FHP32" s="687"/>
      <c r="FHQ32" s="687"/>
      <c r="FHR32" s="687"/>
      <c r="FHS32" s="687"/>
      <c r="FHT32" s="687"/>
      <c r="FHU32" s="687"/>
      <c r="FHV32" s="687"/>
      <c r="FHW32" s="687"/>
      <c r="FHX32" s="687"/>
      <c r="FHY32" s="687"/>
      <c r="FHZ32" s="687"/>
      <c r="FIA32" s="687"/>
      <c r="FIB32" s="687"/>
      <c r="FIC32" s="687"/>
      <c r="FID32" s="687"/>
      <c r="FIE32" s="687"/>
      <c r="FIF32" s="687"/>
      <c r="FIG32" s="687"/>
      <c r="FIH32" s="687"/>
      <c r="FII32" s="687"/>
      <c r="FIJ32" s="687"/>
      <c r="FIK32" s="687"/>
      <c r="FIL32" s="687"/>
      <c r="FIM32" s="687"/>
      <c r="FIN32" s="687"/>
      <c r="FIO32" s="687"/>
      <c r="FIP32" s="687"/>
      <c r="FIQ32" s="687"/>
      <c r="FIR32" s="687"/>
      <c r="FIS32" s="687"/>
      <c r="FIT32" s="687"/>
      <c r="FIU32" s="687"/>
      <c r="FIV32" s="687"/>
      <c r="FIW32" s="687"/>
      <c r="FIX32" s="687"/>
      <c r="FIY32" s="687"/>
      <c r="FIZ32" s="687"/>
      <c r="FJA32" s="687"/>
      <c r="FJB32" s="687"/>
      <c r="FJC32" s="687"/>
      <c r="FJD32" s="687"/>
      <c r="FJE32" s="687"/>
      <c r="FJF32" s="687"/>
      <c r="FJG32" s="687"/>
      <c r="FJH32" s="687"/>
      <c r="FJI32" s="687"/>
      <c r="FJJ32" s="687"/>
      <c r="FJK32" s="687"/>
      <c r="FJL32" s="687"/>
      <c r="FJM32" s="687"/>
      <c r="FJN32" s="687"/>
      <c r="FJO32" s="687"/>
      <c r="FJP32" s="687"/>
      <c r="FJQ32" s="687"/>
      <c r="FJR32" s="687"/>
      <c r="FJS32" s="687"/>
      <c r="FJT32" s="687"/>
      <c r="FJU32" s="687"/>
      <c r="FJV32" s="687"/>
      <c r="FJW32" s="687"/>
      <c r="FJX32" s="687"/>
      <c r="FJY32" s="687"/>
      <c r="FJZ32" s="687"/>
      <c r="FKA32" s="687"/>
      <c r="FKB32" s="687"/>
      <c r="FKC32" s="687"/>
      <c r="FKD32" s="687"/>
      <c r="FKE32" s="687"/>
      <c r="FKF32" s="687"/>
      <c r="FKG32" s="687"/>
      <c r="FKH32" s="687"/>
      <c r="FKI32" s="687"/>
      <c r="FKJ32" s="687"/>
      <c r="FKK32" s="687"/>
      <c r="FKL32" s="687"/>
      <c r="FKM32" s="687"/>
      <c r="FKN32" s="687"/>
      <c r="FKO32" s="687"/>
      <c r="FKP32" s="687"/>
      <c r="FKQ32" s="687"/>
      <c r="FKR32" s="687"/>
      <c r="FKS32" s="687"/>
      <c r="FKT32" s="687"/>
      <c r="FKU32" s="687"/>
      <c r="FKV32" s="687"/>
      <c r="FKW32" s="687"/>
      <c r="FKX32" s="687"/>
      <c r="FKY32" s="687"/>
      <c r="FKZ32" s="687"/>
      <c r="FLA32" s="687"/>
      <c r="FLB32" s="687"/>
      <c r="FLC32" s="687"/>
      <c r="FLD32" s="687"/>
      <c r="FLE32" s="687"/>
      <c r="FLF32" s="687"/>
      <c r="FLG32" s="687"/>
      <c r="FLH32" s="687"/>
      <c r="FLI32" s="687"/>
      <c r="FLJ32" s="687"/>
      <c r="FLK32" s="687"/>
      <c r="FLL32" s="687"/>
      <c r="FLM32" s="687"/>
      <c r="FLN32" s="687"/>
      <c r="FLO32" s="687"/>
      <c r="FLP32" s="687"/>
      <c r="FLQ32" s="687"/>
      <c r="FLR32" s="687"/>
      <c r="FLS32" s="687"/>
      <c r="FLT32" s="687"/>
      <c r="FLU32" s="687"/>
      <c r="FLV32" s="687"/>
      <c r="FLW32" s="687"/>
      <c r="FLX32" s="687"/>
      <c r="FLY32" s="687"/>
      <c r="FLZ32" s="687"/>
      <c r="FMA32" s="687"/>
      <c r="FMB32" s="687"/>
      <c r="FMC32" s="687"/>
      <c r="FMD32" s="687"/>
      <c r="FME32" s="687"/>
      <c r="FMF32" s="687"/>
      <c r="FMG32" s="687"/>
      <c r="FMH32" s="687"/>
      <c r="FMI32" s="687"/>
      <c r="FMJ32" s="687"/>
      <c r="FMK32" s="687"/>
      <c r="FML32" s="687"/>
      <c r="FMM32" s="687"/>
      <c r="FMN32" s="687"/>
      <c r="FMO32" s="687"/>
      <c r="FMP32" s="687"/>
      <c r="FMQ32" s="687"/>
      <c r="FMR32" s="687"/>
      <c r="FMS32" s="687"/>
      <c r="FMT32" s="687"/>
      <c r="FMU32" s="687"/>
      <c r="FMV32" s="687"/>
      <c r="FMW32" s="687"/>
      <c r="FMX32" s="687"/>
      <c r="FMY32" s="687"/>
      <c r="FMZ32" s="687"/>
      <c r="FNA32" s="687"/>
      <c r="FNB32" s="687"/>
      <c r="FNC32" s="687"/>
      <c r="FND32" s="687"/>
      <c r="FNE32" s="687"/>
      <c r="FNF32" s="687"/>
      <c r="FNG32" s="687"/>
      <c r="FNH32" s="687"/>
      <c r="FNI32" s="687"/>
      <c r="FNJ32" s="687"/>
      <c r="FNK32" s="687"/>
      <c r="FNL32" s="687"/>
      <c r="FNM32" s="687"/>
      <c r="FNN32" s="687"/>
      <c r="FNO32" s="687"/>
      <c r="FNP32" s="687"/>
      <c r="FNQ32" s="687"/>
      <c r="FNR32" s="687"/>
      <c r="FNS32" s="687"/>
      <c r="FNT32" s="687"/>
      <c r="FNU32" s="687"/>
      <c r="FNV32" s="687"/>
      <c r="FNW32" s="687"/>
      <c r="FNX32" s="687"/>
      <c r="FNY32" s="687"/>
      <c r="FNZ32" s="687"/>
      <c r="FOA32" s="687"/>
      <c r="FOB32" s="687"/>
      <c r="FOC32" s="687"/>
      <c r="FOD32" s="687"/>
      <c r="FOE32" s="687"/>
      <c r="FOF32" s="687"/>
      <c r="FOG32" s="687"/>
      <c r="FOH32" s="687"/>
      <c r="FOI32" s="687"/>
      <c r="FOJ32" s="687"/>
      <c r="FOK32" s="687"/>
      <c r="FOL32" s="687"/>
      <c r="FOM32" s="687"/>
      <c r="FON32" s="687"/>
      <c r="FOO32" s="687"/>
      <c r="FOP32" s="687"/>
      <c r="FOQ32" s="687"/>
      <c r="FOR32" s="687"/>
      <c r="FOS32" s="687"/>
      <c r="FOT32" s="687"/>
      <c r="FOU32" s="687"/>
      <c r="FOV32" s="687"/>
      <c r="FOW32" s="687"/>
      <c r="FOX32" s="687"/>
      <c r="FOY32" s="687"/>
      <c r="FOZ32" s="687"/>
      <c r="FPA32" s="687"/>
      <c r="FPB32" s="687"/>
      <c r="FPC32" s="687"/>
      <c r="FPD32" s="687"/>
      <c r="FPE32" s="687"/>
      <c r="FPF32" s="687"/>
      <c r="FPG32" s="687"/>
      <c r="FPH32" s="687"/>
      <c r="FPI32" s="687"/>
      <c r="FPJ32" s="687"/>
      <c r="FPK32" s="687"/>
      <c r="FPL32" s="687"/>
      <c r="FPM32" s="687"/>
      <c r="FPN32" s="687"/>
      <c r="FPO32" s="687"/>
      <c r="FPP32" s="687"/>
      <c r="FPQ32" s="687"/>
      <c r="FPR32" s="687"/>
      <c r="FPS32" s="687"/>
      <c r="FPT32" s="687"/>
      <c r="FPU32" s="687"/>
      <c r="FPV32" s="687"/>
      <c r="FPW32" s="687"/>
      <c r="FPX32" s="687"/>
      <c r="FPY32" s="687"/>
      <c r="FPZ32" s="687"/>
      <c r="FQA32" s="687"/>
      <c r="FQB32" s="687"/>
      <c r="FQC32" s="687"/>
      <c r="FQD32" s="687"/>
      <c r="FQE32" s="687"/>
      <c r="FQF32" s="687"/>
      <c r="FQG32" s="687"/>
      <c r="FQH32" s="687"/>
      <c r="FQI32" s="687"/>
      <c r="FQJ32" s="687"/>
      <c r="FQK32" s="687"/>
      <c r="FQL32" s="687"/>
      <c r="FQM32" s="687"/>
      <c r="FQN32" s="687"/>
      <c r="FQO32" s="687"/>
      <c r="FQP32" s="687"/>
      <c r="FQQ32" s="687"/>
      <c r="FQR32" s="687"/>
      <c r="FQS32" s="687"/>
      <c r="FQT32" s="687"/>
      <c r="FQU32" s="687"/>
      <c r="FQV32" s="687"/>
      <c r="FQW32" s="687"/>
      <c r="FQX32" s="687"/>
      <c r="FQY32" s="687"/>
      <c r="FQZ32" s="687"/>
      <c r="FRA32" s="687"/>
      <c r="FRB32" s="687"/>
      <c r="FRC32" s="687"/>
      <c r="FRD32" s="687"/>
      <c r="FRE32" s="687"/>
      <c r="FRF32" s="687"/>
      <c r="FRG32" s="687"/>
      <c r="FRH32" s="687"/>
      <c r="FRI32" s="687"/>
      <c r="FRJ32" s="687"/>
      <c r="FRK32" s="687"/>
      <c r="FRL32" s="687"/>
      <c r="FRM32" s="687"/>
      <c r="FRN32" s="687"/>
      <c r="FRO32" s="687"/>
      <c r="FRP32" s="687"/>
      <c r="FRQ32" s="687"/>
      <c r="FRR32" s="687"/>
      <c r="FRS32" s="687"/>
      <c r="FRT32" s="687"/>
      <c r="FRU32" s="687"/>
      <c r="FRV32" s="687"/>
      <c r="FRW32" s="687"/>
      <c r="FRX32" s="687"/>
      <c r="FRY32" s="687"/>
      <c r="FRZ32" s="687"/>
      <c r="FSA32" s="687"/>
      <c r="FSB32" s="687"/>
      <c r="FSC32" s="687"/>
      <c r="FSD32" s="687"/>
      <c r="FSE32" s="687"/>
      <c r="FSF32" s="687"/>
      <c r="FSG32" s="687"/>
      <c r="FSH32" s="687"/>
      <c r="FSI32" s="687"/>
      <c r="FSJ32" s="687"/>
      <c r="FSK32" s="687"/>
      <c r="FSL32" s="687"/>
      <c r="FSM32" s="687"/>
      <c r="FSN32" s="687"/>
      <c r="FSO32" s="687"/>
      <c r="FSP32" s="687"/>
      <c r="FSQ32" s="687"/>
      <c r="FSR32" s="687"/>
      <c r="FSS32" s="687"/>
      <c r="FST32" s="687"/>
      <c r="FSU32" s="687"/>
      <c r="FSV32" s="687"/>
      <c r="FSW32" s="687"/>
      <c r="FSX32" s="687"/>
      <c r="FSY32" s="687"/>
      <c r="FSZ32" s="687"/>
      <c r="FTA32" s="687"/>
      <c r="FTB32" s="687"/>
      <c r="FTC32" s="687"/>
      <c r="FTD32" s="687"/>
      <c r="FTE32" s="687"/>
      <c r="FTF32" s="687"/>
      <c r="FTG32" s="687"/>
      <c r="FTH32" s="687"/>
      <c r="FTI32" s="687"/>
      <c r="FTJ32" s="687"/>
      <c r="FTK32" s="687"/>
      <c r="FTL32" s="687"/>
      <c r="FTM32" s="687"/>
      <c r="FTN32" s="687"/>
      <c r="FTO32" s="687"/>
      <c r="FTP32" s="687"/>
      <c r="FTQ32" s="687"/>
      <c r="FTR32" s="687"/>
      <c r="FTS32" s="687"/>
      <c r="FTT32" s="687"/>
      <c r="FTU32" s="687"/>
      <c r="FTV32" s="687"/>
      <c r="FTW32" s="687"/>
      <c r="FTX32" s="687"/>
      <c r="FTY32" s="687"/>
      <c r="FTZ32" s="687"/>
      <c r="FUA32" s="687"/>
      <c r="FUB32" s="687"/>
      <c r="FUC32" s="687"/>
      <c r="FUD32" s="687"/>
      <c r="FUE32" s="687"/>
      <c r="FUF32" s="687"/>
      <c r="FUG32" s="687"/>
      <c r="FUH32" s="687"/>
      <c r="FUI32" s="687"/>
      <c r="FUJ32" s="687"/>
      <c r="FUK32" s="687"/>
      <c r="FUL32" s="687"/>
      <c r="FUM32" s="687"/>
      <c r="FUN32" s="687"/>
      <c r="FUO32" s="687"/>
      <c r="FUP32" s="687"/>
      <c r="FUQ32" s="687"/>
      <c r="FUR32" s="687"/>
      <c r="FUS32" s="687"/>
      <c r="FUT32" s="687"/>
      <c r="FUU32" s="687"/>
      <c r="FUV32" s="687"/>
      <c r="FUW32" s="687"/>
      <c r="FUX32" s="687"/>
      <c r="FUY32" s="687"/>
      <c r="FUZ32" s="687"/>
      <c r="FVA32" s="687"/>
      <c r="FVB32" s="687"/>
      <c r="FVC32" s="687"/>
      <c r="FVD32" s="687"/>
      <c r="FVE32" s="687"/>
      <c r="FVF32" s="687"/>
      <c r="FVG32" s="687"/>
      <c r="FVH32" s="687"/>
      <c r="FVI32" s="687"/>
      <c r="FVJ32" s="687"/>
      <c r="FVK32" s="687"/>
      <c r="FVL32" s="687"/>
      <c r="FVM32" s="687"/>
      <c r="FVN32" s="687"/>
      <c r="FVO32" s="687"/>
      <c r="FVP32" s="687"/>
      <c r="FVQ32" s="687"/>
      <c r="FVR32" s="687"/>
      <c r="FVS32" s="687"/>
      <c r="FVT32" s="687"/>
      <c r="FVU32" s="687"/>
      <c r="FVV32" s="687"/>
      <c r="FVW32" s="687"/>
      <c r="FVX32" s="687"/>
      <c r="FVY32" s="687"/>
      <c r="FVZ32" s="687"/>
      <c r="FWA32" s="687"/>
      <c r="FWB32" s="687"/>
      <c r="FWC32" s="687"/>
      <c r="FWD32" s="687"/>
      <c r="FWE32" s="687"/>
      <c r="FWF32" s="687"/>
      <c r="FWG32" s="687"/>
      <c r="FWH32" s="687"/>
      <c r="FWI32" s="687"/>
      <c r="FWJ32" s="687"/>
      <c r="FWK32" s="687"/>
      <c r="FWL32" s="687"/>
      <c r="FWM32" s="687"/>
      <c r="FWN32" s="687"/>
      <c r="FWO32" s="687"/>
      <c r="FWP32" s="687"/>
      <c r="FWQ32" s="687"/>
      <c r="FWR32" s="687"/>
      <c r="FWS32" s="687"/>
      <c r="FWT32" s="687"/>
      <c r="FWU32" s="687"/>
      <c r="FWV32" s="687"/>
      <c r="FWW32" s="687"/>
      <c r="FWX32" s="687"/>
      <c r="FWY32" s="687"/>
      <c r="FWZ32" s="687"/>
      <c r="FXA32" s="687"/>
      <c r="FXB32" s="687"/>
      <c r="FXC32" s="687"/>
      <c r="FXD32" s="687"/>
      <c r="FXE32" s="687"/>
      <c r="FXF32" s="687"/>
      <c r="FXG32" s="687"/>
      <c r="FXH32" s="687"/>
      <c r="FXI32" s="687"/>
      <c r="FXJ32" s="687"/>
      <c r="FXK32" s="687"/>
      <c r="FXL32" s="687"/>
      <c r="FXM32" s="687"/>
      <c r="FXN32" s="687"/>
      <c r="FXO32" s="687"/>
      <c r="FXP32" s="687"/>
      <c r="FXQ32" s="687"/>
      <c r="FXR32" s="687"/>
      <c r="FXS32" s="687"/>
      <c r="FXT32" s="687"/>
      <c r="FXU32" s="687"/>
      <c r="FXV32" s="687"/>
      <c r="FXW32" s="687"/>
      <c r="FXX32" s="687"/>
      <c r="FXY32" s="687"/>
      <c r="FXZ32" s="687"/>
      <c r="FYA32" s="687"/>
      <c r="FYB32" s="687"/>
      <c r="FYC32" s="687"/>
      <c r="FYD32" s="687"/>
      <c r="FYE32" s="687"/>
      <c r="FYF32" s="687"/>
      <c r="FYG32" s="687"/>
      <c r="FYH32" s="687"/>
      <c r="FYI32" s="687"/>
      <c r="FYJ32" s="687"/>
      <c r="FYK32" s="687"/>
      <c r="FYL32" s="687"/>
      <c r="FYM32" s="687"/>
      <c r="FYN32" s="687"/>
      <c r="FYO32" s="687"/>
      <c r="FYP32" s="687"/>
      <c r="FYQ32" s="687"/>
      <c r="FYR32" s="687"/>
      <c r="FYS32" s="687"/>
      <c r="FYT32" s="687"/>
      <c r="FYU32" s="687"/>
      <c r="FYV32" s="687"/>
      <c r="FYW32" s="687"/>
      <c r="FYX32" s="687"/>
      <c r="FYY32" s="687"/>
      <c r="FYZ32" s="687"/>
      <c r="FZA32" s="687"/>
      <c r="FZB32" s="687"/>
      <c r="FZC32" s="687"/>
      <c r="FZD32" s="687"/>
      <c r="FZE32" s="687"/>
      <c r="FZF32" s="687"/>
      <c r="FZG32" s="687"/>
      <c r="FZH32" s="687"/>
      <c r="FZI32" s="687"/>
      <c r="FZJ32" s="687"/>
      <c r="FZK32" s="687"/>
      <c r="FZL32" s="687"/>
      <c r="FZM32" s="687"/>
      <c r="FZN32" s="687"/>
      <c r="FZO32" s="687"/>
      <c r="FZP32" s="687"/>
      <c r="FZQ32" s="687"/>
      <c r="FZR32" s="687"/>
      <c r="FZS32" s="687"/>
      <c r="FZT32" s="687"/>
      <c r="FZU32" s="687"/>
      <c r="FZV32" s="687"/>
      <c r="FZW32" s="687"/>
      <c r="FZX32" s="687"/>
      <c r="FZY32" s="687"/>
      <c r="FZZ32" s="687"/>
      <c r="GAA32" s="687"/>
      <c r="GAB32" s="687"/>
      <c r="GAC32" s="687"/>
      <c r="GAD32" s="687"/>
      <c r="GAE32" s="687"/>
      <c r="GAF32" s="687"/>
      <c r="GAG32" s="687"/>
      <c r="GAH32" s="687"/>
      <c r="GAI32" s="687"/>
      <c r="GAJ32" s="687"/>
      <c r="GAK32" s="687"/>
      <c r="GAL32" s="687"/>
      <c r="GAM32" s="687"/>
      <c r="GAN32" s="687"/>
      <c r="GAO32" s="687"/>
      <c r="GAP32" s="687"/>
      <c r="GAQ32" s="687"/>
      <c r="GAR32" s="687"/>
      <c r="GAS32" s="687"/>
      <c r="GAT32" s="687"/>
      <c r="GAU32" s="687"/>
      <c r="GAV32" s="687"/>
      <c r="GAW32" s="687"/>
      <c r="GAX32" s="687"/>
      <c r="GAY32" s="687"/>
      <c r="GAZ32" s="687"/>
      <c r="GBA32" s="687"/>
      <c r="GBB32" s="687"/>
      <c r="GBC32" s="687"/>
      <c r="GBD32" s="687"/>
      <c r="GBE32" s="687"/>
      <c r="GBF32" s="687"/>
      <c r="GBG32" s="687"/>
      <c r="GBH32" s="687"/>
      <c r="GBI32" s="687"/>
      <c r="GBJ32" s="687"/>
      <c r="GBK32" s="687"/>
      <c r="GBL32" s="687"/>
      <c r="GBM32" s="687"/>
      <c r="GBN32" s="687"/>
      <c r="GBO32" s="687"/>
      <c r="GBP32" s="687"/>
      <c r="GBQ32" s="687"/>
      <c r="GBR32" s="687"/>
      <c r="GBS32" s="687"/>
      <c r="GBT32" s="687"/>
      <c r="GBU32" s="687"/>
      <c r="GBV32" s="687"/>
      <c r="GBW32" s="687"/>
      <c r="GBX32" s="687"/>
      <c r="GBY32" s="687"/>
      <c r="GBZ32" s="687"/>
      <c r="GCA32" s="687"/>
      <c r="GCB32" s="687"/>
      <c r="GCC32" s="687"/>
      <c r="GCD32" s="687"/>
      <c r="GCE32" s="687"/>
      <c r="GCF32" s="687"/>
      <c r="GCG32" s="687"/>
      <c r="GCH32" s="687"/>
      <c r="GCI32" s="687"/>
      <c r="GCJ32" s="687"/>
      <c r="GCK32" s="687"/>
      <c r="GCL32" s="687"/>
      <c r="GCM32" s="687"/>
      <c r="GCN32" s="687"/>
      <c r="GCO32" s="687"/>
      <c r="GCP32" s="687"/>
      <c r="GCQ32" s="687"/>
      <c r="GCR32" s="687"/>
      <c r="GCS32" s="687"/>
      <c r="GCT32" s="687"/>
      <c r="GCU32" s="687"/>
      <c r="GCV32" s="687"/>
      <c r="GCW32" s="687"/>
      <c r="GCX32" s="687"/>
      <c r="GCY32" s="687"/>
      <c r="GCZ32" s="687"/>
      <c r="GDA32" s="687"/>
      <c r="GDB32" s="687"/>
      <c r="GDC32" s="687"/>
      <c r="GDD32" s="687"/>
      <c r="GDE32" s="687"/>
      <c r="GDF32" s="687"/>
      <c r="GDG32" s="687"/>
      <c r="GDH32" s="687"/>
      <c r="GDI32" s="687"/>
      <c r="GDJ32" s="687"/>
      <c r="GDK32" s="687"/>
      <c r="GDL32" s="687"/>
      <c r="GDM32" s="687"/>
      <c r="GDN32" s="687"/>
      <c r="GDO32" s="687"/>
      <c r="GDP32" s="687"/>
      <c r="GDQ32" s="687"/>
      <c r="GDR32" s="687"/>
      <c r="GDS32" s="687"/>
      <c r="GDT32" s="687"/>
      <c r="GDU32" s="687"/>
      <c r="GDV32" s="687"/>
      <c r="GDW32" s="687"/>
      <c r="GDX32" s="687"/>
      <c r="GDY32" s="687"/>
      <c r="GDZ32" s="687"/>
      <c r="GEA32" s="687"/>
      <c r="GEB32" s="687"/>
      <c r="GEC32" s="687"/>
      <c r="GED32" s="687"/>
      <c r="GEE32" s="687"/>
      <c r="GEF32" s="687"/>
      <c r="GEG32" s="687"/>
      <c r="GEH32" s="687"/>
      <c r="GEI32" s="687"/>
      <c r="GEJ32" s="687"/>
      <c r="GEK32" s="687"/>
      <c r="GEL32" s="687"/>
      <c r="GEM32" s="687"/>
      <c r="GEN32" s="687"/>
      <c r="GEO32" s="687"/>
      <c r="GEP32" s="687"/>
      <c r="GEQ32" s="687"/>
      <c r="GER32" s="687"/>
      <c r="GES32" s="687"/>
      <c r="GET32" s="687"/>
      <c r="GEU32" s="687"/>
      <c r="GEV32" s="687"/>
      <c r="GEW32" s="687"/>
      <c r="GEX32" s="687"/>
      <c r="GEY32" s="687"/>
      <c r="GEZ32" s="687"/>
      <c r="GFA32" s="687"/>
      <c r="GFB32" s="687"/>
      <c r="GFC32" s="687"/>
      <c r="GFD32" s="687"/>
      <c r="GFE32" s="687"/>
      <c r="GFF32" s="687"/>
      <c r="GFG32" s="687"/>
      <c r="GFH32" s="687"/>
      <c r="GFI32" s="687"/>
      <c r="GFJ32" s="687"/>
      <c r="GFK32" s="687"/>
      <c r="GFL32" s="687"/>
      <c r="GFM32" s="687"/>
      <c r="GFN32" s="687"/>
      <c r="GFO32" s="687"/>
      <c r="GFP32" s="687"/>
      <c r="GFQ32" s="687"/>
      <c r="GFR32" s="687"/>
      <c r="GFS32" s="687"/>
      <c r="GFT32" s="687"/>
      <c r="GFU32" s="687"/>
      <c r="GFV32" s="687"/>
      <c r="GFW32" s="687"/>
      <c r="GFX32" s="687"/>
      <c r="GFY32" s="687"/>
      <c r="GFZ32" s="687"/>
      <c r="GGA32" s="687"/>
      <c r="GGB32" s="687"/>
      <c r="GGC32" s="687"/>
      <c r="GGD32" s="687"/>
      <c r="GGE32" s="687"/>
      <c r="GGF32" s="687"/>
      <c r="GGG32" s="687"/>
      <c r="GGH32" s="687"/>
      <c r="GGI32" s="687"/>
      <c r="GGJ32" s="687"/>
      <c r="GGK32" s="687"/>
      <c r="GGL32" s="687"/>
      <c r="GGM32" s="687"/>
      <c r="GGN32" s="687"/>
      <c r="GGO32" s="687"/>
      <c r="GGP32" s="687"/>
      <c r="GGQ32" s="687"/>
      <c r="GGR32" s="687"/>
      <c r="GGS32" s="687"/>
      <c r="GGT32" s="687"/>
      <c r="GGU32" s="687"/>
      <c r="GGV32" s="687"/>
      <c r="GGW32" s="687"/>
      <c r="GGX32" s="687"/>
      <c r="GGY32" s="687"/>
      <c r="GGZ32" s="687"/>
      <c r="GHA32" s="687"/>
      <c r="GHB32" s="687"/>
      <c r="GHC32" s="687"/>
      <c r="GHD32" s="687"/>
      <c r="GHE32" s="687"/>
      <c r="GHF32" s="687"/>
      <c r="GHG32" s="687"/>
      <c r="GHH32" s="687"/>
      <c r="GHI32" s="687"/>
      <c r="GHJ32" s="687"/>
      <c r="GHK32" s="687"/>
      <c r="GHL32" s="687"/>
      <c r="GHM32" s="687"/>
      <c r="GHN32" s="687"/>
      <c r="GHO32" s="687"/>
      <c r="GHP32" s="687"/>
      <c r="GHQ32" s="687"/>
      <c r="GHR32" s="687"/>
      <c r="GHS32" s="687"/>
      <c r="GHT32" s="687"/>
      <c r="GHU32" s="687"/>
      <c r="GHV32" s="687"/>
      <c r="GHW32" s="687"/>
      <c r="GHX32" s="687"/>
      <c r="GHY32" s="687"/>
      <c r="GHZ32" s="687"/>
      <c r="GIA32" s="687"/>
      <c r="GIB32" s="687"/>
      <c r="GIC32" s="687"/>
      <c r="GID32" s="687"/>
      <c r="GIE32" s="687"/>
      <c r="GIF32" s="687"/>
      <c r="GIG32" s="687"/>
      <c r="GIH32" s="687"/>
      <c r="GII32" s="687"/>
      <c r="GIJ32" s="687"/>
      <c r="GIK32" s="687"/>
      <c r="GIL32" s="687"/>
      <c r="GIM32" s="687"/>
      <c r="GIN32" s="687"/>
      <c r="GIO32" s="687"/>
      <c r="GIP32" s="687"/>
      <c r="GIQ32" s="687"/>
      <c r="GIR32" s="687"/>
      <c r="GIS32" s="687"/>
      <c r="GIT32" s="687"/>
      <c r="GIU32" s="687"/>
      <c r="GIV32" s="687"/>
      <c r="GIW32" s="687"/>
      <c r="GIX32" s="687"/>
      <c r="GIY32" s="687"/>
      <c r="GIZ32" s="687"/>
      <c r="GJA32" s="687"/>
      <c r="GJB32" s="687"/>
      <c r="GJC32" s="687"/>
      <c r="GJD32" s="687"/>
      <c r="GJE32" s="687"/>
      <c r="GJF32" s="687"/>
      <c r="GJG32" s="687"/>
      <c r="GJH32" s="687"/>
      <c r="GJI32" s="687"/>
      <c r="GJJ32" s="687"/>
      <c r="GJK32" s="687"/>
      <c r="GJL32" s="687"/>
      <c r="GJM32" s="687"/>
      <c r="GJN32" s="687"/>
      <c r="GJO32" s="687"/>
      <c r="GJP32" s="687"/>
      <c r="GJQ32" s="687"/>
      <c r="GJR32" s="687"/>
      <c r="GJS32" s="687"/>
      <c r="GJT32" s="687"/>
      <c r="GJU32" s="687"/>
      <c r="GJV32" s="687"/>
      <c r="GJW32" s="687"/>
      <c r="GJX32" s="687"/>
      <c r="GJY32" s="687"/>
      <c r="GJZ32" s="687"/>
      <c r="GKA32" s="687"/>
      <c r="GKB32" s="687"/>
      <c r="GKC32" s="687"/>
      <c r="GKD32" s="687"/>
      <c r="GKE32" s="687"/>
      <c r="GKF32" s="687"/>
      <c r="GKG32" s="687"/>
      <c r="GKH32" s="687"/>
      <c r="GKI32" s="687"/>
      <c r="GKJ32" s="687"/>
      <c r="GKK32" s="687"/>
      <c r="GKL32" s="687"/>
      <c r="GKM32" s="687"/>
      <c r="GKN32" s="687"/>
      <c r="GKO32" s="687"/>
      <c r="GKP32" s="687"/>
      <c r="GKQ32" s="687"/>
      <c r="GKR32" s="687"/>
      <c r="GKS32" s="687"/>
      <c r="GKT32" s="687"/>
      <c r="GKU32" s="687"/>
      <c r="GKV32" s="687"/>
      <c r="GKW32" s="687"/>
      <c r="GKX32" s="687"/>
      <c r="GKY32" s="687"/>
      <c r="GKZ32" s="687"/>
      <c r="GLA32" s="687"/>
      <c r="GLB32" s="687"/>
      <c r="GLC32" s="687"/>
      <c r="GLD32" s="687"/>
      <c r="GLE32" s="687"/>
      <c r="GLF32" s="687"/>
      <c r="GLG32" s="687"/>
      <c r="GLH32" s="687"/>
      <c r="GLI32" s="687"/>
      <c r="GLJ32" s="687"/>
      <c r="GLK32" s="687"/>
      <c r="GLL32" s="687"/>
      <c r="GLM32" s="687"/>
      <c r="GLN32" s="687"/>
      <c r="GLO32" s="687"/>
      <c r="GLP32" s="687"/>
      <c r="GLQ32" s="687"/>
      <c r="GLR32" s="687"/>
      <c r="GLS32" s="687"/>
      <c r="GLT32" s="687"/>
      <c r="GLU32" s="687"/>
      <c r="GLV32" s="687"/>
      <c r="GLW32" s="687"/>
      <c r="GLX32" s="687"/>
      <c r="GLY32" s="687"/>
      <c r="GLZ32" s="687"/>
      <c r="GMA32" s="687"/>
      <c r="GMB32" s="687"/>
      <c r="GMC32" s="687"/>
      <c r="GMD32" s="687"/>
      <c r="GME32" s="687"/>
      <c r="GMF32" s="687"/>
      <c r="GMG32" s="687"/>
      <c r="GMH32" s="687"/>
      <c r="GMI32" s="687"/>
      <c r="GMJ32" s="687"/>
      <c r="GMK32" s="687"/>
      <c r="GML32" s="687"/>
      <c r="GMM32" s="687"/>
      <c r="GMN32" s="687"/>
      <c r="GMO32" s="687"/>
      <c r="GMP32" s="687"/>
      <c r="GMQ32" s="687"/>
      <c r="GMR32" s="687"/>
      <c r="GMS32" s="687"/>
      <c r="GMT32" s="687"/>
      <c r="GMU32" s="687"/>
      <c r="GMV32" s="687"/>
      <c r="GMW32" s="687"/>
      <c r="GMX32" s="687"/>
      <c r="GMY32" s="687"/>
      <c r="GMZ32" s="687"/>
      <c r="GNA32" s="687"/>
      <c r="GNB32" s="687"/>
      <c r="GNC32" s="687"/>
      <c r="GND32" s="687"/>
      <c r="GNE32" s="687"/>
      <c r="GNF32" s="687"/>
      <c r="GNG32" s="687"/>
      <c r="GNH32" s="687"/>
      <c r="GNI32" s="687"/>
      <c r="GNJ32" s="687"/>
      <c r="GNK32" s="687"/>
      <c r="GNL32" s="687"/>
      <c r="GNM32" s="687"/>
      <c r="GNN32" s="687"/>
      <c r="GNO32" s="687"/>
      <c r="GNP32" s="687"/>
      <c r="GNQ32" s="687"/>
      <c r="GNR32" s="687"/>
      <c r="GNS32" s="687"/>
      <c r="GNT32" s="687"/>
      <c r="GNU32" s="687"/>
      <c r="GNV32" s="687"/>
      <c r="GNW32" s="687"/>
      <c r="GNX32" s="687"/>
      <c r="GNY32" s="687"/>
      <c r="GNZ32" s="687"/>
      <c r="GOA32" s="687"/>
      <c r="GOB32" s="687"/>
      <c r="GOC32" s="687"/>
      <c r="GOD32" s="687"/>
      <c r="GOE32" s="687"/>
      <c r="GOF32" s="687"/>
      <c r="GOG32" s="687"/>
      <c r="GOH32" s="687"/>
      <c r="GOI32" s="687"/>
      <c r="GOJ32" s="687"/>
      <c r="GOK32" s="687"/>
      <c r="GOL32" s="687"/>
      <c r="GOM32" s="687"/>
      <c r="GON32" s="687"/>
      <c r="GOO32" s="687"/>
      <c r="GOP32" s="687"/>
      <c r="GOQ32" s="687"/>
      <c r="GOR32" s="687"/>
      <c r="GOS32" s="687"/>
      <c r="GOT32" s="687"/>
      <c r="GOU32" s="687"/>
      <c r="GOV32" s="687"/>
      <c r="GOW32" s="687"/>
      <c r="GOX32" s="687"/>
      <c r="GOY32" s="687"/>
      <c r="GOZ32" s="687"/>
      <c r="GPA32" s="687"/>
      <c r="GPB32" s="687"/>
      <c r="GPC32" s="687"/>
      <c r="GPD32" s="687"/>
      <c r="GPE32" s="687"/>
      <c r="GPF32" s="687"/>
      <c r="GPG32" s="687"/>
      <c r="GPH32" s="687"/>
      <c r="GPI32" s="687"/>
      <c r="GPJ32" s="687"/>
      <c r="GPK32" s="687"/>
      <c r="GPL32" s="687"/>
      <c r="GPM32" s="687"/>
      <c r="GPN32" s="687"/>
      <c r="GPO32" s="687"/>
      <c r="GPP32" s="687"/>
      <c r="GPQ32" s="687"/>
      <c r="GPR32" s="687"/>
      <c r="GPS32" s="687"/>
      <c r="GPT32" s="687"/>
      <c r="GPU32" s="687"/>
      <c r="GPV32" s="687"/>
      <c r="GPW32" s="687"/>
      <c r="GPX32" s="687"/>
      <c r="GPY32" s="687"/>
      <c r="GPZ32" s="687"/>
      <c r="GQA32" s="687"/>
      <c r="GQB32" s="687"/>
      <c r="GQC32" s="687"/>
      <c r="GQD32" s="687"/>
      <c r="GQE32" s="687"/>
      <c r="GQF32" s="687"/>
      <c r="GQG32" s="687"/>
      <c r="GQH32" s="687"/>
      <c r="GQI32" s="687"/>
      <c r="GQJ32" s="687"/>
      <c r="GQK32" s="687"/>
      <c r="GQL32" s="687"/>
      <c r="GQM32" s="687"/>
      <c r="GQN32" s="687"/>
      <c r="GQO32" s="687"/>
      <c r="GQP32" s="687"/>
      <c r="GQQ32" s="687"/>
      <c r="GQR32" s="687"/>
      <c r="GQS32" s="687"/>
      <c r="GQT32" s="687"/>
      <c r="GQU32" s="687"/>
      <c r="GQV32" s="687"/>
      <c r="GQW32" s="687"/>
      <c r="GQX32" s="687"/>
      <c r="GQY32" s="687"/>
      <c r="GQZ32" s="687"/>
      <c r="GRA32" s="687"/>
      <c r="GRB32" s="687"/>
      <c r="GRC32" s="687"/>
      <c r="GRD32" s="687"/>
      <c r="GRE32" s="687"/>
      <c r="GRF32" s="687"/>
      <c r="GRG32" s="687"/>
      <c r="GRH32" s="687"/>
      <c r="GRI32" s="687"/>
      <c r="GRJ32" s="687"/>
      <c r="GRK32" s="687"/>
      <c r="GRL32" s="687"/>
      <c r="GRM32" s="687"/>
      <c r="GRN32" s="687"/>
      <c r="GRO32" s="687"/>
      <c r="GRP32" s="687"/>
      <c r="GRQ32" s="687"/>
      <c r="GRR32" s="687"/>
      <c r="GRS32" s="687"/>
      <c r="GRT32" s="687"/>
      <c r="GRU32" s="687"/>
      <c r="GRV32" s="687"/>
      <c r="GRW32" s="687"/>
      <c r="GRX32" s="687"/>
      <c r="GRY32" s="687"/>
      <c r="GRZ32" s="687"/>
      <c r="GSA32" s="687"/>
      <c r="GSB32" s="687"/>
      <c r="GSC32" s="687"/>
      <c r="GSD32" s="687"/>
      <c r="GSE32" s="687"/>
      <c r="GSF32" s="687"/>
      <c r="GSG32" s="687"/>
      <c r="GSH32" s="687"/>
      <c r="GSI32" s="687"/>
      <c r="GSJ32" s="687"/>
      <c r="GSK32" s="687"/>
      <c r="GSL32" s="687"/>
      <c r="GSM32" s="687"/>
      <c r="GSN32" s="687"/>
      <c r="GSO32" s="687"/>
      <c r="GSP32" s="687"/>
      <c r="GSQ32" s="687"/>
      <c r="GSR32" s="687"/>
      <c r="GSS32" s="687"/>
      <c r="GST32" s="687"/>
      <c r="GSU32" s="687"/>
      <c r="GSV32" s="687"/>
      <c r="GSW32" s="687"/>
      <c r="GSX32" s="687"/>
      <c r="GSY32" s="687"/>
      <c r="GSZ32" s="687"/>
      <c r="GTA32" s="687"/>
      <c r="GTB32" s="687"/>
      <c r="GTC32" s="687"/>
      <c r="GTD32" s="687"/>
      <c r="GTE32" s="687"/>
      <c r="GTF32" s="687"/>
      <c r="GTG32" s="687"/>
      <c r="GTH32" s="687"/>
      <c r="GTI32" s="687"/>
      <c r="GTJ32" s="687"/>
      <c r="GTK32" s="687"/>
      <c r="GTL32" s="687"/>
      <c r="GTM32" s="687"/>
      <c r="GTN32" s="687"/>
      <c r="GTO32" s="687"/>
      <c r="GTP32" s="687"/>
      <c r="GTQ32" s="687"/>
      <c r="GTR32" s="687"/>
      <c r="GTS32" s="687"/>
      <c r="GTT32" s="687"/>
      <c r="GTU32" s="687"/>
      <c r="GTV32" s="687"/>
      <c r="GTW32" s="687"/>
      <c r="GTX32" s="687"/>
      <c r="GTY32" s="687"/>
      <c r="GTZ32" s="687"/>
      <c r="GUA32" s="687"/>
      <c r="GUB32" s="687"/>
      <c r="GUC32" s="687"/>
      <c r="GUD32" s="687"/>
      <c r="GUE32" s="687"/>
      <c r="GUF32" s="687"/>
      <c r="GUG32" s="687"/>
      <c r="GUH32" s="687"/>
      <c r="GUI32" s="687"/>
      <c r="GUJ32" s="687"/>
      <c r="GUK32" s="687"/>
      <c r="GUL32" s="687"/>
      <c r="GUM32" s="687"/>
      <c r="GUN32" s="687"/>
      <c r="GUO32" s="687"/>
      <c r="GUP32" s="687"/>
      <c r="GUQ32" s="687"/>
      <c r="GUR32" s="687"/>
      <c r="GUS32" s="687"/>
      <c r="GUT32" s="687"/>
      <c r="GUU32" s="687"/>
      <c r="GUV32" s="687"/>
      <c r="GUW32" s="687"/>
      <c r="GUX32" s="687"/>
      <c r="GUY32" s="687"/>
      <c r="GUZ32" s="687"/>
      <c r="GVA32" s="687"/>
      <c r="GVB32" s="687"/>
      <c r="GVC32" s="687"/>
      <c r="GVD32" s="687"/>
      <c r="GVE32" s="687"/>
      <c r="GVF32" s="687"/>
      <c r="GVG32" s="687"/>
      <c r="GVH32" s="687"/>
      <c r="GVI32" s="687"/>
      <c r="GVJ32" s="687"/>
      <c r="GVK32" s="687"/>
      <c r="GVL32" s="687"/>
      <c r="GVM32" s="687"/>
      <c r="GVN32" s="687"/>
      <c r="GVO32" s="687"/>
      <c r="GVP32" s="687"/>
      <c r="GVQ32" s="687"/>
      <c r="GVR32" s="687"/>
      <c r="GVS32" s="687"/>
      <c r="GVT32" s="687"/>
      <c r="GVU32" s="687"/>
      <c r="GVV32" s="687"/>
      <c r="GVW32" s="687"/>
      <c r="GVX32" s="687"/>
      <c r="GVY32" s="687"/>
      <c r="GVZ32" s="687"/>
      <c r="GWA32" s="687"/>
      <c r="GWB32" s="687"/>
      <c r="GWC32" s="687"/>
      <c r="GWD32" s="687"/>
      <c r="GWE32" s="687"/>
      <c r="GWF32" s="687"/>
      <c r="GWG32" s="687"/>
      <c r="GWH32" s="687"/>
      <c r="GWI32" s="687"/>
      <c r="GWJ32" s="687"/>
      <c r="GWK32" s="687"/>
      <c r="GWL32" s="687"/>
      <c r="GWM32" s="687"/>
      <c r="GWN32" s="687"/>
      <c r="GWO32" s="687"/>
      <c r="GWP32" s="687"/>
      <c r="GWQ32" s="687"/>
      <c r="GWR32" s="687"/>
      <c r="GWS32" s="687"/>
      <c r="GWT32" s="687"/>
      <c r="GWU32" s="687"/>
      <c r="GWV32" s="687"/>
      <c r="GWW32" s="687"/>
      <c r="GWX32" s="687"/>
      <c r="GWY32" s="687"/>
      <c r="GWZ32" s="687"/>
      <c r="GXA32" s="687"/>
      <c r="GXB32" s="687"/>
      <c r="GXC32" s="687"/>
      <c r="GXD32" s="687"/>
      <c r="GXE32" s="687"/>
      <c r="GXF32" s="687"/>
      <c r="GXG32" s="687"/>
      <c r="GXH32" s="687"/>
      <c r="GXI32" s="687"/>
      <c r="GXJ32" s="687"/>
      <c r="GXK32" s="687"/>
      <c r="GXL32" s="687"/>
      <c r="GXM32" s="687"/>
      <c r="GXN32" s="687"/>
      <c r="GXO32" s="687"/>
      <c r="GXP32" s="687"/>
      <c r="GXQ32" s="687"/>
      <c r="GXR32" s="687"/>
      <c r="GXS32" s="687"/>
      <c r="GXT32" s="687"/>
      <c r="GXU32" s="687"/>
      <c r="GXV32" s="687"/>
      <c r="GXW32" s="687"/>
      <c r="GXX32" s="687"/>
      <c r="GXY32" s="687"/>
      <c r="GXZ32" s="687"/>
      <c r="GYA32" s="687"/>
      <c r="GYB32" s="687"/>
      <c r="GYC32" s="687"/>
      <c r="GYD32" s="687"/>
      <c r="GYE32" s="687"/>
      <c r="GYF32" s="687"/>
      <c r="GYG32" s="687"/>
      <c r="GYH32" s="687"/>
      <c r="GYI32" s="687"/>
      <c r="GYJ32" s="687"/>
      <c r="GYK32" s="687"/>
      <c r="GYL32" s="687"/>
      <c r="GYM32" s="687"/>
      <c r="GYN32" s="687"/>
      <c r="GYO32" s="687"/>
      <c r="GYP32" s="687"/>
      <c r="GYQ32" s="687"/>
      <c r="GYR32" s="687"/>
      <c r="GYS32" s="687"/>
      <c r="GYT32" s="687"/>
      <c r="GYU32" s="687"/>
      <c r="GYV32" s="687"/>
      <c r="GYW32" s="687"/>
      <c r="GYX32" s="687"/>
      <c r="GYY32" s="687"/>
      <c r="GYZ32" s="687"/>
      <c r="GZA32" s="687"/>
      <c r="GZB32" s="687"/>
      <c r="GZC32" s="687"/>
      <c r="GZD32" s="687"/>
      <c r="GZE32" s="687"/>
      <c r="GZF32" s="687"/>
      <c r="GZG32" s="687"/>
      <c r="GZH32" s="687"/>
      <c r="GZI32" s="687"/>
      <c r="GZJ32" s="687"/>
      <c r="GZK32" s="687"/>
      <c r="GZL32" s="687"/>
      <c r="GZM32" s="687"/>
      <c r="GZN32" s="687"/>
      <c r="GZO32" s="687"/>
      <c r="GZP32" s="687"/>
      <c r="GZQ32" s="687"/>
      <c r="GZR32" s="687"/>
      <c r="GZS32" s="687"/>
      <c r="GZT32" s="687"/>
      <c r="GZU32" s="687"/>
      <c r="GZV32" s="687"/>
      <c r="GZW32" s="687"/>
      <c r="GZX32" s="687"/>
      <c r="GZY32" s="687"/>
      <c r="GZZ32" s="687"/>
      <c r="HAA32" s="687"/>
      <c r="HAB32" s="687"/>
      <c r="HAC32" s="687"/>
      <c r="HAD32" s="687"/>
      <c r="HAE32" s="687"/>
      <c r="HAF32" s="687"/>
      <c r="HAG32" s="687"/>
      <c r="HAH32" s="687"/>
      <c r="HAI32" s="687"/>
      <c r="HAJ32" s="687"/>
      <c r="HAK32" s="687"/>
      <c r="HAL32" s="687"/>
      <c r="HAM32" s="687"/>
      <c r="HAN32" s="687"/>
      <c r="HAO32" s="687"/>
      <c r="HAP32" s="687"/>
      <c r="HAQ32" s="687"/>
      <c r="HAR32" s="687"/>
      <c r="HAS32" s="687"/>
      <c r="HAT32" s="687"/>
      <c r="HAU32" s="687"/>
      <c r="HAV32" s="687"/>
      <c r="HAW32" s="687"/>
      <c r="HAX32" s="687"/>
      <c r="HAY32" s="687"/>
      <c r="HAZ32" s="687"/>
      <c r="HBA32" s="687"/>
      <c r="HBB32" s="687"/>
      <c r="HBC32" s="687"/>
      <c r="HBD32" s="687"/>
      <c r="HBE32" s="687"/>
      <c r="HBF32" s="687"/>
      <c r="HBG32" s="687"/>
      <c r="HBH32" s="687"/>
      <c r="HBI32" s="687"/>
      <c r="HBJ32" s="687"/>
      <c r="HBK32" s="687"/>
      <c r="HBL32" s="687"/>
      <c r="HBM32" s="687"/>
      <c r="HBN32" s="687"/>
      <c r="HBO32" s="687"/>
      <c r="HBP32" s="687"/>
      <c r="HBQ32" s="687"/>
      <c r="HBR32" s="687"/>
      <c r="HBS32" s="687"/>
      <c r="HBT32" s="687"/>
      <c r="HBU32" s="687"/>
      <c r="HBV32" s="687"/>
      <c r="HBW32" s="687"/>
      <c r="HBX32" s="687"/>
      <c r="HBY32" s="687"/>
      <c r="HBZ32" s="687"/>
      <c r="HCA32" s="687"/>
      <c r="HCB32" s="687"/>
      <c r="HCC32" s="687"/>
      <c r="HCD32" s="687"/>
      <c r="HCE32" s="687"/>
      <c r="HCF32" s="687"/>
      <c r="HCG32" s="687"/>
      <c r="HCH32" s="687"/>
      <c r="HCI32" s="687"/>
      <c r="HCJ32" s="687"/>
      <c r="HCK32" s="687"/>
      <c r="HCL32" s="687"/>
      <c r="HCM32" s="687"/>
      <c r="HCN32" s="687"/>
      <c r="HCO32" s="687"/>
      <c r="HCP32" s="687"/>
      <c r="HCQ32" s="687"/>
      <c r="HCR32" s="687"/>
      <c r="HCS32" s="687"/>
      <c r="HCT32" s="687"/>
      <c r="HCU32" s="687"/>
      <c r="HCV32" s="687"/>
      <c r="HCW32" s="687"/>
      <c r="HCX32" s="687"/>
      <c r="HCY32" s="687"/>
      <c r="HCZ32" s="687"/>
      <c r="HDA32" s="687"/>
      <c r="HDB32" s="687"/>
      <c r="HDC32" s="687"/>
      <c r="HDD32" s="687"/>
      <c r="HDE32" s="687"/>
      <c r="HDF32" s="687"/>
      <c r="HDG32" s="687"/>
      <c r="HDH32" s="687"/>
      <c r="HDI32" s="687"/>
      <c r="HDJ32" s="687"/>
      <c r="HDK32" s="687"/>
      <c r="HDL32" s="687"/>
      <c r="HDM32" s="687"/>
      <c r="HDN32" s="687"/>
      <c r="HDO32" s="687"/>
      <c r="HDP32" s="687"/>
      <c r="HDQ32" s="687"/>
      <c r="HDR32" s="687"/>
      <c r="HDS32" s="687"/>
      <c r="HDT32" s="687"/>
      <c r="HDU32" s="687"/>
      <c r="HDV32" s="687"/>
      <c r="HDW32" s="687"/>
      <c r="HDX32" s="687"/>
      <c r="HDY32" s="687"/>
      <c r="HDZ32" s="687"/>
      <c r="HEA32" s="687"/>
      <c r="HEB32" s="687"/>
      <c r="HEC32" s="687"/>
      <c r="HED32" s="687"/>
      <c r="HEE32" s="687"/>
      <c r="HEF32" s="687"/>
      <c r="HEG32" s="687"/>
      <c r="HEH32" s="687"/>
      <c r="HEI32" s="687"/>
      <c r="HEJ32" s="687"/>
      <c r="HEK32" s="687"/>
      <c r="HEL32" s="687"/>
      <c r="HEM32" s="687"/>
      <c r="HEN32" s="687"/>
      <c r="HEO32" s="687"/>
      <c r="HEP32" s="687"/>
      <c r="HEQ32" s="687"/>
      <c r="HER32" s="687"/>
      <c r="HES32" s="687"/>
      <c r="HET32" s="687"/>
      <c r="HEU32" s="687"/>
      <c r="HEV32" s="687"/>
      <c r="HEW32" s="687"/>
      <c r="HEX32" s="687"/>
      <c r="HEY32" s="687"/>
      <c r="HEZ32" s="687"/>
      <c r="HFA32" s="687"/>
      <c r="HFB32" s="687"/>
      <c r="HFC32" s="687"/>
      <c r="HFD32" s="687"/>
      <c r="HFE32" s="687"/>
      <c r="HFF32" s="687"/>
      <c r="HFG32" s="687"/>
      <c r="HFH32" s="687"/>
      <c r="HFI32" s="687"/>
      <c r="HFJ32" s="687"/>
      <c r="HFK32" s="687"/>
      <c r="HFL32" s="687"/>
      <c r="HFM32" s="687"/>
      <c r="HFN32" s="687"/>
      <c r="HFO32" s="687"/>
      <c r="HFP32" s="687"/>
      <c r="HFQ32" s="687"/>
      <c r="HFR32" s="687"/>
      <c r="HFS32" s="687"/>
      <c r="HFT32" s="687"/>
      <c r="HFU32" s="687"/>
      <c r="HFV32" s="687"/>
      <c r="HFW32" s="687"/>
      <c r="HFX32" s="687"/>
      <c r="HFY32" s="687"/>
      <c r="HFZ32" s="687"/>
      <c r="HGA32" s="687"/>
      <c r="HGB32" s="687"/>
      <c r="HGC32" s="687"/>
      <c r="HGD32" s="687"/>
      <c r="HGE32" s="687"/>
      <c r="HGF32" s="687"/>
      <c r="HGG32" s="687"/>
      <c r="HGH32" s="687"/>
      <c r="HGI32" s="687"/>
      <c r="HGJ32" s="687"/>
      <c r="HGK32" s="687"/>
      <c r="HGL32" s="687"/>
      <c r="HGM32" s="687"/>
      <c r="HGN32" s="687"/>
      <c r="HGO32" s="687"/>
      <c r="HGP32" s="687"/>
      <c r="HGQ32" s="687"/>
      <c r="HGR32" s="687"/>
      <c r="HGS32" s="687"/>
      <c r="HGT32" s="687"/>
      <c r="HGU32" s="687"/>
      <c r="HGV32" s="687"/>
      <c r="HGW32" s="687"/>
      <c r="HGX32" s="687"/>
      <c r="HGY32" s="687"/>
      <c r="HGZ32" s="687"/>
      <c r="HHA32" s="687"/>
      <c r="HHB32" s="687"/>
      <c r="HHC32" s="687"/>
      <c r="HHD32" s="687"/>
      <c r="HHE32" s="687"/>
      <c r="HHF32" s="687"/>
      <c r="HHG32" s="687"/>
      <c r="HHH32" s="687"/>
      <c r="HHI32" s="687"/>
      <c r="HHJ32" s="687"/>
      <c r="HHK32" s="687"/>
      <c r="HHL32" s="687"/>
      <c r="HHM32" s="687"/>
      <c r="HHN32" s="687"/>
      <c r="HHO32" s="687"/>
      <c r="HHP32" s="687"/>
      <c r="HHQ32" s="687"/>
      <c r="HHR32" s="687"/>
      <c r="HHS32" s="687"/>
      <c r="HHT32" s="687"/>
      <c r="HHU32" s="687"/>
      <c r="HHV32" s="687"/>
      <c r="HHW32" s="687"/>
      <c r="HHX32" s="687"/>
      <c r="HHY32" s="687"/>
      <c r="HHZ32" s="687"/>
      <c r="HIA32" s="687"/>
      <c r="HIB32" s="687"/>
      <c r="HIC32" s="687"/>
      <c r="HID32" s="687"/>
      <c r="HIE32" s="687"/>
      <c r="HIF32" s="687"/>
      <c r="HIG32" s="687"/>
      <c r="HIH32" s="687"/>
      <c r="HII32" s="687"/>
      <c r="HIJ32" s="687"/>
      <c r="HIK32" s="687"/>
      <c r="HIL32" s="687"/>
      <c r="HIM32" s="687"/>
      <c r="HIN32" s="687"/>
      <c r="HIO32" s="687"/>
      <c r="HIP32" s="687"/>
      <c r="HIQ32" s="687"/>
      <c r="HIR32" s="687"/>
      <c r="HIS32" s="687"/>
      <c r="HIT32" s="687"/>
      <c r="HIU32" s="687"/>
      <c r="HIV32" s="687"/>
      <c r="HIW32" s="687"/>
      <c r="HIX32" s="687"/>
      <c r="HIY32" s="687"/>
      <c r="HIZ32" s="687"/>
      <c r="HJA32" s="687"/>
      <c r="HJB32" s="687"/>
      <c r="HJC32" s="687"/>
      <c r="HJD32" s="687"/>
      <c r="HJE32" s="687"/>
      <c r="HJF32" s="687"/>
      <c r="HJG32" s="687"/>
      <c r="HJH32" s="687"/>
      <c r="HJI32" s="687"/>
      <c r="HJJ32" s="687"/>
      <c r="HJK32" s="687"/>
      <c r="HJL32" s="687"/>
      <c r="HJM32" s="687"/>
      <c r="HJN32" s="687"/>
      <c r="HJO32" s="687"/>
      <c r="HJP32" s="687"/>
      <c r="HJQ32" s="687"/>
      <c r="HJR32" s="687"/>
      <c r="HJS32" s="687"/>
      <c r="HJT32" s="687"/>
      <c r="HJU32" s="687"/>
      <c r="HJV32" s="687"/>
      <c r="HJW32" s="687"/>
      <c r="HJX32" s="687"/>
      <c r="HJY32" s="687"/>
      <c r="HJZ32" s="687"/>
      <c r="HKA32" s="687"/>
      <c r="HKB32" s="687"/>
      <c r="HKC32" s="687"/>
      <c r="HKD32" s="687"/>
      <c r="HKE32" s="687"/>
      <c r="HKF32" s="687"/>
      <c r="HKG32" s="687"/>
      <c r="HKH32" s="687"/>
      <c r="HKI32" s="687"/>
      <c r="HKJ32" s="687"/>
      <c r="HKK32" s="687"/>
      <c r="HKL32" s="687"/>
      <c r="HKM32" s="687"/>
      <c r="HKN32" s="687"/>
      <c r="HKO32" s="687"/>
      <c r="HKP32" s="687"/>
      <c r="HKQ32" s="687"/>
      <c r="HKR32" s="687"/>
      <c r="HKS32" s="687"/>
      <c r="HKT32" s="687"/>
      <c r="HKU32" s="687"/>
      <c r="HKV32" s="687"/>
      <c r="HKW32" s="687"/>
      <c r="HKX32" s="687"/>
      <c r="HKY32" s="687"/>
      <c r="HKZ32" s="687"/>
      <c r="HLA32" s="687"/>
      <c r="HLB32" s="687"/>
      <c r="HLC32" s="687"/>
      <c r="HLD32" s="687"/>
      <c r="HLE32" s="687"/>
      <c r="HLF32" s="687"/>
      <c r="HLG32" s="687"/>
      <c r="HLH32" s="687"/>
      <c r="HLI32" s="687"/>
      <c r="HLJ32" s="687"/>
      <c r="HLK32" s="687"/>
      <c r="HLL32" s="687"/>
      <c r="HLM32" s="687"/>
      <c r="HLN32" s="687"/>
      <c r="HLO32" s="687"/>
      <c r="HLP32" s="687"/>
      <c r="HLQ32" s="687"/>
      <c r="HLR32" s="687"/>
      <c r="HLS32" s="687"/>
      <c r="HLT32" s="687"/>
      <c r="HLU32" s="687"/>
      <c r="HLV32" s="687"/>
      <c r="HLW32" s="687"/>
      <c r="HLX32" s="687"/>
      <c r="HLY32" s="687"/>
      <c r="HLZ32" s="687"/>
      <c r="HMA32" s="687"/>
      <c r="HMB32" s="687"/>
      <c r="HMC32" s="687"/>
      <c r="HMD32" s="687"/>
      <c r="HME32" s="687"/>
      <c r="HMF32" s="687"/>
      <c r="HMG32" s="687"/>
      <c r="HMH32" s="687"/>
      <c r="HMI32" s="687"/>
      <c r="HMJ32" s="687"/>
      <c r="HMK32" s="687"/>
      <c r="HML32" s="687"/>
      <c r="HMM32" s="687"/>
      <c r="HMN32" s="687"/>
      <c r="HMO32" s="687"/>
      <c r="HMP32" s="687"/>
      <c r="HMQ32" s="687"/>
      <c r="HMR32" s="687"/>
      <c r="HMS32" s="687"/>
      <c r="HMT32" s="687"/>
      <c r="HMU32" s="687"/>
      <c r="HMV32" s="687"/>
      <c r="HMW32" s="687"/>
      <c r="HMX32" s="687"/>
      <c r="HMY32" s="687"/>
      <c r="HMZ32" s="687"/>
      <c r="HNA32" s="687"/>
      <c r="HNB32" s="687"/>
      <c r="HNC32" s="687"/>
      <c r="HND32" s="687"/>
      <c r="HNE32" s="687"/>
      <c r="HNF32" s="687"/>
      <c r="HNG32" s="687"/>
      <c r="HNH32" s="687"/>
      <c r="HNI32" s="687"/>
      <c r="HNJ32" s="687"/>
      <c r="HNK32" s="687"/>
      <c r="HNL32" s="687"/>
      <c r="HNM32" s="687"/>
      <c r="HNN32" s="687"/>
      <c r="HNO32" s="687"/>
      <c r="HNP32" s="687"/>
      <c r="HNQ32" s="687"/>
      <c r="HNR32" s="687"/>
      <c r="HNS32" s="687"/>
      <c r="HNT32" s="687"/>
      <c r="HNU32" s="687"/>
      <c r="HNV32" s="687"/>
      <c r="HNW32" s="687"/>
      <c r="HNX32" s="687"/>
      <c r="HNY32" s="687"/>
      <c r="HNZ32" s="687"/>
      <c r="HOA32" s="687"/>
      <c r="HOB32" s="687"/>
      <c r="HOC32" s="687"/>
      <c r="HOD32" s="687"/>
      <c r="HOE32" s="687"/>
      <c r="HOF32" s="687"/>
      <c r="HOG32" s="687"/>
      <c r="HOH32" s="687"/>
      <c r="HOI32" s="687"/>
      <c r="HOJ32" s="687"/>
      <c r="HOK32" s="687"/>
      <c r="HOL32" s="687"/>
      <c r="HOM32" s="687"/>
      <c r="HON32" s="687"/>
      <c r="HOO32" s="687"/>
      <c r="HOP32" s="687"/>
      <c r="HOQ32" s="687"/>
      <c r="HOR32" s="687"/>
      <c r="HOS32" s="687"/>
      <c r="HOT32" s="687"/>
      <c r="HOU32" s="687"/>
      <c r="HOV32" s="687"/>
      <c r="HOW32" s="687"/>
      <c r="HOX32" s="687"/>
      <c r="HOY32" s="687"/>
      <c r="HOZ32" s="687"/>
      <c r="HPA32" s="687"/>
      <c r="HPB32" s="687"/>
      <c r="HPC32" s="687"/>
      <c r="HPD32" s="687"/>
      <c r="HPE32" s="687"/>
      <c r="HPF32" s="687"/>
      <c r="HPG32" s="687"/>
      <c r="HPH32" s="687"/>
      <c r="HPI32" s="687"/>
      <c r="HPJ32" s="687"/>
      <c r="HPK32" s="687"/>
      <c r="HPL32" s="687"/>
      <c r="HPM32" s="687"/>
      <c r="HPN32" s="687"/>
      <c r="HPO32" s="687"/>
      <c r="HPP32" s="687"/>
      <c r="HPQ32" s="687"/>
      <c r="HPR32" s="687"/>
      <c r="HPS32" s="687"/>
      <c r="HPT32" s="687"/>
      <c r="HPU32" s="687"/>
      <c r="HPV32" s="687"/>
      <c r="HPW32" s="687"/>
      <c r="HPX32" s="687"/>
      <c r="HPY32" s="687"/>
      <c r="HPZ32" s="687"/>
      <c r="HQA32" s="687"/>
      <c r="HQB32" s="687"/>
      <c r="HQC32" s="687"/>
      <c r="HQD32" s="687"/>
      <c r="HQE32" s="687"/>
      <c r="HQF32" s="687"/>
      <c r="HQG32" s="687"/>
      <c r="HQH32" s="687"/>
      <c r="HQI32" s="687"/>
      <c r="HQJ32" s="687"/>
      <c r="HQK32" s="687"/>
      <c r="HQL32" s="687"/>
      <c r="HQM32" s="687"/>
      <c r="HQN32" s="687"/>
      <c r="HQO32" s="687"/>
      <c r="HQP32" s="687"/>
      <c r="HQQ32" s="687"/>
      <c r="HQR32" s="687"/>
      <c r="HQS32" s="687"/>
      <c r="HQT32" s="687"/>
      <c r="HQU32" s="687"/>
      <c r="HQV32" s="687"/>
      <c r="HQW32" s="687"/>
      <c r="HQX32" s="687"/>
      <c r="HQY32" s="687"/>
      <c r="HQZ32" s="687"/>
      <c r="HRA32" s="687"/>
      <c r="HRB32" s="687"/>
      <c r="HRC32" s="687"/>
      <c r="HRD32" s="687"/>
      <c r="HRE32" s="687"/>
      <c r="HRF32" s="687"/>
      <c r="HRG32" s="687"/>
      <c r="HRH32" s="687"/>
      <c r="HRI32" s="687"/>
      <c r="HRJ32" s="687"/>
      <c r="HRK32" s="687"/>
      <c r="HRL32" s="687"/>
      <c r="HRM32" s="687"/>
      <c r="HRN32" s="687"/>
      <c r="HRO32" s="687"/>
      <c r="HRP32" s="687"/>
      <c r="HRQ32" s="687"/>
      <c r="HRR32" s="687"/>
      <c r="HRS32" s="687"/>
      <c r="HRT32" s="687"/>
      <c r="HRU32" s="687"/>
      <c r="HRV32" s="687"/>
      <c r="HRW32" s="687"/>
      <c r="HRX32" s="687"/>
      <c r="HRY32" s="687"/>
      <c r="HRZ32" s="687"/>
      <c r="HSA32" s="687"/>
      <c r="HSB32" s="687"/>
      <c r="HSC32" s="687"/>
      <c r="HSD32" s="687"/>
      <c r="HSE32" s="687"/>
      <c r="HSF32" s="687"/>
      <c r="HSG32" s="687"/>
      <c r="HSH32" s="687"/>
      <c r="HSI32" s="687"/>
      <c r="HSJ32" s="687"/>
      <c r="HSK32" s="687"/>
      <c r="HSL32" s="687"/>
      <c r="HSM32" s="687"/>
      <c r="HSN32" s="687"/>
      <c r="HSO32" s="687"/>
      <c r="HSP32" s="687"/>
      <c r="HSQ32" s="687"/>
      <c r="HSR32" s="687"/>
      <c r="HSS32" s="687"/>
      <c r="HST32" s="687"/>
      <c r="HSU32" s="687"/>
      <c r="HSV32" s="687"/>
      <c r="HSW32" s="687"/>
      <c r="HSX32" s="687"/>
      <c r="HSY32" s="687"/>
      <c r="HSZ32" s="687"/>
      <c r="HTA32" s="687"/>
      <c r="HTB32" s="687"/>
      <c r="HTC32" s="687"/>
      <c r="HTD32" s="687"/>
      <c r="HTE32" s="687"/>
      <c r="HTF32" s="687"/>
      <c r="HTG32" s="687"/>
      <c r="HTH32" s="687"/>
      <c r="HTI32" s="687"/>
      <c r="HTJ32" s="687"/>
      <c r="HTK32" s="687"/>
      <c r="HTL32" s="687"/>
      <c r="HTM32" s="687"/>
      <c r="HTN32" s="687"/>
      <c r="HTO32" s="687"/>
      <c r="HTP32" s="687"/>
      <c r="HTQ32" s="687"/>
      <c r="HTR32" s="687"/>
      <c r="HTS32" s="687"/>
      <c r="HTT32" s="687"/>
      <c r="HTU32" s="687"/>
      <c r="HTV32" s="687"/>
      <c r="HTW32" s="687"/>
      <c r="HTX32" s="687"/>
      <c r="HTY32" s="687"/>
      <c r="HTZ32" s="687"/>
      <c r="HUA32" s="687"/>
      <c r="HUB32" s="687"/>
      <c r="HUC32" s="687"/>
      <c r="HUD32" s="687"/>
      <c r="HUE32" s="687"/>
      <c r="HUF32" s="687"/>
      <c r="HUG32" s="687"/>
      <c r="HUH32" s="687"/>
      <c r="HUI32" s="687"/>
      <c r="HUJ32" s="687"/>
      <c r="HUK32" s="687"/>
      <c r="HUL32" s="687"/>
      <c r="HUM32" s="687"/>
      <c r="HUN32" s="687"/>
      <c r="HUO32" s="687"/>
      <c r="HUP32" s="687"/>
      <c r="HUQ32" s="687"/>
      <c r="HUR32" s="687"/>
      <c r="HUS32" s="687"/>
      <c r="HUT32" s="687"/>
      <c r="HUU32" s="687"/>
      <c r="HUV32" s="687"/>
      <c r="HUW32" s="687"/>
      <c r="HUX32" s="687"/>
      <c r="HUY32" s="687"/>
      <c r="HUZ32" s="687"/>
      <c r="HVA32" s="687"/>
      <c r="HVB32" s="687"/>
      <c r="HVC32" s="687"/>
      <c r="HVD32" s="687"/>
      <c r="HVE32" s="687"/>
      <c r="HVF32" s="687"/>
      <c r="HVG32" s="687"/>
      <c r="HVH32" s="687"/>
      <c r="HVI32" s="687"/>
      <c r="HVJ32" s="687"/>
      <c r="HVK32" s="687"/>
      <c r="HVL32" s="687"/>
      <c r="HVM32" s="687"/>
      <c r="HVN32" s="687"/>
      <c r="HVO32" s="687"/>
      <c r="HVP32" s="687"/>
      <c r="HVQ32" s="687"/>
      <c r="HVR32" s="687"/>
      <c r="HVS32" s="687"/>
      <c r="HVT32" s="687"/>
      <c r="HVU32" s="687"/>
      <c r="HVV32" s="687"/>
      <c r="HVW32" s="687"/>
      <c r="HVX32" s="687"/>
      <c r="HVY32" s="687"/>
      <c r="HVZ32" s="687"/>
      <c r="HWA32" s="687"/>
      <c r="HWB32" s="687"/>
      <c r="HWC32" s="687"/>
      <c r="HWD32" s="687"/>
      <c r="HWE32" s="687"/>
      <c r="HWF32" s="687"/>
      <c r="HWG32" s="687"/>
      <c r="HWH32" s="687"/>
      <c r="HWI32" s="687"/>
      <c r="HWJ32" s="687"/>
      <c r="HWK32" s="687"/>
      <c r="HWL32" s="687"/>
      <c r="HWM32" s="687"/>
      <c r="HWN32" s="687"/>
      <c r="HWO32" s="687"/>
      <c r="HWP32" s="687"/>
      <c r="HWQ32" s="687"/>
      <c r="HWR32" s="687"/>
      <c r="HWS32" s="687"/>
      <c r="HWT32" s="687"/>
      <c r="HWU32" s="687"/>
      <c r="HWV32" s="687"/>
      <c r="HWW32" s="687"/>
      <c r="HWX32" s="687"/>
      <c r="HWY32" s="687"/>
      <c r="HWZ32" s="687"/>
      <c r="HXA32" s="687"/>
      <c r="HXB32" s="687"/>
      <c r="HXC32" s="687"/>
      <c r="HXD32" s="687"/>
      <c r="HXE32" s="687"/>
      <c r="HXF32" s="687"/>
      <c r="HXG32" s="687"/>
      <c r="HXH32" s="687"/>
      <c r="HXI32" s="687"/>
      <c r="HXJ32" s="687"/>
      <c r="HXK32" s="687"/>
      <c r="HXL32" s="687"/>
      <c r="HXM32" s="687"/>
      <c r="HXN32" s="687"/>
      <c r="HXO32" s="687"/>
      <c r="HXP32" s="687"/>
      <c r="HXQ32" s="687"/>
      <c r="HXR32" s="687"/>
      <c r="HXS32" s="687"/>
      <c r="HXT32" s="687"/>
      <c r="HXU32" s="687"/>
      <c r="HXV32" s="687"/>
      <c r="HXW32" s="687"/>
      <c r="HXX32" s="687"/>
      <c r="HXY32" s="687"/>
      <c r="HXZ32" s="687"/>
      <c r="HYA32" s="687"/>
      <c r="HYB32" s="687"/>
      <c r="HYC32" s="687"/>
      <c r="HYD32" s="687"/>
      <c r="HYE32" s="687"/>
      <c r="HYF32" s="687"/>
      <c r="HYG32" s="687"/>
      <c r="HYH32" s="687"/>
      <c r="HYI32" s="687"/>
      <c r="HYJ32" s="687"/>
      <c r="HYK32" s="687"/>
      <c r="HYL32" s="687"/>
      <c r="HYM32" s="687"/>
      <c r="HYN32" s="687"/>
      <c r="HYO32" s="687"/>
      <c r="HYP32" s="687"/>
      <c r="HYQ32" s="687"/>
      <c r="HYR32" s="687"/>
      <c r="HYS32" s="687"/>
      <c r="HYT32" s="687"/>
      <c r="HYU32" s="687"/>
      <c r="HYV32" s="687"/>
      <c r="HYW32" s="687"/>
      <c r="HYX32" s="687"/>
      <c r="HYY32" s="687"/>
      <c r="HYZ32" s="687"/>
      <c r="HZA32" s="687"/>
      <c r="HZB32" s="687"/>
      <c r="HZC32" s="687"/>
      <c r="HZD32" s="687"/>
      <c r="HZE32" s="687"/>
      <c r="HZF32" s="687"/>
      <c r="HZG32" s="687"/>
      <c r="HZH32" s="687"/>
      <c r="HZI32" s="687"/>
      <c r="HZJ32" s="687"/>
      <c r="HZK32" s="687"/>
      <c r="HZL32" s="687"/>
      <c r="HZM32" s="687"/>
      <c r="HZN32" s="687"/>
      <c r="HZO32" s="687"/>
      <c r="HZP32" s="687"/>
      <c r="HZQ32" s="687"/>
      <c r="HZR32" s="687"/>
      <c r="HZS32" s="687"/>
      <c r="HZT32" s="687"/>
      <c r="HZU32" s="687"/>
      <c r="HZV32" s="687"/>
      <c r="HZW32" s="687"/>
      <c r="HZX32" s="687"/>
      <c r="HZY32" s="687"/>
      <c r="HZZ32" s="687"/>
      <c r="IAA32" s="687"/>
      <c r="IAB32" s="687"/>
      <c r="IAC32" s="687"/>
      <c r="IAD32" s="687"/>
      <c r="IAE32" s="687"/>
      <c r="IAF32" s="687"/>
      <c r="IAG32" s="687"/>
      <c r="IAH32" s="687"/>
      <c r="IAI32" s="687"/>
      <c r="IAJ32" s="687"/>
      <c r="IAK32" s="687"/>
      <c r="IAL32" s="687"/>
      <c r="IAM32" s="687"/>
      <c r="IAN32" s="687"/>
      <c r="IAO32" s="687"/>
      <c r="IAP32" s="687"/>
      <c r="IAQ32" s="687"/>
      <c r="IAR32" s="687"/>
      <c r="IAS32" s="687"/>
      <c r="IAT32" s="687"/>
      <c r="IAU32" s="687"/>
      <c r="IAV32" s="687"/>
      <c r="IAW32" s="687"/>
      <c r="IAX32" s="687"/>
      <c r="IAY32" s="687"/>
      <c r="IAZ32" s="687"/>
      <c r="IBA32" s="687"/>
      <c r="IBB32" s="687"/>
      <c r="IBC32" s="687"/>
      <c r="IBD32" s="687"/>
      <c r="IBE32" s="687"/>
      <c r="IBF32" s="687"/>
      <c r="IBG32" s="687"/>
      <c r="IBH32" s="687"/>
      <c r="IBI32" s="687"/>
      <c r="IBJ32" s="687"/>
      <c r="IBK32" s="687"/>
      <c r="IBL32" s="687"/>
      <c r="IBM32" s="687"/>
      <c r="IBN32" s="687"/>
      <c r="IBO32" s="687"/>
      <c r="IBP32" s="687"/>
      <c r="IBQ32" s="687"/>
      <c r="IBR32" s="687"/>
      <c r="IBS32" s="687"/>
      <c r="IBT32" s="687"/>
      <c r="IBU32" s="687"/>
      <c r="IBV32" s="687"/>
      <c r="IBW32" s="687"/>
      <c r="IBX32" s="687"/>
      <c r="IBY32" s="687"/>
      <c r="IBZ32" s="687"/>
      <c r="ICA32" s="687"/>
      <c r="ICB32" s="687"/>
      <c r="ICC32" s="687"/>
      <c r="ICD32" s="687"/>
      <c r="ICE32" s="687"/>
      <c r="ICF32" s="687"/>
      <c r="ICG32" s="687"/>
      <c r="ICH32" s="687"/>
      <c r="ICI32" s="687"/>
      <c r="ICJ32" s="687"/>
      <c r="ICK32" s="687"/>
      <c r="ICL32" s="687"/>
      <c r="ICM32" s="687"/>
      <c r="ICN32" s="687"/>
      <c r="ICO32" s="687"/>
      <c r="ICP32" s="687"/>
      <c r="ICQ32" s="687"/>
      <c r="ICR32" s="687"/>
      <c r="ICS32" s="687"/>
      <c r="ICT32" s="687"/>
      <c r="ICU32" s="687"/>
      <c r="ICV32" s="687"/>
      <c r="ICW32" s="687"/>
      <c r="ICX32" s="687"/>
      <c r="ICY32" s="687"/>
      <c r="ICZ32" s="687"/>
      <c r="IDA32" s="687"/>
      <c r="IDB32" s="687"/>
      <c r="IDC32" s="687"/>
      <c r="IDD32" s="687"/>
      <c r="IDE32" s="687"/>
      <c r="IDF32" s="687"/>
      <c r="IDG32" s="687"/>
      <c r="IDH32" s="687"/>
      <c r="IDI32" s="687"/>
      <c r="IDJ32" s="687"/>
      <c r="IDK32" s="687"/>
      <c r="IDL32" s="687"/>
      <c r="IDM32" s="687"/>
      <c r="IDN32" s="687"/>
      <c r="IDO32" s="687"/>
      <c r="IDP32" s="687"/>
      <c r="IDQ32" s="687"/>
      <c r="IDR32" s="687"/>
      <c r="IDS32" s="687"/>
      <c r="IDT32" s="687"/>
      <c r="IDU32" s="687"/>
      <c r="IDV32" s="687"/>
      <c r="IDW32" s="687"/>
      <c r="IDX32" s="687"/>
      <c r="IDY32" s="687"/>
      <c r="IDZ32" s="687"/>
      <c r="IEA32" s="687"/>
      <c r="IEB32" s="687"/>
      <c r="IEC32" s="687"/>
      <c r="IED32" s="687"/>
      <c r="IEE32" s="687"/>
      <c r="IEF32" s="687"/>
      <c r="IEG32" s="687"/>
      <c r="IEH32" s="687"/>
      <c r="IEI32" s="687"/>
      <c r="IEJ32" s="687"/>
      <c r="IEK32" s="687"/>
      <c r="IEL32" s="687"/>
      <c r="IEM32" s="687"/>
      <c r="IEN32" s="687"/>
      <c r="IEO32" s="687"/>
      <c r="IEP32" s="687"/>
      <c r="IEQ32" s="687"/>
      <c r="IER32" s="687"/>
      <c r="IES32" s="687"/>
      <c r="IET32" s="687"/>
      <c r="IEU32" s="687"/>
      <c r="IEV32" s="687"/>
      <c r="IEW32" s="687"/>
      <c r="IEX32" s="687"/>
      <c r="IEY32" s="687"/>
      <c r="IEZ32" s="687"/>
      <c r="IFA32" s="687"/>
      <c r="IFB32" s="687"/>
      <c r="IFC32" s="687"/>
      <c r="IFD32" s="687"/>
      <c r="IFE32" s="687"/>
      <c r="IFF32" s="687"/>
      <c r="IFG32" s="687"/>
      <c r="IFH32" s="687"/>
      <c r="IFI32" s="687"/>
      <c r="IFJ32" s="687"/>
      <c r="IFK32" s="687"/>
      <c r="IFL32" s="687"/>
      <c r="IFM32" s="687"/>
      <c r="IFN32" s="687"/>
      <c r="IFO32" s="687"/>
      <c r="IFP32" s="687"/>
      <c r="IFQ32" s="687"/>
      <c r="IFR32" s="687"/>
      <c r="IFS32" s="687"/>
      <c r="IFT32" s="687"/>
      <c r="IFU32" s="687"/>
      <c r="IFV32" s="687"/>
      <c r="IFW32" s="687"/>
      <c r="IFX32" s="687"/>
      <c r="IFY32" s="687"/>
      <c r="IFZ32" s="687"/>
      <c r="IGA32" s="687"/>
      <c r="IGB32" s="687"/>
      <c r="IGC32" s="687"/>
      <c r="IGD32" s="687"/>
      <c r="IGE32" s="687"/>
      <c r="IGF32" s="687"/>
      <c r="IGG32" s="687"/>
      <c r="IGH32" s="687"/>
      <c r="IGI32" s="687"/>
      <c r="IGJ32" s="687"/>
      <c r="IGK32" s="687"/>
      <c r="IGL32" s="687"/>
      <c r="IGM32" s="687"/>
      <c r="IGN32" s="687"/>
      <c r="IGO32" s="687"/>
      <c r="IGP32" s="687"/>
      <c r="IGQ32" s="687"/>
      <c r="IGR32" s="687"/>
      <c r="IGS32" s="687"/>
      <c r="IGT32" s="687"/>
      <c r="IGU32" s="687"/>
      <c r="IGV32" s="687"/>
      <c r="IGW32" s="687"/>
      <c r="IGX32" s="687"/>
      <c r="IGY32" s="687"/>
      <c r="IGZ32" s="687"/>
      <c r="IHA32" s="687"/>
      <c r="IHB32" s="687"/>
      <c r="IHC32" s="687"/>
      <c r="IHD32" s="687"/>
      <c r="IHE32" s="687"/>
      <c r="IHF32" s="687"/>
      <c r="IHG32" s="687"/>
      <c r="IHH32" s="687"/>
      <c r="IHI32" s="687"/>
      <c r="IHJ32" s="687"/>
      <c r="IHK32" s="687"/>
      <c r="IHL32" s="687"/>
      <c r="IHM32" s="687"/>
      <c r="IHN32" s="687"/>
      <c r="IHO32" s="687"/>
      <c r="IHP32" s="687"/>
      <c r="IHQ32" s="687"/>
      <c r="IHR32" s="687"/>
      <c r="IHS32" s="687"/>
      <c r="IHT32" s="687"/>
      <c r="IHU32" s="687"/>
      <c r="IHV32" s="687"/>
      <c r="IHW32" s="687"/>
      <c r="IHX32" s="687"/>
      <c r="IHY32" s="687"/>
      <c r="IHZ32" s="687"/>
      <c r="IIA32" s="687"/>
      <c r="IIB32" s="687"/>
      <c r="IIC32" s="687"/>
      <c r="IID32" s="687"/>
      <c r="IIE32" s="687"/>
      <c r="IIF32" s="687"/>
      <c r="IIG32" s="687"/>
      <c r="IIH32" s="687"/>
      <c r="III32" s="687"/>
      <c r="IIJ32" s="687"/>
      <c r="IIK32" s="687"/>
      <c r="IIL32" s="687"/>
      <c r="IIM32" s="687"/>
      <c r="IIN32" s="687"/>
      <c r="IIO32" s="687"/>
      <c r="IIP32" s="687"/>
      <c r="IIQ32" s="687"/>
      <c r="IIR32" s="687"/>
      <c r="IIS32" s="687"/>
      <c r="IIT32" s="687"/>
      <c r="IIU32" s="687"/>
      <c r="IIV32" s="687"/>
      <c r="IIW32" s="687"/>
      <c r="IIX32" s="687"/>
      <c r="IIY32" s="687"/>
      <c r="IIZ32" s="687"/>
      <c r="IJA32" s="687"/>
      <c r="IJB32" s="687"/>
      <c r="IJC32" s="687"/>
      <c r="IJD32" s="687"/>
      <c r="IJE32" s="687"/>
      <c r="IJF32" s="687"/>
      <c r="IJG32" s="687"/>
      <c r="IJH32" s="687"/>
      <c r="IJI32" s="687"/>
      <c r="IJJ32" s="687"/>
      <c r="IJK32" s="687"/>
      <c r="IJL32" s="687"/>
      <c r="IJM32" s="687"/>
      <c r="IJN32" s="687"/>
      <c r="IJO32" s="687"/>
      <c r="IJP32" s="687"/>
      <c r="IJQ32" s="687"/>
      <c r="IJR32" s="687"/>
      <c r="IJS32" s="687"/>
      <c r="IJT32" s="687"/>
      <c r="IJU32" s="687"/>
      <c r="IJV32" s="687"/>
      <c r="IJW32" s="687"/>
      <c r="IJX32" s="687"/>
      <c r="IJY32" s="687"/>
      <c r="IJZ32" s="687"/>
      <c r="IKA32" s="687"/>
      <c r="IKB32" s="687"/>
      <c r="IKC32" s="687"/>
      <c r="IKD32" s="687"/>
      <c r="IKE32" s="687"/>
      <c r="IKF32" s="687"/>
      <c r="IKG32" s="687"/>
      <c r="IKH32" s="687"/>
      <c r="IKI32" s="687"/>
      <c r="IKJ32" s="687"/>
      <c r="IKK32" s="687"/>
      <c r="IKL32" s="687"/>
      <c r="IKM32" s="687"/>
      <c r="IKN32" s="687"/>
      <c r="IKO32" s="687"/>
      <c r="IKP32" s="687"/>
      <c r="IKQ32" s="687"/>
      <c r="IKR32" s="687"/>
      <c r="IKS32" s="687"/>
      <c r="IKT32" s="687"/>
      <c r="IKU32" s="687"/>
      <c r="IKV32" s="687"/>
      <c r="IKW32" s="687"/>
      <c r="IKX32" s="687"/>
      <c r="IKY32" s="687"/>
      <c r="IKZ32" s="687"/>
      <c r="ILA32" s="687"/>
      <c r="ILB32" s="687"/>
      <c r="ILC32" s="687"/>
      <c r="ILD32" s="687"/>
      <c r="ILE32" s="687"/>
      <c r="ILF32" s="687"/>
      <c r="ILG32" s="687"/>
      <c r="ILH32" s="687"/>
      <c r="ILI32" s="687"/>
      <c r="ILJ32" s="687"/>
      <c r="ILK32" s="687"/>
      <c r="ILL32" s="687"/>
      <c r="ILM32" s="687"/>
      <c r="ILN32" s="687"/>
      <c r="ILO32" s="687"/>
      <c r="ILP32" s="687"/>
      <c r="ILQ32" s="687"/>
      <c r="ILR32" s="687"/>
      <c r="ILS32" s="687"/>
      <c r="ILT32" s="687"/>
      <c r="ILU32" s="687"/>
      <c r="ILV32" s="687"/>
      <c r="ILW32" s="687"/>
      <c r="ILX32" s="687"/>
      <c r="ILY32" s="687"/>
      <c r="ILZ32" s="687"/>
      <c r="IMA32" s="687"/>
      <c r="IMB32" s="687"/>
      <c r="IMC32" s="687"/>
      <c r="IMD32" s="687"/>
      <c r="IME32" s="687"/>
      <c r="IMF32" s="687"/>
      <c r="IMG32" s="687"/>
      <c r="IMH32" s="687"/>
      <c r="IMI32" s="687"/>
      <c r="IMJ32" s="687"/>
      <c r="IMK32" s="687"/>
      <c r="IML32" s="687"/>
      <c r="IMM32" s="687"/>
      <c r="IMN32" s="687"/>
      <c r="IMO32" s="687"/>
      <c r="IMP32" s="687"/>
      <c r="IMQ32" s="687"/>
      <c r="IMR32" s="687"/>
      <c r="IMS32" s="687"/>
      <c r="IMT32" s="687"/>
      <c r="IMU32" s="687"/>
      <c r="IMV32" s="687"/>
      <c r="IMW32" s="687"/>
      <c r="IMX32" s="687"/>
      <c r="IMY32" s="687"/>
      <c r="IMZ32" s="687"/>
      <c r="INA32" s="687"/>
      <c r="INB32" s="687"/>
      <c r="INC32" s="687"/>
      <c r="IND32" s="687"/>
      <c r="INE32" s="687"/>
      <c r="INF32" s="687"/>
      <c r="ING32" s="687"/>
      <c r="INH32" s="687"/>
      <c r="INI32" s="687"/>
      <c r="INJ32" s="687"/>
      <c r="INK32" s="687"/>
      <c r="INL32" s="687"/>
      <c r="INM32" s="687"/>
      <c r="INN32" s="687"/>
      <c r="INO32" s="687"/>
      <c r="INP32" s="687"/>
      <c r="INQ32" s="687"/>
      <c r="INR32" s="687"/>
      <c r="INS32" s="687"/>
      <c r="INT32" s="687"/>
      <c r="INU32" s="687"/>
      <c r="INV32" s="687"/>
      <c r="INW32" s="687"/>
      <c r="INX32" s="687"/>
      <c r="INY32" s="687"/>
      <c r="INZ32" s="687"/>
      <c r="IOA32" s="687"/>
      <c r="IOB32" s="687"/>
      <c r="IOC32" s="687"/>
      <c r="IOD32" s="687"/>
      <c r="IOE32" s="687"/>
      <c r="IOF32" s="687"/>
      <c r="IOG32" s="687"/>
      <c r="IOH32" s="687"/>
      <c r="IOI32" s="687"/>
      <c r="IOJ32" s="687"/>
      <c r="IOK32" s="687"/>
      <c r="IOL32" s="687"/>
      <c r="IOM32" s="687"/>
      <c r="ION32" s="687"/>
      <c r="IOO32" s="687"/>
      <c r="IOP32" s="687"/>
      <c r="IOQ32" s="687"/>
      <c r="IOR32" s="687"/>
      <c r="IOS32" s="687"/>
      <c r="IOT32" s="687"/>
      <c r="IOU32" s="687"/>
      <c r="IOV32" s="687"/>
      <c r="IOW32" s="687"/>
      <c r="IOX32" s="687"/>
      <c r="IOY32" s="687"/>
      <c r="IOZ32" s="687"/>
      <c r="IPA32" s="687"/>
      <c r="IPB32" s="687"/>
      <c r="IPC32" s="687"/>
      <c r="IPD32" s="687"/>
      <c r="IPE32" s="687"/>
      <c r="IPF32" s="687"/>
      <c r="IPG32" s="687"/>
      <c r="IPH32" s="687"/>
      <c r="IPI32" s="687"/>
      <c r="IPJ32" s="687"/>
      <c r="IPK32" s="687"/>
      <c r="IPL32" s="687"/>
      <c r="IPM32" s="687"/>
      <c r="IPN32" s="687"/>
      <c r="IPO32" s="687"/>
      <c r="IPP32" s="687"/>
      <c r="IPQ32" s="687"/>
      <c r="IPR32" s="687"/>
      <c r="IPS32" s="687"/>
      <c r="IPT32" s="687"/>
      <c r="IPU32" s="687"/>
      <c r="IPV32" s="687"/>
      <c r="IPW32" s="687"/>
      <c r="IPX32" s="687"/>
      <c r="IPY32" s="687"/>
      <c r="IPZ32" s="687"/>
      <c r="IQA32" s="687"/>
      <c r="IQB32" s="687"/>
      <c r="IQC32" s="687"/>
      <c r="IQD32" s="687"/>
      <c r="IQE32" s="687"/>
      <c r="IQF32" s="687"/>
      <c r="IQG32" s="687"/>
      <c r="IQH32" s="687"/>
      <c r="IQI32" s="687"/>
      <c r="IQJ32" s="687"/>
      <c r="IQK32" s="687"/>
      <c r="IQL32" s="687"/>
      <c r="IQM32" s="687"/>
      <c r="IQN32" s="687"/>
      <c r="IQO32" s="687"/>
      <c r="IQP32" s="687"/>
      <c r="IQQ32" s="687"/>
      <c r="IQR32" s="687"/>
      <c r="IQS32" s="687"/>
      <c r="IQT32" s="687"/>
      <c r="IQU32" s="687"/>
      <c r="IQV32" s="687"/>
      <c r="IQW32" s="687"/>
      <c r="IQX32" s="687"/>
      <c r="IQY32" s="687"/>
      <c r="IQZ32" s="687"/>
      <c r="IRA32" s="687"/>
      <c r="IRB32" s="687"/>
      <c r="IRC32" s="687"/>
      <c r="IRD32" s="687"/>
      <c r="IRE32" s="687"/>
      <c r="IRF32" s="687"/>
      <c r="IRG32" s="687"/>
      <c r="IRH32" s="687"/>
      <c r="IRI32" s="687"/>
      <c r="IRJ32" s="687"/>
      <c r="IRK32" s="687"/>
      <c r="IRL32" s="687"/>
      <c r="IRM32" s="687"/>
      <c r="IRN32" s="687"/>
      <c r="IRO32" s="687"/>
      <c r="IRP32" s="687"/>
      <c r="IRQ32" s="687"/>
      <c r="IRR32" s="687"/>
      <c r="IRS32" s="687"/>
      <c r="IRT32" s="687"/>
      <c r="IRU32" s="687"/>
      <c r="IRV32" s="687"/>
      <c r="IRW32" s="687"/>
      <c r="IRX32" s="687"/>
      <c r="IRY32" s="687"/>
      <c r="IRZ32" s="687"/>
      <c r="ISA32" s="687"/>
      <c r="ISB32" s="687"/>
      <c r="ISC32" s="687"/>
      <c r="ISD32" s="687"/>
      <c r="ISE32" s="687"/>
      <c r="ISF32" s="687"/>
      <c r="ISG32" s="687"/>
      <c r="ISH32" s="687"/>
      <c r="ISI32" s="687"/>
      <c r="ISJ32" s="687"/>
      <c r="ISK32" s="687"/>
      <c r="ISL32" s="687"/>
      <c r="ISM32" s="687"/>
      <c r="ISN32" s="687"/>
      <c r="ISO32" s="687"/>
      <c r="ISP32" s="687"/>
      <c r="ISQ32" s="687"/>
      <c r="ISR32" s="687"/>
      <c r="ISS32" s="687"/>
      <c r="IST32" s="687"/>
      <c r="ISU32" s="687"/>
      <c r="ISV32" s="687"/>
      <c r="ISW32" s="687"/>
      <c r="ISX32" s="687"/>
      <c r="ISY32" s="687"/>
      <c r="ISZ32" s="687"/>
      <c r="ITA32" s="687"/>
      <c r="ITB32" s="687"/>
      <c r="ITC32" s="687"/>
      <c r="ITD32" s="687"/>
      <c r="ITE32" s="687"/>
      <c r="ITF32" s="687"/>
      <c r="ITG32" s="687"/>
      <c r="ITH32" s="687"/>
      <c r="ITI32" s="687"/>
      <c r="ITJ32" s="687"/>
      <c r="ITK32" s="687"/>
      <c r="ITL32" s="687"/>
      <c r="ITM32" s="687"/>
      <c r="ITN32" s="687"/>
      <c r="ITO32" s="687"/>
      <c r="ITP32" s="687"/>
      <c r="ITQ32" s="687"/>
      <c r="ITR32" s="687"/>
      <c r="ITS32" s="687"/>
      <c r="ITT32" s="687"/>
      <c r="ITU32" s="687"/>
      <c r="ITV32" s="687"/>
      <c r="ITW32" s="687"/>
      <c r="ITX32" s="687"/>
      <c r="ITY32" s="687"/>
      <c r="ITZ32" s="687"/>
      <c r="IUA32" s="687"/>
      <c r="IUB32" s="687"/>
      <c r="IUC32" s="687"/>
      <c r="IUD32" s="687"/>
      <c r="IUE32" s="687"/>
      <c r="IUF32" s="687"/>
      <c r="IUG32" s="687"/>
      <c r="IUH32" s="687"/>
      <c r="IUI32" s="687"/>
      <c r="IUJ32" s="687"/>
      <c r="IUK32" s="687"/>
      <c r="IUL32" s="687"/>
      <c r="IUM32" s="687"/>
      <c r="IUN32" s="687"/>
      <c r="IUO32" s="687"/>
      <c r="IUP32" s="687"/>
      <c r="IUQ32" s="687"/>
      <c r="IUR32" s="687"/>
      <c r="IUS32" s="687"/>
      <c r="IUT32" s="687"/>
      <c r="IUU32" s="687"/>
      <c r="IUV32" s="687"/>
      <c r="IUW32" s="687"/>
      <c r="IUX32" s="687"/>
      <c r="IUY32" s="687"/>
      <c r="IUZ32" s="687"/>
      <c r="IVA32" s="687"/>
      <c r="IVB32" s="687"/>
      <c r="IVC32" s="687"/>
      <c r="IVD32" s="687"/>
      <c r="IVE32" s="687"/>
      <c r="IVF32" s="687"/>
      <c r="IVG32" s="687"/>
      <c r="IVH32" s="687"/>
      <c r="IVI32" s="687"/>
      <c r="IVJ32" s="687"/>
      <c r="IVK32" s="687"/>
      <c r="IVL32" s="687"/>
      <c r="IVM32" s="687"/>
      <c r="IVN32" s="687"/>
      <c r="IVO32" s="687"/>
      <c r="IVP32" s="687"/>
      <c r="IVQ32" s="687"/>
      <c r="IVR32" s="687"/>
      <c r="IVS32" s="687"/>
      <c r="IVT32" s="687"/>
      <c r="IVU32" s="687"/>
      <c r="IVV32" s="687"/>
      <c r="IVW32" s="687"/>
      <c r="IVX32" s="687"/>
      <c r="IVY32" s="687"/>
      <c r="IVZ32" s="687"/>
      <c r="IWA32" s="687"/>
      <c r="IWB32" s="687"/>
      <c r="IWC32" s="687"/>
      <c r="IWD32" s="687"/>
      <c r="IWE32" s="687"/>
      <c r="IWF32" s="687"/>
      <c r="IWG32" s="687"/>
      <c r="IWH32" s="687"/>
      <c r="IWI32" s="687"/>
      <c r="IWJ32" s="687"/>
      <c r="IWK32" s="687"/>
      <c r="IWL32" s="687"/>
      <c r="IWM32" s="687"/>
      <c r="IWN32" s="687"/>
      <c r="IWO32" s="687"/>
      <c r="IWP32" s="687"/>
      <c r="IWQ32" s="687"/>
      <c r="IWR32" s="687"/>
      <c r="IWS32" s="687"/>
      <c r="IWT32" s="687"/>
      <c r="IWU32" s="687"/>
      <c r="IWV32" s="687"/>
      <c r="IWW32" s="687"/>
      <c r="IWX32" s="687"/>
      <c r="IWY32" s="687"/>
      <c r="IWZ32" s="687"/>
      <c r="IXA32" s="687"/>
      <c r="IXB32" s="687"/>
      <c r="IXC32" s="687"/>
      <c r="IXD32" s="687"/>
      <c r="IXE32" s="687"/>
      <c r="IXF32" s="687"/>
      <c r="IXG32" s="687"/>
      <c r="IXH32" s="687"/>
      <c r="IXI32" s="687"/>
      <c r="IXJ32" s="687"/>
      <c r="IXK32" s="687"/>
      <c r="IXL32" s="687"/>
      <c r="IXM32" s="687"/>
      <c r="IXN32" s="687"/>
      <c r="IXO32" s="687"/>
      <c r="IXP32" s="687"/>
      <c r="IXQ32" s="687"/>
      <c r="IXR32" s="687"/>
      <c r="IXS32" s="687"/>
      <c r="IXT32" s="687"/>
      <c r="IXU32" s="687"/>
      <c r="IXV32" s="687"/>
      <c r="IXW32" s="687"/>
      <c r="IXX32" s="687"/>
      <c r="IXY32" s="687"/>
      <c r="IXZ32" s="687"/>
      <c r="IYA32" s="687"/>
      <c r="IYB32" s="687"/>
      <c r="IYC32" s="687"/>
      <c r="IYD32" s="687"/>
      <c r="IYE32" s="687"/>
      <c r="IYF32" s="687"/>
      <c r="IYG32" s="687"/>
      <c r="IYH32" s="687"/>
      <c r="IYI32" s="687"/>
      <c r="IYJ32" s="687"/>
      <c r="IYK32" s="687"/>
      <c r="IYL32" s="687"/>
      <c r="IYM32" s="687"/>
      <c r="IYN32" s="687"/>
      <c r="IYO32" s="687"/>
      <c r="IYP32" s="687"/>
      <c r="IYQ32" s="687"/>
      <c r="IYR32" s="687"/>
      <c r="IYS32" s="687"/>
      <c r="IYT32" s="687"/>
      <c r="IYU32" s="687"/>
      <c r="IYV32" s="687"/>
      <c r="IYW32" s="687"/>
      <c r="IYX32" s="687"/>
      <c r="IYY32" s="687"/>
      <c r="IYZ32" s="687"/>
      <c r="IZA32" s="687"/>
      <c r="IZB32" s="687"/>
      <c r="IZC32" s="687"/>
      <c r="IZD32" s="687"/>
      <c r="IZE32" s="687"/>
      <c r="IZF32" s="687"/>
      <c r="IZG32" s="687"/>
      <c r="IZH32" s="687"/>
      <c r="IZI32" s="687"/>
      <c r="IZJ32" s="687"/>
      <c r="IZK32" s="687"/>
      <c r="IZL32" s="687"/>
      <c r="IZM32" s="687"/>
      <c r="IZN32" s="687"/>
      <c r="IZO32" s="687"/>
      <c r="IZP32" s="687"/>
      <c r="IZQ32" s="687"/>
      <c r="IZR32" s="687"/>
      <c r="IZS32" s="687"/>
      <c r="IZT32" s="687"/>
      <c r="IZU32" s="687"/>
      <c r="IZV32" s="687"/>
      <c r="IZW32" s="687"/>
      <c r="IZX32" s="687"/>
      <c r="IZY32" s="687"/>
      <c r="IZZ32" s="687"/>
      <c r="JAA32" s="687"/>
      <c r="JAB32" s="687"/>
      <c r="JAC32" s="687"/>
      <c r="JAD32" s="687"/>
      <c r="JAE32" s="687"/>
      <c r="JAF32" s="687"/>
      <c r="JAG32" s="687"/>
      <c r="JAH32" s="687"/>
      <c r="JAI32" s="687"/>
      <c r="JAJ32" s="687"/>
      <c r="JAK32" s="687"/>
      <c r="JAL32" s="687"/>
      <c r="JAM32" s="687"/>
      <c r="JAN32" s="687"/>
      <c r="JAO32" s="687"/>
      <c r="JAP32" s="687"/>
      <c r="JAQ32" s="687"/>
      <c r="JAR32" s="687"/>
      <c r="JAS32" s="687"/>
      <c r="JAT32" s="687"/>
      <c r="JAU32" s="687"/>
      <c r="JAV32" s="687"/>
      <c r="JAW32" s="687"/>
      <c r="JAX32" s="687"/>
      <c r="JAY32" s="687"/>
      <c r="JAZ32" s="687"/>
      <c r="JBA32" s="687"/>
      <c r="JBB32" s="687"/>
      <c r="JBC32" s="687"/>
      <c r="JBD32" s="687"/>
      <c r="JBE32" s="687"/>
      <c r="JBF32" s="687"/>
      <c r="JBG32" s="687"/>
      <c r="JBH32" s="687"/>
      <c r="JBI32" s="687"/>
      <c r="JBJ32" s="687"/>
      <c r="JBK32" s="687"/>
      <c r="JBL32" s="687"/>
      <c r="JBM32" s="687"/>
      <c r="JBN32" s="687"/>
      <c r="JBO32" s="687"/>
      <c r="JBP32" s="687"/>
      <c r="JBQ32" s="687"/>
      <c r="JBR32" s="687"/>
      <c r="JBS32" s="687"/>
      <c r="JBT32" s="687"/>
      <c r="JBU32" s="687"/>
      <c r="JBV32" s="687"/>
      <c r="JBW32" s="687"/>
      <c r="JBX32" s="687"/>
      <c r="JBY32" s="687"/>
      <c r="JBZ32" s="687"/>
      <c r="JCA32" s="687"/>
      <c r="JCB32" s="687"/>
      <c r="JCC32" s="687"/>
      <c r="JCD32" s="687"/>
      <c r="JCE32" s="687"/>
      <c r="JCF32" s="687"/>
      <c r="JCG32" s="687"/>
      <c r="JCH32" s="687"/>
      <c r="JCI32" s="687"/>
      <c r="JCJ32" s="687"/>
      <c r="JCK32" s="687"/>
      <c r="JCL32" s="687"/>
      <c r="JCM32" s="687"/>
      <c r="JCN32" s="687"/>
      <c r="JCO32" s="687"/>
      <c r="JCP32" s="687"/>
      <c r="JCQ32" s="687"/>
      <c r="JCR32" s="687"/>
      <c r="JCS32" s="687"/>
      <c r="JCT32" s="687"/>
      <c r="JCU32" s="687"/>
      <c r="JCV32" s="687"/>
      <c r="JCW32" s="687"/>
      <c r="JCX32" s="687"/>
      <c r="JCY32" s="687"/>
      <c r="JCZ32" s="687"/>
      <c r="JDA32" s="687"/>
      <c r="JDB32" s="687"/>
      <c r="JDC32" s="687"/>
      <c r="JDD32" s="687"/>
      <c r="JDE32" s="687"/>
      <c r="JDF32" s="687"/>
      <c r="JDG32" s="687"/>
      <c r="JDH32" s="687"/>
      <c r="JDI32" s="687"/>
      <c r="JDJ32" s="687"/>
      <c r="JDK32" s="687"/>
      <c r="JDL32" s="687"/>
      <c r="JDM32" s="687"/>
      <c r="JDN32" s="687"/>
      <c r="JDO32" s="687"/>
      <c r="JDP32" s="687"/>
      <c r="JDQ32" s="687"/>
      <c r="JDR32" s="687"/>
      <c r="JDS32" s="687"/>
      <c r="JDT32" s="687"/>
      <c r="JDU32" s="687"/>
      <c r="JDV32" s="687"/>
      <c r="JDW32" s="687"/>
      <c r="JDX32" s="687"/>
      <c r="JDY32" s="687"/>
      <c r="JDZ32" s="687"/>
      <c r="JEA32" s="687"/>
      <c r="JEB32" s="687"/>
      <c r="JEC32" s="687"/>
      <c r="JED32" s="687"/>
      <c r="JEE32" s="687"/>
      <c r="JEF32" s="687"/>
      <c r="JEG32" s="687"/>
      <c r="JEH32" s="687"/>
      <c r="JEI32" s="687"/>
      <c r="JEJ32" s="687"/>
      <c r="JEK32" s="687"/>
      <c r="JEL32" s="687"/>
      <c r="JEM32" s="687"/>
      <c r="JEN32" s="687"/>
      <c r="JEO32" s="687"/>
      <c r="JEP32" s="687"/>
      <c r="JEQ32" s="687"/>
      <c r="JER32" s="687"/>
      <c r="JES32" s="687"/>
      <c r="JET32" s="687"/>
      <c r="JEU32" s="687"/>
      <c r="JEV32" s="687"/>
      <c r="JEW32" s="687"/>
      <c r="JEX32" s="687"/>
      <c r="JEY32" s="687"/>
      <c r="JEZ32" s="687"/>
      <c r="JFA32" s="687"/>
      <c r="JFB32" s="687"/>
      <c r="JFC32" s="687"/>
      <c r="JFD32" s="687"/>
      <c r="JFE32" s="687"/>
      <c r="JFF32" s="687"/>
      <c r="JFG32" s="687"/>
      <c r="JFH32" s="687"/>
      <c r="JFI32" s="687"/>
      <c r="JFJ32" s="687"/>
      <c r="JFK32" s="687"/>
      <c r="JFL32" s="687"/>
      <c r="JFM32" s="687"/>
      <c r="JFN32" s="687"/>
      <c r="JFO32" s="687"/>
      <c r="JFP32" s="687"/>
      <c r="JFQ32" s="687"/>
      <c r="JFR32" s="687"/>
      <c r="JFS32" s="687"/>
      <c r="JFT32" s="687"/>
      <c r="JFU32" s="687"/>
      <c r="JFV32" s="687"/>
      <c r="JFW32" s="687"/>
      <c r="JFX32" s="687"/>
      <c r="JFY32" s="687"/>
      <c r="JFZ32" s="687"/>
      <c r="JGA32" s="687"/>
      <c r="JGB32" s="687"/>
      <c r="JGC32" s="687"/>
      <c r="JGD32" s="687"/>
      <c r="JGE32" s="687"/>
      <c r="JGF32" s="687"/>
      <c r="JGG32" s="687"/>
      <c r="JGH32" s="687"/>
      <c r="JGI32" s="687"/>
      <c r="JGJ32" s="687"/>
      <c r="JGK32" s="687"/>
      <c r="JGL32" s="687"/>
      <c r="JGM32" s="687"/>
      <c r="JGN32" s="687"/>
      <c r="JGO32" s="687"/>
      <c r="JGP32" s="687"/>
      <c r="JGQ32" s="687"/>
      <c r="JGR32" s="687"/>
      <c r="JGS32" s="687"/>
      <c r="JGT32" s="687"/>
      <c r="JGU32" s="687"/>
      <c r="JGV32" s="687"/>
      <c r="JGW32" s="687"/>
      <c r="JGX32" s="687"/>
      <c r="JGY32" s="687"/>
      <c r="JGZ32" s="687"/>
      <c r="JHA32" s="687"/>
      <c r="JHB32" s="687"/>
      <c r="JHC32" s="687"/>
      <c r="JHD32" s="687"/>
      <c r="JHE32" s="687"/>
      <c r="JHF32" s="687"/>
      <c r="JHG32" s="687"/>
      <c r="JHH32" s="687"/>
      <c r="JHI32" s="687"/>
      <c r="JHJ32" s="687"/>
      <c r="JHK32" s="687"/>
      <c r="JHL32" s="687"/>
      <c r="JHM32" s="687"/>
      <c r="JHN32" s="687"/>
      <c r="JHO32" s="687"/>
      <c r="JHP32" s="687"/>
      <c r="JHQ32" s="687"/>
      <c r="JHR32" s="687"/>
      <c r="JHS32" s="687"/>
      <c r="JHT32" s="687"/>
      <c r="JHU32" s="687"/>
      <c r="JHV32" s="687"/>
      <c r="JHW32" s="687"/>
      <c r="JHX32" s="687"/>
      <c r="JHY32" s="687"/>
      <c r="JHZ32" s="687"/>
      <c r="JIA32" s="687"/>
      <c r="JIB32" s="687"/>
      <c r="JIC32" s="687"/>
      <c r="JID32" s="687"/>
      <c r="JIE32" s="687"/>
      <c r="JIF32" s="687"/>
      <c r="JIG32" s="687"/>
      <c r="JIH32" s="687"/>
      <c r="JII32" s="687"/>
      <c r="JIJ32" s="687"/>
      <c r="JIK32" s="687"/>
      <c r="JIL32" s="687"/>
      <c r="JIM32" s="687"/>
      <c r="JIN32" s="687"/>
      <c r="JIO32" s="687"/>
      <c r="JIP32" s="687"/>
      <c r="JIQ32" s="687"/>
      <c r="JIR32" s="687"/>
      <c r="JIS32" s="687"/>
      <c r="JIT32" s="687"/>
      <c r="JIU32" s="687"/>
      <c r="JIV32" s="687"/>
      <c r="JIW32" s="687"/>
      <c r="JIX32" s="687"/>
      <c r="JIY32" s="687"/>
      <c r="JIZ32" s="687"/>
      <c r="JJA32" s="687"/>
      <c r="JJB32" s="687"/>
      <c r="JJC32" s="687"/>
      <c r="JJD32" s="687"/>
      <c r="JJE32" s="687"/>
      <c r="JJF32" s="687"/>
      <c r="JJG32" s="687"/>
      <c r="JJH32" s="687"/>
      <c r="JJI32" s="687"/>
      <c r="JJJ32" s="687"/>
      <c r="JJK32" s="687"/>
      <c r="JJL32" s="687"/>
      <c r="JJM32" s="687"/>
      <c r="JJN32" s="687"/>
      <c r="JJO32" s="687"/>
      <c r="JJP32" s="687"/>
      <c r="JJQ32" s="687"/>
      <c r="JJR32" s="687"/>
      <c r="JJS32" s="687"/>
      <c r="JJT32" s="687"/>
      <c r="JJU32" s="687"/>
      <c r="JJV32" s="687"/>
      <c r="JJW32" s="687"/>
      <c r="JJX32" s="687"/>
      <c r="JJY32" s="687"/>
      <c r="JJZ32" s="687"/>
      <c r="JKA32" s="687"/>
      <c r="JKB32" s="687"/>
      <c r="JKC32" s="687"/>
      <c r="JKD32" s="687"/>
      <c r="JKE32" s="687"/>
      <c r="JKF32" s="687"/>
      <c r="JKG32" s="687"/>
      <c r="JKH32" s="687"/>
      <c r="JKI32" s="687"/>
      <c r="JKJ32" s="687"/>
      <c r="JKK32" s="687"/>
      <c r="JKL32" s="687"/>
      <c r="JKM32" s="687"/>
      <c r="JKN32" s="687"/>
      <c r="JKO32" s="687"/>
      <c r="JKP32" s="687"/>
      <c r="JKQ32" s="687"/>
      <c r="JKR32" s="687"/>
      <c r="JKS32" s="687"/>
      <c r="JKT32" s="687"/>
      <c r="JKU32" s="687"/>
      <c r="JKV32" s="687"/>
      <c r="JKW32" s="687"/>
      <c r="JKX32" s="687"/>
      <c r="JKY32" s="687"/>
      <c r="JKZ32" s="687"/>
      <c r="JLA32" s="687"/>
      <c r="JLB32" s="687"/>
      <c r="JLC32" s="687"/>
      <c r="JLD32" s="687"/>
      <c r="JLE32" s="687"/>
      <c r="JLF32" s="687"/>
      <c r="JLG32" s="687"/>
      <c r="JLH32" s="687"/>
      <c r="JLI32" s="687"/>
      <c r="JLJ32" s="687"/>
      <c r="JLK32" s="687"/>
      <c r="JLL32" s="687"/>
      <c r="JLM32" s="687"/>
      <c r="JLN32" s="687"/>
      <c r="JLO32" s="687"/>
      <c r="JLP32" s="687"/>
      <c r="JLQ32" s="687"/>
      <c r="JLR32" s="687"/>
      <c r="JLS32" s="687"/>
      <c r="JLT32" s="687"/>
      <c r="JLU32" s="687"/>
      <c r="JLV32" s="687"/>
      <c r="JLW32" s="687"/>
      <c r="JLX32" s="687"/>
      <c r="JLY32" s="687"/>
      <c r="JLZ32" s="687"/>
      <c r="JMA32" s="687"/>
      <c r="JMB32" s="687"/>
      <c r="JMC32" s="687"/>
      <c r="JMD32" s="687"/>
      <c r="JME32" s="687"/>
      <c r="JMF32" s="687"/>
      <c r="JMG32" s="687"/>
      <c r="JMH32" s="687"/>
      <c r="JMI32" s="687"/>
      <c r="JMJ32" s="687"/>
      <c r="JMK32" s="687"/>
      <c r="JML32" s="687"/>
      <c r="JMM32" s="687"/>
      <c r="JMN32" s="687"/>
      <c r="JMO32" s="687"/>
      <c r="JMP32" s="687"/>
      <c r="JMQ32" s="687"/>
      <c r="JMR32" s="687"/>
      <c r="JMS32" s="687"/>
      <c r="JMT32" s="687"/>
      <c r="JMU32" s="687"/>
      <c r="JMV32" s="687"/>
      <c r="JMW32" s="687"/>
      <c r="JMX32" s="687"/>
      <c r="JMY32" s="687"/>
      <c r="JMZ32" s="687"/>
      <c r="JNA32" s="687"/>
      <c r="JNB32" s="687"/>
      <c r="JNC32" s="687"/>
      <c r="JND32" s="687"/>
      <c r="JNE32" s="687"/>
      <c r="JNF32" s="687"/>
      <c r="JNG32" s="687"/>
      <c r="JNH32" s="687"/>
      <c r="JNI32" s="687"/>
      <c r="JNJ32" s="687"/>
      <c r="JNK32" s="687"/>
      <c r="JNL32" s="687"/>
      <c r="JNM32" s="687"/>
      <c r="JNN32" s="687"/>
      <c r="JNO32" s="687"/>
      <c r="JNP32" s="687"/>
      <c r="JNQ32" s="687"/>
      <c r="JNR32" s="687"/>
      <c r="JNS32" s="687"/>
      <c r="JNT32" s="687"/>
      <c r="JNU32" s="687"/>
      <c r="JNV32" s="687"/>
      <c r="JNW32" s="687"/>
      <c r="JNX32" s="687"/>
      <c r="JNY32" s="687"/>
      <c r="JNZ32" s="687"/>
      <c r="JOA32" s="687"/>
      <c r="JOB32" s="687"/>
      <c r="JOC32" s="687"/>
      <c r="JOD32" s="687"/>
      <c r="JOE32" s="687"/>
      <c r="JOF32" s="687"/>
      <c r="JOG32" s="687"/>
      <c r="JOH32" s="687"/>
      <c r="JOI32" s="687"/>
      <c r="JOJ32" s="687"/>
      <c r="JOK32" s="687"/>
      <c r="JOL32" s="687"/>
      <c r="JOM32" s="687"/>
      <c r="JON32" s="687"/>
      <c r="JOO32" s="687"/>
      <c r="JOP32" s="687"/>
      <c r="JOQ32" s="687"/>
      <c r="JOR32" s="687"/>
      <c r="JOS32" s="687"/>
      <c r="JOT32" s="687"/>
      <c r="JOU32" s="687"/>
      <c r="JOV32" s="687"/>
      <c r="JOW32" s="687"/>
      <c r="JOX32" s="687"/>
      <c r="JOY32" s="687"/>
      <c r="JOZ32" s="687"/>
      <c r="JPA32" s="687"/>
      <c r="JPB32" s="687"/>
      <c r="JPC32" s="687"/>
      <c r="JPD32" s="687"/>
      <c r="JPE32" s="687"/>
      <c r="JPF32" s="687"/>
      <c r="JPG32" s="687"/>
      <c r="JPH32" s="687"/>
      <c r="JPI32" s="687"/>
      <c r="JPJ32" s="687"/>
      <c r="JPK32" s="687"/>
      <c r="JPL32" s="687"/>
      <c r="JPM32" s="687"/>
      <c r="JPN32" s="687"/>
      <c r="JPO32" s="687"/>
      <c r="JPP32" s="687"/>
      <c r="JPQ32" s="687"/>
      <c r="JPR32" s="687"/>
      <c r="JPS32" s="687"/>
      <c r="JPT32" s="687"/>
      <c r="JPU32" s="687"/>
      <c r="JPV32" s="687"/>
      <c r="JPW32" s="687"/>
      <c r="JPX32" s="687"/>
      <c r="JPY32" s="687"/>
      <c r="JPZ32" s="687"/>
      <c r="JQA32" s="687"/>
      <c r="JQB32" s="687"/>
      <c r="JQC32" s="687"/>
      <c r="JQD32" s="687"/>
      <c r="JQE32" s="687"/>
      <c r="JQF32" s="687"/>
      <c r="JQG32" s="687"/>
      <c r="JQH32" s="687"/>
      <c r="JQI32" s="687"/>
      <c r="JQJ32" s="687"/>
      <c r="JQK32" s="687"/>
      <c r="JQL32" s="687"/>
      <c r="JQM32" s="687"/>
      <c r="JQN32" s="687"/>
      <c r="JQO32" s="687"/>
      <c r="JQP32" s="687"/>
      <c r="JQQ32" s="687"/>
      <c r="JQR32" s="687"/>
      <c r="JQS32" s="687"/>
      <c r="JQT32" s="687"/>
      <c r="JQU32" s="687"/>
      <c r="JQV32" s="687"/>
      <c r="JQW32" s="687"/>
      <c r="JQX32" s="687"/>
      <c r="JQY32" s="687"/>
      <c r="JQZ32" s="687"/>
      <c r="JRA32" s="687"/>
      <c r="JRB32" s="687"/>
      <c r="JRC32" s="687"/>
      <c r="JRD32" s="687"/>
      <c r="JRE32" s="687"/>
      <c r="JRF32" s="687"/>
      <c r="JRG32" s="687"/>
      <c r="JRH32" s="687"/>
      <c r="JRI32" s="687"/>
      <c r="JRJ32" s="687"/>
      <c r="JRK32" s="687"/>
      <c r="JRL32" s="687"/>
      <c r="JRM32" s="687"/>
      <c r="JRN32" s="687"/>
      <c r="JRO32" s="687"/>
      <c r="JRP32" s="687"/>
      <c r="JRQ32" s="687"/>
      <c r="JRR32" s="687"/>
      <c r="JRS32" s="687"/>
      <c r="JRT32" s="687"/>
      <c r="JRU32" s="687"/>
      <c r="JRV32" s="687"/>
      <c r="JRW32" s="687"/>
      <c r="JRX32" s="687"/>
      <c r="JRY32" s="687"/>
      <c r="JRZ32" s="687"/>
      <c r="JSA32" s="687"/>
      <c r="JSB32" s="687"/>
      <c r="JSC32" s="687"/>
      <c r="JSD32" s="687"/>
      <c r="JSE32" s="687"/>
      <c r="JSF32" s="687"/>
      <c r="JSG32" s="687"/>
      <c r="JSH32" s="687"/>
      <c r="JSI32" s="687"/>
      <c r="JSJ32" s="687"/>
      <c r="JSK32" s="687"/>
      <c r="JSL32" s="687"/>
      <c r="JSM32" s="687"/>
      <c r="JSN32" s="687"/>
      <c r="JSO32" s="687"/>
      <c r="JSP32" s="687"/>
      <c r="JSQ32" s="687"/>
      <c r="JSR32" s="687"/>
      <c r="JSS32" s="687"/>
      <c r="JST32" s="687"/>
      <c r="JSU32" s="687"/>
      <c r="JSV32" s="687"/>
      <c r="JSW32" s="687"/>
      <c r="JSX32" s="687"/>
      <c r="JSY32" s="687"/>
      <c r="JSZ32" s="687"/>
      <c r="JTA32" s="687"/>
      <c r="JTB32" s="687"/>
      <c r="JTC32" s="687"/>
      <c r="JTD32" s="687"/>
      <c r="JTE32" s="687"/>
      <c r="JTF32" s="687"/>
      <c r="JTG32" s="687"/>
      <c r="JTH32" s="687"/>
      <c r="JTI32" s="687"/>
      <c r="JTJ32" s="687"/>
      <c r="JTK32" s="687"/>
      <c r="JTL32" s="687"/>
      <c r="JTM32" s="687"/>
      <c r="JTN32" s="687"/>
      <c r="JTO32" s="687"/>
      <c r="JTP32" s="687"/>
      <c r="JTQ32" s="687"/>
      <c r="JTR32" s="687"/>
      <c r="JTS32" s="687"/>
      <c r="JTT32" s="687"/>
      <c r="JTU32" s="687"/>
      <c r="JTV32" s="687"/>
      <c r="JTW32" s="687"/>
      <c r="JTX32" s="687"/>
      <c r="JTY32" s="687"/>
      <c r="JTZ32" s="687"/>
      <c r="JUA32" s="687"/>
      <c r="JUB32" s="687"/>
      <c r="JUC32" s="687"/>
      <c r="JUD32" s="687"/>
      <c r="JUE32" s="687"/>
      <c r="JUF32" s="687"/>
      <c r="JUG32" s="687"/>
      <c r="JUH32" s="687"/>
      <c r="JUI32" s="687"/>
      <c r="JUJ32" s="687"/>
      <c r="JUK32" s="687"/>
      <c r="JUL32" s="687"/>
      <c r="JUM32" s="687"/>
      <c r="JUN32" s="687"/>
      <c r="JUO32" s="687"/>
      <c r="JUP32" s="687"/>
      <c r="JUQ32" s="687"/>
      <c r="JUR32" s="687"/>
      <c r="JUS32" s="687"/>
      <c r="JUT32" s="687"/>
      <c r="JUU32" s="687"/>
      <c r="JUV32" s="687"/>
      <c r="JUW32" s="687"/>
      <c r="JUX32" s="687"/>
      <c r="JUY32" s="687"/>
      <c r="JUZ32" s="687"/>
      <c r="JVA32" s="687"/>
      <c r="JVB32" s="687"/>
      <c r="JVC32" s="687"/>
      <c r="JVD32" s="687"/>
      <c r="JVE32" s="687"/>
      <c r="JVF32" s="687"/>
      <c r="JVG32" s="687"/>
      <c r="JVH32" s="687"/>
      <c r="JVI32" s="687"/>
      <c r="JVJ32" s="687"/>
      <c r="JVK32" s="687"/>
      <c r="JVL32" s="687"/>
      <c r="JVM32" s="687"/>
      <c r="JVN32" s="687"/>
      <c r="JVO32" s="687"/>
      <c r="JVP32" s="687"/>
      <c r="JVQ32" s="687"/>
      <c r="JVR32" s="687"/>
      <c r="JVS32" s="687"/>
      <c r="JVT32" s="687"/>
      <c r="JVU32" s="687"/>
      <c r="JVV32" s="687"/>
      <c r="JVW32" s="687"/>
      <c r="JVX32" s="687"/>
      <c r="JVY32" s="687"/>
      <c r="JVZ32" s="687"/>
      <c r="JWA32" s="687"/>
      <c r="JWB32" s="687"/>
      <c r="JWC32" s="687"/>
      <c r="JWD32" s="687"/>
      <c r="JWE32" s="687"/>
      <c r="JWF32" s="687"/>
      <c r="JWG32" s="687"/>
      <c r="JWH32" s="687"/>
      <c r="JWI32" s="687"/>
      <c r="JWJ32" s="687"/>
      <c r="JWK32" s="687"/>
      <c r="JWL32" s="687"/>
      <c r="JWM32" s="687"/>
      <c r="JWN32" s="687"/>
      <c r="JWO32" s="687"/>
      <c r="JWP32" s="687"/>
      <c r="JWQ32" s="687"/>
      <c r="JWR32" s="687"/>
      <c r="JWS32" s="687"/>
      <c r="JWT32" s="687"/>
      <c r="JWU32" s="687"/>
      <c r="JWV32" s="687"/>
      <c r="JWW32" s="687"/>
      <c r="JWX32" s="687"/>
      <c r="JWY32" s="687"/>
      <c r="JWZ32" s="687"/>
      <c r="JXA32" s="687"/>
      <c r="JXB32" s="687"/>
      <c r="JXC32" s="687"/>
      <c r="JXD32" s="687"/>
      <c r="JXE32" s="687"/>
      <c r="JXF32" s="687"/>
      <c r="JXG32" s="687"/>
      <c r="JXH32" s="687"/>
      <c r="JXI32" s="687"/>
      <c r="JXJ32" s="687"/>
      <c r="JXK32" s="687"/>
      <c r="JXL32" s="687"/>
      <c r="JXM32" s="687"/>
      <c r="JXN32" s="687"/>
      <c r="JXO32" s="687"/>
      <c r="JXP32" s="687"/>
      <c r="JXQ32" s="687"/>
      <c r="JXR32" s="687"/>
      <c r="JXS32" s="687"/>
      <c r="JXT32" s="687"/>
      <c r="JXU32" s="687"/>
      <c r="JXV32" s="687"/>
      <c r="JXW32" s="687"/>
      <c r="JXX32" s="687"/>
      <c r="JXY32" s="687"/>
      <c r="JXZ32" s="687"/>
      <c r="JYA32" s="687"/>
      <c r="JYB32" s="687"/>
      <c r="JYC32" s="687"/>
      <c r="JYD32" s="687"/>
      <c r="JYE32" s="687"/>
      <c r="JYF32" s="687"/>
      <c r="JYG32" s="687"/>
      <c r="JYH32" s="687"/>
      <c r="JYI32" s="687"/>
      <c r="JYJ32" s="687"/>
      <c r="JYK32" s="687"/>
      <c r="JYL32" s="687"/>
      <c r="JYM32" s="687"/>
      <c r="JYN32" s="687"/>
      <c r="JYO32" s="687"/>
      <c r="JYP32" s="687"/>
      <c r="JYQ32" s="687"/>
      <c r="JYR32" s="687"/>
      <c r="JYS32" s="687"/>
      <c r="JYT32" s="687"/>
      <c r="JYU32" s="687"/>
      <c r="JYV32" s="687"/>
      <c r="JYW32" s="687"/>
      <c r="JYX32" s="687"/>
      <c r="JYY32" s="687"/>
      <c r="JYZ32" s="687"/>
      <c r="JZA32" s="687"/>
      <c r="JZB32" s="687"/>
      <c r="JZC32" s="687"/>
      <c r="JZD32" s="687"/>
      <c r="JZE32" s="687"/>
      <c r="JZF32" s="687"/>
      <c r="JZG32" s="687"/>
      <c r="JZH32" s="687"/>
      <c r="JZI32" s="687"/>
      <c r="JZJ32" s="687"/>
      <c r="JZK32" s="687"/>
      <c r="JZL32" s="687"/>
      <c r="JZM32" s="687"/>
      <c r="JZN32" s="687"/>
      <c r="JZO32" s="687"/>
      <c r="JZP32" s="687"/>
      <c r="JZQ32" s="687"/>
      <c r="JZR32" s="687"/>
      <c r="JZS32" s="687"/>
      <c r="JZT32" s="687"/>
      <c r="JZU32" s="687"/>
      <c r="JZV32" s="687"/>
      <c r="JZW32" s="687"/>
      <c r="JZX32" s="687"/>
      <c r="JZY32" s="687"/>
      <c r="JZZ32" s="687"/>
      <c r="KAA32" s="687"/>
      <c r="KAB32" s="687"/>
      <c r="KAC32" s="687"/>
      <c r="KAD32" s="687"/>
      <c r="KAE32" s="687"/>
      <c r="KAF32" s="687"/>
      <c r="KAG32" s="687"/>
      <c r="KAH32" s="687"/>
      <c r="KAI32" s="687"/>
      <c r="KAJ32" s="687"/>
      <c r="KAK32" s="687"/>
      <c r="KAL32" s="687"/>
      <c r="KAM32" s="687"/>
      <c r="KAN32" s="687"/>
      <c r="KAO32" s="687"/>
      <c r="KAP32" s="687"/>
      <c r="KAQ32" s="687"/>
      <c r="KAR32" s="687"/>
      <c r="KAS32" s="687"/>
      <c r="KAT32" s="687"/>
      <c r="KAU32" s="687"/>
      <c r="KAV32" s="687"/>
      <c r="KAW32" s="687"/>
      <c r="KAX32" s="687"/>
      <c r="KAY32" s="687"/>
      <c r="KAZ32" s="687"/>
      <c r="KBA32" s="687"/>
      <c r="KBB32" s="687"/>
      <c r="KBC32" s="687"/>
      <c r="KBD32" s="687"/>
      <c r="KBE32" s="687"/>
      <c r="KBF32" s="687"/>
      <c r="KBG32" s="687"/>
      <c r="KBH32" s="687"/>
      <c r="KBI32" s="687"/>
      <c r="KBJ32" s="687"/>
      <c r="KBK32" s="687"/>
      <c r="KBL32" s="687"/>
      <c r="KBM32" s="687"/>
      <c r="KBN32" s="687"/>
      <c r="KBO32" s="687"/>
      <c r="KBP32" s="687"/>
      <c r="KBQ32" s="687"/>
      <c r="KBR32" s="687"/>
      <c r="KBS32" s="687"/>
      <c r="KBT32" s="687"/>
      <c r="KBU32" s="687"/>
      <c r="KBV32" s="687"/>
      <c r="KBW32" s="687"/>
      <c r="KBX32" s="687"/>
      <c r="KBY32" s="687"/>
      <c r="KBZ32" s="687"/>
      <c r="KCA32" s="687"/>
      <c r="KCB32" s="687"/>
      <c r="KCC32" s="687"/>
      <c r="KCD32" s="687"/>
      <c r="KCE32" s="687"/>
      <c r="KCF32" s="687"/>
      <c r="KCG32" s="687"/>
      <c r="KCH32" s="687"/>
      <c r="KCI32" s="687"/>
      <c r="KCJ32" s="687"/>
      <c r="KCK32" s="687"/>
      <c r="KCL32" s="687"/>
      <c r="KCM32" s="687"/>
      <c r="KCN32" s="687"/>
      <c r="KCO32" s="687"/>
      <c r="KCP32" s="687"/>
      <c r="KCQ32" s="687"/>
      <c r="KCR32" s="687"/>
      <c r="KCS32" s="687"/>
      <c r="KCT32" s="687"/>
      <c r="KCU32" s="687"/>
      <c r="KCV32" s="687"/>
      <c r="KCW32" s="687"/>
      <c r="KCX32" s="687"/>
      <c r="KCY32" s="687"/>
      <c r="KCZ32" s="687"/>
      <c r="KDA32" s="687"/>
      <c r="KDB32" s="687"/>
      <c r="KDC32" s="687"/>
      <c r="KDD32" s="687"/>
      <c r="KDE32" s="687"/>
      <c r="KDF32" s="687"/>
      <c r="KDG32" s="687"/>
      <c r="KDH32" s="687"/>
      <c r="KDI32" s="687"/>
      <c r="KDJ32" s="687"/>
      <c r="KDK32" s="687"/>
      <c r="KDL32" s="687"/>
      <c r="KDM32" s="687"/>
      <c r="KDN32" s="687"/>
      <c r="KDO32" s="687"/>
      <c r="KDP32" s="687"/>
      <c r="KDQ32" s="687"/>
      <c r="KDR32" s="687"/>
      <c r="KDS32" s="687"/>
      <c r="KDT32" s="687"/>
      <c r="KDU32" s="687"/>
      <c r="KDV32" s="687"/>
      <c r="KDW32" s="687"/>
      <c r="KDX32" s="687"/>
      <c r="KDY32" s="687"/>
      <c r="KDZ32" s="687"/>
      <c r="KEA32" s="687"/>
      <c r="KEB32" s="687"/>
      <c r="KEC32" s="687"/>
      <c r="KED32" s="687"/>
      <c r="KEE32" s="687"/>
      <c r="KEF32" s="687"/>
      <c r="KEG32" s="687"/>
      <c r="KEH32" s="687"/>
      <c r="KEI32" s="687"/>
      <c r="KEJ32" s="687"/>
      <c r="KEK32" s="687"/>
      <c r="KEL32" s="687"/>
      <c r="KEM32" s="687"/>
      <c r="KEN32" s="687"/>
      <c r="KEO32" s="687"/>
      <c r="KEP32" s="687"/>
      <c r="KEQ32" s="687"/>
      <c r="KER32" s="687"/>
      <c r="KES32" s="687"/>
      <c r="KET32" s="687"/>
      <c r="KEU32" s="687"/>
      <c r="KEV32" s="687"/>
      <c r="KEW32" s="687"/>
      <c r="KEX32" s="687"/>
      <c r="KEY32" s="687"/>
      <c r="KEZ32" s="687"/>
      <c r="KFA32" s="687"/>
      <c r="KFB32" s="687"/>
      <c r="KFC32" s="687"/>
      <c r="KFD32" s="687"/>
      <c r="KFE32" s="687"/>
      <c r="KFF32" s="687"/>
      <c r="KFG32" s="687"/>
      <c r="KFH32" s="687"/>
      <c r="KFI32" s="687"/>
      <c r="KFJ32" s="687"/>
      <c r="KFK32" s="687"/>
      <c r="KFL32" s="687"/>
      <c r="KFM32" s="687"/>
      <c r="KFN32" s="687"/>
      <c r="KFO32" s="687"/>
      <c r="KFP32" s="687"/>
      <c r="KFQ32" s="687"/>
      <c r="KFR32" s="687"/>
      <c r="KFS32" s="687"/>
      <c r="KFT32" s="687"/>
      <c r="KFU32" s="687"/>
      <c r="KFV32" s="687"/>
      <c r="KFW32" s="687"/>
      <c r="KFX32" s="687"/>
      <c r="KFY32" s="687"/>
      <c r="KFZ32" s="687"/>
      <c r="KGA32" s="687"/>
      <c r="KGB32" s="687"/>
      <c r="KGC32" s="687"/>
      <c r="KGD32" s="687"/>
      <c r="KGE32" s="687"/>
      <c r="KGF32" s="687"/>
      <c r="KGG32" s="687"/>
      <c r="KGH32" s="687"/>
      <c r="KGI32" s="687"/>
      <c r="KGJ32" s="687"/>
      <c r="KGK32" s="687"/>
      <c r="KGL32" s="687"/>
      <c r="KGM32" s="687"/>
      <c r="KGN32" s="687"/>
      <c r="KGO32" s="687"/>
      <c r="KGP32" s="687"/>
      <c r="KGQ32" s="687"/>
      <c r="KGR32" s="687"/>
      <c r="KGS32" s="687"/>
      <c r="KGT32" s="687"/>
      <c r="KGU32" s="687"/>
      <c r="KGV32" s="687"/>
      <c r="KGW32" s="687"/>
      <c r="KGX32" s="687"/>
      <c r="KGY32" s="687"/>
      <c r="KGZ32" s="687"/>
      <c r="KHA32" s="687"/>
      <c r="KHB32" s="687"/>
      <c r="KHC32" s="687"/>
      <c r="KHD32" s="687"/>
      <c r="KHE32" s="687"/>
      <c r="KHF32" s="687"/>
      <c r="KHG32" s="687"/>
      <c r="KHH32" s="687"/>
      <c r="KHI32" s="687"/>
      <c r="KHJ32" s="687"/>
      <c r="KHK32" s="687"/>
      <c r="KHL32" s="687"/>
      <c r="KHM32" s="687"/>
      <c r="KHN32" s="687"/>
      <c r="KHO32" s="687"/>
      <c r="KHP32" s="687"/>
      <c r="KHQ32" s="687"/>
      <c r="KHR32" s="687"/>
      <c r="KHS32" s="687"/>
      <c r="KHT32" s="687"/>
      <c r="KHU32" s="687"/>
      <c r="KHV32" s="687"/>
      <c r="KHW32" s="687"/>
      <c r="KHX32" s="687"/>
      <c r="KHY32" s="687"/>
      <c r="KHZ32" s="687"/>
      <c r="KIA32" s="687"/>
      <c r="KIB32" s="687"/>
      <c r="KIC32" s="687"/>
      <c r="KID32" s="687"/>
      <c r="KIE32" s="687"/>
      <c r="KIF32" s="687"/>
      <c r="KIG32" s="687"/>
      <c r="KIH32" s="687"/>
      <c r="KII32" s="687"/>
      <c r="KIJ32" s="687"/>
      <c r="KIK32" s="687"/>
      <c r="KIL32" s="687"/>
      <c r="KIM32" s="687"/>
      <c r="KIN32" s="687"/>
      <c r="KIO32" s="687"/>
      <c r="KIP32" s="687"/>
      <c r="KIQ32" s="687"/>
      <c r="KIR32" s="687"/>
      <c r="KIS32" s="687"/>
      <c r="KIT32" s="687"/>
      <c r="KIU32" s="687"/>
      <c r="KIV32" s="687"/>
      <c r="KIW32" s="687"/>
      <c r="KIX32" s="687"/>
      <c r="KIY32" s="687"/>
      <c r="KIZ32" s="687"/>
      <c r="KJA32" s="687"/>
      <c r="KJB32" s="687"/>
      <c r="KJC32" s="687"/>
      <c r="KJD32" s="687"/>
      <c r="KJE32" s="687"/>
      <c r="KJF32" s="687"/>
      <c r="KJG32" s="687"/>
      <c r="KJH32" s="687"/>
      <c r="KJI32" s="687"/>
      <c r="KJJ32" s="687"/>
      <c r="KJK32" s="687"/>
      <c r="KJL32" s="687"/>
      <c r="KJM32" s="687"/>
      <c r="KJN32" s="687"/>
      <c r="KJO32" s="687"/>
      <c r="KJP32" s="687"/>
      <c r="KJQ32" s="687"/>
      <c r="KJR32" s="687"/>
      <c r="KJS32" s="687"/>
      <c r="KJT32" s="687"/>
      <c r="KJU32" s="687"/>
      <c r="KJV32" s="687"/>
      <c r="KJW32" s="687"/>
      <c r="KJX32" s="687"/>
      <c r="KJY32" s="687"/>
      <c r="KJZ32" s="687"/>
      <c r="KKA32" s="687"/>
      <c r="KKB32" s="687"/>
      <c r="KKC32" s="687"/>
      <c r="KKD32" s="687"/>
      <c r="KKE32" s="687"/>
      <c r="KKF32" s="687"/>
      <c r="KKG32" s="687"/>
      <c r="KKH32" s="687"/>
      <c r="KKI32" s="687"/>
      <c r="KKJ32" s="687"/>
      <c r="KKK32" s="687"/>
      <c r="KKL32" s="687"/>
      <c r="KKM32" s="687"/>
      <c r="KKN32" s="687"/>
      <c r="KKO32" s="687"/>
      <c r="KKP32" s="687"/>
      <c r="KKQ32" s="687"/>
      <c r="KKR32" s="687"/>
      <c r="KKS32" s="687"/>
      <c r="KKT32" s="687"/>
      <c r="KKU32" s="687"/>
      <c r="KKV32" s="687"/>
      <c r="KKW32" s="687"/>
      <c r="KKX32" s="687"/>
      <c r="KKY32" s="687"/>
      <c r="KKZ32" s="687"/>
      <c r="KLA32" s="687"/>
      <c r="KLB32" s="687"/>
      <c r="KLC32" s="687"/>
      <c r="KLD32" s="687"/>
      <c r="KLE32" s="687"/>
      <c r="KLF32" s="687"/>
      <c r="KLG32" s="687"/>
      <c r="KLH32" s="687"/>
      <c r="KLI32" s="687"/>
      <c r="KLJ32" s="687"/>
      <c r="KLK32" s="687"/>
      <c r="KLL32" s="687"/>
      <c r="KLM32" s="687"/>
      <c r="KLN32" s="687"/>
      <c r="KLO32" s="687"/>
      <c r="KLP32" s="687"/>
      <c r="KLQ32" s="687"/>
      <c r="KLR32" s="687"/>
      <c r="KLS32" s="687"/>
      <c r="KLT32" s="687"/>
      <c r="KLU32" s="687"/>
      <c r="KLV32" s="687"/>
      <c r="KLW32" s="687"/>
      <c r="KLX32" s="687"/>
      <c r="KLY32" s="687"/>
      <c r="KLZ32" s="687"/>
      <c r="KMA32" s="687"/>
      <c r="KMB32" s="687"/>
      <c r="KMC32" s="687"/>
      <c r="KMD32" s="687"/>
      <c r="KME32" s="687"/>
      <c r="KMF32" s="687"/>
      <c r="KMG32" s="687"/>
      <c r="KMH32" s="687"/>
      <c r="KMI32" s="687"/>
      <c r="KMJ32" s="687"/>
      <c r="KMK32" s="687"/>
      <c r="KML32" s="687"/>
      <c r="KMM32" s="687"/>
      <c r="KMN32" s="687"/>
      <c r="KMO32" s="687"/>
      <c r="KMP32" s="687"/>
      <c r="KMQ32" s="687"/>
      <c r="KMR32" s="687"/>
      <c r="KMS32" s="687"/>
      <c r="KMT32" s="687"/>
      <c r="KMU32" s="687"/>
      <c r="KMV32" s="687"/>
      <c r="KMW32" s="687"/>
      <c r="KMX32" s="687"/>
      <c r="KMY32" s="687"/>
      <c r="KMZ32" s="687"/>
      <c r="KNA32" s="687"/>
      <c r="KNB32" s="687"/>
      <c r="KNC32" s="687"/>
      <c r="KND32" s="687"/>
      <c r="KNE32" s="687"/>
      <c r="KNF32" s="687"/>
      <c r="KNG32" s="687"/>
      <c r="KNH32" s="687"/>
      <c r="KNI32" s="687"/>
      <c r="KNJ32" s="687"/>
      <c r="KNK32" s="687"/>
      <c r="KNL32" s="687"/>
      <c r="KNM32" s="687"/>
      <c r="KNN32" s="687"/>
      <c r="KNO32" s="687"/>
      <c r="KNP32" s="687"/>
      <c r="KNQ32" s="687"/>
      <c r="KNR32" s="687"/>
      <c r="KNS32" s="687"/>
      <c r="KNT32" s="687"/>
      <c r="KNU32" s="687"/>
      <c r="KNV32" s="687"/>
      <c r="KNW32" s="687"/>
      <c r="KNX32" s="687"/>
      <c r="KNY32" s="687"/>
      <c r="KNZ32" s="687"/>
      <c r="KOA32" s="687"/>
      <c r="KOB32" s="687"/>
      <c r="KOC32" s="687"/>
      <c r="KOD32" s="687"/>
      <c r="KOE32" s="687"/>
      <c r="KOF32" s="687"/>
      <c r="KOG32" s="687"/>
      <c r="KOH32" s="687"/>
      <c r="KOI32" s="687"/>
      <c r="KOJ32" s="687"/>
      <c r="KOK32" s="687"/>
      <c r="KOL32" s="687"/>
      <c r="KOM32" s="687"/>
      <c r="KON32" s="687"/>
      <c r="KOO32" s="687"/>
      <c r="KOP32" s="687"/>
      <c r="KOQ32" s="687"/>
      <c r="KOR32" s="687"/>
      <c r="KOS32" s="687"/>
      <c r="KOT32" s="687"/>
      <c r="KOU32" s="687"/>
      <c r="KOV32" s="687"/>
      <c r="KOW32" s="687"/>
      <c r="KOX32" s="687"/>
      <c r="KOY32" s="687"/>
      <c r="KOZ32" s="687"/>
      <c r="KPA32" s="687"/>
      <c r="KPB32" s="687"/>
      <c r="KPC32" s="687"/>
      <c r="KPD32" s="687"/>
      <c r="KPE32" s="687"/>
      <c r="KPF32" s="687"/>
      <c r="KPG32" s="687"/>
      <c r="KPH32" s="687"/>
      <c r="KPI32" s="687"/>
      <c r="KPJ32" s="687"/>
      <c r="KPK32" s="687"/>
      <c r="KPL32" s="687"/>
      <c r="KPM32" s="687"/>
      <c r="KPN32" s="687"/>
      <c r="KPO32" s="687"/>
      <c r="KPP32" s="687"/>
      <c r="KPQ32" s="687"/>
      <c r="KPR32" s="687"/>
      <c r="KPS32" s="687"/>
      <c r="KPT32" s="687"/>
      <c r="KPU32" s="687"/>
      <c r="KPV32" s="687"/>
      <c r="KPW32" s="687"/>
      <c r="KPX32" s="687"/>
      <c r="KPY32" s="687"/>
      <c r="KPZ32" s="687"/>
      <c r="KQA32" s="687"/>
      <c r="KQB32" s="687"/>
      <c r="KQC32" s="687"/>
      <c r="KQD32" s="687"/>
      <c r="KQE32" s="687"/>
      <c r="KQF32" s="687"/>
      <c r="KQG32" s="687"/>
      <c r="KQH32" s="687"/>
      <c r="KQI32" s="687"/>
      <c r="KQJ32" s="687"/>
      <c r="KQK32" s="687"/>
      <c r="KQL32" s="687"/>
      <c r="KQM32" s="687"/>
      <c r="KQN32" s="687"/>
      <c r="KQO32" s="687"/>
      <c r="KQP32" s="687"/>
      <c r="KQQ32" s="687"/>
      <c r="KQR32" s="687"/>
      <c r="KQS32" s="687"/>
      <c r="KQT32" s="687"/>
      <c r="KQU32" s="687"/>
      <c r="KQV32" s="687"/>
      <c r="KQW32" s="687"/>
      <c r="KQX32" s="687"/>
      <c r="KQY32" s="687"/>
      <c r="KQZ32" s="687"/>
      <c r="KRA32" s="687"/>
      <c r="KRB32" s="687"/>
      <c r="KRC32" s="687"/>
      <c r="KRD32" s="687"/>
      <c r="KRE32" s="687"/>
      <c r="KRF32" s="687"/>
      <c r="KRG32" s="687"/>
      <c r="KRH32" s="687"/>
      <c r="KRI32" s="687"/>
      <c r="KRJ32" s="687"/>
      <c r="KRK32" s="687"/>
      <c r="KRL32" s="687"/>
      <c r="KRM32" s="687"/>
      <c r="KRN32" s="687"/>
      <c r="KRO32" s="687"/>
      <c r="KRP32" s="687"/>
      <c r="KRQ32" s="687"/>
      <c r="KRR32" s="687"/>
      <c r="KRS32" s="687"/>
      <c r="KRT32" s="687"/>
      <c r="KRU32" s="687"/>
      <c r="KRV32" s="687"/>
      <c r="KRW32" s="687"/>
      <c r="KRX32" s="687"/>
      <c r="KRY32" s="687"/>
      <c r="KRZ32" s="687"/>
      <c r="KSA32" s="687"/>
      <c r="KSB32" s="687"/>
      <c r="KSC32" s="687"/>
      <c r="KSD32" s="687"/>
      <c r="KSE32" s="687"/>
      <c r="KSF32" s="687"/>
      <c r="KSG32" s="687"/>
      <c r="KSH32" s="687"/>
      <c r="KSI32" s="687"/>
      <c r="KSJ32" s="687"/>
      <c r="KSK32" s="687"/>
      <c r="KSL32" s="687"/>
      <c r="KSM32" s="687"/>
      <c r="KSN32" s="687"/>
      <c r="KSO32" s="687"/>
      <c r="KSP32" s="687"/>
      <c r="KSQ32" s="687"/>
      <c r="KSR32" s="687"/>
      <c r="KSS32" s="687"/>
      <c r="KST32" s="687"/>
      <c r="KSU32" s="687"/>
      <c r="KSV32" s="687"/>
      <c r="KSW32" s="687"/>
      <c r="KSX32" s="687"/>
      <c r="KSY32" s="687"/>
      <c r="KSZ32" s="687"/>
      <c r="KTA32" s="687"/>
      <c r="KTB32" s="687"/>
      <c r="KTC32" s="687"/>
      <c r="KTD32" s="687"/>
      <c r="KTE32" s="687"/>
      <c r="KTF32" s="687"/>
      <c r="KTG32" s="687"/>
      <c r="KTH32" s="687"/>
      <c r="KTI32" s="687"/>
      <c r="KTJ32" s="687"/>
      <c r="KTK32" s="687"/>
      <c r="KTL32" s="687"/>
      <c r="KTM32" s="687"/>
      <c r="KTN32" s="687"/>
      <c r="KTO32" s="687"/>
      <c r="KTP32" s="687"/>
      <c r="KTQ32" s="687"/>
      <c r="KTR32" s="687"/>
      <c r="KTS32" s="687"/>
      <c r="KTT32" s="687"/>
      <c r="KTU32" s="687"/>
      <c r="KTV32" s="687"/>
      <c r="KTW32" s="687"/>
      <c r="KTX32" s="687"/>
      <c r="KTY32" s="687"/>
      <c r="KTZ32" s="687"/>
      <c r="KUA32" s="687"/>
      <c r="KUB32" s="687"/>
      <c r="KUC32" s="687"/>
      <c r="KUD32" s="687"/>
      <c r="KUE32" s="687"/>
      <c r="KUF32" s="687"/>
      <c r="KUG32" s="687"/>
      <c r="KUH32" s="687"/>
      <c r="KUI32" s="687"/>
      <c r="KUJ32" s="687"/>
      <c r="KUK32" s="687"/>
      <c r="KUL32" s="687"/>
      <c r="KUM32" s="687"/>
      <c r="KUN32" s="687"/>
      <c r="KUO32" s="687"/>
      <c r="KUP32" s="687"/>
      <c r="KUQ32" s="687"/>
      <c r="KUR32" s="687"/>
      <c r="KUS32" s="687"/>
      <c r="KUT32" s="687"/>
      <c r="KUU32" s="687"/>
      <c r="KUV32" s="687"/>
      <c r="KUW32" s="687"/>
      <c r="KUX32" s="687"/>
      <c r="KUY32" s="687"/>
      <c r="KUZ32" s="687"/>
      <c r="KVA32" s="687"/>
      <c r="KVB32" s="687"/>
      <c r="KVC32" s="687"/>
      <c r="KVD32" s="687"/>
      <c r="KVE32" s="687"/>
      <c r="KVF32" s="687"/>
      <c r="KVG32" s="687"/>
      <c r="KVH32" s="687"/>
      <c r="KVI32" s="687"/>
      <c r="KVJ32" s="687"/>
      <c r="KVK32" s="687"/>
      <c r="KVL32" s="687"/>
      <c r="KVM32" s="687"/>
      <c r="KVN32" s="687"/>
      <c r="KVO32" s="687"/>
      <c r="KVP32" s="687"/>
      <c r="KVQ32" s="687"/>
      <c r="KVR32" s="687"/>
      <c r="KVS32" s="687"/>
      <c r="KVT32" s="687"/>
      <c r="KVU32" s="687"/>
      <c r="KVV32" s="687"/>
      <c r="KVW32" s="687"/>
      <c r="KVX32" s="687"/>
      <c r="KVY32" s="687"/>
      <c r="KVZ32" s="687"/>
      <c r="KWA32" s="687"/>
      <c r="KWB32" s="687"/>
      <c r="KWC32" s="687"/>
      <c r="KWD32" s="687"/>
      <c r="KWE32" s="687"/>
      <c r="KWF32" s="687"/>
      <c r="KWG32" s="687"/>
      <c r="KWH32" s="687"/>
      <c r="KWI32" s="687"/>
      <c r="KWJ32" s="687"/>
      <c r="KWK32" s="687"/>
      <c r="KWL32" s="687"/>
      <c r="KWM32" s="687"/>
      <c r="KWN32" s="687"/>
      <c r="KWO32" s="687"/>
      <c r="KWP32" s="687"/>
      <c r="KWQ32" s="687"/>
      <c r="KWR32" s="687"/>
      <c r="KWS32" s="687"/>
      <c r="KWT32" s="687"/>
      <c r="KWU32" s="687"/>
      <c r="KWV32" s="687"/>
      <c r="KWW32" s="687"/>
      <c r="KWX32" s="687"/>
      <c r="KWY32" s="687"/>
      <c r="KWZ32" s="687"/>
      <c r="KXA32" s="687"/>
      <c r="KXB32" s="687"/>
      <c r="KXC32" s="687"/>
      <c r="KXD32" s="687"/>
      <c r="KXE32" s="687"/>
      <c r="KXF32" s="687"/>
      <c r="KXG32" s="687"/>
      <c r="KXH32" s="687"/>
      <c r="KXI32" s="687"/>
      <c r="KXJ32" s="687"/>
      <c r="KXK32" s="687"/>
      <c r="KXL32" s="687"/>
      <c r="KXM32" s="687"/>
      <c r="KXN32" s="687"/>
      <c r="KXO32" s="687"/>
      <c r="KXP32" s="687"/>
      <c r="KXQ32" s="687"/>
      <c r="KXR32" s="687"/>
      <c r="KXS32" s="687"/>
      <c r="KXT32" s="687"/>
      <c r="KXU32" s="687"/>
      <c r="KXV32" s="687"/>
      <c r="KXW32" s="687"/>
      <c r="KXX32" s="687"/>
      <c r="KXY32" s="687"/>
      <c r="KXZ32" s="687"/>
      <c r="KYA32" s="687"/>
      <c r="KYB32" s="687"/>
      <c r="KYC32" s="687"/>
      <c r="KYD32" s="687"/>
      <c r="KYE32" s="687"/>
      <c r="KYF32" s="687"/>
      <c r="KYG32" s="687"/>
      <c r="KYH32" s="687"/>
      <c r="KYI32" s="687"/>
      <c r="KYJ32" s="687"/>
      <c r="KYK32" s="687"/>
      <c r="KYL32" s="687"/>
      <c r="KYM32" s="687"/>
      <c r="KYN32" s="687"/>
      <c r="KYO32" s="687"/>
      <c r="KYP32" s="687"/>
      <c r="KYQ32" s="687"/>
      <c r="KYR32" s="687"/>
      <c r="KYS32" s="687"/>
      <c r="KYT32" s="687"/>
      <c r="KYU32" s="687"/>
      <c r="KYV32" s="687"/>
      <c r="KYW32" s="687"/>
      <c r="KYX32" s="687"/>
      <c r="KYY32" s="687"/>
      <c r="KYZ32" s="687"/>
      <c r="KZA32" s="687"/>
      <c r="KZB32" s="687"/>
      <c r="KZC32" s="687"/>
      <c r="KZD32" s="687"/>
      <c r="KZE32" s="687"/>
      <c r="KZF32" s="687"/>
      <c r="KZG32" s="687"/>
      <c r="KZH32" s="687"/>
      <c r="KZI32" s="687"/>
      <c r="KZJ32" s="687"/>
      <c r="KZK32" s="687"/>
      <c r="KZL32" s="687"/>
      <c r="KZM32" s="687"/>
      <c r="KZN32" s="687"/>
      <c r="KZO32" s="687"/>
      <c r="KZP32" s="687"/>
      <c r="KZQ32" s="687"/>
      <c r="KZR32" s="687"/>
      <c r="KZS32" s="687"/>
      <c r="KZT32" s="687"/>
      <c r="KZU32" s="687"/>
      <c r="KZV32" s="687"/>
      <c r="KZW32" s="687"/>
      <c r="KZX32" s="687"/>
      <c r="KZY32" s="687"/>
      <c r="KZZ32" s="687"/>
      <c r="LAA32" s="687"/>
      <c r="LAB32" s="687"/>
      <c r="LAC32" s="687"/>
      <c r="LAD32" s="687"/>
      <c r="LAE32" s="687"/>
      <c r="LAF32" s="687"/>
      <c r="LAG32" s="687"/>
      <c r="LAH32" s="687"/>
      <c r="LAI32" s="687"/>
      <c r="LAJ32" s="687"/>
      <c r="LAK32" s="687"/>
      <c r="LAL32" s="687"/>
      <c r="LAM32" s="687"/>
      <c r="LAN32" s="687"/>
      <c r="LAO32" s="687"/>
      <c r="LAP32" s="687"/>
      <c r="LAQ32" s="687"/>
      <c r="LAR32" s="687"/>
      <c r="LAS32" s="687"/>
      <c r="LAT32" s="687"/>
      <c r="LAU32" s="687"/>
      <c r="LAV32" s="687"/>
      <c r="LAW32" s="687"/>
      <c r="LAX32" s="687"/>
      <c r="LAY32" s="687"/>
      <c r="LAZ32" s="687"/>
      <c r="LBA32" s="687"/>
      <c r="LBB32" s="687"/>
      <c r="LBC32" s="687"/>
      <c r="LBD32" s="687"/>
      <c r="LBE32" s="687"/>
      <c r="LBF32" s="687"/>
      <c r="LBG32" s="687"/>
      <c r="LBH32" s="687"/>
      <c r="LBI32" s="687"/>
      <c r="LBJ32" s="687"/>
      <c r="LBK32" s="687"/>
      <c r="LBL32" s="687"/>
      <c r="LBM32" s="687"/>
      <c r="LBN32" s="687"/>
      <c r="LBO32" s="687"/>
      <c r="LBP32" s="687"/>
      <c r="LBQ32" s="687"/>
      <c r="LBR32" s="687"/>
      <c r="LBS32" s="687"/>
      <c r="LBT32" s="687"/>
      <c r="LBU32" s="687"/>
      <c r="LBV32" s="687"/>
      <c r="LBW32" s="687"/>
      <c r="LBX32" s="687"/>
      <c r="LBY32" s="687"/>
      <c r="LBZ32" s="687"/>
      <c r="LCA32" s="687"/>
      <c r="LCB32" s="687"/>
      <c r="LCC32" s="687"/>
      <c r="LCD32" s="687"/>
      <c r="LCE32" s="687"/>
      <c r="LCF32" s="687"/>
      <c r="LCG32" s="687"/>
      <c r="LCH32" s="687"/>
      <c r="LCI32" s="687"/>
      <c r="LCJ32" s="687"/>
      <c r="LCK32" s="687"/>
      <c r="LCL32" s="687"/>
      <c r="LCM32" s="687"/>
      <c r="LCN32" s="687"/>
      <c r="LCO32" s="687"/>
      <c r="LCP32" s="687"/>
      <c r="LCQ32" s="687"/>
      <c r="LCR32" s="687"/>
      <c r="LCS32" s="687"/>
      <c r="LCT32" s="687"/>
      <c r="LCU32" s="687"/>
      <c r="LCV32" s="687"/>
      <c r="LCW32" s="687"/>
      <c r="LCX32" s="687"/>
      <c r="LCY32" s="687"/>
      <c r="LCZ32" s="687"/>
      <c r="LDA32" s="687"/>
      <c r="LDB32" s="687"/>
      <c r="LDC32" s="687"/>
      <c r="LDD32" s="687"/>
      <c r="LDE32" s="687"/>
      <c r="LDF32" s="687"/>
      <c r="LDG32" s="687"/>
      <c r="LDH32" s="687"/>
      <c r="LDI32" s="687"/>
      <c r="LDJ32" s="687"/>
      <c r="LDK32" s="687"/>
      <c r="LDL32" s="687"/>
      <c r="LDM32" s="687"/>
      <c r="LDN32" s="687"/>
      <c r="LDO32" s="687"/>
      <c r="LDP32" s="687"/>
      <c r="LDQ32" s="687"/>
      <c r="LDR32" s="687"/>
      <c r="LDS32" s="687"/>
      <c r="LDT32" s="687"/>
      <c r="LDU32" s="687"/>
      <c r="LDV32" s="687"/>
      <c r="LDW32" s="687"/>
      <c r="LDX32" s="687"/>
      <c r="LDY32" s="687"/>
      <c r="LDZ32" s="687"/>
      <c r="LEA32" s="687"/>
      <c r="LEB32" s="687"/>
      <c r="LEC32" s="687"/>
      <c r="LED32" s="687"/>
      <c r="LEE32" s="687"/>
      <c r="LEF32" s="687"/>
      <c r="LEG32" s="687"/>
      <c r="LEH32" s="687"/>
      <c r="LEI32" s="687"/>
      <c r="LEJ32" s="687"/>
      <c r="LEK32" s="687"/>
      <c r="LEL32" s="687"/>
      <c r="LEM32" s="687"/>
      <c r="LEN32" s="687"/>
      <c r="LEO32" s="687"/>
      <c r="LEP32" s="687"/>
      <c r="LEQ32" s="687"/>
      <c r="LER32" s="687"/>
      <c r="LES32" s="687"/>
      <c r="LET32" s="687"/>
      <c r="LEU32" s="687"/>
      <c r="LEV32" s="687"/>
      <c r="LEW32" s="687"/>
      <c r="LEX32" s="687"/>
      <c r="LEY32" s="687"/>
      <c r="LEZ32" s="687"/>
      <c r="LFA32" s="687"/>
      <c r="LFB32" s="687"/>
      <c r="LFC32" s="687"/>
      <c r="LFD32" s="687"/>
      <c r="LFE32" s="687"/>
      <c r="LFF32" s="687"/>
      <c r="LFG32" s="687"/>
      <c r="LFH32" s="687"/>
      <c r="LFI32" s="687"/>
      <c r="LFJ32" s="687"/>
      <c r="LFK32" s="687"/>
      <c r="LFL32" s="687"/>
      <c r="LFM32" s="687"/>
      <c r="LFN32" s="687"/>
      <c r="LFO32" s="687"/>
      <c r="LFP32" s="687"/>
      <c r="LFQ32" s="687"/>
      <c r="LFR32" s="687"/>
      <c r="LFS32" s="687"/>
      <c r="LFT32" s="687"/>
      <c r="LFU32" s="687"/>
      <c r="LFV32" s="687"/>
      <c r="LFW32" s="687"/>
      <c r="LFX32" s="687"/>
      <c r="LFY32" s="687"/>
      <c r="LFZ32" s="687"/>
      <c r="LGA32" s="687"/>
      <c r="LGB32" s="687"/>
      <c r="LGC32" s="687"/>
      <c r="LGD32" s="687"/>
      <c r="LGE32" s="687"/>
      <c r="LGF32" s="687"/>
      <c r="LGG32" s="687"/>
      <c r="LGH32" s="687"/>
      <c r="LGI32" s="687"/>
      <c r="LGJ32" s="687"/>
      <c r="LGK32" s="687"/>
      <c r="LGL32" s="687"/>
      <c r="LGM32" s="687"/>
      <c r="LGN32" s="687"/>
      <c r="LGO32" s="687"/>
      <c r="LGP32" s="687"/>
      <c r="LGQ32" s="687"/>
      <c r="LGR32" s="687"/>
      <c r="LGS32" s="687"/>
      <c r="LGT32" s="687"/>
      <c r="LGU32" s="687"/>
      <c r="LGV32" s="687"/>
      <c r="LGW32" s="687"/>
      <c r="LGX32" s="687"/>
      <c r="LGY32" s="687"/>
      <c r="LGZ32" s="687"/>
      <c r="LHA32" s="687"/>
      <c r="LHB32" s="687"/>
      <c r="LHC32" s="687"/>
      <c r="LHD32" s="687"/>
      <c r="LHE32" s="687"/>
      <c r="LHF32" s="687"/>
      <c r="LHG32" s="687"/>
      <c r="LHH32" s="687"/>
      <c r="LHI32" s="687"/>
      <c r="LHJ32" s="687"/>
      <c r="LHK32" s="687"/>
      <c r="LHL32" s="687"/>
      <c r="LHM32" s="687"/>
      <c r="LHN32" s="687"/>
      <c r="LHO32" s="687"/>
      <c r="LHP32" s="687"/>
      <c r="LHQ32" s="687"/>
      <c r="LHR32" s="687"/>
      <c r="LHS32" s="687"/>
      <c r="LHT32" s="687"/>
      <c r="LHU32" s="687"/>
      <c r="LHV32" s="687"/>
      <c r="LHW32" s="687"/>
      <c r="LHX32" s="687"/>
      <c r="LHY32" s="687"/>
      <c r="LHZ32" s="687"/>
      <c r="LIA32" s="687"/>
      <c r="LIB32" s="687"/>
      <c r="LIC32" s="687"/>
      <c r="LID32" s="687"/>
      <c r="LIE32" s="687"/>
      <c r="LIF32" s="687"/>
      <c r="LIG32" s="687"/>
      <c r="LIH32" s="687"/>
      <c r="LII32" s="687"/>
      <c r="LIJ32" s="687"/>
      <c r="LIK32" s="687"/>
      <c r="LIL32" s="687"/>
      <c r="LIM32" s="687"/>
      <c r="LIN32" s="687"/>
      <c r="LIO32" s="687"/>
      <c r="LIP32" s="687"/>
      <c r="LIQ32" s="687"/>
      <c r="LIR32" s="687"/>
      <c r="LIS32" s="687"/>
      <c r="LIT32" s="687"/>
      <c r="LIU32" s="687"/>
      <c r="LIV32" s="687"/>
      <c r="LIW32" s="687"/>
      <c r="LIX32" s="687"/>
      <c r="LIY32" s="687"/>
      <c r="LIZ32" s="687"/>
      <c r="LJA32" s="687"/>
      <c r="LJB32" s="687"/>
      <c r="LJC32" s="687"/>
      <c r="LJD32" s="687"/>
      <c r="LJE32" s="687"/>
      <c r="LJF32" s="687"/>
      <c r="LJG32" s="687"/>
      <c r="LJH32" s="687"/>
      <c r="LJI32" s="687"/>
      <c r="LJJ32" s="687"/>
      <c r="LJK32" s="687"/>
      <c r="LJL32" s="687"/>
      <c r="LJM32" s="687"/>
      <c r="LJN32" s="687"/>
      <c r="LJO32" s="687"/>
      <c r="LJP32" s="687"/>
      <c r="LJQ32" s="687"/>
      <c r="LJR32" s="687"/>
      <c r="LJS32" s="687"/>
      <c r="LJT32" s="687"/>
      <c r="LJU32" s="687"/>
      <c r="LJV32" s="687"/>
      <c r="LJW32" s="687"/>
      <c r="LJX32" s="687"/>
      <c r="LJY32" s="687"/>
      <c r="LJZ32" s="687"/>
      <c r="LKA32" s="687"/>
      <c r="LKB32" s="687"/>
      <c r="LKC32" s="687"/>
      <c r="LKD32" s="687"/>
      <c r="LKE32" s="687"/>
      <c r="LKF32" s="687"/>
      <c r="LKG32" s="687"/>
      <c r="LKH32" s="687"/>
      <c r="LKI32" s="687"/>
      <c r="LKJ32" s="687"/>
      <c r="LKK32" s="687"/>
      <c r="LKL32" s="687"/>
      <c r="LKM32" s="687"/>
      <c r="LKN32" s="687"/>
      <c r="LKO32" s="687"/>
      <c r="LKP32" s="687"/>
      <c r="LKQ32" s="687"/>
      <c r="LKR32" s="687"/>
      <c r="LKS32" s="687"/>
      <c r="LKT32" s="687"/>
      <c r="LKU32" s="687"/>
      <c r="LKV32" s="687"/>
      <c r="LKW32" s="687"/>
      <c r="LKX32" s="687"/>
      <c r="LKY32" s="687"/>
      <c r="LKZ32" s="687"/>
      <c r="LLA32" s="687"/>
      <c r="LLB32" s="687"/>
      <c r="LLC32" s="687"/>
      <c r="LLD32" s="687"/>
      <c r="LLE32" s="687"/>
      <c r="LLF32" s="687"/>
      <c r="LLG32" s="687"/>
      <c r="LLH32" s="687"/>
      <c r="LLI32" s="687"/>
      <c r="LLJ32" s="687"/>
      <c r="LLK32" s="687"/>
      <c r="LLL32" s="687"/>
      <c r="LLM32" s="687"/>
      <c r="LLN32" s="687"/>
      <c r="LLO32" s="687"/>
      <c r="LLP32" s="687"/>
      <c r="LLQ32" s="687"/>
      <c r="LLR32" s="687"/>
      <c r="LLS32" s="687"/>
      <c r="LLT32" s="687"/>
      <c r="LLU32" s="687"/>
      <c r="LLV32" s="687"/>
      <c r="LLW32" s="687"/>
      <c r="LLX32" s="687"/>
      <c r="LLY32" s="687"/>
      <c r="LLZ32" s="687"/>
      <c r="LMA32" s="687"/>
      <c r="LMB32" s="687"/>
      <c r="LMC32" s="687"/>
      <c r="LMD32" s="687"/>
      <c r="LME32" s="687"/>
      <c r="LMF32" s="687"/>
      <c r="LMG32" s="687"/>
      <c r="LMH32" s="687"/>
      <c r="LMI32" s="687"/>
      <c r="LMJ32" s="687"/>
      <c r="LMK32" s="687"/>
      <c r="LML32" s="687"/>
      <c r="LMM32" s="687"/>
      <c r="LMN32" s="687"/>
      <c r="LMO32" s="687"/>
      <c r="LMP32" s="687"/>
      <c r="LMQ32" s="687"/>
      <c r="LMR32" s="687"/>
      <c r="LMS32" s="687"/>
      <c r="LMT32" s="687"/>
      <c r="LMU32" s="687"/>
      <c r="LMV32" s="687"/>
      <c r="LMW32" s="687"/>
      <c r="LMX32" s="687"/>
      <c r="LMY32" s="687"/>
      <c r="LMZ32" s="687"/>
      <c r="LNA32" s="687"/>
      <c r="LNB32" s="687"/>
      <c r="LNC32" s="687"/>
      <c r="LND32" s="687"/>
      <c r="LNE32" s="687"/>
      <c r="LNF32" s="687"/>
      <c r="LNG32" s="687"/>
      <c r="LNH32" s="687"/>
      <c r="LNI32" s="687"/>
      <c r="LNJ32" s="687"/>
      <c r="LNK32" s="687"/>
      <c r="LNL32" s="687"/>
      <c r="LNM32" s="687"/>
      <c r="LNN32" s="687"/>
      <c r="LNO32" s="687"/>
      <c r="LNP32" s="687"/>
      <c r="LNQ32" s="687"/>
      <c r="LNR32" s="687"/>
      <c r="LNS32" s="687"/>
      <c r="LNT32" s="687"/>
      <c r="LNU32" s="687"/>
      <c r="LNV32" s="687"/>
      <c r="LNW32" s="687"/>
      <c r="LNX32" s="687"/>
      <c r="LNY32" s="687"/>
      <c r="LNZ32" s="687"/>
      <c r="LOA32" s="687"/>
      <c r="LOB32" s="687"/>
      <c r="LOC32" s="687"/>
      <c r="LOD32" s="687"/>
      <c r="LOE32" s="687"/>
      <c r="LOF32" s="687"/>
      <c r="LOG32" s="687"/>
      <c r="LOH32" s="687"/>
      <c r="LOI32" s="687"/>
      <c r="LOJ32" s="687"/>
      <c r="LOK32" s="687"/>
      <c r="LOL32" s="687"/>
      <c r="LOM32" s="687"/>
      <c r="LON32" s="687"/>
      <c r="LOO32" s="687"/>
      <c r="LOP32" s="687"/>
      <c r="LOQ32" s="687"/>
      <c r="LOR32" s="687"/>
      <c r="LOS32" s="687"/>
      <c r="LOT32" s="687"/>
      <c r="LOU32" s="687"/>
      <c r="LOV32" s="687"/>
      <c r="LOW32" s="687"/>
      <c r="LOX32" s="687"/>
      <c r="LOY32" s="687"/>
      <c r="LOZ32" s="687"/>
      <c r="LPA32" s="687"/>
      <c r="LPB32" s="687"/>
      <c r="LPC32" s="687"/>
      <c r="LPD32" s="687"/>
      <c r="LPE32" s="687"/>
      <c r="LPF32" s="687"/>
      <c r="LPG32" s="687"/>
      <c r="LPH32" s="687"/>
      <c r="LPI32" s="687"/>
      <c r="LPJ32" s="687"/>
      <c r="LPK32" s="687"/>
      <c r="LPL32" s="687"/>
      <c r="LPM32" s="687"/>
      <c r="LPN32" s="687"/>
      <c r="LPO32" s="687"/>
      <c r="LPP32" s="687"/>
      <c r="LPQ32" s="687"/>
      <c r="LPR32" s="687"/>
      <c r="LPS32" s="687"/>
      <c r="LPT32" s="687"/>
      <c r="LPU32" s="687"/>
      <c r="LPV32" s="687"/>
      <c r="LPW32" s="687"/>
      <c r="LPX32" s="687"/>
      <c r="LPY32" s="687"/>
      <c r="LPZ32" s="687"/>
      <c r="LQA32" s="687"/>
      <c r="LQB32" s="687"/>
      <c r="LQC32" s="687"/>
      <c r="LQD32" s="687"/>
      <c r="LQE32" s="687"/>
      <c r="LQF32" s="687"/>
      <c r="LQG32" s="687"/>
      <c r="LQH32" s="687"/>
      <c r="LQI32" s="687"/>
      <c r="LQJ32" s="687"/>
      <c r="LQK32" s="687"/>
      <c r="LQL32" s="687"/>
      <c r="LQM32" s="687"/>
      <c r="LQN32" s="687"/>
      <c r="LQO32" s="687"/>
      <c r="LQP32" s="687"/>
      <c r="LQQ32" s="687"/>
      <c r="LQR32" s="687"/>
      <c r="LQS32" s="687"/>
      <c r="LQT32" s="687"/>
      <c r="LQU32" s="687"/>
      <c r="LQV32" s="687"/>
      <c r="LQW32" s="687"/>
      <c r="LQX32" s="687"/>
      <c r="LQY32" s="687"/>
      <c r="LQZ32" s="687"/>
      <c r="LRA32" s="687"/>
      <c r="LRB32" s="687"/>
      <c r="LRC32" s="687"/>
      <c r="LRD32" s="687"/>
      <c r="LRE32" s="687"/>
      <c r="LRF32" s="687"/>
      <c r="LRG32" s="687"/>
      <c r="LRH32" s="687"/>
      <c r="LRI32" s="687"/>
      <c r="LRJ32" s="687"/>
      <c r="LRK32" s="687"/>
      <c r="LRL32" s="687"/>
      <c r="LRM32" s="687"/>
      <c r="LRN32" s="687"/>
      <c r="LRO32" s="687"/>
      <c r="LRP32" s="687"/>
      <c r="LRQ32" s="687"/>
      <c r="LRR32" s="687"/>
      <c r="LRS32" s="687"/>
      <c r="LRT32" s="687"/>
      <c r="LRU32" s="687"/>
      <c r="LRV32" s="687"/>
      <c r="LRW32" s="687"/>
      <c r="LRX32" s="687"/>
      <c r="LRY32" s="687"/>
      <c r="LRZ32" s="687"/>
      <c r="LSA32" s="687"/>
      <c r="LSB32" s="687"/>
      <c r="LSC32" s="687"/>
      <c r="LSD32" s="687"/>
      <c r="LSE32" s="687"/>
      <c r="LSF32" s="687"/>
      <c r="LSG32" s="687"/>
      <c r="LSH32" s="687"/>
      <c r="LSI32" s="687"/>
      <c r="LSJ32" s="687"/>
      <c r="LSK32" s="687"/>
      <c r="LSL32" s="687"/>
      <c r="LSM32" s="687"/>
      <c r="LSN32" s="687"/>
      <c r="LSO32" s="687"/>
      <c r="LSP32" s="687"/>
      <c r="LSQ32" s="687"/>
      <c r="LSR32" s="687"/>
      <c r="LSS32" s="687"/>
      <c r="LST32" s="687"/>
      <c r="LSU32" s="687"/>
      <c r="LSV32" s="687"/>
      <c r="LSW32" s="687"/>
      <c r="LSX32" s="687"/>
      <c r="LSY32" s="687"/>
      <c r="LSZ32" s="687"/>
      <c r="LTA32" s="687"/>
      <c r="LTB32" s="687"/>
      <c r="LTC32" s="687"/>
      <c r="LTD32" s="687"/>
      <c r="LTE32" s="687"/>
      <c r="LTF32" s="687"/>
      <c r="LTG32" s="687"/>
      <c r="LTH32" s="687"/>
      <c r="LTI32" s="687"/>
      <c r="LTJ32" s="687"/>
      <c r="LTK32" s="687"/>
      <c r="LTL32" s="687"/>
      <c r="LTM32" s="687"/>
      <c r="LTN32" s="687"/>
      <c r="LTO32" s="687"/>
      <c r="LTP32" s="687"/>
      <c r="LTQ32" s="687"/>
      <c r="LTR32" s="687"/>
      <c r="LTS32" s="687"/>
      <c r="LTT32" s="687"/>
      <c r="LTU32" s="687"/>
      <c r="LTV32" s="687"/>
      <c r="LTW32" s="687"/>
      <c r="LTX32" s="687"/>
      <c r="LTY32" s="687"/>
      <c r="LTZ32" s="687"/>
      <c r="LUA32" s="687"/>
      <c r="LUB32" s="687"/>
      <c r="LUC32" s="687"/>
      <c r="LUD32" s="687"/>
      <c r="LUE32" s="687"/>
      <c r="LUF32" s="687"/>
      <c r="LUG32" s="687"/>
      <c r="LUH32" s="687"/>
      <c r="LUI32" s="687"/>
      <c r="LUJ32" s="687"/>
      <c r="LUK32" s="687"/>
      <c r="LUL32" s="687"/>
      <c r="LUM32" s="687"/>
      <c r="LUN32" s="687"/>
      <c r="LUO32" s="687"/>
      <c r="LUP32" s="687"/>
      <c r="LUQ32" s="687"/>
      <c r="LUR32" s="687"/>
      <c r="LUS32" s="687"/>
      <c r="LUT32" s="687"/>
      <c r="LUU32" s="687"/>
      <c r="LUV32" s="687"/>
      <c r="LUW32" s="687"/>
      <c r="LUX32" s="687"/>
      <c r="LUY32" s="687"/>
      <c r="LUZ32" s="687"/>
      <c r="LVA32" s="687"/>
      <c r="LVB32" s="687"/>
      <c r="LVC32" s="687"/>
      <c r="LVD32" s="687"/>
      <c r="LVE32" s="687"/>
      <c r="LVF32" s="687"/>
      <c r="LVG32" s="687"/>
      <c r="LVH32" s="687"/>
      <c r="LVI32" s="687"/>
      <c r="LVJ32" s="687"/>
      <c r="LVK32" s="687"/>
      <c r="LVL32" s="687"/>
      <c r="LVM32" s="687"/>
      <c r="LVN32" s="687"/>
      <c r="LVO32" s="687"/>
      <c r="LVP32" s="687"/>
      <c r="LVQ32" s="687"/>
      <c r="LVR32" s="687"/>
      <c r="LVS32" s="687"/>
      <c r="LVT32" s="687"/>
      <c r="LVU32" s="687"/>
      <c r="LVV32" s="687"/>
      <c r="LVW32" s="687"/>
      <c r="LVX32" s="687"/>
      <c r="LVY32" s="687"/>
      <c r="LVZ32" s="687"/>
      <c r="LWA32" s="687"/>
      <c r="LWB32" s="687"/>
      <c r="LWC32" s="687"/>
      <c r="LWD32" s="687"/>
      <c r="LWE32" s="687"/>
      <c r="LWF32" s="687"/>
      <c r="LWG32" s="687"/>
      <c r="LWH32" s="687"/>
      <c r="LWI32" s="687"/>
      <c r="LWJ32" s="687"/>
      <c r="LWK32" s="687"/>
      <c r="LWL32" s="687"/>
      <c r="LWM32" s="687"/>
      <c r="LWN32" s="687"/>
      <c r="LWO32" s="687"/>
      <c r="LWP32" s="687"/>
      <c r="LWQ32" s="687"/>
      <c r="LWR32" s="687"/>
      <c r="LWS32" s="687"/>
      <c r="LWT32" s="687"/>
      <c r="LWU32" s="687"/>
      <c r="LWV32" s="687"/>
      <c r="LWW32" s="687"/>
      <c r="LWX32" s="687"/>
      <c r="LWY32" s="687"/>
      <c r="LWZ32" s="687"/>
      <c r="LXA32" s="687"/>
      <c r="LXB32" s="687"/>
      <c r="LXC32" s="687"/>
      <c r="LXD32" s="687"/>
      <c r="LXE32" s="687"/>
      <c r="LXF32" s="687"/>
      <c r="LXG32" s="687"/>
      <c r="LXH32" s="687"/>
      <c r="LXI32" s="687"/>
      <c r="LXJ32" s="687"/>
      <c r="LXK32" s="687"/>
      <c r="LXL32" s="687"/>
      <c r="LXM32" s="687"/>
      <c r="LXN32" s="687"/>
      <c r="LXO32" s="687"/>
      <c r="LXP32" s="687"/>
      <c r="LXQ32" s="687"/>
      <c r="LXR32" s="687"/>
      <c r="LXS32" s="687"/>
      <c r="LXT32" s="687"/>
      <c r="LXU32" s="687"/>
      <c r="LXV32" s="687"/>
      <c r="LXW32" s="687"/>
      <c r="LXX32" s="687"/>
      <c r="LXY32" s="687"/>
      <c r="LXZ32" s="687"/>
      <c r="LYA32" s="687"/>
      <c r="LYB32" s="687"/>
      <c r="LYC32" s="687"/>
      <c r="LYD32" s="687"/>
      <c r="LYE32" s="687"/>
      <c r="LYF32" s="687"/>
      <c r="LYG32" s="687"/>
      <c r="LYH32" s="687"/>
      <c r="LYI32" s="687"/>
      <c r="LYJ32" s="687"/>
      <c r="LYK32" s="687"/>
      <c r="LYL32" s="687"/>
      <c r="LYM32" s="687"/>
      <c r="LYN32" s="687"/>
      <c r="LYO32" s="687"/>
      <c r="LYP32" s="687"/>
      <c r="LYQ32" s="687"/>
      <c r="LYR32" s="687"/>
      <c r="LYS32" s="687"/>
      <c r="LYT32" s="687"/>
      <c r="LYU32" s="687"/>
      <c r="LYV32" s="687"/>
      <c r="LYW32" s="687"/>
      <c r="LYX32" s="687"/>
      <c r="LYY32" s="687"/>
      <c r="LYZ32" s="687"/>
      <c r="LZA32" s="687"/>
      <c r="LZB32" s="687"/>
      <c r="LZC32" s="687"/>
      <c r="LZD32" s="687"/>
      <c r="LZE32" s="687"/>
      <c r="LZF32" s="687"/>
      <c r="LZG32" s="687"/>
      <c r="LZH32" s="687"/>
      <c r="LZI32" s="687"/>
      <c r="LZJ32" s="687"/>
      <c r="LZK32" s="687"/>
      <c r="LZL32" s="687"/>
      <c r="LZM32" s="687"/>
      <c r="LZN32" s="687"/>
      <c r="LZO32" s="687"/>
      <c r="LZP32" s="687"/>
      <c r="LZQ32" s="687"/>
      <c r="LZR32" s="687"/>
      <c r="LZS32" s="687"/>
      <c r="LZT32" s="687"/>
      <c r="LZU32" s="687"/>
      <c r="LZV32" s="687"/>
      <c r="LZW32" s="687"/>
      <c r="LZX32" s="687"/>
      <c r="LZY32" s="687"/>
      <c r="LZZ32" s="687"/>
      <c r="MAA32" s="687"/>
      <c r="MAB32" s="687"/>
      <c r="MAC32" s="687"/>
      <c r="MAD32" s="687"/>
      <c r="MAE32" s="687"/>
      <c r="MAF32" s="687"/>
      <c r="MAG32" s="687"/>
      <c r="MAH32" s="687"/>
      <c r="MAI32" s="687"/>
      <c r="MAJ32" s="687"/>
      <c r="MAK32" s="687"/>
      <c r="MAL32" s="687"/>
      <c r="MAM32" s="687"/>
      <c r="MAN32" s="687"/>
      <c r="MAO32" s="687"/>
      <c r="MAP32" s="687"/>
      <c r="MAQ32" s="687"/>
      <c r="MAR32" s="687"/>
      <c r="MAS32" s="687"/>
      <c r="MAT32" s="687"/>
      <c r="MAU32" s="687"/>
      <c r="MAV32" s="687"/>
      <c r="MAW32" s="687"/>
      <c r="MAX32" s="687"/>
      <c r="MAY32" s="687"/>
      <c r="MAZ32" s="687"/>
      <c r="MBA32" s="687"/>
      <c r="MBB32" s="687"/>
      <c r="MBC32" s="687"/>
      <c r="MBD32" s="687"/>
      <c r="MBE32" s="687"/>
      <c r="MBF32" s="687"/>
      <c r="MBG32" s="687"/>
      <c r="MBH32" s="687"/>
      <c r="MBI32" s="687"/>
      <c r="MBJ32" s="687"/>
      <c r="MBK32" s="687"/>
      <c r="MBL32" s="687"/>
      <c r="MBM32" s="687"/>
      <c r="MBN32" s="687"/>
      <c r="MBO32" s="687"/>
      <c r="MBP32" s="687"/>
      <c r="MBQ32" s="687"/>
      <c r="MBR32" s="687"/>
      <c r="MBS32" s="687"/>
      <c r="MBT32" s="687"/>
      <c r="MBU32" s="687"/>
      <c r="MBV32" s="687"/>
      <c r="MBW32" s="687"/>
      <c r="MBX32" s="687"/>
      <c r="MBY32" s="687"/>
      <c r="MBZ32" s="687"/>
      <c r="MCA32" s="687"/>
      <c r="MCB32" s="687"/>
      <c r="MCC32" s="687"/>
      <c r="MCD32" s="687"/>
      <c r="MCE32" s="687"/>
      <c r="MCF32" s="687"/>
      <c r="MCG32" s="687"/>
      <c r="MCH32" s="687"/>
      <c r="MCI32" s="687"/>
      <c r="MCJ32" s="687"/>
      <c r="MCK32" s="687"/>
      <c r="MCL32" s="687"/>
      <c r="MCM32" s="687"/>
      <c r="MCN32" s="687"/>
      <c r="MCO32" s="687"/>
      <c r="MCP32" s="687"/>
      <c r="MCQ32" s="687"/>
      <c r="MCR32" s="687"/>
      <c r="MCS32" s="687"/>
      <c r="MCT32" s="687"/>
      <c r="MCU32" s="687"/>
      <c r="MCV32" s="687"/>
      <c r="MCW32" s="687"/>
      <c r="MCX32" s="687"/>
      <c r="MCY32" s="687"/>
      <c r="MCZ32" s="687"/>
      <c r="MDA32" s="687"/>
      <c r="MDB32" s="687"/>
      <c r="MDC32" s="687"/>
      <c r="MDD32" s="687"/>
      <c r="MDE32" s="687"/>
      <c r="MDF32" s="687"/>
      <c r="MDG32" s="687"/>
      <c r="MDH32" s="687"/>
      <c r="MDI32" s="687"/>
      <c r="MDJ32" s="687"/>
      <c r="MDK32" s="687"/>
      <c r="MDL32" s="687"/>
      <c r="MDM32" s="687"/>
      <c r="MDN32" s="687"/>
      <c r="MDO32" s="687"/>
      <c r="MDP32" s="687"/>
      <c r="MDQ32" s="687"/>
      <c r="MDR32" s="687"/>
      <c r="MDS32" s="687"/>
      <c r="MDT32" s="687"/>
      <c r="MDU32" s="687"/>
      <c r="MDV32" s="687"/>
      <c r="MDW32" s="687"/>
      <c r="MDX32" s="687"/>
      <c r="MDY32" s="687"/>
      <c r="MDZ32" s="687"/>
      <c r="MEA32" s="687"/>
      <c r="MEB32" s="687"/>
      <c r="MEC32" s="687"/>
      <c r="MED32" s="687"/>
      <c r="MEE32" s="687"/>
      <c r="MEF32" s="687"/>
      <c r="MEG32" s="687"/>
      <c r="MEH32" s="687"/>
      <c r="MEI32" s="687"/>
      <c r="MEJ32" s="687"/>
      <c r="MEK32" s="687"/>
      <c r="MEL32" s="687"/>
      <c r="MEM32" s="687"/>
      <c r="MEN32" s="687"/>
      <c r="MEO32" s="687"/>
      <c r="MEP32" s="687"/>
      <c r="MEQ32" s="687"/>
      <c r="MER32" s="687"/>
      <c r="MES32" s="687"/>
      <c r="MET32" s="687"/>
      <c r="MEU32" s="687"/>
      <c r="MEV32" s="687"/>
      <c r="MEW32" s="687"/>
      <c r="MEX32" s="687"/>
      <c r="MEY32" s="687"/>
      <c r="MEZ32" s="687"/>
      <c r="MFA32" s="687"/>
      <c r="MFB32" s="687"/>
      <c r="MFC32" s="687"/>
      <c r="MFD32" s="687"/>
      <c r="MFE32" s="687"/>
      <c r="MFF32" s="687"/>
      <c r="MFG32" s="687"/>
      <c r="MFH32" s="687"/>
      <c r="MFI32" s="687"/>
      <c r="MFJ32" s="687"/>
      <c r="MFK32" s="687"/>
      <c r="MFL32" s="687"/>
      <c r="MFM32" s="687"/>
      <c r="MFN32" s="687"/>
      <c r="MFO32" s="687"/>
      <c r="MFP32" s="687"/>
      <c r="MFQ32" s="687"/>
      <c r="MFR32" s="687"/>
      <c r="MFS32" s="687"/>
      <c r="MFT32" s="687"/>
      <c r="MFU32" s="687"/>
      <c r="MFV32" s="687"/>
      <c r="MFW32" s="687"/>
      <c r="MFX32" s="687"/>
      <c r="MFY32" s="687"/>
      <c r="MFZ32" s="687"/>
      <c r="MGA32" s="687"/>
      <c r="MGB32" s="687"/>
      <c r="MGC32" s="687"/>
      <c r="MGD32" s="687"/>
      <c r="MGE32" s="687"/>
      <c r="MGF32" s="687"/>
      <c r="MGG32" s="687"/>
      <c r="MGH32" s="687"/>
      <c r="MGI32" s="687"/>
      <c r="MGJ32" s="687"/>
      <c r="MGK32" s="687"/>
      <c r="MGL32" s="687"/>
      <c r="MGM32" s="687"/>
      <c r="MGN32" s="687"/>
      <c r="MGO32" s="687"/>
      <c r="MGP32" s="687"/>
      <c r="MGQ32" s="687"/>
      <c r="MGR32" s="687"/>
      <c r="MGS32" s="687"/>
      <c r="MGT32" s="687"/>
      <c r="MGU32" s="687"/>
      <c r="MGV32" s="687"/>
      <c r="MGW32" s="687"/>
      <c r="MGX32" s="687"/>
      <c r="MGY32" s="687"/>
      <c r="MGZ32" s="687"/>
      <c r="MHA32" s="687"/>
      <c r="MHB32" s="687"/>
      <c r="MHC32" s="687"/>
      <c r="MHD32" s="687"/>
      <c r="MHE32" s="687"/>
      <c r="MHF32" s="687"/>
      <c r="MHG32" s="687"/>
      <c r="MHH32" s="687"/>
      <c r="MHI32" s="687"/>
      <c r="MHJ32" s="687"/>
      <c r="MHK32" s="687"/>
      <c r="MHL32" s="687"/>
      <c r="MHM32" s="687"/>
      <c r="MHN32" s="687"/>
      <c r="MHO32" s="687"/>
      <c r="MHP32" s="687"/>
      <c r="MHQ32" s="687"/>
      <c r="MHR32" s="687"/>
      <c r="MHS32" s="687"/>
      <c r="MHT32" s="687"/>
      <c r="MHU32" s="687"/>
      <c r="MHV32" s="687"/>
      <c r="MHW32" s="687"/>
      <c r="MHX32" s="687"/>
      <c r="MHY32" s="687"/>
      <c r="MHZ32" s="687"/>
      <c r="MIA32" s="687"/>
      <c r="MIB32" s="687"/>
      <c r="MIC32" s="687"/>
      <c r="MID32" s="687"/>
      <c r="MIE32" s="687"/>
      <c r="MIF32" s="687"/>
      <c r="MIG32" s="687"/>
      <c r="MIH32" s="687"/>
      <c r="MII32" s="687"/>
      <c r="MIJ32" s="687"/>
      <c r="MIK32" s="687"/>
      <c r="MIL32" s="687"/>
      <c r="MIM32" s="687"/>
      <c r="MIN32" s="687"/>
      <c r="MIO32" s="687"/>
      <c r="MIP32" s="687"/>
      <c r="MIQ32" s="687"/>
      <c r="MIR32" s="687"/>
      <c r="MIS32" s="687"/>
      <c r="MIT32" s="687"/>
      <c r="MIU32" s="687"/>
      <c r="MIV32" s="687"/>
      <c r="MIW32" s="687"/>
      <c r="MIX32" s="687"/>
      <c r="MIY32" s="687"/>
      <c r="MIZ32" s="687"/>
      <c r="MJA32" s="687"/>
      <c r="MJB32" s="687"/>
      <c r="MJC32" s="687"/>
      <c r="MJD32" s="687"/>
      <c r="MJE32" s="687"/>
      <c r="MJF32" s="687"/>
      <c r="MJG32" s="687"/>
      <c r="MJH32" s="687"/>
      <c r="MJI32" s="687"/>
      <c r="MJJ32" s="687"/>
      <c r="MJK32" s="687"/>
      <c r="MJL32" s="687"/>
      <c r="MJM32" s="687"/>
      <c r="MJN32" s="687"/>
      <c r="MJO32" s="687"/>
      <c r="MJP32" s="687"/>
      <c r="MJQ32" s="687"/>
      <c r="MJR32" s="687"/>
      <c r="MJS32" s="687"/>
      <c r="MJT32" s="687"/>
      <c r="MJU32" s="687"/>
      <c r="MJV32" s="687"/>
      <c r="MJW32" s="687"/>
      <c r="MJX32" s="687"/>
      <c r="MJY32" s="687"/>
      <c r="MJZ32" s="687"/>
      <c r="MKA32" s="687"/>
      <c r="MKB32" s="687"/>
      <c r="MKC32" s="687"/>
      <c r="MKD32" s="687"/>
      <c r="MKE32" s="687"/>
      <c r="MKF32" s="687"/>
      <c r="MKG32" s="687"/>
      <c r="MKH32" s="687"/>
      <c r="MKI32" s="687"/>
      <c r="MKJ32" s="687"/>
      <c r="MKK32" s="687"/>
      <c r="MKL32" s="687"/>
      <c r="MKM32" s="687"/>
      <c r="MKN32" s="687"/>
      <c r="MKO32" s="687"/>
      <c r="MKP32" s="687"/>
      <c r="MKQ32" s="687"/>
      <c r="MKR32" s="687"/>
      <c r="MKS32" s="687"/>
      <c r="MKT32" s="687"/>
      <c r="MKU32" s="687"/>
      <c r="MKV32" s="687"/>
      <c r="MKW32" s="687"/>
      <c r="MKX32" s="687"/>
      <c r="MKY32" s="687"/>
      <c r="MKZ32" s="687"/>
      <c r="MLA32" s="687"/>
      <c r="MLB32" s="687"/>
      <c r="MLC32" s="687"/>
      <c r="MLD32" s="687"/>
      <c r="MLE32" s="687"/>
      <c r="MLF32" s="687"/>
      <c r="MLG32" s="687"/>
      <c r="MLH32" s="687"/>
      <c r="MLI32" s="687"/>
      <c r="MLJ32" s="687"/>
      <c r="MLK32" s="687"/>
      <c r="MLL32" s="687"/>
      <c r="MLM32" s="687"/>
      <c r="MLN32" s="687"/>
      <c r="MLO32" s="687"/>
      <c r="MLP32" s="687"/>
      <c r="MLQ32" s="687"/>
      <c r="MLR32" s="687"/>
      <c r="MLS32" s="687"/>
      <c r="MLT32" s="687"/>
      <c r="MLU32" s="687"/>
      <c r="MLV32" s="687"/>
      <c r="MLW32" s="687"/>
      <c r="MLX32" s="687"/>
      <c r="MLY32" s="687"/>
      <c r="MLZ32" s="687"/>
      <c r="MMA32" s="687"/>
      <c r="MMB32" s="687"/>
      <c r="MMC32" s="687"/>
      <c r="MMD32" s="687"/>
      <c r="MME32" s="687"/>
      <c r="MMF32" s="687"/>
      <c r="MMG32" s="687"/>
      <c r="MMH32" s="687"/>
      <c r="MMI32" s="687"/>
      <c r="MMJ32" s="687"/>
      <c r="MMK32" s="687"/>
      <c r="MML32" s="687"/>
      <c r="MMM32" s="687"/>
      <c r="MMN32" s="687"/>
      <c r="MMO32" s="687"/>
      <c r="MMP32" s="687"/>
      <c r="MMQ32" s="687"/>
      <c r="MMR32" s="687"/>
      <c r="MMS32" s="687"/>
      <c r="MMT32" s="687"/>
      <c r="MMU32" s="687"/>
      <c r="MMV32" s="687"/>
      <c r="MMW32" s="687"/>
      <c r="MMX32" s="687"/>
      <c r="MMY32" s="687"/>
      <c r="MMZ32" s="687"/>
      <c r="MNA32" s="687"/>
      <c r="MNB32" s="687"/>
      <c r="MNC32" s="687"/>
      <c r="MND32" s="687"/>
      <c r="MNE32" s="687"/>
      <c r="MNF32" s="687"/>
      <c r="MNG32" s="687"/>
      <c r="MNH32" s="687"/>
      <c r="MNI32" s="687"/>
      <c r="MNJ32" s="687"/>
      <c r="MNK32" s="687"/>
      <c r="MNL32" s="687"/>
      <c r="MNM32" s="687"/>
      <c r="MNN32" s="687"/>
      <c r="MNO32" s="687"/>
      <c r="MNP32" s="687"/>
      <c r="MNQ32" s="687"/>
      <c r="MNR32" s="687"/>
      <c r="MNS32" s="687"/>
      <c r="MNT32" s="687"/>
      <c r="MNU32" s="687"/>
      <c r="MNV32" s="687"/>
      <c r="MNW32" s="687"/>
      <c r="MNX32" s="687"/>
      <c r="MNY32" s="687"/>
      <c r="MNZ32" s="687"/>
      <c r="MOA32" s="687"/>
      <c r="MOB32" s="687"/>
      <c r="MOC32" s="687"/>
      <c r="MOD32" s="687"/>
      <c r="MOE32" s="687"/>
      <c r="MOF32" s="687"/>
      <c r="MOG32" s="687"/>
      <c r="MOH32" s="687"/>
      <c r="MOI32" s="687"/>
      <c r="MOJ32" s="687"/>
      <c r="MOK32" s="687"/>
      <c r="MOL32" s="687"/>
      <c r="MOM32" s="687"/>
      <c r="MON32" s="687"/>
      <c r="MOO32" s="687"/>
      <c r="MOP32" s="687"/>
      <c r="MOQ32" s="687"/>
      <c r="MOR32" s="687"/>
      <c r="MOS32" s="687"/>
      <c r="MOT32" s="687"/>
      <c r="MOU32" s="687"/>
      <c r="MOV32" s="687"/>
      <c r="MOW32" s="687"/>
      <c r="MOX32" s="687"/>
      <c r="MOY32" s="687"/>
      <c r="MOZ32" s="687"/>
      <c r="MPA32" s="687"/>
      <c r="MPB32" s="687"/>
      <c r="MPC32" s="687"/>
      <c r="MPD32" s="687"/>
      <c r="MPE32" s="687"/>
      <c r="MPF32" s="687"/>
      <c r="MPG32" s="687"/>
      <c r="MPH32" s="687"/>
      <c r="MPI32" s="687"/>
      <c r="MPJ32" s="687"/>
      <c r="MPK32" s="687"/>
      <c r="MPL32" s="687"/>
      <c r="MPM32" s="687"/>
      <c r="MPN32" s="687"/>
      <c r="MPO32" s="687"/>
      <c r="MPP32" s="687"/>
      <c r="MPQ32" s="687"/>
      <c r="MPR32" s="687"/>
      <c r="MPS32" s="687"/>
      <c r="MPT32" s="687"/>
      <c r="MPU32" s="687"/>
      <c r="MPV32" s="687"/>
      <c r="MPW32" s="687"/>
      <c r="MPX32" s="687"/>
      <c r="MPY32" s="687"/>
      <c r="MPZ32" s="687"/>
      <c r="MQA32" s="687"/>
      <c r="MQB32" s="687"/>
      <c r="MQC32" s="687"/>
      <c r="MQD32" s="687"/>
      <c r="MQE32" s="687"/>
      <c r="MQF32" s="687"/>
      <c r="MQG32" s="687"/>
      <c r="MQH32" s="687"/>
      <c r="MQI32" s="687"/>
      <c r="MQJ32" s="687"/>
      <c r="MQK32" s="687"/>
      <c r="MQL32" s="687"/>
      <c r="MQM32" s="687"/>
      <c r="MQN32" s="687"/>
      <c r="MQO32" s="687"/>
      <c r="MQP32" s="687"/>
      <c r="MQQ32" s="687"/>
      <c r="MQR32" s="687"/>
      <c r="MQS32" s="687"/>
      <c r="MQT32" s="687"/>
      <c r="MQU32" s="687"/>
      <c r="MQV32" s="687"/>
      <c r="MQW32" s="687"/>
      <c r="MQX32" s="687"/>
      <c r="MQY32" s="687"/>
      <c r="MQZ32" s="687"/>
      <c r="MRA32" s="687"/>
      <c r="MRB32" s="687"/>
      <c r="MRC32" s="687"/>
      <c r="MRD32" s="687"/>
      <c r="MRE32" s="687"/>
      <c r="MRF32" s="687"/>
      <c r="MRG32" s="687"/>
      <c r="MRH32" s="687"/>
      <c r="MRI32" s="687"/>
      <c r="MRJ32" s="687"/>
      <c r="MRK32" s="687"/>
      <c r="MRL32" s="687"/>
      <c r="MRM32" s="687"/>
      <c r="MRN32" s="687"/>
      <c r="MRO32" s="687"/>
      <c r="MRP32" s="687"/>
      <c r="MRQ32" s="687"/>
      <c r="MRR32" s="687"/>
      <c r="MRS32" s="687"/>
      <c r="MRT32" s="687"/>
      <c r="MRU32" s="687"/>
      <c r="MRV32" s="687"/>
      <c r="MRW32" s="687"/>
      <c r="MRX32" s="687"/>
      <c r="MRY32" s="687"/>
      <c r="MRZ32" s="687"/>
      <c r="MSA32" s="687"/>
      <c r="MSB32" s="687"/>
      <c r="MSC32" s="687"/>
      <c r="MSD32" s="687"/>
      <c r="MSE32" s="687"/>
      <c r="MSF32" s="687"/>
      <c r="MSG32" s="687"/>
      <c r="MSH32" s="687"/>
      <c r="MSI32" s="687"/>
      <c r="MSJ32" s="687"/>
      <c r="MSK32" s="687"/>
      <c r="MSL32" s="687"/>
      <c r="MSM32" s="687"/>
      <c r="MSN32" s="687"/>
      <c r="MSO32" s="687"/>
      <c r="MSP32" s="687"/>
      <c r="MSQ32" s="687"/>
      <c r="MSR32" s="687"/>
      <c r="MSS32" s="687"/>
      <c r="MST32" s="687"/>
      <c r="MSU32" s="687"/>
      <c r="MSV32" s="687"/>
      <c r="MSW32" s="687"/>
      <c r="MSX32" s="687"/>
      <c r="MSY32" s="687"/>
      <c r="MSZ32" s="687"/>
      <c r="MTA32" s="687"/>
      <c r="MTB32" s="687"/>
      <c r="MTC32" s="687"/>
      <c r="MTD32" s="687"/>
      <c r="MTE32" s="687"/>
      <c r="MTF32" s="687"/>
      <c r="MTG32" s="687"/>
      <c r="MTH32" s="687"/>
      <c r="MTI32" s="687"/>
      <c r="MTJ32" s="687"/>
      <c r="MTK32" s="687"/>
      <c r="MTL32" s="687"/>
      <c r="MTM32" s="687"/>
      <c r="MTN32" s="687"/>
      <c r="MTO32" s="687"/>
      <c r="MTP32" s="687"/>
      <c r="MTQ32" s="687"/>
      <c r="MTR32" s="687"/>
      <c r="MTS32" s="687"/>
      <c r="MTT32" s="687"/>
      <c r="MTU32" s="687"/>
      <c r="MTV32" s="687"/>
      <c r="MTW32" s="687"/>
      <c r="MTX32" s="687"/>
      <c r="MTY32" s="687"/>
      <c r="MTZ32" s="687"/>
      <c r="MUA32" s="687"/>
      <c r="MUB32" s="687"/>
      <c r="MUC32" s="687"/>
      <c r="MUD32" s="687"/>
      <c r="MUE32" s="687"/>
      <c r="MUF32" s="687"/>
      <c r="MUG32" s="687"/>
      <c r="MUH32" s="687"/>
      <c r="MUI32" s="687"/>
      <c r="MUJ32" s="687"/>
      <c r="MUK32" s="687"/>
      <c r="MUL32" s="687"/>
      <c r="MUM32" s="687"/>
      <c r="MUN32" s="687"/>
      <c r="MUO32" s="687"/>
      <c r="MUP32" s="687"/>
      <c r="MUQ32" s="687"/>
      <c r="MUR32" s="687"/>
      <c r="MUS32" s="687"/>
      <c r="MUT32" s="687"/>
      <c r="MUU32" s="687"/>
      <c r="MUV32" s="687"/>
      <c r="MUW32" s="687"/>
      <c r="MUX32" s="687"/>
      <c r="MUY32" s="687"/>
      <c r="MUZ32" s="687"/>
      <c r="MVA32" s="687"/>
      <c r="MVB32" s="687"/>
      <c r="MVC32" s="687"/>
      <c r="MVD32" s="687"/>
      <c r="MVE32" s="687"/>
      <c r="MVF32" s="687"/>
      <c r="MVG32" s="687"/>
      <c r="MVH32" s="687"/>
      <c r="MVI32" s="687"/>
      <c r="MVJ32" s="687"/>
      <c r="MVK32" s="687"/>
      <c r="MVL32" s="687"/>
      <c r="MVM32" s="687"/>
      <c r="MVN32" s="687"/>
      <c r="MVO32" s="687"/>
      <c r="MVP32" s="687"/>
      <c r="MVQ32" s="687"/>
      <c r="MVR32" s="687"/>
      <c r="MVS32" s="687"/>
      <c r="MVT32" s="687"/>
      <c r="MVU32" s="687"/>
      <c r="MVV32" s="687"/>
      <c r="MVW32" s="687"/>
      <c r="MVX32" s="687"/>
      <c r="MVY32" s="687"/>
      <c r="MVZ32" s="687"/>
      <c r="MWA32" s="687"/>
      <c r="MWB32" s="687"/>
      <c r="MWC32" s="687"/>
      <c r="MWD32" s="687"/>
      <c r="MWE32" s="687"/>
      <c r="MWF32" s="687"/>
      <c r="MWG32" s="687"/>
      <c r="MWH32" s="687"/>
      <c r="MWI32" s="687"/>
      <c r="MWJ32" s="687"/>
      <c r="MWK32" s="687"/>
      <c r="MWL32" s="687"/>
      <c r="MWM32" s="687"/>
      <c r="MWN32" s="687"/>
      <c r="MWO32" s="687"/>
      <c r="MWP32" s="687"/>
      <c r="MWQ32" s="687"/>
      <c r="MWR32" s="687"/>
      <c r="MWS32" s="687"/>
      <c r="MWT32" s="687"/>
      <c r="MWU32" s="687"/>
      <c r="MWV32" s="687"/>
      <c r="MWW32" s="687"/>
      <c r="MWX32" s="687"/>
      <c r="MWY32" s="687"/>
      <c r="MWZ32" s="687"/>
      <c r="MXA32" s="687"/>
      <c r="MXB32" s="687"/>
      <c r="MXC32" s="687"/>
      <c r="MXD32" s="687"/>
      <c r="MXE32" s="687"/>
      <c r="MXF32" s="687"/>
      <c r="MXG32" s="687"/>
      <c r="MXH32" s="687"/>
      <c r="MXI32" s="687"/>
      <c r="MXJ32" s="687"/>
      <c r="MXK32" s="687"/>
      <c r="MXL32" s="687"/>
      <c r="MXM32" s="687"/>
      <c r="MXN32" s="687"/>
      <c r="MXO32" s="687"/>
      <c r="MXP32" s="687"/>
      <c r="MXQ32" s="687"/>
      <c r="MXR32" s="687"/>
      <c r="MXS32" s="687"/>
      <c r="MXT32" s="687"/>
      <c r="MXU32" s="687"/>
      <c r="MXV32" s="687"/>
      <c r="MXW32" s="687"/>
      <c r="MXX32" s="687"/>
      <c r="MXY32" s="687"/>
      <c r="MXZ32" s="687"/>
      <c r="MYA32" s="687"/>
      <c r="MYB32" s="687"/>
      <c r="MYC32" s="687"/>
      <c r="MYD32" s="687"/>
      <c r="MYE32" s="687"/>
      <c r="MYF32" s="687"/>
      <c r="MYG32" s="687"/>
      <c r="MYH32" s="687"/>
      <c r="MYI32" s="687"/>
      <c r="MYJ32" s="687"/>
      <c r="MYK32" s="687"/>
      <c r="MYL32" s="687"/>
      <c r="MYM32" s="687"/>
      <c r="MYN32" s="687"/>
      <c r="MYO32" s="687"/>
      <c r="MYP32" s="687"/>
      <c r="MYQ32" s="687"/>
      <c r="MYR32" s="687"/>
      <c r="MYS32" s="687"/>
      <c r="MYT32" s="687"/>
      <c r="MYU32" s="687"/>
      <c r="MYV32" s="687"/>
      <c r="MYW32" s="687"/>
      <c r="MYX32" s="687"/>
      <c r="MYY32" s="687"/>
      <c r="MYZ32" s="687"/>
      <c r="MZA32" s="687"/>
      <c r="MZB32" s="687"/>
      <c r="MZC32" s="687"/>
      <c r="MZD32" s="687"/>
      <c r="MZE32" s="687"/>
      <c r="MZF32" s="687"/>
      <c r="MZG32" s="687"/>
      <c r="MZH32" s="687"/>
      <c r="MZI32" s="687"/>
      <c r="MZJ32" s="687"/>
      <c r="MZK32" s="687"/>
      <c r="MZL32" s="687"/>
      <c r="MZM32" s="687"/>
      <c r="MZN32" s="687"/>
      <c r="MZO32" s="687"/>
      <c r="MZP32" s="687"/>
      <c r="MZQ32" s="687"/>
      <c r="MZR32" s="687"/>
      <c r="MZS32" s="687"/>
      <c r="MZT32" s="687"/>
      <c r="MZU32" s="687"/>
      <c r="MZV32" s="687"/>
      <c r="MZW32" s="687"/>
      <c r="MZX32" s="687"/>
      <c r="MZY32" s="687"/>
      <c r="MZZ32" s="687"/>
      <c r="NAA32" s="687"/>
      <c r="NAB32" s="687"/>
      <c r="NAC32" s="687"/>
      <c r="NAD32" s="687"/>
      <c r="NAE32" s="687"/>
      <c r="NAF32" s="687"/>
      <c r="NAG32" s="687"/>
      <c r="NAH32" s="687"/>
      <c r="NAI32" s="687"/>
      <c r="NAJ32" s="687"/>
      <c r="NAK32" s="687"/>
      <c r="NAL32" s="687"/>
      <c r="NAM32" s="687"/>
      <c r="NAN32" s="687"/>
      <c r="NAO32" s="687"/>
      <c r="NAP32" s="687"/>
      <c r="NAQ32" s="687"/>
      <c r="NAR32" s="687"/>
      <c r="NAS32" s="687"/>
      <c r="NAT32" s="687"/>
      <c r="NAU32" s="687"/>
      <c r="NAV32" s="687"/>
      <c r="NAW32" s="687"/>
      <c r="NAX32" s="687"/>
      <c r="NAY32" s="687"/>
      <c r="NAZ32" s="687"/>
      <c r="NBA32" s="687"/>
      <c r="NBB32" s="687"/>
      <c r="NBC32" s="687"/>
      <c r="NBD32" s="687"/>
      <c r="NBE32" s="687"/>
      <c r="NBF32" s="687"/>
      <c r="NBG32" s="687"/>
      <c r="NBH32" s="687"/>
      <c r="NBI32" s="687"/>
      <c r="NBJ32" s="687"/>
      <c r="NBK32" s="687"/>
      <c r="NBL32" s="687"/>
      <c r="NBM32" s="687"/>
      <c r="NBN32" s="687"/>
      <c r="NBO32" s="687"/>
      <c r="NBP32" s="687"/>
      <c r="NBQ32" s="687"/>
      <c r="NBR32" s="687"/>
      <c r="NBS32" s="687"/>
      <c r="NBT32" s="687"/>
      <c r="NBU32" s="687"/>
      <c r="NBV32" s="687"/>
      <c r="NBW32" s="687"/>
      <c r="NBX32" s="687"/>
      <c r="NBY32" s="687"/>
      <c r="NBZ32" s="687"/>
      <c r="NCA32" s="687"/>
      <c r="NCB32" s="687"/>
      <c r="NCC32" s="687"/>
      <c r="NCD32" s="687"/>
      <c r="NCE32" s="687"/>
      <c r="NCF32" s="687"/>
      <c r="NCG32" s="687"/>
      <c r="NCH32" s="687"/>
      <c r="NCI32" s="687"/>
      <c r="NCJ32" s="687"/>
      <c r="NCK32" s="687"/>
      <c r="NCL32" s="687"/>
      <c r="NCM32" s="687"/>
      <c r="NCN32" s="687"/>
      <c r="NCO32" s="687"/>
      <c r="NCP32" s="687"/>
      <c r="NCQ32" s="687"/>
      <c r="NCR32" s="687"/>
      <c r="NCS32" s="687"/>
      <c r="NCT32" s="687"/>
      <c r="NCU32" s="687"/>
      <c r="NCV32" s="687"/>
      <c r="NCW32" s="687"/>
      <c r="NCX32" s="687"/>
      <c r="NCY32" s="687"/>
      <c r="NCZ32" s="687"/>
      <c r="NDA32" s="687"/>
      <c r="NDB32" s="687"/>
      <c r="NDC32" s="687"/>
      <c r="NDD32" s="687"/>
      <c r="NDE32" s="687"/>
      <c r="NDF32" s="687"/>
      <c r="NDG32" s="687"/>
      <c r="NDH32" s="687"/>
      <c r="NDI32" s="687"/>
      <c r="NDJ32" s="687"/>
      <c r="NDK32" s="687"/>
      <c r="NDL32" s="687"/>
      <c r="NDM32" s="687"/>
      <c r="NDN32" s="687"/>
      <c r="NDO32" s="687"/>
      <c r="NDP32" s="687"/>
      <c r="NDQ32" s="687"/>
      <c r="NDR32" s="687"/>
      <c r="NDS32" s="687"/>
      <c r="NDT32" s="687"/>
      <c r="NDU32" s="687"/>
      <c r="NDV32" s="687"/>
      <c r="NDW32" s="687"/>
      <c r="NDX32" s="687"/>
      <c r="NDY32" s="687"/>
      <c r="NDZ32" s="687"/>
      <c r="NEA32" s="687"/>
      <c r="NEB32" s="687"/>
      <c r="NEC32" s="687"/>
      <c r="NED32" s="687"/>
      <c r="NEE32" s="687"/>
      <c r="NEF32" s="687"/>
      <c r="NEG32" s="687"/>
      <c r="NEH32" s="687"/>
      <c r="NEI32" s="687"/>
      <c r="NEJ32" s="687"/>
      <c r="NEK32" s="687"/>
      <c r="NEL32" s="687"/>
      <c r="NEM32" s="687"/>
      <c r="NEN32" s="687"/>
      <c r="NEO32" s="687"/>
      <c r="NEP32" s="687"/>
      <c r="NEQ32" s="687"/>
      <c r="NER32" s="687"/>
      <c r="NES32" s="687"/>
      <c r="NET32" s="687"/>
      <c r="NEU32" s="687"/>
      <c r="NEV32" s="687"/>
      <c r="NEW32" s="687"/>
      <c r="NEX32" s="687"/>
      <c r="NEY32" s="687"/>
      <c r="NEZ32" s="687"/>
      <c r="NFA32" s="687"/>
      <c r="NFB32" s="687"/>
      <c r="NFC32" s="687"/>
      <c r="NFD32" s="687"/>
      <c r="NFE32" s="687"/>
      <c r="NFF32" s="687"/>
      <c r="NFG32" s="687"/>
      <c r="NFH32" s="687"/>
      <c r="NFI32" s="687"/>
      <c r="NFJ32" s="687"/>
      <c r="NFK32" s="687"/>
      <c r="NFL32" s="687"/>
      <c r="NFM32" s="687"/>
      <c r="NFN32" s="687"/>
      <c r="NFO32" s="687"/>
      <c r="NFP32" s="687"/>
      <c r="NFQ32" s="687"/>
      <c r="NFR32" s="687"/>
      <c r="NFS32" s="687"/>
      <c r="NFT32" s="687"/>
      <c r="NFU32" s="687"/>
      <c r="NFV32" s="687"/>
      <c r="NFW32" s="687"/>
      <c r="NFX32" s="687"/>
      <c r="NFY32" s="687"/>
      <c r="NFZ32" s="687"/>
      <c r="NGA32" s="687"/>
      <c r="NGB32" s="687"/>
      <c r="NGC32" s="687"/>
      <c r="NGD32" s="687"/>
      <c r="NGE32" s="687"/>
      <c r="NGF32" s="687"/>
      <c r="NGG32" s="687"/>
      <c r="NGH32" s="687"/>
      <c r="NGI32" s="687"/>
      <c r="NGJ32" s="687"/>
      <c r="NGK32" s="687"/>
      <c r="NGL32" s="687"/>
      <c r="NGM32" s="687"/>
      <c r="NGN32" s="687"/>
      <c r="NGO32" s="687"/>
      <c r="NGP32" s="687"/>
      <c r="NGQ32" s="687"/>
      <c r="NGR32" s="687"/>
      <c r="NGS32" s="687"/>
      <c r="NGT32" s="687"/>
      <c r="NGU32" s="687"/>
      <c r="NGV32" s="687"/>
      <c r="NGW32" s="687"/>
      <c r="NGX32" s="687"/>
      <c r="NGY32" s="687"/>
      <c r="NGZ32" s="687"/>
      <c r="NHA32" s="687"/>
      <c r="NHB32" s="687"/>
      <c r="NHC32" s="687"/>
      <c r="NHD32" s="687"/>
      <c r="NHE32" s="687"/>
      <c r="NHF32" s="687"/>
      <c r="NHG32" s="687"/>
      <c r="NHH32" s="687"/>
      <c r="NHI32" s="687"/>
      <c r="NHJ32" s="687"/>
      <c r="NHK32" s="687"/>
      <c r="NHL32" s="687"/>
      <c r="NHM32" s="687"/>
      <c r="NHN32" s="687"/>
      <c r="NHO32" s="687"/>
      <c r="NHP32" s="687"/>
      <c r="NHQ32" s="687"/>
      <c r="NHR32" s="687"/>
      <c r="NHS32" s="687"/>
      <c r="NHT32" s="687"/>
      <c r="NHU32" s="687"/>
      <c r="NHV32" s="687"/>
      <c r="NHW32" s="687"/>
      <c r="NHX32" s="687"/>
      <c r="NHY32" s="687"/>
      <c r="NHZ32" s="687"/>
      <c r="NIA32" s="687"/>
      <c r="NIB32" s="687"/>
      <c r="NIC32" s="687"/>
      <c r="NID32" s="687"/>
      <c r="NIE32" s="687"/>
      <c r="NIF32" s="687"/>
      <c r="NIG32" s="687"/>
      <c r="NIH32" s="687"/>
      <c r="NII32" s="687"/>
      <c r="NIJ32" s="687"/>
      <c r="NIK32" s="687"/>
      <c r="NIL32" s="687"/>
      <c r="NIM32" s="687"/>
      <c r="NIN32" s="687"/>
      <c r="NIO32" s="687"/>
      <c r="NIP32" s="687"/>
      <c r="NIQ32" s="687"/>
      <c r="NIR32" s="687"/>
      <c r="NIS32" s="687"/>
      <c r="NIT32" s="687"/>
      <c r="NIU32" s="687"/>
      <c r="NIV32" s="687"/>
      <c r="NIW32" s="687"/>
      <c r="NIX32" s="687"/>
      <c r="NIY32" s="687"/>
      <c r="NIZ32" s="687"/>
      <c r="NJA32" s="687"/>
      <c r="NJB32" s="687"/>
      <c r="NJC32" s="687"/>
      <c r="NJD32" s="687"/>
      <c r="NJE32" s="687"/>
      <c r="NJF32" s="687"/>
      <c r="NJG32" s="687"/>
      <c r="NJH32" s="687"/>
      <c r="NJI32" s="687"/>
      <c r="NJJ32" s="687"/>
      <c r="NJK32" s="687"/>
      <c r="NJL32" s="687"/>
      <c r="NJM32" s="687"/>
      <c r="NJN32" s="687"/>
      <c r="NJO32" s="687"/>
      <c r="NJP32" s="687"/>
      <c r="NJQ32" s="687"/>
      <c r="NJR32" s="687"/>
      <c r="NJS32" s="687"/>
      <c r="NJT32" s="687"/>
      <c r="NJU32" s="687"/>
      <c r="NJV32" s="687"/>
      <c r="NJW32" s="687"/>
      <c r="NJX32" s="687"/>
      <c r="NJY32" s="687"/>
      <c r="NJZ32" s="687"/>
      <c r="NKA32" s="687"/>
      <c r="NKB32" s="687"/>
      <c r="NKC32" s="687"/>
      <c r="NKD32" s="687"/>
      <c r="NKE32" s="687"/>
      <c r="NKF32" s="687"/>
      <c r="NKG32" s="687"/>
      <c r="NKH32" s="687"/>
      <c r="NKI32" s="687"/>
      <c r="NKJ32" s="687"/>
      <c r="NKK32" s="687"/>
      <c r="NKL32" s="687"/>
      <c r="NKM32" s="687"/>
      <c r="NKN32" s="687"/>
      <c r="NKO32" s="687"/>
      <c r="NKP32" s="687"/>
      <c r="NKQ32" s="687"/>
      <c r="NKR32" s="687"/>
      <c r="NKS32" s="687"/>
      <c r="NKT32" s="687"/>
      <c r="NKU32" s="687"/>
      <c r="NKV32" s="687"/>
      <c r="NKW32" s="687"/>
      <c r="NKX32" s="687"/>
      <c r="NKY32" s="687"/>
      <c r="NKZ32" s="687"/>
      <c r="NLA32" s="687"/>
      <c r="NLB32" s="687"/>
      <c r="NLC32" s="687"/>
      <c r="NLD32" s="687"/>
      <c r="NLE32" s="687"/>
      <c r="NLF32" s="687"/>
      <c r="NLG32" s="687"/>
      <c r="NLH32" s="687"/>
      <c r="NLI32" s="687"/>
      <c r="NLJ32" s="687"/>
      <c r="NLK32" s="687"/>
      <c r="NLL32" s="687"/>
      <c r="NLM32" s="687"/>
      <c r="NLN32" s="687"/>
      <c r="NLO32" s="687"/>
      <c r="NLP32" s="687"/>
      <c r="NLQ32" s="687"/>
      <c r="NLR32" s="687"/>
      <c r="NLS32" s="687"/>
      <c r="NLT32" s="687"/>
      <c r="NLU32" s="687"/>
      <c r="NLV32" s="687"/>
      <c r="NLW32" s="687"/>
      <c r="NLX32" s="687"/>
      <c r="NLY32" s="687"/>
      <c r="NLZ32" s="687"/>
      <c r="NMA32" s="687"/>
      <c r="NMB32" s="687"/>
      <c r="NMC32" s="687"/>
      <c r="NMD32" s="687"/>
      <c r="NME32" s="687"/>
      <c r="NMF32" s="687"/>
      <c r="NMG32" s="687"/>
      <c r="NMH32" s="687"/>
      <c r="NMI32" s="687"/>
      <c r="NMJ32" s="687"/>
      <c r="NMK32" s="687"/>
      <c r="NML32" s="687"/>
      <c r="NMM32" s="687"/>
      <c r="NMN32" s="687"/>
      <c r="NMO32" s="687"/>
      <c r="NMP32" s="687"/>
      <c r="NMQ32" s="687"/>
      <c r="NMR32" s="687"/>
      <c r="NMS32" s="687"/>
      <c r="NMT32" s="687"/>
      <c r="NMU32" s="687"/>
      <c r="NMV32" s="687"/>
      <c r="NMW32" s="687"/>
      <c r="NMX32" s="687"/>
      <c r="NMY32" s="687"/>
      <c r="NMZ32" s="687"/>
      <c r="NNA32" s="687"/>
      <c r="NNB32" s="687"/>
      <c r="NNC32" s="687"/>
      <c r="NND32" s="687"/>
      <c r="NNE32" s="687"/>
      <c r="NNF32" s="687"/>
      <c r="NNG32" s="687"/>
      <c r="NNH32" s="687"/>
      <c r="NNI32" s="687"/>
      <c r="NNJ32" s="687"/>
      <c r="NNK32" s="687"/>
      <c r="NNL32" s="687"/>
      <c r="NNM32" s="687"/>
      <c r="NNN32" s="687"/>
      <c r="NNO32" s="687"/>
      <c r="NNP32" s="687"/>
      <c r="NNQ32" s="687"/>
      <c r="NNR32" s="687"/>
      <c r="NNS32" s="687"/>
      <c r="NNT32" s="687"/>
      <c r="NNU32" s="687"/>
      <c r="NNV32" s="687"/>
      <c r="NNW32" s="687"/>
      <c r="NNX32" s="687"/>
      <c r="NNY32" s="687"/>
      <c r="NNZ32" s="687"/>
      <c r="NOA32" s="687"/>
      <c r="NOB32" s="687"/>
      <c r="NOC32" s="687"/>
      <c r="NOD32" s="687"/>
      <c r="NOE32" s="687"/>
      <c r="NOF32" s="687"/>
      <c r="NOG32" s="687"/>
      <c r="NOH32" s="687"/>
      <c r="NOI32" s="687"/>
      <c r="NOJ32" s="687"/>
      <c r="NOK32" s="687"/>
      <c r="NOL32" s="687"/>
      <c r="NOM32" s="687"/>
      <c r="NON32" s="687"/>
      <c r="NOO32" s="687"/>
      <c r="NOP32" s="687"/>
      <c r="NOQ32" s="687"/>
      <c r="NOR32" s="687"/>
      <c r="NOS32" s="687"/>
      <c r="NOT32" s="687"/>
      <c r="NOU32" s="687"/>
      <c r="NOV32" s="687"/>
      <c r="NOW32" s="687"/>
      <c r="NOX32" s="687"/>
      <c r="NOY32" s="687"/>
      <c r="NOZ32" s="687"/>
      <c r="NPA32" s="687"/>
      <c r="NPB32" s="687"/>
      <c r="NPC32" s="687"/>
      <c r="NPD32" s="687"/>
      <c r="NPE32" s="687"/>
      <c r="NPF32" s="687"/>
      <c r="NPG32" s="687"/>
      <c r="NPH32" s="687"/>
      <c r="NPI32" s="687"/>
      <c r="NPJ32" s="687"/>
      <c r="NPK32" s="687"/>
      <c r="NPL32" s="687"/>
      <c r="NPM32" s="687"/>
      <c r="NPN32" s="687"/>
      <c r="NPO32" s="687"/>
      <c r="NPP32" s="687"/>
      <c r="NPQ32" s="687"/>
      <c r="NPR32" s="687"/>
      <c r="NPS32" s="687"/>
      <c r="NPT32" s="687"/>
      <c r="NPU32" s="687"/>
      <c r="NPV32" s="687"/>
      <c r="NPW32" s="687"/>
      <c r="NPX32" s="687"/>
      <c r="NPY32" s="687"/>
      <c r="NPZ32" s="687"/>
      <c r="NQA32" s="687"/>
      <c r="NQB32" s="687"/>
      <c r="NQC32" s="687"/>
      <c r="NQD32" s="687"/>
      <c r="NQE32" s="687"/>
      <c r="NQF32" s="687"/>
      <c r="NQG32" s="687"/>
      <c r="NQH32" s="687"/>
      <c r="NQI32" s="687"/>
      <c r="NQJ32" s="687"/>
      <c r="NQK32" s="687"/>
      <c r="NQL32" s="687"/>
      <c r="NQM32" s="687"/>
      <c r="NQN32" s="687"/>
      <c r="NQO32" s="687"/>
      <c r="NQP32" s="687"/>
      <c r="NQQ32" s="687"/>
      <c r="NQR32" s="687"/>
      <c r="NQS32" s="687"/>
      <c r="NQT32" s="687"/>
      <c r="NQU32" s="687"/>
      <c r="NQV32" s="687"/>
      <c r="NQW32" s="687"/>
      <c r="NQX32" s="687"/>
      <c r="NQY32" s="687"/>
      <c r="NQZ32" s="687"/>
      <c r="NRA32" s="687"/>
      <c r="NRB32" s="687"/>
      <c r="NRC32" s="687"/>
      <c r="NRD32" s="687"/>
      <c r="NRE32" s="687"/>
      <c r="NRF32" s="687"/>
      <c r="NRG32" s="687"/>
      <c r="NRH32" s="687"/>
      <c r="NRI32" s="687"/>
      <c r="NRJ32" s="687"/>
      <c r="NRK32" s="687"/>
      <c r="NRL32" s="687"/>
      <c r="NRM32" s="687"/>
      <c r="NRN32" s="687"/>
      <c r="NRO32" s="687"/>
      <c r="NRP32" s="687"/>
      <c r="NRQ32" s="687"/>
      <c r="NRR32" s="687"/>
      <c r="NRS32" s="687"/>
      <c r="NRT32" s="687"/>
      <c r="NRU32" s="687"/>
      <c r="NRV32" s="687"/>
      <c r="NRW32" s="687"/>
      <c r="NRX32" s="687"/>
      <c r="NRY32" s="687"/>
      <c r="NRZ32" s="687"/>
      <c r="NSA32" s="687"/>
      <c r="NSB32" s="687"/>
      <c r="NSC32" s="687"/>
      <c r="NSD32" s="687"/>
      <c r="NSE32" s="687"/>
      <c r="NSF32" s="687"/>
      <c r="NSG32" s="687"/>
      <c r="NSH32" s="687"/>
      <c r="NSI32" s="687"/>
      <c r="NSJ32" s="687"/>
      <c r="NSK32" s="687"/>
      <c r="NSL32" s="687"/>
      <c r="NSM32" s="687"/>
      <c r="NSN32" s="687"/>
      <c r="NSO32" s="687"/>
      <c r="NSP32" s="687"/>
      <c r="NSQ32" s="687"/>
      <c r="NSR32" s="687"/>
      <c r="NSS32" s="687"/>
      <c r="NST32" s="687"/>
      <c r="NSU32" s="687"/>
      <c r="NSV32" s="687"/>
      <c r="NSW32" s="687"/>
      <c r="NSX32" s="687"/>
      <c r="NSY32" s="687"/>
      <c r="NSZ32" s="687"/>
      <c r="NTA32" s="687"/>
      <c r="NTB32" s="687"/>
      <c r="NTC32" s="687"/>
      <c r="NTD32" s="687"/>
      <c r="NTE32" s="687"/>
      <c r="NTF32" s="687"/>
      <c r="NTG32" s="687"/>
      <c r="NTH32" s="687"/>
      <c r="NTI32" s="687"/>
      <c r="NTJ32" s="687"/>
      <c r="NTK32" s="687"/>
      <c r="NTL32" s="687"/>
      <c r="NTM32" s="687"/>
      <c r="NTN32" s="687"/>
      <c r="NTO32" s="687"/>
      <c r="NTP32" s="687"/>
      <c r="NTQ32" s="687"/>
      <c r="NTR32" s="687"/>
      <c r="NTS32" s="687"/>
      <c r="NTT32" s="687"/>
      <c r="NTU32" s="687"/>
      <c r="NTV32" s="687"/>
      <c r="NTW32" s="687"/>
      <c r="NTX32" s="687"/>
      <c r="NTY32" s="687"/>
      <c r="NTZ32" s="687"/>
      <c r="NUA32" s="687"/>
      <c r="NUB32" s="687"/>
      <c r="NUC32" s="687"/>
      <c r="NUD32" s="687"/>
      <c r="NUE32" s="687"/>
      <c r="NUF32" s="687"/>
      <c r="NUG32" s="687"/>
      <c r="NUH32" s="687"/>
      <c r="NUI32" s="687"/>
      <c r="NUJ32" s="687"/>
      <c r="NUK32" s="687"/>
      <c r="NUL32" s="687"/>
      <c r="NUM32" s="687"/>
      <c r="NUN32" s="687"/>
      <c r="NUO32" s="687"/>
      <c r="NUP32" s="687"/>
      <c r="NUQ32" s="687"/>
      <c r="NUR32" s="687"/>
      <c r="NUS32" s="687"/>
      <c r="NUT32" s="687"/>
      <c r="NUU32" s="687"/>
      <c r="NUV32" s="687"/>
      <c r="NUW32" s="687"/>
      <c r="NUX32" s="687"/>
      <c r="NUY32" s="687"/>
      <c r="NUZ32" s="687"/>
      <c r="NVA32" s="687"/>
      <c r="NVB32" s="687"/>
      <c r="NVC32" s="687"/>
      <c r="NVD32" s="687"/>
      <c r="NVE32" s="687"/>
      <c r="NVF32" s="687"/>
      <c r="NVG32" s="687"/>
      <c r="NVH32" s="687"/>
      <c r="NVI32" s="687"/>
      <c r="NVJ32" s="687"/>
      <c r="NVK32" s="687"/>
      <c r="NVL32" s="687"/>
      <c r="NVM32" s="687"/>
      <c r="NVN32" s="687"/>
      <c r="NVO32" s="687"/>
      <c r="NVP32" s="687"/>
      <c r="NVQ32" s="687"/>
      <c r="NVR32" s="687"/>
      <c r="NVS32" s="687"/>
      <c r="NVT32" s="687"/>
      <c r="NVU32" s="687"/>
      <c r="NVV32" s="687"/>
      <c r="NVW32" s="687"/>
      <c r="NVX32" s="687"/>
      <c r="NVY32" s="687"/>
      <c r="NVZ32" s="687"/>
      <c r="NWA32" s="687"/>
      <c r="NWB32" s="687"/>
      <c r="NWC32" s="687"/>
      <c r="NWD32" s="687"/>
      <c r="NWE32" s="687"/>
      <c r="NWF32" s="687"/>
      <c r="NWG32" s="687"/>
      <c r="NWH32" s="687"/>
      <c r="NWI32" s="687"/>
      <c r="NWJ32" s="687"/>
      <c r="NWK32" s="687"/>
      <c r="NWL32" s="687"/>
      <c r="NWM32" s="687"/>
      <c r="NWN32" s="687"/>
      <c r="NWO32" s="687"/>
      <c r="NWP32" s="687"/>
      <c r="NWQ32" s="687"/>
      <c r="NWR32" s="687"/>
      <c r="NWS32" s="687"/>
      <c r="NWT32" s="687"/>
      <c r="NWU32" s="687"/>
      <c r="NWV32" s="687"/>
      <c r="NWW32" s="687"/>
      <c r="NWX32" s="687"/>
      <c r="NWY32" s="687"/>
      <c r="NWZ32" s="687"/>
      <c r="NXA32" s="687"/>
      <c r="NXB32" s="687"/>
      <c r="NXC32" s="687"/>
      <c r="NXD32" s="687"/>
      <c r="NXE32" s="687"/>
      <c r="NXF32" s="687"/>
      <c r="NXG32" s="687"/>
      <c r="NXH32" s="687"/>
      <c r="NXI32" s="687"/>
      <c r="NXJ32" s="687"/>
      <c r="NXK32" s="687"/>
      <c r="NXL32" s="687"/>
      <c r="NXM32" s="687"/>
      <c r="NXN32" s="687"/>
      <c r="NXO32" s="687"/>
      <c r="NXP32" s="687"/>
      <c r="NXQ32" s="687"/>
      <c r="NXR32" s="687"/>
      <c r="NXS32" s="687"/>
      <c r="NXT32" s="687"/>
      <c r="NXU32" s="687"/>
      <c r="NXV32" s="687"/>
      <c r="NXW32" s="687"/>
      <c r="NXX32" s="687"/>
      <c r="NXY32" s="687"/>
      <c r="NXZ32" s="687"/>
      <c r="NYA32" s="687"/>
      <c r="NYB32" s="687"/>
      <c r="NYC32" s="687"/>
      <c r="NYD32" s="687"/>
      <c r="NYE32" s="687"/>
      <c r="NYF32" s="687"/>
      <c r="NYG32" s="687"/>
      <c r="NYH32" s="687"/>
      <c r="NYI32" s="687"/>
      <c r="NYJ32" s="687"/>
      <c r="NYK32" s="687"/>
      <c r="NYL32" s="687"/>
      <c r="NYM32" s="687"/>
      <c r="NYN32" s="687"/>
      <c r="NYO32" s="687"/>
      <c r="NYP32" s="687"/>
      <c r="NYQ32" s="687"/>
      <c r="NYR32" s="687"/>
      <c r="NYS32" s="687"/>
      <c r="NYT32" s="687"/>
      <c r="NYU32" s="687"/>
      <c r="NYV32" s="687"/>
      <c r="NYW32" s="687"/>
      <c r="NYX32" s="687"/>
      <c r="NYY32" s="687"/>
      <c r="NYZ32" s="687"/>
      <c r="NZA32" s="687"/>
      <c r="NZB32" s="687"/>
      <c r="NZC32" s="687"/>
      <c r="NZD32" s="687"/>
      <c r="NZE32" s="687"/>
      <c r="NZF32" s="687"/>
      <c r="NZG32" s="687"/>
      <c r="NZH32" s="687"/>
      <c r="NZI32" s="687"/>
      <c r="NZJ32" s="687"/>
      <c r="NZK32" s="687"/>
      <c r="NZL32" s="687"/>
      <c r="NZM32" s="687"/>
      <c r="NZN32" s="687"/>
      <c r="NZO32" s="687"/>
      <c r="NZP32" s="687"/>
      <c r="NZQ32" s="687"/>
      <c r="NZR32" s="687"/>
      <c r="NZS32" s="687"/>
      <c r="NZT32" s="687"/>
      <c r="NZU32" s="687"/>
      <c r="NZV32" s="687"/>
      <c r="NZW32" s="687"/>
      <c r="NZX32" s="687"/>
      <c r="NZY32" s="687"/>
      <c r="NZZ32" s="687"/>
      <c r="OAA32" s="687"/>
      <c r="OAB32" s="687"/>
      <c r="OAC32" s="687"/>
      <c r="OAD32" s="687"/>
      <c r="OAE32" s="687"/>
      <c r="OAF32" s="687"/>
      <c r="OAG32" s="687"/>
      <c r="OAH32" s="687"/>
      <c r="OAI32" s="687"/>
      <c r="OAJ32" s="687"/>
      <c r="OAK32" s="687"/>
      <c r="OAL32" s="687"/>
      <c r="OAM32" s="687"/>
      <c r="OAN32" s="687"/>
      <c r="OAO32" s="687"/>
      <c r="OAP32" s="687"/>
      <c r="OAQ32" s="687"/>
      <c r="OAR32" s="687"/>
      <c r="OAS32" s="687"/>
      <c r="OAT32" s="687"/>
      <c r="OAU32" s="687"/>
      <c r="OAV32" s="687"/>
      <c r="OAW32" s="687"/>
      <c r="OAX32" s="687"/>
      <c r="OAY32" s="687"/>
      <c r="OAZ32" s="687"/>
      <c r="OBA32" s="687"/>
      <c r="OBB32" s="687"/>
      <c r="OBC32" s="687"/>
      <c r="OBD32" s="687"/>
      <c r="OBE32" s="687"/>
      <c r="OBF32" s="687"/>
      <c r="OBG32" s="687"/>
      <c r="OBH32" s="687"/>
      <c r="OBI32" s="687"/>
      <c r="OBJ32" s="687"/>
      <c r="OBK32" s="687"/>
      <c r="OBL32" s="687"/>
      <c r="OBM32" s="687"/>
      <c r="OBN32" s="687"/>
      <c r="OBO32" s="687"/>
      <c r="OBP32" s="687"/>
      <c r="OBQ32" s="687"/>
      <c r="OBR32" s="687"/>
      <c r="OBS32" s="687"/>
      <c r="OBT32" s="687"/>
      <c r="OBU32" s="687"/>
      <c r="OBV32" s="687"/>
      <c r="OBW32" s="687"/>
      <c r="OBX32" s="687"/>
      <c r="OBY32" s="687"/>
      <c r="OBZ32" s="687"/>
      <c r="OCA32" s="687"/>
      <c r="OCB32" s="687"/>
      <c r="OCC32" s="687"/>
      <c r="OCD32" s="687"/>
      <c r="OCE32" s="687"/>
      <c r="OCF32" s="687"/>
      <c r="OCG32" s="687"/>
      <c r="OCH32" s="687"/>
      <c r="OCI32" s="687"/>
      <c r="OCJ32" s="687"/>
      <c r="OCK32" s="687"/>
      <c r="OCL32" s="687"/>
      <c r="OCM32" s="687"/>
      <c r="OCN32" s="687"/>
      <c r="OCO32" s="687"/>
      <c r="OCP32" s="687"/>
      <c r="OCQ32" s="687"/>
      <c r="OCR32" s="687"/>
      <c r="OCS32" s="687"/>
      <c r="OCT32" s="687"/>
      <c r="OCU32" s="687"/>
      <c r="OCV32" s="687"/>
      <c r="OCW32" s="687"/>
      <c r="OCX32" s="687"/>
      <c r="OCY32" s="687"/>
      <c r="OCZ32" s="687"/>
      <c r="ODA32" s="687"/>
      <c r="ODB32" s="687"/>
      <c r="ODC32" s="687"/>
      <c r="ODD32" s="687"/>
      <c r="ODE32" s="687"/>
      <c r="ODF32" s="687"/>
      <c r="ODG32" s="687"/>
      <c r="ODH32" s="687"/>
      <c r="ODI32" s="687"/>
      <c r="ODJ32" s="687"/>
      <c r="ODK32" s="687"/>
      <c r="ODL32" s="687"/>
      <c r="ODM32" s="687"/>
      <c r="ODN32" s="687"/>
      <c r="ODO32" s="687"/>
      <c r="ODP32" s="687"/>
      <c r="ODQ32" s="687"/>
      <c r="ODR32" s="687"/>
      <c r="ODS32" s="687"/>
      <c r="ODT32" s="687"/>
      <c r="ODU32" s="687"/>
      <c r="ODV32" s="687"/>
      <c r="ODW32" s="687"/>
      <c r="ODX32" s="687"/>
      <c r="ODY32" s="687"/>
      <c r="ODZ32" s="687"/>
      <c r="OEA32" s="687"/>
      <c r="OEB32" s="687"/>
      <c r="OEC32" s="687"/>
      <c r="OED32" s="687"/>
      <c r="OEE32" s="687"/>
      <c r="OEF32" s="687"/>
      <c r="OEG32" s="687"/>
      <c r="OEH32" s="687"/>
      <c r="OEI32" s="687"/>
      <c r="OEJ32" s="687"/>
      <c r="OEK32" s="687"/>
      <c r="OEL32" s="687"/>
      <c r="OEM32" s="687"/>
      <c r="OEN32" s="687"/>
      <c r="OEO32" s="687"/>
      <c r="OEP32" s="687"/>
      <c r="OEQ32" s="687"/>
      <c r="OER32" s="687"/>
      <c r="OES32" s="687"/>
      <c r="OET32" s="687"/>
      <c r="OEU32" s="687"/>
      <c r="OEV32" s="687"/>
      <c r="OEW32" s="687"/>
      <c r="OEX32" s="687"/>
      <c r="OEY32" s="687"/>
      <c r="OEZ32" s="687"/>
      <c r="OFA32" s="687"/>
      <c r="OFB32" s="687"/>
      <c r="OFC32" s="687"/>
      <c r="OFD32" s="687"/>
      <c r="OFE32" s="687"/>
      <c r="OFF32" s="687"/>
      <c r="OFG32" s="687"/>
      <c r="OFH32" s="687"/>
      <c r="OFI32" s="687"/>
      <c r="OFJ32" s="687"/>
      <c r="OFK32" s="687"/>
      <c r="OFL32" s="687"/>
      <c r="OFM32" s="687"/>
      <c r="OFN32" s="687"/>
      <c r="OFO32" s="687"/>
      <c r="OFP32" s="687"/>
      <c r="OFQ32" s="687"/>
      <c r="OFR32" s="687"/>
      <c r="OFS32" s="687"/>
      <c r="OFT32" s="687"/>
      <c r="OFU32" s="687"/>
      <c r="OFV32" s="687"/>
      <c r="OFW32" s="687"/>
      <c r="OFX32" s="687"/>
      <c r="OFY32" s="687"/>
      <c r="OFZ32" s="687"/>
      <c r="OGA32" s="687"/>
      <c r="OGB32" s="687"/>
      <c r="OGC32" s="687"/>
      <c r="OGD32" s="687"/>
      <c r="OGE32" s="687"/>
      <c r="OGF32" s="687"/>
      <c r="OGG32" s="687"/>
      <c r="OGH32" s="687"/>
      <c r="OGI32" s="687"/>
      <c r="OGJ32" s="687"/>
      <c r="OGK32" s="687"/>
      <c r="OGL32" s="687"/>
      <c r="OGM32" s="687"/>
      <c r="OGN32" s="687"/>
      <c r="OGO32" s="687"/>
      <c r="OGP32" s="687"/>
      <c r="OGQ32" s="687"/>
      <c r="OGR32" s="687"/>
      <c r="OGS32" s="687"/>
      <c r="OGT32" s="687"/>
      <c r="OGU32" s="687"/>
      <c r="OGV32" s="687"/>
      <c r="OGW32" s="687"/>
      <c r="OGX32" s="687"/>
      <c r="OGY32" s="687"/>
      <c r="OGZ32" s="687"/>
      <c r="OHA32" s="687"/>
      <c r="OHB32" s="687"/>
      <c r="OHC32" s="687"/>
      <c r="OHD32" s="687"/>
      <c r="OHE32" s="687"/>
      <c r="OHF32" s="687"/>
      <c r="OHG32" s="687"/>
      <c r="OHH32" s="687"/>
      <c r="OHI32" s="687"/>
      <c r="OHJ32" s="687"/>
      <c r="OHK32" s="687"/>
      <c r="OHL32" s="687"/>
      <c r="OHM32" s="687"/>
      <c r="OHN32" s="687"/>
      <c r="OHO32" s="687"/>
      <c r="OHP32" s="687"/>
      <c r="OHQ32" s="687"/>
      <c r="OHR32" s="687"/>
      <c r="OHS32" s="687"/>
      <c r="OHT32" s="687"/>
      <c r="OHU32" s="687"/>
      <c r="OHV32" s="687"/>
      <c r="OHW32" s="687"/>
      <c r="OHX32" s="687"/>
      <c r="OHY32" s="687"/>
      <c r="OHZ32" s="687"/>
      <c r="OIA32" s="687"/>
      <c r="OIB32" s="687"/>
      <c r="OIC32" s="687"/>
      <c r="OID32" s="687"/>
      <c r="OIE32" s="687"/>
      <c r="OIF32" s="687"/>
      <c r="OIG32" s="687"/>
      <c r="OIH32" s="687"/>
      <c r="OII32" s="687"/>
      <c r="OIJ32" s="687"/>
      <c r="OIK32" s="687"/>
      <c r="OIL32" s="687"/>
      <c r="OIM32" s="687"/>
      <c r="OIN32" s="687"/>
      <c r="OIO32" s="687"/>
      <c r="OIP32" s="687"/>
      <c r="OIQ32" s="687"/>
      <c r="OIR32" s="687"/>
      <c r="OIS32" s="687"/>
      <c r="OIT32" s="687"/>
      <c r="OIU32" s="687"/>
      <c r="OIV32" s="687"/>
      <c r="OIW32" s="687"/>
      <c r="OIX32" s="687"/>
      <c r="OIY32" s="687"/>
      <c r="OIZ32" s="687"/>
      <c r="OJA32" s="687"/>
      <c r="OJB32" s="687"/>
      <c r="OJC32" s="687"/>
      <c r="OJD32" s="687"/>
      <c r="OJE32" s="687"/>
      <c r="OJF32" s="687"/>
      <c r="OJG32" s="687"/>
      <c r="OJH32" s="687"/>
      <c r="OJI32" s="687"/>
      <c r="OJJ32" s="687"/>
      <c r="OJK32" s="687"/>
      <c r="OJL32" s="687"/>
      <c r="OJM32" s="687"/>
      <c r="OJN32" s="687"/>
      <c r="OJO32" s="687"/>
      <c r="OJP32" s="687"/>
      <c r="OJQ32" s="687"/>
      <c r="OJR32" s="687"/>
      <c r="OJS32" s="687"/>
      <c r="OJT32" s="687"/>
      <c r="OJU32" s="687"/>
      <c r="OJV32" s="687"/>
      <c r="OJW32" s="687"/>
      <c r="OJX32" s="687"/>
      <c r="OJY32" s="687"/>
      <c r="OJZ32" s="687"/>
      <c r="OKA32" s="687"/>
      <c r="OKB32" s="687"/>
      <c r="OKC32" s="687"/>
      <c r="OKD32" s="687"/>
      <c r="OKE32" s="687"/>
      <c r="OKF32" s="687"/>
      <c r="OKG32" s="687"/>
      <c r="OKH32" s="687"/>
      <c r="OKI32" s="687"/>
      <c r="OKJ32" s="687"/>
      <c r="OKK32" s="687"/>
      <c r="OKL32" s="687"/>
      <c r="OKM32" s="687"/>
      <c r="OKN32" s="687"/>
      <c r="OKO32" s="687"/>
      <c r="OKP32" s="687"/>
      <c r="OKQ32" s="687"/>
      <c r="OKR32" s="687"/>
      <c r="OKS32" s="687"/>
      <c r="OKT32" s="687"/>
      <c r="OKU32" s="687"/>
      <c r="OKV32" s="687"/>
      <c r="OKW32" s="687"/>
      <c r="OKX32" s="687"/>
      <c r="OKY32" s="687"/>
      <c r="OKZ32" s="687"/>
      <c r="OLA32" s="687"/>
      <c r="OLB32" s="687"/>
      <c r="OLC32" s="687"/>
      <c r="OLD32" s="687"/>
      <c r="OLE32" s="687"/>
      <c r="OLF32" s="687"/>
      <c r="OLG32" s="687"/>
      <c r="OLH32" s="687"/>
      <c r="OLI32" s="687"/>
      <c r="OLJ32" s="687"/>
      <c r="OLK32" s="687"/>
      <c r="OLL32" s="687"/>
      <c r="OLM32" s="687"/>
      <c r="OLN32" s="687"/>
      <c r="OLO32" s="687"/>
      <c r="OLP32" s="687"/>
      <c r="OLQ32" s="687"/>
      <c r="OLR32" s="687"/>
      <c r="OLS32" s="687"/>
      <c r="OLT32" s="687"/>
      <c r="OLU32" s="687"/>
      <c r="OLV32" s="687"/>
      <c r="OLW32" s="687"/>
      <c r="OLX32" s="687"/>
      <c r="OLY32" s="687"/>
      <c r="OLZ32" s="687"/>
      <c r="OMA32" s="687"/>
      <c r="OMB32" s="687"/>
      <c r="OMC32" s="687"/>
      <c r="OMD32" s="687"/>
      <c r="OME32" s="687"/>
      <c r="OMF32" s="687"/>
      <c r="OMG32" s="687"/>
      <c r="OMH32" s="687"/>
      <c r="OMI32" s="687"/>
      <c r="OMJ32" s="687"/>
      <c r="OMK32" s="687"/>
      <c r="OML32" s="687"/>
      <c r="OMM32" s="687"/>
      <c r="OMN32" s="687"/>
      <c r="OMO32" s="687"/>
      <c r="OMP32" s="687"/>
      <c r="OMQ32" s="687"/>
      <c r="OMR32" s="687"/>
      <c r="OMS32" s="687"/>
      <c r="OMT32" s="687"/>
      <c r="OMU32" s="687"/>
      <c r="OMV32" s="687"/>
      <c r="OMW32" s="687"/>
      <c r="OMX32" s="687"/>
      <c r="OMY32" s="687"/>
      <c r="OMZ32" s="687"/>
      <c r="ONA32" s="687"/>
      <c r="ONB32" s="687"/>
      <c r="ONC32" s="687"/>
      <c r="OND32" s="687"/>
      <c r="ONE32" s="687"/>
      <c r="ONF32" s="687"/>
      <c r="ONG32" s="687"/>
      <c r="ONH32" s="687"/>
      <c r="ONI32" s="687"/>
      <c r="ONJ32" s="687"/>
      <c r="ONK32" s="687"/>
      <c r="ONL32" s="687"/>
      <c r="ONM32" s="687"/>
      <c r="ONN32" s="687"/>
      <c r="ONO32" s="687"/>
      <c r="ONP32" s="687"/>
      <c r="ONQ32" s="687"/>
      <c r="ONR32" s="687"/>
      <c r="ONS32" s="687"/>
      <c r="ONT32" s="687"/>
      <c r="ONU32" s="687"/>
      <c r="ONV32" s="687"/>
      <c r="ONW32" s="687"/>
      <c r="ONX32" s="687"/>
      <c r="ONY32" s="687"/>
      <c r="ONZ32" s="687"/>
      <c r="OOA32" s="687"/>
      <c r="OOB32" s="687"/>
      <c r="OOC32" s="687"/>
      <c r="OOD32" s="687"/>
      <c r="OOE32" s="687"/>
      <c r="OOF32" s="687"/>
      <c r="OOG32" s="687"/>
      <c r="OOH32" s="687"/>
      <c r="OOI32" s="687"/>
      <c r="OOJ32" s="687"/>
      <c r="OOK32" s="687"/>
      <c r="OOL32" s="687"/>
      <c r="OOM32" s="687"/>
      <c r="OON32" s="687"/>
      <c r="OOO32" s="687"/>
      <c r="OOP32" s="687"/>
      <c r="OOQ32" s="687"/>
      <c r="OOR32" s="687"/>
      <c r="OOS32" s="687"/>
      <c r="OOT32" s="687"/>
      <c r="OOU32" s="687"/>
      <c r="OOV32" s="687"/>
      <c r="OOW32" s="687"/>
      <c r="OOX32" s="687"/>
      <c r="OOY32" s="687"/>
      <c r="OOZ32" s="687"/>
      <c r="OPA32" s="687"/>
      <c r="OPB32" s="687"/>
      <c r="OPC32" s="687"/>
      <c r="OPD32" s="687"/>
      <c r="OPE32" s="687"/>
      <c r="OPF32" s="687"/>
      <c r="OPG32" s="687"/>
      <c r="OPH32" s="687"/>
      <c r="OPI32" s="687"/>
      <c r="OPJ32" s="687"/>
      <c r="OPK32" s="687"/>
      <c r="OPL32" s="687"/>
      <c r="OPM32" s="687"/>
      <c r="OPN32" s="687"/>
      <c r="OPO32" s="687"/>
      <c r="OPP32" s="687"/>
      <c r="OPQ32" s="687"/>
      <c r="OPR32" s="687"/>
      <c r="OPS32" s="687"/>
      <c r="OPT32" s="687"/>
      <c r="OPU32" s="687"/>
      <c r="OPV32" s="687"/>
      <c r="OPW32" s="687"/>
      <c r="OPX32" s="687"/>
      <c r="OPY32" s="687"/>
      <c r="OPZ32" s="687"/>
      <c r="OQA32" s="687"/>
      <c r="OQB32" s="687"/>
      <c r="OQC32" s="687"/>
      <c r="OQD32" s="687"/>
      <c r="OQE32" s="687"/>
      <c r="OQF32" s="687"/>
      <c r="OQG32" s="687"/>
      <c r="OQH32" s="687"/>
      <c r="OQI32" s="687"/>
      <c r="OQJ32" s="687"/>
      <c r="OQK32" s="687"/>
      <c r="OQL32" s="687"/>
      <c r="OQM32" s="687"/>
      <c r="OQN32" s="687"/>
      <c r="OQO32" s="687"/>
      <c r="OQP32" s="687"/>
      <c r="OQQ32" s="687"/>
      <c r="OQR32" s="687"/>
      <c r="OQS32" s="687"/>
      <c r="OQT32" s="687"/>
      <c r="OQU32" s="687"/>
      <c r="OQV32" s="687"/>
      <c r="OQW32" s="687"/>
      <c r="OQX32" s="687"/>
      <c r="OQY32" s="687"/>
      <c r="OQZ32" s="687"/>
      <c r="ORA32" s="687"/>
      <c r="ORB32" s="687"/>
      <c r="ORC32" s="687"/>
      <c r="ORD32" s="687"/>
      <c r="ORE32" s="687"/>
      <c r="ORF32" s="687"/>
      <c r="ORG32" s="687"/>
      <c r="ORH32" s="687"/>
      <c r="ORI32" s="687"/>
      <c r="ORJ32" s="687"/>
      <c r="ORK32" s="687"/>
      <c r="ORL32" s="687"/>
      <c r="ORM32" s="687"/>
      <c r="ORN32" s="687"/>
      <c r="ORO32" s="687"/>
      <c r="ORP32" s="687"/>
      <c r="ORQ32" s="687"/>
      <c r="ORR32" s="687"/>
      <c r="ORS32" s="687"/>
      <c r="ORT32" s="687"/>
      <c r="ORU32" s="687"/>
      <c r="ORV32" s="687"/>
      <c r="ORW32" s="687"/>
      <c r="ORX32" s="687"/>
      <c r="ORY32" s="687"/>
      <c r="ORZ32" s="687"/>
      <c r="OSA32" s="687"/>
      <c r="OSB32" s="687"/>
      <c r="OSC32" s="687"/>
      <c r="OSD32" s="687"/>
      <c r="OSE32" s="687"/>
      <c r="OSF32" s="687"/>
      <c r="OSG32" s="687"/>
      <c r="OSH32" s="687"/>
      <c r="OSI32" s="687"/>
      <c r="OSJ32" s="687"/>
      <c r="OSK32" s="687"/>
      <c r="OSL32" s="687"/>
      <c r="OSM32" s="687"/>
      <c r="OSN32" s="687"/>
      <c r="OSO32" s="687"/>
      <c r="OSP32" s="687"/>
      <c r="OSQ32" s="687"/>
      <c r="OSR32" s="687"/>
      <c r="OSS32" s="687"/>
      <c r="OST32" s="687"/>
      <c r="OSU32" s="687"/>
      <c r="OSV32" s="687"/>
      <c r="OSW32" s="687"/>
      <c r="OSX32" s="687"/>
      <c r="OSY32" s="687"/>
      <c r="OSZ32" s="687"/>
      <c r="OTA32" s="687"/>
      <c r="OTB32" s="687"/>
      <c r="OTC32" s="687"/>
      <c r="OTD32" s="687"/>
      <c r="OTE32" s="687"/>
      <c r="OTF32" s="687"/>
      <c r="OTG32" s="687"/>
      <c r="OTH32" s="687"/>
      <c r="OTI32" s="687"/>
      <c r="OTJ32" s="687"/>
      <c r="OTK32" s="687"/>
      <c r="OTL32" s="687"/>
      <c r="OTM32" s="687"/>
      <c r="OTN32" s="687"/>
      <c r="OTO32" s="687"/>
      <c r="OTP32" s="687"/>
      <c r="OTQ32" s="687"/>
      <c r="OTR32" s="687"/>
      <c r="OTS32" s="687"/>
      <c r="OTT32" s="687"/>
      <c r="OTU32" s="687"/>
      <c r="OTV32" s="687"/>
      <c r="OTW32" s="687"/>
      <c r="OTX32" s="687"/>
      <c r="OTY32" s="687"/>
      <c r="OTZ32" s="687"/>
      <c r="OUA32" s="687"/>
      <c r="OUB32" s="687"/>
      <c r="OUC32" s="687"/>
      <c r="OUD32" s="687"/>
      <c r="OUE32" s="687"/>
      <c r="OUF32" s="687"/>
      <c r="OUG32" s="687"/>
      <c r="OUH32" s="687"/>
      <c r="OUI32" s="687"/>
      <c r="OUJ32" s="687"/>
      <c r="OUK32" s="687"/>
      <c r="OUL32" s="687"/>
      <c r="OUM32" s="687"/>
      <c r="OUN32" s="687"/>
      <c r="OUO32" s="687"/>
      <c r="OUP32" s="687"/>
      <c r="OUQ32" s="687"/>
      <c r="OUR32" s="687"/>
      <c r="OUS32" s="687"/>
      <c r="OUT32" s="687"/>
      <c r="OUU32" s="687"/>
      <c r="OUV32" s="687"/>
      <c r="OUW32" s="687"/>
      <c r="OUX32" s="687"/>
      <c r="OUY32" s="687"/>
      <c r="OUZ32" s="687"/>
      <c r="OVA32" s="687"/>
      <c r="OVB32" s="687"/>
      <c r="OVC32" s="687"/>
      <c r="OVD32" s="687"/>
      <c r="OVE32" s="687"/>
      <c r="OVF32" s="687"/>
      <c r="OVG32" s="687"/>
      <c r="OVH32" s="687"/>
      <c r="OVI32" s="687"/>
      <c r="OVJ32" s="687"/>
      <c r="OVK32" s="687"/>
      <c r="OVL32" s="687"/>
      <c r="OVM32" s="687"/>
      <c r="OVN32" s="687"/>
      <c r="OVO32" s="687"/>
      <c r="OVP32" s="687"/>
      <c r="OVQ32" s="687"/>
      <c r="OVR32" s="687"/>
      <c r="OVS32" s="687"/>
      <c r="OVT32" s="687"/>
      <c r="OVU32" s="687"/>
      <c r="OVV32" s="687"/>
      <c r="OVW32" s="687"/>
      <c r="OVX32" s="687"/>
      <c r="OVY32" s="687"/>
      <c r="OVZ32" s="687"/>
      <c r="OWA32" s="687"/>
      <c r="OWB32" s="687"/>
      <c r="OWC32" s="687"/>
      <c r="OWD32" s="687"/>
      <c r="OWE32" s="687"/>
      <c r="OWF32" s="687"/>
      <c r="OWG32" s="687"/>
      <c r="OWH32" s="687"/>
      <c r="OWI32" s="687"/>
      <c r="OWJ32" s="687"/>
      <c r="OWK32" s="687"/>
      <c r="OWL32" s="687"/>
      <c r="OWM32" s="687"/>
      <c r="OWN32" s="687"/>
      <c r="OWO32" s="687"/>
      <c r="OWP32" s="687"/>
      <c r="OWQ32" s="687"/>
      <c r="OWR32" s="687"/>
      <c r="OWS32" s="687"/>
      <c r="OWT32" s="687"/>
      <c r="OWU32" s="687"/>
      <c r="OWV32" s="687"/>
      <c r="OWW32" s="687"/>
      <c r="OWX32" s="687"/>
      <c r="OWY32" s="687"/>
      <c r="OWZ32" s="687"/>
      <c r="OXA32" s="687"/>
      <c r="OXB32" s="687"/>
      <c r="OXC32" s="687"/>
      <c r="OXD32" s="687"/>
      <c r="OXE32" s="687"/>
      <c r="OXF32" s="687"/>
      <c r="OXG32" s="687"/>
      <c r="OXH32" s="687"/>
      <c r="OXI32" s="687"/>
      <c r="OXJ32" s="687"/>
      <c r="OXK32" s="687"/>
      <c r="OXL32" s="687"/>
      <c r="OXM32" s="687"/>
      <c r="OXN32" s="687"/>
      <c r="OXO32" s="687"/>
      <c r="OXP32" s="687"/>
      <c r="OXQ32" s="687"/>
      <c r="OXR32" s="687"/>
      <c r="OXS32" s="687"/>
      <c r="OXT32" s="687"/>
      <c r="OXU32" s="687"/>
      <c r="OXV32" s="687"/>
      <c r="OXW32" s="687"/>
      <c r="OXX32" s="687"/>
      <c r="OXY32" s="687"/>
      <c r="OXZ32" s="687"/>
      <c r="OYA32" s="687"/>
      <c r="OYB32" s="687"/>
      <c r="OYC32" s="687"/>
      <c r="OYD32" s="687"/>
      <c r="OYE32" s="687"/>
      <c r="OYF32" s="687"/>
      <c r="OYG32" s="687"/>
      <c r="OYH32" s="687"/>
      <c r="OYI32" s="687"/>
      <c r="OYJ32" s="687"/>
      <c r="OYK32" s="687"/>
      <c r="OYL32" s="687"/>
      <c r="OYM32" s="687"/>
      <c r="OYN32" s="687"/>
      <c r="OYO32" s="687"/>
      <c r="OYP32" s="687"/>
      <c r="OYQ32" s="687"/>
      <c r="OYR32" s="687"/>
      <c r="OYS32" s="687"/>
      <c r="OYT32" s="687"/>
      <c r="OYU32" s="687"/>
      <c r="OYV32" s="687"/>
      <c r="OYW32" s="687"/>
      <c r="OYX32" s="687"/>
      <c r="OYY32" s="687"/>
      <c r="OYZ32" s="687"/>
      <c r="OZA32" s="687"/>
      <c r="OZB32" s="687"/>
      <c r="OZC32" s="687"/>
      <c r="OZD32" s="687"/>
      <c r="OZE32" s="687"/>
      <c r="OZF32" s="687"/>
      <c r="OZG32" s="687"/>
      <c r="OZH32" s="687"/>
      <c r="OZI32" s="687"/>
      <c r="OZJ32" s="687"/>
      <c r="OZK32" s="687"/>
      <c r="OZL32" s="687"/>
      <c r="OZM32" s="687"/>
      <c r="OZN32" s="687"/>
      <c r="OZO32" s="687"/>
      <c r="OZP32" s="687"/>
      <c r="OZQ32" s="687"/>
      <c r="OZR32" s="687"/>
      <c r="OZS32" s="687"/>
      <c r="OZT32" s="687"/>
      <c r="OZU32" s="687"/>
      <c r="OZV32" s="687"/>
      <c r="OZW32" s="687"/>
      <c r="OZX32" s="687"/>
      <c r="OZY32" s="687"/>
      <c r="OZZ32" s="687"/>
      <c r="PAA32" s="687"/>
      <c r="PAB32" s="687"/>
      <c r="PAC32" s="687"/>
      <c r="PAD32" s="687"/>
      <c r="PAE32" s="687"/>
      <c r="PAF32" s="687"/>
      <c r="PAG32" s="687"/>
      <c r="PAH32" s="687"/>
      <c r="PAI32" s="687"/>
      <c r="PAJ32" s="687"/>
      <c r="PAK32" s="687"/>
      <c r="PAL32" s="687"/>
      <c r="PAM32" s="687"/>
      <c r="PAN32" s="687"/>
      <c r="PAO32" s="687"/>
      <c r="PAP32" s="687"/>
      <c r="PAQ32" s="687"/>
      <c r="PAR32" s="687"/>
      <c r="PAS32" s="687"/>
      <c r="PAT32" s="687"/>
      <c r="PAU32" s="687"/>
      <c r="PAV32" s="687"/>
      <c r="PAW32" s="687"/>
      <c r="PAX32" s="687"/>
      <c r="PAY32" s="687"/>
      <c r="PAZ32" s="687"/>
      <c r="PBA32" s="687"/>
      <c r="PBB32" s="687"/>
      <c r="PBC32" s="687"/>
      <c r="PBD32" s="687"/>
      <c r="PBE32" s="687"/>
      <c r="PBF32" s="687"/>
      <c r="PBG32" s="687"/>
      <c r="PBH32" s="687"/>
      <c r="PBI32" s="687"/>
      <c r="PBJ32" s="687"/>
      <c r="PBK32" s="687"/>
      <c r="PBL32" s="687"/>
      <c r="PBM32" s="687"/>
      <c r="PBN32" s="687"/>
      <c r="PBO32" s="687"/>
      <c r="PBP32" s="687"/>
      <c r="PBQ32" s="687"/>
      <c r="PBR32" s="687"/>
      <c r="PBS32" s="687"/>
      <c r="PBT32" s="687"/>
      <c r="PBU32" s="687"/>
      <c r="PBV32" s="687"/>
      <c r="PBW32" s="687"/>
      <c r="PBX32" s="687"/>
      <c r="PBY32" s="687"/>
      <c r="PBZ32" s="687"/>
      <c r="PCA32" s="687"/>
      <c r="PCB32" s="687"/>
      <c r="PCC32" s="687"/>
      <c r="PCD32" s="687"/>
      <c r="PCE32" s="687"/>
      <c r="PCF32" s="687"/>
      <c r="PCG32" s="687"/>
      <c r="PCH32" s="687"/>
      <c r="PCI32" s="687"/>
      <c r="PCJ32" s="687"/>
      <c r="PCK32" s="687"/>
      <c r="PCL32" s="687"/>
      <c r="PCM32" s="687"/>
      <c r="PCN32" s="687"/>
      <c r="PCO32" s="687"/>
      <c r="PCP32" s="687"/>
      <c r="PCQ32" s="687"/>
      <c r="PCR32" s="687"/>
      <c r="PCS32" s="687"/>
      <c r="PCT32" s="687"/>
      <c r="PCU32" s="687"/>
      <c r="PCV32" s="687"/>
      <c r="PCW32" s="687"/>
      <c r="PCX32" s="687"/>
      <c r="PCY32" s="687"/>
      <c r="PCZ32" s="687"/>
      <c r="PDA32" s="687"/>
      <c r="PDB32" s="687"/>
      <c r="PDC32" s="687"/>
      <c r="PDD32" s="687"/>
      <c r="PDE32" s="687"/>
      <c r="PDF32" s="687"/>
      <c r="PDG32" s="687"/>
      <c r="PDH32" s="687"/>
      <c r="PDI32" s="687"/>
      <c r="PDJ32" s="687"/>
      <c r="PDK32" s="687"/>
      <c r="PDL32" s="687"/>
      <c r="PDM32" s="687"/>
      <c r="PDN32" s="687"/>
      <c r="PDO32" s="687"/>
      <c r="PDP32" s="687"/>
      <c r="PDQ32" s="687"/>
      <c r="PDR32" s="687"/>
      <c r="PDS32" s="687"/>
      <c r="PDT32" s="687"/>
      <c r="PDU32" s="687"/>
      <c r="PDV32" s="687"/>
      <c r="PDW32" s="687"/>
      <c r="PDX32" s="687"/>
      <c r="PDY32" s="687"/>
      <c r="PDZ32" s="687"/>
      <c r="PEA32" s="687"/>
      <c r="PEB32" s="687"/>
      <c r="PEC32" s="687"/>
      <c r="PED32" s="687"/>
      <c r="PEE32" s="687"/>
      <c r="PEF32" s="687"/>
      <c r="PEG32" s="687"/>
      <c r="PEH32" s="687"/>
      <c r="PEI32" s="687"/>
      <c r="PEJ32" s="687"/>
      <c r="PEK32" s="687"/>
      <c r="PEL32" s="687"/>
      <c r="PEM32" s="687"/>
      <c r="PEN32" s="687"/>
      <c r="PEO32" s="687"/>
      <c r="PEP32" s="687"/>
      <c r="PEQ32" s="687"/>
      <c r="PER32" s="687"/>
      <c r="PES32" s="687"/>
      <c r="PET32" s="687"/>
      <c r="PEU32" s="687"/>
      <c r="PEV32" s="687"/>
      <c r="PEW32" s="687"/>
      <c r="PEX32" s="687"/>
      <c r="PEY32" s="687"/>
      <c r="PEZ32" s="687"/>
      <c r="PFA32" s="687"/>
      <c r="PFB32" s="687"/>
      <c r="PFC32" s="687"/>
      <c r="PFD32" s="687"/>
      <c r="PFE32" s="687"/>
      <c r="PFF32" s="687"/>
      <c r="PFG32" s="687"/>
      <c r="PFH32" s="687"/>
      <c r="PFI32" s="687"/>
      <c r="PFJ32" s="687"/>
      <c r="PFK32" s="687"/>
      <c r="PFL32" s="687"/>
      <c r="PFM32" s="687"/>
      <c r="PFN32" s="687"/>
      <c r="PFO32" s="687"/>
      <c r="PFP32" s="687"/>
      <c r="PFQ32" s="687"/>
      <c r="PFR32" s="687"/>
      <c r="PFS32" s="687"/>
      <c r="PFT32" s="687"/>
      <c r="PFU32" s="687"/>
      <c r="PFV32" s="687"/>
      <c r="PFW32" s="687"/>
      <c r="PFX32" s="687"/>
      <c r="PFY32" s="687"/>
      <c r="PFZ32" s="687"/>
      <c r="PGA32" s="687"/>
      <c r="PGB32" s="687"/>
      <c r="PGC32" s="687"/>
      <c r="PGD32" s="687"/>
      <c r="PGE32" s="687"/>
      <c r="PGF32" s="687"/>
      <c r="PGG32" s="687"/>
      <c r="PGH32" s="687"/>
      <c r="PGI32" s="687"/>
      <c r="PGJ32" s="687"/>
      <c r="PGK32" s="687"/>
      <c r="PGL32" s="687"/>
      <c r="PGM32" s="687"/>
      <c r="PGN32" s="687"/>
      <c r="PGO32" s="687"/>
      <c r="PGP32" s="687"/>
      <c r="PGQ32" s="687"/>
      <c r="PGR32" s="687"/>
      <c r="PGS32" s="687"/>
      <c r="PGT32" s="687"/>
      <c r="PGU32" s="687"/>
      <c r="PGV32" s="687"/>
      <c r="PGW32" s="687"/>
      <c r="PGX32" s="687"/>
      <c r="PGY32" s="687"/>
      <c r="PGZ32" s="687"/>
      <c r="PHA32" s="687"/>
      <c r="PHB32" s="687"/>
      <c r="PHC32" s="687"/>
      <c r="PHD32" s="687"/>
      <c r="PHE32" s="687"/>
      <c r="PHF32" s="687"/>
      <c r="PHG32" s="687"/>
      <c r="PHH32" s="687"/>
      <c r="PHI32" s="687"/>
      <c r="PHJ32" s="687"/>
      <c r="PHK32" s="687"/>
      <c r="PHL32" s="687"/>
      <c r="PHM32" s="687"/>
      <c r="PHN32" s="687"/>
      <c r="PHO32" s="687"/>
      <c r="PHP32" s="687"/>
      <c r="PHQ32" s="687"/>
      <c r="PHR32" s="687"/>
      <c r="PHS32" s="687"/>
      <c r="PHT32" s="687"/>
      <c r="PHU32" s="687"/>
      <c r="PHV32" s="687"/>
      <c r="PHW32" s="687"/>
      <c r="PHX32" s="687"/>
      <c r="PHY32" s="687"/>
      <c r="PHZ32" s="687"/>
      <c r="PIA32" s="687"/>
      <c r="PIB32" s="687"/>
      <c r="PIC32" s="687"/>
      <c r="PID32" s="687"/>
      <c r="PIE32" s="687"/>
      <c r="PIF32" s="687"/>
      <c r="PIG32" s="687"/>
      <c r="PIH32" s="687"/>
      <c r="PII32" s="687"/>
      <c r="PIJ32" s="687"/>
      <c r="PIK32" s="687"/>
      <c r="PIL32" s="687"/>
      <c r="PIM32" s="687"/>
      <c r="PIN32" s="687"/>
      <c r="PIO32" s="687"/>
      <c r="PIP32" s="687"/>
      <c r="PIQ32" s="687"/>
      <c r="PIR32" s="687"/>
      <c r="PIS32" s="687"/>
      <c r="PIT32" s="687"/>
      <c r="PIU32" s="687"/>
      <c r="PIV32" s="687"/>
      <c r="PIW32" s="687"/>
      <c r="PIX32" s="687"/>
      <c r="PIY32" s="687"/>
      <c r="PIZ32" s="687"/>
      <c r="PJA32" s="687"/>
      <c r="PJB32" s="687"/>
      <c r="PJC32" s="687"/>
      <c r="PJD32" s="687"/>
      <c r="PJE32" s="687"/>
      <c r="PJF32" s="687"/>
      <c r="PJG32" s="687"/>
      <c r="PJH32" s="687"/>
      <c r="PJI32" s="687"/>
      <c r="PJJ32" s="687"/>
      <c r="PJK32" s="687"/>
      <c r="PJL32" s="687"/>
      <c r="PJM32" s="687"/>
      <c r="PJN32" s="687"/>
      <c r="PJO32" s="687"/>
      <c r="PJP32" s="687"/>
      <c r="PJQ32" s="687"/>
      <c r="PJR32" s="687"/>
      <c r="PJS32" s="687"/>
      <c r="PJT32" s="687"/>
      <c r="PJU32" s="687"/>
      <c r="PJV32" s="687"/>
      <c r="PJW32" s="687"/>
      <c r="PJX32" s="687"/>
      <c r="PJY32" s="687"/>
      <c r="PJZ32" s="687"/>
      <c r="PKA32" s="687"/>
      <c r="PKB32" s="687"/>
      <c r="PKC32" s="687"/>
      <c r="PKD32" s="687"/>
      <c r="PKE32" s="687"/>
      <c r="PKF32" s="687"/>
      <c r="PKG32" s="687"/>
      <c r="PKH32" s="687"/>
      <c r="PKI32" s="687"/>
      <c r="PKJ32" s="687"/>
      <c r="PKK32" s="687"/>
      <c r="PKL32" s="687"/>
      <c r="PKM32" s="687"/>
      <c r="PKN32" s="687"/>
      <c r="PKO32" s="687"/>
      <c r="PKP32" s="687"/>
      <c r="PKQ32" s="687"/>
      <c r="PKR32" s="687"/>
      <c r="PKS32" s="687"/>
      <c r="PKT32" s="687"/>
      <c r="PKU32" s="687"/>
      <c r="PKV32" s="687"/>
      <c r="PKW32" s="687"/>
      <c r="PKX32" s="687"/>
      <c r="PKY32" s="687"/>
      <c r="PKZ32" s="687"/>
      <c r="PLA32" s="687"/>
      <c r="PLB32" s="687"/>
      <c r="PLC32" s="687"/>
      <c r="PLD32" s="687"/>
      <c r="PLE32" s="687"/>
      <c r="PLF32" s="687"/>
      <c r="PLG32" s="687"/>
      <c r="PLH32" s="687"/>
      <c r="PLI32" s="687"/>
      <c r="PLJ32" s="687"/>
      <c r="PLK32" s="687"/>
      <c r="PLL32" s="687"/>
      <c r="PLM32" s="687"/>
      <c r="PLN32" s="687"/>
      <c r="PLO32" s="687"/>
      <c r="PLP32" s="687"/>
      <c r="PLQ32" s="687"/>
      <c r="PLR32" s="687"/>
      <c r="PLS32" s="687"/>
      <c r="PLT32" s="687"/>
      <c r="PLU32" s="687"/>
      <c r="PLV32" s="687"/>
      <c r="PLW32" s="687"/>
      <c r="PLX32" s="687"/>
      <c r="PLY32" s="687"/>
      <c r="PLZ32" s="687"/>
      <c r="PMA32" s="687"/>
      <c r="PMB32" s="687"/>
      <c r="PMC32" s="687"/>
      <c r="PMD32" s="687"/>
      <c r="PME32" s="687"/>
      <c r="PMF32" s="687"/>
      <c r="PMG32" s="687"/>
      <c r="PMH32" s="687"/>
      <c r="PMI32" s="687"/>
      <c r="PMJ32" s="687"/>
      <c r="PMK32" s="687"/>
      <c r="PML32" s="687"/>
      <c r="PMM32" s="687"/>
      <c r="PMN32" s="687"/>
      <c r="PMO32" s="687"/>
      <c r="PMP32" s="687"/>
      <c r="PMQ32" s="687"/>
      <c r="PMR32" s="687"/>
      <c r="PMS32" s="687"/>
      <c r="PMT32" s="687"/>
      <c r="PMU32" s="687"/>
      <c r="PMV32" s="687"/>
      <c r="PMW32" s="687"/>
      <c r="PMX32" s="687"/>
      <c r="PMY32" s="687"/>
      <c r="PMZ32" s="687"/>
      <c r="PNA32" s="687"/>
      <c r="PNB32" s="687"/>
      <c r="PNC32" s="687"/>
      <c r="PND32" s="687"/>
      <c r="PNE32" s="687"/>
      <c r="PNF32" s="687"/>
      <c r="PNG32" s="687"/>
      <c r="PNH32" s="687"/>
      <c r="PNI32" s="687"/>
      <c r="PNJ32" s="687"/>
      <c r="PNK32" s="687"/>
      <c r="PNL32" s="687"/>
      <c r="PNM32" s="687"/>
      <c r="PNN32" s="687"/>
      <c r="PNO32" s="687"/>
      <c r="PNP32" s="687"/>
      <c r="PNQ32" s="687"/>
      <c r="PNR32" s="687"/>
      <c r="PNS32" s="687"/>
      <c r="PNT32" s="687"/>
      <c r="PNU32" s="687"/>
      <c r="PNV32" s="687"/>
      <c r="PNW32" s="687"/>
      <c r="PNX32" s="687"/>
      <c r="PNY32" s="687"/>
      <c r="PNZ32" s="687"/>
      <c r="POA32" s="687"/>
      <c r="POB32" s="687"/>
      <c r="POC32" s="687"/>
      <c r="POD32" s="687"/>
      <c r="POE32" s="687"/>
      <c r="POF32" s="687"/>
      <c r="POG32" s="687"/>
      <c r="POH32" s="687"/>
      <c r="POI32" s="687"/>
      <c r="POJ32" s="687"/>
      <c r="POK32" s="687"/>
      <c r="POL32" s="687"/>
      <c r="POM32" s="687"/>
      <c r="PON32" s="687"/>
      <c r="POO32" s="687"/>
      <c r="POP32" s="687"/>
      <c r="POQ32" s="687"/>
      <c r="POR32" s="687"/>
      <c r="POS32" s="687"/>
      <c r="POT32" s="687"/>
      <c r="POU32" s="687"/>
      <c r="POV32" s="687"/>
      <c r="POW32" s="687"/>
      <c r="POX32" s="687"/>
      <c r="POY32" s="687"/>
      <c r="POZ32" s="687"/>
      <c r="PPA32" s="687"/>
      <c r="PPB32" s="687"/>
      <c r="PPC32" s="687"/>
      <c r="PPD32" s="687"/>
      <c r="PPE32" s="687"/>
      <c r="PPF32" s="687"/>
      <c r="PPG32" s="687"/>
      <c r="PPH32" s="687"/>
      <c r="PPI32" s="687"/>
      <c r="PPJ32" s="687"/>
      <c r="PPK32" s="687"/>
      <c r="PPL32" s="687"/>
      <c r="PPM32" s="687"/>
      <c r="PPN32" s="687"/>
      <c r="PPO32" s="687"/>
      <c r="PPP32" s="687"/>
      <c r="PPQ32" s="687"/>
      <c r="PPR32" s="687"/>
      <c r="PPS32" s="687"/>
      <c r="PPT32" s="687"/>
      <c r="PPU32" s="687"/>
      <c r="PPV32" s="687"/>
      <c r="PPW32" s="687"/>
      <c r="PPX32" s="687"/>
      <c r="PPY32" s="687"/>
      <c r="PPZ32" s="687"/>
      <c r="PQA32" s="687"/>
      <c r="PQB32" s="687"/>
      <c r="PQC32" s="687"/>
      <c r="PQD32" s="687"/>
      <c r="PQE32" s="687"/>
      <c r="PQF32" s="687"/>
      <c r="PQG32" s="687"/>
      <c r="PQH32" s="687"/>
      <c r="PQI32" s="687"/>
      <c r="PQJ32" s="687"/>
      <c r="PQK32" s="687"/>
      <c r="PQL32" s="687"/>
      <c r="PQM32" s="687"/>
      <c r="PQN32" s="687"/>
      <c r="PQO32" s="687"/>
      <c r="PQP32" s="687"/>
      <c r="PQQ32" s="687"/>
      <c r="PQR32" s="687"/>
      <c r="PQS32" s="687"/>
      <c r="PQT32" s="687"/>
      <c r="PQU32" s="687"/>
      <c r="PQV32" s="687"/>
      <c r="PQW32" s="687"/>
      <c r="PQX32" s="687"/>
      <c r="PQY32" s="687"/>
      <c r="PQZ32" s="687"/>
      <c r="PRA32" s="687"/>
      <c r="PRB32" s="687"/>
      <c r="PRC32" s="687"/>
      <c r="PRD32" s="687"/>
      <c r="PRE32" s="687"/>
      <c r="PRF32" s="687"/>
      <c r="PRG32" s="687"/>
      <c r="PRH32" s="687"/>
      <c r="PRI32" s="687"/>
      <c r="PRJ32" s="687"/>
      <c r="PRK32" s="687"/>
      <c r="PRL32" s="687"/>
      <c r="PRM32" s="687"/>
      <c r="PRN32" s="687"/>
      <c r="PRO32" s="687"/>
      <c r="PRP32" s="687"/>
      <c r="PRQ32" s="687"/>
      <c r="PRR32" s="687"/>
      <c r="PRS32" s="687"/>
      <c r="PRT32" s="687"/>
      <c r="PRU32" s="687"/>
      <c r="PRV32" s="687"/>
      <c r="PRW32" s="687"/>
      <c r="PRX32" s="687"/>
      <c r="PRY32" s="687"/>
      <c r="PRZ32" s="687"/>
      <c r="PSA32" s="687"/>
      <c r="PSB32" s="687"/>
      <c r="PSC32" s="687"/>
      <c r="PSD32" s="687"/>
      <c r="PSE32" s="687"/>
      <c r="PSF32" s="687"/>
      <c r="PSG32" s="687"/>
      <c r="PSH32" s="687"/>
      <c r="PSI32" s="687"/>
      <c r="PSJ32" s="687"/>
      <c r="PSK32" s="687"/>
      <c r="PSL32" s="687"/>
      <c r="PSM32" s="687"/>
      <c r="PSN32" s="687"/>
      <c r="PSO32" s="687"/>
      <c r="PSP32" s="687"/>
      <c r="PSQ32" s="687"/>
      <c r="PSR32" s="687"/>
      <c r="PSS32" s="687"/>
      <c r="PST32" s="687"/>
      <c r="PSU32" s="687"/>
      <c r="PSV32" s="687"/>
      <c r="PSW32" s="687"/>
      <c r="PSX32" s="687"/>
      <c r="PSY32" s="687"/>
      <c r="PSZ32" s="687"/>
      <c r="PTA32" s="687"/>
      <c r="PTB32" s="687"/>
      <c r="PTC32" s="687"/>
      <c r="PTD32" s="687"/>
      <c r="PTE32" s="687"/>
      <c r="PTF32" s="687"/>
      <c r="PTG32" s="687"/>
      <c r="PTH32" s="687"/>
      <c r="PTI32" s="687"/>
      <c r="PTJ32" s="687"/>
      <c r="PTK32" s="687"/>
      <c r="PTL32" s="687"/>
      <c r="PTM32" s="687"/>
      <c r="PTN32" s="687"/>
      <c r="PTO32" s="687"/>
      <c r="PTP32" s="687"/>
      <c r="PTQ32" s="687"/>
      <c r="PTR32" s="687"/>
      <c r="PTS32" s="687"/>
      <c r="PTT32" s="687"/>
      <c r="PTU32" s="687"/>
      <c r="PTV32" s="687"/>
      <c r="PTW32" s="687"/>
      <c r="PTX32" s="687"/>
      <c r="PTY32" s="687"/>
      <c r="PTZ32" s="687"/>
      <c r="PUA32" s="687"/>
      <c r="PUB32" s="687"/>
      <c r="PUC32" s="687"/>
      <c r="PUD32" s="687"/>
      <c r="PUE32" s="687"/>
      <c r="PUF32" s="687"/>
      <c r="PUG32" s="687"/>
      <c r="PUH32" s="687"/>
      <c r="PUI32" s="687"/>
      <c r="PUJ32" s="687"/>
      <c r="PUK32" s="687"/>
      <c r="PUL32" s="687"/>
      <c r="PUM32" s="687"/>
      <c r="PUN32" s="687"/>
      <c r="PUO32" s="687"/>
      <c r="PUP32" s="687"/>
      <c r="PUQ32" s="687"/>
      <c r="PUR32" s="687"/>
      <c r="PUS32" s="687"/>
      <c r="PUT32" s="687"/>
      <c r="PUU32" s="687"/>
      <c r="PUV32" s="687"/>
      <c r="PUW32" s="687"/>
      <c r="PUX32" s="687"/>
      <c r="PUY32" s="687"/>
      <c r="PUZ32" s="687"/>
      <c r="PVA32" s="687"/>
      <c r="PVB32" s="687"/>
      <c r="PVC32" s="687"/>
      <c r="PVD32" s="687"/>
      <c r="PVE32" s="687"/>
      <c r="PVF32" s="687"/>
      <c r="PVG32" s="687"/>
      <c r="PVH32" s="687"/>
      <c r="PVI32" s="687"/>
      <c r="PVJ32" s="687"/>
      <c r="PVK32" s="687"/>
      <c r="PVL32" s="687"/>
      <c r="PVM32" s="687"/>
      <c r="PVN32" s="687"/>
      <c r="PVO32" s="687"/>
      <c r="PVP32" s="687"/>
      <c r="PVQ32" s="687"/>
      <c r="PVR32" s="687"/>
      <c r="PVS32" s="687"/>
      <c r="PVT32" s="687"/>
      <c r="PVU32" s="687"/>
      <c r="PVV32" s="687"/>
      <c r="PVW32" s="687"/>
      <c r="PVX32" s="687"/>
      <c r="PVY32" s="687"/>
      <c r="PVZ32" s="687"/>
      <c r="PWA32" s="687"/>
      <c r="PWB32" s="687"/>
      <c r="PWC32" s="687"/>
      <c r="PWD32" s="687"/>
      <c r="PWE32" s="687"/>
      <c r="PWF32" s="687"/>
      <c r="PWG32" s="687"/>
      <c r="PWH32" s="687"/>
      <c r="PWI32" s="687"/>
      <c r="PWJ32" s="687"/>
      <c r="PWK32" s="687"/>
      <c r="PWL32" s="687"/>
      <c r="PWM32" s="687"/>
      <c r="PWN32" s="687"/>
      <c r="PWO32" s="687"/>
      <c r="PWP32" s="687"/>
      <c r="PWQ32" s="687"/>
      <c r="PWR32" s="687"/>
      <c r="PWS32" s="687"/>
      <c r="PWT32" s="687"/>
      <c r="PWU32" s="687"/>
      <c r="PWV32" s="687"/>
      <c r="PWW32" s="687"/>
      <c r="PWX32" s="687"/>
      <c r="PWY32" s="687"/>
      <c r="PWZ32" s="687"/>
      <c r="PXA32" s="687"/>
      <c r="PXB32" s="687"/>
      <c r="PXC32" s="687"/>
      <c r="PXD32" s="687"/>
      <c r="PXE32" s="687"/>
      <c r="PXF32" s="687"/>
      <c r="PXG32" s="687"/>
      <c r="PXH32" s="687"/>
      <c r="PXI32" s="687"/>
      <c r="PXJ32" s="687"/>
      <c r="PXK32" s="687"/>
      <c r="PXL32" s="687"/>
      <c r="PXM32" s="687"/>
      <c r="PXN32" s="687"/>
      <c r="PXO32" s="687"/>
      <c r="PXP32" s="687"/>
      <c r="PXQ32" s="687"/>
      <c r="PXR32" s="687"/>
      <c r="PXS32" s="687"/>
      <c r="PXT32" s="687"/>
      <c r="PXU32" s="687"/>
      <c r="PXV32" s="687"/>
      <c r="PXW32" s="687"/>
      <c r="PXX32" s="687"/>
      <c r="PXY32" s="687"/>
      <c r="PXZ32" s="687"/>
      <c r="PYA32" s="687"/>
      <c r="PYB32" s="687"/>
      <c r="PYC32" s="687"/>
      <c r="PYD32" s="687"/>
      <c r="PYE32" s="687"/>
      <c r="PYF32" s="687"/>
      <c r="PYG32" s="687"/>
      <c r="PYH32" s="687"/>
      <c r="PYI32" s="687"/>
      <c r="PYJ32" s="687"/>
      <c r="PYK32" s="687"/>
      <c r="PYL32" s="687"/>
      <c r="PYM32" s="687"/>
      <c r="PYN32" s="687"/>
      <c r="PYO32" s="687"/>
      <c r="PYP32" s="687"/>
      <c r="PYQ32" s="687"/>
      <c r="PYR32" s="687"/>
      <c r="PYS32" s="687"/>
      <c r="PYT32" s="687"/>
      <c r="PYU32" s="687"/>
      <c r="PYV32" s="687"/>
      <c r="PYW32" s="687"/>
      <c r="PYX32" s="687"/>
      <c r="PYY32" s="687"/>
      <c r="PYZ32" s="687"/>
      <c r="PZA32" s="687"/>
      <c r="PZB32" s="687"/>
      <c r="PZC32" s="687"/>
      <c r="PZD32" s="687"/>
      <c r="PZE32" s="687"/>
      <c r="PZF32" s="687"/>
      <c r="PZG32" s="687"/>
      <c r="PZH32" s="687"/>
      <c r="PZI32" s="687"/>
      <c r="PZJ32" s="687"/>
      <c r="PZK32" s="687"/>
      <c r="PZL32" s="687"/>
      <c r="PZM32" s="687"/>
      <c r="PZN32" s="687"/>
      <c r="PZO32" s="687"/>
      <c r="PZP32" s="687"/>
      <c r="PZQ32" s="687"/>
      <c r="PZR32" s="687"/>
      <c r="PZS32" s="687"/>
      <c r="PZT32" s="687"/>
      <c r="PZU32" s="687"/>
      <c r="PZV32" s="687"/>
      <c r="PZW32" s="687"/>
      <c r="PZX32" s="687"/>
      <c r="PZY32" s="687"/>
      <c r="PZZ32" s="687"/>
      <c r="QAA32" s="687"/>
      <c r="QAB32" s="687"/>
      <c r="QAC32" s="687"/>
      <c r="QAD32" s="687"/>
      <c r="QAE32" s="687"/>
      <c r="QAF32" s="687"/>
      <c r="QAG32" s="687"/>
      <c r="QAH32" s="687"/>
      <c r="QAI32" s="687"/>
      <c r="QAJ32" s="687"/>
      <c r="QAK32" s="687"/>
      <c r="QAL32" s="687"/>
      <c r="QAM32" s="687"/>
      <c r="QAN32" s="687"/>
      <c r="QAO32" s="687"/>
      <c r="QAP32" s="687"/>
      <c r="QAQ32" s="687"/>
      <c r="QAR32" s="687"/>
      <c r="QAS32" s="687"/>
      <c r="QAT32" s="687"/>
      <c r="QAU32" s="687"/>
      <c r="QAV32" s="687"/>
      <c r="QAW32" s="687"/>
      <c r="QAX32" s="687"/>
      <c r="QAY32" s="687"/>
      <c r="QAZ32" s="687"/>
      <c r="QBA32" s="687"/>
      <c r="QBB32" s="687"/>
      <c r="QBC32" s="687"/>
      <c r="QBD32" s="687"/>
      <c r="QBE32" s="687"/>
      <c r="QBF32" s="687"/>
      <c r="QBG32" s="687"/>
      <c r="QBH32" s="687"/>
      <c r="QBI32" s="687"/>
      <c r="QBJ32" s="687"/>
      <c r="QBK32" s="687"/>
      <c r="QBL32" s="687"/>
      <c r="QBM32" s="687"/>
      <c r="QBN32" s="687"/>
      <c r="QBO32" s="687"/>
      <c r="QBP32" s="687"/>
      <c r="QBQ32" s="687"/>
      <c r="QBR32" s="687"/>
      <c r="QBS32" s="687"/>
      <c r="QBT32" s="687"/>
      <c r="QBU32" s="687"/>
      <c r="QBV32" s="687"/>
      <c r="QBW32" s="687"/>
      <c r="QBX32" s="687"/>
      <c r="QBY32" s="687"/>
      <c r="QBZ32" s="687"/>
      <c r="QCA32" s="687"/>
      <c r="QCB32" s="687"/>
      <c r="QCC32" s="687"/>
      <c r="QCD32" s="687"/>
      <c r="QCE32" s="687"/>
      <c r="QCF32" s="687"/>
      <c r="QCG32" s="687"/>
      <c r="QCH32" s="687"/>
      <c r="QCI32" s="687"/>
      <c r="QCJ32" s="687"/>
      <c r="QCK32" s="687"/>
      <c r="QCL32" s="687"/>
      <c r="QCM32" s="687"/>
      <c r="QCN32" s="687"/>
      <c r="QCO32" s="687"/>
      <c r="QCP32" s="687"/>
      <c r="QCQ32" s="687"/>
      <c r="QCR32" s="687"/>
      <c r="QCS32" s="687"/>
      <c r="QCT32" s="687"/>
      <c r="QCU32" s="687"/>
      <c r="QCV32" s="687"/>
      <c r="QCW32" s="687"/>
      <c r="QCX32" s="687"/>
      <c r="QCY32" s="687"/>
      <c r="QCZ32" s="687"/>
      <c r="QDA32" s="687"/>
      <c r="QDB32" s="687"/>
      <c r="QDC32" s="687"/>
      <c r="QDD32" s="687"/>
      <c r="QDE32" s="687"/>
      <c r="QDF32" s="687"/>
      <c r="QDG32" s="687"/>
      <c r="QDH32" s="687"/>
      <c r="QDI32" s="687"/>
      <c r="QDJ32" s="687"/>
      <c r="QDK32" s="687"/>
      <c r="QDL32" s="687"/>
      <c r="QDM32" s="687"/>
      <c r="QDN32" s="687"/>
      <c r="QDO32" s="687"/>
      <c r="QDP32" s="687"/>
      <c r="QDQ32" s="687"/>
      <c r="QDR32" s="687"/>
      <c r="QDS32" s="687"/>
      <c r="QDT32" s="687"/>
      <c r="QDU32" s="687"/>
      <c r="QDV32" s="687"/>
      <c r="QDW32" s="687"/>
      <c r="QDX32" s="687"/>
      <c r="QDY32" s="687"/>
      <c r="QDZ32" s="687"/>
      <c r="QEA32" s="687"/>
      <c r="QEB32" s="687"/>
      <c r="QEC32" s="687"/>
      <c r="QED32" s="687"/>
      <c r="QEE32" s="687"/>
      <c r="QEF32" s="687"/>
      <c r="QEG32" s="687"/>
      <c r="QEH32" s="687"/>
      <c r="QEI32" s="687"/>
      <c r="QEJ32" s="687"/>
      <c r="QEK32" s="687"/>
      <c r="QEL32" s="687"/>
      <c r="QEM32" s="687"/>
      <c r="QEN32" s="687"/>
      <c r="QEO32" s="687"/>
      <c r="QEP32" s="687"/>
      <c r="QEQ32" s="687"/>
      <c r="QER32" s="687"/>
      <c r="QES32" s="687"/>
      <c r="QET32" s="687"/>
      <c r="QEU32" s="687"/>
      <c r="QEV32" s="687"/>
      <c r="QEW32" s="687"/>
      <c r="QEX32" s="687"/>
      <c r="QEY32" s="687"/>
      <c r="QEZ32" s="687"/>
      <c r="QFA32" s="687"/>
      <c r="QFB32" s="687"/>
      <c r="QFC32" s="687"/>
      <c r="QFD32" s="687"/>
      <c r="QFE32" s="687"/>
      <c r="QFF32" s="687"/>
      <c r="QFG32" s="687"/>
      <c r="QFH32" s="687"/>
      <c r="QFI32" s="687"/>
      <c r="QFJ32" s="687"/>
      <c r="QFK32" s="687"/>
      <c r="QFL32" s="687"/>
      <c r="QFM32" s="687"/>
      <c r="QFN32" s="687"/>
      <c r="QFO32" s="687"/>
      <c r="QFP32" s="687"/>
      <c r="QFQ32" s="687"/>
      <c r="QFR32" s="687"/>
      <c r="QFS32" s="687"/>
      <c r="QFT32" s="687"/>
      <c r="QFU32" s="687"/>
      <c r="QFV32" s="687"/>
      <c r="QFW32" s="687"/>
      <c r="QFX32" s="687"/>
      <c r="QFY32" s="687"/>
      <c r="QFZ32" s="687"/>
      <c r="QGA32" s="687"/>
      <c r="QGB32" s="687"/>
      <c r="QGC32" s="687"/>
      <c r="QGD32" s="687"/>
      <c r="QGE32" s="687"/>
      <c r="QGF32" s="687"/>
      <c r="QGG32" s="687"/>
      <c r="QGH32" s="687"/>
      <c r="QGI32" s="687"/>
      <c r="QGJ32" s="687"/>
      <c r="QGK32" s="687"/>
      <c r="QGL32" s="687"/>
      <c r="QGM32" s="687"/>
      <c r="QGN32" s="687"/>
      <c r="QGO32" s="687"/>
      <c r="QGP32" s="687"/>
      <c r="QGQ32" s="687"/>
      <c r="QGR32" s="687"/>
      <c r="QGS32" s="687"/>
      <c r="QGT32" s="687"/>
      <c r="QGU32" s="687"/>
      <c r="QGV32" s="687"/>
      <c r="QGW32" s="687"/>
      <c r="QGX32" s="687"/>
      <c r="QGY32" s="687"/>
      <c r="QGZ32" s="687"/>
      <c r="QHA32" s="687"/>
      <c r="QHB32" s="687"/>
      <c r="QHC32" s="687"/>
      <c r="QHD32" s="687"/>
      <c r="QHE32" s="687"/>
      <c r="QHF32" s="687"/>
      <c r="QHG32" s="687"/>
      <c r="QHH32" s="687"/>
      <c r="QHI32" s="687"/>
      <c r="QHJ32" s="687"/>
      <c r="QHK32" s="687"/>
      <c r="QHL32" s="687"/>
      <c r="QHM32" s="687"/>
      <c r="QHN32" s="687"/>
      <c r="QHO32" s="687"/>
      <c r="QHP32" s="687"/>
      <c r="QHQ32" s="687"/>
      <c r="QHR32" s="687"/>
      <c r="QHS32" s="687"/>
      <c r="QHT32" s="687"/>
      <c r="QHU32" s="687"/>
      <c r="QHV32" s="687"/>
      <c r="QHW32" s="687"/>
      <c r="QHX32" s="687"/>
      <c r="QHY32" s="687"/>
      <c r="QHZ32" s="687"/>
      <c r="QIA32" s="687"/>
      <c r="QIB32" s="687"/>
      <c r="QIC32" s="687"/>
      <c r="QID32" s="687"/>
      <c r="QIE32" s="687"/>
      <c r="QIF32" s="687"/>
      <c r="QIG32" s="687"/>
      <c r="QIH32" s="687"/>
      <c r="QII32" s="687"/>
      <c r="QIJ32" s="687"/>
      <c r="QIK32" s="687"/>
      <c r="QIL32" s="687"/>
      <c r="QIM32" s="687"/>
      <c r="QIN32" s="687"/>
      <c r="QIO32" s="687"/>
      <c r="QIP32" s="687"/>
      <c r="QIQ32" s="687"/>
      <c r="QIR32" s="687"/>
      <c r="QIS32" s="687"/>
      <c r="QIT32" s="687"/>
      <c r="QIU32" s="687"/>
      <c r="QIV32" s="687"/>
      <c r="QIW32" s="687"/>
      <c r="QIX32" s="687"/>
      <c r="QIY32" s="687"/>
      <c r="QIZ32" s="687"/>
      <c r="QJA32" s="687"/>
      <c r="QJB32" s="687"/>
      <c r="QJC32" s="687"/>
      <c r="QJD32" s="687"/>
      <c r="QJE32" s="687"/>
      <c r="QJF32" s="687"/>
      <c r="QJG32" s="687"/>
      <c r="QJH32" s="687"/>
      <c r="QJI32" s="687"/>
      <c r="QJJ32" s="687"/>
      <c r="QJK32" s="687"/>
      <c r="QJL32" s="687"/>
      <c r="QJM32" s="687"/>
      <c r="QJN32" s="687"/>
      <c r="QJO32" s="687"/>
      <c r="QJP32" s="687"/>
      <c r="QJQ32" s="687"/>
      <c r="QJR32" s="687"/>
      <c r="QJS32" s="687"/>
      <c r="QJT32" s="687"/>
      <c r="QJU32" s="687"/>
      <c r="QJV32" s="687"/>
      <c r="QJW32" s="687"/>
      <c r="QJX32" s="687"/>
      <c r="QJY32" s="687"/>
      <c r="QJZ32" s="687"/>
      <c r="QKA32" s="687"/>
      <c r="QKB32" s="687"/>
      <c r="QKC32" s="687"/>
      <c r="QKD32" s="687"/>
      <c r="QKE32" s="687"/>
      <c r="QKF32" s="687"/>
      <c r="QKG32" s="687"/>
      <c r="QKH32" s="687"/>
      <c r="QKI32" s="687"/>
      <c r="QKJ32" s="687"/>
      <c r="QKK32" s="687"/>
      <c r="QKL32" s="687"/>
      <c r="QKM32" s="687"/>
      <c r="QKN32" s="687"/>
      <c r="QKO32" s="687"/>
      <c r="QKP32" s="687"/>
      <c r="QKQ32" s="687"/>
      <c r="QKR32" s="687"/>
      <c r="QKS32" s="687"/>
      <c r="QKT32" s="687"/>
      <c r="QKU32" s="687"/>
      <c r="QKV32" s="687"/>
      <c r="QKW32" s="687"/>
      <c r="QKX32" s="687"/>
      <c r="QKY32" s="687"/>
      <c r="QKZ32" s="687"/>
      <c r="QLA32" s="687"/>
      <c r="QLB32" s="687"/>
      <c r="QLC32" s="687"/>
      <c r="QLD32" s="687"/>
      <c r="QLE32" s="687"/>
      <c r="QLF32" s="687"/>
      <c r="QLG32" s="687"/>
      <c r="QLH32" s="687"/>
      <c r="QLI32" s="687"/>
      <c r="QLJ32" s="687"/>
      <c r="QLK32" s="687"/>
      <c r="QLL32" s="687"/>
      <c r="QLM32" s="687"/>
      <c r="QLN32" s="687"/>
      <c r="QLO32" s="687"/>
      <c r="QLP32" s="687"/>
      <c r="QLQ32" s="687"/>
      <c r="QLR32" s="687"/>
      <c r="QLS32" s="687"/>
      <c r="QLT32" s="687"/>
      <c r="QLU32" s="687"/>
      <c r="QLV32" s="687"/>
      <c r="QLW32" s="687"/>
      <c r="QLX32" s="687"/>
      <c r="QLY32" s="687"/>
      <c r="QLZ32" s="687"/>
      <c r="QMA32" s="687"/>
      <c r="QMB32" s="687"/>
      <c r="QMC32" s="687"/>
      <c r="QMD32" s="687"/>
      <c r="QME32" s="687"/>
      <c r="QMF32" s="687"/>
      <c r="QMG32" s="687"/>
      <c r="QMH32" s="687"/>
      <c r="QMI32" s="687"/>
      <c r="QMJ32" s="687"/>
      <c r="QMK32" s="687"/>
      <c r="QML32" s="687"/>
      <c r="QMM32" s="687"/>
      <c r="QMN32" s="687"/>
      <c r="QMO32" s="687"/>
      <c r="QMP32" s="687"/>
      <c r="QMQ32" s="687"/>
      <c r="QMR32" s="687"/>
      <c r="QMS32" s="687"/>
      <c r="QMT32" s="687"/>
      <c r="QMU32" s="687"/>
      <c r="QMV32" s="687"/>
      <c r="QMW32" s="687"/>
      <c r="QMX32" s="687"/>
      <c r="QMY32" s="687"/>
      <c r="QMZ32" s="687"/>
      <c r="QNA32" s="687"/>
      <c r="QNB32" s="687"/>
      <c r="QNC32" s="687"/>
      <c r="QND32" s="687"/>
      <c r="QNE32" s="687"/>
      <c r="QNF32" s="687"/>
      <c r="QNG32" s="687"/>
      <c r="QNH32" s="687"/>
      <c r="QNI32" s="687"/>
      <c r="QNJ32" s="687"/>
      <c r="QNK32" s="687"/>
      <c r="QNL32" s="687"/>
      <c r="QNM32" s="687"/>
      <c r="QNN32" s="687"/>
      <c r="QNO32" s="687"/>
      <c r="QNP32" s="687"/>
      <c r="QNQ32" s="687"/>
      <c r="QNR32" s="687"/>
      <c r="QNS32" s="687"/>
      <c r="QNT32" s="687"/>
      <c r="QNU32" s="687"/>
      <c r="QNV32" s="687"/>
      <c r="QNW32" s="687"/>
      <c r="QNX32" s="687"/>
      <c r="QNY32" s="687"/>
      <c r="QNZ32" s="687"/>
      <c r="QOA32" s="687"/>
      <c r="QOB32" s="687"/>
      <c r="QOC32" s="687"/>
      <c r="QOD32" s="687"/>
      <c r="QOE32" s="687"/>
      <c r="QOF32" s="687"/>
      <c r="QOG32" s="687"/>
      <c r="QOH32" s="687"/>
      <c r="QOI32" s="687"/>
      <c r="QOJ32" s="687"/>
      <c r="QOK32" s="687"/>
      <c r="QOL32" s="687"/>
      <c r="QOM32" s="687"/>
      <c r="QON32" s="687"/>
      <c r="QOO32" s="687"/>
      <c r="QOP32" s="687"/>
      <c r="QOQ32" s="687"/>
      <c r="QOR32" s="687"/>
      <c r="QOS32" s="687"/>
      <c r="QOT32" s="687"/>
      <c r="QOU32" s="687"/>
      <c r="QOV32" s="687"/>
      <c r="QOW32" s="687"/>
      <c r="QOX32" s="687"/>
      <c r="QOY32" s="687"/>
      <c r="QOZ32" s="687"/>
      <c r="QPA32" s="687"/>
      <c r="QPB32" s="687"/>
      <c r="QPC32" s="687"/>
      <c r="QPD32" s="687"/>
      <c r="QPE32" s="687"/>
      <c r="QPF32" s="687"/>
      <c r="QPG32" s="687"/>
      <c r="QPH32" s="687"/>
      <c r="QPI32" s="687"/>
      <c r="QPJ32" s="687"/>
      <c r="QPK32" s="687"/>
      <c r="QPL32" s="687"/>
      <c r="QPM32" s="687"/>
      <c r="QPN32" s="687"/>
      <c r="QPO32" s="687"/>
      <c r="QPP32" s="687"/>
      <c r="QPQ32" s="687"/>
      <c r="QPR32" s="687"/>
      <c r="QPS32" s="687"/>
      <c r="QPT32" s="687"/>
      <c r="QPU32" s="687"/>
      <c r="QPV32" s="687"/>
      <c r="QPW32" s="687"/>
      <c r="QPX32" s="687"/>
      <c r="QPY32" s="687"/>
      <c r="QPZ32" s="687"/>
      <c r="QQA32" s="687"/>
      <c r="QQB32" s="687"/>
      <c r="QQC32" s="687"/>
      <c r="QQD32" s="687"/>
      <c r="QQE32" s="687"/>
      <c r="QQF32" s="687"/>
      <c r="QQG32" s="687"/>
      <c r="QQH32" s="687"/>
      <c r="QQI32" s="687"/>
      <c r="QQJ32" s="687"/>
      <c r="QQK32" s="687"/>
      <c r="QQL32" s="687"/>
      <c r="QQM32" s="687"/>
      <c r="QQN32" s="687"/>
      <c r="QQO32" s="687"/>
      <c r="QQP32" s="687"/>
      <c r="QQQ32" s="687"/>
      <c r="QQR32" s="687"/>
      <c r="QQS32" s="687"/>
      <c r="QQT32" s="687"/>
      <c r="QQU32" s="687"/>
      <c r="QQV32" s="687"/>
      <c r="QQW32" s="687"/>
      <c r="QQX32" s="687"/>
      <c r="QQY32" s="687"/>
      <c r="QQZ32" s="687"/>
      <c r="QRA32" s="687"/>
      <c r="QRB32" s="687"/>
      <c r="QRC32" s="687"/>
      <c r="QRD32" s="687"/>
      <c r="QRE32" s="687"/>
      <c r="QRF32" s="687"/>
      <c r="QRG32" s="687"/>
      <c r="QRH32" s="687"/>
      <c r="QRI32" s="687"/>
      <c r="QRJ32" s="687"/>
      <c r="QRK32" s="687"/>
      <c r="QRL32" s="687"/>
      <c r="QRM32" s="687"/>
      <c r="QRN32" s="687"/>
      <c r="QRO32" s="687"/>
      <c r="QRP32" s="687"/>
      <c r="QRQ32" s="687"/>
      <c r="QRR32" s="687"/>
      <c r="QRS32" s="687"/>
      <c r="QRT32" s="687"/>
      <c r="QRU32" s="687"/>
      <c r="QRV32" s="687"/>
      <c r="QRW32" s="687"/>
      <c r="QRX32" s="687"/>
      <c r="QRY32" s="687"/>
      <c r="QRZ32" s="687"/>
      <c r="QSA32" s="687"/>
      <c r="QSB32" s="687"/>
      <c r="QSC32" s="687"/>
      <c r="QSD32" s="687"/>
      <c r="QSE32" s="687"/>
      <c r="QSF32" s="687"/>
      <c r="QSG32" s="687"/>
      <c r="QSH32" s="687"/>
      <c r="QSI32" s="687"/>
      <c r="QSJ32" s="687"/>
      <c r="QSK32" s="687"/>
      <c r="QSL32" s="687"/>
      <c r="QSM32" s="687"/>
      <c r="QSN32" s="687"/>
      <c r="QSO32" s="687"/>
      <c r="QSP32" s="687"/>
      <c r="QSQ32" s="687"/>
      <c r="QSR32" s="687"/>
      <c r="QSS32" s="687"/>
      <c r="QST32" s="687"/>
      <c r="QSU32" s="687"/>
      <c r="QSV32" s="687"/>
      <c r="QSW32" s="687"/>
      <c r="QSX32" s="687"/>
      <c r="QSY32" s="687"/>
      <c r="QSZ32" s="687"/>
      <c r="QTA32" s="687"/>
      <c r="QTB32" s="687"/>
      <c r="QTC32" s="687"/>
      <c r="QTD32" s="687"/>
      <c r="QTE32" s="687"/>
      <c r="QTF32" s="687"/>
      <c r="QTG32" s="687"/>
      <c r="QTH32" s="687"/>
      <c r="QTI32" s="687"/>
      <c r="QTJ32" s="687"/>
      <c r="QTK32" s="687"/>
      <c r="QTL32" s="687"/>
      <c r="QTM32" s="687"/>
      <c r="QTN32" s="687"/>
      <c r="QTO32" s="687"/>
      <c r="QTP32" s="687"/>
      <c r="QTQ32" s="687"/>
      <c r="QTR32" s="687"/>
      <c r="QTS32" s="687"/>
      <c r="QTT32" s="687"/>
      <c r="QTU32" s="687"/>
      <c r="QTV32" s="687"/>
      <c r="QTW32" s="687"/>
      <c r="QTX32" s="687"/>
      <c r="QTY32" s="687"/>
      <c r="QTZ32" s="687"/>
      <c r="QUA32" s="687"/>
      <c r="QUB32" s="687"/>
      <c r="QUC32" s="687"/>
      <c r="QUD32" s="687"/>
      <c r="QUE32" s="687"/>
      <c r="QUF32" s="687"/>
      <c r="QUG32" s="687"/>
      <c r="QUH32" s="687"/>
      <c r="QUI32" s="687"/>
      <c r="QUJ32" s="687"/>
      <c r="QUK32" s="687"/>
      <c r="QUL32" s="687"/>
      <c r="QUM32" s="687"/>
      <c r="QUN32" s="687"/>
      <c r="QUO32" s="687"/>
      <c r="QUP32" s="687"/>
      <c r="QUQ32" s="687"/>
      <c r="QUR32" s="687"/>
      <c r="QUS32" s="687"/>
      <c r="QUT32" s="687"/>
      <c r="QUU32" s="687"/>
      <c r="QUV32" s="687"/>
      <c r="QUW32" s="687"/>
      <c r="QUX32" s="687"/>
      <c r="QUY32" s="687"/>
      <c r="QUZ32" s="687"/>
      <c r="QVA32" s="687"/>
      <c r="QVB32" s="687"/>
      <c r="QVC32" s="687"/>
      <c r="QVD32" s="687"/>
      <c r="QVE32" s="687"/>
      <c r="QVF32" s="687"/>
      <c r="QVG32" s="687"/>
      <c r="QVH32" s="687"/>
      <c r="QVI32" s="687"/>
      <c r="QVJ32" s="687"/>
      <c r="QVK32" s="687"/>
      <c r="QVL32" s="687"/>
      <c r="QVM32" s="687"/>
      <c r="QVN32" s="687"/>
      <c r="QVO32" s="687"/>
      <c r="QVP32" s="687"/>
      <c r="QVQ32" s="687"/>
      <c r="QVR32" s="687"/>
      <c r="QVS32" s="687"/>
      <c r="QVT32" s="687"/>
      <c r="QVU32" s="687"/>
      <c r="QVV32" s="687"/>
      <c r="QVW32" s="687"/>
      <c r="QVX32" s="687"/>
      <c r="QVY32" s="687"/>
      <c r="QVZ32" s="687"/>
      <c r="QWA32" s="687"/>
      <c r="QWB32" s="687"/>
      <c r="QWC32" s="687"/>
      <c r="QWD32" s="687"/>
      <c r="QWE32" s="687"/>
      <c r="QWF32" s="687"/>
      <c r="QWG32" s="687"/>
      <c r="QWH32" s="687"/>
      <c r="QWI32" s="687"/>
      <c r="QWJ32" s="687"/>
      <c r="QWK32" s="687"/>
      <c r="QWL32" s="687"/>
      <c r="QWM32" s="687"/>
      <c r="QWN32" s="687"/>
      <c r="QWO32" s="687"/>
      <c r="QWP32" s="687"/>
      <c r="QWQ32" s="687"/>
      <c r="QWR32" s="687"/>
      <c r="QWS32" s="687"/>
      <c r="QWT32" s="687"/>
      <c r="QWU32" s="687"/>
      <c r="QWV32" s="687"/>
      <c r="QWW32" s="687"/>
      <c r="QWX32" s="687"/>
      <c r="QWY32" s="687"/>
      <c r="QWZ32" s="687"/>
      <c r="QXA32" s="687"/>
      <c r="QXB32" s="687"/>
      <c r="QXC32" s="687"/>
      <c r="QXD32" s="687"/>
      <c r="QXE32" s="687"/>
      <c r="QXF32" s="687"/>
      <c r="QXG32" s="687"/>
      <c r="QXH32" s="687"/>
      <c r="QXI32" s="687"/>
      <c r="QXJ32" s="687"/>
      <c r="QXK32" s="687"/>
      <c r="QXL32" s="687"/>
      <c r="QXM32" s="687"/>
      <c r="QXN32" s="687"/>
      <c r="QXO32" s="687"/>
      <c r="QXP32" s="687"/>
      <c r="QXQ32" s="687"/>
      <c r="QXR32" s="687"/>
      <c r="QXS32" s="687"/>
      <c r="QXT32" s="687"/>
      <c r="QXU32" s="687"/>
      <c r="QXV32" s="687"/>
      <c r="QXW32" s="687"/>
      <c r="QXX32" s="687"/>
      <c r="QXY32" s="687"/>
      <c r="QXZ32" s="687"/>
      <c r="QYA32" s="687"/>
      <c r="QYB32" s="687"/>
      <c r="QYC32" s="687"/>
      <c r="QYD32" s="687"/>
      <c r="QYE32" s="687"/>
      <c r="QYF32" s="687"/>
      <c r="QYG32" s="687"/>
      <c r="QYH32" s="687"/>
      <c r="QYI32" s="687"/>
      <c r="QYJ32" s="687"/>
      <c r="QYK32" s="687"/>
      <c r="QYL32" s="687"/>
      <c r="QYM32" s="687"/>
      <c r="QYN32" s="687"/>
      <c r="QYO32" s="687"/>
      <c r="QYP32" s="687"/>
      <c r="QYQ32" s="687"/>
      <c r="QYR32" s="687"/>
      <c r="QYS32" s="687"/>
      <c r="QYT32" s="687"/>
      <c r="QYU32" s="687"/>
      <c r="QYV32" s="687"/>
      <c r="QYW32" s="687"/>
      <c r="QYX32" s="687"/>
      <c r="QYY32" s="687"/>
      <c r="QYZ32" s="687"/>
      <c r="QZA32" s="687"/>
      <c r="QZB32" s="687"/>
      <c r="QZC32" s="687"/>
      <c r="QZD32" s="687"/>
      <c r="QZE32" s="687"/>
      <c r="QZF32" s="687"/>
      <c r="QZG32" s="687"/>
      <c r="QZH32" s="687"/>
      <c r="QZI32" s="687"/>
      <c r="QZJ32" s="687"/>
      <c r="QZK32" s="687"/>
      <c r="QZL32" s="687"/>
      <c r="QZM32" s="687"/>
      <c r="QZN32" s="687"/>
      <c r="QZO32" s="687"/>
      <c r="QZP32" s="687"/>
      <c r="QZQ32" s="687"/>
      <c r="QZR32" s="687"/>
      <c r="QZS32" s="687"/>
      <c r="QZT32" s="687"/>
      <c r="QZU32" s="687"/>
      <c r="QZV32" s="687"/>
      <c r="QZW32" s="687"/>
      <c r="QZX32" s="687"/>
      <c r="QZY32" s="687"/>
      <c r="QZZ32" s="687"/>
      <c r="RAA32" s="687"/>
      <c r="RAB32" s="687"/>
      <c r="RAC32" s="687"/>
      <c r="RAD32" s="687"/>
      <c r="RAE32" s="687"/>
      <c r="RAF32" s="687"/>
      <c r="RAG32" s="687"/>
      <c r="RAH32" s="687"/>
      <c r="RAI32" s="687"/>
      <c r="RAJ32" s="687"/>
      <c r="RAK32" s="687"/>
      <c r="RAL32" s="687"/>
      <c r="RAM32" s="687"/>
      <c r="RAN32" s="687"/>
      <c r="RAO32" s="687"/>
      <c r="RAP32" s="687"/>
      <c r="RAQ32" s="687"/>
      <c r="RAR32" s="687"/>
      <c r="RAS32" s="687"/>
      <c r="RAT32" s="687"/>
      <c r="RAU32" s="687"/>
      <c r="RAV32" s="687"/>
      <c r="RAW32" s="687"/>
      <c r="RAX32" s="687"/>
      <c r="RAY32" s="687"/>
      <c r="RAZ32" s="687"/>
      <c r="RBA32" s="687"/>
      <c r="RBB32" s="687"/>
      <c r="RBC32" s="687"/>
      <c r="RBD32" s="687"/>
      <c r="RBE32" s="687"/>
      <c r="RBF32" s="687"/>
      <c r="RBG32" s="687"/>
      <c r="RBH32" s="687"/>
      <c r="RBI32" s="687"/>
      <c r="RBJ32" s="687"/>
      <c r="RBK32" s="687"/>
      <c r="RBL32" s="687"/>
      <c r="RBM32" s="687"/>
      <c r="RBN32" s="687"/>
      <c r="RBO32" s="687"/>
      <c r="RBP32" s="687"/>
      <c r="RBQ32" s="687"/>
      <c r="RBR32" s="687"/>
      <c r="RBS32" s="687"/>
      <c r="RBT32" s="687"/>
      <c r="RBU32" s="687"/>
      <c r="RBV32" s="687"/>
      <c r="RBW32" s="687"/>
      <c r="RBX32" s="687"/>
      <c r="RBY32" s="687"/>
      <c r="RBZ32" s="687"/>
      <c r="RCA32" s="687"/>
      <c r="RCB32" s="687"/>
      <c r="RCC32" s="687"/>
      <c r="RCD32" s="687"/>
      <c r="RCE32" s="687"/>
      <c r="RCF32" s="687"/>
      <c r="RCG32" s="687"/>
      <c r="RCH32" s="687"/>
      <c r="RCI32" s="687"/>
      <c r="RCJ32" s="687"/>
      <c r="RCK32" s="687"/>
      <c r="RCL32" s="687"/>
      <c r="RCM32" s="687"/>
      <c r="RCN32" s="687"/>
      <c r="RCO32" s="687"/>
      <c r="RCP32" s="687"/>
      <c r="RCQ32" s="687"/>
      <c r="RCR32" s="687"/>
      <c r="RCS32" s="687"/>
      <c r="RCT32" s="687"/>
      <c r="RCU32" s="687"/>
      <c r="RCV32" s="687"/>
      <c r="RCW32" s="687"/>
      <c r="RCX32" s="687"/>
      <c r="RCY32" s="687"/>
      <c r="RCZ32" s="687"/>
      <c r="RDA32" s="687"/>
      <c r="RDB32" s="687"/>
      <c r="RDC32" s="687"/>
      <c r="RDD32" s="687"/>
      <c r="RDE32" s="687"/>
      <c r="RDF32" s="687"/>
      <c r="RDG32" s="687"/>
      <c r="RDH32" s="687"/>
      <c r="RDI32" s="687"/>
      <c r="RDJ32" s="687"/>
      <c r="RDK32" s="687"/>
      <c r="RDL32" s="687"/>
      <c r="RDM32" s="687"/>
      <c r="RDN32" s="687"/>
      <c r="RDO32" s="687"/>
      <c r="RDP32" s="687"/>
      <c r="RDQ32" s="687"/>
      <c r="RDR32" s="687"/>
      <c r="RDS32" s="687"/>
      <c r="RDT32" s="687"/>
      <c r="RDU32" s="687"/>
      <c r="RDV32" s="687"/>
      <c r="RDW32" s="687"/>
      <c r="RDX32" s="687"/>
      <c r="RDY32" s="687"/>
      <c r="RDZ32" s="687"/>
      <c r="REA32" s="687"/>
      <c r="REB32" s="687"/>
      <c r="REC32" s="687"/>
      <c r="RED32" s="687"/>
      <c r="REE32" s="687"/>
      <c r="REF32" s="687"/>
      <c r="REG32" s="687"/>
      <c r="REH32" s="687"/>
      <c r="REI32" s="687"/>
      <c r="REJ32" s="687"/>
      <c r="REK32" s="687"/>
      <c r="REL32" s="687"/>
      <c r="REM32" s="687"/>
      <c r="REN32" s="687"/>
      <c r="REO32" s="687"/>
      <c r="REP32" s="687"/>
      <c r="REQ32" s="687"/>
      <c r="RER32" s="687"/>
      <c r="RES32" s="687"/>
      <c r="RET32" s="687"/>
      <c r="REU32" s="687"/>
      <c r="REV32" s="687"/>
      <c r="REW32" s="687"/>
      <c r="REX32" s="687"/>
      <c r="REY32" s="687"/>
      <c r="REZ32" s="687"/>
      <c r="RFA32" s="687"/>
      <c r="RFB32" s="687"/>
      <c r="RFC32" s="687"/>
      <c r="RFD32" s="687"/>
      <c r="RFE32" s="687"/>
      <c r="RFF32" s="687"/>
      <c r="RFG32" s="687"/>
      <c r="RFH32" s="687"/>
      <c r="RFI32" s="687"/>
      <c r="RFJ32" s="687"/>
      <c r="RFK32" s="687"/>
      <c r="RFL32" s="687"/>
      <c r="RFM32" s="687"/>
      <c r="RFN32" s="687"/>
      <c r="RFO32" s="687"/>
      <c r="RFP32" s="687"/>
      <c r="RFQ32" s="687"/>
      <c r="RFR32" s="687"/>
      <c r="RFS32" s="687"/>
      <c r="RFT32" s="687"/>
      <c r="RFU32" s="687"/>
      <c r="RFV32" s="687"/>
      <c r="RFW32" s="687"/>
      <c r="RFX32" s="687"/>
      <c r="RFY32" s="687"/>
      <c r="RFZ32" s="687"/>
      <c r="RGA32" s="687"/>
      <c r="RGB32" s="687"/>
      <c r="RGC32" s="687"/>
      <c r="RGD32" s="687"/>
      <c r="RGE32" s="687"/>
      <c r="RGF32" s="687"/>
      <c r="RGG32" s="687"/>
      <c r="RGH32" s="687"/>
      <c r="RGI32" s="687"/>
      <c r="RGJ32" s="687"/>
      <c r="RGK32" s="687"/>
      <c r="RGL32" s="687"/>
      <c r="RGM32" s="687"/>
      <c r="RGN32" s="687"/>
      <c r="RGO32" s="687"/>
      <c r="RGP32" s="687"/>
      <c r="RGQ32" s="687"/>
      <c r="RGR32" s="687"/>
      <c r="RGS32" s="687"/>
      <c r="RGT32" s="687"/>
      <c r="RGU32" s="687"/>
      <c r="RGV32" s="687"/>
      <c r="RGW32" s="687"/>
      <c r="RGX32" s="687"/>
      <c r="RGY32" s="687"/>
      <c r="RGZ32" s="687"/>
      <c r="RHA32" s="687"/>
      <c r="RHB32" s="687"/>
      <c r="RHC32" s="687"/>
      <c r="RHD32" s="687"/>
      <c r="RHE32" s="687"/>
      <c r="RHF32" s="687"/>
      <c r="RHG32" s="687"/>
      <c r="RHH32" s="687"/>
      <c r="RHI32" s="687"/>
      <c r="RHJ32" s="687"/>
      <c r="RHK32" s="687"/>
      <c r="RHL32" s="687"/>
      <c r="RHM32" s="687"/>
      <c r="RHN32" s="687"/>
      <c r="RHO32" s="687"/>
      <c r="RHP32" s="687"/>
      <c r="RHQ32" s="687"/>
      <c r="RHR32" s="687"/>
      <c r="RHS32" s="687"/>
      <c r="RHT32" s="687"/>
      <c r="RHU32" s="687"/>
      <c r="RHV32" s="687"/>
      <c r="RHW32" s="687"/>
      <c r="RHX32" s="687"/>
      <c r="RHY32" s="687"/>
      <c r="RHZ32" s="687"/>
      <c r="RIA32" s="687"/>
      <c r="RIB32" s="687"/>
      <c r="RIC32" s="687"/>
      <c r="RID32" s="687"/>
      <c r="RIE32" s="687"/>
      <c r="RIF32" s="687"/>
      <c r="RIG32" s="687"/>
      <c r="RIH32" s="687"/>
      <c r="RII32" s="687"/>
      <c r="RIJ32" s="687"/>
      <c r="RIK32" s="687"/>
      <c r="RIL32" s="687"/>
      <c r="RIM32" s="687"/>
      <c r="RIN32" s="687"/>
      <c r="RIO32" s="687"/>
      <c r="RIP32" s="687"/>
      <c r="RIQ32" s="687"/>
      <c r="RIR32" s="687"/>
      <c r="RIS32" s="687"/>
      <c r="RIT32" s="687"/>
      <c r="RIU32" s="687"/>
      <c r="RIV32" s="687"/>
      <c r="RIW32" s="687"/>
      <c r="RIX32" s="687"/>
      <c r="RIY32" s="687"/>
      <c r="RIZ32" s="687"/>
      <c r="RJA32" s="687"/>
      <c r="RJB32" s="687"/>
      <c r="RJC32" s="687"/>
      <c r="RJD32" s="687"/>
      <c r="RJE32" s="687"/>
      <c r="RJF32" s="687"/>
      <c r="RJG32" s="687"/>
      <c r="RJH32" s="687"/>
      <c r="RJI32" s="687"/>
      <c r="RJJ32" s="687"/>
      <c r="RJK32" s="687"/>
      <c r="RJL32" s="687"/>
      <c r="RJM32" s="687"/>
      <c r="RJN32" s="687"/>
      <c r="RJO32" s="687"/>
      <c r="RJP32" s="687"/>
      <c r="RJQ32" s="687"/>
      <c r="RJR32" s="687"/>
      <c r="RJS32" s="687"/>
      <c r="RJT32" s="687"/>
      <c r="RJU32" s="687"/>
      <c r="RJV32" s="687"/>
      <c r="RJW32" s="687"/>
      <c r="RJX32" s="687"/>
      <c r="RJY32" s="687"/>
      <c r="RJZ32" s="687"/>
      <c r="RKA32" s="687"/>
      <c r="RKB32" s="687"/>
      <c r="RKC32" s="687"/>
      <c r="RKD32" s="687"/>
      <c r="RKE32" s="687"/>
      <c r="RKF32" s="687"/>
      <c r="RKG32" s="687"/>
      <c r="RKH32" s="687"/>
      <c r="RKI32" s="687"/>
      <c r="RKJ32" s="687"/>
      <c r="RKK32" s="687"/>
      <c r="RKL32" s="687"/>
      <c r="RKM32" s="687"/>
      <c r="RKN32" s="687"/>
      <c r="RKO32" s="687"/>
      <c r="RKP32" s="687"/>
      <c r="RKQ32" s="687"/>
      <c r="RKR32" s="687"/>
      <c r="RKS32" s="687"/>
      <c r="RKT32" s="687"/>
      <c r="RKU32" s="687"/>
      <c r="RKV32" s="687"/>
      <c r="RKW32" s="687"/>
      <c r="RKX32" s="687"/>
      <c r="RKY32" s="687"/>
      <c r="RKZ32" s="687"/>
      <c r="RLA32" s="687"/>
      <c r="RLB32" s="687"/>
      <c r="RLC32" s="687"/>
      <c r="RLD32" s="687"/>
      <c r="RLE32" s="687"/>
      <c r="RLF32" s="687"/>
      <c r="RLG32" s="687"/>
      <c r="RLH32" s="687"/>
      <c r="RLI32" s="687"/>
      <c r="RLJ32" s="687"/>
      <c r="RLK32" s="687"/>
      <c r="RLL32" s="687"/>
      <c r="RLM32" s="687"/>
      <c r="RLN32" s="687"/>
      <c r="RLO32" s="687"/>
      <c r="RLP32" s="687"/>
      <c r="RLQ32" s="687"/>
      <c r="RLR32" s="687"/>
      <c r="RLS32" s="687"/>
      <c r="RLT32" s="687"/>
      <c r="RLU32" s="687"/>
      <c r="RLV32" s="687"/>
      <c r="RLW32" s="687"/>
      <c r="RLX32" s="687"/>
      <c r="RLY32" s="687"/>
      <c r="RLZ32" s="687"/>
      <c r="RMA32" s="687"/>
      <c r="RMB32" s="687"/>
      <c r="RMC32" s="687"/>
      <c r="RMD32" s="687"/>
      <c r="RME32" s="687"/>
      <c r="RMF32" s="687"/>
      <c r="RMG32" s="687"/>
      <c r="RMH32" s="687"/>
      <c r="RMI32" s="687"/>
      <c r="RMJ32" s="687"/>
      <c r="RMK32" s="687"/>
      <c r="RML32" s="687"/>
      <c r="RMM32" s="687"/>
      <c r="RMN32" s="687"/>
      <c r="RMO32" s="687"/>
      <c r="RMP32" s="687"/>
      <c r="RMQ32" s="687"/>
      <c r="RMR32" s="687"/>
      <c r="RMS32" s="687"/>
      <c r="RMT32" s="687"/>
      <c r="RMU32" s="687"/>
      <c r="RMV32" s="687"/>
      <c r="RMW32" s="687"/>
      <c r="RMX32" s="687"/>
      <c r="RMY32" s="687"/>
      <c r="RMZ32" s="687"/>
      <c r="RNA32" s="687"/>
      <c r="RNB32" s="687"/>
      <c r="RNC32" s="687"/>
      <c r="RND32" s="687"/>
      <c r="RNE32" s="687"/>
      <c r="RNF32" s="687"/>
      <c r="RNG32" s="687"/>
      <c r="RNH32" s="687"/>
      <c r="RNI32" s="687"/>
      <c r="RNJ32" s="687"/>
      <c r="RNK32" s="687"/>
      <c r="RNL32" s="687"/>
      <c r="RNM32" s="687"/>
      <c r="RNN32" s="687"/>
      <c r="RNO32" s="687"/>
      <c r="RNP32" s="687"/>
      <c r="RNQ32" s="687"/>
      <c r="RNR32" s="687"/>
      <c r="RNS32" s="687"/>
      <c r="RNT32" s="687"/>
      <c r="RNU32" s="687"/>
      <c r="RNV32" s="687"/>
      <c r="RNW32" s="687"/>
      <c r="RNX32" s="687"/>
      <c r="RNY32" s="687"/>
      <c r="RNZ32" s="687"/>
      <c r="ROA32" s="687"/>
      <c r="ROB32" s="687"/>
      <c r="ROC32" s="687"/>
      <c r="ROD32" s="687"/>
      <c r="ROE32" s="687"/>
      <c r="ROF32" s="687"/>
      <c r="ROG32" s="687"/>
      <c r="ROH32" s="687"/>
      <c r="ROI32" s="687"/>
      <c r="ROJ32" s="687"/>
      <c r="ROK32" s="687"/>
      <c r="ROL32" s="687"/>
      <c r="ROM32" s="687"/>
      <c r="RON32" s="687"/>
      <c r="ROO32" s="687"/>
      <c r="ROP32" s="687"/>
      <c r="ROQ32" s="687"/>
      <c r="ROR32" s="687"/>
      <c r="ROS32" s="687"/>
      <c r="ROT32" s="687"/>
      <c r="ROU32" s="687"/>
      <c r="ROV32" s="687"/>
      <c r="ROW32" s="687"/>
      <c r="ROX32" s="687"/>
      <c r="ROY32" s="687"/>
      <c r="ROZ32" s="687"/>
      <c r="RPA32" s="687"/>
      <c r="RPB32" s="687"/>
      <c r="RPC32" s="687"/>
      <c r="RPD32" s="687"/>
      <c r="RPE32" s="687"/>
      <c r="RPF32" s="687"/>
      <c r="RPG32" s="687"/>
      <c r="RPH32" s="687"/>
      <c r="RPI32" s="687"/>
      <c r="RPJ32" s="687"/>
      <c r="RPK32" s="687"/>
      <c r="RPL32" s="687"/>
      <c r="RPM32" s="687"/>
      <c r="RPN32" s="687"/>
      <c r="RPO32" s="687"/>
      <c r="RPP32" s="687"/>
      <c r="RPQ32" s="687"/>
      <c r="RPR32" s="687"/>
      <c r="RPS32" s="687"/>
      <c r="RPT32" s="687"/>
      <c r="RPU32" s="687"/>
      <c r="RPV32" s="687"/>
      <c r="RPW32" s="687"/>
      <c r="RPX32" s="687"/>
      <c r="RPY32" s="687"/>
      <c r="RPZ32" s="687"/>
      <c r="RQA32" s="687"/>
      <c r="RQB32" s="687"/>
      <c r="RQC32" s="687"/>
      <c r="RQD32" s="687"/>
      <c r="RQE32" s="687"/>
      <c r="RQF32" s="687"/>
      <c r="RQG32" s="687"/>
      <c r="RQH32" s="687"/>
      <c r="RQI32" s="687"/>
      <c r="RQJ32" s="687"/>
      <c r="RQK32" s="687"/>
      <c r="RQL32" s="687"/>
      <c r="RQM32" s="687"/>
      <c r="RQN32" s="687"/>
      <c r="RQO32" s="687"/>
      <c r="RQP32" s="687"/>
      <c r="RQQ32" s="687"/>
      <c r="RQR32" s="687"/>
      <c r="RQS32" s="687"/>
      <c r="RQT32" s="687"/>
      <c r="RQU32" s="687"/>
      <c r="RQV32" s="687"/>
      <c r="RQW32" s="687"/>
      <c r="RQX32" s="687"/>
      <c r="RQY32" s="687"/>
      <c r="RQZ32" s="687"/>
      <c r="RRA32" s="687"/>
      <c r="RRB32" s="687"/>
      <c r="RRC32" s="687"/>
      <c r="RRD32" s="687"/>
      <c r="RRE32" s="687"/>
      <c r="RRF32" s="687"/>
      <c r="RRG32" s="687"/>
      <c r="RRH32" s="687"/>
      <c r="RRI32" s="687"/>
      <c r="RRJ32" s="687"/>
      <c r="RRK32" s="687"/>
      <c r="RRL32" s="687"/>
      <c r="RRM32" s="687"/>
      <c r="RRN32" s="687"/>
      <c r="RRO32" s="687"/>
      <c r="RRP32" s="687"/>
      <c r="RRQ32" s="687"/>
      <c r="RRR32" s="687"/>
      <c r="RRS32" s="687"/>
      <c r="RRT32" s="687"/>
      <c r="RRU32" s="687"/>
      <c r="RRV32" s="687"/>
      <c r="RRW32" s="687"/>
      <c r="RRX32" s="687"/>
      <c r="RRY32" s="687"/>
      <c r="RRZ32" s="687"/>
      <c r="RSA32" s="687"/>
      <c r="RSB32" s="687"/>
      <c r="RSC32" s="687"/>
      <c r="RSD32" s="687"/>
      <c r="RSE32" s="687"/>
      <c r="RSF32" s="687"/>
      <c r="RSG32" s="687"/>
      <c r="RSH32" s="687"/>
      <c r="RSI32" s="687"/>
      <c r="RSJ32" s="687"/>
      <c r="RSK32" s="687"/>
      <c r="RSL32" s="687"/>
      <c r="RSM32" s="687"/>
      <c r="RSN32" s="687"/>
      <c r="RSO32" s="687"/>
      <c r="RSP32" s="687"/>
      <c r="RSQ32" s="687"/>
      <c r="RSR32" s="687"/>
      <c r="RSS32" s="687"/>
      <c r="RST32" s="687"/>
      <c r="RSU32" s="687"/>
      <c r="RSV32" s="687"/>
      <c r="RSW32" s="687"/>
      <c r="RSX32" s="687"/>
      <c r="RSY32" s="687"/>
      <c r="RSZ32" s="687"/>
      <c r="RTA32" s="687"/>
      <c r="RTB32" s="687"/>
      <c r="RTC32" s="687"/>
      <c r="RTD32" s="687"/>
      <c r="RTE32" s="687"/>
      <c r="RTF32" s="687"/>
      <c r="RTG32" s="687"/>
      <c r="RTH32" s="687"/>
      <c r="RTI32" s="687"/>
      <c r="RTJ32" s="687"/>
      <c r="RTK32" s="687"/>
      <c r="RTL32" s="687"/>
      <c r="RTM32" s="687"/>
      <c r="RTN32" s="687"/>
      <c r="RTO32" s="687"/>
      <c r="RTP32" s="687"/>
      <c r="RTQ32" s="687"/>
      <c r="RTR32" s="687"/>
      <c r="RTS32" s="687"/>
      <c r="RTT32" s="687"/>
      <c r="RTU32" s="687"/>
      <c r="RTV32" s="687"/>
      <c r="RTW32" s="687"/>
      <c r="RTX32" s="687"/>
      <c r="RTY32" s="687"/>
      <c r="RTZ32" s="687"/>
      <c r="RUA32" s="687"/>
      <c r="RUB32" s="687"/>
      <c r="RUC32" s="687"/>
      <c r="RUD32" s="687"/>
      <c r="RUE32" s="687"/>
      <c r="RUF32" s="687"/>
      <c r="RUG32" s="687"/>
      <c r="RUH32" s="687"/>
      <c r="RUI32" s="687"/>
      <c r="RUJ32" s="687"/>
      <c r="RUK32" s="687"/>
      <c r="RUL32" s="687"/>
      <c r="RUM32" s="687"/>
      <c r="RUN32" s="687"/>
      <c r="RUO32" s="687"/>
      <c r="RUP32" s="687"/>
      <c r="RUQ32" s="687"/>
      <c r="RUR32" s="687"/>
      <c r="RUS32" s="687"/>
      <c r="RUT32" s="687"/>
      <c r="RUU32" s="687"/>
      <c r="RUV32" s="687"/>
      <c r="RUW32" s="687"/>
      <c r="RUX32" s="687"/>
      <c r="RUY32" s="687"/>
      <c r="RUZ32" s="687"/>
      <c r="RVA32" s="687"/>
      <c r="RVB32" s="687"/>
      <c r="RVC32" s="687"/>
      <c r="RVD32" s="687"/>
      <c r="RVE32" s="687"/>
      <c r="RVF32" s="687"/>
      <c r="RVG32" s="687"/>
      <c r="RVH32" s="687"/>
      <c r="RVI32" s="687"/>
      <c r="RVJ32" s="687"/>
      <c r="RVK32" s="687"/>
      <c r="RVL32" s="687"/>
      <c r="RVM32" s="687"/>
      <c r="RVN32" s="687"/>
      <c r="RVO32" s="687"/>
      <c r="RVP32" s="687"/>
      <c r="RVQ32" s="687"/>
      <c r="RVR32" s="687"/>
      <c r="RVS32" s="687"/>
      <c r="RVT32" s="687"/>
      <c r="RVU32" s="687"/>
      <c r="RVV32" s="687"/>
      <c r="RVW32" s="687"/>
      <c r="RVX32" s="687"/>
      <c r="RVY32" s="687"/>
      <c r="RVZ32" s="687"/>
      <c r="RWA32" s="687"/>
      <c r="RWB32" s="687"/>
      <c r="RWC32" s="687"/>
      <c r="RWD32" s="687"/>
      <c r="RWE32" s="687"/>
      <c r="RWF32" s="687"/>
      <c r="RWG32" s="687"/>
      <c r="RWH32" s="687"/>
      <c r="RWI32" s="687"/>
      <c r="RWJ32" s="687"/>
      <c r="RWK32" s="687"/>
      <c r="RWL32" s="687"/>
      <c r="RWM32" s="687"/>
      <c r="RWN32" s="687"/>
      <c r="RWO32" s="687"/>
      <c r="RWP32" s="687"/>
      <c r="RWQ32" s="687"/>
      <c r="RWR32" s="687"/>
      <c r="RWS32" s="687"/>
      <c r="RWT32" s="687"/>
      <c r="RWU32" s="687"/>
      <c r="RWV32" s="687"/>
      <c r="RWW32" s="687"/>
      <c r="RWX32" s="687"/>
      <c r="RWY32" s="687"/>
      <c r="RWZ32" s="687"/>
      <c r="RXA32" s="687"/>
      <c r="RXB32" s="687"/>
      <c r="RXC32" s="687"/>
      <c r="RXD32" s="687"/>
      <c r="RXE32" s="687"/>
      <c r="RXF32" s="687"/>
      <c r="RXG32" s="687"/>
      <c r="RXH32" s="687"/>
      <c r="RXI32" s="687"/>
      <c r="RXJ32" s="687"/>
      <c r="RXK32" s="687"/>
      <c r="RXL32" s="687"/>
      <c r="RXM32" s="687"/>
      <c r="RXN32" s="687"/>
      <c r="RXO32" s="687"/>
      <c r="RXP32" s="687"/>
      <c r="RXQ32" s="687"/>
      <c r="RXR32" s="687"/>
      <c r="RXS32" s="687"/>
      <c r="RXT32" s="687"/>
      <c r="RXU32" s="687"/>
      <c r="RXV32" s="687"/>
      <c r="RXW32" s="687"/>
      <c r="RXX32" s="687"/>
      <c r="RXY32" s="687"/>
      <c r="RXZ32" s="687"/>
      <c r="RYA32" s="687"/>
      <c r="RYB32" s="687"/>
      <c r="RYC32" s="687"/>
      <c r="RYD32" s="687"/>
      <c r="RYE32" s="687"/>
      <c r="RYF32" s="687"/>
      <c r="RYG32" s="687"/>
      <c r="RYH32" s="687"/>
      <c r="RYI32" s="687"/>
      <c r="RYJ32" s="687"/>
      <c r="RYK32" s="687"/>
      <c r="RYL32" s="687"/>
      <c r="RYM32" s="687"/>
      <c r="RYN32" s="687"/>
      <c r="RYO32" s="687"/>
      <c r="RYP32" s="687"/>
      <c r="RYQ32" s="687"/>
      <c r="RYR32" s="687"/>
      <c r="RYS32" s="687"/>
      <c r="RYT32" s="687"/>
      <c r="RYU32" s="687"/>
      <c r="RYV32" s="687"/>
      <c r="RYW32" s="687"/>
      <c r="RYX32" s="687"/>
      <c r="RYY32" s="687"/>
      <c r="RYZ32" s="687"/>
      <c r="RZA32" s="687"/>
      <c r="RZB32" s="687"/>
      <c r="RZC32" s="687"/>
      <c r="RZD32" s="687"/>
      <c r="RZE32" s="687"/>
      <c r="RZF32" s="687"/>
      <c r="RZG32" s="687"/>
      <c r="RZH32" s="687"/>
      <c r="RZI32" s="687"/>
      <c r="RZJ32" s="687"/>
      <c r="RZK32" s="687"/>
      <c r="RZL32" s="687"/>
      <c r="RZM32" s="687"/>
      <c r="RZN32" s="687"/>
      <c r="RZO32" s="687"/>
      <c r="RZP32" s="687"/>
      <c r="RZQ32" s="687"/>
      <c r="RZR32" s="687"/>
      <c r="RZS32" s="687"/>
      <c r="RZT32" s="687"/>
      <c r="RZU32" s="687"/>
      <c r="RZV32" s="687"/>
      <c r="RZW32" s="687"/>
      <c r="RZX32" s="687"/>
      <c r="RZY32" s="687"/>
      <c r="RZZ32" s="687"/>
      <c r="SAA32" s="687"/>
      <c r="SAB32" s="687"/>
      <c r="SAC32" s="687"/>
      <c r="SAD32" s="687"/>
      <c r="SAE32" s="687"/>
      <c r="SAF32" s="687"/>
      <c r="SAG32" s="687"/>
      <c r="SAH32" s="687"/>
      <c r="SAI32" s="687"/>
      <c r="SAJ32" s="687"/>
      <c r="SAK32" s="687"/>
      <c r="SAL32" s="687"/>
      <c r="SAM32" s="687"/>
      <c r="SAN32" s="687"/>
      <c r="SAO32" s="687"/>
      <c r="SAP32" s="687"/>
      <c r="SAQ32" s="687"/>
      <c r="SAR32" s="687"/>
      <c r="SAS32" s="687"/>
      <c r="SAT32" s="687"/>
      <c r="SAU32" s="687"/>
      <c r="SAV32" s="687"/>
      <c r="SAW32" s="687"/>
      <c r="SAX32" s="687"/>
      <c r="SAY32" s="687"/>
      <c r="SAZ32" s="687"/>
      <c r="SBA32" s="687"/>
      <c r="SBB32" s="687"/>
      <c r="SBC32" s="687"/>
      <c r="SBD32" s="687"/>
      <c r="SBE32" s="687"/>
      <c r="SBF32" s="687"/>
      <c r="SBG32" s="687"/>
      <c r="SBH32" s="687"/>
      <c r="SBI32" s="687"/>
      <c r="SBJ32" s="687"/>
      <c r="SBK32" s="687"/>
      <c r="SBL32" s="687"/>
      <c r="SBM32" s="687"/>
      <c r="SBN32" s="687"/>
      <c r="SBO32" s="687"/>
      <c r="SBP32" s="687"/>
      <c r="SBQ32" s="687"/>
      <c r="SBR32" s="687"/>
      <c r="SBS32" s="687"/>
      <c r="SBT32" s="687"/>
      <c r="SBU32" s="687"/>
      <c r="SBV32" s="687"/>
      <c r="SBW32" s="687"/>
      <c r="SBX32" s="687"/>
      <c r="SBY32" s="687"/>
      <c r="SBZ32" s="687"/>
      <c r="SCA32" s="687"/>
      <c r="SCB32" s="687"/>
      <c r="SCC32" s="687"/>
      <c r="SCD32" s="687"/>
      <c r="SCE32" s="687"/>
      <c r="SCF32" s="687"/>
      <c r="SCG32" s="687"/>
      <c r="SCH32" s="687"/>
      <c r="SCI32" s="687"/>
      <c r="SCJ32" s="687"/>
      <c r="SCK32" s="687"/>
      <c r="SCL32" s="687"/>
      <c r="SCM32" s="687"/>
      <c r="SCN32" s="687"/>
      <c r="SCO32" s="687"/>
      <c r="SCP32" s="687"/>
      <c r="SCQ32" s="687"/>
      <c r="SCR32" s="687"/>
      <c r="SCS32" s="687"/>
      <c r="SCT32" s="687"/>
      <c r="SCU32" s="687"/>
      <c r="SCV32" s="687"/>
      <c r="SCW32" s="687"/>
      <c r="SCX32" s="687"/>
      <c r="SCY32" s="687"/>
      <c r="SCZ32" s="687"/>
      <c r="SDA32" s="687"/>
      <c r="SDB32" s="687"/>
      <c r="SDC32" s="687"/>
      <c r="SDD32" s="687"/>
      <c r="SDE32" s="687"/>
      <c r="SDF32" s="687"/>
      <c r="SDG32" s="687"/>
      <c r="SDH32" s="687"/>
      <c r="SDI32" s="687"/>
      <c r="SDJ32" s="687"/>
      <c r="SDK32" s="687"/>
      <c r="SDL32" s="687"/>
      <c r="SDM32" s="687"/>
      <c r="SDN32" s="687"/>
      <c r="SDO32" s="687"/>
      <c r="SDP32" s="687"/>
      <c r="SDQ32" s="687"/>
      <c r="SDR32" s="687"/>
      <c r="SDS32" s="687"/>
      <c r="SDT32" s="687"/>
      <c r="SDU32" s="687"/>
      <c r="SDV32" s="687"/>
      <c r="SDW32" s="687"/>
      <c r="SDX32" s="687"/>
      <c r="SDY32" s="687"/>
      <c r="SDZ32" s="687"/>
      <c r="SEA32" s="687"/>
      <c r="SEB32" s="687"/>
      <c r="SEC32" s="687"/>
      <c r="SED32" s="687"/>
      <c r="SEE32" s="687"/>
      <c r="SEF32" s="687"/>
      <c r="SEG32" s="687"/>
      <c r="SEH32" s="687"/>
      <c r="SEI32" s="687"/>
      <c r="SEJ32" s="687"/>
      <c r="SEK32" s="687"/>
      <c r="SEL32" s="687"/>
      <c r="SEM32" s="687"/>
      <c r="SEN32" s="687"/>
      <c r="SEO32" s="687"/>
      <c r="SEP32" s="687"/>
      <c r="SEQ32" s="687"/>
      <c r="SER32" s="687"/>
      <c r="SES32" s="687"/>
      <c r="SET32" s="687"/>
      <c r="SEU32" s="687"/>
      <c r="SEV32" s="687"/>
      <c r="SEW32" s="687"/>
      <c r="SEX32" s="687"/>
      <c r="SEY32" s="687"/>
      <c r="SEZ32" s="687"/>
      <c r="SFA32" s="687"/>
      <c r="SFB32" s="687"/>
      <c r="SFC32" s="687"/>
      <c r="SFD32" s="687"/>
      <c r="SFE32" s="687"/>
      <c r="SFF32" s="687"/>
      <c r="SFG32" s="687"/>
      <c r="SFH32" s="687"/>
      <c r="SFI32" s="687"/>
      <c r="SFJ32" s="687"/>
      <c r="SFK32" s="687"/>
      <c r="SFL32" s="687"/>
      <c r="SFM32" s="687"/>
      <c r="SFN32" s="687"/>
      <c r="SFO32" s="687"/>
      <c r="SFP32" s="687"/>
      <c r="SFQ32" s="687"/>
      <c r="SFR32" s="687"/>
      <c r="SFS32" s="687"/>
      <c r="SFT32" s="687"/>
      <c r="SFU32" s="687"/>
      <c r="SFV32" s="687"/>
      <c r="SFW32" s="687"/>
      <c r="SFX32" s="687"/>
      <c r="SFY32" s="687"/>
      <c r="SFZ32" s="687"/>
      <c r="SGA32" s="687"/>
      <c r="SGB32" s="687"/>
      <c r="SGC32" s="687"/>
      <c r="SGD32" s="687"/>
      <c r="SGE32" s="687"/>
      <c r="SGF32" s="687"/>
      <c r="SGG32" s="687"/>
      <c r="SGH32" s="687"/>
      <c r="SGI32" s="687"/>
      <c r="SGJ32" s="687"/>
      <c r="SGK32" s="687"/>
      <c r="SGL32" s="687"/>
      <c r="SGM32" s="687"/>
      <c r="SGN32" s="687"/>
      <c r="SGO32" s="687"/>
      <c r="SGP32" s="687"/>
      <c r="SGQ32" s="687"/>
      <c r="SGR32" s="687"/>
      <c r="SGS32" s="687"/>
      <c r="SGT32" s="687"/>
      <c r="SGU32" s="687"/>
      <c r="SGV32" s="687"/>
      <c r="SGW32" s="687"/>
      <c r="SGX32" s="687"/>
      <c r="SGY32" s="687"/>
      <c r="SGZ32" s="687"/>
      <c r="SHA32" s="687"/>
      <c r="SHB32" s="687"/>
      <c r="SHC32" s="687"/>
      <c r="SHD32" s="687"/>
      <c r="SHE32" s="687"/>
      <c r="SHF32" s="687"/>
      <c r="SHG32" s="687"/>
      <c r="SHH32" s="687"/>
      <c r="SHI32" s="687"/>
      <c r="SHJ32" s="687"/>
      <c r="SHK32" s="687"/>
      <c r="SHL32" s="687"/>
      <c r="SHM32" s="687"/>
      <c r="SHN32" s="687"/>
      <c r="SHO32" s="687"/>
      <c r="SHP32" s="687"/>
      <c r="SHQ32" s="687"/>
      <c r="SHR32" s="687"/>
      <c r="SHS32" s="687"/>
      <c r="SHT32" s="687"/>
      <c r="SHU32" s="687"/>
      <c r="SHV32" s="687"/>
      <c r="SHW32" s="687"/>
      <c r="SHX32" s="687"/>
      <c r="SHY32" s="687"/>
      <c r="SHZ32" s="687"/>
      <c r="SIA32" s="687"/>
      <c r="SIB32" s="687"/>
      <c r="SIC32" s="687"/>
      <c r="SID32" s="687"/>
      <c r="SIE32" s="687"/>
      <c r="SIF32" s="687"/>
      <c r="SIG32" s="687"/>
      <c r="SIH32" s="687"/>
      <c r="SII32" s="687"/>
      <c r="SIJ32" s="687"/>
      <c r="SIK32" s="687"/>
      <c r="SIL32" s="687"/>
      <c r="SIM32" s="687"/>
      <c r="SIN32" s="687"/>
      <c r="SIO32" s="687"/>
      <c r="SIP32" s="687"/>
      <c r="SIQ32" s="687"/>
      <c r="SIR32" s="687"/>
      <c r="SIS32" s="687"/>
      <c r="SIT32" s="687"/>
      <c r="SIU32" s="687"/>
      <c r="SIV32" s="687"/>
      <c r="SIW32" s="687"/>
      <c r="SIX32" s="687"/>
      <c r="SIY32" s="687"/>
      <c r="SIZ32" s="687"/>
      <c r="SJA32" s="687"/>
      <c r="SJB32" s="687"/>
      <c r="SJC32" s="687"/>
      <c r="SJD32" s="687"/>
      <c r="SJE32" s="687"/>
      <c r="SJF32" s="687"/>
      <c r="SJG32" s="687"/>
      <c r="SJH32" s="687"/>
      <c r="SJI32" s="687"/>
      <c r="SJJ32" s="687"/>
      <c r="SJK32" s="687"/>
      <c r="SJL32" s="687"/>
      <c r="SJM32" s="687"/>
      <c r="SJN32" s="687"/>
      <c r="SJO32" s="687"/>
      <c r="SJP32" s="687"/>
      <c r="SJQ32" s="687"/>
      <c r="SJR32" s="687"/>
      <c r="SJS32" s="687"/>
      <c r="SJT32" s="687"/>
      <c r="SJU32" s="687"/>
      <c r="SJV32" s="687"/>
      <c r="SJW32" s="687"/>
      <c r="SJX32" s="687"/>
      <c r="SJY32" s="687"/>
      <c r="SJZ32" s="687"/>
      <c r="SKA32" s="687"/>
      <c r="SKB32" s="687"/>
      <c r="SKC32" s="687"/>
      <c r="SKD32" s="687"/>
      <c r="SKE32" s="687"/>
      <c r="SKF32" s="687"/>
      <c r="SKG32" s="687"/>
      <c r="SKH32" s="687"/>
      <c r="SKI32" s="687"/>
      <c r="SKJ32" s="687"/>
      <c r="SKK32" s="687"/>
      <c r="SKL32" s="687"/>
      <c r="SKM32" s="687"/>
      <c r="SKN32" s="687"/>
      <c r="SKO32" s="687"/>
      <c r="SKP32" s="687"/>
      <c r="SKQ32" s="687"/>
      <c r="SKR32" s="687"/>
      <c r="SKS32" s="687"/>
      <c r="SKT32" s="687"/>
      <c r="SKU32" s="687"/>
      <c r="SKV32" s="687"/>
      <c r="SKW32" s="687"/>
      <c r="SKX32" s="687"/>
      <c r="SKY32" s="687"/>
      <c r="SKZ32" s="687"/>
      <c r="SLA32" s="687"/>
      <c r="SLB32" s="687"/>
      <c r="SLC32" s="687"/>
      <c r="SLD32" s="687"/>
      <c r="SLE32" s="687"/>
      <c r="SLF32" s="687"/>
      <c r="SLG32" s="687"/>
      <c r="SLH32" s="687"/>
      <c r="SLI32" s="687"/>
      <c r="SLJ32" s="687"/>
      <c r="SLK32" s="687"/>
      <c r="SLL32" s="687"/>
      <c r="SLM32" s="687"/>
      <c r="SLN32" s="687"/>
      <c r="SLO32" s="687"/>
      <c r="SLP32" s="687"/>
      <c r="SLQ32" s="687"/>
      <c r="SLR32" s="687"/>
      <c r="SLS32" s="687"/>
      <c r="SLT32" s="687"/>
      <c r="SLU32" s="687"/>
      <c r="SLV32" s="687"/>
      <c r="SLW32" s="687"/>
      <c r="SLX32" s="687"/>
      <c r="SLY32" s="687"/>
      <c r="SLZ32" s="687"/>
      <c r="SMA32" s="687"/>
      <c r="SMB32" s="687"/>
      <c r="SMC32" s="687"/>
      <c r="SMD32" s="687"/>
      <c r="SME32" s="687"/>
      <c r="SMF32" s="687"/>
      <c r="SMG32" s="687"/>
      <c r="SMH32" s="687"/>
      <c r="SMI32" s="687"/>
      <c r="SMJ32" s="687"/>
      <c r="SMK32" s="687"/>
      <c r="SML32" s="687"/>
      <c r="SMM32" s="687"/>
      <c r="SMN32" s="687"/>
      <c r="SMO32" s="687"/>
      <c r="SMP32" s="687"/>
      <c r="SMQ32" s="687"/>
      <c r="SMR32" s="687"/>
      <c r="SMS32" s="687"/>
      <c r="SMT32" s="687"/>
      <c r="SMU32" s="687"/>
      <c r="SMV32" s="687"/>
      <c r="SMW32" s="687"/>
      <c r="SMX32" s="687"/>
      <c r="SMY32" s="687"/>
      <c r="SMZ32" s="687"/>
      <c r="SNA32" s="687"/>
      <c r="SNB32" s="687"/>
      <c r="SNC32" s="687"/>
      <c r="SND32" s="687"/>
      <c r="SNE32" s="687"/>
      <c r="SNF32" s="687"/>
      <c r="SNG32" s="687"/>
      <c r="SNH32" s="687"/>
      <c r="SNI32" s="687"/>
      <c r="SNJ32" s="687"/>
      <c r="SNK32" s="687"/>
      <c r="SNL32" s="687"/>
      <c r="SNM32" s="687"/>
      <c r="SNN32" s="687"/>
      <c r="SNO32" s="687"/>
      <c r="SNP32" s="687"/>
      <c r="SNQ32" s="687"/>
      <c r="SNR32" s="687"/>
      <c r="SNS32" s="687"/>
      <c r="SNT32" s="687"/>
      <c r="SNU32" s="687"/>
      <c r="SNV32" s="687"/>
      <c r="SNW32" s="687"/>
      <c r="SNX32" s="687"/>
      <c r="SNY32" s="687"/>
      <c r="SNZ32" s="687"/>
      <c r="SOA32" s="687"/>
      <c r="SOB32" s="687"/>
      <c r="SOC32" s="687"/>
      <c r="SOD32" s="687"/>
      <c r="SOE32" s="687"/>
      <c r="SOF32" s="687"/>
      <c r="SOG32" s="687"/>
      <c r="SOH32" s="687"/>
      <c r="SOI32" s="687"/>
      <c r="SOJ32" s="687"/>
      <c r="SOK32" s="687"/>
      <c r="SOL32" s="687"/>
      <c r="SOM32" s="687"/>
      <c r="SON32" s="687"/>
      <c r="SOO32" s="687"/>
      <c r="SOP32" s="687"/>
      <c r="SOQ32" s="687"/>
      <c r="SOR32" s="687"/>
      <c r="SOS32" s="687"/>
      <c r="SOT32" s="687"/>
      <c r="SOU32" s="687"/>
      <c r="SOV32" s="687"/>
      <c r="SOW32" s="687"/>
      <c r="SOX32" s="687"/>
      <c r="SOY32" s="687"/>
      <c r="SOZ32" s="687"/>
      <c r="SPA32" s="687"/>
      <c r="SPB32" s="687"/>
      <c r="SPC32" s="687"/>
      <c r="SPD32" s="687"/>
      <c r="SPE32" s="687"/>
      <c r="SPF32" s="687"/>
      <c r="SPG32" s="687"/>
      <c r="SPH32" s="687"/>
      <c r="SPI32" s="687"/>
      <c r="SPJ32" s="687"/>
      <c r="SPK32" s="687"/>
      <c r="SPL32" s="687"/>
      <c r="SPM32" s="687"/>
      <c r="SPN32" s="687"/>
      <c r="SPO32" s="687"/>
      <c r="SPP32" s="687"/>
      <c r="SPQ32" s="687"/>
      <c r="SPR32" s="687"/>
      <c r="SPS32" s="687"/>
      <c r="SPT32" s="687"/>
      <c r="SPU32" s="687"/>
      <c r="SPV32" s="687"/>
      <c r="SPW32" s="687"/>
      <c r="SPX32" s="687"/>
      <c r="SPY32" s="687"/>
      <c r="SPZ32" s="687"/>
      <c r="SQA32" s="687"/>
      <c r="SQB32" s="687"/>
      <c r="SQC32" s="687"/>
      <c r="SQD32" s="687"/>
      <c r="SQE32" s="687"/>
      <c r="SQF32" s="687"/>
      <c r="SQG32" s="687"/>
      <c r="SQH32" s="687"/>
      <c r="SQI32" s="687"/>
      <c r="SQJ32" s="687"/>
      <c r="SQK32" s="687"/>
      <c r="SQL32" s="687"/>
      <c r="SQM32" s="687"/>
      <c r="SQN32" s="687"/>
      <c r="SQO32" s="687"/>
      <c r="SQP32" s="687"/>
      <c r="SQQ32" s="687"/>
      <c r="SQR32" s="687"/>
      <c r="SQS32" s="687"/>
      <c r="SQT32" s="687"/>
      <c r="SQU32" s="687"/>
      <c r="SQV32" s="687"/>
      <c r="SQW32" s="687"/>
      <c r="SQX32" s="687"/>
      <c r="SQY32" s="687"/>
      <c r="SQZ32" s="687"/>
      <c r="SRA32" s="687"/>
      <c r="SRB32" s="687"/>
      <c r="SRC32" s="687"/>
      <c r="SRD32" s="687"/>
      <c r="SRE32" s="687"/>
      <c r="SRF32" s="687"/>
      <c r="SRG32" s="687"/>
      <c r="SRH32" s="687"/>
      <c r="SRI32" s="687"/>
      <c r="SRJ32" s="687"/>
      <c r="SRK32" s="687"/>
      <c r="SRL32" s="687"/>
      <c r="SRM32" s="687"/>
      <c r="SRN32" s="687"/>
      <c r="SRO32" s="687"/>
      <c r="SRP32" s="687"/>
      <c r="SRQ32" s="687"/>
      <c r="SRR32" s="687"/>
      <c r="SRS32" s="687"/>
      <c r="SRT32" s="687"/>
      <c r="SRU32" s="687"/>
      <c r="SRV32" s="687"/>
      <c r="SRW32" s="687"/>
      <c r="SRX32" s="687"/>
      <c r="SRY32" s="687"/>
      <c r="SRZ32" s="687"/>
      <c r="SSA32" s="687"/>
      <c r="SSB32" s="687"/>
      <c r="SSC32" s="687"/>
      <c r="SSD32" s="687"/>
      <c r="SSE32" s="687"/>
      <c r="SSF32" s="687"/>
      <c r="SSG32" s="687"/>
      <c r="SSH32" s="687"/>
      <c r="SSI32" s="687"/>
      <c r="SSJ32" s="687"/>
      <c r="SSK32" s="687"/>
      <c r="SSL32" s="687"/>
      <c r="SSM32" s="687"/>
      <c r="SSN32" s="687"/>
      <c r="SSO32" s="687"/>
      <c r="SSP32" s="687"/>
      <c r="SSQ32" s="687"/>
      <c r="SSR32" s="687"/>
      <c r="SSS32" s="687"/>
      <c r="SST32" s="687"/>
      <c r="SSU32" s="687"/>
      <c r="SSV32" s="687"/>
      <c r="SSW32" s="687"/>
      <c r="SSX32" s="687"/>
      <c r="SSY32" s="687"/>
      <c r="SSZ32" s="687"/>
      <c r="STA32" s="687"/>
      <c r="STB32" s="687"/>
      <c r="STC32" s="687"/>
      <c r="STD32" s="687"/>
      <c r="STE32" s="687"/>
      <c r="STF32" s="687"/>
      <c r="STG32" s="687"/>
      <c r="STH32" s="687"/>
      <c r="STI32" s="687"/>
      <c r="STJ32" s="687"/>
      <c r="STK32" s="687"/>
      <c r="STL32" s="687"/>
      <c r="STM32" s="687"/>
      <c r="STN32" s="687"/>
      <c r="STO32" s="687"/>
      <c r="STP32" s="687"/>
      <c r="STQ32" s="687"/>
      <c r="STR32" s="687"/>
      <c r="STS32" s="687"/>
      <c r="STT32" s="687"/>
      <c r="STU32" s="687"/>
      <c r="STV32" s="687"/>
      <c r="STW32" s="687"/>
      <c r="STX32" s="687"/>
      <c r="STY32" s="687"/>
      <c r="STZ32" s="687"/>
      <c r="SUA32" s="687"/>
      <c r="SUB32" s="687"/>
      <c r="SUC32" s="687"/>
      <c r="SUD32" s="687"/>
      <c r="SUE32" s="687"/>
      <c r="SUF32" s="687"/>
      <c r="SUG32" s="687"/>
      <c r="SUH32" s="687"/>
      <c r="SUI32" s="687"/>
      <c r="SUJ32" s="687"/>
      <c r="SUK32" s="687"/>
      <c r="SUL32" s="687"/>
      <c r="SUM32" s="687"/>
      <c r="SUN32" s="687"/>
      <c r="SUO32" s="687"/>
      <c r="SUP32" s="687"/>
      <c r="SUQ32" s="687"/>
      <c r="SUR32" s="687"/>
      <c r="SUS32" s="687"/>
      <c r="SUT32" s="687"/>
      <c r="SUU32" s="687"/>
      <c r="SUV32" s="687"/>
      <c r="SUW32" s="687"/>
      <c r="SUX32" s="687"/>
      <c r="SUY32" s="687"/>
      <c r="SUZ32" s="687"/>
      <c r="SVA32" s="687"/>
      <c r="SVB32" s="687"/>
      <c r="SVC32" s="687"/>
      <c r="SVD32" s="687"/>
      <c r="SVE32" s="687"/>
      <c r="SVF32" s="687"/>
      <c r="SVG32" s="687"/>
      <c r="SVH32" s="687"/>
      <c r="SVI32" s="687"/>
      <c r="SVJ32" s="687"/>
      <c r="SVK32" s="687"/>
      <c r="SVL32" s="687"/>
      <c r="SVM32" s="687"/>
      <c r="SVN32" s="687"/>
      <c r="SVO32" s="687"/>
      <c r="SVP32" s="687"/>
      <c r="SVQ32" s="687"/>
      <c r="SVR32" s="687"/>
      <c r="SVS32" s="687"/>
      <c r="SVT32" s="687"/>
      <c r="SVU32" s="687"/>
      <c r="SVV32" s="687"/>
      <c r="SVW32" s="687"/>
      <c r="SVX32" s="687"/>
      <c r="SVY32" s="687"/>
      <c r="SVZ32" s="687"/>
      <c r="SWA32" s="687"/>
      <c r="SWB32" s="687"/>
      <c r="SWC32" s="687"/>
      <c r="SWD32" s="687"/>
      <c r="SWE32" s="687"/>
      <c r="SWF32" s="687"/>
      <c r="SWG32" s="687"/>
      <c r="SWH32" s="687"/>
      <c r="SWI32" s="687"/>
      <c r="SWJ32" s="687"/>
      <c r="SWK32" s="687"/>
      <c r="SWL32" s="687"/>
      <c r="SWM32" s="687"/>
      <c r="SWN32" s="687"/>
      <c r="SWO32" s="687"/>
      <c r="SWP32" s="687"/>
      <c r="SWQ32" s="687"/>
      <c r="SWR32" s="687"/>
      <c r="SWS32" s="687"/>
      <c r="SWT32" s="687"/>
      <c r="SWU32" s="687"/>
      <c r="SWV32" s="687"/>
      <c r="SWW32" s="687"/>
      <c r="SWX32" s="687"/>
      <c r="SWY32" s="687"/>
      <c r="SWZ32" s="687"/>
      <c r="SXA32" s="687"/>
      <c r="SXB32" s="687"/>
      <c r="SXC32" s="687"/>
      <c r="SXD32" s="687"/>
      <c r="SXE32" s="687"/>
      <c r="SXF32" s="687"/>
      <c r="SXG32" s="687"/>
      <c r="SXH32" s="687"/>
      <c r="SXI32" s="687"/>
      <c r="SXJ32" s="687"/>
      <c r="SXK32" s="687"/>
      <c r="SXL32" s="687"/>
      <c r="SXM32" s="687"/>
      <c r="SXN32" s="687"/>
      <c r="SXO32" s="687"/>
      <c r="SXP32" s="687"/>
      <c r="SXQ32" s="687"/>
      <c r="SXR32" s="687"/>
      <c r="SXS32" s="687"/>
      <c r="SXT32" s="687"/>
      <c r="SXU32" s="687"/>
      <c r="SXV32" s="687"/>
      <c r="SXW32" s="687"/>
      <c r="SXX32" s="687"/>
      <c r="SXY32" s="687"/>
      <c r="SXZ32" s="687"/>
      <c r="SYA32" s="687"/>
      <c r="SYB32" s="687"/>
      <c r="SYC32" s="687"/>
      <c r="SYD32" s="687"/>
      <c r="SYE32" s="687"/>
      <c r="SYF32" s="687"/>
      <c r="SYG32" s="687"/>
      <c r="SYH32" s="687"/>
      <c r="SYI32" s="687"/>
      <c r="SYJ32" s="687"/>
      <c r="SYK32" s="687"/>
      <c r="SYL32" s="687"/>
      <c r="SYM32" s="687"/>
      <c r="SYN32" s="687"/>
      <c r="SYO32" s="687"/>
      <c r="SYP32" s="687"/>
      <c r="SYQ32" s="687"/>
      <c r="SYR32" s="687"/>
      <c r="SYS32" s="687"/>
      <c r="SYT32" s="687"/>
      <c r="SYU32" s="687"/>
      <c r="SYV32" s="687"/>
      <c r="SYW32" s="687"/>
      <c r="SYX32" s="687"/>
      <c r="SYY32" s="687"/>
      <c r="SYZ32" s="687"/>
      <c r="SZA32" s="687"/>
      <c r="SZB32" s="687"/>
      <c r="SZC32" s="687"/>
      <c r="SZD32" s="687"/>
      <c r="SZE32" s="687"/>
      <c r="SZF32" s="687"/>
      <c r="SZG32" s="687"/>
      <c r="SZH32" s="687"/>
      <c r="SZI32" s="687"/>
      <c r="SZJ32" s="687"/>
      <c r="SZK32" s="687"/>
      <c r="SZL32" s="687"/>
      <c r="SZM32" s="687"/>
      <c r="SZN32" s="687"/>
      <c r="SZO32" s="687"/>
      <c r="SZP32" s="687"/>
      <c r="SZQ32" s="687"/>
      <c r="SZR32" s="687"/>
      <c r="SZS32" s="687"/>
      <c r="SZT32" s="687"/>
      <c r="SZU32" s="687"/>
      <c r="SZV32" s="687"/>
      <c r="SZW32" s="687"/>
      <c r="SZX32" s="687"/>
      <c r="SZY32" s="687"/>
      <c r="SZZ32" s="687"/>
      <c r="TAA32" s="687"/>
      <c r="TAB32" s="687"/>
      <c r="TAC32" s="687"/>
      <c r="TAD32" s="687"/>
      <c r="TAE32" s="687"/>
      <c r="TAF32" s="687"/>
      <c r="TAG32" s="687"/>
      <c r="TAH32" s="687"/>
      <c r="TAI32" s="687"/>
      <c r="TAJ32" s="687"/>
      <c r="TAK32" s="687"/>
      <c r="TAL32" s="687"/>
      <c r="TAM32" s="687"/>
      <c r="TAN32" s="687"/>
      <c r="TAO32" s="687"/>
      <c r="TAP32" s="687"/>
      <c r="TAQ32" s="687"/>
      <c r="TAR32" s="687"/>
      <c r="TAS32" s="687"/>
      <c r="TAT32" s="687"/>
      <c r="TAU32" s="687"/>
      <c r="TAV32" s="687"/>
      <c r="TAW32" s="687"/>
      <c r="TAX32" s="687"/>
      <c r="TAY32" s="687"/>
      <c r="TAZ32" s="687"/>
      <c r="TBA32" s="687"/>
      <c r="TBB32" s="687"/>
      <c r="TBC32" s="687"/>
      <c r="TBD32" s="687"/>
      <c r="TBE32" s="687"/>
      <c r="TBF32" s="687"/>
      <c r="TBG32" s="687"/>
      <c r="TBH32" s="687"/>
      <c r="TBI32" s="687"/>
      <c r="TBJ32" s="687"/>
      <c r="TBK32" s="687"/>
      <c r="TBL32" s="687"/>
      <c r="TBM32" s="687"/>
      <c r="TBN32" s="687"/>
      <c r="TBO32" s="687"/>
      <c r="TBP32" s="687"/>
      <c r="TBQ32" s="687"/>
      <c r="TBR32" s="687"/>
      <c r="TBS32" s="687"/>
      <c r="TBT32" s="687"/>
      <c r="TBU32" s="687"/>
      <c r="TBV32" s="687"/>
      <c r="TBW32" s="687"/>
      <c r="TBX32" s="687"/>
      <c r="TBY32" s="687"/>
      <c r="TBZ32" s="687"/>
      <c r="TCA32" s="687"/>
      <c r="TCB32" s="687"/>
      <c r="TCC32" s="687"/>
      <c r="TCD32" s="687"/>
      <c r="TCE32" s="687"/>
      <c r="TCF32" s="687"/>
      <c r="TCG32" s="687"/>
      <c r="TCH32" s="687"/>
      <c r="TCI32" s="687"/>
      <c r="TCJ32" s="687"/>
      <c r="TCK32" s="687"/>
      <c r="TCL32" s="687"/>
      <c r="TCM32" s="687"/>
      <c r="TCN32" s="687"/>
      <c r="TCO32" s="687"/>
      <c r="TCP32" s="687"/>
      <c r="TCQ32" s="687"/>
      <c r="TCR32" s="687"/>
      <c r="TCS32" s="687"/>
      <c r="TCT32" s="687"/>
      <c r="TCU32" s="687"/>
      <c r="TCV32" s="687"/>
      <c r="TCW32" s="687"/>
      <c r="TCX32" s="687"/>
      <c r="TCY32" s="687"/>
      <c r="TCZ32" s="687"/>
      <c r="TDA32" s="687"/>
      <c r="TDB32" s="687"/>
      <c r="TDC32" s="687"/>
      <c r="TDD32" s="687"/>
      <c r="TDE32" s="687"/>
      <c r="TDF32" s="687"/>
      <c r="TDG32" s="687"/>
      <c r="TDH32" s="687"/>
      <c r="TDI32" s="687"/>
      <c r="TDJ32" s="687"/>
      <c r="TDK32" s="687"/>
      <c r="TDL32" s="687"/>
      <c r="TDM32" s="687"/>
      <c r="TDN32" s="687"/>
      <c r="TDO32" s="687"/>
      <c r="TDP32" s="687"/>
      <c r="TDQ32" s="687"/>
      <c r="TDR32" s="687"/>
      <c r="TDS32" s="687"/>
      <c r="TDT32" s="687"/>
      <c r="TDU32" s="687"/>
      <c r="TDV32" s="687"/>
      <c r="TDW32" s="687"/>
      <c r="TDX32" s="687"/>
      <c r="TDY32" s="687"/>
      <c r="TDZ32" s="687"/>
      <c r="TEA32" s="687"/>
      <c r="TEB32" s="687"/>
      <c r="TEC32" s="687"/>
      <c r="TED32" s="687"/>
      <c r="TEE32" s="687"/>
      <c r="TEF32" s="687"/>
      <c r="TEG32" s="687"/>
      <c r="TEH32" s="687"/>
      <c r="TEI32" s="687"/>
      <c r="TEJ32" s="687"/>
      <c r="TEK32" s="687"/>
      <c r="TEL32" s="687"/>
      <c r="TEM32" s="687"/>
      <c r="TEN32" s="687"/>
      <c r="TEO32" s="687"/>
      <c r="TEP32" s="687"/>
      <c r="TEQ32" s="687"/>
      <c r="TER32" s="687"/>
      <c r="TES32" s="687"/>
      <c r="TET32" s="687"/>
      <c r="TEU32" s="687"/>
      <c r="TEV32" s="687"/>
      <c r="TEW32" s="687"/>
      <c r="TEX32" s="687"/>
      <c r="TEY32" s="687"/>
      <c r="TEZ32" s="687"/>
      <c r="TFA32" s="687"/>
      <c r="TFB32" s="687"/>
      <c r="TFC32" s="687"/>
      <c r="TFD32" s="687"/>
      <c r="TFE32" s="687"/>
      <c r="TFF32" s="687"/>
      <c r="TFG32" s="687"/>
      <c r="TFH32" s="687"/>
      <c r="TFI32" s="687"/>
      <c r="TFJ32" s="687"/>
      <c r="TFK32" s="687"/>
      <c r="TFL32" s="687"/>
      <c r="TFM32" s="687"/>
      <c r="TFN32" s="687"/>
      <c r="TFO32" s="687"/>
      <c r="TFP32" s="687"/>
      <c r="TFQ32" s="687"/>
      <c r="TFR32" s="687"/>
      <c r="TFS32" s="687"/>
      <c r="TFT32" s="687"/>
      <c r="TFU32" s="687"/>
      <c r="TFV32" s="687"/>
      <c r="TFW32" s="687"/>
      <c r="TFX32" s="687"/>
      <c r="TFY32" s="687"/>
      <c r="TFZ32" s="687"/>
      <c r="TGA32" s="687"/>
      <c r="TGB32" s="687"/>
      <c r="TGC32" s="687"/>
      <c r="TGD32" s="687"/>
      <c r="TGE32" s="687"/>
      <c r="TGF32" s="687"/>
      <c r="TGG32" s="687"/>
      <c r="TGH32" s="687"/>
      <c r="TGI32" s="687"/>
      <c r="TGJ32" s="687"/>
      <c r="TGK32" s="687"/>
      <c r="TGL32" s="687"/>
      <c r="TGM32" s="687"/>
      <c r="TGN32" s="687"/>
      <c r="TGO32" s="687"/>
      <c r="TGP32" s="687"/>
      <c r="TGQ32" s="687"/>
      <c r="TGR32" s="687"/>
      <c r="TGS32" s="687"/>
      <c r="TGT32" s="687"/>
      <c r="TGU32" s="687"/>
      <c r="TGV32" s="687"/>
      <c r="TGW32" s="687"/>
      <c r="TGX32" s="687"/>
      <c r="TGY32" s="687"/>
      <c r="TGZ32" s="687"/>
      <c r="THA32" s="687"/>
      <c r="THB32" s="687"/>
      <c r="THC32" s="687"/>
      <c r="THD32" s="687"/>
      <c r="THE32" s="687"/>
      <c r="THF32" s="687"/>
      <c r="THG32" s="687"/>
      <c r="THH32" s="687"/>
      <c r="THI32" s="687"/>
      <c r="THJ32" s="687"/>
      <c r="THK32" s="687"/>
      <c r="THL32" s="687"/>
      <c r="THM32" s="687"/>
      <c r="THN32" s="687"/>
      <c r="THO32" s="687"/>
      <c r="THP32" s="687"/>
      <c r="THQ32" s="687"/>
      <c r="THR32" s="687"/>
      <c r="THS32" s="687"/>
      <c r="THT32" s="687"/>
      <c r="THU32" s="687"/>
      <c r="THV32" s="687"/>
      <c r="THW32" s="687"/>
      <c r="THX32" s="687"/>
      <c r="THY32" s="687"/>
      <c r="THZ32" s="687"/>
      <c r="TIA32" s="687"/>
      <c r="TIB32" s="687"/>
      <c r="TIC32" s="687"/>
      <c r="TID32" s="687"/>
      <c r="TIE32" s="687"/>
      <c r="TIF32" s="687"/>
      <c r="TIG32" s="687"/>
      <c r="TIH32" s="687"/>
      <c r="TII32" s="687"/>
      <c r="TIJ32" s="687"/>
      <c r="TIK32" s="687"/>
      <c r="TIL32" s="687"/>
      <c r="TIM32" s="687"/>
      <c r="TIN32" s="687"/>
      <c r="TIO32" s="687"/>
      <c r="TIP32" s="687"/>
      <c r="TIQ32" s="687"/>
      <c r="TIR32" s="687"/>
      <c r="TIS32" s="687"/>
      <c r="TIT32" s="687"/>
      <c r="TIU32" s="687"/>
      <c r="TIV32" s="687"/>
      <c r="TIW32" s="687"/>
      <c r="TIX32" s="687"/>
      <c r="TIY32" s="687"/>
      <c r="TIZ32" s="687"/>
      <c r="TJA32" s="687"/>
      <c r="TJB32" s="687"/>
      <c r="TJC32" s="687"/>
      <c r="TJD32" s="687"/>
      <c r="TJE32" s="687"/>
      <c r="TJF32" s="687"/>
      <c r="TJG32" s="687"/>
      <c r="TJH32" s="687"/>
      <c r="TJI32" s="687"/>
      <c r="TJJ32" s="687"/>
      <c r="TJK32" s="687"/>
      <c r="TJL32" s="687"/>
      <c r="TJM32" s="687"/>
      <c r="TJN32" s="687"/>
      <c r="TJO32" s="687"/>
      <c r="TJP32" s="687"/>
      <c r="TJQ32" s="687"/>
      <c r="TJR32" s="687"/>
      <c r="TJS32" s="687"/>
      <c r="TJT32" s="687"/>
      <c r="TJU32" s="687"/>
      <c r="TJV32" s="687"/>
      <c r="TJW32" s="687"/>
      <c r="TJX32" s="687"/>
      <c r="TJY32" s="687"/>
      <c r="TJZ32" s="687"/>
      <c r="TKA32" s="687"/>
      <c r="TKB32" s="687"/>
      <c r="TKC32" s="687"/>
      <c r="TKD32" s="687"/>
      <c r="TKE32" s="687"/>
      <c r="TKF32" s="687"/>
      <c r="TKG32" s="687"/>
      <c r="TKH32" s="687"/>
      <c r="TKI32" s="687"/>
      <c r="TKJ32" s="687"/>
      <c r="TKK32" s="687"/>
      <c r="TKL32" s="687"/>
      <c r="TKM32" s="687"/>
      <c r="TKN32" s="687"/>
      <c r="TKO32" s="687"/>
      <c r="TKP32" s="687"/>
      <c r="TKQ32" s="687"/>
      <c r="TKR32" s="687"/>
      <c r="TKS32" s="687"/>
      <c r="TKT32" s="687"/>
      <c r="TKU32" s="687"/>
      <c r="TKV32" s="687"/>
      <c r="TKW32" s="687"/>
      <c r="TKX32" s="687"/>
      <c r="TKY32" s="687"/>
      <c r="TKZ32" s="687"/>
      <c r="TLA32" s="687"/>
      <c r="TLB32" s="687"/>
      <c r="TLC32" s="687"/>
      <c r="TLD32" s="687"/>
      <c r="TLE32" s="687"/>
      <c r="TLF32" s="687"/>
      <c r="TLG32" s="687"/>
      <c r="TLH32" s="687"/>
      <c r="TLI32" s="687"/>
      <c r="TLJ32" s="687"/>
      <c r="TLK32" s="687"/>
      <c r="TLL32" s="687"/>
      <c r="TLM32" s="687"/>
      <c r="TLN32" s="687"/>
      <c r="TLO32" s="687"/>
      <c r="TLP32" s="687"/>
      <c r="TLQ32" s="687"/>
      <c r="TLR32" s="687"/>
      <c r="TLS32" s="687"/>
      <c r="TLT32" s="687"/>
      <c r="TLU32" s="687"/>
      <c r="TLV32" s="687"/>
      <c r="TLW32" s="687"/>
      <c r="TLX32" s="687"/>
      <c r="TLY32" s="687"/>
      <c r="TLZ32" s="687"/>
      <c r="TMA32" s="687"/>
      <c r="TMB32" s="687"/>
      <c r="TMC32" s="687"/>
      <c r="TMD32" s="687"/>
      <c r="TME32" s="687"/>
      <c r="TMF32" s="687"/>
      <c r="TMG32" s="687"/>
      <c r="TMH32" s="687"/>
      <c r="TMI32" s="687"/>
      <c r="TMJ32" s="687"/>
      <c r="TMK32" s="687"/>
      <c r="TML32" s="687"/>
      <c r="TMM32" s="687"/>
      <c r="TMN32" s="687"/>
      <c r="TMO32" s="687"/>
      <c r="TMP32" s="687"/>
      <c r="TMQ32" s="687"/>
      <c r="TMR32" s="687"/>
      <c r="TMS32" s="687"/>
      <c r="TMT32" s="687"/>
      <c r="TMU32" s="687"/>
      <c r="TMV32" s="687"/>
      <c r="TMW32" s="687"/>
      <c r="TMX32" s="687"/>
      <c r="TMY32" s="687"/>
      <c r="TMZ32" s="687"/>
      <c r="TNA32" s="687"/>
      <c r="TNB32" s="687"/>
      <c r="TNC32" s="687"/>
      <c r="TND32" s="687"/>
      <c r="TNE32" s="687"/>
      <c r="TNF32" s="687"/>
      <c r="TNG32" s="687"/>
      <c r="TNH32" s="687"/>
      <c r="TNI32" s="687"/>
      <c r="TNJ32" s="687"/>
      <c r="TNK32" s="687"/>
      <c r="TNL32" s="687"/>
      <c r="TNM32" s="687"/>
      <c r="TNN32" s="687"/>
      <c r="TNO32" s="687"/>
      <c r="TNP32" s="687"/>
      <c r="TNQ32" s="687"/>
      <c r="TNR32" s="687"/>
      <c r="TNS32" s="687"/>
      <c r="TNT32" s="687"/>
      <c r="TNU32" s="687"/>
      <c r="TNV32" s="687"/>
      <c r="TNW32" s="687"/>
      <c r="TNX32" s="687"/>
      <c r="TNY32" s="687"/>
      <c r="TNZ32" s="687"/>
      <c r="TOA32" s="687"/>
      <c r="TOB32" s="687"/>
      <c r="TOC32" s="687"/>
      <c r="TOD32" s="687"/>
      <c r="TOE32" s="687"/>
      <c r="TOF32" s="687"/>
      <c r="TOG32" s="687"/>
      <c r="TOH32" s="687"/>
      <c r="TOI32" s="687"/>
      <c r="TOJ32" s="687"/>
      <c r="TOK32" s="687"/>
      <c r="TOL32" s="687"/>
      <c r="TOM32" s="687"/>
      <c r="TON32" s="687"/>
      <c r="TOO32" s="687"/>
      <c r="TOP32" s="687"/>
      <c r="TOQ32" s="687"/>
      <c r="TOR32" s="687"/>
      <c r="TOS32" s="687"/>
      <c r="TOT32" s="687"/>
      <c r="TOU32" s="687"/>
      <c r="TOV32" s="687"/>
      <c r="TOW32" s="687"/>
      <c r="TOX32" s="687"/>
      <c r="TOY32" s="687"/>
      <c r="TOZ32" s="687"/>
      <c r="TPA32" s="687"/>
      <c r="TPB32" s="687"/>
      <c r="TPC32" s="687"/>
      <c r="TPD32" s="687"/>
      <c r="TPE32" s="687"/>
      <c r="TPF32" s="687"/>
      <c r="TPG32" s="687"/>
      <c r="TPH32" s="687"/>
      <c r="TPI32" s="687"/>
      <c r="TPJ32" s="687"/>
      <c r="TPK32" s="687"/>
      <c r="TPL32" s="687"/>
      <c r="TPM32" s="687"/>
      <c r="TPN32" s="687"/>
      <c r="TPO32" s="687"/>
      <c r="TPP32" s="687"/>
      <c r="TPQ32" s="687"/>
      <c r="TPR32" s="687"/>
      <c r="TPS32" s="687"/>
      <c r="TPT32" s="687"/>
      <c r="TPU32" s="687"/>
      <c r="TPV32" s="687"/>
      <c r="TPW32" s="687"/>
      <c r="TPX32" s="687"/>
      <c r="TPY32" s="687"/>
      <c r="TPZ32" s="687"/>
      <c r="TQA32" s="687"/>
      <c r="TQB32" s="687"/>
      <c r="TQC32" s="687"/>
      <c r="TQD32" s="687"/>
      <c r="TQE32" s="687"/>
      <c r="TQF32" s="687"/>
      <c r="TQG32" s="687"/>
      <c r="TQH32" s="687"/>
      <c r="TQI32" s="687"/>
      <c r="TQJ32" s="687"/>
      <c r="TQK32" s="687"/>
      <c r="TQL32" s="687"/>
      <c r="TQM32" s="687"/>
      <c r="TQN32" s="687"/>
      <c r="TQO32" s="687"/>
      <c r="TQP32" s="687"/>
      <c r="TQQ32" s="687"/>
      <c r="TQR32" s="687"/>
      <c r="TQS32" s="687"/>
      <c r="TQT32" s="687"/>
      <c r="TQU32" s="687"/>
      <c r="TQV32" s="687"/>
      <c r="TQW32" s="687"/>
      <c r="TQX32" s="687"/>
      <c r="TQY32" s="687"/>
      <c r="TQZ32" s="687"/>
      <c r="TRA32" s="687"/>
      <c r="TRB32" s="687"/>
      <c r="TRC32" s="687"/>
      <c r="TRD32" s="687"/>
      <c r="TRE32" s="687"/>
      <c r="TRF32" s="687"/>
      <c r="TRG32" s="687"/>
      <c r="TRH32" s="687"/>
      <c r="TRI32" s="687"/>
      <c r="TRJ32" s="687"/>
      <c r="TRK32" s="687"/>
      <c r="TRL32" s="687"/>
      <c r="TRM32" s="687"/>
      <c r="TRN32" s="687"/>
      <c r="TRO32" s="687"/>
      <c r="TRP32" s="687"/>
      <c r="TRQ32" s="687"/>
      <c r="TRR32" s="687"/>
      <c r="TRS32" s="687"/>
      <c r="TRT32" s="687"/>
      <c r="TRU32" s="687"/>
      <c r="TRV32" s="687"/>
      <c r="TRW32" s="687"/>
      <c r="TRX32" s="687"/>
      <c r="TRY32" s="687"/>
      <c r="TRZ32" s="687"/>
      <c r="TSA32" s="687"/>
      <c r="TSB32" s="687"/>
      <c r="TSC32" s="687"/>
      <c r="TSD32" s="687"/>
      <c r="TSE32" s="687"/>
      <c r="TSF32" s="687"/>
      <c r="TSG32" s="687"/>
      <c r="TSH32" s="687"/>
      <c r="TSI32" s="687"/>
      <c r="TSJ32" s="687"/>
      <c r="TSK32" s="687"/>
      <c r="TSL32" s="687"/>
      <c r="TSM32" s="687"/>
      <c r="TSN32" s="687"/>
      <c r="TSO32" s="687"/>
      <c r="TSP32" s="687"/>
      <c r="TSQ32" s="687"/>
      <c r="TSR32" s="687"/>
      <c r="TSS32" s="687"/>
      <c r="TST32" s="687"/>
      <c r="TSU32" s="687"/>
      <c r="TSV32" s="687"/>
      <c r="TSW32" s="687"/>
      <c r="TSX32" s="687"/>
      <c r="TSY32" s="687"/>
      <c r="TSZ32" s="687"/>
      <c r="TTA32" s="687"/>
      <c r="TTB32" s="687"/>
      <c r="TTC32" s="687"/>
      <c r="TTD32" s="687"/>
      <c r="TTE32" s="687"/>
      <c r="TTF32" s="687"/>
      <c r="TTG32" s="687"/>
      <c r="TTH32" s="687"/>
      <c r="TTI32" s="687"/>
      <c r="TTJ32" s="687"/>
      <c r="TTK32" s="687"/>
      <c r="TTL32" s="687"/>
      <c r="TTM32" s="687"/>
      <c r="TTN32" s="687"/>
      <c r="TTO32" s="687"/>
      <c r="TTP32" s="687"/>
      <c r="TTQ32" s="687"/>
      <c r="TTR32" s="687"/>
      <c r="TTS32" s="687"/>
      <c r="TTT32" s="687"/>
      <c r="TTU32" s="687"/>
      <c r="TTV32" s="687"/>
      <c r="TTW32" s="687"/>
      <c r="TTX32" s="687"/>
      <c r="TTY32" s="687"/>
      <c r="TTZ32" s="687"/>
      <c r="TUA32" s="687"/>
      <c r="TUB32" s="687"/>
      <c r="TUC32" s="687"/>
      <c r="TUD32" s="687"/>
      <c r="TUE32" s="687"/>
      <c r="TUF32" s="687"/>
      <c r="TUG32" s="687"/>
      <c r="TUH32" s="687"/>
      <c r="TUI32" s="687"/>
      <c r="TUJ32" s="687"/>
      <c r="TUK32" s="687"/>
      <c r="TUL32" s="687"/>
      <c r="TUM32" s="687"/>
      <c r="TUN32" s="687"/>
      <c r="TUO32" s="687"/>
      <c r="TUP32" s="687"/>
      <c r="TUQ32" s="687"/>
      <c r="TUR32" s="687"/>
      <c r="TUS32" s="687"/>
      <c r="TUT32" s="687"/>
      <c r="TUU32" s="687"/>
      <c r="TUV32" s="687"/>
      <c r="TUW32" s="687"/>
      <c r="TUX32" s="687"/>
      <c r="TUY32" s="687"/>
      <c r="TUZ32" s="687"/>
      <c r="TVA32" s="687"/>
      <c r="TVB32" s="687"/>
      <c r="TVC32" s="687"/>
      <c r="TVD32" s="687"/>
      <c r="TVE32" s="687"/>
      <c r="TVF32" s="687"/>
      <c r="TVG32" s="687"/>
      <c r="TVH32" s="687"/>
      <c r="TVI32" s="687"/>
      <c r="TVJ32" s="687"/>
      <c r="TVK32" s="687"/>
      <c r="TVL32" s="687"/>
      <c r="TVM32" s="687"/>
      <c r="TVN32" s="687"/>
      <c r="TVO32" s="687"/>
      <c r="TVP32" s="687"/>
      <c r="TVQ32" s="687"/>
      <c r="TVR32" s="687"/>
      <c r="TVS32" s="687"/>
      <c r="TVT32" s="687"/>
      <c r="TVU32" s="687"/>
      <c r="TVV32" s="687"/>
      <c r="TVW32" s="687"/>
      <c r="TVX32" s="687"/>
      <c r="TVY32" s="687"/>
      <c r="TVZ32" s="687"/>
      <c r="TWA32" s="687"/>
      <c r="TWB32" s="687"/>
      <c r="TWC32" s="687"/>
      <c r="TWD32" s="687"/>
      <c r="TWE32" s="687"/>
      <c r="TWF32" s="687"/>
      <c r="TWG32" s="687"/>
      <c r="TWH32" s="687"/>
      <c r="TWI32" s="687"/>
      <c r="TWJ32" s="687"/>
      <c r="TWK32" s="687"/>
      <c r="TWL32" s="687"/>
      <c r="TWM32" s="687"/>
      <c r="TWN32" s="687"/>
      <c r="TWO32" s="687"/>
      <c r="TWP32" s="687"/>
      <c r="TWQ32" s="687"/>
      <c r="TWR32" s="687"/>
      <c r="TWS32" s="687"/>
      <c r="TWT32" s="687"/>
      <c r="TWU32" s="687"/>
      <c r="TWV32" s="687"/>
      <c r="TWW32" s="687"/>
      <c r="TWX32" s="687"/>
      <c r="TWY32" s="687"/>
      <c r="TWZ32" s="687"/>
      <c r="TXA32" s="687"/>
      <c r="TXB32" s="687"/>
      <c r="TXC32" s="687"/>
      <c r="TXD32" s="687"/>
      <c r="TXE32" s="687"/>
      <c r="TXF32" s="687"/>
      <c r="TXG32" s="687"/>
      <c r="TXH32" s="687"/>
      <c r="TXI32" s="687"/>
      <c r="TXJ32" s="687"/>
      <c r="TXK32" s="687"/>
      <c r="TXL32" s="687"/>
      <c r="TXM32" s="687"/>
      <c r="TXN32" s="687"/>
      <c r="TXO32" s="687"/>
      <c r="TXP32" s="687"/>
      <c r="TXQ32" s="687"/>
      <c r="TXR32" s="687"/>
      <c r="TXS32" s="687"/>
      <c r="TXT32" s="687"/>
      <c r="TXU32" s="687"/>
      <c r="TXV32" s="687"/>
      <c r="TXW32" s="687"/>
      <c r="TXX32" s="687"/>
      <c r="TXY32" s="687"/>
      <c r="TXZ32" s="687"/>
      <c r="TYA32" s="687"/>
      <c r="TYB32" s="687"/>
      <c r="TYC32" s="687"/>
      <c r="TYD32" s="687"/>
      <c r="TYE32" s="687"/>
      <c r="TYF32" s="687"/>
      <c r="TYG32" s="687"/>
      <c r="TYH32" s="687"/>
      <c r="TYI32" s="687"/>
      <c r="TYJ32" s="687"/>
      <c r="TYK32" s="687"/>
      <c r="TYL32" s="687"/>
      <c r="TYM32" s="687"/>
      <c r="TYN32" s="687"/>
      <c r="TYO32" s="687"/>
      <c r="TYP32" s="687"/>
      <c r="TYQ32" s="687"/>
      <c r="TYR32" s="687"/>
      <c r="TYS32" s="687"/>
      <c r="TYT32" s="687"/>
      <c r="TYU32" s="687"/>
      <c r="TYV32" s="687"/>
      <c r="TYW32" s="687"/>
      <c r="TYX32" s="687"/>
      <c r="TYY32" s="687"/>
      <c r="TYZ32" s="687"/>
      <c r="TZA32" s="687"/>
      <c r="TZB32" s="687"/>
      <c r="TZC32" s="687"/>
      <c r="TZD32" s="687"/>
      <c r="TZE32" s="687"/>
      <c r="TZF32" s="687"/>
      <c r="TZG32" s="687"/>
      <c r="TZH32" s="687"/>
      <c r="TZI32" s="687"/>
      <c r="TZJ32" s="687"/>
      <c r="TZK32" s="687"/>
      <c r="TZL32" s="687"/>
      <c r="TZM32" s="687"/>
      <c r="TZN32" s="687"/>
      <c r="TZO32" s="687"/>
      <c r="TZP32" s="687"/>
      <c r="TZQ32" s="687"/>
      <c r="TZR32" s="687"/>
      <c r="TZS32" s="687"/>
      <c r="TZT32" s="687"/>
      <c r="TZU32" s="687"/>
      <c r="TZV32" s="687"/>
      <c r="TZW32" s="687"/>
      <c r="TZX32" s="687"/>
      <c r="TZY32" s="687"/>
      <c r="TZZ32" s="687"/>
      <c r="UAA32" s="687"/>
      <c r="UAB32" s="687"/>
      <c r="UAC32" s="687"/>
      <c r="UAD32" s="687"/>
      <c r="UAE32" s="687"/>
      <c r="UAF32" s="687"/>
      <c r="UAG32" s="687"/>
      <c r="UAH32" s="687"/>
      <c r="UAI32" s="687"/>
      <c r="UAJ32" s="687"/>
      <c r="UAK32" s="687"/>
      <c r="UAL32" s="687"/>
      <c r="UAM32" s="687"/>
      <c r="UAN32" s="687"/>
      <c r="UAO32" s="687"/>
      <c r="UAP32" s="687"/>
      <c r="UAQ32" s="687"/>
      <c r="UAR32" s="687"/>
      <c r="UAS32" s="687"/>
      <c r="UAT32" s="687"/>
      <c r="UAU32" s="687"/>
      <c r="UAV32" s="687"/>
      <c r="UAW32" s="687"/>
      <c r="UAX32" s="687"/>
      <c r="UAY32" s="687"/>
      <c r="UAZ32" s="687"/>
      <c r="UBA32" s="687"/>
      <c r="UBB32" s="687"/>
      <c r="UBC32" s="687"/>
      <c r="UBD32" s="687"/>
      <c r="UBE32" s="687"/>
      <c r="UBF32" s="687"/>
      <c r="UBG32" s="687"/>
      <c r="UBH32" s="687"/>
      <c r="UBI32" s="687"/>
      <c r="UBJ32" s="687"/>
      <c r="UBK32" s="687"/>
      <c r="UBL32" s="687"/>
      <c r="UBM32" s="687"/>
      <c r="UBN32" s="687"/>
      <c r="UBO32" s="687"/>
      <c r="UBP32" s="687"/>
      <c r="UBQ32" s="687"/>
      <c r="UBR32" s="687"/>
      <c r="UBS32" s="687"/>
      <c r="UBT32" s="687"/>
      <c r="UBU32" s="687"/>
      <c r="UBV32" s="687"/>
      <c r="UBW32" s="687"/>
      <c r="UBX32" s="687"/>
      <c r="UBY32" s="687"/>
      <c r="UBZ32" s="687"/>
      <c r="UCA32" s="687"/>
      <c r="UCB32" s="687"/>
      <c r="UCC32" s="687"/>
      <c r="UCD32" s="687"/>
      <c r="UCE32" s="687"/>
      <c r="UCF32" s="687"/>
      <c r="UCG32" s="687"/>
      <c r="UCH32" s="687"/>
      <c r="UCI32" s="687"/>
      <c r="UCJ32" s="687"/>
      <c r="UCK32" s="687"/>
      <c r="UCL32" s="687"/>
      <c r="UCM32" s="687"/>
      <c r="UCN32" s="687"/>
      <c r="UCO32" s="687"/>
      <c r="UCP32" s="687"/>
      <c r="UCQ32" s="687"/>
      <c r="UCR32" s="687"/>
      <c r="UCS32" s="687"/>
      <c r="UCT32" s="687"/>
      <c r="UCU32" s="687"/>
      <c r="UCV32" s="687"/>
      <c r="UCW32" s="687"/>
      <c r="UCX32" s="687"/>
      <c r="UCY32" s="687"/>
      <c r="UCZ32" s="687"/>
      <c r="UDA32" s="687"/>
      <c r="UDB32" s="687"/>
      <c r="UDC32" s="687"/>
      <c r="UDD32" s="687"/>
      <c r="UDE32" s="687"/>
      <c r="UDF32" s="687"/>
      <c r="UDG32" s="687"/>
      <c r="UDH32" s="687"/>
      <c r="UDI32" s="687"/>
      <c r="UDJ32" s="687"/>
      <c r="UDK32" s="687"/>
      <c r="UDL32" s="687"/>
      <c r="UDM32" s="687"/>
      <c r="UDN32" s="687"/>
      <c r="UDO32" s="687"/>
      <c r="UDP32" s="687"/>
      <c r="UDQ32" s="687"/>
      <c r="UDR32" s="687"/>
      <c r="UDS32" s="687"/>
      <c r="UDT32" s="687"/>
      <c r="UDU32" s="687"/>
      <c r="UDV32" s="687"/>
      <c r="UDW32" s="687"/>
      <c r="UDX32" s="687"/>
      <c r="UDY32" s="687"/>
      <c r="UDZ32" s="687"/>
      <c r="UEA32" s="687"/>
      <c r="UEB32" s="687"/>
      <c r="UEC32" s="687"/>
      <c r="UED32" s="687"/>
      <c r="UEE32" s="687"/>
      <c r="UEF32" s="687"/>
      <c r="UEG32" s="687"/>
      <c r="UEH32" s="687"/>
      <c r="UEI32" s="687"/>
      <c r="UEJ32" s="687"/>
      <c r="UEK32" s="687"/>
      <c r="UEL32" s="687"/>
      <c r="UEM32" s="687"/>
      <c r="UEN32" s="687"/>
      <c r="UEO32" s="687"/>
      <c r="UEP32" s="687"/>
      <c r="UEQ32" s="687"/>
      <c r="UER32" s="687"/>
      <c r="UES32" s="687"/>
      <c r="UET32" s="687"/>
      <c r="UEU32" s="687"/>
      <c r="UEV32" s="687"/>
      <c r="UEW32" s="687"/>
      <c r="UEX32" s="687"/>
      <c r="UEY32" s="687"/>
      <c r="UEZ32" s="687"/>
      <c r="UFA32" s="687"/>
      <c r="UFB32" s="687"/>
      <c r="UFC32" s="687"/>
      <c r="UFD32" s="687"/>
      <c r="UFE32" s="687"/>
      <c r="UFF32" s="687"/>
      <c r="UFG32" s="687"/>
      <c r="UFH32" s="687"/>
      <c r="UFI32" s="687"/>
      <c r="UFJ32" s="687"/>
      <c r="UFK32" s="687"/>
      <c r="UFL32" s="687"/>
      <c r="UFM32" s="687"/>
      <c r="UFN32" s="687"/>
      <c r="UFO32" s="687"/>
      <c r="UFP32" s="687"/>
      <c r="UFQ32" s="687"/>
      <c r="UFR32" s="687"/>
      <c r="UFS32" s="687"/>
      <c r="UFT32" s="687"/>
      <c r="UFU32" s="687"/>
      <c r="UFV32" s="687"/>
      <c r="UFW32" s="687"/>
      <c r="UFX32" s="687"/>
      <c r="UFY32" s="687"/>
      <c r="UFZ32" s="687"/>
      <c r="UGA32" s="687"/>
      <c r="UGB32" s="687"/>
      <c r="UGC32" s="687"/>
      <c r="UGD32" s="687"/>
      <c r="UGE32" s="687"/>
      <c r="UGF32" s="687"/>
      <c r="UGG32" s="687"/>
      <c r="UGH32" s="687"/>
      <c r="UGI32" s="687"/>
      <c r="UGJ32" s="687"/>
      <c r="UGK32" s="687"/>
      <c r="UGL32" s="687"/>
      <c r="UGM32" s="687"/>
      <c r="UGN32" s="687"/>
      <c r="UGO32" s="687"/>
      <c r="UGP32" s="687"/>
      <c r="UGQ32" s="687"/>
      <c r="UGR32" s="687"/>
      <c r="UGS32" s="687"/>
      <c r="UGT32" s="687"/>
      <c r="UGU32" s="687"/>
      <c r="UGV32" s="687"/>
      <c r="UGW32" s="687"/>
      <c r="UGX32" s="687"/>
      <c r="UGY32" s="687"/>
      <c r="UGZ32" s="687"/>
      <c r="UHA32" s="687"/>
      <c r="UHB32" s="687"/>
      <c r="UHC32" s="687"/>
      <c r="UHD32" s="687"/>
      <c r="UHE32" s="687"/>
      <c r="UHF32" s="687"/>
      <c r="UHG32" s="687"/>
      <c r="UHH32" s="687"/>
      <c r="UHI32" s="687"/>
      <c r="UHJ32" s="687"/>
      <c r="UHK32" s="687"/>
      <c r="UHL32" s="687"/>
      <c r="UHM32" s="687"/>
      <c r="UHN32" s="687"/>
      <c r="UHO32" s="687"/>
      <c r="UHP32" s="687"/>
      <c r="UHQ32" s="687"/>
      <c r="UHR32" s="687"/>
      <c r="UHS32" s="687"/>
      <c r="UHT32" s="687"/>
      <c r="UHU32" s="687"/>
      <c r="UHV32" s="687"/>
      <c r="UHW32" s="687"/>
      <c r="UHX32" s="687"/>
      <c r="UHY32" s="687"/>
      <c r="UHZ32" s="687"/>
      <c r="UIA32" s="687"/>
      <c r="UIB32" s="687"/>
      <c r="UIC32" s="687"/>
      <c r="UID32" s="687"/>
      <c r="UIE32" s="687"/>
      <c r="UIF32" s="687"/>
      <c r="UIG32" s="687"/>
      <c r="UIH32" s="687"/>
      <c r="UII32" s="687"/>
      <c r="UIJ32" s="687"/>
      <c r="UIK32" s="687"/>
      <c r="UIL32" s="687"/>
      <c r="UIM32" s="687"/>
      <c r="UIN32" s="687"/>
      <c r="UIO32" s="687"/>
      <c r="UIP32" s="687"/>
      <c r="UIQ32" s="687"/>
      <c r="UIR32" s="687"/>
      <c r="UIS32" s="687"/>
      <c r="UIT32" s="687"/>
      <c r="UIU32" s="687"/>
      <c r="UIV32" s="687"/>
      <c r="UIW32" s="687"/>
      <c r="UIX32" s="687"/>
      <c r="UIY32" s="687"/>
      <c r="UIZ32" s="687"/>
      <c r="UJA32" s="687"/>
      <c r="UJB32" s="687"/>
      <c r="UJC32" s="687"/>
      <c r="UJD32" s="687"/>
      <c r="UJE32" s="687"/>
      <c r="UJF32" s="687"/>
      <c r="UJG32" s="687"/>
      <c r="UJH32" s="687"/>
      <c r="UJI32" s="687"/>
      <c r="UJJ32" s="687"/>
      <c r="UJK32" s="687"/>
      <c r="UJL32" s="687"/>
      <c r="UJM32" s="687"/>
      <c r="UJN32" s="687"/>
      <c r="UJO32" s="687"/>
      <c r="UJP32" s="687"/>
      <c r="UJQ32" s="687"/>
      <c r="UJR32" s="687"/>
      <c r="UJS32" s="687"/>
      <c r="UJT32" s="687"/>
      <c r="UJU32" s="687"/>
      <c r="UJV32" s="687"/>
      <c r="UJW32" s="687"/>
      <c r="UJX32" s="687"/>
      <c r="UJY32" s="687"/>
      <c r="UJZ32" s="687"/>
      <c r="UKA32" s="687"/>
      <c r="UKB32" s="687"/>
      <c r="UKC32" s="687"/>
      <c r="UKD32" s="687"/>
      <c r="UKE32" s="687"/>
      <c r="UKF32" s="687"/>
      <c r="UKG32" s="687"/>
      <c r="UKH32" s="687"/>
      <c r="UKI32" s="687"/>
      <c r="UKJ32" s="687"/>
      <c r="UKK32" s="687"/>
      <c r="UKL32" s="687"/>
      <c r="UKM32" s="687"/>
      <c r="UKN32" s="687"/>
      <c r="UKO32" s="687"/>
      <c r="UKP32" s="687"/>
      <c r="UKQ32" s="687"/>
      <c r="UKR32" s="687"/>
      <c r="UKS32" s="687"/>
      <c r="UKT32" s="687"/>
      <c r="UKU32" s="687"/>
      <c r="UKV32" s="687"/>
      <c r="UKW32" s="687"/>
      <c r="UKX32" s="687"/>
      <c r="UKY32" s="687"/>
      <c r="UKZ32" s="687"/>
      <c r="ULA32" s="687"/>
      <c r="ULB32" s="687"/>
      <c r="ULC32" s="687"/>
      <c r="ULD32" s="687"/>
      <c r="ULE32" s="687"/>
      <c r="ULF32" s="687"/>
      <c r="ULG32" s="687"/>
      <c r="ULH32" s="687"/>
      <c r="ULI32" s="687"/>
      <c r="ULJ32" s="687"/>
      <c r="ULK32" s="687"/>
      <c r="ULL32" s="687"/>
      <c r="ULM32" s="687"/>
      <c r="ULN32" s="687"/>
      <c r="ULO32" s="687"/>
      <c r="ULP32" s="687"/>
      <c r="ULQ32" s="687"/>
      <c r="ULR32" s="687"/>
      <c r="ULS32" s="687"/>
      <c r="ULT32" s="687"/>
      <c r="ULU32" s="687"/>
      <c r="ULV32" s="687"/>
      <c r="ULW32" s="687"/>
      <c r="ULX32" s="687"/>
      <c r="ULY32" s="687"/>
      <c r="ULZ32" s="687"/>
      <c r="UMA32" s="687"/>
      <c r="UMB32" s="687"/>
      <c r="UMC32" s="687"/>
      <c r="UMD32" s="687"/>
      <c r="UME32" s="687"/>
      <c r="UMF32" s="687"/>
      <c r="UMG32" s="687"/>
      <c r="UMH32" s="687"/>
      <c r="UMI32" s="687"/>
      <c r="UMJ32" s="687"/>
      <c r="UMK32" s="687"/>
      <c r="UML32" s="687"/>
      <c r="UMM32" s="687"/>
      <c r="UMN32" s="687"/>
      <c r="UMO32" s="687"/>
      <c r="UMP32" s="687"/>
      <c r="UMQ32" s="687"/>
      <c r="UMR32" s="687"/>
      <c r="UMS32" s="687"/>
      <c r="UMT32" s="687"/>
      <c r="UMU32" s="687"/>
      <c r="UMV32" s="687"/>
      <c r="UMW32" s="687"/>
      <c r="UMX32" s="687"/>
      <c r="UMY32" s="687"/>
      <c r="UMZ32" s="687"/>
      <c r="UNA32" s="687"/>
      <c r="UNB32" s="687"/>
      <c r="UNC32" s="687"/>
      <c r="UND32" s="687"/>
      <c r="UNE32" s="687"/>
      <c r="UNF32" s="687"/>
      <c r="UNG32" s="687"/>
      <c r="UNH32" s="687"/>
      <c r="UNI32" s="687"/>
      <c r="UNJ32" s="687"/>
      <c r="UNK32" s="687"/>
      <c r="UNL32" s="687"/>
      <c r="UNM32" s="687"/>
      <c r="UNN32" s="687"/>
      <c r="UNO32" s="687"/>
      <c r="UNP32" s="687"/>
      <c r="UNQ32" s="687"/>
      <c r="UNR32" s="687"/>
      <c r="UNS32" s="687"/>
      <c r="UNT32" s="687"/>
      <c r="UNU32" s="687"/>
      <c r="UNV32" s="687"/>
      <c r="UNW32" s="687"/>
      <c r="UNX32" s="687"/>
      <c r="UNY32" s="687"/>
      <c r="UNZ32" s="687"/>
      <c r="UOA32" s="687"/>
      <c r="UOB32" s="687"/>
      <c r="UOC32" s="687"/>
      <c r="UOD32" s="687"/>
      <c r="UOE32" s="687"/>
      <c r="UOF32" s="687"/>
      <c r="UOG32" s="687"/>
      <c r="UOH32" s="687"/>
      <c r="UOI32" s="687"/>
      <c r="UOJ32" s="687"/>
      <c r="UOK32" s="687"/>
      <c r="UOL32" s="687"/>
      <c r="UOM32" s="687"/>
      <c r="UON32" s="687"/>
      <c r="UOO32" s="687"/>
      <c r="UOP32" s="687"/>
      <c r="UOQ32" s="687"/>
      <c r="UOR32" s="687"/>
      <c r="UOS32" s="687"/>
      <c r="UOT32" s="687"/>
      <c r="UOU32" s="687"/>
      <c r="UOV32" s="687"/>
      <c r="UOW32" s="687"/>
      <c r="UOX32" s="687"/>
      <c r="UOY32" s="687"/>
      <c r="UOZ32" s="687"/>
      <c r="UPA32" s="687"/>
      <c r="UPB32" s="687"/>
      <c r="UPC32" s="687"/>
      <c r="UPD32" s="687"/>
      <c r="UPE32" s="687"/>
      <c r="UPF32" s="687"/>
      <c r="UPG32" s="687"/>
      <c r="UPH32" s="687"/>
      <c r="UPI32" s="687"/>
      <c r="UPJ32" s="687"/>
      <c r="UPK32" s="687"/>
      <c r="UPL32" s="687"/>
      <c r="UPM32" s="687"/>
      <c r="UPN32" s="687"/>
      <c r="UPO32" s="687"/>
      <c r="UPP32" s="687"/>
      <c r="UPQ32" s="687"/>
      <c r="UPR32" s="687"/>
      <c r="UPS32" s="687"/>
      <c r="UPT32" s="687"/>
      <c r="UPU32" s="687"/>
      <c r="UPV32" s="687"/>
      <c r="UPW32" s="687"/>
      <c r="UPX32" s="687"/>
      <c r="UPY32" s="687"/>
      <c r="UPZ32" s="687"/>
      <c r="UQA32" s="687"/>
      <c r="UQB32" s="687"/>
      <c r="UQC32" s="687"/>
      <c r="UQD32" s="687"/>
      <c r="UQE32" s="687"/>
      <c r="UQF32" s="687"/>
      <c r="UQG32" s="687"/>
      <c r="UQH32" s="687"/>
      <c r="UQI32" s="687"/>
      <c r="UQJ32" s="687"/>
      <c r="UQK32" s="687"/>
      <c r="UQL32" s="687"/>
      <c r="UQM32" s="687"/>
      <c r="UQN32" s="687"/>
      <c r="UQO32" s="687"/>
      <c r="UQP32" s="687"/>
      <c r="UQQ32" s="687"/>
      <c r="UQR32" s="687"/>
      <c r="UQS32" s="687"/>
      <c r="UQT32" s="687"/>
      <c r="UQU32" s="687"/>
      <c r="UQV32" s="687"/>
      <c r="UQW32" s="687"/>
      <c r="UQX32" s="687"/>
      <c r="UQY32" s="687"/>
      <c r="UQZ32" s="687"/>
      <c r="URA32" s="687"/>
      <c r="URB32" s="687"/>
      <c r="URC32" s="687"/>
      <c r="URD32" s="687"/>
      <c r="URE32" s="687"/>
      <c r="URF32" s="687"/>
      <c r="URG32" s="687"/>
      <c r="URH32" s="687"/>
      <c r="URI32" s="687"/>
      <c r="URJ32" s="687"/>
      <c r="URK32" s="687"/>
      <c r="URL32" s="687"/>
      <c r="URM32" s="687"/>
      <c r="URN32" s="687"/>
      <c r="URO32" s="687"/>
      <c r="URP32" s="687"/>
      <c r="URQ32" s="687"/>
      <c r="URR32" s="687"/>
      <c r="URS32" s="687"/>
      <c r="URT32" s="687"/>
      <c r="URU32" s="687"/>
      <c r="URV32" s="687"/>
      <c r="URW32" s="687"/>
      <c r="URX32" s="687"/>
      <c r="URY32" s="687"/>
      <c r="URZ32" s="687"/>
      <c r="USA32" s="687"/>
      <c r="USB32" s="687"/>
      <c r="USC32" s="687"/>
      <c r="USD32" s="687"/>
      <c r="USE32" s="687"/>
      <c r="USF32" s="687"/>
      <c r="USG32" s="687"/>
      <c r="USH32" s="687"/>
      <c r="USI32" s="687"/>
      <c r="USJ32" s="687"/>
      <c r="USK32" s="687"/>
      <c r="USL32" s="687"/>
      <c r="USM32" s="687"/>
      <c r="USN32" s="687"/>
      <c r="USO32" s="687"/>
      <c r="USP32" s="687"/>
      <c r="USQ32" s="687"/>
      <c r="USR32" s="687"/>
      <c r="USS32" s="687"/>
      <c r="UST32" s="687"/>
      <c r="USU32" s="687"/>
      <c r="USV32" s="687"/>
      <c r="USW32" s="687"/>
      <c r="USX32" s="687"/>
      <c r="USY32" s="687"/>
      <c r="USZ32" s="687"/>
      <c r="UTA32" s="687"/>
      <c r="UTB32" s="687"/>
      <c r="UTC32" s="687"/>
      <c r="UTD32" s="687"/>
      <c r="UTE32" s="687"/>
      <c r="UTF32" s="687"/>
      <c r="UTG32" s="687"/>
      <c r="UTH32" s="687"/>
      <c r="UTI32" s="687"/>
      <c r="UTJ32" s="687"/>
      <c r="UTK32" s="687"/>
      <c r="UTL32" s="687"/>
      <c r="UTM32" s="687"/>
      <c r="UTN32" s="687"/>
      <c r="UTO32" s="687"/>
      <c r="UTP32" s="687"/>
      <c r="UTQ32" s="687"/>
      <c r="UTR32" s="687"/>
      <c r="UTS32" s="687"/>
      <c r="UTT32" s="687"/>
      <c r="UTU32" s="687"/>
      <c r="UTV32" s="687"/>
      <c r="UTW32" s="687"/>
      <c r="UTX32" s="687"/>
      <c r="UTY32" s="687"/>
      <c r="UTZ32" s="687"/>
      <c r="UUA32" s="687"/>
      <c r="UUB32" s="687"/>
      <c r="UUC32" s="687"/>
      <c r="UUD32" s="687"/>
      <c r="UUE32" s="687"/>
      <c r="UUF32" s="687"/>
      <c r="UUG32" s="687"/>
      <c r="UUH32" s="687"/>
      <c r="UUI32" s="687"/>
      <c r="UUJ32" s="687"/>
      <c r="UUK32" s="687"/>
      <c r="UUL32" s="687"/>
      <c r="UUM32" s="687"/>
      <c r="UUN32" s="687"/>
      <c r="UUO32" s="687"/>
      <c r="UUP32" s="687"/>
      <c r="UUQ32" s="687"/>
      <c r="UUR32" s="687"/>
      <c r="UUS32" s="687"/>
      <c r="UUT32" s="687"/>
      <c r="UUU32" s="687"/>
      <c r="UUV32" s="687"/>
      <c r="UUW32" s="687"/>
      <c r="UUX32" s="687"/>
      <c r="UUY32" s="687"/>
      <c r="UUZ32" s="687"/>
      <c r="UVA32" s="687"/>
      <c r="UVB32" s="687"/>
      <c r="UVC32" s="687"/>
      <c r="UVD32" s="687"/>
      <c r="UVE32" s="687"/>
      <c r="UVF32" s="687"/>
      <c r="UVG32" s="687"/>
      <c r="UVH32" s="687"/>
      <c r="UVI32" s="687"/>
      <c r="UVJ32" s="687"/>
      <c r="UVK32" s="687"/>
      <c r="UVL32" s="687"/>
      <c r="UVM32" s="687"/>
      <c r="UVN32" s="687"/>
      <c r="UVO32" s="687"/>
      <c r="UVP32" s="687"/>
      <c r="UVQ32" s="687"/>
      <c r="UVR32" s="687"/>
      <c r="UVS32" s="687"/>
      <c r="UVT32" s="687"/>
      <c r="UVU32" s="687"/>
      <c r="UVV32" s="687"/>
      <c r="UVW32" s="687"/>
      <c r="UVX32" s="687"/>
      <c r="UVY32" s="687"/>
      <c r="UVZ32" s="687"/>
      <c r="UWA32" s="687"/>
      <c r="UWB32" s="687"/>
      <c r="UWC32" s="687"/>
      <c r="UWD32" s="687"/>
      <c r="UWE32" s="687"/>
      <c r="UWF32" s="687"/>
      <c r="UWG32" s="687"/>
      <c r="UWH32" s="687"/>
      <c r="UWI32" s="687"/>
      <c r="UWJ32" s="687"/>
      <c r="UWK32" s="687"/>
      <c r="UWL32" s="687"/>
      <c r="UWM32" s="687"/>
      <c r="UWN32" s="687"/>
      <c r="UWO32" s="687"/>
      <c r="UWP32" s="687"/>
      <c r="UWQ32" s="687"/>
      <c r="UWR32" s="687"/>
      <c r="UWS32" s="687"/>
      <c r="UWT32" s="687"/>
      <c r="UWU32" s="687"/>
      <c r="UWV32" s="687"/>
      <c r="UWW32" s="687"/>
      <c r="UWX32" s="687"/>
      <c r="UWY32" s="687"/>
      <c r="UWZ32" s="687"/>
      <c r="UXA32" s="687"/>
      <c r="UXB32" s="687"/>
      <c r="UXC32" s="687"/>
      <c r="UXD32" s="687"/>
      <c r="UXE32" s="687"/>
      <c r="UXF32" s="687"/>
      <c r="UXG32" s="687"/>
      <c r="UXH32" s="687"/>
      <c r="UXI32" s="687"/>
      <c r="UXJ32" s="687"/>
      <c r="UXK32" s="687"/>
      <c r="UXL32" s="687"/>
      <c r="UXM32" s="687"/>
      <c r="UXN32" s="687"/>
      <c r="UXO32" s="687"/>
      <c r="UXP32" s="687"/>
      <c r="UXQ32" s="687"/>
      <c r="UXR32" s="687"/>
      <c r="UXS32" s="687"/>
      <c r="UXT32" s="687"/>
      <c r="UXU32" s="687"/>
      <c r="UXV32" s="687"/>
      <c r="UXW32" s="687"/>
      <c r="UXX32" s="687"/>
      <c r="UXY32" s="687"/>
      <c r="UXZ32" s="687"/>
      <c r="UYA32" s="687"/>
      <c r="UYB32" s="687"/>
      <c r="UYC32" s="687"/>
      <c r="UYD32" s="687"/>
      <c r="UYE32" s="687"/>
      <c r="UYF32" s="687"/>
      <c r="UYG32" s="687"/>
      <c r="UYH32" s="687"/>
      <c r="UYI32" s="687"/>
      <c r="UYJ32" s="687"/>
      <c r="UYK32" s="687"/>
      <c r="UYL32" s="687"/>
      <c r="UYM32" s="687"/>
      <c r="UYN32" s="687"/>
      <c r="UYO32" s="687"/>
      <c r="UYP32" s="687"/>
      <c r="UYQ32" s="687"/>
      <c r="UYR32" s="687"/>
      <c r="UYS32" s="687"/>
      <c r="UYT32" s="687"/>
      <c r="UYU32" s="687"/>
      <c r="UYV32" s="687"/>
      <c r="UYW32" s="687"/>
      <c r="UYX32" s="687"/>
      <c r="UYY32" s="687"/>
      <c r="UYZ32" s="687"/>
      <c r="UZA32" s="687"/>
      <c r="UZB32" s="687"/>
      <c r="UZC32" s="687"/>
      <c r="UZD32" s="687"/>
      <c r="UZE32" s="687"/>
      <c r="UZF32" s="687"/>
      <c r="UZG32" s="687"/>
      <c r="UZH32" s="687"/>
      <c r="UZI32" s="687"/>
      <c r="UZJ32" s="687"/>
      <c r="UZK32" s="687"/>
      <c r="UZL32" s="687"/>
      <c r="UZM32" s="687"/>
      <c r="UZN32" s="687"/>
      <c r="UZO32" s="687"/>
      <c r="UZP32" s="687"/>
      <c r="UZQ32" s="687"/>
      <c r="UZR32" s="687"/>
      <c r="UZS32" s="687"/>
      <c r="UZT32" s="687"/>
      <c r="UZU32" s="687"/>
      <c r="UZV32" s="687"/>
      <c r="UZW32" s="687"/>
      <c r="UZX32" s="687"/>
      <c r="UZY32" s="687"/>
      <c r="UZZ32" s="687"/>
      <c r="VAA32" s="687"/>
      <c r="VAB32" s="687"/>
      <c r="VAC32" s="687"/>
      <c r="VAD32" s="687"/>
      <c r="VAE32" s="687"/>
      <c r="VAF32" s="687"/>
      <c r="VAG32" s="687"/>
      <c r="VAH32" s="687"/>
      <c r="VAI32" s="687"/>
      <c r="VAJ32" s="687"/>
      <c r="VAK32" s="687"/>
      <c r="VAL32" s="687"/>
      <c r="VAM32" s="687"/>
      <c r="VAN32" s="687"/>
      <c r="VAO32" s="687"/>
      <c r="VAP32" s="687"/>
      <c r="VAQ32" s="687"/>
      <c r="VAR32" s="687"/>
      <c r="VAS32" s="687"/>
      <c r="VAT32" s="687"/>
      <c r="VAU32" s="687"/>
      <c r="VAV32" s="687"/>
      <c r="VAW32" s="687"/>
      <c r="VAX32" s="687"/>
      <c r="VAY32" s="687"/>
      <c r="VAZ32" s="687"/>
      <c r="VBA32" s="687"/>
      <c r="VBB32" s="687"/>
      <c r="VBC32" s="687"/>
      <c r="VBD32" s="687"/>
      <c r="VBE32" s="687"/>
      <c r="VBF32" s="687"/>
      <c r="VBG32" s="687"/>
      <c r="VBH32" s="687"/>
      <c r="VBI32" s="687"/>
      <c r="VBJ32" s="687"/>
      <c r="VBK32" s="687"/>
      <c r="VBL32" s="687"/>
      <c r="VBM32" s="687"/>
      <c r="VBN32" s="687"/>
      <c r="VBO32" s="687"/>
      <c r="VBP32" s="687"/>
      <c r="VBQ32" s="687"/>
      <c r="VBR32" s="687"/>
      <c r="VBS32" s="687"/>
      <c r="VBT32" s="687"/>
      <c r="VBU32" s="687"/>
      <c r="VBV32" s="687"/>
      <c r="VBW32" s="687"/>
      <c r="VBX32" s="687"/>
      <c r="VBY32" s="687"/>
      <c r="VBZ32" s="687"/>
      <c r="VCA32" s="687"/>
      <c r="VCB32" s="687"/>
      <c r="VCC32" s="687"/>
      <c r="VCD32" s="687"/>
      <c r="VCE32" s="687"/>
      <c r="VCF32" s="687"/>
      <c r="VCG32" s="687"/>
      <c r="VCH32" s="687"/>
      <c r="VCI32" s="687"/>
      <c r="VCJ32" s="687"/>
      <c r="VCK32" s="687"/>
      <c r="VCL32" s="687"/>
      <c r="VCM32" s="687"/>
      <c r="VCN32" s="687"/>
      <c r="VCO32" s="687"/>
      <c r="VCP32" s="687"/>
      <c r="VCQ32" s="687"/>
      <c r="VCR32" s="687"/>
      <c r="VCS32" s="687"/>
      <c r="VCT32" s="687"/>
      <c r="VCU32" s="687"/>
      <c r="VCV32" s="687"/>
      <c r="VCW32" s="687"/>
      <c r="VCX32" s="687"/>
      <c r="VCY32" s="687"/>
      <c r="VCZ32" s="687"/>
      <c r="VDA32" s="687"/>
      <c r="VDB32" s="687"/>
      <c r="VDC32" s="687"/>
      <c r="VDD32" s="687"/>
      <c r="VDE32" s="687"/>
      <c r="VDF32" s="687"/>
      <c r="VDG32" s="687"/>
      <c r="VDH32" s="687"/>
      <c r="VDI32" s="687"/>
      <c r="VDJ32" s="687"/>
      <c r="VDK32" s="687"/>
      <c r="VDL32" s="687"/>
      <c r="VDM32" s="687"/>
      <c r="VDN32" s="687"/>
      <c r="VDO32" s="687"/>
      <c r="VDP32" s="687"/>
      <c r="VDQ32" s="687"/>
      <c r="VDR32" s="687"/>
      <c r="VDS32" s="687"/>
      <c r="VDT32" s="687"/>
      <c r="VDU32" s="687"/>
      <c r="VDV32" s="687"/>
      <c r="VDW32" s="687"/>
      <c r="VDX32" s="687"/>
      <c r="VDY32" s="687"/>
      <c r="VDZ32" s="687"/>
      <c r="VEA32" s="687"/>
      <c r="VEB32" s="687"/>
      <c r="VEC32" s="687"/>
      <c r="VED32" s="687"/>
      <c r="VEE32" s="687"/>
      <c r="VEF32" s="687"/>
      <c r="VEG32" s="687"/>
      <c r="VEH32" s="687"/>
      <c r="VEI32" s="687"/>
      <c r="VEJ32" s="687"/>
      <c r="VEK32" s="687"/>
      <c r="VEL32" s="687"/>
      <c r="VEM32" s="687"/>
      <c r="VEN32" s="687"/>
      <c r="VEO32" s="687"/>
      <c r="VEP32" s="687"/>
      <c r="VEQ32" s="687"/>
      <c r="VER32" s="687"/>
      <c r="VES32" s="687"/>
      <c r="VET32" s="687"/>
      <c r="VEU32" s="687"/>
      <c r="VEV32" s="687"/>
      <c r="VEW32" s="687"/>
      <c r="VEX32" s="687"/>
      <c r="VEY32" s="687"/>
      <c r="VEZ32" s="687"/>
      <c r="VFA32" s="687"/>
      <c r="VFB32" s="687"/>
      <c r="VFC32" s="687"/>
      <c r="VFD32" s="687"/>
      <c r="VFE32" s="687"/>
      <c r="VFF32" s="687"/>
      <c r="VFG32" s="687"/>
      <c r="VFH32" s="687"/>
      <c r="VFI32" s="687"/>
      <c r="VFJ32" s="687"/>
      <c r="VFK32" s="687"/>
      <c r="VFL32" s="687"/>
      <c r="VFM32" s="687"/>
      <c r="VFN32" s="687"/>
      <c r="VFO32" s="687"/>
      <c r="VFP32" s="687"/>
      <c r="VFQ32" s="687"/>
      <c r="VFR32" s="687"/>
      <c r="VFS32" s="687"/>
      <c r="VFT32" s="687"/>
      <c r="VFU32" s="687"/>
      <c r="VFV32" s="687"/>
      <c r="VFW32" s="687"/>
      <c r="VFX32" s="687"/>
      <c r="VFY32" s="687"/>
      <c r="VFZ32" s="687"/>
      <c r="VGA32" s="687"/>
      <c r="VGB32" s="687"/>
      <c r="VGC32" s="687"/>
      <c r="VGD32" s="687"/>
      <c r="VGE32" s="687"/>
      <c r="VGF32" s="687"/>
      <c r="VGG32" s="687"/>
      <c r="VGH32" s="687"/>
      <c r="VGI32" s="687"/>
      <c r="VGJ32" s="687"/>
      <c r="VGK32" s="687"/>
      <c r="VGL32" s="687"/>
      <c r="VGM32" s="687"/>
      <c r="VGN32" s="687"/>
      <c r="VGO32" s="687"/>
      <c r="VGP32" s="687"/>
      <c r="VGQ32" s="687"/>
      <c r="VGR32" s="687"/>
      <c r="VGS32" s="687"/>
      <c r="VGT32" s="687"/>
      <c r="VGU32" s="687"/>
      <c r="VGV32" s="687"/>
      <c r="VGW32" s="687"/>
      <c r="VGX32" s="687"/>
      <c r="VGY32" s="687"/>
      <c r="VGZ32" s="687"/>
      <c r="VHA32" s="687"/>
      <c r="VHB32" s="687"/>
      <c r="VHC32" s="687"/>
      <c r="VHD32" s="687"/>
      <c r="VHE32" s="687"/>
      <c r="VHF32" s="687"/>
      <c r="VHG32" s="687"/>
      <c r="VHH32" s="687"/>
      <c r="VHI32" s="687"/>
      <c r="VHJ32" s="687"/>
      <c r="VHK32" s="687"/>
      <c r="VHL32" s="687"/>
      <c r="VHM32" s="687"/>
      <c r="VHN32" s="687"/>
      <c r="VHO32" s="687"/>
      <c r="VHP32" s="687"/>
      <c r="VHQ32" s="687"/>
      <c r="VHR32" s="687"/>
      <c r="VHS32" s="687"/>
      <c r="VHT32" s="687"/>
      <c r="VHU32" s="687"/>
      <c r="VHV32" s="687"/>
      <c r="VHW32" s="687"/>
      <c r="VHX32" s="687"/>
      <c r="VHY32" s="687"/>
      <c r="VHZ32" s="687"/>
      <c r="VIA32" s="687"/>
      <c r="VIB32" s="687"/>
      <c r="VIC32" s="687"/>
      <c r="VID32" s="687"/>
      <c r="VIE32" s="687"/>
      <c r="VIF32" s="687"/>
      <c r="VIG32" s="687"/>
      <c r="VIH32" s="687"/>
      <c r="VII32" s="687"/>
      <c r="VIJ32" s="687"/>
      <c r="VIK32" s="687"/>
      <c r="VIL32" s="687"/>
      <c r="VIM32" s="687"/>
      <c r="VIN32" s="687"/>
      <c r="VIO32" s="687"/>
      <c r="VIP32" s="687"/>
      <c r="VIQ32" s="687"/>
      <c r="VIR32" s="687"/>
      <c r="VIS32" s="687"/>
      <c r="VIT32" s="687"/>
      <c r="VIU32" s="687"/>
      <c r="VIV32" s="687"/>
      <c r="VIW32" s="687"/>
      <c r="VIX32" s="687"/>
      <c r="VIY32" s="687"/>
      <c r="VIZ32" s="687"/>
      <c r="VJA32" s="687"/>
      <c r="VJB32" s="687"/>
      <c r="VJC32" s="687"/>
      <c r="VJD32" s="687"/>
      <c r="VJE32" s="687"/>
      <c r="VJF32" s="687"/>
      <c r="VJG32" s="687"/>
      <c r="VJH32" s="687"/>
      <c r="VJI32" s="687"/>
      <c r="VJJ32" s="687"/>
      <c r="VJK32" s="687"/>
      <c r="VJL32" s="687"/>
      <c r="VJM32" s="687"/>
      <c r="VJN32" s="687"/>
      <c r="VJO32" s="687"/>
      <c r="VJP32" s="687"/>
      <c r="VJQ32" s="687"/>
      <c r="VJR32" s="687"/>
      <c r="VJS32" s="687"/>
      <c r="VJT32" s="687"/>
      <c r="VJU32" s="687"/>
      <c r="VJV32" s="687"/>
      <c r="VJW32" s="687"/>
      <c r="VJX32" s="687"/>
      <c r="VJY32" s="687"/>
      <c r="VJZ32" s="687"/>
      <c r="VKA32" s="687"/>
      <c r="VKB32" s="687"/>
      <c r="VKC32" s="687"/>
      <c r="VKD32" s="687"/>
      <c r="VKE32" s="687"/>
      <c r="VKF32" s="687"/>
      <c r="VKG32" s="687"/>
      <c r="VKH32" s="687"/>
      <c r="VKI32" s="687"/>
      <c r="VKJ32" s="687"/>
      <c r="VKK32" s="687"/>
      <c r="VKL32" s="687"/>
      <c r="VKM32" s="687"/>
      <c r="VKN32" s="687"/>
      <c r="VKO32" s="687"/>
      <c r="VKP32" s="687"/>
      <c r="VKQ32" s="687"/>
      <c r="VKR32" s="687"/>
      <c r="VKS32" s="687"/>
      <c r="VKT32" s="687"/>
      <c r="VKU32" s="687"/>
      <c r="VKV32" s="687"/>
      <c r="VKW32" s="687"/>
      <c r="VKX32" s="687"/>
      <c r="VKY32" s="687"/>
      <c r="VKZ32" s="687"/>
      <c r="VLA32" s="687"/>
      <c r="VLB32" s="687"/>
      <c r="VLC32" s="687"/>
      <c r="VLD32" s="687"/>
      <c r="VLE32" s="687"/>
      <c r="VLF32" s="687"/>
      <c r="VLG32" s="687"/>
      <c r="VLH32" s="687"/>
      <c r="VLI32" s="687"/>
      <c r="VLJ32" s="687"/>
      <c r="VLK32" s="687"/>
      <c r="VLL32" s="687"/>
      <c r="VLM32" s="687"/>
      <c r="VLN32" s="687"/>
      <c r="VLO32" s="687"/>
      <c r="VLP32" s="687"/>
      <c r="VLQ32" s="687"/>
      <c r="VLR32" s="687"/>
      <c r="VLS32" s="687"/>
      <c r="VLT32" s="687"/>
      <c r="VLU32" s="687"/>
      <c r="VLV32" s="687"/>
      <c r="VLW32" s="687"/>
      <c r="VLX32" s="687"/>
      <c r="VLY32" s="687"/>
      <c r="VLZ32" s="687"/>
      <c r="VMA32" s="687"/>
      <c r="VMB32" s="687"/>
      <c r="VMC32" s="687"/>
      <c r="VMD32" s="687"/>
      <c r="VME32" s="687"/>
      <c r="VMF32" s="687"/>
      <c r="VMG32" s="687"/>
      <c r="VMH32" s="687"/>
      <c r="VMI32" s="687"/>
      <c r="VMJ32" s="687"/>
      <c r="VMK32" s="687"/>
      <c r="VML32" s="687"/>
      <c r="VMM32" s="687"/>
      <c r="VMN32" s="687"/>
      <c r="VMO32" s="687"/>
      <c r="VMP32" s="687"/>
      <c r="VMQ32" s="687"/>
      <c r="VMR32" s="687"/>
      <c r="VMS32" s="687"/>
      <c r="VMT32" s="687"/>
      <c r="VMU32" s="687"/>
      <c r="VMV32" s="687"/>
      <c r="VMW32" s="687"/>
      <c r="VMX32" s="687"/>
      <c r="VMY32" s="687"/>
      <c r="VMZ32" s="687"/>
      <c r="VNA32" s="687"/>
      <c r="VNB32" s="687"/>
      <c r="VNC32" s="687"/>
      <c r="VND32" s="687"/>
      <c r="VNE32" s="687"/>
      <c r="VNF32" s="687"/>
      <c r="VNG32" s="687"/>
      <c r="VNH32" s="687"/>
      <c r="VNI32" s="687"/>
      <c r="VNJ32" s="687"/>
      <c r="VNK32" s="687"/>
      <c r="VNL32" s="687"/>
      <c r="VNM32" s="687"/>
      <c r="VNN32" s="687"/>
      <c r="VNO32" s="687"/>
      <c r="VNP32" s="687"/>
      <c r="VNQ32" s="687"/>
      <c r="VNR32" s="687"/>
      <c r="VNS32" s="687"/>
      <c r="VNT32" s="687"/>
      <c r="VNU32" s="687"/>
      <c r="VNV32" s="687"/>
      <c r="VNW32" s="687"/>
      <c r="VNX32" s="687"/>
      <c r="VNY32" s="687"/>
      <c r="VNZ32" s="687"/>
      <c r="VOA32" s="687"/>
      <c r="VOB32" s="687"/>
      <c r="VOC32" s="687"/>
      <c r="VOD32" s="687"/>
      <c r="VOE32" s="687"/>
      <c r="VOF32" s="687"/>
      <c r="VOG32" s="687"/>
      <c r="VOH32" s="687"/>
      <c r="VOI32" s="687"/>
      <c r="VOJ32" s="687"/>
      <c r="VOK32" s="687"/>
      <c r="VOL32" s="687"/>
      <c r="VOM32" s="687"/>
      <c r="VON32" s="687"/>
      <c r="VOO32" s="687"/>
      <c r="VOP32" s="687"/>
      <c r="VOQ32" s="687"/>
      <c r="VOR32" s="687"/>
      <c r="VOS32" s="687"/>
      <c r="VOT32" s="687"/>
      <c r="VOU32" s="687"/>
      <c r="VOV32" s="687"/>
      <c r="VOW32" s="687"/>
      <c r="VOX32" s="687"/>
      <c r="VOY32" s="687"/>
      <c r="VOZ32" s="687"/>
      <c r="VPA32" s="687"/>
      <c r="VPB32" s="687"/>
      <c r="VPC32" s="687"/>
      <c r="VPD32" s="687"/>
      <c r="VPE32" s="687"/>
      <c r="VPF32" s="687"/>
      <c r="VPG32" s="687"/>
      <c r="VPH32" s="687"/>
      <c r="VPI32" s="687"/>
      <c r="VPJ32" s="687"/>
      <c r="VPK32" s="687"/>
      <c r="VPL32" s="687"/>
      <c r="VPM32" s="687"/>
      <c r="VPN32" s="687"/>
      <c r="VPO32" s="687"/>
      <c r="VPP32" s="687"/>
      <c r="VPQ32" s="687"/>
      <c r="VPR32" s="687"/>
      <c r="VPS32" s="687"/>
      <c r="VPT32" s="687"/>
      <c r="VPU32" s="687"/>
      <c r="VPV32" s="687"/>
      <c r="VPW32" s="687"/>
      <c r="VPX32" s="687"/>
      <c r="VPY32" s="687"/>
      <c r="VPZ32" s="687"/>
      <c r="VQA32" s="687"/>
      <c r="VQB32" s="687"/>
      <c r="VQC32" s="687"/>
      <c r="VQD32" s="687"/>
      <c r="VQE32" s="687"/>
      <c r="VQF32" s="687"/>
      <c r="VQG32" s="687"/>
      <c r="VQH32" s="687"/>
      <c r="VQI32" s="687"/>
      <c r="VQJ32" s="687"/>
      <c r="VQK32" s="687"/>
      <c r="VQL32" s="687"/>
      <c r="VQM32" s="687"/>
      <c r="VQN32" s="687"/>
      <c r="VQO32" s="687"/>
      <c r="VQP32" s="687"/>
      <c r="VQQ32" s="687"/>
      <c r="VQR32" s="687"/>
      <c r="VQS32" s="687"/>
      <c r="VQT32" s="687"/>
      <c r="VQU32" s="687"/>
      <c r="VQV32" s="687"/>
      <c r="VQW32" s="687"/>
      <c r="VQX32" s="687"/>
      <c r="VQY32" s="687"/>
      <c r="VQZ32" s="687"/>
      <c r="VRA32" s="687"/>
      <c r="VRB32" s="687"/>
      <c r="VRC32" s="687"/>
      <c r="VRD32" s="687"/>
      <c r="VRE32" s="687"/>
      <c r="VRF32" s="687"/>
      <c r="VRG32" s="687"/>
      <c r="VRH32" s="687"/>
      <c r="VRI32" s="687"/>
      <c r="VRJ32" s="687"/>
      <c r="VRK32" s="687"/>
      <c r="VRL32" s="687"/>
      <c r="VRM32" s="687"/>
      <c r="VRN32" s="687"/>
      <c r="VRO32" s="687"/>
      <c r="VRP32" s="687"/>
      <c r="VRQ32" s="687"/>
      <c r="VRR32" s="687"/>
      <c r="VRS32" s="687"/>
      <c r="VRT32" s="687"/>
      <c r="VRU32" s="687"/>
      <c r="VRV32" s="687"/>
      <c r="VRW32" s="687"/>
      <c r="VRX32" s="687"/>
      <c r="VRY32" s="687"/>
      <c r="VRZ32" s="687"/>
      <c r="VSA32" s="687"/>
      <c r="VSB32" s="687"/>
      <c r="VSC32" s="687"/>
      <c r="VSD32" s="687"/>
      <c r="VSE32" s="687"/>
      <c r="VSF32" s="687"/>
      <c r="VSG32" s="687"/>
      <c r="VSH32" s="687"/>
      <c r="VSI32" s="687"/>
      <c r="VSJ32" s="687"/>
      <c r="VSK32" s="687"/>
      <c r="VSL32" s="687"/>
      <c r="VSM32" s="687"/>
      <c r="VSN32" s="687"/>
      <c r="VSO32" s="687"/>
      <c r="VSP32" s="687"/>
      <c r="VSQ32" s="687"/>
      <c r="VSR32" s="687"/>
      <c r="VSS32" s="687"/>
      <c r="VST32" s="687"/>
      <c r="VSU32" s="687"/>
      <c r="VSV32" s="687"/>
      <c r="VSW32" s="687"/>
      <c r="VSX32" s="687"/>
      <c r="VSY32" s="687"/>
      <c r="VSZ32" s="687"/>
      <c r="VTA32" s="687"/>
      <c r="VTB32" s="687"/>
      <c r="VTC32" s="687"/>
      <c r="VTD32" s="687"/>
      <c r="VTE32" s="687"/>
      <c r="VTF32" s="687"/>
      <c r="VTG32" s="687"/>
      <c r="VTH32" s="687"/>
      <c r="VTI32" s="687"/>
      <c r="VTJ32" s="687"/>
      <c r="VTK32" s="687"/>
      <c r="VTL32" s="687"/>
      <c r="VTM32" s="687"/>
      <c r="VTN32" s="687"/>
      <c r="VTO32" s="687"/>
      <c r="VTP32" s="687"/>
      <c r="VTQ32" s="687"/>
      <c r="VTR32" s="687"/>
      <c r="VTS32" s="687"/>
      <c r="VTT32" s="687"/>
      <c r="VTU32" s="687"/>
      <c r="VTV32" s="687"/>
      <c r="VTW32" s="687"/>
      <c r="VTX32" s="687"/>
      <c r="VTY32" s="687"/>
      <c r="VTZ32" s="687"/>
      <c r="VUA32" s="687"/>
      <c r="VUB32" s="687"/>
      <c r="VUC32" s="687"/>
      <c r="VUD32" s="687"/>
      <c r="VUE32" s="687"/>
      <c r="VUF32" s="687"/>
      <c r="VUG32" s="687"/>
      <c r="VUH32" s="687"/>
      <c r="VUI32" s="687"/>
      <c r="VUJ32" s="687"/>
      <c r="VUK32" s="687"/>
      <c r="VUL32" s="687"/>
      <c r="VUM32" s="687"/>
      <c r="VUN32" s="687"/>
      <c r="VUO32" s="687"/>
      <c r="VUP32" s="687"/>
      <c r="VUQ32" s="687"/>
      <c r="VUR32" s="687"/>
      <c r="VUS32" s="687"/>
      <c r="VUT32" s="687"/>
      <c r="VUU32" s="687"/>
      <c r="VUV32" s="687"/>
      <c r="VUW32" s="687"/>
      <c r="VUX32" s="687"/>
      <c r="VUY32" s="687"/>
      <c r="VUZ32" s="687"/>
      <c r="VVA32" s="687"/>
      <c r="VVB32" s="687"/>
      <c r="VVC32" s="687"/>
      <c r="VVD32" s="687"/>
      <c r="VVE32" s="687"/>
      <c r="VVF32" s="687"/>
      <c r="VVG32" s="687"/>
      <c r="VVH32" s="687"/>
      <c r="VVI32" s="687"/>
      <c r="VVJ32" s="687"/>
      <c r="VVK32" s="687"/>
      <c r="VVL32" s="687"/>
      <c r="VVM32" s="687"/>
      <c r="VVN32" s="687"/>
      <c r="VVO32" s="687"/>
      <c r="VVP32" s="687"/>
      <c r="VVQ32" s="687"/>
      <c r="VVR32" s="687"/>
      <c r="VVS32" s="687"/>
      <c r="VVT32" s="687"/>
      <c r="VVU32" s="687"/>
      <c r="VVV32" s="687"/>
      <c r="VVW32" s="687"/>
      <c r="VVX32" s="687"/>
      <c r="VVY32" s="687"/>
      <c r="VVZ32" s="687"/>
      <c r="VWA32" s="687"/>
      <c r="VWB32" s="687"/>
      <c r="VWC32" s="687"/>
      <c r="VWD32" s="687"/>
      <c r="VWE32" s="687"/>
      <c r="VWF32" s="687"/>
      <c r="VWG32" s="687"/>
      <c r="VWH32" s="687"/>
      <c r="VWI32" s="687"/>
      <c r="VWJ32" s="687"/>
      <c r="VWK32" s="687"/>
      <c r="VWL32" s="687"/>
      <c r="VWM32" s="687"/>
      <c r="VWN32" s="687"/>
      <c r="VWO32" s="687"/>
      <c r="VWP32" s="687"/>
      <c r="VWQ32" s="687"/>
      <c r="VWR32" s="687"/>
      <c r="VWS32" s="687"/>
      <c r="VWT32" s="687"/>
      <c r="VWU32" s="687"/>
      <c r="VWV32" s="687"/>
      <c r="VWW32" s="687"/>
      <c r="VWX32" s="687"/>
      <c r="VWY32" s="687"/>
      <c r="VWZ32" s="687"/>
      <c r="VXA32" s="687"/>
      <c r="VXB32" s="687"/>
      <c r="VXC32" s="687"/>
      <c r="VXD32" s="687"/>
      <c r="VXE32" s="687"/>
      <c r="VXF32" s="687"/>
      <c r="VXG32" s="687"/>
      <c r="VXH32" s="687"/>
      <c r="VXI32" s="687"/>
      <c r="VXJ32" s="687"/>
      <c r="VXK32" s="687"/>
      <c r="VXL32" s="687"/>
      <c r="VXM32" s="687"/>
      <c r="VXN32" s="687"/>
      <c r="VXO32" s="687"/>
      <c r="VXP32" s="687"/>
      <c r="VXQ32" s="687"/>
      <c r="VXR32" s="687"/>
      <c r="VXS32" s="687"/>
      <c r="VXT32" s="687"/>
      <c r="VXU32" s="687"/>
      <c r="VXV32" s="687"/>
      <c r="VXW32" s="687"/>
      <c r="VXX32" s="687"/>
      <c r="VXY32" s="687"/>
      <c r="VXZ32" s="687"/>
      <c r="VYA32" s="687"/>
      <c r="VYB32" s="687"/>
      <c r="VYC32" s="687"/>
      <c r="VYD32" s="687"/>
      <c r="VYE32" s="687"/>
      <c r="VYF32" s="687"/>
      <c r="VYG32" s="687"/>
      <c r="VYH32" s="687"/>
      <c r="VYI32" s="687"/>
      <c r="VYJ32" s="687"/>
      <c r="VYK32" s="687"/>
      <c r="VYL32" s="687"/>
      <c r="VYM32" s="687"/>
      <c r="VYN32" s="687"/>
      <c r="VYO32" s="687"/>
      <c r="VYP32" s="687"/>
      <c r="VYQ32" s="687"/>
      <c r="VYR32" s="687"/>
      <c r="VYS32" s="687"/>
      <c r="VYT32" s="687"/>
      <c r="VYU32" s="687"/>
      <c r="VYV32" s="687"/>
      <c r="VYW32" s="687"/>
      <c r="VYX32" s="687"/>
      <c r="VYY32" s="687"/>
      <c r="VYZ32" s="687"/>
      <c r="VZA32" s="687"/>
      <c r="VZB32" s="687"/>
      <c r="VZC32" s="687"/>
      <c r="VZD32" s="687"/>
      <c r="VZE32" s="687"/>
      <c r="VZF32" s="687"/>
      <c r="VZG32" s="687"/>
      <c r="VZH32" s="687"/>
      <c r="VZI32" s="687"/>
      <c r="VZJ32" s="687"/>
      <c r="VZK32" s="687"/>
      <c r="VZL32" s="687"/>
      <c r="VZM32" s="687"/>
      <c r="VZN32" s="687"/>
      <c r="VZO32" s="687"/>
      <c r="VZP32" s="687"/>
      <c r="VZQ32" s="687"/>
      <c r="VZR32" s="687"/>
      <c r="VZS32" s="687"/>
      <c r="VZT32" s="687"/>
      <c r="VZU32" s="687"/>
      <c r="VZV32" s="687"/>
      <c r="VZW32" s="687"/>
      <c r="VZX32" s="687"/>
      <c r="VZY32" s="687"/>
      <c r="VZZ32" s="687"/>
      <c r="WAA32" s="687"/>
      <c r="WAB32" s="687"/>
      <c r="WAC32" s="687"/>
      <c r="WAD32" s="687"/>
      <c r="WAE32" s="687"/>
      <c r="WAF32" s="687"/>
      <c r="WAG32" s="687"/>
      <c r="WAH32" s="687"/>
      <c r="WAI32" s="687"/>
      <c r="WAJ32" s="687"/>
      <c r="WAK32" s="687"/>
      <c r="WAL32" s="687"/>
      <c r="WAM32" s="687"/>
      <c r="WAN32" s="687"/>
      <c r="WAO32" s="687"/>
      <c r="WAP32" s="687"/>
      <c r="WAQ32" s="687"/>
      <c r="WAR32" s="687"/>
      <c r="WAS32" s="687"/>
      <c r="WAT32" s="687"/>
      <c r="WAU32" s="687"/>
      <c r="WAV32" s="687"/>
      <c r="WAW32" s="687"/>
      <c r="WAX32" s="687"/>
      <c r="WAY32" s="687"/>
      <c r="WAZ32" s="687"/>
      <c r="WBA32" s="687"/>
      <c r="WBB32" s="687"/>
      <c r="WBC32" s="687"/>
      <c r="WBD32" s="687"/>
      <c r="WBE32" s="687"/>
      <c r="WBF32" s="687"/>
      <c r="WBG32" s="687"/>
      <c r="WBH32" s="687"/>
      <c r="WBI32" s="687"/>
      <c r="WBJ32" s="687"/>
      <c r="WBK32" s="687"/>
      <c r="WBL32" s="687"/>
      <c r="WBM32" s="687"/>
      <c r="WBN32" s="687"/>
      <c r="WBO32" s="687"/>
      <c r="WBP32" s="687"/>
      <c r="WBQ32" s="687"/>
      <c r="WBR32" s="687"/>
      <c r="WBS32" s="687"/>
      <c r="WBT32" s="687"/>
      <c r="WBU32" s="687"/>
      <c r="WBV32" s="687"/>
      <c r="WBW32" s="687"/>
      <c r="WBX32" s="687"/>
      <c r="WBY32" s="687"/>
      <c r="WBZ32" s="687"/>
      <c r="WCA32" s="687"/>
      <c r="WCB32" s="687"/>
      <c r="WCC32" s="687"/>
      <c r="WCD32" s="687"/>
      <c r="WCE32" s="687"/>
      <c r="WCF32" s="687"/>
      <c r="WCG32" s="687"/>
      <c r="WCH32" s="687"/>
      <c r="WCI32" s="687"/>
      <c r="WCJ32" s="687"/>
      <c r="WCK32" s="687"/>
      <c r="WCL32" s="687"/>
      <c r="WCM32" s="687"/>
      <c r="WCN32" s="687"/>
      <c r="WCO32" s="687"/>
      <c r="WCP32" s="687"/>
      <c r="WCQ32" s="687"/>
      <c r="WCR32" s="687"/>
      <c r="WCS32" s="687"/>
      <c r="WCT32" s="687"/>
      <c r="WCU32" s="687"/>
      <c r="WCV32" s="687"/>
      <c r="WCW32" s="687"/>
      <c r="WCX32" s="687"/>
      <c r="WCY32" s="687"/>
      <c r="WCZ32" s="687"/>
      <c r="WDA32" s="687"/>
      <c r="WDB32" s="687"/>
      <c r="WDC32" s="687"/>
      <c r="WDD32" s="687"/>
      <c r="WDE32" s="687"/>
      <c r="WDF32" s="687"/>
      <c r="WDG32" s="687"/>
      <c r="WDH32" s="687"/>
      <c r="WDI32" s="687"/>
      <c r="WDJ32" s="687"/>
      <c r="WDK32" s="687"/>
      <c r="WDL32" s="687"/>
      <c r="WDM32" s="687"/>
      <c r="WDN32" s="687"/>
      <c r="WDO32" s="687"/>
      <c r="WDP32" s="687"/>
      <c r="WDQ32" s="687"/>
      <c r="WDR32" s="687"/>
      <c r="WDS32" s="687"/>
      <c r="WDT32" s="687"/>
      <c r="WDU32" s="687"/>
      <c r="WDV32" s="687"/>
      <c r="WDW32" s="687"/>
      <c r="WDX32" s="687"/>
      <c r="WDY32" s="687"/>
      <c r="WDZ32" s="687"/>
      <c r="WEA32" s="687"/>
      <c r="WEB32" s="687"/>
      <c r="WEC32" s="687"/>
      <c r="WED32" s="687"/>
      <c r="WEE32" s="687"/>
      <c r="WEF32" s="687"/>
      <c r="WEG32" s="687"/>
      <c r="WEH32" s="687"/>
      <c r="WEI32" s="687"/>
      <c r="WEJ32" s="687"/>
      <c r="WEK32" s="687"/>
      <c r="WEL32" s="687"/>
      <c r="WEM32" s="687"/>
      <c r="WEN32" s="687"/>
      <c r="WEO32" s="687"/>
      <c r="WEP32" s="687"/>
      <c r="WEQ32" s="687"/>
      <c r="WER32" s="687"/>
      <c r="WES32" s="687"/>
      <c r="WET32" s="687"/>
      <c r="WEU32" s="687"/>
      <c r="WEV32" s="687"/>
      <c r="WEW32" s="687"/>
      <c r="WEX32" s="687"/>
      <c r="WEY32" s="687"/>
      <c r="WEZ32" s="687"/>
      <c r="WFA32" s="687"/>
      <c r="WFB32" s="687"/>
      <c r="WFC32" s="687"/>
      <c r="WFD32" s="687"/>
      <c r="WFE32" s="687"/>
      <c r="WFF32" s="687"/>
      <c r="WFG32" s="687"/>
      <c r="WFH32" s="687"/>
      <c r="WFI32" s="687"/>
      <c r="WFJ32" s="687"/>
      <c r="WFK32" s="687"/>
      <c r="WFL32" s="687"/>
      <c r="WFM32" s="687"/>
      <c r="WFN32" s="687"/>
      <c r="WFO32" s="687"/>
      <c r="WFP32" s="687"/>
      <c r="WFQ32" s="687"/>
      <c r="WFR32" s="687"/>
      <c r="WFS32" s="687"/>
      <c r="WFT32" s="687"/>
      <c r="WFU32" s="687"/>
      <c r="WFV32" s="687"/>
      <c r="WFW32" s="687"/>
      <c r="WFX32" s="687"/>
      <c r="WFY32" s="687"/>
      <c r="WFZ32" s="687"/>
      <c r="WGA32" s="687"/>
      <c r="WGB32" s="687"/>
      <c r="WGC32" s="687"/>
      <c r="WGD32" s="687"/>
      <c r="WGE32" s="687"/>
      <c r="WGF32" s="687"/>
      <c r="WGG32" s="687"/>
      <c r="WGH32" s="687"/>
      <c r="WGI32" s="687"/>
      <c r="WGJ32" s="687"/>
      <c r="WGK32" s="687"/>
      <c r="WGL32" s="687"/>
      <c r="WGM32" s="687"/>
      <c r="WGN32" s="687"/>
      <c r="WGO32" s="687"/>
      <c r="WGP32" s="687"/>
      <c r="WGQ32" s="687"/>
      <c r="WGR32" s="687"/>
      <c r="WGS32" s="687"/>
      <c r="WGT32" s="687"/>
      <c r="WGU32" s="687"/>
      <c r="WGV32" s="687"/>
      <c r="WGW32" s="687"/>
      <c r="WGX32" s="687"/>
      <c r="WGY32" s="687"/>
      <c r="WGZ32" s="687"/>
      <c r="WHA32" s="687"/>
      <c r="WHB32" s="687"/>
      <c r="WHC32" s="687"/>
      <c r="WHD32" s="687"/>
      <c r="WHE32" s="687"/>
      <c r="WHF32" s="687"/>
      <c r="WHG32" s="687"/>
      <c r="WHH32" s="687"/>
      <c r="WHI32" s="687"/>
      <c r="WHJ32" s="687"/>
      <c r="WHK32" s="687"/>
      <c r="WHL32" s="687"/>
      <c r="WHM32" s="687"/>
      <c r="WHN32" s="687"/>
      <c r="WHO32" s="687"/>
      <c r="WHP32" s="687"/>
      <c r="WHQ32" s="687"/>
      <c r="WHR32" s="687"/>
      <c r="WHS32" s="687"/>
      <c r="WHT32" s="687"/>
      <c r="WHU32" s="687"/>
      <c r="WHV32" s="687"/>
      <c r="WHW32" s="687"/>
      <c r="WHX32" s="687"/>
      <c r="WHY32" s="687"/>
      <c r="WHZ32" s="687"/>
      <c r="WIA32" s="687"/>
      <c r="WIB32" s="687"/>
      <c r="WIC32" s="687"/>
      <c r="WID32" s="687"/>
      <c r="WIE32" s="687"/>
      <c r="WIF32" s="687"/>
      <c r="WIG32" s="687"/>
      <c r="WIH32" s="687"/>
      <c r="WII32" s="687"/>
      <c r="WIJ32" s="687"/>
      <c r="WIK32" s="687"/>
      <c r="WIL32" s="687"/>
      <c r="WIM32" s="687"/>
      <c r="WIN32" s="687"/>
      <c r="WIO32" s="687"/>
      <c r="WIP32" s="687"/>
      <c r="WIQ32" s="687"/>
      <c r="WIR32" s="687"/>
      <c r="WIS32" s="687"/>
      <c r="WIT32" s="687"/>
      <c r="WIU32" s="687"/>
      <c r="WIV32" s="687"/>
      <c r="WIW32" s="687"/>
      <c r="WIX32" s="687"/>
      <c r="WIY32" s="687"/>
      <c r="WIZ32" s="687"/>
      <c r="WJA32" s="687"/>
      <c r="WJB32" s="687"/>
      <c r="WJC32" s="687"/>
      <c r="WJD32" s="687"/>
      <c r="WJE32" s="687"/>
      <c r="WJF32" s="687"/>
      <c r="WJG32" s="687"/>
      <c r="WJH32" s="687"/>
      <c r="WJI32" s="687"/>
      <c r="WJJ32" s="687"/>
      <c r="WJK32" s="687"/>
      <c r="WJL32" s="687"/>
      <c r="WJM32" s="687"/>
      <c r="WJN32" s="687"/>
      <c r="WJO32" s="687"/>
      <c r="WJP32" s="687"/>
      <c r="WJQ32" s="687"/>
      <c r="WJR32" s="687"/>
      <c r="WJS32" s="687"/>
      <c r="WJT32" s="687"/>
      <c r="WJU32" s="687"/>
      <c r="WJV32" s="687"/>
      <c r="WJW32" s="687"/>
      <c r="WJX32" s="687"/>
      <c r="WJY32" s="687"/>
      <c r="WJZ32" s="687"/>
      <c r="WKA32" s="687"/>
      <c r="WKB32" s="687"/>
      <c r="WKC32" s="687"/>
      <c r="WKD32" s="687"/>
      <c r="WKE32" s="687"/>
      <c r="WKF32" s="687"/>
      <c r="WKG32" s="687"/>
      <c r="WKH32" s="687"/>
      <c r="WKI32" s="687"/>
      <c r="WKJ32" s="687"/>
      <c r="WKK32" s="687"/>
      <c r="WKL32" s="687"/>
      <c r="WKM32" s="687"/>
      <c r="WKN32" s="687"/>
      <c r="WKO32" s="687"/>
      <c r="WKP32" s="687"/>
      <c r="WKQ32" s="687"/>
      <c r="WKR32" s="687"/>
      <c r="WKS32" s="687"/>
      <c r="WKT32" s="687"/>
      <c r="WKU32" s="687"/>
      <c r="WKV32" s="687"/>
      <c r="WKW32" s="687"/>
      <c r="WKX32" s="687"/>
      <c r="WKY32" s="687"/>
      <c r="WKZ32" s="687"/>
      <c r="WLA32" s="687"/>
      <c r="WLB32" s="687"/>
      <c r="WLC32" s="687"/>
      <c r="WLD32" s="687"/>
      <c r="WLE32" s="687"/>
      <c r="WLF32" s="687"/>
      <c r="WLG32" s="687"/>
      <c r="WLH32" s="687"/>
      <c r="WLI32" s="687"/>
      <c r="WLJ32" s="687"/>
      <c r="WLK32" s="687"/>
      <c r="WLL32" s="687"/>
      <c r="WLM32" s="687"/>
      <c r="WLN32" s="687"/>
      <c r="WLO32" s="687"/>
      <c r="WLP32" s="687"/>
      <c r="WLQ32" s="687"/>
      <c r="WLR32" s="687"/>
      <c r="WLS32" s="687"/>
      <c r="WLT32" s="687"/>
      <c r="WLU32" s="687"/>
      <c r="WLV32" s="687"/>
      <c r="WLW32" s="687"/>
      <c r="WLX32" s="687"/>
      <c r="WLY32" s="687"/>
      <c r="WLZ32" s="687"/>
      <c r="WMA32" s="687"/>
      <c r="WMB32" s="687"/>
      <c r="WMC32" s="687"/>
      <c r="WMD32" s="687"/>
      <c r="WME32" s="687"/>
      <c r="WMF32" s="687"/>
      <c r="WMG32" s="687"/>
      <c r="WMH32" s="687"/>
      <c r="WMI32" s="687"/>
      <c r="WMJ32" s="687"/>
      <c r="WMK32" s="687"/>
      <c r="WML32" s="687"/>
      <c r="WMM32" s="687"/>
      <c r="WMN32" s="687"/>
      <c r="WMO32" s="687"/>
      <c r="WMP32" s="687"/>
      <c r="WMQ32" s="687"/>
      <c r="WMR32" s="687"/>
      <c r="WMS32" s="687"/>
      <c r="WMT32" s="687"/>
      <c r="WMU32" s="687"/>
      <c r="WMV32" s="687"/>
      <c r="WMW32" s="687"/>
      <c r="WMX32" s="687"/>
      <c r="WMY32" s="687"/>
      <c r="WMZ32" s="687"/>
      <c r="WNA32" s="687"/>
      <c r="WNB32" s="687"/>
      <c r="WNC32" s="687"/>
      <c r="WND32" s="687"/>
      <c r="WNE32" s="687"/>
      <c r="WNF32" s="687"/>
      <c r="WNG32" s="687"/>
      <c r="WNH32" s="687"/>
      <c r="WNI32" s="687"/>
      <c r="WNJ32" s="687"/>
      <c r="WNK32" s="687"/>
      <c r="WNL32" s="687"/>
      <c r="WNM32" s="687"/>
      <c r="WNN32" s="687"/>
      <c r="WNO32" s="687"/>
      <c r="WNP32" s="687"/>
      <c r="WNQ32" s="687"/>
      <c r="WNR32" s="687"/>
      <c r="WNS32" s="687"/>
      <c r="WNT32" s="687"/>
      <c r="WNU32" s="687"/>
      <c r="WNV32" s="687"/>
      <c r="WNW32" s="687"/>
      <c r="WNX32" s="687"/>
      <c r="WNY32" s="687"/>
      <c r="WNZ32" s="687"/>
      <c r="WOA32" s="687"/>
      <c r="WOB32" s="687"/>
      <c r="WOC32" s="687"/>
      <c r="WOD32" s="687"/>
      <c r="WOE32" s="687"/>
      <c r="WOF32" s="687"/>
      <c r="WOG32" s="687"/>
      <c r="WOH32" s="687"/>
      <c r="WOI32" s="687"/>
      <c r="WOJ32" s="687"/>
      <c r="WOK32" s="687"/>
      <c r="WOL32" s="687"/>
      <c r="WOM32" s="687"/>
      <c r="WON32" s="687"/>
      <c r="WOO32" s="687"/>
      <c r="WOP32" s="687"/>
      <c r="WOQ32" s="687"/>
      <c r="WOR32" s="687"/>
      <c r="WOS32" s="687"/>
      <c r="WOT32" s="687"/>
      <c r="WOU32" s="687"/>
      <c r="WOV32" s="687"/>
      <c r="WOW32" s="687"/>
      <c r="WOX32" s="687"/>
      <c r="WOY32" s="687"/>
      <c r="WOZ32" s="687"/>
      <c r="WPA32" s="687"/>
      <c r="WPB32" s="687"/>
      <c r="WPC32" s="687"/>
      <c r="WPD32" s="687"/>
      <c r="WPE32" s="687"/>
      <c r="WPF32" s="687"/>
      <c r="WPG32" s="687"/>
      <c r="WPH32" s="687"/>
      <c r="WPI32" s="687"/>
      <c r="WPJ32" s="687"/>
      <c r="WPK32" s="687"/>
      <c r="WPL32" s="687"/>
      <c r="WPM32" s="687"/>
      <c r="WPN32" s="687"/>
      <c r="WPO32" s="687"/>
      <c r="WPP32" s="687"/>
      <c r="WPQ32" s="687"/>
      <c r="WPR32" s="687"/>
      <c r="WPS32" s="687"/>
      <c r="WPT32" s="687"/>
      <c r="WPU32" s="687"/>
      <c r="WPV32" s="687"/>
      <c r="WPW32" s="687"/>
      <c r="WPX32" s="687"/>
      <c r="WPY32" s="687"/>
      <c r="WPZ32" s="687"/>
      <c r="WQA32" s="687"/>
      <c r="WQB32" s="687"/>
      <c r="WQC32" s="687"/>
      <c r="WQD32" s="687"/>
      <c r="WQE32" s="687"/>
      <c r="WQF32" s="687"/>
      <c r="WQG32" s="687"/>
      <c r="WQH32" s="687"/>
      <c r="WQI32" s="687"/>
      <c r="WQJ32" s="687"/>
      <c r="WQK32" s="687"/>
      <c r="WQL32" s="687"/>
      <c r="WQM32" s="687"/>
      <c r="WQN32" s="687"/>
      <c r="WQO32" s="687"/>
      <c r="WQP32" s="687"/>
      <c r="WQQ32" s="687"/>
      <c r="WQR32" s="687"/>
      <c r="WQS32" s="687"/>
      <c r="WQT32" s="687"/>
      <c r="WQU32" s="687"/>
      <c r="WQV32" s="687"/>
      <c r="WQW32" s="687"/>
      <c r="WQX32" s="687"/>
      <c r="WQY32" s="687"/>
      <c r="WQZ32" s="687"/>
      <c r="WRA32" s="687"/>
      <c r="WRB32" s="687"/>
      <c r="WRC32" s="687"/>
      <c r="WRD32" s="687"/>
      <c r="WRE32" s="687"/>
      <c r="WRF32" s="687"/>
      <c r="WRG32" s="687"/>
      <c r="WRH32" s="687"/>
      <c r="WRI32" s="687"/>
      <c r="WRJ32" s="687"/>
      <c r="WRK32" s="687"/>
      <c r="WRL32" s="687"/>
      <c r="WRM32" s="687"/>
      <c r="WRN32" s="687"/>
      <c r="WRO32" s="687"/>
      <c r="WRP32" s="687"/>
      <c r="WRQ32" s="687"/>
      <c r="WRR32" s="687"/>
      <c r="WRS32" s="687"/>
      <c r="WRT32" s="687"/>
      <c r="WRU32" s="687"/>
      <c r="WRV32" s="687"/>
      <c r="WRW32" s="687"/>
      <c r="WRX32" s="687"/>
      <c r="WRY32" s="687"/>
      <c r="WRZ32" s="687"/>
      <c r="WSA32" s="687"/>
      <c r="WSB32" s="687"/>
      <c r="WSC32" s="687"/>
      <c r="WSD32" s="687"/>
      <c r="WSE32" s="687"/>
      <c r="WSF32" s="687"/>
      <c r="WSG32" s="687"/>
      <c r="WSH32" s="687"/>
      <c r="WSI32" s="687"/>
      <c r="WSJ32" s="687"/>
      <c r="WSK32" s="687"/>
      <c r="WSL32" s="687"/>
      <c r="WSM32" s="687"/>
      <c r="WSN32" s="687"/>
      <c r="WSO32" s="687"/>
      <c r="WSP32" s="687"/>
      <c r="WSQ32" s="687"/>
      <c r="WSR32" s="687"/>
      <c r="WSS32" s="687"/>
      <c r="WST32" s="687"/>
      <c r="WSU32" s="687"/>
      <c r="WSV32" s="687"/>
      <c r="WSW32" s="687"/>
      <c r="WSX32" s="687"/>
      <c r="WSY32" s="687"/>
      <c r="WSZ32" s="687"/>
      <c r="WTA32" s="687"/>
      <c r="WTB32" s="687"/>
      <c r="WTC32" s="687"/>
      <c r="WTD32" s="687"/>
      <c r="WTE32" s="687"/>
      <c r="WTF32" s="687"/>
      <c r="WTG32" s="687"/>
      <c r="WTH32" s="687"/>
      <c r="WTI32" s="687"/>
      <c r="WTJ32" s="687"/>
      <c r="WTK32" s="687"/>
      <c r="WTL32" s="687"/>
      <c r="WTM32" s="687"/>
      <c r="WTN32" s="687"/>
      <c r="WTO32" s="687"/>
      <c r="WTP32" s="687"/>
      <c r="WTQ32" s="687"/>
      <c r="WTR32" s="687"/>
      <c r="WTS32" s="687"/>
      <c r="WTT32" s="687"/>
      <c r="WTU32" s="687"/>
      <c r="WTV32" s="687"/>
      <c r="WTW32" s="687"/>
      <c r="WTX32" s="687"/>
      <c r="WTY32" s="687"/>
      <c r="WTZ32" s="687"/>
      <c r="WUA32" s="687"/>
      <c r="WUB32" s="687"/>
      <c r="WUC32" s="687"/>
      <c r="WUD32" s="687"/>
      <c r="WUE32" s="687"/>
      <c r="WUF32" s="687"/>
      <c r="WUG32" s="687"/>
      <c r="WUH32" s="687"/>
      <c r="WUI32" s="687"/>
      <c r="WUJ32" s="687"/>
      <c r="WUK32" s="687"/>
      <c r="WUL32" s="687"/>
      <c r="WUM32" s="687"/>
      <c r="WUN32" s="687"/>
      <c r="WUO32" s="687"/>
      <c r="WUP32" s="687"/>
      <c r="WUQ32" s="687"/>
      <c r="WUR32" s="687"/>
      <c r="WUS32" s="687"/>
      <c r="WUT32" s="687"/>
      <c r="WUU32" s="687"/>
      <c r="WUV32" s="687"/>
      <c r="WUW32" s="687"/>
      <c r="WUX32" s="687"/>
      <c r="WUY32" s="687"/>
      <c r="WUZ32" s="687"/>
      <c r="WVA32" s="687"/>
      <c r="WVB32" s="687"/>
      <c r="WVC32" s="687"/>
      <c r="WVD32" s="687"/>
      <c r="WVE32" s="687"/>
      <c r="WVF32" s="687"/>
      <c r="WVG32" s="687"/>
      <c r="WVH32" s="687"/>
      <c r="WVI32" s="687"/>
      <c r="WVJ32" s="687"/>
      <c r="WVK32" s="687"/>
      <c r="WVL32" s="687"/>
      <c r="WVM32" s="687"/>
      <c r="WVN32" s="687"/>
      <c r="WVO32" s="687"/>
      <c r="WVP32" s="687"/>
      <c r="WVQ32" s="687"/>
      <c r="WVR32" s="687"/>
      <c r="WVS32" s="687"/>
      <c r="WVT32" s="687"/>
      <c r="WVU32" s="687"/>
      <c r="WVV32" s="687"/>
      <c r="WVW32" s="687"/>
      <c r="WVX32" s="687"/>
      <c r="WVY32" s="687"/>
      <c r="WVZ32" s="687"/>
      <c r="WWA32" s="687"/>
      <c r="WWB32" s="687"/>
      <c r="WWC32" s="687"/>
      <c r="WWD32" s="687"/>
      <c r="WWE32" s="687"/>
      <c r="WWF32" s="687"/>
      <c r="WWG32" s="687"/>
      <c r="WWH32" s="687"/>
      <c r="WWI32" s="687"/>
      <c r="WWJ32" s="687"/>
      <c r="WWK32" s="687"/>
      <c r="WWL32" s="687"/>
      <c r="WWM32" s="687"/>
      <c r="WWN32" s="687"/>
      <c r="WWO32" s="687"/>
      <c r="WWP32" s="687"/>
      <c r="WWQ32" s="687"/>
      <c r="WWR32" s="687"/>
      <c r="WWS32" s="687"/>
      <c r="WWT32" s="687"/>
      <c r="WWU32" s="687"/>
      <c r="WWV32" s="687"/>
      <c r="WWW32" s="687"/>
      <c r="WWX32" s="687"/>
      <c r="WWY32" s="687"/>
      <c r="WWZ32" s="687"/>
      <c r="WXA32" s="687"/>
      <c r="WXB32" s="687"/>
      <c r="WXC32" s="687"/>
      <c r="WXD32" s="687"/>
      <c r="WXE32" s="687"/>
      <c r="WXF32" s="687"/>
      <c r="WXG32" s="687"/>
      <c r="WXH32" s="687"/>
      <c r="WXI32" s="687"/>
      <c r="WXJ32" s="687"/>
      <c r="WXK32" s="687"/>
      <c r="WXL32" s="687"/>
      <c r="WXM32" s="687"/>
      <c r="WXN32" s="687"/>
      <c r="WXO32" s="687"/>
      <c r="WXP32" s="687"/>
      <c r="WXQ32" s="687"/>
      <c r="WXR32" s="687"/>
      <c r="WXS32" s="687"/>
      <c r="WXT32" s="687"/>
      <c r="WXU32" s="687"/>
      <c r="WXV32" s="687"/>
      <c r="WXW32" s="687"/>
      <c r="WXX32" s="687"/>
      <c r="WXY32" s="687"/>
      <c r="WXZ32" s="687"/>
      <c r="WYA32" s="687"/>
      <c r="WYB32" s="687"/>
      <c r="WYC32" s="687"/>
      <c r="WYD32" s="687"/>
      <c r="WYE32" s="687"/>
      <c r="WYF32" s="687"/>
      <c r="WYG32" s="687"/>
      <c r="WYH32" s="687"/>
      <c r="WYI32" s="687"/>
      <c r="WYJ32" s="687"/>
      <c r="WYK32" s="687"/>
      <c r="WYL32" s="687"/>
      <c r="WYM32" s="687"/>
      <c r="WYN32" s="687"/>
      <c r="WYO32" s="687"/>
      <c r="WYP32" s="687"/>
      <c r="WYQ32" s="687"/>
      <c r="WYR32" s="687"/>
      <c r="WYS32" s="687"/>
      <c r="WYT32" s="687"/>
      <c r="WYU32" s="687"/>
      <c r="WYV32" s="687"/>
      <c r="WYW32" s="687"/>
      <c r="WYX32" s="687"/>
      <c r="WYY32" s="687"/>
      <c r="WYZ32" s="687"/>
      <c r="WZA32" s="687"/>
      <c r="WZB32" s="687"/>
      <c r="WZC32" s="687"/>
      <c r="WZD32" s="687"/>
      <c r="WZE32" s="687"/>
      <c r="WZF32" s="687"/>
      <c r="WZG32" s="687"/>
      <c r="WZH32" s="687"/>
      <c r="WZI32" s="687"/>
      <c r="WZJ32" s="687"/>
      <c r="WZK32" s="687"/>
      <c r="WZL32" s="687"/>
      <c r="WZM32" s="687"/>
      <c r="WZN32" s="687"/>
      <c r="WZO32" s="687"/>
      <c r="WZP32" s="687"/>
      <c r="WZQ32" s="687"/>
      <c r="WZR32" s="687"/>
      <c r="WZS32" s="687"/>
      <c r="WZT32" s="687"/>
      <c r="WZU32" s="687"/>
      <c r="WZV32" s="687"/>
      <c r="WZW32" s="687"/>
      <c r="WZX32" s="687"/>
      <c r="WZY32" s="687"/>
      <c r="WZZ32" s="687"/>
      <c r="XAA32" s="687"/>
      <c r="XAB32" s="687"/>
      <c r="XAC32" s="687"/>
      <c r="XAD32" s="687"/>
      <c r="XAE32" s="687"/>
      <c r="XAF32" s="687"/>
      <c r="XAG32" s="687"/>
      <c r="XAH32" s="687"/>
      <c r="XAI32" s="687"/>
      <c r="XAJ32" s="687"/>
      <c r="XAK32" s="687"/>
      <c r="XAL32" s="687"/>
      <c r="XAM32" s="687"/>
      <c r="XAN32" s="687"/>
      <c r="XAO32" s="687"/>
      <c r="XAP32" s="687"/>
      <c r="XAQ32" s="687"/>
      <c r="XAR32" s="687"/>
      <c r="XAS32" s="687"/>
      <c r="XAT32" s="687"/>
      <c r="XAU32" s="687"/>
      <c r="XAV32" s="687"/>
      <c r="XAW32" s="687"/>
      <c r="XAX32" s="687"/>
      <c r="XAY32" s="687"/>
      <c r="XAZ32" s="687"/>
      <c r="XBA32" s="687"/>
      <c r="XBB32" s="687"/>
      <c r="XBC32" s="687"/>
      <c r="XBD32" s="687"/>
      <c r="XBE32" s="687"/>
      <c r="XBF32" s="687"/>
      <c r="XBG32" s="687"/>
      <c r="XBH32" s="687"/>
      <c r="XBI32" s="687"/>
      <c r="XBJ32" s="687"/>
      <c r="XBK32" s="687"/>
      <c r="XBL32" s="687"/>
      <c r="XBM32" s="687"/>
      <c r="XBN32" s="687"/>
      <c r="XBO32" s="687"/>
      <c r="XBP32" s="687"/>
      <c r="XBQ32" s="687"/>
      <c r="XBR32" s="687"/>
      <c r="XBS32" s="687"/>
      <c r="XBT32" s="687"/>
      <c r="XBU32" s="687"/>
      <c r="XBV32" s="687"/>
      <c r="XBW32" s="687"/>
      <c r="XBX32" s="687"/>
      <c r="XBY32" s="687"/>
      <c r="XBZ32" s="687"/>
      <c r="XCA32" s="687"/>
      <c r="XCB32" s="687"/>
      <c r="XCC32" s="687"/>
      <c r="XCD32" s="687"/>
      <c r="XCE32" s="687"/>
      <c r="XCF32" s="687"/>
      <c r="XCG32" s="687"/>
      <c r="XCH32" s="687"/>
      <c r="XCI32" s="687"/>
      <c r="XCJ32" s="687"/>
      <c r="XCK32" s="687"/>
      <c r="XCL32" s="687"/>
      <c r="XCM32" s="687"/>
      <c r="XCN32" s="687"/>
      <c r="XCO32" s="687"/>
      <c r="XCP32" s="687"/>
      <c r="XCQ32" s="687"/>
      <c r="XCR32" s="687"/>
      <c r="XCS32" s="687"/>
      <c r="XCT32" s="687"/>
      <c r="XCU32" s="687"/>
      <c r="XCV32" s="687"/>
      <c r="XCW32" s="687"/>
      <c r="XCX32" s="687"/>
      <c r="XCY32" s="687"/>
      <c r="XCZ32" s="687"/>
      <c r="XDA32" s="687"/>
      <c r="XDB32" s="687"/>
      <c r="XDC32" s="687"/>
      <c r="XDD32" s="687"/>
      <c r="XDE32" s="687"/>
      <c r="XDF32" s="687"/>
      <c r="XDG32" s="687"/>
      <c r="XDH32" s="687"/>
      <c r="XDI32" s="687"/>
      <c r="XDJ32" s="687"/>
      <c r="XDK32" s="687"/>
      <c r="XDL32" s="687"/>
      <c r="XDM32" s="687"/>
      <c r="XDN32" s="687"/>
      <c r="XDO32" s="687"/>
      <c r="XDP32" s="687"/>
      <c r="XDQ32" s="687"/>
      <c r="XDR32" s="687"/>
      <c r="XDS32" s="687"/>
      <c r="XDT32" s="687"/>
      <c r="XDU32" s="687"/>
      <c r="XDV32" s="687"/>
      <c r="XDW32" s="687"/>
      <c r="XDX32" s="687"/>
      <c r="XDY32" s="687"/>
      <c r="XDZ32" s="687"/>
      <c r="XEA32" s="687"/>
      <c r="XEB32" s="687"/>
      <c r="XEC32" s="687"/>
      <c r="XED32" s="687"/>
      <c r="XEE32" s="687"/>
      <c r="XEF32" s="687"/>
      <c r="XEG32" s="687"/>
      <c r="XEH32" s="687"/>
      <c r="XEI32" s="687"/>
      <c r="XEJ32" s="687"/>
      <c r="XEK32" s="687"/>
      <c r="XEL32" s="687"/>
      <c r="XEM32" s="687"/>
      <c r="XEN32" s="687"/>
      <c r="XEO32" s="687"/>
      <c r="XEP32" s="687"/>
      <c r="XEQ32" s="687"/>
      <c r="XER32" s="687"/>
      <c r="XES32" s="687"/>
      <c r="XET32" s="687"/>
      <c r="XEU32" s="687"/>
      <c r="XEV32" s="687"/>
      <c r="XEW32" s="687"/>
      <c r="XEX32" s="687"/>
      <c r="XEY32" s="687"/>
      <c r="XEZ32" s="687"/>
    </row>
    <row r="33" spans="1:16380" x14ac:dyDescent="0.25">
      <c r="B33" s="1192" t="s">
        <v>1491</v>
      </c>
      <c r="C33" s="1192">
        <v>1017</v>
      </c>
      <c r="D33" s="976" t="s">
        <v>1492</v>
      </c>
      <c r="E33" s="972" t="s">
        <v>1118</v>
      </c>
      <c r="F33" s="972"/>
      <c r="G33" s="973">
        <v>108962000</v>
      </c>
      <c r="H33" s="1316"/>
      <c r="I33" s="974"/>
      <c r="J33" s="974">
        <v>108962000</v>
      </c>
      <c r="K33" s="975"/>
      <c r="L33" s="974"/>
      <c r="M33" s="1008">
        <v>108962000</v>
      </c>
      <c r="N33" s="983"/>
      <c r="O33" s="1318"/>
      <c r="P33" s="974"/>
      <c r="Q33" s="1147"/>
      <c r="R33" s="974"/>
      <c r="S33" s="1320"/>
      <c r="T33" s="687" t="s">
        <v>1244</v>
      </c>
      <c r="U33" s="687">
        <v>840000</v>
      </c>
      <c r="V33" s="687"/>
      <c r="X33" s="686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687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687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687"/>
      <c r="BV33" s="687"/>
      <c r="BW33" s="687"/>
      <c r="BX33" s="687"/>
      <c r="BY33" s="687"/>
      <c r="BZ33" s="687"/>
      <c r="CA33" s="687"/>
      <c r="CB33" s="687"/>
      <c r="CC33" s="687"/>
      <c r="CD33" s="687"/>
      <c r="CE33" s="687"/>
      <c r="CF33" s="687"/>
      <c r="CG33" s="687"/>
      <c r="CH33" s="687"/>
      <c r="CI33" s="687"/>
      <c r="CJ33" s="687"/>
      <c r="CK33" s="687"/>
      <c r="CL33" s="687"/>
      <c r="CM33" s="687"/>
      <c r="CN33" s="687"/>
      <c r="CO33" s="687"/>
      <c r="CP33" s="687"/>
      <c r="CQ33" s="687"/>
      <c r="CR33" s="687"/>
      <c r="CS33" s="687"/>
      <c r="CT33" s="687"/>
      <c r="CU33" s="687"/>
      <c r="CV33" s="687"/>
      <c r="CW33" s="687"/>
      <c r="CX33" s="687"/>
      <c r="CY33" s="687"/>
      <c r="CZ33" s="687"/>
      <c r="DA33" s="687"/>
      <c r="DB33" s="687"/>
      <c r="DC33" s="687"/>
      <c r="DD33" s="687"/>
      <c r="DE33" s="687"/>
      <c r="DF33" s="687"/>
      <c r="DG33" s="687"/>
      <c r="DH33" s="687"/>
      <c r="DI33" s="687"/>
      <c r="DJ33" s="687"/>
      <c r="DK33" s="687"/>
      <c r="DL33" s="687"/>
      <c r="DM33" s="687"/>
      <c r="DN33" s="687"/>
      <c r="DO33" s="687"/>
      <c r="DP33" s="687"/>
      <c r="DQ33" s="687"/>
      <c r="DR33" s="687"/>
      <c r="DS33" s="687"/>
      <c r="DT33" s="687"/>
      <c r="DU33" s="687"/>
      <c r="DV33" s="687"/>
      <c r="DW33" s="687"/>
      <c r="DX33" s="687"/>
      <c r="DY33" s="687"/>
      <c r="DZ33" s="687"/>
      <c r="EA33" s="687"/>
      <c r="EB33" s="687"/>
      <c r="EC33" s="687"/>
      <c r="ED33" s="687"/>
      <c r="EE33" s="687"/>
      <c r="EF33" s="687"/>
      <c r="EG33" s="687"/>
      <c r="EH33" s="687"/>
      <c r="EI33" s="687"/>
      <c r="EJ33" s="687"/>
      <c r="EK33" s="687"/>
      <c r="EL33" s="687"/>
      <c r="EM33" s="687"/>
      <c r="EN33" s="687"/>
      <c r="EO33" s="687"/>
      <c r="EP33" s="687"/>
      <c r="EQ33" s="687"/>
      <c r="ER33" s="687"/>
      <c r="ES33" s="687"/>
      <c r="ET33" s="687"/>
      <c r="EU33" s="687"/>
      <c r="EV33" s="687"/>
      <c r="EW33" s="687"/>
      <c r="EX33" s="687"/>
      <c r="EY33" s="687"/>
      <c r="EZ33" s="687"/>
      <c r="FA33" s="687"/>
      <c r="FB33" s="687"/>
      <c r="FC33" s="687"/>
      <c r="FD33" s="687"/>
      <c r="FE33" s="687"/>
      <c r="FF33" s="687"/>
      <c r="FG33" s="687"/>
      <c r="FH33" s="687"/>
      <c r="FI33" s="687"/>
      <c r="FJ33" s="687"/>
      <c r="FK33" s="687"/>
      <c r="FL33" s="687"/>
      <c r="FM33" s="687"/>
      <c r="FN33" s="687"/>
      <c r="FO33" s="687"/>
      <c r="FP33" s="687"/>
      <c r="FQ33" s="687"/>
      <c r="FR33" s="687"/>
      <c r="FS33" s="687"/>
      <c r="FT33" s="687"/>
      <c r="FU33" s="687"/>
      <c r="FV33" s="687"/>
      <c r="FW33" s="687"/>
      <c r="FX33" s="687"/>
      <c r="FY33" s="687"/>
      <c r="FZ33" s="687"/>
      <c r="GA33" s="687"/>
      <c r="GB33" s="687"/>
      <c r="GC33" s="687"/>
      <c r="GD33" s="687"/>
      <c r="GE33" s="687"/>
      <c r="GF33" s="687"/>
      <c r="GG33" s="687"/>
      <c r="GH33" s="687"/>
      <c r="GI33" s="687"/>
      <c r="GJ33" s="687"/>
      <c r="GK33" s="687"/>
      <c r="GL33" s="687"/>
      <c r="GM33" s="687"/>
      <c r="GN33" s="687"/>
      <c r="GO33" s="687"/>
      <c r="GP33" s="687"/>
      <c r="GQ33" s="687"/>
      <c r="GR33" s="687"/>
      <c r="GS33" s="687"/>
      <c r="GT33" s="687"/>
      <c r="GU33" s="687"/>
      <c r="GV33" s="687"/>
      <c r="GW33" s="687"/>
      <c r="GX33" s="687"/>
      <c r="GY33" s="687"/>
      <c r="GZ33" s="687"/>
      <c r="HA33" s="687"/>
      <c r="HB33" s="687"/>
      <c r="HC33" s="687"/>
      <c r="HD33" s="687"/>
      <c r="HE33" s="687"/>
      <c r="HF33" s="687"/>
      <c r="HG33" s="687"/>
      <c r="HH33" s="687"/>
      <c r="HI33" s="687"/>
      <c r="HJ33" s="687"/>
      <c r="HK33" s="687"/>
      <c r="HL33" s="687"/>
      <c r="HM33" s="687"/>
      <c r="HN33" s="687"/>
      <c r="HO33" s="687"/>
      <c r="HP33" s="687"/>
      <c r="HQ33" s="687"/>
      <c r="HR33" s="687"/>
      <c r="HS33" s="687"/>
      <c r="HT33" s="687"/>
      <c r="HU33" s="687"/>
      <c r="HV33" s="687"/>
      <c r="HW33" s="687"/>
      <c r="HX33" s="687"/>
      <c r="HY33" s="687"/>
      <c r="HZ33" s="687"/>
      <c r="IA33" s="687"/>
      <c r="IB33" s="687"/>
      <c r="IC33" s="687"/>
      <c r="ID33" s="687"/>
      <c r="IE33" s="687"/>
      <c r="IF33" s="687"/>
      <c r="IG33" s="687"/>
      <c r="IH33" s="687"/>
      <c r="II33" s="687"/>
      <c r="IJ33" s="687"/>
      <c r="IK33" s="687"/>
      <c r="IL33" s="687"/>
      <c r="IM33" s="687"/>
      <c r="IN33" s="687"/>
      <c r="IO33" s="687"/>
      <c r="IP33" s="687"/>
      <c r="IQ33" s="687"/>
      <c r="IR33" s="687"/>
      <c r="IS33" s="687"/>
      <c r="IT33" s="687"/>
      <c r="IU33" s="687"/>
      <c r="IV33" s="687"/>
      <c r="IW33" s="687"/>
      <c r="IX33" s="687"/>
      <c r="IY33" s="687"/>
      <c r="IZ33" s="687"/>
      <c r="JA33" s="687"/>
      <c r="JB33" s="687"/>
      <c r="JC33" s="687"/>
      <c r="JD33" s="687"/>
      <c r="JE33" s="687"/>
      <c r="JF33" s="687"/>
      <c r="JG33" s="687"/>
      <c r="JH33" s="687"/>
      <c r="JI33" s="687"/>
      <c r="JJ33" s="687"/>
      <c r="JK33" s="687"/>
      <c r="JL33" s="687"/>
      <c r="JM33" s="687"/>
      <c r="JN33" s="687"/>
      <c r="JO33" s="687"/>
      <c r="JP33" s="687"/>
      <c r="JQ33" s="687"/>
      <c r="JR33" s="687"/>
      <c r="JS33" s="687"/>
      <c r="JT33" s="687"/>
      <c r="JU33" s="687"/>
      <c r="JV33" s="687"/>
      <c r="JW33" s="687"/>
      <c r="JX33" s="687"/>
      <c r="JY33" s="687"/>
      <c r="JZ33" s="687"/>
      <c r="KA33" s="687"/>
      <c r="KB33" s="687"/>
      <c r="KC33" s="687"/>
      <c r="KD33" s="687"/>
      <c r="KE33" s="687"/>
      <c r="KF33" s="687"/>
      <c r="KG33" s="687"/>
      <c r="KH33" s="687"/>
      <c r="KI33" s="687"/>
      <c r="KJ33" s="687"/>
      <c r="KK33" s="687"/>
      <c r="KL33" s="687"/>
      <c r="KM33" s="687"/>
      <c r="KN33" s="687"/>
      <c r="KO33" s="687"/>
      <c r="KP33" s="687"/>
      <c r="KQ33" s="687"/>
      <c r="KR33" s="687"/>
      <c r="KS33" s="687"/>
      <c r="KT33" s="687"/>
      <c r="KU33" s="687"/>
      <c r="KV33" s="687"/>
      <c r="KW33" s="687"/>
      <c r="KX33" s="687"/>
      <c r="KY33" s="687"/>
      <c r="KZ33" s="687"/>
      <c r="LA33" s="687"/>
      <c r="LB33" s="687"/>
      <c r="LC33" s="687"/>
      <c r="LD33" s="687"/>
      <c r="LE33" s="687"/>
      <c r="LF33" s="687"/>
      <c r="LG33" s="687"/>
      <c r="LH33" s="687"/>
      <c r="LI33" s="687"/>
      <c r="LJ33" s="687"/>
      <c r="LK33" s="687"/>
      <c r="LL33" s="687"/>
      <c r="LM33" s="687"/>
      <c r="LN33" s="687"/>
      <c r="LO33" s="687"/>
      <c r="LP33" s="687"/>
      <c r="LQ33" s="687"/>
      <c r="LR33" s="687"/>
      <c r="LS33" s="687"/>
      <c r="LT33" s="687"/>
      <c r="LU33" s="687"/>
      <c r="LV33" s="687"/>
      <c r="LW33" s="687"/>
      <c r="LX33" s="687"/>
      <c r="LY33" s="687"/>
      <c r="LZ33" s="687"/>
      <c r="MA33" s="687"/>
      <c r="MB33" s="687"/>
      <c r="MC33" s="687"/>
      <c r="MD33" s="687"/>
      <c r="ME33" s="687"/>
      <c r="MF33" s="687"/>
      <c r="MG33" s="687"/>
      <c r="MH33" s="687"/>
      <c r="MI33" s="687"/>
      <c r="MJ33" s="687"/>
      <c r="MK33" s="687"/>
      <c r="ML33" s="687"/>
      <c r="MM33" s="687"/>
      <c r="MN33" s="687"/>
      <c r="MO33" s="687"/>
      <c r="MP33" s="687"/>
      <c r="MQ33" s="687"/>
      <c r="MR33" s="687"/>
      <c r="MS33" s="687"/>
      <c r="MT33" s="687"/>
      <c r="MU33" s="687"/>
      <c r="MV33" s="687"/>
      <c r="MW33" s="687"/>
      <c r="MX33" s="687"/>
      <c r="MY33" s="687"/>
      <c r="MZ33" s="687"/>
      <c r="NA33" s="687"/>
      <c r="NB33" s="687"/>
      <c r="NC33" s="687"/>
      <c r="ND33" s="687"/>
      <c r="NE33" s="687"/>
      <c r="NF33" s="687"/>
      <c r="NG33" s="687"/>
      <c r="NH33" s="687"/>
      <c r="NI33" s="687"/>
      <c r="NJ33" s="687"/>
      <c r="NK33" s="687"/>
      <c r="NL33" s="687"/>
      <c r="NM33" s="687"/>
      <c r="NN33" s="687"/>
      <c r="NO33" s="687"/>
      <c r="NP33" s="687"/>
      <c r="NQ33" s="687"/>
      <c r="NR33" s="687"/>
      <c r="NS33" s="687"/>
      <c r="NT33" s="687"/>
      <c r="NU33" s="687"/>
      <c r="NV33" s="687"/>
      <c r="NW33" s="687"/>
      <c r="NX33" s="687"/>
      <c r="NY33" s="687"/>
      <c r="NZ33" s="687"/>
      <c r="OA33" s="687"/>
      <c r="OB33" s="687"/>
      <c r="OC33" s="687"/>
      <c r="OD33" s="687"/>
      <c r="OE33" s="687"/>
      <c r="OF33" s="687"/>
      <c r="OG33" s="687"/>
      <c r="OH33" s="687"/>
      <c r="OI33" s="687"/>
      <c r="OJ33" s="687"/>
      <c r="OK33" s="687"/>
      <c r="OL33" s="687"/>
      <c r="OM33" s="687"/>
      <c r="ON33" s="687"/>
      <c r="OO33" s="687"/>
      <c r="OP33" s="687"/>
      <c r="OQ33" s="687"/>
      <c r="OR33" s="687"/>
      <c r="OS33" s="687"/>
      <c r="OT33" s="687"/>
      <c r="OU33" s="687"/>
      <c r="OV33" s="687"/>
      <c r="OW33" s="687"/>
      <c r="OX33" s="687"/>
      <c r="OY33" s="687"/>
      <c r="OZ33" s="687"/>
      <c r="PA33" s="687"/>
      <c r="PB33" s="687"/>
      <c r="PC33" s="687"/>
      <c r="PD33" s="687"/>
      <c r="PE33" s="687"/>
      <c r="PF33" s="687"/>
      <c r="PG33" s="687"/>
      <c r="PH33" s="687"/>
      <c r="PI33" s="687"/>
      <c r="PJ33" s="687"/>
      <c r="PK33" s="687"/>
      <c r="PL33" s="687"/>
      <c r="PM33" s="687"/>
      <c r="PN33" s="687"/>
      <c r="PO33" s="687"/>
      <c r="PP33" s="687"/>
      <c r="PQ33" s="687"/>
      <c r="PR33" s="687"/>
      <c r="PS33" s="687"/>
      <c r="PT33" s="687"/>
      <c r="PU33" s="687"/>
      <c r="PV33" s="687"/>
      <c r="PW33" s="687"/>
      <c r="PX33" s="687"/>
      <c r="PY33" s="687"/>
      <c r="PZ33" s="687"/>
      <c r="QA33" s="687"/>
      <c r="QB33" s="687"/>
      <c r="QC33" s="687"/>
      <c r="QD33" s="687"/>
      <c r="QE33" s="687"/>
      <c r="QF33" s="687"/>
      <c r="QG33" s="687"/>
      <c r="QH33" s="687"/>
      <c r="QI33" s="687"/>
      <c r="QJ33" s="687"/>
      <c r="QK33" s="687"/>
      <c r="QL33" s="687"/>
      <c r="QM33" s="687"/>
      <c r="QN33" s="687"/>
      <c r="QO33" s="687"/>
      <c r="QP33" s="687"/>
      <c r="QQ33" s="687"/>
      <c r="QR33" s="687"/>
      <c r="QS33" s="687"/>
      <c r="QT33" s="687"/>
      <c r="QU33" s="687"/>
      <c r="QV33" s="687"/>
      <c r="QW33" s="687"/>
      <c r="QX33" s="687"/>
      <c r="QY33" s="687"/>
      <c r="QZ33" s="687"/>
      <c r="RA33" s="687"/>
      <c r="RB33" s="687"/>
      <c r="RC33" s="687"/>
      <c r="RD33" s="687"/>
      <c r="RE33" s="687"/>
      <c r="RF33" s="687"/>
      <c r="RG33" s="687"/>
      <c r="RH33" s="687"/>
      <c r="RI33" s="687"/>
      <c r="RJ33" s="687"/>
      <c r="RK33" s="687"/>
      <c r="RL33" s="687"/>
      <c r="RM33" s="687"/>
      <c r="RN33" s="687"/>
      <c r="RO33" s="687"/>
      <c r="RP33" s="687"/>
      <c r="RQ33" s="687"/>
      <c r="RR33" s="687"/>
      <c r="RS33" s="687"/>
      <c r="RT33" s="687"/>
      <c r="RU33" s="687"/>
      <c r="RV33" s="687"/>
      <c r="RW33" s="687"/>
      <c r="RX33" s="687"/>
      <c r="RY33" s="687"/>
      <c r="RZ33" s="687"/>
      <c r="SA33" s="687"/>
      <c r="SB33" s="687"/>
      <c r="SC33" s="687"/>
      <c r="SD33" s="687"/>
      <c r="SE33" s="687"/>
      <c r="SF33" s="687"/>
      <c r="SG33" s="687"/>
      <c r="SH33" s="687"/>
      <c r="SI33" s="687"/>
      <c r="SJ33" s="687"/>
      <c r="SK33" s="687"/>
      <c r="SL33" s="687"/>
      <c r="SM33" s="687"/>
      <c r="SN33" s="687"/>
      <c r="SO33" s="687"/>
      <c r="SP33" s="687"/>
      <c r="SQ33" s="687"/>
      <c r="SR33" s="687"/>
      <c r="SS33" s="687"/>
      <c r="ST33" s="687"/>
      <c r="SU33" s="687"/>
      <c r="SV33" s="687"/>
      <c r="SW33" s="687"/>
      <c r="SX33" s="687"/>
      <c r="SY33" s="687"/>
      <c r="SZ33" s="687"/>
      <c r="TA33" s="687"/>
      <c r="TB33" s="687"/>
      <c r="TC33" s="687"/>
      <c r="TD33" s="687"/>
      <c r="TE33" s="687"/>
      <c r="TF33" s="687"/>
      <c r="TG33" s="687"/>
      <c r="TH33" s="687"/>
      <c r="TI33" s="687"/>
      <c r="TJ33" s="687"/>
      <c r="TK33" s="687"/>
      <c r="TL33" s="687"/>
      <c r="TM33" s="687"/>
      <c r="TN33" s="687"/>
      <c r="TO33" s="687"/>
      <c r="TP33" s="687"/>
      <c r="TQ33" s="687"/>
      <c r="TR33" s="687"/>
      <c r="TS33" s="687"/>
      <c r="TT33" s="687"/>
      <c r="TU33" s="687"/>
      <c r="TV33" s="687"/>
      <c r="TW33" s="687"/>
      <c r="TX33" s="687"/>
      <c r="TY33" s="687"/>
      <c r="TZ33" s="687"/>
      <c r="UA33" s="687"/>
      <c r="UB33" s="687"/>
      <c r="UC33" s="687"/>
      <c r="UD33" s="687"/>
      <c r="UE33" s="687"/>
      <c r="UF33" s="687"/>
      <c r="UG33" s="687"/>
      <c r="UH33" s="687"/>
      <c r="UI33" s="687"/>
      <c r="UJ33" s="687"/>
      <c r="UK33" s="687"/>
      <c r="UL33" s="687"/>
      <c r="UM33" s="687"/>
      <c r="UN33" s="687"/>
      <c r="UO33" s="687"/>
      <c r="UP33" s="687"/>
      <c r="UQ33" s="687"/>
      <c r="UR33" s="687"/>
      <c r="US33" s="687"/>
      <c r="UT33" s="687"/>
      <c r="UU33" s="687"/>
      <c r="UV33" s="687"/>
      <c r="UW33" s="687"/>
      <c r="UX33" s="687"/>
      <c r="UY33" s="687"/>
      <c r="UZ33" s="687"/>
      <c r="VA33" s="687"/>
      <c r="VB33" s="687"/>
      <c r="VC33" s="687"/>
      <c r="VD33" s="687"/>
      <c r="VE33" s="687"/>
      <c r="VF33" s="687"/>
      <c r="VG33" s="687"/>
      <c r="VH33" s="687"/>
      <c r="VI33" s="687"/>
      <c r="VJ33" s="687"/>
      <c r="VK33" s="687"/>
      <c r="VL33" s="687"/>
      <c r="VM33" s="687"/>
      <c r="VN33" s="687"/>
      <c r="VO33" s="687"/>
      <c r="VP33" s="687"/>
      <c r="VQ33" s="687"/>
      <c r="VR33" s="687"/>
      <c r="VS33" s="687"/>
      <c r="VT33" s="687"/>
      <c r="VU33" s="687"/>
      <c r="VV33" s="687"/>
      <c r="VW33" s="687"/>
      <c r="VX33" s="687"/>
      <c r="VY33" s="687"/>
      <c r="VZ33" s="687"/>
      <c r="WA33" s="687"/>
      <c r="WB33" s="687"/>
      <c r="WC33" s="687"/>
      <c r="WD33" s="687"/>
      <c r="WE33" s="687"/>
      <c r="WF33" s="687"/>
      <c r="WG33" s="687"/>
      <c r="WH33" s="687"/>
      <c r="WI33" s="687"/>
      <c r="WJ33" s="687"/>
      <c r="WK33" s="687"/>
      <c r="WL33" s="687"/>
      <c r="WM33" s="687"/>
      <c r="WN33" s="687"/>
      <c r="WO33" s="687"/>
      <c r="WP33" s="687"/>
      <c r="WQ33" s="687"/>
      <c r="WR33" s="687"/>
      <c r="WS33" s="687"/>
      <c r="WT33" s="687"/>
      <c r="WU33" s="687"/>
      <c r="WV33" s="687"/>
      <c r="WW33" s="687"/>
      <c r="WX33" s="687"/>
      <c r="WY33" s="687"/>
      <c r="WZ33" s="687"/>
      <c r="XA33" s="687"/>
      <c r="XB33" s="687"/>
      <c r="XC33" s="687"/>
      <c r="XD33" s="687"/>
      <c r="XE33" s="687"/>
      <c r="XF33" s="687"/>
      <c r="XG33" s="687"/>
      <c r="XH33" s="687"/>
      <c r="XI33" s="687"/>
      <c r="XJ33" s="687"/>
      <c r="XK33" s="687"/>
      <c r="XL33" s="687"/>
      <c r="XM33" s="687"/>
      <c r="XN33" s="687"/>
      <c r="XO33" s="687"/>
      <c r="XP33" s="687"/>
      <c r="XQ33" s="687"/>
      <c r="XR33" s="687"/>
      <c r="XS33" s="687"/>
      <c r="XT33" s="687"/>
      <c r="XU33" s="687"/>
      <c r="XV33" s="687"/>
      <c r="XW33" s="687"/>
      <c r="XX33" s="687"/>
      <c r="XY33" s="687"/>
      <c r="XZ33" s="687"/>
      <c r="YA33" s="687"/>
      <c r="YB33" s="687"/>
      <c r="YC33" s="687"/>
      <c r="YD33" s="687"/>
      <c r="YE33" s="687"/>
      <c r="YF33" s="687"/>
      <c r="YG33" s="687"/>
      <c r="YH33" s="687"/>
      <c r="YI33" s="687"/>
      <c r="YJ33" s="687"/>
      <c r="YK33" s="687"/>
      <c r="YL33" s="687"/>
      <c r="YM33" s="687"/>
      <c r="YN33" s="687"/>
      <c r="YO33" s="687"/>
      <c r="YP33" s="687"/>
      <c r="YQ33" s="687"/>
      <c r="YR33" s="687"/>
      <c r="YS33" s="687"/>
      <c r="YT33" s="687"/>
      <c r="YU33" s="687"/>
      <c r="YV33" s="687"/>
      <c r="YW33" s="687"/>
      <c r="YX33" s="687"/>
      <c r="YY33" s="687"/>
      <c r="YZ33" s="687"/>
      <c r="ZA33" s="687"/>
      <c r="ZB33" s="687"/>
      <c r="ZC33" s="687"/>
      <c r="ZD33" s="687"/>
      <c r="ZE33" s="687"/>
      <c r="ZF33" s="687"/>
      <c r="ZG33" s="687"/>
      <c r="ZH33" s="687"/>
      <c r="ZI33" s="687"/>
      <c r="ZJ33" s="687"/>
      <c r="ZK33" s="687"/>
      <c r="ZL33" s="687"/>
      <c r="ZM33" s="687"/>
      <c r="ZN33" s="687"/>
      <c r="ZO33" s="687"/>
      <c r="ZP33" s="687"/>
      <c r="ZQ33" s="687"/>
      <c r="ZR33" s="687"/>
      <c r="ZS33" s="687"/>
      <c r="ZT33" s="687"/>
      <c r="ZU33" s="687"/>
      <c r="ZV33" s="687"/>
      <c r="ZW33" s="687"/>
      <c r="ZX33" s="687"/>
      <c r="ZY33" s="687"/>
      <c r="ZZ33" s="687"/>
      <c r="AAA33" s="687"/>
      <c r="AAB33" s="687"/>
      <c r="AAC33" s="687"/>
      <c r="AAD33" s="687"/>
      <c r="AAE33" s="687"/>
      <c r="AAF33" s="687"/>
      <c r="AAG33" s="687"/>
      <c r="AAH33" s="687"/>
      <c r="AAI33" s="687"/>
      <c r="AAJ33" s="687"/>
      <c r="AAK33" s="687"/>
      <c r="AAL33" s="687"/>
      <c r="AAM33" s="687"/>
      <c r="AAN33" s="687"/>
      <c r="AAO33" s="687"/>
      <c r="AAP33" s="687"/>
      <c r="AAQ33" s="687"/>
      <c r="AAR33" s="687"/>
      <c r="AAS33" s="687"/>
      <c r="AAT33" s="687"/>
      <c r="AAU33" s="687"/>
      <c r="AAV33" s="687"/>
      <c r="AAW33" s="687"/>
      <c r="AAX33" s="687"/>
      <c r="AAY33" s="687"/>
      <c r="AAZ33" s="687"/>
      <c r="ABA33" s="687"/>
      <c r="ABB33" s="687"/>
      <c r="ABC33" s="687"/>
      <c r="ABD33" s="687"/>
      <c r="ABE33" s="687"/>
      <c r="ABF33" s="687"/>
      <c r="ABG33" s="687"/>
      <c r="ABH33" s="687"/>
      <c r="ABI33" s="687"/>
      <c r="ABJ33" s="687"/>
      <c r="ABK33" s="687"/>
      <c r="ABL33" s="687"/>
      <c r="ABM33" s="687"/>
      <c r="ABN33" s="687"/>
      <c r="ABO33" s="687"/>
      <c r="ABP33" s="687"/>
      <c r="ABQ33" s="687"/>
      <c r="ABR33" s="687"/>
      <c r="ABS33" s="687"/>
      <c r="ABT33" s="687"/>
      <c r="ABU33" s="687"/>
      <c r="ABV33" s="687"/>
      <c r="ABW33" s="687"/>
      <c r="ABX33" s="687"/>
      <c r="ABY33" s="687"/>
      <c r="ABZ33" s="687"/>
      <c r="ACA33" s="687"/>
      <c r="ACB33" s="687"/>
      <c r="ACC33" s="687"/>
      <c r="ACD33" s="687"/>
      <c r="ACE33" s="687"/>
      <c r="ACF33" s="687"/>
      <c r="ACG33" s="687"/>
      <c r="ACH33" s="687"/>
      <c r="ACI33" s="687"/>
      <c r="ACJ33" s="687"/>
      <c r="ACK33" s="687"/>
      <c r="ACL33" s="687"/>
      <c r="ACM33" s="687"/>
      <c r="ACN33" s="687"/>
      <c r="ACO33" s="687"/>
      <c r="ACP33" s="687"/>
      <c r="ACQ33" s="687"/>
      <c r="ACR33" s="687"/>
      <c r="ACS33" s="687"/>
      <c r="ACT33" s="687"/>
      <c r="ACU33" s="687"/>
      <c r="ACV33" s="687"/>
      <c r="ACW33" s="687"/>
      <c r="ACX33" s="687"/>
      <c r="ACY33" s="687"/>
      <c r="ACZ33" s="687"/>
      <c r="ADA33" s="687"/>
      <c r="ADB33" s="687"/>
      <c r="ADC33" s="687"/>
      <c r="ADD33" s="687"/>
      <c r="ADE33" s="687"/>
      <c r="ADF33" s="687"/>
      <c r="ADG33" s="687"/>
      <c r="ADH33" s="687"/>
      <c r="ADI33" s="687"/>
      <c r="ADJ33" s="687"/>
      <c r="ADK33" s="687"/>
      <c r="ADL33" s="687"/>
      <c r="ADM33" s="687"/>
      <c r="ADN33" s="687"/>
      <c r="ADO33" s="687"/>
      <c r="ADP33" s="687"/>
      <c r="ADQ33" s="687"/>
      <c r="ADR33" s="687"/>
      <c r="ADS33" s="687"/>
      <c r="ADT33" s="687"/>
      <c r="ADU33" s="687"/>
      <c r="ADV33" s="687"/>
      <c r="ADW33" s="687"/>
      <c r="ADX33" s="687"/>
      <c r="ADY33" s="687"/>
      <c r="ADZ33" s="687"/>
      <c r="AEA33" s="687"/>
      <c r="AEB33" s="687"/>
      <c r="AEC33" s="687"/>
      <c r="AED33" s="687"/>
      <c r="AEE33" s="687"/>
      <c r="AEF33" s="687"/>
      <c r="AEG33" s="687"/>
      <c r="AEH33" s="687"/>
      <c r="AEI33" s="687"/>
      <c r="AEJ33" s="687"/>
      <c r="AEK33" s="687"/>
      <c r="AEL33" s="687"/>
      <c r="AEM33" s="687"/>
      <c r="AEN33" s="687"/>
      <c r="AEO33" s="687"/>
      <c r="AEP33" s="687"/>
      <c r="AEQ33" s="687"/>
      <c r="AER33" s="687"/>
      <c r="AES33" s="687"/>
      <c r="AET33" s="687"/>
      <c r="AEU33" s="687"/>
      <c r="AEV33" s="687"/>
      <c r="AEW33" s="687"/>
      <c r="AEX33" s="687"/>
      <c r="AEY33" s="687"/>
      <c r="AEZ33" s="687"/>
      <c r="AFA33" s="687"/>
      <c r="AFB33" s="687"/>
      <c r="AFC33" s="687"/>
      <c r="AFD33" s="687"/>
      <c r="AFE33" s="687"/>
      <c r="AFF33" s="687"/>
      <c r="AFG33" s="687"/>
      <c r="AFH33" s="687"/>
      <c r="AFI33" s="687"/>
      <c r="AFJ33" s="687"/>
      <c r="AFK33" s="687"/>
      <c r="AFL33" s="687"/>
      <c r="AFM33" s="687"/>
      <c r="AFN33" s="687"/>
      <c r="AFO33" s="687"/>
      <c r="AFP33" s="687"/>
      <c r="AFQ33" s="687"/>
      <c r="AFR33" s="687"/>
      <c r="AFS33" s="687"/>
      <c r="AFT33" s="687"/>
      <c r="AFU33" s="687"/>
      <c r="AFV33" s="687"/>
      <c r="AFW33" s="687"/>
      <c r="AFX33" s="687"/>
      <c r="AFY33" s="687"/>
      <c r="AFZ33" s="687"/>
      <c r="AGA33" s="687"/>
      <c r="AGB33" s="687"/>
      <c r="AGC33" s="687"/>
      <c r="AGD33" s="687"/>
      <c r="AGE33" s="687"/>
      <c r="AGF33" s="687"/>
      <c r="AGG33" s="687"/>
      <c r="AGH33" s="687"/>
      <c r="AGI33" s="687"/>
      <c r="AGJ33" s="687"/>
      <c r="AGK33" s="687"/>
      <c r="AGL33" s="687"/>
      <c r="AGM33" s="687"/>
      <c r="AGN33" s="687"/>
      <c r="AGO33" s="687"/>
      <c r="AGP33" s="687"/>
      <c r="AGQ33" s="687"/>
      <c r="AGR33" s="687"/>
      <c r="AGS33" s="687"/>
      <c r="AGT33" s="687"/>
      <c r="AGU33" s="687"/>
      <c r="AGV33" s="687"/>
      <c r="AGW33" s="687"/>
      <c r="AGX33" s="687"/>
      <c r="AGY33" s="687"/>
      <c r="AGZ33" s="687"/>
      <c r="AHA33" s="687"/>
      <c r="AHB33" s="687"/>
      <c r="AHC33" s="687"/>
      <c r="AHD33" s="687"/>
      <c r="AHE33" s="687"/>
      <c r="AHF33" s="687"/>
      <c r="AHG33" s="687"/>
      <c r="AHH33" s="687"/>
      <c r="AHI33" s="687"/>
      <c r="AHJ33" s="687"/>
      <c r="AHK33" s="687"/>
      <c r="AHL33" s="687"/>
      <c r="AHM33" s="687"/>
      <c r="AHN33" s="687"/>
      <c r="AHO33" s="687"/>
      <c r="AHP33" s="687"/>
      <c r="AHQ33" s="687"/>
      <c r="AHR33" s="687"/>
      <c r="AHS33" s="687"/>
      <c r="AHT33" s="687"/>
      <c r="AHU33" s="687"/>
      <c r="AHV33" s="687"/>
      <c r="AHW33" s="687"/>
      <c r="AHX33" s="687"/>
      <c r="AHY33" s="687"/>
      <c r="AHZ33" s="687"/>
      <c r="AIA33" s="687"/>
      <c r="AIB33" s="687"/>
      <c r="AIC33" s="687"/>
      <c r="AID33" s="687"/>
      <c r="AIE33" s="687"/>
      <c r="AIF33" s="687"/>
      <c r="AIG33" s="687"/>
      <c r="AIH33" s="687"/>
      <c r="AII33" s="687"/>
      <c r="AIJ33" s="687"/>
      <c r="AIK33" s="687"/>
      <c r="AIL33" s="687"/>
      <c r="AIM33" s="687"/>
      <c r="AIN33" s="687"/>
      <c r="AIO33" s="687"/>
      <c r="AIP33" s="687"/>
      <c r="AIQ33" s="687"/>
      <c r="AIR33" s="687"/>
      <c r="AIS33" s="687"/>
      <c r="AIT33" s="687"/>
      <c r="AIU33" s="687"/>
      <c r="AIV33" s="687"/>
      <c r="AIW33" s="687"/>
      <c r="AIX33" s="687"/>
      <c r="AIY33" s="687"/>
      <c r="AIZ33" s="687"/>
      <c r="AJA33" s="687"/>
      <c r="AJB33" s="687"/>
      <c r="AJC33" s="687"/>
      <c r="AJD33" s="687"/>
      <c r="AJE33" s="687"/>
      <c r="AJF33" s="687"/>
      <c r="AJG33" s="687"/>
      <c r="AJH33" s="687"/>
      <c r="AJI33" s="687"/>
      <c r="AJJ33" s="687"/>
      <c r="AJK33" s="687"/>
      <c r="AJL33" s="687"/>
      <c r="AJM33" s="687"/>
      <c r="AJN33" s="687"/>
      <c r="AJO33" s="687"/>
      <c r="AJP33" s="687"/>
      <c r="AJQ33" s="687"/>
      <c r="AJR33" s="687"/>
      <c r="AJS33" s="687"/>
      <c r="AJT33" s="687"/>
      <c r="AJU33" s="687"/>
      <c r="AJV33" s="687"/>
      <c r="AJW33" s="687"/>
      <c r="AJX33" s="687"/>
      <c r="AJY33" s="687"/>
      <c r="AJZ33" s="687"/>
      <c r="AKA33" s="687"/>
      <c r="AKB33" s="687"/>
      <c r="AKC33" s="687"/>
      <c r="AKD33" s="687"/>
      <c r="AKE33" s="687"/>
      <c r="AKF33" s="687"/>
      <c r="AKG33" s="687"/>
      <c r="AKH33" s="687"/>
      <c r="AKI33" s="687"/>
      <c r="AKJ33" s="687"/>
      <c r="AKK33" s="687"/>
      <c r="AKL33" s="687"/>
      <c r="AKM33" s="687"/>
      <c r="AKN33" s="687"/>
      <c r="AKO33" s="687"/>
      <c r="AKP33" s="687"/>
      <c r="AKQ33" s="687"/>
      <c r="AKR33" s="687"/>
      <c r="AKS33" s="687"/>
      <c r="AKT33" s="687"/>
      <c r="AKU33" s="687"/>
      <c r="AKV33" s="687"/>
      <c r="AKW33" s="687"/>
      <c r="AKX33" s="687"/>
      <c r="AKY33" s="687"/>
      <c r="AKZ33" s="687"/>
      <c r="ALA33" s="687"/>
      <c r="ALB33" s="687"/>
      <c r="ALC33" s="687"/>
      <c r="ALD33" s="687"/>
      <c r="ALE33" s="687"/>
      <c r="ALF33" s="687"/>
      <c r="ALG33" s="687"/>
      <c r="ALH33" s="687"/>
      <c r="ALI33" s="687"/>
      <c r="ALJ33" s="687"/>
      <c r="ALK33" s="687"/>
      <c r="ALL33" s="687"/>
      <c r="ALM33" s="687"/>
      <c r="ALN33" s="687"/>
      <c r="ALO33" s="687"/>
      <c r="ALP33" s="687"/>
      <c r="ALQ33" s="687"/>
      <c r="ALR33" s="687"/>
      <c r="ALS33" s="687"/>
      <c r="ALT33" s="687"/>
      <c r="ALU33" s="687"/>
      <c r="ALV33" s="687"/>
      <c r="ALW33" s="687"/>
      <c r="ALX33" s="687"/>
      <c r="ALY33" s="687"/>
      <c r="ALZ33" s="687"/>
      <c r="AMA33" s="687"/>
      <c r="AMB33" s="687"/>
      <c r="AMC33" s="687"/>
      <c r="AMD33" s="687"/>
      <c r="AME33" s="687"/>
      <c r="AMF33" s="687"/>
      <c r="AMG33" s="687"/>
      <c r="AMH33" s="687"/>
      <c r="AMI33" s="687"/>
      <c r="AMJ33" s="687"/>
      <c r="AMK33" s="687"/>
      <c r="AML33" s="687"/>
      <c r="AMM33" s="687"/>
      <c r="AMN33" s="687"/>
      <c r="AMO33" s="687"/>
      <c r="AMP33" s="687"/>
      <c r="AMQ33" s="687"/>
      <c r="AMR33" s="687"/>
      <c r="AMS33" s="687"/>
      <c r="AMT33" s="687"/>
      <c r="AMU33" s="687"/>
      <c r="AMV33" s="687"/>
      <c r="AMW33" s="687"/>
      <c r="AMX33" s="687"/>
      <c r="AMY33" s="687"/>
      <c r="AMZ33" s="687"/>
      <c r="ANA33" s="687"/>
      <c r="ANB33" s="687"/>
      <c r="ANC33" s="687"/>
      <c r="AND33" s="687"/>
      <c r="ANE33" s="687"/>
      <c r="ANF33" s="687"/>
      <c r="ANG33" s="687"/>
      <c r="ANH33" s="687"/>
      <c r="ANI33" s="687"/>
      <c r="ANJ33" s="687"/>
      <c r="ANK33" s="687"/>
      <c r="ANL33" s="687"/>
      <c r="ANM33" s="687"/>
      <c r="ANN33" s="687"/>
      <c r="ANO33" s="687"/>
      <c r="ANP33" s="687"/>
      <c r="ANQ33" s="687"/>
      <c r="ANR33" s="687"/>
      <c r="ANS33" s="687"/>
      <c r="ANT33" s="687"/>
      <c r="ANU33" s="687"/>
      <c r="ANV33" s="687"/>
      <c r="ANW33" s="687"/>
      <c r="ANX33" s="687"/>
      <c r="ANY33" s="687"/>
      <c r="ANZ33" s="687"/>
      <c r="AOA33" s="687"/>
      <c r="AOB33" s="687"/>
      <c r="AOC33" s="687"/>
      <c r="AOD33" s="687"/>
      <c r="AOE33" s="687"/>
      <c r="AOF33" s="687"/>
      <c r="AOG33" s="687"/>
      <c r="AOH33" s="687"/>
      <c r="AOI33" s="687"/>
      <c r="AOJ33" s="687"/>
      <c r="AOK33" s="687"/>
      <c r="AOL33" s="687"/>
      <c r="AOM33" s="687"/>
      <c r="AON33" s="687"/>
      <c r="AOO33" s="687"/>
      <c r="AOP33" s="687"/>
      <c r="AOQ33" s="687"/>
      <c r="AOR33" s="687"/>
      <c r="AOS33" s="687"/>
      <c r="AOT33" s="687"/>
      <c r="AOU33" s="687"/>
      <c r="AOV33" s="687"/>
      <c r="AOW33" s="687"/>
      <c r="AOX33" s="687"/>
      <c r="AOY33" s="687"/>
      <c r="AOZ33" s="687"/>
      <c r="APA33" s="687"/>
      <c r="APB33" s="687"/>
      <c r="APC33" s="687"/>
      <c r="APD33" s="687"/>
      <c r="APE33" s="687"/>
      <c r="APF33" s="687"/>
      <c r="APG33" s="687"/>
      <c r="APH33" s="687"/>
      <c r="API33" s="687"/>
      <c r="APJ33" s="687"/>
      <c r="APK33" s="687"/>
      <c r="APL33" s="687"/>
      <c r="APM33" s="687"/>
      <c r="APN33" s="687"/>
      <c r="APO33" s="687"/>
      <c r="APP33" s="687"/>
      <c r="APQ33" s="687"/>
      <c r="APR33" s="687"/>
      <c r="APS33" s="687"/>
      <c r="APT33" s="687"/>
      <c r="APU33" s="687"/>
      <c r="APV33" s="687"/>
      <c r="APW33" s="687"/>
      <c r="APX33" s="687"/>
      <c r="APY33" s="687"/>
      <c r="APZ33" s="687"/>
      <c r="AQA33" s="687"/>
      <c r="AQB33" s="687"/>
      <c r="AQC33" s="687"/>
      <c r="AQD33" s="687"/>
      <c r="AQE33" s="687"/>
      <c r="AQF33" s="687"/>
      <c r="AQG33" s="687"/>
      <c r="AQH33" s="687"/>
      <c r="AQI33" s="687"/>
      <c r="AQJ33" s="687"/>
      <c r="AQK33" s="687"/>
      <c r="AQL33" s="687"/>
      <c r="AQM33" s="687"/>
      <c r="AQN33" s="687"/>
      <c r="AQO33" s="687"/>
      <c r="AQP33" s="687"/>
      <c r="AQQ33" s="687"/>
      <c r="AQR33" s="687"/>
      <c r="AQS33" s="687"/>
      <c r="AQT33" s="687"/>
      <c r="AQU33" s="687"/>
      <c r="AQV33" s="687"/>
      <c r="AQW33" s="687"/>
      <c r="AQX33" s="687"/>
      <c r="AQY33" s="687"/>
      <c r="AQZ33" s="687"/>
      <c r="ARA33" s="687"/>
      <c r="ARB33" s="687"/>
      <c r="ARC33" s="687"/>
      <c r="ARD33" s="687"/>
      <c r="ARE33" s="687"/>
      <c r="ARF33" s="687"/>
      <c r="ARG33" s="687"/>
      <c r="ARH33" s="687"/>
      <c r="ARI33" s="687"/>
      <c r="ARJ33" s="687"/>
      <c r="ARK33" s="687"/>
      <c r="ARL33" s="687"/>
      <c r="ARM33" s="687"/>
      <c r="ARN33" s="687"/>
      <c r="ARO33" s="687"/>
      <c r="ARP33" s="687"/>
      <c r="ARQ33" s="687"/>
      <c r="ARR33" s="687"/>
      <c r="ARS33" s="687"/>
      <c r="ART33" s="687"/>
      <c r="ARU33" s="687"/>
      <c r="ARV33" s="687"/>
      <c r="ARW33" s="687"/>
      <c r="ARX33" s="687"/>
      <c r="ARY33" s="687"/>
      <c r="ARZ33" s="687"/>
      <c r="ASA33" s="687"/>
      <c r="ASB33" s="687"/>
      <c r="ASC33" s="687"/>
      <c r="ASD33" s="687"/>
      <c r="ASE33" s="687"/>
      <c r="ASF33" s="687"/>
      <c r="ASG33" s="687"/>
      <c r="ASH33" s="687"/>
      <c r="ASI33" s="687"/>
      <c r="ASJ33" s="687"/>
      <c r="ASK33" s="687"/>
      <c r="ASL33" s="687"/>
      <c r="ASM33" s="687"/>
      <c r="ASN33" s="687"/>
      <c r="ASO33" s="687"/>
      <c r="ASP33" s="687"/>
      <c r="ASQ33" s="687"/>
      <c r="ASR33" s="687"/>
      <c r="ASS33" s="687"/>
      <c r="AST33" s="687"/>
      <c r="ASU33" s="687"/>
      <c r="ASV33" s="687"/>
      <c r="ASW33" s="687"/>
      <c r="ASX33" s="687"/>
      <c r="ASY33" s="687"/>
      <c r="ASZ33" s="687"/>
      <c r="ATA33" s="687"/>
      <c r="ATB33" s="687"/>
      <c r="ATC33" s="687"/>
      <c r="ATD33" s="687"/>
      <c r="ATE33" s="687"/>
      <c r="ATF33" s="687"/>
      <c r="ATG33" s="687"/>
      <c r="ATH33" s="687"/>
      <c r="ATI33" s="687"/>
      <c r="ATJ33" s="687"/>
      <c r="ATK33" s="687"/>
      <c r="ATL33" s="687"/>
      <c r="ATM33" s="687"/>
      <c r="ATN33" s="687"/>
      <c r="ATO33" s="687"/>
      <c r="ATP33" s="687"/>
      <c r="ATQ33" s="687"/>
      <c r="ATR33" s="687"/>
      <c r="ATS33" s="687"/>
      <c r="ATT33" s="687"/>
      <c r="ATU33" s="687"/>
      <c r="ATV33" s="687"/>
      <c r="ATW33" s="687"/>
      <c r="ATX33" s="687"/>
      <c r="ATY33" s="687"/>
      <c r="ATZ33" s="687"/>
      <c r="AUA33" s="687"/>
      <c r="AUB33" s="687"/>
      <c r="AUC33" s="687"/>
      <c r="AUD33" s="687"/>
      <c r="AUE33" s="687"/>
      <c r="AUF33" s="687"/>
      <c r="AUG33" s="687"/>
      <c r="AUH33" s="687"/>
      <c r="AUI33" s="687"/>
      <c r="AUJ33" s="687"/>
      <c r="AUK33" s="687"/>
      <c r="AUL33" s="687"/>
      <c r="AUM33" s="687"/>
      <c r="AUN33" s="687"/>
      <c r="AUO33" s="687"/>
      <c r="AUP33" s="687"/>
      <c r="AUQ33" s="687"/>
      <c r="AUR33" s="687"/>
      <c r="AUS33" s="687"/>
      <c r="AUT33" s="687"/>
      <c r="AUU33" s="687"/>
      <c r="AUV33" s="687"/>
      <c r="AUW33" s="687"/>
      <c r="AUX33" s="687"/>
      <c r="AUY33" s="687"/>
      <c r="AUZ33" s="687"/>
      <c r="AVA33" s="687"/>
      <c r="AVB33" s="687"/>
      <c r="AVC33" s="687"/>
      <c r="AVD33" s="687"/>
      <c r="AVE33" s="687"/>
      <c r="AVF33" s="687"/>
      <c r="AVG33" s="687"/>
      <c r="AVH33" s="687"/>
      <c r="AVI33" s="687"/>
      <c r="AVJ33" s="687"/>
      <c r="AVK33" s="687"/>
      <c r="AVL33" s="687"/>
      <c r="AVM33" s="687"/>
      <c r="AVN33" s="687"/>
      <c r="AVO33" s="687"/>
      <c r="AVP33" s="687"/>
      <c r="AVQ33" s="687"/>
      <c r="AVR33" s="687"/>
      <c r="AVS33" s="687"/>
      <c r="AVT33" s="687"/>
      <c r="AVU33" s="687"/>
      <c r="AVV33" s="687"/>
      <c r="AVW33" s="687"/>
      <c r="AVX33" s="687"/>
      <c r="AVY33" s="687"/>
      <c r="AVZ33" s="687"/>
      <c r="AWA33" s="687"/>
      <c r="AWB33" s="687"/>
      <c r="AWC33" s="687"/>
      <c r="AWD33" s="687"/>
      <c r="AWE33" s="687"/>
      <c r="AWF33" s="687"/>
      <c r="AWG33" s="687"/>
      <c r="AWH33" s="687"/>
      <c r="AWI33" s="687"/>
      <c r="AWJ33" s="687"/>
      <c r="AWK33" s="687"/>
      <c r="AWL33" s="687"/>
      <c r="AWM33" s="687"/>
      <c r="AWN33" s="687"/>
      <c r="AWO33" s="687"/>
      <c r="AWP33" s="687"/>
      <c r="AWQ33" s="687"/>
      <c r="AWR33" s="687"/>
      <c r="AWS33" s="687"/>
      <c r="AWT33" s="687"/>
      <c r="AWU33" s="687"/>
      <c r="AWV33" s="687"/>
      <c r="AWW33" s="687"/>
      <c r="AWX33" s="687"/>
      <c r="AWY33" s="687"/>
      <c r="AWZ33" s="687"/>
      <c r="AXA33" s="687"/>
      <c r="AXB33" s="687"/>
      <c r="AXC33" s="687"/>
      <c r="AXD33" s="687"/>
      <c r="AXE33" s="687"/>
      <c r="AXF33" s="687"/>
      <c r="AXG33" s="687"/>
      <c r="AXH33" s="687"/>
      <c r="AXI33" s="687"/>
      <c r="AXJ33" s="687"/>
      <c r="AXK33" s="687"/>
      <c r="AXL33" s="687"/>
      <c r="AXM33" s="687"/>
      <c r="AXN33" s="687"/>
      <c r="AXO33" s="687"/>
      <c r="AXP33" s="687"/>
      <c r="AXQ33" s="687"/>
      <c r="AXR33" s="687"/>
      <c r="AXS33" s="687"/>
      <c r="AXT33" s="687"/>
      <c r="AXU33" s="687"/>
      <c r="AXV33" s="687"/>
      <c r="AXW33" s="687"/>
      <c r="AXX33" s="687"/>
      <c r="AXY33" s="687"/>
      <c r="AXZ33" s="687"/>
      <c r="AYA33" s="687"/>
      <c r="AYB33" s="687"/>
      <c r="AYC33" s="687"/>
      <c r="AYD33" s="687"/>
      <c r="AYE33" s="687"/>
      <c r="AYF33" s="687"/>
      <c r="AYG33" s="687"/>
      <c r="AYH33" s="687"/>
      <c r="AYI33" s="687"/>
      <c r="AYJ33" s="687"/>
      <c r="AYK33" s="687"/>
      <c r="AYL33" s="687"/>
      <c r="AYM33" s="687"/>
      <c r="AYN33" s="687"/>
      <c r="AYO33" s="687"/>
      <c r="AYP33" s="687"/>
      <c r="AYQ33" s="687"/>
      <c r="AYR33" s="687"/>
      <c r="AYS33" s="687"/>
      <c r="AYT33" s="687"/>
      <c r="AYU33" s="687"/>
      <c r="AYV33" s="687"/>
      <c r="AYW33" s="687"/>
      <c r="AYX33" s="687"/>
      <c r="AYY33" s="687"/>
      <c r="AYZ33" s="687"/>
      <c r="AZA33" s="687"/>
      <c r="AZB33" s="687"/>
      <c r="AZC33" s="687"/>
      <c r="AZD33" s="687"/>
      <c r="AZE33" s="687"/>
      <c r="AZF33" s="687"/>
      <c r="AZG33" s="687"/>
      <c r="AZH33" s="687"/>
      <c r="AZI33" s="687"/>
      <c r="AZJ33" s="687"/>
      <c r="AZK33" s="687"/>
      <c r="AZL33" s="687"/>
      <c r="AZM33" s="687"/>
      <c r="AZN33" s="687"/>
      <c r="AZO33" s="687"/>
      <c r="AZP33" s="687"/>
      <c r="AZQ33" s="687"/>
      <c r="AZR33" s="687"/>
      <c r="AZS33" s="687"/>
      <c r="AZT33" s="687"/>
      <c r="AZU33" s="687"/>
      <c r="AZV33" s="687"/>
      <c r="AZW33" s="687"/>
      <c r="AZX33" s="687"/>
      <c r="AZY33" s="687"/>
      <c r="AZZ33" s="687"/>
      <c r="BAA33" s="687"/>
      <c r="BAB33" s="687"/>
      <c r="BAC33" s="687"/>
      <c r="BAD33" s="687"/>
      <c r="BAE33" s="687"/>
      <c r="BAF33" s="687"/>
      <c r="BAG33" s="687"/>
      <c r="BAH33" s="687"/>
      <c r="BAI33" s="687"/>
      <c r="BAJ33" s="687"/>
      <c r="BAK33" s="687"/>
      <c r="BAL33" s="687"/>
      <c r="BAM33" s="687"/>
      <c r="BAN33" s="687"/>
      <c r="BAO33" s="687"/>
      <c r="BAP33" s="687"/>
      <c r="BAQ33" s="687"/>
      <c r="BAR33" s="687"/>
      <c r="BAS33" s="687"/>
      <c r="BAT33" s="687"/>
      <c r="BAU33" s="687"/>
      <c r="BAV33" s="687"/>
      <c r="BAW33" s="687"/>
      <c r="BAX33" s="687"/>
      <c r="BAY33" s="687"/>
      <c r="BAZ33" s="687"/>
      <c r="BBA33" s="687"/>
      <c r="BBB33" s="687"/>
      <c r="BBC33" s="687"/>
      <c r="BBD33" s="687"/>
      <c r="BBE33" s="687"/>
      <c r="BBF33" s="687"/>
      <c r="BBG33" s="687"/>
      <c r="BBH33" s="687"/>
      <c r="BBI33" s="687"/>
      <c r="BBJ33" s="687"/>
      <c r="BBK33" s="687"/>
      <c r="BBL33" s="687"/>
      <c r="BBM33" s="687"/>
      <c r="BBN33" s="687"/>
      <c r="BBO33" s="687"/>
      <c r="BBP33" s="687"/>
      <c r="BBQ33" s="687"/>
      <c r="BBR33" s="687"/>
      <c r="BBS33" s="687"/>
      <c r="BBT33" s="687"/>
      <c r="BBU33" s="687"/>
      <c r="BBV33" s="687"/>
      <c r="BBW33" s="687"/>
      <c r="BBX33" s="687"/>
      <c r="BBY33" s="687"/>
      <c r="BBZ33" s="687"/>
      <c r="BCA33" s="687"/>
      <c r="BCB33" s="687"/>
      <c r="BCC33" s="687"/>
      <c r="BCD33" s="687"/>
      <c r="BCE33" s="687"/>
      <c r="BCF33" s="687"/>
      <c r="BCG33" s="687"/>
      <c r="BCH33" s="687"/>
      <c r="BCI33" s="687"/>
      <c r="BCJ33" s="687"/>
      <c r="BCK33" s="687"/>
      <c r="BCL33" s="687"/>
      <c r="BCM33" s="687"/>
      <c r="BCN33" s="687"/>
      <c r="BCO33" s="687"/>
      <c r="BCP33" s="687"/>
      <c r="BCQ33" s="687"/>
      <c r="BCR33" s="687"/>
      <c r="BCS33" s="687"/>
      <c r="BCT33" s="687"/>
      <c r="BCU33" s="687"/>
      <c r="BCV33" s="687"/>
      <c r="BCW33" s="687"/>
      <c r="BCX33" s="687"/>
      <c r="BCY33" s="687"/>
      <c r="BCZ33" s="687"/>
      <c r="BDA33" s="687"/>
      <c r="BDB33" s="687"/>
      <c r="BDC33" s="687"/>
      <c r="BDD33" s="687"/>
      <c r="BDE33" s="687"/>
      <c r="BDF33" s="687"/>
      <c r="BDG33" s="687"/>
      <c r="BDH33" s="687"/>
      <c r="BDI33" s="687"/>
      <c r="BDJ33" s="687"/>
      <c r="BDK33" s="687"/>
      <c r="BDL33" s="687"/>
      <c r="BDM33" s="687"/>
      <c r="BDN33" s="687"/>
      <c r="BDO33" s="687"/>
      <c r="BDP33" s="687"/>
      <c r="BDQ33" s="687"/>
      <c r="BDR33" s="687"/>
      <c r="BDS33" s="687"/>
      <c r="BDT33" s="687"/>
      <c r="BDU33" s="687"/>
      <c r="BDV33" s="687"/>
      <c r="BDW33" s="687"/>
      <c r="BDX33" s="687"/>
      <c r="BDY33" s="687"/>
      <c r="BDZ33" s="687"/>
      <c r="BEA33" s="687"/>
      <c r="BEB33" s="687"/>
      <c r="BEC33" s="687"/>
      <c r="BED33" s="687"/>
      <c r="BEE33" s="687"/>
      <c r="BEF33" s="687"/>
      <c r="BEG33" s="687"/>
      <c r="BEH33" s="687"/>
      <c r="BEI33" s="687"/>
      <c r="BEJ33" s="687"/>
      <c r="BEK33" s="687"/>
      <c r="BEL33" s="687"/>
      <c r="BEM33" s="687"/>
      <c r="BEN33" s="687"/>
      <c r="BEO33" s="687"/>
      <c r="BEP33" s="687"/>
      <c r="BEQ33" s="687"/>
      <c r="BER33" s="687"/>
      <c r="BES33" s="687"/>
      <c r="BET33" s="687"/>
      <c r="BEU33" s="687"/>
      <c r="BEV33" s="687"/>
      <c r="BEW33" s="687"/>
      <c r="BEX33" s="687"/>
      <c r="BEY33" s="687"/>
      <c r="BEZ33" s="687"/>
      <c r="BFA33" s="687"/>
      <c r="BFB33" s="687"/>
      <c r="BFC33" s="687"/>
      <c r="BFD33" s="687"/>
      <c r="BFE33" s="687"/>
      <c r="BFF33" s="687"/>
      <c r="BFG33" s="687"/>
      <c r="BFH33" s="687"/>
      <c r="BFI33" s="687"/>
      <c r="BFJ33" s="687"/>
      <c r="BFK33" s="687"/>
      <c r="BFL33" s="687"/>
      <c r="BFM33" s="687"/>
      <c r="BFN33" s="687"/>
      <c r="BFO33" s="687"/>
      <c r="BFP33" s="687"/>
      <c r="BFQ33" s="687"/>
      <c r="BFR33" s="687"/>
      <c r="BFS33" s="687"/>
      <c r="BFT33" s="687"/>
      <c r="BFU33" s="687"/>
      <c r="BFV33" s="687"/>
      <c r="BFW33" s="687"/>
      <c r="BFX33" s="687"/>
      <c r="BFY33" s="687"/>
      <c r="BFZ33" s="687"/>
      <c r="BGA33" s="687"/>
      <c r="BGB33" s="687"/>
      <c r="BGC33" s="687"/>
      <c r="BGD33" s="687"/>
      <c r="BGE33" s="687"/>
      <c r="BGF33" s="687"/>
      <c r="BGG33" s="687"/>
      <c r="BGH33" s="687"/>
      <c r="BGI33" s="687"/>
      <c r="BGJ33" s="687"/>
      <c r="BGK33" s="687"/>
      <c r="BGL33" s="687"/>
      <c r="BGM33" s="687"/>
      <c r="BGN33" s="687"/>
      <c r="BGO33" s="687"/>
      <c r="BGP33" s="687"/>
      <c r="BGQ33" s="687"/>
      <c r="BGR33" s="687"/>
      <c r="BGS33" s="687"/>
      <c r="BGT33" s="687"/>
      <c r="BGU33" s="687"/>
      <c r="BGV33" s="687"/>
      <c r="BGW33" s="687"/>
      <c r="BGX33" s="687"/>
      <c r="BGY33" s="687"/>
      <c r="BGZ33" s="687"/>
      <c r="BHA33" s="687"/>
      <c r="BHB33" s="687"/>
      <c r="BHC33" s="687"/>
      <c r="BHD33" s="687"/>
      <c r="BHE33" s="687"/>
      <c r="BHF33" s="687"/>
      <c r="BHG33" s="687"/>
      <c r="BHH33" s="687"/>
      <c r="BHI33" s="687"/>
      <c r="BHJ33" s="687"/>
      <c r="BHK33" s="687"/>
      <c r="BHL33" s="687"/>
      <c r="BHM33" s="687"/>
      <c r="BHN33" s="687"/>
      <c r="BHO33" s="687"/>
      <c r="BHP33" s="687"/>
      <c r="BHQ33" s="687"/>
      <c r="BHR33" s="687"/>
      <c r="BHS33" s="687"/>
      <c r="BHT33" s="687"/>
      <c r="BHU33" s="687"/>
      <c r="BHV33" s="687"/>
      <c r="BHW33" s="687"/>
      <c r="BHX33" s="687"/>
      <c r="BHY33" s="687"/>
      <c r="BHZ33" s="687"/>
      <c r="BIA33" s="687"/>
      <c r="BIB33" s="687"/>
      <c r="BIC33" s="687"/>
      <c r="BID33" s="687"/>
      <c r="BIE33" s="687"/>
      <c r="BIF33" s="687"/>
      <c r="BIG33" s="687"/>
      <c r="BIH33" s="687"/>
      <c r="BII33" s="687"/>
      <c r="BIJ33" s="687"/>
      <c r="BIK33" s="687"/>
      <c r="BIL33" s="687"/>
      <c r="BIM33" s="687"/>
      <c r="BIN33" s="687"/>
      <c r="BIO33" s="687"/>
      <c r="BIP33" s="687"/>
      <c r="BIQ33" s="687"/>
      <c r="BIR33" s="687"/>
      <c r="BIS33" s="687"/>
      <c r="BIT33" s="687"/>
      <c r="BIU33" s="687"/>
      <c r="BIV33" s="687"/>
      <c r="BIW33" s="687"/>
      <c r="BIX33" s="687"/>
      <c r="BIY33" s="687"/>
      <c r="BIZ33" s="687"/>
      <c r="BJA33" s="687"/>
      <c r="BJB33" s="687"/>
      <c r="BJC33" s="687"/>
      <c r="BJD33" s="687"/>
      <c r="BJE33" s="687"/>
      <c r="BJF33" s="687"/>
      <c r="BJG33" s="687"/>
      <c r="BJH33" s="687"/>
      <c r="BJI33" s="687"/>
      <c r="BJJ33" s="687"/>
      <c r="BJK33" s="687"/>
      <c r="BJL33" s="687"/>
      <c r="BJM33" s="687"/>
      <c r="BJN33" s="687"/>
      <c r="BJO33" s="687"/>
      <c r="BJP33" s="687"/>
      <c r="BJQ33" s="687"/>
      <c r="BJR33" s="687"/>
      <c r="BJS33" s="687"/>
      <c r="BJT33" s="687"/>
      <c r="BJU33" s="687"/>
      <c r="BJV33" s="687"/>
      <c r="BJW33" s="687"/>
      <c r="BJX33" s="687"/>
      <c r="BJY33" s="687"/>
      <c r="BJZ33" s="687"/>
      <c r="BKA33" s="687"/>
      <c r="BKB33" s="687"/>
      <c r="BKC33" s="687"/>
      <c r="BKD33" s="687"/>
      <c r="BKE33" s="687"/>
      <c r="BKF33" s="687"/>
      <c r="BKG33" s="687"/>
      <c r="BKH33" s="687"/>
      <c r="BKI33" s="687"/>
      <c r="BKJ33" s="687"/>
      <c r="BKK33" s="687"/>
      <c r="BKL33" s="687"/>
      <c r="BKM33" s="687"/>
      <c r="BKN33" s="687"/>
      <c r="BKO33" s="687"/>
      <c r="BKP33" s="687"/>
      <c r="BKQ33" s="687"/>
      <c r="BKR33" s="687"/>
      <c r="BKS33" s="687"/>
      <c r="BKT33" s="687"/>
      <c r="BKU33" s="687"/>
      <c r="BKV33" s="687"/>
      <c r="BKW33" s="687"/>
      <c r="BKX33" s="687"/>
      <c r="BKY33" s="687"/>
      <c r="BKZ33" s="687"/>
      <c r="BLA33" s="687"/>
      <c r="BLB33" s="687"/>
      <c r="BLC33" s="687"/>
      <c r="BLD33" s="687"/>
      <c r="BLE33" s="687"/>
      <c r="BLF33" s="687"/>
      <c r="BLG33" s="687"/>
      <c r="BLH33" s="687"/>
      <c r="BLI33" s="687"/>
      <c r="BLJ33" s="687"/>
      <c r="BLK33" s="687"/>
      <c r="BLL33" s="687"/>
      <c r="BLM33" s="687"/>
      <c r="BLN33" s="687"/>
      <c r="BLO33" s="687"/>
      <c r="BLP33" s="687"/>
      <c r="BLQ33" s="687"/>
      <c r="BLR33" s="687"/>
      <c r="BLS33" s="687"/>
      <c r="BLT33" s="687"/>
      <c r="BLU33" s="687"/>
      <c r="BLV33" s="687"/>
      <c r="BLW33" s="687"/>
      <c r="BLX33" s="687"/>
      <c r="BLY33" s="687"/>
      <c r="BLZ33" s="687"/>
      <c r="BMA33" s="687"/>
      <c r="BMB33" s="687"/>
      <c r="BMC33" s="687"/>
      <c r="BMD33" s="687"/>
      <c r="BME33" s="687"/>
      <c r="BMF33" s="687"/>
      <c r="BMG33" s="687"/>
      <c r="BMH33" s="687"/>
      <c r="BMI33" s="687"/>
      <c r="BMJ33" s="687"/>
      <c r="BMK33" s="687"/>
      <c r="BML33" s="687"/>
      <c r="BMM33" s="687"/>
      <c r="BMN33" s="687"/>
      <c r="BMO33" s="687"/>
      <c r="BMP33" s="687"/>
      <c r="BMQ33" s="687"/>
      <c r="BMR33" s="687"/>
      <c r="BMS33" s="687"/>
      <c r="BMT33" s="687"/>
      <c r="BMU33" s="687"/>
      <c r="BMV33" s="687"/>
      <c r="BMW33" s="687"/>
      <c r="BMX33" s="687"/>
      <c r="BMY33" s="687"/>
      <c r="BMZ33" s="687"/>
      <c r="BNA33" s="687"/>
      <c r="BNB33" s="687"/>
      <c r="BNC33" s="687"/>
      <c r="BND33" s="687"/>
      <c r="BNE33" s="687"/>
      <c r="BNF33" s="687"/>
      <c r="BNG33" s="687"/>
      <c r="BNH33" s="687"/>
      <c r="BNI33" s="687"/>
      <c r="BNJ33" s="687"/>
      <c r="BNK33" s="687"/>
      <c r="BNL33" s="687"/>
      <c r="BNM33" s="687"/>
      <c r="BNN33" s="687"/>
      <c r="BNO33" s="687"/>
      <c r="BNP33" s="687"/>
      <c r="BNQ33" s="687"/>
      <c r="BNR33" s="687"/>
      <c r="BNS33" s="687"/>
      <c r="BNT33" s="687"/>
      <c r="BNU33" s="687"/>
      <c r="BNV33" s="687"/>
      <c r="BNW33" s="687"/>
      <c r="BNX33" s="687"/>
      <c r="BNY33" s="687"/>
      <c r="BNZ33" s="687"/>
      <c r="BOA33" s="687"/>
      <c r="BOB33" s="687"/>
      <c r="BOC33" s="687"/>
      <c r="BOD33" s="687"/>
      <c r="BOE33" s="687"/>
      <c r="BOF33" s="687"/>
      <c r="BOG33" s="687"/>
      <c r="BOH33" s="687"/>
      <c r="BOI33" s="687"/>
      <c r="BOJ33" s="687"/>
      <c r="BOK33" s="687"/>
      <c r="BOL33" s="687"/>
      <c r="BOM33" s="687"/>
      <c r="BON33" s="687"/>
      <c r="BOO33" s="687"/>
      <c r="BOP33" s="687"/>
      <c r="BOQ33" s="687"/>
      <c r="BOR33" s="687"/>
      <c r="BOS33" s="687"/>
      <c r="BOT33" s="687"/>
      <c r="BOU33" s="687"/>
      <c r="BOV33" s="687"/>
      <c r="BOW33" s="687"/>
      <c r="BOX33" s="687"/>
      <c r="BOY33" s="687"/>
      <c r="BOZ33" s="687"/>
      <c r="BPA33" s="687"/>
      <c r="BPB33" s="687"/>
      <c r="BPC33" s="687"/>
      <c r="BPD33" s="687"/>
      <c r="BPE33" s="687"/>
      <c r="BPF33" s="687"/>
      <c r="BPG33" s="687"/>
      <c r="BPH33" s="687"/>
      <c r="BPI33" s="687"/>
      <c r="BPJ33" s="687"/>
      <c r="BPK33" s="687"/>
      <c r="BPL33" s="687"/>
      <c r="BPM33" s="687"/>
      <c r="BPN33" s="687"/>
      <c r="BPO33" s="687"/>
      <c r="BPP33" s="687"/>
      <c r="BPQ33" s="687"/>
      <c r="BPR33" s="687"/>
      <c r="BPS33" s="687"/>
      <c r="BPT33" s="687"/>
      <c r="BPU33" s="687"/>
      <c r="BPV33" s="687"/>
      <c r="BPW33" s="687"/>
      <c r="BPX33" s="687"/>
      <c r="BPY33" s="687"/>
      <c r="BPZ33" s="687"/>
      <c r="BQA33" s="687"/>
      <c r="BQB33" s="687"/>
      <c r="BQC33" s="687"/>
      <c r="BQD33" s="687"/>
      <c r="BQE33" s="687"/>
      <c r="BQF33" s="687"/>
      <c r="BQG33" s="687"/>
      <c r="BQH33" s="687"/>
      <c r="BQI33" s="687"/>
      <c r="BQJ33" s="687"/>
      <c r="BQK33" s="687"/>
      <c r="BQL33" s="687"/>
      <c r="BQM33" s="687"/>
      <c r="BQN33" s="687"/>
      <c r="BQO33" s="687"/>
      <c r="BQP33" s="687"/>
      <c r="BQQ33" s="687"/>
      <c r="BQR33" s="687"/>
      <c r="BQS33" s="687"/>
      <c r="BQT33" s="687"/>
      <c r="BQU33" s="687"/>
      <c r="BQV33" s="687"/>
      <c r="BQW33" s="687"/>
      <c r="BQX33" s="687"/>
      <c r="BQY33" s="687"/>
      <c r="BQZ33" s="687"/>
      <c r="BRA33" s="687"/>
      <c r="BRB33" s="687"/>
      <c r="BRC33" s="687"/>
      <c r="BRD33" s="687"/>
      <c r="BRE33" s="687"/>
      <c r="BRF33" s="687"/>
      <c r="BRG33" s="687"/>
      <c r="BRH33" s="687"/>
      <c r="BRI33" s="687"/>
      <c r="BRJ33" s="687"/>
      <c r="BRK33" s="687"/>
      <c r="BRL33" s="687"/>
      <c r="BRM33" s="687"/>
      <c r="BRN33" s="687"/>
      <c r="BRO33" s="687"/>
      <c r="BRP33" s="687"/>
      <c r="BRQ33" s="687"/>
      <c r="BRR33" s="687"/>
      <c r="BRS33" s="687"/>
      <c r="BRT33" s="687"/>
      <c r="BRU33" s="687"/>
      <c r="BRV33" s="687"/>
      <c r="BRW33" s="687"/>
      <c r="BRX33" s="687"/>
      <c r="BRY33" s="687"/>
      <c r="BRZ33" s="687"/>
      <c r="BSA33" s="687"/>
      <c r="BSB33" s="687"/>
      <c r="BSC33" s="687"/>
      <c r="BSD33" s="687"/>
      <c r="BSE33" s="687"/>
      <c r="BSF33" s="687"/>
      <c r="BSG33" s="687"/>
      <c r="BSH33" s="687"/>
      <c r="BSI33" s="687"/>
      <c r="BSJ33" s="687"/>
      <c r="BSK33" s="687"/>
      <c r="BSL33" s="687"/>
      <c r="BSM33" s="687"/>
      <c r="BSN33" s="687"/>
      <c r="BSO33" s="687"/>
      <c r="BSP33" s="687"/>
      <c r="BSQ33" s="687"/>
      <c r="BSR33" s="687"/>
      <c r="BSS33" s="687"/>
      <c r="BST33" s="687"/>
      <c r="BSU33" s="687"/>
      <c r="BSV33" s="687"/>
      <c r="BSW33" s="687"/>
      <c r="BSX33" s="687"/>
      <c r="BSY33" s="687"/>
      <c r="BSZ33" s="687"/>
      <c r="BTA33" s="687"/>
      <c r="BTB33" s="687"/>
      <c r="BTC33" s="687"/>
      <c r="BTD33" s="687"/>
      <c r="BTE33" s="687"/>
      <c r="BTF33" s="687"/>
      <c r="BTG33" s="687"/>
      <c r="BTH33" s="687"/>
      <c r="BTI33" s="687"/>
      <c r="BTJ33" s="687"/>
      <c r="BTK33" s="687"/>
      <c r="BTL33" s="687"/>
      <c r="BTM33" s="687"/>
      <c r="BTN33" s="687"/>
      <c r="BTO33" s="687"/>
      <c r="BTP33" s="687"/>
      <c r="BTQ33" s="687"/>
      <c r="BTR33" s="687"/>
      <c r="BTS33" s="687"/>
      <c r="BTT33" s="687"/>
      <c r="BTU33" s="687"/>
      <c r="BTV33" s="687"/>
      <c r="BTW33" s="687"/>
      <c r="BTX33" s="687"/>
      <c r="BTY33" s="687"/>
      <c r="BTZ33" s="687"/>
      <c r="BUA33" s="687"/>
      <c r="BUB33" s="687"/>
      <c r="BUC33" s="687"/>
      <c r="BUD33" s="687"/>
      <c r="BUE33" s="687"/>
      <c r="BUF33" s="687"/>
      <c r="BUG33" s="687"/>
      <c r="BUH33" s="687"/>
      <c r="BUI33" s="687"/>
      <c r="BUJ33" s="687"/>
      <c r="BUK33" s="687"/>
      <c r="BUL33" s="687"/>
      <c r="BUM33" s="687"/>
      <c r="BUN33" s="687"/>
      <c r="BUO33" s="687"/>
      <c r="BUP33" s="687"/>
      <c r="BUQ33" s="687"/>
      <c r="BUR33" s="687"/>
      <c r="BUS33" s="687"/>
      <c r="BUT33" s="687"/>
      <c r="BUU33" s="687"/>
      <c r="BUV33" s="687"/>
      <c r="BUW33" s="687"/>
      <c r="BUX33" s="687"/>
      <c r="BUY33" s="687"/>
      <c r="BUZ33" s="687"/>
      <c r="BVA33" s="687"/>
      <c r="BVB33" s="687"/>
      <c r="BVC33" s="687"/>
      <c r="BVD33" s="687"/>
      <c r="BVE33" s="687"/>
      <c r="BVF33" s="687"/>
      <c r="BVG33" s="687"/>
      <c r="BVH33" s="687"/>
      <c r="BVI33" s="687"/>
      <c r="BVJ33" s="687"/>
      <c r="BVK33" s="687"/>
      <c r="BVL33" s="687"/>
      <c r="BVM33" s="687"/>
      <c r="BVN33" s="687"/>
      <c r="BVO33" s="687"/>
      <c r="BVP33" s="687"/>
      <c r="BVQ33" s="687"/>
      <c r="BVR33" s="687"/>
      <c r="BVS33" s="687"/>
      <c r="BVT33" s="687"/>
      <c r="BVU33" s="687"/>
      <c r="BVV33" s="687"/>
      <c r="BVW33" s="687"/>
      <c r="BVX33" s="687"/>
      <c r="BVY33" s="687"/>
      <c r="BVZ33" s="687"/>
      <c r="BWA33" s="687"/>
      <c r="BWB33" s="687"/>
      <c r="BWC33" s="687"/>
      <c r="BWD33" s="687"/>
      <c r="BWE33" s="687"/>
      <c r="BWF33" s="687"/>
      <c r="BWG33" s="687"/>
      <c r="BWH33" s="687"/>
      <c r="BWI33" s="687"/>
      <c r="BWJ33" s="687"/>
      <c r="BWK33" s="687"/>
      <c r="BWL33" s="687"/>
      <c r="BWM33" s="687"/>
      <c r="BWN33" s="687"/>
      <c r="BWO33" s="687"/>
      <c r="BWP33" s="687"/>
      <c r="BWQ33" s="687"/>
      <c r="BWR33" s="687"/>
      <c r="BWS33" s="687"/>
      <c r="BWT33" s="687"/>
      <c r="BWU33" s="687"/>
      <c r="BWV33" s="687"/>
      <c r="BWW33" s="687"/>
      <c r="BWX33" s="687"/>
      <c r="BWY33" s="687"/>
      <c r="BWZ33" s="687"/>
      <c r="BXA33" s="687"/>
      <c r="BXB33" s="687"/>
      <c r="BXC33" s="687"/>
      <c r="BXD33" s="687"/>
      <c r="BXE33" s="687"/>
      <c r="BXF33" s="687"/>
      <c r="BXG33" s="687"/>
      <c r="BXH33" s="687"/>
      <c r="BXI33" s="687"/>
      <c r="BXJ33" s="687"/>
      <c r="BXK33" s="687"/>
      <c r="BXL33" s="687"/>
      <c r="BXM33" s="687"/>
      <c r="BXN33" s="687"/>
      <c r="BXO33" s="687"/>
      <c r="BXP33" s="687"/>
      <c r="BXQ33" s="687"/>
      <c r="BXR33" s="687"/>
      <c r="BXS33" s="687"/>
      <c r="BXT33" s="687"/>
      <c r="BXU33" s="687"/>
      <c r="BXV33" s="687"/>
      <c r="BXW33" s="687"/>
      <c r="BXX33" s="687"/>
      <c r="BXY33" s="687"/>
      <c r="BXZ33" s="687"/>
      <c r="BYA33" s="687"/>
      <c r="BYB33" s="687"/>
      <c r="BYC33" s="687"/>
      <c r="BYD33" s="687"/>
      <c r="BYE33" s="687"/>
      <c r="BYF33" s="687"/>
      <c r="BYG33" s="687"/>
      <c r="BYH33" s="687"/>
      <c r="BYI33" s="687"/>
      <c r="BYJ33" s="687"/>
      <c r="BYK33" s="687"/>
      <c r="BYL33" s="687"/>
      <c r="BYM33" s="687"/>
      <c r="BYN33" s="687"/>
      <c r="BYO33" s="687"/>
      <c r="BYP33" s="687"/>
      <c r="BYQ33" s="687"/>
      <c r="BYR33" s="687"/>
      <c r="BYS33" s="687"/>
      <c r="BYT33" s="687"/>
      <c r="BYU33" s="687"/>
      <c r="BYV33" s="687"/>
      <c r="BYW33" s="687"/>
      <c r="BYX33" s="687"/>
      <c r="BYY33" s="687"/>
      <c r="BYZ33" s="687"/>
      <c r="BZA33" s="687"/>
      <c r="BZB33" s="687"/>
      <c r="BZC33" s="687"/>
      <c r="BZD33" s="687"/>
      <c r="BZE33" s="687"/>
      <c r="BZF33" s="687"/>
      <c r="BZG33" s="687"/>
      <c r="BZH33" s="687"/>
      <c r="BZI33" s="687"/>
      <c r="BZJ33" s="687"/>
      <c r="BZK33" s="687"/>
      <c r="BZL33" s="687"/>
      <c r="BZM33" s="687"/>
      <c r="BZN33" s="687"/>
      <c r="BZO33" s="687"/>
      <c r="BZP33" s="687"/>
      <c r="BZQ33" s="687"/>
      <c r="BZR33" s="687"/>
      <c r="BZS33" s="687"/>
      <c r="BZT33" s="687"/>
      <c r="BZU33" s="687"/>
      <c r="BZV33" s="687"/>
      <c r="BZW33" s="687"/>
      <c r="BZX33" s="687"/>
      <c r="BZY33" s="687"/>
      <c r="BZZ33" s="687"/>
      <c r="CAA33" s="687"/>
      <c r="CAB33" s="687"/>
      <c r="CAC33" s="687"/>
      <c r="CAD33" s="687"/>
      <c r="CAE33" s="687"/>
      <c r="CAF33" s="687"/>
      <c r="CAG33" s="687"/>
      <c r="CAH33" s="687"/>
      <c r="CAI33" s="687"/>
      <c r="CAJ33" s="687"/>
      <c r="CAK33" s="687"/>
      <c r="CAL33" s="687"/>
      <c r="CAM33" s="687"/>
      <c r="CAN33" s="687"/>
      <c r="CAO33" s="687"/>
      <c r="CAP33" s="687"/>
      <c r="CAQ33" s="687"/>
      <c r="CAR33" s="687"/>
      <c r="CAS33" s="687"/>
      <c r="CAT33" s="687"/>
      <c r="CAU33" s="687"/>
      <c r="CAV33" s="687"/>
      <c r="CAW33" s="687"/>
      <c r="CAX33" s="687"/>
      <c r="CAY33" s="687"/>
      <c r="CAZ33" s="687"/>
      <c r="CBA33" s="687"/>
      <c r="CBB33" s="687"/>
      <c r="CBC33" s="687"/>
      <c r="CBD33" s="687"/>
      <c r="CBE33" s="687"/>
      <c r="CBF33" s="687"/>
      <c r="CBG33" s="687"/>
      <c r="CBH33" s="687"/>
      <c r="CBI33" s="687"/>
      <c r="CBJ33" s="687"/>
      <c r="CBK33" s="687"/>
      <c r="CBL33" s="687"/>
      <c r="CBM33" s="687"/>
      <c r="CBN33" s="687"/>
      <c r="CBO33" s="687"/>
      <c r="CBP33" s="687"/>
      <c r="CBQ33" s="687"/>
      <c r="CBR33" s="687"/>
      <c r="CBS33" s="687"/>
      <c r="CBT33" s="687"/>
      <c r="CBU33" s="687"/>
      <c r="CBV33" s="687"/>
      <c r="CBW33" s="687"/>
      <c r="CBX33" s="687"/>
      <c r="CBY33" s="687"/>
      <c r="CBZ33" s="687"/>
      <c r="CCA33" s="687"/>
      <c r="CCB33" s="687"/>
      <c r="CCC33" s="687"/>
      <c r="CCD33" s="687"/>
      <c r="CCE33" s="687"/>
      <c r="CCF33" s="687"/>
      <c r="CCG33" s="687"/>
      <c r="CCH33" s="687"/>
      <c r="CCI33" s="687"/>
      <c r="CCJ33" s="687"/>
      <c r="CCK33" s="687"/>
      <c r="CCL33" s="687"/>
      <c r="CCM33" s="687"/>
      <c r="CCN33" s="687"/>
      <c r="CCO33" s="687"/>
      <c r="CCP33" s="687"/>
      <c r="CCQ33" s="687"/>
      <c r="CCR33" s="687"/>
      <c r="CCS33" s="687"/>
      <c r="CCT33" s="687"/>
      <c r="CCU33" s="687"/>
      <c r="CCV33" s="687"/>
      <c r="CCW33" s="687"/>
      <c r="CCX33" s="687"/>
      <c r="CCY33" s="687"/>
      <c r="CCZ33" s="687"/>
      <c r="CDA33" s="687"/>
      <c r="CDB33" s="687"/>
      <c r="CDC33" s="687"/>
      <c r="CDD33" s="687"/>
      <c r="CDE33" s="687"/>
      <c r="CDF33" s="687"/>
      <c r="CDG33" s="687"/>
      <c r="CDH33" s="687"/>
      <c r="CDI33" s="687"/>
      <c r="CDJ33" s="687"/>
      <c r="CDK33" s="687"/>
      <c r="CDL33" s="687"/>
      <c r="CDM33" s="687"/>
      <c r="CDN33" s="687"/>
      <c r="CDO33" s="687"/>
      <c r="CDP33" s="687"/>
      <c r="CDQ33" s="687"/>
      <c r="CDR33" s="687"/>
      <c r="CDS33" s="687"/>
      <c r="CDT33" s="687"/>
      <c r="CDU33" s="687"/>
      <c r="CDV33" s="687"/>
      <c r="CDW33" s="687"/>
      <c r="CDX33" s="687"/>
      <c r="CDY33" s="687"/>
      <c r="CDZ33" s="687"/>
      <c r="CEA33" s="687"/>
      <c r="CEB33" s="687"/>
      <c r="CEC33" s="687"/>
      <c r="CED33" s="687"/>
      <c r="CEE33" s="687"/>
      <c r="CEF33" s="687"/>
      <c r="CEG33" s="687"/>
      <c r="CEH33" s="687"/>
      <c r="CEI33" s="687"/>
      <c r="CEJ33" s="687"/>
      <c r="CEK33" s="687"/>
      <c r="CEL33" s="687"/>
      <c r="CEM33" s="687"/>
      <c r="CEN33" s="687"/>
      <c r="CEO33" s="687"/>
      <c r="CEP33" s="687"/>
      <c r="CEQ33" s="687"/>
      <c r="CER33" s="687"/>
      <c r="CES33" s="687"/>
      <c r="CET33" s="687"/>
      <c r="CEU33" s="687"/>
      <c r="CEV33" s="687"/>
      <c r="CEW33" s="687"/>
      <c r="CEX33" s="687"/>
      <c r="CEY33" s="687"/>
      <c r="CEZ33" s="687"/>
      <c r="CFA33" s="687"/>
      <c r="CFB33" s="687"/>
      <c r="CFC33" s="687"/>
      <c r="CFD33" s="687"/>
      <c r="CFE33" s="687"/>
      <c r="CFF33" s="687"/>
      <c r="CFG33" s="687"/>
      <c r="CFH33" s="687"/>
      <c r="CFI33" s="687"/>
      <c r="CFJ33" s="687"/>
      <c r="CFK33" s="687"/>
      <c r="CFL33" s="687"/>
      <c r="CFM33" s="687"/>
      <c r="CFN33" s="687"/>
      <c r="CFO33" s="687"/>
      <c r="CFP33" s="687"/>
      <c r="CFQ33" s="687"/>
      <c r="CFR33" s="687"/>
      <c r="CFS33" s="687"/>
      <c r="CFT33" s="687"/>
      <c r="CFU33" s="687"/>
      <c r="CFV33" s="687"/>
      <c r="CFW33" s="687"/>
      <c r="CFX33" s="687"/>
      <c r="CFY33" s="687"/>
      <c r="CFZ33" s="687"/>
      <c r="CGA33" s="687"/>
      <c r="CGB33" s="687"/>
      <c r="CGC33" s="687"/>
      <c r="CGD33" s="687"/>
      <c r="CGE33" s="687"/>
      <c r="CGF33" s="687"/>
      <c r="CGG33" s="687"/>
      <c r="CGH33" s="687"/>
      <c r="CGI33" s="687"/>
      <c r="CGJ33" s="687"/>
      <c r="CGK33" s="687"/>
      <c r="CGL33" s="687"/>
      <c r="CGM33" s="687"/>
      <c r="CGN33" s="687"/>
      <c r="CGO33" s="687"/>
      <c r="CGP33" s="687"/>
      <c r="CGQ33" s="687"/>
      <c r="CGR33" s="687"/>
      <c r="CGS33" s="687"/>
      <c r="CGT33" s="687"/>
      <c r="CGU33" s="687"/>
      <c r="CGV33" s="687"/>
      <c r="CGW33" s="687"/>
      <c r="CGX33" s="687"/>
      <c r="CGY33" s="687"/>
      <c r="CGZ33" s="687"/>
      <c r="CHA33" s="687"/>
      <c r="CHB33" s="687"/>
      <c r="CHC33" s="687"/>
      <c r="CHD33" s="687"/>
      <c r="CHE33" s="687"/>
      <c r="CHF33" s="687"/>
      <c r="CHG33" s="687"/>
      <c r="CHH33" s="687"/>
      <c r="CHI33" s="687"/>
      <c r="CHJ33" s="687"/>
      <c r="CHK33" s="687"/>
      <c r="CHL33" s="687"/>
      <c r="CHM33" s="687"/>
      <c r="CHN33" s="687"/>
      <c r="CHO33" s="687"/>
      <c r="CHP33" s="687"/>
      <c r="CHQ33" s="687"/>
      <c r="CHR33" s="687"/>
      <c r="CHS33" s="687"/>
      <c r="CHT33" s="687"/>
      <c r="CHU33" s="687"/>
      <c r="CHV33" s="687"/>
      <c r="CHW33" s="687"/>
      <c r="CHX33" s="687"/>
      <c r="CHY33" s="687"/>
      <c r="CHZ33" s="687"/>
      <c r="CIA33" s="687"/>
      <c r="CIB33" s="687"/>
      <c r="CIC33" s="687"/>
      <c r="CID33" s="687"/>
      <c r="CIE33" s="687"/>
      <c r="CIF33" s="687"/>
      <c r="CIG33" s="687"/>
      <c r="CIH33" s="687"/>
      <c r="CII33" s="687"/>
      <c r="CIJ33" s="687"/>
      <c r="CIK33" s="687"/>
      <c r="CIL33" s="687"/>
      <c r="CIM33" s="687"/>
      <c r="CIN33" s="687"/>
      <c r="CIO33" s="687"/>
      <c r="CIP33" s="687"/>
      <c r="CIQ33" s="687"/>
      <c r="CIR33" s="687"/>
      <c r="CIS33" s="687"/>
      <c r="CIT33" s="687"/>
      <c r="CIU33" s="687"/>
      <c r="CIV33" s="687"/>
      <c r="CIW33" s="687"/>
      <c r="CIX33" s="687"/>
      <c r="CIY33" s="687"/>
      <c r="CIZ33" s="687"/>
      <c r="CJA33" s="687"/>
      <c r="CJB33" s="687"/>
      <c r="CJC33" s="687"/>
      <c r="CJD33" s="687"/>
      <c r="CJE33" s="687"/>
      <c r="CJF33" s="687"/>
      <c r="CJG33" s="687"/>
      <c r="CJH33" s="687"/>
      <c r="CJI33" s="687"/>
      <c r="CJJ33" s="687"/>
      <c r="CJK33" s="687"/>
      <c r="CJL33" s="687"/>
      <c r="CJM33" s="687"/>
      <c r="CJN33" s="687"/>
      <c r="CJO33" s="687"/>
      <c r="CJP33" s="687"/>
      <c r="CJQ33" s="687"/>
      <c r="CJR33" s="687"/>
      <c r="CJS33" s="687"/>
      <c r="CJT33" s="687"/>
      <c r="CJU33" s="687"/>
      <c r="CJV33" s="687"/>
      <c r="CJW33" s="687"/>
      <c r="CJX33" s="687"/>
      <c r="CJY33" s="687"/>
      <c r="CJZ33" s="687"/>
      <c r="CKA33" s="687"/>
      <c r="CKB33" s="687"/>
      <c r="CKC33" s="687"/>
      <c r="CKD33" s="687"/>
      <c r="CKE33" s="687"/>
      <c r="CKF33" s="687"/>
      <c r="CKG33" s="687"/>
      <c r="CKH33" s="687"/>
      <c r="CKI33" s="687"/>
      <c r="CKJ33" s="687"/>
      <c r="CKK33" s="687"/>
      <c r="CKL33" s="687"/>
      <c r="CKM33" s="687"/>
      <c r="CKN33" s="687"/>
      <c r="CKO33" s="687"/>
      <c r="CKP33" s="687"/>
      <c r="CKQ33" s="687"/>
      <c r="CKR33" s="687"/>
      <c r="CKS33" s="687"/>
      <c r="CKT33" s="687"/>
      <c r="CKU33" s="687"/>
      <c r="CKV33" s="687"/>
      <c r="CKW33" s="687"/>
      <c r="CKX33" s="687"/>
      <c r="CKY33" s="687"/>
      <c r="CKZ33" s="687"/>
      <c r="CLA33" s="687"/>
      <c r="CLB33" s="687"/>
      <c r="CLC33" s="687"/>
      <c r="CLD33" s="687"/>
      <c r="CLE33" s="687"/>
      <c r="CLF33" s="687"/>
      <c r="CLG33" s="687"/>
      <c r="CLH33" s="687"/>
      <c r="CLI33" s="687"/>
      <c r="CLJ33" s="687"/>
      <c r="CLK33" s="687"/>
      <c r="CLL33" s="687"/>
      <c r="CLM33" s="687"/>
      <c r="CLN33" s="687"/>
      <c r="CLO33" s="687"/>
      <c r="CLP33" s="687"/>
      <c r="CLQ33" s="687"/>
      <c r="CLR33" s="687"/>
      <c r="CLS33" s="687"/>
      <c r="CLT33" s="687"/>
      <c r="CLU33" s="687"/>
      <c r="CLV33" s="687"/>
      <c r="CLW33" s="687"/>
      <c r="CLX33" s="687"/>
      <c r="CLY33" s="687"/>
      <c r="CLZ33" s="687"/>
      <c r="CMA33" s="687"/>
      <c r="CMB33" s="687"/>
      <c r="CMC33" s="687"/>
      <c r="CMD33" s="687"/>
      <c r="CME33" s="687"/>
      <c r="CMF33" s="687"/>
      <c r="CMG33" s="687"/>
      <c r="CMH33" s="687"/>
      <c r="CMI33" s="687"/>
      <c r="CMJ33" s="687"/>
      <c r="CMK33" s="687"/>
      <c r="CML33" s="687"/>
      <c r="CMM33" s="687"/>
      <c r="CMN33" s="687"/>
      <c r="CMO33" s="687"/>
      <c r="CMP33" s="687"/>
      <c r="CMQ33" s="687"/>
      <c r="CMR33" s="687"/>
      <c r="CMS33" s="687"/>
      <c r="CMT33" s="687"/>
      <c r="CMU33" s="687"/>
      <c r="CMV33" s="687"/>
      <c r="CMW33" s="687"/>
      <c r="CMX33" s="687"/>
      <c r="CMY33" s="687"/>
      <c r="CMZ33" s="687"/>
      <c r="CNA33" s="687"/>
      <c r="CNB33" s="687"/>
      <c r="CNC33" s="687"/>
      <c r="CND33" s="687"/>
      <c r="CNE33" s="687"/>
      <c r="CNF33" s="687"/>
      <c r="CNG33" s="687"/>
      <c r="CNH33" s="687"/>
      <c r="CNI33" s="687"/>
      <c r="CNJ33" s="687"/>
      <c r="CNK33" s="687"/>
      <c r="CNL33" s="687"/>
      <c r="CNM33" s="687"/>
      <c r="CNN33" s="687"/>
      <c r="CNO33" s="687"/>
      <c r="CNP33" s="687"/>
      <c r="CNQ33" s="687"/>
      <c r="CNR33" s="687"/>
      <c r="CNS33" s="687"/>
      <c r="CNT33" s="687"/>
      <c r="CNU33" s="687"/>
      <c r="CNV33" s="687"/>
      <c r="CNW33" s="687"/>
      <c r="CNX33" s="687"/>
      <c r="CNY33" s="687"/>
      <c r="CNZ33" s="687"/>
      <c r="COA33" s="687"/>
      <c r="COB33" s="687"/>
      <c r="COC33" s="687"/>
      <c r="COD33" s="687"/>
      <c r="COE33" s="687"/>
      <c r="COF33" s="687"/>
      <c r="COG33" s="687"/>
      <c r="COH33" s="687"/>
      <c r="COI33" s="687"/>
      <c r="COJ33" s="687"/>
      <c r="COK33" s="687"/>
      <c r="COL33" s="687"/>
      <c r="COM33" s="687"/>
      <c r="CON33" s="687"/>
      <c r="COO33" s="687"/>
      <c r="COP33" s="687"/>
      <c r="COQ33" s="687"/>
      <c r="COR33" s="687"/>
      <c r="COS33" s="687"/>
      <c r="COT33" s="687"/>
      <c r="COU33" s="687"/>
      <c r="COV33" s="687"/>
      <c r="COW33" s="687"/>
      <c r="COX33" s="687"/>
      <c r="COY33" s="687"/>
      <c r="COZ33" s="687"/>
      <c r="CPA33" s="687"/>
      <c r="CPB33" s="687"/>
      <c r="CPC33" s="687"/>
      <c r="CPD33" s="687"/>
      <c r="CPE33" s="687"/>
      <c r="CPF33" s="687"/>
      <c r="CPG33" s="687"/>
      <c r="CPH33" s="687"/>
      <c r="CPI33" s="687"/>
      <c r="CPJ33" s="687"/>
      <c r="CPK33" s="687"/>
      <c r="CPL33" s="687"/>
      <c r="CPM33" s="687"/>
      <c r="CPN33" s="687"/>
      <c r="CPO33" s="687"/>
      <c r="CPP33" s="687"/>
      <c r="CPQ33" s="687"/>
      <c r="CPR33" s="687"/>
      <c r="CPS33" s="687"/>
      <c r="CPT33" s="687"/>
      <c r="CPU33" s="687"/>
      <c r="CPV33" s="687"/>
      <c r="CPW33" s="687"/>
      <c r="CPX33" s="687"/>
      <c r="CPY33" s="687"/>
      <c r="CPZ33" s="687"/>
      <c r="CQA33" s="687"/>
      <c r="CQB33" s="687"/>
      <c r="CQC33" s="687"/>
      <c r="CQD33" s="687"/>
      <c r="CQE33" s="687"/>
      <c r="CQF33" s="687"/>
      <c r="CQG33" s="687"/>
      <c r="CQH33" s="687"/>
      <c r="CQI33" s="687"/>
      <c r="CQJ33" s="687"/>
      <c r="CQK33" s="687"/>
      <c r="CQL33" s="687"/>
      <c r="CQM33" s="687"/>
      <c r="CQN33" s="687"/>
      <c r="CQO33" s="687"/>
      <c r="CQP33" s="687"/>
      <c r="CQQ33" s="687"/>
      <c r="CQR33" s="687"/>
      <c r="CQS33" s="687"/>
      <c r="CQT33" s="687"/>
      <c r="CQU33" s="687"/>
      <c r="CQV33" s="687"/>
      <c r="CQW33" s="687"/>
      <c r="CQX33" s="687"/>
      <c r="CQY33" s="687"/>
      <c r="CQZ33" s="687"/>
      <c r="CRA33" s="687"/>
      <c r="CRB33" s="687"/>
      <c r="CRC33" s="687"/>
      <c r="CRD33" s="687"/>
      <c r="CRE33" s="687"/>
      <c r="CRF33" s="687"/>
      <c r="CRG33" s="687"/>
      <c r="CRH33" s="687"/>
      <c r="CRI33" s="687"/>
      <c r="CRJ33" s="687"/>
      <c r="CRK33" s="687"/>
      <c r="CRL33" s="687"/>
      <c r="CRM33" s="687"/>
      <c r="CRN33" s="687"/>
      <c r="CRO33" s="687"/>
      <c r="CRP33" s="687"/>
      <c r="CRQ33" s="687"/>
      <c r="CRR33" s="687"/>
      <c r="CRS33" s="687"/>
      <c r="CRT33" s="687"/>
      <c r="CRU33" s="687"/>
      <c r="CRV33" s="687"/>
      <c r="CRW33" s="687"/>
      <c r="CRX33" s="687"/>
      <c r="CRY33" s="687"/>
      <c r="CRZ33" s="687"/>
      <c r="CSA33" s="687"/>
      <c r="CSB33" s="687"/>
      <c r="CSC33" s="687"/>
      <c r="CSD33" s="687"/>
      <c r="CSE33" s="687"/>
      <c r="CSF33" s="687"/>
      <c r="CSG33" s="687"/>
      <c r="CSH33" s="687"/>
      <c r="CSI33" s="687"/>
      <c r="CSJ33" s="687"/>
      <c r="CSK33" s="687"/>
      <c r="CSL33" s="687"/>
      <c r="CSM33" s="687"/>
      <c r="CSN33" s="687"/>
      <c r="CSO33" s="687"/>
      <c r="CSP33" s="687"/>
      <c r="CSQ33" s="687"/>
      <c r="CSR33" s="687"/>
      <c r="CSS33" s="687"/>
      <c r="CST33" s="687"/>
      <c r="CSU33" s="687"/>
      <c r="CSV33" s="687"/>
      <c r="CSW33" s="687"/>
      <c r="CSX33" s="687"/>
      <c r="CSY33" s="687"/>
      <c r="CSZ33" s="687"/>
      <c r="CTA33" s="687"/>
      <c r="CTB33" s="687"/>
      <c r="CTC33" s="687"/>
      <c r="CTD33" s="687"/>
      <c r="CTE33" s="687"/>
      <c r="CTF33" s="687"/>
      <c r="CTG33" s="687"/>
      <c r="CTH33" s="687"/>
      <c r="CTI33" s="687"/>
      <c r="CTJ33" s="687"/>
      <c r="CTK33" s="687"/>
      <c r="CTL33" s="687"/>
      <c r="CTM33" s="687"/>
      <c r="CTN33" s="687"/>
      <c r="CTO33" s="687"/>
      <c r="CTP33" s="687"/>
      <c r="CTQ33" s="687"/>
      <c r="CTR33" s="687"/>
      <c r="CTS33" s="687"/>
      <c r="CTT33" s="687"/>
      <c r="CTU33" s="687"/>
      <c r="CTV33" s="687"/>
      <c r="CTW33" s="687"/>
      <c r="CTX33" s="687"/>
      <c r="CTY33" s="687"/>
      <c r="CTZ33" s="687"/>
      <c r="CUA33" s="687"/>
      <c r="CUB33" s="687"/>
      <c r="CUC33" s="687"/>
      <c r="CUD33" s="687"/>
      <c r="CUE33" s="687"/>
      <c r="CUF33" s="687"/>
      <c r="CUG33" s="687"/>
      <c r="CUH33" s="687"/>
      <c r="CUI33" s="687"/>
      <c r="CUJ33" s="687"/>
      <c r="CUK33" s="687"/>
      <c r="CUL33" s="687"/>
      <c r="CUM33" s="687"/>
      <c r="CUN33" s="687"/>
      <c r="CUO33" s="687"/>
      <c r="CUP33" s="687"/>
      <c r="CUQ33" s="687"/>
      <c r="CUR33" s="687"/>
      <c r="CUS33" s="687"/>
      <c r="CUT33" s="687"/>
      <c r="CUU33" s="687"/>
      <c r="CUV33" s="687"/>
      <c r="CUW33" s="687"/>
      <c r="CUX33" s="687"/>
      <c r="CUY33" s="687"/>
      <c r="CUZ33" s="687"/>
      <c r="CVA33" s="687"/>
      <c r="CVB33" s="687"/>
      <c r="CVC33" s="687"/>
      <c r="CVD33" s="687"/>
      <c r="CVE33" s="687"/>
      <c r="CVF33" s="687"/>
      <c r="CVG33" s="687"/>
      <c r="CVH33" s="687"/>
      <c r="CVI33" s="687"/>
      <c r="CVJ33" s="687"/>
      <c r="CVK33" s="687"/>
      <c r="CVL33" s="687"/>
      <c r="CVM33" s="687"/>
      <c r="CVN33" s="687"/>
      <c r="CVO33" s="687"/>
      <c r="CVP33" s="687"/>
      <c r="CVQ33" s="687"/>
      <c r="CVR33" s="687"/>
      <c r="CVS33" s="687"/>
      <c r="CVT33" s="687"/>
      <c r="CVU33" s="687"/>
      <c r="CVV33" s="687"/>
      <c r="CVW33" s="687"/>
      <c r="CVX33" s="687"/>
      <c r="CVY33" s="687"/>
      <c r="CVZ33" s="687"/>
      <c r="CWA33" s="687"/>
      <c r="CWB33" s="687"/>
      <c r="CWC33" s="687"/>
      <c r="CWD33" s="687"/>
      <c r="CWE33" s="687"/>
      <c r="CWF33" s="687"/>
      <c r="CWG33" s="687"/>
      <c r="CWH33" s="687"/>
      <c r="CWI33" s="687"/>
      <c r="CWJ33" s="687"/>
      <c r="CWK33" s="687"/>
      <c r="CWL33" s="687"/>
      <c r="CWM33" s="687"/>
      <c r="CWN33" s="687"/>
      <c r="CWO33" s="687"/>
      <c r="CWP33" s="687"/>
      <c r="CWQ33" s="687"/>
      <c r="CWR33" s="687"/>
      <c r="CWS33" s="687"/>
      <c r="CWT33" s="687"/>
      <c r="CWU33" s="687"/>
      <c r="CWV33" s="687"/>
      <c r="CWW33" s="687"/>
      <c r="CWX33" s="687"/>
      <c r="CWY33" s="687"/>
      <c r="CWZ33" s="687"/>
      <c r="CXA33" s="687"/>
      <c r="CXB33" s="687"/>
      <c r="CXC33" s="687"/>
      <c r="CXD33" s="687"/>
      <c r="CXE33" s="687"/>
      <c r="CXF33" s="687"/>
      <c r="CXG33" s="687"/>
      <c r="CXH33" s="687"/>
      <c r="CXI33" s="687"/>
      <c r="CXJ33" s="687"/>
      <c r="CXK33" s="687"/>
      <c r="CXL33" s="687"/>
      <c r="CXM33" s="687"/>
      <c r="CXN33" s="687"/>
      <c r="CXO33" s="687"/>
      <c r="CXP33" s="687"/>
      <c r="CXQ33" s="687"/>
      <c r="CXR33" s="687"/>
      <c r="CXS33" s="687"/>
      <c r="CXT33" s="687"/>
      <c r="CXU33" s="687"/>
      <c r="CXV33" s="687"/>
      <c r="CXW33" s="687"/>
      <c r="CXX33" s="687"/>
      <c r="CXY33" s="687"/>
      <c r="CXZ33" s="687"/>
      <c r="CYA33" s="687"/>
      <c r="CYB33" s="687"/>
      <c r="CYC33" s="687"/>
      <c r="CYD33" s="687"/>
      <c r="CYE33" s="687"/>
      <c r="CYF33" s="687"/>
      <c r="CYG33" s="687"/>
      <c r="CYH33" s="687"/>
      <c r="CYI33" s="687"/>
      <c r="CYJ33" s="687"/>
      <c r="CYK33" s="687"/>
      <c r="CYL33" s="687"/>
      <c r="CYM33" s="687"/>
      <c r="CYN33" s="687"/>
      <c r="CYO33" s="687"/>
      <c r="CYP33" s="687"/>
      <c r="CYQ33" s="687"/>
      <c r="CYR33" s="687"/>
      <c r="CYS33" s="687"/>
      <c r="CYT33" s="687"/>
      <c r="CYU33" s="687"/>
      <c r="CYV33" s="687"/>
      <c r="CYW33" s="687"/>
      <c r="CYX33" s="687"/>
      <c r="CYY33" s="687"/>
      <c r="CYZ33" s="687"/>
      <c r="CZA33" s="687"/>
      <c r="CZB33" s="687"/>
      <c r="CZC33" s="687"/>
      <c r="CZD33" s="687"/>
      <c r="CZE33" s="687"/>
      <c r="CZF33" s="687"/>
      <c r="CZG33" s="687"/>
      <c r="CZH33" s="687"/>
      <c r="CZI33" s="687"/>
      <c r="CZJ33" s="687"/>
      <c r="CZK33" s="687"/>
      <c r="CZL33" s="687"/>
      <c r="CZM33" s="687"/>
      <c r="CZN33" s="687"/>
      <c r="CZO33" s="687"/>
      <c r="CZP33" s="687"/>
      <c r="CZQ33" s="687"/>
      <c r="CZR33" s="687"/>
      <c r="CZS33" s="687"/>
      <c r="CZT33" s="687"/>
      <c r="CZU33" s="687"/>
      <c r="CZV33" s="687"/>
      <c r="CZW33" s="687"/>
      <c r="CZX33" s="687"/>
      <c r="CZY33" s="687"/>
      <c r="CZZ33" s="687"/>
      <c r="DAA33" s="687"/>
      <c r="DAB33" s="687"/>
      <c r="DAC33" s="687"/>
      <c r="DAD33" s="687"/>
      <c r="DAE33" s="687"/>
      <c r="DAF33" s="687"/>
      <c r="DAG33" s="687"/>
      <c r="DAH33" s="687"/>
      <c r="DAI33" s="687"/>
      <c r="DAJ33" s="687"/>
      <c r="DAK33" s="687"/>
      <c r="DAL33" s="687"/>
      <c r="DAM33" s="687"/>
      <c r="DAN33" s="687"/>
      <c r="DAO33" s="687"/>
      <c r="DAP33" s="687"/>
      <c r="DAQ33" s="687"/>
      <c r="DAR33" s="687"/>
      <c r="DAS33" s="687"/>
      <c r="DAT33" s="687"/>
      <c r="DAU33" s="687"/>
      <c r="DAV33" s="687"/>
      <c r="DAW33" s="687"/>
      <c r="DAX33" s="687"/>
      <c r="DAY33" s="687"/>
      <c r="DAZ33" s="687"/>
      <c r="DBA33" s="687"/>
      <c r="DBB33" s="687"/>
      <c r="DBC33" s="687"/>
      <c r="DBD33" s="687"/>
      <c r="DBE33" s="687"/>
      <c r="DBF33" s="687"/>
      <c r="DBG33" s="687"/>
      <c r="DBH33" s="687"/>
      <c r="DBI33" s="687"/>
      <c r="DBJ33" s="687"/>
      <c r="DBK33" s="687"/>
      <c r="DBL33" s="687"/>
      <c r="DBM33" s="687"/>
      <c r="DBN33" s="687"/>
      <c r="DBO33" s="687"/>
      <c r="DBP33" s="687"/>
      <c r="DBQ33" s="687"/>
      <c r="DBR33" s="687"/>
      <c r="DBS33" s="687"/>
      <c r="DBT33" s="687"/>
      <c r="DBU33" s="687"/>
      <c r="DBV33" s="687"/>
      <c r="DBW33" s="687"/>
      <c r="DBX33" s="687"/>
      <c r="DBY33" s="687"/>
      <c r="DBZ33" s="687"/>
      <c r="DCA33" s="687"/>
      <c r="DCB33" s="687"/>
      <c r="DCC33" s="687"/>
      <c r="DCD33" s="687"/>
      <c r="DCE33" s="687"/>
      <c r="DCF33" s="687"/>
      <c r="DCG33" s="687"/>
      <c r="DCH33" s="687"/>
      <c r="DCI33" s="687"/>
      <c r="DCJ33" s="687"/>
      <c r="DCK33" s="687"/>
      <c r="DCL33" s="687"/>
      <c r="DCM33" s="687"/>
      <c r="DCN33" s="687"/>
      <c r="DCO33" s="687"/>
      <c r="DCP33" s="687"/>
      <c r="DCQ33" s="687"/>
      <c r="DCR33" s="687"/>
      <c r="DCS33" s="687"/>
      <c r="DCT33" s="687"/>
      <c r="DCU33" s="687"/>
      <c r="DCV33" s="687"/>
      <c r="DCW33" s="687"/>
      <c r="DCX33" s="687"/>
      <c r="DCY33" s="687"/>
      <c r="DCZ33" s="687"/>
      <c r="DDA33" s="687"/>
      <c r="DDB33" s="687"/>
      <c r="DDC33" s="687"/>
      <c r="DDD33" s="687"/>
      <c r="DDE33" s="687"/>
      <c r="DDF33" s="687"/>
      <c r="DDG33" s="687"/>
      <c r="DDH33" s="687"/>
      <c r="DDI33" s="687"/>
      <c r="DDJ33" s="687"/>
      <c r="DDK33" s="687"/>
      <c r="DDL33" s="687"/>
      <c r="DDM33" s="687"/>
      <c r="DDN33" s="687"/>
      <c r="DDO33" s="687"/>
      <c r="DDP33" s="687"/>
      <c r="DDQ33" s="687"/>
      <c r="DDR33" s="687"/>
      <c r="DDS33" s="687"/>
      <c r="DDT33" s="687"/>
      <c r="DDU33" s="687"/>
      <c r="DDV33" s="687"/>
      <c r="DDW33" s="687"/>
      <c r="DDX33" s="687"/>
      <c r="DDY33" s="687"/>
      <c r="DDZ33" s="687"/>
      <c r="DEA33" s="687"/>
      <c r="DEB33" s="687"/>
      <c r="DEC33" s="687"/>
      <c r="DED33" s="687"/>
      <c r="DEE33" s="687"/>
      <c r="DEF33" s="687"/>
      <c r="DEG33" s="687"/>
      <c r="DEH33" s="687"/>
      <c r="DEI33" s="687"/>
      <c r="DEJ33" s="687"/>
      <c r="DEK33" s="687"/>
      <c r="DEL33" s="687"/>
      <c r="DEM33" s="687"/>
      <c r="DEN33" s="687"/>
      <c r="DEO33" s="687"/>
      <c r="DEP33" s="687"/>
      <c r="DEQ33" s="687"/>
      <c r="DER33" s="687"/>
      <c r="DES33" s="687"/>
      <c r="DET33" s="687"/>
      <c r="DEU33" s="687"/>
      <c r="DEV33" s="687"/>
      <c r="DEW33" s="687"/>
      <c r="DEX33" s="687"/>
      <c r="DEY33" s="687"/>
      <c r="DEZ33" s="687"/>
      <c r="DFA33" s="687"/>
      <c r="DFB33" s="687"/>
      <c r="DFC33" s="687"/>
      <c r="DFD33" s="687"/>
      <c r="DFE33" s="687"/>
      <c r="DFF33" s="687"/>
      <c r="DFG33" s="687"/>
      <c r="DFH33" s="687"/>
      <c r="DFI33" s="687"/>
      <c r="DFJ33" s="687"/>
      <c r="DFK33" s="687"/>
      <c r="DFL33" s="687"/>
      <c r="DFM33" s="687"/>
      <c r="DFN33" s="687"/>
      <c r="DFO33" s="687"/>
      <c r="DFP33" s="687"/>
      <c r="DFQ33" s="687"/>
      <c r="DFR33" s="687"/>
      <c r="DFS33" s="687"/>
      <c r="DFT33" s="687"/>
      <c r="DFU33" s="687"/>
      <c r="DFV33" s="687"/>
      <c r="DFW33" s="687"/>
      <c r="DFX33" s="687"/>
      <c r="DFY33" s="687"/>
      <c r="DFZ33" s="687"/>
      <c r="DGA33" s="687"/>
      <c r="DGB33" s="687"/>
      <c r="DGC33" s="687"/>
      <c r="DGD33" s="687"/>
      <c r="DGE33" s="687"/>
      <c r="DGF33" s="687"/>
      <c r="DGG33" s="687"/>
      <c r="DGH33" s="687"/>
      <c r="DGI33" s="687"/>
      <c r="DGJ33" s="687"/>
      <c r="DGK33" s="687"/>
      <c r="DGL33" s="687"/>
      <c r="DGM33" s="687"/>
      <c r="DGN33" s="687"/>
      <c r="DGO33" s="687"/>
      <c r="DGP33" s="687"/>
      <c r="DGQ33" s="687"/>
      <c r="DGR33" s="687"/>
      <c r="DGS33" s="687"/>
      <c r="DGT33" s="687"/>
      <c r="DGU33" s="687"/>
      <c r="DGV33" s="687"/>
      <c r="DGW33" s="687"/>
      <c r="DGX33" s="687"/>
      <c r="DGY33" s="687"/>
      <c r="DGZ33" s="687"/>
      <c r="DHA33" s="687"/>
      <c r="DHB33" s="687"/>
      <c r="DHC33" s="687"/>
      <c r="DHD33" s="687"/>
      <c r="DHE33" s="687"/>
      <c r="DHF33" s="687"/>
      <c r="DHG33" s="687"/>
      <c r="DHH33" s="687"/>
      <c r="DHI33" s="687"/>
      <c r="DHJ33" s="687"/>
      <c r="DHK33" s="687"/>
      <c r="DHL33" s="687"/>
      <c r="DHM33" s="687"/>
      <c r="DHN33" s="687"/>
      <c r="DHO33" s="687"/>
      <c r="DHP33" s="687"/>
      <c r="DHQ33" s="687"/>
      <c r="DHR33" s="687"/>
      <c r="DHS33" s="687"/>
      <c r="DHT33" s="687"/>
      <c r="DHU33" s="687"/>
      <c r="DHV33" s="687"/>
      <c r="DHW33" s="687"/>
      <c r="DHX33" s="687"/>
      <c r="DHY33" s="687"/>
      <c r="DHZ33" s="687"/>
      <c r="DIA33" s="687"/>
      <c r="DIB33" s="687"/>
      <c r="DIC33" s="687"/>
      <c r="DID33" s="687"/>
      <c r="DIE33" s="687"/>
      <c r="DIF33" s="687"/>
      <c r="DIG33" s="687"/>
      <c r="DIH33" s="687"/>
      <c r="DII33" s="687"/>
      <c r="DIJ33" s="687"/>
      <c r="DIK33" s="687"/>
      <c r="DIL33" s="687"/>
      <c r="DIM33" s="687"/>
      <c r="DIN33" s="687"/>
      <c r="DIO33" s="687"/>
      <c r="DIP33" s="687"/>
      <c r="DIQ33" s="687"/>
      <c r="DIR33" s="687"/>
      <c r="DIS33" s="687"/>
      <c r="DIT33" s="687"/>
      <c r="DIU33" s="687"/>
      <c r="DIV33" s="687"/>
      <c r="DIW33" s="687"/>
      <c r="DIX33" s="687"/>
      <c r="DIY33" s="687"/>
      <c r="DIZ33" s="687"/>
      <c r="DJA33" s="687"/>
      <c r="DJB33" s="687"/>
      <c r="DJC33" s="687"/>
      <c r="DJD33" s="687"/>
      <c r="DJE33" s="687"/>
      <c r="DJF33" s="687"/>
      <c r="DJG33" s="687"/>
      <c r="DJH33" s="687"/>
      <c r="DJI33" s="687"/>
      <c r="DJJ33" s="687"/>
      <c r="DJK33" s="687"/>
      <c r="DJL33" s="687"/>
      <c r="DJM33" s="687"/>
      <c r="DJN33" s="687"/>
      <c r="DJO33" s="687"/>
      <c r="DJP33" s="687"/>
      <c r="DJQ33" s="687"/>
      <c r="DJR33" s="687"/>
      <c r="DJS33" s="687"/>
      <c r="DJT33" s="687"/>
      <c r="DJU33" s="687"/>
      <c r="DJV33" s="687"/>
      <c r="DJW33" s="687"/>
      <c r="DJX33" s="687"/>
      <c r="DJY33" s="687"/>
      <c r="DJZ33" s="687"/>
      <c r="DKA33" s="687"/>
      <c r="DKB33" s="687"/>
      <c r="DKC33" s="687"/>
      <c r="DKD33" s="687"/>
      <c r="DKE33" s="687"/>
      <c r="DKF33" s="687"/>
      <c r="DKG33" s="687"/>
      <c r="DKH33" s="687"/>
      <c r="DKI33" s="687"/>
      <c r="DKJ33" s="687"/>
      <c r="DKK33" s="687"/>
      <c r="DKL33" s="687"/>
      <c r="DKM33" s="687"/>
      <c r="DKN33" s="687"/>
      <c r="DKO33" s="687"/>
      <c r="DKP33" s="687"/>
      <c r="DKQ33" s="687"/>
      <c r="DKR33" s="687"/>
      <c r="DKS33" s="687"/>
      <c r="DKT33" s="687"/>
      <c r="DKU33" s="687"/>
      <c r="DKV33" s="687"/>
      <c r="DKW33" s="687"/>
      <c r="DKX33" s="687"/>
      <c r="DKY33" s="687"/>
      <c r="DKZ33" s="687"/>
      <c r="DLA33" s="687"/>
      <c r="DLB33" s="687"/>
      <c r="DLC33" s="687"/>
      <c r="DLD33" s="687"/>
      <c r="DLE33" s="687"/>
      <c r="DLF33" s="687"/>
      <c r="DLG33" s="687"/>
      <c r="DLH33" s="687"/>
      <c r="DLI33" s="687"/>
      <c r="DLJ33" s="687"/>
      <c r="DLK33" s="687"/>
      <c r="DLL33" s="687"/>
      <c r="DLM33" s="687"/>
      <c r="DLN33" s="687"/>
      <c r="DLO33" s="687"/>
      <c r="DLP33" s="687"/>
      <c r="DLQ33" s="687"/>
      <c r="DLR33" s="687"/>
      <c r="DLS33" s="687"/>
      <c r="DLT33" s="687"/>
      <c r="DLU33" s="687"/>
      <c r="DLV33" s="687"/>
      <c r="DLW33" s="687"/>
      <c r="DLX33" s="687"/>
      <c r="DLY33" s="687"/>
      <c r="DLZ33" s="687"/>
      <c r="DMA33" s="687"/>
      <c r="DMB33" s="687"/>
      <c r="DMC33" s="687"/>
      <c r="DMD33" s="687"/>
      <c r="DME33" s="687"/>
      <c r="DMF33" s="687"/>
      <c r="DMG33" s="687"/>
      <c r="DMH33" s="687"/>
      <c r="DMI33" s="687"/>
      <c r="DMJ33" s="687"/>
      <c r="DMK33" s="687"/>
      <c r="DML33" s="687"/>
      <c r="DMM33" s="687"/>
      <c r="DMN33" s="687"/>
      <c r="DMO33" s="687"/>
      <c r="DMP33" s="687"/>
      <c r="DMQ33" s="687"/>
      <c r="DMR33" s="687"/>
      <c r="DMS33" s="687"/>
      <c r="DMT33" s="687"/>
      <c r="DMU33" s="687"/>
      <c r="DMV33" s="687"/>
      <c r="DMW33" s="687"/>
      <c r="DMX33" s="687"/>
      <c r="DMY33" s="687"/>
      <c r="DMZ33" s="687"/>
      <c r="DNA33" s="687"/>
      <c r="DNB33" s="687"/>
      <c r="DNC33" s="687"/>
      <c r="DND33" s="687"/>
      <c r="DNE33" s="687"/>
      <c r="DNF33" s="687"/>
      <c r="DNG33" s="687"/>
      <c r="DNH33" s="687"/>
      <c r="DNI33" s="687"/>
      <c r="DNJ33" s="687"/>
      <c r="DNK33" s="687"/>
      <c r="DNL33" s="687"/>
      <c r="DNM33" s="687"/>
      <c r="DNN33" s="687"/>
      <c r="DNO33" s="687"/>
      <c r="DNP33" s="687"/>
      <c r="DNQ33" s="687"/>
      <c r="DNR33" s="687"/>
      <c r="DNS33" s="687"/>
      <c r="DNT33" s="687"/>
      <c r="DNU33" s="687"/>
      <c r="DNV33" s="687"/>
      <c r="DNW33" s="687"/>
      <c r="DNX33" s="687"/>
      <c r="DNY33" s="687"/>
      <c r="DNZ33" s="687"/>
      <c r="DOA33" s="687"/>
      <c r="DOB33" s="687"/>
      <c r="DOC33" s="687"/>
      <c r="DOD33" s="687"/>
      <c r="DOE33" s="687"/>
      <c r="DOF33" s="687"/>
      <c r="DOG33" s="687"/>
      <c r="DOH33" s="687"/>
      <c r="DOI33" s="687"/>
      <c r="DOJ33" s="687"/>
      <c r="DOK33" s="687"/>
      <c r="DOL33" s="687"/>
      <c r="DOM33" s="687"/>
      <c r="DON33" s="687"/>
      <c r="DOO33" s="687"/>
      <c r="DOP33" s="687"/>
      <c r="DOQ33" s="687"/>
      <c r="DOR33" s="687"/>
      <c r="DOS33" s="687"/>
      <c r="DOT33" s="687"/>
      <c r="DOU33" s="687"/>
      <c r="DOV33" s="687"/>
      <c r="DOW33" s="687"/>
      <c r="DOX33" s="687"/>
      <c r="DOY33" s="687"/>
      <c r="DOZ33" s="687"/>
      <c r="DPA33" s="687"/>
      <c r="DPB33" s="687"/>
      <c r="DPC33" s="687"/>
      <c r="DPD33" s="687"/>
      <c r="DPE33" s="687"/>
      <c r="DPF33" s="687"/>
      <c r="DPG33" s="687"/>
      <c r="DPH33" s="687"/>
      <c r="DPI33" s="687"/>
      <c r="DPJ33" s="687"/>
      <c r="DPK33" s="687"/>
      <c r="DPL33" s="687"/>
      <c r="DPM33" s="687"/>
      <c r="DPN33" s="687"/>
      <c r="DPO33" s="687"/>
      <c r="DPP33" s="687"/>
      <c r="DPQ33" s="687"/>
      <c r="DPR33" s="687"/>
      <c r="DPS33" s="687"/>
      <c r="DPT33" s="687"/>
      <c r="DPU33" s="687"/>
      <c r="DPV33" s="687"/>
      <c r="DPW33" s="687"/>
      <c r="DPX33" s="687"/>
      <c r="DPY33" s="687"/>
      <c r="DPZ33" s="687"/>
      <c r="DQA33" s="687"/>
      <c r="DQB33" s="687"/>
      <c r="DQC33" s="687"/>
      <c r="DQD33" s="687"/>
      <c r="DQE33" s="687"/>
      <c r="DQF33" s="687"/>
      <c r="DQG33" s="687"/>
      <c r="DQH33" s="687"/>
      <c r="DQI33" s="687"/>
      <c r="DQJ33" s="687"/>
      <c r="DQK33" s="687"/>
      <c r="DQL33" s="687"/>
      <c r="DQM33" s="687"/>
      <c r="DQN33" s="687"/>
      <c r="DQO33" s="687"/>
      <c r="DQP33" s="687"/>
      <c r="DQQ33" s="687"/>
      <c r="DQR33" s="687"/>
      <c r="DQS33" s="687"/>
      <c r="DQT33" s="687"/>
      <c r="DQU33" s="687"/>
      <c r="DQV33" s="687"/>
      <c r="DQW33" s="687"/>
      <c r="DQX33" s="687"/>
      <c r="DQY33" s="687"/>
      <c r="DQZ33" s="687"/>
      <c r="DRA33" s="687"/>
      <c r="DRB33" s="687"/>
      <c r="DRC33" s="687"/>
      <c r="DRD33" s="687"/>
      <c r="DRE33" s="687"/>
      <c r="DRF33" s="687"/>
      <c r="DRG33" s="687"/>
      <c r="DRH33" s="687"/>
      <c r="DRI33" s="687"/>
      <c r="DRJ33" s="687"/>
      <c r="DRK33" s="687"/>
      <c r="DRL33" s="687"/>
      <c r="DRM33" s="687"/>
      <c r="DRN33" s="687"/>
      <c r="DRO33" s="687"/>
      <c r="DRP33" s="687"/>
      <c r="DRQ33" s="687"/>
      <c r="DRR33" s="687"/>
      <c r="DRS33" s="687"/>
      <c r="DRT33" s="687"/>
      <c r="DRU33" s="687"/>
      <c r="DRV33" s="687"/>
      <c r="DRW33" s="687"/>
      <c r="DRX33" s="687"/>
      <c r="DRY33" s="687"/>
      <c r="DRZ33" s="687"/>
      <c r="DSA33" s="687"/>
      <c r="DSB33" s="687"/>
      <c r="DSC33" s="687"/>
      <c r="DSD33" s="687"/>
      <c r="DSE33" s="687"/>
      <c r="DSF33" s="687"/>
      <c r="DSG33" s="687"/>
      <c r="DSH33" s="687"/>
      <c r="DSI33" s="687"/>
      <c r="DSJ33" s="687"/>
      <c r="DSK33" s="687"/>
      <c r="DSL33" s="687"/>
      <c r="DSM33" s="687"/>
      <c r="DSN33" s="687"/>
      <c r="DSO33" s="687"/>
      <c r="DSP33" s="687"/>
      <c r="DSQ33" s="687"/>
      <c r="DSR33" s="687"/>
      <c r="DSS33" s="687"/>
      <c r="DST33" s="687"/>
      <c r="DSU33" s="687"/>
      <c r="DSV33" s="687"/>
      <c r="DSW33" s="687"/>
      <c r="DSX33" s="687"/>
      <c r="DSY33" s="687"/>
      <c r="DSZ33" s="687"/>
      <c r="DTA33" s="687"/>
      <c r="DTB33" s="687"/>
      <c r="DTC33" s="687"/>
      <c r="DTD33" s="687"/>
      <c r="DTE33" s="687"/>
      <c r="DTF33" s="687"/>
      <c r="DTG33" s="687"/>
      <c r="DTH33" s="687"/>
      <c r="DTI33" s="687"/>
      <c r="DTJ33" s="687"/>
      <c r="DTK33" s="687"/>
      <c r="DTL33" s="687"/>
      <c r="DTM33" s="687"/>
      <c r="DTN33" s="687"/>
      <c r="DTO33" s="687"/>
      <c r="DTP33" s="687"/>
      <c r="DTQ33" s="687"/>
      <c r="DTR33" s="687"/>
      <c r="DTS33" s="687"/>
      <c r="DTT33" s="687"/>
      <c r="DTU33" s="687"/>
      <c r="DTV33" s="687"/>
      <c r="DTW33" s="687"/>
      <c r="DTX33" s="687"/>
      <c r="DTY33" s="687"/>
      <c r="DTZ33" s="687"/>
      <c r="DUA33" s="687"/>
      <c r="DUB33" s="687"/>
      <c r="DUC33" s="687"/>
      <c r="DUD33" s="687"/>
      <c r="DUE33" s="687"/>
      <c r="DUF33" s="687"/>
      <c r="DUG33" s="687"/>
      <c r="DUH33" s="687"/>
      <c r="DUI33" s="687"/>
      <c r="DUJ33" s="687"/>
      <c r="DUK33" s="687"/>
      <c r="DUL33" s="687"/>
      <c r="DUM33" s="687"/>
      <c r="DUN33" s="687"/>
      <c r="DUO33" s="687"/>
      <c r="DUP33" s="687"/>
      <c r="DUQ33" s="687"/>
      <c r="DUR33" s="687"/>
      <c r="DUS33" s="687"/>
      <c r="DUT33" s="687"/>
      <c r="DUU33" s="687"/>
      <c r="DUV33" s="687"/>
      <c r="DUW33" s="687"/>
      <c r="DUX33" s="687"/>
      <c r="DUY33" s="687"/>
      <c r="DUZ33" s="687"/>
      <c r="DVA33" s="687"/>
      <c r="DVB33" s="687"/>
      <c r="DVC33" s="687"/>
      <c r="DVD33" s="687"/>
      <c r="DVE33" s="687"/>
      <c r="DVF33" s="687"/>
      <c r="DVG33" s="687"/>
      <c r="DVH33" s="687"/>
      <c r="DVI33" s="687"/>
      <c r="DVJ33" s="687"/>
      <c r="DVK33" s="687"/>
      <c r="DVL33" s="687"/>
      <c r="DVM33" s="687"/>
      <c r="DVN33" s="687"/>
      <c r="DVO33" s="687"/>
      <c r="DVP33" s="687"/>
      <c r="DVQ33" s="687"/>
      <c r="DVR33" s="687"/>
      <c r="DVS33" s="687"/>
      <c r="DVT33" s="687"/>
      <c r="DVU33" s="687"/>
      <c r="DVV33" s="687"/>
      <c r="DVW33" s="687"/>
      <c r="DVX33" s="687"/>
      <c r="DVY33" s="687"/>
      <c r="DVZ33" s="687"/>
      <c r="DWA33" s="687"/>
      <c r="DWB33" s="687"/>
      <c r="DWC33" s="687"/>
      <c r="DWD33" s="687"/>
      <c r="DWE33" s="687"/>
      <c r="DWF33" s="687"/>
      <c r="DWG33" s="687"/>
      <c r="DWH33" s="687"/>
      <c r="DWI33" s="687"/>
      <c r="DWJ33" s="687"/>
      <c r="DWK33" s="687"/>
      <c r="DWL33" s="687"/>
      <c r="DWM33" s="687"/>
      <c r="DWN33" s="687"/>
      <c r="DWO33" s="687"/>
      <c r="DWP33" s="687"/>
      <c r="DWQ33" s="687"/>
      <c r="DWR33" s="687"/>
      <c r="DWS33" s="687"/>
      <c r="DWT33" s="687"/>
      <c r="DWU33" s="687"/>
      <c r="DWV33" s="687"/>
      <c r="DWW33" s="687"/>
      <c r="DWX33" s="687"/>
      <c r="DWY33" s="687"/>
      <c r="DWZ33" s="687"/>
      <c r="DXA33" s="687"/>
      <c r="DXB33" s="687"/>
      <c r="DXC33" s="687"/>
      <c r="DXD33" s="687"/>
      <c r="DXE33" s="687"/>
      <c r="DXF33" s="687"/>
      <c r="DXG33" s="687"/>
      <c r="DXH33" s="687"/>
      <c r="DXI33" s="687"/>
      <c r="DXJ33" s="687"/>
      <c r="DXK33" s="687"/>
      <c r="DXL33" s="687"/>
      <c r="DXM33" s="687"/>
      <c r="DXN33" s="687"/>
      <c r="DXO33" s="687"/>
      <c r="DXP33" s="687"/>
      <c r="DXQ33" s="687"/>
      <c r="DXR33" s="687"/>
      <c r="DXS33" s="687"/>
      <c r="DXT33" s="687"/>
      <c r="DXU33" s="687"/>
      <c r="DXV33" s="687"/>
      <c r="DXW33" s="687"/>
      <c r="DXX33" s="687"/>
      <c r="DXY33" s="687"/>
      <c r="DXZ33" s="687"/>
      <c r="DYA33" s="687"/>
      <c r="DYB33" s="687"/>
      <c r="DYC33" s="687"/>
      <c r="DYD33" s="687"/>
      <c r="DYE33" s="687"/>
      <c r="DYF33" s="687"/>
      <c r="DYG33" s="687"/>
      <c r="DYH33" s="687"/>
      <c r="DYI33" s="687"/>
      <c r="DYJ33" s="687"/>
      <c r="DYK33" s="687"/>
      <c r="DYL33" s="687"/>
      <c r="DYM33" s="687"/>
      <c r="DYN33" s="687"/>
      <c r="DYO33" s="687"/>
      <c r="DYP33" s="687"/>
      <c r="DYQ33" s="687"/>
      <c r="DYR33" s="687"/>
      <c r="DYS33" s="687"/>
      <c r="DYT33" s="687"/>
      <c r="DYU33" s="687"/>
      <c r="DYV33" s="687"/>
      <c r="DYW33" s="687"/>
      <c r="DYX33" s="687"/>
      <c r="DYY33" s="687"/>
      <c r="DYZ33" s="687"/>
      <c r="DZA33" s="687"/>
      <c r="DZB33" s="687"/>
      <c r="DZC33" s="687"/>
      <c r="DZD33" s="687"/>
      <c r="DZE33" s="687"/>
      <c r="DZF33" s="687"/>
      <c r="DZG33" s="687"/>
      <c r="DZH33" s="687"/>
      <c r="DZI33" s="687"/>
      <c r="DZJ33" s="687"/>
      <c r="DZK33" s="687"/>
      <c r="DZL33" s="687"/>
      <c r="DZM33" s="687"/>
      <c r="DZN33" s="687"/>
      <c r="DZO33" s="687"/>
      <c r="DZP33" s="687"/>
      <c r="DZQ33" s="687"/>
      <c r="DZR33" s="687"/>
      <c r="DZS33" s="687"/>
      <c r="DZT33" s="687"/>
      <c r="DZU33" s="687"/>
      <c r="DZV33" s="687"/>
      <c r="DZW33" s="687"/>
      <c r="DZX33" s="687"/>
      <c r="DZY33" s="687"/>
      <c r="DZZ33" s="687"/>
      <c r="EAA33" s="687"/>
      <c r="EAB33" s="687"/>
      <c r="EAC33" s="687"/>
      <c r="EAD33" s="687"/>
      <c r="EAE33" s="687"/>
      <c r="EAF33" s="687"/>
      <c r="EAG33" s="687"/>
      <c r="EAH33" s="687"/>
      <c r="EAI33" s="687"/>
      <c r="EAJ33" s="687"/>
      <c r="EAK33" s="687"/>
      <c r="EAL33" s="687"/>
      <c r="EAM33" s="687"/>
      <c r="EAN33" s="687"/>
      <c r="EAO33" s="687"/>
      <c r="EAP33" s="687"/>
      <c r="EAQ33" s="687"/>
      <c r="EAR33" s="687"/>
      <c r="EAS33" s="687"/>
      <c r="EAT33" s="687"/>
      <c r="EAU33" s="687"/>
      <c r="EAV33" s="687"/>
      <c r="EAW33" s="687"/>
      <c r="EAX33" s="687"/>
      <c r="EAY33" s="687"/>
      <c r="EAZ33" s="687"/>
      <c r="EBA33" s="687"/>
      <c r="EBB33" s="687"/>
      <c r="EBC33" s="687"/>
      <c r="EBD33" s="687"/>
      <c r="EBE33" s="687"/>
      <c r="EBF33" s="687"/>
      <c r="EBG33" s="687"/>
      <c r="EBH33" s="687"/>
      <c r="EBI33" s="687"/>
      <c r="EBJ33" s="687"/>
      <c r="EBK33" s="687"/>
      <c r="EBL33" s="687"/>
      <c r="EBM33" s="687"/>
      <c r="EBN33" s="687"/>
      <c r="EBO33" s="687"/>
      <c r="EBP33" s="687"/>
      <c r="EBQ33" s="687"/>
      <c r="EBR33" s="687"/>
      <c r="EBS33" s="687"/>
      <c r="EBT33" s="687"/>
      <c r="EBU33" s="687"/>
      <c r="EBV33" s="687"/>
      <c r="EBW33" s="687"/>
      <c r="EBX33" s="687"/>
      <c r="EBY33" s="687"/>
      <c r="EBZ33" s="687"/>
      <c r="ECA33" s="687"/>
      <c r="ECB33" s="687"/>
      <c r="ECC33" s="687"/>
      <c r="ECD33" s="687"/>
      <c r="ECE33" s="687"/>
      <c r="ECF33" s="687"/>
      <c r="ECG33" s="687"/>
      <c r="ECH33" s="687"/>
      <c r="ECI33" s="687"/>
      <c r="ECJ33" s="687"/>
      <c r="ECK33" s="687"/>
      <c r="ECL33" s="687"/>
      <c r="ECM33" s="687"/>
      <c r="ECN33" s="687"/>
      <c r="ECO33" s="687"/>
      <c r="ECP33" s="687"/>
      <c r="ECQ33" s="687"/>
      <c r="ECR33" s="687"/>
      <c r="ECS33" s="687"/>
      <c r="ECT33" s="687"/>
      <c r="ECU33" s="687"/>
      <c r="ECV33" s="687"/>
      <c r="ECW33" s="687"/>
      <c r="ECX33" s="687"/>
      <c r="ECY33" s="687"/>
      <c r="ECZ33" s="687"/>
      <c r="EDA33" s="687"/>
      <c r="EDB33" s="687"/>
      <c r="EDC33" s="687"/>
      <c r="EDD33" s="687"/>
      <c r="EDE33" s="687"/>
      <c r="EDF33" s="687"/>
      <c r="EDG33" s="687"/>
      <c r="EDH33" s="687"/>
      <c r="EDI33" s="687"/>
      <c r="EDJ33" s="687"/>
      <c r="EDK33" s="687"/>
      <c r="EDL33" s="687"/>
      <c r="EDM33" s="687"/>
      <c r="EDN33" s="687"/>
      <c r="EDO33" s="687"/>
      <c r="EDP33" s="687"/>
      <c r="EDQ33" s="687"/>
      <c r="EDR33" s="687"/>
      <c r="EDS33" s="687"/>
      <c r="EDT33" s="687"/>
      <c r="EDU33" s="687"/>
      <c r="EDV33" s="687"/>
      <c r="EDW33" s="687"/>
      <c r="EDX33" s="687"/>
      <c r="EDY33" s="687"/>
      <c r="EDZ33" s="687"/>
      <c r="EEA33" s="687"/>
      <c r="EEB33" s="687"/>
      <c r="EEC33" s="687"/>
      <c r="EED33" s="687"/>
      <c r="EEE33" s="687"/>
      <c r="EEF33" s="687"/>
      <c r="EEG33" s="687"/>
      <c r="EEH33" s="687"/>
      <c r="EEI33" s="687"/>
      <c r="EEJ33" s="687"/>
      <c r="EEK33" s="687"/>
      <c r="EEL33" s="687"/>
      <c r="EEM33" s="687"/>
      <c r="EEN33" s="687"/>
      <c r="EEO33" s="687"/>
      <c r="EEP33" s="687"/>
      <c r="EEQ33" s="687"/>
      <c r="EER33" s="687"/>
      <c r="EES33" s="687"/>
      <c r="EET33" s="687"/>
      <c r="EEU33" s="687"/>
      <c r="EEV33" s="687"/>
      <c r="EEW33" s="687"/>
      <c r="EEX33" s="687"/>
      <c r="EEY33" s="687"/>
      <c r="EEZ33" s="687"/>
      <c r="EFA33" s="687"/>
      <c r="EFB33" s="687"/>
      <c r="EFC33" s="687"/>
      <c r="EFD33" s="687"/>
      <c r="EFE33" s="687"/>
      <c r="EFF33" s="687"/>
      <c r="EFG33" s="687"/>
      <c r="EFH33" s="687"/>
      <c r="EFI33" s="687"/>
      <c r="EFJ33" s="687"/>
      <c r="EFK33" s="687"/>
      <c r="EFL33" s="687"/>
      <c r="EFM33" s="687"/>
      <c r="EFN33" s="687"/>
      <c r="EFO33" s="687"/>
      <c r="EFP33" s="687"/>
      <c r="EFQ33" s="687"/>
      <c r="EFR33" s="687"/>
      <c r="EFS33" s="687"/>
      <c r="EFT33" s="687"/>
      <c r="EFU33" s="687"/>
      <c r="EFV33" s="687"/>
      <c r="EFW33" s="687"/>
      <c r="EFX33" s="687"/>
      <c r="EFY33" s="687"/>
      <c r="EFZ33" s="687"/>
      <c r="EGA33" s="687"/>
      <c r="EGB33" s="687"/>
      <c r="EGC33" s="687"/>
      <c r="EGD33" s="687"/>
      <c r="EGE33" s="687"/>
      <c r="EGF33" s="687"/>
      <c r="EGG33" s="687"/>
      <c r="EGH33" s="687"/>
      <c r="EGI33" s="687"/>
      <c r="EGJ33" s="687"/>
      <c r="EGK33" s="687"/>
      <c r="EGL33" s="687"/>
      <c r="EGM33" s="687"/>
      <c r="EGN33" s="687"/>
      <c r="EGO33" s="687"/>
      <c r="EGP33" s="687"/>
      <c r="EGQ33" s="687"/>
      <c r="EGR33" s="687"/>
      <c r="EGS33" s="687"/>
      <c r="EGT33" s="687"/>
      <c r="EGU33" s="687"/>
      <c r="EGV33" s="687"/>
      <c r="EGW33" s="687"/>
      <c r="EGX33" s="687"/>
      <c r="EGY33" s="687"/>
      <c r="EGZ33" s="687"/>
      <c r="EHA33" s="687"/>
      <c r="EHB33" s="687"/>
      <c r="EHC33" s="687"/>
      <c r="EHD33" s="687"/>
      <c r="EHE33" s="687"/>
      <c r="EHF33" s="687"/>
      <c r="EHG33" s="687"/>
      <c r="EHH33" s="687"/>
      <c r="EHI33" s="687"/>
      <c r="EHJ33" s="687"/>
      <c r="EHK33" s="687"/>
      <c r="EHL33" s="687"/>
      <c r="EHM33" s="687"/>
      <c r="EHN33" s="687"/>
      <c r="EHO33" s="687"/>
      <c r="EHP33" s="687"/>
      <c r="EHQ33" s="687"/>
      <c r="EHR33" s="687"/>
      <c r="EHS33" s="687"/>
      <c r="EHT33" s="687"/>
      <c r="EHU33" s="687"/>
      <c r="EHV33" s="687"/>
      <c r="EHW33" s="687"/>
      <c r="EHX33" s="687"/>
      <c r="EHY33" s="687"/>
      <c r="EHZ33" s="687"/>
      <c r="EIA33" s="687"/>
      <c r="EIB33" s="687"/>
      <c r="EIC33" s="687"/>
      <c r="EID33" s="687"/>
      <c r="EIE33" s="687"/>
      <c r="EIF33" s="687"/>
      <c r="EIG33" s="687"/>
      <c r="EIH33" s="687"/>
      <c r="EII33" s="687"/>
      <c r="EIJ33" s="687"/>
      <c r="EIK33" s="687"/>
      <c r="EIL33" s="687"/>
      <c r="EIM33" s="687"/>
      <c r="EIN33" s="687"/>
      <c r="EIO33" s="687"/>
      <c r="EIP33" s="687"/>
      <c r="EIQ33" s="687"/>
      <c r="EIR33" s="687"/>
      <c r="EIS33" s="687"/>
      <c r="EIT33" s="687"/>
      <c r="EIU33" s="687"/>
      <c r="EIV33" s="687"/>
      <c r="EIW33" s="687"/>
      <c r="EIX33" s="687"/>
      <c r="EIY33" s="687"/>
      <c r="EIZ33" s="687"/>
      <c r="EJA33" s="687"/>
      <c r="EJB33" s="687"/>
      <c r="EJC33" s="687"/>
      <c r="EJD33" s="687"/>
      <c r="EJE33" s="687"/>
      <c r="EJF33" s="687"/>
      <c r="EJG33" s="687"/>
      <c r="EJH33" s="687"/>
      <c r="EJI33" s="687"/>
      <c r="EJJ33" s="687"/>
      <c r="EJK33" s="687"/>
      <c r="EJL33" s="687"/>
      <c r="EJM33" s="687"/>
      <c r="EJN33" s="687"/>
      <c r="EJO33" s="687"/>
      <c r="EJP33" s="687"/>
      <c r="EJQ33" s="687"/>
      <c r="EJR33" s="687"/>
      <c r="EJS33" s="687"/>
      <c r="EJT33" s="687"/>
      <c r="EJU33" s="687"/>
      <c r="EJV33" s="687"/>
      <c r="EJW33" s="687"/>
      <c r="EJX33" s="687"/>
      <c r="EJY33" s="687"/>
      <c r="EJZ33" s="687"/>
      <c r="EKA33" s="687"/>
      <c r="EKB33" s="687"/>
      <c r="EKC33" s="687"/>
      <c r="EKD33" s="687"/>
      <c r="EKE33" s="687"/>
      <c r="EKF33" s="687"/>
      <c r="EKG33" s="687"/>
      <c r="EKH33" s="687"/>
      <c r="EKI33" s="687"/>
      <c r="EKJ33" s="687"/>
      <c r="EKK33" s="687"/>
      <c r="EKL33" s="687"/>
      <c r="EKM33" s="687"/>
      <c r="EKN33" s="687"/>
      <c r="EKO33" s="687"/>
      <c r="EKP33" s="687"/>
      <c r="EKQ33" s="687"/>
      <c r="EKR33" s="687"/>
      <c r="EKS33" s="687"/>
      <c r="EKT33" s="687"/>
      <c r="EKU33" s="687"/>
      <c r="EKV33" s="687"/>
      <c r="EKW33" s="687"/>
      <c r="EKX33" s="687"/>
      <c r="EKY33" s="687"/>
      <c r="EKZ33" s="687"/>
      <c r="ELA33" s="687"/>
      <c r="ELB33" s="687"/>
      <c r="ELC33" s="687"/>
      <c r="ELD33" s="687"/>
      <c r="ELE33" s="687"/>
      <c r="ELF33" s="687"/>
      <c r="ELG33" s="687"/>
      <c r="ELH33" s="687"/>
      <c r="ELI33" s="687"/>
      <c r="ELJ33" s="687"/>
      <c r="ELK33" s="687"/>
      <c r="ELL33" s="687"/>
      <c r="ELM33" s="687"/>
      <c r="ELN33" s="687"/>
      <c r="ELO33" s="687"/>
      <c r="ELP33" s="687"/>
      <c r="ELQ33" s="687"/>
      <c r="ELR33" s="687"/>
      <c r="ELS33" s="687"/>
      <c r="ELT33" s="687"/>
      <c r="ELU33" s="687"/>
      <c r="ELV33" s="687"/>
      <c r="ELW33" s="687"/>
      <c r="ELX33" s="687"/>
      <c r="ELY33" s="687"/>
      <c r="ELZ33" s="687"/>
      <c r="EMA33" s="687"/>
      <c r="EMB33" s="687"/>
      <c r="EMC33" s="687"/>
      <c r="EMD33" s="687"/>
      <c r="EME33" s="687"/>
      <c r="EMF33" s="687"/>
      <c r="EMG33" s="687"/>
      <c r="EMH33" s="687"/>
      <c r="EMI33" s="687"/>
      <c r="EMJ33" s="687"/>
      <c r="EMK33" s="687"/>
      <c r="EML33" s="687"/>
      <c r="EMM33" s="687"/>
      <c r="EMN33" s="687"/>
      <c r="EMO33" s="687"/>
      <c r="EMP33" s="687"/>
      <c r="EMQ33" s="687"/>
      <c r="EMR33" s="687"/>
      <c r="EMS33" s="687"/>
      <c r="EMT33" s="687"/>
      <c r="EMU33" s="687"/>
      <c r="EMV33" s="687"/>
      <c r="EMW33" s="687"/>
      <c r="EMX33" s="687"/>
      <c r="EMY33" s="687"/>
      <c r="EMZ33" s="687"/>
      <c r="ENA33" s="687"/>
      <c r="ENB33" s="687"/>
      <c r="ENC33" s="687"/>
      <c r="END33" s="687"/>
      <c r="ENE33" s="687"/>
      <c r="ENF33" s="687"/>
      <c r="ENG33" s="687"/>
      <c r="ENH33" s="687"/>
      <c r="ENI33" s="687"/>
      <c r="ENJ33" s="687"/>
      <c r="ENK33" s="687"/>
      <c r="ENL33" s="687"/>
      <c r="ENM33" s="687"/>
      <c r="ENN33" s="687"/>
      <c r="ENO33" s="687"/>
      <c r="ENP33" s="687"/>
      <c r="ENQ33" s="687"/>
      <c r="ENR33" s="687"/>
      <c r="ENS33" s="687"/>
      <c r="ENT33" s="687"/>
      <c r="ENU33" s="687"/>
      <c r="ENV33" s="687"/>
      <c r="ENW33" s="687"/>
      <c r="ENX33" s="687"/>
      <c r="ENY33" s="687"/>
      <c r="ENZ33" s="687"/>
      <c r="EOA33" s="687"/>
      <c r="EOB33" s="687"/>
      <c r="EOC33" s="687"/>
      <c r="EOD33" s="687"/>
      <c r="EOE33" s="687"/>
      <c r="EOF33" s="687"/>
      <c r="EOG33" s="687"/>
      <c r="EOH33" s="687"/>
      <c r="EOI33" s="687"/>
      <c r="EOJ33" s="687"/>
      <c r="EOK33" s="687"/>
      <c r="EOL33" s="687"/>
      <c r="EOM33" s="687"/>
      <c r="EON33" s="687"/>
      <c r="EOO33" s="687"/>
      <c r="EOP33" s="687"/>
      <c r="EOQ33" s="687"/>
      <c r="EOR33" s="687"/>
      <c r="EOS33" s="687"/>
      <c r="EOT33" s="687"/>
      <c r="EOU33" s="687"/>
      <c r="EOV33" s="687"/>
      <c r="EOW33" s="687"/>
      <c r="EOX33" s="687"/>
      <c r="EOY33" s="687"/>
      <c r="EOZ33" s="687"/>
      <c r="EPA33" s="687"/>
      <c r="EPB33" s="687"/>
      <c r="EPC33" s="687"/>
      <c r="EPD33" s="687"/>
      <c r="EPE33" s="687"/>
      <c r="EPF33" s="687"/>
      <c r="EPG33" s="687"/>
      <c r="EPH33" s="687"/>
      <c r="EPI33" s="687"/>
      <c r="EPJ33" s="687"/>
      <c r="EPK33" s="687"/>
      <c r="EPL33" s="687"/>
      <c r="EPM33" s="687"/>
      <c r="EPN33" s="687"/>
      <c r="EPO33" s="687"/>
      <c r="EPP33" s="687"/>
      <c r="EPQ33" s="687"/>
      <c r="EPR33" s="687"/>
      <c r="EPS33" s="687"/>
      <c r="EPT33" s="687"/>
      <c r="EPU33" s="687"/>
      <c r="EPV33" s="687"/>
      <c r="EPW33" s="687"/>
      <c r="EPX33" s="687"/>
      <c r="EPY33" s="687"/>
      <c r="EPZ33" s="687"/>
      <c r="EQA33" s="687"/>
      <c r="EQB33" s="687"/>
      <c r="EQC33" s="687"/>
      <c r="EQD33" s="687"/>
      <c r="EQE33" s="687"/>
      <c r="EQF33" s="687"/>
      <c r="EQG33" s="687"/>
      <c r="EQH33" s="687"/>
      <c r="EQI33" s="687"/>
      <c r="EQJ33" s="687"/>
      <c r="EQK33" s="687"/>
      <c r="EQL33" s="687"/>
      <c r="EQM33" s="687"/>
      <c r="EQN33" s="687"/>
      <c r="EQO33" s="687"/>
      <c r="EQP33" s="687"/>
      <c r="EQQ33" s="687"/>
      <c r="EQR33" s="687"/>
      <c r="EQS33" s="687"/>
      <c r="EQT33" s="687"/>
      <c r="EQU33" s="687"/>
      <c r="EQV33" s="687"/>
      <c r="EQW33" s="687"/>
      <c r="EQX33" s="687"/>
      <c r="EQY33" s="687"/>
      <c r="EQZ33" s="687"/>
      <c r="ERA33" s="687"/>
      <c r="ERB33" s="687"/>
      <c r="ERC33" s="687"/>
      <c r="ERD33" s="687"/>
      <c r="ERE33" s="687"/>
      <c r="ERF33" s="687"/>
      <c r="ERG33" s="687"/>
      <c r="ERH33" s="687"/>
      <c r="ERI33" s="687"/>
      <c r="ERJ33" s="687"/>
      <c r="ERK33" s="687"/>
      <c r="ERL33" s="687"/>
      <c r="ERM33" s="687"/>
      <c r="ERN33" s="687"/>
      <c r="ERO33" s="687"/>
      <c r="ERP33" s="687"/>
      <c r="ERQ33" s="687"/>
      <c r="ERR33" s="687"/>
      <c r="ERS33" s="687"/>
      <c r="ERT33" s="687"/>
      <c r="ERU33" s="687"/>
      <c r="ERV33" s="687"/>
      <c r="ERW33" s="687"/>
      <c r="ERX33" s="687"/>
      <c r="ERY33" s="687"/>
      <c r="ERZ33" s="687"/>
      <c r="ESA33" s="687"/>
      <c r="ESB33" s="687"/>
      <c r="ESC33" s="687"/>
      <c r="ESD33" s="687"/>
      <c r="ESE33" s="687"/>
      <c r="ESF33" s="687"/>
      <c r="ESG33" s="687"/>
      <c r="ESH33" s="687"/>
      <c r="ESI33" s="687"/>
      <c r="ESJ33" s="687"/>
      <c r="ESK33" s="687"/>
      <c r="ESL33" s="687"/>
      <c r="ESM33" s="687"/>
      <c r="ESN33" s="687"/>
      <c r="ESO33" s="687"/>
      <c r="ESP33" s="687"/>
      <c r="ESQ33" s="687"/>
      <c r="ESR33" s="687"/>
      <c r="ESS33" s="687"/>
      <c r="EST33" s="687"/>
      <c r="ESU33" s="687"/>
      <c r="ESV33" s="687"/>
      <c r="ESW33" s="687"/>
      <c r="ESX33" s="687"/>
      <c r="ESY33" s="687"/>
      <c r="ESZ33" s="687"/>
      <c r="ETA33" s="687"/>
      <c r="ETB33" s="687"/>
      <c r="ETC33" s="687"/>
      <c r="ETD33" s="687"/>
      <c r="ETE33" s="687"/>
      <c r="ETF33" s="687"/>
      <c r="ETG33" s="687"/>
      <c r="ETH33" s="687"/>
      <c r="ETI33" s="687"/>
      <c r="ETJ33" s="687"/>
      <c r="ETK33" s="687"/>
      <c r="ETL33" s="687"/>
      <c r="ETM33" s="687"/>
      <c r="ETN33" s="687"/>
      <c r="ETO33" s="687"/>
      <c r="ETP33" s="687"/>
      <c r="ETQ33" s="687"/>
      <c r="ETR33" s="687"/>
      <c r="ETS33" s="687"/>
      <c r="ETT33" s="687"/>
      <c r="ETU33" s="687"/>
      <c r="ETV33" s="687"/>
      <c r="ETW33" s="687"/>
      <c r="ETX33" s="687"/>
      <c r="ETY33" s="687"/>
      <c r="ETZ33" s="687"/>
      <c r="EUA33" s="687"/>
      <c r="EUB33" s="687"/>
      <c r="EUC33" s="687"/>
      <c r="EUD33" s="687"/>
      <c r="EUE33" s="687"/>
      <c r="EUF33" s="687"/>
      <c r="EUG33" s="687"/>
      <c r="EUH33" s="687"/>
      <c r="EUI33" s="687"/>
      <c r="EUJ33" s="687"/>
      <c r="EUK33" s="687"/>
      <c r="EUL33" s="687"/>
      <c r="EUM33" s="687"/>
      <c r="EUN33" s="687"/>
      <c r="EUO33" s="687"/>
      <c r="EUP33" s="687"/>
      <c r="EUQ33" s="687"/>
      <c r="EUR33" s="687"/>
      <c r="EUS33" s="687"/>
      <c r="EUT33" s="687"/>
      <c r="EUU33" s="687"/>
      <c r="EUV33" s="687"/>
      <c r="EUW33" s="687"/>
      <c r="EUX33" s="687"/>
      <c r="EUY33" s="687"/>
      <c r="EUZ33" s="687"/>
      <c r="EVA33" s="687"/>
      <c r="EVB33" s="687"/>
      <c r="EVC33" s="687"/>
      <c r="EVD33" s="687"/>
      <c r="EVE33" s="687"/>
      <c r="EVF33" s="687"/>
      <c r="EVG33" s="687"/>
      <c r="EVH33" s="687"/>
      <c r="EVI33" s="687"/>
      <c r="EVJ33" s="687"/>
      <c r="EVK33" s="687"/>
      <c r="EVL33" s="687"/>
      <c r="EVM33" s="687"/>
      <c r="EVN33" s="687"/>
      <c r="EVO33" s="687"/>
      <c r="EVP33" s="687"/>
      <c r="EVQ33" s="687"/>
      <c r="EVR33" s="687"/>
      <c r="EVS33" s="687"/>
      <c r="EVT33" s="687"/>
      <c r="EVU33" s="687"/>
      <c r="EVV33" s="687"/>
      <c r="EVW33" s="687"/>
      <c r="EVX33" s="687"/>
      <c r="EVY33" s="687"/>
      <c r="EVZ33" s="687"/>
      <c r="EWA33" s="687"/>
      <c r="EWB33" s="687"/>
      <c r="EWC33" s="687"/>
      <c r="EWD33" s="687"/>
      <c r="EWE33" s="687"/>
      <c r="EWF33" s="687"/>
      <c r="EWG33" s="687"/>
      <c r="EWH33" s="687"/>
      <c r="EWI33" s="687"/>
      <c r="EWJ33" s="687"/>
      <c r="EWK33" s="687"/>
      <c r="EWL33" s="687"/>
      <c r="EWM33" s="687"/>
      <c r="EWN33" s="687"/>
      <c r="EWO33" s="687"/>
      <c r="EWP33" s="687"/>
      <c r="EWQ33" s="687"/>
      <c r="EWR33" s="687"/>
      <c r="EWS33" s="687"/>
      <c r="EWT33" s="687"/>
      <c r="EWU33" s="687"/>
      <c r="EWV33" s="687"/>
      <c r="EWW33" s="687"/>
      <c r="EWX33" s="687"/>
      <c r="EWY33" s="687"/>
      <c r="EWZ33" s="687"/>
      <c r="EXA33" s="687"/>
      <c r="EXB33" s="687"/>
      <c r="EXC33" s="687"/>
      <c r="EXD33" s="687"/>
      <c r="EXE33" s="687"/>
      <c r="EXF33" s="687"/>
      <c r="EXG33" s="687"/>
      <c r="EXH33" s="687"/>
      <c r="EXI33" s="687"/>
      <c r="EXJ33" s="687"/>
      <c r="EXK33" s="687"/>
      <c r="EXL33" s="687"/>
      <c r="EXM33" s="687"/>
      <c r="EXN33" s="687"/>
      <c r="EXO33" s="687"/>
      <c r="EXP33" s="687"/>
      <c r="EXQ33" s="687"/>
      <c r="EXR33" s="687"/>
      <c r="EXS33" s="687"/>
      <c r="EXT33" s="687"/>
      <c r="EXU33" s="687"/>
      <c r="EXV33" s="687"/>
      <c r="EXW33" s="687"/>
      <c r="EXX33" s="687"/>
      <c r="EXY33" s="687"/>
      <c r="EXZ33" s="687"/>
      <c r="EYA33" s="687"/>
      <c r="EYB33" s="687"/>
      <c r="EYC33" s="687"/>
      <c r="EYD33" s="687"/>
      <c r="EYE33" s="687"/>
      <c r="EYF33" s="687"/>
      <c r="EYG33" s="687"/>
      <c r="EYH33" s="687"/>
      <c r="EYI33" s="687"/>
      <c r="EYJ33" s="687"/>
      <c r="EYK33" s="687"/>
      <c r="EYL33" s="687"/>
      <c r="EYM33" s="687"/>
      <c r="EYN33" s="687"/>
      <c r="EYO33" s="687"/>
      <c r="EYP33" s="687"/>
      <c r="EYQ33" s="687"/>
      <c r="EYR33" s="687"/>
      <c r="EYS33" s="687"/>
      <c r="EYT33" s="687"/>
      <c r="EYU33" s="687"/>
      <c r="EYV33" s="687"/>
      <c r="EYW33" s="687"/>
      <c r="EYX33" s="687"/>
      <c r="EYY33" s="687"/>
      <c r="EYZ33" s="687"/>
      <c r="EZA33" s="687"/>
      <c r="EZB33" s="687"/>
      <c r="EZC33" s="687"/>
      <c r="EZD33" s="687"/>
      <c r="EZE33" s="687"/>
      <c r="EZF33" s="687"/>
      <c r="EZG33" s="687"/>
      <c r="EZH33" s="687"/>
      <c r="EZI33" s="687"/>
      <c r="EZJ33" s="687"/>
      <c r="EZK33" s="687"/>
      <c r="EZL33" s="687"/>
      <c r="EZM33" s="687"/>
      <c r="EZN33" s="687"/>
      <c r="EZO33" s="687"/>
      <c r="EZP33" s="687"/>
      <c r="EZQ33" s="687"/>
      <c r="EZR33" s="687"/>
      <c r="EZS33" s="687"/>
      <c r="EZT33" s="687"/>
      <c r="EZU33" s="687"/>
      <c r="EZV33" s="687"/>
      <c r="EZW33" s="687"/>
      <c r="EZX33" s="687"/>
      <c r="EZY33" s="687"/>
      <c r="EZZ33" s="687"/>
      <c r="FAA33" s="687"/>
      <c r="FAB33" s="687"/>
      <c r="FAC33" s="687"/>
      <c r="FAD33" s="687"/>
      <c r="FAE33" s="687"/>
      <c r="FAF33" s="687"/>
      <c r="FAG33" s="687"/>
      <c r="FAH33" s="687"/>
      <c r="FAI33" s="687"/>
      <c r="FAJ33" s="687"/>
      <c r="FAK33" s="687"/>
      <c r="FAL33" s="687"/>
      <c r="FAM33" s="687"/>
      <c r="FAN33" s="687"/>
      <c r="FAO33" s="687"/>
      <c r="FAP33" s="687"/>
      <c r="FAQ33" s="687"/>
      <c r="FAR33" s="687"/>
      <c r="FAS33" s="687"/>
      <c r="FAT33" s="687"/>
      <c r="FAU33" s="687"/>
      <c r="FAV33" s="687"/>
      <c r="FAW33" s="687"/>
      <c r="FAX33" s="687"/>
      <c r="FAY33" s="687"/>
      <c r="FAZ33" s="687"/>
      <c r="FBA33" s="687"/>
      <c r="FBB33" s="687"/>
      <c r="FBC33" s="687"/>
      <c r="FBD33" s="687"/>
      <c r="FBE33" s="687"/>
      <c r="FBF33" s="687"/>
      <c r="FBG33" s="687"/>
      <c r="FBH33" s="687"/>
      <c r="FBI33" s="687"/>
      <c r="FBJ33" s="687"/>
      <c r="FBK33" s="687"/>
      <c r="FBL33" s="687"/>
      <c r="FBM33" s="687"/>
      <c r="FBN33" s="687"/>
      <c r="FBO33" s="687"/>
      <c r="FBP33" s="687"/>
      <c r="FBQ33" s="687"/>
      <c r="FBR33" s="687"/>
      <c r="FBS33" s="687"/>
      <c r="FBT33" s="687"/>
      <c r="FBU33" s="687"/>
      <c r="FBV33" s="687"/>
      <c r="FBW33" s="687"/>
      <c r="FBX33" s="687"/>
      <c r="FBY33" s="687"/>
      <c r="FBZ33" s="687"/>
      <c r="FCA33" s="687"/>
      <c r="FCB33" s="687"/>
      <c r="FCC33" s="687"/>
      <c r="FCD33" s="687"/>
      <c r="FCE33" s="687"/>
      <c r="FCF33" s="687"/>
      <c r="FCG33" s="687"/>
      <c r="FCH33" s="687"/>
      <c r="FCI33" s="687"/>
      <c r="FCJ33" s="687"/>
      <c r="FCK33" s="687"/>
      <c r="FCL33" s="687"/>
      <c r="FCM33" s="687"/>
      <c r="FCN33" s="687"/>
      <c r="FCO33" s="687"/>
      <c r="FCP33" s="687"/>
      <c r="FCQ33" s="687"/>
      <c r="FCR33" s="687"/>
      <c r="FCS33" s="687"/>
      <c r="FCT33" s="687"/>
      <c r="FCU33" s="687"/>
      <c r="FCV33" s="687"/>
      <c r="FCW33" s="687"/>
      <c r="FCX33" s="687"/>
      <c r="FCY33" s="687"/>
      <c r="FCZ33" s="687"/>
      <c r="FDA33" s="687"/>
      <c r="FDB33" s="687"/>
      <c r="FDC33" s="687"/>
      <c r="FDD33" s="687"/>
      <c r="FDE33" s="687"/>
      <c r="FDF33" s="687"/>
      <c r="FDG33" s="687"/>
      <c r="FDH33" s="687"/>
      <c r="FDI33" s="687"/>
      <c r="FDJ33" s="687"/>
      <c r="FDK33" s="687"/>
      <c r="FDL33" s="687"/>
      <c r="FDM33" s="687"/>
      <c r="FDN33" s="687"/>
      <c r="FDO33" s="687"/>
      <c r="FDP33" s="687"/>
      <c r="FDQ33" s="687"/>
      <c r="FDR33" s="687"/>
      <c r="FDS33" s="687"/>
      <c r="FDT33" s="687"/>
      <c r="FDU33" s="687"/>
      <c r="FDV33" s="687"/>
      <c r="FDW33" s="687"/>
      <c r="FDX33" s="687"/>
      <c r="FDY33" s="687"/>
      <c r="FDZ33" s="687"/>
      <c r="FEA33" s="687"/>
      <c r="FEB33" s="687"/>
      <c r="FEC33" s="687"/>
      <c r="FED33" s="687"/>
      <c r="FEE33" s="687"/>
      <c r="FEF33" s="687"/>
      <c r="FEG33" s="687"/>
      <c r="FEH33" s="687"/>
      <c r="FEI33" s="687"/>
      <c r="FEJ33" s="687"/>
      <c r="FEK33" s="687"/>
      <c r="FEL33" s="687"/>
      <c r="FEM33" s="687"/>
      <c r="FEN33" s="687"/>
      <c r="FEO33" s="687"/>
      <c r="FEP33" s="687"/>
      <c r="FEQ33" s="687"/>
      <c r="FER33" s="687"/>
      <c r="FES33" s="687"/>
      <c r="FET33" s="687"/>
      <c r="FEU33" s="687"/>
      <c r="FEV33" s="687"/>
      <c r="FEW33" s="687"/>
      <c r="FEX33" s="687"/>
      <c r="FEY33" s="687"/>
      <c r="FEZ33" s="687"/>
      <c r="FFA33" s="687"/>
      <c r="FFB33" s="687"/>
      <c r="FFC33" s="687"/>
      <c r="FFD33" s="687"/>
      <c r="FFE33" s="687"/>
      <c r="FFF33" s="687"/>
      <c r="FFG33" s="687"/>
      <c r="FFH33" s="687"/>
      <c r="FFI33" s="687"/>
      <c r="FFJ33" s="687"/>
      <c r="FFK33" s="687"/>
      <c r="FFL33" s="687"/>
      <c r="FFM33" s="687"/>
      <c r="FFN33" s="687"/>
      <c r="FFO33" s="687"/>
      <c r="FFP33" s="687"/>
      <c r="FFQ33" s="687"/>
      <c r="FFR33" s="687"/>
      <c r="FFS33" s="687"/>
      <c r="FFT33" s="687"/>
      <c r="FFU33" s="687"/>
      <c r="FFV33" s="687"/>
      <c r="FFW33" s="687"/>
      <c r="FFX33" s="687"/>
      <c r="FFY33" s="687"/>
      <c r="FFZ33" s="687"/>
      <c r="FGA33" s="687"/>
      <c r="FGB33" s="687"/>
      <c r="FGC33" s="687"/>
      <c r="FGD33" s="687"/>
      <c r="FGE33" s="687"/>
      <c r="FGF33" s="687"/>
      <c r="FGG33" s="687"/>
      <c r="FGH33" s="687"/>
      <c r="FGI33" s="687"/>
      <c r="FGJ33" s="687"/>
      <c r="FGK33" s="687"/>
      <c r="FGL33" s="687"/>
      <c r="FGM33" s="687"/>
      <c r="FGN33" s="687"/>
      <c r="FGO33" s="687"/>
      <c r="FGP33" s="687"/>
      <c r="FGQ33" s="687"/>
      <c r="FGR33" s="687"/>
      <c r="FGS33" s="687"/>
      <c r="FGT33" s="687"/>
      <c r="FGU33" s="687"/>
      <c r="FGV33" s="687"/>
      <c r="FGW33" s="687"/>
      <c r="FGX33" s="687"/>
      <c r="FGY33" s="687"/>
      <c r="FGZ33" s="687"/>
      <c r="FHA33" s="687"/>
      <c r="FHB33" s="687"/>
      <c r="FHC33" s="687"/>
      <c r="FHD33" s="687"/>
      <c r="FHE33" s="687"/>
      <c r="FHF33" s="687"/>
      <c r="FHG33" s="687"/>
      <c r="FHH33" s="687"/>
      <c r="FHI33" s="687"/>
      <c r="FHJ33" s="687"/>
      <c r="FHK33" s="687"/>
      <c r="FHL33" s="687"/>
      <c r="FHM33" s="687"/>
      <c r="FHN33" s="687"/>
      <c r="FHO33" s="687"/>
      <c r="FHP33" s="687"/>
      <c r="FHQ33" s="687"/>
      <c r="FHR33" s="687"/>
      <c r="FHS33" s="687"/>
      <c r="FHT33" s="687"/>
      <c r="FHU33" s="687"/>
      <c r="FHV33" s="687"/>
      <c r="FHW33" s="687"/>
      <c r="FHX33" s="687"/>
      <c r="FHY33" s="687"/>
      <c r="FHZ33" s="687"/>
      <c r="FIA33" s="687"/>
      <c r="FIB33" s="687"/>
      <c r="FIC33" s="687"/>
      <c r="FID33" s="687"/>
      <c r="FIE33" s="687"/>
      <c r="FIF33" s="687"/>
      <c r="FIG33" s="687"/>
      <c r="FIH33" s="687"/>
      <c r="FII33" s="687"/>
      <c r="FIJ33" s="687"/>
      <c r="FIK33" s="687"/>
      <c r="FIL33" s="687"/>
      <c r="FIM33" s="687"/>
      <c r="FIN33" s="687"/>
      <c r="FIO33" s="687"/>
      <c r="FIP33" s="687"/>
      <c r="FIQ33" s="687"/>
      <c r="FIR33" s="687"/>
      <c r="FIS33" s="687"/>
      <c r="FIT33" s="687"/>
      <c r="FIU33" s="687"/>
      <c r="FIV33" s="687"/>
      <c r="FIW33" s="687"/>
      <c r="FIX33" s="687"/>
      <c r="FIY33" s="687"/>
      <c r="FIZ33" s="687"/>
      <c r="FJA33" s="687"/>
      <c r="FJB33" s="687"/>
      <c r="FJC33" s="687"/>
      <c r="FJD33" s="687"/>
      <c r="FJE33" s="687"/>
      <c r="FJF33" s="687"/>
      <c r="FJG33" s="687"/>
      <c r="FJH33" s="687"/>
      <c r="FJI33" s="687"/>
      <c r="FJJ33" s="687"/>
      <c r="FJK33" s="687"/>
      <c r="FJL33" s="687"/>
      <c r="FJM33" s="687"/>
      <c r="FJN33" s="687"/>
      <c r="FJO33" s="687"/>
      <c r="FJP33" s="687"/>
      <c r="FJQ33" s="687"/>
      <c r="FJR33" s="687"/>
      <c r="FJS33" s="687"/>
      <c r="FJT33" s="687"/>
      <c r="FJU33" s="687"/>
      <c r="FJV33" s="687"/>
      <c r="FJW33" s="687"/>
      <c r="FJX33" s="687"/>
      <c r="FJY33" s="687"/>
      <c r="FJZ33" s="687"/>
      <c r="FKA33" s="687"/>
      <c r="FKB33" s="687"/>
      <c r="FKC33" s="687"/>
      <c r="FKD33" s="687"/>
      <c r="FKE33" s="687"/>
      <c r="FKF33" s="687"/>
      <c r="FKG33" s="687"/>
      <c r="FKH33" s="687"/>
      <c r="FKI33" s="687"/>
      <c r="FKJ33" s="687"/>
      <c r="FKK33" s="687"/>
      <c r="FKL33" s="687"/>
      <c r="FKM33" s="687"/>
      <c r="FKN33" s="687"/>
      <c r="FKO33" s="687"/>
      <c r="FKP33" s="687"/>
      <c r="FKQ33" s="687"/>
      <c r="FKR33" s="687"/>
      <c r="FKS33" s="687"/>
      <c r="FKT33" s="687"/>
      <c r="FKU33" s="687"/>
      <c r="FKV33" s="687"/>
      <c r="FKW33" s="687"/>
      <c r="FKX33" s="687"/>
      <c r="FKY33" s="687"/>
      <c r="FKZ33" s="687"/>
      <c r="FLA33" s="687"/>
      <c r="FLB33" s="687"/>
      <c r="FLC33" s="687"/>
      <c r="FLD33" s="687"/>
      <c r="FLE33" s="687"/>
      <c r="FLF33" s="687"/>
      <c r="FLG33" s="687"/>
      <c r="FLH33" s="687"/>
      <c r="FLI33" s="687"/>
      <c r="FLJ33" s="687"/>
      <c r="FLK33" s="687"/>
      <c r="FLL33" s="687"/>
      <c r="FLM33" s="687"/>
      <c r="FLN33" s="687"/>
      <c r="FLO33" s="687"/>
      <c r="FLP33" s="687"/>
      <c r="FLQ33" s="687"/>
      <c r="FLR33" s="687"/>
      <c r="FLS33" s="687"/>
      <c r="FLT33" s="687"/>
      <c r="FLU33" s="687"/>
      <c r="FLV33" s="687"/>
      <c r="FLW33" s="687"/>
      <c r="FLX33" s="687"/>
      <c r="FLY33" s="687"/>
      <c r="FLZ33" s="687"/>
      <c r="FMA33" s="687"/>
      <c r="FMB33" s="687"/>
      <c r="FMC33" s="687"/>
      <c r="FMD33" s="687"/>
      <c r="FME33" s="687"/>
      <c r="FMF33" s="687"/>
      <c r="FMG33" s="687"/>
      <c r="FMH33" s="687"/>
      <c r="FMI33" s="687"/>
      <c r="FMJ33" s="687"/>
      <c r="FMK33" s="687"/>
      <c r="FML33" s="687"/>
      <c r="FMM33" s="687"/>
      <c r="FMN33" s="687"/>
      <c r="FMO33" s="687"/>
      <c r="FMP33" s="687"/>
      <c r="FMQ33" s="687"/>
      <c r="FMR33" s="687"/>
      <c r="FMS33" s="687"/>
      <c r="FMT33" s="687"/>
      <c r="FMU33" s="687"/>
      <c r="FMV33" s="687"/>
      <c r="FMW33" s="687"/>
      <c r="FMX33" s="687"/>
      <c r="FMY33" s="687"/>
      <c r="FMZ33" s="687"/>
      <c r="FNA33" s="687"/>
      <c r="FNB33" s="687"/>
      <c r="FNC33" s="687"/>
      <c r="FND33" s="687"/>
      <c r="FNE33" s="687"/>
      <c r="FNF33" s="687"/>
      <c r="FNG33" s="687"/>
      <c r="FNH33" s="687"/>
      <c r="FNI33" s="687"/>
      <c r="FNJ33" s="687"/>
      <c r="FNK33" s="687"/>
      <c r="FNL33" s="687"/>
      <c r="FNM33" s="687"/>
      <c r="FNN33" s="687"/>
      <c r="FNO33" s="687"/>
      <c r="FNP33" s="687"/>
      <c r="FNQ33" s="687"/>
      <c r="FNR33" s="687"/>
      <c r="FNS33" s="687"/>
      <c r="FNT33" s="687"/>
      <c r="FNU33" s="687"/>
      <c r="FNV33" s="687"/>
      <c r="FNW33" s="687"/>
      <c r="FNX33" s="687"/>
      <c r="FNY33" s="687"/>
      <c r="FNZ33" s="687"/>
      <c r="FOA33" s="687"/>
      <c r="FOB33" s="687"/>
      <c r="FOC33" s="687"/>
      <c r="FOD33" s="687"/>
      <c r="FOE33" s="687"/>
      <c r="FOF33" s="687"/>
      <c r="FOG33" s="687"/>
      <c r="FOH33" s="687"/>
      <c r="FOI33" s="687"/>
      <c r="FOJ33" s="687"/>
      <c r="FOK33" s="687"/>
      <c r="FOL33" s="687"/>
      <c r="FOM33" s="687"/>
      <c r="FON33" s="687"/>
      <c r="FOO33" s="687"/>
      <c r="FOP33" s="687"/>
      <c r="FOQ33" s="687"/>
      <c r="FOR33" s="687"/>
      <c r="FOS33" s="687"/>
      <c r="FOT33" s="687"/>
      <c r="FOU33" s="687"/>
      <c r="FOV33" s="687"/>
      <c r="FOW33" s="687"/>
      <c r="FOX33" s="687"/>
      <c r="FOY33" s="687"/>
      <c r="FOZ33" s="687"/>
      <c r="FPA33" s="687"/>
      <c r="FPB33" s="687"/>
      <c r="FPC33" s="687"/>
      <c r="FPD33" s="687"/>
      <c r="FPE33" s="687"/>
      <c r="FPF33" s="687"/>
      <c r="FPG33" s="687"/>
      <c r="FPH33" s="687"/>
      <c r="FPI33" s="687"/>
      <c r="FPJ33" s="687"/>
      <c r="FPK33" s="687"/>
      <c r="FPL33" s="687"/>
      <c r="FPM33" s="687"/>
      <c r="FPN33" s="687"/>
      <c r="FPO33" s="687"/>
      <c r="FPP33" s="687"/>
      <c r="FPQ33" s="687"/>
      <c r="FPR33" s="687"/>
      <c r="FPS33" s="687"/>
      <c r="FPT33" s="687"/>
      <c r="FPU33" s="687"/>
      <c r="FPV33" s="687"/>
      <c r="FPW33" s="687"/>
      <c r="FPX33" s="687"/>
      <c r="FPY33" s="687"/>
      <c r="FPZ33" s="687"/>
      <c r="FQA33" s="687"/>
      <c r="FQB33" s="687"/>
      <c r="FQC33" s="687"/>
      <c r="FQD33" s="687"/>
      <c r="FQE33" s="687"/>
      <c r="FQF33" s="687"/>
      <c r="FQG33" s="687"/>
      <c r="FQH33" s="687"/>
      <c r="FQI33" s="687"/>
      <c r="FQJ33" s="687"/>
      <c r="FQK33" s="687"/>
      <c r="FQL33" s="687"/>
      <c r="FQM33" s="687"/>
      <c r="FQN33" s="687"/>
      <c r="FQO33" s="687"/>
      <c r="FQP33" s="687"/>
      <c r="FQQ33" s="687"/>
      <c r="FQR33" s="687"/>
      <c r="FQS33" s="687"/>
      <c r="FQT33" s="687"/>
      <c r="FQU33" s="687"/>
      <c r="FQV33" s="687"/>
      <c r="FQW33" s="687"/>
      <c r="FQX33" s="687"/>
      <c r="FQY33" s="687"/>
      <c r="FQZ33" s="687"/>
      <c r="FRA33" s="687"/>
      <c r="FRB33" s="687"/>
      <c r="FRC33" s="687"/>
      <c r="FRD33" s="687"/>
      <c r="FRE33" s="687"/>
      <c r="FRF33" s="687"/>
      <c r="FRG33" s="687"/>
      <c r="FRH33" s="687"/>
      <c r="FRI33" s="687"/>
      <c r="FRJ33" s="687"/>
      <c r="FRK33" s="687"/>
      <c r="FRL33" s="687"/>
      <c r="FRM33" s="687"/>
      <c r="FRN33" s="687"/>
      <c r="FRO33" s="687"/>
      <c r="FRP33" s="687"/>
      <c r="FRQ33" s="687"/>
      <c r="FRR33" s="687"/>
      <c r="FRS33" s="687"/>
      <c r="FRT33" s="687"/>
      <c r="FRU33" s="687"/>
      <c r="FRV33" s="687"/>
      <c r="FRW33" s="687"/>
      <c r="FRX33" s="687"/>
      <c r="FRY33" s="687"/>
      <c r="FRZ33" s="687"/>
      <c r="FSA33" s="687"/>
      <c r="FSB33" s="687"/>
      <c r="FSC33" s="687"/>
      <c r="FSD33" s="687"/>
      <c r="FSE33" s="687"/>
      <c r="FSF33" s="687"/>
      <c r="FSG33" s="687"/>
      <c r="FSH33" s="687"/>
      <c r="FSI33" s="687"/>
      <c r="FSJ33" s="687"/>
      <c r="FSK33" s="687"/>
      <c r="FSL33" s="687"/>
      <c r="FSM33" s="687"/>
      <c r="FSN33" s="687"/>
      <c r="FSO33" s="687"/>
      <c r="FSP33" s="687"/>
      <c r="FSQ33" s="687"/>
      <c r="FSR33" s="687"/>
      <c r="FSS33" s="687"/>
      <c r="FST33" s="687"/>
      <c r="FSU33" s="687"/>
      <c r="FSV33" s="687"/>
      <c r="FSW33" s="687"/>
      <c r="FSX33" s="687"/>
      <c r="FSY33" s="687"/>
      <c r="FSZ33" s="687"/>
      <c r="FTA33" s="687"/>
      <c r="FTB33" s="687"/>
      <c r="FTC33" s="687"/>
      <c r="FTD33" s="687"/>
      <c r="FTE33" s="687"/>
      <c r="FTF33" s="687"/>
      <c r="FTG33" s="687"/>
      <c r="FTH33" s="687"/>
      <c r="FTI33" s="687"/>
      <c r="FTJ33" s="687"/>
      <c r="FTK33" s="687"/>
      <c r="FTL33" s="687"/>
      <c r="FTM33" s="687"/>
      <c r="FTN33" s="687"/>
      <c r="FTO33" s="687"/>
      <c r="FTP33" s="687"/>
      <c r="FTQ33" s="687"/>
      <c r="FTR33" s="687"/>
      <c r="FTS33" s="687"/>
      <c r="FTT33" s="687"/>
      <c r="FTU33" s="687"/>
      <c r="FTV33" s="687"/>
      <c r="FTW33" s="687"/>
      <c r="FTX33" s="687"/>
      <c r="FTY33" s="687"/>
      <c r="FTZ33" s="687"/>
      <c r="FUA33" s="687"/>
      <c r="FUB33" s="687"/>
      <c r="FUC33" s="687"/>
      <c r="FUD33" s="687"/>
      <c r="FUE33" s="687"/>
      <c r="FUF33" s="687"/>
      <c r="FUG33" s="687"/>
      <c r="FUH33" s="687"/>
      <c r="FUI33" s="687"/>
      <c r="FUJ33" s="687"/>
      <c r="FUK33" s="687"/>
      <c r="FUL33" s="687"/>
      <c r="FUM33" s="687"/>
      <c r="FUN33" s="687"/>
      <c r="FUO33" s="687"/>
      <c r="FUP33" s="687"/>
      <c r="FUQ33" s="687"/>
      <c r="FUR33" s="687"/>
      <c r="FUS33" s="687"/>
      <c r="FUT33" s="687"/>
      <c r="FUU33" s="687"/>
      <c r="FUV33" s="687"/>
      <c r="FUW33" s="687"/>
      <c r="FUX33" s="687"/>
      <c r="FUY33" s="687"/>
      <c r="FUZ33" s="687"/>
      <c r="FVA33" s="687"/>
      <c r="FVB33" s="687"/>
      <c r="FVC33" s="687"/>
      <c r="FVD33" s="687"/>
      <c r="FVE33" s="687"/>
      <c r="FVF33" s="687"/>
      <c r="FVG33" s="687"/>
      <c r="FVH33" s="687"/>
      <c r="FVI33" s="687"/>
      <c r="FVJ33" s="687"/>
      <c r="FVK33" s="687"/>
      <c r="FVL33" s="687"/>
      <c r="FVM33" s="687"/>
      <c r="FVN33" s="687"/>
      <c r="FVO33" s="687"/>
      <c r="FVP33" s="687"/>
      <c r="FVQ33" s="687"/>
      <c r="FVR33" s="687"/>
      <c r="FVS33" s="687"/>
      <c r="FVT33" s="687"/>
      <c r="FVU33" s="687"/>
      <c r="FVV33" s="687"/>
      <c r="FVW33" s="687"/>
      <c r="FVX33" s="687"/>
      <c r="FVY33" s="687"/>
      <c r="FVZ33" s="687"/>
      <c r="FWA33" s="687"/>
      <c r="FWB33" s="687"/>
      <c r="FWC33" s="687"/>
      <c r="FWD33" s="687"/>
      <c r="FWE33" s="687"/>
      <c r="FWF33" s="687"/>
      <c r="FWG33" s="687"/>
      <c r="FWH33" s="687"/>
      <c r="FWI33" s="687"/>
      <c r="FWJ33" s="687"/>
      <c r="FWK33" s="687"/>
      <c r="FWL33" s="687"/>
      <c r="FWM33" s="687"/>
      <c r="FWN33" s="687"/>
      <c r="FWO33" s="687"/>
      <c r="FWP33" s="687"/>
      <c r="FWQ33" s="687"/>
      <c r="FWR33" s="687"/>
      <c r="FWS33" s="687"/>
      <c r="FWT33" s="687"/>
      <c r="FWU33" s="687"/>
      <c r="FWV33" s="687"/>
      <c r="FWW33" s="687"/>
      <c r="FWX33" s="687"/>
      <c r="FWY33" s="687"/>
      <c r="FWZ33" s="687"/>
      <c r="FXA33" s="687"/>
      <c r="FXB33" s="687"/>
      <c r="FXC33" s="687"/>
      <c r="FXD33" s="687"/>
      <c r="FXE33" s="687"/>
      <c r="FXF33" s="687"/>
      <c r="FXG33" s="687"/>
      <c r="FXH33" s="687"/>
      <c r="FXI33" s="687"/>
      <c r="FXJ33" s="687"/>
      <c r="FXK33" s="687"/>
      <c r="FXL33" s="687"/>
      <c r="FXM33" s="687"/>
      <c r="FXN33" s="687"/>
      <c r="FXO33" s="687"/>
      <c r="FXP33" s="687"/>
      <c r="FXQ33" s="687"/>
      <c r="FXR33" s="687"/>
      <c r="FXS33" s="687"/>
      <c r="FXT33" s="687"/>
      <c r="FXU33" s="687"/>
      <c r="FXV33" s="687"/>
      <c r="FXW33" s="687"/>
      <c r="FXX33" s="687"/>
      <c r="FXY33" s="687"/>
      <c r="FXZ33" s="687"/>
      <c r="FYA33" s="687"/>
      <c r="FYB33" s="687"/>
      <c r="FYC33" s="687"/>
      <c r="FYD33" s="687"/>
      <c r="FYE33" s="687"/>
      <c r="FYF33" s="687"/>
      <c r="FYG33" s="687"/>
      <c r="FYH33" s="687"/>
      <c r="FYI33" s="687"/>
      <c r="FYJ33" s="687"/>
      <c r="FYK33" s="687"/>
      <c r="FYL33" s="687"/>
      <c r="FYM33" s="687"/>
      <c r="FYN33" s="687"/>
      <c r="FYO33" s="687"/>
      <c r="FYP33" s="687"/>
      <c r="FYQ33" s="687"/>
      <c r="FYR33" s="687"/>
      <c r="FYS33" s="687"/>
      <c r="FYT33" s="687"/>
      <c r="FYU33" s="687"/>
      <c r="FYV33" s="687"/>
      <c r="FYW33" s="687"/>
      <c r="FYX33" s="687"/>
      <c r="FYY33" s="687"/>
      <c r="FYZ33" s="687"/>
      <c r="FZA33" s="687"/>
      <c r="FZB33" s="687"/>
      <c r="FZC33" s="687"/>
      <c r="FZD33" s="687"/>
      <c r="FZE33" s="687"/>
      <c r="FZF33" s="687"/>
      <c r="FZG33" s="687"/>
      <c r="FZH33" s="687"/>
      <c r="FZI33" s="687"/>
      <c r="FZJ33" s="687"/>
      <c r="FZK33" s="687"/>
      <c r="FZL33" s="687"/>
      <c r="FZM33" s="687"/>
      <c r="FZN33" s="687"/>
      <c r="FZO33" s="687"/>
      <c r="FZP33" s="687"/>
      <c r="FZQ33" s="687"/>
      <c r="FZR33" s="687"/>
      <c r="FZS33" s="687"/>
      <c r="FZT33" s="687"/>
      <c r="FZU33" s="687"/>
      <c r="FZV33" s="687"/>
      <c r="FZW33" s="687"/>
      <c r="FZX33" s="687"/>
      <c r="FZY33" s="687"/>
      <c r="FZZ33" s="687"/>
      <c r="GAA33" s="687"/>
      <c r="GAB33" s="687"/>
      <c r="GAC33" s="687"/>
      <c r="GAD33" s="687"/>
      <c r="GAE33" s="687"/>
      <c r="GAF33" s="687"/>
      <c r="GAG33" s="687"/>
      <c r="GAH33" s="687"/>
      <c r="GAI33" s="687"/>
      <c r="GAJ33" s="687"/>
      <c r="GAK33" s="687"/>
      <c r="GAL33" s="687"/>
      <c r="GAM33" s="687"/>
      <c r="GAN33" s="687"/>
      <c r="GAO33" s="687"/>
      <c r="GAP33" s="687"/>
      <c r="GAQ33" s="687"/>
      <c r="GAR33" s="687"/>
      <c r="GAS33" s="687"/>
      <c r="GAT33" s="687"/>
      <c r="GAU33" s="687"/>
      <c r="GAV33" s="687"/>
      <c r="GAW33" s="687"/>
      <c r="GAX33" s="687"/>
      <c r="GAY33" s="687"/>
      <c r="GAZ33" s="687"/>
      <c r="GBA33" s="687"/>
      <c r="GBB33" s="687"/>
      <c r="GBC33" s="687"/>
      <c r="GBD33" s="687"/>
      <c r="GBE33" s="687"/>
      <c r="GBF33" s="687"/>
      <c r="GBG33" s="687"/>
      <c r="GBH33" s="687"/>
      <c r="GBI33" s="687"/>
      <c r="GBJ33" s="687"/>
      <c r="GBK33" s="687"/>
      <c r="GBL33" s="687"/>
      <c r="GBM33" s="687"/>
      <c r="GBN33" s="687"/>
      <c r="GBO33" s="687"/>
      <c r="GBP33" s="687"/>
      <c r="GBQ33" s="687"/>
      <c r="GBR33" s="687"/>
      <c r="GBS33" s="687"/>
      <c r="GBT33" s="687"/>
      <c r="GBU33" s="687"/>
      <c r="GBV33" s="687"/>
      <c r="GBW33" s="687"/>
      <c r="GBX33" s="687"/>
      <c r="GBY33" s="687"/>
      <c r="GBZ33" s="687"/>
      <c r="GCA33" s="687"/>
      <c r="GCB33" s="687"/>
      <c r="GCC33" s="687"/>
      <c r="GCD33" s="687"/>
      <c r="GCE33" s="687"/>
      <c r="GCF33" s="687"/>
      <c r="GCG33" s="687"/>
      <c r="GCH33" s="687"/>
      <c r="GCI33" s="687"/>
      <c r="GCJ33" s="687"/>
      <c r="GCK33" s="687"/>
      <c r="GCL33" s="687"/>
      <c r="GCM33" s="687"/>
      <c r="GCN33" s="687"/>
      <c r="GCO33" s="687"/>
      <c r="GCP33" s="687"/>
      <c r="GCQ33" s="687"/>
      <c r="GCR33" s="687"/>
      <c r="GCS33" s="687"/>
      <c r="GCT33" s="687"/>
      <c r="GCU33" s="687"/>
      <c r="GCV33" s="687"/>
      <c r="GCW33" s="687"/>
      <c r="GCX33" s="687"/>
      <c r="GCY33" s="687"/>
      <c r="GCZ33" s="687"/>
      <c r="GDA33" s="687"/>
      <c r="GDB33" s="687"/>
      <c r="GDC33" s="687"/>
      <c r="GDD33" s="687"/>
      <c r="GDE33" s="687"/>
      <c r="GDF33" s="687"/>
      <c r="GDG33" s="687"/>
      <c r="GDH33" s="687"/>
      <c r="GDI33" s="687"/>
      <c r="GDJ33" s="687"/>
      <c r="GDK33" s="687"/>
      <c r="GDL33" s="687"/>
      <c r="GDM33" s="687"/>
      <c r="GDN33" s="687"/>
      <c r="GDO33" s="687"/>
      <c r="GDP33" s="687"/>
      <c r="GDQ33" s="687"/>
      <c r="GDR33" s="687"/>
      <c r="GDS33" s="687"/>
      <c r="GDT33" s="687"/>
      <c r="GDU33" s="687"/>
      <c r="GDV33" s="687"/>
      <c r="GDW33" s="687"/>
      <c r="GDX33" s="687"/>
      <c r="GDY33" s="687"/>
      <c r="GDZ33" s="687"/>
      <c r="GEA33" s="687"/>
      <c r="GEB33" s="687"/>
      <c r="GEC33" s="687"/>
      <c r="GED33" s="687"/>
      <c r="GEE33" s="687"/>
      <c r="GEF33" s="687"/>
      <c r="GEG33" s="687"/>
      <c r="GEH33" s="687"/>
      <c r="GEI33" s="687"/>
      <c r="GEJ33" s="687"/>
      <c r="GEK33" s="687"/>
      <c r="GEL33" s="687"/>
      <c r="GEM33" s="687"/>
      <c r="GEN33" s="687"/>
      <c r="GEO33" s="687"/>
      <c r="GEP33" s="687"/>
      <c r="GEQ33" s="687"/>
      <c r="GER33" s="687"/>
      <c r="GES33" s="687"/>
      <c r="GET33" s="687"/>
      <c r="GEU33" s="687"/>
      <c r="GEV33" s="687"/>
      <c r="GEW33" s="687"/>
      <c r="GEX33" s="687"/>
      <c r="GEY33" s="687"/>
      <c r="GEZ33" s="687"/>
      <c r="GFA33" s="687"/>
      <c r="GFB33" s="687"/>
      <c r="GFC33" s="687"/>
      <c r="GFD33" s="687"/>
      <c r="GFE33" s="687"/>
      <c r="GFF33" s="687"/>
      <c r="GFG33" s="687"/>
      <c r="GFH33" s="687"/>
      <c r="GFI33" s="687"/>
      <c r="GFJ33" s="687"/>
      <c r="GFK33" s="687"/>
      <c r="GFL33" s="687"/>
      <c r="GFM33" s="687"/>
      <c r="GFN33" s="687"/>
      <c r="GFO33" s="687"/>
      <c r="GFP33" s="687"/>
      <c r="GFQ33" s="687"/>
      <c r="GFR33" s="687"/>
      <c r="GFS33" s="687"/>
      <c r="GFT33" s="687"/>
      <c r="GFU33" s="687"/>
      <c r="GFV33" s="687"/>
      <c r="GFW33" s="687"/>
      <c r="GFX33" s="687"/>
      <c r="GFY33" s="687"/>
      <c r="GFZ33" s="687"/>
      <c r="GGA33" s="687"/>
      <c r="GGB33" s="687"/>
      <c r="GGC33" s="687"/>
      <c r="GGD33" s="687"/>
      <c r="GGE33" s="687"/>
      <c r="GGF33" s="687"/>
      <c r="GGG33" s="687"/>
      <c r="GGH33" s="687"/>
      <c r="GGI33" s="687"/>
      <c r="GGJ33" s="687"/>
      <c r="GGK33" s="687"/>
      <c r="GGL33" s="687"/>
      <c r="GGM33" s="687"/>
      <c r="GGN33" s="687"/>
      <c r="GGO33" s="687"/>
      <c r="GGP33" s="687"/>
      <c r="GGQ33" s="687"/>
      <c r="GGR33" s="687"/>
      <c r="GGS33" s="687"/>
      <c r="GGT33" s="687"/>
      <c r="GGU33" s="687"/>
      <c r="GGV33" s="687"/>
      <c r="GGW33" s="687"/>
      <c r="GGX33" s="687"/>
      <c r="GGY33" s="687"/>
      <c r="GGZ33" s="687"/>
      <c r="GHA33" s="687"/>
      <c r="GHB33" s="687"/>
      <c r="GHC33" s="687"/>
      <c r="GHD33" s="687"/>
      <c r="GHE33" s="687"/>
      <c r="GHF33" s="687"/>
      <c r="GHG33" s="687"/>
      <c r="GHH33" s="687"/>
      <c r="GHI33" s="687"/>
      <c r="GHJ33" s="687"/>
      <c r="GHK33" s="687"/>
      <c r="GHL33" s="687"/>
      <c r="GHM33" s="687"/>
      <c r="GHN33" s="687"/>
      <c r="GHO33" s="687"/>
      <c r="GHP33" s="687"/>
      <c r="GHQ33" s="687"/>
      <c r="GHR33" s="687"/>
      <c r="GHS33" s="687"/>
      <c r="GHT33" s="687"/>
      <c r="GHU33" s="687"/>
      <c r="GHV33" s="687"/>
      <c r="GHW33" s="687"/>
      <c r="GHX33" s="687"/>
      <c r="GHY33" s="687"/>
      <c r="GHZ33" s="687"/>
      <c r="GIA33" s="687"/>
      <c r="GIB33" s="687"/>
      <c r="GIC33" s="687"/>
      <c r="GID33" s="687"/>
      <c r="GIE33" s="687"/>
      <c r="GIF33" s="687"/>
      <c r="GIG33" s="687"/>
      <c r="GIH33" s="687"/>
      <c r="GII33" s="687"/>
      <c r="GIJ33" s="687"/>
      <c r="GIK33" s="687"/>
      <c r="GIL33" s="687"/>
      <c r="GIM33" s="687"/>
      <c r="GIN33" s="687"/>
      <c r="GIO33" s="687"/>
      <c r="GIP33" s="687"/>
      <c r="GIQ33" s="687"/>
      <c r="GIR33" s="687"/>
      <c r="GIS33" s="687"/>
      <c r="GIT33" s="687"/>
      <c r="GIU33" s="687"/>
      <c r="GIV33" s="687"/>
      <c r="GIW33" s="687"/>
      <c r="GIX33" s="687"/>
      <c r="GIY33" s="687"/>
      <c r="GIZ33" s="687"/>
      <c r="GJA33" s="687"/>
      <c r="GJB33" s="687"/>
      <c r="GJC33" s="687"/>
      <c r="GJD33" s="687"/>
      <c r="GJE33" s="687"/>
      <c r="GJF33" s="687"/>
      <c r="GJG33" s="687"/>
      <c r="GJH33" s="687"/>
      <c r="GJI33" s="687"/>
      <c r="GJJ33" s="687"/>
      <c r="GJK33" s="687"/>
      <c r="GJL33" s="687"/>
      <c r="GJM33" s="687"/>
      <c r="GJN33" s="687"/>
      <c r="GJO33" s="687"/>
      <c r="GJP33" s="687"/>
      <c r="GJQ33" s="687"/>
      <c r="GJR33" s="687"/>
      <c r="GJS33" s="687"/>
      <c r="GJT33" s="687"/>
      <c r="GJU33" s="687"/>
      <c r="GJV33" s="687"/>
      <c r="GJW33" s="687"/>
      <c r="GJX33" s="687"/>
      <c r="GJY33" s="687"/>
      <c r="GJZ33" s="687"/>
      <c r="GKA33" s="687"/>
      <c r="GKB33" s="687"/>
      <c r="GKC33" s="687"/>
      <c r="GKD33" s="687"/>
      <c r="GKE33" s="687"/>
      <c r="GKF33" s="687"/>
      <c r="GKG33" s="687"/>
      <c r="GKH33" s="687"/>
      <c r="GKI33" s="687"/>
      <c r="GKJ33" s="687"/>
      <c r="GKK33" s="687"/>
      <c r="GKL33" s="687"/>
      <c r="GKM33" s="687"/>
      <c r="GKN33" s="687"/>
      <c r="GKO33" s="687"/>
      <c r="GKP33" s="687"/>
      <c r="GKQ33" s="687"/>
      <c r="GKR33" s="687"/>
      <c r="GKS33" s="687"/>
      <c r="GKT33" s="687"/>
      <c r="GKU33" s="687"/>
      <c r="GKV33" s="687"/>
      <c r="GKW33" s="687"/>
      <c r="GKX33" s="687"/>
      <c r="GKY33" s="687"/>
      <c r="GKZ33" s="687"/>
      <c r="GLA33" s="687"/>
      <c r="GLB33" s="687"/>
      <c r="GLC33" s="687"/>
      <c r="GLD33" s="687"/>
      <c r="GLE33" s="687"/>
      <c r="GLF33" s="687"/>
      <c r="GLG33" s="687"/>
      <c r="GLH33" s="687"/>
      <c r="GLI33" s="687"/>
      <c r="GLJ33" s="687"/>
      <c r="GLK33" s="687"/>
      <c r="GLL33" s="687"/>
      <c r="GLM33" s="687"/>
      <c r="GLN33" s="687"/>
      <c r="GLO33" s="687"/>
      <c r="GLP33" s="687"/>
      <c r="GLQ33" s="687"/>
      <c r="GLR33" s="687"/>
      <c r="GLS33" s="687"/>
      <c r="GLT33" s="687"/>
      <c r="GLU33" s="687"/>
      <c r="GLV33" s="687"/>
      <c r="GLW33" s="687"/>
      <c r="GLX33" s="687"/>
      <c r="GLY33" s="687"/>
      <c r="GLZ33" s="687"/>
      <c r="GMA33" s="687"/>
      <c r="GMB33" s="687"/>
      <c r="GMC33" s="687"/>
      <c r="GMD33" s="687"/>
      <c r="GME33" s="687"/>
      <c r="GMF33" s="687"/>
      <c r="GMG33" s="687"/>
      <c r="GMH33" s="687"/>
      <c r="GMI33" s="687"/>
      <c r="GMJ33" s="687"/>
      <c r="GMK33" s="687"/>
      <c r="GML33" s="687"/>
      <c r="GMM33" s="687"/>
      <c r="GMN33" s="687"/>
      <c r="GMO33" s="687"/>
      <c r="GMP33" s="687"/>
      <c r="GMQ33" s="687"/>
      <c r="GMR33" s="687"/>
      <c r="GMS33" s="687"/>
      <c r="GMT33" s="687"/>
      <c r="GMU33" s="687"/>
      <c r="GMV33" s="687"/>
      <c r="GMW33" s="687"/>
      <c r="GMX33" s="687"/>
      <c r="GMY33" s="687"/>
      <c r="GMZ33" s="687"/>
      <c r="GNA33" s="687"/>
      <c r="GNB33" s="687"/>
      <c r="GNC33" s="687"/>
      <c r="GND33" s="687"/>
      <c r="GNE33" s="687"/>
      <c r="GNF33" s="687"/>
      <c r="GNG33" s="687"/>
      <c r="GNH33" s="687"/>
      <c r="GNI33" s="687"/>
      <c r="GNJ33" s="687"/>
      <c r="GNK33" s="687"/>
      <c r="GNL33" s="687"/>
      <c r="GNM33" s="687"/>
      <c r="GNN33" s="687"/>
      <c r="GNO33" s="687"/>
      <c r="GNP33" s="687"/>
      <c r="GNQ33" s="687"/>
      <c r="GNR33" s="687"/>
      <c r="GNS33" s="687"/>
      <c r="GNT33" s="687"/>
      <c r="GNU33" s="687"/>
      <c r="GNV33" s="687"/>
      <c r="GNW33" s="687"/>
      <c r="GNX33" s="687"/>
      <c r="GNY33" s="687"/>
      <c r="GNZ33" s="687"/>
      <c r="GOA33" s="687"/>
      <c r="GOB33" s="687"/>
      <c r="GOC33" s="687"/>
      <c r="GOD33" s="687"/>
      <c r="GOE33" s="687"/>
      <c r="GOF33" s="687"/>
      <c r="GOG33" s="687"/>
      <c r="GOH33" s="687"/>
      <c r="GOI33" s="687"/>
      <c r="GOJ33" s="687"/>
      <c r="GOK33" s="687"/>
      <c r="GOL33" s="687"/>
      <c r="GOM33" s="687"/>
      <c r="GON33" s="687"/>
      <c r="GOO33" s="687"/>
      <c r="GOP33" s="687"/>
      <c r="GOQ33" s="687"/>
      <c r="GOR33" s="687"/>
      <c r="GOS33" s="687"/>
      <c r="GOT33" s="687"/>
      <c r="GOU33" s="687"/>
      <c r="GOV33" s="687"/>
      <c r="GOW33" s="687"/>
      <c r="GOX33" s="687"/>
      <c r="GOY33" s="687"/>
      <c r="GOZ33" s="687"/>
      <c r="GPA33" s="687"/>
      <c r="GPB33" s="687"/>
      <c r="GPC33" s="687"/>
      <c r="GPD33" s="687"/>
      <c r="GPE33" s="687"/>
      <c r="GPF33" s="687"/>
      <c r="GPG33" s="687"/>
      <c r="GPH33" s="687"/>
      <c r="GPI33" s="687"/>
      <c r="GPJ33" s="687"/>
      <c r="GPK33" s="687"/>
      <c r="GPL33" s="687"/>
      <c r="GPM33" s="687"/>
      <c r="GPN33" s="687"/>
      <c r="GPO33" s="687"/>
      <c r="GPP33" s="687"/>
      <c r="GPQ33" s="687"/>
      <c r="GPR33" s="687"/>
      <c r="GPS33" s="687"/>
      <c r="GPT33" s="687"/>
      <c r="GPU33" s="687"/>
      <c r="GPV33" s="687"/>
      <c r="GPW33" s="687"/>
      <c r="GPX33" s="687"/>
      <c r="GPY33" s="687"/>
      <c r="GPZ33" s="687"/>
      <c r="GQA33" s="687"/>
      <c r="GQB33" s="687"/>
      <c r="GQC33" s="687"/>
      <c r="GQD33" s="687"/>
      <c r="GQE33" s="687"/>
      <c r="GQF33" s="687"/>
      <c r="GQG33" s="687"/>
      <c r="GQH33" s="687"/>
      <c r="GQI33" s="687"/>
      <c r="GQJ33" s="687"/>
      <c r="GQK33" s="687"/>
      <c r="GQL33" s="687"/>
      <c r="GQM33" s="687"/>
      <c r="GQN33" s="687"/>
      <c r="GQO33" s="687"/>
      <c r="GQP33" s="687"/>
      <c r="GQQ33" s="687"/>
      <c r="GQR33" s="687"/>
      <c r="GQS33" s="687"/>
      <c r="GQT33" s="687"/>
      <c r="GQU33" s="687"/>
      <c r="GQV33" s="687"/>
      <c r="GQW33" s="687"/>
      <c r="GQX33" s="687"/>
      <c r="GQY33" s="687"/>
      <c r="GQZ33" s="687"/>
      <c r="GRA33" s="687"/>
      <c r="GRB33" s="687"/>
      <c r="GRC33" s="687"/>
      <c r="GRD33" s="687"/>
      <c r="GRE33" s="687"/>
      <c r="GRF33" s="687"/>
      <c r="GRG33" s="687"/>
      <c r="GRH33" s="687"/>
      <c r="GRI33" s="687"/>
      <c r="GRJ33" s="687"/>
      <c r="GRK33" s="687"/>
      <c r="GRL33" s="687"/>
      <c r="GRM33" s="687"/>
      <c r="GRN33" s="687"/>
      <c r="GRO33" s="687"/>
      <c r="GRP33" s="687"/>
      <c r="GRQ33" s="687"/>
      <c r="GRR33" s="687"/>
      <c r="GRS33" s="687"/>
      <c r="GRT33" s="687"/>
      <c r="GRU33" s="687"/>
      <c r="GRV33" s="687"/>
      <c r="GRW33" s="687"/>
      <c r="GRX33" s="687"/>
      <c r="GRY33" s="687"/>
      <c r="GRZ33" s="687"/>
      <c r="GSA33" s="687"/>
      <c r="GSB33" s="687"/>
      <c r="GSC33" s="687"/>
      <c r="GSD33" s="687"/>
      <c r="GSE33" s="687"/>
      <c r="GSF33" s="687"/>
      <c r="GSG33" s="687"/>
      <c r="GSH33" s="687"/>
      <c r="GSI33" s="687"/>
      <c r="GSJ33" s="687"/>
      <c r="GSK33" s="687"/>
      <c r="GSL33" s="687"/>
      <c r="GSM33" s="687"/>
      <c r="GSN33" s="687"/>
      <c r="GSO33" s="687"/>
      <c r="GSP33" s="687"/>
      <c r="GSQ33" s="687"/>
      <c r="GSR33" s="687"/>
      <c r="GSS33" s="687"/>
      <c r="GST33" s="687"/>
      <c r="GSU33" s="687"/>
      <c r="GSV33" s="687"/>
      <c r="GSW33" s="687"/>
      <c r="GSX33" s="687"/>
      <c r="GSY33" s="687"/>
      <c r="GSZ33" s="687"/>
      <c r="GTA33" s="687"/>
      <c r="GTB33" s="687"/>
      <c r="GTC33" s="687"/>
      <c r="GTD33" s="687"/>
      <c r="GTE33" s="687"/>
      <c r="GTF33" s="687"/>
      <c r="GTG33" s="687"/>
      <c r="GTH33" s="687"/>
      <c r="GTI33" s="687"/>
      <c r="GTJ33" s="687"/>
      <c r="GTK33" s="687"/>
      <c r="GTL33" s="687"/>
      <c r="GTM33" s="687"/>
      <c r="GTN33" s="687"/>
      <c r="GTO33" s="687"/>
      <c r="GTP33" s="687"/>
      <c r="GTQ33" s="687"/>
      <c r="GTR33" s="687"/>
      <c r="GTS33" s="687"/>
      <c r="GTT33" s="687"/>
      <c r="GTU33" s="687"/>
      <c r="GTV33" s="687"/>
      <c r="GTW33" s="687"/>
      <c r="GTX33" s="687"/>
      <c r="GTY33" s="687"/>
      <c r="GTZ33" s="687"/>
      <c r="GUA33" s="687"/>
      <c r="GUB33" s="687"/>
      <c r="GUC33" s="687"/>
      <c r="GUD33" s="687"/>
      <c r="GUE33" s="687"/>
      <c r="GUF33" s="687"/>
      <c r="GUG33" s="687"/>
      <c r="GUH33" s="687"/>
      <c r="GUI33" s="687"/>
      <c r="GUJ33" s="687"/>
      <c r="GUK33" s="687"/>
      <c r="GUL33" s="687"/>
      <c r="GUM33" s="687"/>
      <c r="GUN33" s="687"/>
      <c r="GUO33" s="687"/>
      <c r="GUP33" s="687"/>
      <c r="GUQ33" s="687"/>
      <c r="GUR33" s="687"/>
      <c r="GUS33" s="687"/>
      <c r="GUT33" s="687"/>
      <c r="GUU33" s="687"/>
      <c r="GUV33" s="687"/>
      <c r="GUW33" s="687"/>
      <c r="GUX33" s="687"/>
      <c r="GUY33" s="687"/>
      <c r="GUZ33" s="687"/>
      <c r="GVA33" s="687"/>
      <c r="GVB33" s="687"/>
      <c r="GVC33" s="687"/>
      <c r="GVD33" s="687"/>
      <c r="GVE33" s="687"/>
      <c r="GVF33" s="687"/>
      <c r="GVG33" s="687"/>
      <c r="GVH33" s="687"/>
      <c r="GVI33" s="687"/>
      <c r="GVJ33" s="687"/>
      <c r="GVK33" s="687"/>
      <c r="GVL33" s="687"/>
      <c r="GVM33" s="687"/>
      <c r="GVN33" s="687"/>
      <c r="GVO33" s="687"/>
      <c r="GVP33" s="687"/>
      <c r="GVQ33" s="687"/>
      <c r="GVR33" s="687"/>
      <c r="GVS33" s="687"/>
      <c r="GVT33" s="687"/>
      <c r="GVU33" s="687"/>
      <c r="GVV33" s="687"/>
      <c r="GVW33" s="687"/>
      <c r="GVX33" s="687"/>
      <c r="GVY33" s="687"/>
      <c r="GVZ33" s="687"/>
      <c r="GWA33" s="687"/>
      <c r="GWB33" s="687"/>
      <c r="GWC33" s="687"/>
      <c r="GWD33" s="687"/>
      <c r="GWE33" s="687"/>
      <c r="GWF33" s="687"/>
      <c r="GWG33" s="687"/>
      <c r="GWH33" s="687"/>
      <c r="GWI33" s="687"/>
      <c r="GWJ33" s="687"/>
      <c r="GWK33" s="687"/>
      <c r="GWL33" s="687"/>
      <c r="GWM33" s="687"/>
      <c r="GWN33" s="687"/>
      <c r="GWO33" s="687"/>
      <c r="GWP33" s="687"/>
      <c r="GWQ33" s="687"/>
      <c r="GWR33" s="687"/>
      <c r="GWS33" s="687"/>
      <c r="GWT33" s="687"/>
      <c r="GWU33" s="687"/>
      <c r="GWV33" s="687"/>
      <c r="GWW33" s="687"/>
      <c r="GWX33" s="687"/>
      <c r="GWY33" s="687"/>
      <c r="GWZ33" s="687"/>
      <c r="GXA33" s="687"/>
      <c r="GXB33" s="687"/>
      <c r="GXC33" s="687"/>
      <c r="GXD33" s="687"/>
      <c r="GXE33" s="687"/>
      <c r="GXF33" s="687"/>
      <c r="GXG33" s="687"/>
      <c r="GXH33" s="687"/>
      <c r="GXI33" s="687"/>
      <c r="GXJ33" s="687"/>
      <c r="GXK33" s="687"/>
      <c r="GXL33" s="687"/>
      <c r="GXM33" s="687"/>
      <c r="GXN33" s="687"/>
      <c r="GXO33" s="687"/>
      <c r="GXP33" s="687"/>
      <c r="GXQ33" s="687"/>
      <c r="GXR33" s="687"/>
      <c r="GXS33" s="687"/>
      <c r="GXT33" s="687"/>
      <c r="GXU33" s="687"/>
      <c r="GXV33" s="687"/>
      <c r="GXW33" s="687"/>
      <c r="GXX33" s="687"/>
      <c r="GXY33" s="687"/>
      <c r="GXZ33" s="687"/>
      <c r="GYA33" s="687"/>
      <c r="GYB33" s="687"/>
      <c r="GYC33" s="687"/>
      <c r="GYD33" s="687"/>
      <c r="GYE33" s="687"/>
      <c r="GYF33" s="687"/>
      <c r="GYG33" s="687"/>
      <c r="GYH33" s="687"/>
      <c r="GYI33" s="687"/>
      <c r="GYJ33" s="687"/>
      <c r="GYK33" s="687"/>
      <c r="GYL33" s="687"/>
      <c r="GYM33" s="687"/>
      <c r="GYN33" s="687"/>
      <c r="GYO33" s="687"/>
      <c r="GYP33" s="687"/>
      <c r="GYQ33" s="687"/>
      <c r="GYR33" s="687"/>
      <c r="GYS33" s="687"/>
      <c r="GYT33" s="687"/>
      <c r="GYU33" s="687"/>
      <c r="GYV33" s="687"/>
      <c r="GYW33" s="687"/>
      <c r="GYX33" s="687"/>
      <c r="GYY33" s="687"/>
      <c r="GYZ33" s="687"/>
      <c r="GZA33" s="687"/>
      <c r="GZB33" s="687"/>
      <c r="GZC33" s="687"/>
      <c r="GZD33" s="687"/>
      <c r="GZE33" s="687"/>
      <c r="GZF33" s="687"/>
      <c r="GZG33" s="687"/>
      <c r="GZH33" s="687"/>
      <c r="GZI33" s="687"/>
      <c r="GZJ33" s="687"/>
      <c r="GZK33" s="687"/>
      <c r="GZL33" s="687"/>
      <c r="GZM33" s="687"/>
      <c r="GZN33" s="687"/>
      <c r="GZO33" s="687"/>
      <c r="GZP33" s="687"/>
      <c r="GZQ33" s="687"/>
      <c r="GZR33" s="687"/>
      <c r="GZS33" s="687"/>
      <c r="GZT33" s="687"/>
      <c r="GZU33" s="687"/>
      <c r="GZV33" s="687"/>
      <c r="GZW33" s="687"/>
      <c r="GZX33" s="687"/>
      <c r="GZY33" s="687"/>
      <c r="GZZ33" s="687"/>
      <c r="HAA33" s="687"/>
      <c r="HAB33" s="687"/>
      <c r="HAC33" s="687"/>
      <c r="HAD33" s="687"/>
      <c r="HAE33" s="687"/>
      <c r="HAF33" s="687"/>
      <c r="HAG33" s="687"/>
      <c r="HAH33" s="687"/>
      <c r="HAI33" s="687"/>
      <c r="HAJ33" s="687"/>
      <c r="HAK33" s="687"/>
      <c r="HAL33" s="687"/>
      <c r="HAM33" s="687"/>
      <c r="HAN33" s="687"/>
      <c r="HAO33" s="687"/>
      <c r="HAP33" s="687"/>
      <c r="HAQ33" s="687"/>
      <c r="HAR33" s="687"/>
      <c r="HAS33" s="687"/>
      <c r="HAT33" s="687"/>
      <c r="HAU33" s="687"/>
      <c r="HAV33" s="687"/>
      <c r="HAW33" s="687"/>
      <c r="HAX33" s="687"/>
      <c r="HAY33" s="687"/>
      <c r="HAZ33" s="687"/>
      <c r="HBA33" s="687"/>
      <c r="HBB33" s="687"/>
      <c r="HBC33" s="687"/>
      <c r="HBD33" s="687"/>
      <c r="HBE33" s="687"/>
      <c r="HBF33" s="687"/>
      <c r="HBG33" s="687"/>
      <c r="HBH33" s="687"/>
      <c r="HBI33" s="687"/>
      <c r="HBJ33" s="687"/>
      <c r="HBK33" s="687"/>
      <c r="HBL33" s="687"/>
      <c r="HBM33" s="687"/>
      <c r="HBN33" s="687"/>
      <c r="HBO33" s="687"/>
      <c r="HBP33" s="687"/>
      <c r="HBQ33" s="687"/>
      <c r="HBR33" s="687"/>
      <c r="HBS33" s="687"/>
      <c r="HBT33" s="687"/>
      <c r="HBU33" s="687"/>
      <c r="HBV33" s="687"/>
      <c r="HBW33" s="687"/>
      <c r="HBX33" s="687"/>
      <c r="HBY33" s="687"/>
      <c r="HBZ33" s="687"/>
      <c r="HCA33" s="687"/>
      <c r="HCB33" s="687"/>
      <c r="HCC33" s="687"/>
      <c r="HCD33" s="687"/>
      <c r="HCE33" s="687"/>
      <c r="HCF33" s="687"/>
      <c r="HCG33" s="687"/>
      <c r="HCH33" s="687"/>
      <c r="HCI33" s="687"/>
      <c r="HCJ33" s="687"/>
      <c r="HCK33" s="687"/>
      <c r="HCL33" s="687"/>
      <c r="HCM33" s="687"/>
      <c r="HCN33" s="687"/>
      <c r="HCO33" s="687"/>
      <c r="HCP33" s="687"/>
      <c r="HCQ33" s="687"/>
      <c r="HCR33" s="687"/>
      <c r="HCS33" s="687"/>
      <c r="HCT33" s="687"/>
      <c r="HCU33" s="687"/>
      <c r="HCV33" s="687"/>
      <c r="HCW33" s="687"/>
      <c r="HCX33" s="687"/>
      <c r="HCY33" s="687"/>
      <c r="HCZ33" s="687"/>
      <c r="HDA33" s="687"/>
      <c r="HDB33" s="687"/>
      <c r="HDC33" s="687"/>
      <c r="HDD33" s="687"/>
      <c r="HDE33" s="687"/>
      <c r="HDF33" s="687"/>
      <c r="HDG33" s="687"/>
      <c r="HDH33" s="687"/>
      <c r="HDI33" s="687"/>
      <c r="HDJ33" s="687"/>
      <c r="HDK33" s="687"/>
      <c r="HDL33" s="687"/>
      <c r="HDM33" s="687"/>
      <c r="HDN33" s="687"/>
      <c r="HDO33" s="687"/>
      <c r="HDP33" s="687"/>
      <c r="HDQ33" s="687"/>
      <c r="HDR33" s="687"/>
      <c r="HDS33" s="687"/>
      <c r="HDT33" s="687"/>
      <c r="HDU33" s="687"/>
      <c r="HDV33" s="687"/>
      <c r="HDW33" s="687"/>
      <c r="HDX33" s="687"/>
      <c r="HDY33" s="687"/>
      <c r="HDZ33" s="687"/>
      <c r="HEA33" s="687"/>
      <c r="HEB33" s="687"/>
      <c r="HEC33" s="687"/>
      <c r="HED33" s="687"/>
      <c r="HEE33" s="687"/>
      <c r="HEF33" s="687"/>
      <c r="HEG33" s="687"/>
      <c r="HEH33" s="687"/>
      <c r="HEI33" s="687"/>
      <c r="HEJ33" s="687"/>
      <c r="HEK33" s="687"/>
      <c r="HEL33" s="687"/>
      <c r="HEM33" s="687"/>
      <c r="HEN33" s="687"/>
      <c r="HEO33" s="687"/>
      <c r="HEP33" s="687"/>
      <c r="HEQ33" s="687"/>
      <c r="HER33" s="687"/>
      <c r="HES33" s="687"/>
      <c r="HET33" s="687"/>
      <c r="HEU33" s="687"/>
      <c r="HEV33" s="687"/>
      <c r="HEW33" s="687"/>
      <c r="HEX33" s="687"/>
      <c r="HEY33" s="687"/>
      <c r="HEZ33" s="687"/>
      <c r="HFA33" s="687"/>
      <c r="HFB33" s="687"/>
      <c r="HFC33" s="687"/>
      <c r="HFD33" s="687"/>
      <c r="HFE33" s="687"/>
      <c r="HFF33" s="687"/>
      <c r="HFG33" s="687"/>
      <c r="HFH33" s="687"/>
      <c r="HFI33" s="687"/>
      <c r="HFJ33" s="687"/>
      <c r="HFK33" s="687"/>
      <c r="HFL33" s="687"/>
      <c r="HFM33" s="687"/>
      <c r="HFN33" s="687"/>
      <c r="HFO33" s="687"/>
      <c r="HFP33" s="687"/>
      <c r="HFQ33" s="687"/>
      <c r="HFR33" s="687"/>
      <c r="HFS33" s="687"/>
      <c r="HFT33" s="687"/>
      <c r="HFU33" s="687"/>
      <c r="HFV33" s="687"/>
      <c r="HFW33" s="687"/>
      <c r="HFX33" s="687"/>
      <c r="HFY33" s="687"/>
      <c r="HFZ33" s="687"/>
      <c r="HGA33" s="687"/>
      <c r="HGB33" s="687"/>
      <c r="HGC33" s="687"/>
      <c r="HGD33" s="687"/>
      <c r="HGE33" s="687"/>
      <c r="HGF33" s="687"/>
      <c r="HGG33" s="687"/>
      <c r="HGH33" s="687"/>
      <c r="HGI33" s="687"/>
      <c r="HGJ33" s="687"/>
      <c r="HGK33" s="687"/>
      <c r="HGL33" s="687"/>
      <c r="HGM33" s="687"/>
      <c r="HGN33" s="687"/>
      <c r="HGO33" s="687"/>
      <c r="HGP33" s="687"/>
      <c r="HGQ33" s="687"/>
      <c r="HGR33" s="687"/>
      <c r="HGS33" s="687"/>
      <c r="HGT33" s="687"/>
      <c r="HGU33" s="687"/>
      <c r="HGV33" s="687"/>
      <c r="HGW33" s="687"/>
      <c r="HGX33" s="687"/>
      <c r="HGY33" s="687"/>
      <c r="HGZ33" s="687"/>
      <c r="HHA33" s="687"/>
      <c r="HHB33" s="687"/>
      <c r="HHC33" s="687"/>
      <c r="HHD33" s="687"/>
      <c r="HHE33" s="687"/>
      <c r="HHF33" s="687"/>
      <c r="HHG33" s="687"/>
      <c r="HHH33" s="687"/>
      <c r="HHI33" s="687"/>
      <c r="HHJ33" s="687"/>
      <c r="HHK33" s="687"/>
      <c r="HHL33" s="687"/>
      <c r="HHM33" s="687"/>
      <c r="HHN33" s="687"/>
      <c r="HHO33" s="687"/>
      <c r="HHP33" s="687"/>
      <c r="HHQ33" s="687"/>
      <c r="HHR33" s="687"/>
      <c r="HHS33" s="687"/>
      <c r="HHT33" s="687"/>
      <c r="HHU33" s="687"/>
      <c r="HHV33" s="687"/>
      <c r="HHW33" s="687"/>
      <c r="HHX33" s="687"/>
      <c r="HHY33" s="687"/>
      <c r="HHZ33" s="687"/>
      <c r="HIA33" s="687"/>
      <c r="HIB33" s="687"/>
      <c r="HIC33" s="687"/>
      <c r="HID33" s="687"/>
      <c r="HIE33" s="687"/>
      <c r="HIF33" s="687"/>
      <c r="HIG33" s="687"/>
      <c r="HIH33" s="687"/>
      <c r="HII33" s="687"/>
      <c r="HIJ33" s="687"/>
      <c r="HIK33" s="687"/>
      <c r="HIL33" s="687"/>
      <c r="HIM33" s="687"/>
      <c r="HIN33" s="687"/>
      <c r="HIO33" s="687"/>
      <c r="HIP33" s="687"/>
      <c r="HIQ33" s="687"/>
      <c r="HIR33" s="687"/>
      <c r="HIS33" s="687"/>
      <c r="HIT33" s="687"/>
      <c r="HIU33" s="687"/>
      <c r="HIV33" s="687"/>
      <c r="HIW33" s="687"/>
      <c r="HIX33" s="687"/>
      <c r="HIY33" s="687"/>
      <c r="HIZ33" s="687"/>
      <c r="HJA33" s="687"/>
      <c r="HJB33" s="687"/>
      <c r="HJC33" s="687"/>
      <c r="HJD33" s="687"/>
      <c r="HJE33" s="687"/>
      <c r="HJF33" s="687"/>
      <c r="HJG33" s="687"/>
      <c r="HJH33" s="687"/>
      <c r="HJI33" s="687"/>
      <c r="HJJ33" s="687"/>
      <c r="HJK33" s="687"/>
      <c r="HJL33" s="687"/>
      <c r="HJM33" s="687"/>
      <c r="HJN33" s="687"/>
      <c r="HJO33" s="687"/>
      <c r="HJP33" s="687"/>
      <c r="HJQ33" s="687"/>
      <c r="HJR33" s="687"/>
      <c r="HJS33" s="687"/>
      <c r="HJT33" s="687"/>
      <c r="HJU33" s="687"/>
      <c r="HJV33" s="687"/>
      <c r="HJW33" s="687"/>
      <c r="HJX33" s="687"/>
      <c r="HJY33" s="687"/>
      <c r="HJZ33" s="687"/>
      <c r="HKA33" s="687"/>
      <c r="HKB33" s="687"/>
      <c r="HKC33" s="687"/>
      <c r="HKD33" s="687"/>
      <c r="HKE33" s="687"/>
      <c r="HKF33" s="687"/>
      <c r="HKG33" s="687"/>
      <c r="HKH33" s="687"/>
      <c r="HKI33" s="687"/>
      <c r="HKJ33" s="687"/>
      <c r="HKK33" s="687"/>
      <c r="HKL33" s="687"/>
      <c r="HKM33" s="687"/>
      <c r="HKN33" s="687"/>
      <c r="HKO33" s="687"/>
      <c r="HKP33" s="687"/>
      <c r="HKQ33" s="687"/>
      <c r="HKR33" s="687"/>
      <c r="HKS33" s="687"/>
      <c r="HKT33" s="687"/>
      <c r="HKU33" s="687"/>
      <c r="HKV33" s="687"/>
      <c r="HKW33" s="687"/>
      <c r="HKX33" s="687"/>
      <c r="HKY33" s="687"/>
      <c r="HKZ33" s="687"/>
      <c r="HLA33" s="687"/>
      <c r="HLB33" s="687"/>
      <c r="HLC33" s="687"/>
      <c r="HLD33" s="687"/>
      <c r="HLE33" s="687"/>
      <c r="HLF33" s="687"/>
      <c r="HLG33" s="687"/>
      <c r="HLH33" s="687"/>
      <c r="HLI33" s="687"/>
      <c r="HLJ33" s="687"/>
      <c r="HLK33" s="687"/>
      <c r="HLL33" s="687"/>
      <c r="HLM33" s="687"/>
      <c r="HLN33" s="687"/>
      <c r="HLO33" s="687"/>
      <c r="HLP33" s="687"/>
      <c r="HLQ33" s="687"/>
      <c r="HLR33" s="687"/>
      <c r="HLS33" s="687"/>
      <c r="HLT33" s="687"/>
      <c r="HLU33" s="687"/>
      <c r="HLV33" s="687"/>
      <c r="HLW33" s="687"/>
      <c r="HLX33" s="687"/>
      <c r="HLY33" s="687"/>
      <c r="HLZ33" s="687"/>
      <c r="HMA33" s="687"/>
      <c r="HMB33" s="687"/>
      <c r="HMC33" s="687"/>
      <c r="HMD33" s="687"/>
      <c r="HME33" s="687"/>
      <c r="HMF33" s="687"/>
      <c r="HMG33" s="687"/>
      <c r="HMH33" s="687"/>
      <c r="HMI33" s="687"/>
      <c r="HMJ33" s="687"/>
      <c r="HMK33" s="687"/>
      <c r="HML33" s="687"/>
      <c r="HMM33" s="687"/>
      <c r="HMN33" s="687"/>
      <c r="HMO33" s="687"/>
      <c r="HMP33" s="687"/>
      <c r="HMQ33" s="687"/>
      <c r="HMR33" s="687"/>
      <c r="HMS33" s="687"/>
      <c r="HMT33" s="687"/>
      <c r="HMU33" s="687"/>
      <c r="HMV33" s="687"/>
      <c r="HMW33" s="687"/>
      <c r="HMX33" s="687"/>
      <c r="HMY33" s="687"/>
      <c r="HMZ33" s="687"/>
      <c r="HNA33" s="687"/>
      <c r="HNB33" s="687"/>
      <c r="HNC33" s="687"/>
      <c r="HND33" s="687"/>
      <c r="HNE33" s="687"/>
      <c r="HNF33" s="687"/>
      <c r="HNG33" s="687"/>
      <c r="HNH33" s="687"/>
      <c r="HNI33" s="687"/>
      <c r="HNJ33" s="687"/>
      <c r="HNK33" s="687"/>
      <c r="HNL33" s="687"/>
      <c r="HNM33" s="687"/>
      <c r="HNN33" s="687"/>
      <c r="HNO33" s="687"/>
      <c r="HNP33" s="687"/>
      <c r="HNQ33" s="687"/>
      <c r="HNR33" s="687"/>
      <c r="HNS33" s="687"/>
      <c r="HNT33" s="687"/>
      <c r="HNU33" s="687"/>
      <c r="HNV33" s="687"/>
      <c r="HNW33" s="687"/>
      <c r="HNX33" s="687"/>
      <c r="HNY33" s="687"/>
      <c r="HNZ33" s="687"/>
      <c r="HOA33" s="687"/>
      <c r="HOB33" s="687"/>
      <c r="HOC33" s="687"/>
      <c r="HOD33" s="687"/>
      <c r="HOE33" s="687"/>
      <c r="HOF33" s="687"/>
      <c r="HOG33" s="687"/>
      <c r="HOH33" s="687"/>
      <c r="HOI33" s="687"/>
      <c r="HOJ33" s="687"/>
      <c r="HOK33" s="687"/>
      <c r="HOL33" s="687"/>
      <c r="HOM33" s="687"/>
      <c r="HON33" s="687"/>
      <c r="HOO33" s="687"/>
      <c r="HOP33" s="687"/>
      <c r="HOQ33" s="687"/>
      <c r="HOR33" s="687"/>
      <c r="HOS33" s="687"/>
      <c r="HOT33" s="687"/>
      <c r="HOU33" s="687"/>
      <c r="HOV33" s="687"/>
      <c r="HOW33" s="687"/>
      <c r="HOX33" s="687"/>
      <c r="HOY33" s="687"/>
      <c r="HOZ33" s="687"/>
      <c r="HPA33" s="687"/>
      <c r="HPB33" s="687"/>
      <c r="HPC33" s="687"/>
      <c r="HPD33" s="687"/>
      <c r="HPE33" s="687"/>
      <c r="HPF33" s="687"/>
      <c r="HPG33" s="687"/>
      <c r="HPH33" s="687"/>
      <c r="HPI33" s="687"/>
      <c r="HPJ33" s="687"/>
      <c r="HPK33" s="687"/>
      <c r="HPL33" s="687"/>
      <c r="HPM33" s="687"/>
      <c r="HPN33" s="687"/>
      <c r="HPO33" s="687"/>
      <c r="HPP33" s="687"/>
      <c r="HPQ33" s="687"/>
      <c r="HPR33" s="687"/>
      <c r="HPS33" s="687"/>
      <c r="HPT33" s="687"/>
      <c r="HPU33" s="687"/>
      <c r="HPV33" s="687"/>
      <c r="HPW33" s="687"/>
      <c r="HPX33" s="687"/>
      <c r="HPY33" s="687"/>
      <c r="HPZ33" s="687"/>
      <c r="HQA33" s="687"/>
      <c r="HQB33" s="687"/>
      <c r="HQC33" s="687"/>
      <c r="HQD33" s="687"/>
      <c r="HQE33" s="687"/>
      <c r="HQF33" s="687"/>
      <c r="HQG33" s="687"/>
      <c r="HQH33" s="687"/>
      <c r="HQI33" s="687"/>
      <c r="HQJ33" s="687"/>
      <c r="HQK33" s="687"/>
      <c r="HQL33" s="687"/>
      <c r="HQM33" s="687"/>
      <c r="HQN33" s="687"/>
      <c r="HQO33" s="687"/>
      <c r="HQP33" s="687"/>
      <c r="HQQ33" s="687"/>
      <c r="HQR33" s="687"/>
      <c r="HQS33" s="687"/>
      <c r="HQT33" s="687"/>
      <c r="HQU33" s="687"/>
      <c r="HQV33" s="687"/>
      <c r="HQW33" s="687"/>
      <c r="HQX33" s="687"/>
      <c r="HQY33" s="687"/>
      <c r="HQZ33" s="687"/>
      <c r="HRA33" s="687"/>
      <c r="HRB33" s="687"/>
      <c r="HRC33" s="687"/>
      <c r="HRD33" s="687"/>
      <c r="HRE33" s="687"/>
      <c r="HRF33" s="687"/>
      <c r="HRG33" s="687"/>
      <c r="HRH33" s="687"/>
      <c r="HRI33" s="687"/>
      <c r="HRJ33" s="687"/>
      <c r="HRK33" s="687"/>
      <c r="HRL33" s="687"/>
      <c r="HRM33" s="687"/>
      <c r="HRN33" s="687"/>
      <c r="HRO33" s="687"/>
      <c r="HRP33" s="687"/>
      <c r="HRQ33" s="687"/>
      <c r="HRR33" s="687"/>
      <c r="HRS33" s="687"/>
      <c r="HRT33" s="687"/>
      <c r="HRU33" s="687"/>
      <c r="HRV33" s="687"/>
      <c r="HRW33" s="687"/>
      <c r="HRX33" s="687"/>
      <c r="HRY33" s="687"/>
      <c r="HRZ33" s="687"/>
      <c r="HSA33" s="687"/>
      <c r="HSB33" s="687"/>
      <c r="HSC33" s="687"/>
      <c r="HSD33" s="687"/>
      <c r="HSE33" s="687"/>
      <c r="HSF33" s="687"/>
      <c r="HSG33" s="687"/>
      <c r="HSH33" s="687"/>
      <c r="HSI33" s="687"/>
      <c r="HSJ33" s="687"/>
      <c r="HSK33" s="687"/>
      <c r="HSL33" s="687"/>
      <c r="HSM33" s="687"/>
      <c r="HSN33" s="687"/>
      <c r="HSO33" s="687"/>
      <c r="HSP33" s="687"/>
      <c r="HSQ33" s="687"/>
      <c r="HSR33" s="687"/>
      <c r="HSS33" s="687"/>
      <c r="HST33" s="687"/>
      <c r="HSU33" s="687"/>
      <c r="HSV33" s="687"/>
      <c r="HSW33" s="687"/>
      <c r="HSX33" s="687"/>
      <c r="HSY33" s="687"/>
      <c r="HSZ33" s="687"/>
      <c r="HTA33" s="687"/>
      <c r="HTB33" s="687"/>
      <c r="HTC33" s="687"/>
      <c r="HTD33" s="687"/>
      <c r="HTE33" s="687"/>
      <c r="HTF33" s="687"/>
      <c r="HTG33" s="687"/>
      <c r="HTH33" s="687"/>
      <c r="HTI33" s="687"/>
      <c r="HTJ33" s="687"/>
      <c r="HTK33" s="687"/>
      <c r="HTL33" s="687"/>
      <c r="HTM33" s="687"/>
      <c r="HTN33" s="687"/>
      <c r="HTO33" s="687"/>
      <c r="HTP33" s="687"/>
      <c r="HTQ33" s="687"/>
      <c r="HTR33" s="687"/>
      <c r="HTS33" s="687"/>
      <c r="HTT33" s="687"/>
      <c r="HTU33" s="687"/>
      <c r="HTV33" s="687"/>
      <c r="HTW33" s="687"/>
      <c r="HTX33" s="687"/>
      <c r="HTY33" s="687"/>
      <c r="HTZ33" s="687"/>
      <c r="HUA33" s="687"/>
      <c r="HUB33" s="687"/>
      <c r="HUC33" s="687"/>
      <c r="HUD33" s="687"/>
      <c r="HUE33" s="687"/>
      <c r="HUF33" s="687"/>
      <c r="HUG33" s="687"/>
      <c r="HUH33" s="687"/>
      <c r="HUI33" s="687"/>
      <c r="HUJ33" s="687"/>
      <c r="HUK33" s="687"/>
      <c r="HUL33" s="687"/>
      <c r="HUM33" s="687"/>
      <c r="HUN33" s="687"/>
      <c r="HUO33" s="687"/>
      <c r="HUP33" s="687"/>
      <c r="HUQ33" s="687"/>
      <c r="HUR33" s="687"/>
      <c r="HUS33" s="687"/>
      <c r="HUT33" s="687"/>
      <c r="HUU33" s="687"/>
      <c r="HUV33" s="687"/>
      <c r="HUW33" s="687"/>
      <c r="HUX33" s="687"/>
      <c r="HUY33" s="687"/>
      <c r="HUZ33" s="687"/>
      <c r="HVA33" s="687"/>
      <c r="HVB33" s="687"/>
      <c r="HVC33" s="687"/>
      <c r="HVD33" s="687"/>
      <c r="HVE33" s="687"/>
      <c r="HVF33" s="687"/>
      <c r="HVG33" s="687"/>
      <c r="HVH33" s="687"/>
      <c r="HVI33" s="687"/>
      <c r="HVJ33" s="687"/>
      <c r="HVK33" s="687"/>
      <c r="HVL33" s="687"/>
      <c r="HVM33" s="687"/>
      <c r="HVN33" s="687"/>
      <c r="HVO33" s="687"/>
      <c r="HVP33" s="687"/>
      <c r="HVQ33" s="687"/>
      <c r="HVR33" s="687"/>
      <c r="HVS33" s="687"/>
      <c r="HVT33" s="687"/>
      <c r="HVU33" s="687"/>
      <c r="HVV33" s="687"/>
      <c r="HVW33" s="687"/>
      <c r="HVX33" s="687"/>
      <c r="HVY33" s="687"/>
      <c r="HVZ33" s="687"/>
      <c r="HWA33" s="687"/>
      <c r="HWB33" s="687"/>
      <c r="HWC33" s="687"/>
      <c r="HWD33" s="687"/>
      <c r="HWE33" s="687"/>
      <c r="HWF33" s="687"/>
      <c r="HWG33" s="687"/>
      <c r="HWH33" s="687"/>
      <c r="HWI33" s="687"/>
      <c r="HWJ33" s="687"/>
      <c r="HWK33" s="687"/>
      <c r="HWL33" s="687"/>
      <c r="HWM33" s="687"/>
      <c r="HWN33" s="687"/>
      <c r="HWO33" s="687"/>
      <c r="HWP33" s="687"/>
      <c r="HWQ33" s="687"/>
      <c r="HWR33" s="687"/>
      <c r="HWS33" s="687"/>
      <c r="HWT33" s="687"/>
      <c r="HWU33" s="687"/>
      <c r="HWV33" s="687"/>
      <c r="HWW33" s="687"/>
      <c r="HWX33" s="687"/>
      <c r="HWY33" s="687"/>
      <c r="HWZ33" s="687"/>
      <c r="HXA33" s="687"/>
      <c r="HXB33" s="687"/>
      <c r="HXC33" s="687"/>
      <c r="HXD33" s="687"/>
      <c r="HXE33" s="687"/>
      <c r="HXF33" s="687"/>
      <c r="HXG33" s="687"/>
      <c r="HXH33" s="687"/>
      <c r="HXI33" s="687"/>
      <c r="HXJ33" s="687"/>
      <c r="HXK33" s="687"/>
      <c r="HXL33" s="687"/>
      <c r="HXM33" s="687"/>
      <c r="HXN33" s="687"/>
      <c r="HXO33" s="687"/>
      <c r="HXP33" s="687"/>
      <c r="HXQ33" s="687"/>
      <c r="HXR33" s="687"/>
      <c r="HXS33" s="687"/>
      <c r="HXT33" s="687"/>
      <c r="HXU33" s="687"/>
      <c r="HXV33" s="687"/>
      <c r="HXW33" s="687"/>
      <c r="HXX33" s="687"/>
      <c r="HXY33" s="687"/>
      <c r="HXZ33" s="687"/>
      <c r="HYA33" s="687"/>
      <c r="HYB33" s="687"/>
      <c r="HYC33" s="687"/>
      <c r="HYD33" s="687"/>
      <c r="HYE33" s="687"/>
      <c r="HYF33" s="687"/>
      <c r="HYG33" s="687"/>
      <c r="HYH33" s="687"/>
      <c r="HYI33" s="687"/>
      <c r="HYJ33" s="687"/>
      <c r="HYK33" s="687"/>
      <c r="HYL33" s="687"/>
      <c r="HYM33" s="687"/>
      <c r="HYN33" s="687"/>
      <c r="HYO33" s="687"/>
      <c r="HYP33" s="687"/>
      <c r="HYQ33" s="687"/>
      <c r="HYR33" s="687"/>
      <c r="HYS33" s="687"/>
      <c r="HYT33" s="687"/>
      <c r="HYU33" s="687"/>
      <c r="HYV33" s="687"/>
      <c r="HYW33" s="687"/>
      <c r="HYX33" s="687"/>
      <c r="HYY33" s="687"/>
      <c r="HYZ33" s="687"/>
      <c r="HZA33" s="687"/>
      <c r="HZB33" s="687"/>
      <c r="HZC33" s="687"/>
      <c r="HZD33" s="687"/>
      <c r="HZE33" s="687"/>
      <c r="HZF33" s="687"/>
      <c r="HZG33" s="687"/>
      <c r="HZH33" s="687"/>
      <c r="HZI33" s="687"/>
      <c r="HZJ33" s="687"/>
      <c r="HZK33" s="687"/>
      <c r="HZL33" s="687"/>
      <c r="HZM33" s="687"/>
      <c r="HZN33" s="687"/>
      <c r="HZO33" s="687"/>
      <c r="HZP33" s="687"/>
      <c r="HZQ33" s="687"/>
      <c r="HZR33" s="687"/>
      <c r="HZS33" s="687"/>
      <c r="HZT33" s="687"/>
      <c r="HZU33" s="687"/>
      <c r="HZV33" s="687"/>
      <c r="HZW33" s="687"/>
      <c r="HZX33" s="687"/>
      <c r="HZY33" s="687"/>
      <c r="HZZ33" s="687"/>
      <c r="IAA33" s="687"/>
      <c r="IAB33" s="687"/>
      <c r="IAC33" s="687"/>
      <c r="IAD33" s="687"/>
      <c r="IAE33" s="687"/>
      <c r="IAF33" s="687"/>
      <c r="IAG33" s="687"/>
      <c r="IAH33" s="687"/>
      <c r="IAI33" s="687"/>
      <c r="IAJ33" s="687"/>
      <c r="IAK33" s="687"/>
      <c r="IAL33" s="687"/>
      <c r="IAM33" s="687"/>
      <c r="IAN33" s="687"/>
      <c r="IAO33" s="687"/>
      <c r="IAP33" s="687"/>
      <c r="IAQ33" s="687"/>
      <c r="IAR33" s="687"/>
      <c r="IAS33" s="687"/>
      <c r="IAT33" s="687"/>
      <c r="IAU33" s="687"/>
      <c r="IAV33" s="687"/>
      <c r="IAW33" s="687"/>
      <c r="IAX33" s="687"/>
      <c r="IAY33" s="687"/>
      <c r="IAZ33" s="687"/>
      <c r="IBA33" s="687"/>
      <c r="IBB33" s="687"/>
      <c r="IBC33" s="687"/>
      <c r="IBD33" s="687"/>
      <c r="IBE33" s="687"/>
      <c r="IBF33" s="687"/>
      <c r="IBG33" s="687"/>
      <c r="IBH33" s="687"/>
      <c r="IBI33" s="687"/>
      <c r="IBJ33" s="687"/>
      <c r="IBK33" s="687"/>
      <c r="IBL33" s="687"/>
      <c r="IBM33" s="687"/>
      <c r="IBN33" s="687"/>
      <c r="IBO33" s="687"/>
      <c r="IBP33" s="687"/>
      <c r="IBQ33" s="687"/>
      <c r="IBR33" s="687"/>
      <c r="IBS33" s="687"/>
      <c r="IBT33" s="687"/>
      <c r="IBU33" s="687"/>
      <c r="IBV33" s="687"/>
      <c r="IBW33" s="687"/>
      <c r="IBX33" s="687"/>
      <c r="IBY33" s="687"/>
      <c r="IBZ33" s="687"/>
      <c r="ICA33" s="687"/>
      <c r="ICB33" s="687"/>
      <c r="ICC33" s="687"/>
      <c r="ICD33" s="687"/>
      <c r="ICE33" s="687"/>
      <c r="ICF33" s="687"/>
      <c r="ICG33" s="687"/>
      <c r="ICH33" s="687"/>
      <c r="ICI33" s="687"/>
      <c r="ICJ33" s="687"/>
      <c r="ICK33" s="687"/>
      <c r="ICL33" s="687"/>
      <c r="ICM33" s="687"/>
      <c r="ICN33" s="687"/>
      <c r="ICO33" s="687"/>
      <c r="ICP33" s="687"/>
      <c r="ICQ33" s="687"/>
      <c r="ICR33" s="687"/>
      <c r="ICS33" s="687"/>
      <c r="ICT33" s="687"/>
      <c r="ICU33" s="687"/>
      <c r="ICV33" s="687"/>
      <c r="ICW33" s="687"/>
      <c r="ICX33" s="687"/>
      <c r="ICY33" s="687"/>
      <c r="ICZ33" s="687"/>
      <c r="IDA33" s="687"/>
      <c r="IDB33" s="687"/>
      <c r="IDC33" s="687"/>
      <c r="IDD33" s="687"/>
      <c r="IDE33" s="687"/>
      <c r="IDF33" s="687"/>
      <c r="IDG33" s="687"/>
      <c r="IDH33" s="687"/>
      <c r="IDI33" s="687"/>
      <c r="IDJ33" s="687"/>
      <c r="IDK33" s="687"/>
      <c r="IDL33" s="687"/>
      <c r="IDM33" s="687"/>
      <c r="IDN33" s="687"/>
      <c r="IDO33" s="687"/>
      <c r="IDP33" s="687"/>
      <c r="IDQ33" s="687"/>
      <c r="IDR33" s="687"/>
      <c r="IDS33" s="687"/>
      <c r="IDT33" s="687"/>
      <c r="IDU33" s="687"/>
      <c r="IDV33" s="687"/>
      <c r="IDW33" s="687"/>
      <c r="IDX33" s="687"/>
      <c r="IDY33" s="687"/>
      <c r="IDZ33" s="687"/>
      <c r="IEA33" s="687"/>
      <c r="IEB33" s="687"/>
      <c r="IEC33" s="687"/>
      <c r="IED33" s="687"/>
      <c r="IEE33" s="687"/>
      <c r="IEF33" s="687"/>
      <c r="IEG33" s="687"/>
      <c r="IEH33" s="687"/>
      <c r="IEI33" s="687"/>
      <c r="IEJ33" s="687"/>
      <c r="IEK33" s="687"/>
      <c r="IEL33" s="687"/>
      <c r="IEM33" s="687"/>
      <c r="IEN33" s="687"/>
      <c r="IEO33" s="687"/>
      <c r="IEP33" s="687"/>
      <c r="IEQ33" s="687"/>
      <c r="IER33" s="687"/>
      <c r="IES33" s="687"/>
      <c r="IET33" s="687"/>
      <c r="IEU33" s="687"/>
      <c r="IEV33" s="687"/>
      <c r="IEW33" s="687"/>
      <c r="IEX33" s="687"/>
      <c r="IEY33" s="687"/>
      <c r="IEZ33" s="687"/>
      <c r="IFA33" s="687"/>
      <c r="IFB33" s="687"/>
      <c r="IFC33" s="687"/>
      <c r="IFD33" s="687"/>
      <c r="IFE33" s="687"/>
      <c r="IFF33" s="687"/>
      <c r="IFG33" s="687"/>
      <c r="IFH33" s="687"/>
      <c r="IFI33" s="687"/>
      <c r="IFJ33" s="687"/>
      <c r="IFK33" s="687"/>
      <c r="IFL33" s="687"/>
      <c r="IFM33" s="687"/>
      <c r="IFN33" s="687"/>
      <c r="IFO33" s="687"/>
      <c r="IFP33" s="687"/>
      <c r="IFQ33" s="687"/>
      <c r="IFR33" s="687"/>
      <c r="IFS33" s="687"/>
      <c r="IFT33" s="687"/>
      <c r="IFU33" s="687"/>
      <c r="IFV33" s="687"/>
      <c r="IFW33" s="687"/>
      <c r="IFX33" s="687"/>
      <c r="IFY33" s="687"/>
      <c r="IFZ33" s="687"/>
      <c r="IGA33" s="687"/>
      <c r="IGB33" s="687"/>
      <c r="IGC33" s="687"/>
      <c r="IGD33" s="687"/>
      <c r="IGE33" s="687"/>
      <c r="IGF33" s="687"/>
      <c r="IGG33" s="687"/>
      <c r="IGH33" s="687"/>
      <c r="IGI33" s="687"/>
      <c r="IGJ33" s="687"/>
      <c r="IGK33" s="687"/>
      <c r="IGL33" s="687"/>
      <c r="IGM33" s="687"/>
      <c r="IGN33" s="687"/>
      <c r="IGO33" s="687"/>
      <c r="IGP33" s="687"/>
      <c r="IGQ33" s="687"/>
      <c r="IGR33" s="687"/>
      <c r="IGS33" s="687"/>
      <c r="IGT33" s="687"/>
      <c r="IGU33" s="687"/>
      <c r="IGV33" s="687"/>
      <c r="IGW33" s="687"/>
      <c r="IGX33" s="687"/>
      <c r="IGY33" s="687"/>
      <c r="IGZ33" s="687"/>
      <c r="IHA33" s="687"/>
      <c r="IHB33" s="687"/>
      <c r="IHC33" s="687"/>
      <c r="IHD33" s="687"/>
      <c r="IHE33" s="687"/>
      <c r="IHF33" s="687"/>
      <c r="IHG33" s="687"/>
      <c r="IHH33" s="687"/>
      <c r="IHI33" s="687"/>
      <c r="IHJ33" s="687"/>
      <c r="IHK33" s="687"/>
      <c r="IHL33" s="687"/>
      <c r="IHM33" s="687"/>
      <c r="IHN33" s="687"/>
      <c r="IHO33" s="687"/>
      <c r="IHP33" s="687"/>
      <c r="IHQ33" s="687"/>
      <c r="IHR33" s="687"/>
      <c r="IHS33" s="687"/>
      <c r="IHT33" s="687"/>
      <c r="IHU33" s="687"/>
      <c r="IHV33" s="687"/>
      <c r="IHW33" s="687"/>
      <c r="IHX33" s="687"/>
      <c r="IHY33" s="687"/>
      <c r="IHZ33" s="687"/>
      <c r="IIA33" s="687"/>
      <c r="IIB33" s="687"/>
      <c r="IIC33" s="687"/>
      <c r="IID33" s="687"/>
      <c r="IIE33" s="687"/>
      <c r="IIF33" s="687"/>
      <c r="IIG33" s="687"/>
      <c r="IIH33" s="687"/>
      <c r="III33" s="687"/>
      <c r="IIJ33" s="687"/>
      <c r="IIK33" s="687"/>
      <c r="IIL33" s="687"/>
      <c r="IIM33" s="687"/>
      <c r="IIN33" s="687"/>
      <c r="IIO33" s="687"/>
      <c r="IIP33" s="687"/>
      <c r="IIQ33" s="687"/>
      <c r="IIR33" s="687"/>
      <c r="IIS33" s="687"/>
      <c r="IIT33" s="687"/>
      <c r="IIU33" s="687"/>
      <c r="IIV33" s="687"/>
      <c r="IIW33" s="687"/>
      <c r="IIX33" s="687"/>
      <c r="IIY33" s="687"/>
      <c r="IIZ33" s="687"/>
      <c r="IJA33" s="687"/>
      <c r="IJB33" s="687"/>
      <c r="IJC33" s="687"/>
      <c r="IJD33" s="687"/>
      <c r="IJE33" s="687"/>
      <c r="IJF33" s="687"/>
      <c r="IJG33" s="687"/>
      <c r="IJH33" s="687"/>
      <c r="IJI33" s="687"/>
      <c r="IJJ33" s="687"/>
      <c r="IJK33" s="687"/>
      <c r="IJL33" s="687"/>
      <c r="IJM33" s="687"/>
      <c r="IJN33" s="687"/>
      <c r="IJO33" s="687"/>
      <c r="IJP33" s="687"/>
      <c r="IJQ33" s="687"/>
      <c r="IJR33" s="687"/>
      <c r="IJS33" s="687"/>
      <c r="IJT33" s="687"/>
      <c r="IJU33" s="687"/>
      <c r="IJV33" s="687"/>
      <c r="IJW33" s="687"/>
      <c r="IJX33" s="687"/>
      <c r="IJY33" s="687"/>
      <c r="IJZ33" s="687"/>
      <c r="IKA33" s="687"/>
      <c r="IKB33" s="687"/>
      <c r="IKC33" s="687"/>
      <c r="IKD33" s="687"/>
      <c r="IKE33" s="687"/>
      <c r="IKF33" s="687"/>
      <c r="IKG33" s="687"/>
      <c r="IKH33" s="687"/>
      <c r="IKI33" s="687"/>
      <c r="IKJ33" s="687"/>
      <c r="IKK33" s="687"/>
      <c r="IKL33" s="687"/>
      <c r="IKM33" s="687"/>
      <c r="IKN33" s="687"/>
      <c r="IKO33" s="687"/>
      <c r="IKP33" s="687"/>
      <c r="IKQ33" s="687"/>
      <c r="IKR33" s="687"/>
      <c r="IKS33" s="687"/>
      <c r="IKT33" s="687"/>
      <c r="IKU33" s="687"/>
      <c r="IKV33" s="687"/>
      <c r="IKW33" s="687"/>
      <c r="IKX33" s="687"/>
      <c r="IKY33" s="687"/>
      <c r="IKZ33" s="687"/>
      <c r="ILA33" s="687"/>
      <c r="ILB33" s="687"/>
      <c r="ILC33" s="687"/>
      <c r="ILD33" s="687"/>
      <c r="ILE33" s="687"/>
      <c r="ILF33" s="687"/>
      <c r="ILG33" s="687"/>
      <c r="ILH33" s="687"/>
      <c r="ILI33" s="687"/>
      <c r="ILJ33" s="687"/>
      <c r="ILK33" s="687"/>
      <c r="ILL33" s="687"/>
      <c r="ILM33" s="687"/>
      <c r="ILN33" s="687"/>
      <c r="ILO33" s="687"/>
      <c r="ILP33" s="687"/>
      <c r="ILQ33" s="687"/>
      <c r="ILR33" s="687"/>
      <c r="ILS33" s="687"/>
      <c r="ILT33" s="687"/>
      <c r="ILU33" s="687"/>
      <c r="ILV33" s="687"/>
      <c r="ILW33" s="687"/>
      <c r="ILX33" s="687"/>
      <c r="ILY33" s="687"/>
      <c r="ILZ33" s="687"/>
      <c r="IMA33" s="687"/>
      <c r="IMB33" s="687"/>
      <c r="IMC33" s="687"/>
      <c r="IMD33" s="687"/>
      <c r="IME33" s="687"/>
      <c r="IMF33" s="687"/>
      <c r="IMG33" s="687"/>
      <c r="IMH33" s="687"/>
      <c r="IMI33" s="687"/>
      <c r="IMJ33" s="687"/>
      <c r="IMK33" s="687"/>
      <c r="IML33" s="687"/>
      <c r="IMM33" s="687"/>
      <c r="IMN33" s="687"/>
      <c r="IMO33" s="687"/>
      <c r="IMP33" s="687"/>
      <c r="IMQ33" s="687"/>
      <c r="IMR33" s="687"/>
      <c r="IMS33" s="687"/>
      <c r="IMT33" s="687"/>
      <c r="IMU33" s="687"/>
      <c r="IMV33" s="687"/>
      <c r="IMW33" s="687"/>
      <c r="IMX33" s="687"/>
      <c r="IMY33" s="687"/>
      <c r="IMZ33" s="687"/>
      <c r="INA33" s="687"/>
      <c r="INB33" s="687"/>
      <c r="INC33" s="687"/>
      <c r="IND33" s="687"/>
      <c r="INE33" s="687"/>
      <c r="INF33" s="687"/>
      <c r="ING33" s="687"/>
      <c r="INH33" s="687"/>
      <c r="INI33" s="687"/>
      <c r="INJ33" s="687"/>
      <c r="INK33" s="687"/>
      <c r="INL33" s="687"/>
      <c r="INM33" s="687"/>
      <c r="INN33" s="687"/>
      <c r="INO33" s="687"/>
      <c r="INP33" s="687"/>
      <c r="INQ33" s="687"/>
      <c r="INR33" s="687"/>
      <c r="INS33" s="687"/>
      <c r="INT33" s="687"/>
      <c r="INU33" s="687"/>
      <c r="INV33" s="687"/>
      <c r="INW33" s="687"/>
      <c r="INX33" s="687"/>
      <c r="INY33" s="687"/>
      <c r="INZ33" s="687"/>
      <c r="IOA33" s="687"/>
      <c r="IOB33" s="687"/>
      <c r="IOC33" s="687"/>
      <c r="IOD33" s="687"/>
      <c r="IOE33" s="687"/>
      <c r="IOF33" s="687"/>
      <c r="IOG33" s="687"/>
      <c r="IOH33" s="687"/>
      <c r="IOI33" s="687"/>
      <c r="IOJ33" s="687"/>
      <c r="IOK33" s="687"/>
      <c r="IOL33" s="687"/>
      <c r="IOM33" s="687"/>
      <c r="ION33" s="687"/>
      <c r="IOO33" s="687"/>
      <c r="IOP33" s="687"/>
      <c r="IOQ33" s="687"/>
      <c r="IOR33" s="687"/>
      <c r="IOS33" s="687"/>
      <c r="IOT33" s="687"/>
      <c r="IOU33" s="687"/>
      <c r="IOV33" s="687"/>
      <c r="IOW33" s="687"/>
      <c r="IOX33" s="687"/>
      <c r="IOY33" s="687"/>
      <c r="IOZ33" s="687"/>
      <c r="IPA33" s="687"/>
      <c r="IPB33" s="687"/>
      <c r="IPC33" s="687"/>
      <c r="IPD33" s="687"/>
      <c r="IPE33" s="687"/>
      <c r="IPF33" s="687"/>
      <c r="IPG33" s="687"/>
      <c r="IPH33" s="687"/>
      <c r="IPI33" s="687"/>
      <c r="IPJ33" s="687"/>
      <c r="IPK33" s="687"/>
      <c r="IPL33" s="687"/>
      <c r="IPM33" s="687"/>
      <c r="IPN33" s="687"/>
      <c r="IPO33" s="687"/>
      <c r="IPP33" s="687"/>
      <c r="IPQ33" s="687"/>
      <c r="IPR33" s="687"/>
      <c r="IPS33" s="687"/>
      <c r="IPT33" s="687"/>
      <c r="IPU33" s="687"/>
      <c r="IPV33" s="687"/>
      <c r="IPW33" s="687"/>
      <c r="IPX33" s="687"/>
      <c r="IPY33" s="687"/>
      <c r="IPZ33" s="687"/>
      <c r="IQA33" s="687"/>
      <c r="IQB33" s="687"/>
      <c r="IQC33" s="687"/>
      <c r="IQD33" s="687"/>
      <c r="IQE33" s="687"/>
      <c r="IQF33" s="687"/>
      <c r="IQG33" s="687"/>
      <c r="IQH33" s="687"/>
      <c r="IQI33" s="687"/>
      <c r="IQJ33" s="687"/>
      <c r="IQK33" s="687"/>
      <c r="IQL33" s="687"/>
      <c r="IQM33" s="687"/>
      <c r="IQN33" s="687"/>
      <c r="IQO33" s="687"/>
      <c r="IQP33" s="687"/>
      <c r="IQQ33" s="687"/>
      <c r="IQR33" s="687"/>
      <c r="IQS33" s="687"/>
      <c r="IQT33" s="687"/>
      <c r="IQU33" s="687"/>
      <c r="IQV33" s="687"/>
      <c r="IQW33" s="687"/>
      <c r="IQX33" s="687"/>
      <c r="IQY33" s="687"/>
      <c r="IQZ33" s="687"/>
      <c r="IRA33" s="687"/>
      <c r="IRB33" s="687"/>
      <c r="IRC33" s="687"/>
      <c r="IRD33" s="687"/>
      <c r="IRE33" s="687"/>
      <c r="IRF33" s="687"/>
      <c r="IRG33" s="687"/>
      <c r="IRH33" s="687"/>
      <c r="IRI33" s="687"/>
      <c r="IRJ33" s="687"/>
      <c r="IRK33" s="687"/>
      <c r="IRL33" s="687"/>
      <c r="IRM33" s="687"/>
      <c r="IRN33" s="687"/>
      <c r="IRO33" s="687"/>
      <c r="IRP33" s="687"/>
      <c r="IRQ33" s="687"/>
      <c r="IRR33" s="687"/>
      <c r="IRS33" s="687"/>
      <c r="IRT33" s="687"/>
      <c r="IRU33" s="687"/>
      <c r="IRV33" s="687"/>
      <c r="IRW33" s="687"/>
      <c r="IRX33" s="687"/>
      <c r="IRY33" s="687"/>
      <c r="IRZ33" s="687"/>
      <c r="ISA33" s="687"/>
      <c r="ISB33" s="687"/>
      <c r="ISC33" s="687"/>
      <c r="ISD33" s="687"/>
      <c r="ISE33" s="687"/>
      <c r="ISF33" s="687"/>
      <c r="ISG33" s="687"/>
      <c r="ISH33" s="687"/>
      <c r="ISI33" s="687"/>
      <c r="ISJ33" s="687"/>
      <c r="ISK33" s="687"/>
      <c r="ISL33" s="687"/>
      <c r="ISM33" s="687"/>
      <c r="ISN33" s="687"/>
      <c r="ISO33" s="687"/>
      <c r="ISP33" s="687"/>
      <c r="ISQ33" s="687"/>
      <c r="ISR33" s="687"/>
      <c r="ISS33" s="687"/>
      <c r="IST33" s="687"/>
      <c r="ISU33" s="687"/>
      <c r="ISV33" s="687"/>
      <c r="ISW33" s="687"/>
      <c r="ISX33" s="687"/>
      <c r="ISY33" s="687"/>
      <c r="ISZ33" s="687"/>
      <c r="ITA33" s="687"/>
      <c r="ITB33" s="687"/>
      <c r="ITC33" s="687"/>
      <c r="ITD33" s="687"/>
      <c r="ITE33" s="687"/>
      <c r="ITF33" s="687"/>
      <c r="ITG33" s="687"/>
      <c r="ITH33" s="687"/>
      <c r="ITI33" s="687"/>
      <c r="ITJ33" s="687"/>
      <c r="ITK33" s="687"/>
      <c r="ITL33" s="687"/>
      <c r="ITM33" s="687"/>
      <c r="ITN33" s="687"/>
      <c r="ITO33" s="687"/>
      <c r="ITP33" s="687"/>
      <c r="ITQ33" s="687"/>
      <c r="ITR33" s="687"/>
      <c r="ITS33" s="687"/>
      <c r="ITT33" s="687"/>
      <c r="ITU33" s="687"/>
      <c r="ITV33" s="687"/>
      <c r="ITW33" s="687"/>
      <c r="ITX33" s="687"/>
      <c r="ITY33" s="687"/>
      <c r="ITZ33" s="687"/>
      <c r="IUA33" s="687"/>
      <c r="IUB33" s="687"/>
      <c r="IUC33" s="687"/>
      <c r="IUD33" s="687"/>
      <c r="IUE33" s="687"/>
      <c r="IUF33" s="687"/>
      <c r="IUG33" s="687"/>
      <c r="IUH33" s="687"/>
      <c r="IUI33" s="687"/>
      <c r="IUJ33" s="687"/>
      <c r="IUK33" s="687"/>
      <c r="IUL33" s="687"/>
      <c r="IUM33" s="687"/>
      <c r="IUN33" s="687"/>
      <c r="IUO33" s="687"/>
      <c r="IUP33" s="687"/>
      <c r="IUQ33" s="687"/>
      <c r="IUR33" s="687"/>
      <c r="IUS33" s="687"/>
      <c r="IUT33" s="687"/>
      <c r="IUU33" s="687"/>
      <c r="IUV33" s="687"/>
      <c r="IUW33" s="687"/>
      <c r="IUX33" s="687"/>
      <c r="IUY33" s="687"/>
      <c r="IUZ33" s="687"/>
      <c r="IVA33" s="687"/>
      <c r="IVB33" s="687"/>
      <c r="IVC33" s="687"/>
      <c r="IVD33" s="687"/>
      <c r="IVE33" s="687"/>
      <c r="IVF33" s="687"/>
      <c r="IVG33" s="687"/>
      <c r="IVH33" s="687"/>
      <c r="IVI33" s="687"/>
      <c r="IVJ33" s="687"/>
      <c r="IVK33" s="687"/>
      <c r="IVL33" s="687"/>
      <c r="IVM33" s="687"/>
      <c r="IVN33" s="687"/>
      <c r="IVO33" s="687"/>
      <c r="IVP33" s="687"/>
      <c r="IVQ33" s="687"/>
      <c r="IVR33" s="687"/>
      <c r="IVS33" s="687"/>
      <c r="IVT33" s="687"/>
      <c r="IVU33" s="687"/>
      <c r="IVV33" s="687"/>
      <c r="IVW33" s="687"/>
      <c r="IVX33" s="687"/>
      <c r="IVY33" s="687"/>
      <c r="IVZ33" s="687"/>
      <c r="IWA33" s="687"/>
      <c r="IWB33" s="687"/>
      <c r="IWC33" s="687"/>
      <c r="IWD33" s="687"/>
      <c r="IWE33" s="687"/>
      <c r="IWF33" s="687"/>
      <c r="IWG33" s="687"/>
      <c r="IWH33" s="687"/>
      <c r="IWI33" s="687"/>
      <c r="IWJ33" s="687"/>
      <c r="IWK33" s="687"/>
      <c r="IWL33" s="687"/>
      <c r="IWM33" s="687"/>
      <c r="IWN33" s="687"/>
      <c r="IWO33" s="687"/>
      <c r="IWP33" s="687"/>
      <c r="IWQ33" s="687"/>
      <c r="IWR33" s="687"/>
      <c r="IWS33" s="687"/>
      <c r="IWT33" s="687"/>
      <c r="IWU33" s="687"/>
      <c r="IWV33" s="687"/>
      <c r="IWW33" s="687"/>
      <c r="IWX33" s="687"/>
      <c r="IWY33" s="687"/>
      <c r="IWZ33" s="687"/>
      <c r="IXA33" s="687"/>
      <c r="IXB33" s="687"/>
      <c r="IXC33" s="687"/>
      <c r="IXD33" s="687"/>
      <c r="IXE33" s="687"/>
      <c r="IXF33" s="687"/>
      <c r="IXG33" s="687"/>
      <c r="IXH33" s="687"/>
      <c r="IXI33" s="687"/>
      <c r="IXJ33" s="687"/>
      <c r="IXK33" s="687"/>
      <c r="IXL33" s="687"/>
      <c r="IXM33" s="687"/>
      <c r="IXN33" s="687"/>
      <c r="IXO33" s="687"/>
      <c r="IXP33" s="687"/>
      <c r="IXQ33" s="687"/>
      <c r="IXR33" s="687"/>
      <c r="IXS33" s="687"/>
      <c r="IXT33" s="687"/>
      <c r="IXU33" s="687"/>
      <c r="IXV33" s="687"/>
      <c r="IXW33" s="687"/>
      <c r="IXX33" s="687"/>
      <c r="IXY33" s="687"/>
      <c r="IXZ33" s="687"/>
      <c r="IYA33" s="687"/>
      <c r="IYB33" s="687"/>
      <c r="IYC33" s="687"/>
      <c r="IYD33" s="687"/>
      <c r="IYE33" s="687"/>
      <c r="IYF33" s="687"/>
      <c r="IYG33" s="687"/>
      <c r="IYH33" s="687"/>
      <c r="IYI33" s="687"/>
      <c r="IYJ33" s="687"/>
      <c r="IYK33" s="687"/>
      <c r="IYL33" s="687"/>
      <c r="IYM33" s="687"/>
      <c r="IYN33" s="687"/>
      <c r="IYO33" s="687"/>
      <c r="IYP33" s="687"/>
      <c r="IYQ33" s="687"/>
      <c r="IYR33" s="687"/>
      <c r="IYS33" s="687"/>
      <c r="IYT33" s="687"/>
      <c r="IYU33" s="687"/>
      <c r="IYV33" s="687"/>
      <c r="IYW33" s="687"/>
      <c r="IYX33" s="687"/>
      <c r="IYY33" s="687"/>
      <c r="IYZ33" s="687"/>
      <c r="IZA33" s="687"/>
      <c r="IZB33" s="687"/>
      <c r="IZC33" s="687"/>
      <c r="IZD33" s="687"/>
      <c r="IZE33" s="687"/>
      <c r="IZF33" s="687"/>
      <c r="IZG33" s="687"/>
      <c r="IZH33" s="687"/>
      <c r="IZI33" s="687"/>
      <c r="IZJ33" s="687"/>
      <c r="IZK33" s="687"/>
      <c r="IZL33" s="687"/>
      <c r="IZM33" s="687"/>
      <c r="IZN33" s="687"/>
      <c r="IZO33" s="687"/>
      <c r="IZP33" s="687"/>
      <c r="IZQ33" s="687"/>
      <c r="IZR33" s="687"/>
      <c r="IZS33" s="687"/>
      <c r="IZT33" s="687"/>
      <c r="IZU33" s="687"/>
      <c r="IZV33" s="687"/>
      <c r="IZW33" s="687"/>
      <c r="IZX33" s="687"/>
      <c r="IZY33" s="687"/>
      <c r="IZZ33" s="687"/>
      <c r="JAA33" s="687"/>
      <c r="JAB33" s="687"/>
      <c r="JAC33" s="687"/>
      <c r="JAD33" s="687"/>
      <c r="JAE33" s="687"/>
      <c r="JAF33" s="687"/>
      <c r="JAG33" s="687"/>
      <c r="JAH33" s="687"/>
      <c r="JAI33" s="687"/>
      <c r="JAJ33" s="687"/>
      <c r="JAK33" s="687"/>
      <c r="JAL33" s="687"/>
      <c r="JAM33" s="687"/>
      <c r="JAN33" s="687"/>
      <c r="JAO33" s="687"/>
      <c r="JAP33" s="687"/>
      <c r="JAQ33" s="687"/>
      <c r="JAR33" s="687"/>
      <c r="JAS33" s="687"/>
      <c r="JAT33" s="687"/>
      <c r="JAU33" s="687"/>
      <c r="JAV33" s="687"/>
      <c r="JAW33" s="687"/>
      <c r="JAX33" s="687"/>
      <c r="JAY33" s="687"/>
      <c r="JAZ33" s="687"/>
      <c r="JBA33" s="687"/>
      <c r="JBB33" s="687"/>
      <c r="JBC33" s="687"/>
      <c r="JBD33" s="687"/>
      <c r="JBE33" s="687"/>
      <c r="JBF33" s="687"/>
      <c r="JBG33" s="687"/>
      <c r="JBH33" s="687"/>
      <c r="JBI33" s="687"/>
      <c r="JBJ33" s="687"/>
      <c r="JBK33" s="687"/>
      <c r="JBL33" s="687"/>
      <c r="JBM33" s="687"/>
      <c r="JBN33" s="687"/>
      <c r="JBO33" s="687"/>
      <c r="JBP33" s="687"/>
      <c r="JBQ33" s="687"/>
      <c r="JBR33" s="687"/>
      <c r="JBS33" s="687"/>
      <c r="JBT33" s="687"/>
      <c r="JBU33" s="687"/>
      <c r="JBV33" s="687"/>
      <c r="JBW33" s="687"/>
      <c r="JBX33" s="687"/>
      <c r="JBY33" s="687"/>
      <c r="JBZ33" s="687"/>
      <c r="JCA33" s="687"/>
      <c r="JCB33" s="687"/>
      <c r="JCC33" s="687"/>
      <c r="JCD33" s="687"/>
      <c r="JCE33" s="687"/>
      <c r="JCF33" s="687"/>
      <c r="JCG33" s="687"/>
      <c r="JCH33" s="687"/>
      <c r="JCI33" s="687"/>
      <c r="JCJ33" s="687"/>
      <c r="JCK33" s="687"/>
      <c r="JCL33" s="687"/>
      <c r="JCM33" s="687"/>
      <c r="JCN33" s="687"/>
      <c r="JCO33" s="687"/>
      <c r="JCP33" s="687"/>
      <c r="JCQ33" s="687"/>
      <c r="JCR33" s="687"/>
      <c r="JCS33" s="687"/>
      <c r="JCT33" s="687"/>
      <c r="JCU33" s="687"/>
      <c r="JCV33" s="687"/>
      <c r="JCW33" s="687"/>
      <c r="JCX33" s="687"/>
      <c r="JCY33" s="687"/>
      <c r="JCZ33" s="687"/>
      <c r="JDA33" s="687"/>
      <c r="JDB33" s="687"/>
      <c r="JDC33" s="687"/>
      <c r="JDD33" s="687"/>
      <c r="JDE33" s="687"/>
      <c r="JDF33" s="687"/>
      <c r="JDG33" s="687"/>
      <c r="JDH33" s="687"/>
      <c r="JDI33" s="687"/>
      <c r="JDJ33" s="687"/>
      <c r="JDK33" s="687"/>
      <c r="JDL33" s="687"/>
      <c r="JDM33" s="687"/>
      <c r="JDN33" s="687"/>
      <c r="JDO33" s="687"/>
      <c r="JDP33" s="687"/>
      <c r="JDQ33" s="687"/>
      <c r="JDR33" s="687"/>
      <c r="JDS33" s="687"/>
      <c r="JDT33" s="687"/>
      <c r="JDU33" s="687"/>
      <c r="JDV33" s="687"/>
      <c r="JDW33" s="687"/>
      <c r="JDX33" s="687"/>
      <c r="JDY33" s="687"/>
      <c r="JDZ33" s="687"/>
      <c r="JEA33" s="687"/>
      <c r="JEB33" s="687"/>
      <c r="JEC33" s="687"/>
      <c r="JED33" s="687"/>
      <c r="JEE33" s="687"/>
      <c r="JEF33" s="687"/>
      <c r="JEG33" s="687"/>
      <c r="JEH33" s="687"/>
      <c r="JEI33" s="687"/>
      <c r="JEJ33" s="687"/>
      <c r="JEK33" s="687"/>
      <c r="JEL33" s="687"/>
      <c r="JEM33" s="687"/>
      <c r="JEN33" s="687"/>
      <c r="JEO33" s="687"/>
      <c r="JEP33" s="687"/>
      <c r="JEQ33" s="687"/>
      <c r="JER33" s="687"/>
      <c r="JES33" s="687"/>
      <c r="JET33" s="687"/>
      <c r="JEU33" s="687"/>
      <c r="JEV33" s="687"/>
      <c r="JEW33" s="687"/>
      <c r="JEX33" s="687"/>
      <c r="JEY33" s="687"/>
      <c r="JEZ33" s="687"/>
      <c r="JFA33" s="687"/>
      <c r="JFB33" s="687"/>
      <c r="JFC33" s="687"/>
      <c r="JFD33" s="687"/>
      <c r="JFE33" s="687"/>
      <c r="JFF33" s="687"/>
      <c r="JFG33" s="687"/>
      <c r="JFH33" s="687"/>
      <c r="JFI33" s="687"/>
      <c r="JFJ33" s="687"/>
      <c r="JFK33" s="687"/>
      <c r="JFL33" s="687"/>
      <c r="JFM33" s="687"/>
      <c r="JFN33" s="687"/>
      <c r="JFO33" s="687"/>
      <c r="JFP33" s="687"/>
      <c r="JFQ33" s="687"/>
      <c r="JFR33" s="687"/>
      <c r="JFS33" s="687"/>
      <c r="JFT33" s="687"/>
      <c r="JFU33" s="687"/>
      <c r="JFV33" s="687"/>
      <c r="JFW33" s="687"/>
      <c r="JFX33" s="687"/>
      <c r="JFY33" s="687"/>
      <c r="JFZ33" s="687"/>
      <c r="JGA33" s="687"/>
      <c r="JGB33" s="687"/>
      <c r="JGC33" s="687"/>
      <c r="JGD33" s="687"/>
      <c r="JGE33" s="687"/>
      <c r="JGF33" s="687"/>
      <c r="JGG33" s="687"/>
      <c r="JGH33" s="687"/>
      <c r="JGI33" s="687"/>
      <c r="JGJ33" s="687"/>
      <c r="JGK33" s="687"/>
      <c r="JGL33" s="687"/>
      <c r="JGM33" s="687"/>
      <c r="JGN33" s="687"/>
      <c r="JGO33" s="687"/>
      <c r="JGP33" s="687"/>
      <c r="JGQ33" s="687"/>
      <c r="JGR33" s="687"/>
      <c r="JGS33" s="687"/>
      <c r="JGT33" s="687"/>
      <c r="JGU33" s="687"/>
      <c r="JGV33" s="687"/>
      <c r="JGW33" s="687"/>
      <c r="JGX33" s="687"/>
      <c r="JGY33" s="687"/>
      <c r="JGZ33" s="687"/>
      <c r="JHA33" s="687"/>
      <c r="JHB33" s="687"/>
      <c r="JHC33" s="687"/>
      <c r="JHD33" s="687"/>
      <c r="JHE33" s="687"/>
      <c r="JHF33" s="687"/>
      <c r="JHG33" s="687"/>
      <c r="JHH33" s="687"/>
      <c r="JHI33" s="687"/>
      <c r="JHJ33" s="687"/>
      <c r="JHK33" s="687"/>
      <c r="JHL33" s="687"/>
      <c r="JHM33" s="687"/>
      <c r="JHN33" s="687"/>
      <c r="JHO33" s="687"/>
      <c r="JHP33" s="687"/>
      <c r="JHQ33" s="687"/>
      <c r="JHR33" s="687"/>
      <c r="JHS33" s="687"/>
      <c r="JHT33" s="687"/>
      <c r="JHU33" s="687"/>
      <c r="JHV33" s="687"/>
      <c r="JHW33" s="687"/>
      <c r="JHX33" s="687"/>
      <c r="JHY33" s="687"/>
      <c r="JHZ33" s="687"/>
      <c r="JIA33" s="687"/>
      <c r="JIB33" s="687"/>
      <c r="JIC33" s="687"/>
      <c r="JID33" s="687"/>
      <c r="JIE33" s="687"/>
      <c r="JIF33" s="687"/>
      <c r="JIG33" s="687"/>
      <c r="JIH33" s="687"/>
      <c r="JII33" s="687"/>
      <c r="JIJ33" s="687"/>
      <c r="JIK33" s="687"/>
      <c r="JIL33" s="687"/>
      <c r="JIM33" s="687"/>
      <c r="JIN33" s="687"/>
      <c r="JIO33" s="687"/>
      <c r="JIP33" s="687"/>
      <c r="JIQ33" s="687"/>
      <c r="JIR33" s="687"/>
      <c r="JIS33" s="687"/>
      <c r="JIT33" s="687"/>
      <c r="JIU33" s="687"/>
      <c r="JIV33" s="687"/>
      <c r="JIW33" s="687"/>
      <c r="JIX33" s="687"/>
      <c r="JIY33" s="687"/>
      <c r="JIZ33" s="687"/>
      <c r="JJA33" s="687"/>
      <c r="JJB33" s="687"/>
      <c r="JJC33" s="687"/>
      <c r="JJD33" s="687"/>
      <c r="JJE33" s="687"/>
      <c r="JJF33" s="687"/>
      <c r="JJG33" s="687"/>
      <c r="JJH33" s="687"/>
      <c r="JJI33" s="687"/>
      <c r="JJJ33" s="687"/>
      <c r="JJK33" s="687"/>
      <c r="JJL33" s="687"/>
      <c r="JJM33" s="687"/>
      <c r="JJN33" s="687"/>
      <c r="JJO33" s="687"/>
      <c r="JJP33" s="687"/>
      <c r="JJQ33" s="687"/>
      <c r="JJR33" s="687"/>
      <c r="JJS33" s="687"/>
      <c r="JJT33" s="687"/>
      <c r="JJU33" s="687"/>
      <c r="JJV33" s="687"/>
      <c r="JJW33" s="687"/>
      <c r="JJX33" s="687"/>
      <c r="JJY33" s="687"/>
      <c r="JJZ33" s="687"/>
      <c r="JKA33" s="687"/>
      <c r="JKB33" s="687"/>
      <c r="JKC33" s="687"/>
      <c r="JKD33" s="687"/>
      <c r="JKE33" s="687"/>
      <c r="JKF33" s="687"/>
      <c r="JKG33" s="687"/>
      <c r="JKH33" s="687"/>
      <c r="JKI33" s="687"/>
      <c r="JKJ33" s="687"/>
      <c r="JKK33" s="687"/>
      <c r="JKL33" s="687"/>
      <c r="JKM33" s="687"/>
      <c r="JKN33" s="687"/>
      <c r="JKO33" s="687"/>
      <c r="JKP33" s="687"/>
      <c r="JKQ33" s="687"/>
      <c r="JKR33" s="687"/>
      <c r="JKS33" s="687"/>
      <c r="JKT33" s="687"/>
      <c r="JKU33" s="687"/>
      <c r="JKV33" s="687"/>
      <c r="JKW33" s="687"/>
      <c r="JKX33" s="687"/>
      <c r="JKY33" s="687"/>
      <c r="JKZ33" s="687"/>
      <c r="JLA33" s="687"/>
      <c r="JLB33" s="687"/>
      <c r="JLC33" s="687"/>
      <c r="JLD33" s="687"/>
      <c r="JLE33" s="687"/>
      <c r="JLF33" s="687"/>
      <c r="JLG33" s="687"/>
      <c r="JLH33" s="687"/>
      <c r="JLI33" s="687"/>
      <c r="JLJ33" s="687"/>
      <c r="JLK33" s="687"/>
      <c r="JLL33" s="687"/>
      <c r="JLM33" s="687"/>
      <c r="JLN33" s="687"/>
      <c r="JLO33" s="687"/>
      <c r="JLP33" s="687"/>
      <c r="JLQ33" s="687"/>
      <c r="JLR33" s="687"/>
      <c r="JLS33" s="687"/>
      <c r="JLT33" s="687"/>
      <c r="JLU33" s="687"/>
      <c r="JLV33" s="687"/>
      <c r="JLW33" s="687"/>
      <c r="JLX33" s="687"/>
      <c r="JLY33" s="687"/>
      <c r="JLZ33" s="687"/>
      <c r="JMA33" s="687"/>
      <c r="JMB33" s="687"/>
      <c r="JMC33" s="687"/>
      <c r="JMD33" s="687"/>
      <c r="JME33" s="687"/>
      <c r="JMF33" s="687"/>
      <c r="JMG33" s="687"/>
      <c r="JMH33" s="687"/>
      <c r="JMI33" s="687"/>
      <c r="JMJ33" s="687"/>
      <c r="JMK33" s="687"/>
      <c r="JML33" s="687"/>
      <c r="JMM33" s="687"/>
      <c r="JMN33" s="687"/>
      <c r="JMO33" s="687"/>
      <c r="JMP33" s="687"/>
      <c r="JMQ33" s="687"/>
      <c r="JMR33" s="687"/>
      <c r="JMS33" s="687"/>
      <c r="JMT33" s="687"/>
      <c r="JMU33" s="687"/>
      <c r="JMV33" s="687"/>
      <c r="JMW33" s="687"/>
      <c r="JMX33" s="687"/>
      <c r="JMY33" s="687"/>
      <c r="JMZ33" s="687"/>
      <c r="JNA33" s="687"/>
      <c r="JNB33" s="687"/>
      <c r="JNC33" s="687"/>
      <c r="JND33" s="687"/>
      <c r="JNE33" s="687"/>
      <c r="JNF33" s="687"/>
      <c r="JNG33" s="687"/>
      <c r="JNH33" s="687"/>
      <c r="JNI33" s="687"/>
      <c r="JNJ33" s="687"/>
      <c r="JNK33" s="687"/>
      <c r="JNL33" s="687"/>
      <c r="JNM33" s="687"/>
      <c r="JNN33" s="687"/>
      <c r="JNO33" s="687"/>
      <c r="JNP33" s="687"/>
      <c r="JNQ33" s="687"/>
      <c r="JNR33" s="687"/>
      <c r="JNS33" s="687"/>
      <c r="JNT33" s="687"/>
      <c r="JNU33" s="687"/>
      <c r="JNV33" s="687"/>
      <c r="JNW33" s="687"/>
      <c r="JNX33" s="687"/>
      <c r="JNY33" s="687"/>
      <c r="JNZ33" s="687"/>
      <c r="JOA33" s="687"/>
      <c r="JOB33" s="687"/>
      <c r="JOC33" s="687"/>
      <c r="JOD33" s="687"/>
      <c r="JOE33" s="687"/>
      <c r="JOF33" s="687"/>
      <c r="JOG33" s="687"/>
      <c r="JOH33" s="687"/>
      <c r="JOI33" s="687"/>
      <c r="JOJ33" s="687"/>
      <c r="JOK33" s="687"/>
      <c r="JOL33" s="687"/>
      <c r="JOM33" s="687"/>
      <c r="JON33" s="687"/>
      <c r="JOO33" s="687"/>
      <c r="JOP33" s="687"/>
      <c r="JOQ33" s="687"/>
      <c r="JOR33" s="687"/>
      <c r="JOS33" s="687"/>
      <c r="JOT33" s="687"/>
      <c r="JOU33" s="687"/>
      <c r="JOV33" s="687"/>
      <c r="JOW33" s="687"/>
      <c r="JOX33" s="687"/>
      <c r="JOY33" s="687"/>
      <c r="JOZ33" s="687"/>
      <c r="JPA33" s="687"/>
      <c r="JPB33" s="687"/>
      <c r="JPC33" s="687"/>
      <c r="JPD33" s="687"/>
      <c r="JPE33" s="687"/>
      <c r="JPF33" s="687"/>
      <c r="JPG33" s="687"/>
      <c r="JPH33" s="687"/>
      <c r="JPI33" s="687"/>
      <c r="JPJ33" s="687"/>
      <c r="JPK33" s="687"/>
      <c r="JPL33" s="687"/>
      <c r="JPM33" s="687"/>
      <c r="JPN33" s="687"/>
      <c r="JPO33" s="687"/>
      <c r="JPP33" s="687"/>
      <c r="JPQ33" s="687"/>
      <c r="JPR33" s="687"/>
      <c r="JPS33" s="687"/>
      <c r="JPT33" s="687"/>
      <c r="JPU33" s="687"/>
      <c r="JPV33" s="687"/>
      <c r="JPW33" s="687"/>
      <c r="JPX33" s="687"/>
      <c r="JPY33" s="687"/>
      <c r="JPZ33" s="687"/>
      <c r="JQA33" s="687"/>
      <c r="JQB33" s="687"/>
      <c r="JQC33" s="687"/>
      <c r="JQD33" s="687"/>
      <c r="JQE33" s="687"/>
      <c r="JQF33" s="687"/>
      <c r="JQG33" s="687"/>
      <c r="JQH33" s="687"/>
      <c r="JQI33" s="687"/>
      <c r="JQJ33" s="687"/>
      <c r="JQK33" s="687"/>
      <c r="JQL33" s="687"/>
      <c r="JQM33" s="687"/>
      <c r="JQN33" s="687"/>
      <c r="JQO33" s="687"/>
      <c r="JQP33" s="687"/>
      <c r="JQQ33" s="687"/>
      <c r="JQR33" s="687"/>
      <c r="JQS33" s="687"/>
      <c r="JQT33" s="687"/>
      <c r="JQU33" s="687"/>
      <c r="JQV33" s="687"/>
      <c r="JQW33" s="687"/>
      <c r="JQX33" s="687"/>
      <c r="JQY33" s="687"/>
      <c r="JQZ33" s="687"/>
      <c r="JRA33" s="687"/>
      <c r="JRB33" s="687"/>
      <c r="JRC33" s="687"/>
      <c r="JRD33" s="687"/>
      <c r="JRE33" s="687"/>
      <c r="JRF33" s="687"/>
      <c r="JRG33" s="687"/>
      <c r="JRH33" s="687"/>
      <c r="JRI33" s="687"/>
      <c r="JRJ33" s="687"/>
      <c r="JRK33" s="687"/>
      <c r="JRL33" s="687"/>
      <c r="JRM33" s="687"/>
      <c r="JRN33" s="687"/>
      <c r="JRO33" s="687"/>
      <c r="JRP33" s="687"/>
      <c r="JRQ33" s="687"/>
      <c r="JRR33" s="687"/>
      <c r="JRS33" s="687"/>
      <c r="JRT33" s="687"/>
      <c r="JRU33" s="687"/>
      <c r="JRV33" s="687"/>
      <c r="JRW33" s="687"/>
      <c r="JRX33" s="687"/>
      <c r="JRY33" s="687"/>
      <c r="JRZ33" s="687"/>
      <c r="JSA33" s="687"/>
      <c r="JSB33" s="687"/>
      <c r="JSC33" s="687"/>
      <c r="JSD33" s="687"/>
      <c r="JSE33" s="687"/>
      <c r="JSF33" s="687"/>
      <c r="JSG33" s="687"/>
      <c r="JSH33" s="687"/>
      <c r="JSI33" s="687"/>
      <c r="JSJ33" s="687"/>
      <c r="JSK33" s="687"/>
      <c r="JSL33" s="687"/>
      <c r="JSM33" s="687"/>
      <c r="JSN33" s="687"/>
      <c r="JSO33" s="687"/>
      <c r="JSP33" s="687"/>
      <c r="JSQ33" s="687"/>
      <c r="JSR33" s="687"/>
      <c r="JSS33" s="687"/>
      <c r="JST33" s="687"/>
      <c r="JSU33" s="687"/>
      <c r="JSV33" s="687"/>
      <c r="JSW33" s="687"/>
      <c r="JSX33" s="687"/>
      <c r="JSY33" s="687"/>
      <c r="JSZ33" s="687"/>
      <c r="JTA33" s="687"/>
      <c r="JTB33" s="687"/>
      <c r="JTC33" s="687"/>
      <c r="JTD33" s="687"/>
      <c r="JTE33" s="687"/>
      <c r="JTF33" s="687"/>
      <c r="JTG33" s="687"/>
      <c r="JTH33" s="687"/>
      <c r="JTI33" s="687"/>
      <c r="JTJ33" s="687"/>
      <c r="JTK33" s="687"/>
      <c r="JTL33" s="687"/>
      <c r="JTM33" s="687"/>
      <c r="JTN33" s="687"/>
      <c r="JTO33" s="687"/>
      <c r="JTP33" s="687"/>
      <c r="JTQ33" s="687"/>
      <c r="JTR33" s="687"/>
      <c r="JTS33" s="687"/>
      <c r="JTT33" s="687"/>
      <c r="JTU33" s="687"/>
      <c r="JTV33" s="687"/>
      <c r="JTW33" s="687"/>
      <c r="JTX33" s="687"/>
      <c r="JTY33" s="687"/>
      <c r="JTZ33" s="687"/>
      <c r="JUA33" s="687"/>
      <c r="JUB33" s="687"/>
      <c r="JUC33" s="687"/>
      <c r="JUD33" s="687"/>
      <c r="JUE33" s="687"/>
      <c r="JUF33" s="687"/>
      <c r="JUG33" s="687"/>
      <c r="JUH33" s="687"/>
      <c r="JUI33" s="687"/>
      <c r="JUJ33" s="687"/>
      <c r="JUK33" s="687"/>
      <c r="JUL33" s="687"/>
      <c r="JUM33" s="687"/>
      <c r="JUN33" s="687"/>
      <c r="JUO33" s="687"/>
      <c r="JUP33" s="687"/>
      <c r="JUQ33" s="687"/>
      <c r="JUR33" s="687"/>
      <c r="JUS33" s="687"/>
      <c r="JUT33" s="687"/>
      <c r="JUU33" s="687"/>
      <c r="JUV33" s="687"/>
      <c r="JUW33" s="687"/>
      <c r="JUX33" s="687"/>
      <c r="JUY33" s="687"/>
      <c r="JUZ33" s="687"/>
      <c r="JVA33" s="687"/>
      <c r="JVB33" s="687"/>
      <c r="JVC33" s="687"/>
      <c r="JVD33" s="687"/>
      <c r="JVE33" s="687"/>
      <c r="JVF33" s="687"/>
      <c r="JVG33" s="687"/>
      <c r="JVH33" s="687"/>
      <c r="JVI33" s="687"/>
      <c r="JVJ33" s="687"/>
      <c r="JVK33" s="687"/>
      <c r="JVL33" s="687"/>
      <c r="JVM33" s="687"/>
      <c r="JVN33" s="687"/>
      <c r="JVO33" s="687"/>
      <c r="JVP33" s="687"/>
      <c r="JVQ33" s="687"/>
      <c r="JVR33" s="687"/>
      <c r="JVS33" s="687"/>
      <c r="JVT33" s="687"/>
      <c r="JVU33" s="687"/>
      <c r="JVV33" s="687"/>
      <c r="JVW33" s="687"/>
      <c r="JVX33" s="687"/>
      <c r="JVY33" s="687"/>
      <c r="JVZ33" s="687"/>
      <c r="JWA33" s="687"/>
      <c r="JWB33" s="687"/>
      <c r="JWC33" s="687"/>
      <c r="JWD33" s="687"/>
      <c r="JWE33" s="687"/>
      <c r="JWF33" s="687"/>
      <c r="JWG33" s="687"/>
      <c r="JWH33" s="687"/>
      <c r="JWI33" s="687"/>
      <c r="JWJ33" s="687"/>
      <c r="JWK33" s="687"/>
      <c r="JWL33" s="687"/>
      <c r="JWM33" s="687"/>
      <c r="JWN33" s="687"/>
      <c r="JWO33" s="687"/>
      <c r="JWP33" s="687"/>
      <c r="JWQ33" s="687"/>
      <c r="JWR33" s="687"/>
      <c r="JWS33" s="687"/>
      <c r="JWT33" s="687"/>
      <c r="JWU33" s="687"/>
      <c r="JWV33" s="687"/>
      <c r="JWW33" s="687"/>
      <c r="JWX33" s="687"/>
      <c r="JWY33" s="687"/>
      <c r="JWZ33" s="687"/>
      <c r="JXA33" s="687"/>
      <c r="JXB33" s="687"/>
      <c r="JXC33" s="687"/>
      <c r="JXD33" s="687"/>
      <c r="JXE33" s="687"/>
      <c r="JXF33" s="687"/>
      <c r="JXG33" s="687"/>
      <c r="JXH33" s="687"/>
      <c r="JXI33" s="687"/>
      <c r="JXJ33" s="687"/>
      <c r="JXK33" s="687"/>
      <c r="JXL33" s="687"/>
      <c r="JXM33" s="687"/>
      <c r="JXN33" s="687"/>
      <c r="JXO33" s="687"/>
      <c r="JXP33" s="687"/>
      <c r="JXQ33" s="687"/>
      <c r="JXR33" s="687"/>
      <c r="JXS33" s="687"/>
      <c r="JXT33" s="687"/>
      <c r="JXU33" s="687"/>
      <c r="JXV33" s="687"/>
      <c r="JXW33" s="687"/>
      <c r="JXX33" s="687"/>
      <c r="JXY33" s="687"/>
      <c r="JXZ33" s="687"/>
      <c r="JYA33" s="687"/>
      <c r="JYB33" s="687"/>
      <c r="JYC33" s="687"/>
      <c r="JYD33" s="687"/>
      <c r="JYE33" s="687"/>
      <c r="JYF33" s="687"/>
      <c r="JYG33" s="687"/>
      <c r="JYH33" s="687"/>
      <c r="JYI33" s="687"/>
      <c r="JYJ33" s="687"/>
      <c r="JYK33" s="687"/>
      <c r="JYL33" s="687"/>
      <c r="JYM33" s="687"/>
      <c r="JYN33" s="687"/>
      <c r="JYO33" s="687"/>
      <c r="JYP33" s="687"/>
      <c r="JYQ33" s="687"/>
      <c r="JYR33" s="687"/>
      <c r="JYS33" s="687"/>
      <c r="JYT33" s="687"/>
      <c r="JYU33" s="687"/>
      <c r="JYV33" s="687"/>
      <c r="JYW33" s="687"/>
      <c r="JYX33" s="687"/>
      <c r="JYY33" s="687"/>
      <c r="JYZ33" s="687"/>
      <c r="JZA33" s="687"/>
      <c r="JZB33" s="687"/>
      <c r="JZC33" s="687"/>
      <c r="JZD33" s="687"/>
      <c r="JZE33" s="687"/>
      <c r="JZF33" s="687"/>
      <c r="JZG33" s="687"/>
      <c r="JZH33" s="687"/>
      <c r="JZI33" s="687"/>
      <c r="JZJ33" s="687"/>
      <c r="JZK33" s="687"/>
      <c r="JZL33" s="687"/>
      <c r="JZM33" s="687"/>
      <c r="JZN33" s="687"/>
      <c r="JZO33" s="687"/>
      <c r="JZP33" s="687"/>
      <c r="JZQ33" s="687"/>
      <c r="JZR33" s="687"/>
      <c r="JZS33" s="687"/>
      <c r="JZT33" s="687"/>
      <c r="JZU33" s="687"/>
      <c r="JZV33" s="687"/>
      <c r="JZW33" s="687"/>
      <c r="JZX33" s="687"/>
      <c r="JZY33" s="687"/>
      <c r="JZZ33" s="687"/>
      <c r="KAA33" s="687"/>
      <c r="KAB33" s="687"/>
      <c r="KAC33" s="687"/>
      <c r="KAD33" s="687"/>
      <c r="KAE33" s="687"/>
      <c r="KAF33" s="687"/>
      <c r="KAG33" s="687"/>
      <c r="KAH33" s="687"/>
      <c r="KAI33" s="687"/>
      <c r="KAJ33" s="687"/>
      <c r="KAK33" s="687"/>
      <c r="KAL33" s="687"/>
      <c r="KAM33" s="687"/>
      <c r="KAN33" s="687"/>
      <c r="KAO33" s="687"/>
      <c r="KAP33" s="687"/>
      <c r="KAQ33" s="687"/>
      <c r="KAR33" s="687"/>
      <c r="KAS33" s="687"/>
      <c r="KAT33" s="687"/>
      <c r="KAU33" s="687"/>
      <c r="KAV33" s="687"/>
      <c r="KAW33" s="687"/>
      <c r="KAX33" s="687"/>
      <c r="KAY33" s="687"/>
      <c r="KAZ33" s="687"/>
      <c r="KBA33" s="687"/>
      <c r="KBB33" s="687"/>
      <c r="KBC33" s="687"/>
      <c r="KBD33" s="687"/>
      <c r="KBE33" s="687"/>
      <c r="KBF33" s="687"/>
      <c r="KBG33" s="687"/>
      <c r="KBH33" s="687"/>
      <c r="KBI33" s="687"/>
      <c r="KBJ33" s="687"/>
      <c r="KBK33" s="687"/>
      <c r="KBL33" s="687"/>
      <c r="KBM33" s="687"/>
      <c r="KBN33" s="687"/>
      <c r="KBO33" s="687"/>
      <c r="KBP33" s="687"/>
      <c r="KBQ33" s="687"/>
      <c r="KBR33" s="687"/>
      <c r="KBS33" s="687"/>
      <c r="KBT33" s="687"/>
      <c r="KBU33" s="687"/>
      <c r="KBV33" s="687"/>
      <c r="KBW33" s="687"/>
      <c r="KBX33" s="687"/>
      <c r="KBY33" s="687"/>
      <c r="KBZ33" s="687"/>
      <c r="KCA33" s="687"/>
      <c r="KCB33" s="687"/>
      <c r="KCC33" s="687"/>
      <c r="KCD33" s="687"/>
      <c r="KCE33" s="687"/>
      <c r="KCF33" s="687"/>
      <c r="KCG33" s="687"/>
      <c r="KCH33" s="687"/>
      <c r="KCI33" s="687"/>
      <c r="KCJ33" s="687"/>
      <c r="KCK33" s="687"/>
      <c r="KCL33" s="687"/>
      <c r="KCM33" s="687"/>
      <c r="KCN33" s="687"/>
      <c r="KCO33" s="687"/>
      <c r="KCP33" s="687"/>
      <c r="KCQ33" s="687"/>
      <c r="KCR33" s="687"/>
      <c r="KCS33" s="687"/>
      <c r="KCT33" s="687"/>
      <c r="KCU33" s="687"/>
      <c r="KCV33" s="687"/>
      <c r="KCW33" s="687"/>
      <c r="KCX33" s="687"/>
      <c r="KCY33" s="687"/>
      <c r="KCZ33" s="687"/>
      <c r="KDA33" s="687"/>
      <c r="KDB33" s="687"/>
      <c r="KDC33" s="687"/>
      <c r="KDD33" s="687"/>
      <c r="KDE33" s="687"/>
      <c r="KDF33" s="687"/>
      <c r="KDG33" s="687"/>
      <c r="KDH33" s="687"/>
      <c r="KDI33" s="687"/>
      <c r="KDJ33" s="687"/>
      <c r="KDK33" s="687"/>
      <c r="KDL33" s="687"/>
      <c r="KDM33" s="687"/>
      <c r="KDN33" s="687"/>
      <c r="KDO33" s="687"/>
      <c r="KDP33" s="687"/>
      <c r="KDQ33" s="687"/>
      <c r="KDR33" s="687"/>
      <c r="KDS33" s="687"/>
      <c r="KDT33" s="687"/>
      <c r="KDU33" s="687"/>
      <c r="KDV33" s="687"/>
      <c r="KDW33" s="687"/>
      <c r="KDX33" s="687"/>
      <c r="KDY33" s="687"/>
      <c r="KDZ33" s="687"/>
      <c r="KEA33" s="687"/>
      <c r="KEB33" s="687"/>
      <c r="KEC33" s="687"/>
      <c r="KED33" s="687"/>
      <c r="KEE33" s="687"/>
      <c r="KEF33" s="687"/>
      <c r="KEG33" s="687"/>
      <c r="KEH33" s="687"/>
      <c r="KEI33" s="687"/>
      <c r="KEJ33" s="687"/>
      <c r="KEK33" s="687"/>
      <c r="KEL33" s="687"/>
      <c r="KEM33" s="687"/>
      <c r="KEN33" s="687"/>
      <c r="KEO33" s="687"/>
      <c r="KEP33" s="687"/>
      <c r="KEQ33" s="687"/>
      <c r="KER33" s="687"/>
      <c r="KES33" s="687"/>
      <c r="KET33" s="687"/>
      <c r="KEU33" s="687"/>
      <c r="KEV33" s="687"/>
      <c r="KEW33" s="687"/>
      <c r="KEX33" s="687"/>
      <c r="KEY33" s="687"/>
      <c r="KEZ33" s="687"/>
      <c r="KFA33" s="687"/>
      <c r="KFB33" s="687"/>
      <c r="KFC33" s="687"/>
      <c r="KFD33" s="687"/>
      <c r="KFE33" s="687"/>
      <c r="KFF33" s="687"/>
      <c r="KFG33" s="687"/>
      <c r="KFH33" s="687"/>
      <c r="KFI33" s="687"/>
      <c r="KFJ33" s="687"/>
      <c r="KFK33" s="687"/>
      <c r="KFL33" s="687"/>
      <c r="KFM33" s="687"/>
      <c r="KFN33" s="687"/>
      <c r="KFO33" s="687"/>
      <c r="KFP33" s="687"/>
      <c r="KFQ33" s="687"/>
      <c r="KFR33" s="687"/>
      <c r="KFS33" s="687"/>
      <c r="KFT33" s="687"/>
      <c r="KFU33" s="687"/>
      <c r="KFV33" s="687"/>
      <c r="KFW33" s="687"/>
      <c r="KFX33" s="687"/>
      <c r="KFY33" s="687"/>
      <c r="KFZ33" s="687"/>
      <c r="KGA33" s="687"/>
      <c r="KGB33" s="687"/>
      <c r="KGC33" s="687"/>
      <c r="KGD33" s="687"/>
      <c r="KGE33" s="687"/>
      <c r="KGF33" s="687"/>
      <c r="KGG33" s="687"/>
      <c r="KGH33" s="687"/>
      <c r="KGI33" s="687"/>
      <c r="KGJ33" s="687"/>
      <c r="KGK33" s="687"/>
      <c r="KGL33" s="687"/>
      <c r="KGM33" s="687"/>
      <c r="KGN33" s="687"/>
      <c r="KGO33" s="687"/>
      <c r="KGP33" s="687"/>
      <c r="KGQ33" s="687"/>
      <c r="KGR33" s="687"/>
      <c r="KGS33" s="687"/>
      <c r="KGT33" s="687"/>
      <c r="KGU33" s="687"/>
      <c r="KGV33" s="687"/>
      <c r="KGW33" s="687"/>
      <c r="KGX33" s="687"/>
      <c r="KGY33" s="687"/>
      <c r="KGZ33" s="687"/>
      <c r="KHA33" s="687"/>
      <c r="KHB33" s="687"/>
      <c r="KHC33" s="687"/>
      <c r="KHD33" s="687"/>
      <c r="KHE33" s="687"/>
      <c r="KHF33" s="687"/>
      <c r="KHG33" s="687"/>
      <c r="KHH33" s="687"/>
      <c r="KHI33" s="687"/>
      <c r="KHJ33" s="687"/>
      <c r="KHK33" s="687"/>
      <c r="KHL33" s="687"/>
      <c r="KHM33" s="687"/>
      <c r="KHN33" s="687"/>
      <c r="KHO33" s="687"/>
      <c r="KHP33" s="687"/>
      <c r="KHQ33" s="687"/>
      <c r="KHR33" s="687"/>
      <c r="KHS33" s="687"/>
      <c r="KHT33" s="687"/>
      <c r="KHU33" s="687"/>
      <c r="KHV33" s="687"/>
      <c r="KHW33" s="687"/>
      <c r="KHX33" s="687"/>
      <c r="KHY33" s="687"/>
      <c r="KHZ33" s="687"/>
      <c r="KIA33" s="687"/>
      <c r="KIB33" s="687"/>
      <c r="KIC33" s="687"/>
      <c r="KID33" s="687"/>
      <c r="KIE33" s="687"/>
      <c r="KIF33" s="687"/>
      <c r="KIG33" s="687"/>
      <c r="KIH33" s="687"/>
      <c r="KII33" s="687"/>
      <c r="KIJ33" s="687"/>
      <c r="KIK33" s="687"/>
      <c r="KIL33" s="687"/>
      <c r="KIM33" s="687"/>
      <c r="KIN33" s="687"/>
      <c r="KIO33" s="687"/>
      <c r="KIP33" s="687"/>
      <c r="KIQ33" s="687"/>
      <c r="KIR33" s="687"/>
      <c r="KIS33" s="687"/>
      <c r="KIT33" s="687"/>
      <c r="KIU33" s="687"/>
      <c r="KIV33" s="687"/>
      <c r="KIW33" s="687"/>
      <c r="KIX33" s="687"/>
      <c r="KIY33" s="687"/>
      <c r="KIZ33" s="687"/>
      <c r="KJA33" s="687"/>
      <c r="KJB33" s="687"/>
      <c r="KJC33" s="687"/>
      <c r="KJD33" s="687"/>
      <c r="KJE33" s="687"/>
      <c r="KJF33" s="687"/>
      <c r="KJG33" s="687"/>
      <c r="KJH33" s="687"/>
      <c r="KJI33" s="687"/>
      <c r="KJJ33" s="687"/>
      <c r="KJK33" s="687"/>
      <c r="KJL33" s="687"/>
      <c r="KJM33" s="687"/>
      <c r="KJN33" s="687"/>
      <c r="KJO33" s="687"/>
      <c r="KJP33" s="687"/>
      <c r="KJQ33" s="687"/>
      <c r="KJR33" s="687"/>
      <c r="KJS33" s="687"/>
      <c r="KJT33" s="687"/>
      <c r="KJU33" s="687"/>
      <c r="KJV33" s="687"/>
      <c r="KJW33" s="687"/>
      <c r="KJX33" s="687"/>
      <c r="KJY33" s="687"/>
      <c r="KJZ33" s="687"/>
      <c r="KKA33" s="687"/>
      <c r="KKB33" s="687"/>
      <c r="KKC33" s="687"/>
      <c r="KKD33" s="687"/>
      <c r="KKE33" s="687"/>
      <c r="KKF33" s="687"/>
      <c r="KKG33" s="687"/>
      <c r="KKH33" s="687"/>
      <c r="KKI33" s="687"/>
      <c r="KKJ33" s="687"/>
      <c r="KKK33" s="687"/>
      <c r="KKL33" s="687"/>
      <c r="KKM33" s="687"/>
      <c r="KKN33" s="687"/>
      <c r="KKO33" s="687"/>
      <c r="KKP33" s="687"/>
      <c r="KKQ33" s="687"/>
      <c r="KKR33" s="687"/>
      <c r="KKS33" s="687"/>
      <c r="KKT33" s="687"/>
      <c r="KKU33" s="687"/>
      <c r="KKV33" s="687"/>
      <c r="KKW33" s="687"/>
      <c r="KKX33" s="687"/>
      <c r="KKY33" s="687"/>
      <c r="KKZ33" s="687"/>
      <c r="KLA33" s="687"/>
      <c r="KLB33" s="687"/>
      <c r="KLC33" s="687"/>
      <c r="KLD33" s="687"/>
      <c r="KLE33" s="687"/>
      <c r="KLF33" s="687"/>
      <c r="KLG33" s="687"/>
      <c r="KLH33" s="687"/>
      <c r="KLI33" s="687"/>
      <c r="KLJ33" s="687"/>
      <c r="KLK33" s="687"/>
      <c r="KLL33" s="687"/>
      <c r="KLM33" s="687"/>
      <c r="KLN33" s="687"/>
      <c r="KLO33" s="687"/>
      <c r="KLP33" s="687"/>
      <c r="KLQ33" s="687"/>
      <c r="KLR33" s="687"/>
      <c r="KLS33" s="687"/>
      <c r="KLT33" s="687"/>
      <c r="KLU33" s="687"/>
      <c r="KLV33" s="687"/>
      <c r="KLW33" s="687"/>
      <c r="KLX33" s="687"/>
      <c r="KLY33" s="687"/>
      <c r="KLZ33" s="687"/>
      <c r="KMA33" s="687"/>
      <c r="KMB33" s="687"/>
      <c r="KMC33" s="687"/>
      <c r="KMD33" s="687"/>
      <c r="KME33" s="687"/>
      <c r="KMF33" s="687"/>
      <c r="KMG33" s="687"/>
      <c r="KMH33" s="687"/>
      <c r="KMI33" s="687"/>
      <c r="KMJ33" s="687"/>
      <c r="KMK33" s="687"/>
      <c r="KML33" s="687"/>
      <c r="KMM33" s="687"/>
      <c r="KMN33" s="687"/>
      <c r="KMO33" s="687"/>
      <c r="KMP33" s="687"/>
      <c r="KMQ33" s="687"/>
      <c r="KMR33" s="687"/>
      <c r="KMS33" s="687"/>
      <c r="KMT33" s="687"/>
      <c r="KMU33" s="687"/>
      <c r="KMV33" s="687"/>
      <c r="KMW33" s="687"/>
      <c r="KMX33" s="687"/>
      <c r="KMY33" s="687"/>
      <c r="KMZ33" s="687"/>
      <c r="KNA33" s="687"/>
      <c r="KNB33" s="687"/>
      <c r="KNC33" s="687"/>
      <c r="KND33" s="687"/>
      <c r="KNE33" s="687"/>
      <c r="KNF33" s="687"/>
      <c r="KNG33" s="687"/>
      <c r="KNH33" s="687"/>
      <c r="KNI33" s="687"/>
      <c r="KNJ33" s="687"/>
      <c r="KNK33" s="687"/>
      <c r="KNL33" s="687"/>
      <c r="KNM33" s="687"/>
      <c r="KNN33" s="687"/>
      <c r="KNO33" s="687"/>
      <c r="KNP33" s="687"/>
      <c r="KNQ33" s="687"/>
      <c r="KNR33" s="687"/>
      <c r="KNS33" s="687"/>
      <c r="KNT33" s="687"/>
      <c r="KNU33" s="687"/>
      <c r="KNV33" s="687"/>
      <c r="KNW33" s="687"/>
      <c r="KNX33" s="687"/>
      <c r="KNY33" s="687"/>
      <c r="KNZ33" s="687"/>
      <c r="KOA33" s="687"/>
      <c r="KOB33" s="687"/>
      <c r="KOC33" s="687"/>
      <c r="KOD33" s="687"/>
      <c r="KOE33" s="687"/>
      <c r="KOF33" s="687"/>
      <c r="KOG33" s="687"/>
      <c r="KOH33" s="687"/>
      <c r="KOI33" s="687"/>
      <c r="KOJ33" s="687"/>
      <c r="KOK33" s="687"/>
      <c r="KOL33" s="687"/>
      <c r="KOM33" s="687"/>
      <c r="KON33" s="687"/>
      <c r="KOO33" s="687"/>
      <c r="KOP33" s="687"/>
      <c r="KOQ33" s="687"/>
      <c r="KOR33" s="687"/>
      <c r="KOS33" s="687"/>
      <c r="KOT33" s="687"/>
      <c r="KOU33" s="687"/>
      <c r="KOV33" s="687"/>
      <c r="KOW33" s="687"/>
      <c r="KOX33" s="687"/>
      <c r="KOY33" s="687"/>
      <c r="KOZ33" s="687"/>
      <c r="KPA33" s="687"/>
      <c r="KPB33" s="687"/>
      <c r="KPC33" s="687"/>
      <c r="KPD33" s="687"/>
      <c r="KPE33" s="687"/>
      <c r="KPF33" s="687"/>
      <c r="KPG33" s="687"/>
      <c r="KPH33" s="687"/>
      <c r="KPI33" s="687"/>
      <c r="KPJ33" s="687"/>
      <c r="KPK33" s="687"/>
      <c r="KPL33" s="687"/>
      <c r="KPM33" s="687"/>
      <c r="KPN33" s="687"/>
      <c r="KPO33" s="687"/>
      <c r="KPP33" s="687"/>
      <c r="KPQ33" s="687"/>
      <c r="KPR33" s="687"/>
      <c r="KPS33" s="687"/>
      <c r="KPT33" s="687"/>
      <c r="KPU33" s="687"/>
      <c r="KPV33" s="687"/>
      <c r="KPW33" s="687"/>
      <c r="KPX33" s="687"/>
      <c r="KPY33" s="687"/>
      <c r="KPZ33" s="687"/>
      <c r="KQA33" s="687"/>
      <c r="KQB33" s="687"/>
      <c r="KQC33" s="687"/>
      <c r="KQD33" s="687"/>
      <c r="KQE33" s="687"/>
      <c r="KQF33" s="687"/>
      <c r="KQG33" s="687"/>
      <c r="KQH33" s="687"/>
      <c r="KQI33" s="687"/>
      <c r="KQJ33" s="687"/>
      <c r="KQK33" s="687"/>
      <c r="KQL33" s="687"/>
      <c r="KQM33" s="687"/>
      <c r="KQN33" s="687"/>
      <c r="KQO33" s="687"/>
      <c r="KQP33" s="687"/>
      <c r="KQQ33" s="687"/>
      <c r="KQR33" s="687"/>
      <c r="KQS33" s="687"/>
      <c r="KQT33" s="687"/>
      <c r="KQU33" s="687"/>
      <c r="KQV33" s="687"/>
      <c r="KQW33" s="687"/>
      <c r="KQX33" s="687"/>
      <c r="KQY33" s="687"/>
      <c r="KQZ33" s="687"/>
      <c r="KRA33" s="687"/>
      <c r="KRB33" s="687"/>
      <c r="KRC33" s="687"/>
      <c r="KRD33" s="687"/>
      <c r="KRE33" s="687"/>
      <c r="KRF33" s="687"/>
      <c r="KRG33" s="687"/>
      <c r="KRH33" s="687"/>
      <c r="KRI33" s="687"/>
      <c r="KRJ33" s="687"/>
      <c r="KRK33" s="687"/>
      <c r="KRL33" s="687"/>
      <c r="KRM33" s="687"/>
      <c r="KRN33" s="687"/>
      <c r="KRO33" s="687"/>
      <c r="KRP33" s="687"/>
      <c r="KRQ33" s="687"/>
      <c r="KRR33" s="687"/>
      <c r="KRS33" s="687"/>
      <c r="KRT33" s="687"/>
      <c r="KRU33" s="687"/>
      <c r="KRV33" s="687"/>
      <c r="KRW33" s="687"/>
      <c r="KRX33" s="687"/>
      <c r="KRY33" s="687"/>
      <c r="KRZ33" s="687"/>
      <c r="KSA33" s="687"/>
      <c r="KSB33" s="687"/>
      <c r="KSC33" s="687"/>
      <c r="KSD33" s="687"/>
      <c r="KSE33" s="687"/>
      <c r="KSF33" s="687"/>
      <c r="KSG33" s="687"/>
      <c r="KSH33" s="687"/>
      <c r="KSI33" s="687"/>
      <c r="KSJ33" s="687"/>
      <c r="KSK33" s="687"/>
      <c r="KSL33" s="687"/>
      <c r="KSM33" s="687"/>
      <c r="KSN33" s="687"/>
      <c r="KSO33" s="687"/>
      <c r="KSP33" s="687"/>
      <c r="KSQ33" s="687"/>
      <c r="KSR33" s="687"/>
      <c r="KSS33" s="687"/>
      <c r="KST33" s="687"/>
      <c r="KSU33" s="687"/>
      <c r="KSV33" s="687"/>
      <c r="KSW33" s="687"/>
      <c r="KSX33" s="687"/>
      <c r="KSY33" s="687"/>
      <c r="KSZ33" s="687"/>
      <c r="KTA33" s="687"/>
      <c r="KTB33" s="687"/>
      <c r="KTC33" s="687"/>
      <c r="KTD33" s="687"/>
      <c r="KTE33" s="687"/>
      <c r="KTF33" s="687"/>
      <c r="KTG33" s="687"/>
      <c r="KTH33" s="687"/>
      <c r="KTI33" s="687"/>
      <c r="KTJ33" s="687"/>
      <c r="KTK33" s="687"/>
      <c r="KTL33" s="687"/>
      <c r="KTM33" s="687"/>
      <c r="KTN33" s="687"/>
      <c r="KTO33" s="687"/>
      <c r="KTP33" s="687"/>
      <c r="KTQ33" s="687"/>
      <c r="KTR33" s="687"/>
      <c r="KTS33" s="687"/>
      <c r="KTT33" s="687"/>
      <c r="KTU33" s="687"/>
      <c r="KTV33" s="687"/>
      <c r="KTW33" s="687"/>
      <c r="KTX33" s="687"/>
      <c r="KTY33" s="687"/>
      <c r="KTZ33" s="687"/>
      <c r="KUA33" s="687"/>
      <c r="KUB33" s="687"/>
      <c r="KUC33" s="687"/>
      <c r="KUD33" s="687"/>
      <c r="KUE33" s="687"/>
      <c r="KUF33" s="687"/>
      <c r="KUG33" s="687"/>
      <c r="KUH33" s="687"/>
      <c r="KUI33" s="687"/>
      <c r="KUJ33" s="687"/>
      <c r="KUK33" s="687"/>
      <c r="KUL33" s="687"/>
      <c r="KUM33" s="687"/>
      <c r="KUN33" s="687"/>
      <c r="KUO33" s="687"/>
      <c r="KUP33" s="687"/>
      <c r="KUQ33" s="687"/>
      <c r="KUR33" s="687"/>
      <c r="KUS33" s="687"/>
      <c r="KUT33" s="687"/>
      <c r="KUU33" s="687"/>
      <c r="KUV33" s="687"/>
      <c r="KUW33" s="687"/>
      <c r="KUX33" s="687"/>
      <c r="KUY33" s="687"/>
      <c r="KUZ33" s="687"/>
      <c r="KVA33" s="687"/>
      <c r="KVB33" s="687"/>
      <c r="KVC33" s="687"/>
      <c r="KVD33" s="687"/>
      <c r="KVE33" s="687"/>
      <c r="KVF33" s="687"/>
      <c r="KVG33" s="687"/>
      <c r="KVH33" s="687"/>
      <c r="KVI33" s="687"/>
      <c r="KVJ33" s="687"/>
      <c r="KVK33" s="687"/>
      <c r="KVL33" s="687"/>
      <c r="KVM33" s="687"/>
      <c r="KVN33" s="687"/>
      <c r="KVO33" s="687"/>
      <c r="KVP33" s="687"/>
      <c r="KVQ33" s="687"/>
      <c r="KVR33" s="687"/>
      <c r="KVS33" s="687"/>
      <c r="KVT33" s="687"/>
      <c r="KVU33" s="687"/>
      <c r="KVV33" s="687"/>
      <c r="KVW33" s="687"/>
      <c r="KVX33" s="687"/>
      <c r="KVY33" s="687"/>
      <c r="KVZ33" s="687"/>
      <c r="KWA33" s="687"/>
      <c r="KWB33" s="687"/>
      <c r="KWC33" s="687"/>
      <c r="KWD33" s="687"/>
      <c r="KWE33" s="687"/>
      <c r="KWF33" s="687"/>
      <c r="KWG33" s="687"/>
      <c r="KWH33" s="687"/>
      <c r="KWI33" s="687"/>
      <c r="KWJ33" s="687"/>
      <c r="KWK33" s="687"/>
      <c r="KWL33" s="687"/>
      <c r="KWM33" s="687"/>
      <c r="KWN33" s="687"/>
      <c r="KWO33" s="687"/>
      <c r="KWP33" s="687"/>
      <c r="KWQ33" s="687"/>
      <c r="KWR33" s="687"/>
      <c r="KWS33" s="687"/>
      <c r="KWT33" s="687"/>
      <c r="KWU33" s="687"/>
      <c r="KWV33" s="687"/>
      <c r="KWW33" s="687"/>
      <c r="KWX33" s="687"/>
      <c r="KWY33" s="687"/>
      <c r="KWZ33" s="687"/>
      <c r="KXA33" s="687"/>
      <c r="KXB33" s="687"/>
      <c r="KXC33" s="687"/>
      <c r="KXD33" s="687"/>
      <c r="KXE33" s="687"/>
      <c r="KXF33" s="687"/>
      <c r="KXG33" s="687"/>
      <c r="KXH33" s="687"/>
      <c r="KXI33" s="687"/>
      <c r="KXJ33" s="687"/>
      <c r="KXK33" s="687"/>
      <c r="KXL33" s="687"/>
      <c r="KXM33" s="687"/>
      <c r="KXN33" s="687"/>
      <c r="KXO33" s="687"/>
      <c r="KXP33" s="687"/>
      <c r="KXQ33" s="687"/>
      <c r="KXR33" s="687"/>
      <c r="KXS33" s="687"/>
      <c r="KXT33" s="687"/>
      <c r="KXU33" s="687"/>
      <c r="KXV33" s="687"/>
      <c r="KXW33" s="687"/>
      <c r="KXX33" s="687"/>
      <c r="KXY33" s="687"/>
      <c r="KXZ33" s="687"/>
      <c r="KYA33" s="687"/>
      <c r="KYB33" s="687"/>
      <c r="KYC33" s="687"/>
      <c r="KYD33" s="687"/>
      <c r="KYE33" s="687"/>
      <c r="KYF33" s="687"/>
      <c r="KYG33" s="687"/>
      <c r="KYH33" s="687"/>
      <c r="KYI33" s="687"/>
      <c r="KYJ33" s="687"/>
      <c r="KYK33" s="687"/>
      <c r="KYL33" s="687"/>
      <c r="KYM33" s="687"/>
      <c r="KYN33" s="687"/>
      <c r="KYO33" s="687"/>
      <c r="KYP33" s="687"/>
      <c r="KYQ33" s="687"/>
      <c r="KYR33" s="687"/>
      <c r="KYS33" s="687"/>
      <c r="KYT33" s="687"/>
      <c r="KYU33" s="687"/>
      <c r="KYV33" s="687"/>
      <c r="KYW33" s="687"/>
      <c r="KYX33" s="687"/>
      <c r="KYY33" s="687"/>
      <c r="KYZ33" s="687"/>
      <c r="KZA33" s="687"/>
      <c r="KZB33" s="687"/>
      <c r="KZC33" s="687"/>
      <c r="KZD33" s="687"/>
      <c r="KZE33" s="687"/>
      <c r="KZF33" s="687"/>
      <c r="KZG33" s="687"/>
      <c r="KZH33" s="687"/>
      <c r="KZI33" s="687"/>
      <c r="KZJ33" s="687"/>
      <c r="KZK33" s="687"/>
      <c r="KZL33" s="687"/>
      <c r="KZM33" s="687"/>
      <c r="KZN33" s="687"/>
      <c r="KZO33" s="687"/>
      <c r="KZP33" s="687"/>
      <c r="KZQ33" s="687"/>
      <c r="KZR33" s="687"/>
      <c r="KZS33" s="687"/>
      <c r="KZT33" s="687"/>
      <c r="KZU33" s="687"/>
      <c r="KZV33" s="687"/>
      <c r="KZW33" s="687"/>
      <c r="KZX33" s="687"/>
      <c r="KZY33" s="687"/>
      <c r="KZZ33" s="687"/>
      <c r="LAA33" s="687"/>
      <c r="LAB33" s="687"/>
      <c r="LAC33" s="687"/>
      <c r="LAD33" s="687"/>
      <c r="LAE33" s="687"/>
      <c r="LAF33" s="687"/>
      <c r="LAG33" s="687"/>
      <c r="LAH33" s="687"/>
      <c r="LAI33" s="687"/>
      <c r="LAJ33" s="687"/>
      <c r="LAK33" s="687"/>
      <c r="LAL33" s="687"/>
      <c r="LAM33" s="687"/>
      <c r="LAN33" s="687"/>
      <c r="LAO33" s="687"/>
      <c r="LAP33" s="687"/>
      <c r="LAQ33" s="687"/>
      <c r="LAR33" s="687"/>
      <c r="LAS33" s="687"/>
      <c r="LAT33" s="687"/>
      <c r="LAU33" s="687"/>
      <c r="LAV33" s="687"/>
      <c r="LAW33" s="687"/>
      <c r="LAX33" s="687"/>
      <c r="LAY33" s="687"/>
      <c r="LAZ33" s="687"/>
      <c r="LBA33" s="687"/>
      <c r="LBB33" s="687"/>
      <c r="LBC33" s="687"/>
      <c r="LBD33" s="687"/>
      <c r="LBE33" s="687"/>
      <c r="LBF33" s="687"/>
      <c r="LBG33" s="687"/>
      <c r="LBH33" s="687"/>
      <c r="LBI33" s="687"/>
      <c r="LBJ33" s="687"/>
      <c r="LBK33" s="687"/>
      <c r="LBL33" s="687"/>
      <c r="LBM33" s="687"/>
      <c r="LBN33" s="687"/>
      <c r="LBO33" s="687"/>
      <c r="LBP33" s="687"/>
      <c r="LBQ33" s="687"/>
      <c r="LBR33" s="687"/>
      <c r="LBS33" s="687"/>
      <c r="LBT33" s="687"/>
      <c r="LBU33" s="687"/>
      <c r="LBV33" s="687"/>
      <c r="LBW33" s="687"/>
      <c r="LBX33" s="687"/>
      <c r="LBY33" s="687"/>
      <c r="LBZ33" s="687"/>
      <c r="LCA33" s="687"/>
      <c r="LCB33" s="687"/>
      <c r="LCC33" s="687"/>
      <c r="LCD33" s="687"/>
      <c r="LCE33" s="687"/>
      <c r="LCF33" s="687"/>
      <c r="LCG33" s="687"/>
      <c r="LCH33" s="687"/>
      <c r="LCI33" s="687"/>
      <c r="LCJ33" s="687"/>
      <c r="LCK33" s="687"/>
      <c r="LCL33" s="687"/>
      <c r="LCM33" s="687"/>
      <c r="LCN33" s="687"/>
      <c r="LCO33" s="687"/>
      <c r="LCP33" s="687"/>
      <c r="LCQ33" s="687"/>
      <c r="LCR33" s="687"/>
      <c r="LCS33" s="687"/>
      <c r="LCT33" s="687"/>
      <c r="LCU33" s="687"/>
      <c r="LCV33" s="687"/>
      <c r="LCW33" s="687"/>
      <c r="LCX33" s="687"/>
      <c r="LCY33" s="687"/>
      <c r="LCZ33" s="687"/>
      <c r="LDA33" s="687"/>
      <c r="LDB33" s="687"/>
      <c r="LDC33" s="687"/>
      <c r="LDD33" s="687"/>
      <c r="LDE33" s="687"/>
      <c r="LDF33" s="687"/>
      <c r="LDG33" s="687"/>
      <c r="LDH33" s="687"/>
      <c r="LDI33" s="687"/>
      <c r="LDJ33" s="687"/>
      <c r="LDK33" s="687"/>
      <c r="LDL33" s="687"/>
      <c r="LDM33" s="687"/>
      <c r="LDN33" s="687"/>
      <c r="LDO33" s="687"/>
      <c r="LDP33" s="687"/>
      <c r="LDQ33" s="687"/>
      <c r="LDR33" s="687"/>
      <c r="LDS33" s="687"/>
      <c r="LDT33" s="687"/>
      <c r="LDU33" s="687"/>
      <c r="LDV33" s="687"/>
      <c r="LDW33" s="687"/>
      <c r="LDX33" s="687"/>
      <c r="LDY33" s="687"/>
      <c r="LDZ33" s="687"/>
      <c r="LEA33" s="687"/>
      <c r="LEB33" s="687"/>
      <c r="LEC33" s="687"/>
      <c r="LED33" s="687"/>
      <c r="LEE33" s="687"/>
      <c r="LEF33" s="687"/>
      <c r="LEG33" s="687"/>
      <c r="LEH33" s="687"/>
      <c r="LEI33" s="687"/>
      <c r="LEJ33" s="687"/>
      <c r="LEK33" s="687"/>
      <c r="LEL33" s="687"/>
      <c r="LEM33" s="687"/>
      <c r="LEN33" s="687"/>
      <c r="LEO33" s="687"/>
      <c r="LEP33" s="687"/>
      <c r="LEQ33" s="687"/>
      <c r="LER33" s="687"/>
      <c r="LES33" s="687"/>
      <c r="LET33" s="687"/>
      <c r="LEU33" s="687"/>
      <c r="LEV33" s="687"/>
      <c r="LEW33" s="687"/>
      <c r="LEX33" s="687"/>
      <c r="LEY33" s="687"/>
      <c r="LEZ33" s="687"/>
      <c r="LFA33" s="687"/>
      <c r="LFB33" s="687"/>
      <c r="LFC33" s="687"/>
      <c r="LFD33" s="687"/>
      <c r="LFE33" s="687"/>
      <c r="LFF33" s="687"/>
      <c r="LFG33" s="687"/>
      <c r="LFH33" s="687"/>
      <c r="LFI33" s="687"/>
      <c r="LFJ33" s="687"/>
      <c r="LFK33" s="687"/>
      <c r="LFL33" s="687"/>
      <c r="LFM33" s="687"/>
      <c r="LFN33" s="687"/>
      <c r="LFO33" s="687"/>
      <c r="LFP33" s="687"/>
      <c r="LFQ33" s="687"/>
      <c r="LFR33" s="687"/>
      <c r="LFS33" s="687"/>
      <c r="LFT33" s="687"/>
      <c r="LFU33" s="687"/>
      <c r="LFV33" s="687"/>
      <c r="LFW33" s="687"/>
      <c r="LFX33" s="687"/>
      <c r="LFY33" s="687"/>
      <c r="LFZ33" s="687"/>
      <c r="LGA33" s="687"/>
      <c r="LGB33" s="687"/>
      <c r="LGC33" s="687"/>
      <c r="LGD33" s="687"/>
      <c r="LGE33" s="687"/>
      <c r="LGF33" s="687"/>
      <c r="LGG33" s="687"/>
      <c r="LGH33" s="687"/>
      <c r="LGI33" s="687"/>
      <c r="LGJ33" s="687"/>
      <c r="LGK33" s="687"/>
      <c r="LGL33" s="687"/>
      <c r="LGM33" s="687"/>
      <c r="LGN33" s="687"/>
      <c r="LGO33" s="687"/>
      <c r="LGP33" s="687"/>
      <c r="LGQ33" s="687"/>
      <c r="LGR33" s="687"/>
      <c r="LGS33" s="687"/>
      <c r="LGT33" s="687"/>
      <c r="LGU33" s="687"/>
      <c r="LGV33" s="687"/>
      <c r="LGW33" s="687"/>
      <c r="LGX33" s="687"/>
      <c r="LGY33" s="687"/>
      <c r="LGZ33" s="687"/>
      <c r="LHA33" s="687"/>
      <c r="LHB33" s="687"/>
      <c r="LHC33" s="687"/>
      <c r="LHD33" s="687"/>
      <c r="LHE33" s="687"/>
      <c r="LHF33" s="687"/>
      <c r="LHG33" s="687"/>
      <c r="LHH33" s="687"/>
      <c r="LHI33" s="687"/>
      <c r="LHJ33" s="687"/>
      <c r="LHK33" s="687"/>
      <c r="LHL33" s="687"/>
      <c r="LHM33" s="687"/>
      <c r="LHN33" s="687"/>
      <c r="LHO33" s="687"/>
      <c r="LHP33" s="687"/>
      <c r="LHQ33" s="687"/>
      <c r="LHR33" s="687"/>
      <c r="LHS33" s="687"/>
      <c r="LHT33" s="687"/>
      <c r="LHU33" s="687"/>
      <c r="LHV33" s="687"/>
      <c r="LHW33" s="687"/>
      <c r="LHX33" s="687"/>
      <c r="LHY33" s="687"/>
      <c r="LHZ33" s="687"/>
      <c r="LIA33" s="687"/>
      <c r="LIB33" s="687"/>
      <c r="LIC33" s="687"/>
      <c r="LID33" s="687"/>
      <c r="LIE33" s="687"/>
      <c r="LIF33" s="687"/>
      <c r="LIG33" s="687"/>
      <c r="LIH33" s="687"/>
      <c r="LII33" s="687"/>
      <c r="LIJ33" s="687"/>
      <c r="LIK33" s="687"/>
      <c r="LIL33" s="687"/>
      <c r="LIM33" s="687"/>
      <c r="LIN33" s="687"/>
      <c r="LIO33" s="687"/>
      <c r="LIP33" s="687"/>
      <c r="LIQ33" s="687"/>
      <c r="LIR33" s="687"/>
      <c r="LIS33" s="687"/>
      <c r="LIT33" s="687"/>
      <c r="LIU33" s="687"/>
      <c r="LIV33" s="687"/>
      <c r="LIW33" s="687"/>
      <c r="LIX33" s="687"/>
      <c r="LIY33" s="687"/>
      <c r="LIZ33" s="687"/>
      <c r="LJA33" s="687"/>
      <c r="LJB33" s="687"/>
      <c r="LJC33" s="687"/>
      <c r="LJD33" s="687"/>
      <c r="LJE33" s="687"/>
      <c r="LJF33" s="687"/>
      <c r="LJG33" s="687"/>
      <c r="LJH33" s="687"/>
      <c r="LJI33" s="687"/>
      <c r="LJJ33" s="687"/>
      <c r="LJK33" s="687"/>
      <c r="LJL33" s="687"/>
      <c r="LJM33" s="687"/>
      <c r="LJN33" s="687"/>
      <c r="LJO33" s="687"/>
      <c r="LJP33" s="687"/>
      <c r="LJQ33" s="687"/>
      <c r="LJR33" s="687"/>
      <c r="LJS33" s="687"/>
      <c r="LJT33" s="687"/>
      <c r="LJU33" s="687"/>
      <c r="LJV33" s="687"/>
      <c r="LJW33" s="687"/>
      <c r="LJX33" s="687"/>
      <c r="LJY33" s="687"/>
      <c r="LJZ33" s="687"/>
      <c r="LKA33" s="687"/>
      <c r="LKB33" s="687"/>
      <c r="LKC33" s="687"/>
      <c r="LKD33" s="687"/>
      <c r="LKE33" s="687"/>
      <c r="LKF33" s="687"/>
      <c r="LKG33" s="687"/>
      <c r="LKH33" s="687"/>
      <c r="LKI33" s="687"/>
      <c r="LKJ33" s="687"/>
      <c r="LKK33" s="687"/>
      <c r="LKL33" s="687"/>
      <c r="LKM33" s="687"/>
      <c r="LKN33" s="687"/>
      <c r="LKO33" s="687"/>
      <c r="LKP33" s="687"/>
      <c r="LKQ33" s="687"/>
      <c r="LKR33" s="687"/>
      <c r="LKS33" s="687"/>
      <c r="LKT33" s="687"/>
      <c r="LKU33" s="687"/>
      <c r="LKV33" s="687"/>
      <c r="LKW33" s="687"/>
      <c r="LKX33" s="687"/>
      <c r="LKY33" s="687"/>
      <c r="LKZ33" s="687"/>
      <c r="LLA33" s="687"/>
      <c r="LLB33" s="687"/>
      <c r="LLC33" s="687"/>
      <c r="LLD33" s="687"/>
      <c r="LLE33" s="687"/>
      <c r="LLF33" s="687"/>
      <c r="LLG33" s="687"/>
      <c r="LLH33" s="687"/>
      <c r="LLI33" s="687"/>
      <c r="LLJ33" s="687"/>
      <c r="LLK33" s="687"/>
      <c r="LLL33" s="687"/>
      <c r="LLM33" s="687"/>
      <c r="LLN33" s="687"/>
      <c r="LLO33" s="687"/>
      <c r="LLP33" s="687"/>
      <c r="LLQ33" s="687"/>
      <c r="LLR33" s="687"/>
      <c r="LLS33" s="687"/>
      <c r="LLT33" s="687"/>
      <c r="LLU33" s="687"/>
      <c r="LLV33" s="687"/>
      <c r="LLW33" s="687"/>
      <c r="LLX33" s="687"/>
      <c r="LLY33" s="687"/>
      <c r="LLZ33" s="687"/>
      <c r="LMA33" s="687"/>
      <c r="LMB33" s="687"/>
      <c r="LMC33" s="687"/>
      <c r="LMD33" s="687"/>
      <c r="LME33" s="687"/>
      <c r="LMF33" s="687"/>
      <c r="LMG33" s="687"/>
      <c r="LMH33" s="687"/>
      <c r="LMI33" s="687"/>
      <c r="LMJ33" s="687"/>
      <c r="LMK33" s="687"/>
      <c r="LML33" s="687"/>
      <c r="LMM33" s="687"/>
      <c r="LMN33" s="687"/>
      <c r="LMO33" s="687"/>
      <c r="LMP33" s="687"/>
      <c r="LMQ33" s="687"/>
      <c r="LMR33" s="687"/>
      <c r="LMS33" s="687"/>
      <c r="LMT33" s="687"/>
      <c r="LMU33" s="687"/>
      <c r="LMV33" s="687"/>
      <c r="LMW33" s="687"/>
      <c r="LMX33" s="687"/>
      <c r="LMY33" s="687"/>
      <c r="LMZ33" s="687"/>
      <c r="LNA33" s="687"/>
      <c r="LNB33" s="687"/>
      <c r="LNC33" s="687"/>
      <c r="LND33" s="687"/>
      <c r="LNE33" s="687"/>
      <c r="LNF33" s="687"/>
      <c r="LNG33" s="687"/>
      <c r="LNH33" s="687"/>
      <c r="LNI33" s="687"/>
      <c r="LNJ33" s="687"/>
      <c r="LNK33" s="687"/>
      <c r="LNL33" s="687"/>
      <c r="LNM33" s="687"/>
      <c r="LNN33" s="687"/>
      <c r="LNO33" s="687"/>
      <c r="LNP33" s="687"/>
      <c r="LNQ33" s="687"/>
      <c r="LNR33" s="687"/>
      <c r="LNS33" s="687"/>
      <c r="LNT33" s="687"/>
      <c r="LNU33" s="687"/>
      <c r="LNV33" s="687"/>
      <c r="LNW33" s="687"/>
      <c r="LNX33" s="687"/>
      <c r="LNY33" s="687"/>
      <c r="LNZ33" s="687"/>
      <c r="LOA33" s="687"/>
      <c r="LOB33" s="687"/>
      <c r="LOC33" s="687"/>
      <c r="LOD33" s="687"/>
      <c r="LOE33" s="687"/>
      <c r="LOF33" s="687"/>
      <c r="LOG33" s="687"/>
      <c r="LOH33" s="687"/>
      <c r="LOI33" s="687"/>
      <c r="LOJ33" s="687"/>
      <c r="LOK33" s="687"/>
      <c r="LOL33" s="687"/>
      <c r="LOM33" s="687"/>
      <c r="LON33" s="687"/>
      <c r="LOO33" s="687"/>
      <c r="LOP33" s="687"/>
      <c r="LOQ33" s="687"/>
      <c r="LOR33" s="687"/>
      <c r="LOS33" s="687"/>
      <c r="LOT33" s="687"/>
      <c r="LOU33" s="687"/>
      <c r="LOV33" s="687"/>
      <c r="LOW33" s="687"/>
      <c r="LOX33" s="687"/>
      <c r="LOY33" s="687"/>
      <c r="LOZ33" s="687"/>
      <c r="LPA33" s="687"/>
      <c r="LPB33" s="687"/>
      <c r="LPC33" s="687"/>
      <c r="LPD33" s="687"/>
      <c r="LPE33" s="687"/>
      <c r="LPF33" s="687"/>
      <c r="LPG33" s="687"/>
      <c r="LPH33" s="687"/>
      <c r="LPI33" s="687"/>
      <c r="LPJ33" s="687"/>
      <c r="LPK33" s="687"/>
      <c r="LPL33" s="687"/>
      <c r="LPM33" s="687"/>
      <c r="LPN33" s="687"/>
      <c r="LPO33" s="687"/>
      <c r="LPP33" s="687"/>
      <c r="LPQ33" s="687"/>
      <c r="LPR33" s="687"/>
      <c r="LPS33" s="687"/>
      <c r="LPT33" s="687"/>
      <c r="LPU33" s="687"/>
      <c r="LPV33" s="687"/>
      <c r="LPW33" s="687"/>
      <c r="LPX33" s="687"/>
      <c r="LPY33" s="687"/>
      <c r="LPZ33" s="687"/>
      <c r="LQA33" s="687"/>
      <c r="LQB33" s="687"/>
      <c r="LQC33" s="687"/>
      <c r="LQD33" s="687"/>
      <c r="LQE33" s="687"/>
      <c r="LQF33" s="687"/>
      <c r="LQG33" s="687"/>
      <c r="LQH33" s="687"/>
      <c r="LQI33" s="687"/>
      <c r="LQJ33" s="687"/>
      <c r="LQK33" s="687"/>
      <c r="LQL33" s="687"/>
      <c r="LQM33" s="687"/>
      <c r="LQN33" s="687"/>
      <c r="LQO33" s="687"/>
      <c r="LQP33" s="687"/>
      <c r="LQQ33" s="687"/>
      <c r="LQR33" s="687"/>
      <c r="LQS33" s="687"/>
      <c r="LQT33" s="687"/>
      <c r="LQU33" s="687"/>
      <c r="LQV33" s="687"/>
      <c r="LQW33" s="687"/>
      <c r="LQX33" s="687"/>
      <c r="LQY33" s="687"/>
      <c r="LQZ33" s="687"/>
      <c r="LRA33" s="687"/>
      <c r="LRB33" s="687"/>
      <c r="LRC33" s="687"/>
      <c r="LRD33" s="687"/>
      <c r="LRE33" s="687"/>
      <c r="LRF33" s="687"/>
      <c r="LRG33" s="687"/>
      <c r="LRH33" s="687"/>
      <c r="LRI33" s="687"/>
      <c r="LRJ33" s="687"/>
      <c r="LRK33" s="687"/>
      <c r="LRL33" s="687"/>
      <c r="LRM33" s="687"/>
      <c r="LRN33" s="687"/>
      <c r="LRO33" s="687"/>
      <c r="LRP33" s="687"/>
      <c r="LRQ33" s="687"/>
      <c r="LRR33" s="687"/>
      <c r="LRS33" s="687"/>
      <c r="LRT33" s="687"/>
      <c r="LRU33" s="687"/>
      <c r="LRV33" s="687"/>
      <c r="LRW33" s="687"/>
      <c r="LRX33" s="687"/>
      <c r="LRY33" s="687"/>
      <c r="LRZ33" s="687"/>
      <c r="LSA33" s="687"/>
      <c r="LSB33" s="687"/>
      <c r="LSC33" s="687"/>
      <c r="LSD33" s="687"/>
      <c r="LSE33" s="687"/>
      <c r="LSF33" s="687"/>
      <c r="LSG33" s="687"/>
      <c r="LSH33" s="687"/>
      <c r="LSI33" s="687"/>
      <c r="LSJ33" s="687"/>
      <c r="LSK33" s="687"/>
      <c r="LSL33" s="687"/>
      <c r="LSM33" s="687"/>
      <c r="LSN33" s="687"/>
      <c r="LSO33" s="687"/>
      <c r="LSP33" s="687"/>
      <c r="LSQ33" s="687"/>
      <c r="LSR33" s="687"/>
      <c r="LSS33" s="687"/>
      <c r="LST33" s="687"/>
      <c r="LSU33" s="687"/>
      <c r="LSV33" s="687"/>
      <c r="LSW33" s="687"/>
      <c r="LSX33" s="687"/>
      <c r="LSY33" s="687"/>
      <c r="LSZ33" s="687"/>
      <c r="LTA33" s="687"/>
      <c r="LTB33" s="687"/>
      <c r="LTC33" s="687"/>
      <c r="LTD33" s="687"/>
      <c r="LTE33" s="687"/>
      <c r="LTF33" s="687"/>
      <c r="LTG33" s="687"/>
      <c r="LTH33" s="687"/>
      <c r="LTI33" s="687"/>
      <c r="LTJ33" s="687"/>
      <c r="LTK33" s="687"/>
      <c r="LTL33" s="687"/>
      <c r="LTM33" s="687"/>
      <c r="LTN33" s="687"/>
      <c r="LTO33" s="687"/>
      <c r="LTP33" s="687"/>
      <c r="LTQ33" s="687"/>
      <c r="LTR33" s="687"/>
      <c r="LTS33" s="687"/>
      <c r="LTT33" s="687"/>
      <c r="LTU33" s="687"/>
      <c r="LTV33" s="687"/>
      <c r="LTW33" s="687"/>
      <c r="LTX33" s="687"/>
      <c r="LTY33" s="687"/>
      <c r="LTZ33" s="687"/>
      <c r="LUA33" s="687"/>
      <c r="LUB33" s="687"/>
      <c r="LUC33" s="687"/>
      <c r="LUD33" s="687"/>
      <c r="LUE33" s="687"/>
      <c r="LUF33" s="687"/>
      <c r="LUG33" s="687"/>
      <c r="LUH33" s="687"/>
      <c r="LUI33" s="687"/>
      <c r="LUJ33" s="687"/>
      <c r="LUK33" s="687"/>
      <c r="LUL33" s="687"/>
      <c r="LUM33" s="687"/>
      <c r="LUN33" s="687"/>
      <c r="LUO33" s="687"/>
      <c r="LUP33" s="687"/>
      <c r="LUQ33" s="687"/>
      <c r="LUR33" s="687"/>
      <c r="LUS33" s="687"/>
      <c r="LUT33" s="687"/>
      <c r="LUU33" s="687"/>
      <c r="LUV33" s="687"/>
      <c r="LUW33" s="687"/>
      <c r="LUX33" s="687"/>
      <c r="LUY33" s="687"/>
      <c r="LUZ33" s="687"/>
      <c r="LVA33" s="687"/>
      <c r="LVB33" s="687"/>
      <c r="LVC33" s="687"/>
      <c r="LVD33" s="687"/>
      <c r="LVE33" s="687"/>
      <c r="LVF33" s="687"/>
      <c r="LVG33" s="687"/>
      <c r="LVH33" s="687"/>
      <c r="LVI33" s="687"/>
      <c r="LVJ33" s="687"/>
      <c r="LVK33" s="687"/>
      <c r="LVL33" s="687"/>
      <c r="LVM33" s="687"/>
      <c r="LVN33" s="687"/>
      <c r="LVO33" s="687"/>
      <c r="LVP33" s="687"/>
      <c r="LVQ33" s="687"/>
      <c r="LVR33" s="687"/>
      <c r="LVS33" s="687"/>
      <c r="LVT33" s="687"/>
      <c r="LVU33" s="687"/>
      <c r="LVV33" s="687"/>
      <c r="LVW33" s="687"/>
      <c r="LVX33" s="687"/>
      <c r="LVY33" s="687"/>
      <c r="LVZ33" s="687"/>
      <c r="LWA33" s="687"/>
      <c r="LWB33" s="687"/>
      <c r="LWC33" s="687"/>
      <c r="LWD33" s="687"/>
      <c r="LWE33" s="687"/>
      <c r="LWF33" s="687"/>
      <c r="LWG33" s="687"/>
      <c r="LWH33" s="687"/>
      <c r="LWI33" s="687"/>
      <c r="LWJ33" s="687"/>
      <c r="LWK33" s="687"/>
      <c r="LWL33" s="687"/>
      <c r="LWM33" s="687"/>
      <c r="LWN33" s="687"/>
      <c r="LWO33" s="687"/>
      <c r="LWP33" s="687"/>
      <c r="LWQ33" s="687"/>
      <c r="LWR33" s="687"/>
      <c r="LWS33" s="687"/>
      <c r="LWT33" s="687"/>
      <c r="LWU33" s="687"/>
      <c r="LWV33" s="687"/>
      <c r="LWW33" s="687"/>
      <c r="LWX33" s="687"/>
      <c r="LWY33" s="687"/>
      <c r="LWZ33" s="687"/>
      <c r="LXA33" s="687"/>
      <c r="LXB33" s="687"/>
      <c r="LXC33" s="687"/>
      <c r="LXD33" s="687"/>
      <c r="LXE33" s="687"/>
      <c r="LXF33" s="687"/>
      <c r="LXG33" s="687"/>
      <c r="LXH33" s="687"/>
      <c r="LXI33" s="687"/>
      <c r="LXJ33" s="687"/>
      <c r="LXK33" s="687"/>
      <c r="LXL33" s="687"/>
      <c r="LXM33" s="687"/>
      <c r="LXN33" s="687"/>
      <c r="LXO33" s="687"/>
      <c r="LXP33" s="687"/>
      <c r="LXQ33" s="687"/>
      <c r="LXR33" s="687"/>
      <c r="LXS33" s="687"/>
      <c r="LXT33" s="687"/>
      <c r="LXU33" s="687"/>
      <c r="LXV33" s="687"/>
      <c r="LXW33" s="687"/>
      <c r="LXX33" s="687"/>
      <c r="LXY33" s="687"/>
      <c r="LXZ33" s="687"/>
      <c r="LYA33" s="687"/>
      <c r="LYB33" s="687"/>
      <c r="LYC33" s="687"/>
      <c r="LYD33" s="687"/>
      <c r="LYE33" s="687"/>
      <c r="LYF33" s="687"/>
      <c r="LYG33" s="687"/>
      <c r="LYH33" s="687"/>
      <c r="LYI33" s="687"/>
      <c r="LYJ33" s="687"/>
      <c r="LYK33" s="687"/>
      <c r="LYL33" s="687"/>
      <c r="LYM33" s="687"/>
      <c r="LYN33" s="687"/>
      <c r="LYO33" s="687"/>
      <c r="LYP33" s="687"/>
      <c r="LYQ33" s="687"/>
      <c r="LYR33" s="687"/>
      <c r="LYS33" s="687"/>
      <c r="LYT33" s="687"/>
      <c r="LYU33" s="687"/>
      <c r="LYV33" s="687"/>
      <c r="LYW33" s="687"/>
      <c r="LYX33" s="687"/>
      <c r="LYY33" s="687"/>
      <c r="LYZ33" s="687"/>
      <c r="LZA33" s="687"/>
      <c r="LZB33" s="687"/>
      <c r="LZC33" s="687"/>
      <c r="LZD33" s="687"/>
      <c r="LZE33" s="687"/>
      <c r="LZF33" s="687"/>
      <c r="LZG33" s="687"/>
      <c r="LZH33" s="687"/>
      <c r="LZI33" s="687"/>
      <c r="LZJ33" s="687"/>
      <c r="LZK33" s="687"/>
      <c r="LZL33" s="687"/>
      <c r="LZM33" s="687"/>
      <c r="LZN33" s="687"/>
      <c r="LZO33" s="687"/>
      <c r="LZP33" s="687"/>
      <c r="LZQ33" s="687"/>
      <c r="LZR33" s="687"/>
      <c r="LZS33" s="687"/>
      <c r="LZT33" s="687"/>
      <c r="LZU33" s="687"/>
      <c r="LZV33" s="687"/>
      <c r="LZW33" s="687"/>
      <c r="LZX33" s="687"/>
      <c r="LZY33" s="687"/>
      <c r="LZZ33" s="687"/>
      <c r="MAA33" s="687"/>
      <c r="MAB33" s="687"/>
      <c r="MAC33" s="687"/>
      <c r="MAD33" s="687"/>
      <c r="MAE33" s="687"/>
      <c r="MAF33" s="687"/>
      <c r="MAG33" s="687"/>
      <c r="MAH33" s="687"/>
      <c r="MAI33" s="687"/>
      <c r="MAJ33" s="687"/>
      <c r="MAK33" s="687"/>
      <c r="MAL33" s="687"/>
      <c r="MAM33" s="687"/>
      <c r="MAN33" s="687"/>
      <c r="MAO33" s="687"/>
      <c r="MAP33" s="687"/>
      <c r="MAQ33" s="687"/>
      <c r="MAR33" s="687"/>
      <c r="MAS33" s="687"/>
      <c r="MAT33" s="687"/>
      <c r="MAU33" s="687"/>
      <c r="MAV33" s="687"/>
      <c r="MAW33" s="687"/>
      <c r="MAX33" s="687"/>
      <c r="MAY33" s="687"/>
      <c r="MAZ33" s="687"/>
      <c r="MBA33" s="687"/>
      <c r="MBB33" s="687"/>
      <c r="MBC33" s="687"/>
      <c r="MBD33" s="687"/>
      <c r="MBE33" s="687"/>
      <c r="MBF33" s="687"/>
      <c r="MBG33" s="687"/>
      <c r="MBH33" s="687"/>
      <c r="MBI33" s="687"/>
      <c r="MBJ33" s="687"/>
      <c r="MBK33" s="687"/>
      <c r="MBL33" s="687"/>
      <c r="MBM33" s="687"/>
      <c r="MBN33" s="687"/>
      <c r="MBO33" s="687"/>
      <c r="MBP33" s="687"/>
      <c r="MBQ33" s="687"/>
      <c r="MBR33" s="687"/>
      <c r="MBS33" s="687"/>
      <c r="MBT33" s="687"/>
      <c r="MBU33" s="687"/>
      <c r="MBV33" s="687"/>
      <c r="MBW33" s="687"/>
      <c r="MBX33" s="687"/>
      <c r="MBY33" s="687"/>
      <c r="MBZ33" s="687"/>
      <c r="MCA33" s="687"/>
      <c r="MCB33" s="687"/>
      <c r="MCC33" s="687"/>
      <c r="MCD33" s="687"/>
      <c r="MCE33" s="687"/>
      <c r="MCF33" s="687"/>
      <c r="MCG33" s="687"/>
      <c r="MCH33" s="687"/>
      <c r="MCI33" s="687"/>
      <c r="MCJ33" s="687"/>
      <c r="MCK33" s="687"/>
      <c r="MCL33" s="687"/>
      <c r="MCM33" s="687"/>
      <c r="MCN33" s="687"/>
      <c r="MCO33" s="687"/>
      <c r="MCP33" s="687"/>
      <c r="MCQ33" s="687"/>
      <c r="MCR33" s="687"/>
      <c r="MCS33" s="687"/>
      <c r="MCT33" s="687"/>
      <c r="MCU33" s="687"/>
      <c r="MCV33" s="687"/>
      <c r="MCW33" s="687"/>
      <c r="MCX33" s="687"/>
      <c r="MCY33" s="687"/>
      <c r="MCZ33" s="687"/>
      <c r="MDA33" s="687"/>
      <c r="MDB33" s="687"/>
      <c r="MDC33" s="687"/>
      <c r="MDD33" s="687"/>
      <c r="MDE33" s="687"/>
      <c r="MDF33" s="687"/>
      <c r="MDG33" s="687"/>
      <c r="MDH33" s="687"/>
      <c r="MDI33" s="687"/>
      <c r="MDJ33" s="687"/>
      <c r="MDK33" s="687"/>
      <c r="MDL33" s="687"/>
      <c r="MDM33" s="687"/>
      <c r="MDN33" s="687"/>
      <c r="MDO33" s="687"/>
      <c r="MDP33" s="687"/>
      <c r="MDQ33" s="687"/>
      <c r="MDR33" s="687"/>
      <c r="MDS33" s="687"/>
      <c r="MDT33" s="687"/>
      <c r="MDU33" s="687"/>
      <c r="MDV33" s="687"/>
      <c r="MDW33" s="687"/>
      <c r="MDX33" s="687"/>
      <c r="MDY33" s="687"/>
      <c r="MDZ33" s="687"/>
      <c r="MEA33" s="687"/>
      <c r="MEB33" s="687"/>
      <c r="MEC33" s="687"/>
      <c r="MED33" s="687"/>
      <c r="MEE33" s="687"/>
      <c r="MEF33" s="687"/>
      <c r="MEG33" s="687"/>
      <c r="MEH33" s="687"/>
      <c r="MEI33" s="687"/>
      <c r="MEJ33" s="687"/>
      <c r="MEK33" s="687"/>
      <c r="MEL33" s="687"/>
      <c r="MEM33" s="687"/>
      <c r="MEN33" s="687"/>
      <c r="MEO33" s="687"/>
      <c r="MEP33" s="687"/>
      <c r="MEQ33" s="687"/>
      <c r="MER33" s="687"/>
      <c r="MES33" s="687"/>
      <c r="MET33" s="687"/>
      <c r="MEU33" s="687"/>
      <c r="MEV33" s="687"/>
      <c r="MEW33" s="687"/>
      <c r="MEX33" s="687"/>
      <c r="MEY33" s="687"/>
      <c r="MEZ33" s="687"/>
      <c r="MFA33" s="687"/>
      <c r="MFB33" s="687"/>
      <c r="MFC33" s="687"/>
      <c r="MFD33" s="687"/>
      <c r="MFE33" s="687"/>
      <c r="MFF33" s="687"/>
      <c r="MFG33" s="687"/>
      <c r="MFH33" s="687"/>
      <c r="MFI33" s="687"/>
      <c r="MFJ33" s="687"/>
      <c r="MFK33" s="687"/>
      <c r="MFL33" s="687"/>
      <c r="MFM33" s="687"/>
      <c r="MFN33" s="687"/>
      <c r="MFO33" s="687"/>
      <c r="MFP33" s="687"/>
      <c r="MFQ33" s="687"/>
      <c r="MFR33" s="687"/>
      <c r="MFS33" s="687"/>
      <c r="MFT33" s="687"/>
      <c r="MFU33" s="687"/>
      <c r="MFV33" s="687"/>
      <c r="MFW33" s="687"/>
      <c r="MFX33" s="687"/>
      <c r="MFY33" s="687"/>
      <c r="MFZ33" s="687"/>
      <c r="MGA33" s="687"/>
      <c r="MGB33" s="687"/>
      <c r="MGC33" s="687"/>
      <c r="MGD33" s="687"/>
      <c r="MGE33" s="687"/>
      <c r="MGF33" s="687"/>
      <c r="MGG33" s="687"/>
      <c r="MGH33" s="687"/>
      <c r="MGI33" s="687"/>
      <c r="MGJ33" s="687"/>
      <c r="MGK33" s="687"/>
      <c r="MGL33" s="687"/>
      <c r="MGM33" s="687"/>
      <c r="MGN33" s="687"/>
      <c r="MGO33" s="687"/>
      <c r="MGP33" s="687"/>
      <c r="MGQ33" s="687"/>
      <c r="MGR33" s="687"/>
      <c r="MGS33" s="687"/>
      <c r="MGT33" s="687"/>
      <c r="MGU33" s="687"/>
      <c r="MGV33" s="687"/>
      <c r="MGW33" s="687"/>
      <c r="MGX33" s="687"/>
      <c r="MGY33" s="687"/>
      <c r="MGZ33" s="687"/>
      <c r="MHA33" s="687"/>
      <c r="MHB33" s="687"/>
      <c r="MHC33" s="687"/>
      <c r="MHD33" s="687"/>
      <c r="MHE33" s="687"/>
      <c r="MHF33" s="687"/>
      <c r="MHG33" s="687"/>
      <c r="MHH33" s="687"/>
      <c r="MHI33" s="687"/>
      <c r="MHJ33" s="687"/>
      <c r="MHK33" s="687"/>
      <c r="MHL33" s="687"/>
      <c r="MHM33" s="687"/>
      <c r="MHN33" s="687"/>
      <c r="MHO33" s="687"/>
      <c r="MHP33" s="687"/>
      <c r="MHQ33" s="687"/>
      <c r="MHR33" s="687"/>
      <c r="MHS33" s="687"/>
      <c r="MHT33" s="687"/>
      <c r="MHU33" s="687"/>
      <c r="MHV33" s="687"/>
      <c r="MHW33" s="687"/>
      <c r="MHX33" s="687"/>
      <c r="MHY33" s="687"/>
      <c r="MHZ33" s="687"/>
      <c r="MIA33" s="687"/>
      <c r="MIB33" s="687"/>
      <c r="MIC33" s="687"/>
      <c r="MID33" s="687"/>
      <c r="MIE33" s="687"/>
      <c r="MIF33" s="687"/>
      <c r="MIG33" s="687"/>
      <c r="MIH33" s="687"/>
      <c r="MII33" s="687"/>
      <c r="MIJ33" s="687"/>
      <c r="MIK33" s="687"/>
      <c r="MIL33" s="687"/>
      <c r="MIM33" s="687"/>
      <c r="MIN33" s="687"/>
      <c r="MIO33" s="687"/>
      <c r="MIP33" s="687"/>
      <c r="MIQ33" s="687"/>
      <c r="MIR33" s="687"/>
      <c r="MIS33" s="687"/>
      <c r="MIT33" s="687"/>
      <c r="MIU33" s="687"/>
      <c r="MIV33" s="687"/>
      <c r="MIW33" s="687"/>
      <c r="MIX33" s="687"/>
      <c r="MIY33" s="687"/>
      <c r="MIZ33" s="687"/>
      <c r="MJA33" s="687"/>
      <c r="MJB33" s="687"/>
      <c r="MJC33" s="687"/>
      <c r="MJD33" s="687"/>
      <c r="MJE33" s="687"/>
      <c r="MJF33" s="687"/>
      <c r="MJG33" s="687"/>
      <c r="MJH33" s="687"/>
      <c r="MJI33" s="687"/>
      <c r="MJJ33" s="687"/>
      <c r="MJK33" s="687"/>
      <c r="MJL33" s="687"/>
      <c r="MJM33" s="687"/>
      <c r="MJN33" s="687"/>
      <c r="MJO33" s="687"/>
      <c r="MJP33" s="687"/>
      <c r="MJQ33" s="687"/>
      <c r="MJR33" s="687"/>
      <c r="MJS33" s="687"/>
      <c r="MJT33" s="687"/>
      <c r="MJU33" s="687"/>
      <c r="MJV33" s="687"/>
      <c r="MJW33" s="687"/>
      <c r="MJX33" s="687"/>
      <c r="MJY33" s="687"/>
      <c r="MJZ33" s="687"/>
      <c r="MKA33" s="687"/>
      <c r="MKB33" s="687"/>
      <c r="MKC33" s="687"/>
      <c r="MKD33" s="687"/>
      <c r="MKE33" s="687"/>
      <c r="MKF33" s="687"/>
      <c r="MKG33" s="687"/>
      <c r="MKH33" s="687"/>
      <c r="MKI33" s="687"/>
      <c r="MKJ33" s="687"/>
      <c r="MKK33" s="687"/>
      <c r="MKL33" s="687"/>
      <c r="MKM33" s="687"/>
      <c r="MKN33" s="687"/>
      <c r="MKO33" s="687"/>
      <c r="MKP33" s="687"/>
      <c r="MKQ33" s="687"/>
      <c r="MKR33" s="687"/>
      <c r="MKS33" s="687"/>
      <c r="MKT33" s="687"/>
      <c r="MKU33" s="687"/>
      <c r="MKV33" s="687"/>
      <c r="MKW33" s="687"/>
      <c r="MKX33" s="687"/>
      <c r="MKY33" s="687"/>
      <c r="MKZ33" s="687"/>
      <c r="MLA33" s="687"/>
      <c r="MLB33" s="687"/>
      <c r="MLC33" s="687"/>
      <c r="MLD33" s="687"/>
      <c r="MLE33" s="687"/>
      <c r="MLF33" s="687"/>
      <c r="MLG33" s="687"/>
      <c r="MLH33" s="687"/>
      <c r="MLI33" s="687"/>
      <c r="MLJ33" s="687"/>
      <c r="MLK33" s="687"/>
      <c r="MLL33" s="687"/>
      <c r="MLM33" s="687"/>
      <c r="MLN33" s="687"/>
      <c r="MLO33" s="687"/>
      <c r="MLP33" s="687"/>
      <c r="MLQ33" s="687"/>
      <c r="MLR33" s="687"/>
      <c r="MLS33" s="687"/>
      <c r="MLT33" s="687"/>
      <c r="MLU33" s="687"/>
      <c r="MLV33" s="687"/>
      <c r="MLW33" s="687"/>
      <c r="MLX33" s="687"/>
      <c r="MLY33" s="687"/>
      <c r="MLZ33" s="687"/>
      <c r="MMA33" s="687"/>
      <c r="MMB33" s="687"/>
      <c r="MMC33" s="687"/>
      <c r="MMD33" s="687"/>
      <c r="MME33" s="687"/>
      <c r="MMF33" s="687"/>
      <c r="MMG33" s="687"/>
      <c r="MMH33" s="687"/>
      <c r="MMI33" s="687"/>
      <c r="MMJ33" s="687"/>
      <c r="MMK33" s="687"/>
      <c r="MML33" s="687"/>
      <c r="MMM33" s="687"/>
      <c r="MMN33" s="687"/>
      <c r="MMO33" s="687"/>
      <c r="MMP33" s="687"/>
      <c r="MMQ33" s="687"/>
      <c r="MMR33" s="687"/>
      <c r="MMS33" s="687"/>
      <c r="MMT33" s="687"/>
      <c r="MMU33" s="687"/>
      <c r="MMV33" s="687"/>
      <c r="MMW33" s="687"/>
      <c r="MMX33" s="687"/>
      <c r="MMY33" s="687"/>
      <c r="MMZ33" s="687"/>
      <c r="MNA33" s="687"/>
      <c r="MNB33" s="687"/>
      <c r="MNC33" s="687"/>
      <c r="MND33" s="687"/>
      <c r="MNE33" s="687"/>
      <c r="MNF33" s="687"/>
      <c r="MNG33" s="687"/>
      <c r="MNH33" s="687"/>
      <c r="MNI33" s="687"/>
      <c r="MNJ33" s="687"/>
      <c r="MNK33" s="687"/>
      <c r="MNL33" s="687"/>
      <c r="MNM33" s="687"/>
      <c r="MNN33" s="687"/>
      <c r="MNO33" s="687"/>
      <c r="MNP33" s="687"/>
      <c r="MNQ33" s="687"/>
      <c r="MNR33" s="687"/>
      <c r="MNS33" s="687"/>
      <c r="MNT33" s="687"/>
      <c r="MNU33" s="687"/>
      <c r="MNV33" s="687"/>
      <c r="MNW33" s="687"/>
      <c r="MNX33" s="687"/>
      <c r="MNY33" s="687"/>
      <c r="MNZ33" s="687"/>
      <c r="MOA33" s="687"/>
      <c r="MOB33" s="687"/>
      <c r="MOC33" s="687"/>
      <c r="MOD33" s="687"/>
      <c r="MOE33" s="687"/>
      <c r="MOF33" s="687"/>
      <c r="MOG33" s="687"/>
      <c r="MOH33" s="687"/>
      <c r="MOI33" s="687"/>
      <c r="MOJ33" s="687"/>
      <c r="MOK33" s="687"/>
      <c r="MOL33" s="687"/>
      <c r="MOM33" s="687"/>
      <c r="MON33" s="687"/>
      <c r="MOO33" s="687"/>
      <c r="MOP33" s="687"/>
      <c r="MOQ33" s="687"/>
      <c r="MOR33" s="687"/>
      <c r="MOS33" s="687"/>
      <c r="MOT33" s="687"/>
      <c r="MOU33" s="687"/>
      <c r="MOV33" s="687"/>
      <c r="MOW33" s="687"/>
      <c r="MOX33" s="687"/>
      <c r="MOY33" s="687"/>
      <c r="MOZ33" s="687"/>
      <c r="MPA33" s="687"/>
      <c r="MPB33" s="687"/>
      <c r="MPC33" s="687"/>
      <c r="MPD33" s="687"/>
      <c r="MPE33" s="687"/>
      <c r="MPF33" s="687"/>
      <c r="MPG33" s="687"/>
      <c r="MPH33" s="687"/>
      <c r="MPI33" s="687"/>
      <c r="MPJ33" s="687"/>
      <c r="MPK33" s="687"/>
      <c r="MPL33" s="687"/>
      <c r="MPM33" s="687"/>
      <c r="MPN33" s="687"/>
      <c r="MPO33" s="687"/>
      <c r="MPP33" s="687"/>
      <c r="MPQ33" s="687"/>
      <c r="MPR33" s="687"/>
      <c r="MPS33" s="687"/>
      <c r="MPT33" s="687"/>
      <c r="MPU33" s="687"/>
      <c r="MPV33" s="687"/>
      <c r="MPW33" s="687"/>
      <c r="MPX33" s="687"/>
      <c r="MPY33" s="687"/>
      <c r="MPZ33" s="687"/>
      <c r="MQA33" s="687"/>
      <c r="MQB33" s="687"/>
      <c r="MQC33" s="687"/>
      <c r="MQD33" s="687"/>
      <c r="MQE33" s="687"/>
      <c r="MQF33" s="687"/>
      <c r="MQG33" s="687"/>
      <c r="MQH33" s="687"/>
      <c r="MQI33" s="687"/>
      <c r="MQJ33" s="687"/>
      <c r="MQK33" s="687"/>
      <c r="MQL33" s="687"/>
      <c r="MQM33" s="687"/>
      <c r="MQN33" s="687"/>
      <c r="MQO33" s="687"/>
      <c r="MQP33" s="687"/>
      <c r="MQQ33" s="687"/>
      <c r="MQR33" s="687"/>
      <c r="MQS33" s="687"/>
      <c r="MQT33" s="687"/>
      <c r="MQU33" s="687"/>
      <c r="MQV33" s="687"/>
      <c r="MQW33" s="687"/>
      <c r="MQX33" s="687"/>
      <c r="MQY33" s="687"/>
      <c r="MQZ33" s="687"/>
      <c r="MRA33" s="687"/>
      <c r="MRB33" s="687"/>
      <c r="MRC33" s="687"/>
      <c r="MRD33" s="687"/>
      <c r="MRE33" s="687"/>
      <c r="MRF33" s="687"/>
      <c r="MRG33" s="687"/>
      <c r="MRH33" s="687"/>
      <c r="MRI33" s="687"/>
      <c r="MRJ33" s="687"/>
      <c r="MRK33" s="687"/>
      <c r="MRL33" s="687"/>
      <c r="MRM33" s="687"/>
      <c r="MRN33" s="687"/>
      <c r="MRO33" s="687"/>
      <c r="MRP33" s="687"/>
      <c r="MRQ33" s="687"/>
      <c r="MRR33" s="687"/>
      <c r="MRS33" s="687"/>
      <c r="MRT33" s="687"/>
      <c r="MRU33" s="687"/>
      <c r="MRV33" s="687"/>
      <c r="MRW33" s="687"/>
      <c r="MRX33" s="687"/>
      <c r="MRY33" s="687"/>
      <c r="MRZ33" s="687"/>
      <c r="MSA33" s="687"/>
      <c r="MSB33" s="687"/>
      <c r="MSC33" s="687"/>
      <c r="MSD33" s="687"/>
      <c r="MSE33" s="687"/>
      <c r="MSF33" s="687"/>
      <c r="MSG33" s="687"/>
      <c r="MSH33" s="687"/>
      <c r="MSI33" s="687"/>
      <c r="MSJ33" s="687"/>
      <c r="MSK33" s="687"/>
      <c r="MSL33" s="687"/>
      <c r="MSM33" s="687"/>
      <c r="MSN33" s="687"/>
      <c r="MSO33" s="687"/>
      <c r="MSP33" s="687"/>
      <c r="MSQ33" s="687"/>
      <c r="MSR33" s="687"/>
      <c r="MSS33" s="687"/>
      <c r="MST33" s="687"/>
      <c r="MSU33" s="687"/>
      <c r="MSV33" s="687"/>
      <c r="MSW33" s="687"/>
      <c r="MSX33" s="687"/>
      <c r="MSY33" s="687"/>
      <c r="MSZ33" s="687"/>
      <c r="MTA33" s="687"/>
      <c r="MTB33" s="687"/>
      <c r="MTC33" s="687"/>
      <c r="MTD33" s="687"/>
      <c r="MTE33" s="687"/>
      <c r="MTF33" s="687"/>
      <c r="MTG33" s="687"/>
      <c r="MTH33" s="687"/>
      <c r="MTI33" s="687"/>
      <c r="MTJ33" s="687"/>
      <c r="MTK33" s="687"/>
      <c r="MTL33" s="687"/>
      <c r="MTM33" s="687"/>
      <c r="MTN33" s="687"/>
      <c r="MTO33" s="687"/>
      <c r="MTP33" s="687"/>
      <c r="MTQ33" s="687"/>
      <c r="MTR33" s="687"/>
      <c r="MTS33" s="687"/>
      <c r="MTT33" s="687"/>
      <c r="MTU33" s="687"/>
      <c r="MTV33" s="687"/>
      <c r="MTW33" s="687"/>
      <c r="MTX33" s="687"/>
      <c r="MTY33" s="687"/>
      <c r="MTZ33" s="687"/>
      <c r="MUA33" s="687"/>
      <c r="MUB33" s="687"/>
      <c r="MUC33" s="687"/>
      <c r="MUD33" s="687"/>
      <c r="MUE33" s="687"/>
      <c r="MUF33" s="687"/>
      <c r="MUG33" s="687"/>
      <c r="MUH33" s="687"/>
      <c r="MUI33" s="687"/>
      <c r="MUJ33" s="687"/>
      <c r="MUK33" s="687"/>
      <c r="MUL33" s="687"/>
      <c r="MUM33" s="687"/>
      <c r="MUN33" s="687"/>
      <c r="MUO33" s="687"/>
      <c r="MUP33" s="687"/>
      <c r="MUQ33" s="687"/>
      <c r="MUR33" s="687"/>
      <c r="MUS33" s="687"/>
      <c r="MUT33" s="687"/>
      <c r="MUU33" s="687"/>
      <c r="MUV33" s="687"/>
      <c r="MUW33" s="687"/>
      <c r="MUX33" s="687"/>
      <c r="MUY33" s="687"/>
      <c r="MUZ33" s="687"/>
      <c r="MVA33" s="687"/>
      <c r="MVB33" s="687"/>
      <c r="MVC33" s="687"/>
      <c r="MVD33" s="687"/>
      <c r="MVE33" s="687"/>
      <c r="MVF33" s="687"/>
      <c r="MVG33" s="687"/>
      <c r="MVH33" s="687"/>
      <c r="MVI33" s="687"/>
      <c r="MVJ33" s="687"/>
      <c r="MVK33" s="687"/>
      <c r="MVL33" s="687"/>
      <c r="MVM33" s="687"/>
      <c r="MVN33" s="687"/>
      <c r="MVO33" s="687"/>
      <c r="MVP33" s="687"/>
      <c r="MVQ33" s="687"/>
      <c r="MVR33" s="687"/>
      <c r="MVS33" s="687"/>
      <c r="MVT33" s="687"/>
      <c r="MVU33" s="687"/>
      <c r="MVV33" s="687"/>
      <c r="MVW33" s="687"/>
      <c r="MVX33" s="687"/>
      <c r="MVY33" s="687"/>
      <c r="MVZ33" s="687"/>
      <c r="MWA33" s="687"/>
      <c r="MWB33" s="687"/>
      <c r="MWC33" s="687"/>
      <c r="MWD33" s="687"/>
      <c r="MWE33" s="687"/>
      <c r="MWF33" s="687"/>
      <c r="MWG33" s="687"/>
      <c r="MWH33" s="687"/>
      <c r="MWI33" s="687"/>
      <c r="MWJ33" s="687"/>
      <c r="MWK33" s="687"/>
      <c r="MWL33" s="687"/>
      <c r="MWM33" s="687"/>
      <c r="MWN33" s="687"/>
      <c r="MWO33" s="687"/>
      <c r="MWP33" s="687"/>
      <c r="MWQ33" s="687"/>
      <c r="MWR33" s="687"/>
      <c r="MWS33" s="687"/>
      <c r="MWT33" s="687"/>
      <c r="MWU33" s="687"/>
      <c r="MWV33" s="687"/>
      <c r="MWW33" s="687"/>
      <c r="MWX33" s="687"/>
      <c r="MWY33" s="687"/>
      <c r="MWZ33" s="687"/>
      <c r="MXA33" s="687"/>
      <c r="MXB33" s="687"/>
      <c r="MXC33" s="687"/>
      <c r="MXD33" s="687"/>
      <c r="MXE33" s="687"/>
      <c r="MXF33" s="687"/>
      <c r="MXG33" s="687"/>
      <c r="MXH33" s="687"/>
      <c r="MXI33" s="687"/>
      <c r="MXJ33" s="687"/>
      <c r="MXK33" s="687"/>
      <c r="MXL33" s="687"/>
      <c r="MXM33" s="687"/>
      <c r="MXN33" s="687"/>
      <c r="MXO33" s="687"/>
      <c r="MXP33" s="687"/>
      <c r="MXQ33" s="687"/>
      <c r="MXR33" s="687"/>
      <c r="MXS33" s="687"/>
      <c r="MXT33" s="687"/>
      <c r="MXU33" s="687"/>
      <c r="MXV33" s="687"/>
      <c r="MXW33" s="687"/>
      <c r="MXX33" s="687"/>
      <c r="MXY33" s="687"/>
      <c r="MXZ33" s="687"/>
      <c r="MYA33" s="687"/>
      <c r="MYB33" s="687"/>
      <c r="MYC33" s="687"/>
      <c r="MYD33" s="687"/>
      <c r="MYE33" s="687"/>
      <c r="MYF33" s="687"/>
      <c r="MYG33" s="687"/>
      <c r="MYH33" s="687"/>
      <c r="MYI33" s="687"/>
      <c r="MYJ33" s="687"/>
      <c r="MYK33" s="687"/>
      <c r="MYL33" s="687"/>
      <c r="MYM33" s="687"/>
      <c r="MYN33" s="687"/>
      <c r="MYO33" s="687"/>
      <c r="MYP33" s="687"/>
      <c r="MYQ33" s="687"/>
      <c r="MYR33" s="687"/>
      <c r="MYS33" s="687"/>
      <c r="MYT33" s="687"/>
      <c r="MYU33" s="687"/>
      <c r="MYV33" s="687"/>
      <c r="MYW33" s="687"/>
      <c r="MYX33" s="687"/>
      <c r="MYY33" s="687"/>
      <c r="MYZ33" s="687"/>
      <c r="MZA33" s="687"/>
      <c r="MZB33" s="687"/>
      <c r="MZC33" s="687"/>
      <c r="MZD33" s="687"/>
      <c r="MZE33" s="687"/>
      <c r="MZF33" s="687"/>
      <c r="MZG33" s="687"/>
      <c r="MZH33" s="687"/>
      <c r="MZI33" s="687"/>
      <c r="MZJ33" s="687"/>
      <c r="MZK33" s="687"/>
      <c r="MZL33" s="687"/>
      <c r="MZM33" s="687"/>
      <c r="MZN33" s="687"/>
      <c r="MZO33" s="687"/>
      <c r="MZP33" s="687"/>
      <c r="MZQ33" s="687"/>
      <c r="MZR33" s="687"/>
      <c r="MZS33" s="687"/>
      <c r="MZT33" s="687"/>
      <c r="MZU33" s="687"/>
      <c r="MZV33" s="687"/>
      <c r="MZW33" s="687"/>
      <c r="MZX33" s="687"/>
      <c r="MZY33" s="687"/>
      <c r="MZZ33" s="687"/>
      <c r="NAA33" s="687"/>
      <c r="NAB33" s="687"/>
      <c r="NAC33" s="687"/>
      <c r="NAD33" s="687"/>
      <c r="NAE33" s="687"/>
      <c r="NAF33" s="687"/>
      <c r="NAG33" s="687"/>
      <c r="NAH33" s="687"/>
      <c r="NAI33" s="687"/>
      <c r="NAJ33" s="687"/>
      <c r="NAK33" s="687"/>
      <c r="NAL33" s="687"/>
      <c r="NAM33" s="687"/>
      <c r="NAN33" s="687"/>
      <c r="NAO33" s="687"/>
      <c r="NAP33" s="687"/>
      <c r="NAQ33" s="687"/>
      <c r="NAR33" s="687"/>
      <c r="NAS33" s="687"/>
      <c r="NAT33" s="687"/>
      <c r="NAU33" s="687"/>
      <c r="NAV33" s="687"/>
      <c r="NAW33" s="687"/>
      <c r="NAX33" s="687"/>
      <c r="NAY33" s="687"/>
      <c r="NAZ33" s="687"/>
      <c r="NBA33" s="687"/>
      <c r="NBB33" s="687"/>
      <c r="NBC33" s="687"/>
      <c r="NBD33" s="687"/>
      <c r="NBE33" s="687"/>
      <c r="NBF33" s="687"/>
      <c r="NBG33" s="687"/>
      <c r="NBH33" s="687"/>
      <c r="NBI33" s="687"/>
      <c r="NBJ33" s="687"/>
      <c r="NBK33" s="687"/>
      <c r="NBL33" s="687"/>
      <c r="NBM33" s="687"/>
      <c r="NBN33" s="687"/>
      <c r="NBO33" s="687"/>
      <c r="NBP33" s="687"/>
      <c r="NBQ33" s="687"/>
      <c r="NBR33" s="687"/>
      <c r="NBS33" s="687"/>
      <c r="NBT33" s="687"/>
      <c r="NBU33" s="687"/>
      <c r="NBV33" s="687"/>
      <c r="NBW33" s="687"/>
      <c r="NBX33" s="687"/>
      <c r="NBY33" s="687"/>
      <c r="NBZ33" s="687"/>
      <c r="NCA33" s="687"/>
      <c r="NCB33" s="687"/>
      <c r="NCC33" s="687"/>
      <c r="NCD33" s="687"/>
      <c r="NCE33" s="687"/>
      <c r="NCF33" s="687"/>
      <c r="NCG33" s="687"/>
      <c r="NCH33" s="687"/>
      <c r="NCI33" s="687"/>
      <c r="NCJ33" s="687"/>
      <c r="NCK33" s="687"/>
      <c r="NCL33" s="687"/>
      <c r="NCM33" s="687"/>
      <c r="NCN33" s="687"/>
      <c r="NCO33" s="687"/>
      <c r="NCP33" s="687"/>
      <c r="NCQ33" s="687"/>
      <c r="NCR33" s="687"/>
      <c r="NCS33" s="687"/>
      <c r="NCT33" s="687"/>
      <c r="NCU33" s="687"/>
      <c r="NCV33" s="687"/>
      <c r="NCW33" s="687"/>
      <c r="NCX33" s="687"/>
      <c r="NCY33" s="687"/>
      <c r="NCZ33" s="687"/>
      <c r="NDA33" s="687"/>
      <c r="NDB33" s="687"/>
      <c r="NDC33" s="687"/>
      <c r="NDD33" s="687"/>
      <c r="NDE33" s="687"/>
      <c r="NDF33" s="687"/>
      <c r="NDG33" s="687"/>
      <c r="NDH33" s="687"/>
      <c r="NDI33" s="687"/>
      <c r="NDJ33" s="687"/>
      <c r="NDK33" s="687"/>
      <c r="NDL33" s="687"/>
      <c r="NDM33" s="687"/>
      <c r="NDN33" s="687"/>
      <c r="NDO33" s="687"/>
      <c r="NDP33" s="687"/>
      <c r="NDQ33" s="687"/>
      <c r="NDR33" s="687"/>
      <c r="NDS33" s="687"/>
      <c r="NDT33" s="687"/>
      <c r="NDU33" s="687"/>
      <c r="NDV33" s="687"/>
      <c r="NDW33" s="687"/>
      <c r="NDX33" s="687"/>
      <c r="NDY33" s="687"/>
      <c r="NDZ33" s="687"/>
      <c r="NEA33" s="687"/>
      <c r="NEB33" s="687"/>
      <c r="NEC33" s="687"/>
      <c r="NED33" s="687"/>
      <c r="NEE33" s="687"/>
      <c r="NEF33" s="687"/>
      <c r="NEG33" s="687"/>
      <c r="NEH33" s="687"/>
      <c r="NEI33" s="687"/>
      <c r="NEJ33" s="687"/>
      <c r="NEK33" s="687"/>
      <c r="NEL33" s="687"/>
      <c r="NEM33" s="687"/>
      <c r="NEN33" s="687"/>
      <c r="NEO33" s="687"/>
      <c r="NEP33" s="687"/>
      <c r="NEQ33" s="687"/>
      <c r="NER33" s="687"/>
      <c r="NES33" s="687"/>
      <c r="NET33" s="687"/>
      <c r="NEU33" s="687"/>
      <c r="NEV33" s="687"/>
      <c r="NEW33" s="687"/>
      <c r="NEX33" s="687"/>
      <c r="NEY33" s="687"/>
      <c r="NEZ33" s="687"/>
      <c r="NFA33" s="687"/>
      <c r="NFB33" s="687"/>
      <c r="NFC33" s="687"/>
      <c r="NFD33" s="687"/>
      <c r="NFE33" s="687"/>
      <c r="NFF33" s="687"/>
      <c r="NFG33" s="687"/>
      <c r="NFH33" s="687"/>
      <c r="NFI33" s="687"/>
      <c r="NFJ33" s="687"/>
      <c r="NFK33" s="687"/>
      <c r="NFL33" s="687"/>
      <c r="NFM33" s="687"/>
      <c r="NFN33" s="687"/>
      <c r="NFO33" s="687"/>
      <c r="NFP33" s="687"/>
      <c r="NFQ33" s="687"/>
      <c r="NFR33" s="687"/>
      <c r="NFS33" s="687"/>
      <c r="NFT33" s="687"/>
      <c r="NFU33" s="687"/>
      <c r="NFV33" s="687"/>
      <c r="NFW33" s="687"/>
      <c r="NFX33" s="687"/>
      <c r="NFY33" s="687"/>
      <c r="NFZ33" s="687"/>
      <c r="NGA33" s="687"/>
      <c r="NGB33" s="687"/>
      <c r="NGC33" s="687"/>
      <c r="NGD33" s="687"/>
      <c r="NGE33" s="687"/>
      <c r="NGF33" s="687"/>
      <c r="NGG33" s="687"/>
      <c r="NGH33" s="687"/>
      <c r="NGI33" s="687"/>
      <c r="NGJ33" s="687"/>
      <c r="NGK33" s="687"/>
      <c r="NGL33" s="687"/>
      <c r="NGM33" s="687"/>
      <c r="NGN33" s="687"/>
      <c r="NGO33" s="687"/>
      <c r="NGP33" s="687"/>
      <c r="NGQ33" s="687"/>
      <c r="NGR33" s="687"/>
      <c r="NGS33" s="687"/>
      <c r="NGT33" s="687"/>
      <c r="NGU33" s="687"/>
      <c r="NGV33" s="687"/>
      <c r="NGW33" s="687"/>
      <c r="NGX33" s="687"/>
      <c r="NGY33" s="687"/>
      <c r="NGZ33" s="687"/>
      <c r="NHA33" s="687"/>
      <c r="NHB33" s="687"/>
      <c r="NHC33" s="687"/>
      <c r="NHD33" s="687"/>
      <c r="NHE33" s="687"/>
      <c r="NHF33" s="687"/>
      <c r="NHG33" s="687"/>
      <c r="NHH33" s="687"/>
      <c r="NHI33" s="687"/>
      <c r="NHJ33" s="687"/>
      <c r="NHK33" s="687"/>
      <c r="NHL33" s="687"/>
      <c r="NHM33" s="687"/>
      <c r="NHN33" s="687"/>
      <c r="NHO33" s="687"/>
      <c r="NHP33" s="687"/>
      <c r="NHQ33" s="687"/>
      <c r="NHR33" s="687"/>
      <c r="NHS33" s="687"/>
      <c r="NHT33" s="687"/>
      <c r="NHU33" s="687"/>
      <c r="NHV33" s="687"/>
      <c r="NHW33" s="687"/>
      <c r="NHX33" s="687"/>
      <c r="NHY33" s="687"/>
      <c r="NHZ33" s="687"/>
      <c r="NIA33" s="687"/>
      <c r="NIB33" s="687"/>
      <c r="NIC33" s="687"/>
      <c r="NID33" s="687"/>
      <c r="NIE33" s="687"/>
      <c r="NIF33" s="687"/>
      <c r="NIG33" s="687"/>
      <c r="NIH33" s="687"/>
      <c r="NII33" s="687"/>
      <c r="NIJ33" s="687"/>
      <c r="NIK33" s="687"/>
      <c r="NIL33" s="687"/>
      <c r="NIM33" s="687"/>
      <c r="NIN33" s="687"/>
      <c r="NIO33" s="687"/>
      <c r="NIP33" s="687"/>
      <c r="NIQ33" s="687"/>
      <c r="NIR33" s="687"/>
      <c r="NIS33" s="687"/>
      <c r="NIT33" s="687"/>
      <c r="NIU33" s="687"/>
      <c r="NIV33" s="687"/>
      <c r="NIW33" s="687"/>
      <c r="NIX33" s="687"/>
      <c r="NIY33" s="687"/>
      <c r="NIZ33" s="687"/>
      <c r="NJA33" s="687"/>
      <c r="NJB33" s="687"/>
      <c r="NJC33" s="687"/>
      <c r="NJD33" s="687"/>
      <c r="NJE33" s="687"/>
      <c r="NJF33" s="687"/>
      <c r="NJG33" s="687"/>
      <c r="NJH33" s="687"/>
      <c r="NJI33" s="687"/>
      <c r="NJJ33" s="687"/>
      <c r="NJK33" s="687"/>
      <c r="NJL33" s="687"/>
      <c r="NJM33" s="687"/>
      <c r="NJN33" s="687"/>
      <c r="NJO33" s="687"/>
      <c r="NJP33" s="687"/>
      <c r="NJQ33" s="687"/>
      <c r="NJR33" s="687"/>
      <c r="NJS33" s="687"/>
      <c r="NJT33" s="687"/>
      <c r="NJU33" s="687"/>
      <c r="NJV33" s="687"/>
      <c r="NJW33" s="687"/>
      <c r="NJX33" s="687"/>
      <c r="NJY33" s="687"/>
      <c r="NJZ33" s="687"/>
      <c r="NKA33" s="687"/>
      <c r="NKB33" s="687"/>
      <c r="NKC33" s="687"/>
      <c r="NKD33" s="687"/>
      <c r="NKE33" s="687"/>
      <c r="NKF33" s="687"/>
      <c r="NKG33" s="687"/>
      <c r="NKH33" s="687"/>
      <c r="NKI33" s="687"/>
      <c r="NKJ33" s="687"/>
      <c r="NKK33" s="687"/>
      <c r="NKL33" s="687"/>
      <c r="NKM33" s="687"/>
      <c r="NKN33" s="687"/>
      <c r="NKO33" s="687"/>
      <c r="NKP33" s="687"/>
      <c r="NKQ33" s="687"/>
      <c r="NKR33" s="687"/>
      <c r="NKS33" s="687"/>
      <c r="NKT33" s="687"/>
      <c r="NKU33" s="687"/>
      <c r="NKV33" s="687"/>
      <c r="NKW33" s="687"/>
      <c r="NKX33" s="687"/>
      <c r="NKY33" s="687"/>
      <c r="NKZ33" s="687"/>
      <c r="NLA33" s="687"/>
      <c r="NLB33" s="687"/>
      <c r="NLC33" s="687"/>
      <c r="NLD33" s="687"/>
      <c r="NLE33" s="687"/>
      <c r="NLF33" s="687"/>
      <c r="NLG33" s="687"/>
      <c r="NLH33" s="687"/>
      <c r="NLI33" s="687"/>
      <c r="NLJ33" s="687"/>
      <c r="NLK33" s="687"/>
      <c r="NLL33" s="687"/>
      <c r="NLM33" s="687"/>
      <c r="NLN33" s="687"/>
      <c r="NLO33" s="687"/>
      <c r="NLP33" s="687"/>
      <c r="NLQ33" s="687"/>
      <c r="NLR33" s="687"/>
      <c r="NLS33" s="687"/>
      <c r="NLT33" s="687"/>
      <c r="NLU33" s="687"/>
      <c r="NLV33" s="687"/>
      <c r="NLW33" s="687"/>
      <c r="NLX33" s="687"/>
      <c r="NLY33" s="687"/>
      <c r="NLZ33" s="687"/>
      <c r="NMA33" s="687"/>
      <c r="NMB33" s="687"/>
      <c r="NMC33" s="687"/>
      <c r="NMD33" s="687"/>
      <c r="NME33" s="687"/>
      <c r="NMF33" s="687"/>
      <c r="NMG33" s="687"/>
      <c r="NMH33" s="687"/>
      <c r="NMI33" s="687"/>
      <c r="NMJ33" s="687"/>
      <c r="NMK33" s="687"/>
      <c r="NML33" s="687"/>
      <c r="NMM33" s="687"/>
      <c r="NMN33" s="687"/>
      <c r="NMO33" s="687"/>
      <c r="NMP33" s="687"/>
      <c r="NMQ33" s="687"/>
      <c r="NMR33" s="687"/>
      <c r="NMS33" s="687"/>
      <c r="NMT33" s="687"/>
      <c r="NMU33" s="687"/>
      <c r="NMV33" s="687"/>
      <c r="NMW33" s="687"/>
      <c r="NMX33" s="687"/>
      <c r="NMY33" s="687"/>
      <c r="NMZ33" s="687"/>
      <c r="NNA33" s="687"/>
      <c r="NNB33" s="687"/>
      <c r="NNC33" s="687"/>
      <c r="NND33" s="687"/>
      <c r="NNE33" s="687"/>
      <c r="NNF33" s="687"/>
      <c r="NNG33" s="687"/>
      <c r="NNH33" s="687"/>
      <c r="NNI33" s="687"/>
      <c r="NNJ33" s="687"/>
      <c r="NNK33" s="687"/>
      <c r="NNL33" s="687"/>
      <c r="NNM33" s="687"/>
      <c r="NNN33" s="687"/>
      <c r="NNO33" s="687"/>
      <c r="NNP33" s="687"/>
      <c r="NNQ33" s="687"/>
      <c r="NNR33" s="687"/>
      <c r="NNS33" s="687"/>
      <c r="NNT33" s="687"/>
      <c r="NNU33" s="687"/>
      <c r="NNV33" s="687"/>
      <c r="NNW33" s="687"/>
      <c r="NNX33" s="687"/>
      <c r="NNY33" s="687"/>
      <c r="NNZ33" s="687"/>
      <c r="NOA33" s="687"/>
      <c r="NOB33" s="687"/>
      <c r="NOC33" s="687"/>
      <c r="NOD33" s="687"/>
      <c r="NOE33" s="687"/>
      <c r="NOF33" s="687"/>
      <c r="NOG33" s="687"/>
      <c r="NOH33" s="687"/>
      <c r="NOI33" s="687"/>
      <c r="NOJ33" s="687"/>
      <c r="NOK33" s="687"/>
      <c r="NOL33" s="687"/>
      <c r="NOM33" s="687"/>
      <c r="NON33" s="687"/>
      <c r="NOO33" s="687"/>
      <c r="NOP33" s="687"/>
      <c r="NOQ33" s="687"/>
      <c r="NOR33" s="687"/>
      <c r="NOS33" s="687"/>
      <c r="NOT33" s="687"/>
      <c r="NOU33" s="687"/>
      <c r="NOV33" s="687"/>
      <c r="NOW33" s="687"/>
      <c r="NOX33" s="687"/>
      <c r="NOY33" s="687"/>
      <c r="NOZ33" s="687"/>
      <c r="NPA33" s="687"/>
      <c r="NPB33" s="687"/>
      <c r="NPC33" s="687"/>
      <c r="NPD33" s="687"/>
      <c r="NPE33" s="687"/>
      <c r="NPF33" s="687"/>
      <c r="NPG33" s="687"/>
      <c r="NPH33" s="687"/>
      <c r="NPI33" s="687"/>
      <c r="NPJ33" s="687"/>
      <c r="NPK33" s="687"/>
      <c r="NPL33" s="687"/>
      <c r="NPM33" s="687"/>
      <c r="NPN33" s="687"/>
      <c r="NPO33" s="687"/>
      <c r="NPP33" s="687"/>
      <c r="NPQ33" s="687"/>
      <c r="NPR33" s="687"/>
      <c r="NPS33" s="687"/>
      <c r="NPT33" s="687"/>
      <c r="NPU33" s="687"/>
      <c r="NPV33" s="687"/>
      <c r="NPW33" s="687"/>
      <c r="NPX33" s="687"/>
      <c r="NPY33" s="687"/>
      <c r="NPZ33" s="687"/>
      <c r="NQA33" s="687"/>
      <c r="NQB33" s="687"/>
      <c r="NQC33" s="687"/>
      <c r="NQD33" s="687"/>
      <c r="NQE33" s="687"/>
      <c r="NQF33" s="687"/>
      <c r="NQG33" s="687"/>
      <c r="NQH33" s="687"/>
      <c r="NQI33" s="687"/>
      <c r="NQJ33" s="687"/>
      <c r="NQK33" s="687"/>
      <c r="NQL33" s="687"/>
      <c r="NQM33" s="687"/>
      <c r="NQN33" s="687"/>
      <c r="NQO33" s="687"/>
      <c r="NQP33" s="687"/>
      <c r="NQQ33" s="687"/>
      <c r="NQR33" s="687"/>
      <c r="NQS33" s="687"/>
      <c r="NQT33" s="687"/>
      <c r="NQU33" s="687"/>
      <c r="NQV33" s="687"/>
      <c r="NQW33" s="687"/>
      <c r="NQX33" s="687"/>
      <c r="NQY33" s="687"/>
      <c r="NQZ33" s="687"/>
      <c r="NRA33" s="687"/>
      <c r="NRB33" s="687"/>
      <c r="NRC33" s="687"/>
      <c r="NRD33" s="687"/>
      <c r="NRE33" s="687"/>
      <c r="NRF33" s="687"/>
      <c r="NRG33" s="687"/>
      <c r="NRH33" s="687"/>
      <c r="NRI33" s="687"/>
      <c r="NRJ33" s="687"/>
      <c r="NRK33" s="687"/>
      <c r="NRL33" s="687"/>
      <c r="NRM33" s="687"/>
      <c r="NRN33" s="687"/>
      <c r="NRO33" s="687"/>
      <c r="NRP33" s="687"/>
      <c r="NRQ33" s="687"/>
      <c r="NRR33" s="687"/>
      <c r="NRS33" s="687"/>
      <c r="NRT33" s="687"/>
      <c r="NRU33" s="687"/>
      <c r="NRV33" s="687"/>
      <c r="NRW33" s="687"/>
      <c r="NRX33" s="687"/>
      <c r="NRY33" s="687"/>
      <c r="NRZ33" s="687"/>
      <c r="NSA33" s="687"/>
      <c r="NSB33" s="687"/>
      <c r="NSC33" s="687"/>
      <c r="NSD33" s="687"/>
      <c r="NSE33" s="687"/>
      <c r="NSF33" s="687"/>
      <c r="NSG33" s="687"/>
      <c r="NSH33" s="687"/>
      <c r="NSI33" s="687"/>
      <c r="NSJ33" s="687"/>
      <c r="NSK33" s="687"/>
      <c r="NSL33" s="687"/>
      <c r="NSM33" s="687"/>
      <c r="NSN33" s="687"/>
      <c r="NSO33" s="687"/>
      <c r="NSP33" s="687"/>
      <c r="NSQ33" s="687"/>
      <c r="NSR33" s="687"/>
      <c r="NSS33" s="687"/>
      <c r="NST33" s="687"/>
      <c r="NSU33" s="687"/>
      <c r="NSV33" s="687"/>
      <c r="NSW33" s="687"/>
      <c r="NSX33" s="687"/>
      <c r="NSY33" s="687"/>
      <c r="NSZ33" s="687"/>
      <c r="NTA33" s="687"/>
      <c r="NTB33" s="687"/>
      <c r="NTC33" s="687"/>
      <c r="NTD33" s="687"/>
      <c r="NTE33" s="687"/>
      <c r="NTF33" s="687"/>
      <c r="NTG33" s="687"/>
      <c r="NTH33" s="687"/>
      <c r="NTI33" s="687"/>
      <c r="NTJ33" s="687"/>
      <c r="NTK33" s="687"/>
      <c r="NTL33" s="687"/>
      <c r="NTM33" s="687"/>
      <c r="NTN33" s="687"/>
      <c r="NTO33" s="687"/>
      <c r="NTP33" s="687"/>
      <c r="NTQ33" s="687"/>
      <c r="NTR33" s="687"/>
      <c r="NTS33" s="687"/>
      <c r="NTT33" s="687"/>
      <c r="NTU33" s="687"/>
      <c r="NTV33" s="687"/>
      <c r="NTW33" s="687"/>
      <c r="NTX33" s="687"/>
      <c r="NTY33" s="687"/>
      <c r="NTZ33" s="687"/>
      <c r="NUA33" s="687"/>
      <c r="NUB33" s="687"/>
      <c r="NUC33" s="687"/>
      <c r="NUD33" s="687"/>
      <c r="NUE33" s="687"/>
      <c r="NUF33" s="687"/>
      <c r="NUG33" s="687"/>
      <c r="NUH33" s="687"/>
      <c r="NUI33" s="687"/>
      <c r="NUJ33" s="687"/>
      <c r="NUK33" s="687"/>
      <c r="NUL33" s="687"/>
      <c r="NUM33" s="687"/>
      <c r="NUN33" s="687"/>
      <c r="NUO33" s="687"/>
      <c r="NUP33" s="687"/>
      <c r="NUQ33" s="687"/>
      <c r="NUR33" s="687"/>
      <c r="NUS33" s="687"/>
      <c r="NUT33" s="687"/>
      <c r="NUU33" s="687"/>
      <c r="NUV33" s="687"/>
      <c r="NUW33" s="687"/>
      <c r="NUX33" s="687"/>
      <c r="NUY33" s="687"/>
      <c r="NUZ33" s="687"/>
      <c r="NVA33" s="687"/>
      <c r="NVB33" s="687"/>
      <c r="NVC33" s="687"/>
      <c r="NVD33" s="687"/>
      <c r="NVE33" s="687"/>
      <c r="NVF33" s="687"/>
      <c r="NVG33" s="687"/>
      <c r="NVH33" s="687"/>
      <c r="NVI33" s="687"/>
      <c r="NVJ33" s="687"/>
      <c r="NVK33" s="687"/>
      <c r="NVL33" s="687"/>
      <c r="NVM33" s="687"/>
      <c r="NVN33" s="687"/>
      <c r="NVO33" s="687"/>
      <c r="NVP33" s="687"/>
      <c r="NVQ33" s="687"/>
      <c r="NVR33" s="687"/>
      <c r="NVS33" s="687"/>
      <c r="NVT33" s="687"/>
      <c r="NVU33" s="687"/>
      <c r="NVV33" s="687"/>
      <c r="NVW33" s="687"/>
      <c r="NVX33" s="687"/>
      <c r="NVY33" s="687"/>
      <c r="NVZ33" s="687"/>
      <c r="NWA33" s="687"/>
      <c r="NWB33" s="687"/>
      <c r="NWC33" s="687"/>
      <c r="NWD33" s="687"/>
      <c r="NWE33" s="687"/>
      <c r="NWF33" s="687"/>
      <c r="NWG33" s="687"/>
      <c r="NWH33" s="687"/>
      <c r="NWI33" s="687"/>
      <c r="NWJ33" s="687"/>
      <c r="NWK33" s="687"/>
      <c r="NWL33" s="687"/>
      <c r="NWM33" s="687"/>
      <c r="NWN33" s="687"/>
      <c r="NWO33" s="687"/>
      <c r="NWP33" s="687"/>
      <c r="NWQ33" s="687"/>
      <c r="NWR33" s="687"/>
      <c r="NWS33" s="687"/>
      <c r="NWT33" s="687"/>
      <c r="NWU33" s="687"/>
      <c r="NWV33" s="687"/>
      <c r="NWW33" s="687"/>
      <c r="NWX33" s="687"/>
      <c r="NWY33" s="687"/>
      <c r="NWZ33" s="687"/>
      <c r="NXA33" s="687"/>
      <c r="NXB33" s="687"/>
      <c r="NXC33" s="687"/>
      <c r="NXD33" s="687"/>
      <c r="NXE33" s="687"/>
      <c r="NXF33" s="687"/>
      <c r="NXG33" s="687"/>
      <c r="NXH33" s="687"/>
      <c r="NXI33" s="687"/>
      <c r="NXJ33" s="687"/>
      <c r="NXK33" s="687"/>
      <c r="NXL33" s="687"/>
      <c r="NXM33" s="687"/>
      <c r="NXN33" s="687"/>
      <c r="NXO33" s="687"/>
      <c r="NXP33" s="687"/>
      <c r="NXQ33" s="687"/>
      <c r="NXR33" s="687"/>
      <c r="NXS33" s="687"/>
      <c r="NXT33" s="687"/>
      <c r="NXU33" s="687"/>
      <c r="NXV33" s="687"/>
      <c r="NXW33" s="687"/>
      <c r="NXX33" s="687"/>
      <c r="NXY33" s="687"/>
      <c r="NXZ33" s="687"/>
      <c r="NYA33" s="687"/>
      <c r="NYB33" s="687"/>
      <c r="NYC33" s="687"/>
      <c r="NYD33" s="687"/>
      <c r="NYE33" s="687"/>
      <c r="NYF33" s="687"/>
      <c r="NYG33" s="687"/>
      <c r="NYH33" s="687"/>
      <c r="NYI33" s="687"/>
      <c r="NYJ33" s="687"/>
      <c r="NYK33" s="687"/>
      <c r="NYL33" s="687"/>
      <c r="NYM33" s="687"/>
      <c r="NYN33" s="687"/>
      <c r="NYO33" s="687"/>
      <c r="NYP33" s="687"/>
      <c r="NYQ33" s="687"/>
      <c r="NYR33" s="687"/>
      <c r="NYS33" s="687"/>
      <c r="NYT33" s="687"/>
      <c r="NYU33" s="687"/>
      <c r="NYV33" s="687"/>
      <c r="NYW33" s="687"/>
      <c r="NYX33" s="687"/>
      <c r="NYY33" s="687"/>
      <c r="NYZ33" s="687"/>
      <c r="NZA33" s="687"/>
      <c r="NZB33" s="687"/>
      <c r="NZC33" s="687"/>
      <c r="NZD33" s="687"/>
      <c r="NZE33" s="687"/>
      <c r="NZF33" s="687"/>
      <c r="NZG33" s="687"/>
      <c r="NZH33" s="687"/>
      <c r="NZI33" s="687"/>
      <c r="NZJ33" s="687"/>
      <c r="NZK33" s="687"/>
      <c r="NZL33" s="687"/>
      <c r="NZM33" s="687"/>
      <c r="NZN33" s="687"/>
      <c r="NZO33" s="687"/>
      <c r="NZP33" s="687"/>
      <c r="NZQ33" s="687"/>
      <c r="NZR33" s="687"/>
      <c r="NZS33" s="687"/>
      <c r="NZT33" s="687"/>
      <c r="NZU33" s="687"/>
      <c r="NZV33" s="687"/>
      <c r="NZW33" s="687"/>
      <c r="NZX33" s="687"/>
      <c r="NZY33" s="687"/>
      <c r="NZZ33" s="687"/>
      <c r="OAA33" s="687"/>
      <c r="OAB33" s="687"/>
      <c r="OAC33" s="687"/>
      <c r="OAD33" s="687"/>
      <c r="OAE33" s="687"/>
      <c r="OAF33" s="687"/>
      <c r="OAG33" s="687"/>
      <c r="OAH33" s="687"/>
      <c r="OAI33" s="687"/>
      <c r="OAJ33" s="687"/>
      <c r="OAK33" s="687"/>
      <c r="OAL33" s="687"/>
      <c r="OAM33" s="687"/>
      <c r="OAN33" s="687"/>
      <c r="OAO33" s="687"/>
      <c r="OAP33" s="687"/>
      <c r="OAQ33" s="687"/>
      <c r="OAR33" s="687"/>
      <c r="OAS33" s="687"/>
      <c r="OAT33" s="687"/>
      <c r="OAU33" s="687"/>
      <c r="OAV33" s="687"/>
      <c r="OAW33" s="687"/>
      <c r="OAX33" s="687"/>
      <c r="OAY33" s="687"/>
      <c r="OAZ33" s="687"/>
      <c r="OBA33" s="687"/>
      <c r="OBB33" s="687"/>
      <c r="OBC33" s="687"/>
      <c r="OBD33" s="687"/>
      <c r="OBE33" s="687"/>
      <c r="OBF33" s="687"/>
      <c r="OBG33" s="687"/>
      <c r="OBH33" s="687"/>
      <c r="OBI33" s="687"/>
      <c r="OBJ33" s="687"/>
      <c r="OBK33" s="687"/>
      <c r="OBL33" s="687"/>
      <c r="OBM33" s="687"/>
      <c r="OBN33" s="687"/>
      <c r="OBO33" s="687"/>
      <c r="OBP33" s="687"/>
      <c r="OBQ33" s="687"/>
      <c r="OBR33" s="687"/>
      <c r="OBS33" s="687"/>
      <c r="OBT33" s="687"/>
      <c r="OBU33" s="687"/>
      <c r="OBV33" s="687"/>
      <c r="OBW33" s="687"/>
      <c r="OBX33" s="687"/>
      <c r="OBY33" s="687"/>
      <c r="OBZ33" s="687"/>
      <c r="OCA33" s="687"/>
      <c r="OCB33" s="687"/>
      <c r="OCC33" s="687"/>
      <c r="OCD33" s="687"/>
      <c r="OCE33" s="687"/>
      <c r="OCF33" s="687"/>
      <c r="OCG33" s="687"/>
      <c r="OCH33" s="687"/>
      <c r="OCI33" s="687"/>
      <c r="OCJ33" s="687"/>
      <c r="OCK33" s="687"/>
      <c r="OCL33" s="687"/>
      <c r="OCM33" s="687"/>
      <c r="OCN33" s="687"/>
      <c r="OCO33" s="687"/>
      <c r="OCP33" s="687"/>
      <c r="OCQ33" s="687"/>
      <c r="OCR33" s="687"/>
      <c r="OCS33" s="687"/>
      <c r="OCT33" s="687"/>
      <c r="OCU33" s="687"/>
      <c r="OCV33" s="687"/>
      <c r="OCW33" s="687"/>
      <c r="OCX33" s="687"/>
      <c r="OCY33" s="687"/>
      <c r="OCZ33" s="687"/>
      <c r="ODA33" s="687"/>
      <c r="ODB33" s="687"/>
      <c r="ODC33" s="687"/>
      <c r="ODD33" s="687"/>
      <c r="ODE33" s="687"/>
      <c r="ODF33" s="687"/>
      <c r="ODG33" s="687"/>
      <c r="ODH33" s="687"/>
      <c r="ODI33" s="687"/>
      <c r="ODJ33" s="687"/>
      <c r="ODK33" s="687"/>
      <c r="ODL33" s="687"/>
      <c r="ODM33" s="687"/>
      <c r="ODN33" s="687"/>
      <c r="ODO33" s="687"/>
      <c r="ODP33" s="687"/>
      <c r="ODQ33" s="687"/>
      <c r="ODR33" s="687"/>
      <c r="ODS33" s="687"/>
      <c r="ODT33" s="687"/>
      <c r="ODU33" s="687"/>
      <c r="ODV33" s="687"/>
      <c r="ODW33" s="687"/>
      <c r="ODX33" s="687"/>
      <c r="ODY33" s="687"/>
      <c r="ODZ33" s="687"/>
      <c r="OEA33" s="687"/>
      <c r="OEB33" s="687"/>
      <c r="OEC33" s="687"/>
      <c r="OED33" s="687"/>
      <c r="OEE33" s="687"/>
      <c r="OEF33" s="687"/>
      <c r="OEG33" s="687"/>
      <c r="OEH33" s="687"/>
      <c r="OEI33" s="687"/>
      <c r="OEJ33" s="687"/>
      <c r="OEK33" s="687"/>
      <c r="OEL33" s="687"/>
      <c r="OEM33" s="687"/>
      <c r="OEN33" s="687"/>
      <c r="OEO33" s="687"/>
      <c r="OEP33" s="687"/>
      <c r="OEQ33" s="687"/>
      <c r="OER33" s="687"/>
      <c r="OES33" s="687"/>
      <c r="OET33" s="687"/>
      <c r="OEU33" s="687"/>
      <c r="OEV33" s="687"/>
      <c r="OEW33" s="687"/>
      <c r="OEX33" s="687"/>
      <c r="OEY33" s="687"/>
      <c r="OEZ33" s="687"/>
      <c r="OFA33" s="687"/>
      <c r="OFB33" s="687"/>
      <c r="OFC33" s="687"/>
      <c r="OFD33" s="687"/>
      <c r="OFE33" s="687"/>
      <c r="OFF33" s="687"/>
      <c r="OFG33" s="687"/>
      <c r="OFH33" s="687"/>
      <c r="OFI33" s="687"/>
      <c r="OFJ33" s="687"/>
      <c r="OFK33" s="687"/>
      <c r="OFL33" s="687"/>
      <c r="OFM33" s="687"/>
      <c r="OFN33" s="687"/>
      <c r="OFO33" s="687"/>
      <c r="OFP33" s="687"/>
      <c r="OFQ33" s="687"/>
      <c r="OFR33" s="687"/>
      <c r="OFS33" s="687"/>
      <c r="OFT33" s="687"/>
      <c r="OFU33" s="687"/>
      <c r="OFV33" s="687"/>
      <c r="OFW33" s="687"/>
      <c r="OFX33" s="687"/>
      <c r="OFY33" s="687"/>
      <c r="OFZ33" s="687"/>
      <c r="OGA33" s="687"/>
      <c r="OGB33" s="687"/>
      <c r="OGC33" s="687"/>
      <c r="OGD33" s="687"/>
      <c r="OGE33" s="687"/>
      <c r="OGF33" s="687"/>
      <c r="OGG33" s="687"/>
      <c r="OGH33" s="687"/>
      <c r="OGI33" s="687"/>
      <c r="OGJ33" s="687"/>
      <c r="OGK33" s="687"/>
      <c r="OGL33" s="687"/>
      <c r="OGM33" s="687"/>
      <c r="OGN33" s="687"/>
      <c r="OGO33" s="687"/>
      <c r="OGP33" s="687"/>
      <c r="OGQ33" s="687"/>
      <c r="OGR33" s="687"/>
      <c r="OGS33" s="687"/>
      <c r="OGT33" s="687"/>
      <c r="OGU33" s="687"/>
      <c r="OGV33" s="687"/>
      <c r="OGW33" s="687"/>
      <c r="OGX33" s="687"/>
      <c r="OGY33" s="687"/>
      <c r="OGZ33" s="687"/>
      <c r="OHA33" s="687"/>
      <c r="OHB33" s="687"/>
      <c r="OHC33" s="687"/>
      <c r="OHD33" s="687"/>
      <c r="OHE33" s="687"/>
      <c r="OHF33" s="687"/>
      <c r="OHG33" s="687"/>
      <c r="OHH33" s="687"/>
      <c r="OHI33" s="687"/>
      <c r="OHJ33" s="687"/>
      <c r="OHK33" s="687"/>
      <c r="OHL33" s="687"/>
      <c r="OHM33" s="687"/>
      <c r="OHN33" s="687"/>
      <c r="OHO33" s="687"/>
      <c r="OHP33" s="687"/>
      <c r="OHQ33" s="687"/>
      <c r="OHR33" s="687"/>
      <c r="OHS33" s="687"/>
      <c r="OHT33" s="687"/>
      <c r="OHU33" s="687"/>
      <c r="OHV33" s="687"/>
      <c r="OHW33" s="687"/>
      <c r="OHX33" s="687"/>
      <c r="OHY33" s="687"/>
      <c r="OHZ33" s="687"/>
      <c r="OIA33" s="687"/>
      <c r="OIB33" s="687"/>
      <c r="OIC33" s="687"/>
      <c r="OID33" s="687"/>
      <c r="OIE33" s="687"/>
      <c r="OIF33" s="687"/>
      <c r="OIG33" s="687"/>
      <c r="OIH33" s="687"/>
      <c r="OII33" s="687"/>
      <c r="OIJ33" s="687"/>
      <c r="OIK33" s="687"/>
      <c r="OIL33" s="687"/>
      <c r="OIM33" s="687"/>
      <c r="OIN33" s="687"/>
      <c r="OIO33" s="687"/>
      <c r="OIP33" s="687"/>
      <c r="OIQ33" s="687"/>
      <c r="OIR33" s="687"/>
      <c r="OIS33" s="687"/>
      <c r="OIT33" s="687"/>
      <c r="OIU33" s="687"/>
      <c r="OIV33" s="687"/>
      <c r="OIW33" s="687"/>
      <c r="OIX33" s="687"/>
      <c r="OIY33" s="687"/>
      <c r="OIZ33" s="687"/>
      <c r="OJA33" s="687"/>
      <c r="OJB33" s="687"/>
      <c r="OJC33" s="687"/>
      <c r="OJD33" s="687"/>
      <c r="OJE33" s="687"/>
      <c r="OJF33" s="687"/>
      <c r="OJG33" s="687"/>
      <c r="OJH33" s="687"/>
      <c r="OJI33" s="687"/>
      <c r="OJJ33" s="687"/>
      <c r="OJK33" s="687"/>
      <c r="OJL33" s="687"/>
      <c r="OJM33" s="687"/>
      <c r="OJN33" s="687"/>
      <c r="OJO33" s="687"/>
      <c r="OJP33" s="687"/>
      <c r="OJQ33" s="687"/>
      <c r="OJR33" s="687"/>
      <c r="OJS33" s="687"/>
      <c r="OJT33" s="687"/>
      <c r="OJU33" s="687"/>
      <c r="OJV33" s="687"/>
      <c r="OJW33" s="687"/>
      <c r="OJX33" s="687"/>
      <c r="OJY33" s="687"/>
      <c r="OJZ33" s="687"/>
      <c r="OKA33" s="687"/>
      <c r="OKB33" s="687"/>
      <c r="OKC33" s="687"/>
      <c r="OKD33" s="687"/>
      <c r="OKE33" s="687"/>
      <c r="OKF33" s="687"/>
      <c r="OKG33" s="687"/>
      <c r="OKH33" s="687"/>
      <c r="OKI33" s="687"/>
      <c r="OKJ33" s="687"/>
      <c r="OKK33" s="687"/>
      <c r="OKL33" s="687"/>
      <c r="OKM33" s="687"/>
      <c r="OKN33" s="687"/>
      <c r="OKO33" s="687"/>
      <c r="OKP33" s="687"/>
      <c r="OKQ33" s="687"/>
      <c r="OKR33" s="687"/>
      <c r="OKS33" s="687"/>
      <c r="OKT33" s="687"/>
      <c r="OKU33" s="687"/>
      <c r="OKV33" s="687"/>
      <c r="OKW33" s="687"/>
      <c r="OKX33" s="687"/>
      <c r="OKY33" s="687"/>
      <c r="OKZ33" s="687"/>
      <c r="OLA33" s="687"/>
      <c r="OLB33" s="687"/>
      <c r="OLC33" s="687"/>
      <c r="OLD33" s="687"/>
      <c r="OLE33" s="687"/>
      <c r="OLF33" s="687"/>
      <c r="OLG33" s="687"/>
      <c r="OLH33" s="687"/>
      <c r="OLI33" s="687"/>
      <c r="OLJ33" s="687"/>
      <c r="OLK33" s="687"/>
      <c r="OLL33" s="687"/>
      <c r="OLM33" s="687"/>
      <c r="OLN33" s="687"/>
      <c r="OLO33" s="687"/>
      <c r="OLP33" s="687"/>
      <c r="OLQ33" s="687"/>
      <c r="OLR33" s="687"/>
      <c r="OLS33" s="687"/>
      <c r="OLT33" s="687"/>
      <c r="OLU33" s="687"/>
      <c r="OLV33" s="687"/>
      <c r="OLW33" s="687"/>
      <c r="OLX33" s="687"/>
      <c r="OLY33" s="687"/>
      <c r="OLZ33" s="687"/>
      <c r="OMA33" s="687"/>
      <c r="OMB33" s="687"/>
      <c r="OMC33" s="687"/>
      <c r="OMD33" s="687"/>
      <c r="OME33" s="687"/>
      <c r="OMF33" s="687"/>
      <c r="OMG33" s="687"/>
      <c r="OMH33" s="687"/>
      <c r="OMI33" s="687"/>
      <c r="OMJ33" s="687"/>
      <c r="OMK33" s="687"/>
      <c r="OML33" s="687"/>
      <c r="OMM33" s="687"/>
      <c r="OMN33" s="687"/>
      <c r="OMO33" s="687"/>
      <c r="OMP33" s="687"/>
      <c r="OMQ33" s="687"/>
      <c r="OMR33" s="687"/>
      <c r="OMS33" s="687"/>
      <c r="OMT33" s="687"/>
      <c r="OMU33" s="687"/>
      <c r="OMV33" s="687"/>
      <c r="OMW33" s="687"/>
      <c r="OMX33" s="687"/>
      <c r="OMY33" s="687"/>
      <c r="OMZ33" s="687"/>
      <c r="ONA33" s="687"/>
      <c r="ONB33" s="687"/>
      <c r="ONC33" s="687"/>
      <c r="OND33" s="687"/>
      <c r="ONE33" s="687"/>
      <c r="ONF33" s="687"/>
      <c r="ONG33" s="687"/>
      <c r="ONH33" s="687"/>
      <c r="ONI33" s="687"/>
      <c r="ONJ33" s="687"/>
      <c r="ONK33" s="687"/>
      <c r="ONL33" s="687"/>
      <c r="ONM33" s="687"/>
      <c r="ONN33" s="687"/>
      <c r="ONO33" s="687"/>
      <c r="ONP33" s="687"/>
      <c r="ONQ33" s="687"/>
      <c r="ONR33" s="687"/>
      <c r="ONS33" s="687"/>
      <c r="ONT33" s="687"/>
      <c r="ONU33" s="687"/>
      <c r="ONV33" s="687"/>
      <c r="ONW33" s="687"/>
      <c r="ONX33" s="687"/>
      <c r="ONY33" s="687"/>
      <c r="ONZ33" s="687"/>
      <c r="OOA33" s="687"/>
      <c r="OOB33" s="687"/>
      <c r="OOC33" s="687"/>
      <c r="OOD33" s="687"/>
      <c r="OOE33" s="687"/>
      <c r="OOF33" s="687"/>
      <c r="OOG33" s="687"/>
      <c r="OOH33" s="687"/>
      <c r="OOI33" s="687"/>
      <c r="OOJ33" s="687"/>
      <c r="OOK33" s="687"/>
      <c r="OOL33" s="687"/>
      <c r="OOM33" s="687"/>
      <c r="OON33" s="687"/>
      <c r="OOO33" s="687"/>
      <c r="OOP33" s="687"/>
      <c r="OOQ33" s="687"/>
      <c r="OOR33" s="687"/>
      <c r="OOS33" s="687"/>
      <c r="OOT33" s="687"/>
      <c r="OOU33" s="687"/>
      <c r="OOV33" s="687"/>
      <c r="OOW33" s="687"/>
      <c r="OOX33" s="687"/>
      <c r="OOY33" s="687"/>
      <c r="OOZ33" s="687"/>
      <c r="OPA33" s="687"/>
      <c r="OPB33" s="687"/>
      <c r="OPC33" s="687"/>
      <c r="OPD33" s="687"/>
      <c r="OPE33" s="687"/>
      <c r="OPF33" s="687"/>
      <c r="OPG33" s="687"/>
      <c r="OPH33" s="687"/>
      <c r="OPI33" s="687"/>
      <c r="OPJ33" s="687"/>
      <c r="OPK33" s="687"/>
      <c r="OPL33" s="687"/>
      <c r="OPM33" s="687"/>
      <c r="OPN33" s="687"/>
      <c r="OPO33" s="687"/>
      <c r="OPP33" s="687"/>
      <c r="OPQ33" s="687"/>
      <c r="OPR33" s="687"/>
      <c r="OPS33" s="687"/>
      <c r="OPT33" s="687"/>
      <c r="OPU33" s="687"/>
      <c r="OPV33" s="687"/>
      <c r="OPW33" s="687"/>
      <c r="OPX33" s="687"/>
      <c r="OPY33" s="687"/>
      <c r="OPZ33" s="687"/>
      <c r="OQA33" s="687"/>
      <c r="OQB33" s="687"/>
      <c r="OQC33" s="687"/>
      <c r="OQD33" s="687"/>
      <c r="OQE33" s="687"/>
      <c r="OQF33" s="687"/>
      <c r="OQG33" s="687"/>
      <c r="OQH33" s="687"/>
      <c r="OQI33" s="687"/>
      <c r="OQJ33" s="687"/>
      <c r="OQK33" s="687"/>
      <c r="OQL33" s="687"/>
      <c r="OQM33" s="687"/>
      <c r="OQN33" s="687"/>
      <c r="OQO33" s="687"/>
      <c r="OQP33" s="687"/>
      <c r="OQQ33" s="687"/>
      <c r="OQR33" s="687"/>
      <c r="OQS33" s="687"/>
      <c r="OQT33" s="687"/>
      <c r="OQU33" s="687"/>
      <c r="OQV33" s="687"/>
      <c r="OQW33" s="687"/>
      <c r="OQX33" s="687"/>
      <c r="OQY33" s="687"/>
      <c r="OQZ33" s="687"/>
      <c r="ORA33" s="687"/>
      <c r="ORB33" s="687"/>
      <c r="ORC33" s="687"/>
      <c r="ORD33" s="687"/>
      <c r="ORE33" s="687"/>
      <c r="ORF33" s="687"/>
      <c r="ORG33" s="687"/>
      <c r="ORH33" s="687"/>
      <c r="ORI33" s="687"/>
      <c r="ORJ33" s="687"/>
      <c r="ORK33" s="687"/>
      <c r="ORL33" s="687"/>
      <c r="ORM33" s="687"/>
      <c r="ORN33" s="687"/>
      <c r="ORO33" s="687"/>
      <c r="ORP33" s="687"/>
      <c r="ORQ33" s="687"/>
      <c r="ORR33" s="687"/>
      <c r="ORS33" s="687"/>
      <c r="ORT33" s="687"/>
      <c r="ORU33" s="687"/>
      <c r="ORV33" s="687"/>
      <c r="ORW33" s="687"/>
      <c r="ORX33" s="687"/>
      <c r="ORY33" s="687"/>
      <c r="ORZ33" s="687"/>
      <c r="OSA33" s="687"/>
      <c r="OSB33" s="687"/>
      <c r="OSC33" s="687"/>
      <c r="OSD33" s="687"/>
      <c r="OSE33" s="687"/>
      <c r="OSF33" s="687"/>
      <c r="OSG33" s="687"/>
      <c r="OSH33" s="687"/>
      <c r="OSI33" s="687"/>
      <c r="OSJ33" s="687"/>
      <c r="OSK33" s="687"/>
      <c r="OSL33" s="687"/>
      <c r="OSM33" s="687"/>
      <c r="OSN33" s="687"/>
      <c r="OSO33" s="687"/>
      <c r="OSP33" s="687"/>
      <c r="OSQ33" s="687"/>
      <c r="OSR33" s="687"/>
      <c r="OSS33" s="687"/>
      <c r="OST33" s="687"/>
      <c r="OSU33" s="687"/>
      <c r="OSV33" s="687"/>
      <c r="OSW33" s="687"/>
      <c r="OSX33" s="687"/>
      <c r="OSY33" s="687"/>
      <c r="OSZ33" s="687"/>
      <c r="OTA33" s="687"/>
      <c r="OTB33" s="687"/>
      <c r="OTC33" s="687"/>
      <c r="OTD33" s="687"/>
      <c r="OTE33" s="687"/>
      <c r="OTF33" s="687"/>
      <c r="OTG33" s="687"/>
      <c r="OTH33" s="687"/>
      <c r="OTI33" s="687"/>
      <c r="OTJ33" s="687"/>
      <c r="OTK33" s="687"/>
      <c r="OTL33" s="687"/>
      <c r="OTM33" s="687"/>
      <c r="OTN33" s="687"/>
      <c r="OTO33" s="687"/>
      <c r="OTP33" s="687"/>
      <c r="OTQ33" s="687"/>
      <c r="OTR33" s="687"/>
      <c r="OTS33" s="687"/>
      <c r="OTT33" s="687"/>
      <c r="OTU33" s="687"/>
      <c r="OTV33" s="687"/>
      <c r="OTW33" s="687"/>
      <c r="OTX33" s="687"/>
      <c r="OTY33" s="687"/>
      <c r="OTZ33" s="687"/>
      <c r="OUA33" s="687"/>
      <c r="OUB33" s="687"/>
      <c r="OUC33" s="687"/>
      <c r="OUD33" s="687"/>
      <c r="OUE33" s="687"/>
      <c r="OUF33" s="687"/>
      <c r="OUG33" s="687"/>
      <c r="OUH33" s="687"/>
      <c r="OUI33" s="687"/>
      <c r="OUJ33" s="687"/>
      <c r="OUK33" s="687"/>
      <c r="OUL33" s="687"/>
      <c r="OUM33" s="687"/>
      <c r="OUN33" s="687"/>
      <c r="OUO33" s="687"/>
      <c r="OUP33" s="687"/>
      <c r="OUQ33" s="687"/>
      <c r="OUR33" s="687"/>
      <c r="OUS33" s="687"/>
      <c r="OUT33" s="687"/>
      <c r="OUU33" s="687"/>
      <c r="OUV33" s="687"/>
      <c r="OUW33" s="687"/>
      <c r="OUX33" s="687"/>
      <c r="OUY33" s="687"/>
      <c r="OUZ33" s="687"/>
      <c r="OVA33" s="687"/>
      <c r="OVB33" s="687"/>
      <c r="OVC33" s="687"/>
      <c r="OVD33" s="687"/>
      <c r="OVE33" s="687"/>
      <c r="OVF33" s="687"/>
      <c r="OVG33" s="687"/>
      <c r="OVH33" s="687"/>
      <c r="OVI33" s="687"/>
      <c r="OVJ33" s="687"/>
      <c r="OVK33" s="687"/>
      <c r="OVL33" s="687"/>
      <c r="OVM33" s="687"/>
      <c r="OVN33" s="687"/>
      <c r="OVO33" s="687"/>
      <c r="OVP33" s="687"/>
      <c r="OVQ33" s="687"/>
      <c r="OVR33" s="687"/>
      <c r="OVS33" s="687"/>
      <c r="OVT33" s="687"/>
      <c r="OVU33" s="687"/>
      <c r="OVV33" s="687"/>
      <c r="OVW33" s="687"/>
      <c r="OVX33" s="687"/>
      <c r="OVY33" s="687"/>
      <c r="OVZ33" s="687"/>
      <c r="OWA33" s="687"/>
      <c r="OWB33" s="687"/>
      <c r="OWC33" s="687"/>
      <c r="OWD33" s="687"/>
      <c r="OWE33" s="687"/>
      <c r="OWF33" s="687"/>
      <c r="OWG33" s="687"/>
      <c r="OWH33" s="687"/>
      <c r="OWI33" s="687"/>
      <c r="OWJ33" s="687"/>
      <c r="OWK33" s="687"/>
      <c r="OWL33" s="687"/>
      <c r="OWM33" s="687"/>
      <c r="OWN33" s="687"/>
      <c r="OWO33" s="687"/>
      <c r="OWP33" s="687"/>
      <c r="OWQ33" s="687"/>
      <c r="OWR33" s="687"/>
      <c r="OWS33" s="687"/>
      <c r="OWT33" s="687"/>
      <c r="OWU33" s="687"/>
      <c r="OWV33" s="687"/>
      <c r="OWW33" s="687"/>
      <c r="OWX33" s="687"/>
      <c r="OWY33" s="687"/>
      <c r="OWZ33" s="687"/>
      <c r="OXA33" s="687"/>
      <c r="OXB33" s="687"/>
      <c r="OXC33" s="687"/>
      <c r="OXD33" s="687"/>
      <c r="OXE33" s="687"/>
      <c r="OXF33" s="687"/>
      <c r="OXG33" s="687"/>
      <c r="OXH33" s="687"/>
      <c r="OXI33" s="687"/>
      <c r="OXJ33" s="687"/>
      <c r="OXK33" s="687"/>
      <c r="OXL33" s="687"/>
      <c r="OXM33" s="687"/>
      <c r="OXN33" s="687"/>
      <c r="OXO33" s="687"/>
      <c r="OXP33" s="687"/>
      <c r="OXQ33" s="687"/>
      <c r="OXR33" s="687"/>
      <c r="OXS33" s="687"/>
      <c r="OXT33" s="687"/>
      <c r="OXU33" s="687"/>
      <c r="OXV33" s="687"/>
      <c r="OXW33" s="687"/>
      <c r="OXX33" s="687"/>
      <c r="OXY33" s="687"/>
      <c r="OXZ33" s="687"/>
      <c r="OYA33" s="687"/>
      <c r="OYB33" s="687"/>
      <c r="OYC33" s="687"/>
      <c r="OYD33" s="687"/>
      <c r="OYE33" s="687"/>
      <c r="OYF33" s="687"/>
      <c r="OYG33" s="687"/>
      <c r="OYH33" s="687"/>
      <c r="OYI33" s="687"/>
      <c r="OYJ33" s="687"/>
      <c r="OYK33" s="687"/>
      <c r="OYL33" s="687"/>
      <c r="OYM33" s="687"/>
      <c r="OYN33" s="687"/>
      <c r="OYO33" s="687"/>
      <c r="OYP33" s="687"/>
      <c r="OYQ33" s="687"/>
      <c r="OYR33" s="687"/>
      <c r="OYS33" s="687"/>
      <c r="OYT33" s="687"/>
      <c r="OYU33" s="687"/>
      <c r="OYV33" s="687"/>
      <c r="OYW33" s="687"/>
      <c r="OYX33" s="687"/>
      <c r="OYY33" s="687"/>
      <c r="OYZ33" s="687"/>
      <c r="OZA33" s="687"/>
      <c r="OZB33" s="687"/>
      <c r="OZC33" s="687"/>
      <c r="OZD33" s="687"/>
      <c r="OZE33" s="687"/>
      <c r="OZF33" s="687"/>
      <c r="OZG33" s="687"/>
      <c r="OZH33" s="687"/>
      <c r="OZI33" s="687"/>
      <c r="OZJ33" s="687"/>
      <c r="OZK33" s="687"/>
      <c r="OZL33" s="687"/>
      <c r="OZM33" s="687"/>
      <c r="OZN33" s="687"/>
      <c r="OZO33" s="687"/>
      <c r="OZP33" s="687"/>
      <c r="OZQ33" s="687"/>
      <c r="OZR33" s="687"/>
      <c r="OZS33" s="687"/>
      <c r="OZT33" s="687"/>
      <c r="OZU33" s="687"/>
      <c r="OZV33" s="687"/>
      <c r="OZW33" s="687"/>
      <c r="OZX33" s="687"/>
      <c r="OZY33" s="687"/>
      <c r="OZZ33" s="687"/>
      <c r="PAA33" s="687"/>
      <c r="PAB33" s="687"/>
      <c r="PAC33" s="687"/>
      <c r="PAD33" s="687"/>
      <c r="PAE33" s="687"/>
      <c r="PAF33" s="687"/>
      <c r="PAG33" s="687"/>
      <c r="PAH33" s="687"/>
      <c r="PAI33" s="687"/>
      <c r="PAJ33" s="687"/>
      <c r="PAK33" s="687"/>
      <c r="PAL33" s="687"/>
      <c r="PAM33" s="687"/>
      <c r="PAN33" s="687"/>
      <c r="PAO33" s="687"/>
      <c r="PAP33" s="687"/>
      <c r="PAQ33" s="687"/>
      <c r="PAR33" s="687"/>
      <c r="PAS33" s="687"/>
      <c r="PAT33" s="687"/>
      <c r="PAU33" s="687"/>
      <c r="PAV33" s="687"/>
      <c r="PAW33" s="687"/>
      <c r="PAX33" s="687"/>
      <c r="PAY33" s="687"/>
      <c r="PAZ33" s="687"/>
      <c r="PBA33" s="687"/>
      <c r="PBB33" s="687"/>
      <c r="PBC33" s="687"/>
      <c r="PBD33" s="687"/>
      <c r="PBE33" s="687"/>
      <c r="PBF33" s="687"/>
      <c r="PBG33" s="687"/>
      <c r="PBH33" s="687"/>
      <c r="PBI33" s="687"/>
      <c r="PBJ33" s="687"/>
      <c r="PBK33" s="687"/>
      <c r="PBL33" s="687"/>
      <c r="PBM33" s="687"/>
      <c r="PBN33" s="687"/>
      <c r="PBO33" s="687"/>
      <c r="PBP33" s="687"/>
      <c r="PBQ33" s="687"/>
      <c r="PBR33" s="687"/>
      <c r="PBS33" s="687"/>
      <c r="PBT33" s="687"/>
      <c r="PBU33" s="687"/>
      <c r="PBV33" s="687"/>
      <c r="PBW33" s="687"/>
      <c r="PBX33" s="687"/>
      <c r="PBY33" s="687"/>
      <c r="PBZ33" s="687"/>
      <c r="PCA33" s="687"/>
      <c r="PCB33" s="687"/>
      <c r="PCC33" s="687"/>
      <c r="PCD33" s="687"/>
      <c r="PCE33" s="687"/>
      <c r="PCF33" s="687"/>
      <c r="PCG33" s="687"/>
      <c r="PCH33" s="687"/>
      <c r="PCI33" s="687"/>
      <c r="PCJ33" s="687"/>
      <c r="PCK33" s="687"/>
      <c r="PCL33" s="687"/>
      <c r="PCM33" s="687"/>
      <c r="PCN33" s="687"/>
      <c r="PCO33" s="687"/>
      <c r="PCP33" s="687"/>
      <c r="PCQ33" s="687"/>
      <c r="PCR33" s="687"/>
      <c r="PCS33" s="687"/>
      <c r="PCT33" s="687"/>
      <c r="PCU33" s="687"/>
      <c r="PCV33" s="687"/>
      <c r="PCW33" s="687"/>
      <c r="PCX33" s="687"/>
      <c r="PCY33" s="687"/>
      <c r="PCZ33" s="687"/>
      <c r="PDA33" s="687"/>
      <c r="PDB33" s="687"/>
      <c r="PDC33" s="687"/>
      <c r="PDD33" s="687"/>
      <c r="PDE33" s="687"/>
      <c r="PDF33" s="687"/>
      <c r="PDG33" s="687"/>
      <c r="PDH33" s="687"/>
      <c r="PDI33" s="687"/>
      <c r="PDJ33" s="687"/>
      <c r="PDK33" s="687"/>
      <c r="PDL33" s="687"/>
      <c r="PDM33" s="687"/>
      <c r="PDN33" s="687"/>
      <c r="PDO33" s="687"/>
      <c r="PDP33" s="687"/>
      <c r="PDQ33" s="687"/>
      <c r="PDR33" s="687"/>
      <c r="PDS33" s="687"/>
      <c r="PDT33" s="687"/>
      <c r="PDU33" s="687"/>
      <c r="PDV33" s="687"/>
      <c r="PDW33" s="687"/>
      <c r="PDX33" s="687"/>
      <c r="PDY33" s="687"/>
      <c r="PDZ33" s="687"/>
      <c r="PEA33" s="687"/>
      <c r="PEB33" s="687"/>
      <c r="PEC33" s="687"/>
      <c r="PED33" s="687"/>
      <c r="PEE33" s="687"/>
      <c r="PEF33" s="687"/>
      <c r="PEG33" s="687"/>
      <c r="PEH33" s="687"/>
      <c r="PEI33" s="687"/>
      <c r="PEJ33" s="687"/>
      <c r="PEK33" s="687"/>
      <c r="PEL33" s="687"/>
      <c r="PEM33" s="687"/>
      <c r="PEN33" s="687"/>
      <c r="PEO33" s="687"/>
      <c r="PEP33" s="687"/>
      <c r="PEQ33" s="687"/>
      <c r="PER33" s="687"/>
      <c r="PES33" s="687"/>
      <c r="PET33" s="687"/>
      <c r="PEU33" s="687"/>
      <c r="PEV33" s="687"/>
      <c r="PEW33" s="687"/>
      <c r="PEX33" s="687"/>
      <c r="PEY33" s="687"/>
      <c r="PEZ33" s="687"/>
      <c r="PFA33" s="687"/>
      <c r="PFB33" s="687"/>
      <c r="PFC33" s="687"/>
      <c r="PFD33" s="687"/>
      <c r="PFE33" s="687"/>
      <c r="PFF33" s="687"/>
      <c r="PFG33" s="687"/>
      <c r="PFH33" s="687"/>
      <c r="PFI33" s="687"/>
      <c r="PFJ33" s="687"/>
      <c r="PFK33" s="687"/>
      <c r="PFL33" s="687"/>
      <c r="PFM33" s="687"/>
      <c r="PFN33" s="687"/>
      <c r="PFO33" s="687"/>
      <c r="PFP33" s="687"/>
      <c r="PFQ33" s="687"/>
      <c r="PFR33" s="687"/>
      <c r="PFS33" s="687"/>
      <c r="PFT33" s="687"/>
      <c r="PFU33" s="687"/>
      <c r="PFV33" s="687"/>
      <c r="PFW33" s="687"/>
      <c r="PFX33" s="687"/>
      <c r="PFY33" s="687"/>
      <c r="PFZ33" s="687"/>
      <c r="PGA33" s="687"/>
      <c r="PGB33" s="687"/>
      <c r="PGC33" s="687"/>
      <c r="PGD33" s="687"/>
      <c r="PGE33" s="687"/>
      <c r="PGF33" s="687"/>
      <c r="PGG33" s="687"/>
      <c r="PGH33" s="687"/>
      <c r="PGI33" s="687"/>
      <c r="PGJ33" s="687"/>
      <c r="PGK33" s="687"/>
      <c r="PGL33" s="687"/>
      <c r="PGM33" s="687"/>
      <c r="PGN33" s="687"/>
      <c r="PGO33" s="687"/>
      <c r="PGP33" s="687"/>
      <c r="PGQ33" s="687"/>
      <c r="PGR33" s="687"/>
      <c r="PGS33" s="687"/>
      <c r="PGT33" s="687"/>
      <c r="PGU33" s="687"/>
      <c r="PGV33" s="687"/>
      <c r="PGW33" s="687"/>
      <c r="PGX33" s="687"/>
      <c r="PGY33" s="687"/>
      <c r="PGZ33" s="687"/>
      <c r="PHA33" s="687"/>
      <c r="PHB33" s="687"/>
      <c r="PHC33" s="687"/>
      <c r="PHD33" s="687"/>
      <c r="PHE33" s="687"/>
      <c r="PHF33" s="687"/>
      <c r="PHG33" s="687"/>
      <c r="PHH33" s="687"/>
      <c r="PHI33" s="687"/>
      <c r="PHJ33" s="687"/>
      <c r="PHK33" s="687"/>
      <c r="PHL33" s="687"/>
      <c r="PHM33" s="687"/>
      <c r="PHN33" s="687"/>
      <c r="PHO33" s="687"/>
      <c r="PHP33" s="687"/>
      <c r="PHQ33" s="687"/>
      <c r="PHR33" s="687"/>
      <c r="PHS33" s="687"/>
      <c r="PHT33" s="687"/>
      <c r="PHU33" s="687"/>
      <c r="PHV33" s="687"/>
      <c r="PHW33" s="687"/>
      <c r="PHX33" s="687"/>
      <c r="PHY33" s="687"/>
      <c r="PHZ33" s="687"/>
      <c r="PIA33" s="687"/>
      <c r="PIB33" s="687"/>
      <c r="PIC33" s="687"/>
      <c r="PID33" s="687"/>
      <c r="PIE33" s="687"/>
      <c r="PIF33" s="687"/>
      <c r="PIG33" s="687"/>
      <c r="PIH33" s="687"/>
      <c r="PII33" s="687"/>
      <c r="PIJ33" s="687"/>
      <c r="PIK33" s="687"/>
      <c r="PIL33" s="687"/>
      <c r="PIM33" s="687"/>
      <c r="PIN33" s="687"/>
      <c r="PIO33" s="687"/>
      <c r="PIP33" s="687"/>
      <c r="PIQ33" s="687"/>
      <c r="PIR33" s="687"/>
      <c r="PIS33" s="687"/>
      <c r="PIT33" s="687"/>
      <c r="PIU33" s="687"/>
      <c r="PIV33" s="687"/>
      <c r="PIW33" s="687"/>
      <c r="PIX33" s="687"/>
      <c r="PIY33" s="687"/>
      <c r="PIZ33" s="687"/>
      <c r="PJA33" s="687"/>
      <c r="PJB33" s="687"/>
      <c r="PJC33" s="687"/>
      <c r="PJD33" s="687"/>
      <c r="PJE33" s="687"/>
      <c r="PJF33" s="687"/>
      <c r="PJG33" s="687"/>
      <c r="PJH33" s="687"/>
      <c r="PJI33" s="687"/>
      <c r="PJJ33" s="687"/>
      <c r="PJK33" s="687"/>
      <c r="PJL33" s="687"/>
      <c r="PJM33" s="687"/>
      <c r="PJN33" s="687"/>
      <c r="PJO33" s="687"/>
      <c r="PJP33" s="687"/>
      <c r="PJQ33" s="687"/>
      <c r="PJR33" s="687"/>
      <c r="PJS33" s="687"/>
      <c r="PJT33" s="687"/>
      <c r="PJU33" s="687"/>
      <c r="PJV33" s="687"/>
      <c r="PJW33" s="687"/>
      <c r="PJX33" s="687"/>
      <c r="PJY33" s="687"/>
      <c r="PJZ33" s="687"/>
      <c r="PKA33" s="687"/>
      <c r="PKB33" s="687"/>
      <c r="PKC33" s="687"/>
      <c r="PKD33" s="687"/>
      <c r="PKE33" s="687"/>
      <c r="PKF33" s="687"/>
      <c r="PKG33" s="687"/>
      <c r="PKH33" s="687"/>
      <c r="PKI33" s="687"/>
      <c r="PKJ33" s="687"/>
      <c r="PKK33" s="687"/>
      <c r="PKL33" s="687"/>
      <c r="PKM33" s="687"/>
      <c r="PKN33" s="687"/>
      <c r="PKO33" s="687"/>
      <c r="PKP33" s="687"/>
      <c r="PKQ33" s="687"/>
      <c r="PKR33" s="687"/>
      <c r="PKS33" s="687"/>
      <c r="PKT33" s="687"/>
      <c r="PKU33" s="687"/>
      <c r="PKV33" s="687"/>
      <c r="PKW33" s="687"/>
      <c r="PKX33" s="687"/>
      <c r="PKY33" s="687"/>
      <c r="PKZ33" s="687"/>
      <c r="PLA33" s="687"/>
      <c r="PLB33" s="687"/>
      <c r="PLC33" s="687"/>
      <c r="PLD33" s="687"/>
      <c r="PLE33" s="687"/>
      <c r="PLF33" s="687"/>
      <c r="PLG33" s="687"/>
      <c r="PLH33" s="687"/>
      <c r="PLI33" s="687"/>
      <c r="PLJ33" s="687"/>
      <c r="PLK33" s="687"/>
      <c r="PLL33" s="687"/>
      <c r="PLM33" s="687"/>
      <c r="PLN33" s="687"/>
      <c r="PLO33" s="687"/>
      <c r="PLP33" s="687"/>
      <c r="PLQ33" s="687"/>
      <c r="PLR33" s="687"/>
      <c r="PLS33" s="687"/>
      <c r="PLT33" s="687"/>
      <c r="PLU33" s="687"/>
      <c r="PLV33" s="687"/>
      <c r="PLW33" s="687"/>
      <c r="PLX33" s="687"/>
      <c r="PLY33" s="687"/>
      <c r="PLZ33" s="687"/>
      <c r="PMA33" s="687"/>
      <c r="PMB33" s="687"/>
      <c r="PMC33" s="687"/>
      <c r="PMD33" s="687"/>
      <c r="PME33" s="687"/>
      <c r="PMF33" s="687"/>
      <c r="PMG33" s="687"/>
      <c r="PMH33" s="687"/>
      <c r="PMI33" s="687"/>
      <c r="PMJ33" s="687"/>
      <c r="PMK33" s="687"/>
      <c r="PML33" s="687"/>
      <c r="PMM33" s="687"/>
      <c r="PMN33" s="687"/>
      <c r="PMO33" s="687"/>
      <c r="PMP33" s="687"/>
      <c r="PMQ33" s="687"/>
      <c r="PMR33" s="687"/>
      <c r="PMS33" s="687"/>
      <c r="PMT33" s="687"/>
      <c r="PMU33" s="687"/>
      <c r="PMV33" s="687"/>
      <c r="PMW33" s="687"/>
      <c r="PMX33" s="687"/>
      <c r="PMY33" s="687"/>
      <c r="PMZ33" s="687"/>
      <c r="PNA33" s="687"/>
      <c r="PNB33" s="687"/>
      <c r="PNC33" s="687"/>
      <c r="PND33" s="687"/>
      <c r="PNE33" s="687"/>
      <c r="PNF33" s="687"/>
      <c r="PNG33" s="687"/>
      <c r="PNH33" s="687"/>
      <c r="PNI33" s="687"/>
      <c r="PNJ33" s="687"/>
      <c r="PNK33" s="687"/>
      <c r="PNL33" s="687"/>
      <c r="PNM33" s="687"/>
      <c r="PNN33" s="687"/>
      <c r="PNO33" s="687"/>
      <c r="PNP33" s="687"/>
      <c r="PNQ33" s="687"/>
      <c r="PNR33" s="687"/>
      <c r="PNS33" s="687"/>
      <c r="PNT33" s="687"/>
      <c r="PNU33" s="687"/>
      <c r="PNV33" s="687"/>
      <c r="PNW33" s="687"/>
      <c r="PNX33" s="687"/>
      <c r="PNY33" s="687"/>
      <c r="PNZ33" s="687"/>
      <c r="POA33" s="687"/>
      <c r="POB33" s="687"/>
      <c r="POC33" s="687"/>
      <c r="POD33" s="687"/>
      <c r="POE33" s="687"/>
      <c r="POF33" s="687"/>
      <c r="POG33" s="687"/>
      <c r="POH33" s="687"/>
      <c r="POI33" s="687"/>
      <c r="POJ33" s="687"/>
      <c r="POK33" s="687"/>
      <c r="POL33" s="687"/>
      <c r="POM33" s="687"/>
      <c r="PON33" s="687"/>
      <c r="POO33" s="687"/>
      <c r="POP33" s="687"/>
      <c r="POQ33" s="687"/>
      <c r="POR33" s="687"/>
      <c r="POS33" s="687"/>
      <c r="POT33" s="687"/>
      <c r="POU33" s="687"/>
      <c r="POV33" s="687"/>
      <c r="POW33" s="687"/>
      <c r="POX33" s="687"/>
      <c r="POY33" s="687"/>
      <c r="POZ33" s="687"/>
      <c r="PPA33" s="687"/>
      <c r="PPB33" s="687"/>
      <c r="PPC33" s="687"/>
      <c r="PPD33" s="687"/>
      <c r="PPE33" s="687"/>
      <c r="PPF33" s="687"/>
      <c r="PPG33" s="687"/>
      <c r="PPH33" s="687"/>
      <c r="PPI33" s="687"/>
      <c r="PPJ33" s="687"/>
      <c r="PPK33" s="687"/>
      <c r="PPL33" s="687"/>
      <c r="PPM33" s="687"/>
      <c r="PPN33" s="687"/>
      <c r="PPO33" s="687"/>
      <c r="PPP33" s="687"/>
      <c r="PPQ33" s="687"/>
      <c r="PPR33" s="687"/>
      <c r="PPS33" s="687"/>
      <c r="PPT33" s="687"/>
      <c r="PPU33" s="687"/>
      <c r="PPV33" s="687"/>
      <c r="PPW33" s="687"/>
      <c r="PPX33" s="687"/>
      <c r="PPY33" s="687"/>
      <c r="PPZ33" s="687"/>
      <c r="PQA33" s="687"/>
      <c r="PQB33" s="687"/>
      <c r="PQC33" s="687"/>
      <c r="PQD33" s="687"/>
      <c r="PQE33" s="687"/>
      <c r="PQF33" s="687"/>
      <c r="PQG33" s="687"/>
      <c r="PQH33" s="687"/>
      <c r="PQI33" s="687"/>
      <c r="PQJ33" s="687"/>
      <c r="PQK33" s="687"/>
      <c r="PQL33" s="687"/>
      <c r="PQM33" s="687"/>
      <c r="PQN33" s="687"/>
      <c r="PQO33" s="687"/>
      <c r="PQP33" s="687"/>
      <c r="PQQ33" s="687"/>
      <c r="PQR33" s="687"/>
      <c r="PQS33" s="687"/>
      <c r="PQT33" s="687"/>
      <c r="PQU33" s="687"/>
      <c r="PQV33" s="687"/>
      <c r="PQW33" s="687"/>
      <c r="PQX33" s="687"/>
      <c r="PQY33" s="687"/>
      <c r="PQZ33" s="687"/>
      <c r="PRA33" s="687"/>
      <c r="PRB33" s="687"/>
      <c r="PRC33" s="687"/>
      <c r="PRD33" s="687"/>
      <c r="PRE33" s="687"/>
      <c r="PRF33" s="687"/>
      <c r="PRG33" s="687"/>
      <c r="PRH33" s="687"/>
      <c r="PRI33" s="687"/>
      <c r="PRJ33" s="687"/>
      <c r="PRK33" s="687"/>
      <c r="PRL33" s="687"/>
      <c r="PRM33" s="687"/>
      <c r="PRN33" s="687"/>
      <c r="PRO33" s="687"/>
      <c r="PRP33" s="687"/>
      <c r="PRQ33" s="687"/>
      <c r="PRR33" s="687"/>
      <c r="PRS33" s="687"/>
      <c r="PRT33" s="687"/>
      <c r="PRU33" s="687"/>
      <c r="PRV33" s="687"/>
      <c r="PRW33" s="687"/>
      <c r="PRX33" s="687"/>
      <c r="PRY33" s="687"/>
      <c r="PRZ33" s="687"/>
      <c r="PSA33" s="687"/>
      <c r="PSB33" s="687"/>
      <c r="PSC33" s="687"/>
      <c r="PSD33" s="687"/>
      <c r="PSE33" s="687"/>
      <c r="PSF33" s="687"/>
      <c r="PSG33" s="687"/>
      <c r="PSH33" s="687"/>
      <c r="PSI33" s="687"/>
      <c r="PSJ33" s="687"/>
      <c r="PSK33" s="687"/>
      <c r="PSL33" s="687"/>
      <c r="PSM33" s="687"/>
      <c r="PSN33" s="687"/>
      <c r="PSO33" s="687"/>
      <c r="PSP33" s="687"/>
      <c r="PSQ33" s="687"/>
      <c r="PSR33" s="687"/>
      <c r="PSS33" s="687"/>
      <c r="PST33" s="687"/>
      <c r="PSU33" s="687"/>
      <c r="PSV33" s="687"/>
      <c r="PSW33" s="687"/>
      <c r="PSX33" s="687"/>
      <c r="PSY33" s="687"/>
      <c r="PSZ33" s="687"/>
      <c r="PTA33" s="687"/>
      <c r="PTB33" s="687"/>
      <c r="PTC33" s="687"/>
      <c r="PTD33" s="687"/>
      <c r="PTE33" s="687"/>
      <c r="PTF33" s="687"/>
      <c r="PTG33" s="687"/>
      <c r="PTH33" s="687"/>
      <c r="PTI33" s="687"/>
      <c r="PTJ33" s="687"/>
      <c r="PTK33" s="687"/>
      <c r="PTL33" s="687"/>
      <c r="PTM33" s="687"/>
      <c r="PTN33" s="687"/>
      <c r="PTO33" s="687"/>
      <c r="PTP33" s="687"/>
      <c r="PTQ33" s="687"/>
      <c r="PTR33" s="687"/>
      <c r="PTS33" s="687"/>
      <c r="PTT33" s="687"/>
      <c r="PTU33" s="687"/>
      <c r="PTV33" s="687"/>
      <c r="PTW33" s="687"/>
      <c r="PTX33" s="687"/>
      <c r="PTY33" s="687"/>
      <c r="PTZ33" s="687"/>
      <c r="PUA33" s="687"/>
      <c r="PUB33" s="687"/>
      <c r="PUC33" s="687"/>
      <c r="PUD33" s="687"/>
      <c r="PUE33" s="687"/>
      <c r="PUF33" s="687"/>
      <c r="PUG33" s="687"/>
      <c r="PUH33" s="687"/>
      <c r="PUI33" s="687"/>
      <c r="PUJ33" s="687"/>
      <c r="PUK33" s="687"/>
      <c r="PUL33" s="687"/>
      <c r="PUM33" s="687"/>
      <c r="PUN33" s="687"/>
      <c r="PUO33" s="687"/>
      <c r="PUP33" s="687"/>
      <c r="PUQ33" s="687"/>
      <c r="PUR33" s="687"/>
      <c r="PUS33" s="687"/>
      <c r="PUT33" s="687"/>
      <c r="PUU33" s="687"/>
      <c r="PUV33" s="687"/>
      <c r="PUW33" s="687"/>
      <c r="PUX33" s="687"/>
      <c r="PUY33" s="687"/>
      <c r="PUZ33" s="687"/>
      <c r="PVA33" s="687"/>
      <c r="PVB33" s="687"/>
      <c r="PVC33" s="687"/>
      <c r="PVD33" s="687"/>
      <c r="PVE33" s="687"/>
      <c r="PVF33" s="687"/>
      <c r="PVG33" s="687"/>
      <c r="PVH33" s="687"/>
      <c r="PVI33" s="687"/>
      <c r="PVJ33" s="687"/>
      <c r="PVK33" s="687"/>
      <c r="PVL33" s="687"/>
      <c r="PVM33" s="687"/>
      <c r="PVN33" s="687"/>
      <c r="PVO33" s="687"/>
      <c r="PVP33" s="687"/>
      <c r="PVQ33" s="687"/>
      <c r="PVR33" s="687"/>
      <c r="PVS33" s="687"/>
      <c r="PVT33" s="687"/>
      <c r="PVU33" s="687"/>
      <c r="PVV33" s="687"/>
      <c r="PVW33" s="687"/>
      <c r="PVX33" s="687"/>
      <c r="PVY33" s="687"/>
      <c r="PVZ33" s="687"/>
      <c r="PWA33" s="687"/>
      <c r="PWB33" s="687"/>
      <c r="PWC33" s="687"/>
      <c r="PWD33" s="687"/>
      <c r="PWE33" s="687"/>
      <c r="PWF33" s="687"/>
      <c r="PWG33" s="687"/>
      <c r="PWH33" s="687"/>
      <c r="PWI33" s="687"/>
      <c r="PWJ33" s="687"/>
      <c r="PWK33" s="687"/>
      <c r="PWL33" s="687"/>
      <c r="PWM33" s="687"/>
      <c r="PWN33" s="687"/>
      <c r="PWO33" s="687"/>
      <c r="PWP33" s="687"/>
      <c r="PWQ33" s="687"/>
      <c r="PWR33" s="687"/>
      <c r="PWS33" s="687"/>
      <c r="PWT33" s="687"/>
      <c r="PWU33" s="687"/>
      <c r="PWV33" s="687"/>
      <c r="PWW33" s="687"/>
      <c r="PWX33" s="687"/>
      <c r="PWY33" s="687"/>
      <c r="PWZ33" s="687"/>
      <c r="PXA33" s="687"/>
      <c r="PXB33" s="687"/>
      <c r="PXC33" s="687"/>
      <c r="PXD33" s="687"/>
      <c r="PXE33" s="687"/>
      <c r="PXF33" s="687"/>
      <c r="PXG33" s="687"/>
      <c r="PXH33" s="687"/>
      <c r="PXI33" s="687"/>
      <c r="PXJ33" s="687"/>
      <c r="PXK33" s="687"/>
      <c r="PXL33" s="687"/>
      <c r="PXM33" s="687"/>
      <c r="PXN33" s="687"/>
      <c r="PXO33" s="687"/>
      <c r="PXP33" s="687"/>
      <c r="PXQ33" s="687"/>
      <c r="PXR33" s="687"/>
      <c r="PXS33" s="687"/>
      <c r="PXT33" s="687"/>
      <c r="PXU33" s="687"/>
      <c r="PXV33" s="687"/>
      <c r="PXW33" s="687"/>
      <c r="PXX33" s="687"/>
      <c r="PXY33" s="687"/>
      <c r="PXZ33" s="687"/>
      <c r="PYA33" s="687"/>
      <c r="PYB33" s="687"/>
      <c r="PYC33" s="687"/>
      <c r="PYD33" s="687"/>
      <c r="PYE33" s="687"/>
      <c r="PYF33" s="687"/>
      <c r="PYG33" s="687"/>
      <c r="PYH33" s="687"/>
      <c r="PYI33" s="687"/>
      <c r="PYJ33" s="687"/>
      <c r="PYK33" s="687"/>
      <c r="PYL33" s="687"/>
      <c r="PYM33" s="687"/>
      <c r="PYN33" s="687"/>
      <c r="PYO33" s="687"/>
      <c r="PYP33" s="687"/>
      <c r="PYQ33" s="687"/>
      <c r="PYR33" s="687"/>
      <c r="PYS33" s="687"/>
      <c r="PYT33" s="687"/>
      <c r="PYU33" s="687"/>
      <c r="PYV33" s="687"/>
      <c r="PYW33" s="687"/>
      <c r="PYX33" s="687"/>
      <c r="PYY33" s="687"/>
      <c r="PYZ33" s="687"/>
      <c r="PZA33" s="687"/>
      <c r="PZB33" s="687"/>
      <c r="PZC33" s="687"/>
      <c r="PZD33" s="687"/>
      <c r="PZE33" s="687"/>
      <c r="PZF33" s="687"/>
      <c r="PZG33" s="687"/>
      <c r="PZH33" s="687"/>
      <c r="PZI33" s="687"/>
      <c r="PZJ33" s="687"/>
      <c r="PZK33" s="687"/>
      <c r="PZL33" s="687"/>
      <c r="PZM33" s="687"/>
      <c r="PZN33" s="687"/>
      <c r="PZO33" s="687"/>
      <c r="PZP33" s="687"/>
      <c r="PZQ33" s="687"/>
      <c r="PZR33" s="687"/>
      <c r="PZS33" s="687"/>
      <c r="PZT33" s="687"/>
      <c r="PZU33" s="687"/>
      <c r="PZV33" s="687"/>
      <c r="PZW33" s="687"/>
      <c r="PZX33" s="687"/>
      <c r="PZY33" s="687"/>
      <c r="PZZ33" s="687"/>
      <c r="QAA33" s="687"/>
      <c r="QAB33" s="687"/>
      <c r="QAC33" s="687"/>
      <c r="QAD33" s="687"/>
      <c r="QAE33" s="687"/>
      <c r="QAF33" s="687"/>
      <c r="QAG33" s="687"/>
      <c r="QAH33" s="687"/>
      <c r="QAI33" s="687"/>
      <c r="QAJ33" s="687"/>
      <c r="QAK33" s="687"/>
      <c r="QAL33" s="687"/>
      <c r="QAM33" s="687"/>
      <c r="QAN33" s="687"/>
      <c r="QAO33" s="687"/>
      <c r="QAP33" s="687"/>
      <c r="QAQ33" s="687"/>
      <c r="QAR33" s="687"/>
      <c r="QAS33" s="687"/>
      <c r="QAT33" s="687"/>
      <c r="QAU33" s="687"/>
      <c r="QAV33" s="687"/>
      <c r="QAW33" s="687"/>
      <c r="QAX33" s="687"/>
      <c r="QAY33" s="687"/>
      <c r="QAZ33" s="687"/>
      <c r="QBA33" s="687"/>
      <c r="QBB33" s="687"/>
      <c r="QBC33" s="687"/>
      <c r="QBD33" s="687"/>
      <c r="QBE33" s="687"/>
      <c r="QBF33" s="687"/>
      <c r="QBG33" s="687"/>
      <c r="QBH33" s="687"/>
      <c r="QBI33" s="687"/>
      <c r="QBJ33" s="687"/>
      <c r="QBK33" s="687"/>
      <c r="QBL33" s="687"/>
      <c r="QBM33" s="687"/>
      <c r="QBN33" s="687"/>
      <c r="QBO33" s="687"/>
      <c r="QBP33" s="687"/>
      <c r="QBQ33" s="687"/>
      <c r="QBR33" s="687"/>
      <c r="QBS33" s="687"/>
      <c r="QBT33" s="687"/>
      <c r="QBU33" s="687"/>
      <c r="QBV33" s="687"/>
      <c r="QBW33" s="687"/>
      <c r="QBX33" s="687"/>
      <c r="QBY33" s="687"/>
      <c r="QBZ33" s="687"/>
      <c r="QCA33" s="687"/>
      <c r="QCB33" s="687"/>
      <c r="QCC33" s="687"/>
      <c r="QCD33" s="687"/>
      <c r="QCE33" s="687"/>
      <c r="QCF33" s="687"/>
      <c r="QCG33" s="687"/>
      <c r="QCH33" s="687"/>
      <c r="QCI33" s="687"/>
      <c r="QCJ33" s="687"/>
      <c r="QCK33" s="687"/>
      <c r="QCL33" s="687"/>
      <c r="QCM33" s="687"/>
      <c r="QCN33" s="687"/>
      <c r="QCO33" s="687"/>
      <c r="QCP33" s="687"/>
      <c r="QCQ33" s="687"/>
      <c r="QCR33" s="687"/>
      <c r="QCS33" s="687"/>
      <c r="QCT33" s="687"/>
      <c r="QCU33" s="687"/>
      <c r="QCV33" s="687"/>
      <c r="QCW33" s="687"/>
      <c r="QCX33" s="687"/>
      <c r="QCY33" s="687"/>
      <c r="QCZ33" s="687"/>
      <c r="QDA33" s="687"/>
      <c r="QDB33" s="687"/>
      <c r="QDC33" s="687"/>
      <c r="QDD33" s="687"/>
      <c r="QDE33" s="687"/>
      <c r="QDF33" s="687"/>
      <c r="QDG33" s="687"/>
      <c r="QDH33" s="687"/>
      <c r="QDI33" s="687"/>
      <c r="QDJ33" s="687"/>
      <c r="QDK33" s="687"/>
      <c r="QDL33" s="687"/>
      <c r="QDM33" s="687"/>
      <c r="QDN33" s="687"/>
      <c r="QDO33" s="687"/>
      <c r="QDP33" s="687"/>
      <c r="QDQ33" s="687"/>
      <c r="QDR33" s="687"/>
      <c r="QDS33" s="687"/>
      <c r="QDT33" s="687"/>
      <c r="QDU33" s="687"/>
      <c r="QDV33" s="687"/>
      <c r="QDW33" s="687"/>
      <c r="QDX33" s="687"/>
      <c r="QDY33" s="687"/>
      <c r="QDZ33" s="687"/>
      <c r="QEA33" s="687"/>
      <c r="QEB33" s="687"/>
      <c r="QEC33" s="687"/>
      <c r="QED33" s="687"/>
      <c r="QEE33" s="687"/>
      <c r="QEF33" s="687"/>
      <c r="QEG33" s="687"/>
      <c r="QEH33" s="687"/>
      <c r="QEI33" s="687"/>
      <c r="QEJ33" s="687"/>
      <c r="QEK33" s="687"/>
      <c r="QEL33" s="687"/>
      <c r="QEM33" s="687"/>
      <c r="QEN33" s="687"/>
      <c r="QEO33" s="687"/>
      <c r="QEP33" s="687"/>
      <c r="QEQ33" s="687"/>
      <c r="QER33" s="687"/>
      <c r="QES33" s="687"/>
      <c r="QET33" s="687"/>
      <c r="QEU33" s="687"/>
      <c r="QEV33" s="687"/>
      <c r="QEW33" s="687"/>
      <c r="QEX33" s="687"/>
      <c r="QEY33" s="687"/>
      <c r="QEZ33" s="687"/>
      <c r="QFA33" s="687"/>
      <c r="QFB33" s="687"/>
      <c r="QFC33" s="687"/>
      <c r="QFD33" s="687"/>
      <c r="QFE33" s="687"/>
      <c r="QFF33" s="687"/>
      <c r="QFG33" s="687"/>
      <c r="QFH33" s="687"/>
      <c r="QFI33" s="687"/>
      <c r="QFJ33" s="687"/>
      <c r="QFK33" s="687"/>
      <c r="QFL33" s="687"/>
      <c r="QFM33" s="687"/>
      <c r="QFN33" s="687"/>
      <c r="QFO33" s="687"/>
      <c r="QFP33" s="687"/>
      <c r="QFQ33" s="687"/>
      <c r="QFR33" s="687"/>
      <c r="QFS33" s="687"/>
      <c r="QFT33" s="687"/>
      <c r="QFU33" s="687"/>
      <c r="QFV33" s="687"/>
      <c r="QFW33" s="687"/>
      <c r="QFX33" s="687"/>
      <c r="QFY33" s="687"/>
      <c r="QFZ33" s="687"/>
      <c r="QGA33" s="687"/>
      <c r="QGB33" s="687"/>
      <c r="QGC33" s="687"/>
      <c r="QGD33" s="687"/>
      <c r="QGE33" s="687"/>
      <c r="QGF33" s="687"/>
      <c r="QGG33" s="687"/>
      <c r="QGH33" s="687"/>
      <c r="QGI33" s="687"/>
      <c r="QGJ33" s="687"/>
      <c r="QGK33" s="687"/>
      <c r="QGL33" s="687"/>
      <c r="QGM33" s="687"/>
      <c r="QGN33" s="687"/>
      <c r="QGO33" s="687"/>
      <c r="QGP33" s="687"/>
      <c r="QGQ33" s="687"/>
      <c r="QGR33" s="687"/>
      <c r="QGS33" s="687"/>
      <c r="QGT33" s="687"/>
      <c r="QGU33" s="687"/>
      <c r="QGV33" s="687"/>
      <c r="QGW33" s="687"/>
      <c r="QGX33" s="687"/>
      <c r="QGY33" s="687"/>
      <c r="QGZ33" s="687"/>
      <c r="QHA33" s="687"/>
      <c r="QHB33" s="687"/>
      <c r="QHC33" s="687"/>
      <c r="QHD33" s="687"/>
      <c r="QHE33" s="687"/>
      <c r="QHF33" s="687"/>
      <c r="QHG33" s="687"/>
      <c r="QHH33" s="687"/>
      <c r="QHI33" s="687"/>
      <c r="QHJ33" s="687"/>
      <c r="QHK33" s="687"/>
      <c r="QHL33" s="687"/>
      <c r="QHM33" s="687"/>
      <c r="QHN33" s="687"/>
      <c r="QHO33" s="687"/>
      <c r="QHP33" s="687"/>
      <c r="QHQ33" s="687"/>
      <c r="QHR33" s="687"/>
      <c r="QHS33" s="687"/>
      <c r="QHT33" s="687"/>
      <c r="QHU33" s="687"/>
      <c r="QHV33" s="687"/>
      <c r="QHW33" s="687"/>
      <c r="QHX33" s="687"/>
      <c r="QHY33" s="687"/>
      <c r="QHZ33" s="687"/>
      <c r="QIA33" s="687"/>
      <c r="QIB33" s="687"/>
      <c r="QIC33" s="687"/>
      <c r="QID33" s="687"/>
      <c r="QIE33" s="687"/>
      <c r="QIF33" s="687"/>
      <c r="QIG33" s="687"/>
      <c r="QIH33" s="687"/>
      <c r="QII33" s="687"/>
      <c r="QIJ33" s="687"/>
      <c r="QIK33" s="687"/>
      <c r="QIL33" s="687"/>
      <c r="QIM33" s="687"/>
      <c r="QIN33" s="687"/>
      <c r="QIO33" s="687"/>
      <c r="QIP33" s="687"/>
      <c r="QIQ33" s="687"/>
      <c r="QIR33" s="687"/>
      <c r="QIS33" s="687"/>
      <c r="QIT33" s="687"/>
      <c r="QIU33" s="687"/>
      <c r="QIV33" s="687"/>
      <c r="QIW33" s="687"/>
      <c r="QIX33" s="687"/>
      <c r="QIY33" s="687"/>
      <c r="QIZ33" s="687"/>
      <c r="QJA33" s="687"/>
      <c r="QJB33" s="687"/>
      <c r="QJC33" s="687"/>
      <c r="QJD33" s="687"/>
      <c r="QJE33" s="687"/>
      <c r="QJF33" s="687"/>
      <c r="QJG33" s="687"/>
      <c r="QJH33" s="687"/>
      <c r="QJI33" s="687"/>
      <c r="QJJ33" s="687"/>
      <c r="QJK33" s="687"/>
      <c r="QJL33" s="687"/>
      <c r="QJM33" s="687"/>
      <c r="QJN33" s="687"/>
      <c r="QJO33" s="687"/>
      <c r="QJP33" s="687"/>
      <c r="QJQ33" s="687"/>
      <c r="QJR33" s="687"/>
      <c r="QJS33" s="687"/>
      <c r="QJT33" s="687"/>
      <c r="QJU33" s="687"/>
      <c r="QJV33" s="687"/>
      <c r="QJW33" s="687"/>
      <c r="QJX33" s="687"/>
      <c r="QJY33" s="687"/>
      <c r="QJZ33" s="687"/>
      <c r="QKA33" s="687"/>
      <c r="QKB33" s="687"/>
      <c r="QKC33" s="687"/>
      <c r="QKD33" s="687"/>
      <c r="QKE33" s="687"/>
      <c r="QKF33" s="687"/>
      <c r="QKG33" s="687"/>
      <c r="QKH33" s="687"/>
      <c r="QKI33" s="687"/>
      <c r="QKJ33" s="687"/>
      <c r="QKK33" s="687"/>
      <c r="QKL33" s="687"/>
      <c r="QKM33" s="687"/>
      <c r="QKN33" s="687"/>
      <c r="QKO33" s="687"/>
      <c r="QKP33" s="687"/>
      <c r="QKQ33" s="687"/>
      <c r="QKR33" s="687"/>
      <c r="QKS33" s="687"/>
      <c r="QKT33" s="687"/>
      <c r="QKU33" s="687"/>
      <c r="QKV33" s="687"/>
      <c r="QKW33" s="687"/>
      <c r="QKX33" s="687"/>
      <c r="QKY33" s="687"/>
      <c r="QKZ33" s="687"/>
      <c r="QLA33" s="687"/>
      <c r="QLB33" s="687"/>
      <c r="QLC33" s="687"/>
      <c r="QLD33" s="687"/>
      <c r="QLE33" s="687"/>
      <c r="QLF33" s="687"/>
      <c r="QLG33" s="687"/>
      <c r="QLH33" s="687"/>
      <c r="QLI33" s="687"/>
      <c r="QLJ33" s="687"/>
      <c r="QLK33" s="687"/>
      <c r="QLL33" s="687"/>
      <c r="QLM33" s="687"/>
      <c r="QLN33" s="687"/>
      <c r="QLO33" s="687"/>
      <c r="QLP33" s="687"/>
      <c r="QLQ33" s="687"/>
      <c r="QLR33" s="687"/>
      <c r="QLS33" s="687"/>
      <c r="QLT33" s="687"/>
      <c r="QLU33" s="687"/>
      <c r="QLV33" s="687"/>
      <c r="QLW33" s="687"/>
      <c r="QLX33" s="687"/>
      <c r="QLY33" s="687"/>
      <c r="QLZ33" s="687"/>
      <c r="QMA33" s="687"/>
      <c r="QMB33" s="687"/>
      <c r="QMC33" s="687"/>
      <c r="QMD33" s="687"/>
      <c r="QME33" s="687"/>
      <c r="QMF33" s="687"/>
      <c r="QMG33" s="687"/>
      <c r="QMH33" s="687"/>
      <c r="QMI33" s="687"/>
      <c r="QMJ33" s="687"/>
      <c r="QMK33" s="687"/>
      <c r="QML33" s="687"/>
      <c r="QMM33" s="687"/>
      <c r="QMN33" s="687"/>
      <c r="QMO33" s="687"/>
      <c r="QMP33" s="687"/>
      <c r="QMQ33" s="687"/>
      <c r="QMR33" s="687"/>
      <c r="QMS33" s="687"/>
      <c r="QMT33" s="687"/>
      <c r="QMU33" s="687"/>
      <c r="QMV33" s="687"/>
      <c r="QMW33" s="687"/>
      <c r="QMX33" s="687"/>
      <c r="QMY33" s="687"/>
      <c r="QMZ33" s="687"/>
      <c r="QNA33" s="687"/>
      <c r="QNB33" s="687"/>
      <c r="QNC33" s="687"/>
      <c r="QND33" s="687"/>
      <c r="QNE33" s="687"/>
      <c r="QNF33" s="687"/>
      <c r="QNG33" s="687"/>
      <c r="QNH33" s="687"/>
      <c r="QNI33" s="687"/>
      <c r="QNJ33" s="687"/>
      <c r="QNK33" s="687"/>
      <c r="QNL33" s="687"/>
      <c r="QNM33" s="687"/>
      <c r="QNN33" s="687"/>
      <c r="QNO33" s="687"/>
      <c r="QNP33" s="687"/>
      <c r="QNQ33" s="687"/>
      <c r="QNR33" s="687"/>
      <c r="QNS33" s="687"/>
      <c r="QNT33" s="687"/>
      <c r="QNU33" s="687"/>
      <c r="QNV33" s="687"/>
      <c r="QNW33" s="687"/>
      <c r="QNX33" s="687"/>
      <c r="QNY33" s="687"/>
      <c r="QNZ33" s="687"/>
      <c r="QOA33" s="687"/>
      <c r="QOB33" s="687"/>
      <c r="QOC33" s="687"/>
      <c r="QOD33" s="687"/>
      <c r="QOE33" s="687"/>
      <c r="QOF33" s="687"/>
      <c r="QOG33" s="687"/>
      <c r="QOH33" s="687"/>
      <c r="QOI33" s="687"/>
      <c r="QOJ33" s="687"/>
      <c r="QOK33" s="687"/>
      <c r="QOL33" s="687"/>
      <c r="QOM33" s="687"/>
      <c r="QON33" s="687"/>
      <c r="QOO33" s="687"/>
      <c r="QOP33" s="687"/>
      <c r="QOQ33" s="687"/>
      <c r="QOR33" s="687"/>
      <c r="QOS33" s="687"/>
      <c r="QOT33" s="687"/>
      <c r="QOU33" s="687"/>
      <c r="QOV33" s="687"/>
      <c r="QOW33" s="687"/>
      <c r="QOX33" s="687"/>
      <c r="QOY33" s="687"/>
      <c r="QOZ33" s="687"/>
      <c r="QPA33" s="687"/>
      <c r="QPB33" s="687"/>
      <c r="QPC33" s="687"/>
      <c r="QPD33" s="687"/>
      <c r="QPE33" s="687"/>
      <c r="QPF33" s="687"/>
      <c r="QPG33" s="687"/>
      <c r="QPH33" s="687"/>
      <c r="QPI33" s="687"/>
      <c r="QPJ33" s="687"/>
      <c r="QPK33" s="687"/>
      <c r="QPL33" s="687"/>
      <c r="QPM33" s="687"/>
      <c r="QPN33" s="687"/>
      <c r="QPO33" s="687"/>
      <c r="QPP33" s="687"/>
      <c r="QPQ33" s="687"/>
      <c r="QPR33" s="687"/>
      <c r="QPS33" s="687"/>
      <c r="QPT33" s="687"/>
      <c r="QPU33" s="687"/>
      <c r="QPV33" s="687"/>
      <c r="QPW33" s="687"/>
      <c r="QPX33" s="687"/>
      <c r="QPY33" s="687"/>
      <c r="QPZ33" s="687"/>
      <c r="QQA33" s="687"/>
      <c r="QQB33" s="687"/>
      <c r="QQC33" s="687"/>
      <c r="QQD33" s="687"/>
      <c r="QQE33" s="687"/>
      <c r="QQF33" s="687"/>
      <c r="QQG33" s="687"/>
      <c r="QQH33" s="687"/>
      <c r="QQI33" s="687"/>
      <c r="QQJ33" s="687"/>
      <c r="QQK33" s="687"/>
      <c r="QQL33" s="687"/>
      <c r="QQM33" s="687"/>
      <c r="QQN33" s="687"/>
      <c r="QQO33" s="687"/>
      <c r="QQP33" s="687"/>
      <c r="QQQ33" s="687"/>
      <c r="QQR33" s="687"/>
      <c r="QQS33" s="687"/>
      <c r="QQT33" s="687"/>
      <c r="QQU33" s="687"/>
      <c r="QQV33" s="687"/>
      <c r="QQW33" s="687"/>
      <c r="QQX33" s="687"/>
      <c r="QQY33" s="687"/>
      <c r="QQZ33" s="687"/>
      <c r="QRA33" s="687"/>
      <c r="QRB33" s="687"/>
      <c r="QRC33" s="687"/>
      <c r="QRD33" s="687"/>
      <c r="QRE33" s="687"/>
      <c r="QRF33" s="687"/>
      <c r="QRG33" s="687"/>
      <c r="QRH33" s="687"/>
      <c r="QRI33" s="687"/>
      <c r="QRJ33" s="687"/>
      <c r="QRK33" s="687"/>
      <c r="QRL33" s="687"/>
      <c r="QRM33" s="687"/>
      <c r="QRN33" s="687"/>
      <c r="QRO33" s="687"/>
      <c r="QRP33" s="687"/>
      <c r="QRQ33" s="687"/>
      <c r="QRR33" s="687"/>
      <c r="QRS33" s="687"/>
      <c r="QRT33" s="687"/>
      <c r="QRU33" s="687"/>
      <c r="QRV33" s="687"/>
      <c r="QRW33" s="687"/>
      <c r="QRX33" s="687"/>
      <c r="QRY33" s="687"/>
      <c r="QRZ33" s="687"/>
      <c r="QSA33" s="687"/>
      <c r="QSB33" s="687"/>
      <c r="QSC33" s="687"/>
      <c r="QSD33" s="687"/>
      <c r="QSE33" s="687"/>
      <c r="QSF33" s="687"/>
      <c r="QSG33" s="687"/>
      <c r="QSH33" s="687"/>
      <c r="QSI33" s="687"/>
      <c r="QSJ33" s="687"/>
      <c r="QSK33" s="687"/>
      <c r="QSL33" s="687"/>
      <c r="QSM33" s="687"/>
      <c r="QSN33" s="687"/>
      <c r="QSO33" s="687"/>
      <c r="QSP33" s="687"/>
      <c r="QSQ33" s="687"/>
      <c r="QSR33" s="687"/>
      <c r="QSS33" s="687"/>
      <c r="QST33" s="687"/>
      <c r="QSU33" s="687"/>
      <c r="QSV33" s="687"/>
      <c r="QSW33" s="687"/>
      <c r="QSX33" s="687"/>
      <c r="QSY33" s="687"/>
      <c r="QSZ33" s="687"/>
      <c r="QTA33" s="687"/>
      <c r="QTB33" s="687"/>
      <c r="QTC33" s="687"/>
      <c r="QTD33" s="687"/>
      <c r="QTE33" s="687"/>
      <c r="QTF33" s="687"/>
      <c r="QTG33" s="687"/>
      <c r="QTH33" s="687"/>
      <c r="QTI33" s="687"/>
      <c r="QTJ33" s="687"/>
      <c r="QTK33" s="687"/>
      <c r="QTL33" s="687"/>
      <c r="QTM33" s="687"/>
      <c r="QTN33" s="687"/>
      <c r="QTO33" s="687"/>
      <c r="QTP33" s="687"/>
      <c r="QTQ33" s="687"/>
      <c r="QTR33" s="687"/>
      <c r="QTS33" s="687"/>
      <c r="QTT33" s="687"/>
      <c r="QTU33" s="687"/>
      <c r="QTV33" s="687"/>
      <c r="QTW33" s="687"/>
      <c r="QTX33" s="687"/>
      <c r="QTY33" s="687"/>
      <c r="QTZ33" s="687"/>
      <c r="QUA33" s="687"/>
      <c r="QUB33" s="687"/>
      <c r="QUC33" s="687"/>
      <c r="QUD33" s="687"/>
      <c r="QUE33" s="687"/>
      <c r="QUF33" s="687"/>
      <c r="QUG33" s="687"/>
      <c r="QUH33" s="687"/>
      <c r="QUI33" s="687"/>
      <c r="QUJ33" s="687"/>
      <c r="QUK33" s="687"/>
      <c r="QUL33" s="687"/>
      <c r="QUM33" s="687"/>
      <c r="QUN33" s="687"/>
      <c r="QUO33" s="687"/>
      <c r="QUP33" s="687"/>
      <c r="QUQ33" s="687"/>
      <c r="QUR33" s="687"/>
      <c r="QUS33" s="687"/>
      <c r="QUT33" s="687"/>
      <c r="QUU33" s="687"/>
      <c r="QUV33" s="687"/>
      <c r="QUW33" s="687"/>
      <c r="QUX33" s="687"/>
      <c r="QUY33" s="687"/>
      <c r="QUZ33" s="687"/>
      <c r="QVA33" s="687"/>
      <c r="QVB33" s="687"/>
      <c r="QVC33" s="687"/>
      <c r="QVD33" s="687"/>
      <c r="QVE33" s="687"/>
      <c r="QVF33" s="687"/>
      <c r="QVG33" s="687"/>
      <c r="QVH33" s="687"/>
      <c r="QVI33" s="687"/>
      <c r="QVJ33" s="687"/>
      <c r="QVK33" s="687"/>
      <c r="QVL33" s="687"/>
      <c r="QVM33" s="687"/>
      <c r="QVN33" s="687"/>
      <c r="QVO33" s="687"/>
      <c r="QVP33" s="687"/>
      <c r="QVQ33" s="687"/>
      <c r="QVR33" s="687"/>
      <c r="QVS33" s="687"/>
      <c r="QVT33" s="687"/>
      <c r="QVU33" s="687"/>
      <c r="QVV33" s="687"/>
      <c r="QVW33" s="687"/>
      <c r="QVX33" s="687"/>
      <c r="QVY33" s="687"/>
      <c r="QVZ33" s="687"/>
      <c r="QWA33" s="687"/>
      <c r="QWB33" s="687"/>
      <c r="QWC33" s="687"/>
      <c r="QWD33" s="687"/>
      <c r="QWE33" s="687"/>
      <c r="QWF33" s="687"/>
      <c r="QWG33" s="687"/>
      <c r="QWH33" s="687"/>
      <c r="QWI33" s="687"/>
      <c r="QWJ33" s="687"/>
      <c r="QWK33" s="687"/>
      <c r="QWL33" s="687"/>
      <c r="QWM33" s="687"/>
      <c r="QWN33" s="687"/>
      <c r="QWO33" s="687"/>
      <c r="QWP33" s="687"/>
      <c r="QWQ33" s="687"/>
      <c r="QWR33" s="687"/>
      <c r="QWS33" s="687"/>
      <c r="QWT33" s="687"/>
      <c r="QWU33" s="687"/>
      <c r="QWV33" s="687"/>
      <c r="QWW33" s="687"/>
      <c r="QWX33" s="687"/>
      <c r="QWY33" s="687"/>
      <c r="QWZ33" s="687"/>
      <c r="QXA33" s="687"/>
      <c r="QXB33" s="687"/>
      <c r="QXC33" s="687"/>
      <c r="QXD33" s="687"/>
      <c r="QXE33" s="687"/>
      <c r="QXF33" s="687"/>
      <c r="QXG33" s="687"/>
      <c r="QXH33" s="687"/>
      <c r="QXI33" s="687"/>
      <c r="QXJ33" s="687"/>
      <c r="QXK33" s="687"/>
      <c r="QXL33" s="687"/>
      <c r="QXM33" s="687"/>
      <c r="QXN33" s="687"/>
      <c r="QXO33" s="687"/>
      <c r="QXP33" s="687"/>
      <c r="QXQ33" s="687"/>
      <c r="QXR33" s="687"/>
      <c r="QXS33" s="687"/>
      <c r="QXT33" s="687"/>
      <c r="QXU33" s="687"/>
      <c r="QXV33" s="687"/>
      <c r="QXW33" s="687"/>
      <c r="QXX33" s="687"/>
      <c r="QXY33" s="687"/>
      <c r="QXZ33" s="687"/>
      <c r="QYA33" s="687"/>
      <c r="QYB33" s="687"/>
      <c r="QYC33" s="687"/>
      <c r="QYD33" s="687"/>
      <c r="QYE33" s="687"/>
      <c r="QYF33" s="687"/>
      <c r="QYG33" s="687"/>
      <c r="QYH33" s="687"/>
      <c r="QYI33" s="687"/>
      <c r="QYJ33" s="687"/>
      <c r="QYK33" s="687"/>
      <c r="QYL33" s="687"/>
      <c r="QYM33" s="687"/>
      <c r="QYN33" s="687"/>
      <c r="QYO33" s="687"/>
      <c r="QYP33" s="687"/>
      <c r="QYQ33" s="687"/>
      <c r="QYR33" s="687"/>
      <c r="QYS33" s="687"/>
      <c r="QYT33" s="687"/>
      <c r="QYU33" s="687"/>
      <c r="QYV33" s="687"/>
      <c r="QYW33" s="687"/>
      <c r="QYX33" s="687"/>
      <c r="QYY33" s="687"/>
      <c r="QYZ33" s="687"/>
      <c r="QZA33" s="687"/>
      <c r="QZB33" s="687"/>
      <c r="QZC33" s="687"/>
      <c r="QZD33" s="687"/>
      <c r="QZE33" s="687"/>
      <c r="QZF33" s="687"/>
      <c r="QZG33" s="687"/>
      <c r="QZH33" s="687"/>
      <c r="QZI33" s="687"/>
      <c r="QZJ33" s="687"/>
      <c r="QZK33" s="687"/>
      <c r="QZL33" s="687"/>
      <c r="QZM33" s="687"/>
      <c r="QZN33" s="687"/>
      <c r="QZO33" s="687"/>
      <c r="QZP33" s="687"/>
      <c r="QZQ33" s="687"/>
      <c r="QZR33" s="687"/>
      <c r="QZS33" s="687"/>
      <c r="QZT33" s="687"/>
      <c r="QZU33" s="687"/>
      <c r="QZV33" s="687"/>
      <c r="QZW33" s="687"/>
      <c r="QZX33" s="687"/>
      <c r="QZY33" s="687"/>
      <c r="QZZ33" s="687"/>
      <c r="RAA33" s="687"/>
      <c r="RAB33" s="687"/>
      <c r="RAC33" s="687"/>
      <c r="RAD33" s="687"/>
      <c r="RAE33" s="687"/>
      <c r="RAF33" s="687"/>
      <c r="RAG33" s="687"/>
      <c r="RAH33" s="687"/>
      <c r="RAI33" s="687"/>
      <c r="RAJ33" s="687"/>
      <c r="RAK33" s="687"/>
      <c r="RAL33" s="687"/>
      <c r="RAM33" s="687"/>
      <c r="RAN33" s="687"/>
      <c r="RAO33" s="687"/>
      <c r="RAP33" s="687"/>
      <c r="RAQ33" s="687"/>
      <c r="RAR33" s="687"/>
      <c r="RAS33" s="687"/>
      <c r="RAT33" s="687"/>
      <c r="RAU33" s="687"/>
      <c r="RAV33" s="687"/>
      <c r="RAW33" s="687"/>
      <c r="RAX33" s="687"/>
      <c r="RAY33" s="687"/>
      <c r="RAZ33" s="687"/>
      <c r="RBA33" s="687"/>
      <c r="RBB33" s="687"/>
      <c r="RBC33" s="687"/>
      <c r="RBD33" s="687"/>
      <c r="RBE33" s="687"/>
      <c r="RBF33" s="687"/>
      <c r="RBG33" s="687"/>
      <c r="RBH33" s="687"/>
      <c r="RBI33" s="687"/>
      <c r="RBJ33" s="687"/>
      <c r="RBK33" s="687"/>
      <c r="RBL33" s="687"/>
      <c r="RBM33" s="687"/>
      <c r="RBN33" s="687"/>
      <c r="RBO33" s="687"/>
      <c r="RBP33" s="687"/>
      <c r="RBQ33" s="687"/>
      <c r="RBR33" s="687"/>
      <c r="RBS33" s="687"/>
      <c r="RBT33" s="687"/>
      <c r="RBU33" s="687"/>
      <c r="RBV33" s="687"/>
      <c r="RBW33" s="687"/>
      <c r="RBX33" s="687"/>
      <c r="RBY33" s="687"/>
      <c r="RBZ33" s="687"/>
      <c r="RCA33" s="687"/>
      <c r="RCB33" s="687"/>
      <c r="RCC33" s="687"/>
      <c r="RCD33" s="687"/>
      <c r="RCE33" s="687"/>
      <c r="RCF33" s="687"/>
      <c r="RCG33" s="687"/>
      <c r="RCH33" s="687"/>
      <c r="RCI33" s="687"/>
      <c r="RCJ33" s="687"/>
      <c r="RCK33" s="687"/>
      <c r="RCL33" s="687"/>
      <c r="RCM33" s="687"/>
      <c r="RCN33" s="687"/>
      <c r="RCO33" s="687"/>
      <c r="RCP33" s="687"/>
      <c r="RCQ33" s="687"/>
      <c r="RCR33" s="687"/>
      <c r="RCS33" s="687"/>
      <c r="RCT33" s="687"/>
      <c r="RCU33" s="687"/>
      <c r="RCV33" s="687"/>
      <c r="RCW33" s="687"/>
      <c r="RCX33" s="687"/>
      <c r="RCY33" s="687"/>
      <c r="RCZ33" s="687"/>
      <c r="RDA33" s="687"/>
      <c r="RDB33" s="687"/>
      <c r="RDC33" s="687"/>
      <c r="RDD33" s="687"/>
      <c r="RDE33" s="687"/>
      <c r="RDF33" s="687"/>
      <c r="RDG33" s="687"/>
      <c r="RDH33" s="687"/>
      <c r="RDI33" s="687"/>
      <c r="RDJ33" s="687"/>
      <c r="RDK33" s="687"/>
      <c r="RDL33" s="687"/>
      <c r="RDM33" s="687"/>
      <c r="RDN33" s="687"/>
      <c r="RDO33" s="687"/>
      <c r="RDP33" s="687"/>
      <c r="RDQ33" s="687"/>
      <c r="RDR33" s="687"/>
      <c r="RDS33" s="687"/>
      <c r="RDT33" s="687"/>
      <c r="RDU33" s="687"/>
      <c r="RDV33" s="687"/>
      <c r="RDW33" s="687"/>
      <c r="RDX33" s="687"/>
      <c r="RDY33" s="687"/>
      <c r="RDZ33" s="687"/>
      <c r="REA33" s="687"/>
      <c r="REB33" s="687"/>
      <c r="REC33" s="687"/>
      <c r="RED33" s="687"/>
      <c r="REE33" s="687"/>
      <c r="REF33" s="687"/>
      <c r="REG33" s="687"/>
      <c r="REH33" s="687"/>
      <c r="REI33" s="687"/>
      <c r="REJ33" s="687"/>
      <c r="REK33" s="687"/>
      <c r="REL33" s="687"/>
      <c r="REM33" s="687"/>
      <c r="REN33" s="687"/>
      <c r="REO33" s="687"/>
      <c r="REP33" s="687"/>
      <c r="REQ33" s="687"/>
      <c r="RER33" s="687"/>
      <c r="RES33" s="687"/>
      <c r="RET33" s="687"/>
      <c r="REU33" s="687"/>
      <c r="REV33" s="687"/>
      <c r="REW33" s="687"/>
      <c r="REX33" s="687"/>
      <c r="REY33" s="687"/>
      <c r="REZ33" s="687"/>
      <c r="RFA33" s="687"/>
      <c r="RFB33" s="687"/>
      <c r="RFC33" s="687"/>
      <c r="RFD33" s="687"/>
      <c r="RFE33" s="687"/>
      <c r="RFF33" s="687"/>
      <c r="RFG33" s="687"/>
      <c r="RFH33" s="687"/>
      <c r="RFI33" s="687"/>
      <c r="RFJ33" s="687"/>
      <c r="RFK33" s="687"/>
      <c r="RFL33" s="687"/>
      <c r="RFM33" s="687"/>
      <c r="RFN33" s="687"/>
      <c r="RFO33" s="687"/>
      <c r="RFP33" s="687"/>
      <c r="RFQ33" s="687"/>
      <c r="RFR33" s="687"/>
      <c r="RFS33" s="687"/>
      <c r="RFT33" s="687"/>
      <c r="RFU33" s="687"/>
      <c r="RFV33" s="687"/>
      <c r="RFW33" s="687"/>
      <c r="RFX33" s="687"/>
      <c r="RFY33" s="687"/>
      <c r="RFZ33" s="687"/>
      <c r="RGA33" s="687"/>
      <c r="RGB33" s="687"/>
      <c r="RGC33" s="687"/>
      <c r="RGD33" s="687"/>
      <c r="RGE33" s="687"/>
      <c r="RGF33" s="687"/>
      <c r="RGG33" s="687"/>
      <c r="RGH33" s="687"/>
      <c r="RGI33" s="687"/>
      <c r="RGJ33" s="687"/>
      <c r="RGK33" s="687"/>
      <c r="RGL33" s="687"/>
      <c r="RGM33" s="687"/>
      <c r="RGN33" s="687"/>
      <c r="RGO33" s="687"/>
      <c r="RGP33" s="687"/>
      <c r="RGQ33" s="687"/>
      <c r="RGR33" s="687"/>
      <c r="RGS33" s="687"/>
      <c r="RGT33" s="687"/>
      <c r="RGU33" s="687"/>
      <c r="RGV33" s="687"/>
      <c r="RGW33" s="687"/>
      <c r="RGX33" s="687"/>
      <c r="RGY33" s="687"/>
      <c r="RGZ33" s="687"/>
      <c r="RHA33" s="687"/>
      <c r="RHB33" s="687"/>
      <c r="RHC33" s="687"/>
      <c r="RHD33" s="687"/>
      <c r="RHE33" s="687"/>
      <c r="RHF33" s="687"/>
      <c r="RHG33" s="687"/>
      <c r="RHH33" s="687"/>
      <c r="RHI33" s="687"/>
      <c r="RHJ33" s="687"/>
      <c r="RHK33" s="687"/>
      <c r="RHL33" s="687"/>
      <c r="RHM33" s="687"/>
      <c r="RHN33" s="687"/>
      <c r="RHO33" s="687"/>
      <c r="RHP33" s="687"/>
      <c r="RHQ33" s="687"/>
      <c r="RHR33" s="687"/>
      <c r="RHS33" s="687"/>
      <c r="RHT33" s="687"/>
      <c r="RHU33" s="687"/>
      <c r="RHV33" s="687"/>
      <c r="RHW33" s="687"/>
      <c r="RHX33" s="687"/>
      <c r="RHY33" s="687"/>
      <c r="RHZ33" s="687"/>
      <c r="RIA33" s="687"/>
      <c r="RIB33" s="687"/>
      <c r="RIC33" s="687"/>
      <c r="RID33" s="687"/>
      <c r="RIE33" s="687"/>
      <c r="RIF33" s="687"/>
      <c r="RIG33" s="687"/>
      <c r="RIH33" s="687"/>
      <c r="RII33" s="687"/>
      <c r="RIJ33" s="687"/>
      <c r="RIK33" s="687"/>
      <c r="RIL33" s="687"/>
      <c r="RIM33" s="687"/>
      <c r="RIN33" s="687"/>
      <c r="RIO33" s="687"/>
      <c r="RIP33" s="687"/>
      <c r="RIQ33" s="687"/>
      <c r="RIR33" s="687"/>
      <c r="RIS33" s="687"/>
      <c r="RIT33" s="687"/>
      <c r="RIU33" s="687"/>
      <c r="RIV33" s="687"/>
      <c r="RIW33" s="687"/>
      <c r="RIX33" s="687"/>
      <c r="RIY33" s="687"/>
      <c r="RIZ33" s="687"/>
      <c r="RJA33" s="687"/>
      <c r="RJB33" s="687"/>
      <c r="RJC33" s="687"/>
      <c r="RJD33" s="687"/>
      <c r="RJE33" s="687"/>
      <c r="RJF33" s="687"/>
      <c r="RJG33" s="687"/>
      <c r="RJH33" s="687"/>
      <c r="RJI33" s="687"/>
      <c r="RJJ33" s="687"/>
      <c r="RJK33" s="687"/>
      <c r="RJL33" s="687"/>
      <c r="RJM33" s="687"/>
      <c r="RJN33" s="687"/>
      <c r="RJO33" s="687"/>
      <c r="RJP33" s="687"/>
      <c r="RJQ33" s="687"/>
      <c r="RJR33" s="687"/>
      <c r="RJS33" s="687"/>
      <c r="RJT33" s="687"/>
      <c r="RJU33" s="687"/>
      <c r="RJV33" s="687"/>
      <c r="RJW33" s="687"/>
      <c r="RJX33" s="687"/>
      <c r="RJY33" s="687"/>
      <c r="RJZ33" s="687"/>
      <c r="RKA33" s="687"/>
      <c r="RKB33" s="687"/>
      <c r="RKC33" s="687"/>
      <c r="RKD33" s="687"/>
      <c r="RKE33" s="687"/>
      <c r="RKF33" s="687"/>
      <c r="RKG33" s="687"/>
      <c r="RKH33" s="687"/>
      <c r="RKI33" s="687"/>
      <c r="RKJ33" s="687"/>
      <c r="RKK33" s="687"/>
      <c r="RKL33" s="687"/>
      <c r="RKM33" s="687"/>
      <c r="RKN33" s="687"/>
      <c r="RKO33" s="687"/>
      <c r="RKP33" s="687"/>
      <c r="RKQ33" s="687"/>
      <c r="RKR33" s="687"/>
      <c r="RKS33" s="687"/>
      <c r="RKT33" s="687"/>
      <c r="RKU33" s="687"/>
      <c r="RKV33" s="687"/>
      <c r="RKW33" s="687"/>
      <c r="RKX33" s="687"/>
      <c r="RKY33" s="687"/>
      <c r="RKZ33" s="687"/>
      <c r="RLA33" s="687"/>
      <c r="RLB33" s="687"/>
      <c r="RLC33" s="687"/>
      <c r="RLD33" s="687"/>
      <c r="RLE33" s="687"/>
      <c r="RLF33" s="687"/>
      <c r="RLG33" s="687"/>
      <c r="RLH33" s="687"/>
      <c r="RLI33" s="687"/>
      <c r="RLJ33" s="687"/>
      <c r="RLK33" s="687"/>
      <c r="RLL33" s="687"/>
      <c r="RLM33" s="687"/>
      <c r="RLN33" s="687"/>
      <c r="RLO33" s="687"/>
      <c r="RLP33" s="687"/>
      <c r="RLQ33" s="687"/>
      <c r="RLR33" s="687"/>
      <c r="RLS33" s="687"/>
      <c r="RLT33" s="687"/>
      <c r="RLU33" s="687"/>
      <c r="RLV33" s="687"/>
      <c r="RLW33" s="687"/>
      <c r="RLX33" s="687"/>
      <c r="RLY33" s="687"/>
      <c r="RLZ33" s="687"/>
      <c r="RMA33" s="687"/>
      <c r="RMB33" s="687"/>
      <c r="RMC33" s="687"/>
      <c r="RMD33" s="687"/>
      <c r="RME33" s="687"/>
      <c r="RMF33" s="687"/>
      <c r="RMG33" s="687"/>
      <c r="RMH33" s="687"/>
      <c r="RMI33" s="687"/>
      <c r="RMJ33" s="687"/>
      <c r="RMK33" s="687"/>
      <c r="RML33" s="687"/>
      <c r="RMM33" s="687"/>
      <c r="RMN33" s="687"/>
      <c r="RMO33" s="687"/>
      <c r="RMP33" s="687"/>
      <c r="RMQ33" s="687"/>
      <c r="RMR33" s="687"/>
      <c r="RMS33" s="687"/>
      <c r="RMT33" s="687"/>
      <c r="RMU33" s="687"/>
      <c r="RMV33" s="687"/>
      <c r="RMW33" s="687"/>
      <c r="RMX33" s="687"/>
      <c r="RMY33" s="687"/>
      <c r="RMZ33" s="687"/>
      <c r="RNA33" s="687"/>
      <c r="RNB33" s="687"/>
      <c r="RNC33" s="687"/>
      <c r="RND33" s="687"/>
      <c r="RNE33" s="687"/>
      <c r="RNF33" s="687"/>
      <c r="RNG33" s="687"/>
      <c r="RNH33" s="687"/>
      <c r="RNI33" s="687"/>
      <c r="RNJ33" s="687"/>
      <c r="RNK33" s="687"/>
      <c r="RNL33" s="687"/>
      <c r="RNM33" s="687"/>
      <c r="RNN33" s="687"/>
      <c r="RNO33" s="687"/>
      <c r="RNP33" s="687"/>
      <c r="RNQ33" s="687"/>
      <c r="RNR33" s="687"/>
      <c r="RNS33" s="687"/>
      <c r="RNT33" s="687"/>
      <c r="RNU33" s="687"/>
      <c r="RNV33" s="687"/>
      <c r="RNW33" s="687"/>
      <c r="RNX33" s="687"/>
      <c r="RNY33" s="687"/>
      <c r="RNZ33" s="687"/>
      <c r="ROA33" s="687"/>
      <c r="ROB33" s="687"/>
      <c r="ROC33" s="687"/>
      <c r="ROD33" s="687"/>
      <c r="ROE33" s="687"/>
      <c r="ROF33" s="687"/>
      <c r="ROG33" s="687"/>
      <c r="ROH33" s="687"/>
      <c r="ROI33" s="687"/>
      <c r="ROJ33" s="687"/>
      <c r="ROK33" s="687"/>
      <c r="ROL33" s="687"/>
      <c r="ROM33" s="687"/>
      <c r="RON33" s="687"/>
      <c r="ROO33" s="687"/>
      <c r="ROP33" s="687"/>
      <c r="ROQ33" s="687"/>
      <c r="ROR33" s="687"/>
      <c r="ROS33" s="687"/>
      <c r="ROT33" s="687"/>
      <c r="ROU33" s="687"/>
      <c r="ROV33" s="687"/>
      <c r="ROW33" s="687"/>
      <c r="ROX33" s="687"/>
      <c r="ROY33" s="687"/>
      <c r="ROZ33" s="687"/>
      <c r="RPA33" s="687"/>
      <c r="RPB33" s="687"/>
      <c r="RPC33" s="687"/>
      <c r="RPD33" s="687"/>
      <c r="RPE33" s="687"/>
      <c r="RPF33" s="687"/>
      <c r="RPG33" s="687"/>
      <c r="RPH33" s="687"/>
      <c r="RPI33" s="687"/>
      <c r="RPJ33" s="687"/>
      <c r="RPK33" s="687"/>
      <c r="RPL33" s="687"/>
      <c r="RPM33" s="687"/>
      <c r="RPN33" s="687"/>
      <c r="RPO33" s="687"/>
      <c r="RPP33" s="687"/>
      <c r="RPQ33" s="687"/>
      <c r="RPR33" s="687"/>
      <c r="RPS33" s="687"/>
      <c r="RPT33" s="687"/>
      <c r="RPU33" s="687"/>
      <c r="RPV33" s="687"/>
      <c r="RPW33" s="687"/>
      <c r="RPX33" s="687"/>
      <c r="RPY33" s="687"/>
      <c r="RPZ33" s="687"/>
      <c r="RQA33" s="687"/>
      <c r="RQB33" s="687"/>
      <c r="RQC33" s="687"/>
      <c r="RQD33" s="687"/>
      <c r="RQE33" s="687"/>
      <c r="RQF33" s="687"/>
      <c r="RQG33" s="687"/>
      <c r="RQH33" s="687"/>
      <c r="RQI33" s="687"/>
      <c r="RQJ33" s="687"/>
      <c r="RQK33" s="687"/>
      <c r="RQL33" s="687"/>
      <c r="RQM33" s="687"/>
      <c r="RQN33" s="687"/>
      <c r="RQO33" s="687"/>
      <c r="RQP33" s="687"/>
      <c r="RQQ33" s="687"/>
      <c r="RQR33" s="687"/>
      <c r="RQS33" s="687"/>
      <c r="RQT33" s="687"/>
      <c r="RQU33" s="687"/>
      <c r="RQV33" s="687"/>
      <c r="RQW33" s="687"/>
      <c r="RQX33" s="687"/>
      <c r="RQY33" s="687"/>
      <c r="RQZ33" s="687"/>
      <c r="RRA33" s="687"/>
      <c r="RRB33" s="687"/>
      <c r="RRC33" s="687"/>
      <c r="RRD33" s="687"/>
      <c r="RRE33" s="687"/>
      <c r="RRF33" s="687"/>
      <c r="RRG33" s="687"/>
      <c r="RRH33" s="687"/>
      <c r="RRI33" s="687"/>
      <c r="RRJ33" s="687"/>
      <c r="RRK33" s="687"/>
      <c r="RRL33" s="687"/>
      <c r="RRM33" s="687"/>
      <c r="RRN33" s="687"/>
      <c r="RRO33" s="687"/>
      <c r="RRP33" s="687"/>
      <c r="RRQ33" s="687"/>
      <c r="RRR33" s="687"/>
      <c r="RRS33" s="687"/>
      <c r="RRT33" s="687"/>
      <c r="RRU33" s="687"/>
      <c r="RRV33" s="687"/>
      <c r="RRW33" s="687"/>
      <c r="RRX33" s="687"/>
      <c r="RRY33" s="687"/>
      <c r="RRZ33" s="687"/>
      <c r="RSA33" s="687"/>
      <c r="RSB33" s="687"/>
      <c r="RSC33" s="687"/>
      <c r="RSD33" s="687"/>
      <c r="RSE33" s="687"/>
      <c r="RSF33" s="687"/>
      <c r="RSG33" s="687"/>
      <c r="RSH33" s="687"/>
      <c r="RSI33" s="687"/>
      <c r="RSJ33" s="687"/>
      <c r="RSK33" s="687"/>
      <c r="RSL33" s="687"/>
      <c r="RSM33" s="687"/>
      <c r="RSN33" s="687"/>
      <c r="RSO33" s="687"/>
      <c r="RSP33" s="687"/>
      <c r="RSQ33" s="687"/>
      <c r="RSR33" s="687"/>
      <c r="RSS33" s="687"/>
      <c r="RST33" s="687"/>
      <c r="RSU33" s="687"/>
      <c r="RSV33" s="687"/>
      <c r="RSW33" s="687"/>
      <c r="RSX33" s="687"/>
      <c r="RSY33" s="687"/>
      <c r="RSZ33" s="687"/>
      <c r="RTA33" s="687"/>
      <c r="RTB33" s="687"/>
      <c r="RTC33" s="687"/>
      <c r="RTD33" s="687"/>
      <c r="RTE33" s="687"/>
      <c r="RTF33" s="687"/>
      <c r="RTG33" s="687"/>
      <c r="RTH33" s="687"/>
      <c r="RTI33" s="687"/>
      <c r="RTJ33" s="687"/>
      <c r="RTK33" s="687"/>
      <c r="RTL33" s="687"/>
      <c r="RTM33" s="687"/>
      <c r="RTN33" s="687"/>
      <c r="RTO33" s="687"/>
      <c r="RTP33" s="687"/>
      <c r="RTQ33" s="687"/>
      <c r="RTR33" s="687"/>
      <c r="RTS33" s="687"/>
      <c r="RTT33" s="687"/>
      <c r="RTU33" s="687"/>
      <c r="RTV33" s="687"/>
      <c r="RTW33" s="687"/>
      <c r="RTX33" s="687"/>
      <c r="RTY33" s="687"/>
      <c r="RTZ33" s="687"/>
      <c r="RUA33" s="687"/>
      <c r="RUB33" s="687"/>
      <c r="RUC33" s="687"/>
      <c r="RUD33" s="687"/>
      <c r="RUE33" s="687"/>
      <c r="RUF33" s="687"/>
      <c r="RUG33" s="687"/>
      <c r="RUH33" s="687"/>
      <c r="RUI33" s="687"/>
      <c r="RUJ33" s="687"/>
      <c r="RUK33" s="687"/>
      <c r="RUL33" s="687"/>
      <c r="RUM33" s="687"/>
      <c r="RUN33" s="687"/>
      <c r="RUO33" s="687"/>
      <c r="RUP33" s="687"/>
      <c r="RUQ33" s="687"/>
      <c r="RUR33" s="687"/>
      <c r="RUS33" s="687"/>
      <c r="RUT33" s="687"/>
      <c r="RUU33" s="687"/>
      <c r="RUV33" s="687"/>
      <c r="RUW33" s="687"/>
      <c r="RUX33" s="687"/>
      <c r="RUY33" s="687"/>
      <c r="RUZ33" s="687"/>
      <c r="RVA33" s="687"/>
      <c r="RVB33" s="687"/>
      <c r="RVC33" s="687"/>
      <c r="RVD33" s="687"/>
      <c r="RVE33" s="687"/>
      <c r="RVF33" s="687"/>
      <c r="RVG33" s="687"/>
      <c r="RVH33" s="687"/>
      <c r="RVI33" s="687"/>
      <c r="RVJ33" s="687"/>
      <c r="RVK33" s="687"/>
      <c r="RVL33" s="687"/>
      <c r="RVM33" s="687"/>
      <c r="RVN33" s="687"/>
      <c r="RVO33" s="687"/>
      <c r="RVP33" s="687"/>
      <c r="RVQ33" s="687"/>
      <c r="RVR33" s="687"/>
      <c r="RVS33" s="687"/>
      <c r="RVT33" s="687"/>
      <c r="RVU33" s="687"/>
      <c r="RVV33" s="687"/>
      <c r="RVW33" s="687"/>
      <c r="RVX33" s="687"/>
      <c r="RVY33" s="687"/>
      <c r="RVZ33" s="687"/>
      <c r="RWA33" s="687"/>
      <c r="RWB33" s="687"/>
      <c r="RWC33" s="687"/>
      <c r="RWD33" s="687"/>
      <c r="RWE33" s="687"/>
      <c r="RWF33" s="687"/>
      <c r="RWG33" s="687"/>
      <c r="RWH33" s="687"/>
      <c r="RWI33" s="687"/>
      <c r="RWJ33" s="687"/>
      <c r="RWK33" s="687"/>
      <c r="RWL33" s="687"/>
      <c r="RWM33" s="687"/>
      <c r="RWN33" s="687"/>
      <c r="RWO33" s="687"/>
      <c r="RWP33" s="687"/>
      <c r="RWQ33" s="687"/>
      <c r="RWR33" s="687"/>
      <c r="RWS33" s="687"/>
      <c r="RWT33" s="687"/>
      <c r="RWU33" s="687"/>
      <c r="RWV33" s="687"/>
      <c r="RWW33" s="687"/>
      <c r="RWX33" s="687"/>
      <c r="RWY33" s="687"/>
      <c r="RWZ33" s="687"/>
      <c r="RXA33" s="687"/>
      <c r="RXB33" s="687"/>
      <c r="RXC33" s="687"/>
      <c r="RXD33" s="687"/>
      <c r="RXE33" s="687"/>
      <c r="RXF33" s="687"/>
      <c r="RXG33" s="687"/>
      <c r="RXH33" s="687"/>
      <c r="RXI33" s="687"/>
      <c r="RXJ33" s="687"/>
      <c r="RXK33" s="687"/>
      <c r="RXL33" s="687"/>
      <c r="RXM33" s="687"/>
      <c r="RXN33" s="687"/>
      <c r="RXO33" s="687"/>
      <c r="RXP33" s="687"/>
      <c r="RXQ33" s="687"/>
      <c r="RXR33" s="687"/>
      <c r="RXS33" s="687"/>
      <c r="RXT33" s="687"/>
      <c r="RXU33" s="687"/>
      <c r="RXV33" s="687"/>
      <c r="RXW33" s="687"/>
      <c r="RXX33" s="687"/>
      <c r="RXY33" s="687"/>
      <c r="RXZ33" s="687"/>
      <c r="RYA33" s="687"/>
      <c r="RYB33" s="687"/>
      <c r="RYC33" s="687"/>
      <c r="RYD33" s="687"/>
      <c r="RYE33" s="687"/>
      <c r="RYF33" s="687"/>
      <c r="RYG33" s="687"/>
      <c r="RYH33" s="687"/>
      <c r="RYI33" s="687"/>
      <c r="RYJ33" s="687"/>
      <c r="RYK33" s="687"/>
      <c r="RYL33" s="687"/>
      <c r="RYM33" s="687"/>
      <c r="RYN33" s="687"/>
      <c r="RYO33" s="687"/>
      <c r="RYP33" s="687"/>
      <c r="RYQ33" s="687"/>
      <c r="RYR33" s="687"/>
      <c r="RYS33" s="687"/>
      <c r="RYT33" s="687"/>
      <c r="RYU33" s="687"/>
      <c r="RYV33" s="687"/>
      <c r="RYW33" s="687"/>
      <c r="RYX33" s="687"/>
      <c r="RYY33" s="687"/>
      <c r="RYZ33" s="687"/>
      <c r="RZA33" s="687"/>
      <c r="RZB33" s="687"/>
      <c r="RZC33" s="687"/>
      <c r="RZD33" s="687"/>
      <c r="RZE33" s="687"/>
      <c r="RZF33" s="687"/>
      <c r="RZG33" s="687"/>
      <c r="RZH33" s="687"/>
      <c r="RZI33" s="687"/>
      <c r="RZJ33" s="687"/>
      <c r="RZK33" s="687"/>
      <c r="RZL33" s="687"/>
      <c r="RZM33" s="687"/>
      <c r="RZN33" s="687"/>
      <c r="RZO33" s="687"/>
      <c r="RZP33" s="687"/>
      <c r="RZQ33" s="687"/>
      <c r="RZR33" s="687"/>
      <c r="RZS33" s="687"/>
      <c r="RZT33" s="687"/>
      <c r="RZU33" s="687"/>
      <c r="RZV33" s="687"/>
      <c r="RZW33" s="687"/>
      <c r="RZX33" s="687"/>
      <c r="RZY33" s="687"/>
      <c r="RZZ33" s="687"/>
      <c r="SAA33" s="687"/>
      <c r="SAB33" s="687"/>
      <c r="SAC33" s="687"/>
      <c r="SAD33" s="687"/>
      <c r="SAE33" s="687"/>
      <c r="SAF33" s="687"/>
      <c r="SAG33" s="687"/>
      <c r="SAH33" s="687"/>
      <c r="SAI33" s="687"/>
      <c r="SAJ33" s="687"/>
      <c r="SAK33" s="687"/>
      <c r="SAL33" s="687"/>
      <c r="SAM33" s="687"/>
      <c r="SAN33" s="687"/>
      <c r="SAO33" s="687"/>
      <c r="SAP33" s="687"/>
      <c r="SAQ33" s="687"/>
      <c r="SAR33" s="687"/>
      <c r="SAS33" s="687"/>
      <c r="SAT33" s="687"/>
      <c r="SAU33" s="687"/>
      <c r="SAV33" s="687"/>
      <c r="SAW33" s="687"/>
      <c r="SAX33" s="687"/>
      <c r="SAY33" s="687"/>
      <c r="SAZ33" s="687"/>
      <c r="SBA33" s="687"/>
      <c r="SBB33" s="687"/>
      <c r="SBC33" s="687"/>
      <c r="SBD33" s="687"/>
      <c r="SBE33" s="687"/>
      <c r="SBF33" s="687"/>
      <c r="SBG33" s="687"/>
      <c r="SBH33" s="687"/>
      <c r="SBI33" s="687"/>
      <c r="SBJ33" s="687"/>
      <c r="SBK33" s="687"/>
      <c r="SBL33" s="687"/>
      <c r="SBM33" s="687"/>
      <c r="SBN33" s="687"/>
      <c r="SBO33" s="687"/>
      <c r="SBP33" s="687"/>
      <c r="SBQ33" s="687"/>
      <c r="SBR33" s="687"/>
      <c r="SBS33" s="687"/>
      <c r="SBT33" s="687"/>
      <c r="SBU33" s="687"/>
      <c r="SBV33" s="687"/>
      <c r="SBW33" s="687"/>
      <c r="SBX33" s="687"/>
      <c r="SBY33" s="687"/>
      <c r="SBZ33" s="687"/>
      <c r="SCA33" s="687"/>
      <c r="SCB33" s="687"/>
      <c r="SCC33" s="687"/>
      <c r="SCD33" s="687"/>
      <c r="SCE33" s="687"/>
      <c r="SCF33" s="687"/>
      <c r="SCG33" s="687"/>
      <c r="SCH33" s="687"/>
      <c r="SCI33" s="687"/>
      <c r="SCJ33" s="687"/>
      <c r="SCK33" s="687"/>
      <c r="SCL33" s="687"/>
      <c r="SCM33" s="687"/>
      <c r="SCN33" s="687"/>
      <c r="SCO33" s="687"/>
      <c r="SCP33" s="687"/>
      <c r="SCQ33" s="687"/>
      <c r="SCR33" s="687"/>
      <c r="SCS33" s="687"/>
      <c r="SCT33" s="687"/>
      <c r="SCU33" s="687"/>
      <c r="SCV33" s="687"/>
      <c r="SCW33" s="687"/>
      <c r="SCX33" s="687"/>
      <c r="SCY33" s="687"/>
      <c r="SCZ33" s="687"/>
      <c r="SDA33" s="687"/>
      <c r="SDB33" s="687"/>
      <c r="SDC33" s="687"/>
      <c r="SDD33" s="687"/>
      <c r="SDE33" s="687"/>
      <c r="SDF33" s="687"/>
      <c r="SDG33" s="687"/>
      <c r="SDH33" s="687"/>
      <c r="SDI33" s="687"/>
      <c r="SDJ33" s="687"/>
      <c r="SDK33" s="687"/>
      <c r="SDL33" s="687"/>
      <c r="SDM33" s="687"/>
      <c r="SDN33" s="687"/>
      <c r="SDO33" s="687"/>
      <c r="SDP33" s="687"/>
      <c r="SDQ33" s="687"/>
      <c r="SDR33" s="687"/>
      <c r="SDS33" s="687"/>
      <c r="SDT33" s="687"/>
      <c r="SDU33" s="687"/>
      <c r="SDV33" s="687"/>
      <c r="SDW33" s="687"/>
      <c r="SDX33" s="687"/>
      <c r="SDY33" s="687"/>
      <c r="SDZ33" s="687"/>
      <c r="SEA33" s="687"/>
      <c r="SEB33" s="687"/>
      <c r="SEC33" s="687"/>
      <c r="SED33" s="687"/>
      <c r="SEE33" s="687"/>
      <c r="SEF33" s="687"/>
      <c r="SEG33" s="687"/>
      <c r="SEH33" s="687"/>
      <c r="SEI33" s="687"/>
      <c r="SEJ33" s="687"/>
      <c r="SEK33" s="687"/>
      <c r="SEL33" s="687"/>
      <c r="SEM33" s="687"/>
      <c r="SEN33" s="687"/>
      <c r="SEO33" s="687"/>
      <c r="SEP33" s="687"/>
      <c r="SEQ33" s="687"/>
      <c r="SER33" s="687"/>
      <c r="SES33" s="687"/>
      <c r="SET33" s="687"/>
      <c r="SEU33" s="687"/>
      <c r="SEV33" s="687"/>
      <c r="SEW33" s="687"/>
      <c r="SEX33" s="687"/>
      <c r="SEY33" s="687"/>
      <c r="SEZ33" s="687"/>
      <c r="SFA33" s="687"/>
      <c r="SFB33" s="687"/>
      <c r="SFC33" s="687"/>
      <c r="SFD33" s="687"/>
      <c r="SFE33" s="687"/>
      <c r="SFF33" s="687"/>
      <c r="SFG33" s="687"/>
      <c r="SFH33" s="687"/>
      <c r="SFI33" s="687"/>
      <c r="SFJ33" s="687"/>
      <c r="SFK33" s="687"/>
      <c r="SFL33" s="687"/>
      <c r="SFM33" s="687"/>
      <c r="SFN33" s="687"/>
      <c r="SFO33" s="687"/>
      <c r="SFP33" s="687"/>
      <c r="SFQ33" s="687"/>
      <c r="SFR33" s="687"/>
      <c r="SFS33" s="687"/>
      <c r="SFT33" s="687"/>
      <c r="SFU33" s="687"/>
      <c r="SFV33" s="687"/>
      <c r="SFW33" s="687"/>
      <c r="SFX33" s="687"/>
      <c r="SFY33" s="687"/>
      <c r="SFZ33" s="687"/>
      <c r="SGA33" s="687"/>
      <c r="SGB33" s="687"/>
      <c r="SGC33" s="687"/>
      <c r="SGD33" s="687"/>
      <c r="SGE33" s="687"/>
      <c r="SGF33" s="687"/>
      <c r="SGG33" s="687"/>
      <c r="SGH33" s="687"/>
      <c r="SGI33" s="687"/>
      <c r="SGJ33" s="687"/>
      <c r="SGK33" s="687"/>
      <c r="SGL33" s="687"/>
      <c r="SGM33" s="687"/>
      <c r="SGN33" s="687"/>
      <c r="SGO33" s="687"/>
      <c r="SGP33" s="687"/>
      <c r="SGQ33" s="687"/>
      <c r="SGR33" s="687"/>
      <c r="SGS33" s="687"/>
      <c r="SGT33" s="687"/>
      <c r="SGU33" s="687"/>
      <c r="SGV33" s="687"/>
      <c r="SGW33" s="687"/>
      <c r="SGX33" s="687"/>
      <c r="SGY33" s="687"/>
      <c r="SGZ33" s="687"/>
      <c r="SHA33" s="687"/>
      <c r="SHB33" s="687"/>
      <c r="SHC33" s="687"/>
      <c r="SHD33" s="687"/>
      <c r="SHE33" s="687"/>
      <c r="SHF33" s="687"/>
      <c r="SHG33" s="687"/>
      <c r="SHH33" s="687"/>
      <c r="SHI33" s="687"/>
      <c r="SHJ33" s="687"/>
      <c r="SHK33" s="687"/>
      <c r="SHL33" s="687"/>
      <c r="SHM33" s="687"/>
      <c r="SHN33" s="687"/>
      <c r="SHO33" s="687"/>
      <c r="SHP33" s="687"/>
      <c r="SHQ33" s="687"/>
      <c r="SHR33" s="687"/>
      <c r="SHS33" s="687"/>
      <c r="SHT33" s="687"/>
      <c r="SHU33" s="687"/>
      <c r="SHV33" s="687"/>
      <c r="SHW33" s="687"/>
      <c r="SHX33" s="687"/>
      <c r="SHY33" s="687"/>
      <c r="SHZ33" s="687"/>
      <c r="SIA33" s="687"/>
      <c r="SIB33" s="687"/>
      <c r="SIC33" s="687"/>
      <c r="SID33" s="687"/>
      <c r="SIE33" s="687"/>
      <c r="SIF33" s="687"/>
      <c r="SIG33" s="687"/>
      <c r="SIH33" s="687"/>
      <c r="SII33" s="687"/>
      <c r="SIJ33" s="687"/>
      <c r="SIK33" s="687"/>
      <c r="SIL33" s="687"/>
      <c r="SIM33" s="687"/>
      <c r="SIN33" s="687"/>
      <c r="SIO33" s="687"/>
      <c r="SIP33" s="687"/>
      <c r="SIQ33" s="687"/>
      <c r="SIR33" s="687"/>
      <c r="SIS33" s="687"/>
      <c r="SIT33" s="687"/>
      <c r="SIU33" s="687"/>
      <c r="SIV33" s="687"/>
      <c r="SIW33" s="687"/>
      <c r="SIX33" s="687"/>
      <c r="SIY33" s="687"/>
      <c r="SIZ33" s="687"/>
      <c r="SJA33" s="687"/>
      <c r="SJB33" s="687"/>
      <c r="SJC33" s="687"/>
      <c r="SJD33" s="687"/>
      <c r="SJE33" s="687"/>
      <c r="SJF33" s="687"/>
      <c r="SJG33" s="687"/>
      <c r="SJH33" s="687"/>
      <c r="SJI33" s="687"/>
      <c r="SJJ33" s="687"/>
      <c r="SJK33" s="687"/>
      <c r="SJL33" s="687"/>
      <c r="SJM33" s="687"/>
      <c r="SJN33" s="687"/>
      <c r="SJO33" s="687"/>
      <c r="SJP33" s="687"/>
      <c r="SJQ33" s="687"/>
      <c r="SJR33" s="687"/>
      <c r="SJS33" s="687"/>
      <c r="SJT33" s="687"/>
      <c r="SJU33" s="687"/>
      <c r="SJV33" s="687"/>
      <c r="SJW33" s="687"/>
      <c r="SJX33" s="687"/>
      <c r="SJY33" s="687"/>
      <c r="SJZ33" s="687"/>
      <c r="SKA33" s="687"/>
      <c r="SKB33" s="687"/>
      <c r="SKC33" s="687"/>
      <c r="SKD33" s="687"/>
      <c r="SKE33" s="687"/>
      <c r="SKF33" s="687"/>
      <c r="SKG33" s="687"/>
      <c r="SKH33" s="687"/>
      <c r="SKI33" s="687"/>
      <c r="SKJ33" s="687"/>
      <c r="SKK33" s="687"/>
      <c r="SKL33" s="687"/>
      <c r="SKM33" s="687"/>
      <c r="SKN33" s="687"/>
      <c r="SKO33" s="687"/>
      <c r="SKP33" s="687"/>
      <c r="SKQ33" s="687"/>
      <c r="SKR33" s="687"/>
      <c r="SKS33" s="687"/>
      <c r="SKT33" s="687"/>
      <c r="SKU33" s="687"/>
      <c r="SKV33" s="687"/>
      <c r="SKW33" s="687"/>
      <c r="SKX33" s="687"/>
      <c r="SKY33" s="687"/>
      <c r="SKZ33" s="687"/>
      <c r="SLA33" s="687"/>
      <c r="SLB33" s="687"/>
      <c r="SLC33" s="687"/>
      <c r="SLD33" s="687"/>
      <c r="SLE33" s="687"/>
      <c r="SLF33" s="687"/>
      <c r="SLG33" s="687"/>
      <c r="SLH33" s="687"/>
      <c r="SLI33" s="687"/>
      <c r="SLJ33" s="687"/>
      <c r="SLK33" s="687"/>
      <c r="SLL33" s="687"/>
      <c r="SLM33" s="687"/>
      <c r="SLN33" s="687"/>
      <c r="SLO33" s="687"/>
      <c r="SLP33" s="687"/>
      <c r="SLQ33" s="687"/>
      <c r="SLR33" s="687"/>
      <c r="SLS33" s="687"/>
      <c r="SLT33" s="687"/>
      <c r="SLU33" s="687"/>
      <c r="SLV33" s="687"/>
      <c r="SLW33" s="687"/>
      <c r="SLX33" s="687"/>
      <c r="SLY33" s="687"/>
      <c r="SLZ33" s="687"/>
      <c r="SMA33" s="687"/>
      <c r="SMB33" s="687"/>
      <c r="SMC33" s="687"/>
      <c r="SMD33" s="687"/>
      <c r="SME33" s="687"/>
      <c r="SMF33" s="687"/>
      <c r="SMG33" s="687"/>
      <c r="SMH33" s="687"/>
      <c r="SMI33" s="687"/>
      <c r="SMJ33" s="687"/>
      <c r="SMK33" s="687"/>
      <c r="SML33" s="687"/>
      <c r="SMM33" s="687"/>
      <c r="SMN33" s="687"/>
      <c r="SMO33" s="687"/>
      <c r="SMP33" s="687"/>
      <c r="SMQ33" s="687"/>
      <c r="SMR33" s="687"/>
      <c r="SMS33" s="687"/>
      <c r="SMT33" s="687"/>
      <c r="SMU33" s="687"/>
      <c r="SMV33" s="687"/>
      <c r="SMW33" s="687"/>
      <c r="SMX33" s="687"/>
      <c r="SMY33" s="687"/>
      <c r="SMZ33" s="687"/>
      <c r="SNA33" s="687"/>
      <c r="SNB33" s="687"/>
      <c r="SNC33" s="687"/>
      <c r="SND33" s="687"/>
      <c r="SNE33" s="687"/>
      <c r="SNF33" s="687"/>
      <c r="SNG33" s="687"/>
      <c r="SNH33" s="687"/>
      <c r="SNI33" s="687"/>
      <c r="SNJ33" s="687"/>
      <c r="SNK33" s="687"/>
      <c r="SNL33" s="687"/>
      <c r="SNM33" s="687"/>
      <c r="SNN33" s="687"/>
      <c r="SNO33" s="687"/>
      <c r="SNP33" s="687"/>
      <c r="SNQ33" s="687"/>
      <c r="SNR33" s="687"/>
      <c r="SNS33" s="687"/>
      <c r="SNT33" s="687"/>
      <c r="SNU33" s="687"/>
      <c r="SNV33" s="687"/>
      <c r="SNW33" s="687"/>
      <c r="SNX33" s="687"/>
      <c r="SNY33" s="687"/>
      <c r="SNZ33" s="687"/>
      <c r="SOA33" s="687"/>
      <c r="SOB33" s="687"/>
      <c r="SOC33" s="687"/>
      <c r="SOD33" s="687"/>
      <c r="SOE33" s="687"/>
      <c r="SOF33" s="687"/>
      <c r="SOG33" s="687"/>
      <c r="SOH33" s="687"/>
      <c r="SOI33" s="687"/>
      <c r="SOJ33" s="687"/>
      <c r="SOK33" s="687"/>
      <c r="SOL33" s="687"/>
      <c r="SOM33" s="687"/>
      <c r="SON33" s="687"/>
      <c r="SOO33" s="687"/>
      <c r="SOP33" s="687"/>
      <c r="SOQ33" s="687"/>
      <c r="SOR33" s="687"/>
      <c r="SOS33" s="687"/>
      <c r="SOT33" s="687"/>
      <c r="SOU33" s="687"/>
      <c r="SOV33" s="687"/>
      <c r="SOW33" s="687"/>
      <c r="SOX33" s="687"/>
      <c r="SOY33" s="687"/>
      <c r="SOZ33" s="687"/>
      <c r="SPA33" s="687"/>
      <c r="SPB33" s="687"/>
      <c r="SPC33" s="687"/>
      <c r="SPD33" s="687"/>
      <c r="SPE33" s="687"/>
      <c r="SPF33" s="687"/>
      <c r="SPG33" s="687"/>
      <c r="SPH33" s="687"/>
      <c r="SPI33" s="687"/>
      <c r="SPJ33" s="687"/>
      <c r="SPK33" s="687"/>
      <c r="SPL33" s="687"/>
      <c r="SPM33" s="687"/>
      <c r="SPN33" s="687"/>
      <c r="SPO33" s="687"/>
      <c r="SPP33" s="687"/>
      <c r="SPQ33" s="687"/>
      <c r="SPR33" s="687"/>
      <c r="SPS33" s="687"/>
      <c r="SPT33" s="687"/>
      <c r="SPU33" s="687"/>
      <c r="SPV33" s="687"/>
      <c r="SPW33" s="687"/>
      <c r="SPX33" s="687"/>
      <c r="SPY33" s="687"/>
      <c r="SPZ33" s="687"/>
      <c r="SQA33" s="687"/>
      <c r="SQB33" s="687"/>
      <c r="SQC33" s="687"/>
      <c r="SQD33" s="687"/>
      <c r="SQE33" s="687"/>
      <c r="SQF33" s="687"/>
      <c r="SQG33" s="687"/>
      <c r="SQH33" s="687"/>
      <c r="SQI33" s="687"/>
      <c r="SQJ33" s="687"/>
      <c r="SQK33" s="687"/>
      <c r="SQL33" s="687"/>
      <c r="SQM33" s="687"/>
      <c r="SQN33" s="687"/>
      <c r="SQO33" s="687"/>
      <c r="SQP33" s="687"/>
      <c r="SQQ33" s="687"/>
      <c r="SQR33" s="687"/>
      <c r="SQS33" s="687"/>
      <c r="SQT33" s="687"/>
      <c r="SQU33" s="687"/>
      <c r="SQV33" s="687"/>
      <c r="SQW33" s="687"/>
      <c r="SQX33" s="687"/>
      <c r="SQY33" s="687"/>
      <c r="SQZ33" s="687"/>
      <c r="SRA33" s="687"/>
      <c r="SRB33" s="687"/>
      <c r="SRC33" s="687"/>
      <c r="SRD33" s="687"/>
      <c r="SRE33" s="687"/>
      <c r="SRF33" s="687"/>
      <c r="SRG33" s="687"/>
      <c r="SRH33" s="687"/>
      <c r="SRI33" s="687"/>
      <c r="SRJ33" s="687"/>
      <c r="SRK33" s="687"/>
      <c r="SRL33" s="687"/>
      <c r="SRM33" s="687"/>
      <c r="SRN33" s="687"/>
      <c r="SRO33" s="687"/>
      <c r="SRP33" s="687"/>
      <c r="SRQ33" s="687"/>
      <c r="SRR33" s="687"/>
      <c r="SRS33" s="687"/>
      <c r="SRT33" s="687"/>
      <c r="SRU33" s="687"/>
      <c r="SRV33" s="687"/>
      <c r="SRW33" s="687"/>
      <c r="SRX33" s="687"/>
      <c r="SRY33" s="687"/>
      <c r="SRZ33" s="687"/>
      <c r="SSA33" s="687"/>
      <c r="SSB33" s="687"/>
      <c r="SSC33" s="687"/>
      <c r="SSD33" s="687"/>
      <c r="SSE33" s="687"/>
      <c r="SSF33" s="687"/>
      <c r="SSG33" s="687"/>
      <c r="SSH33" s="687"/>
      <c r="SSI33" s="687"/>
      <c r="SSJ33" s="687"/>
      <c r="SSK33" s="687"/>
      <c r="SSL33" s="687"/>
      <c r="SSM33" s="687"/>
      <c r="SSN33" s="687"/>
      <c r="SSO33" s="687"/>
      <c r="SSP33" s="687"/>
      <c r="SSQ33" s="687"/>
      <c r="SSR33" s="687"/>
      <c r="SSS33" s="687"/>
      <c r="SST33" s="687"/>
      <c r="SSU33" s="687"/>
      <c r="SSV33" s="687"/>
      <c r="SSW33" s="687"/>
      <c r="SSX33" s="687"/>
      <c r="SSY33" s="687"/>
      <c r="SSZ33" s="687"/>
      <c r="STA33" s="687"/>
      <c r="STB33" s="687"/>
      <c r="STC33" s="687"/>
      <c r="STD33" s="687"/>
      <c r="STE33" s="687"/>
      <c r="STF33" s="687"/>
      <c r="STG33" s="687"/>
      <c r="STH33" s="687"/>
      <c r="STI33" s="687"/>
      <c r="STJ33" s="687"/>
      <c r="STK33" s="687"/>
      <c r="STL33" s="687"/>
      <c r="STM33" s="687"/>
      <c r="STN33" s="687"/>
      <c r="STO33" s="687"/>
      <c r="STP33" s="687"/>
      <c r="STQ33" s="687"/>
      <c r="STR33" s="687"/>
      <c r="STS33" s="687"/>
      <c r="STT33" s="687"/>
      <c r="STU33" s="687"/>
      <c r="STV33" s="687"/>
      <c r="STW33" s="687"/>
      <c r="STX33" s="687"/>
      <c r="STY33" s="687"/>
      <c r="STZ33" s="687"/>
      <c r="SUA33" s="687"/>
      <c r="SUB33" s="687"/>
      <c r="SUC33" s="687"/>
      <c r="SUD33" s="687"/>
      <c r="SUE33" s="687"/>
      <c r="SUF33" s="687"/>
      <c r="SUG33" s="687"/>
      <c r="SUH33" s="687"/>
      <c r="SUI33" s="687"/>
      <c r="SUJ33" s="687"/>
      <c r="SUK33" s="687"/>
      <c r="SUL33" s="687"/>
      <c r="SUM33" s="687"/>
      <c r="SUN33" s="687"/>
      <c r="SUO33" s="687"/>
      <c r="SUP33" s="687"/>
      <c r="SUQ33" s="687"/>
      <c r="SUR33" s="687"/>
      <c r="SUS33" s="687"/>
      <c r="SUT33" s="687"/>
      <c r="SUU33" s="687"/>
      <c r="SUV33" s="687"/>
      <c r="SUW33" s="687"/>
      <c r="SUX33" s="687"/>
      <c r="SUY33" s="687"/>
      <c r="SUZ33" s="687"/>
      <c r="SVA33" s="687"/>
      <c r="SVB33" s="687"/>
      <c r="SVC33" s="687"/>
      <c r="SVD33" s="687"/>
      <c r="SVE33" s="687"/>
      <c r="SVF33" s="687"/>
      <c r="SVG33" s="687"/>
      <c r="SVH33" s="687"/>
      <c r="SVI33" s="687"/>
      <c r="SVJ33" s="687"/>
      <c r="SVK33" s="687"/>
      <c r="SVL33" s="687"/>
      <c r="SVM33" s="687"/>
      <c r="SVN33" s="687"/>
      <c r="SVO33" s="687"/>
      <c r="SVP33" s="687"/>
      <c r="SVQ33" s="687"/>
      <c r="SVR33" s="687"/>
      <c r="SVS33" s="687"/>
      <c r="SVT33" s="687"/>
      <c r="SVU33" s="687"/>
      <c r="SVV33" s="687"/>
      <c r="SVW33" s="687"/>
      <c r="SVX33" s="687"/>
      <c r="SVY33" s="687"/>
      <c r="SVZ33" s="687"/>
      <c r="SWA33" s="687"/>
      <c r="SWB33" s="687"/>
      <c r="SWC33" s="687"/>
      <c r="SWD33" s="687"/>
      <c r="SWE33" s="687"/>
      <c r="SWF33" s="687"/>
      <c r="SWG33" s="687"/>
      <c r="SWH33" s="687"/>
      <c r="SWI33" s="687"/>
      <c r="SWJ33" s="687"/>
      <c r="SWK33" s="687"/>
      <c r="SWL33" s="687"/>
      <c r="SWM33" s="687"/>
      <c r="SWN33" s="687"/>
      <c r="SWO33" s="687"/>
      <c r="SWP33" s="687"/>
      <c r="SWQ33" s="687"/>
      <c r="SWR33" s="687"/>
      <c r="SWS33" s="687"/>
      <c r="SWT33" s="687"/>
      <c r="SWU33" s="687"/>
      <c r="SWV33" s="687"/>
      <c r="SWW33" s="687"/>
      <c r="SWX33" s="687"/>
      <c r="SWY33" s="687"/>
      <c r="SWZ33" s="687"/>
      <c r="SXA33" s="687"/>
      <c r="SXB33" s="687"/>
      <c r="SXC33" s="687"/>
      <c r="SXD33" s="687"/>
      <c r="SXE33" s="687"/>
      <c r="SXF33" s="687"/>
      <c r="SXG33" s="687"/>
      <c r="SXH33" s="687"/>
      <c r="SXI33" s="687"/>
      <c r="SXJ33" s="687"/>
      <c r="SXK33" s="687"/>
      <c r="SXL33" s="687"/>
      <c r="SXM33" s="687"/>
      <c r="SXN33" s="687"/>
      <c r="SXO33" s="687"/>
      <c r="SXP33" s="687"/>
      <c r="SXQ33" s="687"/>
      <c r="SXR33" s="687"/>
      <c r="SXS33" s="687"/>
      <c r="SXT33" s="687"/>
      <c r="SXU33" s="687"/>
      <c r="SXV33" s="687"/>
      <c r="SXW33" s="687"/>
      <c r="SXX33" s="687"/>
      <c r="SXY33" s="687"/>
      <c r="SXZ33" s="687"/>
      <c r="SYA33" s="687"/>
      <c r="SYB33" s="687"/>
      <c r="SYC33" s="687"/>
      <c r="SYD33" s="687"/>
      <c r="SYE33" s="687"/>
      <c r="SYF33" s="687"/>
      <c r="SYG33" s="687"/>
      <c r="SYH33" s="687"/>
      <c r="SYI33" s="687"/>
      <c r="SYJ33" s="687"/>
      <c r="SYK33" s="687"/>
      <c r="SYL33" s="687"/>
      <c r="SYM33" s="687"/>
      <c r="SYN33" s="687"/>
      <c r="SYO33" s="687"/>
      <c r="SYP33" s="687"/>
      <c r="SYQ33" s="687"/>
      <c r="SYR33" s="687"/>
      <c r="SYS33" s="687"/>
      <c r="SYT33" s="687"/>
      <c r="SYU33" s="687"/>
      <c r="SYV33" s="687"/>
      <c r="SYW33" s="687"/>
      <c r="SYX33" s="687"/>
      <c r="SYY33" s="687"/>
      <c r="SYZ33" s="687"/>
      <c r="SZA33" s="687"/>
      <c r="SZB33" s="687"/>
      <c r="SZC33" s="687"/>
      <c r="SZD33" s="687"/>
      <c r="SZE33" s="687"/>
      <c r="SZF33" s="687"/>
      <c r="SZG33" s="687"/>
      <c r="SZH33" s="687"/>
      <c r="SZI33" s="687"/>
      <c r="SZJ33" s="687"/>
      <c r="SZK33" s="687"/>
      <c r="SZL33" s="687"/>
      <c r="SZM33" s="687"/>
      <c r="SZN33" s="687"/>
      <c r="SZO33" s="687"/>
      <c r="SZP33" s="687"/>
      <c r="SZQ33" s="687"/>
      <c r="SZR33" s="687"/>
      <c r="SZS33" s="687"/>
      <c r="SZT33" s="687"/>
      <c r="SZU33" s="687"/>
      <c r="SZV33" s="687"/>
      <c r="SZW33" s="687"/>
      <c r="SZX33" s="687"/>
      <c r="SZY33" s="687"/>
      <c r="SZZ33" s="687"/>
      <c r="TAA33" s="687"/>
      <c r="TAB33" s="687"/>
      <c r="TAC33" s="687"/>
      <c r="TAD33" s="687"/>
      <c r="TAE33" s="687"/>
      <c r="TAF33" s="687"/>
      <c r="TAG33" s="687"/>
      <c r="TAH33" s="687"/>
      <c r="TAI33" s="687"/>
      <c r="TAJ33" s="687"/>
      <c r="TAK33" s="687"/>
      <c r="TAL33" s="687"/>
      <c r="TAM33" s="687"/>
      <c r="TAN33" s="687"/>
      <c r="TAO33" s="687"/>
      <c r="TAP33" s="687"/>
      <c r="TAQ33" s="687"/>
      <c r="TAR33" s="687"/>
      <c r="TAS33" s="687"/>
      <c r="TAT33" s="687"/>
      <c r="TAU33" s="687"/>
      <c r="TAV33" s="687"/>
      <c r="TAW33" s="687"/>
      <c r="TAX33" s="687"/>
      <c r="TAY33" s="687"/>
      <c r="TAZ33" s="687"/>
      <c r="TBA33" s="687"/>
      <c r="TBB33" s="687"/>
      <c r="TBC33" s="687"/>
      <c r="TBD33" s="687"/>
      <c r="TBE33" s="687"/>
      <c r="TBF33" s="687"/>
      <c r="TBG33" s="687"/>
      <c r="TBH33" s="687"/>
      <c r="TBI33" s="687"/>
      <c r="TBJ33" s="687"/>
      <c r="TBK33" s="687"/>
      <c r="TBL33" s="687"/>
      <c r="TBM33" s="687"/>
      <c r="TBN33" s="687"/>
      <c r="TBO33" s="687"/>
      <c r="TBP33" s="687"/>
      <c r="TBQ33" s="687"/>
      <c r="TBR33" s="687"/>
      <c r="TBS33" s="687"/>
      <c r="TBT33" s="687"/>
      <c r="TBU33" s="687"/>
      <c r="TBV33" s="687"/>
      <c r="TBW33" s="687"/>
      <c r="TBX33" s="687"/>
      <c r="TBY33" s="687"/>
      <c r="TBZ33" s="687"/>
      <c r="TCA33" s="687"/>
      <c r="TCB33" s="687"/>
      <c r="TCC33" s="687"/>
      <c r="TCD33" s="687"/>
      <c r="TCE33" s="687"/>
      <c r="TCF33" s="687"/>
      <c r="TCG33" s="687"/>
      <c r="TCH33" s="687"/>
      <c r="TCI33" s="687"/>
      <c r="TCJ33" s="687"/>
      <c r="TCK33" s="687"/>
      <c r="TCL33" s="687"/>
      <c r="TCM33" s="687"/>
      <c r="TCN33" s="687"/>
      <c r="TCO33" s="687"/>
      <c r="TCP33" s="687"/>
      <c r="TCQ33" s="687"/>
      <c r="TCR33" s="687"/>
      <c r="TCS33" s="687"/>
      <c r="TCT33" s="687"/>
      <c r="TCU33" s="687"/>
      <c r="TCV33" s="687"/>
      <c r="TCW33" s="687"/>
      <c r="TCX33" s="687"/>
      <c r="TCY33" s="687"/>
      <c r="TCZ33" s="687"/>
      <c r="TDA33" s="687"/>
      <c r="TDB33" s="687"/>
      <c r="TDC33" s="687"/>
      <c r="TDD33" s="687"/>
      <c r="TDE33" s="687"/>
      <c r="TDF33" s="687"/>
      <c r="TDG33" s="687"/>
      <c r="TDH33" s="687"/>
      <c r="TDI33" s="687"/>
      <c r="TDJ33" s="687"/>
      <c r="TDK33" s="687"/>
      <c r="TDL33" s="687"/>
      <c r="TDM33" s="687"/>
      <c r="TDN33" s="687"/>
      <c r="TDO33" s="687"/>
      <c r="TDP33" s="687"/>
      <c r="TDQ33" s="687"/>
      <c r="TDR33" s="687"/>
      <c r="TDS33" s="687"/>
      <c r="TDT33" s="687"/>
      <c r="TDU33" s="687"/>
      <c r="TDV33" s="687"/>
      <c r="TDW33" s="687"/>
      <c r="TDX33" s="687"/>
      <c r="TDY33" s="687"/>
      <c r="TDZ33" s="687"/>
      <c r="TEA33" s="687"/>
      <c r="TEB33" s="687"/>
      <c r="TEC33" s="687"/>
      <c r="TED33" s="687"/>
      <c r="TEE33" s="687"/>
      <c r="TEF33" s="687"/>
      <c r="TEG33" s="687"/>
      <c r="TEH33" s="687"/>
      <c r="TEI33" s="687"/>
      <c r="TEJ33" s="687"/>
      <c r="TEK33" s="687"/>
      <c r="TEL33" s="687"/>
      <c r="TEM33" s="687"/>
      <c r="TEN33" s="687"/>
      <c r="TEO33" s="687"/>
      <c r="TEP33" s="687"/>
      <c r="TEQ33" s="687"/>
      <c r="TER33" s="687"/>
      <c r="TES33" s="687"/>
      <c r="TET33" s="687"/>
      <c r="TEU33" s="687"/>
      <c r="TEV33" s="687"/>
      <c r="TEW33" s="687"/>
      <c r="TEX33" s="687"/>
      <c r="TEY33" s="687"/>
      <c r="TEZ33" s="687"/>
      <c r="TFA33" s="687"/>
      <c r="TFB33" s="687"/>
      <c r="TFC33" s="687"/>
      <c r="TFD33" s="687"/>
      <c r="TFE33" s="687"/>
      <c r="TFF33" s="687"/>
      <c r="TFG33" s="687"/>
      <c r="TFH33" s="687"/>
      <c r="TFI33" s="687"/>
      <c r="TFJ33" s="687"/>
      <c r="TFK33" s="687"/>
      <c r="TFL33" s="687"/>
      <c r="TFM33" s="687"/>
      <c r="TFN33" s="687"/>
      <c r="TFO33" s="687"/>
      <c r="TFP33" s="687"/>
      <c r="TFQ33" s="687"/>
      <c r="TFR33" s="687"/>
      <c r="TFS33" s="687"/>
      <c r="TFT33" s="687"/>
      <c r="TFU33" s="687"/>
      <c r="TFV33" s="687"/>
      <c r="TFW33" s="687"/>
      <c r="TFX33" s="687"/>
      <c r="TFY33" s="687"/>
      <c r="TFZ33" s="687"/>
      <c r="TGA33" s="687"/>
      <c r="TGB33" s="687"/>
      <c r="TGC33" s="687"/>
      <c r="TGD33" s="687"/>
      <c r="TGE33" s="687"/>
      <c r="TGF33" s="687"/>
      <c r="TGG33" s="687"/>
      <c r="TGH33" s="687"/>
      <c r="TGI33" s="687"/>
      <c r="TGJ33" s="687"/>
      <c r="TGK33" s="687"/>
      <c r="TGL33" s="687"/>
      <c r="TGM33" s="687"/>
      <c r="TGN33" s="687"/>
      <c r="TGO33" s="687"/>
      <c r="TGP33" s="687"/>
      <c r="TGQ33" s="687"/>
      <c r="TGR33" s="687"/>
      <c r="TGS33" s="687"/>
      <c r="TGT33" s="687"/>
      <c r="TGU33" s="687"/>
      <c r="TGV33" s="687"/>
      <c r="TGW33" s="687"/>
      <c r="TGX33" s="687"/>
      <c r="TGY33" s="687"/>
      <c r="TGZ33" s="687"/>
      <c r="THA33" s="687"/>
      <c r="THB33" s="687"/>
      <c r="THC33" s="687"/>
      <c r="THD33" s="687"/>
      <c r="THE33" s="687"/>
      <c r="THF33" s="687"/>
      <c r="THG33" s="687"/>
      <c r="THH33" s="687"/>
      <c r="THI33" s="687"/>
      <c r="THJ33" s="687"/>
      <c r="THK33" s="687"/>
      <c r="THL33" s="687"/>
      <c r="THM33" s="687"/>
      <c r="THN33" s="687"/>
      <c r="THO33" s="687"/>
      <c r="THP33" s="687"/>
      <c r="THQ33" s="687"/>
      <c r="THR33" s="687"/>
      <c r="THS33" s="687"/>
      <c r="THT33" s="687"/>
      <c r="THU33" s="687"/>
      <c r="THV33" s="687"/>
      <c r="THW33" s="687"/>
      <c r="THX33" s="687"/>
      <c r="THY33" s="687"/>
      <c r="THZ33" s="687"/>
      <c r="TIA33" s="687"/>
      <c r="TIB33" s="687"/>
      <c r="TIC33" s="687"/>
      <c r="TID33" s="687"/>
      <c r="TIE33" s="687"/>
      <c r="TIF33" s="687"/>
      <c r="TIG33" s="687"/>
      <c r="TIH33" s="687"/>
      <c r="TII33" s="687"/>
      <c r="TIJ33" s="687"/>
      <c r="TIK33" s="687"/>
      <c r="TIL33" s="687"/>
      <c r="TIM33" s="687"/>
      <c r="TIN33" s="687"/>
      <c r="TIO33" s="687"/>
      <c r="TIP33" s="687"/>
      <c r="TIQ33" s="687"/>
      <c r="TIR33" s="687"/>
      <c r="TIS33" s="687"/>
      <c r="TIT33" s="687"/>
      <c r="TIU33" s="687"/>
      <c r="TIV33" s="687"/>
      <c r="TIW33" s="687"/>
      <c r="TIX33" s="687"/>
      <c r="TIY33" s="687"/>
      <c r="TIZ33" s="687"/>
      <c r="TJA33" s="687"/>
      <c r="TJB33" s="687"/>
      <c r="TJC33" s="687"/>
      <c r="TJD33" s="687"/>
      <c r="TJE33" s="687"/>
      <c r="TJF33" s="687"/>
      <c r="TJG33" s="687"/>
      <c r="TJH33" s="687"/>
      <c r="TJI33" s="687"/>
      <c r="TJJ33" s="687"/>
      <c r="TJK33" s="687"/>
      <c r="TJL33" s="687"/>
      <c r="TJM33" s="687"/>
      <c r="TJN33" s="687"/>
      <c r="TJO33" s="687"/>
      <c r="TJP33" s="687"/>
      <c r="TJQ33" s="687"/>
      <c r="TJR33" s="687"/>
      <c r="TJS33" s="687"/>
      <c r="TJT33" s="687"/>
      <c r="TJU33" s="687"/>
      <c r="TJV33" s="687"/>
      <c r="TJW33" s="687"/>
      <c r="TJX33" s="687"/>
      <c r="TJY33" s="687"/>
      <c r="TJZ33" s="687"/>
      <c r="TKA33" s="687"/>
      <c r="TKB33" s="687"/>
      <c r="TKC33" s="687"/>
      <c r="TKD33" s="687"/>
      <c r="TKE33" s="687"/>
      <c r="TKF33" s="687"/>
      <c r="TKG33" s="687"/>
      <c r="TKH33" s="687"/>
      <c r="TKI33" s="687"/>
      <c r="TKJ33" s="687"/>
      <c r="TKK33" s="687"/>
      <c r="TKL33" s="687"/>
      <c r="TKM33" s="687"/>
      <c r="TKN33" s="687"/>
      <c r="TKO33" s="687"/>
      <c r="TKP33" s="687"/>
      <c r="TKQ33" s="687"/>
      <c r="TKR33" s="687"/>
      <c r="TKS33" s="687"/>
      <c r="TKT33" s="687"/>
      <c r="TKU33" s="687"/>
      <c r="TKV33" s="687"/>
      <c r="TKW33" s="687"/>
      <c r="TKX33" s="687"/>
      <c r="TKY33" s="687"/>
      <c r="TKZ33" s="687"/>
      <c r="TLA33" s="687"/>
      <c r="TLB33" s="687"/>
      <c r="TLC33" s="687"/>
      <c r="TLD33" s="687"/>
      <c r="TLE33" s="687"/>
      <c r="TLF33" s="687"/>
      <c r="TLG33" s="687"/>
      <c r="TLH33" s="687"/>
      <c r="TLI33" s="687"/>
      <c r="TLJ33" s="687"/>
      <c r="TLK33" s="687"/>
      <c r="TLL33" s="687"/>
      <c r="TLM33" s="687"/>
      <c r="TLN33" s="687"/>
      <c r="TLO33" s="687"/>
      <c r="TLP33" s="687"/>
      <c r="TLQ33" s="687"/>
      <c r="TLR33" s="687"/>
      <c r="TLS33" s="687"/>
      <c r="TLT33" s="687"/>
      <c r="TLU33" s="687"/>
      <c r="TLV33" s="687"/>
      <c r="TLW33" s="687"/>
      <c r="TLX33" s="687"/>
      <c r="TLY33" s="687"/>
      <c r="TLZ33" s="687"/>
      <c r="TMA33" s="687"/>
      <c r="TMB33" s="687"/>
      <c r="TMC33" s="687"/>
      <c r="TMD33" s="687"/>
      <c r="TME33" s="687"/>
      <c r="TMF33" s="687"/>
      <c r="TMG33" s="687"/>
      <c r="TMH33" s="687"/>
      <c r="TMI33" s="687"/>
      <c r="TMJ33" s="687"/>
      <c r="TMK33" s="687"/>
      <c r="TML33" s="687"/>
      <c r="TMM33" s="687"/>
      <c r="TMN33" s="687"/>
      <c r="TMO33" s="687"/>
      <c r="TMP33" s="687"/>
      <c r="TMQ33" s="687"/>
      <c r="TMR33" s="687"/>
      <c r="TMS33" s="687"/>
      <c r="TMT33" s="687"/>
      <c r="TMU33" s="687"/>
      <c r="TMV33" s="687"/>
      <c r="TMW33" s="687"/>
      <c r="TMX33" s="687"/>
      <c r="TMY33" s="687"/>
      <c r="TMZ33" s="687"/>
      <c r="TNA33" s="687"/>
      <c r="TNB33" s="687"/>
      <c r="TNC33" s="687"/>
      <c r="TND33" s="687"/>
      <c r="TNE33" s="687"/>
      <c r="TNF33" s="687"/>
      <c r="TNG33" s="687"/>
      <c r="TNH33" s="687"/>
      <c r="TNI33" s="687"/>
      <c r="TNJ33" s="687"/>
      <c r="TNK33" s="687"/>
      <c r="TNL33" s="687"/>
      <c r="TNM33" s="687"/>
      <c r="TNN33" s="687"/>
      <c r="TNO33" s="687"/>
      <c r="TNP33" s="687"/>
      <c r="TNQ33" s="687"/>
      <c r="TNR33" s="687"/>
      <c r="TNS33" s="687"/>
      <c r="TNT33" s="687"/>
      <c r="TNU33" s="687"/>
      <c r="TNV33" s="687"/>
      <c r="TNW33" s="687"/>
      <c r="TNX33" s="687"/>
      <c r="TNY33" s="687"/>
      <c r="TNZ33" s="687"/>
      <c r="TOA33" s="687"/>
      <c r="TOB33" s="687"/>
      <c r="TOC33" s="687"/>
      <c r="TOD33" s="687"/>
      <c r="TOE33" s="687"/>
      <c r="TOF33" s="687"/>
      <c r="TOG33" s="687"/>
      <c r="TOH33" s="687"/>
      <c r="TOI33" s="687"/>
      <c r="TOJ33" s="687"/>
      <c r="TOK33" s="687"/>
      <c r="TOL33" s="687"/>
      <c r="TOM33" s="687"/>
      <c r="TON33" s="687"/>
      <c r="TOO33" s="687"/>
      <c r="TOP33" s="687"/>
      <c r="TOQ33" s="687"/>
      <c r="TOR33" s="687"/>
      <c r="TOS33" s="687"/>
      <c r="TOT33" s="687"/>
      <c r="TOU33" s="687"/>
      <c r="TOV33" s="687"/>
      <c r="TOW33" s="687"/>
      <c r="TOX33" s="687"/>
      <c r="TOY33" s="687"/>
      <c r="TOZ33" s="687"/>
      <c r="TPA33" s="687"/>
      <c r="TPB33" s="687"/>
      <c r="TPC33" s="687"/>
      <c r="TPD33" s="687"/>
      <c r="TPE33" s="687"/>
      <c r="TPF33" s="687"/>
      <c r="TPG33" s="687"/>
      <c r="TPH33" s="687"/>
      <c r="TPI33" s="687"/>
      <c r="TPJ33" s="687"/>
      <c r="TPK33" s="687"/>
      <c r="TPL33" s="687"/>
      <c r="TPM33" s="687"/>
      <c r="TPN33" s="687"/>
      <c r="TPO33" s="687"/>
      <c r="TPP33" s="687"/>
      <c r="TPQ33" s="687"/>
      <c r="TPR33" s="687"/>
      <c r="TPS33" s="687"/>
      <c r="TPT33" s="687"/>
      <c r="TPU33" s="687"/>
      <c r="TPV33" s="687"/>
      <c r="TPW33" s="687"/>
      <c r="TPX33" s="687"/>
      <c r="TPY33" s="687"/>
      <c r="TPZ33" s="687"/>
      <c r="TQA33" s="687"/>
      <c r="TQB33" s="687"/>
      <c r="TQC33" s="687"/>
      <c r="TQD33" s="687"/>
      <c r="TQE33" s="687"/>
      <c r="TQF33" s="687"/>
      <c r="TQG33" s="687"/>
      <c r="TQH33" s="687"/>
      <c r="TQI33" s="687"/>
      <c r="TQJ33" s="687"/>
      <c r="TQK33" s="687"/>
      <c r="TQL33" s="687"/>
      <c r="TQM33" s="687"/>
      <c r="TQN33" s="687"/>
      <c r="TQO33" s="687"/>
      <c r="TQP33" s="687"/>
      <c r="TQQ33" s="687"/>
      <c r="TQR33" s="687"/>
      <c r="TQS33" s="687"/>
      <c r="TQT33" s="687"/>
      <c r="TQU33" s="687"/>
      <c r="TQV33" s="687"/>
      <c r="TQW33" s="687"/>
      <c r="TQX33" s="687"/>
      <c r="TQY33" s="687"/>
      <c r="TQZ33" s="687"/>
      <c r="TRA33" s="687"/>
      <c r="TRB33" s="687"/>
      <c r="TRC33" s="687"/>
      <c r="TRD33" s="687"/>
      <c r="TRE33" s="687"/>
      <c r="TRF33" s="687"/>
      <c r="TRG33" s="687"/>
      <c r="TRH33" s="687"/>
      <c r="TRI33" s="687"/>
      <c r="TRJ33" s="687"/>
      <c r="TRK33" s="687"/>
      <c r="TRL33" s="687"/>
      <c r="TRM33" s="687"/>
      <c r="TRN33" s="687"/>
      <c r="TRO33" s="687"/>
      <c r="TRP33" s="687"/>
      <c r="TRQ33" s="687"/>
      <c r="TRR33" s="687"/>
      <c r="TRS33" s="687"/>
      <c r="TRT33" s="687"/>
      <c r="TRU33" s="687"/>
      <c r="TRV33" s="687"/>
      <c r="TRW33" s="687"/>
      <c r="TRX33" s="687"/>
      <c r="TRY33" s="687"/>
      <c r="TRZ33" s="687"/>
      <c r="TSA33" s="687"/>
      <c r="TSB33" s="687"/>
      <c r="TSC33" s="687"/>
      <c r="TSD33" s="687"/>
      <c r="TSE33" s="687"/>
      <c r="TSF33" s="687"/>
      <c r="TSG33" s="687"/>
      <c r="TSH33" s="687"/>
      <c r="TSI33" s="687"/>
      <c r="TSJ33" s="687"/>
      <c r="TSK33" s="687"/>
      <c r="TSL33" s="687"/>
      <c r="TSM33" s="687"/>
      <c r="TSN33" s="687"/>
      <c r="TSO33" s="687"/>
      <c r="TSP33" s="687"/>
      <c r="TSQ33" s="687"/>
      <c r="TSR33" s="687"/>
      <c r="TSS33" s="687"/>
      <c r="TST33" s="687"/>
      <c r="TSU33" s="687"/>
      <c r="TSV33" s="687"/>
      <c r="TSW33" s="687"/>
      <c r="TSX33" s="687"/>
      <c r="TSY33" s="687"/>
      <c r="TSZ33" s="687"/>
      <c r="TTA33" s="687"/>
      <c r="TTB33" s="687"/>
      <c r="TTC33" s="687"/>
      <c r="TTD33" s="687"/>
      <c r="TTE33" s="687"/>
      <c r="TTF33" s="687"/>
      <c r="TTG33" s="687"/>
      <c r="TTH33" s="687"/>
      <c r="TTI33" s="687"/>
      <c r="TTJ33" s="687"/>
      <c r="TTK33" s="687"/>
      <c r="TTL33" s="687"/>
      <c r="TTM33" s="687"/>
      <c r="TTN33" s="687"/>
      <c r="TTO33" s="687"/>
      <c r="TTP33" s="687"/>
      <c r="TTQ33" s="687"/>
      <c r="TTR33" s="687"/>
      <c r="TTS33" s="687"/>
      <c r="TTT33" s="687"/>
      <c r="TTU33" s="687"/>
      <c r="TTV33" s="687"/>
      <c r="TTW33" s="687"/>
      <c r="TTX33" s="687"/>
      <c r="TTY33" s="687"/>
      <c r="TTZ33" s="687"/>
      <c r="TUA33" s="687"/>
      <c r="TUB33" s="687"/>
      <c r="TUC33" s="687"/>
      <c r="TUD33" s="687"/>
      <c r="TUE33" s="687"/>
      <c r="TUF33" s="687"/>
      <c r="TUG33" s="687"/>
      <c r="TUH33" s="687"/>
      <c r="TUI33" s="687"/>
      <c r="TUJ33" s="687"/>
      <c r="TUK33" s="687"/>
      <c r="TUL33" s="687"/>
      <c r="TUM33" s="687"/>
      <c r="TUN33" s="687"/>
      <c r="TUO33" s="687"/>
      <c r="TUP33" s="687"/>
      <c r="TUQ33" s="687"/>
      <c r="TUR33" s="687"/>
      <c r="TUS33" s="687"/>
      <c r="TUT33" s="687"/>
      <c r="TUU33" s="687"/>
      <c r="TUV33" s="687"/>
      <c r="TUW33" s="687"/>
      <c r="TUX33" s="687"/>
      <c r="TUY33" s="687"/>
      <c r="TUZ33" s="687"/>
      <c r="TVA33" s="687"/>
      <c r="TVB33" s="687"/>
      <c r="TVC33" s="687"/>
      <c r="TVD33" s="687"/>
      <c r="TVE33" s="687"/>
      <c r="TVF33" s="687"/>
      <c r="TVG33" s="687"/>
      <c r="TVH33" s="687"/>
      <c r="TVI33" s="687"/>
      <c r="TVJ33" s="687"/>
      <c r="TVK33" s="687"/>
      <c r="TVL33" s="687"/>
      <c r="TVM33" s="687"/>
      <c r="TVN33" s="687"/>
      <c r="TVO33" s="687"/>
      <c r="TVP33" s="687"/>
      <c r="TVQ33" s="687"/>
      <c r="TVR33" s="687"/>
      <c r="TVS33" s="687"/>
      <c r="TVT33" s="687"/>
      <c r="TVU33" s="687"/>
      <c r="TVV33" s="687"/>
      <c r="TVW33" s="687"/>
      <c r="TVX33" s="687"/>
      <c r="TVY33" s="687"/>
      <c r="TVZ33" s="687"/>
      <c r="TWA33" s="687"/>
      <c r="TWB33" s="687"/>
      <c r="TWC33" s="687"/>
      <c r="TWD33" s="687"/>
      <c r="TWE33" s="687"/>
      <c r="TWF33" s="687"/>
      <c r="TWG33" s="687"/>
      <c r="TWH33" s="687"/>
      <c r="TWI33" s="687"/>
      <c r="TWJ33" s="687"/>
      <c r="TWK33" s="687"/>
      <c r="TWL33" s="687"/>
      <c r="TWM33" s="687"/>
      <c r="TWN33" s="687"/>
      <c r="TWO33" s="687"/>
      <c r="TWP33" s="687"/>
      <c r="TWQ33" s="687"/>
      <c r="TWR33" s="687"/>
      <c r="TWS33" s="687"/>
      <c r="TWT33" s="687"/>
      <c r="TWU33" s="687"/>
      <c r="TWV33" s="687"/>
      <c r="TWW33" s="687"/>
      <c r="TWX33" s="687"/>
      <c r="TWY33" s="687"/>
      <c r="TWZ33" s="687"/>
      <c r="TXA33" s="687"/>
      <c r="TXB33" s="687"/>
      <c r="TXC33" s="687"/>
      <c r="TXD33" s="687"/>
      <c r="TXE33" s="687"/>
      <c r="TXF33" s="687"/>
      <c r="TXG33" s="687"/>
      <c r="TXH33" s="687"/>
      <c r="TXI33" s="687"/>
      <c r="TXJ33" s="687"/>
      <c r="TXK33" s="687"/>
      <c r="TXL33" s="687"/>
      <c r="TXM33" s="687"/>
      <c r="TXN33" s="687"/>
      <c r="TXO33" s="687"/>
      <c r="TXP33" s="687"/>
      <c r="TXQ33" s="687"/>
      <c r="TXR33" s="687"/>
      <c r="TXS33" s="687"/>
      <c r="TXT33" s="687"/>
      <c r="TXU33" s="687"/>
      <c r="TXV33" s="687"/>
      <c r="TXW33" s="687"/>
      <c r="TXX33" s="687"/>
      <c r="TXY33" s="687"/>
      <c r="TXZ33" s="687"/>
      <c r="TYA33" s="687"/>
      <c r="TYB33" s="687"/>
      <c r="TYC33" s="687"/>
      <c r="TYD33" s="687"/>
      <c r="TYE33" s="687"/>
      <c r="TYF33" s="687"/>
      <c r="TYG33" s="687"/>
      <c r="TYH33" s="687"/>
      <c r="TYI33" s="687"/>
      <c r="TYJ33" s="687"/>
      <c r="TYK33" s="687"/>
      <c r="TYL33" s="687"/>
      <c r="TYM33" s="687"/>
      <c r="TYN33" s="687"/>
      <c r="TYO33" s="687"/>
      <c r="TYP33" s="687"/>
      <c r="TYQ33" s="687"/>
      <c r="TYR33" s="687"/>
      <c r="TYS33" s="687"/>
      <c r="TYT33" s="687"/>
      <c r="TYU33" s="687"/>
      <c r="TYV33" s="687"/>
      <c r="TYW33" s="687"/>
      <c r="TYX33" s="687"/>
      <c r="TYY33" s="687"/>
      <c r="TYZ33" s="687"/>
      <c r="TZA33" s="687"/>
      <c r="TZB33" s="687"/>
      <c r="TZC33" s="687"/>
      <c r="TZD33" s="687"/>
      <c r="TZE33" s="687"/>
      <c r="TZF33" s="687"/>
      <c r="TZG33" s="687"/>
      <c r="TZH33" s="687"/>
      <c r="TZI33" s="687"/>
      <c r="TZJ33" s="687"/>
      <c r="TZK33" s="687"/>
      <c r="TZL33" s="687"/>
      <c r="TZM33" s="687"/>
      <c r="TZN33" s="687"/>
      <c r="TZO33" s="687"/>
      <c r="TZP33" s="687"/>
      <c r="TZQ33" s="687"/>
      <c r="TZR33" s="687"/>
      <c r="TZS33" s="687"/>
      <c r="TZT33" s="687"/>
      <c r="TZU33" s="687"/>
      <c r="TZV33" s="687"/>
      <c r="TZW33" s="687"/>
      <c r="TZX33" s="687"/>
      <c r="TZY33" s="687"/>
      <c r="TZZ33" s="687"/>
      <c r="UAA33" s="687"/>
      <c r="UAB33" s="687"/>
      <c r="UAC33" s="687"/>
      <c r="UAD33" s="687"/>
      <c r="UAE33" s="687"/>
      <c r="UAF33" s="687"/>
      <c r="UAG33" s="687"/>
      <c r="UAH33" s="687"/>
      <c r="UAI33" s="687"/>
      <c r="UAJ33" s="687"/>
      <c r="UAK33" s="687"/>
      <c r="UAL33" s="687"/>
      <c r="UAM33" s="687"/>
      <c r="UAN33" s="687"/>
      <c r="UAO33" s="687"/>
      <c r="UAP33" s="687"/>
      <c r="UAQ33" s="687"/>
      <c r="UAR33" s="687"/>
      <c r="UAS33" s="687"/>
      <c r="UAT33" s="687"/>
      <c r="UAU33" s="687"/>
      <c r="UAV33" s="687"/>
      <c r="UAW33" s="687"/>
      <c r="UAX33" s="687"/>
      <c r="UAY33" s="687"/>
      <c r="UAZ33" s="687"/>
      <c r="UBA33" s="687"/>
      <c r="UBB33" s="687"/>
      <c r="UBC33" s="687"/>
      <c r="UBD33" s="687"/>
      <c r="UBE33" s="687"/>
      <c r="UBF33" s="687"/>
      <c r="UBG33" s="687"/>
      <c r="UBH33" s="687"/>
      <c r="UBI33" s="687"/>
      <c r="UBJ33" s="687"/>
      <c r="UBK33" s="687"/>
      <c r="UBL33" s="687"/>
      <c r="UBM33" s="687"/>
      <c r="UBN33" s="687"/>
      <c r="UBO33" s="687"/>
      <c r="UBP33" s="687"/>
      <c r="UBQ33" s="687"/>
      <c r="UBR33" s="687"/>
      <c r="UBS33" s="687"/>
      <c r="UBT33" s="687"/>
      <c r="UBU33" s="687"/>
      <c r="UBV33" s="687"/>
      <c r="UBW33" s="687"/>
      <c r="UBX33" s="687"/>
      <c r="UBY33" s="687"/>
      <c r="UBZ33" s="687"/>
      <c r="UCA33" s="687"/>
      <c r="UCB33" s="687"/>
      <c r="UCC33" s="687"/>
      <c r="UCD33" s="687"/>
      <c r="UCE33" s="687"/>
      <c r="UCF33" s="687"/>
      <c r="UCG33" s="687"/>
      <c r="UCH33" s="687"/>
      <c r="UCI33" s="687"/>
      <c r="UCJ33" s="687"/>
      <c r="UCK33" s="687"/>
      <c r="UCL33" s="687"/>
      <c r="UCM33" s="687"/>
      <c r="UCN33" s="687"/>
      <c r="UCO33" s="687"/>
      <c r="UCP33" s="687"/>
      <c r="UCQ33" s="687"/>
      <c r="UCR33" s="687"/>
      <c r="UCS33" s="687"/>
      <c r="UCT33" s="687"/>
      <c r="UCU33" s="687"/>
      <c r="UCV33" s="687"/>
      <c r="UCW33" s="687"/>
      <c r="UCX33" s="687"/>
      <c r="UCY33" s="687"/>
      <c r="UCZ33" s="687"/>
      <c r="UDA33" s="687"/>
      <c r="UDB33" s="687"/>
      <c r="UDC33" s="687"/>
      <c r="UDD33" s="687"/>
      <c r="UDE33" s="687"/>
      <c r="UDF33" s="687"/>
      <c r="UDG33" s="687"/>
      <c r="UDH33" s="687"/>
      <c r="UDI33" s="687"/>
      <c r="UDJ33" s="687"/>
      <c r="UDK33" s="687"/>
      <c r="UDL33" s="687"/>
      <c r="UDM33" s="687"/>
      <c r="UDN33" s="687"/>
      <c r="UDO33" s="687"/>
      <c r="UDP33" s="687"/>
      <c r="UDQ33" s="687"/>
      <c r="UDR33" s="687"/>
      <c r="UDS33" s="687"/>
      <c r="UDT33" s="687"/>
      <c r="UDU33" s="687"/>
      <c r="UDV33" s="687"/>
      <c r="UDW33" s="687"/>
      <c r="UDX33" s="687"/>
      <c r="UDY33" s="687"/>
      <c r="UDZ33" s="687"/>
      <c r="UEA33" s="687"/>
      <c r="UEB33" s="687"/>
      <c r="UEC33" s="687"/>
      <c r="UED33" s="687"/>
      <c r="UEE33" s="687"/>
      <c r="UEF33" s="687"/>
      <c r="UEG33" s="687"/>
      <c r="UEH33" s="687"/>
      <c r="UEI33" s="687"/>
      <c r="UEJ33" s="687"/>
      <c r="UEK33" s="687"/>
      <c r="UEL33" s="687"/>
      <c r="UEM33" s="687"/>
      <c r="UEN33" s="687"/>
      <c r="UEO33" s="687"/>
      <c r="UEP33" s="687"/>
      <c r="UEQ33" s="687"/>
      <c r="UER33" s="687"/>
      <c r="UES33" s="687"/>
      <c r="UET33" s="687"/>
      <c r="UEU33" s="687"/>
      <c r="UEV33" s="687"/>
      <c r="UEW33" s="687"/>
      <c r="UEX33" s="687"/>
      <c r="UEY33" s="687"/>
      <c r="UEZ33" s="687"/>
      <c r="UFA33" s="687"/>
      <c r="UFB33" s="687"/>
      <c r="UFC33" s="687"/>
      <c r="UFD33" s="687"/>
      <c r="UFE33" s="687"/>
      <c r="UFF33" s="687"/>
      <c r="UFG33" s="687"/>
      <c r="UFH33" s="687"/>
      <c r="UFI33" s="687"/>
      <c r="UFJ33" s="687"/>
      <c r="UFK33" s="687"/>
      <c r="UFL33" s="687"/>
      <c r="UFM33" s="687"/>
      <c r="UFN33" s="687"/>
      <c r="UFO33" s="687"/>
      <c r="UFP33" s="687"/>
      <c r="UFQ33" s="687"/>
      <c r="UFR33" s="687"/>
      <c r="UFS33" s="687"/>
      <c r="UFT33" s="687"/>
      <c r="UFU33" s="687"/>
      <c r="UFV33" s="687"/>
      <c r="UFW33" s="687"/>
      <c r="UFX33" s="687"/>
      <c r="UFY33" s="687"/>
      <c r="UFZ33" s="687"/>
      <c r="UGA33" s="687"/>
      <c r="UGB33" s="687"/>
      <c r="UGC33" s="687"/>
      <c r="UGD33" s="687"/>
      <c r="UGE33" s="687"/>
      <c r="UGF33" s="687"/>
      <c r="UGG33" s="687"/>
      <c r="UGH33" s="687"/>
      <c r="UGI33" s="687"/>
      <c r="UGJ33" s="687"/>
      <c r="UGK33" s="687"/>
      <c r="UGL33" s="687"/>
      <c r="UGM33" s="687"/>
      <c r="UGN33" s="687"/>
      <c r="UGO33" s="687"/>
      <c r="UGP33" s="687"/>
      <c r="UGQ33" s="687"/>
      <c r="UGR33" s="687"/>
      <c r="UGS33" s="687"/>
      <c r="UGT33" s="687"/>
      <c r="UGU33" s="687"/>
      <c r="UGV33" s="687"/>
      <c r="UGW33" s="687"/>
      <c r="UGX33" s="687"/>
      <c r="UGY33" s="687"/>
      <c r="UGZ33" s="687"/>
      <c r="UHA33" s="687"/>
      <c r="UHB33" s="687"/>
      <c r="UHC33" s="687"/>
      <c r="UHD33" s="687"/>
      <c r="UHE33" s="687"/>
      <c r="UHF33" s="687"/>
      <c r="UHG33" s="687"/>
      <c r="UHH33" s="687"/>
      <c r="UHI33" s="687"/>
      <c r="UHJ33" s="687"/>
      <c r="UHK33" s="687"/>
      <c r="UHL33" s="687"/>
      <c r="UHM33" s="687"/>
      <c r="UHN33" s="687"/>
      <c r="UHO33" s="687"/>
      <c r="UHP33" s="687"/>
      <c r="UHQ33" s="687"/>
      <c r="UHR33" s="687"/>
      <c r="UHS33" s="687"/>
      <c r="UHT33" s="687"/>
      <c r="UHU33" s="687"/>
      <c r="UHV33" s="687"/>
      <c r="UHW33" s="687"/>
      <c r="UHX33" s="687"/>
      <c r="UHY33" s="687"/>
      <c r="UHZ33" s="687"/>
      <c r="UIA33" s="687"/>
      <c r="UIB33" s="687"/>
      <c r="UIC33" s="687"/>
      <c r="UID33" s="687"/>
      <c r="UIE33" s="687"/>
      <c r="UIF33" s="687"/>
      <c r="UIG33" s="687"/>
      <c r="UIH33" s="687"/>
      <c r="UII33" s="687"/>
      <c r="UIJ33" s="687"/>
      <c r="UIK33" s="687"/>
      <c r="UIL33" s="687"/>
      <c r="UIM33" s="687"/>
      <c r="UIN33" s="687"/>
      <c r="UIO33" s="687"/>
      <c r="UIP33" s="687"/>
      <c r="UIQ33" s="687"/>
      <c r="UIR33" s="687"/>
      <c r="UIS33" s="687"/>
      <c r="UIT33" s="687"/>
      <c r="UIU33" s="687"/>
      <c r="UIV33" s="687"/>
      <c r="UIW33" s="687"/>
      <c r="UIX33" s="687"/>
      <c r="UIY33" s="687"/>
      <c r="UIZ33" s="687"/>
      <c r="UJA33" s="687"/>
      <c r="UJB33" s="687"/>
      <c r="UJC33" s="687"/>
      <c r="UJD33" s="687"/>
      <c r="UJE33" s="687"/>
      <c r="UJF33" s="687"/>
      <c r="UJG33" s="687"/>
      <c r="UJH33" s="687"/>
      <c r="UJI33" s="687"/>
      <c r="UJJ33" s="687"/>
      <c r="UJK33" s="687"/>
      <c r="UJL33" s="687"/>
      <c r="UJM33" s="687"/>
      <c r="UJN33" s="687"/>
      <c r="UJO33" s="687"/>
      <c r="UJP33" s="687"/>
      <c r="UJQ33" s="687"/>
      <c r="UJR33" s="687"/>
      <c r="UJS33" s="687"/>
      <c r="UJT33" s="687"/>
      <c r="UJU33" s="687"/>
      <c r="UJV33" s="687"/>
      <c r="UJW33" s="687"/>
      <c r="UJX33" s="687"/>
      <c r="UJY33" s="687"/>
      <c r="UJZ33" s="687"/>
      <c r="UKA33" s="687"/>
      <c r="UKB33" s="687"/>
      <c r="UKC33" s="687"/>
      <c r="UKD33" s="687"/>
      <c r="UKE33" s="687"/>
      <c r="UKF33" s="687"/>
      <c r="UKG33" s="687"/>
      <c r="UKH33" s="687"/>
      <c r="UKI33" s="687"/>
      <c r="UKJ33" s="687"/>
      <c r="UKK33" s="687"/>
      <c r="UKL33" s="687"/>
      <c r="UKM33" s="687"/>
      <c r="UKN33" s="687"/>
      <c r="UKO33" s="687"/>
      <c r="UKP33" s="687"/>
      <c r="UKQ33" s="687"/>
      <c r="UKR33" s="687"/>
      <c r="UKS33" s="687"/>
      <c r="UKT33" s="687"/>
      <c r="UKU33" s="687"/>
      <c r="UKV33" s="687"/>
      <c r="UKW33" s="687"/>
      <c r="UKX33" s="687"/>
      <c r="UKY33" s="687"/>
      <c r="UKZ33" s="687"/>
      <c r="ULA33" s="687"/>
      <c r="ULB33" s="687"/>
      <c r="ULC33" s="687"/>
      <c r="ULD33" s="687"/>
      <c r="ULE33" s="687"/>
      <c r="ULF33" s="687"/>
      <c r="ULG33" s="687"/>
      <c r="ULH33" s="687"/>
      <c r="ULI33" s="687"/>
      <c r="ULJ33" s="687"/>
      <c r="ULK33" s="687"/>
      <c r="ULL33" s="687"/>
      <c r="ULM33" s="687"/>
      <c r="ULN33" s="687"/>
      <c r="ULO33" s="687"/>
      <c r="ULP33" s="687"/>
      <c r="ULQ33" s="687"/>
      <c r="ULR33" s="687"/>
      <c r="ULS33" s="687"/>
      <c r="ULT33" s="687"/>
      <c r="ULU33" s="687"/>
      <c r="ULV33" s="687"/>
      <c r="ULW33" s="687"/>
      <c r="ULX33" s="687"/>
      <c r="ULY33" s="687"/>
      <c r="ULZ33" s="687"/>
      <c r="UMA33" s="687"/>
      <c r="UMB33" s="687"/>
      <c r="UMC33" s="687"/>
      <c r="UMD33" s="687"/>
      <c r="UME33" s="687"/>
      <c r="UMF33" s="687"/>
      <c r="UMG33" s="687"/>
      <c r="UMH33" s="687"/>
      <c r="UMI33" s="687"/>
      <c r="UMJ33" s="687"/>
      <c r="UMK33" s="687"/>
      <c r="UML33" s="687"/>
      <c r="UMM33" s="687"/>
      <c r="UMN33" s="687"/>
      <c r="UMO33" s="687"/>
      <c r="UMP33" s="687"/>
      <c r="UMQ33" s="687"/>
      <c r="UMR33" s="687"/>
      <c r="UMS33" s="687"/>
      <c r="UMT33" s="687"/>
      <c r="UMU33" s="687"/>
      <c r="UMV33" s="687"/>
      <c r="UMW33" s="687"/>
      <c r="UMX33" s="687"/>
      <c r="UMY33" s="687"/>
      <c r="UMZ33" s="687"/>
      <c r="UNA33" s="687"/>
      <c r="UNB33" s="687"/>
      <c r="UNC33" s="687"/>
      <c r="UND33" s="687"/>
      <c r="UNE33" s="687"/>
      <c r="UNF33" s="687"/>
      <c r="UNG33" s="687"/>
      <c r="UNH33" s="687"/>
      <c r="UNI33" s="687"/>
      <c r="UNJ33" s="687"/>
      <c r="UNK33" s="687"/>
      <c r="UNL33" s="687"/>
      <c r="UNM33" s="687"/>
      <c r="UNN33" s="687"/>
      <c r="UNO33" s="687"/>
      <c r="UNP33" s="687"/>
      <c r="UNQ33" s="687"/>
      <c r="UNR33" s="687"/>
      <c r="UNS33" s="687"/>
      <c r="UNT33" s="687"/>
      <c r="UNU33" s="687"/>
      <c r="UNV33" s="687"/>
      <c r="UNW33" s="687"/>
      <c r="UNX33" s="687"/>
      <c r="UNY33" s="687"/>
      <c r="UNZ33" s="687"/>
      <c r="UOA33" s="687"/>
      <c r="UOB33" s="687"/>
      <c r="UOC33" s="687"/>
      <c r="UOD33" s="687"/>
      <c r="UOE33" s="687"/>
      <c r="UOF33" s="687"/>
      <c r="UOG33" s="687"/>
      <c r="UOH33" s="687"/>
      <c r="UOI33" s="687"/>
      <c r="UOJ33" s="687"/>
      <c r="UOK33" s="687"/>
      <c r="UOL33" s="687"/>
      <c r="UOM33" s="687"/>
      <c r="UON33" s="687"/>
      <c r="UOO33" s="687"/>
      <c r="UOP33" s="687"/>
      <c r="UOQ33" s="687"/>
      <c r="UOR33" s="687"/>
      <c r="UOS33" s="687"/>
      <c r="UOT33" s="687"/>
      <c r="UOU33" s="687"/>
      <c r="UOV33" s="687"/>
      <c r="UOW33" s="687"/>
      <c r="UOX33" s="687"/>
      <c r="UOY33" s="687"/>
      <c r="UOZ33" s="687"/>
      <c r="UPA33" s="687"/>
      <c r="UPB33" s="687"/>
      <c r="UPC33" s="687"/>
      <c r="UPD33" s="687"/>
      <c r="UPE33" s="687"/>
      <c r="UPF33" s="687"/>
      <c r="UPG33" s="687"/>
      <c r="UPH33" s="687"/>
      <c r="UPI33" s="687"/>
      <c r="UPJ33" s="687"/>
      <c r="UPK33" s="687"/>
      <c r="UPL33" s="687"/>
      <c r="UPM33" s="687"/>
      <c r="UPN33" s="687"/>
      <c r="UPO33" s="687"/>
      <c r="UPP33" s="687"/>
      <c r="UPQ33" s="687"/>
      <c r="UPR33" s="687"/>
      <c r="UPS33" s="687"/>
      <c r="UPT33" s="687"/>
      <c r="UPU33" s="687"/>
      <c r="UPV33" s="687"/>
      <c r="UPW33" s="687"/>
      <c r="UPX33" s="687"/>
      <c r="UPY33" s="687"/>
      <c r="UPZ33" s="687"/>
      <c r="UQA33" s="687"/>
      <c r="UQB33" s="687"/>
      <c r="UQC33" s="687"/>
      <c r="UQD33" s="687"/>
      <c r="UQE33" s="687"/>
      <c r="UQF33" s="687"/>
      <c r="UQG33" s="687"/>
      <c r="UQH33" s="687"/>
      <c r="UQI33" s="687"/>
      <c r="UQJ33" s="687"/>
      <c r="UQK33" s="687"/>
      <c r="UQL33" s="687"/>
      <c r="UQM33" s="687"/>
      <c r="UQN33" s="687"/>
      <c r="UQO33" s="687"/>
      <c r="UQP33" s="687"/>
      <c r="UQQ33" s="687"/>
      <c r="UQR33" s="687"/>
      <c r="UQS33" s="687"/>
      <c r="UQT33" s="687"/>
      <c r="UQU33" s="687"/>
      <c r="UQV33" s="687"/>
      <c r="UQW33" s="687"/>
      <c r="UQX33" s="687"/>
      <c r="UQY33" s="687"/>
      <c r="UQZ33" s="687"/>
      <c r="URA33" s="687"/>
      <c r="URB33" s="687"/>
      <c r="URC33" s="687"/>
      <c r="URD33" s="687"/>
      <c r="URE33" s="687"/>
      <c r="URF33" s="687"/>
      <c r="URG33" s="687"/>
      <c r="URH33" s="687"/>
      <c r="URI33" s="687"/>
      <c r="URJ33" s="687"/>
      <c r="URK33" s="687"/>
      <c r="URL33" s="687"/>
      <c r="URM33" s="687"/>
      <c r="URN33" s="687"/>
      <c r="URO33" s="687"/>
      <c r="URP33" s="687"/>
      <c r="URQ33" s="687"/>
      <c r="URR33" s="687"/>
      <c r="URS33" s="687"/>
      <c r="URT33" s="687"/>
      <c r="URU33" s="687"/>
      <c r="URV33" s="687"/>
      <c r="URW33" s="687"/>
      <c r="URX33" s="687"/>
      <c r="URY33" s="687"/>
      <c r="URZ33" s="687"/>
      <c r="USA33" s="687"/>
      <c r="USB33" s="687"/>
      <c r="USC33" s="687"/>
      <c r="USD33" s="687"/>
      <c r="USE33" s="687"/>
      <c r="USF33" s="687"/>
      <c r="USG33" s="687"/>
      <c r="USH33" s="687"/>
      <c r="USI33" s="687"/>
      <c r="USJ33" s="687"/>
      <c r="USK33" s="687"/>
      <c r="USL33" s="687"/>
      <c r="USM33" s="687"/>
      <c r="USN33" s="687"/>
      <c r="USO33" s="687"/>
      <c r="USP33" s="687"/>
      <c r="USQ33" s="687"/>
      <c r="USR33" s="687"/>
      <c r="USS33" s="687"/>
      <c r="UST33" s="687"/>
      <c r="USU33" s="687"/>
      <c r="USV33" s="687"/>
      <c r="USW33" s="687"/>
      <c r="USX33" s="687"/>
      <c r="USY33" s="687"/>
      <c r="USZ33" s="687"/>
      <c r="UTA33" s="687"/>
      <c r="UTB33" s="687"/>
      <c r="UTC33" s="687"/>
      <c r="UTD33" s="687"/>
      <c r="UTE33" s="687"/>
      <c r="UTF33" s="687"/>
      <c r="UTG33" s="687"/>
      <c r="UTH33" s="687"/>
      <c r="UTI33" s="687"/>
      <c r="UTJ33" s="687"/>
      <c r="UTK33" s="687"/>
      <c r="UTL33" s="687"/>
      <c r="UTM33" s="687"/>
      <c r="UTN33" s="687"/>
      <c r="UTO33" s="687"/>
      <c r="UTP33" s="687"/>
      <c r="UTQ33" s="687"/>
      <c r="UTR33" s="687"/>
      <c r="UTS33" s="687"/>
      <c r="UTT33" s="687"/>
      <c r="UTU33" s="687"/>
      <c r="UTV33" s="687"/>
      <c r="UTW33" s="687"/>
      <c r="UTX33" s="687"/>
      <c r="UTY33" s="687"/>
      <c r="UTZ33" s="687"/>
      <c r="UUA33" s="687"/>
      <c r="UUB33" s="687"/>
      <c r="UUC33" s="687"/>
      <c r="UUD33" s="687"/>
      <c r="UUE33" s="687"/>
      <c r="UUF33" s="687"/>
      <c r="UUG33" s="687"/>
      <c r="UUH33" s="687"/>
      <c r="UUI33" s="687"/>
      <c r="UUJ33" s="687"/>
      <c r="UUK33" s="687"/>
      <c r="UUL33" s="687"/>
      <c r="UUM33" s="687"/>
      <c r="UUN33" s="687"/>
      <c r="UUO33" s="687"/>
      <c r="UUP33" s="687"/>
      <c r="UUQ33" s="687"/>
      <c r="UUR33" s="687"/>
      <c r="UUS33" s="687"/>
      <c r="UUT33" s="687"/>
      <c r="UUU33" s="687"/>
      <c r="UUV33" s="687"/>
      <c r="UUW33" s="687"/>
      <c r="UUX33" s="687"/>
      <c r="UUY33" s="687"/>
      <c r="UUZ33" s="687"/>
      <c r="UVA33" s="687"/>
      <c r="UVB33" s="687"/>
      <c r="UVC33" s="687"/>
      <c r="UVD33" s="687"/>
      <c r="UVE33" s="687"/>
      <c r="UVF33" s="687"/>
      <c r="UVG33" s="687"/>
      <c r="UVH33" s="687"/>
      <c r="UVI33" s="687"/>
      <c r="UVJ33" s="687"/>
      <c r="UVK33" s="687"/>
      <c r="UVL33" s="687"/>
      <c r="UVM33" s="687"/>
      <c r="UVN33" s="687"/>
      <c r="UVO33" s="687"/>
      <c r="UVP33" s="687"/>
      <c r="UVQ33" s="687"/>
      <c r="UVR33" s="687"/>
      <c r="UVS33" s="687"/>
      <c r="UVT33" s="687"/>
      <c r="UVU33" s="687"/>
      <c r="UVV33" s="687"/>
      <c r="UVW33" s="687"/>
      <c r="UVX33" s="687"/>
      <c r="UVY33" s="687"/>
      <c r="UVZ33" s="687"/>
      <c r="UWA33" s="687"/>
      <c r="UWB33" s="687"/>
      <c r="UWC33" s="687"/>
      <c r="UWD33" s="687"/>
      <c r="UWE33" s="687"/>
      <c r="UWF33" s="687"/>
      <c r="UWG33" s="687"/>
      <c r="UWH33" s="687"/>
      <c r="UWI33" s="687"/>
      <c r="UWJ33" s="687"/>
      <c r="UWK33" s="687"/>
      <c r="UWL33" s="687"/>
      <c r="UWM33" s="687"/>
      <c r="UWN33" s="687"/>
      <c r="UWO33" s="687"/>
      <c r="UWP33" s="687"/>
      <c r="UWQ33" s="687"/>
      <c r="UWR33" s="687"/>
      <c r="UWS33" s="687"/>
      <c r="UWT33" s="687"/>
      <c r="UWU33" s="687"/>
      <c r="UWV33" s="687"/>
      <c r="UWW33" s="687"/>
      <c r="UWX33" s="687"/>
      <c r="UWY33" s="687"/>
      <c r="UWZ33" s="687"/>
      <c r="UXA33" s="687"/>
      <c r="UXB33" s="687"/>
      <c r="UXC33" s="687"/>
      <c r="UXD33" s="687"/>
      <c r="UXE33" s="687"/>
      <c r="UXF33" s="687"/>
      <c r="UXG33" s="687"/>
      <c r="UXH33" s="687"/>
      <c r="UXI33" s="687"/>
      <c r="UXJ33" s="687"/>
      <c r="UXK33" s="687"/>
      <c r="UXL33" s="687"/>
      <c r="UXM33" s="687"/>
      <c r="UXN33" s="687"/>
      <c r="UXO33" s="687"/>
      <c r="UXP33" s="687"/>
      <c r="UXQ33" s="687"/>
      <c r="UXR33" s="687"/>
      <c r="UXS33" s="687"/>
      <c r="UXT33" s="687"/>
      <c r="UXU33" s="687"/>
      <c r="UXV33" s="687"/>
      <c r="UXW33" s="687"/>
      <c r="UXX33" s="687"/>
      <c r="UXY33" s="687"/>
      <c r="UXZ33" s="687"/>
      <c r="UYA33" s="687"/>
      <c r="UYB33" s="687"/>
      <c r="UYC33" s="687"/>
      <c r="UYD33" s="687"/>
      <c r="UYE33" s="687"/>
      <c r="UYF33" s="687"/>
      <c r="UYG33" s="687"/>
      <c r="UYH33" s="687"/>
      <c r="UYI33" s="687"/>
      <c r="UYJ33" s="687"/>
      <c r="UYK33" s="687"/>
      <c r="UYL33" s="687"/>
      <c r="UYM33" s="687"/>
      <c r="UYN33" s="687"/>
      <c r="UYO33" s="687"/>
      <c r="UYP33" s="687"/>
      <c r="UYQ33" s="687"/>
      <c r="UYR33" s="687"/>
      <c r="UYS33" s="687"/>
      <c r="UYT33" s="687"/>
      <c r="UYU33" s="687"/>
      <c r="UYV33" s="687"/>
      <c r="UYW33" s="687"/>
      <c r="UYX33" s="687"/>
      <c r="UYY33" s="687"/>
      <c r="UYZ33" s="687"/>
      <c r="UZA33" s="687"/>
      <c r="UZB33" s="687"/>
      <c r="UZC33" s="687"/>
      <c r="UZD33" s="687"/>
      <c r="UZE33" s="687"/>
      <c r="UZF33" s="687"/>
      <c r="UZG33" s="687"/>
      <c r="UZH33" s="687"/>
      <c r="UZI33" s="687"/>
      <c r="UZJ33" s="687"/>
      <c r="UZK33" s="687"/>
      <c r="UZL33" s="687"/>
      <c r="UZM33" s="687"/>
      <c r="UZN33" s="687"/>
      <c r="UZO33" s="687"/>
      <c r="UZP33" s="687"/>
      <c r="UZQ33" s="687"/>
      <c r="UZR33" s="687"/>
      <c r="UZS33" s="687"/>
      <c r="UZT33" s="687"/>
      <c r="UZU33" s="687"/>
      <c r="UZV33" s="687"/>
      <c r="UZW33" s="687"/>
      <c r="UZX33" s="687"/>
      <c r="UZY33" s="687"/>
      <c r="UZZ33" s="687"/>
      <c r="VAA33" s="687"/>
      <c r="VAB33" s="687"/>
      <c r="VAC33" s="687"/>
      <c r="VAD33" s="687"/>
      <c r="VAE33" s="687"/>
      <c r="VAF33" s="687"/>
      <c r="VAG33" s="687"/>
      <c r="VAH33" s="687"/>
      <c r="VAI33" s="687"/>
      <c r="VAJ33" s="687"/>
      <c r="VAK33" s="687"/>
      <c r="VAL33" s="687"/>
      <c r="VAM33" s="687"/>
      <c r="VAN33" s="687"/>
      <c r="VAO33" s="687"/>
      <c r="VAP33" s="687"/>
      <c r="VAQ33" s="687"/>
      <c r="VAR33" s="687"/>
      <c r="VAS33" s="687"/>
      <c r="VAT33" s="687"/>
      <c r="VAU33" s="687"/>
      <c r="VAV33" s="687"/>
      <c r="VAW33" s="687"/>
      <c r="VAX33" s="687"/>
      <c r="VAY33" s="687"/>
      <c r="VAZ33" s="687"/>
      <c r="VBA33" s="687"/>
      <c r="VBB33" s="687"/>
      <c r="VBC33" s="687"/>
      <c r="VBD33" s="687"/>
      <c r="VBE33" s="687"/>
      <c r="VBF33" s="687"/>
      <c r="VBG33" s="687"/>
      <c r="VBH33" s="687"/>
      <c r="VBI33" s="687"/>
      <c r="VBJ33" s="687"/>
      <c r="VBK33" s="687"/>
      <c r="VBL33" s="687"/>
      <c r="VBM33" s="687"/>
      <c r="VBN33" s="687"/>
      <c r="VBO33" s="687"/>
      <c r="VBP33" s="687"/>
      <c r="VBQ33" s="687"/>
      <c r="VBR33" s="687"/>
      <c r="VBS33" s="687"/>
      <c r="VBT33" s="687"/>
      <c r="VBU33" s="687"/>
      <c r="VBV33" s="687"/>
      <c r="VBW33" s="687"/>
      <c r="VBX33" s="687"/>
      <c r="VBY33" s="687"/>
      <c r="VBZ33" s="687"/>
      <c r="VCA33" s="687"/>
      <c r="VCB33" s="687"/>
      <c r="VCC33" s="687"/>
      <c r="VCD33" s="687"/>
      <c r="VCE33" s="687"/>
      <c r="VCF33" s="687"/>
      <c r="VCG33" s="687"/>
      <c r="VCH33" s="687"/>
      <c r="VCI33" s="687"/>
      <c r="VCJ33" s="687"/>
      <c r="VCK33" s="687"/>
      <c r="VCL33" s="687"/>
      <c r="VCM33" s="687"/>
      <c r="VCN33" s="687"/>
      <c r="VCO33" s="687"/>
      <c r="VCP33" s="687"/>
      <c r="VCQ33" s="687"/>
      <c r="VCR33" s="687"/>
      <c r="VCS33" s="687"/>
      <c r="VCT33" s="687"/>
      <c r="VCU33" s="687"/>
      <c r="VCV33" s="687"/>
      <c r="VCW33" s="687"/>
      <c r="VCX33" s="687"/>
      <c r="VCY33" s="687"/>
      <c r="VCZ33" s="687"/>
      <c r="VDA33" s="687"/>
      <c r="VDB33" s="687"/>
      <c r="VDC33" s="687"/>
      <c r="VDD33" s="687"/>
      <c r="VDE33" s="687"/>
      <c r="VDF33" s="687"/>
      <c r="VDG33" s="687"/>
      <c r="VDH33" s="687"/>
      <c r="VDI33" s="687"/>
      <c r="VDJ33" s="687"/>
      <c r="VDK33" s="687"/>
      <c r="VDL33" s="687"/>
      <c r="VDM33" s="687"/>
      <c r="VDN33" s="687"/>
      <c r="VDO33" s="687"/>
      <c r="VDP33" s="687"/>
      <c r="VDQ33" s="687"/>
      <c r="VDR33" s="687"/>
      <c r="VDS33" s="687"/>
      <c r="VDT33" s="687"/>
      <c r="VDU33" s="687"/>
      <c r="VDV33" s="687"/>
      <c r="VDW33" s="687"/>
      <c r="VDX33" s="687"/>
      <c r="VDY33" s="687"/>
      <c r="VDZ33" s="687"/>
      <c r="VEA33" s="687"/>
      <c r="VEB33" s="687"/>
      <c r="VEC33" s="687"/>
      <c r="VED33" s="687"/>
      <c r="VEE33" s="687"/>
      <c r="VEF33" s="687"/>
      <c r="VEG33" s="687"/>
      <c r="VEH33" s="687"/>
      <c r="VEI33" s="687"/>
      <c r="VEJ33" s="687"/>
      <c r="VEK33" s="687"/>
      <c r="VEL33" s="687"/>
      <c r="VEM33" s="687"/>
      <c r="VEN33" s="687"/>
      <c r="VEO33" s="687"/>
      <c r="VEP33" s="687"/>
      <c r="VEQ33" s="687"/>
      <c r="VER33" s="687"/>
      <c r="VES33" s="687"/>
      <c r="VET33" s="687"/>
      <c r="VEU33" s="687"/>
      <c r="VEV33" s="687"/>
      <c r="VEW33" s="687"/>
      <c r="VEX33" s="687"/>
      <c r="VEY33" s="687"/>
      <c r="VEZ33" s="687"/>
      <c r="VFA33" s="687"/>
      <c r="VFB33" s="687"/>
      <c r="VFC33" s="687"/>
      <c r="VFD33" s="687"/>
      <c r="VFE33" s="687"/>
      <c r="VFF33" s="687"/>
      <c r="VFG33" s="687"/>
      <c r="VFH33" s="687"/>
      <c r="VFI33" s="687"/>
      <c r="VFJ33" s="687"/>
      <c r="VFK33" s="687"/>
      <c r="VFL33" s="687"/>
      <c r="VFM33" s="687"/>
      <c r="VFN33" s="687"/>
      <c r="VFO33" s="687"/>
      <c r="VFP33" s="687"/>
      <c r="VFQ33" s="687"/>
      <c r="VFR33" s="687"/>
      <c r="VFS33" s="687"/>
      <c r="VFT33" s="687"/>
      <c r="VFU33" s="687"/>
      <c r="VFV33" s="687"/>
      <c r="VFW33" s="687"/>
      <c r="VFX33" s="687"/>
      <c r="VFY33" s="687"/>
      <c r="VFZ33" s="687"/>
      <c r="VGA33" s="687"/>
      <c r="VGB33" s="687"/>
      <c r="VGC33" s="687"/>
      <c r="VGD33" s="687"/>
      <c r="VGE33" s="687"/>
      <c r="VGF33" s="687"/>
      <c r="VGG33" s="687"/>
      <c r="VGH33" s="687"/>
      <c r="VGI33" s="687"/>
      <c r="VGJ33" s="687"/>
      <c r="VGK33" s="687"/>
      <c r="VGL33" s="687"/>
      <c r="VGM33" s="687"/>
      <c r="VGN33" s="687"/>
      <c r="VGO33" s="687"/>
      <c r="VGP33" s="687"/>
      <c r="VGQ33" s="687"/>
      <c r="VGR33" s="687"/>
      <c r="VGS33" s="687"/>
      <c r="VGT33" s="687"/>
      <c r="VGU33" s="687"/>
      <c r="VGV33" s="687"/>
      <c r="VGW33" s="687"/>
      <c r="VGX33" s="687"/>
      <c r="VGY33" s="687"/>
      <c r="VGZ33" s="687"/>
      <c r="VHA33" s="687"/>
      <c r="VHB33" s="687"/>
      <c r="VHC33" s="687"/>
      <c r="VHD33" s="687"/>
      <c r="VHE33" s="687"/>
      <c r="VHF33" s="687"/>
      <c r="VHG33" s="687"/>
      <c r="VHH33" s="687"/>
      <c r="VHI33" s="687"/>
      <c r="VHJ33" s="687"/>
      <c r="VHK33" s="687"/>
      <c r="VHL33" s="687"/>
      <c r="VHM33" s="687"/>
      <c r="VHN33" s="687"/>
      <c r="VHO33" s="687"/>
      <c r="VHP33" s="687"/>
      <c r="VHQ33" s="687"/>
      <c r="VHR33" s="687"/>
      <c r="VHS33" s="687"/>
      <c r="VHT33" s="687"/>
      <c r="VHU33" s="687"/>
      <c r="VHV33" s="687"/>
      <c r="VHW33" s="687"/>
      <c r="VHX33" s="687"/>
      <c r="VHY33" s="687"/>
      <c r="VHZ33" s="687"/>
      <c r="VIA33" s="687"/>
      <c r="VIB33" s="687"/>
      <c r="VIC33" s="687"/>
      <c r="VID33" s="687"/>
      <c r="VIE33" s="687"/>
      <c r="VIF33" s="687"/>
      <c r="VIG33" s="687"/>
      <c r="VIH33" s="687"/>
      <c r="VII33" s="687"/>
      <c r="VIJ33" s="687"/>
      <c r="VIK33" s="687"/>
      <c r="VIL33" s="687"/>
      <c r="VIM33" s="687"/>
      <c r="VIN33" s="687"/>
      <c r="VIO33" s="687"/>
      <c r="VIP33" s="687"/>
      <c r="VIQ33" s="687"/>
      <c r="VIR33" s="687"/>
      <c r="VIS33" s="687"/>
      <c r="VIT33" s="687"/>
      <c r="VIU33" s="687"/>
      <c r="VIV33" s="687"/>
      <c r="VIW33" s="687"/>
      <c r="VIX33" s="687"/>
      <c r="VIY33" s="687"/>
      <c r="VIZ33" s="687"/>
      <c r="VJA33" s="687"/>
      <c r="VJB33" s="687"/>
      <c r="VJC33" s="687"/>
      <c r="VJD33" s="687"/>
      <c r="VJE33" s="687"/>
      <c r="VJF33" s="687"/>
      <c r="VJG33" s="687"/>
      <c r="VJH33" s="687"/>
      <c r="VJI33" s="687"/>
      <c r="VJJ33" s="687"/>
      <c r="VJK33" s="687"/>
      <c r="VJL33" s="687"/>
      <c r="VJM33" s="687"/>
      <c r="VJN33" s="687"/>
      <c r="VJO33" s="687"/>
      <c r="VJP33" s="687"/>
      <c r="VJQ33" s="687"/>
      <c r="VJR33" s="687"/>
      <c r="VJS33" s="687"/>
      <c r="VJT33" s="687"/>
      <c r="VJU33" s="687"/>
      <c r="VJV33" s="687"/>
      <c r="VJW33" s="687"/>
      <c r="VJX33" s="687"/>
      <c r="VJY33" s="687"/>
      <c r="VJZ33" s="687"/>
      <c r="VKA33" s="687"/>
      <c r="VKB33" s="687"/>
      <c r="VKC33" s="687"/>
      <c r="VKD33" s="687"/>
      <c r="VKE33" s="687"/>
      <c r="VKF33" s="687"/>
      <c r="VKG33" s="687"/>
      <c r="VKH33" s="687"/>
      <c r="VKI33" s="687"/>
      <c r="VKJ33" s="687"/>
      <c r="VKK33" s="687"/>
      <c r="VKL33" s="687"/>
      <c r="VKM33" s="687"/>
      <c r="VKN33" s="687"/>
      <c r="VKO33" s="687"/>
      <c r="VKP33" s="687"/>
      <c r="VKQ33" s="687"/>
      <c r="VKR33" s="687"/>
      <c r="VKS33" s="687"/>
      <c r="VKT33" s="687"/>
      <c r="VKU33" s="687"/>
      <c r="VKV33" s="687"/>
      <c r="VKW33" s="687"/>
      <c r="VKX33" s="687"/>
      <c r="VKY33" s="687"/>
      <c r="VKZ33" s="687"/>
      <c r="VLA33" s="687"/>
      <c r="VLB33" s="687"/>
      <c r="VLC33" s="687"/>
      <c r="VLD33" s="687"/>
      <c r="VLE33" s="687"/>
      <c r="VLF33" s="687"/>
      <c r="VLG33" s="687"/>
      <c r="VLH33" s="687"/>
      <c r="VLI33" s="687"/>
      <c r="VLJ33" s="687"/>
      <c r="VLK33" s="687"/>
      <c r="VLL33" s="687"/>
      <c r="VLM33" s="687"/>
      <c r="VLN33" s="687"/>
      <c r="VLO33" s="687"/>
      <c r="VLP33" s="687"/>
      <c r="VLQ33" s="687"/>
      <c r="VLR33" s="687"/>
      <c r="VLS33" s="687"/>
      <c r="VLT33" s="687"/>
      <c r="VLU33" s="687"/>
      <c r="VLV33" s="687"/>
      <c r="VLW33" s="687"/>
      <c r="VLX33" s="687"/>
      <c r="VLY33" s="687"/>
      <c r="VLZ33" s="687"/>
      <c r="VMA33" s="687"/>
      <c r="VMB33" s="687"/>
      <c r="VMC33" s="687"/>
      <c r="VMD33" s="687"/>
      <c r="VME33" s="687"/>
      <c r="VMF33" s="687"/>
      <c r="VMG33" s="687"/>
      <c r="VMH33" s="687"/>
      <c r="VMI33" s="687"/>
      <c r="VMJ33" s="687"/>
      <c r="VMK33" s="687"/>
      <c r="VML33" s="687"/>
      <c r="VMM33" s="687"/>
      <c r="VMN33" s="687"/>
      <c r="VMO33" s="687"/>
      <c r="VMP33" s="687"/>
      <c r="VMQ33" s="687"/>
      <c r="VMR33" s="687"/>
      <c r="VMS33" s="687"/>
      <c r="VMT33" s="687"/>
      <c r="VMU33" s="687"/>
      <c r="VMV33" s="687"/>
      <c r="VMW33" s="687"/>
      <c r="VMX33" s="687"/>
      <c r="VMY33" s="687"/>
      <c r="VMZ33" s="687"/>
      <c r="VNA33" s="687"/>
      <c r="VNB33" s="687"/>
      <c r="VNC33" s="687"/>
      <c r="VND33" s="687"/>
      <c r="VNE33" s="687"/>
      <c r="VNF33" s="687"/>
      <c r="VNG33" s="687"/>
      <c r="VNH33" s="687"/>
      <c r="VNI33" s="687"/>
      <c r="VNJ33" s="687"/>
      <c r="VNK33" s="687"/>
      <c r="VNL33" s="687"/>
      <c r="VNM33" s="687"/>
      <c r="VNN33" s="687"/>
      <c r="VNO33" s="687"/>
      <c r="VNP33" s="687"/>
      <c r="VNQ33" s="687"/>
      <c r="VNR33" s="687"/>
      <c r="VNS33" s="687"/>
      <c r="VNT33" s="687"/>
      <c r="VNU33" s="687"/>
      <c r="VNV33" s="687"/>
      <c r="VNW33" s="687"/>
      <c r="VNX33" s="687"/>
      <c r="VNY33" s="687"/>
      <c r="VNZ33" s="687"/>
      <c r="VOA33" s="687"/>
      <c r="VOB33" s="687"/>
      <c r="VOC33" s="687"/>
      <c r="VOD33" s="687"/>
      <c r="VOE33" s="687"/>
      <c r="VOF33" s="687"/>
      <c r="VOG33" s="687"/>
      <c r="VOH33" s="687"/>
      <c r="VOI33" s="687"/>
      <c r="VOJ33" s="687"/>
      <c r="VOK33" s="687"/>
      <c r="VOL33" s="687"/>
      <c r="VOM33" s="687"/>
      <c r="VON33" s="687"/>
      <c r="VOO33" s="687"/>
      <c r="VOP33" s="687"/>
      <c r="VOQ33" s="687"/>
      <c r="VOR33" s="687"/>
      <c r="VOS33" s="687"/>
      <c r="VOT33" s="687"/>
      <c r="VOU33" s="687"/>
      <c r="VOV33" s="687"/>
      <c r="VOW33" s="687"/>
      <c r="VOX33" s="687"/>
      <c r="VOY33" s="687"/>
      <c r="VOZ33" s="687"/>
      <c r="VPA33" s="687"/>
      <c r="VPB33" s="687"/>
      <c r="VPC33" s="687"/>
      <c r="VPD33" s="687"/>
      <c r="VPE33" s="687"/>
      <c r="VPF33" s="687"/>
      <c r="VPG33" s="687"/>
      <c r="VPH33" s="687"/>
      <c r="VPI33" s="687"/>
      <c r="VPJ33" s="687"/>
      <c r="VPK33" s="687"/>
      <c r="VPL33" s="687"/>
      <c r="VPM33" s="687"/>
      <c r="VPN33" s="687"/>
      <c r="VPO33" s="687"/>
      <c r="VPP33" s="687"/>
      <c r="VPQ33" s="687"/>
      <c r="VPR33" s="687"/>
      <c r="VPS33" s="687"/>
      <c r="VPT33" s="687"/>
      <c r="VPU33" s="687"/>
      <c r="VPV33" s="687"/>
      <c r="VPW33" s="687"/>
      <c r="VPX33" s="687"/>
      <c r="VPY33" s="687"/>
      <c r="VPZ33" s="687"/>
      <c r="VQA33" s="687"/>
      <c r="VQB33" s="687"/>
      <c r="VQC33" s="687"/>
      <c r="VQD33" s="687"/>
      <c r="VQE33" s="687"/>
      <c r="VQF33" s="687"/>
      <c r="VQG33" s="687"/>
      <c r="VQH33" s="687"/>
      <c r="VQI33" s="687"/>
      <c r="VQJ33" s="687"/>
      <c r="VQK33" s="687"/>
      <c r="VQL33" s="687"/>
      <c r="VQM33" s="687"/>
      <c r="VQN33" s="687"/>
      <c r="VQO33" s="687"/>
      <c r="VQP33" s="687"/>
      <c r="VQQ33" s="687"/>
      <c r="VQR33" s="687"/>
      <c r="VQS33" s="687"/>
      <c r="VQT33" s="687"/>
      <c r="VQU33" s="687"/>
      <c r="VQV33" s="687"/>
      <c r="VQW33" s="687"/>
      <c r="VQX33" s="687"/>
      <c r="VQY33" s="687"/>
      <c r="VQZ33" s="687"/>
      <c r="VRA33" s="687"/>
      <c r="VRB33" s="687"/>
      <c r="VRC33" s="687"/>
      <c r="VRD33" s="687"/>
      <c r="VRE33" s="687"/>
      <c r="VRF33" s="687"/>
      <c r="VRG33" s="687"/>
      <c r="VRH33" s="687"/>
      <c r="VRI33" s="687"/>
      <c r="VRJ33" s="687"/>
      <c r="VRK33" s="687"/>
      <c r="VRL33" s="687"/>
      <c r="VRM33" s="687"/>
      <c r="VRN33" s="687"/>
      <c r="VRO33" s="687"/>
      <c r="VRP33" s="687"/>
      <c r="VRQ33" s="687"/>
      <c r="VRR33" s="687"/>
      <c r="VRS33" s="687"/>
      <c r="VRT33" s="687"/>
      <c r="VRU33" s="687"/>
      <c r="VRV33" s="687"/>
      <c r="VRW33" s="687"/>
      <c r="VRX33" s="687"/>
      <c r="VRY33" s="687"/>
      <c r="VRZ33" s="687"/>
      <c r="VSA33" s="687"/>
      <c r="VSB33" s="687"/>
      <c r="VSC33" s="687"/>
      <c r="VSD33" s="687"/>
      <c r="VSE33" s="687"/>
      <c r="VSF33" s="687"/>
      <c r="VSG33" s="687"/>
      <c r="VSH33" s="687"/>
      <c r="VSI33" s="687"/>
      <c r="VSJ33" s="687"/>
      <c r="VSK33" s="687"/>
      <c r="VSL33" s="687"/>
      <c r="VSM33" s="687"/>
      <c r="VSN33" s="687"/>
      <c r="VSO33" s="687"/>
      <c r="VSP33" s="687"/>
      <c r="VSQ33" s="687"/>
      <c r="VSR33" s="687"/>
      <c r="VSS33" s="687"/>
      <c r="VST33" s="687"/>
      <c r="VSU33" s="687"/>
      <c r="VSV33" s="687"/>
      <c r="VSW33" s="687"/>
      <c r="VSX33" s="687"/>
      <c r="VSY33" s="687"/>
      <c r="VSZ33" s="687"/>
      <c r="VTA33" s="687"/>
      <c r="VTB33" s="687"/>
      <c r="VTC33" s="687"/>
      <c r="VTD33" s="687"/>
      <c r="VTE33" s="687"/>
      <c r="VTF33" s="687"/>
      <c r="VTG33" s="687"/>
      <c r="VTH33" s="687"/>
      <c r="VTI33" s="687"/>
      <c r="VTJ33" s="687"/>
      <c r="VTK33" s="687"/>
      <c r="VTL33" s="687"/>
      <c r="VTM33" s="687"/>
      <c r="VTN33" s="687"/>
      <c r="VTO33" s="687"/>
      <c r="VTP33" s="687"/>
      <c r="VTQ33" s="687"/>
      <c r="VTR33" s="687"/>
      <c r="VTS33" s="687"/>
      <c r="VTT33" s="687"/>
      <c r="VTU33" s="687"/>
      <c r="VTV33" s="687"/>
      <c r="VTW33" s="687"/>
      <c r="VTX33" s="687"/>
      <c r="VTY33" s="687"/>
      <c r="VTZ33" s="687"/>
      <c r="VUA33" s="687"/>
      <c r="VUB33" s="687"/>
      <c r="VUC33" s="687"/>
      <c r="VUD33" s="687"/>
      <c r="VUE33" s="687"/>
      <c r="VUF33" s="687"/>
      <c r="VUG33" s="687"/>
      <c r="VUH33" s="687"/>
      <c r="VUI33" s="687"/>
      <c r="VUJ33" s="687"/>
      <c r="VUK33" s="687"/>
      <c r="VUL33" s="687"/>
      <c r="VUM33" s="687"/>
      <c r="VUN33" s="687"/>
      <c r="VUO33" s="687"/>
      <c r="VUP33" s="687"/>
      <c r="VUQ33" s="687"/>
      <c r="VUR33" s="687"/>
      <c r="VUS33" s="687"/>
      <c r="VUT33" s="687"/>
      <c r="VUU33" s="687"/>
      <c r="VUV33" s="687"/>
      <c r="VUW33" s="687"/>
      <c r="VUX33" s="687"/>
      <c r="VUY33" s="687"/>
      <c r="VUZ33" s="687"/>
      <c r="VVA33" s="687"/>
      <c r="VVB33" s="687"/>
      <c r="VVC33" s="687"/>
      <c r="VVD33" s="687"/>
      <c r="VVE33" s="687"/>
      <c r="VVF33" s="687"/>
      <c r="VVG33" s="687"/>
      <c r="VVH33" s="687"/>
      <c r="VVI33" s="687"/>
      <c r="VVJ33" s="687"/>
      <c r="VVK33" s="687"/>
      <c r="VVL33" s="687"/>
      <c r="VVM33" s="687"/>
      <c r="VVN33" s="687"/>
      <c r="VVO33" s="687"/>
      <c r="VVP33" s="687"/>
      <c r="VVQ33" s="687"/>
      <c r="VVR33" s="687"/>
      <c r="VVS33" s="687"/>
      <c r="VVT33" s="687"/>
      <c r="VVU33" s="687"/>
      <c r="VVV33" s="687"/>
      <c r="VVW33" s="687"/>
      <c r="VVX33" s="687"/>
      <c r="VVY33" s="687"/>
      <c r="VVZ33" s="687"/>
      <c r="VWA33" s="687"/>
      <c r="VWB33" s="687"/>
      <c r="VWC33" s="687"/>
      <c r="VWD33" s="687"/>
      <c r="VWE33" s="687"/>
      <c r="VWF33" s="687"/>
      <c r="VWG33" s="687"/>
      <c r="VWH33" s="687"/>
      <c r="VWI33" s="687"/>
      <c r="VWJ33" s="687"/>
      <c r="VWK33" s="687"/>
      <c r="VWL33" s="687"/>
      <c r="VWM33" s="687"/>
      <c r="VWN33" s="687"/>
      <c r="VWO33" s="687"/>
      <c r="VWP33" s="687"/>
      <c r="VWQ33" s="687"/>
      <c r="VWR33" s="687"/>
      <c r="VWS33" s="687"/>
      <c r="VWT33" s="687"/>
      <c r="VWU33" s="687"/>
      <c r="VWV33" s="687"/>
      <c r="VWW33" s="687"/>
      <c r="VWX33" s="687"/>
      <c r="VWY33" s="687"/>
      <c r="VWZ33" s="687"/>
      <c r="VXA33" s="687"/>
      <c r="VXB33" s="687"/>
      <c r="VXC33" s="687"/>
      <c r="VXD33" s="687"/>
      <c r="VXE33" s="687"/>
      <c r="VXF33" s="687"/>
      <c r="VXG33" s="687"/>
      <c r="VXH33" s="687"/>
      <c r="VXI33" s="687"/>
      <c r="VXJ33" s="687"/>
      <c r="VXK33" s="687"/>
      <c r="VXL33" s="687"/>
      <c r="VXM33" s="687"/>
      <c r="VXN33" s="687"/>
      <c r="VXO33" s="687"/>
      <c r="VXP33" s="687"/>
      <c r="VXQ33" s="687"/>
      <c r="VXR33" s="687"/>
      <c r="VXS33" s="687"/>
      <c r="VXT33" s="687"/>
      <c r="VXU33" s="687"/>
      <c r="VXV33" s="687"/>
      <c r="VXW33" s="687"/>
      <c r="VXX33" s="687"/>
      <c r="VXY33" s="687"/>
      <c r="VXZ33" s="687"/>
      <c r="VYA33" s="687"/>
      <c r="VYB33" s="687"/>
      <c r="VYC33" s="687"/>
      <c r="VYD33" s="687"/>
      <c r="VYE33" s="687"/>
      <c r="VYF33" s="687"/>
      <c r="VYG33" s="687"/>
      <c r="VYH33" s="687"/>
      <c r="VYI33" s="687"/>
      <c r="VYJ33" s="687"/>
      <c r="VYK33" s="687"/>
      <c r="VYL33" s="687"/>
      <c r="VYM33" s="687"/>
      <c r="VYN33" s="687"/>
      <c r="VYO33" s="687"/>
      <c r="VYP33" s="687"/>
      <c r="VYQ33" s="687"/>
      <c r="VYR33" s="687"/>
      <c r="VYS33" s="687"/>
      <c r="VYT33" s="687"/>
      <c r="VYU33" s="687"/>
      <c r="VYV33" s="687"/>
      <c r="VYW33" s="687"/>
      <c r="VYX33" s="687"/>
      <c r="VYY33" s="687"/>
      <c r="VYZ33" s="687"/>
      <c r="VZA33" s="687"/>
      <c r="VZB33" s="687"/>
      <c r="VZC33" s="687"/>
      <c r="VZD33" s="687"/>
      <c r="VZE33" s="687"/>
      <c r="VZF33" s="687"/>
      <c r="VZG33" s="687"/>
      <c r="VZH33" s="687"/>
      <c r="VZI33" s="687"/>
      <c r="VZJ33" s="687"/>
      <c r="VZK33" s="687"/>
      <c r="VZL33" s="687"/>
      <c r="VZM33" s="687"/>
      <c r="VZN33" s="687"/>
      <c r="VZO33" s="687"/>
      <c r="VZP33" s="687"/>
      <c r="VZQ33" s="687"/>
      <c r="VZR33" s="687"/>
      <c r="VZS33" s="687"/>
      <c r="VZT33" s="687"/>
      <c r="VZU33" s="687"/>
      <c r="VZV33" s="687"/>
      <c r="VZW33" s="687"/>
      <c r="VZX33" s="687"/>
      <c r="VZY33" s="687"/>
      <c r="VZZ33" s="687"/>
      <c r="WAA33" s="687"/>
      <c r="WAB33" s="687"/>
      <c r="WAC33" s="687"/>
      <c r="WAD33" s="687"/>
      <c r="WAE33" s="687"/>
      <c r="WAF33" s="687"/>
      <c r="WAG33" s="687"/>
      <c r="WAH33" s="687"/>
      <c r="WAI33" s="687"/>
      <c r="WAJ33" s="687"/>
      <c r="WAK33" s="687"/>
      <c r="WAL33" s="687"/>
      <c r="WAM33" s="687"/>
      <c r="WAN33" s="687"/>
      <c r="WAO33" s="687"/>
      <c r="WAP33" s="687"/>
      <c r="WAQ33" s="687"/>
      <c r="WAR33" s="687"/>
      <c r="WAS33" s="687"/>
      <c r="WAT33" s="687"/>
      <c r="WAU33" s="687"/>
      <c r="WAV33" s="687"/>
      <c r="WAW33" s="687"/>
      <c r="WAX33" s="687"/>
      <c r="WAY33" s="687"/>
      <c r="WAZ33" s="687"/>
      <c r="WBA33" s="687"/>
      <c r="WBB33" s="687"/>
      <c r="WBC33" s="687"/>
      <c r="WBD33" s="687"/>
      <c r="WBE33" s="687"/>
      <c r="WBF33" s="687"/>
      <c r="WBG33" s="687"/>
      <c r="WBH33" s="687"/>
      <c r="WBI33" s="687"/>
      <c r="WBJ33" s="687"/>
      <c r="WBK33" s="687"/>
      <c r="WBL33" s="687"/>
      <c r="WBM33" s="687"/>
      <c r="WBN33" s="687"/>
      <c r="WBO33" s="687"/>
      <c r="WBP33" s="687"/>
      <c r="WBQ33" s="687"/>
      <c r="WBR33" s="687"/>
      <c r="WBS33" s="687"/>
      <c r="WBT33" s="687"/>
      <c r="WBU33" s="687"/>
      <c r="WBV33" s="687"/>
      <c r="WBW33" s="687"/>
      <c r="WBX33" s="687"/>
      <c r="WBY33" s="687"/>
      <c r="WBZ33" s="687"/>
      <c r="WCA33" s="687"/>
      <c r="WCB33" s="687"/>
      <c r="WCC33" s="687"/>
      <c r="WCD33" s="687"/>
      <c r="WCE33" s="687"/>
      <c r="WCF33" s="687"/>
      <c r="WCG33" s="687"/>
      <c r="WCH33" s="687"/>
      <c r="WCI33" s="687"/>
      <c r="WCJ33" s="687"/>
      <c r="WCK33" s="687"/>
      <c r="WCL33" s="687"/>
      <c r="WCM33" s="687"/>
      <c r="WCN33" s="687"/>
      <c r="WCO33" s="687"/>
      <c r="WCP33" s="687"/>
      <c r="WCQ33" s="687"/>
      <c r="WCR33" s="687"/>
      <c r="WCS33" s="687"/>
      <c r="WCT33" s="687"/>
      <c r="WCU33" s="687"/>
      <c r="WCV33" s="687"/>
      <c r="WCW33" s="687"/>
      <c r="WCX33" s="687"/>
      <c r="WCY33" s="687"/>
      <c r="WCZ33" s="687"/>
      <c r="WDA33" s="687"/>
      <c r="WDB33" s="687"/>
      <c r="WDC33" s="687"/>
      <c r="WDD33" s="687"/>
      <c r="WDE33" s="687"/>
      <c r="WDF33" s="687"/>
      <c r="WDG33" s="687"/>
      <c r="WDH33" s="687"/>
      <c r="WDI33" s="687"/>
      <c r="WDJ33" s="687"/>
      <c r="WDK33" s="687"/>
      <c r="WDL33" s="687"/>
      <c r="WDM33" s="687"/>
      <c r="WDN33" s="687"/>
      <c r="WDO33" s="687"/>
      <c r="WDP33" s="687"/>
      <c r="WDQ33" s="687"/>
      <c r="WDR33" s="687"/>
      <c r="WDS33" s="687"/>
      <c r="WDT33" s="687"/>
      <c r="WDU33" s="687"/>
      <c r="WDV33" s="687"/>
      <c r="WDW33" s="687"/>
      <c r="WDX33" s="687"/>
      <c r="WDY33" s="687"/>
      <c r="WDZ33" s="687"/>
      <c r="WEA33" s="687"/>
      <c r="WEB33" s="687"/>
      <c r="WEC33" s="687"/>
      <c r="WED33" s="687"/>
      <c r="WEE33" s="687"/>
      <c r="WEF33" s="687"/>
      <c r="WEG33" s="687"/>
      <c r="WEH33" s="687"/>
      <c r="WEI33" s="687"/>
      <c r="WEJ33" s="687"/>
      <c r="WEK33" s="687"/>
      <c r="WEL33" s="687"/>
      <c r="WEM33" s="687"/>
      <c r="WEN33" s="687"/>
      <c r="WEO33" s="687"/>
      <c r="WEP33" s="687"/>
      <c r="WEQ33" s="687"/>
      <c r="WER33" s="687"/>
      <c r="WES33" s="687"/>
      <c r="WET33" s="687"/>
      <c r="WEU33" s="687"/>
      <c r="WEV33" s="687"/>
      <c r="WEW33" s="687"/>
      <c r="WEX33" s="687"/>
      <c r="WEY33" s="687"/>
      <c r="WEZ33" s="687"/>
      <c r="WFA33" s="687"/>
      <c r="WFB33" s="687"/>
      <c r="WFC33" s="687"/>
      <c r="WFD33" s="687"/>
      <c r="WFE33" s="687"/>
      <c r="WFF33" s="687"/>
      <c r="WFG33" s="687"/>
      <c r="WFH33" s="687"/>
      <c r="WFI33" s="687"/>
      <c r="WFJ33" s="687"/>
      <c r="WFK33" s="687"/>
      <c r="WFL33" s="687"/>
      <c r="WFM33" s="687"/>
      <c r="WFN33" s="687"/>
      <c r="WFO33" s="687"/>
      <c r="WFP33" s="687"/>
      <c r="WFQ33" s="687"/>
      <c r="WFR33" s="687"/>
      <c r="WFS33" s="687"/>
      <c r="WFT33" s="687"/>
      <c r="WFU33" s="687"/>
      <c r="WFV33" s="687"/>
      <c r="WFW33" s="687"/>
      <c r="WFX33" s="687"/>
      <c r="WFY33" s="687"/>
      <c r="WFZ33" s="687"/>
      <c r="WGA33" s="687"/>
      <c r="WGB33" s="687"/>
      <c r="WGC33" s="687"/>
      <c r="WGD33" s="687"/>
      <c r="WGE33" s="687"/>
      <c r="WGF33" s="687"/>
      <c r="WGG33" s="687"/>
      <c r="WGH33" s="687"/>
      <c r="WGI33" s="687"/>
      <c r="WGJ33" s="687"/>
      <c r="WGK33" s="687"/>
      <c r="WGL33" s="687"/>
      <c r="WGM33" s="687"/>
      <c r="WGN33" s="687"/>
      <c r="WGO33" s="687"/>
      <c r="WGP33" s="687"/>
      <c r="WGQ33" s="687"/>
      <c r="WGR33" s="687"/>
      <c r="WGS33" s="687"/>
      <c r="WGT33" s="687"/>
      <c r="WGU33" s="687"/>
      <c r="WGV33" s="687"/>
      <c r="WGW33" s="687"/>
      <c r="WGX33" s="687"/>
      <c r="WGY33" s="687"/>
      <c r="WGZ33" s="687"/>
      <c r="WHA33" s="687"/>
      <c r="WHB33" s="687"/>
      <c r="WHC33" s="687"/>
      <c r="WHD33" s="687"/>
      <c r="WHE33" s="687"/>
      <c r="WHF33" s="687"/>
      <c r="WHG33" s="687"/>
      <c r="WHH33" s="687"/>
      <c r="WHI33" s="687"/>
      <c r="WHJ33" s="687"/>
      <c r="WHK33" s="687"/>
      <c r="WHL33" s="687"/>
      <c r="WHM33" s="687"/>
      <c r="WHN33" s="687"/>
      <c r="WHO33" s="687"/>
      <c r="WHP33" s="687"/>
      <c r="WHQ33" s="687"/>
      <c r="WHR33" s="687"/>
      <c r="WHS33" s="687"/>
      <c r="WHT33" s="687"/>
      <c r="WHU33" s="687"/>
      <c r="WHV33" s="687"/>
      <c r="WHW33" s="687"/>
      <c r="WHX33" s="687"/>
      <c r="WHY33" s="687"/>
      <c r="WHZ33" s="687"/>
      <c r="WIA33" s="687"/>
      <c r="WIB33" s="687"/>
      <c r="WIC33" s="687"/>
      <c r="WID33" s="687"/>
      <c r="WIE33" s="687"/>
      <c r="WIF33" s="687"/>
      <c r="WIG33" s="687"/>
      <c r="WIH33" s="687"/>
      <c r="WII33" s="687"/>
      <c r="WIJ33" s="687"/>
      <c r="WIK33" s="687"/>
      <c r="WIL33" s="687"/>
      <c r="WIM33" s="687"/>
      <c r="WIN33" s="687"/>
      <c r="WIO33" s="687"/>
      <c r="WIP33" s="687"/>
      <c r="WIQ33" s="687"/>
      <c r="WIR33" s="687"/>
      <c r="WIS33" s="687"/>
      <c r="WIT33" s="687"/>
      <c r="WIU33" s="687"/>
      <c r="WIV33" s="687"/>
      <c r="WIW33" s="687"/>
      <c r="WIX33" s="687"/>
      <c r="WIY33" s="687"/>
      <c r="WIZ33" s="687"/>
      <c r="WJA33" s="687"/>
      <c r="WJB33" s="687"/>
      <c r="WJC33" s="687"/>
      <c r="WJD33" s="687"/>
      <c r="WJE33" s="687"/>
      <c r="WJF33" s="687"/>
      <c r="WJG33" s="687"/>
      <c r="WJH33" s="687"/>
      <c r="WJI33" s="687"/>
      <c r="WJJ33" s="687"/>
      <c r="WJK33" s="687"/>
      <c r="WJL33" s="687"/>
      <c r="WJM33" s="687"/>
      <c r="WJN33" s="687"/>
      <c r="WJO33" s="687"/>
      <c r="WJP33" s="687"/>
      <c r="WJQ33" s="687"/>
      <c r="WJR33" s="687"/>
      <c r="WJS33" s="687"/>
      <c r="WJT33" s="687"/>
      <c r="WJU33" s="687"/>
      <c r="WJV33" s="687"/>
      <c r="WJW33" s="687"/>
      <c r="WJX33" s="687"/>
      <c r="WJY33" s="687"/>
      <c r="WJZ33" s="687"/>
      <c r="WKA33" s="687"/>
      <c r="WKB33" s="687"/>
      <c r="WKC33" s="687"/>
      <c r="WKD33" s="687"/>
      <c r="WKE33" s="687"/>
      <c r="WKF33" s="687"/>
      <c r="WKG33" s="687"/>
      <c r="WKH33" s="687"/>
      <c r="WKI33" s="687"/>
      <c r="WKJ33" s="687"/>
      <c r="WKK33" s="687"/>
      <c r="WKL33" s="687"/>
      <c r="WKM33" s="687"/>
      <c r="WKN33" s="687"/>
      <c r="WKO33" s="687"/>
      <c r="WKP33" s="687"/>
      <c r="WKQ33" s="687"/>
      <c r="WKR33" s="687"/>
      <c r="WKS33" s="687"/>
      <c r="WKT33" s="687"/>
      <c r="WKU33" s="687"/>
      <c r="WKV33" s="687"/>
      <c r="WKW33" s="687"/>
      <c r="WKX33" s="687"/>
      <c r="WKY33" s="687"/>
      <c r="WKZ33" s="687"/>
      <c r="WLA33" s="687"/>
      <c r="WLB33" s="687"/>
      <c r="WLC33" s="687"/>
      <c r="WLD33" s="687"/>
      <c r="WLE33" s="687"/>
      <c r="WLF33" s="687"/>
      <c r="WLG33" s="687"/>
      <c r="WLH33" s="687"/>
      <c r="WLI33" s="687"/>
      <c r="WLJ33" s="687"/>
      <c r="WLK33" s="687"/>
      <c r="WLL33" s="687"/>
      <c r="WLM33" s="687"/>
      <c r="WLN33" s="687"/>
      <c r="WLO33" s="687"/>
      <c r="WLP33" s="687"/>
      <c r="WLQ33" s="687"/>
      <c r="WLR33" s="687"/>
      <c r="WLS33" s="687"/>
      <c r="WLT33" s="687"/>
      <c r="WLU33" s="687"/>
      <c r="WLV33" s="687"/>
      <c r="WLW33" s="687"/>
      <c r="WLX33" s="687"/>
      <c r="WLY33" s="687"/>
      <c r="WLZ33" s="687"/>
      <c r="WMA33" s="687"/>
      <c r="WMB33" s="687"/>
      <c r="WMC33" s="687"/>
      <c r="WMD33" s="687"/>
      <c r="WME33" s="687"/>
      <c r="WMF33" s="687"/>
      <c r="WMG33" s="687"/>
      <c r="WMH33" s="687"/>
      <c r="WMI33" s="687"/>
      <c r="WMJ33" s="687"/>
      <c r="WMK33" s="687"/>
      <c r="WML33" s="687"/>
      <c r="WMM33" s="687"/>
      <c r="WMN33" s="687"/>
      <c r="WMO33" s="687"/>
      <c r="WMP33" s="687"/>
      <c r="WMQ33" s="687"/>
      <c r="WMR33" s="687"/>
      <c r="WMS33" s="687"/>
      <c r="WMT33" s="687"/>
      <c r="WMU33" s="687"/>
      <c r="WMV33" s="687"/>
      <c r="WMW33" s="687"/>
      <c r="WMX33" s="687"/>
      <c r="WMY33" s="687"/>
      <c r="WMZ33" s="687"/>
      <c r="WNA33" s="687"/>
      <c r="WNB33" s="687"/>
      <c r="WNC33" s="687"/>
      <c r="WND33" s="687"/>
      <c r="WNE33" s="687"/>
      <c r="WNF33" s="687"/>
      <c r="WNG33" s="687"/>
      <c r="WNH33" s="687"/>
      <c r="WNI33" s="687"/>
      <c r="WNJ33" s="687"/>
      <c r="WNK33" s="687"/>
      <c r="WNL33" s="687"/>
      <c r="WNM33" s="687"/>
      <c r="WNN33" s="687"/>
      <c r="WNO33" s="687"/>
      <c r="WNP33" s="687"/>
      <c r="WNQ33" s="687"/>
      <c r="WNR33" s="687"/>
      <c r="WNS33" s="687"/>
      <c r="WNT33" s="687"/>
      <c r="WNU33" s="687"/>
      <c r="WNV33" s="687"/>
      <c r="WNW33" s="687"/>
      <c r="WNX33" s="687"/>
      <c r="WNY33" s="687"/>
      <c r="WNZ33" s="687"/>
      <c r="WOA33" s="687"/>
      <c r="WOB33" s="687"/>
      <c r="WOC33" s="687"/>
      <c r="WOD33" s="687"/>
      <c r="WOE33" s="687"/>
      <c r="WOF33" s="687"/>
      <c r="WOG33" s="687"/>
      <c r="WOH33" s="687"/>
      <c r="WOI33" s="687"/>
      <c r="WOJ33" s="687"/>
      <c r="WOK33" s="687"/>
      <c r="WOL33" s="687"/>
      <c r="WOM33" s="687"/>
      <c r="WON33" s="687"/>
      <c r="WOO33" s="687"/>
      <c r="WOP33" s="687"/>
      <c r="WOQ33" s="687"/>
      <c r="WOR33" s="687"/>
      <c r="WOS33" s="687"/>
      <c r="WOT33" s="687"/>
      <c r="WOU33" s="687"/>
      <c r="WOV33" s="687"/>
      <c r="WOW33" s="687"/>
      <c r="WOX33" s="687"/>
      <c r="WOY33" s="687"/>
      <c r="WOZ33" s="687"/>
      <c r="WPA33" s="687"/>
      <c r="WPB33" s="687"/>
      <c r="WPC33" s="687"/>
      <c r="WPD33" s="687"/>
      <c r="WPE33" s="687"/>
      <c r="WPF33" s="687"/>
      <c r="WPG33" s="687"/>
      <c r="WPH33" s="687"/>
      <c r="WPI33" s="687"/>
      <c r="WPJ33" s="687"/>
      <c r="WPK33" s="687"/>
      <c r="WPL33" s="687"/>
      <c r="WPM33" s="687"/>
      <c r="WPN33" s="687"/>
      <c r="WPO33" s="687"/>
      <c r="WPP33" s="687"/>
      <c r="WPQ33" s="687"/>
      <c r="WPR33" s="687"/>
      <c r="WPS33" s="687"/>
      <c r="WPT33" s="687"/>
      <c r="WPU33" s="687"/>
      <c r="WPV33" s="687"/>
      <c r="WPW33" s="687"/>
      <c r="WPX33" s="687"/>
      <c r="WPY33" s="687"/>
      <c r="WPZ33" s="687"/>
      <c r="WQA33" s="687"/>
      <c r="WQB33" s="687"/>
      <c r="WQC33" s="687"/>
      <c r="WQD33" s="687"/>
      <c r="WQE33" s="687"/>
      <c r="WQF33" s="687"/>
      <c r="WQG33" s="687"/>
      <c r="WQH33" s="687"/>
      <c r="WQI33" s="687"/>
      <c r="WQJ33" s="687"/>
      <c r="WQK33" s="687"/>
      <c r="WQL33" s="687"/>
      <c r="WQM33" s="687"/>
      <c r="WQN33" s="687"/>
      <c r="WQO33" s="687"/>
      <c r="WQP33" s="687"/>
      <c r="WQQ33" s="687"/>
      <c r="WQR33" s="687"/>
      <c r="WQS33" s="687"/>
      <c r="WQT33" s="687"/>
      <c r="WQU33" s="687"/>
      <c r="WQV33" s="687"/>
      <c r="WQW33" s="687"/>
      <c r="WQX33" s="687"/>
      <c r="WQY33" s="687"/>
      <c r="WQZ33" s="687"/>
      <c r="WRA33" s="687"/>
      <c r="WRB33" s="687"/>
      <c r="WRC33" s="687"/>
      <c r="WRD33" s="687"/>
      <c r="WRE33" s="687"/>
      <c r="WRF33" s="687"/>
      <c r="WRG33" s="687"/>
      <c r="WRH33" s="687"/>
      <c r="WRI33" s="687"/>
      <c r="WRJ33" s="687"/>
      <c r="WRK33" s="687"/>
      <c r="WRL33" s="687"/>
      <c r="WRM33" s="687"/>
      <c r="WRN33" s="687"/>
      <c r="WRO33" s="687"/>
      <c r="WRP33" s="687"/>
      <c r="WRQ33" s="687"/>
      <c r="WRR33" s="687"/>
      <c r="WRS33" s="687"/>
      <c r="WRT33" s="687"/>
      <c r="WRU33" s="687"/>
      <c r="WRV33" s="687"/>
      <c r="WRW33" s="687"/>
      <c r="WRX33" s="687"/>
      <c r="WRY33" s="687"/>
      <c r="WRZ33" s="687"/>
      <c r="WSA33" s="687"/>
      <c r="WSB33" s="687"/>
      <c r="WSC33" s="687"/>
      <c r="WSD33" s="687"/>
      <c r="WSE33" s="687"/>
      <c r="WSF33" s="687"/>
      <c r="WSG33" s="687"/>
      <c r="WSH33" s="687"/>
      <c r="WSI33" s="687"/>
      <c r="WSJ33" s="687"/>
      <c r="WSK33" s="687"/>
      <c r="WSL33" s="687"/>
      <c r="WSM33" s="687"/>
      <c r="WSN33" s="687"/>
      <c r="WSO33" s="687"/>
      <c r="WSP33" s="687"/>
      <c r="WSQ33" s="687"/>
      <c r="WSR33" s="687"/>
      <c r="WSS33" s="687"/>
      <c r="WST33" s="687"/>
      <c r="WSU33" s="687"/>
      <c r="WSV33" s="687"/>
      <c r="WSW33" s="687"/>
      <c r="WSX33" s="687"/>
      <c r="WSY33" s="687"/>
      <c r="WSZ33" s="687"/>
      <c r="WTA33" s="687"/>
      <c r="WTB33" s="687"/>
      <c r="WTC33" s="687"/>
      <c r="WTD33" s="687"/>
      <c r="WTE33" s="687"/>
      <c r="WTF33" s="687"/>
      <c r="WTG33" s="687"/>
      <c r="WTH33" s="687"/>
      <c r="WTI33" s="687"/>
      <c r="WTJ33" s="687"/>
      <c r="WTK33" s="687"/>
      <c r="WTL33" s="687"/>
      <c r="WTM33" s="687"/>
      <c r="WTN33" s="687"/>
      <c r="WTO33" s="687"/>
      <c r="WTP33" s="687"/>
      <c r="WTQ33" s="687"/>
      <c r="WTR33" s="687"/>
      <c r="WTS33" s="687"/>
      <c r="WTT33" s="687"/>
      <c r="WTU33" s="687"/>
      <c r="WTV33" s="687"/>
      <c r="WTW33" s="687"/>
      <c r="WTX33" s="687"/>
      <c r="WTY33" s="687"/>
      <c r="WTZ33" s="687"/>
      <c r="WUA33" s="687"/>
      <c r="WUB33" s="687"/>
      <c r="WUC33" s="687"/>
      <c r="WUD33" s="687"/>
      <c r="WUE33" s="687"/>
      <c r="WUF33" s="687"/>
      <c r="WUG33" s="687"/>
      <c r="WUH33" s="687"/>
      <c r="WUI33" s="687"/>
      <c r="WUJ33" s="687"/>
      <c r="WUK33" s="687"/>
      <c r="WUL33" s="687"/>
      <c r="WUM33" s="687"/>
      <c r="WUN33" s="687"/>
      <c r="WUO33" s="687"/>
      <c r="WUP33" s="687"/>
      <c r="WUQ33" s="687"/>
      <c r="WUR33" s="687"/>
      <c r="WUS33" s="687"/>
      <c r="WUT33" s="687"/>
      <c r="WUU33" s="687"/>
      <c r="WUV33" s="687"/>
      <c r="WUW33" s="687"/>
      <c r="WUX33" s="687"/>
      <c r="WUY33" s="687"/>
      <c r="WUZ33" s="687"/>
      <c r="WVA33" s="687"/>
      <c r="WVB33" s="687"/>
      <c r="WVC33" s="687"/>
      <c r="WVD33" s="687"/>
      <c r="WVE33" s="687"/>
      <c r="WVF33" s="687"/>
      <c r="WVG33" s="687"/>
      <c r="WVH33" s="687"/>
      <c r="WVI33" s="687"/>
      <c r="WVJ33" s="687"/>
      <c r="WVK33" s="687"/>
      <c r="WVL33" s="687"/>
      <c r="WVM33" s="687"/>
      <c r="WVN33" s="687"/>
      <c r="WVO33" s="687"/>
      <c r="WVP33" s="687"/>
      <c r="WVQ33" s="687"/>
      <c r="WVR33" s="687"/>
      <c r="WVS33" s="687"/>
      <c r="WVT33" s="687"/>
      <c r="WVU33" s="687"/>
      <c r="WVV33" s="687"/>
      <c r="WVW33" s="687"/>
      <c r="WVX33" s="687"/>
      <c r="WVY33" s="687"/>
      <c r="WVZ33" s="687"/>
      <c r="WWA33" s="687"/>
      <c r="WWB33" s="687"/>
      <c r="WWC33" s="687"/>
      <c r="WWD33" s="687"/>
      <c r="WWE33" s="687"/>
      <c r="WWF33" s="687"/>
      <c r="WWG33" s="687"/>
      <c r="WWH33" s="687"/>
      <c r="WWI33" s="687"/>
      <c r="WWJ33" s="687"/>
      <c r="WWK33" s="687"/>
      <c r="WWL33" s="687"/>
      <c r="WWM33" s="687"/>
      <c r="WWN33" s="687"/>
      <c r="WWO33" s="687"/>
      <c r="WWP33" s="687"/>
      <c r="WWQ33" s="687"/>
      <c r="WWR33" s="687"/>
      <c r="WWS33" s="687"/>
      <c r="WWT33" s="687"/>
      <c r="WWU33" s="687"/>
      <c r="WWV33" s="687"/>
      <c r="WWW33" s="687"/>
      <c r="WWX33" s="687"/>
      <c r="WWY33" s="687"/>
      <c r="WWZ33" s="687"/>
      <c r="WXA33" s="687"/>
      <c r="WXB33" s="687"/>
      <c r="WXC33" s="687"/>
      <c r="WXD33" s="687"/>
      <c r="WXE33" s="687"/>
      <c r="WXF33" s="687"/>
      <c r="WXG33" s="687"/>
      <c r="WXH33" s="687"/>
      <c r="WXI33" s="687"/>
      <c r="WXJ33" s="687"/>
      <c r="WXK33" s="687"/>
      <c r="WXL33" s="687"/>
      <c r="WXM33" s="687"/>
      <c r="WXN33" s="687"/>
      <c r="WXO33" s="687"/>
      <c r="WXP33" s="687"/>
      <c r="WXQ33" s="687"/>
      <c r="WXR33" s="687"/>
      <c r="WXS33" s="687"/>
      <c r="WXT33" s="687"/>
      <c r="WXU33" s="687"/>
      <c r="WXV33" s="687"/>
      <c r="WXW33" s="687"/>
      <c r="WXX33" s="687"/>
      <c r="WXY33" s="687"/>
      <c r="WXZ33" s="687"/>
      <c r="WYA33" s="687"/>
      <c r="WYB33" s="687"/>
      <c r="WYC33" s="687"/>
      <c r="WYD33" s="687"/>
      <c r="WYE33" s="687"/>
      <c r="WYF33" s="687"/>
      <c r="WYG33" s="687"/>
      <c r="WYH33" s="687"/>
      <c r="WYI33" s="687"/>
      <c r="WYJ33" s="687"/>
      <c r="WYK33" s="687"/>
      <c r="WYL33" s="687"/>
      <c r="WYM33" s="687"/>
      <c r="WYN33" s="687"/>
      <c r="WYO33" s="687"/>
      <c r="WYP33" s="687"/>
      <c r="WYQ33" s="687"/>
      <c r="WYR33" s="687"/>
      <c r="WYS33" s="687"/>
      <c r="WYT33" s="687"/>
      <c r="WYU33" s="687"/>
      <c r="WYV33" s="687"/>
      <c r="WYW33" s="687"/>
      <c r="WYX33" s="687"/>
      <c r="WYY33" s="687"/>
      <c r="WYZ33" s="687"/>
      <c r="WZA33" s="687"/>
      <c r="WZB33" s="687"/>
      <c r="WZC33" s="687"/>
      <c r="WZD33" s="687"/>
      <c r="WZE33" s="687"/>
      <c r="WZF33" s="687"/>
      <c r="WZG33" s="687"/>
      <c r="WZH33" s="687"/>
      <c r="WZI33" s="687"/>
      <c r="WZJ33" s="687"/>
      <c r="WZK33" s="687"/>
      <c r="WZL33" s="687"/>
      <c r="WZM33" s="687"/>
      <c r="WZN33" s="687"/>
      <c r="WZO33" s="687"/>
      <c r="WZP33" s="687"/>
      <c r="WZQ33" s="687"/>
      <c r="WZR33" s="687"/>
      <c r="WZS33" s="687"/>
      <c r="WZT33" s="687"/>
      <c r="WZU33" s="687"/>
      <c r="WZV33" s="687"/>
      <c r="WZW33" s="687"/>
      <c r="WZX33" s="687"/>
      <c r="WZY33" s="687"/>
      <c r="WZZ33" s="687"/>
      <c r="XAA33" s="687"/>
      <c r="XAB33" s="687"/>
      <c r="XAC33" s="687"/>
      <c r="XAD33" s="687"/>
      <c r="XAE33" s="687"/>
      <c r="XAF33" s="687"/>
      <c r="XAG33" s="687"/>
      <c r="XAH33" s="687"/>
      <c r="XAI33" s="687"/>
      <c r="XAJ33" s="687"/>
      <c r="XAK33" s="687"/>
      <c r="XAL33" s="687"/>
      <c r="XAM33" s="687"/>
      <c r="XAN33" s="687"/>
      <c r="XAO33" s="687"/>
      <c r="XAP33" s="687"/>
      <c r="XAQ33" s="687"/>
      <c r="XAR33" s="687"/>
      <c r="XAS33" s="687"/>
      <c r="XAT33" s="687"/>
      <c r="XAU33" s="687"/>
      <c r="XAV33" s="687"/>
      <c r="XAW33" s="687"/>
      <c r="XAX33" s="687"/>
      <c r="XAY33" s="687"/>
      <c r="XAZ33" s="687"/>
      <c r="XBA33" s="687"/>
      <c r="XBB33" s="687"/>
      <c r="XBC33" s="687"/>
      <c r="XBD33" s="687"/>
      <c r="XBE33" s="687"/>
      <c r="XBF33" s="687"/>
      <c r="XBG33" s="687"/>
      <c r="XBH33" s="687"/>
      <c r="XBI33" s="687"/>
      <c r="XBJ33" s="687"/>
      <c r="XBK33" s="687"/>
      <c r="XBL33" s="687"/>
      <c r="XBM33" s="687"/>
      <c r="XBN33" s="687"/>
      <c r="XBO33" s="687"/>
      <c r="XBP33" s="687"/>
      <c r="XBQ33" s="687"/>
      <c r="XBR33" s="687"/>
      <c r="XBS33" s="687"/>
      <c r="XBT33" s="687"/>
      <c r="XBU33" s="687"/>
      <c r="XBV33" s="687"/>
      <c r="XBW33" s="687"/>
      <c r="XBX33" s="687"/>
      <c r="XBY33" s="687"/>
      <c r="XBZ33" s="687"/>
      <c r="XCA33" s="687"/>
      <c r="XCB33" s="687"/>
      <c r="XCC33" s="687"/>
      <c r="XCD33" s="687"/>
      <c r="XCE33" s="687"/>
      <c r="XCF33" s="687"/>
      <c r="XCG33" s="687"/>
      <c r="XCH33" s="687"/>
      <c r="XCI33" s="687"/>
      <c r="XCJ33" s="687"/>
      <c r="XCK33" s="687"/>
      <c r="XCL33" s="687"/>
      <c r="XCM33" s="687"/>
      <c r="XCN33" s="687"/>
      <c r="XCO33" s="687"/>
      <c r="XCP33" s="687"/>
      <c r="XCQ33" s="687"/>
      <c r="XCR33" s="687"/>
      <c r="XCS33" s="687"/>
      <c r="XCT33" s="687"/>
      <c r="XCU33" s="687"/>
      <c r="XCV33" s="687"/>
      <c r="XCW33" s="687"/>
      <c r="XCX33" s="687"/>
      <c r="XCY33" s="687"/>
      <c r="XCZ33" s="687"/>
      <c r="XDA33" s="687"/>
      <c r="XDB33" s="687"/>
      <c r="XDC33" s="687"/>
      <c r="XDD33" s="687"/>
      <c r="XDE33" s="687"/>
      <c r="XDF33" s="687"/>
      <c r="XDG33" s="687"/>
      <c r="XDH33" s="687"/>
      <c r="XDI33" s="687"/>
      <c r="XDJ33" s="687"/>
      <c r="XDK33" s="687"/>
      <c r="XDL33" s="687"/>
      <c r="XDM33" s="687"/>
      <c r="XDN33" s="687"/>
      <c r="XDO33" s="687"/>
      <c r="XDP33" s="687"/>
      <c r="XDQ33" s="687"/>
      <c r="XDR33" s="687"/>
      <c r="XDS33" s="687"/>
      <c r="XDT33" s="687"/>
      <c r="XDU33" s="687"/>
      <c r="XDV33" s="687"/>
      <c r="XDW33" s="687"/>
      <c r="XDX33" s="687"/>
      <c r="XDY33" s="687"/>
      <c r="XDZ33" s="687"/>
      <c r="XEA33" s="687"/>
      <c r="XEB33" s="687"/>
      <c r="XEC33" s="687"/>
      <c r="XED33" s="687"/>
      <c r="XEE33" s="687"/>
      <c r="XEF33" s="687"/>
      <c r="XEG33" s="687"/>
      <c r="XEH33" s="687"/>
      <c r="XEI33" s="687"/>
      <c r="XEJ33" s="687"/>
      <c r="XEK33" s="687"/>
      <c r="XEL33" s="687"/>
      <c r="XEM33" s="687"/>
      <c r="XEN33" s="687"/>
      <c r="XEO33" s="687"/>
      <c r="XEP33" s="687"/>
      <c r="XEQ33" s="687"/>
      <c r="XER33" s="687"/>
      <c r="XES33" s="687"/>
      <c r="XET33" s="687"/>
      <c r="XEU33" s="687"/>
      <c r="XEV33" s="687"/>
      <c r="XEW33" s="687"/>
      <c r="XEX33" s="687"/>
      <c r="XEY33" s="687"/>
      <c r="XEZ33" s="687"/>
    </row>
    <row r="34" spans="1:16380" x14ac:dyDescent="0.25">
      <c r="B34" s="1192" t="s">
        <v>1491</v>
      </c>
      <c r="C34" s="1192">
        <v>1017</v>
      </c>
      <c r="D34" s="976" t="s">
        <v>1512</v>
      </c>
      <c r="E34" s="985" t="s">
        <v>521</v>
      </c>
      <c r="F34" s="1193"/>
      <c r="G34" s="980">
        <v>26905000</v>
      </c>
      <c r="H34" s="1002"/>
      <c r="I34" s="1003">
        <v>9000000</v>
      </c>
      <c r="J34" s="981">
        <v>13400000</v>
      </c>
      <c r="K34" s="982"/>
      <c r="L34" s="1002"/>
      <c r="M34" s="1008">
        <v>22400000</v>
      </c>
      <c r="N34" s="976"/>
      <c r="O34" s="1013">
        <v>4505000</v>
      </c>
      <c r="P34" s="1005"/>
      <c r="Q34" s="1155"/>
      <c r="R34" s="1005"/>
      <c r="S34" s="1006"/>
      <c r="T34" s="686"/>
      <c r="V34" s="687"/>
      <c r="X34" s="686"/>
      <c r="AA34" s="687"/>
      <c r="AB34" s="687"/>
      <c r="AC34" s="687"/>
      <c r="AD34" s="687"/>
      <c r="AE34" s="687"/>
      <c r="AF34" s="687"/>
      <c r="AG34" s="687"/>
      <c r="AH34" s="687"/>
      <c r="AI34" s="687"/>
      <c r="AJ34" s="687"/>
      <c r="AK34" s="687"/>
      <c r="AL34" s="687"/>
      <c r="AM34" s="687"/>
      <c r="AN34" s="687"/>
      <c r="AO34" s="687"/>
      <c r="AP34" s="687"/>
      <c r="AQ34" s="687"/>
      <c r="AR34" s="687"/>
      <c r="AS34" s="687"/>
      <c r="AT34" s="687"/>
      <c r="AU34" s="687"/>
      <c r="AV34" s="687"/>
      <c r="AW34" s="687"/>
      <c r="AX34" s="687"/>
      <c r="AY34" s="687"/>
      <c r="AZ34" s="687"/>
      <c r="BA34" s="687"/>
      <c r="BB34" s="687"/>
      <c r="BC34" s="687"/>
      <c r="BD34" s="687"/>
      <c r="BE34" s="687"/>
      <c r="BF34" s="687"/>
      <c r="BG34" s="687"/>
      <c r="BH34" s="687"/>
      <c r="BI34" s="687"/>
      <c r="BJ34" s="687"/>
      <c r="BK34" s="687"/>
      <c r="BL34" s="687"/>
      <c r="BM34" s="687"/>
      <c r="BN34" s="687"/>
      <c r="BO34" s="687"/>
      <c r="BP34" s="687"/>
      <c r="BQ34" s="687"/>
      <c r="BR34" s="687"/>
      <c r="BS34" s="687"/>
      <c r="BT34" s="687"/>
      <c r="BU34" s="687"/>
      <c r="BV34" s="687"/>
      <c r="BW34" s="687"/>
      <c r="BX34" s="687"/>
      <c r="BY34" s="687"/>
      <c r="BZ34" s="687"/>
      <c r="CA34" s="687"/>
      <c r="CB34" s="687"/>
      <c r="CC34" s="687"/>
      <c r="CD34" s="687"/>
      <c r="CE34" s="687"/>
      <c r="CF34" s="687"/>
      <c r="CG34" s="687"/>
      <c r="CH34" s="687"/>
      <c r="CI34" s="687"/>
      <c r="CJ34" s="687"/>
      <c r="CK34" s="687"/>
      <c r="CL34" s="687"/>
      <c r="CM34" s="687"/>
      <c r="CN34" s="687"/>
      <c r="CO34" s="687"/>
      <c r="CP34" s="687"/>
      <c r="CQ34" s="687"/>
      <c r="CR34" s="687"/>
      <c r="CS34" s="687"/>
      <c r="CT34" s="687"/>
      <c r="CU34" s="687"/>
      <c r="CV34" s="687"/>
      <c r="CW34" s="687"/>
      <c r="CX34" s="687"/>
      <c r="CY34" s="687"/>
      <c r="CZ34" s="687"/>
      <c r="DA34" s="687"/>
      <c r="DB34" s="687"/>
      <c r="DC34" s="687"/>
      <c r="DD34" s="687"/>
      <c r="DE34" s="687"/>
      <c r="DF34" s="687"/>
      <c r="DG34" s="687"/>
      <c r="DH34" s="687"/>
      <c r="DI34" s="687"/>
      <c r="DJ34" s="687"/>
      <c r="DK34" s="687"/>
      <c r="DL34" s="687"/>
      <c r="DM34" s="687"/>
      <c r="DN34" s="687"/>
      <c r="DO34" s="687"/>
      <c r="DP34" s="687"/>
      <c r="DQ34" s="687"/>
      <c r="DR34" s="687"/>
      <c r="DS34" s="687"/>
      <c r="DT34" s="687"/>
      <c r="DU34" s="687"/>
      <c r="DV34" s="687"/>
      <c r="DW34" s="687"/>
      <c r="DX34" s="687"/>
      <c r="DY34" s="687"/>
      <c r="DZ34" s="687"/>
      <c r="EA34" s="687"/>
      <c r="EB34" s="687"/>
      <c r="EC34" s="687"/>
      <c r="ED34" s="687"/>
      <c r="EE34" s="687"/>
      <c r="EF34" s="687"/>
      <c r="EG34" s="687"/>
      <c r="EH34" s="687"/>
      <c r="EI34" s="687"/>
      <c r="EJ34" s="687"/>
      <c r="EK34" s="687"/>
      <c r="EL34" s="687"/>
      <c r="EM34" s="687"/>
      <c r="EN34" s="687"/>
      <c r="EO34" s="687"/>
      <c r="EP34" s="687"/>
      <c r="EQ34" s="687"/>
      <c r="ER34" s="687"/>
      <c r="ES34" s="687"/>
      <c r="ET34" s="687"/>
      <c r="EU34" s="687"/>
      <c r="EV34" s="687"/>
      <c r="EW34" s="687"/>
      <c r="EX34" s="687"/>
      <c r="EY34" s="687"/>
      <c r="EZ34" s="687"/>
      <c r="FA34" s="687"/>
      <c r="FB34" s="687"/>
      <c r="FC34" s="687"/>
      <c r="FD34" s="687"/>
      <c r="FE34" s="687"/>
      <c r="FF34" s="687"/>
      <c r="FG34" s="687"/>
      <c r="FH34" s="687"/>
      <c r="FI34" s="687"/>
      <c r="FJ34" s="687"/>
      <c r="FK34" s="687"/>
      <c r="FL34" s="687"/>
      <c r="FM34" s="687"/>
      <c r="FN34" s="687"/>
      <c r="FO34" s="687"/>
      <c r="FP34" s="687"/>
      <c r="FQ34" s="687"/>
      <c r="FR34" s="687"/>
      <c r="FS34" s="687"/>
      <c r="FT34" s="687"/>
      <c r="FU34" s="687"/>
      <c r="FV34" s="687"/>
      <c r="FW34" s="687"/>
      <c r="FX34" s="687"/>
      <c r="FY34" s="687"/>
      <c r="FZ34" s="687"/>
      <c r="GA34" s="687"/>
      <c r="GB34" s="687"/>
      <c r="GC34" s="687"/>
      <c r="GD34" s="687"/>
      <c r="GE34" s="687"/>
      <c r="GF34" s="687"/>
      <c r="GG34" s="687"/>
      <c r="GH34" s="687"/>
      <c r="GI34" s="687"/>
      <c r="GJ34" s="687"/>
      <c r="GK34" s="687"/>
      <c r="GL34" s="687"/>
      <c r="GM34" s="687"/>
      <c r="GN34" s="687"/>
      <c r="GO34" s="687"/>
      <c r="GP34" s="687"/>
      <c r="GQ34" s="687"/>
      <c r="GR34" s="687"/>
      <c r="GS34" s="687"/>
      <c r="GT34" s="687"/>
      <c r="GU34" s="687"/>
      <c r="GV34" s="687"/>
      <c r="GW34" s="687"/>
      <c r="GX34" s="687"/>
      <c r="GY34" s="687"/>
      <c r="GZ34" s="687"/>
      <c r="HA34" s="687"/>
      <c r="HB34" s="687"/>
      <c r="HC34" s="687"/>
      <c r="HD34" s="687"/>
      <c r="HE34" s="687"/>
      <c r="HF34" s="687"/>
      <c r="HG34" s="687"/>
      <c r="HH34" s="687"/>
      <c r="HI34" s="687"/>
      <c r="HJ34" s="687"/>
      <c r="HK34" s="687"/>
      <c r="HL34" s="687"/>
      <c r="HM34" s="687"/>
      <c r="HN34" s="687"/>
      <c r="HO34" s="687"/>
      <c r="HP34" s="687"/>
      <c r="HQ34" s="687"/>
      <c r="HR34" s="687"/>
      <c r="HS34" s="687"/>
      <c r="HT34" s="687"/>
      <c r="HU34" s="687"/>
      <c r="HV34" s="687"/>
      <c r="HW34" s="687"/>
      <c r="HX34" s="687"/>
      <c r="HY34" s="687"/>
      <c r="HZ34" s="687"/>
      <c r="IA34" s="687"/>
      <c r="IB34" s="687"/>
      <c r="IC34" s="687"/>
      <c r="ID34" s="687"/>
      <c r="IE34" s="687"/>
      <c r="IF34" s="687"/>
      <c r="IG34" s="687"/>
      <c r="IH34" s="687"/>
      <c r="II34" s="687"/>
      <c r="IJ34" s="687"/>
      <c r="IK34" s="687"/>
      <c r="IL34" s="687"/>
      <c r="IM34" s="687"/>
      <c r="IN34" s="687"/>
      <c r="IO34" s="687"/>
      <c r="IP34" s="687"/>
      <c r="IQ34" s="687"/>
      <c r="IR34" s="687"/>
      <c r="IS34" s="687"/>
      <c r="IT34" s="687"/>
      <c r="IU34" s="687"/>
      <c r="IV34" s="687"/>
      <c r="IW34" s="687"/>
      <c r="IX34" s="687"/>
      <c r="IY34" s="687"/>
      <c r="IZ34" s="687"/>
      <c r="JA34" s="687"/>
      <c r="JB34" s="687"/>
      <c r="JC34" s="687"/>
      <c r="JD34" s="687"/>
      <c r="JE34" s="687"/>
      <c r="JF34" s="687"/>
      <c r="JG34" s="687"/>
      <c r="JH34" s="687"/>
      <c r="JI34" s="687"/>
      <c r="JJ34" s="687"/>
      <c r="JK34" s="687"/>
      <c r="JL34" s="687"/>
      <c r="JM34" s="687"/>
      <c r="JN34" s="687"/>
      <c r="JO34" s="687"/>
      <c r="JP34" s="687"/>
      <c r="JQ34" s="687"/>
      <c r="JR34" s="687"/>
      <c r="JS34" s="687"/>
      <c r="JT34" s="687"/>
      <c r="JU34" s="687"/>
      <c r="JV34" s="687"/>
      <c r="JW34" s="687"/>
      <c r="JX34" s="687"/>
      <c r="JY34" s="687"/>
      <c r="JZ34" s="687"/>
      <c r="KA34" s="687"/>
      <c r="KB34" s="687"/>
      <c r="KC34" s="687"/>
      <c r="KD34" s="687"/>
      <c r="KE34" s="687"/>
      <c r="KF34" s="687"/>
      <c r="KG34" s="687"/>
      <c r="KH34" s="687"/>
      <c r="KI34" s="687"/>
      <c r="KJ34" s="687"/>
      <c r="KK34" s="687"/>
      <c r="KL34" s="687"/>
      <c r="KM34" s="687"/>
      <c r="KN34" s="687"/>
      <c r="KO34" s="687"/>
      <c r="KP34" s="687"/>
      <c r="KQ34" s="687"/>
      <c r="KR34" s="687"/>
      <c r="KS34" s="687"/>
      <c r="KT34" s="687"/>
      <c r="KU34" s="687"/>
      <c r="KV34" s="687"/>
      <c r="KW34" s="687"/>
      <c r="KX34" s="687"/>
      <c r="KY34" s="687"/>
      <c r="KZ34" s="687"/>
      <c r="LA34" s="687"/>
      <c r="LB34" s="687"/>
      <c r="LC34" s="687"/>
      <c r="LD34" s="687"/>
      <c r="LE34" s="687"/>
      <c r="LF34" s="687"/>
      <c r="LG34" s="687"/>
      <c r="LH34" s="687"/>
      <c r="LI34" s="687"/>
      <c r="LJ34" s="687"/>
      <c r="LK34" s="687"/>
      <c r="LL34" s="687"/>
      <c r="LM34" s="687"/>
      <c r="LN34" s="687"/>
      <c r="LO34" s="687"/>
      <c r="LP34" s="687"/>
      <c r="LQ34" s="687"/>
      <c r="LR34" s="687"/>
      <c r="LS34" s="687"/>
      <c r="LT34" s="687"/>
      <c r="LU34" s="687"/>
      <c r="LV34" s="687"/>
      <c r="LW34" s="687"/>
      <c r="LX34" s="687"/>
      <c r="LY34" s="687"/>
      <c r="LZ34" s="687"/>
      <c r="MA34" s="687"/>
      <c r="MB34" s="687"/>
      <c r="MC34" s="687"/>
      <c r="MD34" s="687"/>
      <c r="ME34" s="687"/>
      <c r="MF34" s="687"/>
      <c r="MG34" s="687"/>
      <c r="MH34" s="687"/>
      <c r="MI34" s="687"/>
      <c r="MJ34" s="687"/>
      <c r="MK34" s="687"/>
      <c r="ML34" s="687"/>
      <c r="MM34" s="687"/>
      <c r="MN34" s="687"/>
      <c r="MO34" s="687"/>
      <c r="MP34" s="687"/>
      <c r="MQ34" s="687"/>
      <c r="MR34" s="687"/>
      <c r="MS34" s="687"/>
      <c r="MT34" s="687"/>
      <c r="MU34" s="687"/>
      <c r="MV34" s="687"/>
      <c r="MW34" s="687"/>
      <c r="MX34" s="687"/>
      <c r="MY34" s="687"/>
      <c r="MZ34" s="687"/>
      <c r="NA34" s="687"/>
      <c r="NB34" s="687"/>
      <c r="NC34" s="687"/>
      <c r="ND34" s="687"/>
      <c r="NE34" s="687"/>
      <c r="NF34" s="687"/>
      <c r="NG34" s="687"/>
      <c r="NH34" s="687"/>
      <c r="NI34" s="687"/>
      <c r="NJ34" s="687"/>
      <c r="NK34" s="687"/>
      <c r="NL34" s="687"/>
      <c r="NM34" s="687"/>
      <c r="NN34" s="687"/>
      <c r="NO34" s="687"/>
      <c r="NP34" s="687"/>
      <c r="NQ34" s="687"/>
      <c r="NR34" s="687"/>
      <c r="NS34" s="687"/>
      <c r="NT34" s="687"/>
      <c r="NU34" s="687"/>
      <c r="NV34" s="687"/>
      <c r="NW34" s="687"/>
      <c r="NX34" s="687"/>
      <c r="NY34" s="687"/>
      <c r="NZ34" s="687"/>
      <c r="OA34" s="687"/>
      <c r="OB34" s="687"/>
      <c r="OC34" s="687"/>
      <c r="OD34" s="687"/>
      <c r="OE34" s="687"/>
      <c r="OF34" s="687"/>
      <c r="OG34" s="687"/>
      <c r="OH34" s="687"/>
      <c r="OI34" s="687"/>
      <c r="OJ34" s="687"/>
      <c r="OK34" s="687"/>
      <c r="OL34" s="687"/>
      <c r="OM34" s="687"/>
      <c r="ON34" s="687"/>
      <c r="OO34" s="687"/>
      <c r="OP34" s="687"/>
      <c r="OQ34" s="687"/>
      <c r="OR34" s="687"/>
      <c r="OS34" s="687"/>
      <c r="OT34" s="687"/>
      <c r="OU34" s="687"/>
      <c r="OV34" s="687"/>
      <c r="OW34" s="687"/>
      <c r="OX34" s="687"/>
      <c r="OY34" s="687"/>
      <c r="OZ34" s="687"/>
      <c r="PA34" s="687"/>
      <c r="PB34" s="687"/>
      <c r="PC34" s="687"/>
      <c r="PD34" s="687"/>
      <c r="PE34" s="687"/>
      <c r="PF34" s="687"/>
      <c r="PG34" s="687"/>
      <c r="PH34" s="687"/>
      <c r="PI34" s="687"/>
      <c r="PJ34" s="687"/>
      <c r="PK34" s="687"/>
      <c r="PL34" s="687"/>
      <c r="PM34" s="687"/>
      <c r="PN34" s="687"/>
      <c r="PO34" s="687"/>
      <c r="PP34" s="687"/>
      <c r="PQ34" s="687"/>
      <c r="PR34" s="687"/>
      <c r="PS34" s="687"/>
      <c r="PT34" s="687"/>
      <c r="PU34" s="687"/>
      <c r="PV34" s="687"/>
      <c r="PW34" s="687"/>
      <c r="PX34" s="687"/>
      <c r="PY34" s="687"/>
      <c r="PZ34" s="687"/>
      <c r="QA34" s="687"/>
      <c r="QB34" s="687"/>
      <c r="QC34" s="687"/>
      <c r="QD34" s="687"/>
      <c r="QE34" s="687"/>
      <c r="QF34" s="687"/>
      <c r="QG34" s="687"/>
      <c r="QH34" s="687"/>
      <c r="QI34" s="687"/>
      <c r="QJ34" s="687"/>
      <c r="QK34" s="687"/>
      <c r="QL34" s="687"/>
      <c r="QM34" s="687"/>
      <c r="QN34" s="687"/>
      <c r="QO34" s="687"/>
      <c r="QP34" s="687"/>
      <c r="QQ34" s="687"/>
      <c r="QR34" s="687"/>
      <c r="QS34" s="687"/>
      <c r="QT34" s="687"/>
      <c r="QU34" s="687"/>
      <c r="QV34" s="687"/>
      <c r="QW34" s="687"/>
      <c r="QX34" s="687"/>
      <c r="QY34" s="687"/>
      <c r="QZ34" s="687"/>
      <c r="RA34" s="687"/>
      <c r="RB34" s="687"/>
      <c r="RC34" s="687"/>
      <c r="RD34" s="687"/>
      <c r="RE34" s="687"/>
      <c r="RF34" s="687"/>
      <c r="RG34" s="687"/>
      <c r="RH34" s="687"/>
      <c r="RI34" s="687"/>
      <c r="RJ34" s="687"/>
      <c r="RK34" s="687"/>
      <c r="RL34" s="687"/>
      <c r="RM34" s="687"/>
      <c r="RN34" s="687"/>
      <c r="RO34" s="687"/>
      <c r="RP34" s="687"/>
      <c r="RQ34" s="687"/>
      <c r="RR34" s="687"/>
      <c r="RS34" s="687"/>
      <c r="RT34" s="687"/>
      <c r="RU34" s="687"/>
      <c r="RV34" s="687"/>
      <c r="RW34" s="687"/>
      <c r="RX34" s="687"/>
      <c r="RY34" s="687"/>
      <c r="RZ34" s="687"/>
      <c r="SA34" s="687"/>
      <c r="SB34" s="687"/>
      <c r="SC34" s="687"/>
      <c r="SD34" s="687"/>
      <c r="SE34" s="687"/>
      <c r="SF34" s="687"/>
      <c r="SG34" s="687"/>
      <c r="SH34" s="687"/>
      <c r="SI34" s="687"/>
      <c r="SJ34" s="687"/>
      <c r="SK34" s="687"/>
      <c r="SL34" s="687"/>
      <c r="SM34" s="687"/>
      <c r="SN34" s="687"/>
      <c r="SO34" s="687"/>
      <c r="SP34" s="687"/>
      <c r="SQ34" s="687"/>
      <c r="SR34" s="687"/>
      <c r="SS34" s="687"/>
      <c r="ST34" s="687"/>
      <c r="SU34" s="687"/>
      <c r="SV34" s="687"/>
      <c r="SW34" s="687"/>
      <c r="SX34" s="687"/>
      <c r="SY34" s="687"/>
      <c r="SZ34" s="687"/>
      <c r="TA34" s="687"/>
      <c r="TB34" s="687"/>
      <c r="TC34" s="687"/>
      <c r="TD34" s="687"/>
      <c r="TE34" s="687"/>
      <c r="TF34" s="687"/>
      <c r="TG34" s="687"/>
      <c r="TH34" s="687"/>
      <c r="TI34" s="687"/>
      <c r="TJ34" s="687"/>
      <c r="TK34" s="687"/>
      <c r="TL34" s="687"/>
      <c r="TM34" s="687"/>
      <c r="TN34" s="687"/>
      <c r="TO34" s="687"/>
      <c r="TP34" s="687"/>
      <c r="TQ34" s="687"/>
      <c r="TR34" s="687"/>
      <c r="TS34" s="687"/>
      <c r="TT34" s="687"/>
      <c r="TU34" s="687"/>
      <c r="TV34" s="687"/>
      <c r="TW34" s="687"/>
      <c r="TX34" s="687"/>
      <c r="TY34" s="687"/>
      <c r="TZ34" s="687"/>
      <c r="UA34" s="687"/>
      <c r="UB34" s="687"/>
      <c r="UC34" s="687"/>
      <c r="UD34" s="687"/>
      <c r="UE34" s="687"/>
      <c r="UF34" s="687"/>
      <c r="UG34" s="687"/>
      <c r="UH34" s="687"/>
      <c r="UI34" s="687"/>
      <c r="UJ34" s="687"/>
      <c r="UK34" s="687"/>
      <c r="UL34" s="687"/>
      <c r="UM34" s="687"/>
      <c r="UN34" s="687"/>
      <c r="UO34" s="687"/>
      <c r="UP34" s="687"/>
      <c r="UQ34" s="687"/>
      <c r="UR34" s="687"/>
      <c r="US34" s="687"/>
      <c r="UT34" s="687"/>
      <c r="UU34" s="687"/>
      <c r="UV34" s="687"/>
      <c r="UW34" s="687"/>
      <c r="UX34" s="687"/>
      <c r="UY34" s="687"/>
      <c r="UZ34" s="687"/>
      <c r="VA34" s="687"/>
      <c r="VB34" s="687"/>
      <c r="VC34" s="687"/>
      <c r="VD34" s="687"/>
      <c r="VE34" s="687"/>
      <c r="VF34" s="687"/>
      <c r="VG34" s="687"/>
      <c r="VH34" s="687"/>
      <c r="VI34" s="687"/>
      <c r="VJ34" s="687"/>
      <c r="VK34" s="687"/>
      <c r="VL34" s="687"/>
      <c r="VM34" s="687"/>
      <c r="VN34" s="687"/>
      <c r="VO34" s="687"/>
      <c r="VP34" s="687"/>
      <c r="VQ34" s="687"/>
      <c r="VR34" s="687"/>
      <c r="VS34" s="687"/>
      <c r="VT34" s="687"/>
      <c r="VU34" s="687"/>
      <c r="VV34" s="687"/>
      <c r="VW34" s="687"/>
      <c r="VX34" s="687"/>
      <c r="VY34" s="687"/>
      <c r="VZ34" s="687"/>
      <c r="WA34" s="687"/>
      <c r="WB34" s="687"/>
      <c r="WC34" s="687"/>
      <c r="WD34" s="687"/>
      <c r="WE34" s="687"/>
      <c r="WF34" s="687"/>
      <c r="WG34" s="687"/>
      <c r="WH34" s="687"/>
      <c r="WI34" s="687"/>
      <c r="WJ34" s="687"/>
      <c r="WK34" s="687"/>
      <c r="WL34" s="687"/>
      <c r="WM34" s="687"/>
      <c r="WN34" s="687"/>
      <c r="WO34" s="687"/>
      <c r="WP34" s="687"/>
      <c r="WQ34" s="687"/>
      <c r="WR34" s="687"/>
      <c r="WS34" s="687"/>
      <c r="WT34" s="687"/>
      <c r="WU34" s="687"/>
      <c r="WV34" s="687"/>
      <c r="WW34" s="687"/>
      <c r="WX34" s="687"/>
      <c r="WY34" s="687"/>
      <c r="WZ34" s="687"/>
      <c r="XA34" s="687"/>
      <c r="XB34" s="687"/>
      <c r="XC34" s="687"/>
      <c r="XD34" s="687"/>
      <c r="XE34" s="687"/>
      <c r="XF34" s="687"/>
      <c r="XG34" s="687"/>
      <c r="XH34" s="687"/>
      <c r="XI34" s="687"/>
      <c r="XJ34" s="687"/>
      <c r="XK34" s="687"/>
      <c r="XL34" s="687"/>
      <c r="XM34" s="687"/>
      <c r="XN34" s="687"/>
      <c r="XO34" s="687"/>
      <c r="XP34" s="687"/>
      <c r="XQ34" s="687"/>
      <c r="XR34" s="687"/>
      <c r="XS34" s="687"/>
      <c r="XT34" s="687"/>
      <c r="XU34" s="687"/>
      <c r="XV34" s="687"/>
      <c r="XW34" s="687"/>
      <c r="XX34" s="687"/>
      <c r="XY34" s="687"/>
      <c r="XZ34" s="687"/>
      <c r="YA34" s="687"/>
      <c r="YB34" s="687"/>
      <c r="YC34" s="687"/>
      <c r="YD34" s="687"/>
      <c r="YE34" s="687"/>
      <c r="YF34" s="687"/>
      <c r="YG34" s="687"/>
      <c r="YH34" s="687"/>
      <c r="YI34" s="687"/>
      <c r="YJ34" s="687"/>
      <c r="YK34" s="687"/>
      <c r="YL34" s="687"/>
      <c r="YM34" s="687"/>
      <c r="YN34" s="687"/>
      <c r="YO34" s="687"/>
      <c r="YP34" s="687"/>
      <c r="YQ34" s="687"/>
      <c r="YR34" s="687"/>
      <c r="YS34" s="687"/>
      <c r="YT34" s="687"/>
      <c r="YU34" s="687"/>
      <c r="YV34" s="687"/>
      <c r="YW34" s="687"/>
      <c r="YX34" s="687"/>
      <c r="YY34" s="687"/>
      <c r="YZ34" s="687"/>
      <c r="ZA34" s="687"/>
      <c r="ZB34" s="687"/>
      <c r="ZC34" s="687"/>
      <c r="ZD34" s="687"/>
      <c r="ZE34" s="687"/>
      <c r="ZF34" s="687"/>
      <c r="ZG34" s="687"/>
      <c r="ZH34" s="687"/>
      <c r="ZI34" s="687"/>
      <c r="ZJ34" s="687"/>
      <c r="ZK34" s="687"/>
      <c r="ZL34" s="687"/>
      <c r="ZM34" s="687"/>
      <c r="ZN34" s="687"/>
      <c r="ZO34" s="687"/>
      <c r="ZP34" s="687"/>
      <c r="ZQ34" s="687"/>
      <c r="ZR34" s="687"/>
      <c r="ZS34" s="687"/>
      <c r="ZT34" s="687"/>
      <c r="ZU34" s="687"/>
      <c r="ZV34" s="687"/>
      <c r="ZW34" s="687"/>
      <c r="ZX34" s="687"/>
      <c r="ZY34" s="687"/>
      <c r="ZZ34" s="687"/>
      <c r="AAA34" s="687"/>
      <c r="AAB34" s="687"/>
      <c r="AAC34" s="687"/>
      <c r="AAD34" s="687"/>
      <c r="AAE34" s="687"/>
      <c r="AAF34" s="687"/>
      <c r="AAG34" s="687"/>
      <c r="AAH34" s="687"/>
      <c r="AAI34" s="687"/>
      <c r="AAJ34" s="687"/>
      <c r="AAK34" s="687"/>
      <c r="AAL34" s="687"/>
      <c r="AAM34" s="687"/>
      <c r="AAN34" s="687"/>
      <c r="AAO34" s="687"/>
      <c r="AAP34" s="687"/>
      <c r="AAQ34" s="687"/>
      <c r="AAR34" s="687"/>
      <c r="AAS34" s="687"/>
      <c r="AAT34" s="687"/>
      <c r="AAU34" s="687"/>
      <c r="AAV34" s="687"/>
      <c r="AAW34" s="687"/>
      <c r="AAX34" s="687"/>
      <c r="AAY34" s="687"/>
      <c r="AAZ34" s="687"/>
      <c r="ABA34" s="687"/>
      <c r="ABB34" s="687"/>
      <c r="ABC34" s="687"/>
      <c r="ABD34" s="687"/>
      <c r="ABE34" s="687"/>
      <c r="ABF34" s="687"/>
      <c r="ABG34" s="687"/>
      <c r="ABH34" s="687"/>
      <c r="ABI34" s="687"/>
      <c r="ABJ34" s="687"/>
      <c r="ABK34" s="687"/>
      <c r="ABL34" s="687"/>
      <c r="ABM34" s="687"/>
      <c r="ABN34" s="687"/>
      <c r="ABO34" s="687"/>
      <c r="ABP34" s="687"/>
      <c r="ABQ34" s="687"/>
      <c r="ABR34" s="687"/>
      <c r="ABS34" s="687"/>
      <c r="ABT34" s="687"/>
      <c r="ABU34" s="687"/>
      <c r="ABV34" s="687"/>
      <c r="ABW34" s="687"/>
      <c r="ABX34" s="687"/>
      <c r="ABY34" s="687"/>
      <c r="ABZ34" s="687"/>
      <c r="ACA34" s="687"/>
      <c r="ACB34" s="687"/>
      <c r="ACC34" s="687"/>
      <c r="ACD34" s="687"/>
      <c r="ACE34" s="687"/>
      <c r="ACF34" s="687"/>
      <c r="ACG34" s="687"/>
      <c r="ACH34" s="687"/>
      <c r="ACI34" s="687"/>
      <c r="ACJ34" s="687"/>
      <c r="ACK34" s="687"/>
      <c r="ACL34" s="687"/>
      <c r="ACM34" s="687"/>
      <c r="ACN34" s="687"/>
      <c r="ACO34" s="687"/>
      <c r="ACP34" s="687"/>
      <c r="ACQ34" s="687"/>
      <c r="ACR34" s="687"/>
      <c r="ACS34" s="687"/>
      <c r="ACT34" s="687"/>
      <c r="ACU34" s="687"/>
      <c r="ACV34" s="687"/>
      <c r="ACW34" s="687"/>
      <c r="ACX34" s="687"/>
      <c r="ACY34" s="687"/>
      <c r="ACZ34" s="687"/>
      <c r="ADA34" s="687"/>
      <c r="ADB34" s="687"/>
      <c r="ADC34" s="687"/>
      <c r="ADD34" s="687"/>
      <c r="ADE34" s="687"/>
      <c r="ADF34" s="687"/>
      <c r="ADG34" s="687"/>
      <c r="ADH34" s="687"/>
      <c r="ADI34" s="687"/>
      <c r="ADJ34" s="687"/>
      <c r="ADK34" s="687"/>
      <c r="ADL34" s="687"/>
      <c r="ADM34" s="687"/>
      <c r="ADN34" s="687"/>
      <c r="ADO34" s="687"/>
      <c r="ADP34" s="687"/>
      <c r="ADQ34" s="687"/>
      <c r="ADR34" s="687"/>
      <c r="ADS34" s="687"/>
      <c r="ADT34" s="687"/>
      <c r="ADU34" s="687"/>
      <c r="ADV34" s="687"/>
      <c r="ADW34" s="687"/>
      <c r="ADX34" s="687"/>
      <c r="ADY34" s="687"/>
      <c r="ADZ34" s="687"/>
      <c r="AEA34" s="687"/>
      <c r="AEB34" s="687"/>
      <c r="AEC34" s="687"/>
      <c r="AED34" s="687"/>
      <c r="AEE34" s="687"/>
      <c r="AEF34" s="687"/>
      <c r="AEG34" s="687"/>
      <c r="AEH34" s="687"/>
      <c r="AEI34" s="687"/>
      <c r="AEJ34" s="687"/>
      <c r="AEK34" s="687"/>
      <c r="AEL34" s="687"/>
      <c r="AEM34" s="687"/>
      <c r="AEN34" s="687"/>
      <c r="AEO34" s="687"/>
      <c r="AEP34" s="687"/>
      <c r="AEQ34" s="687"/>
      <c r="AER34" s="687"/>
      <c r="AES34" s="687"/>
      <c r="AET34" s="687"/>
      <c r="AEU34" s="687"/>
      <c r="AEV34" s="687"/>
      <c r="AEW34" s="687"/>
      <c r="AEX34" s="687"/>
      <c r="AEY34" s="687"/>
      <c r="AEZ34" s="687"/>
      <c r="AFA34" s="687"/>
      <c r="AFB34" s="687"/>
      <c r="AFC34" s="687"/>
      <c r="AFD34" s="687"/>
      <c r="AFE34" s="687"/>
      <c r="AFF34" s="687"/>
      <c r="AFG34" s="687"/>
      <c r="AFH34" s="687"/>
      <c r="AFI34" s="687"/>
      <c r="AFJ34" s="687"/>
      <c r="AFK34" s="687"/>
      <c r="AFL34" s="687"/>
      <c r="AFM34" s="687"/>
      <c r="AFN34" s="687"/>
      <c r="AFO34" s="687"/>
      <c r="AFP34" s="687"/>
      <c r="AFQ34" s="687"/>
      <c r="AFR34" s="687"/>
      <c r="AFS34" s="687"/>
      <c r="AFT34" s="687"/>
      <c r="AFU34" s="687"/>
      <c r="AFV34" s="687"/>
      <c r="AFW34" s="687"/>
      <c r="AFX34" s="687"/>
      <c r="AFY34" s="687"/>
      <c r="AFZ34" s="687"/>
      <c r="AGA34" s="687"/>
      <c r="AGB34" s="687"/>
      <c r="AGC34" s="687"/>
      <c r="AGD34" s="687"/>
      <c r="AGE34" s="687"/>
      <c r="AGF34" s="687"/>
      <c r="AGG34" s="687"/>
      <c r="AGH34" s="687"/>
      <c r="AGI34" s="687"/>
      <c r="AGJ34" s="687"/>
      <c r="AGK34" s="687"/>
      <c r="AGL34" s="687"/>
      <c r="AGM34" s="687"/>
      <c r="AGN34" s="687"/>
      <c r="AGO34" s="687"/>
      <c r="AGP34" s="687"/>
      <c r="AGQ34" s="687"/>
      <c r="AGR34" s="687"/>
      <c r="AGS34" s="687"/>
      <c r="AGT34" s="687"/>
      <c r="AGU34" s="687"/>
      <c r="AGV34" s="687"/>
      <c r="AGW34" s="687"/>
      <c r="AGX34" s="687"/>
      <c r="AGY34" s="687"/>
      <c r="AGZ34" s="687"/>
      <c r="AHA34" s="687"/>
      <c r="AHB34" s="687"/>
      <c r="AHC34" s="687"/>
      <c r="AHD34" s="687"/>
      <c r="AHE34" s="687"/>
      <c r="AHF34" s="687"/>
      <c r="AHG34" s="687"/>
      <c r="AHH34" s="687"/>
      <c r="AHI34" s="687"/>
      <c r="AHJ34" s="687"/>
      <c r="AHK34" s="687"/>
      <c r="AHL34" s="687"/>
      <c r="AHM34" s="687"/>
      <c r="AHN34" s="687"/>
      <c r="AHO34" s="687"/>
      <c r="AHP34" s="687"/>
      <c r="AHQ34" s="687"/>
      <c r="AHR34" s="687"/>
      <c r="AHS34" s="687"/>
      <c r="AHT34" s="687"/>
      <c r="AHU34" s="687"/>
      <c r="AHV34" s="687"/>
      <c r="AHW34" s="687"/>
      <c r="AHX34" s="687"/>
      <c r="AHY34" s="687"/>
      <c r="AHZ34" s="687"/>
      <c r="AIA34" s="687"/>
      <c r="AIB34" s="687"/>
      <c r="AIC34" s="687"/>
      <c r="AID34" s="687"/>
      <c r="AIE34" s="687"/>
      <c r="AIF34" s="687"/>
      <c r="AIG34" s="687"/>
      <c r="AIH34" s="687"/>
      <c r="AII34" s="687"/>
      <c r="AIJ34" s="687"/>
      <c r="AIK34" s="687"/>
      <c r="AIL34" s="687"/>
      <c r="AIM34" s="687"/>
      <c r="AIN34" s="687"/>
      <c r="AIO34" s="687"/>
      <c r="AIP34" s="687"/>
      <c r="AIQ34" s="687"/>
      <c r="AIR34" s="687"/>
      <c r="AIS34" s="687"/>
      <c r="AIT34" s="687"/>
      <c r="AIU34" s="687"/>
      <c r="AIV34" s="687"/>
      <c r="AIW34" s="687"/>
      <c r="AIX34" s="687"/>
      <c r="AIY34" s="687"/>
      <c r="AIZ34" s="687"/>
      <c r="AJA34" s="687"/>
      <c r="AJB34" s="687"/>
      <c r="AJC34" s="687"/>
      <c r="AJD34" s="687"/>
      <c r="AJE34" s="687"/>
      <c r="AJF34" s="687"/>
      <c r="AJG34" s="687"/>
      <c r="AJH34" s="687"/>
      <c r="AJI34" s="687"/>
      <c r="AJJ34" s="687"/>
      <c r="AJK34" s="687"/>
      <c r="AJL34" s="687"/>
      <c r="AJM34" s="687"/>
      <c r="AJN34" s="687"/>
      <c r="AJO34" s="687"/>
      <c r="AJP34" s="687"/>
      <c r="AJQ34" s="687"/>
      <c r="AJR34" s="687"/>
      <c r="AJS34" s="687"/>
      <c r="AJT34" s="687"/>
      <c r="AJU34" s="687"/>
      <c r="AJV34" s="687"/>
      <c r="AJW34" s="687"/>
      <c r="AJX34" s="687"/>
      <c r="AJY34" s="687"/>
      <c r="AJZ34" s="687"/>
      <c r="AKA34" s="687"/>
      <c r="AKB34" s="687"/>
      <c r="AKC34" s="687"/>
      <c r="AKD34" s="687"/>
      <c r="AKE34" s="687"/>
      <c r="AKF34" s="687"/>
      <c r="AKG34" s="687"/>
      <c r="AKH34" s="687"/>
      <c r="AKI34" s="687"/>
      <c r="AKJ34" s="687"/>
      <c r="AKK34" s="687"/>
      <c r="AKL34" s="687"/>
      <c r="AKM34" s="687"/>
      <c r="AKN34" s="687"/>
      <c r="AKO34" s="687"/>
      <c r="AKP34" s="687"/>
      <c r="AKQ34" s="687"/>
      <c r="AKR34" s="687"/>
      <c r="AKS34" s="687"/>
      <c r="AKT34" s="687"/>
      <c r="AKU34" s="687"/>
      <c r="AKV34" s="687"/>
      <c r="AKW34" s="687"/>
      <c r="AKX34" s="687"/>
      <c r="AKY34" s="687"/>
      <c r="AKZ34" s="687"/>
      <c r="ALA34" s="687"/>
      <c r="ALB34" s="687"/>
      <c r="ALC34" s="687"/>
      <c r="ALD34" s="687"/>
      <c r="ALE34" s="687"/>
      <c r="ALF34" s="687"/>
      <c r="ALG34" s="687"/>
      <c r="ALH34" s="687"/>
      <c r="ALI34" s="687"/>
      <c r="ALJ34" s="687"/>
      <c r="ALK34" s="687"/>
      <c r="ALL34" s="687"/>
      <c r="ALM34" s="687"/>
      <c r="ALN34" s="687"/>
      <c r="ALO34" s="687"/>
      <c r="ALP34" s="687"/>
      <c r="ALQ34" s="687"/>
      <c r="ALR34" s="687"/>
      <c r="ALS34" s="687"/>
      <c r="ALT34" s="687"/>
      <c r="ALU34" s="687"/>
      <c r="ALV34" s="687"/>
      <c r="ALW34" s="687"/>
      <c r="ALX34" s="687"/>
      <c r="ALY34" s="687"/>
      <c r="ALZ34" s="687"/>
      <c r="AMA34" s="687"/>
      <c r="AMB34" s="687"/>
      <c r="AMC34" s="687"/>
      <c r="AMD34" s="687"/>
      <c r="AME34" s="687"/>
      <c r="AMF34" s="687"/>
      <c r="AMG34" s="687"/>
      <c r="AMH34" s="687"/>
      <c r="AMI34" s="687"/>
      <c r="AMJ34" s="687"/>
      <c r="AMK34" s="687"/>
      <c r="AML34" s="687"/>
      <c r="AMM34" s="687"/>
      <c r="AMN34" s="687"/>
      <c r="AMO34" s="687"/>
      <c r="AMP34" s="687"/>
      <c r="AMQ34" s="687"/>
      <c r="AMR34" s="687"/>
      <c r="AMS34" s="687"/>
      <c r="AMT34" s="687"/>
      <c r="AMU34" s="687"/>
      <c r="AMV34" s="687"/>
      <c r="AMW34" s="687"/>
      <c r="AMX34" s="687"/>
      <c r="AMY34" s="687"/>
      <c r="AMZ34" s="687"/>
      <c r="ANA34" s="687"/>
      <c r="ANB34" s="687"/>
      <c r="ANC34" s="687"/>
      <c r="AND34" s="687"/>
      <c r="ANE34" s="687"/>
      <c r="ANF34" s="687"/>
      <c r="ANG34" s="687"/>
      <c r="ANH34" s="687"/>
      <c r="ANI34" s="687"/>
      <c r="ANJ34" s="687"/>
      <c r="ANK34" s="687"/>
      <c r="ANL34" s="687"/>
      <c r="ANM34" s="687"/>
      <c r="ANN34" s="687"/>
      <c r="ANO34" s="687"/>
      <c r="ANP34" s="687"/>
      <c r="ANQ34" s="687"/>
      <c r="ANR34" s="687"/>
      <c r="ANS34" s="687"/>
      <c r="ANT34" s="687"/>
      <c r="ANU34" s="687"/>
      <c r="ANV34" s="687"/>
      <c r="ANW34" s="687"/>
      <c r="ANX34" s="687"/>
      <c r="ANY34" s="687"/>
      <c r="ANZ34" s="687"/>
      <c r="AOA34" s="687"/>
      <c r="AOB34" s="687"/>
      <c r="AOC34" s="687"/>
      <c r="AOD34" s="687"/>
      <c r="AOE34" s="687"/>
      <c r="AOF34" s="687"/>
      <c r="AOG34" s="687"/>
      <c r="AOH34" s="687"/>
      <c r="AOI34" s="687"/>
      <c r="AOJ34" s="687"/>
      <c r="AOK34" s="687"/>
      <c r="AOL34" s="687"/>
      <c r="AOM34" s="687"/>
      <c r="AON34" s="687"/>
      <c r="AOO34" s="687"/>
      <c r="AOP34" s="687"/>
      <c r="AOQ34" s="687"/>
      <c r="AOR34" s="687"/>
      <c r="AOS34" s="687"/>
      <c r="AOT34" s="687"/>
      <c r="AOU34" s="687"/>
      <c r="AOV34" s="687"/>
      <c r="AOW34" s="687"/>
      <c r="AOX34" s="687"/>
      <c r="AOY34" s="687"/>
      <c r="AOZ34" s="687"/>
      <c r="APA34" s="687"/>
      <c r="APB34" s="687"/>
      <c r="APC34" s="687"/>
      <c r="APD34" s="687"/>
      <c r="APE34" s="687"/>
      <c r="APF34" s="687"/>
      <c r="APG34" s="687"/>
      <c r="APH34" s="687"/>
      <c r="API34" s="687"/>
      <c r="APJ34" s="687"/>
      <c r="APK34" s="687"/>
      <c r="APL34" s="687"/>
      <c r="APM34" s="687"/>
      <c r="APN34" s="687"/>
      <c r="APO34" s="687"/>
      <c r="APP34" s="687"/>
      <c r="APQ34" s="687"/>
      <c r="APR34" s="687"/>
      <c r="APS34" s="687"/>
      <c r="APT34" s="687"/>
      <c r="APU34" s="687"/>
      <c r="APV34" s="687"/>
      <c r="APW34" s="687"/>
      <c r="APX34" s="687"/>
      <c r="APY34" s="687"/>
      <c r="APZ34" s="687"/>
      <c r="AQA34" s="687"/>
      <c r="AQB34" s="687"/>
      <c r="AQC34" s="687"/>
      <c r="AQD34" s="687"/>
      <c r="AQE34" s="687"/>
      <c r="AQF34" s="687"/>
      <c r="AQG34" s="687"/>
      <c r="AQH34" s="687"/>
      <c r="AQI34" s="687"/>
      <c r="AQJ34" s="687"/>
      <c r="AQK34" s="687"/>
      <c r="AQL34" s="687"/>
      <c r="AQM34" s="687"/>
      <c r="AQN34" s="687"/>
      <c r="AQO34" s="687"/>
      <c r="AQP34" s="687"/>
      <c r="AQQ34" s="687"/>
      <c r="AQR34" s="687"/>
      <c r="AQS34" s="687"/>
      <c r="AQT34" s="687"/>
      <c r="AQU34" s="687"/>
      <c r="AQV34" s="687"/>
      <c r="AQW34" s="687"/>
      <c r="AQX34" s="687"/>
      <c r="AQY34" s="687"/>
      <c r="AQZ34" s="687"/>
      <c r="ARA34" s="687"/>
      <c r="ARB34" s="687"/>
      <c r="ARC34" s="687"/>
      <c r="ARD34" s="687"/>
      <c r="ARE34" s="687"/>
      <c r="ARF34" s="687"/>
      <c r="ARG34" s="687"/>
      <c r="ARH34" s="687"/>
      <c r="ARI34" s="687"/>
      <c r="ARJ34" s="687"/>
      <c r="ARK34" s="687"/>
      <c r="ARL34" s="687"/>
      <c r="ARM34" s="687"/>
      <c r="ARN34" s="687"/>
      <c r="ARO34" s="687"/>
      <c r="ARP34" s="687"/>
      <c r="ARQ34" s="687"/>
      <c r="ARR34" s="687"/>
      <c r="ARS34" s="687"/>
      <c r="ART34" s="687"/>
      <c r="ARU34" s="687"/>
      <c r="ARV34" s="687"/>
      <c r="ARW34" s="687"/>
      <c r="ARX34" s="687"/>
      <c r="ARY34" s="687"/>
      <c r="ARZ34" s="687"/>
      <c r="ASA34" s="687"/>
      <c r="ASB34" s="687"/>
      <c r="ASC34" s="687"/>
      <c r="ASD34" s="687"/>
      <c r="ASE34" s="687"/>
      <c r="ASF34" s="687"/>
      <c r="ASG34" s="687"/>
      <c r="ASH34" s="687"/>
      <c r="ASI34" s="687"/>
      <c r="ASJ34" s="687"/>
      <c r="ASK34" s="687"/>
      <c r="ASL34" s="687"/>
      <c r="ASM34" s="687"/>
      <c r="ASN34" s="687"/>
      <c r="ASO34" s="687"/>
      <c r="ASP34" s="687"/>
      <c r="ASQ34" s="687"/>
      <c r="ASR34" s="687"/>
      <c r="ASS34" s="687"/>
      <c r="AST34" s="687"/>
      <c r="ASU34" s="687"/>
      <c r="ASV34" s="687"/>
      <c r="ASW34" s="687"/>
      <c r="ASX34" s="687"/>
      <c r="ASY34" s="687"/>
      <c r="ASZ34" s="687"/>
      <c r="ATA34" s="687"/>
      <c r="ATB34" s="687"/>
      <c r="ATC34" s="687"/>
      <c r="ATD34" s="687"/>
      <c r="ATE34" s="687"/>
      <c r="ATF34" s="687"/>
      <c r="ATG34" s="687"/>
      <c r="ATH34" s="687"/>
      <c r="ATI34" s="687"/>
      <c r="ATJ34" s="687"/>
      <c r="ATK34" s="687"/>
      <c r="ATL34" s="687"/>
      <c r="ATM34" s="687"/>
      <c r="ATN34" s="687"/>
      <c r="ATO34" s="687"/>
      <c r="ATP34" s="687"/>
      <c r="ATQ34" s="687"/>
      <c r="ATR34" s="687"/>
      <c r="ATS34" s="687"/>
      <c r="ATT34" s="687"/>
      <c r="ATU34" s="687"/>
      <c r="ATV34" s="687"/>
      <c r="ATW34" s="687"/>
      <c r="ATX34" s="687"/>
      <c r="ATY34" s="687"/>
      <c r="ATZ34" s="687"/>
      <c r="AUA34" s="687"/>
      <c r="AUB34" s="687"/>
      <c r="AUC34" s="687"/>
      <c r="AUD34" s="687"/>
      <c r="AUE34" s="687"/>
      <c r="AUF34" s="687"/>
      <c r="AUG34" s="687"/>
      <c r="AUH34" s="687"/>
      <c r="AUI34" s="687"/>
      <c r="AUJ34" s="687"/>
      <c r="AUK34" s="687"/>
      <c r="AUL34" s="687"/>
      <c r="AUM34" s="687"/>
      <c r="AUN34" s="687"/>
      <c r="AUO34" s="687"/>
      <c r="AUP34" s="687"/>
      <c r="AUQ34" s="687"/>
      <c r="AUR34" s="687"/>
      <c r="AUS34" s="687"/>
      <c r="AUT34" s="687"/>
      <c r="AUU34" s="687"/>
      <c r="AUV34" s="687"/>
      <c r="AUW34" s="687"/>
      <c r="AUX34" s="687"/>
      <c r="AUY34" s="687"/>
      <c r="AUZ34" s="687"/>
      <c r="AVA34" s="687"/>
      <c r="AVB34" s="687"/>
      <c r="AVC34" s="687"/>
      <c r="AVD34" s="687"/>
      <c r="AVE34" s="687"/>
      <c r="AVF34" s="687"/>
      <c r="AVG34" s="687"/>
      <c r="AVH34" s="687"/>
      <c r="AVI34" s="687"/>
      <c r="AVJ34" s="687"/>
      <c r="AVK34" s="687"/>
      <c r="AVL34" s="687"/>
      <c r="AVM34" s="687"/>
      <c r="AVN34" s="687"/>
      <c r="AVO34" s="687"/>
      <c r="AVP34" s="687"/>
      <c r="AVQ34" s="687"/>
      <c r="AVR34" s="687"/>
      <c r="AVS34" s="687"/>
      <c r="AVT34" s="687"/>
      <c r="AVU34" s="687"/>
      <c r="AVV34" s="687"/>
      <c r="AVW34" s="687"/>
      <c r="AVX34" s="687"/>
      <c r="AVY34" s="687"/>
      <c r="AVZ34" s="687"/>
      <c r="AWA34" s="687"/>
      <c r="AWB34" s="687"/>
      <c r="AWC34" s="687"/>
      <c r="AWD34" s="687"/>
      <c r="AWE34" s="687"/>
      <c r="AWF34" s="687"/>
      <c r="AWG34" s="687"/>
      <c r="AWH34" s="687"/>
      <c r="AWI34" s="687"/>
      <c r="AWJ34" s="687"/>
      <c r="AWK34" s="687"/>
      <c r="AWL34" s="687"/>
      <c r="AWM34" s="687"/>
      <c r="AWN34" s="687"/>
      <c r="AWO34" s="687"/>
      <c r="AWP34" s="687"/>
      <c r="AWQ34" s="687"/>
      <c r="AWR34" s="687"/>
      <c r="AWS34" s="687"/>
      <c r="AWT34" s="687"/>
      <c r="AWU34" s="687"/>
      <c r="AWV34" s="687"/>
      <c r="AWW34" s="687"/>
      <c r="AWX34" s="687"/>
      <c r="AWY34" s="687"/>
      <c r="AWZ34" s="687"/>
      <c r="AXA34" s="687"/>
      <c r="AXB34" s="687"/>
      <c r="AXC34" s="687"/>
      <c r="AXD34" s="687"/>
      <c r="AXE34" s="687"/>
      <c r="AXF34" s="687"/>
      <c r="AXG34" s="687"/>
      <c r="AXH34" s="687"/>
      <c r="AXI34" s="687"/>
      <c r="AXJ34" s="687"/>
      <c r="AXK34" s="687"/>
      <c r="AXL34" s="687"/>
      <c r="AXM34" s="687"/>
      <c r="AXN34" s="687"/>
      <c r="AXO34" s="687"/>
      <c r="AXP34" s="687"/>
      <c r="AXQ34" s="687"/>
      <c r="AXR34" s="687"/>
      <c r="AXS34" s="687"/>
      <c r="AXT34" s="687"/>
      <c r="AXU34" s="687"/>
      <c r="AXV34" s="687"/>
      <c r="AXW34" s="687"/>
      <c r="AXX34" s="687"/>
      <c r="AXY34" s="687"/>
      <c r="AXZ34" s="687"/>
      <c r="AYA34" s="687"/>
      <c r="AYB34" s="687"/>
      <c r="AYC34" s="687"/>
      <c r="AYD34" s="687"/>
      <c r="AYE34" s="687"/>
      <c r="AYF34" s="687"/>
      <c r="AYG34" s="687"/>
      <c r="AYH34" s="687"/>
      <c r="AYI34" s="687"/>
      <c r="AYJ34" s="687"/>
      <c r="AYK34" s="687"/>
      <c r="AYL34" s="687"/>
      <c r="AYM34" s="687"/>
      <c r="AYN34" s="687"/>
      <c r="AYO34" s="687"/>
      <c r="AYP34" s="687"/>
      <c r="AYQ34" s="687"/>
      <c r="AYR34" s="687"/>
      <c r="AYS34" s="687"/>
      <c r="AYT34" s="687"/>
      <c r="AYU34" s="687"/>
      <c r="AYV34" s="687"/>
      <c r="AYW34" s="687"/>
      <c r="AYX34" s="687"/>
      <c r="AYY34" s="687"/>
      <c r="AYZ34" s="687"/>
      <c r="AZA34" s="687"/>
      <c r="AZB34" s="687"/>
      <c r="AZC34" s="687"/>
      <c r="AZD34" s="687"/>
      <c r="AZE34" s="687"/>
      <c r="AZF34" s="687"/>
      <c r="AZG34" s="687"/>
      <c r="AZH34" s="687"/>
      <c r="AZI34" s="687"/>
      <c r="AZJ34" s="687"/>
      <c r="AZK34" s="687"/>
      <c r="AZL34" s="687"/>
      <c r="AZM34" s="687"/>
      <c r="AZN34" s="687"/>
      <c r="AZO34" s="687"/>
      <c r="AZP34" s="687"/>
      <c r="AZQ34" s="687"/>
      <c r="AZR34" s="687"/>
      <c r="AZS34" s="687"/>
      <c r="AZT34" s="687"/>
      <c r="AZU34" s="687"/>
      <c r="AZV34" s="687"/>
      <c r="AZW34" s="687"/>
      <c r="AZX34" s="687"/>
      <c r="AZY34" s="687"/>
      <c r="AZZ34" s="687"/>
      <c r="BAA34" s="687"/>
      <c r="BAB34" s="687"/>
      <c r="BAC34" s="687"/>
      <c r="BAD34" s="687"/>
      <c r="BAE34" s="687"/>
      <c r="BAF34" s="687"/>
      <c r="BAG34" s="687"/>
      <c r="BAH34" s="687"/>
      <c r="BAI34" s="687"/>
      <c r="BAJ34" s="687"/>
      <c r="BAK34" s="687"/>
      <c r="BAL34" s="687"/>
      <c r="BAM34" s="687"/>
      <c r="BAN34" s="687"/>
      <c r="BAO34" s="687"/>
      <c r="BAP34" s="687"/>
      <c r="BAQ34" s="687"/>
      <c r="BAR34" s="687"/>
      <c r="BAS34" s="687"/>
      <c r="BAT34" s="687"/>
      <c r="BAU34" s="687"/>
      <c r="BAV34" s="687"/>
      <c r="BAW34" s="687"/>
      <c r="BAX34" s="687"/>
      <c r="BAY34" s="687"/>
      <c r="BAZ34" s="687"/>
      <c r="BBA34" s="687"/>
      <c r="BBB34" s="687"/>
      <c r="BBC34" s="687"/>
      <c r="BBD34" s="687"/>
      <c r="BBE34" s="687"/>
      <c r="BBF34" s="687"/>
      <c r="BBG34" s="687"/>
      <c r="BBH34" s="687"/>
      <c r="BBI34" s="687"/>
      <c r="BBJ34" s="687"/>
      <c r="BBK34" s="687"/>
      <c r="BBL34" s="687"/>
      <c r="BBM34" s="687"/>
      <c r="BBN34" s="687"/>
      <c r="BBO34" s="687"/>
      <c r="BBP34" s="687"/>
      <c r="BBQ34" s="687"/>
      <c r="BBR34" s="687"/>
      <c r="BBS34" s="687"/>
      <c r="BBT34" s="687"/>
      <c r="BBU34" s="687"/>
      <c r="BBV34" s="687"/>
      <c r="BBW34" s="687"/>
      <c r="BBX34" s="687"/>
      <c r="BBY34" s="687"/>
      <c r="BBZ34" s="687"/>
      <c r="BCA34" s="687"/>
      <c r="BCB34" s="687"/>
      <c r="BCC34" s="687"/>
      <c r="BCD34" s="687"/>
      <c r="BCE34" s="687"/>
      <c r="BCF34" s="687"/>
      <c r="BCG34" s="687"/>
      <c r="BCH34" s="687"/>
      <c r="BCI34" s="687"/>
      <c r="BCJ34" s="687"/>
      <c r="BCK34" s="687"/>
      <c r="BCL34" s="687"/>
      <c r="BCM34" s="687"/>
      <c r="BCN34" s="687"/>
      <c r="BCO34" s="687"/>
      <c r="BCP34" s="687"/>
      <c r="BCQ34" s="687"/>
      <c r="BCR34" s="687"/>
      <c r="BCS34" s="687"/>
      <c r="BCT34" s="687"/>
      <c r="BCU34" s="687"/>
      <c r="BCV34" s="687"/>
      <c r="BCW34" s="687"/>
      <c r="BCX34" s="687"/>
      <c r="BCY34" s="687"/>
      <c r="BCZ34" s="687"/>
      <c r="BDA34" s="687"/>
      <c r="BDB34" s="687"/>
      <c r="BDC34" s="687"/>
      <c r="BDD34" s="687"/>
      <c r="BDE34" s="687"/>
      <c r="BDF34" s="687"/>
      <c r="BDG34" s="687"/>
      <c r="BDH34" s="687"/>
      <c r="BDI34" s="687"/>
      <c r="BDJ34" s="687"/>
      <c r="BDK34" s="687"/>
      <c r="BDL34" s="687"/>
      <c r="BDM34" s="687"/>
      <c r="BDN34" s="687"/>
      <c r="BDO34" s="687"/>
      <c r="BDP34" s="687"/>
      <c r="BDQ34" s="687"/>
      <c r="BDR34" s="687"/>
      <c r="BDS34" s="687"/>
      <c r="BDT34" s="687"/>
      <c r="BDU34" s="687"/>
      <c r="BDV34" s="687"/>
      <c r="BDW34" s="687"/>
      <c r="BDX34" s="687"/>
      <c r="BDY34" s="687"/>
      <c r="BDZ34" s="687"/>
      <c r="BEA34" s="687"/>
      <c r="BEB34" s="687"/>
      <c r="BEC34" s="687"/>
      <c r="BED34" s="687"/>
      <c r="BEE34" s="687"/>
      <c r="BEF34" s="687"/>
      <c r="BEG34" s="687"/>
      <c r="BEH34" s="687"/>
      <c r="BEI34" s="687"/>
      <c r="BEJ34" s="687"/>
      <c r="BEK34" s="687"/>
      <c r="BEL34" s="687"/>
      <c r="BEM34" s="687"/>
      <c r="BEN34" s="687"/>
      <c r="BEO34" s="687"/>
      <c r="BEP34" s="687"/>
      <c r="BEQ34" s="687"/>
      <c r="BER34" s="687"/>
      <c r="BES34" s="687"/>
      <c r="BET34" s="687"/>
      <c r="BEU34" s="687"/>
      <c r="BEV34" s="687"/>
      <c r="BEW34" s="687"/>
      <c r="BEX34" s="687"/>
      <c r="BEY34" s="687"/>
      <c r="BEZ34" s="687"/>
      <c r="BFA34" s="687"/>
      <c r="BFB34" s="687"/>
      <c r="BFC34" s="687"/>
      <c r="BFD34" s="687"/>
      <c r="BFE34" s="687"/>
      <c r="BFF34" s="687"/>
      <c r="BFG34" s="687"/>
      <c r="BFH34" s="687"/>
      <c r="BFI34" s="687"/>
      <c r="BFJ34" s="687"/>
      <c r="BFK34" s="687"/>
      <c r="BFL34" s="687"/>
      <c r="BFM34" s="687"/>
      <c r="BFN34" s="687"/>
      <c r="BFO34" s="687"/>
      <c r="BFP34" s="687"/>
      <c r="BFQ34" s="687"/>
      <c r="BFR34" s="687"/>
      <c r="BFS34" s="687"/>
      <c r="BFT34" s="687"/>
      <c r="BFU34" s="687"/>
      <c r="BFV34" s="687"/>
      <c r="BFW34" s="687"/>
      <c r="BFX34" s="687"/>
      <c r="BFY34" s="687"/>
      <c r="BFZ34" s="687"/>
      <c r="BGA34" s="687"/>
      <c r="BGB34" s="687"/>
      <c r="BGC34" s="687"/>
      <c r="BGD34" s="687"/>
      <c r="BGE34" s="687"/>
      <c r="BGF34" s="687"/>
      <c r="BGG34" s="687"/>
      <c r="BGH34" s="687"/>
      <c r="BGI34" s="687"/>
      <c r="BGJ34" s="687"/>
      <c r="BGK34" s="687"/>
      <c r="BGL34" s="687"/>
      <c r="BGM34" s="687"/>
      <c r="BGN34" s="687"/>
      <c r="BGO34" s="687"/>
      <c r="BGP34" s="687"/>
      <c r="BGQ34" s="687"/>
      <c r="BGR34" s="687"/>
      <c r="BGS34" s="687"/>
      <c r="BGT34" s="687"/>
      <c r="BGU34" s="687"/>
      <c r="BGV34" s="687"/>
      <c r="BGW34" s="687"/>
      <c r="BGX34" s="687"/>
      <c r="BGY34" s="687"/>
      <c r="BGZ34" s="687"/>
      <c r="BHA34" s="687"/>
      <c r="BHB34" s="687"/>
      <c r="BHC34" s="687"/>
      <c r="BHD34" s="687"/>
      <c r="BHE34" s="687"/>
      <c r="BHF34" s="687"/>
      <c r="BHG34" s="687"/>
      <c r="BHH34" s="687"/>
      <c r="BHI34" s="687"/>
      <c r="BHJ34" s="687"/>
      <c r="BHK34" s="687"/>
      <c r="BHL34" s="687"/>
      <c r="BHM34" s="687"/>
      <c r="BHN34" s="687"/>
      <c r="BHO34" s="687"/>
      <c r="BHP34" s="687"/>
      <c r="BHQ34" s="687"/>
      <c r="BHR34" s="687"/>
      <c r="BHS34" s="687"/>
      <c r="BHT34" s="687"/>
      <c r="BHU34" s="687"/>
      <c r="BHV34" s="687"/>
      <c r="BHW34" s="687"/>
      <c r="BHX34" s="687"/>
      <c r="BHY34" s="687"/>
      <c r="BHZ34" s="687"/>
      <c r="BIA34" s="687"/>
      <c r="BIB34" s="687"/>
      <c r="BIC34" s="687"/>
      <c r="BID34" s="687"/>
      <c r="BIE34" s="687"/>
      <c r="BIF34" s="687"/>
      <c r="BIG34" s="687"/>
      <c r="BIH34" s="687"/>
      <c r="BII34" s="687"/>
      <c r="BIJ34" s="687"/>
      <c r="BIK34" s="687"/>
      <c r="BIL34" s="687"/>
      <c r="BIM34" s="687"/>
      <c r="BIN34" s="687"/>
      <c r="BIO34" s="687"/>
      <c r="BIP34" s="687"/>
      <c r="BIQ34" s="687"/>
      <c r="BIR34" s="687"/>
      <c r="BIS34" s="687"/>
      <c r="BIT34" s="687"/>
      <c r="BIU34" s="687"/>
      <c r="BIV34" s="687"/>
      <c r="BIW34" s="687"/>
      <c r="BIX34" s="687"/>
      <c r="BIY34" s="687"/>
      <c r="BIZ34" s="687"/>
      <c r="BJA34" s="687"/>
      <c r="BJB34" s="687"/>
      <c r="BJC34" s="687"/>
      <c r="BJD34" s="687"/>
      <c r="BJE34" s="687"/>
      <c r="BJF34" s="687"/>
      <c r="BJG34" s="687"/>
      <c r="BJH34" s="687"/>
      <c r="BJI34" s="687"/>
      <c r="BJJ34" s="687"/>
      <c r="BJK34" s="687"/>
      <c r="BJL34" s="687"/>
      <c r="BJM34" s="687"/>
      <c r="BJN34" s="687"/>
      <c r="BJO34" s="687"/>
      <c r="BJP34" s="687"/>
      <c r="BJQ34" s="687"/>
      <c r="BJR34" s="687"/>
      <c r="BJS34" s="687"/>
      <c r="BJT34" s="687"/>
      <c r="BJU34" s="687"/>
      <c r="BJV34" s="687"/>
      <c r="BJW34" s="687"/>
      <c r="BJX34" s="687"/>
      <c r="BJY34" s="687"/>
      <c r="BJZ34" s="687"/>
      <c r="BKA34" s="687"/>
      <c r="BKB34" s="687"/>
      <c r="BKC34" s="687"/>
      <c r="BKD34" s="687"/>
      <c r="BKE34" s="687"/>
      <c r="BKF34" s="687"/>
      <c r="BKG34" s="687"/>
      <c r="BKH34" s="687"/>
      <c r="BKI34" s="687"/>
      <c r="BKJ34" s="687"/>
      <c r="BKK34" s="687"/>
      <c r="BKL34" s="687"/>
      <c r="BKM34" s="687"/>
      <c r="BKN34" s="687"/>
      <c r="BKO34" s="687"/>
      <c r="BKP34" s="687"/>
      <c r="BKQ34" s="687"/>
      <c r="BKR34" s="687"/>
      <c r="BKS34" s="687"/>
      <c r="BKT34" s="687"/>
      <c r="BKU34" s="687"/>
      <c r="BKV34" s="687"/>
      <c r="BKW34" s="687"/>
      <c r="BKX34" s="687"/>
      <c r="BKY34" s="687"/>
      <c r="BKZ34" s="687"/>
      <c r="BLA34" s="687"/>
      <c r="BLB34" s="687"/>
      <c r="BLC34" s="687"/>
      <c r="BLD34" s="687"/>
      <c r="BLE34" s="687"/>
      <c r="BLF34" s="687"/>
      <c r="BLG34" s="687"/>
      <c r="BLH34" s="687"/>
      <c r="BLI34" s="687"/>
      <c r="BLJ34" s="687"/>
      <c r="BLK34" s="687"/>
      <c r="BLL34" s="687"/>
      <c r="BLM34" s="687"/>
      <c r="BLN34" s="687"/>
      <c r="BLO34" s="687"/>
      <c r="BLP34" s="687"/>
      <c r="BLQ34" s="687"/>
      <c r="BLR34" s="687"/>
      <c r="BLS34" s="687"/>
      <c r="BLT34" s="687"/>
      <c r="BLU34" s="687"/>
      <c r="BLV34" s="687"/>
      <c r="BLW34" s="687"/>
      <c r="BLX34" s="687"/>
      <c r="BLY34" s="687"/>
      <c r="BLZ34" s="687"/>
      <c r="BMA34" s="687"/>
      <c r="BMB34" s="687"/>
      <c r="BMC34" s="687"/>
      <c r="BMD34" s="687"/>
      <c r="BME34" s="687"/>
      <c r="BMF34" s="687"/>
      <c r="BMG34" s="687"/>
      <c r="BMH34" s="687"/>
      <c r="BMI34" s="687"/>
      <c r="BMJ34" s="687"/>
      <c r="BMK34" s="687"/>
      <c r="BML34" s="687"/>
      <c r="BMM34" s="687"/>
      <c r="BMN34" s="687"/>
      <c r="BMO34" s="687"/>
      <c r="BMP34" s="687"/>
      <c r="BMQ34" s="687"/>
      <c r="BMR34" s="687"/>
      <c r="BMS34" s="687"/>
      <c r="BMT34" s="687"/>
      <c r="BMU34" s="687"/>
      <c r="BMV34" s="687"/>
      <c r="BMW34" s="687"/>
      <c r="BMX34" s="687"/>
      <c r="BMY34" s="687"/>
      <c r="BMZ34" s="687"/>
      <c r="BNA34" s="687"/>
      <c r="BNB34" s="687"/>
      <c r="BNC34" s="687"/>
      <c r="BND34" s="687"/>
      <c r="BNE34" s="687"/>
      <c r="BNF34" s="687"/>
      <c r="BNG34" s="687"/>
      <c r="BNH34" s="687"/>
      <c r="BNI34" s="687"/>
      <c r="BNJ34" s="687"/>
      <c r="BNK34" s="687"/>
      <c r="BNL34" s="687"/>
      <c r="BNM34" s="687"/>
      <c r="BNN34" s="687"/>
      <c r="BNO34" s="687"/>
      <c r="BNP34" s="687"/>
      <c r="BNQ34" s="687"/>
      <c r="BNR34" s="687"/>
      <c r="BNS34" s="687"/>
      <c r="BNT34" s="687"/>
      <c r="BNU34" s="687"/>
      <c r="BNV34" s="687"/>
      <c r="BNW34" s="687"/>
      <c r="BNX34" s="687"/>
      <c r="BNY34" s="687"/>
      <c r="BNZ34" s="687"/>
      <c r="BOA34" s="687"/>
      <c r="BOB34" s="687"/>
      <c r="BOC34" s="687"/>
      <c r="BOD34" s="687"/>
      <c r="BOE34" s="687"/>
      <c r="BOF34" s="687"/>
      <c r="BOG34" s="687"/>
      <c r="BOH34" s="687"/>
      <c r="BOI34" s="687"/>
      <c r="BOJ34" s="687"/>
      <c r="BOK34" s="687"/>
      <c r="BOL34" s="687"/>
      <c r="BOM34" s="687"/>
      <c r="BON34" s="687"/>
      <c r="BOO34" s="687"/>
      <c r="BOP34" s="687"/>
      <c r="BOQ34" s="687"/>
      <c r="BOR34" s="687"/>
      <c r="BOS34" s="687"/>
      <c r="BOT34" s="687"/>
      <c r="BOU34" s="687"/>
      <c r="BOV34" s="687"/>
      <c r="BOW34" s="687"/>
      <c r="BOX34" s="687"/>
      <c r="BOY34" s="687"/>
      <c r="BOZ34" s="687"/>
      <c r="BPA34" s="687"/>
      <c r="BPB34" s="687"/>
      <c r="BPC34" s="687"/>
      <c r="BPD34" s="687"/>
      <c r="BPE34" s="687"/>
      <c r="BPF34" s="687"/>
      <c r="BPG34" s="687"/>
      <c r="BPH34" s="687"/>
      <c r="BPI34" s="687"/>
      <c r="BPJ34" s="687"/>
      <c r="BPK34" s="687"/>
      <c r="BPL34" s="687"/>
      <c r="BPM34" s="687"/>
      <c r="BPN34" s="687"/>
      <c r="BPO34" s="687"/>
      <c r="BPP34" s="687"/>
      <c r="BPQ34" s="687"/>
      <c r="BPR34" s="687"/>
      <c r="BPS34" s="687"/>
      <c r="BPT34" s="687"/>
      <c r="BPU34" s="687"/>
      <c r="BPV34" s="687"/>
      <c r="BPW34" s="687"/>
      <c r="BPX34" s="687"/>
      <c r="BPY34" s="687"/>
      <c r="BPZ34" s="687"/>
      <c r="BQA34" s="687"/>
      <c r="BQB34" s="687"/>
      <c r="BQC34" s="687"/>
      <c r="BQD34" s="687"/>
      <c r="BQE34" s="687"/>
      <c r="BQF34" s="687"/>
      <c r="BQG34" s="687"/>
      <c r="BQH34" s="687"/>
      <c r="BQI34" s="687"/>
      <c r="BQJ34" s="687"/>
      <c r="BQK34" s="687"/>
      <c r="BQL34" s="687"/>
      <c r="BQM34" s="687"/>
      <c r="BQN34" s="687"/>
      <c r="BQO34" s="687"/>
      <c r="BQP34" s="687"/>
      <c r="BQQ34" s="687"/>
      <c r="BQR34" s="687"/>
      <c r="BQS34" s="687"/>
      <c r="BQT34" s="687"/>
      <c r="BQU34" s="687"/>
      <c r="BQV34" s="687"/>
      <c r="BQW34" s="687"/>
      <c r="BQX34" s="687"/>
      <c r="BQY34" s="687"/>
      <c r="BQZ34" s="687"/>
      <c r="BRA34" s="687"/>
      <c r="BRB34" s="687"/>
      <c r="BRC34" s="687"/>
      <c r="BRD34" s="687"/>
      <c r="BRE34" s="687"/>
      <c r="BRF34" s="687"/>
      <c r="BRG34" s="687"/>
      <c r="BRH34" s="687"/>
      <c r="BRI34" s="687"/>
      <c r="BRJ34" s="687"/>
      <c r="BRK34" s="687"/>
      <c r="BRL34" s="687"/>
      <c r="BRM34" s="687"/>
      <c r="BRN34" s="687"/>
      <c r="BRO34" s="687"/>
      <c r="BRP34" s="687"/>
      <c r="BRQ34" s="687"/>
      <c r="BRR34" s="687"/>
      <c r="BRS34" s="687"/>
      <c r="BRT34" s="687"/>
      <c r="BRU34" s="687"/>
      <c r="BRV34" s="687"/>
      <c r="BRW34" s="687"/>
      <c r="BRX34" s="687"/>
      <c r="BRY34" s="687"/>
      <c r="BRZ34" s="687"/>
      <c r="BSA34" s="687"/>
      <c r="BSB34" s="687"/>
      <c r="BSC34" s="687"/>
      <c r="BSD34" s="687"/>
      <c r="BSE34" s="687"/>
      <c r="BSF34" s="687"/>
      <c r="BSG34" s="687"/>
      <c r="BSH34" s="687"/>
      <c r="BSI34" s="687"/>
      <c r="BSJ34" s="687"/>
      <c r="BSK34" s="687"/>
      <c r="BSL34" s="687"/>
      <c r="BSM34" s="687"/>
      <c r="BSN34" s="687"/>
      <c r="BSO34" s="687"/>
      <c r="BSP34" s="687"/>
      <c r="BSQ34" s="687"/>
      <c r="BSR34" s="687"/>
      <c r="BSS34" s="687"/>
      <c r="BST34" s="687"/>
      <c r="BSU34" s="687"/>
      <c r="BSV34" s="687"/>
      <c r="BSW34" s="687"/>
      <c r="BSX34" s="687"/>
      <c r="BSY34" s="687"/>
      <c r="BSZ34" s="687"/>
      <c r="BTA34" s="687"/>
      <c r="BTB34" s="687"/>
      <c r="BTC34" s="687"/>
      <c r="BTD34" s="687"/>
      <c r="BTE34" s="687"/>
      <c r="BTF34" s="687"/>
      <c r="BTG34" s="687"/>
      <c r="BTH34" s="687"/>
      <c r="BTI34" s="687"/>
      <c r="BTJ34" s="687"/>
      <c r="BTK34" s="687"/>
      <c r="BTL34" s="687"/>
      <c r="BTM34" s="687"/>
      <c r="BTN34" s="687"/>
      <c r="BTO34" s="687"/>
      <c r="BTP34" s="687"/>
      <c r="BTQ34" s="687"/>
      <c r="BTR34" s="687"/>
      <c r="BTS34" s="687"/>
      <c r="BTT34" s="687"/>
      <c r="BTU34" s="687"/>
      <c r="BTV34" s="687"/>
      <c r="BTW34" s="687"/>
      <c r="BTX34" s="687"/>
      <c r="BTY34" s="687"/>
      <c r="BTZ34" s="687"/>
      <c r="BUA34" s="687"/>
      <c r="BUB34" s="687"/>
      <c r="BUC34" s="687"/>
      <c r="BUD34" s="687"/>
      <c r="BUE34" s="687"/>
      <c r="BUF34" s="687"/>
      <c r="BUG34" s="687"/>
      <c r="BUH34" s="687"/>
      <c r="BUI34" s="687"/>
      <c r="BUJ34" s="687"/>
      <c r="BUK34" s="687"/>
      <c r="BUL34" s="687"/>
      <c r="BUM34" s="687"/>
      <c r="BUN34" s="687"/>
      <c r="BUO34" s="687"/>
      <c r="BUP34" s="687"/>
      <c r="BUQ34" s="687"/>
      <c r="BUR34" s="687"/>
      <c r="BUS34" s="687"/>
      <c r="BUT34" s="687"/>
      <c r="BUU34" s="687"/>
      <c r="BUV34" s="687"/>
      <c r="BUW34" s="687"/>
      <c r="BUX34" s="687"/>
      <c r="BUY34" s="687"/>
      <c r="BUZ34" s="687"/>
      <c r="BVA34" s="687"/>
      <c r="BVB34" s="687"/>
      <c r="BVC34" s="687"/>
      <c r="BVD34" s="687"/>
      <c r="BVE34" s="687"/>
      <c r="BVF34" s="687"/>
      <c r="BVG34" s="687"/>
      <c r="BVH34" s="687"/>
      <c r="BVI34" s="687"/>
      <c r="BVJ34" s="687"/>
      <c r="BVK34" s="687"/>
      <c r="BVL34" s="687"/>
      <c r="BVM34" s="687"/>
      <c r="BVN34" s="687"/>
      <c r="BVO34" s="687"/>
      <c r="BVP34" s="687"/>
      <c r="BVQ34" s="687"/>
      <c r="BVR34" s="687"/>
      <c r="BVS34" s="687"/>
      <c r="BVT34" s="687"/>
      <c r="BVU34" s="687"/>
      <c r="BVV34" s="687"/>
      <c r="BVW34" s="687"/>
      <c r="BVX34" s="687"/>
      <c r="BVY34" s="687"/>
      <c r="BVZ34" s="687"/>
      <c r="BWA34" s="687"/>
      <c r="BWB34" s="687"/>
      <c r="BWC34" s="687"/>
      <c r="BWD34" s="687"/>
      <c r="BWE34" s="687"/>
      <c r="BWF34" s="687"/>
      <c r="BWG34" s="687"/>
      <c r="BWH34" s="687"/>
      <c r="BWI34" s="687"/>
      <c r="BWJ34" s="687"/>
      <c r="BWK34" s="687"/>
      <c r="BWL34" s="687"/>
      <c r="BWM34" s="687"/>
      <c r="BWN34" s="687"/>
      <c r="BWO34" s="687"/>
      <c r="BWP34" s="687"/>
      <c r="BWQ34" s="687"/>
      <c r="BWR34" s="687"/>
      <c r="BWS34" s="687"/>
      <c r="BWT34" s="687"/>
      <c r="BWU34" s="687"/>
      <c r="BWV34" s="687"/>
      <c r="BWW34" s="687"/>
      <c r="BWX34" s="687"/>
      <c r="BWY34" s="687"/>
      <c r="BWZ34" s="687"/>
      <c r="BXA34" s="687"/>
      <c r="BXB34" s="687"/>
      <c r="BXC34" s="687"/>
      <c r="BXD34" s="687"/>
      <c r="BXE34" s="687"/>
      <c r="BXF34" s="687"/>
      <c r="BXG34" s="687"/>
      <c r="BXH34" s="687"/>
      <c r="BXI34" s="687"/>
      <c r="BXJ34" s="687"/>
      <c r="BXK34" s="687"/>
      <c r="BXL34" s="687"/>
      <c r="BXM34" s="687"/>
      <c r="BXN34" s="687"/>
      <c r="BXO34" s="687"/>
      <c r="BXP34" s="687"/>
      <c r="BXQ34" s="687"/>
      <c r="BXR34" s="687"/>
      <c r="BXS34" s="687"/>
      <c r="BXT34" s="687"/>
      <c r="BXU34" s="687"/>
      <c r="BXV34" s="687"/>
      <c r="BXW34" s="687"/>
      <c r="BXX34" s="687"/>
      <c r="BXY34" s="687"/>
      <c r="BXZ34" s="687"/>
      <c r="BYA34" s="687"/>
      <c r="BYB34" s="687"/>
      <c r="BYC34" s="687"/>
      <c r="BYD34" s="687"/>
      <c r="BYE34" s="687"/>
      <c r="BYF34" s="687"/>
      <c r="BYG34" s="687"/>
      <c r="BYH34" s="687"/>
      <c r="BYI34" s="687"/>
      <c r="BYJ34" s="687"/>
      <c r="BYK34" s="687"/>
      <c r="BYL34" s="687"/>
      <c r="BYM34" s="687"/>
      <c r="BYN34" s="687"/>
      <c r="BYO34" s="687"/>
      <c r="BYP34" s="687"/>
      <c r="BYQ34" s="687"/>
      <c r="BYR34" s="687"/>
      <c r="BYS34" s="687"/>
      <c r="BYT34" s="687"/>
      <c r="BYU34" s="687"/>
      <c r="BYV34" s="687"/>
      <c r="BYW34" s="687"/>
      <c r="BYX34" s="687"/>
      <c r="BYY34" s="687"/>
      <c r="BYZ34" s="687"/>
      <c r="BZA34" s="687"/>
      <c r="BZB34" s="687"/>
      <c r="BZC34" s="687"/>
      <c r="BZD34" s="687"/>
      <c r="BZE34" s="687"/>
      <c r="BZF34" s="687"/>
      <c r="BZG34" s="687"/>
      <c r="BZH34" s="687"/>
      <c r="BZI34" s="687"/>
      <c r="BZJ34" s="687"/>
      <c r="BZK34" s="687"/>
      <c r="BZL34" s="687"/>
      <c r="BZM34" s="687"/>
      <c r="BZN34" s="687"/>
      <c r="BZO34" s="687"/>
      <c r="BZP34" s="687"/>
      <c r="BZQ34" s="687"/>
      <c r="BZR34" s="687"/>
      <c r="BZS34" s="687"/>
      <c r="BZT34" s="687"/>
      <c r="BZU34" s="687"/>
      <c r="BZV34" s="687"/>
      <c r="BZW34" s="687"/>
      <c r="BZX34" s="687"/>
      <c r="BZY34" s="687"/>
      <c r="BZZ34" s="687"/>
      <c r="CAA34" s="687"/>
      <c r="CAB34" s="687"/>
      <c r="CAC34" s="687"/>
      <c r="CAD34" s="687"/>
      <c r="CAE34" s="687"/>
      <c r="CAF34" s="687"/>
      <c r="CAG34" s="687"/>
      <c r="CAH34" s="687"/>
      <c r="CAI34" s="687"/>
      <c r="CAJ34" s="687"/>
      <c r="CAK34" s="687"/>
      <c r="CAL34" s="687"/>
      <c r="CAM34" s="687"/>
      <c r="CAN34" s="687"/>
      <c r="CAO34" s="687"/>
      <c r="CAP34" s="687"/>
      <c r="CAQ34" s="687"/>
      <c r="CAR34" s="687"/>
      <c r="CAS34" s="687"/>
      <c r="CAT34" s="687"/>
      <c r="CAU34" s="687"/>
      <c r="CAV34" s="687"/>
      <c r="CAW34" s="687"/>
      <c r="CAX34" s="687"/>
      <c r="CAY34" s="687"/>
      <c r="CAZ34" s="687"/>
      <c r="CBA34" s="687"/>
      <c r="CBB34" s="687"/>
      <c r="CBC34" s="687"/>
      <c r="CBD34" s="687"/>
      <c r="CBE34" s="687"/>
      <c r="CBF34" s="687"/>
      <c r="CBG34" s="687"/>
      <c r="CBH34" s="687"/>
      <c r="CBI34" s="687"/>
      <c r="CBJ34" s="687"/>
      <c r="CBK34" s="687"/>
      <c r="CBL34" s="687"/>
      <c r="CBM34" s="687"/>
      <c r="CBN34" s="687"/>
      <c r="CBO34" s="687"/>
      <c r="CBP34" s="687"/>
      <c r="CBQ34" s="687"/>
      <c r="CBR34" s="687"/>
      <c r="CBS34" s="687"/>
      <c r="CBT34" s="687"/>
      <c r="CBU34" s="687"/>
      <c r="CBV34" s="687"/>
      <c r="CBW34" s="687"/>
      <c r="CBX34" s="687"/>
      <c r="CBY34" s="687"/>
      <c r="CBZ34" s="687"/>
      <c r="CCA34" s="687"/>
      <c r="CCB34" s="687"/>
      <c r="CCC34" s="687"/>
      <c r="CCD34" s="687"/>
      <c r="CCE34" s="687"/>
      <c r="CCF34" s="687"/>
      <c r="CCG34" s="687"/>
      <c r="CCH34" s="687"/>
      <c r="CCI34" s="687"/>
      <c r="CCJ34" s="687"/>
      <c r="CCK34" s="687"/>
      <c r="CCL34" s="687"/>
      <c r="CCM34" s="687"/>
      <c r="CCN34" s="687"/>
      <c r="CCO34" s="687"/>
      <c r="CCP34" s="687"/>
      <c r="CCQ34" s="687"/>
      <c r="CCR34" s="687"/>
      <c r="CCS34" s="687"/>
      <c r="CCT34" s="687"/>
      <c r="CCU34" s="687"/>
      <c r="CCV34" s="687"/>
      <c r="CCW34" s="687"/>
      <c r="CCX34" s="687"/>
      <c r="CCY34" s="687"/>
      <c r="CCZ34" s="687"/>
      <c r="CDA34" s="687"/>
      <c r="CDB34" s="687"/>
      <c r="CDC34" s="687"/>
      <c r="CDD34" s="687"/>
      <c r="CDE34" s="687"/>
      <c r="CDF34" s="687"/>
      <c r="CDG34" s="687"/>
      <c r="CDH34" s="687"/>
      <c r="CDI34" s="687"/>
      <c r="CDJ34" s="687"/>
      <c r="CDK34" s="687"/>
      <c r="CDL34" s="687"/>
      <c r="CDM34" s="687"/>
      <c r="CDN34" s="687"/>
      <c r="CDO34" s="687"/>
      <c r="CDP34" s="687"/>
      <c r="CDQ34" s="687"/>
      <c r="CDR34" s="687"/>
      <c r="CDS34" s="687"/>
      <c r="CDT34" s="687"/>
      <c r="CDU34" s="687"/>
      <c r="CDV34" s="687"/>
      <c r="CDW34" s="687"/>
      <c r="CDX34" s="687"/>
      <c r="CDY34" s="687"/>
      <c r="CDZ34" s="687"/>
      <c r="CEA34" s="687"/>
      <c r="CEB34" s="687"/>
      <c r="CEC34" s="687"/>
      <c r="CED34" s="687"/>
      <c r="CEE34" s="687"/>
      <c r="CEF34" s="687"/>
      <c r="CEG34" s="687"/>
      <c r="CEH34" s="687"/>
      <c r="CEI34" s="687"/>
      <c r="CEJ34" s="687"/>
      <c r="CEK34" s="687"/>
      <c r="CEL34" s="687"/>
      <c r="CEM34" s="687"/>
      <c r="CEN34" s="687"/>
      <c r="CEO34" s="687"/>
      <c r="CEP34" s="687"/>
      <c r="CEQ34" s="687"/>
      <c r="CER34" s="687"/>
      <c r="CES34" s="687"/>
      <c r="CET34" s="687"/>
      <c r="CEU34" s="687"/>
      <c r="CEV34" s="687"/>
      <c r="CEW34" s="687"/>
      <c r="CEX34" s="687"/>
      <c r="CEY34" s="687"/>
      <c r="CEZ34" s="687"/>
      <c r="CFA34" s="687"/>
      <c r="CFB34" s="687"/>
      <c r="CFC34" s="687"/>
      <c r="CFD34" s="687"/>
      <c r="CFE34" s="687"/>
      <c r="CFF34" s="687"/>
      <c r="CFG34" s="687"/>
      <c r="CFH34" s="687"/>
      <c r="CFI34" s="687"/>
      <c r="CFJ34" s="687"/>
      <c r="CFK34" s="687"/>
      <c r="CFL34" s="687"/>
      <c r="CFM34" s="687"/>
      <c r="CFN34" s="687"/>
      <c r="CFO34" s="687"/>
      <c r="CFP34" s="687"/>
      <c r="CFQ34" s="687"/>
      <c r="CFR34" s="687"/>
      <c r="CFS34" s="687"/>
      <c r="CFT34" s="687"/>
      <c r="CFU34" s="687"/>
      <c r="CFV34" s="687"/>
      <c r="CFW34" s="687"/>
      <c r="CFX34" s="687"/>
      <c r="CFY34" s="687"/>
      <c r="CFZ34" s="687"/>
      <c r="CGA34" s="687"/>
      <c r="CGB34" s="687"/>
      <c r="CGC34" s="687"/>
      <c r="CGD34" s="687"/>
      <c r="CGE34" s="687"/>
      <c r="CGF34" s="687"/>
      <c r="CGG34" s="687"/>
      <c r="CGH34" s="687"/>
      <c r="CGI34" s="687"/>
      <c r="CGJ34" s="687"/>
      <c r="CGK34" s="687"/>
      <c r="CGL34" s="687"/>
      <c r="CGM34" s="687"/>
      <c r="CGN34" s="687"/>
      <c r="CGO34" s="687"/>
      <c r="CGP34" s="687"/>
      <c r="CGQ34" s="687"/>
      <c r="CGR34" s="687"/>
      <c r="CGS34" s="687"/>
      <c r="CGT34" s="687"/>
      <c r="CGU34" s="687"/>
      <c r="CGV34" s="687"/>
      <c r="CGW34" s="687"/>
      <c r="CGX34" s="687"/>
      <c r="CGY34" s="687"/>
      <c r="CGZ34" s="687"/>
      <c r="CHA34" s="687"/>
      <c r="CHB34" s="687"/>
      <c r="CHC34" s="687"/>
      <c r="CHD34" s="687"/>
      <c r="CHE34" s="687"/>
      <c r="CHF34" s="687"/>
      <c r="CHG34" s="687"/>
      <c r="CHH34" s="687"/>
      <c r="CHI34" s="687"/>
      <c r="CHJ34" s="687"/>
      <c r="CHK34" s="687"/>
      <c r="CHL34" s="687"/>
      <c r="CHM34" s="687"/>
      <c r="CHN34" s="687"/>
      <c r="CHO34" s="687"/>
      <c r="CHP34" s="687"/>
      <c r="CHQ34" s="687"/>
      <c r="CHR34" s="687"/>
      <c r="CHS34" s="687"/>
      <c r="CHT34" s="687"/>
      <c r="CHU34" s="687"/>
      <c r="CHV34" s="687"/>
      <c r="CHW34" s="687"/>
      <c r="CHX34" s="687"/>
      <c r="CHY34" s="687"/>
      <c r="CHZ34" s="687"/>
      <c r="CIA34" s="687"/>
      <c r="CIB34" s="687"/>
      <c r="CIC34" s="687"/>
      <c r="CID34" s="687"/>
      <c r="CIE34" s="687"/>
      <c r="CIF34" s="687"/>
      <c r="CIG34" s="687"/>
      <c r="CIH34" s="687"/>
      <c r="CII34" s="687"/>
      <c r="CIJ34" s="687"/>
      <c r="CIK34" s="687"/>
      <c r="CIL34" s="687"/>
      <c r="CIM34" s="687"/>
      <c r="CIN34" s="687"/>
      <c r="CIO34" s="687"/>
      <c r="CIP34" s="687"/>
      <c r="CIQ34" s="687"/>
      <c r="CIR34" s="687"/>
      <c r="CIS34" s="687"/>
      <c r="CIT34" s="687"/>
      <c r="CIU34" s="687"/>
      <c r="CIV34" s="687"/>
      <c r="CIW34" s="687"/>
      <c r="CIX34" s="687"/>
      <c r="CIY34" s="687"/>
      <c r="CIZ34" s="687"/>
      <c r="CJA34" s="687"/>
      <c r="CJB34" s="687"/>
      <c r="CJC34" s="687"/>
      <c r="CJD34" s="687"/>
      <c r="CJE34" s="687"/>
      <c r="CJF34" s="687"/>
      <c r="CJG34" s="687"/>
      <c r="CJH34" s="687"/>
      <c r="CJI34" s="687"/>
      <c r="CJJ34" s="687"/>
      <c r="CJK34" s="687"/>
      <c r="CJL34" s="687"/>
      <c r="CJM34" s="687"/>
      <c r="CJN34" s="687"/>
      <c r="CJO34" s="687"/>
      <c r="CJP34" s="687"/>
      <c r="CJQ34" s="687"/>
      <c r="CJR34" s="687"/>
      <c r="CJS34" s="687"/>
      <c r="CJT34" s="687"/>
      <c r="CJU34" s="687"/>
      <c r="CJV34" s="687"/>
      <c r="CJW34" s="687"/>
      <c r="CJX34" s="687"/>
      <c r="CJY34" s="687"/>
      <c r="CJZ34" s="687"/>
      <c r="CKA34" s="687"/>
      <c r="CKB34" s="687"/>
      <c r="CKC34" s="687"/>
      <c r="CKD34" s="687"/>
      <c r="CKE34" s="687"/>
      <c r="CKF34" s="687"/>
      <c r="CKG34" s="687"/>
      <c r="CKH34" s="687"/>
      <c r="CKI34" s="687"/>
      <c r="CKJ34" s="687"/>
      <c r="CKK34" s="687"/>
      <c r="CKL34" s="687"/>
      <c r="CKM34" s="687"/>
      <c r="CKN34" s="687"/>
      <c r="CKO34" s="687"/>
      <c r="CKP34" s="687"/>
      <c r="CKQ34" s="687"/>
      <c r="CKR34" s="687"/>
      <c r="CKS34" s="687"/>
      <c r="CKT34" s="687"/>
      <c r="CKU34" s="687"/>
      <c r="CKV34" s="687"/>
      <c r="CKW34" s="687"/>
      <c r="CKX34" s="687"/>
      <c r="CKY34" s="687"/>
      <c r="CKZ34" s="687"/>
      <c r="CLA34" s="687"/>
      <c r="CLB34" s="687"/>
      <c r="CLC34" s="687"/>
      <c r="CLD34" s="687"/>
      <c r="CLE34" s="687"/>
      <c r="CLF34" s="687"/>
      <c r="CLG34" s="687"/>
      <c r="CLH34" s="687"/>
      <c r="CLI34" s="687"/>
      <c r="CLJ34" s="687"/>
      <c r="CLK34" s="687"/>
      <c r="CLL34" s="687"/>
      <c r="CLM34" s="687"/>
      <c r="CLN34" s="687"/>
      <c r="CLO34" s="687"/>
      <c r="CLP34" s="687"/>
      <c r="CLQ34" s="687"/>
      <c r="CLR34" s="687"/>
      <c r="CLS34" s="687"/>
      <c r="CLT34" s="687"/>
      <c r="CLU34" s="687"/>
      <c r="CLV34" s="687"/>
      <c r="CLW34" s="687"/>
      <c r="CLX34" s="687"/>
      <c r="CLY34" s="687"/>
      <c r="CLZ34" s="687"/>
      <c r="CMA34" s="687"/>
      <c r="CMB34" s="687"/>
      <c r="CMC34" s="687"/>
      <c r="CMD34" s="687"/>
      <c r="CME34" s="687"/>
      <c r="CMF34" s="687"/>
      <c r="CMG34" s="687"/>
      <c r="CMH34" s="687"/>
      <c r="CMI34" s="687"/>
      <c r="CMJ34" s="687"/>
      <c r="CMK34" s="687"/>
      <c r="CML34" s="687"/>
      <c r="CMM34" s="687"/>
      <c r="CMN34" s="687"/>
      <c r="CMO34" s="687"/>
      <c r="CMP34" s="687"/>
      <c r="CMQ34" s="687"/>
      <c r="CMR34" s="687"/>
      <c r="CMS34" s="687"/>
      <c r="CMT34" s="687"/>
      <c r="CMU34" s="687"/>
      <c r="CMV34" s="687"/>
      <c r="CMW34" s="687"/>
      <c r="CMX34" s="687"/>
      <c r="CMY34" s="687"/>
      <c r="CMZ34" s="687"/>
      <c r="CNA34" s="687"/>
      <c r="CNB34" s="687"/>
      <c r="CNC34" s="687"/>
      <c r="CND34" s="687"/>
      <c r="CNE34" s="687"/>
      <c r="CNF34" s="687"/>
      <c r="CNG34" s="687"/>
      <c r="CNH34" s="687"/>
      <c r="CNI34" s="687"/>
      <c r="CNJ34" s="687"/>
      <c r="CNK34" s="687"/>
      <c r="CNL34" s="687"/>
      <c r="CNM34" s="687"/>
      <c r="CNN34" s="687"/>
      <c r="CNO34" s="687"/>
      <c r="CNP34" s="687"/>
      <c r="CNQ34" s="687"/>
      <c r="CNR34" s="687"/>
      <c r="CNS34" s="687"/>
      <c r="CNT34" s="687"/>
      <c r="CNU34" s="687"/>
      <c r="CNV34" s="687"/>
      <c r="CNW34" s="687"/>
      <c r="CNX34" s="687"/>
      <c r="CNY34" s="687"/>
      <c r="CNZ34" s="687"/>
      <c r="COA34" s="687"/>
      <c r="COB34" s="687"/>
      <c r="COC34" s="687"/>
      <c r="COD34" s="687"/>
      <c r="COE34" s="687"/>
      <c r="COF34" s="687"/>
      <c r="COG34" s="687"/>
      <c r="COH34" s="687"/>
      <c r="COI34" s="687"/>
      <c r="COJ34" s="687"/>
      <c r="COK34" s="687"/>
      <c r="COL34" s="687"/>
      <c r="COM34" s="687"/>
      <c r="CON34" s="687"/>
      <c r="COO34" s="687"/>
      <c r="COP34" s="687"/>
      <c r="COQ34" s="687"/>
      <c r="COR34" s="687"/>
      <c r="COS34" s="687"/>
      <c r="COT34" s="687"/>
      <c r="COU34" s="687"/>
      <c r="COV34" s="687"/>
      <c r="COW34" s="687"/>
      <c r="COX34" s="687"/>
      <c r="COY34" s="687"/>
      <c r="COZ34" s="687"/>
      <c r="CPA34" s="687"/>
      <c r="CPB34" s="687"/>
      <c r="CPC34" s="687"/>
      <c r="CPD34" s="687"/>
      <c r="CPE34" s="687"/>
      <c r="CPF34" s="687"/>
      <c r="CPG34" s="687"/>
      <c r="CPH34" s="687"/>
      <c r="CPI34" s="687"/>
      <c r="CPJ34" s="687"/>
      <c r="CPK34" s="687"/>
      <c r="CPL34" s="687"/>
      <c r="CPM34" s="687"/>
      <c r="CPN34" s="687"/>
      <c r="CPO34" s="687"/>
      <c r="CPP34" s="687"/>
      <c r="CPQ34" s="687"/>
      <c r="CPR34" s="687"/>
      <c r="CPS34" s="687"/>
      <c r="CPT34" s="687"/>
      <c r="CPU34" s="687"/>
      <c r="CPV34" s="687"/>
      <c r="CPW34" s="687"/>
      <c r="CPX34" s="687"/>
      <c r="CPY34" s="687"/>
      <c r="CPZ34" s="687"/>
      <c r="CQA34" s="687"/>
      <c r="CQB34" s="687"/>
      <c r="CQC34" s="687"/>
      <c r="CQD34" s="687"/>
      <c r="CQE34" s="687"/>
      <c r="CQF34" s="687"/>
      <c r="CQG34" s="687"/>
      <c r="CQH34" s="687"/>
      <c r="CQI34" s="687"/>
      <c r="CQJ34" s="687"/>
      <c r="CQK34" s="687"/>
      <c r="CQL34" s="687"/>
      <c r="CQM34" s="687"/>
      <c r="CQN34" s="687"/>
      <c r="CQO34" s="687"/>
      <c r="CQP34" s="687"/>
      <c r="CQQ34" s="687"/>
      <c r="CQR34" s="687"/>
      <c r="CQS34" s="687"/>
      <c r="CQT34" s="687"/>
      <c r="CQU34" s="687"/>
      <c r="CQV34" s="687"/>
      <c r="CQW34" s="687"/>
      <c r="CQX34" s="687"/>
      <c r="CQY34" s="687"/>
      <c r="CQZ34" s="687"/>
      <c r="CRA34" s="687"/>
      <c r="CRB34" s="687"/>
      <c r="CRC34" s="687"/>
      <c r="CRD34" s="687"/>
      <c r="CRE34" s="687"/>
      <c r="CRF34" s="687"/>
      <c r="CRG34" s="687"/>
      <c r="CRH34" s="687"/>
      <c r="CRI34" s="687"/>
      <c r="CRJ34" s="687"/>
      <c r="CRK34" s="687"/>
      <c r="CRL34" s="687"/>
      <c r="CRM34" s="687"/>
      <c r="CRN34" s="687"/>
      <c r="CRO34" s="687"/>
      <c r="CRP34" s="687"/>
      <c r="CRQ34" s="687"/>
      <c r="CRR34" s="687"/>
      <c r="CRS34" s="687"/>
      <c r="CRT34" s="687"/>
      <c r="CRU34" s="687"/>
      <c r="CRV34" s="687"/>
      <c r="CRW34" s="687"/>
      <c r="CRX34" s="687"/>
      <c r="CRY34" s="687"/>
      <c r="CRZ34" s="687"/>
      <c r="CSA34" s="687"/>
      <c r="CSB34" s="687"/>
      <c r="CSC34" s="687"/>
      <c r="CSD34" s="687"/>
      <c r="CSE34" s="687"/>
      <c r="CSF34" s="687"/>
      <c r="CSG34" s="687"/>
      <c r="CSH34" s="687"/>
      <c r="CSI34" s="687"/>
      <c r="CSJ34" s="687"/>
      <c r="CSK34" s="687"/>
      <c r="CSL34" s="687"/>
      <c r="CSM34" s="687"/>
      <c r="CSN34" s="687"/>
      <c r="CSO34" s="687"/>
      <c r="CSP34" s="687"/>
      <c r="CSQ34" s="687"/>
      <c r="CSR34" s="687"/>
      <c r="CSS34" s="687"/>
      <c r="CST34" s="687"/>
      <c r="CSU34" s="687"/>
      <c r="CSV34" s="687"/>
      <c r="CSW34" s="687"/>
      <c r="CSX34" s="687"/>
      <c r="CSY34" s="687"/>
      <c r="CSZ34" s="687"/>
      <c r="CTA34" s="687"/>
      <c r="CTB34" s="687"/>
      <c r="CTC34" s="687"/>
      <c r="CTD34" s="687"/>
      <c r="CTE34" s="687"/>
      <c r="CTF34" s="687"/>
      <c r="CTG34" s="687"/>
      <c r="CTH34" s="687"/>
      <c r="CTI34" s="687"/>
      <c r="CTJ34" s="687"/>
      <c r="CTK34" s="687"/>
      <c r="CTL34" s="687"/>
      <c r="CTM34" s="687"/>
      <c r="CTN34" s="687"/>
      <c r="CTO34" s="687"/>
      <c r="CTP34" s="687"/>
      <c r="CTQ34" s="687"/>
      <c r="CTR34" s="687"/>
      <c r="CTS34" s="687"/>
      <c r="CTT34" s="687"/>
      <c r="CTU34" s="687"/>
      <c r="CTV34" s="687"/>
      <c r="CTW34" s="687"/>
      <c r="CTX34" s="687"/>
      <c r="CTY34" s="687"/>
      <c r="CTZ34" s="687"/>
      <c r="CUA34" s="687"/>
      <c r="CUB34" s="687"/>
      <c r="CUC34" s="687"/>
      <c r="CUD34" s="687"/>
      <c r="CUE34" s="687"/>
      <c r="CUF34" s="687"/>
      <c r="CUG34" s="687"/>
      <c r="CUH34" s="687"/>
      <c r="CUI34" s="687"/>
      <c r="CUJ34" s="687"/>
      <c r="CUK34" s="687"/>
      <c r="CUL34" s="687"/>
      <c r="CUM34" s="687"/>
      <c r="CUN34" s="687"/>
      <c r="CUO34" s="687"/>
      <c r="CUP34" s="687"/>
      <c r="CUQ34" s="687"/>
      <c r="CUR34" s="687"/>
      <c r="CUS34" s="687"/>
      <c r="CUT34" s="687"/>
      <c r="CUU34" s="687"/>
      <c r="CUV34" s="687"/>
      <c r="CUW34" s="687"/>
      <c r="CUX34" s="687"/>
      <c r="CUY34" s="687"/>
      <c r="CUZ34" s="687"/>
      <c r="CVA34" s="687"/>
      <c r="CVB34" s="687"/>
      <c r="CVC34" s="687"/>
      <c r="CVD34" s="687"/>
      <c r="CVE34" s="687"/>
      <c r="CVF34" s="687"/>
      <c r="CVG34" s="687"/>
      <c r="CVH34" s="687"/>
      <c r="CVI34" s="687"/>
      <c r="CVJ34" s="687"/>
      <c r="CVK34" s="687"/>
      <c r="CVL34" s="687"/>
      <c r="CVM34" s="687"/>
      <c r="CVN34" s="687"/>
      <c r="CVO34" s="687"/>
      <c r="CVP34" s="687"/>
      <c r="CVQ34" s="687"/>
      <c r="CVR34" s="687"/>
      <c r="CVS34" s="687"/>
      <c r="CVT34" s="687"/>
      <c r="CVU34" s="687"/>
      <c r="CVV34" s="687"/>
      <c r="CVW34" s="687"/>
      <c r="CVX34" s="687"/>
      <c r="CVY34" s="687"/>
      <c r="CVZ34" s="687"/>
      <c r="CWA34" s="687"/>
      <c r="CWB34" s="687"/>
      <c r="CWC34" s="687"/>
      <c r="CWD34" s="687"/>
      <c r="CWE34" s="687"/>
      <c r="CWF34" s="687"/>
      <c r="CWG34" s="687"/>
      <c r="CWH34" s="687"/>
      <c r="CWI34" s="687"/>
      <c r="CWJ34" s="687"/>
      <c r="CWK34" s="687"/>
      <c r="CWL34" s="687"/>
      <c r="CWM34" s="687"/>
      <c r="CWN34" s="687"/>
      <c r="CWO34" s="687"/>
      <c r="CWP34" s="687"/>
      <c r="CWQ34" s="687"/>
      <c r="CWR34" s="687"/>
      <c r="CWS34" s="687"/>
      <c r="CWT34" s="687"/>
      <c r="CWU34" s="687"/>
      <c r="CWV34" s="687"/>
      <c r="CWW34" s="687"/>
      <c r="CWX34" s="687"/>
      <c r="CWY34" s="687"/>
      <c r="CWZ34" s="687"/>
      <c r="CXA34" s="687"/>
      <c r="CXB34" s="687"/>
      <c r="CXC34" s="687"/>
      <c r="CXD34" s="687"/>
      <c r="CXE34" s="687"/>
      <c r="CXF34" s="687"/>
      <c r="CXG34" s="687"/>
      <c r="CXH34" s="687"/>
      <c r="CXI34" s="687"/>
      <c r="CXJ34" s="687"/>
      <c r="CXK34" s="687"/>
      <c r="CXL34" s="687"/>
      <c r="CXM34" s="687"/>
      <c r="CXN34" s="687"/>
      <c r="CXO34" s="687"/>
      <c r="CXP34" s="687"/>
      <c r="CXQ34" s="687"/>
      <c r="CXR34" s="687"/>
      <c r="CXS34" s="687"/>
      <c r="CXT34" s="687"/>
      <c r="CXU34" s="687"/>
      <c r="CXV34" s="687"/>
      <c r="CXW34" s="687"/>
      <c r="CXX34" s="687"/>
      <c r="CXY34" s="687"/>
      <c r="CXZ34" s="687"/>
      <c r="CYA34" s="687"/>
      <c r="CYB34" s="687"/>
      <c r="CYC34" s="687"/>
      <c r="CYD34" s="687"/>
      <c r="CYE34" s="687"/>
      <c r="CYF34" s="687"/>
      <c r="CYG34" s="687"/>
      <c r="CYH34" s="687"/>
      <c r="CYI34" s="687"/>
      <c r="CYJ34" s="687"/>
      <c r="CYK34" s="687"/>
      <c r="CYL34" s="687"/>
      <c r="CYM34" s="687"/>
      <c r="CYN34" s="687"/>
      <c r="CYO34" s="687"/>
      <c r="CYP34" s="687"/>
      <c r="CYQ34" s="687"/>
      <c r="CYR34" s="687"/>
      <c r="CYS34" s="687"/>
      <c r="CYT34" s="687"/>
      <c r="CYU34" s="687"/>
      <c r="CYV34" s="687"/>
      <c r="CYW34" s="687"/>
      <c r="CYX34" s="687"/>
      <c r="CYY34" s="687"/>
      <c r="CYZ34" s="687"/>
      <c r="CZA34" s="687"/>
      <c r="CZB34" s="687"/>
      <c r="CZC34" s="687"/>
      <c r="CZD34" s="687"/>
      <c r="CZE34" s="687"/>
      <c r="CZF34" s="687"/>
      <c r="CZG34" s="687"/>
      <c r="CZH34" s="687"/>
      <c r="CZI34" s="687"/>
      <c r="CZJ34" s="687"/>
      <c r="CZK34" s="687"/>
      <c r="CZL34" s="687"/>
      <c r="CZM34" s="687"/>
      <c r="CZN34" s="687"/>
      <c r="CZO34" s="687"/>
      <c r="CZP34" s="687"/>
      <c r="CZQ34" s="687"/>
      <c r="CZR34" s="687"/>
      <c r="CZS34" s="687"/>
      <c r="CZT34" s="687"/>
      <c r="CZU34" s="687"/>
      <c r="CZV34" s="687"/>
      <c r="CZW34" s="687"/>
      <c r="CZX34" s="687"/>
      <c r="CZY34" s="687"/>
      <c r="CZZ34" s="687"/>
      <c r="DAA34" s="687"/>
      <c r="DAB34" s="687"/>
      <c r="DAC34" s="687"/>
      <c r="DAD34" s="687"/>
      <c r="DAE34" s="687"/>
      <c r="DAF34" s="687"/>
      <c r="DAG34" s="687"/>
      <c r="DAH34" s="687"/>
      <c r="DAI34" s="687"/>
      <c r="DAJ34" s="687"/>
      <c r="DAK34" s="687"/>
      <c r="DAL34" s="687"/>
      <c r="DAM34" s="687"/>
      <c r="DAN34" s="687"/>
      <c r="DAO34" s="687"/>
      <c r="DAP34" s="687"/>
      <c r="DAQ34" s="687"/>
      <c r="DAR34" s="687"/>
      <c r="DAS34" s="687"/>
      <c r="DAT34" s="687"/>
      <c r="DAU34" s="687"/>
      <c r="DAV34" s="687"/>
      <c r="DAW34" s="687"/>
      <c r="DAX34" s="687"/>
      <c r="DAY34" s="687"/>
      <c r="DAZ34" s="687"/>
      <c r="DBA34" s="687"/>
      <c r="DBB34" s="687"/>
      <c r="DBC34" s="687"/>
      <c r="DBD34" s="687"/>
      <c r="DBE34" s="687"/>
      <c r="DBF34" s="687"/>
      <c r="DBG34" s="687"/>
      <c r="DBH34" s="687"/>
      <c r="DBI34" s="687"/>
      <c r="DBJ34" s="687"/>
      <c r="DBK34" s="687"/>
      <c r="DBL34" s="687"/>
      <c r="DBM34" s="687"/>
      <c r="DBN34" s="687"/>
      <c r="DBO34" s="687"/>
      <c r="DBP34" s="687"/>
      <c r="DBQ34" s="687"/>
      <c r="DBR34" s="687"/>
      <c r="DBS34" s="687"/>
      <c r="DBT34" s="687"/>
      <c r="DBU34" s="687"/>
      <c r="DBV34" s="687"/>
      <c r="DBW34" s="687"/>
      <c r="DBX34" s="687"/>
      <c r="DBY34" s="687"/>
      <c r="DBZ34" s="687"/>
      <c r="DCA34" s="687"/>
      <c r="DCB34" s="687"/>
      <c r="DCC34" s="687"/>
      <c r="DCD34" s="687"/>
      <c r="DCE34" s="687"/>
      <c r="DCF34" s="687"/>
      <c r="DCG34" s="687"/>
      <c r="DCH34" s="687"/>
      <c r="DCI34" s="687"/>
      <c r="DCJ34" s="687"/>
      <c r="DCK34" s="687"/>
      <c r="DCL34" s="687"/>
      <c r="DCM34" s="687"/>
      <c r="DCN34" s="687"/>
      <c r="DCO34" s="687"/>
      <c r="DCP34" s="687"/>
      <c r="DCQ34" s="687"/>
      <c r="DCR34" s="687"/>
      <c r="DCS34" s="687"/>
      <c r="DCT34" s="687"/>
      <c r="DCU34" s="687"/>
      <c r="DCV34" s="687"/>
      <c r="DCW34" s="687"/>
      <c r="DCX34" s="687"/>
      <c r="DCY34" s="687"/>
      <c r="DCZ34" s="687"/>
      <c r="DDA34" s="687"/>
      <c r="DDB34" s="687"/>
      <c r="DDC34" s="687"/>
      <c r="DDD34" s="687"/>
      <c r="DDE34" s="687"/>
      <c r="DDF34" s="687"/>
      <c r="DDG34" s="687"/>
      <c r="DDH34" s="687"/>
      <c r="DDI34" s="687"/>
      <c r="DDJ34" s="687"/>
      <c r="DDK34" s="687"/>
      <c r="DDL34" s="687"/>
      <c r="DDM34" s="687"/>
      <c r="DDN34" s="687"/>
      <c r="DDO34" s="687"/>
      <c r="DDP34" s="687"/>
      <c r="DDQ34" s="687"/>
      <c r="DDR34" s="687"/>
      <c r="DDS34" s="687"/>
      <c r="DDT34" s="687"/>
      <c r="DDU34" s="687"/>
      <c r="DDV34" s="687"/>
      <c r="DDW34" s="687"/>
      <c r="DDX34" s="687"/>
      <c r="DDY34" s="687"/>
      <c r="DDZ34" s="687"/>
      <c r="DEA34" s="687"/>
      <c r="DEB34" s="687"/>
      <c r="DEC34" s="687"/>
      <c r="DED34" s="687"/>
      <c r="DEE34" s="687"/>
      <c r="DEF34" s="687"/>
      <c r="DEG34" s="687"/>
      <c r="DEH34" s="687"/>
      <c r="DEI34" s="687"/>
      <c r="DEJ34" s="687"/>
      <c r="DEK34" s="687"/>
      <c r="DEL34" s="687"/>
      <c r="DEM34" s="687"/>
      <c r="DEN34" s="687"/>
      <c r="DEO34" s="687"/>
      <c r="DEP34" s="687"/>
      <c r="DEQ34" s="687"/>
      <c r="DER34" s="687"/>
      <c r="DES34" s="687"/>
      <c r="DET34" s="687"/>
      <c r="DEU34" s="687"/>
      <c r="DEV34" s="687"/>
      <c r="DEW34" s="687"/>
      <c r="DEX34" s="687"/>
      <c r="DEY34" s="687"/>
      <c r="DEZ34" s="687"/>
      <c r="DFA34" s="687"/>
      <c r="DFB34" s="687"/>
      <c r="DFC34" s="687"/>
      <c r="DFD34" s="687"/>
      <c r="DFE34" s="687"/>
      <c r="DFF34" s="687"/>
      <c r="DFG34" s="687"/>
      <c r="DFH34" s="687"/>
      <c r="DFI34" s="687"/>
      <c r="DFJ34" s="687"/>
      <c r="DFK34" s="687"/>
      <c r="DFL34" s="687"/>
      <c r="DFM34" s="687"/>
      <c r="DFN34" s="687"/>
      <c r="DFO34" s="687"/>
      <c r="DFP34" s="687"/>
      <c r="DFQ34" s="687"/>
      <c r="DFR34" s="687"/>
      <c r="DFS34" s="687"/>
      <c r="DFT34" s="687"/>
      <c r="DFU34" s="687"/>
      <c r="DFV34" s="687"/>
      <c r="DFW34" s="687"/>
      <c r="DFX34" s="687"/>
      <c r="DFY34" s="687"/>
      <c r="DFZ34" s="687"/>
      <c r="DGA34" s="687"/>
      <c r="DGB34" s="687"/>
      <c r="DGC34" s="687"/>
      <c r="DGD34" s="687"/>
      <c r="DGE34" s="687"/>
      <c r="DGF34" s="687"/>
      <c r="DGG34" s="687"/>
      <c r="DGH34" s="687"/>
      <c r="DGI34" s="687"/>
      <c r="DGJ34" s="687"/>
      <c r="DGK34" s="687"/>
      <c r="DGL34" s="687"/>
      <c r="DGM34" s="687"/>
      <c r="DGN34" s="687"/>
      <c r="DGO34" s="687"/>
      <c r="DGP34" s="687"/>
      <c r="DGQ34" s="687"/>
      <c r="DGR34" s="687"/>
      <c r="DGS34" s="687"/>
      <c r="DGT34" s="687"/>
      <c r="DGU34" s="687"/>
      <c r="DGV34" s="687"/>
      <c r="DGW34" s="687"/>
      <c r="DGX34" s="687"/>
      <c r="DGY34" s="687"/>
      <c r="DGZ34" s="687"/>
      <c r="DHA34" s="687"/>
      <c r="DHB34" s="687"/>
      <c r="DHC34" s="687"/>
      <c r="DHD34" s="687"/>
      <c r="DHE34" s="687"/>
      <c r="DHF34" s="687"/>
      <c r="DHG34" s="687"/>
      <c r="DHH34" s="687"/>
      <c r="DHI34" s="687"/>
      <c r="DHJ34" s="687"/>
      <c r="DHK34" s="687"/>
      <c r="DHL34" s="687"/>
      <c r="DHM34" s="687"/>
      <c r="DHN34" s="687"/>
      <c r="DHO34" s="687"/>
      <c r="DHP34" s="687"/>
      <c r="DHQ34" s="687"/>
      <c r="DHR34" s="687"/>
      <c r="DHS34" s="687"/>
      <c r="DHT34" s="687"/>
      <c r="DHU34" s="687"/>
      <c r="DHV34" s="687"/>
      <c r="DHW34" s="687"/>
      <c r="DHX34" s="687"/>
      <c r="DHY34" s="687"/>
      <c r="DHZ34" s="687"/>
      <c r="DIA34" s="687"/>
      <c r="DIB34" s="687"/>
      <c r="DIC34" s="687"/>
      <c r="DID34" s="687"/>
      <c r="DIE34" s="687"/>
      <c r="DIF34" s="687"/>
      <c r="DIG34" s="687"/>
      <c r="DIH34" s="687"/>
      <c r="DII34" s="687"/>
      <c r="DIJ34" s="687"/>
      <c r="DIK34" s="687"/>
      <c r="DIL34" s="687"/>
      <c r="DIM34" s="687"/>
      <c r="DIN34" s="687"/>
      <c r="DIO34" s="687"/>
      <c r="DIP34" s="687"/>
      <c r="DIQ34" s="687"/>
      <c r="DIR34" s="687"/>
      <c r="DIS34" s="687"/>
      <c r="DIT34" s="687"/>
      <c r="DIU34" s="687"/>
      <c r="DIV34" s="687"/>
      <c r="DIW34" s="687"/>
      <c r="DIX34" s="687"/>
      <c r="DIY34" s="687"/>
      <c r="DIZ34" s="687"/>
      <c r="DJA34" s="687"/>
      <c r="DJB34" s="687"/>
      <c r="DJC34" s="687"/>
      <c r="DJD34" s="687"/>
      <c r="DJE34" s="687"/>
      <c r="DJF34" s="687"/>
      <c r="DJG34" s="687"/>
      <c r="DJH34" s="687"/>
      <c r="DJI34" s="687"/>
      <c r="DJJ34" s="687"/>
      <c r="DJK34" s="687"/>
      <c r="DJL34" s="687"/>
      <c r="DJM34" s="687"/>
      <c r="DJN34" s="687"/>
      <c r="DJO34" s="687"/>
      <c r="DJP34" s="687"/>
      <c r="DJQ34" s="687"/>
      <c r="DJR34" s="687"/>
      <c r="DJS34" s="687"/>
      <c r="DJT34" s="687"/>
      <c r="DJU34" s="687"/>
      <c r="DJV34" s="687"/>
      <c r="DJW34" s="687"/>
      <c r="DJX34" s="687"/>
      <c r="DJY34" s="687"/>
      <c r="DJZ34" s="687"/>
      <c r="DKA34" s="687"/>
      <c r="DKB34" s="687"/>
      <c r="DKC34" s="687"/>
      <c r="DKD34" s="687"/>
      <c r="DKE34" s="687"/>
      <c r="DKF34" s="687"/>
      <c r="DKG34" s="687"/>
      <c r="DKH34" s="687"/>
      <c r="DKI34" s="687"/>
      <c r="DKJ34" s="687"/>
      <c r="DKK34" s="687"/>
      <c r="DKL34" s="687"/>
      <c r="DKM34" s="687"/>
      <c r="DKN34" s="687"/>
      <c r="DKO34" s="687"/>
      <c r="DKP34" s="687"/>
      <c r="DKQ34" s="687"/>
      <c r="DKR34" s="687"/>
      <c r="DKS34" s="687"/>
      <c r="DKT34" s="687"/>
      <c r="DKU34" s="687"/>
      <c r="DKV34" s="687"/>
      <c r="DKW34" s="687"/>
      <c r="DKX34" s="687"/>
      <c r="DKY34" s="687"/>
      <c r="DKZ34" s="687"/>
      <c r="DLA34" s="687"/>
      <c r="DLB34" s="687"/>
      <c r="DLC34" s="687"/>
      <c r="DLD34" s="687"/>
      <c r="DLE34" s="687"/>
      <c r="DLF34" s="687"/>
      <c r="DLG34" s="687"/>
      <c r="DLH34" s="687"/>
      <c r="DLI34" s="687"/>
      <c r="DLJ34" s="687"/>
      <c r="DLK34" s="687"/>
      <c r="DLL34" s="687"/>
      <c r="DLM34" s="687"/>
      <c r="DLN34" s="687"/>
      <c r="DLO34" s="687"/>
      <c r="DLP34" s="687"/>
      <c r="DLQ34" s="687"/>
      <c r="DLR34" s="687"/>
      <c r="DLS34" s="687"/>
      <c r="DLT34" s="687"/>
      <c r="DLU34" s="687"/>
      <c r="DLV34" s="687"/>
      <c r="DLW34" s="687"/>
      <c r="DLX34" s="687"/>
      <c r="DLY34" s="687"/>
      <c r="DLZ34" s="687"/>
      <c r="DMA34" s="687"/>
      <c r="DMB34" s="687"/>
      <c r="DMC34" s="687"/>
      <c r="DMD34" s="687"/>
      <c r="DME34" s="687"/>
      <c r="DMF34" s="687"/>
      <c r="DMG34" s="687"/>
      <c r="DMH34" s="687"/>
      <c r="DMI34" s="687"/>
      <c r="DMJ34" s="687"/>
      <c r="DMK34" s="687"/>
      <c r="DML34" s="687"/>
      <c r="DMM34" s="687"/>
      <c r="DMN34" s="687"/>
      <c r="DMO34" s="687"/>
      <c r="DMP34" s="687"/>
      <c r="DMQ34" s="687"/>
      <c r="DMR34" s="687"/>
      <c r="DMS34" s="687"/>
      <c r="DMT34" s="687"/>
      <c r="DMU34" s="687"/>
      <c r="DMV34" s="687"/>
      <c r="DMW34" s="687"/>
      <c r="DMX34" s="687"/>
      <c r="DMY34" s="687"/>
      <c r="DMZ34" s="687"/>
      <c r="DNA34" s="687"/>
      <c r="DNB34" s="687"/>
      <c r="DNC34" s="687"/>
      <c r="DND34" s="687"/>
      <c r="DNE34" s="687"/>
      <c r="DNF34" s="687"/>
      <c r="DNG34" s="687"/>
      <c r="DNH34" s="687"/>
      <c r="DNI34" s="687"/>
      <c r="DNJ34" s="687"/>
      <c r="DNK34" s="687"/>
      <c r="DNL34" s="687"/>
      <c r="DNM34" s="687"/>
      <c r="DNN34" s="687"/>
      <c r="DNO34" s="687"/>
      <c r="DNP34" s="687"/>
      <c r="DNQ34" s="687"/>
      <c r="DNR34" s="687"/>
      <c r="DNS34" s="687"/>
      <c r="DNT34" s="687"/>
      <c r="DNU34" s="687"/>
      <c r="DNV34" s="687"/>
      <c r="DNW34" s="687"/>
      <c r="DNX34" s="687"/>
      <c r="DNY34" s="687"/>
      <c r="DNZ34" s="687"/>
      <c r="DOA34" s="687"/>
      <c r="DOB34" s="687"/>
      <c r="DOC34" s="687"/>
      <c r="DOD34" s="687"/>
      <c r="DOE34" s="687"/>
      <c r="DOF34" s="687"/>
      <c r="DOG34" s="687"/>
      <c r="DOH34" s="687"/>
      <c r="DOI34" s="687"/>
      <c r="DOJ34" s="687"/>
      <c r="DOK34" s="687"/>
      <c r="DOL34" s="687"/>
      <c r="DOM34" s="687"/>
      <c r="DON34" s="687"/>
      <c r="DOO34" s="687"/>
      <c r="DOP34" s="687"/>
      <c r="DOQ34" s="687"/>
      <c r="DOR34" s="687"/>
      <c r="DOS34" s="687"/>
      <c r="DOT34" s="687"/>
      <c r="DOU34" s="687"/>
      <c r="DOV34" s="687"/>
      <c r="DOW34" s="687"/>
      <c r="DOX34" s="687"/>
      <c r="DOY34" s="687"/>
      <c r="DOZ34" s="687"/>
      <c r="DPA34" s="687"/>
      <c r="DPB34" s="687"/>
      <c r="DPC34" s="687"/>
      <c r="DPD34" s="687"/>
      <c r="DPE34" s="687"/>
      <c r="DPF34" s="687"/>
      <c r="DPG34" s="687"/>
      <c r="DPH34" s="687"/>
      <c r="DPI34" s="687"/>
      <c r="DPJ34" s="687"/>
      <c r="DPK34" s="687"/>
      <c r="DPL34" s="687"/>
      <c r="DPM34" s="687"/>
      <c r="DPN34" s="687"/>
      <c r="DPO34" s="687"/>
      <c r="DPP34" s="687"/>
      <c r="DPQ34" s="687"/>
      <c r="DPR34" s="687"/>
      <c r="DPS34" s="687"/>
      <c r="DPT34" s="687"/>
      <c r="DPU34" s="687"/>
      <c r="DPV34" s="687"/>
      <c r="DPW34" s="687"/>
      <c r="DPX34" s="687"/>
      <c r="DPY34" s="687"/>
      <c r="DPZ34" s="687"/>
      <c r="DQA34" s="687"/>
      <c r="DQB34" s="687"/>
      <c r="DQC34" s="687"/>
      <c r="DQD34" s="687"/>
      <c r="DQE34" s="687"/>
      <c r="DQF34" s="687"/>
      <c r="DQG34" s="687"/>
      <c r="DQH34" s="687"/>
      <c r="DQI34" s="687"/>
      <c r="DQJ34" s="687"/>
      <c r="DQK34" s="687"/>
      <c r="DQL34" s="687"/>
      <c r="DQM34" s="687"/>
      <c r="DQN34" s="687"/>
      <c r="DQO34" s="687"/>
      <c r="DQP34" s="687"/>
      <c r="DQQ34" s="687"/>
      <c r="DQR34" s="687"/>
      <c r="DQS34" s="687"/>
      <c r="DQT34" s="687"/>
      <c r="DQU34" s="687"/>
      <c r="DQV34" s="687"/>
      <c r="DQW34" s="687"/>
      <c r="DQX34" s="687"/>
      <c r="DQY34" s="687"/>
      <c r="DQZ34" s="687"/>
      <c r="DRA34" s="687"/>
      <c r="DRB34" s="687"/>
      <c r="DRC34" s="687"/>
      <c r="DRD34" s="687"/>
      <c r="DRE34" s="687"/>
      <c r="DRF34" s="687"/>
      <c r="DRG34" s="687"/>
      <c r="DRH34" s="687"/>
      <c r="DRI34" s="687"/>
      <c r="DRJ34" s="687"/>
      <c r="DRK34" s="687"/>
      <c r="DRL34" s="687"/>
      <c r="DRM34" s="687"/>
      <c r="DRN34" s="687"/>
      <c r="DRO34" s="687"/>
      <c r="DRP34" s="687"/>
      <c r="DRQ34" s="687"/>
      <c r="DRR34" s="687"/>
      <c r="DRS34" s="687"/>
      <c r="DRT34" s="687"/>
      <c r="DRU34" s="687"/>
      <c r="DRV34" s="687"/>
      <c r="DRW34" s="687"/>
      <c r="DRX34" s="687"/>
      <c r="DRY34" s="687"/>
      <c r="DRZ34" s="687"/>
      <c r="DSA34" s="687"/>
      <c r="DSB34" s="687"/>
      <c r="DSC34" s="687"/>
      <c r="DSD34" s="687"/>
      <c r="DSE34" s="687"/>
      <c r="DSF34" s="687"/>
      <c r="DSG34" s="687"/>
      <c r="DSH34" s="687"/>
      <c r="DSI34" s="687"/>
      <c r="DSJ34" s="687"/>
      <c r="DSK34" s="687"/>
      <c r="DSL34" s="687"/>
      <c r="DSM34" s="687"/>
      <c r="DSN34" s="687"/>
      <c r="DSO34" s="687"/>
      <c r="DSP34" s="687"/>
      <c r="DSQ34" s="687"/>
      <c r="DSR34" s="687"/>
      <c r="DSS34" s="687"/>
      <c r="DST34" s="687"/>
      <c r="DSU34" s="687"/>
      <c r="DSV34" s="687"/>
      <c r="DSW34" s="687"/>
      <c r="DSX34" s="687"/>
      <c r="DSY34" s="687"/>
      <c r="DSZ34" s="687"/>
      <c r="DTA34" s="687"/>
      <c r="DTB34" s="687"/>
      <c r="DTC34" s="687"/>
      <c r="DTD34" s="687"/>
      <c r="DTE34" s="687"/>
      <c r="DTF34" s="687"/>
      <c r="DTG34" s="687"/>
      <c r="DTH34" s="687"/>
      <c r="DTI34" s="687"/>
      <c r="DTJ34" s="687"/>
      <c r="DTK34" s="687"/>
      <c r="DTL34" s="687"/>
      <c r="DTM34" s="687"/>
      <c r="DTN34" s="687"/>
      <c r="DTO34" s="687"/>
      <c r="DTP34" s="687"/>
      <c r="DTQ34" s="687"/>
      <c r="DTR34" s="687"/>
      <c r="DTS34" s="687"/>
      <c r="DTT34" s="687"/>
      <c r="DTU34" s="687"/>
      <c r="DTV34" s="687"/>
      <c r="DTW34" s="687"/>
      <c r="DTX34" s="687"/>
      <c r="DTY34" s="687"/>
      <c r="DTZ34" s="687"/>
      <c r="DUA34" s="687"/>
      <c r="DUB34" s="687"/>
      <c r="DUC34" s="687"/>
      <c r="DUD34" s="687"/>
      <c r="DUE34" s="687"/>
      <c r="DUF34" s="687"/>
      <c r="DUG34" s="687"/>
      <c r="DUH34" s="687"/>
      <c r="DUI34" s="687"/>
      <c r="DUJ34" s="687"/>
      <c r="DUK34" s="687"/>
      <c r="DUL34" s="687"/>
      <c r="DUM34" s="687"/>
      <c r="DUN34" s="687"/>
      <c r="DUO34" s="687"/>
      <c r="DUP34" s="687"/>
      <c r="DUQ34" s="687"/>
      <c r="DUR34" s="687"/>
      <c r="DUS34" s="687"/>
      <c r="DUT34" s="687"/>
      <c r="DUU34" s="687"/>
      <c r="DUV34" s="687"/>
      <c r="DUW34" s="687"/>
      <c r="DUX34" s="687"/>
      <c r="DUY34" s="687"/>
      <c r="DUZ34" s="687"/>
      <c r="DVA34" s="687"/>
      <c r="DVB34" s="687"/>
      <c r="DVC34" s="687"/>
      <c r="DVD34" s="687"/>
      <c r="DVE34" s="687"/>
      <c r="DVF34" s="687"/>
      <c r="DVG34" s="687"/>
      <c r="DVH34" s="687"/>
      <c r="DVI34" s="687"/>
      <c r="DVJ34" s="687"/>
      <c r="DVK34" s="687"/>
      <c r="DVL34" s="687"/>
      <c r="DVM34" s="687"/>
      <c r="DVN34" s="687"/>
      <c r="DVO34" s="687"/>
      <c r="DVP34" s="687"/>
      <c r="DVQ34" s="687"/>
      <c r="DVR34" s="687"/>
      <c r="DVS34" s="687"/>
      <c r="DVT34" s="687"/>
      <c r="DVU34" s="687"/>
      <c r="DVV34" s="687"/>
      <c r="DVW34" s="687"/>
      <c r="DVX34" s="687"/>
      <c r="DVY34" s="687"/>
      <c r="DVZ34" s="687"/>
      <c r="DWA34" s="687"/>
      <c r="DWB34" s="687"/>
      <c r="DWC34" s="687"/>
      <c r="DWD34" s="687"/>
      <c r="DWE34" s="687"/>
      <c r="DWF34" s="687"/>
      <c r="DWG34" s="687"/>
      <c r="DWH34" s="687"/>
      <c r="DWI34" s="687"/>
      <c r="DWJ34" s="687"/>
      <c r="DWK34" s="687"/>
      <c r="DWL34" s="687"/>
      <c r="DWM34" s="687"/>
      <c r="DWN34" s="687"/>
      <c r="DWO34" s="687"/>
      <c r="DWP34" s="687"/>
      <c r="DWQ34" s="687"/>
      <c r="DWR34" s="687"/>
      <c r="DWS34" s="687"/>
      <c r="DWT34" s="687"/>
      <c r="DWU34" s="687"/>
      <c r="DWV34" s="687"/>
      <c r="DWW34" s="687"/>
      <c r="DWX34" s="687"/>
      <c r="DWY34" s="687"/>
      <c r="DWZ34" s="687"/>
      <c r="DXA34" s="687"/>
      <c r="DXB34" s="687"/>
      <c r="DXC34" s="687"/>
      <c r="DXD34" s="687"/>
      <c r="DXE34" s="687"/>
      <c r="DXF34" s="687"/>
      <c r="DXG34" s="687"/>
      <c r="DXH34" s="687"/>
      <c r="DXI34" s="687"/>
      <c r="DXJ34" s="687"/>
      <c r="DXK34" s="687"/>
      <c r="DXL34" s="687"/>
      <c r="DXM34" s="687"/>
      <c r="DXN34" s="687"/>
      <c r="DXO34" s="687"/>
      <c r="DXP34" s="687"/>
      <c r="DXQ34" s="687"/>
      <c r="DXR34" s="687"/>
      <c r="DXS34" s="687"/>
      <c r="DXT34" s="687"/>
      <c r="DXU34" s="687"/>
      <c r="DXV34" s="687"/>
      <c r="DXW34" s="687"/>
      <c r="DXX34" s="687"/>
      <c r="DXY34" s="687"/>
      <c r="DXZ34" s="687"/>
      <c r="DYA34" s="687"/>
      <c r="DYB34" s="687"/>
      <c r="DYC34" s="687"/>
      <c r="DYD34" s="687"/>
      <c r="DYE34" s="687"/>
      <c r="DYF34" s="687"/>
      <c r="DYG34" s="687"/>
      <c r="DYH34" s="687"/>
      <c r="DYI34" s="687"/>
      <c r="DYJ34" s="687"/>
      <c r="DYK34" s="687"/>
      <c r="DYL34" s="687"/>
      <c r="DYM34" s="687"/>
      <c r="DYN34" s="687"/>
      <c r="DYO34" s="687"/>
      <c r="DYP34" s="687"/>
      <c r="DYQ34" s="687"/>
      <c r="DYR34" s="687"/>
      <c r="DYS34" s="687"/>
      <c r="DYT34" s="687"/>
      <c r="DYU34" s="687"/>
      <c r="DYV34" s="687"/>
      <c r="DYW34" s="687"/>
      <c r="DYX34" s="687"/>
      <c r="DYY34" s="687"/>
      <c r="DYZ34" s="687"/>
      <c r="DZA34" s="687"/>
      <c r="DZB34" s="687"/>
      <c r="DZC34" s="687"/>
      <c r="DZD34" s="687"/>
      <c r="DZE34" s="687"/>
      <c r="DZF34" s="687"/>
      <c r="DZG34" s="687"/>
      <c r="DZH34" s="687"/>
      <c r="DZI34" s="687"/>
      <c r="DZJ34" s="687"/>
      <c r="DZK34" s="687"/>
      <c r="DZL34" s="687"/>
      <c r="DZM34" s="687"/>
      <c r="DZN34" s="687"/>
      <c r="DZO34" s="687"/>
      <c r="DZP34" s="687"/>
      <c r="DZQ34" s="687"/>
      <c r="DZR34" s="687"/>
      <c r="DZS34" s="687"/>
      <c r="DZT34" s="687"/>
      <c r="DZU34" s="687"/>
      <c r="DZV34" s="687"/>
      <c r="DZW34" s="687"/>
      <c r="DZX34" s="687"/>
      <c r="DZY34" s="687"/>
      <c r="DZZ34" s="687"/>
      <c r="EAA34" s="687"/>
      <c r="EAB34" s="687"/>
      <c r="EAC34" s="687"/>
      <c r="EAD34" s="687"/>
      <c r="EAE34" s="687"/>
      <c r="EAF34" s="687"/>
      <c r="EAG34" s="687"/>
      <c r="EAH34" s="687"/>
      <c r="EAI34" s="687"/>
      <c r="EAJ34" s="687"/>
      <c r="EAK34" s="687"/>
      <c r="EAL34" s="687"/>
      <c r="EAM34" s="687"/>
      <c r="EAN34" s="687"/>
      <c r="EAO34" s="687"/>
      <c r="EAP34" s="687"/>
      <c r="EAQ34" s="687"/>
      <c r="EAR34" s="687"/>
      <c r="EAS34" s="687"/>
      <c r="EAT34" s="687"/>
      <c r="EAU34" s="687"/>
      <c r="EAV34" s="687"/>
      <c r="EAW34" s="687"/>
      <c r="EAX34" s="687"/>
      <c r="EAY34" s="687"/>
      <c r="EAZ34" s="687"/>
      <c r="EBA34" s="687"/>
      <c r="EBB34" s="687"/>
      <c r="EBC34" s="687"/>
      <c r="EBD34" s="687"/>
      <c r="EBE34" s="687"/>
      <c r="EBF34" s="687"/>
      <c r="EBG34" s="687"/>
      <c r="EBH34" s="687"/>
      <c r="EBI34" s="687"/>
      <c r="EBJ34" s="687"/>
      <c r="EBK34" s="687"/>
      <c r="EBL34" s="687"/>
      <c r="EBM34" s="687"/>
      <c r="EBN34" s="687"/>
      <c r="EBO34" s="687"/>
      <c r="EBP34" s="687"/>
      <c r="EBQ34" s="687"/>
      <c r="EBR34" s="687"/>
      <c r="EBS34" s="687"/>
      <c r="EBT34" s="687"/>
      <c r="EBU34" s="687"/>
      <c r="EBV34" s="687"/>
      <c r="EBW34" s="687"/>
      <c r="EBX34" s="687"/>
      <c r="EBY34" s="687"/>
      <c r="EBZ34" s="687"/>
      <c r="ECA34" s="687"/>
      <c r="ECB34" s="687"/>
      <c r="ECC34" s="687"/>
      <c r="ECD34" s="687"/>
      <c r="ECE34" s="687"/>
      <c r="ECF34" s="687"/>
      <c r="ECG34" s="687"/>
      <c r="ECH34" s="687"/>
      <c r="ECI34" s="687"/>
      <c r="ECJ34" s="687"/>
      <c r="ECK34" s="687"/>
      <c r="ECL34" s="687"/>
      <c r="ECM34" s="687"/>
      <c r="ECN34" s="687"/>
      <c r="ECO34" s="687"/>
      <c r="ECP34" s="687"/>
      <c r="ECQ34" s="687"/>
      <c r="ECR34" s="687"/>
      <c r="ECS34" s="687"/>
      <c r="ECT34" s="687"/>
      <c r="ECU34" s="687"/>
      <c r="ECV34" s="687"/>
      <c r="ECW34" s="687"/>
      <c r="ECX34" s="687"/>
      <c r="ECY34" s="687"/>
      <c r="ECZ34" s="687"/>
      <c r="EDA34" s="687"/>
      <c r="EDB34" s="687"/>
      <c r="EDC34" s="687"/>
      <c r="EDD34" s="687"/>
      <c r="EDE34" s="687"/>
      <c r="EDF34" s="687"/>
      <c r="EDG34" s="687"/>
      <c r="EDH34" s="687"/>
      <c r="EDI34" s="687"/>
      <c r="EDJ34" s="687"/>
      <c r="EDK34" s="687"/>
      <c r="EDL34" s="687"/>
      <c r="EDM34" s="687"/>
      <c r="EDN34" s="687"/>
      <c r="EDO34" s="687"/>
      <c r="EDP34" s="687"/>
      <c r="EDQ34" s="687"/>
      <c r="EDR34" s="687"/>
      <c r="EDS34" s="687"/>
      <c r="EDT34" s="687"/>
      <c r="EDU34" s="687"/>
      <c r="EDV34" s="687"/>
      <c r="EDW34" s="687"/>
      <c r="EDX34" s="687"/>
      <c r="EDY34" s="687"/>
      <c r="EDZ34" s="687"/>
      <c r="EEA34" s="687"/>
      <c r="EEB34" s="687"/>
      <c r="EEC34" s="687"/>
      <c r="EED34" s="687"/>
      <c r="EEE34" s="687"/>
      <c r="EEF34" s="687"/>
      <c r="EEG34" s="687"/>
      <c r="EEH34" s="687"/>
      <c r="EEI34" s="687"/>
      <c r="EEJ34" s="687"/>
      <c r="EEK34" s="687"/>
      <c r="EEL34" s="687"/>
      <c r="EEM34" s="687"/>
      <c r="EEN34" s="687"/>
      <c r="EEO34" s="687"/>
      <c r="EEP34" s="687"/>
      <c r="EEQ34" s="687"/>
      <c r="EER34" s="687"/>
      <c r="EES34" s="687"/>
      <c r="EET34" s="687"/>
      <c r="EEU34" s="687"/>
      <c r="EEV34" s="687"/>
      <c r="EEW34" s="687"/>
      <c r="EEX34" s="687"/>
      <c r="EEY34" s="687"/>
      <c r="EEZ34" s="687"/>
      <c r="EFA34" s="687"/>
      <c r="EFB34" s="687"/>
      <c r="EFC34" s="687"/>
      <c r="EFD34" s="687"/>
      <c r="EFE34" s="687"/>
      <c r="EFF34" s="687"/>
      <c r="EFG34" s="687"/>
      <c r="EFH34" s="687"/>
      <c r="EFI34" s="687"/>
      <c r="EFJ34" s="687"/>
      <c r="EFK34" s="687"/>
      <c r="EFL34" s="687"/>
      <c r="EFM34" s="687"/>
      <c r="EFN34" s="687"/>
      <c r="EFO34" s="687"/>
      <c r="EFP34" s="687"/>
      <c r="EFQ34" s="687"/>
      <c r="EFR34" s="687"/>
      <c r="EFS34" s="687"/>
      <c r="EFT34" s="687"/>
      <c r="EFU34" s="687"/>
      <c r="EFV34" s="687"/>
      <c r="EFW34" s="687"/>
      <c r="EFX34" s="687"/>
      <c r="EFY34" s="687"/>
      <c r="EFZ34" s="687"/>
      <c r="EGA34" s="687"/>
      <c r="EGB34" s="687"/>
      <c r="EGC34" s="687"/>
      <c r="EGD34" s="687"/>
      <c r="EGE34" s="687"/>
      <c r="EGF34" s="687"/>
      <c r="EGG34" s="687"/>
      <c r="EGH34" s="687"/>
      <c r="EGI34" s="687"/>
      <c r="EGJ34" s="687"/>
      <c r="EGK34" s="687"/>
      <c r="EGL34" s="687"/>
      <c r="EGM34" s="687"/>
      <c r="EGN34" s="687"/>
      <c r="EGO34" s="687"/>
      <c r="EGP34" s="687"/>
      <c r="EGQ34" s="687"/>
      <c r="EGR34" s="687"/>
      <c r="EGS34" s="687"/>
      <c r="EGT34" s="687"/>
      <c r="EGU34" s="687"/>
      <c r="EGV34" s="687"/>
      <c r="EGW34" s="687"/>
      <c r="EGX34" s="687"/>
      <c r="EGY34" s="687"/>
      <c r="EGZ34" s="687"/>
      <c r="EHA34" s="687"/>
      <c r="EHB34" s="687"/>
      <c r="EHC34" s="687"/>
      <c r="EHD34" s="687"/>
      <c r="EHE34" s="687"/>
      <c r="EHF34" s="687"/>
      <c r="EHG34" s="687"/>
      <c r="EHH34" s="687"/>
      <c r="EHI34" s="687"/>
      <c r="EHJ34" s="687"/>
      <c r="EHK34" s="687"/>
      <c r="EHL34" s="687"/>
      <c r="EHM34" s="687"/>
      <c r="EHN34" s="687"/>
      <c r="EHO34" s="687"/>
      <c r="EHP34" s="687"/>
      <c r="EHQ34" s="687"/>
      <c r="EHR34" s="687"/>
      <c r="EHS34" s="687"/>
      <c r="EHT34" s="687"/>
      <c r="EHU34" s="687"/>
      <c r="EHV34" s="687"/>
      <c r="EHW34" s="687"/>
      <c r="EHX34" s="687"/>
      <c r="EHY34" s="687"/>
      <c r="EHZ34" s="687"/>
      <c r="EIA34" s="687"/>
      <c r="EIB34" s="687"/>
      <c r="EIC34" s="687"/>
      <c r="EID34" s="687"/>
      <c r="EIE34" s="687"/>
      <c r="EIF34" s="687"/>
      <c r="EIG34" s="687"/>
      <c r="EIH34" s="687"/>
      <c r="EII34" s="687"/>
      <c r="EIJ34" s="687"/>
      <c r="EIK34" s="687"/>
      <c r="EIL34" s="687"/>
      <c r="EIM34" s="687"/>
      <c r="EIN34" s="687"/>
      <c r="EIO34" s="687"/>
      <c r="EIP34" s="687"/>
      <c r="EIQ34" s="687"/>
      <c r="EIR34" s="687"/>
      <c r="EIS34" s="687"/>
      <c r="EIT34" s="687"/>
      <c r="EIU34" s="687"/>
      <c r="EIV34" s="687"/>
      <c r="EIW34" s="687"/>
      <c r="EIX34" s="687"/>
      <c r="EIY34" s="687"/>
      <c r="EIZ34" s="687"/>
      <c r="EJA34" s="687"/>
      <c r="EJB34" s="687"/>
      <c r="EJC34" s="687"/>
      <c r="EJD34" s="687"/>
      <c r="EJE34" s="687"/>
      <c r="EJF34" s="687"/>
      <c r="EJG34" s="687"/>
      <c r="EJH34" s="687"/>
      <c r="EJI34" s="687"/>
      <c r="EJJ34" s="687"/>
      <c r="EJK34" s="687"/>
      <c r="EJL34" s="687"/>
      <c r="EJM34" s="687"/>
      <c r="EJN34" s="687"/>
      <c r="EJO34" s="687"/>
      <c r="EJP34" s="687"/>
      <c r="EJQ34" s="687"/>
      <c r="EJR34" s="687"/>
      <c r="EJS34" s="687"/>
      <c r="EJT34" s="687"/>
      <c r="EJU34" s="687"/>
      <c r="EJV34" s="687"/>
      <c r="EJW34" s="687"/>
      <c r="EJX34" s="687"/>
      <c r="EJY34" s="687"/>
      <c r="EJZ34" s="687"/>
      <c r="EKA34" s="687"/>
      <c r="EKB34" s="687"/>
      <c r="EKC34" s="687"/>
      <c r="EKD34" s="687"/>
      <c r="EKE34" s="687"/>
      <c r="EKF34" s="687"/>
      <c r="EKG34" s="687"/>
      <c r="EKH34" s="687"/>
      <c r="EKI34" s="687"/>
      <c r="EKJ34" s="687"/>
      <c r="EKK34" s="687"/>
      <c r="EKL34" s="687"/>
      <c r="EKM34" s="687"/>
      <c r="EKN34" s="687"/>
      <c r="EKO34" s="687"/>
      <c r="EKP34" s="687"/>
      <c r="EKQ34" s="687"/>
      <c r="EKR34" s="687"/>
      <c r="EKS34" s="687"/>
      <c r="EKT34" s="687"/>
      <c r="EKU34" s="687"/>
      <c r="EKV34" s="687"/>
      <c r="EKW34" s="687"/>
      <c r="EKX34" s="687"/>
      <c r="EKY34" s="687"/>
      <c r="EKZ34" s="687"/>
      <c r="ELA34" s="687"/>
      <c r="ELB34" s="687"/>
      <c r="ELC34" s="687"/>
      <c r="ELD34" s="687"/>
      <c r="ELE34" s="687"/>
      <c r="ELF34" s="687"/>
      <c r="ELG34" s="687"/>
      <c r="ELH34" s="687"/>
      <c r="ELI34" s="687"/>
      <c r="ELJ34" s="687"/>
      <c r="ELK34" s="687"/>
      <c r="ELL34" s="687"/>
      <c r="ELM34" s="687"/>
      <c r="ELN34" s="687"/>
      <c r="ELO34" s="687"/>
      <c r="ELP34" s="687"/>
      <c r="ELQ34" s="687"/>
      <c r="ELR34" s="687"/>
      <c r="ELS34" s="687"/>
      <c r="ELT34" s="687"/>
      <c r="ELU34" s="687"/>
      <c r="ELV34" s="687"/>
      <c r="ELW34" s="687"/>
      <c r="ELX34" s="687"/>
      <c r="ELY34" s="687"/>
      <c r="ELZ34" s="687"/>
      <c r="EMA34" s="687"/>
      <c r="EMB34" s="687"/>
      <c r="EMC34" s="687"/>
      <c r="EMD34" s="687"/>
      <c r="EME34" s="687"/>
      <c r="EMF34" s="687"/>
      <c r="EMG34" s="687"/>
      <c r="EMH34" s="687"/>
      <c r="EMI34" s="687"/>
      <c r="EMJ34" s="687"/>
      <c r="EMK34" s="687"/>
      <c r="EML34" s="687"/>
      <c r="EMM34" s="687"/>
      <c r="EMN34" s="687"/>
      <c r="EMO34" s="687"/>
      <c r="EMP34" s="687"/>
      <c r="EMQ34" s="687"/>
      <c r="EMR34" s="687"/>
      <c r="EMS34" s="687"/>
      <c r="EMT34" s="687"/>
      <c r="EMU34" s="687"/>
      <c r="EMV34" s="687"/>
      <c r="EMW34" s="687"/>
      <c r="EMX34" s="687"/>
      <c r="EMY34" s="687"/>
      <c r="EMZ34" s="687"/>
      <c r="ENA34" s="687"/>
      <c r="ENB34" s="687"/>
      <c r="ENC34" s="687"/>
      <c r="END34" s="687"/>
      <c r="ENE34" s="687"/>
      <c r="ENF34" s="687"/>
      <c r="ENG34" s="687"/>
      <c r="ENH34" s="687"/>
      <c r="ENI34" s="687"/>
      <c r="ENJ34" s="687"/>
      <c r="ENK34" s="687"/>
      <c r="ENL34" s="687"/>
      <c r="ENM34" s="687"/>
      <c r="ENN34" s="687"/>
      <c r="ENO34" s="687"/>
      <c r="ENP34" s="687"/>
      <c r="ENQ34" s="687"/>
      <c r="ENR34" s="687"/>
      <c r="ENS34" s="687"/>
      <c r="ENT34" s="687"/>
      <c r="ENU34" s="687"/>
      <c r="ENV34" s="687"/>
      <c r="ENW34" s="687"/>
      <c r="ENX34" s="687"/>
      <c r="ENY34" s="687"/>
      <c r="ENZ34" s="687"/>
      <c r="EOA34" s="687"/>
      <c r="EOB34" s="687"/>
      <c r="EOC34" s="687"/>
      <c r="EOD34" s="687"/>
      <c r="EOE34" s="687"/>
      <c r="EOF34" s="687"/>
      <c r="EOG34" s="687"/>
      <c r="EOH34" s="687"/>
      <c r="EOI34" s="687"/>
      <c r="EOJ34" s="687"/>
      <c r="EOK34" s="687"/>
      <c r="EOL34" s="687"/>
      <c r="EOM34" s="687"/>
      <c r="EON34" s="687"/>
      <c r="EOO34" s="687"/>
      <c r="EOP34" s="687"/>
      <c r="EOQ34" s="687"/>
      <c r="EOR34" s="687"/>
      <c r="EOS34" s="687"/>
      <c r="EOT34" s="687"/>
      <c r="EOU34" s="687"/>
      <c r="EOV34" s="687"/>
      <c r="EOW34" s="687"/>
      <c r="EOX34" s="687"/>
      <c r="EOY34" s="687"/>
      <c r="EOZ34" s="687"/>
      <c r="EPA34" s="687"/>
      <c r="EPB34" s="687"/>
      <c r="EPC34" s="687"/>
      <c r="EPD34" s="687"/>
      <c r="EPE34" s="687"/>
      <c r="EPF34" s="687"/>
      <c r="EPG34" s="687"/>
      <c r="EPH34" s="687"/>
      <c r="EPI34" s="687"/>
      <c r="EPJ34" s="687"/>
      <c r="EPK34" s="687"/>
      <c r="EPL34" s="687"/>
      <c r="EPM34" s="687"/>
      <c r="EPN34" s="687"/>
      <c r="EPO34" s="687"/>
      <c r="EPP34" s="687"/>
      <c r="EPQ34" s="687"/>
      <c r="EPR34" s="687"/>
      <c r="EPS34" s="687"/>
      <c r="EPT34" s="687"/>
      <c r="EPU34" s="687"/>
      <c r="EPV34" s="687"/>
      <c r="EPW34" s="687"/>
      <c r="EPX34" s="687"/>
      <c r="EPY34" s="687"/>
      <c r="EPZ34" s="687"/>
      <c r="EQA34" s="687"/>
      <c r="EQB34" s="687"/>
      <c r="EQC34" s="687"/>
      <c r="EQD34" s="687"/>
      <c r="EQE34" s="687"/>
      <c r="EQF34" s="687"/>
      <c r="EQG34" s="687"/>
      <c r="EQH34" s="687"/>
      <c r="EQI34" s="687"/>
      <c r="EQJ34" s="687"/>
      <c r="EQK34" s="687"/>
      <c r="EQL34" s="687"/>
      <c r="EQM34" s="687"/>
      <c r="EQN34" s="687"/>
      <c r="EQO34" s="687"/>
      <c r="EQP34" s="687"/>
      <c r="EQQ34" s="687"/>
      <c r="EQR34" s="687"/>
      <c r="EQS34" s="687"/>
      <c r="EQT34" s="687"/>
      <c r="EQU34" s="687"/>
      <c r="EQV34" s="687"/>
      <c r="EQW34" s="687"/>
      <c r="EQX34" s="687"/>
      <c r="EQY34" s="687"/>
      <c r="EQZ34" s="687"/>
      <c r="ERA34" s="687"/>
      <c r="ERB34" s="687"/>
      <c r="ERC34" s="687"/>
      <c r="ERD34" s="687"/>
      <c r="ERE34" s="687"/>
      <c r="ERF34" s="687"/>
      <c r="ERG34" s="687"/>
      <c r="ERH34" s="687"/>
      <c r="ERI34" s="687"/>
      <c r="ERJ34" s="687"/>
      <c r="ERK34" s="687"/>
      <c r="ERL34" s="687"/>
      <c r="ERM34" s="687"/>
      <c r="ERN34" s="687"/>
      <c r="ERO34" s="687"/>
      <c r="ERP34" s="687"/>
      <c r="ERQ34" s="687"/>
      <c r="ERR34" s="687"/>
      <c r="ERS34" s="687"/>
      <c r="ERT34" s="687"/>
      <c r="ERU34" s="687"/>
      <c r="ERV34" s="687"/>
      <c r="ERW34" s="687"/>
      <c r="ERX34" s="687"/>
      <c r="ERY34" s="687"/>
      <c r="ERZ34" s="687"/>
      <c r="ESA34" s="687"/>
      <c r="ESB34" s="687"/>
      <c r="ESC34" s="687"/>
      <c r="ESD34" s="687"/>
      <c r="ESE34" s="687"/>
      <c r="ESF34" s="687"/>
      <c r="ESG34" s="687"/>
      <c r="ESH34" s="687"/>
      <c r="ESI34" s="687"/>
      <c r="ESJ34" s="687"/>
      <c r="ESK34" s="687"/>
      <c r="ESL34" s="687"/>
      <c r="ESM34" s="687"/>
      <c r="ESN34" s="687"/>
      <c r="ESO34" s="687"/>
      <c r="ESP34" s="687"/>
      <c r="ESQ34" s="687"/>
      <c r="ESR34" s="687"/>
      <c r="ESS34" s="687"/>
      <c r="EST34" s="687"/>
      <c r="ESU34" s="687"/>
      <c r="ESV34" s="687"/>
      <c r="ESW34" s="687"/>
      <c r="ESX34" s="687"/>
      <c r="ESY34" s="687"/>
      <c r="ESZ34" s="687"/>
      <c r="ETA34" s="687"/>
      <c r="ETB34" s="687"/>
      <c r="ETC34" s="687"/>
      <c r="ETD34" s="687"/>
      <c r="ETE34" s="687"/>
      <c r="ETF34" s="687"/>
      <c r="ETG34" s="687"/>
      <c r="ETH34" s="687"/>
      <c r="ETI34" s="687"/>
      <c r="ETJ34" s="687"/>
      <c r="ETK34" s="687"/>
      <c r="ETL34" s="687"/>
      <c r="ETM34" s="687"/>
      <c r="ETN34" s="687"/>
      <c r="ETO34" s="687"/>
      <c r="ETP34" s="687"/>
      <c r="ETQ34" s="687"/>
      <c r="ETR34" s="687"/>
      <c r="ETS34" s="687"/>
      <c r="ETT34" s="687"/>
      <c r="ETU34" s="687"/>
      <c r="ETV34" s="687"/>
      <c r="ETW34" s="687"/>
      <c r="ETX34" s="687"/>
      <c r="ETY34" s="687"/>
      <c r="ETZ34" s="687"/>
      <c r="EUA34" s="687"/>
      <c r="EUB34" s="687"/>
      <c r="EUC34" s="687"/>
      <c r="EUD34" s="687"/>
      <c r="EUE34" s="687"/>
      <c r="EUF34" s="687"/>
      <c r="EUG34" s="687"/>
      <c r="EUH34" s="687"/>
      <c r="EUI34" s="687"/>
      <c r="EUJ34" s="687"/>
      <c r="EUK34" s="687"/>
      <c r="EUL34" s="687"/>
      <c r="EUM34" s="687"/>
      <c r="EUN34" s="687"/>
      <c r="EUO34" s="687"/>
      <c r="EUP34" s="687"/>
      <c r="EUQ34" s="687"/>
      <c r="EUR34" s="687"/>
      <c r="EUS34" s="687"/>
      <c r="EUT34" s="687"/>
      <c r="EUU34" s="687"/>
      <c r="EUV34" s="687"/>
      <c r="EUW34" s="687"/>
      <c r="EUX34" s="687"/>
      <c r="EUY34" s="687"/>
      <c r="EUZ34" s="687"/>
      <c r="EVA34" s="687"/>
      <c r="EVB34" s="687"/>
      <c r="EVC34" s="687"/>
      <c r="EVD34" s="687"/>
      <c r="EVE34" s="687"/>
      <c r="EVF34" s="687"/>
      <c r="EVG34" s="687"/>
      <c r="EVH34" s="687"/>
      <c r="EVI34" s="687"/>
      <c r="EVJ34" s="687"/>
      <c r="EVK34" s="687"/>
      <c r="EVL34" s="687"/>
      <c r="EVM34" s="687"/>
      <c r="EVN34" s="687"/>
      <c r="EVO34" s="687"/>
      <c r="EVP34" s="687"/>
      <c r="EVQ34" s="687"/>
      <c r="EVR34" s="687"/>
      <c r="EVS34" s="687"/>
      <c r="EVT34" s="687"/>
      <c r="EVU34" s="687"/>
      <c r="EVV34" s="687"/>
      <c r="EVW34" s="687"/>
      <c r="EVX34" s="687"/>
      <c r="EVY34" s="687"/>
      <c r="EVZ34" s="687"/>
      <c r="EWA34" s="687"/>
      <c r="EWB34" s="687"/>
      <c r="EWC34" s="687"/>
      <c r="EWD34" s="687"/>
      <c r="EWE34" s="687"/>
      <c r="EWF34" s="687"/>
      <c r="EWG34" s="687"/>
      <c r="EWH34" s="687"/>
      <c r="EWI34" s="687"/>
      <c r="EWJ34" s="687"/>
      <c r="EWK34" s="687"/>
      <c r="EWL34" s="687"/>
      <c r="EWM34" s="687"/>
      <c r="EWN34" s="687"/>
      <c r="EWO34" s="687"/>
      <c r="EWP34" s="687"/>
      <c r="EWQ34" s="687"/>
      <c r="EWR34" s="687"/>
      <c r="EWS34" s="687"/>
      <c r="EWT34" s="687"/>
      <c r="EWU34" s="687"/>
      <c r="EWV34" s="687"/>
      <c r="EWW34" s="687"/>
      <c r="EWX34" s="687"/>
      <c r="EWY34" s="687"/>
      <c r="EWZ34" s="687"/>
      <c r="EXA34" s="687"/>
      <c r="EXB34" s="687"/>
      <c r="EXC34" s="687"/>
      <c r="EXD34" s="687"/>
      <c r="EXE34" s="687"/>
      <c r="EXF34" s="687"/>
      <c r="EXG34" s="687"/>
      <c r="EXH34" s="687"/>
      <c r="EXI34" s="687"/>
      <c r="EXJ34" s="687"/>
      <c r="EXK34" s="687"/>
      <c r="EXL34" s="687"/>
      <c r="EXM34" s="687"/>
      <c r="EXN34" s="687"/>
      <c r="EXO34" s="687"/>
      <c r="EXP34" s="687"/>
      <c r="EXQ34" s="687"/>
      <c r="EXR34" s="687"/>
      <c r="EXS34" s="687"/>
      <c r="EXT34" s="687"/>
      <c r="EXU34" s="687"/>
      <c r="EXV34" s="687"/>
      <c r="EXW34" s="687"/>
      <c r="EXX34" s="687"/>
      <c r="EXY34" s="687"/>
      <c r="EXZ34" s="687"/>
      <c r="EYA34" s="687"/>
      <c r="EYB34" s="687"/>
      <c r="EYC34" s="687"/>
      <c r="EYD34" s="687"/>
      <c r="EYE34" s="687"/>
      <c r="EYF34" s="687"/>
      <c r="EYG34" s="687"/>
      <c r="EYH34" s="687"/>
      <c r="EYI34" s="687"/>
      <c r="EYJ34" s="687"/>
      <c r="EYK34" s="687"/>
      <c r="EYL34" s="687"/>
      <c r="EYM34" s="687"/>
      <c r="EYN34" s="687"/>
      <c r="EYO34" s="687"/>
      <c r="EYP34" s="687"/>
      <c r="EYQ34" s="687"/>
      <c r="EYR34" s="687"/>
      <c r="EYS34" s="687"/>
      <c r="EYT34" s="687"/>
      <c r="EYU34" s="687"/>
      <c r="EYV34" s="687"/>
      <c r="EYW34" s="687"/>
      <c r="EYX34" s="687"/>
      <c r="EYY34" s="687"/>
      <c r="EYZ34" s="687"/>
      <c r="EZA34" s="687"/>
      <c r="EZB34" s="687"/>
      <c r="EZC34" s="687"/>
      <c r="EZD34" s="687"/>
      <c r="EZE34" s="687"/>
      <c r="EZF34" s="687"/>
      <c r="EZG34" s="687"/>
      <c r="EZH34" s="687"/>
      <c r="EZI34" s="687"/>
      <c r="EZJ34" s="687"/>
      <c r="EZK34" s="687"/>
      <c r="EZL34" s="687"/>
      <c r="EZM34" s="687"/>
      <c r="EZN34" s="687"/>
      <c r="EZO34" s="687"/>
      <c r="EZP34" s="687"/>
      <c r="EZQ34" s="687"/>
      <c r="EZR34" s="687"/>
      <c r="EZS34" s="687"/>
      <c r="EZT34" s="687"/>
      <c r="EZU34" s="687"/>
      <c r="EZV34" s="687"/>
      <c r="EZW34" s="687"/>
      <c r="EZX34" s="687"/>
      <c r="EZY34" s="687"/>
      <c r="EZZ34" s="687"/>
      <c r="FAA34" s="687"/>
      <c r="FAB34" s="687"/>
      <c r="FAC34" s="687"/>
      <c r="FAD34" s="687"/>
      <c r="FAE34" s="687"/>
      <c r="FAF34" s="687"/>
      <c r="FAG34" s="687"/>
      <c r="FAH34" s="687"/>
      <c r="FAI34" s="687"/>
      <c r="FAJ34" s="687"/>
      <c r="FAK34" s="687"/>
      <c r="FAL34" s="687"/>
      <c r="FAM34" s="687"/>
      <c r="FAN34" s="687"/>
      <c r="FAO34" s="687"/>
      <c r="FAP34" s="687"/>
      <c r="FAQ34" s="687"/>
      <c r="FAR34" s="687"/>
      <c r="FAS34" s="687"/>
      <c r="FAT34" s="687"/>
      <c r="FAU34" s="687"/>
      <c r="FAV34" s="687"/>
      <c r="FAW34" s="687"/>
      <c r="FAX34" s="687"/>
      <c r="FAY34" s="687"/>
      <c r="FAZ34" s="687"/>
      <c r="FBA34" s="687"/>
      <c r="FBB34" s="687"/>
      <c r="FBC34" s="687"/>
      <c r="FBD34" s="687"/>
      <c r="FBE34" s="687"/>
      <c r="FBF34" s="687"/>
      <c r="FBG34" s="687"/>
      <c r="FBH34" s="687"/>
      <c r="FBI34" s="687"/>
      <c r="FBJ34" s="687"/>
      <c r="FBK34" s="687"/>
      <c r="FBL34" s="687"/>
      <c r="FBM34" s="687"/>
      <c r="FBN34" s="687"/>
      <c r="FBO34" s="687"/>
      <c r="FBP34" s="687"/>
      <c r="FBQ34" s="687"/>
      <c r="FBR34" s="687"/>
      <c r="FBS34" s="687"/>
      <c r="FBT34" s="687"/>
      <c r="FBU34" s="687"/>
      <c r="FBV34" s="687"/>
      <c r="FBW34" s="687"/>
      <c r="FBX34" s="687"/>
      <c r="FBY34" s="687"/>
      <c r="FBZ34" s="687"/>
      <c r="FCA34" s="687"/>
      <c r="FCB34" s="687"/>
      <c r="FCC34" s="687"/>
      <c r="FCD34" s="687"/>
      <c r="FCE34" s="687"/>
      <c r="FCF34" s="687"/>
      <c r="FCG34" s="687"/>
      <c r="FCH34" s="687"/>
      <c r="FCI34" s="687"/>
      <c r="FCJ34" s="687"/>
      <c r="FCK34" s="687"/>
      <c r="FCL34" s="687"/>
      <c r="FCM34" s="687"/>
      <c r="FCN34" s="687"/>
      <c r="FCO34" s="687"/>
      <c r="FCP34" s="687"/>
      <c r="FCQ34" s="687"/>
      <c r="FCR34" s="687"/>
      <c r="FCS34" s="687"/>
      <c r="FCT34" s="687"/>
      <c r="FCU34" s="687"/>
      <c r="FCV34" s="687"/>
      <c r="FCW34" s="687"/>
      <c r="FCX34" s="687"/>
      <c r="FCY34" s="687"/>
      <c r="FCZ34" s="687"/>
      <c r="FDA34" s="687"/>
      <c r="FDB34" s="687"/>
      <c r="FDC34" s="687"/>
      <c r="FDD34" s="687"/>
      <c r="FDE34" s="687"/>
      <c r="FDF34" s="687"/>
      <c r="FDG34" s="687"/>
      <c r="FDH34" s="687"/>
      <c r="FDI34" s="687"/>
      <c r="FDJ34" s="687"/>
      <c r="FDK34" s="687"/>
      <c r="FDL34" s="687"/>
      <c r="FDM34" s="687"/>
      <c r="FDN34" s="687"/>
      <c r="FDO34" s="687"/>
      <c r="FDP34" s="687"/>
      <c r="FDQ34" s="687"/>
      <c r="FDR34" s="687"/>
      <c r="FDS34" s="687"/>
      <c r="FDT34" s="687"/>
      <c r="FDU34" s="687"/>
      <c r="FDV34" s="687"/>
      <c r="FDW34" s="687"/>
      <c r="FDX34" s="687"/>
      <c r="FDY34" s="687"/>
      <c r="FDZ34" s="687"/>
      <c r="FEA34" s="687"/>
      <c r="FEB34" s="687"/>
      <c r="FEC34" s="687"/>
      <c r="FED34" s="687"/>
      <c r="FEE34" s="687"/>
      <c r="FEF34" s="687"/>
      <c r="FEG34" s="687"/>
      <c r="FEH34" s="687"/>
      <c r="FEI34" s="687"/>
      <c r="FEJ34" s="687"/>
      <c r="FEK34" s="687"/>
      <c r="FEL34" s="687"/>
      <c r="FEM34" s="687"/>
      <c r="FEN34" s="687"/>
      <c r="FEO34" s="687"/>
      <c r="FEP34" s="687"/>
      <c r="FEQ34" s="687"/>
      <c r="FER34" s="687"/>
      <c r="FES34" s="687"/>
      <c r="FET34" s="687"/>
      <c r="FEU34" s="687"/>
      <c r="FEV34" s="687"/>
      <c r="FEW34" s="687"/>
      <c r="FEX34" s="687"/>
      <c r="FEY34" s="687"/>
      <c r="FEZ34" s="687"/>
      <c r="FFA34" s="687"/>
      <c r="FFB34" s="687"/>
      <c r="FFC34" s="687"/>
      <c r="FFD34" s="687"/>
      <c r="FFE34" s="687"/>
      <c r="FFF34" s="687"/>
      <c r="FFG34" s="687"/>
      <c r="FFH34" s="687"/>
      <c r="FFI34" s="687"/>
      <c r="FFJ34" s="687"/>
      <c r="FFK34" s="687"/>
      <c r="FFL34" s="687"/>
      <c r="FFM34" s="687"/>
      <c r="FFN34" s="687"/>
      <c r="FFO34" s="687"/>
      <c r="FFP34" s="687"/>
      <c r="FFQ34" s="687"/>
      <c r="FFR34" s="687"/>
      <c r="FFS34" s="687"/>
      <c r="FFT34" s="687"/>
      <c r="FFU34" s="687"/>
      <c r="FFV34" s="687"/>
      <c r="FFW34" s="687"/>
      <c r="FFX34" s="687"/>
      <c r="FFY34" s="687"/>
      <c r="FFZ34" s="687"/>
      <c r="FGA34" s="687"/>
      <c r="FGB34" s="687"/>
      <c r="FGC34" s="687"/>
      <c r="FGD34" s="687"/>
      <c r="FGE34" s="687"/>
      <c r="FGF34" s="687"/>
      <c r="FGG34" s="687"/>
      <c r="FGH34" s="687"/>
      <c r="FGI34" s="687"/>
      <c r="FGJ34" s="687"/>
      <c r="FGK34" s="687"/>
      <c r="FGL34" s="687"/>
      <c r="FGM34" s="687"/>
      <c r="FGN34" s="687"/>
      <c r="FGO34" s="687"/>
      <c r="FGP34" s="687"/>
      <c r="FGQ34" s="687"/>
      <c r="FGR34" s="687"/>
      <c r="FGS34" s="687"/>
      <c r="FGT34" s="687"/>
      <c r="FGU34" s="687"/>
      <c r="FGV34" s="687"/>
      <c r="FGW34" s="687"/>
      <c r="FGX34" s="687"/>
      <c r="FGY34" s="687"/>
      <c r="FGZ34" s="687"/>
      <c r="FHA34" s="687"/>
      <c r="FHB34" s="687"/>
      <c r="FHC34" s="687"/>
      <c r="FHD34" s="687"/>
      <c r="FHE34" s="687"/>
      <c r="FHF34" s="687"/>
      <c r="FHG34" s="687"/>
      <c r="FHH34" s="687"/>
      <c r="FHI34" s="687"/>
      <c r="FHJ34" s="687"/>
      <c r="FHK34" s="687"/>
      <c r="FHL34" s="687"/>
      <c r="FHM34" s="687"/>
      <c r="FHN34" s="687"/>
      <c r="FHO34" s="687"/>
      <c r="FHP34" s="687"/>
      <c r="FHQ34" s="687"/>
      <c r="FHR34" s="687"/>
      <c r="FHS34" s="687"/>
      <c r="FHT34" s="687"/>
      <c r="FHU34" s="687"/>
      <c r="FHV34" s="687"/>
      <c r="FHW34" s="687"/>
      <c r="FHX34" s="687"/>
      <c r="FHY34" s="687"/>
      <c r="FHZ34" s="687"/>
      <c r="FIA34" s="687"/>
      <c r="FIB34" s="687"/>
      <c r="FIC34" s="687"/>
      <c r="FID34" s="687"/>
      <c r="FIE34" s="687"/>
      <c r="FIF34" s="687"/>
      <c r="FIG34" s="687"/>
      <c r="FIH34" s="687"/>
      <c r="FII34" s="687"/>
      <c r="FIJ34" s="687"/>
      <c r="FIK34" s="687"/>
      <c r="FIL34" s="687"/>
      <c r="FIM34" s="687"/>
      <c r="FIN34" s="687"/>
      <c r="FIO34" s="687"/>
      <c r="FIP34" s="687"/>
      <c r="FIQ34" s="687"/>
      <c r="FIR34" s="687"/>
      <c r="FIS34" s="687"/>
      <c r="FIT34" s="687"/>
      <c r="FIU34" s="687"/>
      <c r="FIV34" s="687"/>
      <c r="FIW34" s="687"/>
      <c r="FIX34" s="687"/>
      <c r="FIY34" s="687"/>
      <c r="FIZ34" s="687"/>
      <c r="FJA34" s="687"/>
      <c r="FJB34" s="687"/>
      <c r="FJC34" s="687"/>
      <c r="FJD34" s="687"/>
      <c r="FJE34" s="687"/>
      <c r="FJF34" s="687"/>
      <c r="FJG34" s="687"/>
      <c r="FJH34" s="687"/>
      <c r="FJI34" s="687"/>
      <c r="FJJ34" s="687"/>
      <c r="FJK34" s="687"/>
      <c r="FJL34" s="687"/>
      <c r="FJM34" s="687"/>
      <c r="FJN34" s="687"/>
      <c r="FJO34" s="687"/>
      <c r="FJP34" s="687"/>
      <c r="FJQ34" s="687"/>
      <c r="FJR34" s="687"/>
      <c r="FJS34" s="687"/>
      <c r="FJT34" s="687"/>
      <c r="FJU34" s="687"/>
      <c r="FJV34" s="687"/>
      <c r="FJW34" s="687"/>
      <c r="FJX34" s="687"/>
      <c r="FJY34" s="687"/>
      <c r="FJZ34" s="687"/>
      <c r="FKA34" s="687"/>
      <c r="FKB34" s="687"/>
      <c r="FKC34" s="687"/>
      <c r="FKD34" s="687"/>
      <c r="FKE34" s="687"/>
      <c r="FKF34" s="687"/>
      <c r="FKG34" s="687"/>
      <c r="FKH34" s="687"/>
      <c r="FKI34" s="687"/>
      <c r="FKJ34" s="687"/>
      <c r="FKK34" s="687"/>
      <c r="FKL34" s="687"/>
      <c r="FKM34" s="687"/>
      <c r="FKN34" s="687"/>
      <c r="FKO34" s="687"/>
      <c r="FKP34" s="687"/>
      <c r="FKQ34" s="687"/>
      <c r="FKR34" s="687"/>
      <c r="FKS34" s="687"/>
      <c r="FKT34" s="687"/>
      <c r="FKU34" s="687"/>
      <c r="FKV34" s="687"/>
      <c r="FKW34" s="687"/>
      <c r="FKX34" s="687"/>
      <c r="FKY34" s="687"/>
      <c r="FKZ34" s="687"/>
      <c r="FLA34" s="687"/>
      <c r="FLB34" s="687"/>
      <c r="FLC34" s="687"/>
      <c r="FLD34" s="687"/>
      <c r="FLE34" s="687"/>
      <c r="FLF34" s="687"/>
      <c r="FLG34" s="687"/>
      <c r="FLH34" s="687"/>
      <c r="FLI34" s="687"/>
      <c r="FLJ34" s="687"/>
      <c r="FLK34" s="687"/>
      <c r="FLL34" s="687"/>
      <c r="FLM34" s="687"/>
      <c r="FLN34" s="687"/>
      <c r="FLO34" s="687"/>
      <c r="FLP34" s="687"/>
      <c r="FLQ34" s="687"/>
      <c r="FLR34" s="687"/>
      <c r="FLS34" s="687"/>
      <c r="FLT34" s="687"/>
      <c r="FLU34" s="687"/>
      <c r="FLV34" s="687"/>
      <c r="FLW34" s="687"/>
      <c r="FLX34" s="687"/>
      <c r="FLY34" s="687"/>
      <c r="FLZ34" s="687"/>
      <c r="FMA34" s="687"/>
      <c r="FMB34" s="687"/>
      <c r="FMC34" s="687"/>
      <c r="FMD34" s="687"/>
      <c r="FME34" s="687"/>
      <c r="FMF34" s="687"/>
      <c r="FMG34" s="687"/>
      <c r="FMH34" s="687"/>
      <c r="FMI34" s="687"/>
      <c r="FMJ34" s="687"/>
      <c r="FMK34" s="687"/>
      <c r="FML34" s="687"/>
      <c r="FMM34" s="687"/>
      <c r="FMN34" s="687"/>
      <c r="FMO34" s="687"/>
      <c r="FMP34" s="687"/>
      <c r="FMQ34" s="687"/>
      <c r="FMR34" s="687"/>
      <c r="FMS34" s="687"/>
      <c r="FMT34" s="687"/>
      <c r="FMU34" s="687"/>
      <c r="FMV34" s="687"/>
      <c r="FMW34" s="687"/>
      <c r="FMX34" s="687"/>
      <c r="FMY34" s="687"/>
      <c r="FMZ34" s="687"/>
      <c r="FNA34" s="687"/>
      <c r="FNB34" s="687"/>
      <c r="FNC34" s="687"/>
      <c r="FND34" s="687"/>
      <c r="FNE34" s="687"/>
      <c r="FNF34" s="687"/>
      <c r="FNG34" s="687"/>
      <c r="FNH34" s="687"/>
      <c r="FNI34" s="687"/>
      <c r="FNJ34" s="687"/>
      <c r="FNK34" s="687"/>
      <c r="FNL34" s="687"/>
      <c r="FNM34" s="687"/>
      <c r="FNN34" s="687"/>
      <c r="FNO34" s="687"/>
      <c r="FNP34" s="687"/>
      <c r="FNQ34" s="687"/>
      <c r="FNR34" s="687"/>
      <c r="FNS34" s="687"/>
      <c r="FNT34" s="687"/>
      <c r="FNU34" s="687"/>
      <c r="FNV34" s="687"/>
      <c r="FNW34" s="687"/>
      <c r="FNX34" s="687"/>
      <c r="FNY34" s="687"/>
      <c r="FNZ34" s="687"/>
      <c r="FOA34" s="687"/>
      <c r="FOB34" s="687"/>
      <c r="FOC34" s="687"/>
      <c r="FOD34" s="687"/>
      <c r="FOE34" s="687"/>
      <c r="FOF34" s="687"/>
      <c r="FOG34" s="687"/>
      <c r="FOH34" s="687"/>
      <c r="FOI34" s="687"/>
      <c r="FOJ34" s="687"/>
      <c r="FOK34" s="687"/>
      <c r="FOL34" s="687"/>
      <c r="FOM34" s="687"/>
      <c r="FON34" s="687"/>
      <c r="FOO34" s="687"/>
      <c r="FOP34" s="687"/>
      <c r="FOQ34" s="687"/>
      <c r="FOR34" s="687"/>
      <c r="FOS34" s="687"/>
      <c r="FOT34" s="687"/>
      <c r="FOU34" s="687"/>
      <c r="FOV34" s="687"/>
      <c r="FOW34" s="687"/>
      <c r="FOX34" s="687"/>
      <c r="FOY34" s="687"/>
      <c r="FOZ34" s="687"/>
      <c r="FPA34" s="687"/>
      <c r="FPB34" s="687"/>
      <c r="FPC34" s="687"/>
      <c r="FPD34" s="687"/>
      <c r="FPE34" s="687"/>
      <c r="FPF34" s="687"/>
      <c r="FPG34" s="687"/>
      <c r="FPH34" s="687"/>
      <c r="FPI34" s="687"/>
      <c r="FPJ34" s="687"/>
      <c r="FPK34" s="687"/>
      <c r="FPL34" s="687"/>
      <c r="FPM34" s="687"/>
      <c r="FPN34" s="687"/>
      <c r="FPO34" s="687"/>
      <c r="FPP34" s="687"/>
      <c r="FPQ34" s="687"/>
      <c r="FPR34" s="687"/>
      <c r="FPS34" s="687"/>
      <c r="FPT34" s="687"/>
      <c r="FPU34" s="687"/>
      <c r="FPV34" s="687"/>
      <c r="FPW34" s="687"/>
      <c r="FPX34" s="687"/>
      <c r="FPY34" s="687"/>
      <c r="FPZ34" s="687"/>
      <c r="FQA34" s="687"/>
      <c r="FQB34" s="687"/>
      <c r="FQC34" s="687"/>
      <c r="FQD34" s="687"/>
      <c r="FQE34" s="687"/>
      <c r="FQF34" s="687"/>
      <c r="FQG34" s="687"/>
      <c r="FQH34" s="687"/>
      <c r="FQI34" s="687"/>
      <c r="FQJ34" s="687"/>
      <c r="FQK34" s="687"/>
      <c r="FQL34" s="687"/>
      <c r="FQM34" s="687"/>
      <c r="FQN34" s="687"/>
      <c r="FQO34" s="687"/>
      <c r="FQP34" s="687"/>
      <c r="FQQ34" s="687"/>
      <c r="FQR34" s="687"/>
      <c r="FQS34" s="687"/>
      <c r="FQT34" s="687"/>
      <c r="FQU34" s="687"/>
      <c r="FQV34" s="687"/>
      <c r="FQW34" s="687"/>
      <c r="FQX34" s="687"/>
      <c r="FQY34" s="687"/>
      <c r="FQZ34" s="687"/>
      <c r="FRA34" s="687"/>
      <c r="FRB34" s="687"/>
      <c r="FRC34" s="687"/>
      <c r="FRD34" s="687"/>
      <c r="FRE34" s="687"/>
      <c r="FRF34" s="687"/>
      <c r="FRG34" s="687"/>
      <c r="FRH34" s="687"/>
      <c r="FRI34" s="687"/>
      <c r="FRJ34" s="687"/>
      <c r="FRK34" s="687"/>
      <c r="FRL34" s="687"/>
      <c r="FRM34" s="687"/>
      <c r="FRN34" s="687"/>
      <c r="FRO34" s="687"/>
      <c r="FRP34" s="687"/>
      <c r="FRQ34" s="687"/>
      <c r="FRR34" s="687"/>
      <c r="FRS34" s="687"/>
      <c r="FRT34" s="687"/>
      <c r="FRU34" s="687"/>
      <c r="FRV34" s="687"/>
      <c r="FRW34" s="687"/>
      <c r="FRX34" s="687"/>
      <c r="FRY34" s="687"/>
      <c r="FRZ34" s="687"/>
      <c r="FSA34" s="687"/>
      <c r="FSB34" s="687"/>
      <c r="FSC34" s="687"/>
      <c r="FSD34" s="687"/>
      <c r="FSE34" s="687"/>
      <c r="FSF34" s="687"/>
      <c r="FSG34" s="687"/>
      <c r="FSH34" s="687"/>
      <c r="FSI34" s="687"/>
      <c r="FSJ34" s="687"/>
      <c r="FSK34" s="687"/>
      <c r="FSL34" s="687"/>
      <c r="FSM34" s="687"/>
      <c r="FSN34" s="687"/>
      <c r="FSO34" s="687"/>
      <c r="FSP34" s="687"/>
      <c r="FSQ34" s="687"/>
      <c r="FSR34" s="687"/>
      <c r="FSS34" s="687"/>
      <c r="FST34" s="687"/>
      <c r="FSU34" s="687"/>
      <c r="FSV34" s="687"/>
      <c r="FSW34" s="687"/>
      <c r="FSX34" s="687"/>
      <c r="FSY34" s="687"/>
      <c r="FSZ34" s="687"/>
      <c r="FTA34" s="687"/>
      <c r="FTB34" s="687"/>
      <c r="FTC34" s="687"/>
      <c r="FTD34" s="687"/>
      <c r="FTE34" s="687"/>
      <c r="FTF34" s="687"/>
      <c r="FTG34" s="687"/>
      <c r="FTH34" s="687"/>
      <c r="FTI34" s="687"/>
      <c r="FTJ34" s="687"/>
      <c r="FTK34" s="687"/>
      <c r="FTL34" s="687"/>
      <c r="FTM34" s="687"/>
      <c r="FTN34" s="687"/>
      <c r="FTO34" s="687"/>
      <c r="FTP34" s="687"/>
      <c r="FTQ34" s="687"/>
      <c r="FTR34" s="687"/>
      <c r="FTS34" s="687"/>
      <c r="FTT34" s="687"/>
      <c r="FTU34" s="687"/>
      <c r="FTV34" s="687"/>
      <c r="FTW34" s="687"/>
      <c r="FTX34" s="687"/>
      <c r="FTY34" s="687"/>
      <c r="FTZ34" s="687"/>
      <c r="FUA34" s="687"/>
      <c r="FUB34" s="687"/>
      <c r="FUC34" s="687"/>
      <c r="FUD34" s="687"/>
      <c r="FUE34" s="687"/>
      <c r="FUF34" s="687"/>
      <c r="FUG34" s="687"/>
      <c r="FUH34" s="687"/>
      <c r="FUI34" s="687"/>
      <c r="FUJ34" s="687"/>
      <c r="FUK34" s="687"/>
      <c r="FUL34" s="687"/>
      <c r="FUM34" s="687"/>
      <c r="FUN34" s="687"/>
      <c r="FUO34" s="687"/>
      <c r="FUP34" s="687"/>
      <c r="FUQ34" s="687"/>
      <c r="FUR34" s="687"/>
      <c r="FUS34" s="687"/>
      <c r="FUT34" s="687"/>
      <c r="FUU34" s="687"/>
      <c r="FUV34" s="687"/>
      <c r="FUW34" s="687"/>
      <c r="FUX34" s="687"/>
      <c r="FUY34" s="687"/>
      <c r="FUZ34" s="687"/>
      <c r="FVA34" s="687"/>
      <c r="FVB34" s="687"/>
      <c r="FVC34" s="687"/>
      <c r="FVD34" s="687"/>
      <c r="FVE34" s="687"/>
      <c r="FVF34" s="687"/>
      <c r="FVG34" s="687"/>
      <c r="FVH34" s="687"/>
      <c r="FVI34" s="687"/>
      <c r="FVJ34" s="687"/>
      <c r="FVK34" s="687"/>
      <c r="FVL34" s="687"/>
      <c r="FVM34" s="687"/>
      <c r="FVN34" s="687"/>
      <c r="FVO34" s="687"/>
      <c r="FVP34" s="687"/>
      <c r="FVQ34" s="687"/>
      <c r="FVR34" s="687"/>
      <c r="FVS34" s="687"/>
      <c r="FVT34" s="687"/>
      <c r="FVU34" s="687"/>
      <c r="FVV34" s="687"/>
      <c r="FVW34" s="687"/>
      <c r="FVX34" s="687"/>
      <c r="FVY34" s="687"/>
      <c r="FVZ34" s="687"/>
      <c r="FWA34" s="687"/>
      <c r="FWB34" s="687"/>
      <c r="FWC34" s="687"/>
      <c r="FWD34" s="687"/>
      <c r="FWE34" s="687"/>
      <c r="FWF34" s="687"/>
      <c r="FWG34" s="687"/>
      <c r="FWH34" s="687"/>
      <c r="FWI34" s="687"/>
      <c r="FWJ34" s="687"/>
      <c r="FWK34" s="687"/>
      <c r="FWL34" s="687"/>
      <c r="FWM34" s="687"/>
      <c r="FWN34" s="687"/>
      <c r="FWO34" s="687"/>
      <c r="FWP34" s="687"/>
      <c r="FWQ34" s="687"/>
      <c r="FWR34" s="687"/>
      <c r="FWS34" s="687"/>
      <c r="FWT34" s="687"/>
      <c r="FWU34" s="687"/>
      <c r="FWV34" s="687"/>
      <c r="FWW34" s="687"/>
      <c r="FWX34" s="687"/>
      <c r="FWY34" s="687"/>
      <c r="FWZ34" s="687"/>
      <c r="FXA34" s="687"/>
      <c r="FXB34" s="687"/>
      <c r="FXC34" s="687"/>
      <c r="FXD34" s="687"/>
      <c r="FXE34" s="687"/>
      <c r="FXF34" s="687"/>
      <c r="FXG34" s="687"/>
      <c r="FXH34" s="687"/>
      <c r="FXI34" s="687"/>
      <c r="FXJ34" s="687"/>
      <c r="FXK34" s="687"/>
      <c r="FXL34" s="687"/>
      <c r="FXM34" s="687"/>
      <c r="FXN34" s="687"/>
      <c r="FXO34" s="687"/>
      <c r="FXP34" s="687"/>
      <c r="FXQ34" s="687"/>
      <c r="FXR34" s="687"/>
      <c r="FXS34" s="687"/>
      <c r="FXT34" s="687"/>
      <c r="FXU34" s="687"/>
      <c r="FXV34" s="687"/>
      <c r="FXW34" s="687"/>
      <c r="FXX34" s="687"/>
      <c r="FXY34" s="687"/>
      <c r="FXZ34" s="687"/>
      <c r="FYA34" s="687"/>
      <c r="FYB34" s="687"/>
      <c r="FYC34" s="687"/>
      <c r="FYD34" s="687"/>
      <c r="FYE34" s="687"/>
      <c r="FYF34" s="687"/>
      <c r="FYG34" s="687"/>
      <c r="FYH34" s="687"/>
      <c r="FYI34" s="687"/>
      <c r="FYJ34" s="687"/>
      <c r="FYK34" s="687"/>
      <c r="FYL34" s="687"/>
      <c r="FYM34" s="687"/>
      <c r="FYN34" s="687"/>
      <c r="FYO34" s="687"/>
      <c r="FYP34" s="687"/>
      <c r="FYQ34" s="687"/>
      <c r="FYR34" s="687"/>
      <c r="FYS34" s="687"/>
      <c r="FYT34" s="687"/>
      <c r="FYU34" s="687"/>
      <c r="FYV34" s="687"/>
      <c r="FYW34" s="687"/>
      <c r="FYX34" s="687"/>
      <c r="FYY34" s="687"/>
      <c r="FYZ34" s="687"/>
      <c r="FZA34" s="687"/>
      <c r="FZB34" s="687"/>
      <c r="FZC34" s="687"/>
      <c r="FZD34" s="687"/>
      <c r="FZE34" s="687"/>
      <c r="FZF34" s="687"/>
      <c r="FZG34" s="687"/>
      <c r="FZH34" s="687"/>
      <c r="FZI34" s="687"/>
      <c r="FZJ34" s="687"/>
      <c r="FZK34" s="687"/>
      <c r="FZL34" s="687"/>
      <c r="FZM34" s="687"/>
      <c r="FZN34" s="687"/>
      <c r="FZO34" s="687"/>
      <c r="FZP34" s="687"/>
      <c r="FZQ34" s="687"/>
      <c r="FZR34" s="687"/>
      <c r="FZS34" s="687"/>
      <c r="FZT34" s="687"/>
      <c r="FZU34" s="687"/>
      <c r="FZV34" s="687"/>
      <c r="FZW34" s="687"/>
      <c r="FZX34" s="687"/>
      <c r="FZY34" s="687"/>
      <c r="FZZ34" s="687"/>
      <c r="GAA34" s="687"/>
      <c r="GAB34" s="687"/>
      <c r="GAC34" s="687"/>
      <c r="GAD34" s="687"/>
      <c r="GAE34" s="687"/>
      <c r="GAF34" s="687"/>
      <c r="GAG34" s="687"/>
      <c r="GAH34" s="687"/>
      <c r="GAI34" s="687"/>
      <c r="GAJ34" s="687"/>
      <c r="GAK34" s="687"/>
      <c r="GAL34" s="687"/>
      <c r="GAM34" s="687"/>
      <c r="GAN34" s="687"/>
      <c r="GAO34" s="687"/>
      <c r="GAP34" s="687"/>
      <c r="GAQ34" s="687"/>
      <c r="GAR34" s="687"/>
      <c r="GAS34" s="687"/>
      <c r="GAT34" s="687"/>
      <c r="GAU34" s="687"/>
      <c r="GAV34" s="687"/>
      <c r="GAW34" s="687"/>
      <c r="GAX34" s="687"/>
      <c r="GAY34" s="687"/>
      <c r="GAZ34" s="687"/>
      <c r="GBA34" s="687"/>
      <c r="GBB34" s="687"/>
      <c r="GBC34" s="687"/>
      <c r="GBD34" s="687"/>
      <c r="GBE34" s="687"/>
      <c r="GBF34" s="687"/>
      <c r="GBG34" s="687"/>
      <c r="GBH34" s="687"/>
      <c r="GBI34" s="687"/>
      <c r="GBJ34" s="687"/>
      <c r="GBK34" s="687"/>
      <c r="GBL34" s="687"/>
      <c r="GBM34" s="687"/>
      <c r="GBN34" s="687"/>
      <c r="GBO34" s="687"/>
      <c r="GBP34" s="687"/>
      <c r="GBQ34" s="687"/>
      <c r="GBR34" s="687"/>
      <c r="GBS34" s="687"/>
      <c r="GBT34" s="687"/>
      <c r="GBU34" s="687"/>
      <c r="GBV34" s="687"/>
      <c r="GBW34" s="687"/>
      <c r="GBX34" s="687"/>
      <c r="GBY34" s="687"/>
      <c r="GBZ34" s="687"/>
      <c r="GCA34" s="687"/>
      <c r="GCB34" s="687"/>
      <c r="GCC34" s="687"/>
      <c r="GCD34" s="687"/>
      <c r="GCE34" s="687"/>
      <c r="GCF34" s="687"/>
      <c r="GCG34" s="687"/>
      <c r="GCH34" s="687"/>
      <c r="GCI34" s="687"/>
      <c r="GCJ34" s="687"/>
      <c r="GCK34" s="687"/>
      <c r="GCL34" s="687"/>
      <c r="GCM34" s="687"/>
      <c r="GCN34" s="687"/>
      <c r="GCO34" s="687"/>
      <c r="GCP34" s="687"/>
      <c r="GCQ34" s="687"/>
      <c r="GCR34" s="687"/>
      <c r="GCS34" s="687"/>
      <c r="GCT34" s="687"/>
      <c r="GCU34" s="687"/>
      <c r="GCV34" s="687"/>
      <c r="GCW34" s="687"/>
      <c r="GCX34" s="687"/>
      <c r="GCY34" s="687"/>
      <c r="GCZ34" s="687"/>
      <c r="GDA34" s="687"/>
      <c r="GDB34" s="687"/>
      <c r="GDC34" s="687"/>
      <c r="GDD34" s="687"/>
      <c r="GDE34" s="687"/>
      <c r="GDF34" s="687"/>
      <c r="GDG34" s="687"/>
      <c r="GDH34" s="687"/>
      <c r="GDI34" s="687"/>
      <c r="GDJ34" s="687"/>
      <c r="GDK34" s="687"/>
      <c r="GDL34" s="687"/>
      <c r="GDM34" s="687"/>
      <c r="GDN34" s="687"/>
      <c r="GDO34" s="687"/>
      <c r="GDP34" s="687"/>
      <c r="GDQ34" s="687"/>
      <c r="GDR34" s="687"/>
      <c r="GDS34" s="687"/>
      <c r="GDT34" s="687"/>
      <c r="GDU34" s="687"/>
      <c r="GDV34" s="687"/>
      <c r="GDW34" s="687"/>
      <c r="GDX34" s="687"/>
      <c r="GDY34" s="687"/>
      <c r="GDZ34" s="687"/>
      <c r="GEA34" s="687"/>
      <c r="GEB34" s="687"/>
      <c r="GEC34" s="687"/>
      <c r="GED34" s="687"/>
      <c r="GEE34" s="687"/>
      <c r="GEF34" s="687"/>
      <c r="GEG34" s="687"/>
      <c r="GEH34" s="687"/>
      <c r="GEI34" s="687"/>
      <c r="GEJ34" s="687"/>
      <c r="GEK34" s="687"/>
      <c r="GEL34" s="687"/>
      <c r="GEM34" s="687"/>
      <c r="GEN34" s="687"/>
      <c r="GEO34" s="687"/>
      <c r="GEP34" s="687"/>
      <c r="GEQ34" s="687"/>
      <c r="GER34" s="687"/>
      <c r="GES34" s="687"/>
      <c r="GET34" s="687"/>
      <c r="GEU34" s="687"/>
      <c r="GEV34" s="687"/>
      <c r="GEW34" s="687"/>
      <c r="GEX34" s="687"/>
      <c r="GEY34" s="687"/>
      <c r="GEZ34" s="687"/>
      <c r="GFA34" s="687"/>
      <c r="GFB34" s="687"/>
      <c r="GFC34" s="687"/>
      <c r="GFD34" s="687"/>
      <c r="GFE34" s="687"/>
      <c r="GFF34" s="687"/>
      <c r="GFG34" s="687"/>
      <c r="GFH34" s="687"/>
      <c r="GFI34" s="687"/>
      <c r="GFJ34" s="687"/>
      <c r="GFK34" s="687"/>
      <c r="GFL34" s="687"/>
      <c r="GFM34" s="687"/>
      <c r="GFN34" s="687"/>
      <c r="GFO34" s="687"/>
      <c r="GFP34" s="687"/>
      <c r="GFQ34" s="687"/>
      <c r="GFR34" s="687"/>
      <c r="GFS34" s="687"/>
      <c r="GFT34" s="687"/>
      <c r="GFU34" s="687"/>
      <c r="GFV34" s="687"/>
      <c r="GFW34" s="687"/>
      <c r="GFX34" s="687"/>
      <c r="GFY34" s="687"/>
      <c r="GFZ34" s="687"/>
      <c r="GGA34" s="687"/>
      <c r="GGB34" s="687"/>
      <c r="GGC34" s="687"/>
      <c r="GGD34" s="687"/>
      <c r="GGE34" s="687"/>
      <c r="GGF34" s="687"/>
      <c r="GGG34" s="687"/>
      <c r="GGH34" s="687"/>
      <c r="GGI34" s="687"/>
      <c r="GGJ34" s="687"/>
      <c r="GGK34" s="687"/>
      <c r="GGL34" s="687"/>
      <c r="GGM34" s="687"/>
      <c r="GGN34" s="687"/>
      <c r="GGO34" s="687"/>
      <c r="GGP34" s="687"/>
      <c r="GGQ34" s="687"/>
      <c r="GGR34" s="687"/>
      <c r="GGS34" s="687"/>
      <c r="GGT34" s="687"/>
      <c r="GGU34" s="687"/>
      <c r="GGV34" s="687"/>
      <c r="GGW34" s="687"/>
      <c r="GGX34" s="687"/>
      <c r="GGY34" s="687"/>
      <c r="GGZ34" s="687"/>
      <c r="GHA34" s="687"/>
      <c r="GHB34" s="687"/>
      <c r="GHC34" s="687"/>
      <c r="GHD34" s="687"/>
      <c r="GHE34" s="687"/>
      <c r="GHF34" s="687"/>
      <c r="GHG34" s="687"/>
      <c r="GHH34" s="687"/>
      <c r="GHI34" s="687"/>
      <c r="GHJ34" s="687"/>
      <c r="GHK34" s="687"/>
      <c r="GHL34" s="687"/>
      <c r="GHM34" s="687"/>
      <c r="GHN34" s="687"/>
      <c r="GHO34" s="687"/>
      <c r="GHP34" s="687"/>
      <c r="GHQ34" s="687"/>
      <c r="GHR34" s="687"/>
      <c r="GHS34" s="687"/>
      <c r="GHT34" s="687"/>
      <c r="GHU34" s="687"/>
      <c r="GHV34" s="687"/>
      <c r="GHW34" s="687"/>
      <c r="GHX34" s="687"/>
      <c r="GHY34" s="687"/>
      <c r="GHZ34" s="687"/>
      <c r="GIA34" s="687"/>
      <c r="GIB34" s="687"/>
      <c r="GIC34" s="687"/>
      <c r="GID34" s="687"/>
      <c r="GIE34" s="687"/>
      <c r="GIF34" s="687"/>
      <c r="GIG34" s="687"/>
      <c r="GIH34" s="687"/>
      <c r="GII34" s="687"/>
      <c r="GIJ34" s="687"/>
      <c r="GIK34" s="687"/>
      <c r="GIL34" s="687"/>
      <c r="GIM34" s="687"/>
      <c r="GIN34" s="687"/>
      <c r="GIO34" s="687"/>
      <c r="GIP34" s="687"/>
      <c r="GIQ34" s="687"/>
      <c r="GIR34" s="687"/>
      <c r="GIS34" s="687"/>
      <c r="GIT34" s="687"/>
      <c r="GIU34" s="687"/>
      <c r="GIV34" s="687"/>
      <c r="GIW34" s="687"/>
      <c r="GIX34" s="687"/>
      <c r="GIY34" s="687"/>
      <c r="GIZ34" s="687"/>
      <c r="GJA34" s="687"/>
      <c r="GJB34" s="687"/>
      <c r="GJC34" s="687"/>
      <c r="GJD34" s="687"/>
      <c r="GJE34" s="687"/>
      <c r="GJF34" s="687"/>
      <c r="GJG34" s="687"/>
      <c r="GJH34" s="687"/>
      <c r="GJI34" s="687"/>
      <c r="GJJ34" s="687"/>
      <c r="GJK34" s="687"/>
      <c r="GJL34" s="687"/>
      <c r="GJM34" s="687"/>
      <c r="GJN34" s="687"/>
      <c r="GJO34" s="687"/>
      <c r="GJP34" s="687"/>
      <c r="GJQ34" s="687"/>
      <c r="GJR34" s="687"/>
      <c r="GJS34" s="687"/>
      <c r="GJT34" s="687"/>
      <c r="GJU34" s="687"/>
      <c r="GJV34" s="687"/>
      <c r="GJW34" s="687"/>
      <c r="GJX34" s="687"/>
      <c r="GJY34" s="687"/>
      <c r="GJZ34" s="687"/>
      <c r="GKA34" s="687"/>
      <c r="GKB34" s="687"/>
      <c r="GKC34" s="687"/>
      <c r="GKD34" s="687"/>
      <c r="GKE34" s="687"/>
      <c r="GKF34" s="687"/>
      <c r="GKG34" s="687"/>
      <c r="GKH34" s="687"/>
      <c r="GKI34" s="687"/>
      <c r="GKJ34" s="687"/>
      <c r="GKK34" s="687"/>
      <c r="GKL34" s="687"/>
      <c r="GKM34" s="687"/>
      <c r="GKN34" s="687"/>
      <c r="GKO34" s="687"/>
      <c r="GKP34" s="687"/>
      <c r="GKQ34" s="687"/>
      <c r="GKR34" s="687"/>
      <c r="GKS34" s="687"/>
      <c r="GKT34" s="687"/>
      <c r="GKU34" s="687"/>
      <c r="GKV34" s="687"/>
      <c r="GKW34" s="687"/>
      <c r="GKX34" s="687"/>
      <c r="GKY34" s="687"/>
      <c r="GKZ34" s="687"/>
      <c r="GLA34" s="687"/>
      <c r="GLB34" s="687"/>
      <c r="GLC34" s="687"/>
      <c r="GLD34" s="687"/>
      <c r="GLE34" s="687"/>
      <c r="GLF34" s="687"/>
      <c r="GLG34" s="687"/>
      <c r="GLH34" s="687"/>
      <c r="GLI34" s="687"/>
      <c r="GLJ34" s="687"/>
      <c r="GLK34" s="687"/>
      <c r="GLL34" s="687"/>
      <c r="GLM34" s="687"/>
      <c r="GLN34" s="687"/>
      <c r="GLO34" s="687"/>
      <c r="GLP34" s="687"/>
      <c r="GLQ34" s="687"/>
      <c r="GLR34" s="687"/>
      <c r="GLS34" s="687"/>
      <c r="GLT34" s="687"/>
      <c r="GLU34" s="687"/>
      <c r="GLV34" s="687"/>
      <c r="GLW34" s="687"/>
      <c r="GLX34" s="687"/>
      <c r="GLY34" s="687"/>
      <c r="GLZ34" s="687"/>
      <c r="GMA34" s="687"/>
      <c r="GMB34" s="687"/>
      <c r="GMC34" s="687"/>
      <c r="GMD34" s="687"/>
      <c r="GME34" s="687"/>
      <c r="GMF34" s="687"/>
      <c r="GMG34" s="687"/>
      <c r="GMH34" s="687"/>
      <c r="GMI34" s="687"/>
      <c r="GMJ34" s="687"/>
      <c r="GMK34" s="687"/>
      <c r="GML34" s="687"/>
      <c r="GMM34" s="687"/>
      <c r="GMN34" s="687"/>
      <c r="GMO34" s="687"/>
      <c r="GMP34" s="687"/>
      <c r="GMQ34" s="687"/>
      <c r="GMR34" s="687"/>
      <c r="GMS34" s="687"/>
      <c r="GMT34" s="687"/>
      <c r="GMU34" s="687"/>
      <c r="GMV34" s="687"/>
      <c r="GMW34" s="687"/>
      <c r="GMX34" s="687"/>
      <c r="GMY34" s="687"/>
      <c r="GMZ34" s="687"/>
      <c r="GNA34" s="687"/>
      <c r="GNB34" s="687"/>
      <c r="GNC34" s="687"/>
      <c r="GND34" s="687"/>
      <c r="GNE34" s="687"/>
      <c r="GNF34" s="687"/>
      <c r="GNG34" s="687"/>
      <c r="GNH34" s="687"/>
      <c r="GNI34" s="687"/>
      <c r="GNJ34" s="687"/>
      <c r="GNK34" s="687"/>
      <c r="GNL34" s="687"/>
      <c r="GNM34" s="687"/>
      <c r="GNN34" s="687"/>
      <c r="GNO34" s="687"/>
      <c r="GNP34" s="687"/>
      <c r="GNQ34" s="687"/>
      <c r="GNR34" s="687"/>
      <c r="GNS34" s="687"/>
      <c r="GNT34" s="687"/>
      <c r="GNU34" s="687"/>
      <c r="GNV34" s="687"/>
      <c r="GNW34" s="687"/>
      <c r="GNX34" s="687"/>
      <c r="GNY34" s="687"/>
      <c r="GNZ34" s="687"/>
      <c r="GOA34" s="687"/>
      <c r="GOB34" s="687"/>
      <c r="GOC34" s="687"/>
      <c r="GOD34" s="687"/>
      <c r="GOE34" s="687"/>
      <c r="GOF34" s="687"/>
      <c r="GOG34" s="687"/>
      <c r="GOH34" s="687"/>
      <c r="GOI34" s="687"/>
      <c r="GOJ34" s="687"/>
      <c r="GOK34" s="687"/>
      <c r="GOL34" s="687"/>
      <c r="GOM34" s="687"/>
      <c r="GON34" s="687"/>
      <c r="GOO34" s="687"/>
      <c r="GOP34" s="687"/>
      <c r="GOQ34" s="687"/>
      <c r="GOR34" s="687"/>
      <c r="GOS34" s="687"/>
      <c r="GOT34" s="687"/>
      <c r="GOU34" s="687"/>
      <c r="GOV34" s="687"/>
      <c r="GOW34" s="687"/>
      <c r="GOX34" s="687"/>
      <c r="GOY34" s="687"/>
      <c r="GOZ34" s="687"/>
      <c r="GPA34" s="687"/>
      <c r="GPB34" s="687"/>
      <c r="GPC34" s="687"/>
      <c r="GPD34" s="687"/>
      <c r="GPE34" s="687"/>
      <c r="GPF34" s="687"/>
      <c r="GPG34" s="687"/>
      <c r="GPH34" s="687"/>
      <c r="GPI34" s="687"/>
      <c r="GPJ34" s="687"/>
      <c r="GPK34" s="687"/>
      <c r="GPL34" s="687"/>
      <c r="GPM34" s="687"/>
      <c r="GPN34" s="687"/>
      <c r="GPO34" s="687"/>
      <c r="GPP34" s="687"/>
      <c r="GPQ34" s="687"/>
      <c r="GPR34" s="687"/>
      <c r="GPS34" s="687"/>
      <c r="GPT34" s="687"/>
      <c r="GPU34" s="687"/>
      <c r="GPV34" s="687"/>
      <c r="GPW34" s="687"/>
      <c r="GPX34" s="687"/>
      <c r="GPY34" s="687"/>
      <c r="GPZ34" s="687"/>
      <c r="GQA34" s="687"/>
      <c r="GQB34" s="687"/>
      <c r="GQC34" s="687"/>
      <c r="GQD34" s="687"/>
      <c r="GQE34" s="687"/>
      <c r="GQF34" s="687"/>
      <c r="GQG34" s="687"/>
      <c r="GQH34" s="687"/>
      <c r="GQI34" s="687"/>
      <c r="GQJ34" s="687"/>
      <c r="GQK34" s="687"/>
      <c r="GQL34" s="687"/>
      <c r="GQM34" s="687"/>
      <c r="GQN34" s="687"/>
      <c r="GQO34" s="687"/>
      <c r="GQP34" s="687"/>
      <c r="GQQ34" s="687"/>
      <c r="GQR34" s="687"/>
      <c r="GQS34" s="687"/>
      <c r="GQT34" s="687"/>
      <c r="GQU34" s="687"/>
      <c r="GQV34" s="687"/>
      <c r="GQW34" s="687"/>
      <c r="GQX34" s="687"/>
      <c r="GQY34" s="687"/>
      <c r="GQZ34" s="687"/>
      <c r="GRA34" s="687"/>
      <c r="GRB34" s="687"/>
      <c r="GRC34" s="687"/>
      <c r="GRD34" s="687"/>
      <c r="GRE34" s="687"/>
      <c r="GRF34" s="687"/>
      <c r="GRG34" s="687"/>
      <c r="GRH34" s="687"/>
      <c r="GRI34" s="687"/>
      <c r="GRJ34" s="687"/>
      <c r="GRK34" s="687"/>
      <c r="GRL34" s="687"/>
      <c r="GRM34" s="687"/>
      <c r="GRN34" s="687"/>
      <c r="GRO34" s="687"/>
      <c r="GRP34" s="687"/>
      <c r="GRQ34" s="687"/>
      <c r="GRR34" s="687"/>
      <c r="GRS34" s="687"/>
      <c r="GRT34" s="687"/>
      <c r="GRU34" s="687"/>
      <c r="GRV34" s="687"/>
      <c r="GRW34" s="687"/>
      <c r="GRX34" s="687"/>
      <c r="GRY34" s="687"/>
      <c r="GRZ34" s="687"/>
      <c r="GSA34" s="687"/>
      <c r="GSB34" s="687"/>
      <c r="GSC34" s="687"/>
      <c r="GSD34" s="687"/>
      <c r="GSE34" s="687"/>
      <c r="GSF34" s="687"/>
      <c r="GSG34" s="687"/>
      <c r="GSH34" s="687"/>
      <c r="GSI34" s="687"/>
      <c r="GSJ34" s="687"/>
      <c r="GSK34" s="687"/>
      <c r="GSL34" s="687"/>
      <c r="GSM34" s="687"/>
      <c r="GSN34" s="687"/>
      <c r="GSO34" s="687"/>
      <c r="GSP34" s="687"/>
      <c r="GSQ34" s="687"/>
      <c r="GSR34" s="687"/>
      <c r="GSS34" s="687"/>
      <c r="GST34" s="687"/>
      <c r="GSU34" s="687"/>
      <c r="GSV34" s="687"/>
      <c r="GSW34" s="687"/>
      <c r="GSX34" s="687"/>
      <c r="GSY34" s="687"/>
      <c r="GSZ34" s="687"/>
      <c r="GTA34" s="687"/>
      <c r="GTB34" s="687"/>
      <c r="GTC34" s="687"/>
      <c r="GTD34" s="687"/>
      <c r="GTE34" s="687"/>
      <c r="GTF34" s="687"/>
      <c r="GTG34" s="687"/>
      <c r="GTH34" s="687"/>
      <c r="GTI34" s="687"/>
      <c r="GTJ34" s="687"/>
      <c r="GTK34" s="687"/>
      <c r="GTL34" s="687"/>
      <c r="GTM34" s="687"/>
      <c r="GTN34" s="687"/>
      <c r="GTO34" s="687"/>
      <c r="GTP34" s="687"/>
      <c r="GTQ34" s="687"/>
      <c r="GTR34" s="687"/>
      <c r="GTS34" s="687"/>
      <c r="GTT34" s="687"/>
      <c r="GTU34" s="687"/>
      <c r="GTV34" s="687"/>
      <c r="GTW34" s="687"/>
      <c r="GTX34" s="687"/>
      <c r="GTY34" s="687"/>
      <c r="GTZ34" s="687"/>
      <c r="GUA34" s="687"/>
      <c r="GUB34" s="687"/>
      <c r="GUC34" s="687"/>
      <c r="GUD34" s="687"/>
      <c r="GUE34" s="687"/>
      <c r="GUF34" s="687"/>
      <c r="GUG34" s="687"/>
      <c r="GUH34" s="687"/>
      <c r="GUI34" s="687"/>
      <c r="GUJ34" s="687"/>
      <c r="GUK34" s="687"/>
      <c r="GUL34" s="687"/>
      <c r="GUM34" s="687"/>
      <c r="GUN34" s="687"/>
      <c r="GUO34" s="687"/>
      <c r="GUP34" s="687"/>
      <c r="GUQ34" s="687"/>
      <c r="GUR34" s="687"/>
      <c r="GUS34" s="687"/>
      <c r="GUT34" s="687"/>
      <c r="GUU34" s="687"/>
      <c r="GUV34" s="687"/>
      <c r="GUW34" s="687"/>
      <c r="GUX34" s="687"/>
      <c r="GUY34" s="687"/>
      <c r="GUZ34" s="687"/>
      <c r="GVA34" s="687"/>
      <c r="GVB34" s="687"/>
      <c r="GVC34" s="687"/>
      <c r="GVD34" s="687"/>
      <c r="GVE34" s="687"/>
      <c r="GVF34" s="687"/>
      <c r="GVG34" s="687"/>
      <c r="GVH34" s="687"/>
      <c r="GVI34" s="687"/>
      <c r="GVJ34" s="687"/>
      <c r="GVK34" s="687"/>
      <c r="GVL34" s="687"/>
      <c r="GVM34" s="687"/>
      <c r="GVN34" s="687"/>
      <c r="GVO34" s="687"/>
      <c r="GVP34" s="687"/>
      <c r="GVQ34" s="687"/>
      <c r="GVR34" s="687"/>
      <c r="GVS34" s="687"/>
      <c r="GVT34" s="687"/>
      <c r="GVU34" s="687"/>
      <c r="GVV34" s="687"/>
      <c r="GVW34" s="687"/>
      <c r="GVX34" s="687"/>
      <c r="GVY34" s="687"/>
      <c r="GVZ34" s="687"/>
      <c r="GWA34" s="687"/>
      <c r="GWB34" s="687"/>
      <c r="GWC34" s="687"/>
      <c r="GWD34" s="687"/>
      <c r="GWE34" s="687"/>
      <c r="GWF34" s="687"/>
      <c r="GWG34" s="687"/>
      <c r="GWH34" s="687"/>
      <c r="GWI34" s="687"/>
      <c r="GWJ34" s="687"/>
      <c r="GWK34" s="687"/>
      <c r="GWL34" s="687"/>
      <c r="GWM34" s="687"/>
      <c r="GWN34" s="687"/>
      <c r="GWO34" s="687"/>
      <c r="GWP34" s="687"/>
      <c r="GWQ34" s="687"/>
      <c r="GWR34" s="687"/>
      <c r="GWS34" s="687"/>
      <c r="GWT34" s="687"/>
      <c r="GWU34" s="687"/>
      <c r="GWV34" s="687"/>
      <c r="GWW34" s="687"/>
      <c r="GWX34" s="687"/>
      <c r="GWY34" s="687"/>
      <c r="GWZ34" s="687"/>
      <c r="GXA34" s="687"/>
      <c r="GXB34" s="687"/>
      <c r="GXC34" s="687"/>
      <c r="GXD34" s="687"/>
      <c r="GXE34" s="687"/>
      <c r="GXF34" s="687"/>
      <c r="GXG34" s="687"/>
      <c r="GXH34" s="687"/>
      <c r="GXI34" s="687"/>
      <c r="GXJ34" s="687"/>
      <c r="GXK34" s="687"/>
      <c r="GXL34" s="687"/>
      <c r="GXM34" s="687"/>
      <c r="GXN34" s="687"/>
      <c r="GXO34" s="687"/>
      <c r="GXP34" s="687"/>
      <c r="GXQ34" s="687"/>
      <c r="GXR34" s="687"/>
      <c r="GXS34" s="687"/>
      <c r="GXT34" s="687"/>
      <c r="GXU34" s="687"/>
      <c r="GXV34" s="687"/>
      <c r="GXW34" s="687"/>
      <c r="GXX34" s="687"/>
      <c r="GXY34" s="687"/>
      <c r="GXZ34" s="687"/>
      <c r="GYA34" s="687"/>
      <c r="GYB34" s="687"/>
      <c r="GYC34" s="687"/>
      <c r="GYD34" s="687"/>
      <c r="GYE34" s="687"/>
      <c r="GYF34" s="687"/>
      <c r="GYG34" s="687"/>
      <c r="GYH34" s="687"/>
      <c r="GYI34" s="687"/>
      <c r="GYJ34" s="687"/>
      <c r="GYK34" s="687"/>
      <c r="GYL34" s="687"/>
      <c r="GYM34" s="687"/>
      <c r="GYN34" s="687"/>
      <c r="GYO34" s="687"/>
      <c r="GYP34" s="687"/>
      <c r="GYQ34" s="687"/>
      <c r="GYR34" s="687"/>
      <c r="GYS34" s="687"/>
      <c r="GYT34" s="687"/>
      <c r="GYU34" s="687"/>
      <c r="GYV34" s="687"/>
      <c r="GYW34" s="687"/>
      <c r="GYX34" s="687"/>
      <c r="GYY34" s="687"/>
      <c r="GYZ34" s="687"/>
      <c r="GZA34" s="687"/>
      <c r="GZB34" s="687"/>
      <c r="GZC34" s="687"/>
      <c r="GZD34" s="687"/>
      <c r="GZE34" s="687"/>
      <c r="GZF34" s="687"/>
      <c r="GZG34" s="687"/>
      <c r="GZH34" s="687"/>
      <c r="GZI34" s="687"/>
      <c r="GZJ34" s="687"/>
      <c r="GZK34" s="687"/>
      <c r="GZL34" s="687"/>
      <c r="GZM34" s="687"/>
      <c r="GZN34" s="687"/>
      <c r="GZO34" s="687"/>
      <c r="GZP34" s="687"/>
      <c r="GZQ34" s="687"/>
      <c r="GZR34" s="687"/>
      <c r="GZS34" s="687"/>
      <c r="GZT34" s="687"/>
      <c r="GZU34" s="687"/>
      <c r="GZV34" s="687"/>
      <c r="GZW34" s="687"/>
      <c r="GZX34" s="687"/>
      <c r="GZY34" s="687"/>
      <c r="GZZ34" s="687"/>
      <c r="HAA34" s="687"/>
      <c r="HAB34" s="687"/>
      <c r="HAC34" s="687"/>
      <c r="HAD34" s="687"/>
      <c r="HAE34" s="687"/>
      <c r="HAF34" s="687"/>
      <c r="HAG34" s="687"/>
      <c r="HAH34" s="687"/>
      <c r="HAI34" s="687"/>
      <c r="HAJ34" s="687"/>
      <c r="HAK34" s="687"/>
      <c r="HAL34" s="687"/>
      <c r="HAM34" s="687"/>
      <c r="HAN34" s="687"/>
      <c r="HAO34" s="687"/>
      <c r="HAP34" s="687"/>
      <c r="HAQ34" s="687"/>
      <c r="HAR34" s="687"/>
      <c r="HAS34" s="687"/>
      <c r="HAT34" s="687"/>
      <c r="HAU34" s="687"/>
      <c r="HAV34" s="687"/>
      <c r="HAW34" s="687"/>
      <c r="HAX34" s="687"/>
      <c r="HAY34" s="687"/>
      <c r="HAZ34" s="687"/>
      <c r="HBA34" s="687"/>
      <c r="HBB34" s="687"/>
      <c r="HBC34" s="687"/>
      <c r="HBD34" s="687"/>
      <c r="HBE34" s="687"/>
      <c r="HBF34" s="687"/>
      <c r="HBG34" s="687"/>
      <c r="HBH34" s="687"/>
      <c r="HBI34" s="687"/>
      <c r="HBJ34" s="687"/>
      <c r="HBK34" s="687"/>
      <c r="HBL34" s="687"/>
      <c r="HBM34" s="687"/>
      <c r="HBN34" s="687"/>
      <c r="HBO34" s="687"/>
      <c r="HBP34" s="687"/>
      <c r="HBQ34" s="687"/>
      <c r="HBR34" s="687"/>
      <c r="HBS34" s="687"/>
      <c r="HBT34" s="687"/>
      <c r="HBU34" s="687"/>
      <c r="HBV34" s="687"/>
      <c r="HBW34" s="687"/>
      <c r="HBX34" s="687"/>
      <c r="HBY34" s="687"/>
      <c r="HBZ34" s="687"/>
      <c r="HCA34" s="687"/>
      <c r="HCB34" s="687"/>
      <c r="HCC34" s="687"/>
      <c r="HCD34" s="687"/>
      <c r="HCE34" s="687"/>
      <c r="HCF34" s="687"/>
      <c r="HCG34" s="687"/>
      <c r="HCH34" s="687"/>
      <c r="HCI34" s="687"/>
      <c r="HCJ34" s="687"/>
      <c r="HCK34" s="687"/>
      <c r="HCL34" s="687"/>
      <c r="HCM34" s="687"/>
      <c r="HCN34" s="687"/>
      <c r="HCO34" s="687"/>
      <c r="HCP34" s="687"/>
      <c r="HCQ34" s="687"/>
      <c r="HCR34" s="687"/>
      <c r="HCS34" s="687"/>
      <c r="HCT34" s="687"/>
      <c r="HCU34" s="687"/>
      <c r="HCV34" s="687"/>
      <c r="HCW34" s="687"/>
      <c r="HCX34" s="687"/>
      <c r="HCY34" s="687"/>
      <c r="HCZ34" s="687"/>
      <c r="HDA34" s="687"/>
      <c r="HDB34" s="687"/>
      <c r="HDC34" s="687"/>
      <c r="HDD34" s="687"/>
      <c r="HDE34" s="687"/>
      <c r="HDF34" s="687"/>
      <c r="HDG34" s="687"/>
      <c r="HDH34" s="687"/>
      <c r="HDI34" s="687"/>
      <c r="HDJ34" s="687"/>
      <c r="HDK34" s="687"/>
      <c r="HDL34" s="687"/>
      <c r="HDM34" s="687"/>
      <c r="HDN34" s="687"/>
      <c r="HDO34" s="687"/>
      <c r="HDP34" s="687"/>
      <c r="HDQ34" s="687"/>
      <c r="HDR34" s="687"/>
      <c r="HDS34" s="687"/>
      <c r="HDT34" s="687"/>
      <c r="HDU34" s="687"/>
      <c r="HDV34" s="687"/>
      <c r="HDW34" s="687"/>
      <c r="HDX34" s="687"/>
      <c r="HDY34" s="687"/>
      <c r="HDZ34" s="687"/>
      <c r="HEA34" s="687"/>
      <c r="HEB34" s="687"/>
      <c r="HEC34" s="687"/>
      <c r="HED34" s="687"/>
      <c r="HEE34" s="687"/>
      <c r="HEF34" s="687"/>
      <c r="HEG34" s="687"/>
      <c r="HEH34" s="687"/>
      <c r="HEI34" s="687"/>
      <c r="HEJ34" s="687"/>
      <c r="HEK34" s="687"/>
      <c r="HEL34" s="687"/>
      <c r="HEM34" s="687"/>
      <c r="HEN34" s="687"/>
      <c r="HEO34" s="687"/>
      <c r="HEP34" s="687"/>
      <c r="HEQ34" s="687"/>
      <c r="HER34" s="687"/>
      <c r="HES34" s="687"/>
      <c r="HET34" s="687"/>
      <c r="HEU34" s="687"/>
      <c r="HEV34" s="687"/>
      <c r="HEW34" s="687"/>
      <c r="HEX34" s="687"/>
      <c r="HEY34" s="687"/>
      <c r="HEZ34" s="687"/>
      <c r="HFA34" s="687"/>
      <c r="HFB34" s="687"/>
      <c r="HFC34" s="687"/>
      <c r="HFD34" s="687"/>
      <c r="HFE34" s="687"/>
      <c r="HFF34" s="687"/>
      <c r="HFG34" s="687"/>
      <c r="HFH34" s="687"/>
      <c r="HFI34" s="687"/>
      <c r="HFJ34" s="687"/>
      <c r="HFK34" s="687"/>
      <c r="HFL34" s="687"/>
      <c r="HFM34" s="687"/>
      <c r="HFN34" s="687"/>
      <c r="HFO34" s="687"/>
      <c r="HFP34" s="687"/>
      <c r="HFQ34" s="687"/>
      <c r="HFR34" s="687"/>
      <c r="HFS34" s="687"/>
      <c r="HFT34" s="687"/>
      <c r="HFU34" s="687"/>
      <c r="HFV34" s="687"/>
      <c r="HFW34" s="687"/>
      <c r="HFX34" s="687"/>
      <c r="HFY34" s="687"/>
      <c r="HFZ34" s="687"/>
      <c r="HGA34" s="687"/>
      <c r="HGB34" s="687"/>
      <c r="HGC34" s="687"/>
      <c r="HGD34" s="687"/>
      <c r="HGE34" s="687"/>
      <c r="HGF34" s="687"/>
      <c r="HGG34" s="687"/>
      <c r="HGH34" s="687"/>
      <c r="HGI34" s="687"/>
      <c r="HGJ34" s="687"/>
      <c r="HGK34" s="687"/>
      <c r="HGL34" s="687"/>
      <c r="HGM34" s="687"/>
      <c r="HGN34" s="687"/>
      <c r="HGO34" s="687"/>
      <c r="HGP34" s="687"/>
      <c r="HGQ34" s="687"/>
      <c r="HGR34" s="687"/>
      <c r="HGS34" s="687"/>
      <c r="HGT34" s="687"/>
      <c r="HGU34" s="687"/>
      <c r="HGV34" s="687"/>
      <c r="HGW34" s="687"/>
      <c r="HGX34" s="687"/>
      <c r="HGY34" s="687"/>
      <c r="HGZ34" s="687"/>
      <c r="HHA34" s="687"/>
      <c r="HHB34" s="687"/>
      <c r="HHC34" s="687"/>
      <c r="HHD34" s="687"/>
      <c r="HHE34" s="687"/>
      <c r="HHF34" s="687"/>
      <c r="HHG34" s="687"/>
      <c r="HHH34" s="687"/>
      <c r="HHI34" s="687"/>
      <c r="HHJ34" s="687"/>
      <c r="HHK34" s="687"/>
      <c r="HHL34" s="687"/>
      <c r="HHM34" s="687"/>
      <c r="HHN34" s="687"/>
      <c r="HHO34" s="687"/>
      <c r="HHP34" s="687"/>
      <c r="HHQ34" s="687"/>
      <c r="HHR34" s="687"/>
      <c r="HHS34" s="687"/>
      <c r="HHT34" s="687"/>
      <c r="HHU34" s="687"/>
      <c r="HHV34" s="687"/>
      <c r="HHW34" s="687"/>
      <c r="HHX34" s="687"/>
      <c r="HHY34" s="687"/>
      <c r="HHZ34" s="687"/>
      <c r="HIA34" s="687"/>
      <c r="HIB34" s="687"/>
      <c r="HIC34" s="687"/>
      <c r="HID34" s="687"/>
      <c r="HIE34" s="687"/>
      <c r="HIF34" s="687"/>
      <c r="HIG34" s="687"/>
      <c r="HIH34" s="687"/>
      <c r="HII34" s="687"/>
      <c r="HIJ34" s="687"/>
      <c r="HIK34" s="687"/>
      <c r="HIL34" s="687"/>
      <c r="HIM34" s="687"/>
      <c r="HIN34" s="687"/>
      <c r="HIO34" s="687"/>
      <c r="HIP34" s="687"/>
      <c r="HIQ34" s="687"/>
      <c r="HIR34" s="687"/>
      <c r="HIS34" s="687"/>
      <c r="HIT34" s="687"/>
      <c r="HIU34" s="687"/>
      <c r="HIV34" s="687"/>
      <c r="HIW34" s="687"/>
      <c r="HIX34" s="687"/>
      <c r="HIY34" s="687"/>
      <c r="HIZ34" s="687"/>
      <c r="HJA34" s="687"/>
      <c r="HJB34" s="687"/>
      <c r="HJC34" s="687"/>
      <c r="HJD34" s="687"/>
      <c r="HJE34" s="687"/>
      <c r="HJF34" s="687"/>
      <c r="HJG34" s="687"/>
      <c r="HJH34" s="687"/>
      <c r="HJI34" s="687"/>
      <c r="HJJ34" s="687"/>
      <c r="HJK34" s="687"/>
      <c r="HJL34" s="687"/>
      <c r="HJM34" s="687"/>
      <c r="HJN34" s="687"/>
      <c r="HJO34" s="687"/>
      <c r="HJP34" s="687"/>
      <c r="HJQ34" s="687"/>
      <c r="HJR34" s="687"/>
      <c r="HJS34" s="687"/>
      <c r="HJT34" s="687"/>
      <c r="HJU34" s="687"/>
      <c r="HJV34" s="687"/>
      <c r="HJW34" s="687"/>
      <c r="HJX34" s="687"/>
      <c r="HJY34" s="687"/>
      <c r="HJZ34" s="687"/>
      <c r="HKA34" s="687"/>
      <c r="HKB34" s="687"/>
      <c r="HKC34" s="687"/>
      <c r="HKD34" s="687"/>
      <c r="HKE34" s="687"/>
      <c r="HKF34" s="687"/>
      <c r="HKG34" s="687"/>
      <c r="HKH34" s="687"/>
      <c r="HKI34" s="687"/>
      <c r="HKJ34" s="687"/>
      <c r="HKK34" s="687"/>
      <c r="HKL34" s="687"/>
      <c r="HKM34" s="687"/>
      <c r="HKN34" s="687"/>
      <c r="HKO34" s="687"/>
      <c r="HKP34" s="687"/>
      <c r="HKQ34" s="687"/>
      <c r="HKR34" s="687"/>
      <c r="HKS34" s="687"/>
      <c r="HKT34" s="687"/>
      <c r="HKU34" s="687"/>
      <c r="HKV34" s="687"/>
      <c r="HKW34" s="687"/>
      <c r="HKX34" s="687"/>
      <c r="HKY34" s="687"/>
      <c r="HKZ34" s="687"/>
      <c r="HLA34" s="687"/>
      <c r="HLB34" s="687"/>
      <c r="HLC34" s="687"/>
      <c r="HLD34" s="687"/>
      <c r="HLE34" s="687"/>
      <c r="HLF34" s="687"/>
      <c r="HLG34" s="687"/>
      <c r="HLH34" s="687"/>
      <c r="HLI34" s="687"/>
      <c r="HLJ34" s="687"/>
      <c r="HLK34" s="687"/>
      <c r="HLL34" s="687"/>
      <c r="HLM34" s="687"/>
      <c r="HLN34" s="687"/>
      <c r="HLO34" s="687"/>
      <c r="HLP34" s="687"/>
      <c r="HLQ34" s="687"/>
      <c r="HLR34" s="687"/>
      <c r="HLS34" s="687"/>
      <c r="HLT34" s="687"/>
      <c r="HLU34" s="687"/>
      <c r="HLV34" s="687"/>
      <c r="HLW34" s="687"/>
      <c r="HLX34" s="687"/>
      <c r="HLY34" s="687"/>
      <c r="HLZ34" s="687"/>
      <c r="HMA34" s="687"/>
      <c r="HMB34" s="687"/>
      <c r="HMC34" s="687"/>
      <c r="HMD34" s="687"/>
      <c r="HME34" s="687"/>
      <c r="HMF34" s="687"/>
      <c r="HMG34" s="687"/>
      <c r="HMH34" s="687"/>
      <c r="HMI34" s="687"/>
      <c r="HMJ34" s="687"/>
      <c r="HMK34" s="687"/>
      <c r="HML34" s="687"/>
      <c r="HMM34" s="687"/>
      <c r="HMN34" s="687"/>
      <c r="HMO34" s="687"/>
      <c r="HMP34" s="687"/>
      <c r="HMQ34" s="687"/>
      <c r="HMR34" s="687"/>
      <c r="HMS34" s="687"/>
      <c r="HMT34" s="687"/>
      <c r="HMU34" s="687"/>
      <c r="HMV34" s="687"/>
      <c r="HMW34" s="687"/>
      <c r="HMX34" s="687"/>
      <c r="HMY34" s="687"/>
      <c r="HMZ34" s="687"/>
      <c r="HNA34" s="687"/>
      <c r="HNB34" s="687"/>
      <c r="HNC34" s="687"/>
      <c r="HND34" s="687"/>
      <c r="HNE34" s="687"/>
      <c r="HNF34" s="687"/>
      <c r="HNG34" s="687"/>
      <c r="HNH34" s="687"/>
      <c r="HNI34" s="687"/>
      <c r="HNJ34" s="687"/>
      <c r="HNK34" s="687"/>
      <c r="HNL34" s="687"/>
      <c r="HNM34" s="687"/>
      <c r="HNN34" s="687"/>
      <c r="HNO34" s="687"/>
      <c r="HNP34" s="687"/>
      <c r="HNQ34" s="687"/>
      <c r="HNR34" s="687"/>
      <c r="HNS34" s="687"/>
      <c r="HNT34" s="687"/>
      <c r="HNU34" s="687"/>
      <c r="HNV34" s="687"/>
      <c r="HNW34" s="687"/>
      <c r="HNX34" s="687"/>
      <c r="HNY34" s="687"/>
      <c r="HNZ34" s="687"/>
      <c r="HOA34" s="687"/>
      <c r="HOB34" s="687"/>
      <c r="HOC34" s="687"/>
      <c r="HOD34" s="687"/>
      <c r="HOE34" s="687"/>
      <c r="HOF34" s="687"/>
      <c r="HOG34" s="687"/>
      <c r="HOH34" s="687"/>
      <c r="HOI34" s="687"/>
      <c r="HOJ34" s="687"/>
      <c r="HOK34" s="687"/>
      <c r="HOL34" s="687"/>
      <c r="HOM34" s="687"/>
      <c r="HON34" s="687"/>
      <c r="HOO34" s="687"/>
      <c r="HOP34" s="687"/>
      <c r="HOQ34" s="687"/>
      <c r="HOR34" s="687"/>
      <c r="HOS34" s="687"/>
      <c r="HOT34" s="687"/>
      <c r="HOU34" s="687"/>
      <c r="HOV34" s="687"/>
      <c r="HOW34" s="687"/>
      <c r="HOX34" s="687"/>
      <c r="HOY34" s="687"/>
      <c r="HOZ34" s="687"/>
      <c r="HPA34" s="687"/>
      <c r="HPB34" s="687"/>
      <c r="HPC34" s="687"/>
      <c r="HPD34" s="687"/>
      <c r="HPE34" s="687"/>
      <c r="HPF34" s="687"/>
      <c r="HPG34" s="687"/>
      <c r="HPH34" s="687"/>
      <c r="HPI34" s="687"/>
      <c r="HPJ34" s="687"/>
      <c r="HPK34" s="687"/>
      <c r="HPL34" s="687"/>
      <c r="HPM34" s="687"/>
      <c r="HPN34" s="687"/>
      <c r="HPO34" s="687"/>
      <c r="HPP34" s="687"/>
      <c r="HPQ34" s="687"/>
      <c r="HPR34" s="687"/>
      <c r="HPS34" s="687"/>
      <c r="HPT34" s="687"/>
      <c r="HPU34" s="687"/>
      <c r="HPV34" s="687"/>
      <c r="HPW34" s="687"/>
      <c r="HPX34" s="687"/>
      <c r="HPY34" s="687"/>
      <c r="HPZ34" s="687"/>
      <c r="HQA34" s="687"/>
      <c r="HQB34" s="687"/>
      <c r="HQC34" s="687"/>
      <c r="HQD34" s="687"/>
      <c r="HQE34" s="687"/>
      <c r="HQF34" s="687"/>
      <c r="HQG34" s="687"/>
      <c r="HQH34" s="687"/>
      <c r="HQI34" s="687"/>
      <c r="HQJ34" s="687"/>
      <c r="HQK34" s="687"/>
      <c r="HQL34" s="687"/>
      <c r="HQM34" s="687"/>
      <c r="HQN34" s="687"/>
      <c r="HQO34" s="687"/>
      <c r="HQP34" s="687"/>
      <c r="HQQ34" s="687"/>
      <c r="HQR34" s="687"/>
      <c r="HQS34" s="687"/>
      <c r="HQT34" s="687"/>
      <c r="HQU34" s="687"/>
      <c r="HQV34" s="687"/>
      <c r="HQW34" s="687"/>
      <c r="HQX34" s="687"/>
      <c r="HQY34" s="687"/>
      <c r="HQZ34" s="687"/>
      <c r="HRA34" s="687"/>
      <c r="HRB34" s="687"/>
      <c r="HRC34" s="687"/>
      <c r="HRD34" s="687"/>
      <c r="HRE34" s="687"/>
      <c r="HRF34" s="687"/>
      <c r="HRG34" s="687"/>
      <c r="HRH34" s="687"/>
      <c r="HRI34" s="687"/>
      <c r="HRJ34" s="687"/>
      <c r="HRK34" s="687"/>
      <c r="HRL34" s="687"/>
      <c r="HRM34" s="687"/>
      <c r="HRN34" s="687"/>
      <c r="HRO34" s="687"/>
      <c r="HRP34" s="687"/>
      <c r="HRQ34" s="687"/>
      <c r="HRR34" s="687"/>
      <c r="HRS34" s="687"/>
      <c r="HRT34" s="687"/>
      <c r="HRU34" s="687"/>
      <c r="HRV34" s="687"/>
      <c r="HRW34" s="687"/>
      <c r="HRX34" s="687"/>
      <c r="HRY34" s="687"/>
      <c r="HRZ34" s="687"/>
      <c r="HSA34" s="687"/>
      <c r="HSB34" s="687"/>
      <c r="HSC34" s="687"/>
      <c r="HSD34" s="687"/>
      <c r="HSE34" s="687"/>
      <c r="HSF34" s="687"/>
      <c r="HSG34" s="687"/>
      <c r="HSH34" s="687"/>
      <c r="HSI34" s="687"/>
      <c r="HSJ34" s="687"/>
      <c r="HSK34" s="687"/>
      <c r="HSL34" s="687"/>
      <c r="HSM34" s="687"/>
      <c r="HSN34" s="687"/>
      <c r="HSO34" s="687"/>
      <c r="HSP34" s="687"/>
      <c r="HSQ34" s="687"/>
      <c r="HSR34" s="687"/>
      <c r="HSS34" s="687"/>
      <c r="HST34" s="687"/>
      <c r="HSU34" s="687"/>
      <c r="HSV34" s="687"/>
      <c r="HSW34" s="687"/>
      <c r="HSX34" s="687"/>
      <c r="HSY34" s="687"/>
      <c r="HSZ34" s="687"/>
      <c r="HTA34" s="687"/>
      <c r="HTB34" s="687"/>
      <c r="HTC34" s="687"/>
      <c r="HTD34" s="687"/>
      <c r="HTE34" s="687"/>
      <c r="HTF34" s="687"/>
      <c r="HTG34" s="687"/>
      <c r="HTH34" s="687"/>
      <c r="HTI34" s="687"/>
      <c r="HTJ34" s="687"/>
      <c r="HTK34" s="687"/>
      <c r="HTL34" s="687"/>
      <c r="HTM34" s="687"/>
      <c r="HTN34" s="687"/>
      <c r="HTO34" s="687"/>
      <c r="HTP34" s="687"/>
      <c r="HTQ34" s="687"/>
      <c r="HTR34" s="687"/>
      <c r="HTS34" s="687"/>
      <c r="HTT34" s="687"/>
      <c r="HTU34" s="687"/>
      <c r="HTV34" s="687"/>
      <c r="HTW34" s="687"/>
      <c r="HTX34" s="687"/>
      <c r="HTY34" s="687"/>
      <c r="HTZ34" s="687"/>
      <c r="HUA34" s="687"/>
      <c r="HUB34" s="687"/>
      <c r="HUC34" s="687"/>
      <c r="HUD34" s="687"/>
      <c r="HUE34" s="687"/>
      <c r="HUF34" s="687"/>
      <c r="HUG34" s="687"/>
      <c r="HUH34" s="687"/>
      <c r="HUI34" s="687"/>
      <c r="HUJ34" s="687"/>
      <c r="HUK34" s="687"/>
      <c r="HUL34" s="687"/>
      <c r="HUM34" s="687"/>
      <c r="HUN34" s="687"/>
      <c r="HUO34" s="687"/>
      <c r="HUP34" s="687"/>
      <c r="HUQ34" s="687"/>
      <c r="HUR34" s="687"/>
      <c r="HUS34" s="687"/>
      <c r="HUT34" s="687"/>
      <c r="HUU34" s="687"/>
      <c r="HUV34" s="687"/>
      <c r="HUW34" s="687"/>
      <c r="HUX34" s="687"/>
      <c r="HUY34" s="687"/>
      <c r="HUZ34" s="687"/>
      <c r="HVA34" s="687"/>
      <c r="HVB34" s="687"/>
      <c r="HVC34" s="687"/>
      <c r="HVD34" s="687"/>
      <c r="HVE34" s="687"/>
      <c r="HVF34" s="687"/>
      <c r="HVG34" s="687"/>
      <c r="HVH34" s="687"/>
      <c r="HVI34" s="687"/>
      <c r="HVJ34" s="687"/>
      <c r="HVK34" s="687"/>
      <c r="HVL34" s="687"/>
      <c r="HVM34" s="687"/>
      <c r="HVN34" s="687"/>
      <c r="HVO34" s="687"/>
      <c r="HVP34" s="687"/>
      <c r="HVQ34" s="687"/>
      <c r="HVR34" s="687"/>
      <c r="HVS34" s="687"/>
      <c r="HVT34" s="687"/>
      <c r="HVU34" s="687"/>
      <c r="HVV34" s="687"/>
      <c r="HVW34" s="687"/>
      <c r="HVX34" s="687"/>
      <c r="HVY34" s="687"/>
      <c r="HVZ34" s="687"/>
      <c r="HWA34" s="687"/>
      <c r="HWB34" s="687"/>
      <c r="HWC34" s="687"/>
      <c r="HWD34" s="687"/>
      <c r="HWE34" s="687"/>
      <c r="HWF34" s="687"/>
      <c r="HWG34" s="687"/>
      <c r="HWH34" s="687"/>
      <c r="HWI34" s="687"/>
      <c r="HWJ34" s="687"/>
      <c r="HWK34" s="687"/>
      <c r="HWL34" s="687"/>
      <c r="HWM34" s="687"/>
      <c r="HWN34" s="687"/>
      <c r="HWO34" s="687"/>
      <c r="HWP34" s="687"/>
      <c r="HWQ34" s="687"/>
      <c r="HWR34" s="687"/>
      <c r="HWS34" s="687"/>
      <c r="HWT34" s="687"/>
      <c r="HWU34" s="687"/>
      <c r="HWV34" s="687"/>
      <c r="HWW34" s="687"/>
      <c r="HWX34" s="687"/>
      <c r="HWY34" s="687"/>
      <c r="HWZ34" s="687"/>
      <c r="HXA34" s="687"/>
      <c r="HXB34" s="687"/>
      <c r="HXC34" s="687"/>
      <c r="HXD34" s="687"/>
      <c r="HXE34" s="687"/>
      <c r="HXF34" s="687"/>
      <c r="HXG34" s="687"/>
      <c r="HXH34" s="687"/>
      <c r="HXI34" s="687"/>
      <c r="HXJ34" s="687"/>
      <c r="HXK34" s="687"/>
      <c r="HXL34" s="687"/>
      <c r="HXM34" s="687"/>
      <c r="HXN34" s="687"/>
      <c r="HXO34" s="687"/>
      <c r="HXP34" s="687"/>
      <c r="HXQ34" s="687"/>
      <c r="HXR34" s="687"/>
      <c r="HXS34" s="687"/>
      <c r="HXT34" s="687"/>
      <c r="HXU34" s="687"/>
      <c r="HXV34" s="687"/>
      <c r="HXW34" s="687"/>
      <c r="HXX34" s="687"/>
      <c r="HXY34" s="687"/>
      <c r="HXZ34" s="687"/>
      <c r="HYA34" s="687"/>
      <c r="HYB34" s="687"/>
      <c r="HYC34" s="687"/>
      <c r="HYD34" s="687"/>
      <c r="HYE34" s="687"/>
      <c r="HYF34" s="687"/>
      <c r="HYG34" s="687"/>
      <c r="HYH34" s="687"/>
      <c r="HYI34" s="687"/>
      <c r="HYJ34" s="687"/>
      <c r="HYK34" s="687"/>
      <c r="HYL34" s="687"/>
      <c r="HYM34" s="687"/>
      <c r="HYN34" s="687"/>
      <c r="HYO34" s="687"/>
      <c r="HYP34" s="687"/>
      <c r="HYQ34" s="687"/>
      <c r="HYR34" s="687"/>
      <c r="HYS34" s="687"/>
      <c r="HYT34" s="687"/>
      <c r="HYU34" s="687"/>
      <c r="HYV34" s="687"/>
      <c r="HYW34" s="687"/>
      <c r="HYX34" s="687"/>
      <c r="HYY34" s="687"/>
      <c r="HYZ34" s="687"/>
      <c r="HZA34" s="687"/>
      <c r="HZB34" s="687"/>
      <c r="HZC34" s="687"/>
      <c r="HZD34" s="687"/>
      <c r="HZE34" s="687"/>
      <c r="HZF34" s="687"/>
      <c r="HZG34" s="687"/>
      <c r="HZH34" s="687"/>
      <c r="HZI34" s="687"/>
      <c r="HZJ34" s="687"/>
      <c r="HZK34" s="687"/>
      <c r="HZL34" s="687"/>
      <c r="HZM34" s="687"/>
      <c r="HZN34" s="687"/>
      <c r="HZO34" s="687"/>
      <c r="HZP34" s="687"/>
      <c r="HZQ34" s="687"/>
      <c r="HZR34" s="687"/>
      <c r="HZS34" s="687"/>
      <c r="HZT34" s="687"/>
      <c r="HZU34" s="687"/>
      <c r="HZV34" s="687"/>
      <c r="HZW34" s="687"/>
      <c r="HZX34" s="687"/>
      <c r="HZY34" s="687"/>
      <c r="HZZ34" s="687"/>
      <c r="IAA34" s="687"/>
      <c r="IAB34" s="687"/>
      <c r="IAC34" s="687"/>
      <c r="IAD34" s="687"/>
      <c r="IAE34" s="687"/>
      <c r="IAF34" s="687"/>
      <c r="IAG34" s="687"/>
      <c r="IAH34" s="687"/>
      <c r="IAI34" s="687"/>
      <c r="IAJ34" s="687"/>
      <c r="IAK34" s="687"/>
      <c r="IAL34" s="687"/>
      <c r="IAM34" s="687"/>
      <c r="IAN34" s="687"/>
      <c r="IAO34" s="687"/>
      <c r="IAP34" s="687"/>
      <c r="IAQ34" s="687"/>
      <c r="IAR34" s="687"/>
      <c r="IAS34" s="687"/>
      <c r="IAT34" s="687"/>
      <c r="IAU34" s="687"/>
      <c r="IAV34" s="687"/>
      <c r="IAW34" s="687"/>
      <c r="IAX34" s="687"/>
      <c r="IAY34" s="687"/>
      <c r="IAZ34" s="687"/>
      <c r="IBA34" s="687"/>
      <c r="IBB34" s="687"/>
      <c r="IBC34" s="687"/>
      <c r="IBD34" s="687"/>
      <c r="IBE34" s="687"/>
      <c r="IBF34" s="687"/>
      <c r="IBG34" s="687"/>
      <c r="IBH34" s="687"/>
      <c r="IBI34" s="687"/>
      <c r="IBJ34" s="687"/>
      <c r="IBK34" s="687"/>
      <c r="IBL34" s="687"/>
      <c r="IBM34" s="687"/>
      <c r="IBN34" s="687"/>
      <c r="IBO34" s="687"/>
      <c r="IBP34" s="687"/>
      <c r="IBQ34" s="687"/>
      <c r="IBR34" s="687"/>
      <c r="IBS34" s="687"/>
      <c r="IBT34" s="687"/>
      <c r="IBU34" s="687"/>
      <c r="IBV34" s="687"/>
      <c r="IBW34" s="687"/>
      <c r="IBX34" s="687"/>
      <c r="IBY34" s="687"/>
      <c r="IBZ34" s="687"/>
      <c r="ICA34" s="687"/>
      <c r="ICB34" s="687"/>
      <c r="ICC34" s="687"/>
      <c r="ICD34" s="687"/>
      <c r="ICE34" s="687"/>
      <c r="ICF34" s="687"/>
      <c r="ICG34" s="687"/>
      <c r="ICH34" s="687"/>
      <c r="ICI34" s="687"/>
      <c r="ICJ34" s="687"/>
      <c r="ICK34" s="687"/>
      <c r="ICL34" s="687"/>
      <c r="ICM34" s="687"/>
      <c r="ICN34" s="687"/>
      <c r="ICO34" s="687"/>
      <c r="ICP34" s="687"/>
      <c r="ICQ34" s="687"/>
      <c r="ICR34" s="687"/>
      <c r="ICS34" s="687"/>
      <c r="ICT34" s="687"/>
      <c r="ICU34" s="687"/>
      <c r="ICV34" s="687"/>
      <c r="ICW34" s="687"/>
      <c r="ICX34" s="687"/>
      <c r="ICY34" s="687"/>
      <c r="ICZ34" s="687"/>
      <c r="IDA34" s="687"/>
      <c r="IDB34" s="687"/>
      <c r="IDC34" s="687"/>
      <c r="IDD34" s="687"/>
      <c r="IDE34" s="687"/>
      <c r="IDF34" s="687"/>
      <c r="IDG34" s="687"/>
      <c r="IDH34" s="687"/>
      <c r="IDI34" s="687"/>
      <c r="IDJ34" s="687"/>
      <c r="IDK34" s="687"/>
      <c r="IDL34" s="687"/>
      <c r="IDM34" s="687"/>
      <c r="IDN34" s="687"/>
      <c r="IDO34" s="687"/>
      <c r="IDP34" s="687"/>
      <c r="IDQ34" s="687"/>
      <c r="IDR34" s="687"/>
      <c r="IDS34" s="687"/>
      <c r="IDT34" s="687"/>
      <c r="IDU34" s="687"/>
      <c r="IDV34" s="687"/>
      <c r="IDW34" s="687"/>
      <c r="IDX34" s="687"/>
      <c r="IDY34" s="687"/>
      <c r="IDZ34" s="687"/>
      <c r="IEA34" s="687"/>
      <c r="IEB34" s="687"/>
      <c r="IEC34" s="687"/>
      <c r="IED34" s="687"/>
      <c r="IEE34" s="687"/>
      <c r="IEF34" s="687"/>
      <c r="IEG34" s="687"/>
      <c r="IEH34" s="687"/>
      <c r="IEI34" s="687"/>
      <c r="IEJ34" s="687"/>
      <c r="IEK34" s="687"/>
      <c r="IEL34" s="687"/>
      <c r="IEM34" s="687"/>
      <c r="IEN34" s="687"/>
      <c r="IEO34" s="687"/>
      <c r="IEP34" s="687"/>
      <c r="IEQ34" s="687"/>
      <c r="IER34" s="687"/>
      <c r="IES34" s="687"/>
      <c r="IET34" s="687"/>
      <c r="IEU34" s="687"/>
      <c r="IEV34" s="687"/>
      <c r="IEW34" s="687"/>
      <c r="IEX34" s="687"/>
      <c r="IEY34" s="687"/>
      <c r="IEZ34" s="687"/>
      <c r="IFA34" s="687"/>
      <c r="IFB34" s="687"/>
      <c r="IFC34" s="687"/>
      <c r="IFD34" s="687"/>
      <c r="IFE34" s="687"/>
      <c r="IFF34" s="687"/>
      <c r="IFG34" s="687"/>
      <c r="IFH34" s="687"/>
      <c r="IFI34" s="687"/>
      <c r="IFJ34" s="687"/>
      <c r="IFK34" s="687"/>
      <c r="IFL34" s="687"/>
      <c r="IFM34" s="687"/>
      <c r="IFN34" s="687"/>
      <c r="IFO34" s="687"/>
      <c r="IFP34" s="687"/>
      <c r="IFQ34" s="687"/>
      <c r="IFR34" s="687"/>
      <c r="IFS34" s="687"/>
      <c r="IFT34" s="687"/>
      <c r="IFU34" s="687"/>
      <c r="IFV34" s="687"/>
      <c r="IFW34" s="687"/>
      <c r="IFX34" s="687"/>
      <c r="IFY34" s="687"/>
      <c r="IFZ34" s="687"/>
      <c r="IGA34" s="687"/>
      <c r="IGB34" s="687"/>
      <c r="IGC34" s="687"/>
      <c r="IGD34" s="687"/>
      <c r="IGE34" s="687"/>
      <c r="IGF34" s="687"/>
      <c r="IGG34" s="687"/>
      <c r="IGH34" s="687"/>
      <c r="IGI34" s="687"/>
      <c r="IGJ34" s="687"/>
      <c r="IGK34" s="687"/>
      <c r="IGL34" s="687"/>
      <c r="IGM34" s="687"/>
      <c r="IGN34" s="687"/>
      <c r="IGO34" s="687"/>
      <c r="IGP34" s="687"/>
      <c r="IGQ34" s="687"/>
      <c r="IGR34" s="687"/>
      <c r="IGS34" s="687"/>
      <c r="IGT34" s="687"/>
      <c r="IGU34" s="687"/>
      <c r="IGV34" s="687"/>
      <c r="IGW34" s="687"/>
      <c r="IGX34" s="687"/>
      <c r="IGY34" s="687"/>
      <c r="IGZ34" s="687"/>
      <c r="IHA34" s="687"/>
      <c r="IHB34" s="687"/>
      <c r="IHC34" s="687"/>
      <c r="IHD34" s="687"/>
      <c r="IHE34" s="687"/>
      <c r="IHF34" s="687"/>
      <c r="IHG34" s="687"/>
      <c r="IHH34" s="687"/>
      <c r="IHI34" s="687"/>
      <c r="IHJ34" s="687"/>
      <c r="IHK34" s="687"/>
      <c r="IHL34" s="687"/>
      <c r="IHM34" s="687"/>
      <c r="IHN34" s="687"/>
      <c r="IHO34" s="687"/>
      <c r="IHP34" s="687"/>
      <c r="IHQ34" s="687"/>
      <c r="IHR34" s="687"/>
      <c r="IHS34" s="687"/>
      <c r="IHT34" s="687"/>
      <c r="IHU34" s="687"/>
      <c r="IHV34" s="687"/>
      <c r="IHW34" s="687"/>
      <c r="IHX34" s="687"/>
      <c r="IHY34" s="687"/>
      <c r="IHZ34" s="687"/>
      <c r="IIA34" s="687"/>
      <c r="IIB34" s="687"/>
      <c r="IIC34" s="687"/>
      <c r="IID34" s="687"/>
      <c r="IIE34" s="687"/>
      <c r="IIF34" s="687"/>
      <c r="IIG34" s="687"/>
      <c r="IIH34" s="687"/>
      <c r="III34" s="687"/>
      <c r="IIJ34" s="687"/>
      <c r="IIK34" s="687"/>
      <c r="IIL34" s="687"/>
      <c r="IIM34" s="687"/>
      <c r="IIN34" s="687"/>
      <c r="IIO34" s="687"/>
      <c r="IIP34" s="687"/>
      <c r="IIQ34" s="687"/>
      <c r="IIR34" s="687"/>
      <c r="IIS34" s="687"/>
      <c r="IIT34" s="687"/>
      <c r="IIU34" s="687"/>
      <c r="IIV34" s="687"/>
      <c r="IIW34" s="687"/>
      <c r="IIX34" s="687"/>
      <c r="IIY34" s="687"/>
      <c r="IIZ34" s="687"/>
      <c r="IJA34" s="687"/>
      <c r="IJB34" s="687"/>
      <c r="IJC34" s="687"/>
      <c r="IJD34" s="687"/>
      <c r="IJE34" s="687"/>
      <c r="IJF34" s="687"/>
      <c r="IJG34" s="687"/>
      <c r="IJH34" s="687"/>
      <c r="IJI34" s="687"/>
      <c r="IJJ34" s="687"/>
      <c r="IJK34" s="687"/>
      <c r="IJL34" s="687"/>
      <c r="IJM34" s="687"/>
      <c r="IJN34" s="687"/>
      <c r="IJO34" s="687"/>
      <c r="IJP34" s="687"/>
      <c r="IJQ34" s="687"/>
      <c r="IJR34" s="687"/>
      <c r="IJS34" s="687"/>
      <c r="IJT34" s="687"/>
      <c r="IJU34" s="687"/>
      <c r="IJV34" s="687"/>
      <c r="IJW34" s="687"/>
      <c r="IJX34" s="687"/>
      <c r="IJY34" s="687"/>
      <c r="IJZ34" s="687"/>
      <c r="IKA34" s="687"/>
      <c r="IKB34" s="687"/>
      <c r="IKC34" s="687"/>
      <c r="IKD34" s="687"/>
      <c r="IKE34" s="687"/>
      <c r="IKF34" s="687"/>
      <c r="IKG34" s="687"/>
      <c r="IKH34" s="687"/>
      <c r="IKI34" s="687"/>
      <c r="IKJ34" s="687"/>
      <c r="IKK34" s="687"/>
      <c r="IKL34" s="687"/>
      <c r="IKM34" s="687"/>
      <c r="IKN34" s="687"/>
      <c r="IKO34" s="687"/>
      <c r="IKP34" s="687"/>
      <c r="IKQ34" s="687"/>
      <c r="IKR34" s="687"/>
      <c r="IKS34" s="687"/>
      <c r="IKT34" s="687"/>
      <c r="IKU34" s="687"/>
      <c r="IKV34" s="687"/>
      <c r="IKW34" s="687"/>
      <c r="IKX34" s="687"/>
      <c r="IKY34" s="687"/>
      <c r="IKZ34" s="687"/>
      <c r="ILA34" s="687"/>
      <c r="ILB34" s="687"/>
      <c r="ILC34" s="687"/>
      <c r="ILD34" s="687"/>
      <c r="ILE34" s="687"/>
      <c r="ILF34" s="687"/>
      <c r="ILG34" s="687"/>
      <c r="ILH34" s="687"/>
      <c r="ILI34" s="687"/>
      <c r="ILJ34" s="687"/>
      <c r="ILK34" s="687"/>
      <c r="ILL34" s="687"/>
      <c r="ILM34" s="687"/>
      <c r="ILN34" s="687"/>
      <c r="ILO34" s="687"/>
      <c r="ILP34" s="687"/>
      <c r="ILQ34" s="687"/>
      <c r="ILR34" s="687"/>
      <c r="ILS34" s="687"/>
      <c r="ILT34" s="687"/>
      <c r="ILU34" s="687"/>
      <c r="ILV34" s="687"/>
      <c r="ILW34" s="687"/>
      <c r="ILX34" s="687"/>
      <c r="ILY34" s="687"/>
      <c r="ILZ34" s="687"/>
      <c r="IMA34" s="687"/>
      <c r="IMB34" s="687"/>
      <c r="IMC34" s="687"/>
      <c r="IMD34" s="687"/>
      <c r="IME34" s="687"/>
      <c r="IMF34" s="687"/>
      <c r="IMG34" s="687"/>
      <c r="IMH34" s="687"/>
      <c r="IMI34" s="687"/>
      <c r="IMJ34" s="687"/>
      <c r="IMK34" s="687"/>
      <c r="IML34" s="687"/>
      <c r="IMM34" s="687"/>
      <c r="IMN34" s="687"/>
      <c r="IMO34" s="687"/>
      <c r="IMP34" s="687"/>
      <c r="IMQ34" s="687"/>
      <c r="IMR34" s="687"/>
      <c r="IMS34" s="687"/>
      <c r="IMT34" s="687"/>
      <c r="IMU34" s="687"/>
      <c r="IMV34" s="687"/>
      <c r="IMW34" s="687"/>
      <c r="IMX34" s="687"/>
      <c r="IMY34" s="687"/>
      <c r="IMZ34" s="687"/>
      <c r="INA34" s="687"/>
      <c r="INB34" s="687"/>
      <c r="INC34" s="687"/>
      <c r="IND34" s="687"/>
      <c r="INE34" s="687"/>
      <c r="INF34" s="687"/>
      <c r="ING34" s="687"/>
      <c r="INH34" s="687"/>
      <c r="INI34" s="687"/>
      <c r="INJ34" s="687"/>
      <c r="INK34" s="687"/>
      <c r="INL34" s="687"/>
      <c r="INM34" s="687"/>
      <c r="INN34" s="687"/>
      <c r="INO34" s="687"/>
      <c r="INP34" s="687"/>
      <c r="INQ34" s="687"/>
      <c r="INR34" s="687"/>
      <c r="INS34" s="687"/>
      <c r="INT34" s="687"/>
      <c r="INU34" s="687"/>
      <c r="INV34" s="687"/>
      <c r="INW34" s="687"/>
      <c r="INX34" s="687"/>
      <c r="INY34" s="687"/>
      <c r="INZ34" s="687"/>
      <c r="IOA34" s="687"/>
      <c r="IOB34" s="687"/>
      <c r="IOC34" s="687"/>
      <c r="IOD34" s="687"/>
      <c r="IOE34" s="687"/>
      <c r="IOF34" s="687"/>
      <c r="IOG34" s="687"/>
      <c r="IOH34" s="687"/>
      <c r="IOI34" s="687"/>
      <c r="IOJ34" s="687"/>
      <c r="IOK34" s="687"/>
      <c r="IOL34" s="687"/>
      <c r="IOM34" s="687"/>
      <c r="ION34" s="687"/>
      <c r="IOO34" s="687"/>
      <c r="IOP34" s="687"/>
      <c r="IOQ34" s="687"/>
      <c r="IOR34" s="687"/>
      <c r="IOS34" s="687"/>
      <c r="IOT34" s="687"/>
      <c r="IOU34" s="687"/>
      <c r="IOV34" s="687"/>
      <c r="IOW34" s="687"/>
      <c r="IOX34" s="687"/>
      <c r="IOY34" s="687"/>
      <c r="IOZ34" s="687"/>
      <c r="IPA34" s="687"/>
      <c r="IPB34" s="687"/>
      <c r="IPC34" s="687"/>
      <c r="IPD34" s="687"/>
      <c r="IPE34" s="687"/>
      <c r="IPF34" s="687"/>
      <c r="IPG34" s="687"/>
      <c r="IPH34" s="687"/>
      <c r="IPI34" s="687"/>
      <c r="IPJ34" s="687"/>
      <c r="IPK34" s="687"/>
      <c r="IPL34" s="687"/>
      <c r="IPM34" s="687"/>
      <c r="IPN34" s="687"/>
      <c r="IPO34" s="687"/>
      <c r="IPP34" s="687"/>
      <c r="IPQ34" s="687"/>
      <c r="IPR34" s="687"/>
      <c r="IPS34" s="687"/>
      <c r="IPT34" s="687"/>
      <c r="IPU34" s="687"/>
      <c r="IPV34" s="687"/>
      <c r="IPW34" s="687"/>
      <c r="IPX34" s="687"/>
      <c r="IPY34" s="687"/>
      <c r="IPZ34" s="687"/>
      <c r="IQA34" s="687"/>
      <c r="IQB34" s="687"/>
      <c r="IQC34" s="687"/>
      <c r="IQD34" s="687"/>
      <c r="IQE34" s="687"/>
      <c r="IQF34" s="687"/>
      <c r="IQG34" s="687"/>
      <c r="IQH34" s="687"/>
      <c r="IQI34" s="687"/>
      <c r="IQJ34" s="687"/>
      <c r="IQK34" s="687"/>
      <c r="IQL34" s="687"/>
      <c r="IQM34" s="687"/>
      <c r="IQN34" s="687"/>
      <c r="IQO34" s="687"/>
      <c r="IQP34" s="687"/>
      <c r="IQQ34" s="687"/>
      <c r="IQR34" s="687"/>
      <c r="IQS34" s="687"/>
      <c r="IQT34" s="687"/>
      <c r="IQU34" s="687"/>
      <c r="IQV34" s="687"/>
      <c r="IQW34" s="687"/>
      <c r="IQX34" s="687"/>
      <c r="IQY34" s="687"/>
      <c r="IQZ34" s="687"/>
      <c r="IRA34" s="687"/>
      <c r="IRB34" s="687"/>
      <c r="IRC34" s="687"/>
      <c r="IRD34" s="687"/>
      <c r="IRE34" s="687"/>
      <c r="IRF34" s="687"/>
      <c r="IRG34" s="687"/>
      <c r="IRH34" s="687"/>
      <c r="IRI34" s="687"/>
      <c r="IRJ34" s="687"/>
      <c r="IRK34" s="687"/>
      <c r="IRL34" s="687"/>
      <c r="IRM34" s="687"/>
      <c r="IRN34" s="687"/>
      <c r="IRO34" s="687"/>
      <c r="IRP34" s="687"/>
      <c r="IRQ34" s="687"/>
      <c r="IRR34" s="687"/>
      <c r="IRS34" s="687"/>
      <c r="IRT34" s="687"/>
      <c r="IRU34" s="687"/>
      <c r="IRV34" s="687"/>
      <c r="IRW34" s="687"/>
      <c r="IRX34" s="687"/>
      <c r="IRY34" s="687"/>
      <c r="IRZ34" s="687"/>
      <c r="ISA34" s="687"/>
      <c r="ISB34" s="687"/>
      <c r="ISC34" s="687"/>
      <c r="ISD34" s="687"/>
      <c r="ISE34" s="687"/>
      <c r="ISF34" s="687"/>
      <c r="ISG34" s="687"/>
      <c r="ISH34" s="687"/>
      <c r="ISI34" s="687"/>
      <c r="ISJ34" s="687"/>
      <c r="ISK34" s="687"/>
      <c r="ISL34" s="687"/>
      <c r="ISM34" s="687"/>
      <c r="ISN34" s="687"/>
      <c r="ISO34" s="687"/>
      <c r="ISP34" s="687"/>
      <c r="ISQ34" s="687"/>
      <c r="ISR34" s="687"/>
      <c r="ISS34" s="687"/>
      <c r="IST34" s="687"/>
      <c r="ISU34" s="687"/>
      <c r="ISV34" s="687"/>
      <c r="ISW34" s="687"/>
      <c r="ISX34" s="687"/>
      <c r="ISY34" s="687"/>
      <c r="ISZ34" s="687"/>
      <c r="ITA34" s="687"/>
      <c r="ITB34" s="687"/>
      <c r="ITC34" s="687"/>
      <c r="ITD34" s="687"/>
      <c r="ITE34" s="687"/>
      <c r="ITF34" s="687"/>
      <c r="ITG34" s="687"/>
      <c r="ITH34" s="687"/>
      <c r="ITI34" s="687"/>
      <c r="ITJ34" s="687"/>
      <c r="ITK34" s="687"/>
      <c r="ITL34" s="687"/>
      <c r="ITM34" s="687"/>
      <c r="ITN34" s="687"/>
      <c r="ITO34" s="687"/>
      <c r="ITP34" s="687"/>
      <c r="ITQ34" s="687"/>
      <c r="ITR34" s="687"/>
      <c r="ITS34" s="687"/>
      <c r="ITT34" s="687"/>
      <c r="ITU34" s="687"/>
      <c r="ITV34" s="687"/>
      <c r="ITW34" s="687"/>
      <c r="ITX34" s="687"/>
      <c r="ITY34" s="687"/>
      <c r="ITZ34" s="687"/>
      <c r="IUA34" s="687"/>
      <c r="IUB34" s="687"/>
      <c r="IUC34" s="687"/>
      <c r="IUD34" s="687"/>
      <c r="IUE34" s="687"/>
      <c r="IUF34" s="687"/>
      <c r="IUG34" s="687"/>
      <c r="IUH34" s="687"/>
      <c r="IUI34" s="687"/>
      <c r="IUJ34" s="687"/>
      <c r="IUK34" s="687"/>
      <c r="IUL34" s="687"/>
      <c r="IUM34" s="687"/>
      <c r="IUN34" s="687"/>
      <c r="IUO34" s="687"/>
      <c r="IUP34" s="687"/>
      <c r="IUQ34" s="687"/>
      <c r="IUR34" s="687"/>
      <c r="IUS34" s="687"/>
      <c r="IUT34" s="687"/>
      <c r="IUU34" s="687"/>
      <c r="IUV34" s="687"/>
      <c r="IUW34" s="687"/>
      <c r="IUX34" s="687"/>
      <c r="IUY34" s="687"/>
      <c r="IUZ34" s="687"/>
      <c r="IVA34" s="687"/>
      <c r="IVB34" s="687"/>
      <c r="IVC34" s="687"/>
      <c r="IVD34" s="687"/>
      <c r="IVE34" s="687"/>
      <c r="IVF34" s="687"/>
      <c r="IVG34" s="687"/>
      <c r="IVH34" s="687"/>
      <c r="IVI34" s="687"/>
      <c r="IVJ34" s="687"/>
      <c r="IVK34" s="687"/>
      <c r="IVL34" s="687"/>
      <c r="IVM34" s="687"/>
      <c r="IVN34" s="687"/>
      <c r="IVO34" s="687"/>
      <c r="IVP34" s="687"/>
      <c r="IVQ34" s="687"/>
      <c r="IVR34" s="687"/>
      <c r="IVS34" s="687"/>
      <c r="IVT34" s="687"/>
      <c r="IVU34" s="687"/>
      <c r="IVV34" s="687"/>
      <c r="IVW34" s="687"/>
      <c r="IVX34" s="687"/>
      <c r="IVY34" s="687"/>
      <c r="IVZ34" s="687"/>
      <c r="IWA34" s="687"/>
      <c r="IWB34" s="687"/>
      <c r="IWC34" s="687"/>
      <c r="IWD34" s="687"/>
      <c r="IWE34" s="687"/>
      <c r="IWF34" s="687"/>
      <c r="IWG34" s="687"/>
      <c r="IWH34" s="687"/>
      <c r="IWI34" s="687"/>
      <c r="IWJ34" s="687"/>
      <c r="IWK34" s="687"/>
      <c r="IWL34" s="687"/>
      <c r="IWM34" s="687"/>
      <c r="IWN34" s="687"/>
      <c r="IWO34" s="687"/>
      <c r="IWP34" s="687"/>
      <c r="IWQ34" s="687"/>
      <c r="IWR34" s="687"/>
      <c r="IWS34" s="687"/>
      <c r="IWT34" s="687"/>
      <c r="IWU34" s="687"/>
      <c r="IWV34" s="687"/>
      <c r="IWW34" s="687"/>
      <c r="IWX34" s="687"/>
      <c r="IWY34" s="687"/>
      <c r="IWZ34" s="687"/>
      <c r="IXA34" s="687"/>
      <c r="IXB34" s="687"/>
      <c r="IXC34" s="687"/>
      <c r="IXD34" s="687"/>
      <c r="IXE34" s="687"/>
      <c r="IXF34" s="687"/>
      <c r="IXG34" s="687"/>
      <c r="IXH34" s="687"/>
      <c r="IXI34" s="687"/>
      <c r="IXJ34" s="687"/>
      <c r="IXK34" s="687"/>
      <c r="IXL34" s="687"/>
      <c r="IXM34" s="687"/>
      <c r="IXN34" s="687"/>
      <c r="IXO34" s="687"/>
      <c r="IXP34" s="687"/>
      <c r="IXQ34" s="687"/>
      <c r="IXR34" s="687"/>
      <c r="IXS34" s="687"/>
      <c r="IXT34" s="687"/>
      <c r="IXU34" s="687"/>
      <c r="IXV34" s="687"/>
      <c r="IXW34" s="687"/>
      <c r="IXX34" s="687"/>
      <c r="IXY34" s="687"/>
      <c r="IXZ34" s="687"/>
      <c r="IYA34" s="687"/>
      <c r="IYB34" s="687"/>
      <c r="IYC34" s="687"/>
      <c r="IYD34" s="687"/>
      <c r="IYE34" s="687"/>
      <c r="IYF34" s="687"/>
      <c r="IYG34" s="687"/>
      <c r="IYH34" s="687"/>
      <c r="IYI34" s="687"/>
      <c r="IYJ34" s="687"/>
      <c r="IYK34" s="687"/>
      <c r="IYL34" s="687"/>
      <c r="IYM34" s="687"/>
      <c r="IYN34" s="687"/>
      <c r="IYO34" s="687"/>
      <c r="IYP34" s="687"/>
      <c r="IYQ34" s="687"/>
      <c r="IYR34" s="687"/>
      <c r="IYS34" s="687"/>
      <c r="IYT34" s="687"/>
      <c r="IYU34" s="687"/>
      <c r="IYV34" s="687"/>
      <c r="IYW34" s="687"/>
      <c r="IYX34" s="687"/>
      <c r="IYY34" s="687"/>
      <c r="IYZ34" s="687"/>
      <c r="IZA34" s="687"/>
      <c r="IZB34" s="687"/>
      <c r="IZC34" s="687"/>
      <c r="IZD34" s="687"/>
      <c r="IZE34" s="687"/>
      <c r="IZF34" s="687"/>
      <c r="IZG34" s="687"/>
      <c r="IZH34" s="687"/>
      <c r="IZI34" s="687"/>
      <c r="IZJ34" s="687"/>
      <c r="IZK34" s="687"/>
      <c r="IZL34" s="687"/>
      <c r="IZM34" s="687"/>
      <c r="IZN34" s="687"/>
      <c r="IZO34" s="687"/>
      <c r="IZP34" s="687"/>
      <c r="IZQ34" s="687"/>
      <c r="IZR34" s="687"/>
      <c r="IZS34" s="687"/>
      <c r="IZT34" s="687"/>
      <c r="IZU34" s="687"/>
      <c r="IZV34" s="687"/>
      <c r="IZW34" s="687"/>
      <c r="IZX34" s="687"/>
      <c r="IZY34" s="687"/>
      <c r="IZZ34" s="687"/>
      <c r="JAA34" s="687"/>
      <c r="JAB34" s="687"/>
      <c r="JAC34" s="687"/>
      <c r="JAD34" s="687"/>
      <c r="JAE34" s="687"/>
      <c r="JAF34" s="687"/>
      <c r="JAG34" s="687"/>
      <c r="JAH34" s="687"/>
      <c r="JAI34" s="687"/>
      <c r="JAJ34" s="687"/>
      <c r="JAK34" s="687"/>
      <c r="JAL34" s="687"/>
      <c r="JAM34" s="687"/>
      <c r="JAN34" s="687"/>
      <c r="JAO34" s="687"/>
      <c r="JAP34" s="687"/>
      <c r="JAQ34" s="687"/>
      <c r="JAR34" s="687"/>
      <c r="JAS34" s="687"/>
      <c r="JAT34" s="687"/>
      <c r="JAU34" s="687"/>
      <c r="JAV34" s="687"/>
      <c r="JAW34" s="687"/>
      <c r="JAX34" s="687"/>
      <c r="JAY34" s="687"/>
      <c r="JAZ34" s="687"/>
      <c r="JBA34" s="687"/>
      <c r="JBB34" s="687"/>
      <c r="JBC34" s="687"/>
      <c r="JBD34" s="687"/>
      <c r="JBE34" s="687"/>
      <c r="JBF34" s="687"/>
      <c r="JBG34" s="687"/>
      <c r="JBH34" s="687"/>
      <c r="JBI34" s="687"/>
      <c r="JBJ34" s="687"/>
      <c r="JBK34" s="687"/>
      <c r="JBL34" s="687"/>
      <c r="JBM34" s="687"/>
      <c r="JBN34" s="687"/>
      <c r="JBO34" s="687"/>
      <c r="JBP34" s="687"/>
      <c r="JBQ34" s="687"/>
      <c r="JBR34" s="687"/>
      <c r="JBS34" s="687"/>
      <c r="JBT34" s="687"/>
      <c r="JBU34" s="687"/>
      <c r="JBV34" s="687"/>
      <c r="JBW34" s="687"/>
      <c r="JBX34" s="687"/>
      <c r="JBY34" s="687"/>
      <c r="JBZ34" s="687"/>
      <c r="JCA34" s="687"/>
      <c r="JCB34" s="687"/>
      <c r="JCC34" s="687"/>
      <c r="JCD34" s="687"/>
      <c r="JCE34" s="687"/>
      <c r="JCF34" s="687"/>
      <c r="JCG34" s="687"/>
      <c r="JCH34" s="687"/>
      <c r="JCI34" s="687"/>
      <c r="JCJ34" s="687"/>
      <c r="JCK34" s="687"/>
      <c r="JCL34" s="687"/>
      <c r="JCM34" s="687"/>
      <c r="JCN34" s="687"/>
      <c r="JCO34" s="687"/>
      <c r="JCP34" s="687"/>
      <c r="JCQ34" s="687"/>
      <c r="JCR34" s="687"/>
      <c r="JCS34" s="687"/>
      <c r="JCT34" s="687"/>
      <c r="JCU34" s="687"/>
      <c r="JCV34" s="687"/>
      <c r="JCW34" s="687"/>
      <c r="JCX34" s="687"/>
      <c r="JCY34" s="687"/>
      <c r="JCZ34" s="687"/>
      <c r="JDA34" s="687"/>
      <c r="JDB34" s="687"/>
      <c r="JDC34" s="687"/>
      <c r="JDD34" s="687"/>
      <c r="JDE34" s="687"/>
      <c r="JDF34" s="687"/>
      <c r="JDG34" s="687"/>
      <c r="JDH34" s="687"/>
      <c r="JDI34" s="687"/>
      <c r="JDJ34" s="687"/>
      <c r="JDK34" s="687"/>
      <c r="JDL34" s="687"/>
      <c r="JDM34" s="687"/>
      <c r="JDN34" s="687"/>
      <c r="JDO34" s="687"/>
      <c r="JDP34" s="687"/>
      <c r="JDQ34" s="687"/>
      <c r="JDR34" s="687"/>
      <c r="JDS34" s="687"/>
      <c r="JDT34" s="687"/>
      <c r="JDU34" s="687"/>
      <c r="JDV34" s="687"/>
      <c r="JDW34" s="687"/>
      <c r="JDX34" s="687"/>
      <c r="JDY34" s="687"/>
      <c r="JDZ34" s="687"/>
      <c r="JEA34" s="687"/>
      <c r="JEB34" s="687"/>
      <c r="JEC34" s="687"/>
      <c r="JED34" s="687"/>
      <c r="JEE34" s="687"/>
      <c r="JEF34" s="687"/>
      <c r="JEG34" s="687"/>
      <c r="JEH34" s="687"/>
      <c r="JEI34" s="687"/>
      <c r="JEJ34" s="687"/>
      <c r="JEK34" s="687"/>
      <c r="JEL34" s="687"/>
      <c r="JEM34" s="687"/>
      <c r="JEN34" s="687"/>
      <c r="JEO34" s="687"/>
      <c r="JEP34" s="687"/>
      <c r="JEQ34" s="687"/>
      <c r="JER34" s="687"/>
      <c r="JES34" s="687"/>
      <c r="JET34" s="687"/>
      <c r="JEU34" s="687"/>
      <c r="JEV34" s="687"/>
      <c r="JEW34" s="687"/>
      <c r="JEX34" s="687"/>
      <c r="JEY34" s="687"/>
      <c r="JEZ34" s="687"/>
      <c r="JFA34" s="687"/>
      <c r="JFB34" s="687"/>
      <c r="JFC34" s="687"/>
      <c r="JFD34" s="687"/>
      <c r="JFE34" s="687"/>
      <c r="JFF34" s="687"/>
      <c r="JFG34" s="687"/>
      <c r="JFH34" s="687"/>
      <c r="JFI34" s="687"/>
      <c r="JFJ34" s="687"/>
      <c r="JFK34" s="687"/>
      <c r="JFL34" s="687"/>
      <c r="JFM34" s="687"/>
      <c r="JFN34" s="687"/>
      <c r="JFO34" s="687"/>
      <c r="JFP34" s="687"/>
      <c r="JFQ34" s="687"/>
      <c r="JFR34" s="687"/>
      <c r="JFS34" s="687"/>
      <c r="JFT34" s="687"/>
      <c r="JFU34" s="687"/>
      <c r="JFV34" s="687"/>
      <c r="JFW34" s="687"/>
      <c r="JFX34" s="687"/>
      <c r="JFY34" s="687"/>
      <c r="JFZ34" s="687"/>
      <c r="JGA34" s="687"/>
      <c r="JGB34" s="687"/>
      <c r="JGC34" s="687"/>
      <c r="JGD34" s="687"/>
      <c r="JGE34" s="687"/>
      <c r="JGF34" s="687"/>
      <c r="JGG34" s="687"/>
      <c r="JGH34" s="687"/>
      <c r="JGI34" s="687"/>
      <c r="JGJ34" s="687"/>
      <c r="JGK34" s="687"/>
      <c r="JGL34" s="687"/>
      <c r="JGM34" s="687"/>
      <c r="JGN34" s="687"/>
      <c r="JGO34" s="687"/>
      <c r="JGP34" s="687"/>
      <c r="JGQ34" s="687"/>
      <c r="JGR34" s="687"/>
      <c r="JGS34" s="687"/>
      <c r="JGT34" s="687"/>
      <c r="JGU34" s="687"/>
      <c r="JGV34" s="687"/>
      <c r="JGW34" s="687"/>
      <c r="JGX34" s="687"/>
      <c r="JGY34" s="687"/>
      <c r="JGZ34" s="687"/>
      <c r="JHA34" s="687"/>
      <c r="JHB34" s="687"/>
      <c r="JHC34" s="687"/>
      <c r="JHD34" s="687"/>
      <c r="JHE34" s="687"/>
      <c r="JHF34" s="687"/>
      <c r="JHG34" s="687"/>
      <c r="JHH34" s="687"/>
      <c r="JHI34" s="687"/>
      <c r="JHJ34" s="687"/>
      <c r="JHK34" s="687"/>
      <c r="JHL34" s="687"/>
      <c r="JHM34" s="687"/>
      <c r="JHN34" s="687"/>
      <c r="JHO34" s="687"/>
      <c r="JHP34" s="687"/>
      <c r="JHQ34" s="687"/>
      <c r="JHR34" s="687"/>
      <c r="JHS34" s="687"/>
      <c r="JHT34" s="687"/>
      <c r="JHU34" s="687"/>
      <c r="JHV34" s="687"/>
      <c r="JHW34" s="687"/>
      <c r="JHX34" s="687"/>
      <c r="JHY34" s="687"/>
      <c r="JHZ34" s="687"/>
      <c r="JIA34" s="687"/>
      <c r="JIB34" s="687"/>
      <c r="JIC34" s="687"/>
      <c r="JID34" s="687"/>
      <c r="JIE34" s="687"/>
      <c r="JIF34" s="687"/>
      <c r="JIG34" s="687"/>
      <c r="JIH34" s="687"/>
      <c r="JII34" s="687"/>
      <c r="JIJ34" s="687"/>
      <c r="JIK34" s="687"/>
      <c r="JIL34" s="687"/>
      <c r="JIM34" s="687"/>
      <c r="JIN34" s="687"/>
      <c r="JIO34" s="687"/>
      <c r="JIP34" s="687"/>
      <c r="JIQ34" s="687"/>
      <c r="JIR34" s="687"/>
      <c r="JIS34" s="687"/>
      <c r="JIT34" s="687"/>
      <c r="JIU34" s="687"/>
      <c r="JIV34" s="687"/>
      <c r="JIW34" s="687"/>
      <c r="JIX34" s="687"/>
      <c r="JIY34" s="687"/>
      <c r="JIZ34" s="687"/>
      <c r="JJA34" s="687"/>
      <c r="JJB34" s="687"/>
      <c r="JJC34" s="687"/>
      <c r="JJD34" s="687"/>
      <c r="JJE34" s="687"/>
      <c r="JJF34" s="687"/>
      <c r="JJG34" s="687"/>
      <c r="JJH34" s="687"/>
      <c r="JJI34" s="687"/>
      <c r="JJJ34" s="687"/>
      <c r="JJK34" s="687"/>
      <c r="JJL34" s="687"/>
      <c r="JJM34" s="687"/>
      <c r="JJN34" s="687"/>
      <c r="JJO34" s="687"/>
      <c r="JJP34" s="687"/>
      <c r="JJQ34" s="687"/>
      <c r="JJR34" s="687"/>
      <c r="JJS34" s="687"/>
      <c r="JJT34" s="687"/>
      <c r="JJU34" s="687"/>
      <c r="JJV34" s="687"/>
      <c r="JJW34" s="687"/>
      <c r="JJX34" s="687"/>
      <c r="JJY34" s="687"/>
      <c r="JJZ34" s="687"/>
      <c r="JKA34" s="687"/>
      <c r="JKB34" s="687"/>
      <c r="JKC34" s="687"/>
      <c r="JKD34" s="687"/>
      <c r="JKE34" s="687"/>
      <c r="JKF34" s="687"/>
      <c r="JKG34" s="687"/>
      <c r="JKH34" s="687"/>
      <c r="JKI34" s="687"/>
      <c r="JKJ34" s="687"/>
      <c r="JKK34" s="687"/>
      <c r="JKL34" s="687"/>
      <c r="JKM34" s="687"/>
      <c r="JKN34" s="687"/>
      <c r="JKO34" s="687"/>
      <c r="JKP34" s="687"/>
      <c r="JKQ34" s="687"/>
      <c r="JKR34" s="687"/>
      <c r="JKS34" s="687"/>
      <c r="JKT34" s="687"/>
      <c r="JKU34" s="687"/>
      <c r="JKV34" s="687"/>
      <c r="JKW34" s="687"/>
      <c r="JKX34" s="687"/>
      <c r="JKY34" s="687"/>
      <c r="JKZ34" s="687"/>
      <c r="JLA34" s="687"/>
      <c r="JLB34" s="687"/>
      <c r="JLC34" s="687"/>
      <c r="JLD34" s="687"/>
      <c r="JLE34" s="687"/>
      <c r="JLF34" s="687"/>
      <c r="JLG34" s="687"/>
      <c r="JLH34" s="687"/>
      <c r="JLI34" s="687"/>
      <c r="JLJ34" s="687"/>
      <c r="JLK34" s="687"/>
      <c r="JLL34" s="687"/>
      <c r="JLM34" s="687"/>
      <c r="JLN34" s="687"/>
      <c r="JLO34" s="687"/>
      <c r="JLP34" s="687"/>
      <c r="JLQ34" s="687"/>
      <c r="JLR34" s="687"/>
      <c r="JLS34" s="687"/>
      <c r="JLT34" s="687"/>
      <c r="JLU34" s="687"/>
      <c r="JLV34" s="687"/>
      <c r="JLW34" s="687"/>
      <c r="JLX34" s="687"/>
      <c r="JLY34" s="687"/>
      <c r="JLZ34" s="687"/>
      <c r="JMA34" s="687"/>
      <c r="JMB34" s="687"/>
      <c r="JMC34" s="687"/>
      <c r="JMD34" s="687"/>
      <c r="JME34" s="687"/>
      <c r="JMF34" s="687"/>
      <c r="JMG34" s="687"/>
      <c r="JMH34" s="687"/>
      <c r="JMI34" s="687"/>
      <c r="JMJ34" s="687"/>
      <c r="JMK34" s="687"/>
      <c r="JML34" s="687"/>
      <c r="JMM34" s="687"/>
      <c r="JMN34" s="687"/>
      <c r="JMO34" s="687"/>
      <c r="JMP34" s="687"/>
      <c r="JMQ34" s="687"/>
      <c r="JMR34" s="687"/>
      <c r="JMS34" s="687"/>
      <c r="JMT34" s="687"/>
      <c r="JMU34" s="687"/>
      <c r="JMV34" s="687"/>
      <c r="JMW34" s="687"/>
      <c r="JMX34" s="687"/>
      <c r="JMY34" s="687"/>
      <c r="JMZ34" s="687"/>
      <c r="JNA34" s="687"/>
      <c r="JNB34" s="687"/>
      <c r="JNC34" s="687"/>
      <c r="JND34" s="687"/>
      <c r="JNE34" s="687"/>
      <c r="JNF34" s="687"/>
      <c r="JNG34" s="687"/>
      <c r="JNH34" s="687"/>
      <c r="JNI34" s="687"/>
      <c r="JNJ34" s="687"/>
      <c r="JNK34" s="687"/>
      <c r="JNL34" s="687"/>
      <c r="JNM34" s="687"/>
      <c r="JNN34" s="687"/>
      <c r="JNO34" s="687"/>
      <c r="JNP34" s="687"/>
      <c r="JNQ34" s="687"/>
      <c r="JNR34" s="687"/>
      <c r="JNS34" s="687"/>
      <c r="JNT34" s="687"/>
      <c r="JNU34" s="687"/>
      <c r="JNV34" s="687"/>
      <c r="JNW34" s="687"/>
      <c r="JNX34" s="687"/>
      <c r="JNY34" s="687"/>
      <c r="JNZ34" s="687"/>
      <c r="JOA34" s="687"/>
      <c r="JOB34" s="687"/>
      <c r="JOC34" s="687"/>
      <c r="JOD34" s="687"/>
      <c r="JOE34" s="687"/>
      <c r="JOF34" s="687"/>
      <c r="JOG34" s="687"/>
      <c r="JOH34" s="687"/>
      <c r="JOI34" s="687"/>
      <c r="JOJ34" s="687"/>
      <c r="JOK34" s="687"/>
      <c r="JOL34" s="687"/>
      <c r="JOM34" s="687"/>
      <c r="JON34" s="687"/>
      <c r="JOO34" s="687"/>
      <c r="JOP34" s="687"/>
      <c r="JOQ34" s="687"/>
      <c r="JOR34" s="687"/>
      <c r="JOS34" s="687"/>
      <c r="JOT34" s="687"/>
      <c r="JOU34" s="687"/>
      <c r="JOV34" s="687"/>
      <c r="JOW34" s="687"/>
      <c r="JOX34" s="687"/>
      <c r="JOY34" s="687"/>
      <c r="JOZ34" s="687"/>
      <c r="JPA34" s="687"/>
      <c r="JPB34" s="687"/>
      <c r="JPC34" s="687"/>
      <c r="JPD34" s="687"/>
      <c r="JPE34" s="687"/>
      <c r="JPF34" s="687"/>
      <c r="JPG34" s="687"/>
      <c r="JPH34" s="687"/>
      <c r="JPI34" s="687"/>
      <c r="JPJ34" s="687"/>
      <c r="JPK34" s="687"/>
      <c r="JPL34" s="687"/>
      <c r="JPM34" s="687"/>
      <c r="JPN34" s="687"/>
      <c r="JPO34" s="687"/>
      <c r="JPP34" s="687"/>
      <c r="JPQ34" s="687"/>
      <c r="JPR34" s="687"/>
      <c r="JPS34" s="687"/>
      <c r="JPT34" s="687"/>
      <c r="JPU34" s="687"/>
      <c r="JPV34" s="687"/>
      <c r="JPW34" s="687"/>
      <c r="JPX34" s="687"/>
      <c r="JPY34" s="687"/>
      <c r="JPZ34" s="687"/>
      <c r="JQA34" s="687"/>
      <c r="JQB34" s="687"/>
      <c r="JQC34" s="687"/>
      <c r="JQD34" s="687"/>
      <c r="JQE34" s="687"/>
      <c r="JQF34" s="687"/>
      <c r="JQG34" s="687"/>
      <c r="JQH34" s="687"/>
      <c r="JQI34" s="687"/>
      <c r="JQJ34" s="687"/>
      <c r="JQK34" s="687"/>
      <c r="JQL34" s="687"/>
      <c r="JQM34" s="687"/>
      <c r="JQN34" s="687"/>
      <c r="JQO34" s="687"/>
      <c r="JQP34" s="687"/>
      <c r="JQQ34" s="687"/>
      <c r="JQR34" s="687"/>
      <c r="JQS34" s="687"/>
      <c r="JQT34" s="687"/>
      <c r="JQU34" s="687"/>
      <c r="JQV34" s="687"/>
      <c r="JQW34" s="687"/>
      <c r="JQX34" s="687"/>
      <c r="JQY34" s="687"/>
      <c r="JQZ34" s="687"/>
      <c r="JRA34" s="687"/>
      <c r="JRB34" s="687"/>
      <c r="JRC34" s="687"/>
      <c r="JRD34" s="687"/>
      <c r="JRE34" s="687"/>
      <c r="JRF34" s="687"/>
      <c r="JRG34" s="687"/>
      <c r="JRH34" s="687"/>
      <c r="JRI34" s="687"/>
      <c r="JRJ34" s="687"/>
      <c r="JRK34" s="687"/>
      <c r="JRL34" s="687"/>
      <c r="JRM34" s="687"/>
      <c r="JRN34" s="687"/>
      <c r="JRO34" s="687"/>
      <c r="JRP34" s="687"/>
      <c r="JRQ34" s="687"/>
      <c r="JRR34" s="687"/>
      <c r="JRS34" s="687"/>
      <c r="JRT34" s="687"/>
      <c r="JRU34" s="687"/>
      <c r="JRV34" s="687"/>
      <c r="JRW34" s="687"/>
      <c r="JRX34" s="687"/>
      <c r="JRY34" s="687"/>
      <c r="JRZ34" s="687"/>
      <c r="JSA34" s="687"/>
      <c r="JSB34" s="687"/>
      <c r="JSC34" s="687"/>
      <c r="JSD34" s="687"/>
      <c r="JSE34" s="687"/>
      <c r="JSF34" s="687"/>
      <c r="JSG34" s="687"/>
      <c r="JSH34" s="687"/>
      <c r="JSI34" s="687"/>
      <c r="JSJ34" s="687"/>
      <c r="JSK34" s="687"/>
      <c r="JSL34" s="687"/>
      <c r="JSM34" s="687"/>
      <c r="JSN34" s="687"/>
      <c r="JSO34" s="687"/>
      <c r="JSP34" s="687"/>
      <c r="JSQ34" s="687"/>
      <c r="JSR34" s="687"/>
      <c r="JSS34" s="687"/>
      <c r="JST34" s="687"/>
      <c r="JSU34" s="687"/>
      <c r="JSV34" s="687"/>
      <c r="JSW34" s="687"/>
      <c r="JSX34" s="687"/>
      <c r="JSY34" s="687"/>
      <c r="JSZ34" s="687"/>
      <c r="JTA34" s="687"/>
      <c r="JTB34" s="687"/>
      <c r="JTC34" s="687"/>
      <c r="JTD34" s="687"/>
      <c r="JTE34" s="687"/>
      <c r="JTF34" s="687"/>
      <c r="JTG34" s="687"/>
      <c r="JTH34" s="687"/>
      <c r="JTI34" s="687"/>
      <c r="JTJ34" s="687"/>
      <c r="JTK34" s="687"/>
      <c r="JTL34" s="687"/>
      <c r="JTM34" s="687"/>
      <c r="JTN34" s="687"/>
      <c r="JTO34" s="687"/>
      <c r="JTP34" s="687"/>
      <c r="JTQ34" s="687"/>
      <c r="JTR34" s="687"/>
      <c r="JTS34" s="687"/>
      <c r="JTT34" s="687"/>
      <c r="JTU34" s="687"/>
      <c r="JTV34" s="687"/>
      <c r="JTW34" s="687"/>
      <c r="JTX34" s="687"/>
      <c r="JTY34" s="687"/>
      <c r="JTZ34" s="687"/>
      <c r="JUA34" s="687"/>
      <c r="JUB34" s="687"/>
      <c r="JUC34" s="687"/>
      <c r="JUD34" s="687"/>
      <c r="JUE34" s="687"/>
      <c r="JUF34" s="687"/>
      <c r="JUG34" s="687"/>
      <c r="JUH34" s="687"/>
      <c r="JUI34" s="687"/>
      <c r="JUJ34" s="687"/>
      <c r="JUK34" s="687"/>
      <c r="JUL34" s="687"/>
      <c r="JUM34" s="687"/>
      <c r="JUN34" s="687"/>
      <c r="JUO34" s="687"/>
      <c r="JUP34" s="687"/>
      <c r="JUQ34" s="687"/>
      <c r="JUR34" s="687"/>
      <c r="JUS34" s="687"/>
      <c r="JUT34" s="687"/>
      <c r="JUU34" s="687"/>
      <c r="JUV34" s="687"/>
      <c r="JUW34" s="687"/>
      <c r="JUX34" s="687"/>
      <c r="JUY34" s="687"/>
      <c r="JUZ34" s="687"/>
      <c r="JVA34" s="687"/>
      <c r="JVB34" s="687"/>
      <c r="JVC34" s="687"/>
      <c r="JVD34" s="687"/>
      <c r="JVE34" s="687"/>
      <c r="JVF34" s="687"/>
      <c r="JVG34" s="687"/>
      <c r="JVH34" s="687"/>
      <c r="JVI34" s="687"/>
      <c r="JVJ34" s="687"/>
      <c r="JVK34" s="687"/>
      <c r="JVL34" s="687"/>
      <c r="JVM34" s="687"/>
      <c r="JVN34" s="687"/>
      <c r="JVO34" s="687"/>
      <c r="JVP34" s="687"/>
      <c r="JVQ34" s="687"/>
      <c r="JVR34" s="687"/>
      <c r="JVS34" s="687"/>
      <c r="JVT34" s="687"/>
      <c r="JVU34" s="687"/>
      <c r="JVV34" s="687"/>
      <c r="JVW34" s="687"/>
      <c r="JVX34" s="687"/>
      <c r="JVY34" s="687"/>
      <c r="JVZ34" s="687"/>
      <c r="JWA34" s="687"/>
      <c r="JWB34" s="687"/>
      <c r="JWC34" s="687"/>
      <c r="JWD34" s="687"/>
      <c r="JWE34" s="687"/>
      <c r="JWF34" s="687"/>
      <c r="JWG34" s="687"/>
      <c r="JWH34" s="687"/>
      <c r="JWI34" s="687"/>
      <c r="JWJ34" s="687"/>
      <c r="JWK34" s="687"/>
      <c r="JWL34" s="687"/>
      <c r="JWM34" s="687"/>
      <c r="JWN34" s="687"/>
      <c r="JWO34" s="687"/>
      <c r="JWP34" s="687"/>
      <c r="JWQ34" s="687"/>
      <c r="JWR34" s="687"/>
      <c r="JWS34" s="687"/>
      <c r="JWT34" s="687"/>
      <c r="JWU34" s="687"/>
      <c r="JWV34" s="687"/>
      <c r="JWW34" s="687"/>
      <c r="JWX34" s="687"/>
      <c r="JWY34" s="687"/>
      <c r="JWZ34" s="687"/>
      <c r="JXA34" s="687"/>
      <c r="JXB34" s="687"/>
      <c r="JXC34" s="687"/>
      <c r="JXD34" s="687"/>
      <c r="JXE34" s="687"/>
      <c r="JXF34" s="687"/>
      <c r="JXG34" s="687"/>
      <c r="JXH34" s="687"/>
      <c r="JXI34" s="687"/>
      <c r="JXJ34" s="687"/>
      <c r="JXK34" s="687"/>
      <c r="JXL34" s="687"/>
      <c r="JXM34" s="687"/>
      <c r="JXN34" s="687"/>
      <c r="JXO34" s="687"/>
      <c r="JXP34" s="687"/>
      <c r="JXQ34" s="687"/>
      <c r="JXR34" s="687"/>
      <c r="JXS34" s="687"/>
      <c r="JXT34" s="687"/>
      <c r="JXU34" s="687"/>
      <c r="JXV34" s="687"/>
      <c r="JXW34" s="687"/>
      <c r="JXX34" s="687"/>
      <c r="JXY34" s="687"/>
      <c r="JXZ34" s="687"/>
      <c r="JYA34" s="687"/>
      <c r="JYB34" s="687"/>
      <c r="JYC34" s="687"/>
      <c r="JYD34" s="687"/>
      <c r="JYE34" s="687"/>
      <c r="JYF34" s="687"/>
      <c r="JYG34" s="687"/>
      <c r="JYH34" s="687"/>
      <c r="JYI34" s="687"/>
      <c r="JYJ34" s="687"/>
      <c r="JYK34" s="687"/>
      <c r="JYL34" s="687"/>
      <c r="JYM34" s="687"/>
      <c r="JYN34" s="687"/>
      <c r="JYO34" s="687"/>
      <c r="JYP34" s="687"/>
      <c r="JYQ34" s="687"/>
      <c r="JYR34" s="687"/>
      <c r="JYS34" s="687"/>
      <c r="JYT34" s="687"/>
      <c r="JYU34" s="687"/>
      <c r="JYV34" s="687"/>
      <c r="JYW34" s="687"/>
      <c r="JYX34" s="687"/>
      <c r="JYY34" s="687"/>
      <c r="JYZ34" s="687"/>
      <c r="JZA34" s="687"/>
      <c r="JZB34" s="687"/>
      <c r="JZC34" s="687"/>
      <c r="JZD34" s="687"/>
      <c r="JZE34" s="687"/>
      <c r="JZF34" s="687"/>
      <c r="JZG34" s="687"/>
      <c r="JZH34" s="687"/>
      <c r="JZI34" s="687"/>
      <c r="JZJ34" s="687"/>
      <c r="JZK34" s="687"/>
      <c r="JZL34" s="687"/>
      <c r="JZM34" s="687"/>
      <c r="JZN34" s="687"/>
      <c r="JZO34" s="687"/>
      <c r="JZP34" s="687"/>
      <c r="JZQ34" s="687"/>
      <c r="JZR34" s="687"/>
      <c r="JZS34" s="687"/>
      <c r="JZT34" s="687"/>
      <c r="JZU34" s="687"/>
      <c r="JZV34" s="687"/>
      <c r="JZW34" s="687"/>
      <c r="JZX34" s="687"/>
      <c r="JZY34" s="687"/>
      <c r="JZZ34" s="687"/>
      <c r="KAA34" s="687"/>
      <c r="KAB34" s="687"/>
      <c r="KAC34" s="687"/>
      <c r="KAD34" s="687"/>
      <c r="KAE34" s="687"/>
      <c r="KAF34" s="687"/>
      <c r="KAG34" s="687"/>
      <c r="KAH34" s="687"/>
      <c r="KAI34" s="687"/>
      <c r="KAJ34" s="687"/>
      <c r="KAK34" s="687"/>
      <c r="KAL34" s="687"/>
      <c r="KAM34" s="687"/>
      <c r="KAN34" s="687"/>
      <c r="KAO34" s="687"/>
      <c r="KAP34" s="687"/>
      <c r="KAQ34" s="687"/>
      <c r="KAR34" s="687"/>
      <c r="KAS34" s="687"/>
      <c r="KAT34" s="687"/>
      <c r="KAU34" s="687"/>
      <c r="KAV34" s="687"/>
      <c r="KAW34" s="687"/>
      <c r="KAX34" s="687"/>
      <c r="KAY34" s="687"/>
      <c r="KAZ34" s="687"/>
      <c r="KBA34" s="687"/>
      <c r="KBB34" s="687"/>
      <c r="KBC34" s="687"/>
      <c r="KBD34" s="687"/>
      <c r="KBE34" s="687"/>
      <c r="KBF34" s="687"/>
      <c r="KBG34" s="687"/>
      <c r="KBH34" s="687"/>
      <c r="KBI34" s="687"/>
      <c r="KBJ34" s="687"/>
      <c r="KBK34" s="687"/>
      <c r="KBL34" s="687"/>
      <c r="KBM34" s="687"/>
      <c r="KBN34" s="687"/>
      <c r="KBO34" s="687"/>
      <c r="KBP34" s="687"/>
      <c r="KBQ34" s="687"/>
      <c r="KBR34" s="687"/>
      <c r="KBS34" s="687"/>
      <c r="KBT34" s="687"/>
      <c r="KBU34" s="687"/>
      <c r="KBV34" s="687"/>
      <c r="KBW34" s="687"/>
      <c r="KBX34" s="687"/>
      <c r="KBY34" s="687"/>
      <c r="KBZ34" s="687"/>
      <c r="KCA34" s="687"/>
      <c r="KCB34" s="687"/>
      <c r="KCC34" s="687"/>
      <c r="KCD34" s="687"/>
      <c r="KCE34" s="687"/>
      <c r="KCF34" s="687"/>
      <c r="KCG34" s="687"/>
      <c r="KCH34" s="687"/>
      <c r="KCI34" s="687"/>
      <c r="KCJ34" s="687"/>
      <c r="KCK34" s="687"/>
      <c r="KCL34" s="687"/>
      <c r="KCM34" s="687"/>
      <c r="KCN34" s="687"/>
      <c r="KCO34" s="687"/>
      <c r="KCP34" s="687"/>
      <c r="KCQ34" s="687"/>
      <c r="KCR34" s="687"/>
      <c r="KCS34" s="687"/>
      <c r="KCT34" s="687"/>
      <c r="KCU34" s="687"/>
      <c r="KCV34" s="687"/>
      <c r="KCW34" s="687"/>
      <c r="KCX34" s="687"/>
      <c r="KCY34" s="687"/>
      <c r="KCZ34" s="687"/>
      <c r="KDA34" s="687"/>
      <c r="KDB34" s="687"/>
      <c r="KDC34" s="687"/>
      <c r="KDD34" s="687"/>
      <c r="KDE34" s="687"/>
      <c r="KDF34" s="687"/>
      <c r="KDG34" s="687"/>
      <c r="KDH34" s="687"/>
      <c r="KDI34" s="687"/>
      <c r="KDJ34" s="687"/>
      <c r="KDK34" s="687"/>
      <c r="KDL34" s="687"/>
      <c r="KDM34" s="687"/>
      <c r="KDN34" s="687"/>
      <c r="KDO34" s="687"/>
      <c r="KDP34" s="687"/>
      <c r="KDQ34" s="687"/>
      <c r="KDR34" s="687"/>
      <c r="KDS34" s="687"/>
      <c r="KDT34" s="687"/>
      <c r="KDU34" s="687"/>
      <c r="KDV34" s="687"/>
      <c r="KDW34" s="687"/>
      <c r="KDX34" s="687"/>
      <c r="KDY34" s="687"/>
      <c r="KDZ34" s="687"/>
      <c r="KEA34" s="687"/>
      <c r="KEB34" s="687"/>
      <c r="KEC34" s="687"/>
      <c r="KED34" s="687"/>
      <c r="KEE34" s="687"/>
      <c r="KEF34" s="687"/>
      <c r="KEG34" s="687"/>
      <c r="KEH34" s="687"/>
      <c r="KEI34" s="687"/>
      <c r="KEJ34" s="687"/>
      <c r="KEK34" s="687"/>
      <c r="KEL34" s="687"/>
      <c r="KEM34" s="687"/>
      <c r="KEN34" s="687"/>
      <c r="KEO34" s="687"/>
      <c r="KEP34" s="687"/>
      <c r="KEQ34" s="687"/>
      <c r="KER34" s="687"/>
      <c r="KES34" s="687"/>
      <c r="KET34" s="687"/>
      <c r="KEU34" s="687"/>
      <c r="KEV34" s="687"/>
      <c r="KEW34" s="687"/>
      <c r="KEX34" s="687"/>
      <c r="KEY34" s="687"/>
      <c r="KEZ34" s="687"/>
      <c r="KFA34" s="687"/>
      <c r="KFB34" s="687"/>
      <c r="KFC34" s="687"/>
      <c r="KFD34" s="687"/>
      <c r="KFE34" s="687"/>
      <c r="KFF34" s="687"/>
      <c r="KFG34" s="687"/>
      <c r="KFH34" s="687"/>
      <c r="KFI34" s="687"/>
      <c r="KFJ34" s="687"/>
      <c r="KFK34" s="687"/>
      <c r="KFL34" s="687"/>
      <c r="KFM34" s="687"/>
      <c r="KFN34" s="687"/>
      <c r="KFO34" s="687"/>
      <c r="KFP34" s="687"/>
      <c r="KFQ34" s="687"/>
      <c r="KFR34" s="687"/>
      <c r="KFS34" s="687"/>
      <c r="KFT34" s="687"/>
      <c r="KFU34" s="687"/>
      <c r="KFV34" s="687"/>
      <c r="KFW34" s="687"/>
      <c r="KFX34" s="687"/>
      <c r="KFY34" s="687"/>
      <c r="KFZ34" s="687"/>
      <c r="KGA34" s="687"/>
      <c r="KGB34" s="687"/>
      <c r="KGC34" s="687"/>
      <c r="KGD34" s="687"/>
      <c r="KGE34" s="687"/>
      <c r="KGF34" s="687"/>
      <c r="KGG34" s="687"/>
      <c r="KGH34" s="687"/>
      <c r="KGI34" s="687"/>
      <c r="KGJ34" s="687"/>
      <c r="KGK34" s="687"/>
      <c r="KGL34" s="687"/>
      <c r="KGM34" s="687"/>
      <c r="KGN34" s="687"/>
      <c r="KGO34" s="687"/>
      <c r="KGP34" s="687"/>
      <c r="KGQ34" s="687"/>
      <c r="KGR34" s="687"/>
      <c r="KGS34" s="687"/>
      <c r="KGT34" s="687"/>
      <c r="KGU34" s="687"/>
      <c r="KGV34" s="687"/>
      <c r="KGW34" s="687"/>
      <c r="KGX34" s="687"/>
      <c r="KGY34" s="687"/>
      <c r="KGZ34" s="687"/>
      <c r="KHA34" s="687"/>
      <c r="KHB34" s="687"/>
      <c r="KHC34" s="687"/>
      <c r="KHD34" s="687"/>
      <c r="KHE34" s="687"/>
      <c r="KHF34" s="687"/>
      <c r="KHG34" s="687"/>
      <c r="KHH34" s="687"/>
      <c r="KHI34" s="687"/>
      <c r="KHJ34" s="687"/>
      <c r="KHK34" s="687"/>
      <c r="KHL34" s="687"/>
      <c r="KHM34" s="687"/>
      <c r="KHN34" s="687"/>
      <c r="KHO34" s="687"/>
      <c r="KHP34" s="687"/>
      <c r="KHQ34" s="687"/>
      <c r="KHR34" s="687"/>
      <c r="KHS34" s="687"/>
      <c r="KHT34" s="687"/>
      <c r="KHU34" s="687"/>
      <c r="KHV34" s="687"/>
      <c r="KHW34" s="687"/>
      <c r="KHX34" s="687"/>
      <c r="KHY34" s="687"/>
      <c r="KHZ34" s="687"/>
      <c r="KIA34" s="687"/>
      <c r="KIB34" s="687"/>
      <c r="KIC34" s="687"/>
      <c r="KID34" s="687"/>
      <c r="KIE34" s="687"/>
      <c r="KIF34" s="687"/>
      <c r="KIG34" s="687"/>
      <c r="KIH34" s="687"/>
      <c r="KII34" s="687"/>
      <c r="KIJ34" s="687"/>
      <c r="KIK34" s="687"/>
      <c r="KIL34" s="687"/>
      <c r="KIM34" s="687"/>
      <c r="KIN34" s="687"/>
      <c r="KIO34" s="687"/>
      <c r="KIP34" s="687"/>
      <c r="KIQ34" s="687"/>
      <c r="KIR34" s="687"/>
      <c r="KIS34" s="687"/>
      <c r="KIT34" s="687"/>
      <c r="KIU34" s="687"/>
      <c r="KIV34" s="687"/>
      <c r="KIW34" s="687"/>
      <c r="KIX34" s="687"/>
      <c r="KIY34" s="687"/>
      <c r="KIZ34" s="687"/>
      <c r="KJA34" s="687"/>
      <c r="KJB34" s="687"/>
      <c r="KJC34" s="687"/>
      <c r="KJD34" s="687"/>
      <c r="KJE34" s="687"/>
      <c r="KJF34" s="687"/>
      <c r="KJG34" s="687"/>
      <c r="KJH34" s="687"/>
      <c r="KJI34" s="687"/>
      <c r="KJJ34" s="687"/>
      <c r="KJK34" s="687"/>
      <c r="KJL34" s="687"/>
      <c r="KJM34" s="687"/>
      <c r="KJN34" s="687"/>
      <c r="KJO34" s="687"/>
      <c r="KJP34" s="687"/>
      <c r="KJQ34" s="687"/>
      <c r="KJR34" s="687"/>
      <c r="KJS34" s="687"/>
      <c r="KJT34" s="687"/>
      <c r="KJU34" s="687"/>
      <c r="KJV34" s="687"/>
      <c r="KJW34" s="687"/>
      <c r="KJX34" s="687"/>
      <c r="KJY34" s="687"/>
      <c r="KJZ34" s="687"/>
      <c r="KKA34" s="687"/>
      <c r="KKB34" s="687"/>
      <c r="KKC34" s="687"/>
      <c r="KKD34" s="687"/>
      <c r="KKE34" s="687"/>
      <c r="KKF34" s="687"/>
      <c r="KKG34" s="687"/>
      <c r="KKH34" s="687"/>
      <c r="KKI34" s="687"/>
      <c r="KKJ34" s="687"/>
      <c r="KKK34" s="687"/>
      <c r="KKL34" s="687"/>
      <c r="KKM34" s="687"/>
      <c r="KKN34" s="687"/>
      <c r="KKO34" s="687"/>
      <c r="KKP34" s="687"/>
      <c r="KKQ34" s="687"/>
      <c r="KKR34" s="687"/>
      <c r="KKS34" s="687"/>
      <c r="KKT34" s="687"/>
      <c r="KKU34" s="687"/>
      <c r="KKV34" s="687"/>
      <c r="KKW34" s="687"/>
      <c r="KKX34" s="687"/>
      <c r="KKY34" s="687"/>
      <c r="KKZ34" s="687"/>
      <c r="KLA34" s="687"/>
      <c r="KLB34" s="687"/>
      <c r="KLC34" s="687"/>
      <c r="KLD34" s="687"/>
      <c r="KLE34" s="687"/>
      <c r="KLF34" s="687"/>
      <c r="KLG34" s="687"/>
      <c r="KLH34" s="687"/>
      <c r="KLI34" s="687"/>
      <c r="KLJ34" s="687"/>
      <c r="KLK34" s="687"/>
      <c r="KLL34" s="687"/>
      <c r="KLM34" s="687"/>
      <c r="KLN34" s="687"/>
      <c r="KLO34" s="687"/>
      <c r="KLP34" s="687"/>
      <c r="KLQ34" s="687"/>
      <c r="KLR34" s="687"/>
      <c r="KLS34" s="687"/>
      <c r="KLT34" s="687"/>
      <c r="KLU34" s="687"/>
      <c r="KLV34" s="687"/>
      <c r="KLW34" s="687"/>
      <c r="KLX34" s="687"/>
      <c r="KLY34" s="687"/>
      <c r="KLZ34" s="687"/>
      <c r="KMA34" s="687"/>
      <c r="KMB34" s="687"/>
      <c r="KMC34" s="687"/>
      <c r="KMD34" s="687"/>
      <c r="KME34" s="687"/>
      <c r="KMF34" s="687"/>
      <c r="KMG34" s="687"/>
      <c r="KMH34" s="687"/>
      <c r="KMI34" s="687"/>
      <c r="KMJ34" s="687"/>
      <c r="KMK34" s="687"/>
      <c r="KML34" s="687"/>
      <c r="KMM34" s="687"/>
      <c r="KMN34" s="687"/>
      <c r="KMO34" s="687"/>
      <c r="KMP34" s="687"/>
      <c r="KMQ34" s="687"/>
      <c r="KMR34" s="687"/>
      <c r="KMS34" s="687"/>
      <c r="KMT34" s="687"/>
      <c r="KMU34" s="687"/>
      <c r="KMV34" s="687"/>
      <c r="KMW34" s="687"/>
      <c r="KMX34" s="687"/>
      <c r="KMY34" s="687"/>
      <c r="KMZ34" s="687"/>
      <c r="KNA34" s="687"/>
      <c r="KNB34" s="687"/>
      <c r="KNC34" s="687"/>
      <c r="KND34" s="687"/>
      <c r="KNE34" s="687"/>
      <c r="KNF34" s="687"/>
      <c r="KNG34" s="687"/>
      <c r="KNH34" s="687"/>
      <c r="KNI34" s="687"/>
      <c r="KNJ34" s="687"/>
      <c r="KNK34" s="687"/>
      <c r="KNL34" s="687"/>
      <c r="KNM34" s="687"/>
      <c r="KNN34" s="687"/>
      <c r="KNO34" s="687"/>
      <c r="KNP34" s="687"/>
      <c r="KNQ34" s="687"/>
      <c r="KNR34" s="687"/>
      <c r="KNS34" s="687"/>
      <c r="KNT34" s="687"/>
      <c r="KNU34" s="687"/>
      <c r="KNV34" s="687"/>
      <c r="KNW34" s="687"/>
      <c r="KNX34" s="687"/>
      <c r="KNY34" s="687"/>
      <c r="KNZ34" s="687"/>
      <c r="KOA34" s="687"/>
      <c r="KOB34" s="687"/>
      <c r="KOC34" s="687"/>
      <c r="KOD34" s="687"/>
      <c r="KOE34" s="687"/>
      <c r="KOF34" s="687"/>
      <c r="KOG34" s="687"/>
      <c r="KOH34" s="687"/>
      <c r="KOI34" s="687"/>
      <c r="KOJ34" s="687"/>
      <c r="KOK34" s="687"/>
      <c r="KOL34" s="687"/>
      <c r="KOM34" s="687"/>
      <c r="KON34" s="687"/>
      <c r="KOO34" s="687"/>
      <c r="KOP34" s="687"/>
      <c r="KOQ34" s="687"/>
      <c r="KOR34" s="687"/>
      <c r="KOS34" s="687"/>
      <c r="KOT34" s="687"/>
      <c r="KOU34" s="687"/>
      <c r="KOV34" s="687"/>
      <c r="KOW34" s="687"/>
      <c r="KOX34" s="687"/>
      <c r="KOY34" s="687"/>
      <c r="KOZ34" s="687"/>
      <c r="KPA34" s="687"/>
      <c r="KPB34" s="687"/>
      <c r="KPC34" s="687"/>
      <c r="KPD34" s="687"/>
      <c r="KPE34" s="687"/>
      <c r="KPF34" s="687"/>
      <c r="KPG34" s="687"/>
      <c r="KPH34" s="687"/>
      <c r="KPI34" s="687"/>
      <c r="KPJ34" s="687"/>
      <c r="KPK34" s="687"/>
      <c r="KPL34" s="687"/>
      <c r="KPM34" s="687"/>
      <c r="KPN34" s="687"/>
      <c r="KPO34" s="687"/>
      <c r="KPP34" s="687"/>
      <c r="KPQ34" s="687"/>
      <c r="KPR34" s="687"/>
      <c r="KPS34" s="687"/>
      <c r="KPT34" s="687"/>
      <c r="KPU34" s="687"/>
      <c r="KPV34" s="687"/>
      <c r="KPW34" s="687"/>
      <c r="KPX34" s="687"/>
      <c r="KPY34" s="687"/>
      <c r="KPZ34" s="687"/>
      <c r="KQA34" s="687"/>
      <c r="KQB34" s="687"/>
      <c r="KQC34" s="687"/>
      <c r="KQD34" s="687"/>
      <c r="KQE34" s="687"/>
      <c r="KQF34" s="687"/>
      <c r="KQG34" s="687"/>
      <c r="KQH34" s="687"/>
      <c r="KQI34" s="687"/>
      <c r="KQJ34" s="687"/>
      <c r="KQK34" s="687"/>
      <c r="KQL34" s="687"/>
      <c r="KQM34" s="687"/>
      <c r="KQN34" s="687"/>
      <c r="KQO34" s="687"/>
      <c r="KQP34" s="687"/>
      <c r="KQQ34" s="687"/>
      <c r="KQR34" s="687"/>
      <c r="KQS34" s="687"/>
      <c r="KQT34" s="687"/>
      <c r="KQU34" s="687"/>
      <c r="KQV34" s="687"/>
      <c r="KQW34" s="687"/>
      <c r="KQX34" s="687"/>
      <c r="KQY34" s="687"/>
      <c r="KQZ34" s="687"/>
      <c r="KRA34" s="687"/>
      <c r="KRB34" s="687"/>
      <c r="KRC34" s="687"/>
      <c r="KRD34" s="687"/>
      <c r="KRE34" s="687"/>
      <c r="KRF34" s="687"/>
      <c r="KRG34" s="687"/>
      <c r="KRH34" s="687"/>
      <c r="KRI34" s="687"/>
      <c r="KRJ34" s="687"/>
      <c r="KRK34" s="687"/>
      <c r="KRL34" s="687"/>
      <c r="KRM34" s="687"/>
      <c r="KRN34" s="687"/>
      <c r="KRO34" s="687"/>
      <c r="KRP34" s="687"/>
      <c r="KRQ34" s="687"/>
      <c r="KRR34" s="687"/>
      <c r="KRS34" s="687"/>
      <c r="KRT34" s="687"/>
      <c r="KRU34" s="687"/>
      <c r="KRV34" s="687"/>
      <c r="KRW34" s="687"/>
      <c r="KRX34" s="687"/>
      <c r="KRY34" s="687"/>
      <c r="KRZ34" s="687"/>
      <c r="KSA34" s="687"/>
      <c r="KSB34" s="687"/>
      <c r="KSC34" s="687"/>
      <c r="KSD34" s="687"/>
      <c r="KSE34" s="687"/>
      <c r="KSF34" s="687"/>
      <c r="KSG34" s="687"/>
      <c r="KSH34" s="687"/>
      <c r="KSI34" s="687"/>
      <c r="KSJ34" s="687"/>
      <c r="KSK34" s="687"/>
      <c r="KSL34" s="687"/>
      <c r="KSM34" s="687"/>
      <c r="KSN34" s="687"/>
      <c r="KSO34" s="687"/>
      <c r="KSP34" s="687"/>
      <c r="KSQ34" s="687"/>
      <c r="KSR34" s="687"/>
      <c r="KSS34" s="687"/>
      <c r="KST34" s="687"/>
      <c r="KSU34" s="687"/>
      <c r="KSV34" s="687"/>
      <c r="KSW34" s="687"/>
      <c r="KSX34" s="687"/>
      <c r="KSY34" s="687"/>
      <c r="KSZ34" s="687"/>
      <c r="KTA34" s="687"/>
      <c r="KTB34" s="687"/>
      <c r="KTC34" s="687"/>
      <c r="KTD34" s="687"/>
      <c r="KTE34" s="687"/>
      <c r="KTF34" s="687"/>
      <c r="KTG34" s="687"/>
      <c r="KTH34" s="687"/>
      <c r="KTI34" s="687"/>
      <c r="KTJ34" s="687"/>
      <c r="KTK34" s="687"/>
      <c r="KTL34" s="687"/>
      <c r="KTM34" s="687"/>
      <c r="KTN34" s="687"/>
      <c r="KTO34" s="687"/>
      <c r="KTP34" s="687"/>
      <c r="KTQ34" s="687"/>
      <c r="KTR34" s="687"/>
      <c r="KTS34" s="687"/>
      <c r="KTT34" s="687"/>
      <c r="KTU34" s="687"/>
      <c r="KTV34" s="687"/>
      <c r="KTW34" s="687"/>
      <c r="KTX34" s="687"/>
      <c r="KTY34" s="687"/>
      <c r="KTZ34" s="687"/>
      <c r="KUA34" s="687"/>
      <c r="KUB34" s="687"/>
      <c r="KUC34" s="687"/>
      <c r="KUD34" s="687"/>
      <c r="KUE34" s="687"/>
      <c r="KUF34" s="687"/>
      <c r="KUG34" s="687"/>
      <c r="KUH34" s="687"/>
      <c r="KUI34" s="687"/>
      <c r="KUJ34" s="687"/>
      <c r="KUK34" s="687"/>
      <c r="KUL34" s="687"/>
      <c r="KUM34" s="687"/>
      <c r="KUN34" s="687"/>
      <c r="KUO34" s="687"/>
      <c r="KUP34" s="687"/>
      <c r="KUQ34" s="687"/>
      <c r="KUR34" s="687"/>
      <c r="KUS34" s="687"/>
      <c r="KUT34" s="687"/>
      <c r="KUU34" s="687"/>
      <c r="KUV34" s="687"/>
      <c r="KUW34" s="687"/>
      <c r="KUX34" s="687"/>
      <c r="KUY34" s="687"/>
      <c r="KUZ34" s="687"/>
      <c r="KVA34" s="687"/>
      <c r="KVB34" s="687"/>
      <c r="KVC34" s="687"/>
      <c r="KVD34" s="687"/>
      <c r="KVE34" s="687"/>
      <c r="KVF34" s="687"/>
      <c r="KVG34" s="687"/>
      <c r="KVH34" s="687"/>
      <c r="KVI34" s="687"/>
      <c r="KVJ34" s="687"/>
      <c r="KVK34" s="687"/>
      <c r="KVL34" s="687"/>
      <c r="KVM34" s="687"/>
      <c r="KVN34" s="687"/>
      <c r="KVO34" s="687"/>
      <c r="KVP34" s="687"/>
      <c r="KVQ34" s="687"/>
      <c r="KVR34" s="687"/>
      <c r="KVS34" s="687"/>
      <c r="KVT34" s="687"/>
      <c r="KVU34" s="687"/>
      <c r="KVV34" s="687"/>
      <c r="KVW34" s="687"/>
      <c r="KVX34" s="687"/>
      <c r="KVY34" s="687"/>
      <c r="KVZ34" s="687"/>
      <c r="KWA34" s="687"/>
      <c r="KWB34" s="687"/>
      <c r="KWC34" s="687"/>
      <c r="KWD34" s="687"/>
      <c r="KWE34" s="687"/>
      <c r="KWF34" s="687"/>
      <c r="KWG34" s="687"/>
      <c r="KWH34" s="687"/>
      <c r="KWI34" s="687"/>
      <c r="KWJ34" s="687"/>
      <c r="KWK34" s="687"/>
      <c r="KWL34" s="687"/>
      <c r="KWM34" s="687"/>
      <c r="KWN34" s="687"/>
      <c r="KWO34" s="687"/>
      <c r="KWP34" s="687"/>
      <c r="KWQ34" s="687"/>
      <c r="KWR34" s="687"/>
      <c r="KWS34" s="687"/>
      <c r="KWT34" s="687"/>
      <c r="KWU34" s="687"/>
      <c r="KWV34" s="687"/>
      <c r="KWW34" s="687"/>
      <c r="KWX34" s="687"/>
      <c r="KWY34" s="687"/>
      <c r="KWZ34" s="687"/>
      <c r="KXA34" s="687"/>
      <c r="KXB34" s="687"/>
      <c r="KXC34" s="687"/>
      <c r="KXD34" s="687"/>
      <c r="KXE34" s="687"/>
      <c r="KXF34" s="687"/>
      <c r="KXG34" s="687"/>
      <c r="KXH34" s="687"/>
      <c r="KXI34" s="687"/>
      <c r="KXJ34" s="687"/>
      <c r="KXK34" s="687"/>
      <c r="KXL34" s="687"/>
      <c r="KXM34" s="687"/>
      <c r="KXN34" s="687"/>
      <c r="KXO34" s="687"/>
      <c r="KXP34" s="687"/>
      <c r="KXQ34" s="687"/>
      <c r="KXR34" s="687"/>
      <c r="KXS34" s="687"/>
      <c r="KXT34" s="687"/>
      <c r="KXU34" s="687"/>
      <c r="KXV34" s="687"/>
      <c r="KXW34" s="687"/>
      <c r="KXX34" s="687"/>
      <c r="KXY34" s="687"/>
      <c r="KXZ34" s="687"/>
      <c r="KYA34" s="687"/>
      <c r="KYB34" s="687"/>
      <c r="KYC34" s="687"/>
      <c r="KYD34" s="687"/>
      <c r="KYE34" s="687"/>
      <c r="KYF34" s="687"/>
      <c r="KYG34" s="687"/>
      <c r="KYH34" s="687"/>
      <c r="KYI34" s="687"/>
      <c r="KYJ34" s="687"/>
      <c r="KYK34" s="687"/>
      <c r="KYL34" s="687"/>
      <c r="KYM34" s="687"/>
      <c r="KYN34" s="687"/>
      <c r="KYO34" s="687"/>
      <c r="KYP34" s="687"/>
      <c r="KYQ34" s="687"/>
      <c r="KYR34" s="687"/>
      <c r="KYS34" s="687"/>
      <c r="KYT34" s="687"/>
      <c r="KYU34" s="687"/>
      <c r="KYV34" s="687"/>
      <c r="KYW34" s="687"/>
      <c r="KYX34" s="687"/>
      <c r="KYY34" s="687"/>
      <c r="KYZ34" s="687"/>
      <c r="KZA34" s="687"/>
      <c r="KZB34" s="687"/>
      <c r="KZC34" s="687"/>
      <c r="KZD34" s="687"/>
      <c r="KZE34" s="687"/>
      <c r="KZF34" s="687"/>
      <c r="KZG34" s="687"/>
      <c r="KZH34" s="687"/>
      <c r="KZI34" s="687"/>
      <c r="KZJ34" s="687"/>
      <c r="KZK34" s="687"/>
      <c r="KZL34" s="687"/>
      <c r="KZM34" s="687"/>
      <c r="KZN34" s="687"/>
      <c r="KZO34" s="687"/>
      <c r="KZP34" s="687"/>
      <c r="KZQ34" s="687"/>
      <c r="KZR34" s="687"/>
      <c r="KZS34" s="687"/>
      <c r="KZT34" s="687"/>
      <c r="KZU34" s="687"/>
      <c r="KZV34" s="687"/>
      <c r="KZW34" s="687"/>
      <c r="KZX34" s="687"/>
      <c r="KZY34" s="687"/>
      <c r="KZZ34" s="687"/>
      <c r="LAA34" s="687"/>
      <c r="LAB34" s="687"/>
      <c r="LAC34" s="687"/>
      <c r="LAD34" s="687"/>
      <c r="LAE34" s="687"/>
      <c r="LAF34" s="687"/>
      <c r="LAG34" s="687"/>
      <c r="LAH34" s="687"/>
      <c r="LAI34" s="687"/>
      <c r="LAJ34" s="687"/>
      <c r="LAK34" s="687"/>
      <c r="LAL34" s="687"/>
      <c r="LAM34" s="687"/>
      <c r="LAN34" s="687"/>
      <c r="LAO34" s="687"/>
      <c r="LAP34" s="687"/>
      <c r="LAQ34" s="687"/>
      <c r="LAR34" s="687"/>
      <c r="LAS34" s="687"/>
      <c r="LAT34" s="687"/>
      <c r="LAU34" s="687"/>
      <c r="LAV34" s="687"/>
      <c r="LAW34" s="687"/>
      <c r="LAX34" s="687"/>
      <c r="LAY34" s="687"/>
      <c r="LAZ34" s="687"/>
      <c r="LBA34" s="687"/>
      <c r="LBB34" s="687"/>
      <c r="LBC34" s="687"/>
      <c r="LBD34" s="687"/>
      <c r="LBE34" s="687"/>
      <c r="LBF34" s="687"/>
      <c r="LBG34" s="687"/>
      <c r="LBH34" s="687"/>
      <c r="LBI34" s="687"/>
      <c r="LBJ34" s="687"/>
      <c r="LBK34" s="687"/>
      <c r="LBL34" s="687"/>
      <c r="LBM34" s="687"/>
      <c r="LBN34" s="687"/>
      <c r="LBO34" s="687"/>
      <c r="LBP34" s="687"/>
      <c r="LBQ34" s="687"/>
      <c r="LBR34" s="687"/>
      <c r="LBS34" s="687"/>
      <c r="LBT34" s="687"/>
      <c r="LBU34" s="687"/>
      <c r="LBV34" s="687"/>
      <c r="LBW34" s="687"/>
      <c r="LBX34" s="687"/>
      <c r="LBY34" s="687"/>
      <c r="LBZ34" s="687"/>
      <c r="LCA34" s="687"/>
      <c r="LCB34" s="687"/>
      <c r="LCC34" s="687"/>
      <c r="LCD34" s="687"/>
      <c r="LCE34" s="687"/>
      <c r="LCF34" s="687"/>
      <c r="LCG34" s="687"/>
      <c r="LCH34" s="687"/>
      <c r="LCI34" s="687"/>
      <c r="LCJ34" s="687"/>
      <c r="LCK34" s="687"/>
      <c r="LCL34" s="687"/>
      <c r="LCM34" s="687"/>
      <c r="LCN34" s="687"/>
      <c r="LCO34" s="687"/>
      <c r="LCP34" s="687"/>
      <c r="LCQ34" s="687"/>
      <c r="LCR34" s="687"/>
      <c r="LCS34" s="687"/>
      <c r="LCT34" s="687"/>
      <c r="LCU34" s="687"/>
      <c r="LCV34" s="687"/>
      <c r="LCW34" s="687"/>
      <c r="LCX34" s="687"/>
      <c r="LCY34" s="687"/>
      <c r="LCZ34" s="687"/>
      <c r="LDA34" s="687"/>
      <c r="LDB34" s="687"/>
      <c r="LDC34" s="687"/>
      <c r="LDD34" s="687"/>
      <c r="LDE34" s="687"/>
      <c r="LDF34" s="687"/>
      <c r="LDG34" s="687"/>
      <c r="LDH34" s="687"/>
      <c r="LDI34" s="687"/>
      <c r="LDJ34" s="687"/>
      <c r="LDK34" s="687"/>
      <c r="LDL34" s="687"/>
      <c r="LDM34" s="687"/>
      <c r="LDN34" s="687"/>
      <c r="LDO34" s="687"/>
      <c r="LDP34" s="687"/>
      <c r="LDQ34" s="687"/>
      <c r="LDR34" s="687"/>
      <c r="LDS34" s="687"/>
      <c r="LDT34" s="687"/>
      <c r="LDU34" s="687"/>
      <c r="LDV34" s="687"/>
      <c r="LDW34" s="687"/>
      <c r="LDX34" s="687"/>
      <c r="LDY34" s="687"/>
      <c r="LDZ34" s="687"/>
      <c r="LEA34" s="687"/>
      <c r="LEB34" s="687"/>
      <c r="LEC34" s="687"/>
      <c r="LED34" s="687"/>
      <c r="LEE34" s="687"/>
      <c r="LEF34" s="687"/>
      <c r="LEG34" s="687"/>
      <c r="LEH34" s="687"/>
      <c r="LEI34" s="687"/>
      <c r="LEJ34" s="687"/>
      <c r="LEK34" s="687"/>
      <c r="LEL34" s="687"/>
      <c r="LEM34" s="687"/>
      <c r="LEN34" s="687"/>
      <c r="LEO34" s="687"/>
      <c r="LEP34" s="687"/>
      <c r="LEQ34" s="687"/>
      <c r="LER34" s="687"/>
      <c r="LES34" s="687"/>
      <c r="LET34" s="687"/>
      <c r="LEU34" s="687"/>
      <c r="LEV34" s="687"/>
      <c r="LEW34" s="687"/>
      <c r="LEX34" s="687"/>
      <c r="LEY34" s="687"/>
      <c r="LEZ34" s="687"/>
      <c r="LFA34" s="687"/>
      <c r="LFB34" s="687"/>
      <c r="LFC34" s="687"/>
      <c r="LFD34" s="687"/>
      <c r="LFE34" s="687"/>
      <c r="LFF34" s="687"/>
      <c r="LFG34" s="687"/>
      <c r="LFH34" s="687"/>
      <c r="LFI34" s="687"/>
      <c r="LFJ34" s="687"/>
      <c r="LFK34" s="687"/>
      <c r="LFL34" s="687"/>
      <c r="LFM34" s="687"/>
      <c r="LFN34" s="687"/>
      <c r="LFO34" s="687"/>
      <c r="LFP34" s="687"/>
      <c r="LFQ34" s="687"/>
      <c r="LFR34" s="687"/>
      <c r="LFS34" s="687"/>
      <c r="LFT34" s="687"/>
      <c r="LFU34" s="687"/>
      <c r="LFV34" s="687"/>
      <c r="LFW34" s="687"/>
      <c r="LFX34" s="687"/>
      <c r="LFY34" s="687"/>
      <c r="LFZ34" s="687"/>
      <c r="LGA34" s="687"/>
      <c r="LGB34" s="687"/>
      <c r="LGC34" s="687"/>
      <c r="LGD34" s="687"/>
      <c r="LGE34" s="687"/>
      <c r="LGF34" s="687"/>
      <c r="LGG34" s="687"/>
      <c r="LGH34" s="687"/>
      <c r="LGI34" s="687"/>
      <c r="LGJ34" s="687"/>
      <c r="LGK34" s="687"/>
      <c r="LGL34" s="687"/>
      <c r="LGM34" s="687"/>
      <c r="LGN34" s="687"/>
      <c r="LGO34" s="687"/>
      <c r="LGP34" s="687"/>
      <c r="LGQ34" s="687"/>
      <c r="LGR34" s="687"/>
      <c r="LGS34" s="687"/>
      <c r="LGT34" s="687"/>
      <c r="LGU34" s="687"/>
      <c r="LGV34" s="687"/>
      <c r="LGW34" s="687"/>
      <c r="LGX34" s="687"/>
      <c r="LGY34" s="687"/>
      <c r="LGZ34" s="687"/>
      <c r="LHA34" s="687"/>
      <c r="LHB34" s="687"/>
      <c r="LHC34" s="687"/>
      <c r="LHD34" s="687"/>
      <c r="LHE34" s="687"/>
      <c r="LHF34" s="687"/>
      <c r="LHG34" s="687"/>
      <c r="LHH34" s="687"/>
      <c r="LHI34" s="687"/>
      <c r="LHJ34" s="687"/>
      <c r="LHK34" s="687"/>
      <c r="LHL34" s="687"/>
      <c r="LHM34" s="687"/>
      <c r="LHN34" s="687"/>
      <c r="LHO34" s="687"/>
      <c r="LHP34" s="687"/>
      <c r="LHQ34" s="687"/>
      <c r="LHR34" s="687"/>
      <c r="LHS34" s="687"/>
      <c r="LHT34" s="687"/>
      <c r="LHU34" s="687"/>
      <c r="LHV34" s="687"/>
      <c r="LHW34" s="687"/>
      <c r="LHX34" s="687"/>
      <c r="LHY34" s="687"/>
      <c r="LHZ34" s="687"/>
      <c r="LIA34" s="687"/>
      <c r="LIB34" s="687"/>
      <c r="LIC34" s="687"/>
      <c r="LID34" s="687"/>
      <c r="LIE34" s="687"/>
      <c r="LIF34" s="687"/>
      <c r="LIG34" s="687"/>
      <c r="LIH34" s="687"/>
      <c r="LII34" s="687"/>
      <c r="LIJ34" s="687"/>
      <c r="LIK34" s="687"/>
      <c r="LIL34" s="687"/>
      <c r="LIM34" s="687"/>
      <c r="LIN34" s="687"/>
      <c r="LIO34" s="687"/>
      <c r="LIP34" s="687"/>
      <c r="LIQ34" s="687"/>
      <c r="LIR34" s="687"/>
      <c r="LIS34" s="687"/>
      <c r="LIT34" s="687"/>
      <c r="LIU34" s="687"/>
      <c r="LIV34" s="687"/>
      <c r="LIW34" s="687"/>
      <c r="LIX34" s="687"/>
      <c r="LIY34" s="687"/>
      <c r="LIZ34" s="687"/>
      <c r="LJA34" s="687"/>
      <c r="LJB34" s="687"/>
      <c r="LJC34" s="687"/>
      <c r="LJD34" s="687"/>
      <c r="LJE34" s="687"/>
      <c r="LJF34" s="687"/>
      <c r="LJG34" s="687"/>
      <c r="LJH34" s="687"/>
      <c r="LJI34" s="687"/>
      <c r="LJJ34" s="687"/>
      <c r="LJK34" s="687"/>
      <c r="LJL34" s="687"/>
      <c r="LJM34" s="687"/>
      <c r="LJN34" s="687"/>
      <c r="LJO34" s="687"/>
      <c r="LJP34" s="687"/>
      <c r="LJQ34" s="687"/>
      <c r="LJR34" s="687"/>
      <c r="LJS34" s="687"/>
      <c r="LJT34" s="687"/>
      <c r="LJU34" s="687"/>
      <c r="LJV34" s="687"/>
      <c r="LJW34" s="687"/>
      <c r="LJX34" s="687"/>
      <c r="LJY34" s="687"/>
      <c r="LJZ34" s="687"/>
      <c r="LKA34" s="687"/>
      <c r="LKB34" s="687"/>
      <c r="LKC34" s="687"/>
      <c r="LKD34" s="687"/>
      <c r="LKE34" s="687"/>
      <c r="LKF34" s="687"/>
      <c r="LKG34" s="687"/>
      <c r="LKH34" s="687"/>
      <c r="LKI34" s="687"/>
      <c r="LKJ34" s="687"/>
      <c r="LKK34" s="687"/>
      <c r="LKL34" s="687"/>
      <c r="LKM34" s="687"/>
      <c r="LKN34" s="687"/>
      <c r="LKO34" s="687"/>
      <c r="LKP34" s="687"/>
      <c r="LKQ34" s="687"/>
      <c r="LKR34" s="687"/>
      <c r="LKS34" s="687"/>
      <c r="LKT34" s="687"/>
      <c r="LKU34" s="687"/>
      <c r="LKV34" s="687"/>
      <c r="LKW34" s="687"/>
      <c r="LKX34" s="687"/>
      <c r="LKY34" s="687"/>
      <c r="LKZ34" s="687"/>
      <c r="LLA34" s="687"/>
      <c r="LLB34" s="687"/>
      <c r="LLC34" s="687"/>
      <c r="LLD34" s="687"/>
      <c r="LLE34" s="687"/>
      <c r="LLF34" s="687"/>
      <c r="LLG34" s="687"/>
      <c r="LLH34" s="687"/>
      <c r="LLI34" s="687"/>
      <c r="LLJ34" s="687"/>
      <c r="LLK34" s="687"/>
      <c r="LLL34" s="687"/>
      <c r="LLM34" s="687"/>
      <c r="LLN34" s="687"/>
      <c r="LLO34" s="687"/>
      <c r="LLP34" s="687"/>
      <c r="LLQ34" s="687"/>
      <c r="LLR34" s="687"/>
      <c r="LLS34" s="687"/>
      <c r="LLT34" s="687"/>
      <c r="LLU34" s="687"/>
      <c r="LLV34" s="687"/>
      <c r="LLW34" s="687"/>
      <c r="LLX34" s="687"/>
      <c r="LLY34" s="687"/>
      <c r="LLZ34" s="687"/>
      <c r="LMA34" s="687"/>
      <c r="LMB34" s="687"/>
      <c r="LMC34" s="687"/>
      <c r="LMD34" s="687"/>
      <c r="LME34" s="687"/>
      <c r="LMF34" s="687"/>
      <c r="LMG34" s="687"/>
      <c r="LMH34" s="687"/>
      <c r="LMI34" s="687"/>
      <c r="LMJ34" s="687"/>
      <c r="LMK34" s="687"/>
      <c r="LML34" s="687"/>
      <c r="LMM34" s="687"/>
      <c r="LMN34" s="687"/>
      <c r="LMO34" s="687"/>
      <c r="LMP34" s="687"/>
      <c r="LMQ34" s="687"/>
      <c r="LMR34" s="687"/>
      <c r="LMS34" s="687"/>
      <c r="LMT34" s="687"/>
      <c r="LMU34" s="687"/>
      <c r="LMV34" s="687"/>
      <c r="LMW34" s="687"/>
      <c r="LMX34" s="687"/>
      <c r="LMY34" s="687"/>
      <c r="LMZ34" s="687"/>
      <c r="LNA34" s="687"/>
      <c r="LNB34" s="687"/>
      <c r="LNC34" s="687"/>
      <c r="LND34" s="687"/>
      <c r="LNE34" s="687"/>
      <c r="LNF34" s="687"/>
      <c r="LNG34" s="687"/>
      <c r="LNH34" s="687"/>
      <c r="LNI34" s="687"/>
      <c r="LNJ34" s="687"/>
      <c r="LNK34" s="687"/>
      <c r="LNL34" s="687"/>
      <c r="LNM34" s="687"/>
      <c r="LNN34" s="687"/>
      <c r="LNO34" s="687"/>
      <c r="LNP34" s="687"/>
      <c r="LNQ34" s="687"/>
      <c r="LNR34" s="687"/>
      <c r="LNS34" s="687"/>
      <c r="LNT34" s="687"/>
      <c r="LNU34" s="687"/>
      <c r="LNV34" s="687"/>
      <c r="LNW34" s="687"/>
      <c r="LNX34" s="687"/>
      <c r="LNY34" s="687"/>
      <c r="LNZ34" s="687"/>
      <c r="LOA34" s="687"/>
      <c r="LOB34" s="687"/>
      <c r="LOC34" s="687"/>
      <c r="LOD34" s="687"/>
      <c r="LOE34" s="687"/>
      <c r="LOF34" s="687"/>
      <c r="LOG34" s="687"/>
      <c r="LOH34" s="687"/>
      <c r="LOI34" s="687"/>
      <c r="LOJ34" s="687"/>
      <c r="LOK34" s="687"/>
      <c r="LOL34" s="687"/>
      <c r="LOM34" s="687"/>
      <c r="LON34" s="687"/>
      <c r="LOO34" s="687"/>
      <c r="LOP34" s="687"/>
      <c r="LOQ34" s="687"/>
      <c r="LOR34" s="687"/>
      <c r="LOS34" s="687"/>
      <c r="LOT34" s="687"/>
      <c r="LOU34" s="687"/>
      <c r="LOV34" s="687"/>
      <c r="LOW34" s="687"/>
      <c r="LOX34" s="687"/>
      <c r="LOY34" s="687"/>
      <c r="LOZ34" s="687"/>
      <c r="LPA34" s="687"/>
      <c r="LPB34" s="687"/>
      <c r="LPC34" s="687"/>
      <c r="LPD34" s="687"/>
      <c r="LPE34" s="687"/>
      <c r="LPF34" s="687"/>
      <c r="LPG34" s="687"/>
      <c r="LPH34" s="687"/>
      <c r="LPI34" s="687"/>
      <c r="LPJ34" s="687"/>
      <c r="LPK34" s="687"/>
      <c r="LPL34" s="687"/>
      <c r="LPM34" s="687"/>
      <c r="LPN34" s="687"/>
      <c r="LPO34" s="687"/>
      <c r="LPP34" s="687"/>
      <c r="LPQ34" s="687"/>
      <c r="LPR34" s="687"/>
      <c r="LPS34" s="687"/>
      <c r="LPT34" s="687"/>
      <c r="LPU34" s="687"/>
      <c r="LPV34" s="687"/>
      <c r="LPW34" s="687"/>
      <c r="LPX34" s="687"/>
      <c r="LPY34" s="687"/>
      <c r="LPZ34" s="687"/>
      <c r="LQA34" s="687"/>
      <c r="LQB34" s="687"/>
      <c r="LQC34" s="687"/>
      <c r="LQD34" s="687"/>
      <c r="LQE34" s="687"/>
      <c r="LQF34" s="687"/>
      <c r="LQG34" s="687"/>
      <c r="LQH34" s="687"/>
      <c r="LQI34" s="687"/>
      <c r="LQJ34" s="687"/>
      <c r="LQK34" s="687"/>
      <c r="LQL34" s="687"/>
      <c r="LQM34" s="687"/>
      <c r="LQN34" s="687"/>
      <c r="LQO34" s="687"/>
      <c r="LQP34" s="687"/>
      <c r="LQQ34" s="687"/>
      <c r="LQR34" s="687"/>
      <c r="LQS34" s="687"/>
      <c r="LQT34" s="687"/>
      <c r="LQU34" s="687"/>
      <c r="LQV34" s="687"/>
      <c r="LQW34" s="687"/>
      <c r="LQX34" s="687"/>
      <c r="LQY34" s="687"/>
      <c r="LQZ34" s="687"/>
      <c r="LRA34" s="687"/>
      <c r="LRB34" s="687"/>
      <c r="LRC34" s="687"/>
      <c r="LRD34" s="687"/>
      <c r="LRE34" s="687"/>
      <c r="LRF34" s="687"/>
      <c r="LRG34" s="687"/>
      <c r="LRH34" s="687"/>
      <c r="LRI34" s="687"/>
      <c r="LRJ34" s="687"/>
      <c r="LRK34" s="687"/>
      <c r="LRL34" s="687"/>
      <c r="LRM34" s="687"/>
      <c r="LRN34" s="687"/>
      <c r="LRO34" s="687"/>
      <c r="LRP34" s="687"/>
      <c r="LRQ34" s="687"/>
      <c r="LRR34" s="687"/>
      <c r="LRS34" s="687"/>
      <c r="LRT34" s="687"/>
      <c r="LRU34" s="687"/>
      <c r="LRV34" s="687"/>
      <c r="LRW34" s="687"/>
      <c r="LRX34" s="687"/>
      <c r="LRY34" s="687"/>
      <c r="LRZ34" s="687"/>
      <c r="LSA34" s="687"/>
      <c r="LSB34" s="687"/>
      <c r="LSC34" s="687"/>
      <c r="LSD34" s="687"/>
      <c r="LSE34" s="687"/>
      <c r="LSF34" s="687"/>
      <c r="LSG34" s="687"/>
      <c r="LSH34" s="687"/>
      <c r="LSI34" s="687"/>
      <c r="LSJ34" s="687"/>
      <c r="LSK34" s="687"/>
      <c r="LSL34" s="687"/>
      <c r="LSM34" s="687"/>
      <c r="LSN34" s="687"/>
      <c r="LSO34" s="687"/>
      <c r="LSP34" s="687"/>
      <c r="LSQ34" s="687"/>
      <c r="LSR34" s="687"/>
      <c r="LSS34" s="687"/>
      <c r="LST34" s="687"/>
      <c r="LSU34" s="687"/>
      <c r="LSV34" s="687"/>
      <c r="LSW34" s="687"/>
      <c r="LSX34" s="687"/>
      <c r="LSY34" s="687"/>
      <c r="LSZ34" s="687"/>
      <c r="LTA34" s="687"/>
      <c r="LTB34" s="687"/>
      <c r="LTC34" s="687"/>
      <c r="LTD34" s="687"/>
      <c r="LTE34" s="687"/>
      <c r="LTF34" s="687"/>
      <c r="LTG34" s="687"/>
      <c r="LTH34" s="687"/>
      <c r="LTI34" s="687"/>
      <c r="LTJ34" s="687"/>
      <c r="LTK34" s="687"/>
      <c r="LTL34" s="687"/>
      <c r="LTM34" s="687"/>
      <c r="LTN34" s="687"/>
      <c r="LTO34" s="687"/>
      <c r="LTP34" s="687"/>
      <c r="LTQ34" s="687"/>
      <c r="LTR34" s="687"/>
      <c r="LTS34" s="687"/>
      <c r="LTT34" s="687"/>
      <c r="LTU34" s="687"/>
      <c r="LTV34" s="687"/>
      <c r="LTW34" s="687"/>
      <c r="LTX34" s="687"/>
      <c r="LTY34" s="687"/>
      <c r="LTZ34" s="687"/>
      <c r="LUA34" s="687"/>
      <c r="LUB34" s="687"/>
      <c r="LUC34" s="687"/>
      <c r="LUD34" s="687"/>
      <c r="LUE34" s="687"/>
      <c r="LUF34" s="687"/>
      <c r="LUG34" s="687"/>
      <c r="LUH34" s="687"/>
      <c r="LUI34" s="687"/>
      <c r="LUJ34" s="687"/>
      <c r="LUK34" s="687"/>
      <c r="LUL34" s="687"/>
      <c r="LUM34" s="687"/>
      <c r="LUN34" s="687"/>
      <c r="LUO34" s="687"/>
      <c r="LUP34" s="687"/>
      <c r="LUQ34" s="687"/>
      <c r="LUR34" s="687"/>
      <c r="LUS34" s="687"/>
      <c r="LUT34" s="687"/>
      <c r="LUU34" s="687"/>
      <c r="LUV34" s="687"/>
      <c r="LUW34" s="687"/>
      <c r="LUX34" s="687"/>
      <c r="LUY34" s="687"/>
      <c r="LUZ34" s="687"/>
      <c r="LVA34" s="687"/>
      <c r="LVB34" s="687"/>
      <c r="LVC34" s="687"/>
      <c r="LVD34" s="687"/>
      <c r="LVE34" s="687"/>
      <c r="LVF34" s="687"/>
      <c r="LVG34" s="687"/>
      <c r="LVH34" s="687"/>
      <c r="LVI34" s="687"/>
      <c r="LVJ34" s="687"/>
      <c r="LVK34" s="687"/>
      <c r="LVL34" s="687"/>
      <c r="LVM34" s="687"/>
      <c r="LVN34" s="687"/>
      <c r="LVO34" s="687"/>
      <c r="LVP34" s="687"/>
      <c r="LVQ34" s="687"/>
      <c r="LVR34" s="687"/>
      <c r="LVS34" s="687"/>
      <c r="LVT34" s="687"/>
      <c r="LVU34" s="687"/>
      <c r="LVV34" s="687"/>
      <c r="LVW34" s="687"/>
      <c r="LVX34" s="687"/>
      <c r="LVY34" s="687"/>
      <c r="LVZ34" s="687"/>
      <c r="LWA34" s="687"/>
      <c r="LWB34" s="687"/>
      <c r="LWC34" s="687"/>
      <c r="LWD34" s="687"/>
      <c r="LWE34" s="687"/>
      <c r="LWF34" s="687"/>
      <c r="LWG34" s="687"/>
      <c r="LWH34" s="687"/>
      <c r="LWI34" s="687"/>
      <c r="LWJ34" s="687"/>
      <c r="LWK34" s="687"/>
      <c r="LWL34" s="687"/>
      <c r="LWM34" s="687"/>
      <c r="LWN34" s="687"/>
      <c r="LWO34" s="687"/>
      <c r="LWP34" s="687"/>
      <c r="LWQ34" s="687"/>
      <c r="LWR34" s="687"/>
      <c r="LWS34" s="687"/>
      <c r="LWT34" s="687"/>
      <c r="LWU34" s="687"/>
      <c r="LWV34" s="687"/>
      <c r="LWW34" s="687"/>
      <c r="LWX34" s="687"/>
      <c r="LWY34" s="687"/>
      <c r="LWZ34" s="687"/>
      <c r="LXA34" s="687"/>
      <c r="LXB34" s="687"/>
      <c r="LXC34" s="687"/>
      <c r="LXD34" s="687"/>
      <c r="LXE34" s="687"/>
      <c r="LXF34" s="687"/>
      <c r="LXG34" s="687"/>
      <c r="LXH34" s="687"/>
      <c r="LXI34" s="687"/>
      <c r="LXJ34" s="687"/>
      <c r="LXK34" s="687"/>
      <c r="LXL34" s="687"/>
      <c r="LXM34" s="687"/>
      <c r="LXN34" s="687"/>
      <c r="LXO34" s="687"/>
      <c r="LXP34" s="687"/>
      <c r="LXQ34" s="687"/>
      <c r="LXR34" s="687"/>
      <c r="LXS34" s="687"/>
      <c r="LXT34" s="687"/>
      <c r="LXU34" s="687"/>
      <c r="LXV34" s="687"/>
      <c r="LXW34" s="687"/>
      <c r="LXX34" s="687"/>
      <c r="LXY34" s="687"/>
      <c r="LXZ34" s="687"/>
      <c r="LYA34" s="687"/>
      <c r="LYB34" s="687"/>
      <c r="LYC34" s="687"/>
      <c r="LYD34" s="687"/>
      <c r="LYE34" s="687"/>
      <c r="LYF34" s="687"/>
      <c r="LYG34" s="687"/>
      <c r="LYH34" s="687"/>
      <c r="LYI34" s="687"/>
      <c r="LYJ34" s="687"/>
      <c r="LYK34" s="687"/>
      <c r="LYL34" s="687"/>
      <c r="LYM34" s="687"/>
      <c r="LYN34" s="687"/>
      <c r="LYO34" s="687"/>
      <c r="LYP34" s="687"/>
      <c r="LYQ34" s="687"/>
      <c r="LYR34" s="687"/>
      <c r="LYS34" s="687"/>
      <c r="LYT34" s="687"/>
      <c r="LYU34" s="687"/>
      <c r="LYV34" s="687"/>
      <c r="LYW34" s="687"/>
      <c r="LYX34" s="687"/>
      <c r="LYY34" s="687"/>
      <c r="LYZ34" s="687"/>
      <c r="LZA34" s="687"/>
      <c r="LZB34" s="687"/>
      <c r="LZC34" s="687"/>
      <c r="LZD34" s="687"/>
      <c r="LZE34" s="687"/>
      <c r="LZF34" s="687"/>
      <c r="LZG34" s="687"/>
      <c r="LZH34" s="687"/>
      <c r="LZI34" s="687"/>
      <c r="LZJ34" s="687"/>
      <c r="LZK34" s="687"/>
      <c r="LZL34" s="687"/>
      <c r="LZM34" s="687"/>
      <c r="LZN34" s="687"/>
      <c r="LZO34" s="687"/>
      <c r="LZP34" s="687"/>
      <c r="LZQ34" s="687"/>
      <c r="LZR34" s="687"/>
      <c r="LZS34" s="687"/>
      <c r="LZT34" s="687"/>
      <c r="LZU34" s="687"/>
      <c r="LZV34" s="687"/>
      <c r="LZW34" s="687"/>
      <c r="LZX34" s="687"/>
      <c r="LZY34" s="687"/>
      <c r="LZZ34" s="687"/>
      <c r="MAA34" s="687"/>
      <c r="MAB34" s="687"/>
      <c r="MAC34" s="687"/>
      <c r="MAD34" s="687"/>
      <c r="MAE34" s="687"/>
      <c r="MAF34" s="687"/>
      <c r="MAG34" s="687"/>
      <c r="MAH34" s="687"/>
      <c r="MAI34" s="687"/>
      <c r="MAJ34" s="687"/>
      <c r="MAK34" s="687"/>
      <c r="MAL34" s="687"/>
      <c r="MAM34" s="687"/>
      <c r="MAN34" s="687"/>
      <c r="MAO34" s="687"/>
      <c r="MAP34" s="687"/>
      <c r="MAQ34" s="687"/>
      <c r="MAR34" s="687"/>
      <c r="MAS34" s="687"/>
      <c r="MAT34" s="687"/>
      <c r="MAU34" s="687"/>
      <c r="MAV34" s="687"/>
      <c r="MAW34" s="687"/>
      <c r="MAX34" s="687"/>
      <c r="MAY34" s="687"/>
      <c r="MAZ34" s="687"/>
      <c r="MBA34" s="687"/>
      <c r="MBB34" s="687"/>
      <c r="MBC34" s="687"/>
      <c r="MBD34" s="687"/>
      <c r="MBE34" s="687"/>
      <c r="MBF34" s="687"/>
      <c r="MBG34" s="687"/>
      <c r="MBH34" s="687"/>
      <c r="MBI34" s="687"/>
      <c r="MBJ34" s="687"/>
      <c r="MBK34" s="687"/>
      <c r="MBL34" s="687"/>
      <c r="MBM34" s="687"/>
      <c r="MBN34" s="687"/>
      <c r="MBO34" s="687"/>
      <c r="MBP34" s="687"/>
      <c r="MBQ34" s="687"/>
      <c r="MBR34" s="687"/>
      <c r="MBS34" s="687"/>
      <c r="MBT34" s="687"/>
      <c r="MBU34" s="687"/>
      <c r="MBV34" s="687"/>
      <c r="MBW34" s="687"/>
      <c r="MBX34" s="687"/>
      <c r="MBY34" s="687"/>
      <c r="MBZ34" s="687"/>
      <c r="MCA34" s="687"/>
      <c r="MCB34" s="687"/>
      <c r="MCC34" s="687"/>
      <c r="MCD34" s="687"/>
      <c r="MCE34" s="687"/>
      <c r="MCF34" s="687"/>
      <c r="MCG34" s="687"/>
      <c r="MCH34" s="687"/>
      <c r="MCI34" s="687"/>
      <c r="MCJ34" s="687"/>
      <c r="MCK34" s="687"/>
      <c r="MCL34" s="687"/>
      <c r="MCM34" s="687"/>
      <c r="MCN34" s="687"/>
      <c r="MCO34" s="687"/>
      <c r="MCP34" s="687"/>
      <c r="MCQ34" s="687"/>
      <c r="MCR34" s="687"/>
      <c r="MCS34" s="687"/>
      <c r="MCT34" s="687"/>
      <c r="MCU34" s="687"/>
      <c r="MCV34" s="687"/>
      <c r="MCW34" s="687"/>
      <c r="MCX34" s="687"/>
      <c r="MCY34" s="687"/>
      <c r="MCZ34" s="687"/>
      <c r="MDA34" s="687"/>
      <c r="MDB34" s="687"/>
      <c r="MDC34" s="687"/>
      <c r="MDD34" s="687"/>
      <c r="MDE34" s="687"/>
      <c r="MDF34" s="687"/>
      <c r="MDG34" s="687"/>
      <c r="MDH34" s="687"/>
      <c r="MDI34" s="687"/>
      <c r="MDJ34" s="687"/>
      <c r="MDK34" s="687"/>
      <c r="MDL34" s="687"/>
      <c r="MDM34" s="687"/>
      <c r="MDN34" s="687"/>
      <c r="MDO34" s="687"/>
      <c r="MDP34" s="687"/>
      <c r="MDQ34" s="687"/>
      <c r="MDR34" s="687"/>
      <c r="MDS34" s="687"/>
      <c r="MDT34" s="687"/>
      <c r="MDU34" s="687"/>
      <c r="MDV34" s="687"/>
      <c r="MDW34" s="687"/>
      <c r="MDX34" s="687"/>
      <c r="MDY34" s="687"/>
      <c r="MDZ34" s="687"/>
      <c r="MEA34" s="687"/>
      <c r="MEB34" s="687"/>
      <c r="MEC34" s="687"/>
      <c r="MED34" s="687"/>
      <c r="MEE34" s="687"/>
      <c r="MEF34" s="687"/>
      <c r="MEG34" s="687"/>
      <c r="MEH34" s="687"/>
      <c r="MEI34" s="687"/>
      <c r="MEJ34" s="687"/>
      <c r="MEK34" s="687"/>
      <c r="MEL34" s="687"/>
      <c r="MEM34" s="687"/>
      <c r="MEN34" s="687"/>
      <c r="MEO34" s="687"/>
      <c r="MEP34" s="687"/>
      <c r="MEQ34" s="687"/>
      <c r="MER34" s="687"/>
      <c r="MES34" s="687"/>
      <c r="MET34" s="687"/>
      <c r="MEU34" s="687"/>
      <c r="MEV34" s="687"/>
      <c r="MEW34" s="687"/>
      <c r="MEX34" s="687"/>
      <c r="MEY34" s="687"/>
      <c r="MEZ34" s="687"/>
      <c r="MFA34" s="687"/>
      <c r="MFB34" s="687"/>
      <c r="MFC34" s="687"/>
      <c r="MFD34" s="687"/>
      <c r="MFE34" s="687"/>
      <c r="MFF34" s="687"/>
      <c r="MFG34" s="687"/>
      <c r="MFH34" s="687"/>
      <c r="MFI34" s="687"/>
      <c r="MFJ34" s="687"/>
      <c r="MFK34" s="687"/>
      <c r="MFL34" s="687"/>
      <c r="MFM34" s="687"/>
      <c r="MFN34" s="687"/>
      <c r="MFO34" s="687"/>
      <c r="MFP34" s="687"/>
      <c r="MFQ34" s="687"/>
      <c r="MFR34" s="687"/>
      <c r="MFS34" s="687"/>
      <c r="MFT34" s="687"/>
      <c r="MFU34" s="687"/>
      <c r="MFV34" s="687"/>
      <c r="MFW34" s="687"/>
      <c r="MFX34" s="687"/>
      <c r="MFY34" s="687"/>
      <c r="MFZ34" s="687"/>
      <c r="MGA34" s="687"/>
      <c r="MGB34" s="687"/>
      <c r="MGC34" s="687"/>
      <c r="MGD34" s="687"/>
      <c r="MGE34" s="687"/>
      <c r="MGF34" s="687"/>
      <c r="MGG34" s="687"/>
      <c r="MGH34" s="687"/>
      <c r="MGI34" s="687"/>
      <c r="MGJ34" s="687"/>
      <c r="MGK34" s="687"/>
      <c r="MGL34" s="687"/>
      <c r="MGM34" s="687"/>
      <c r="MGN34" s="687"/>
      <c r="MGO34" s="687"/>
      <c r="MGP34" s="687"/>
      <c r="MGQ34" s="687"/>
      <c r="MGR34" s="687"/>
      <c r="MGS34" s="687"/>
      <c r="MGT34" s="687"/>
      <c r="MGU34" s="687"/>
      <c r="MGV34" s="687"/>
      <c r="MGW34" s="687"/>
      <c r="MGX34" s="687"/>
      <c r="MGY34" s="687"/>
      <c r="MGZ34" s="687"/>
      <c r="MHA34" s="687"/>
      <c r="MHB34" s="687"/>
      <c r="MHC34" s="687"/>
      <c r="MHD34" s="687"/>
      <c r="MHE34" s="687"/>
      <c r="MHF34" s="687"/>
      <c r="MHG34" s="687"/>
      <c r="MHH34" s="687"/>
      <c r="MHI34" s="687"/>
      <c r="MHJ34" s="687"/>
      <c r="MHK34" s="687"/>
      <c r="MHL34" s="687"/>
      <c r="MHM34" s="687"/>
      <c r="MHN34" s="687"/>
      <c r="MHO34" s="687"/>
      <c r="MHP34" s="687"/>
      <c r="MHQ34" s="687"/>
      <c r="MHR34" s="687"/>
      <c r="MHS34" s="687"/>
      <c r="MHT34" s="687"/>
      <c r="MHU34" s="687"/>
      <c r="MHV34" s="687"/>
      <c r="MHW34" s="687"/>
      <c r="MHX34" s="687"/>
      <c r="MHY34" s="687"/>
      <c r="MHZ34" s="687"/>
      <c r="MIA34" s="687"/>
      <c r="MIB34" s="687"/>
      <c r="MIC34" s="687"/>
      <c r="MID34" s="687"/>
      <c r="MIE34" s="687"/>
      <c r="MIF34" s="687"/>
      <c r="MIG34" s="687"/>
      <c r="MIH34" s="687"/>
      <c r="MII34" s="687"/>
      <c r="MIJ34" s="687"/>
      <c r="MIK34" s="687"/>
      <c r="MIL34" s="687"/>
      <c r="MIM34" s="687"/>
      <c r="MIN34" s="687"/>
      <c r="MIO34" s="687"/>
      <c r="MIP34" s="687"/>
      <c r="MIQ34" s="687"/>
      <c r="MIR34" s="687"/>
      <c r="MIS34" s="687"/>
      <c r="MIT34" s="687"/>
      <c r="MIU34" s="687"/>
      <c r="MIV34" s="687"/>
      <c r="MIW34" s="687"/>
      <c r="MIX34" s="687"/>
      <c r="MIY34" s="687"/>
      <c r="MIZ34" s="687"/>
      <c r="MJA34" s="687"/>
      <c r="MJB34" s="687"/>
      <c r="MJC34" s="687"/>
      <c r="MJD34" s="687"/>
      <c r="MJE34" s="687"/>
      <c r="MJF34" s="687"/>
      <c r="MJG34" s="687"/>
      <c r="MJH34" s="687"/>
      <c r="MJI34" s="687"/>
      <c r="MJJ34" s="687"/>
      <c r="MJK34" s="687"/>
      <c r="MJL34" s="687"/>
      <c r="MJM34" s="687"/>
      <c r="MJN34" s="687"/>
      <c r="MJO34" s="687"/>
      <c r="MJP34" s="687"/>
      <c r="MJQ34" s="687"/>
      <c r="MJR34" s="687"/>
      <c r="MJS34" s="687"/>
      <c r="MJT34" s="687"/>
      <c r="MJU34" s="687"/>
      <c r="MJV34" s="687"/>
      <c r="MJW34" s="687"/>
      <c r="MJX34" s="687"/>
      <c r="MJY34" s="687"/>
      <c r="MJZ34" s="687"/>
      <c r="MKA34" s="687"/>
      <c r="MKB34" s="687"/>
      <c r="MKC34" s="687"/>
      <c r="MKD34" s="687"/>
      <c r="MKE34" s="687"/>
      <c r="MKF34" s="687"/>
      <c r="MKG34" s="687"/>
      <c r="MKH34" s="687"/>
      <c r="MKI34" s="687"/>
      <c r="MKJ34" s="687"/>
      <c r="MKK34" s="687"/>
      <c r="MKL34" s="687"/>
      <c r="MKM34" s="687"/>
      <c r="MKN34" s="687"/>
      <c r="MKO34" s="687"/>
      <c r="MKP34" s="687"/>
      <c r="MKQ34" s="687"/>
      <c r="MKR34" s="687"/>
      <c r="MKS34" s="687"/>
      <c r="MKT34" s="687"/>
      <c r="MKU34" s="687"/>
      <c r="MKV34" s="687"/>
      <c r="MKW34" s="687"/>
      <c r="MKX34" s="687"/>
      <c r="MKY34" s="687"/>
      <c r="MKZ34" s="687"/>
      <c r="MLA34" s="687"/>
      <c r="MLB34" s="687"/>
      <c r="MLC34" s="687"/>
      <c r="MLD34" s="687"/>
      <c r="MLE34" s="687"/>
      <c r="MLF34" s="687"/>
      <c r="MLG34" s="687"/>
      <c r="MLH34" s="687"/>
      <c r="MLI34" s="687"/>
      <c r="MLJ34" s="687"/>
      <c r="MLK34" s="687"/>
      <c r="MLL34" s="687"/>
      <c r="MLM34" s="687"/>
      <c r="MLN34" s="687"/>
      <c r="MLO34" s="687"/>
      <c r="MLP34" s="687"/>
      <c r="MLQ34" s="687"/>
      <c r="MLR34" s="687"/>
      <c r="MLS34" s="687"/>
      <c r="MLT34" s="687"/>
      <c r="MLU34" s="687"/>
      <c r="MLV34" s="687"/>
      <c r="MLW34" s="687"/>
      <c r="MLX34" s="687"/>
      <c r="MLY34" s="687"/>
      <c r="MLZ34" s="687"/>
      <c r="MMA34" s="687"/>
      <c r="MMB34" s="687"/>
      <c r="MMC34" s="687"/>
      <c r="MMD34" s="687"/>
      <c r="MME34" s="687"/>
      <c r="MMF34" s="687"/>
      <c r="MMG34" s="687"/>
      <c r="MMH34" s="687"/>
      <c r="MMI34" s="687"/>
      <c r="MMJ34" s="687"/>
      <c r="MMK34" s="687"/>
      <c r="MML34" s="687"/>
      <c r="MMM34" s="687"/>
      <c r="MMN34" s="687"/>
      <c r="MMO34" s="687"/>
      <c r="MMP34" s="687"/>
      <c r="MMQ34" s="687"/>
      <c r="MMR34" s="687"/>
      <c r="MMS34" s="687"/>
      <c r="MMT34" s="687"/>
      <c r="MMU34" s="687"/>
      <c r="MMV34" s="687"/>
      <c r="MMW34" s="687"/>
      <c r="MMX34" s="687"/>
      <c r="MMY34" s="687"/>
      <c r="MMZ34" s="687"/>
      <c r="MNA34" s="687"/>
      <c r="MNB34" s="687"/>
      <c r="MNC34" s="687"/>
      <c r="MND34" s="687"/>
      <c r="MNE34" s="687"/>
      <c r="MNF34" s="687"/>
      <c r="MNG34" s="687"/>
      <c r="MNH34" s="687"/>
      <c r="MNI34" s="687"/>
      <c r="MNJ34" s="687"/>
      <c r="MNK34" s="687"/>
      <c r="MNL34" s="687"/>
      <c r="MNM34" s="687"/>
      <c r="MNN34" s="687"/>
      <c r="MNO34" s="687"/>
      <c r="MNP34" s="687"/>
      <c r="MNQ34" s="687"/>
      <c r="MNR34" s="687"/>
      <c r="MNS34" s="687"/>
      <c r="MNT34" s="687"/>
      <c r="MNU34" s="687"/>
      <c r="MNV34" s="687"/>
      <c r="MNW34" s="687"/>
      <c r="MNX34" s="687"/>
      <c r="MNY34" s="687"/>
      <c r="MNZ34" s="687"/>
      <c r="MOA34" s="687"/>
      <c r="MOB34" s="687"/>
      <c r="MOC34" s="687"/>
      <c r="MOD34" s="687"/>
      <c r="MOE34" s="687"/>
      <c r="MOF34" s="687"/>
      <c r="MOG34" s="687"/>
      <c r="MOH34" s="687"/>
      <c r="MOI34" s="687"/>
      <c r="MOJ34" s="687"/>
      <c r="MOK34" s="687"/>
      <c r="MOL34" s="687"/>
      <c r="MOM34" s="687"/>
      <c r="MON34" s="687"/>
      <c r="MOO34" s="687"/>
      <c r="MOP34" s="687"/>
      <c r="MOQ34" s="687"/>
      <c r="MOR34" s="687"/>
      <c r="MOS34" s="687"/>
      <c r="MOT34" s="687"/>
      <c r="MOU34" s="687"/>
      <c r="MOV34" s="687"/>
      <c r="MOW34" s="687"/>
      <c r="MOX34" s="687"/>
      <c r="MOY34" s="687"/>
      <c r="MOZ34" s="687"/>
      <c r="MPA34" s="687"/>
      <c r="MPB34" s="687"/>
      <c r="MPC34" s="687"/>
      <c r="MPD34" s="687"/>
      <c r="MPE34" s="687"/>
      <c r="MPF34" s="687"/>
      <c r="MPG34" s="687"/>
      <c r="MPH34" s="687"/>
      <c r="MPI34" s="687"/>
      <c r="MPJ34" s="687"/>
      <c r="MPK34" s="687"/>
      <c r="MPL34" s="687"/>
      <c r="MPM34" s="687"/>
      <c r="MPN34" s="687"/>
      <c r="MPO34" s="687"/>
      <c r="MPP34" s="687"/>
      <c r="MPQ34" s="687"/>
      <c r="MPR34" s="687"/>
      <c r="MPS34" s="687"/>
      <c r="MPT34" s="687"/>
      <c r="MPU34" s="687"/>
      <c r="MPV34" s="687"/>
      <c r="MPW34" s="687"/>
      <c r="MPX34" s="687"/>
      <c r="MPY34" s="687"/>
      <c r="MPZ34" s="687"/>
      <c r="MQA34" s="687"/>
      <c r="MQB34" s="687"/>
      <c r="MQC34" s="687"/>
      <c r="MQD34" s="687"/>
      <c r="MQE34" s="687"/>
      <c r="MQF34" s="687"/>
      <c r="MQG34" s="687"/>
      <c r="MQH34" s="687"/>
      <c r="MQI34" s="687"/>
      <c r="MQJ34" s="687"/>
      <c r="MQK34" s="687"/>
      <c r="MQL34" s="687"/>
      <c r="MQM34" s="687"/>
      <c r="MQN34" s="687"/>
      <c r="MQO34" s="687"/>
      <c r="MQP34" s="687"/>
      <c r="MQQ34" s="687"/>
      <c r="MQR34" s="687"/>
      <c r="MQS34" s="687"/>
      <c r="MQT34" s="687"/>
      <c r="MQU34" s="687"/>
      <c r="MQV34" s="687"/>
      <c r="MQW34" s="687"/>
      <c r="MQX34" s="687"/>
      <c r="MQY34" s="687"/>
      <c r="MQZ34" s="687"/>
      <c r="MRA34" s="687"/>
      <c r="MRB34" s="687"/>
      <c r="MRC34" s="687"/>
      <c r="MRD34" s="687"/>
      <c r="MRE34" s="687"/>
      <c r="MRF34" s="687"/>
      <c r="MRG34" s="687"/>
      <c r="MRH34" s="687"/>
      <c r="MRI34" s="687"/>
      <c r="MRJ34" s="687"/>
      <c r="MRK34" s="687"/>
      <c r="MRL34" s="687"/>
      <c r="MRM34" s="687"/>
      <c r="MRN34" s="687"/>
      <c r="MRO34" s="687"/>
      <c r="MRP34" s="687"/>
      <c r="MRQ34" s="687"/>
      <c r="MRR34" s="687"/>
      <c r="MRS34" s="687"/>
      <c r="MRT34" s="687"/>
      <c r="MRU34" s="687"/>
      <c r="MRV34" s="687"/>
      <c r="MRW34" s="687"/>
      <c r="MRX34" s="687"/>
      <c r="MRY34" s="687"/>
      <c r="MRZ34" s="687"/>
      <c r="MSA34" s="687"/>
      <c r="MSB34" s="687"/>
      <c r="MSC34" s="687"/>
      <c r="MSD34" s="687"/>
      <c r="MSE34" s="687"/>
      <c r="MSF34" s="687"/>
      <c r="MSG34" s="687"/>
      <c r="MSH34" s="687"/>
      <c r="MSI34" s="687"/>
      <c r="MSJ34" s="687"/>
      <c r="MSK34" s="687"/>
      <c r="MSL34" s="687"/>
      <c r="MSM34" s="687"/>
      <c r="MSN34" s="687"/>
      <c r="MSO34" s="687"/>
      <c r="MSP34" s="687"/>
      <c r="MSQ34" s="687"/>
      <c r="MSR34" s="687"/>
      <c r="MSS34" s="687"/>
      <c r="MST34" s="687"/>
      <c r="MSU34" s="687"/>
      <c r="MSV34" s="687"/>
      <c r="MSW34" s="687"/>
      <c r="MSX34" s="687"/>
      <c r="MSY34" s="687"/>
      <c r="MSZ34" s="687"/>
      <c r="MTA34" s="687"/>
      <c r="MTB34" s="687"/>
      <c r="MTC34" s="687"/>
      <c r="MTD34" s="687"/>
      <c r="MTE34" s="687"/>
      <c r="MTF34" s="687"/>
      <c r="MTG34" s="687"/>
      <c r="MTH34" s="687"/>
      <c r="MTI34" s="687"/>
      <c r="MTJ34" s="687"/>
      <c r="MTK34" s="687"/>
      <c r="MTL34" s="687"/>
      <c r="MTM34" s="687"/>
      <c r="MTN34" s="687"/>
      <c r="MTO34" s="687"/>
      <c r="MTP34" s="687"/>
      <c r="MTQ34" s="687"/>
      <c r="MTR34" s="687"/>
      <c r="MTS34" s="687"/>
      <c r="MTT34" s="687"/>
      <c r="MTU34" s="687"/>
      <c r="MTV34" s="687"/>
      <c r="MTW34" s="687"/>
      <c r="MTX34" s="687"/>
      <c r="MTY34" s="687"/>
      <c r="MTZ34" s="687"/>
      <c r="MUA34" s="687"/>
      <c r="MUB34" s="687"/>
      <c r="MUC34" s="687"/>
      <c r="MUD34" s="687"/>
      <c r="MUE34" s="687"/>
      <c r="MUF34" s="687"/>
      <c r="MUG34" s="687"/>
      <c r="MUH34" s="687"/>
      <c r="MUI34" s="687"/>
      <c r="MUJ34" s="687"/>
      <c r="MUK34" s="687"/>
      <c r="MUL34" s="687"/>
      <c r="MUM34" s="687"/>
      <c r="MUN34" s="687"/>
      <c r="MUO34" s="687"/>
      <c r="MUP34" s="687"/>
      <c r="MUQ34" s="687"/>
      <c r="MUR34" s="687"/>
      <c r="MUS34" s="687"/>
      <c r="MUT34" s="687"/>
      <c r="MUU34" s="687"/>
      <c r="MUV34" s="687"/>
      <c r="MUW34" s="687"/>
      <c r="MUX34" s="687"/>
      <c r="MUY34" s="687"/>
      <c r="MUZ34" s="687"/>
      <c r="MVA34" s="687"/>
      <c r="MVB34" s="687"/>
      <c r="MVC34" s="687"/>
      <c r="MVD34" s="687"/>
      <c r="MVE34" s="687"/>
      <c r="MVF34" s="687"/>
      <c r="MVG34" s="687"/>
      <c r="MVH34" s="687"/>
      <c r="MVI34" s="687"/>
      <c r="MVJ34" s="687"/>
      <c r="MVK34" s="687"/>
      <c r="MVL34" s="687"/>
      <c r="MVM34" s="687"/>
      <c r="MVN34" s="687"/>
      <c r="MVO34" s="687"/>
      <c r="MVP34" s="687"/>
      <c r="MVQ34" s="687"/>
      <c r="MVR34" s="687"/>
      <c r="MVS34" s="687"/>
      <c r="MVT34" s="687"/>
      <c r="MVU34" s="687"/>
      <c r="MVV34" s="687"/>
      <c r="MVW34" s="687"/>
      <c r="MVX34" s="687"/>
      <c r="MVY34" s="687"/>
      <c r="MVZ34" s="687"/>
      <c r="MWA34" s="687"/>
      <c r="MWB34" s="687"/>
      <c r="MWC34" s="687"/>
      <c r="MWD34" s="687"/>
      <c r="MWE34" s="687"/>
      <c r="MWF34" s="687"/>
      <c r="MWG34" s="687"/>
      <c r="MWH34" s="687"/>
      <c r="MWI34" s="687"/>
      <c r="MWJ34" s="687"/>
      <c r="MWK34" s="687"/>
      <c r="MWL34" s="687"/>
      <c r="MWM34" s="687"/>
      <c r="MWN34" s="687"/>
      <c r="MWO34" s="687"/>
      <c r="MWP34" s="687"/>
      <c r="MWQ34" s="687"/>
      <c r="MWR34" s="687"/>
      <c r="MWS34" s="687"/>
      <c r="MWT34" s="687"/>
      <c r="MWU34" s="687"/>
      <c r="MWV34" s="687"/>
      <c r="MWW34" s="687"/>
      <c r="MWX34" s="687"/>
      <c r="MWY34" s="687"/>
      <c r="MWZ34" s="687"/>
      <c r="MXA34" s="687"/>
      <c r="MXB34" s="687"/>
      <c r="MXC34" s="687"/>
      <c r="MXD34" s="687"/>
      <c r="MXE34" s="687"/>
      <c r="MXF34" s="687"/>
      <c r="MXG34" s="687"/>
      <c r="MXH34" s="687"/>
      <c r="MXI34" s="687"/>
      <c r="MXJ34" s="687"/>
      <c r="MXK34" s="687"/>
      <c r="MXL34" s="687"/>
      <c r="MXM34" s="687"/>
      <c r="MXN34" s="687"/>
      <c r="MXO34" s="687"/>
      <c r="MXP34" s="687"/>
      <c r="MXQ34" s="687"/>
      <c r="MXR34" s="687"/>
      <c r="MXS34" s="687"/>
      <c r="MXT34" s="687"/>
      <c r="MXU34" s="687"/>
      <c r="MXV34" s="687"/>
      <c r="MXW34" s="687"/>
      <c r="MXX34" s="687"/>
      <c r="MXY34" s="687"/>
      <c r="MXZ34" s="687"/>
      <c r="MYA34" s="687"/>
      <c r="MYB34" s="687"/>
      <c r="MYC34" s="687"/>
      <c r="MYD34" s="687"/>
      <c r="MYE34" s="687"/>
      <c r="MYF34" s="687"/>
      <c r="MYG34" s="687"/>
      <c r="MYH34" s="687"/>
      <c r="MYI34" s="687"/>
      <c r="MYJ34" s="687"/>
      <c r="MYK34" s="687"/>
      <c r="MYL34" s="687"/>
      <c r="MYM34" s="687"/>
      <c r="MYN34" s="687"/>
      <c r="MYO34" s="687"/>
      <c r="MYP34" s="687"/>
      <c r="MYQ34" s="687"/>
      <c r="MYR34" s="687"/>
      <c r="MYS34" s="687"/>
      <c r="MYT34" s="687"/>
      <c r="MYU34" s="687"/>
      <c r="MYV34" s="687"/>
      <c r="MYW34" s="687"/>
      <c r="MYX34" s="687"/>
      <c r="MYY34" s="687"/>
      <c r="MYZ34" s="687"/>
      <c r="MZA34" s="687"/>
      <c r="MZB34" s="687"/>
      <c r="MZC34" s="687"/>
      <c r="MZD34" s="687"/>
      <c r="MZE34" s="687"/>
      <c r="MZF34" s="687"/>
      <c r="MZG34" s="687"/>
      <c r="MZH34" s="687"/>
      <c r="MZI34" s="687"/>
      <c r="MZJ34" s="687"/>
      <c r="MZK34" s="687"/>
      <c r="MZL34" s="687"/>
      <c r="MZM34" s="687"/>
      <c r="MZN34" s="687"/>
      <c r="MZO34" s="687"/>
      <c r="MZP34" s="687"/>
      <c r="MZQ34" s="687"/>
      <c r="MZR34" s="687"/>
      <c r="MZS34" s="687"/>
      <c r="MZT34" s="687"/>
      <c r="MZU34" s="687"/>
      <c r="MZV34" s="687"/>
      <c r="MZW34" s="687"/>
      <c r="MZX34" s="687"/>
      <c r="MZY34" s="687"/>
      <c r="MZZ34" s="687"/>
      <c r="NAA34" s="687"/>
      <c r="NAB34" s="687"/>
      <c r="NAC34" s="687"/>
      <c r="NAD34" s="687"/>
      <c r="NAE34" s="687"/>
      <c r="NAF34" s="687"/>
      <c r="NAG34" s="687"/>
      <c r="NAH34" s="687"/>
      <c r="NAI34" s="687"/>
      <c r="NAJ34" s="687"/>
      <c r="NAK34" s="687"/>
      <c r="NAL34" s="687"/>
      <c r="NAM34" s="687"/>
      <c r="NAN34" s="687"/>
      <c r="NAO34" s="687"/>
      <c r="NAP34" s="687"/>
      <c r="NAQ34" s="687"/>
      <c r="NAR34" s="687"/>
      <c r="NAS34" s="687"/>
      <c r="NAT34" s="687"/>
      <c r="NAU34" s="687"/>
      <c r="NAV34" s="687"/>
      <c r="NAW34" s="687"/>
      <c r="NAX34" s="687"/>
      <c r="NAY34" s="687"/>
      <c r="NAZ34" s="687"/>
      <c r="NBA34" s="687"/>
      <c r="NBB34" s="687"/>
      <c r="NBC34" s="687"/>
      <c r="NBD34" s="687"/>
      <c r="NBE34" s="687"/>
      <c r="NBF34" s="687"/>
      <c r="NBG34" s="687"/>
      <c r="NBH34" s="687"/>
      <c r="NBI34" s="687"/>
      <c r="NBJ34" s="687"/>
      <c r="NBK34" s="687"/>
      <c r="NBL34" s="687"/>
      <c r="NBM34" s="687"/>
      <c r="NBN34" s="687"/>
      <c r="NBO34" s="687"/>
      <c r="NBP34" s="687"/>
      <c r="NBQ34" s="687"/>
      <c r="NBR34" s="687"/>
      <c r="NBS34" s="687"/>
      <c r="NBT34" s="687"/>
      <c r="NBU34" s="687"/>
      <c r="NBV34" s="687"/>
      <c r="NBW34" s="687"/>
      <c r="NBX34" s="687"/>
      <c r="NBY34" s="687"/>
      <c r="NBZ34" s="687"/>
      <c r="NCA34" s="687"/>
      <c r="NCB34" s="687"/>
      <c r="NCC34" s="687"/>
      <c r="NCD34" s="687"/>
      <c r="NCE34" s="687"/>
      <c r="NCF34" s="687"/>
      <c r="NCG34" s="687"/>
      <c r="NCH34" s="687"/>
      <c r="NCI34" s="687"/>
      <c r="NCJ34" s="687"/>
      <c r="NCK34" s="687"/>
      <c r="NCL34" s="687"/>
      <c r="NCM34" s="687"/>
      <c r="NCN34" s="687"/>
      <c r="NCO34" s="687"/>
      <c r="NCP34" s="687"/>
      <c r="NCQ34" s="687"/>
      <c r="NCR34" s="687"/>
      <c r="NCS34" s="687"/>
      <c r="NCT34" s="687"/>
      <c r="NCU34" s="687"/>
      <c r="NCV34" s="687"/>
      <c r="NCW34" s="687"/>
      <c r="NCX34" s="687"/>
      <c r="NCY34" s="687"/>
      <c r="NCZ34" s="687"/>
      <c r="NDA34" s="687"/>
      <c r="NDB34" s="687"/>
      <c r="NDC34" s="687"/>
      <c r="NDD34" s="687"/>
      <c r="NDE34" s="687"/>
      <c r="NDF34" s="687"/>
      <c r="NDG34" s="687"/>
      <c r="NDH34" s="687"/>
      <c r="NDI34" s="687"/>
      <c r="NDJ34" s="687"/>
      <c r="NDK34" s="687"/>
      <c r="NDL34" s="687"/>
      <c r="NDM34" s="687"/>
      <c r="NDN34" s="687"/>
      <c r="NDO34" s="687"/>
      <c r="NDP34" s="687"/>
      <c r="NDQ34" s="687"/>
      <c r="NDR34" s="687"/>
      <c r="NDS34" s="687"/>
      <c r="NDT34" s="687"/>
      <c r="NDU34" s="687"/>
      <c r="NDV34" s="687"/>
      <c r="NDW34" s="687"/>
      <c r="NDX34" s="687"/>
      <c r="NDY34" s="687"/>
      <c r="NDZ34" s="687"/>
      <c r="NEA34" s="687"/>
      <c r="NEB34" s="687"/>
      <c r="NEC34" s="687"/>
      <c r="NED34" s="687"/>
      <c r="NEE34" s="687"/>
      <c r="NEF34" s="687"/>
      <c r="NEG34" s="687"/>
      <c r="NEH34" s="687"/>
      <c r="NEI34" s="687"/>
      <c r="NEJ34" s="687"/>
      <c r="NEK34" s="687"/>
      <c r="NEL34" s="687"/>
      <c r="NEM34" s="687"/>
      <c r="NEN34" s="687"/>
      <c r="NEO34" s="687"/>
      <c r="NEP34" s="687"/>
      <c r="NEQ34" s="687"/>
      <c r="NER34" s="687"/>
      <c r="NES34" s="687"/>
      <c r="NET34" s="687"/>
      <c r="NEU34" s="687"/>
      <c r="NEV34" s="687"/>
      <c r="NEW34" s="687"/>
      <c r="NEX34" s="687"/>
      <c r="NEY34" s="687"/>
      <c r="NEZ34" s="687"/>
      <c r="NFA34" s="687"/>
      <c r="NFB34" s="687"/>
      <c r="NFC34" s="687"/>
      <c r="NFD34" s="687"/>
      <c r="NFE34" s="687"/>
      <c r="NFF34" s="687"/>
      <c r="NFG34" s="687"/>
      <c r="NFH34" s="687"/>
      <c r="NFI34" s="687"/>
      <c r="NFJ34" s="687"/>
      <c r="NFK34" s="687"/>
      <c r="NFL34" s="687"/>
      <c r="NFM34" s="687"/>
      <c r="NFN34" s="687"/>
      <c r="NFO34" s="687"/>
      <c r="NFP34" s="687"/>
      <c r="NFQ34" s="687"/>
      <c r="NFR34" s="687"/>
      <c r="NFS34" s="687"/>
      <c r="NFT34" s="687"/>
      <c r="NFU34" s="687"/>
      <c r="NFV34" s="687"/>
      <c r="NFW34" s="687"/>
      <c r="NFX34" s="687"/>
      <c r="NFY34" s="687"/>
      <c r="NFZ34" s="687"/>
      <c r="NGA34" s="687"/>
      <c r="NGB34" s="687"/>
      <c r="NGC34" s="687"/>
      <c r="NGD34" s="687"/>
      <c r="NGE34" s="687"/>
      <c r="NGF34" s="687"/>
      <c r="NGG34" s="687"/>
      <c r="NGH34" s="687"/>
      <c r="NGI34" s="687"/>
      <c r="NGJ34" s="687"/>
      <c r="NGK34" s="687"/>
      <c r="NGL34" s="687"/>
      <c r="NGM34" s="687"/>
      <c r="NGN34" s="687"/>
      <c r="NGO34" s="687"/>
      <c r="NGP34" s="687"/>
      <c r="NGQ34" s="687"/>
      <c r="NGR34" s="687"/>
      <c r="NGS34" s="687"/>
      <c r="NGT34" s="687"/>
      <c r="NGU34" s="687"/>
      <c r="NGV34" s="687"/>
      <c r="NGW34" s="687"/>
      <c r="NGX34" s="687"/>
      <c r="NGY34" s="687"/>
      <c r="NGZ34" s="687"/>
      <c r="NHA34" s="687"/>
      <c r="NHB34" s="687"/>
      <c r="NHC34" s="687"/>
      <c r="NHD34" s="687"/>
      <c r="NHE34" s="687"/>
      <c r="NHF34" s="687"/>
      <c r="NHG34" s="687"/>
      <c r="NHH34" s="687"/>
      <c r="NHI34" s="687"/>
      <c r="NHJ34" s="687"/>
      <c r="NHK34" s="687"/>
      <c r="NHL34" s="687"/>
      <c r="NHM34" s="687"/>
      <c r="NHN34" s="687"/>
      <c r="NHO34" s="687"/>
      <c r="NHP34" s="687"/>
      <c r="NHQ34" s="687"/>
      <c r="NHR34" s="687"/>
      <c r="NHS34" s="687"/>
      <c r="NHT34" s="687"/>
      <c r="NHU34" s="687"/>
      <c r="NHV34" s="687"/>
      <c r="NHW34" s="687"/>
      <c r="NHX34" s="687"/>
      <c r="NHY34" s="687"/>
      <c r="NHZ34" s="687"/>
      <c r="NIA34" s="687"/>
      <c r="NIB34" s="687"/>
      <c r="NIC34" s="687"/>
      <c r="NID34" s="687"/>
      <c r="NIE34" s="687"/>
      <c r="NIF34" s="687"/>
      <c r="NIG34" s="687"/>
      <c r="NIH34" s="687"/>
      <c r="NII34" s="687"/>
      <c r="NIJ34" s="687"/>
      <c r="NIK34" s="687"/>
      <c r="NIL34" s="687"/>
      <c r="NIM34" s="687"/>
      <c r="NIN34" s="687"/>
      <c r="NIO34" s="687"/>
      <c r="NIP34" s="687"/>
      <c r="NIQ34" s="687"/>
      <c r="NIR34" s="687"/>
      <c r="NIS34" s="687"/>
      <c r="NIT34" s="687"/>
      <c r="NIU34" s="687"/>
      <c r="NIV34" s="687"/>
      <c r="NIW34" s="687"/>
      <c r="NIX34" s="687"/>
      <c r="NIY34" s="687"/>
      <c r="NIZ34" s="687"/>
      <c r="NJA34" s="687"/>
      <c r="NJB34" s="687"/>
      <c r="NJC34" s="687"/>
      <c r="NJD34" s="687"/>
      <c r="NJE34" s="687"/>
      <c r="NJF34" s="687"/>
      <c r="NJG34" s="687"/>
      <c r="NJH34" s="687"/>
      <c r="NJI34" s="687"/>
      <c r="NJJ34" s="687"/>
      <c r="NJK34" s="687"/>
      <c r="NJL34" s="687"/>
      <c r="NJM34" s="687"/>
      <c r="NJN34" s="687"/>
      <c r="NJO34" s="687"/>
      <c r="NJP34" s="687"/>
      <c r="NJQ34" s="687"/>
      <c r="NJR34" s="687"/>
      <c r="NJS34" s="687"/>
      <c r="NJT34" s="687"/>
      <c r="NJU34" s="687"/>
      <c r="NJV34" s="687"/>
      <c r="NJW34" s="687"/>
      <c r="NJX34" s="687"/>
      <c r="NJY34" s="687"/>
      <c r="NJZ34" s="687"/>
      <c r="NKA34" s="687"/>
      <c r="NKB34" s="687"/>
      <c r="NKC34" s="687"/>
      <c r="NKD34" s="687"/>
      <c r="NKE34" s="687"/>
      <c r="NKF34" s="687"/>
      <c r="NKG34" s="687"/>
      <c r="NKH34" s="687"/>
      <c r="NKI34" s="687"/>
      <c r="NKJ34" s="687"/>
      <c r="NKK34" s="687"/>
      <c r="NKL34" s="687"/>
      <c r="NKM34" s="687"/>
      <c r="NKN34" s="687"/>
      <c r="NKO34" s="687"/>
      <c r="NKP34" s="687"/>
      <c r="NKQ34" s="687"/>
      <c r="NKR34" s="687"/>
      <c r="NKS34" s="687"/>
      <c r="NKT34" s="687"/>
      <c r="NKU34" s="687"/>
      <c r="NKV34" s="687"/>
      <c r="NKW34" s="687"/>
      <c r="NKX34" s="687"/>
      <c r="NKY34" s="687"/>
      <c r="NKZ34" s="687"/>
      <c r="NLA34" s="687"/>
      <c r="NLB34" s="687"/>
      <c r="NLC34" s="687"/>
      <c r="NLD34" s="687"/>
      <c r="NLE34" s="687"/>
      <c r="NLF34" s="687"/>
      <c r="NLG34" s="687"/>
      <c r="NLH34" s="687"/>
      <c r="NLI34" s="687"/>
      <c r="NLJ34" s="687"/>
      <c r="NLK34" s="687"/>
      <c r="NLL34" s="687"/>
      <c r="NLM34" s="687"/>
      <c r="NLN34" s="687"/>
      <c r="NLO34" s="687"/>
      <c r="NLP34" s="687"/>
      <c r="NLQ34" s="687"/>
      <c r="NLR34" s="687"/>
      <c r="NLS34" s="687"/>
      <c r="NLT34" s="687"/>
      <c r="NLU34" s="687"/>
      <c r="NLV34" s="687"/>
      <c r="NLW34" s="687"/>
      <c r="NLX34" s="687"/>
      <c r="NLY34" s="687"/>
      <c r="NLZ34" s="687"/>
      <c r="NMA34" s="687"/>
      <c r="NMB34" s="687"/>
      <c r="NMC34" s="687"/>
      <c r="NMD34" s="687"/>
      <c r="NME34" s="687"/>
      <c r="NMF34" s="687"/>
      <c r="NMG34" s="687"/>
      <c r="NMH34" s="687"/>
      <c r="NMI34" s="687"/>
      <c r="NMJ34" s="687"/>
      <c r="NMK34" s="687"/>
      <c r="NML34" s="687"/>
      <c r="NMM34" s="687"/>
      <c r="NMN34" s="687"/>
      <c r="NMO34" s="687"/>
      <c r="NMP34" s="687"/>
      <c r="NMQ34" s="687"/>
      <c r="NMR34" s="687"/>
      <c r="NMS34" s="687"/>
      <c r="NMT34" s="687"/>
      <c r="NMU34" s="687"/>
      <c r="NMV34" s="687"/>
      <c r="NMW34" s="687"/>
      <c r="NMX34" s="687"/>
      <c r="NMY34" s="687"/>
      <c r="NMZ34" s="687"/>
      <c r="NNA34" s="687"/>
      <c r="NNB34" s="687"/>
      <c r="NNC34" s="687"/>
      <c r="NND34" s="687"/>
      <c r="NNE34" s="687"/>
      <c r="NNF34" s="687"/>
      <c r="NNG34" s="687"/>
      <c r="NNH34" s="687"/>
      <c r="NNI34" s="687"/>
      <c r="NNJ34" s="687"/>
      <c r="NNK34" s="687"/>
      <c r="NNL34" s="687"/>
      <c r="NNM34" s="687"/>
      <c r="NNN34" s="687"/>
      <c r="NNO34" s="687"/>
      <c r="NNP34" s="687"/>
      <c r="NNQ34" s="687"/>
      <c r="NNR34" s="687"/>
      <c r="NNS34" s="687"/>
      <c r="NNT34" s="687"/>
      <c r="NNU34" s="687"/>
      <c r="NNV34" s="687"/>
      <c r="NNW34" s="687"/>
      <c r="NNX34" s="687"/>
      <c r="NNY34" s="687"/>
      <c r="NNZ34" s="687"/>
      <c r="NOA34" s="687"/>
      <c r="NOB34" s="687"/>
      <c r="NOC34" s="687"/>
      <c r="NOD34" s="687"/>
      <c r="NOE34" s="687"/>
      <c r="NOF34" s="687"/>
      <c r="NOG34" s="687"/>
      <c r="NOH34" s="687"/>
      <c r="NOI34" s="687"/>
      <c r="NOJ34" s="687"/>
      <c r="NOK34" s="687"/>
      <c r="NOL34" s="687"/>
      <c r="NOM34" s="687"/>
      <c r="NON34" s="687"/>
      <c r="NOO34" s="687"/>
      <c r="NOP34" s="687"/>
      <c r="NOQ34" s="687"/>
      <c r="NOR34" s="687"/>
      <c r="NOS34" s="687"/>
      <c r="NOT34" s="687"/>
      <c r="NOU34" s="687"/>
      <c r="NOV34" s="687"/>
      <c r="NOW34" s="687"/>
      <c r="NOX34" s="687"/>
      <c r="NOY34" s="687"/>
      <c r="NOZ34" s="687"/>
      <c r="NPA34" s="687"/>
      <c r="NPB34" s="687"/>
      <c r="NPC34" s="687"/>
      <c r="NPD34" s="687"/>
      <c r="NPE34" s="687"/>
      <c r="NPF34" s="687"/>
      <c r="NPG34" s="687"/>
      <c r="NPH34" s="687"/>
      <c r="NPI34" s="687"/>
      <c r="NPJ34" s="687"/>
      <c r="NPK34" s="687"/>
      <c r="NPL34" s="687"/>
      <c r="NPM34" s="687"/>
      <c r="NPN34" s="687"/>
      <c r="NPO34" s="687"/>
      <c r="NPP34" s="687"/>
      <c r="NPQ34" s="687"/>
      <c r="NPR34" s="687"/>
      <c r="NPS34" s="687"/>
      <c r="NPT34" s="687"/>
      <c r="NPU34" s="687"/>
      <c r="NPV34" s="687"/>
      <c r="NPW34" s="687"/>
      <c r="NPX34" s="687"/>
      <c r="NPY34" s="687"/>
      <c r="NPZ34" s="687"/>
      <c r="NQA34" s="687"/>
      <c r="NQB34" s="687"/>
      <c r="NQC34" s="687"/>
      <c r="NQD34" s="687"/>
      <c r="NQE34" s="687"/>
      <c r="NQF34" s="687"/>
      <c r="NQG34" s="687"/>
      <c r="NQH34" s="687"/>
      <c r="NQI34" s="687"/>
      <c r="NQJ34" s="687"/>
      <c r="NQK34" s="687"/>
      <c r="NQL34" s="687"/>
      <c r="NQM34" s="687"/>
      <c r="NQN34" s="687"/>
      <c r="NQO34" s="687"/>
      <c r="NQP34" s="687"/>
      <c r="NQQ34" s="687"/>
      <c r="NQR34" s="687"/>
      <c r="NQS34" s="687"/>
      <c r="NQT34" s="687"/>
      <c r="NQU34" s="687"/>
      <c r="NQV34" s="687"/>
      <c r="NQW34" s="687"/>
      <c r="NQX34" s="687"/>
      <c r="NQY34" s="687"/>
      <c r="NQZ34" s="687"/>
      <c r="NRA34" s="687"/>
      <c r="NRB34" s="687"/>
      <c r="NRC34" s="687"/>
      <c r="NRD34" s="687"/>
      <c r="NRE34" s="687"/>
      <c r="NRF34" s="687"/>
      <c r="NRG34" s="687"/>
      <c r="NRH34" s="687"/>
      <c r="NRI34" s="687"/>
      <c r="NRJ34" s="687"/>
      <c r="NRK34" s="687"/>
      <c r="NRL34" s="687"/>
      <c r="NRM34" s="687"/>
      <c r="NRN34" s="687"/>
      <c r="NRO34" s="687"/>
      <c r="NRP34" s="687"/>
      <c r="NRQ34" s="687"/>
      <c r="NRR34" s="687"/>
      <c r="NRS34" s="687"/>
      <c r="NRT34" s="687"/>
      <c r="NRU34" s="687"/>
      <c r="NRV34" s="687"/>
      <c r="NRW34" s="687"/>
      <c r="NRX34" s="687"/>
      <c r="NRY34" s="687"/>
      <c r="NRZ34" s="687"/>
      <c r="NSA34" s="687"/>
      <c r="NSB34" s="687"/>
      <c r="NSC34" s="687"/>
      <c r="NSD34" s="687"/>
      <c r="NSE34" s="687"/>
      <c r="NSF34" s="687"/>
      <c r="NSG34" s="687"/>
      <c r="NSH34" s="687"/>
      <c r="NSI34" s="687"/>
      <c r="NSJ34" s="687"/>
      <c r="NSK34" s="687"/>
      <c r="NSL34" s="687"/>
      <c r="NSM34" s="687"/>
      <c r="NSN34" s="687"/>
      <c r="NSO34" s="687"/>
      <c r="NSP34" s="687"/>
      <c r="NSQ34" s="687"/>
      <c r="NSR34" s="687"/>
      <c r="NSS34" s="687"/>
      <c r="NST34" s="687"/>
      <c r="NSU34" s="687"/>
      <c r="NSV34" s="687"/>
      <c r="NSW34" s="687"/>
      <c r="NSX34" s="687"/>
      <c r="NSY34" s="687"/>
      <c r="NSZ34" s="687"/>
      <c r="NTA34" s="687"/>
      <c r="NTB34" s="687"/>
      <c r="NTC34" s="687"/>
      <c r="NTD34" s="687"/>
      <c r="NTE34" s="687"/>
      <c r="NTF34" s="687"/>
      <c r="NTG34" s="687"/>
      <c r="NTH34" s="687"/>
      <c r="NTI34" s="687"/>
      <c r="NTJ34" s="687"/>
      <c r="NTK34" s="687"/>
      <c r="NTL34" s="687"/>
      <c r="NTM34" s="687"/>
      <c r="NTN34" s="687"/>
      <c r="NTO34" s="687"/>
      <c r="NTP34" s="687"/>
      <c r="NTQ34" s="687"/>
      <c r="NTR34" s="687"/>
      <c r="NTS34" s="687"/>
      <c r="NTT34" s="687"/>
      <c r="NTU34" s="687"/>
      <c r="NTV34" s="687"/>
      <c r="NTW34" s="687"/>
      <c r="NTX34" s="687"/>
      <c r="NTY34" s="687"/>
      <c r="NTZ34" s="687"/>
      <c r="NUA34" s="687"/>
      <c r="NUB34" s="687"/>
      <c r="NUC34" s="687"/>
      <c r="NUD34" s="687"/>
      <c r="NUE34" s="687"/>
      <c r="NUF34" s="687"/>
      <c r="NUG34" s="687"/>
      <c r="NUH34" s="687"/>
      <c r="NUI34" s="687"/>
      <c r="NUJ34" s="687"/>
      <c r="NUK34" s="687"/>
      <c r="NUL34" s="687"/>
      <c r="NUM34" s="687"/>
      <c r="NUN34" s="687"/>
      <c r="NUO34" s="687"/>
      <c r="NUP34" s="687"/>
      <c r="NUQ34" s="687"/>
      <c r="NUR34" s="687"/>
      <c r="NUS34" s="687"/>
      <c r="NUT34" s="687"/>
      <c r="NUU34" s="687"/>
      <c r="NUV34" s="687"/>
      <c r="NUW34" s="687"/>
      <c r="NUX34" s="687"/>
      <c r="NUY34" s="687"/>
      <c r="NUZ34" s="687"/>
      <c r="NVA34" s="687"/>
      <c r="NVB34" s="687"/>
      <c r="NVC34" s="687"/>
      <c r="NVD34" s="687"/>
      <c r="NVE34" s="687"/>
      <c r="NVF34" s="687"/>
      <c r="NVG34" s="687"/>
      <c r="NVH34" s="687"/>
      <c r="NVI34" s="687"/>
      <c r="NVJ34" s="687"/>
      <c r="NVK34" s="687"/>
      <c r="NVL34" s="687"/>
      <c r="NVM34" s="687"/>
      <c r="NVN34" s="687"/>
      <c r="NVO34" s="687"/>
      <c r="NVP34" s="687"/>
      <c r="NVQ34" s="687"/>
      <c r="NVR34" s="687"/>
      <c r="NVS34" s="687"/>
      <c r="NVT34" s="687"/>
      <c r="NVU34" s="687"/>
      <c r="NVV34" s="687"/>
      <c r="NVW34" s="687"/>
      <c r="NVX34" s="687"/>
      <c r="NVY34" s="687"/>
      <c r="NVZ34" s="687"/>
      <c r="NWA34" s="687"/>
      <c r="NWB34" s="687"/>
      <c r="NWC34" s="687"/>
      <c r="NWD34" s="687"/>
      <c r="NWE34" s="687"/>
      <c r="NWF34" s="687"/>
      <c r="NWG34" s="687"/>
      <c r="NWH34" s="687"/>
      <c r="NWI34" s="687"/>
      <c r="NWJ34" s="687"/>
      <c r="NWK34" s="687"/>
      <c r="NWL34" s="687"/>
      <c r="NWM34" s="687"/>
      <c r="NWN34" s="687"/>
      <c r="NWO34" s="687"/>
      <c r="NWP34" s="687"/>
      <c r="NWQ34" s="687"/>
      <c r="NWR34" s="687"/>
      <c r="NWS34" s="687"/>
      <c r="NWT34" s="687"/>
      <c r="NWU34" s="687"/>
      <c r="NWV34" s="687"/>
      <c r="NWW34" s="687"/>
      <c r="NWX34" s="687"/>
      <c r="NWY34" s="687"/>
      <c r="NWZ34" s="687"/>
      <c r="NXA34" s="687"/>
      <c r="NXB34" s="687"/>
      <c r="NXC34" s="687"/>
      <c r="NXD34" s="687"/>
      <c r="NXE34" s="687"/>
      <c r="NXF34" s="687"/>
      <c r="NXG34" s="687"/>
      <c r="NXH34" s="687"/>
      <c r="NXI34" s="687"/>
      <c r="NXJ34" s="687"/>
      <c r="NXK34" s="687"/>
      <c r="NXL34" s="687"/>
      <c r="NXM34" s="687"/>
      <c r="NXN34" s="687"/>
      <c r="NXO34" s="687"/>
      <c r="NXP34" s="687"/>
      <c r="NXQ34" s="687"/>
      <c r="NXR34" s="687"/>
      <c r="NXS34" s="687"/>
      <c r="NXT34" s="687"/>
      <c r="NXU34" s="687"/>
      <c r="NXV34" s="687"/>
      <c r="NXW34" s="687"/>
      <c r="NXX34" s="687"/>
      <c r="NXY34" s="687"/>
      <c r="NXZ34" s="687"/>
      <c r="NYA34" s="687"/>
      <c r="NYB34" s="687"/>
      <c r="NYC34" s="687"/>
      <c r="NYD34" s="687"/>
      <c r="NYE34" s="687"/>
      <c r="NYF34" s="687"/>
      <c r="NYG34" s="687"/>
      <c r="NYH34" s="687"/>
      <c r="NYI34" s="687"/>
      <c r="NYJ34" s="687"/>
      <c r="NYK34" s="687"/>
      <c r="NYL34" s="687"/>
      <c r="NYM34" s="687"/>
      <c r="NYN34" s="687"/>
      <c r="NYO34" s="687"/>
      <c r="NYP34" s="687"/>
      <c r="NYQ34" s="687"/>
      <c r="NYR34" s="687"/>
      <c r="NYS34" s="687"/>
      <c r="NYT34" s="687"/>
      <c r="NYU34" s="687"/>
      <c r="NYV34" s="687"/>
      <c r="NYW34" s="687"/>
      <c r="NYX34" s="687"/>
      <c r="NYY34" s="687"/>
      <c r="NYZ34" s="687"/>
      <c r="NZA34" s="687"/>
      <c r="NZB34" s="687"/>
      <c r="NZC34" s="687"/>
      <c r="NZD34" s="687"/>
      <c r="NZE34" s="687"/>
      <c r="NZF34" s="687"/>
      <c r="NZG34" s="687"/>
      <c r="NZH34" s="687"/>
      <c r="NZI34" s="687"/>
      <c r="NZJ34" s="687"/>
      <c r="NZK34" s="687"/>
      <c r="NZL34" s="687"/>
      <c r="NZM34" s="687"/>
      <c r="NZN34" s="687"/>
      <c r="NZO34" s="687"/>
      <c r="NZP34" s="687"/>
      <c r="NZQ34" s="687"/>
      <c r="NZR34" s="687"/>
      <c r="NZS34" s="687"/>
      <c r="NZT34" s="687"/>
      <c r="NZU34" s="687"/>
      <c r="NZV34" s="687"/>
      <c r="NZW34" s="687"/>
      <c r="NZX34" s="687"/>
      <c r="NZY34" s="687"/>
      <c r="NZZ34" s="687"/>
      <c r="OAA34" s="687"/>
      <c r="OAB34" s="687"/>
      <c r="OAC34" s="687"/>
      <c r="OAD34" s="687"/>
      <c r="OAE34" s="687"/>
      <c r="OAF34" s="687"/>
      <c r="OAG34" s="687"/>
      <c r="OAH34" s="687"/>
      <c r="OAI34" s="687"/>
      <c r="OAJ34" s="687"/>
      <c r="OAK34" s="687"/>
      <c r="OAL34" s="687"/>
      <c r="OAM34" s="687"/>
      <c r="OAN34" s="687"/>
      <c r="OAO34" s="687"/>
      <c r="OAP34" s="687"/>
      <c r="OAQ34" s="687"/>
      <c r="OAR34" s="687"/>
      <c r="OAS34" s="687"/>
      <c r="OAT34" s="687"/>
      <c r="OAU34" s="687"/>
      <c r="OAV34" s="687"/>
      <c r="OAW34" s="687"/>
      <c r="OAX34" s="687"/>
      <c r="OAY34" s="687"/>
      <c r="OAZ34" s="687"/>
      <c r="OBA34" s="687"/>
      <c r="OBB34" s="687"/>
      <c r="OBC34" s="687"/>
      <c r="OBD34" s="687"/>
      <c r="OBE34" s="687"/>
      <c r="OBF34" s="687"/>
      <c r="OBG34" s="687"/>
      <c r="OBH34" s="687"/>
      <c r="OBI34" s="687"/>
      <c r="OBJ34" s="687"/>
      <c r="OBK34" s="687"/>
      <c r="OBL34" s="687"/>
      <c r="OBM34" s="687"/>
      <c r="OBN34" s="687"/>
      <c r="OBO34" s="687"/>
      <c r="OBP34" s="687"/>
      <c r="OBQ34" s="687"/>
      <c r="OBR34" s="687"/>
      <c r="OBS34" s="687"/>
      <c r="OBT34" s="687"/>
      <c r="OBU34" s="687"/>
      <c r="OBV34" s="687"/>
      <c r="OBW34" s="687"/>
      <c r="OBX34" s="687"/>
      <c r="OBY34" s="687"/>
      <c r="OBZ34" s="687"/>
      <c r="OCA34" s="687"/>
      <c r="OCB34" s="687"/>
      <c r="OCC34" s="687"/>
      <c r="OCD34" s="687"/>
      <c r="OCE34" s="687"/>
      <c r="OCF34" s="687"/>
      <c r="OCG34" s="687"/>
      <c r="OCH34" s="687"/>
      <c r="OCI34" s="687"/>
      <c r="OCJ34" s="687"/>
      <c r="OCK34" s="687"/>
      <c r="OCL34" s="687"/>
      <c r="OCM34" s="687"/>
      <c r="OCN34" s="687"/>
      <c r="OCO34" s="687"/>
      <c r="OCP34" s="687"/>
      <c r="OCQ34" s="687"/>
      <c r="OCR34" s="687"/>
      <c r="OCS34" s="687"/>
      <c r="OCT34" s="687"/>
      <c r="OCU34" s="687"/>
      <c r="OCV34" s="687"/>
      <c r="OCW34" s="687"/>
      <c r="OCX34" s="687"/>
      <c r="OCY34" s="687"/>
      <c r="OCZ34" s="687"/>
      <c r="ODA34" s="687"/>
      <c r="ODB34" s="687"/>
      <c r="ODC34" s="687"/>
      <c r="ODD34" s="687"/>
      <c r="ODE34" s="687"/>
      <c r="ODF34" s="687"/>
      <c r="ODG34" s="687"/>
      <c r="ODH34" s="687"/>
      <c r="ODI34" s="687"/>
      <c r="ODJ34" s="687"/>
      <c r="ODK34" s="687"/>
      <c r="ODL34" s="687"/>
      <c r="ODM34" s="687"/>
      <c r="ODN34" s="687"/>
      <c r="ODO34" s="687"/>
      <c r="ODP34" s="687"/>
      <c r="ODQ34" s="687"/>
      <c r="ODR34" s="687"/>
      <c r="ODS34" s="687"/>
      <c r="ODT34" s="687"/>
      <c r="ODU34" s="687"/>
      <c r="ODV34" s="687"/>
      <c r="ODW34" s="687"/>
      <c r="ODX34" s="687"/>
      <c r="ODY34" s="687"/>
      <c r="ODZ34" s="687"/>
      <c r="OEA34" s="687"/>
      <c r="OEB34" s="687"/>
      <c r="OEC34" s="687"/>
      <c r="OED34" s="687"/>
      <c r="OEE34" s="687"/>
      <c r="OEF34" s="687"/>
      <c r="OEG34" s="687"/>
      <c r="OEH34" s="687"/>
      <c r="OEI34" s="687"/>
      <c r="OEJ34" s="687"/>
      <c r="OEK34" s="687"/>
      <c r="OEL34" s="687"/>
      <c r="OEM34" s="687"/>
      <c r="OEN34" s="687"/>
      <c r="OEO34" s="687"/>
      <c r="OEP34" s="687"/>
      <c r="OEQ34" s="687"/>
      <c r="OER34" s="687"/>
      <c r="OES34" s="687"/>
      <c r="OET34" s="687"/>
      <c r="OEU34" s="687"/>
      <c r="OEV34" s="687"/>
      <c r="OEW34" s="687"/>
      <c r="OEX34" s="687"/>
      <c r="OEY34" s="687"/>
      <c r="OEZ34" s="687"/>
      <c r="OFA34" s="687"/>
      <c r="OFB34" s="687"/>
      <c r="OFC34" s="687"/>
      <c r="OFD34" s="687"/>
      <c r="OFE34" s="687"/>
      <c r="OFF34" s="687"/>
      <c r="OFG34" s="687"/>
      <c r="OFH34" s="687"/>
      <c r="OFI34" s="687"/>
      <c r="OFJ34" s="687"/>
      <c r="OFK34" s="687"/>
      <c r="OFL34" s="687"/>
      <c r="OFM34" s="687"/>
      <c r="OFN34" s="687"/>
      <c r="OFO34" s="687"/>
      <c r="OFP34" s="687"/>
      <c r="OFQ34" s="687"/>
      <c r="OFR34" s="687"/>
      <c r="OFS34" s="687"/>
      <c r="OFT34" s="687"/>
      <c r="OFU34" s="687"/>
      <c r="OFV34" s="687"/>
      <c r="OFW34" s="687"/>
      <c r="OFX34" s="687"/>
      <c r="OFY34" s="687"/>
      <c r="OFZ34" s="687"/>
      <c r="OGA34" s="687"/>
      <c r="OGB34" s="687"/>
      <c r="OGC34" s="687"/>
      <c r="OGD34" s="687"/>
      <c r="OGE34" s="687"/>
      <c r="OGF34" s="687"/>
      <c r="OGG34" s="687"/>
      <c r="OGH34" s="687"/>
      <c r="OGI34" s="687"/>
      <c r="OGJ34" s="687"/>
      <c r="OGK34" s="687"/>
      <c r="OGL34" s="687"/>
      <c r="OGM34" s="687"/>
      <c r="OGN34" s="687"/>
      <c r="OGO34" s="687"/>
      <c r="OGP34" s="687"/>
      <c r="OGQ34" s="687"/>
      <c r="OGR34" s="687"/>
      <c r="OGS34" s="687"/>
      <c r="OGT34" s="687"/>
      <c r="OGU34" s="687"/>
      <c r="OGV34" s="687"/>
      <c r="OGW34" s="687"/>
      <c r="OGX34" s="687"/>
      <c r="OGY34" s="687"/>
      <c r="OGZ34" s="687"/>
      <c r="OHA34" s="687"/>
      <c r="OHB34" s="687"/>
      <c r="OHC34" s="687"/>
      <c r="OHD34" s="687"/>
      <c r="OHE34" s="687"/>
      <c r="OHF34" s="687"/>
      <c r="OHG34" s="687"/>
      <c r="OHH34" s="687"/>
      <c r="OHI34" s="687"/>
      <c r="OHJ34" s="687"/>
      <c r="OHK34" s="687"/>
      <c r="OHL34" s="687"/>
      <c r="OHM34" s="687"/>
      <c r="OHN34" s="687"/>
      <c r="OHO34" s="687"/>
      <c r="OHP34" s="687"/>
      <c r="OHQ34" s="687"/>
      <c r="OHR34" s="687"/>
      <c r="OHS34" s="687"/>
      <c r="OHT34" s="687"/>
      <c r="OHU34" s="687"/>
      <c r="OHV34" s="687"/>
      <c r="OHW34" s="687"/>
      <c r="OHX34" s="687"/>
      <c r="OHY34" s="687"/>
      <c r="OHZ34" s="687"/>
      <c r="OIA34" s="687"/>
      <c r="OIB34" s="687"/>
      <c r="OIC34" s="687"/>
      <c r="OID34" s="687"/>
      <c r="OIE34" s="687"/>
      <c r="OIF34" s="687"/>
      <c r="OIG34" s="687"/>
      <c r="OIH34" s="687"/>
      <c r="OII34" s="687"/>
      <c r="OIJ34" s="687"/>
      <c r="OIK34" s="687"/>
      <c r="OIL34" s="687"/>
      <c r="OIM34" s="687"/>
      <c r="OIN34" s="687"/>
      <c r="OIO34" s="687"/>
      <c r="OIP34" s="687"/>
      <c r="OIQ34" s="687"/>
      <c r="OIR34" s="687"/>
      <c r="OIS34" s="687"/>
      <c r="OIT34" s="687"/>
      <c r="OIU34" s="687"/>
      <c r="OIV34" s="687"/>
      <c r="OIW34" s="687"/>
      <c r="OIX34" s="687"/>
      <c r="OIY34" s="687"/>
      <c r="OIZ34" s="687"/>
      <c r="OJA34" s="687"/>
      <c r="OJB34" s="687"/>
      <c r="OJC34" s="687"/>
      <c r="OJD34" s="687"/>
      <c r="OJE34" s="687"/>
      <c r="OJF34" s="687"/>
      <c r="OJG34" s="687"/>
      <c r="OJH34" s="687"/>
      <c r="OJI34" s="687"/>
      <c r="OJJ34" s="687"/>
      <c r="OJK34" s="687"/>
      <c r="OJL34" s="687"/>
      <c r="OJM34" s="687"/>
      <c r="OJN34" s="687"/>
      <c r="OJO34" s="687"/>
      <c r="OJP34" s="687"/>
      <c r="OJQ34" s="687"/>
      <c r="OJR34" s="687"/>
      <c r="OJS34" s="687"/>
      <c r="OJT34" s="687"/>
      <c r="OJU34" s="687"/>
      <c r="OJV34" s="687"/>
      <c r="OJW34" s="687"/>
      <c r="OJX34" s="687"/>
      <c r="OJY34" s="687"/>
      <c r="OJZ34" s="687"/>
      <c r="OKA34" s="687"/>
      <c r="OKB34" s="687"/>
      <c r="OKC34" s="687"/>
      <c r="OKD34" s="687"/>
      <c r="OKE34" s="687"/>
      <c r="OKF34" s="687"/>
      <c r="OKG34" s="687"/>
      <c r="OKH34" s="687"/>
      <c r="OKI34" s="687"/>
      <c r="OKJ34" s="687"/>
      <c r="OKK34" s="687"/>
      <c r="OKL34" s="687"/>
      <c r="OKM34" s="687"/>
      <c r="OKN34" s="687"/>
      <c r="OKO34" s="687"/>
      <c r="OKP34" s="687"/>
      <c r="OKQ34" s="687"/>
      <c r="OKR34" s="687"/>
      <c r="OKS34" s="687"/>
      <c r="OKT34" s="687"/>
      <c r="OKU34" s="687"/>
      <c r="OKV34" s="687"/>
      <c r="OKW34" s="687"/>
      <c r="OKX34" s="687"/>
      <c r="OKY34" s="687"/>
      <c r="OKZ34" s="687"/>
      <c r="OLA34" s="687"/>
      <c r="OLB34" s="687"/>
      <c r="OLC34" s="687"/>
      <c r="OLD34" s="687"/>
      <c r="OLE34" s="687"/>
      <c r="OLF34" s="687"/>
      <c r="OLG34" s="687"/>
      <c r="OLH34" s="687"/>
      <c r="OLI34" s="687"/>
      <c r="OLJ34" s="687"/>
      <c r="OLK34" s="687"/>
      <c r="OLL34" s="687"/>
      <c r="OLM34" s="687"/>
      <c r="OLN34" s="687"/>
      <c r="OLO34" s="687"/>
      <c r="OLP34" s="687"/>
      <c r="OLQ34" s="687"/>
      <c r="OLR34" s="687"/>
      <c r="OLS34" s="687"/>
      <c r="OLT34" s="687"/>
      <c r="OLU34" s="687"/>
      <c r="OLV34" s="687"/>
      <c r="OLW34" s="687"/>
      <c r="OLX34" s="687"/>
      <c r="OLY34" s="687"/>
      <c r="OLZ34" s="687"/>
      <c r="OMA34" s="687"/>
      <c r="OMB34" s="687"/>
      <c r="OMC34" s="687"/>
      <c r="OMD34" s="687"/>
      <c r="OME34" s="687"/>
      <c r="OMF34" s="687"/>
      <c r="OMG34" s="687"/>
      <c r="OMH34" s="687"/>
      <c r="OMI34" s="687"/>
      <c r="OMJ34" s="687"/>
      <c r="OMK34" s="687"/>
      <c r="OML34" s="687"/>
      <c r="OMM34" s="687"/>
      <c r="OMN34" s="687"/>
      <c r="OMO34" s="687"/>
      <c r="OMP34" s="687"/>
      <c r="OMQ34" s="687"/>
      <c r="OMR34" s="687"/>
      <c r="OMS34" s="687"/>
      <c r="OMT34" s="687"/>
      <c r="OMU34" s="687"/>
      <c r="OMV34" s="687"/>
      <c r="OMW34" s="687"/>
      <c r="OMX34" s="687"/>
      <c r="OMY34" s="687"/>
      <c r="OMZ34" s="687"/>
      <c r="ONA34" s="687"/>
      <c r="ONB34" s="687"/>
      <c r="ONC34" s="687"/>
      <c r="OND34" s="687"/>
      <c r="ONE34" s="687"/>
      <c r="ONF34" s="687"/>
      <c r="ONG34" s="687"/>
      <c r="ONH34" s="687"/>
      <c r="ONI34" s="687"/>
      <c r="ONJ34" s="687"/>
      <c r="ONK34" s="687"/>
      <c r="ONL34" s="687"/>
      <c r="ONM34" s="687"/>
      <c r="ONN34" s="687"/>
      <c r="ONO34" s="687"/>
      <c r="ONP34" s="687"/>
      <c r="ONQ34" s="687"/>
      <c r="ONR34" s="687"/>
      <c r="ONS34" s="687"/>
      <c r="ONT34" s="687"/>
      <c r="ONU34" s="687"/>
      <c r="ONV34" s="687"/>
      <c r="ONW34" s="687"/>
      <c r="ONX34" s="687"/>
      <c r="ONY34" s="687"/>
      <c r="ONZ34" s="687"/>
      <c r="OOA34" s="687"/>
      <c r="OOB34" s="687"/>
      <c r="OOC34" s="687"/>
      <c r="OOD34" s="687"/>
      <c r="OOE34" s="687"/>
      <c r="OOF34" s="687"/>
      <c r="OOG34" s="687"/>
      <c r="OOH34" s="687"/>
      <c r="OOI34" s="687"/>
      <c r="OOJ34" s="687"/>
      <c r="OOK34" s="687"/>
      <c r="OOL34" s="687"/>
      <c r="OOM34" s="687"/>
      <c r="OON34" s="687"/>
      <c r="OOO34" s="687"/>
      <c r="OOP34" s="687"/>
      <c r="OOQ34" s="687"/>
      <c r="OOR34" s="687"/>
      <c r="OOS34" s="687"/>
      <c r="OOT34" s="687"/>
      <c r="OOU34" s="687"/>
      <c r="OOV34" s="687"/>
      <c r="OOW34" s="687"/>
      <c r="OOX34" s="687"/>
      <c r="OOY34" s="687"/>
      <c r="OOZ34" s="687"/>
      <c r="OPA34" s="687"/>
      <c r="OPB34" s="687"/>
      <c r="OPC34" s="687"/>
      <c r="OPD34" s="687"/>
      <c r="OPE34" s="687"/>
      <c r="OPF34" s="687"/>
      <c r="OPG34" s="687"/>
      <c r="OPH34" s="687"/>
      <c r="OPI34" s="687"/>
      <c r="OPJ34" s="687"/>
      <c r="OPK34" s="687"/>
      <c r="OPL34" s="687"/>
      <c r="OPM34" s="687"/>
      <c r="OPN34" s="687"/>
      <c r="OPO34" s="687"/>
      <c r="OPP34" s="687"/>
      <c r="OPQ34" s="687"/>
      <c r="OPR34" s="687"/>
      <c r="OPS34" s="687"/>
      <c r="OPT34" s="687"/>
      <c r="OPU34" s="687"/>
      <c r="OPV34" s="687"/>
      <c r="OPW34" s="687"/>
      <c r="OPX34" s="687"/>
      <c r="OPY34" s="687"/>
      <c r="OPZ34" s="687"/>
      <c r="OQA34" s="687"/>
      <c r="OQB34" s="687"/>
      <c r="OQC34" s="687"/>
      <c r="OQD34" s="687"/>
      <c r="OQE34" s="687"/>
      <c r="OQF34" s="687"/>
      <c r="OQG34" s="687"/>
      <c r="OQH34" s="687"/>
      <c r="OQI34" s="687"/>
      <c r="OQJ34" s="687"/>
      <c r="OQK34" s="687"/>
      <c r="OQL34" s="687"/>
      <c r="OQM34" s="687"/>
      <c r="OQN34" s="687"/>
      <c r="OQO34" s="687"/>
      <c r="OQP34" s="687"/>
      <c r="OQQ34" s="687"/>
      <c r="OQR34" s="687"/>
      <c r="OQS34" s="687"/>
      <c r="OQT34" s="687"/>
      <c r="OQU34" s="687"/>
      <c r="OQV34" s="687"/>
      <c r="OQW34" s="687"/>
      <c r="OQX34" s="687"/>
      <c r="OQY34" s="687"/>
      <c r="OQZ34" s="687"/>
      <c r="ORA34" s="687"/>
      <c r="ORB34" s="687"/>
      <c r="ORC34" s="687"/>
      <c r="ORD34" s="687"/>
      <c r="ORE34" s="687"/>
      <c r="ORF34" s="687"/>
      <c r="ORG34" s="687"/>
      <c r="ORH34" s="687"/>
      <c r="ORI34" s="687"/>
      <c r="ORJ34" s="687"/>
      <c r="ORK34" s="687"/>
      <c r="ORL34" s="687"/>
      <c r="ORM34" s="687"/>
      <c r="ORN34" s="687"/>
      <c r="ORO34" s="687"/>
      <c r="ORP34" s="687"/>
      <c r="ORQ34" s="687"/>
      <c r="ORR34" s="687"/>
      <c r="ORS34" s="687"/>
      <c r="ORT34" s="687"/>
      <c r="ORU34" s="687"/>
      <c r="ORV34" s="687"/>
      <c r="ORW34" s="687"/>
      <c r="ORX34" s="687"/>
      <c r="ORY34" s="687"/>
      <c r="ORZ34" s="687"/>
      <c r="OSA34" s="687"/>
      <c r="OSB34" s="687"/>
      <c r="OSC34" s="687"/>
      <c r="OSD34" s="687"/>
      <c r="OSE34" s="687"/>
      <c r="OSF34" s="687"/>
      <c r="OSG34" s="687"/>
      <c r="OSH34" s="687"/>
      <c r="OSI34" s="687"/>
      <c r="OSJ34" s="687"/>
      <c r="OSK34" s="687"/>
      <c r="OSL34" s="687"/>
      <c r="OSM34" s="687"/>
      <c r="OSN34" s="687"/>
      <c r="OSO34" s="687"/>
      <c r="OSP34" s="687"/>
      <c r="OSQ34" s="687"/>
      <c r="OSR34" s="687"/>
      <c r="OSS34" s="687"/>
      <c r="OST34" s="687"/>
      <c r="OSU34" s="687"/>
      <c r="OSV34" s="687"/>
      <c r="OSW34" s="687"/>
      <c r="OSX34" s="687"/>
      <c r="OSY34" s="687"/>
      <c r="OSZ34" s="687"/>
      <c r="OTA34" s="687"/>
      <c r="OTB34" s="687"/>
      <c r="OTC34" s="687"/>
      <c r="OTD34" s="687"/>
      <c r="OTE34" s="687"/>
      <c r="OTF34" s="687"/>
      <c r="OTG34" s="687"/>
      <c r="OTH34" s="687"/>
      <c r="OTI34" s="687"/>
      <c r="OTJ34" s="687"/>
      <c r="OTK34" s="687"/>
      <c r="OTL34" s="687"/>
      <c r="OTM34" s="687"/>
      <c r="OTN34" s="687"/>
      <c r="OTO34" s="687"/>
      <c r="OTP34" s="687"/>
      <c r="OTQ34" s="687"/>
      <c r="OTR34" s="687"/>
      <c r="OTS34" s="687"/>
      <c r="OTT34" s="687"/>
      <c r="OTU34" s="687"/>
      <c r="OTV34" s="687"/>
      <c r="OTW34" s="687"/>
      <c r="OTX34" s="687"/>
      <c r="OTY34" s="687"/>
      <c r="OTZ34" s="687"/>
      <c r="OUA34" s="687"/>
      <c r="OUB34" s="687"/>
      <c r="OUC34" s="687"/>
      <c r="OUD34" s="687"/>
      <c r="OUE34" s="687"/>
      <c r="OUF34" s="687"/>
      <c r="OUG34" s="687"/>
      <c r="OUH34" s="687"/>
      <c r="OUI34" s="687"/>
      <c r="OUJ34" s="687"/>
      <c r="OUK34" s="687"/>
      <c r="OUL34" s="687"/>
      <c r="OUM34" s="687"/>
      <c r="OUN34" s="687"/>
      <c r="OUO34" s="687"/>
      <c r="OUP34" s="687"/>
      <c r="OUQ34" s="687"/>
      <c r="OUR34" s="687"/>
      <c r="OUS34" s="687"/>
      <c r="OUT34" s="687"/>
      <c r="OUU34" s="687"/>
      <c r="OUV34" s="687"/>
      <c r="OUW34" s="687"/>
      <c r="OUX34" s="687"/>
      <c r="OUY34" s="687"/>
      <c r="OUZ34" s="687"/>
      <c r="OVA34" s="687"/>
      <c r="OVB34" s="687"/>
      <c r="OVC34" s="687"/>
      <c r="OVD34" s="687"/>
      <c r="OVE34" s="687"/>
      <c r="OVF34" s="687"/>
      <c r="OVG34" s="687"/>
      <c r="OVH34" s="687"/>
      <c r="OVI34" s="687"/>
      <c r="OVJ34" s="687"/>
      <c r="OVK34" s="687"/>
      <c r="OVL34" s="687"/>
      <c r="OVM34" s="687"/>
      <c r="OVN34" s="687"/>
      <c r="OVO34" s="687"/>
      <c r="OVP34" s="687"/>
      <c r="OVQ34" s="687"/>
      <c r="OVR34" s="687"/>
      <c r="OVS34" s="687"/>
      <c r="OVT34" s="687"/>
      <c r="OVU34" s="687"/>
      <c r="OVV34" s="687"/>
      <c r="OVW34" s="687"/>
      <c r="OVX34" s="687"/>
      <c r="OVY34" s="687"/>
      <c r="OVZ34" s="687"/>
      <c r="OWA34" s="687"/>
      <c r="OWB34" s="687"/>
      <c r="OWC34" s="687"/>
      <c r="OWD34" s="687"/>
      <c r="OWE34" s="687"/>
      <c r="OWF34" s="687"/>
      <c r="OWG34" s="687"/>
      <c r="OWH34" s="687"/>
      <c r="OWI34" s="687"/>
      <c r="OWJ34" s="687"/>
      <c r="OWK34" s="687"/>
      <c r="OWL34" s="687"/>
      <c r="OWM34" s="687"/>
      <c r="OWN34" s="687"/>
      <c r="OWO34" s="687"/>
      <c r="OWP34" s="687"/>
      <c r="OWQ34" s="687"/>
      <c r="OWR34" s="687"/>
      <c r="OWS34" s="687"/>
      <c r="OWT34" s="687"/>
      <c r="OWU34" s="687"/>
      <c r="OWV34" s="687"/>
      <c r="OWW34" s="687"/>
      <c r="OWX34" s="687"/>
      <c r="OWY34" s="687"/>
      <c r="OWZ34" s="687"/>
      <c r="OXA34" s="687"/>
      <c r="OXB34" s="687"/>
      <c r="OXC34" s="687"/>
      <c r="OXD34" s="687"/>
      <c r="OXE34" s="687"/>
      <c r="OXF34" s="687"/>
      <c r="OXG34" s="687"/>
      <c r="OXH34" s="687"/>
      <c r="OXI34" s="687"/>
      <c r="OXJ34" s="687"/>
      <c r="OXK34" s="687"/>
      <c r="OXL34" s="687"/>
      <c r="OXM34" s="687"/>
      <c r="OXN34" s="687"/>
      <c r="OXO34" s="687"/>
      <c r="OXP34" s="687"/>
      <c r="OXQ34" s="687"/>
      <c r="OXR34" s="687"/>
      <c r="OXS34" s="687"/>
      <c r="OXT34" s="687"/>
      <c r="OXU34" s="687"/>
      <c r="OXV34" s="687"/>
      <c r="OXW34" s="687"/>
      <c r="OXX34" s="687"/>
      <c r="OXY34" s="687"/>
      <c r="OXZ34" s="687"/>
      <c r="OYA34" s="687"/>
      <c r="OYB34" s="687"/>
      <c r="OYC34" s="687"/>
      <c r="OYD34" s="687"/>
      <c r="OYE34" s="687"/>
      <c r="OYF34" s="687"/>
      <c r="OYG34" s="687"/>
      <c r="OYH34" s="687"/>
      <c r="OYI34" s="687"/>
      <c r="OYJ34" s="687"/>
      <c r="OYK34" s="687"/>
      <c r="OYL34" s="687"/>
      <c r="OYM34" s="687"/>
      <c r="OYN34" s="687"/>
      <c r="OYO34" s="687"/>
      <c r="OYP34" s="687"/>
      <c r="OYQ34" s="687"/>
      <c r="OYR34" s="687"/>
      <c r="OYS34" s="687"/>
      <c r="OYT34" s="687"/>
      <c r="OYU34" s="687"/>
      <c r="OYV34" s="687"/>
      <c r="OYW34" s="687"/>
      <c r="OYX34" s="687"/>
      <c r="OYY34" s="687"/>
      <c r="OYZ34" s="687"/>
      <c r="OZA34" s="687"/>
      <c r="OZB34" s="687"/>
      <c r="OZC34" s="687"/>
      <c r="OZD34" s="687"/>
      <c r="OZE34" s="687"/>
      <c r="OZF34" s="687"/>
      <c r="OZG34" s="687"/>
      <c r="OZH34" s="687"/>
      <c r="OZI34" s="687"/>
      <c r="OZJ34" s="687"/>
      <c r="OZK34" s="687"/>
      <c r="OZL34" s="687"/>
      <c r="OZM34" s="687"/>
      <c r="OZN34" s="687"/>
      <c r="OZO34" s="687"/>
      <c r="OZP34" s="687"/>
      <c r="OZQ34" s="687"/>
      <c r="OZR34" s="687"/>
      <c r="OZS34" s="687"/>
      <c r="OZT34" s="687"/>
      <c r="OZU34" s="687"/>
      <c r="OZV34" s="687"/>
      <c r="OZW34" s="687"/>
      <c r="OZX34" s="687"/>
      <c r="OZY34" s="687"/>
      <c r="OZZ34" s="687"/>
      <c r="PAA34" s="687"/>
      <c r="PAB34" s="687"/>
      <c r="PAC34" s="687"/>
      <c r="PAD34" s="687"/>
      <c r="PAE34" s="687"/>
      <c r="PAF34" s="687"/>
      <c r="PAG34" s="687"/>
      <c r="PAH34" s="687"/>
      <c r="PAI34" s="687"/>
      <c r="PAJ34" s="687"/>
      <c r="PAK34" s="687"/>
      <c r="PAL34" s="687"/>
      <c r="PAM34" s="687"/>
      <c r="PAN34" s="687"/>
      <c r="PAO34" s="687"/>
      <c r="PAP34" s="687"/>
      <c r="PAQ34" s="687"/>
      <c r="PAR34" s="687"/>
      <c r="PAS34" s="687"/>
      <c r="PAT34" s="687"/>
      <c r="PAU34" s="687"/>
      <c r="PAV34" s="687"/>
      <c r="PAW34" s="687"/>
      <c r="PAX34" s="687"/>
      <c r="PAY34" s="687"/>
      <c r="PAZ34" s="687"/>
      <c r="PBA34" s="687"/>
      <c r="PBB34" s="687"/>
      <c r="PBC34" s="687"/>
      <c r="PBD34" s="687"/>
      <c r="PBE34" s="687"/>
      <c r="PBF34" s="687"/>
      <c r="PBG34" s="687"/>
      <c r="PBH34" s="687"/>
      <c r="PBI34" s="687"/>
      <c r="PBJ34" s="687"/>
      <c r="PBK34" s="687"/>
      <c r="PBL34" s="687"/>
      <c r="PBM34" s="687"/>
      <c r="PBN34" s="687"/>
      <c r="PBO34" s="687"/>
      <c r="PBP34" s="687"/>
      <c r="PBQ34" s="687"/>
      <c r="PBR34" s="687"/>
      <c r="PBS34" s="687"/>
      <c r="PBT34" s="687"/>
      <c r="PBU34" s="687"/>
      <c r="PBV34" s="687"/>
      <c r="PBW34" s="687"/>
      <c r="PBX34" s="687"/>
      <c r="PBY34" s="687"/>
      <c r="PBZ34" s="687"/>
      <c r="PCA34" s="687"/>
      <c r="PCB34" s="687"/>
      <c r="PCC34" s="687"/>
      <c r="PCD34" s="687"/>
      <c r="PCE34" s="687"/>
      <c r="PCF34" s="687"/>
      <c r="PCG34" s="687"/>
      <c r="PCH34" s="687"/>
      <c r="PCI34" s="687"/>
      <c r="PCJ34" s="687"/>
      <c r="PCK34" s="687"/>
      <c r="PCL34" s="687"/>
      <c r="PCM34" s="687"/>
      <c r="PCN34" s="687"/>
      <c r="PCO34" s="687"/>
      <c r="PCP34" s="687"/>
      <c r="PCQ34" s="687"/>
      <c r="PCR34" s="687"/>
      <c r="PCS34" s="687"/>
      <c r="PCT34" s="687"/>
      <c r="PCU34" s="687"/>
      <c r="PCV34" s="687"/>
      <c r="PCW34" s="687"/>
      <c r="PCX34" s="687"/>
      <c r="PCY34" s="687"/>
      <c r="PCZ34" s="687"/>
      <c r="PDA34" s="687"/>
      <c r="PDB34" s="687"/>
      <c r="PDC34" s="687"/>
      <c r="PDD34" s="687"/>
      <c r="PDE34" s="687"/>
      <c r="PDF34" s="687"/>
      <c r="PDG34" s="687"/>
      <c r="PDH34" s="687"/>
      <c r="PDI34" s="687"/>
      <c r="PDJ34" s="687"/>
      <c r="PDK34" s="687"/>
      <c r="PDL34" s="687"/>
      <c r="PDM34" s="687"/>
      <c r="PDN34" s="687"/>
      <c r="PDO34" s="687"/>
      <c r="PDP34" s="687"/>
      <c r="PDQ34" s="687"/>
      <c r="PDR34" s="687"/>
      <c r="PDS34" s="687"/>
      <c r="PDT34" s="687"/>
      <c r="PDU34" s="687"/>
      <c r="PDV34" s="687"/>
      <c r="PDW34" s="687"/>
      <c r="PDX34" s="687"/>
      <c r="PDY34" s="687"/>
      <c r="PDZ34" s="687"/>
      <c r="PEA34" s="687"/>
      <c r="PEB34" s="687"/>
      <c r="PEC34" s="687"/>
      <c r="PED34" s="687"/>
      <c r="PEE34" s="687"/>
      <c r="PEF34" s="687"/>
      <c r="PEG34" s="687"/>
      <c r="PEH34" s="687"/>
      <c r="PEI34" s="687"/>
      <c r="PEJ34" s="687"/>
      <c r="PEK34" s="687"/>
      <c r="PEL34" s="687"/>
      <c r="PEM34" s="687"/>
      <c r="PEN34" s="687"/>
      <c r="PEO34" s="687"/>
      <c r="PEP34" s="687"/>
      <c r="PEQ34" s="687"/>
      <c r="PER34" s="687"/>
      <c r="PES34" s="687"/>
      <c r="PET34" s="687"/>
      <c r="PEU34" s="687"/>
      <c r="PEV34" s="687"/>
      <c r="PEW34" s="687"/>
      <c r="PEX34" s="687"/>
      <c r="PEY34" s="687"/>
      <c r="PEZ34" s="687"/>
      <c r="PFA34" s="687"/>
      <c r="PFB34" s="687"/>
      <c r="PFC34" s="687"/>
      <c r="PFD34" s="687"/>
      <c r="PFE34" s="687"/>
      <c r="PFF34" s="687"/>
      <c r="PFG34" s="687"/>
      <c r="PFH34" s="687"/>
      <c r="PFI34" s="687"/>
      <c r="PFJ34" s="687"/>
      <c r="PFK34" s="687"/>
      <c r="PFL34" s="687"/>
      <c r="PFM34" s="687"/>
      <c r="PFN34" s="687"/>
      <c r="PFO34" s="687"/>
      <c r="PFP34" s="687"/>
      <c r="PFQ34" s="687"/>
      <c r="PFR34" s="687"/>
      <c r="PFS34" s="687"/>
      <c r="PFT34" s="687"/>
      <c r="PFU34" s="687"/>
      <c r="PFV34" s="687"/>
      <c r="PFW34" s="687"/>
      <c r="PFX34" s="687"/>
      <c r="PFY34" s="687"/>
      <c r="PFZ34" s="687"/>
      <c r="PGA34" s="687"/>
      <c r="PGB34" s="687"/>
      <c r="PGC34" s="687"/>
      <c r="PGD34" s="687"/>
      <c r="PGE34" s="687"/>
      <c r="PGF34" s="687"/>
      <c r="PGG34" s="687"/>
      <c r="PGH34" s="687"/>
      <c r="PGI34" s="687"/>
      <c r="PGJ34" s="687"/>
      <c r="PGK34" s="687"/>
      <c r="PGL34" s="687"/>
      <c r="PGM34" s="687"/>
      <c r="PGN34" s="687"/>
      <c r="PGO34" s="687"/>
      <c r="PGP34" s="687"/>
      <c r="PGQ34" s="687"/>
      <c r="PGR34" s="687"/>
      <c r="PGS34" s="687"/>
      <c r="PGT34" s="687"/>
      <c r="PGU34" s="687"/>
      <c r="PGV34" s="687"/>
      <c r="PGW34" s="687"/>
      <c r="PGX34" s="687"/>
      <c r="PGY34" s="687"/>
      <c r="PGZ34" s="687"/>
      <c r="PHA34" s="687"/>
      <c r="PHB34" s="687"/>
      <c r="PHC34" s="687"/>
      <c r="PHD34" s="687"/>
      <c r="PHE34" s="687"/>
      <c r="PHF34" s="687"/>
      <c r="PHG34" s="687"/>
      <c r="PHH34" s="687"/>
      <c r="PHI34" s="687"/>
      <c r="PHJ34" s="687"/>
      <c r="PHK34" s="687"/>
      <c r="PHL34" s="687"/>
      <c r="PHM34" s="687"/>
      <c r="PHN34" s="687"/>
      <c r="PHO34" s="687"/>
      <c r="PHP34" s="687"/>
      <c r="PHQ34" s="687"/>
      <c r="PHR34" s="687"/>
      <c r="PHS34" s="687"/>
      <c r="PHT34" s="687"/>
      <c r="PHU34" s="687"/>
      <c r="PHV34" s="687"/>
      <c r="PHW34" s="687"/>
      <c r="PHX34" s="687"/>
      <c r="PHY34" s="687"/>
      <c r="PHZ34" s="687"/>
      <c r="PIA34" s="687"/>
      <c r="PIB34" s="687"/>
      <c r="PIC34" s="687"/>
      <c r="PID34" s="687"/>
      <c r="PIE34" s="687"/>
      <c r="PIF34" s="687"/>
      <c r="PIG34" s="687"/>
      <c r="PIH34" s="687"/>
      <c r="PII34" s="687"/>
      <c r="PIJ34" s="687"/>
      <c r="PIK34" s="687"/>
      <c r="PIL34" s="687"/>
      <c r="PIM34" s="687"/>
      <c r="PIN34" s="687"/>
      <c r="PIO34" s="687"/>
      <c r="PIP34" s="687"/>
      <c r="PIQ34" s="687"/>
      <c r="PIR34" s="687"/>
      <c r="PIS34" s="687"/>
      <c r="PIT34" s="687"/>
      <c r="PIU34" s="687"/>
      <c r="PIV34" s="687"/>
      <c r="PIW34" s="687"/>
      <c r="PIX34" s="687"/>
      <c r="PIY34" s="687"/>
      <c r="PIZ34" s="687"/>
      <c r="PJA34" s="687"/>
      <c r="PJB34" s="687"/>
      <c r="PJC34" s="687"/>
      <c r="PJD34" s="687"/>
      <c r="PJE34" s="687"/>
      <c r="PJF34" s="687"/>
      <c r="PJG34" s="687"/>
      <c r="PJH34" s="687"/>
      <c r="PJI34" s="687"/>
      <c r="PJJ34" s="687"/>
      <c r="PJK34" s="687"/>
      <c r="PJL34" s="687"/>
      <c r="PJM34" s="687"/>
      <c r="PJN34" s="687"/>
      <c r="PJO34" s="687"/>
      <c r="PJP34" s="687"/>
      <c r="PJQ34" s="687"/>
      <c r="PJR34" s="687"/>
      <c r="PJS34" s="687"/>
      <c r="PJT34" s="687"/>
      <c r="PJU34" s="687"/>
      <c r="PJV34" s="687"/>
      <c r="PJW34" s="687"/>
      <c r="PJX34" s="687"/>
      <c r="PJY34" s="687"/>
      <c r="PJZ34" s="687"/>
      <c r="PKA34" s="687"/>
      <c r="PKB34" s="687"/>
      <c r="PKC34" s="687"/>
      <c r="PKD34" s="687"/>
      <c r="PKE34" s="687"/>
      <c r="PKF34" s="687"/>
      <c r="PKG34" s="687"/>
      <c r="PKH34" s="687"/>
      <c r="PKI34" s="687"/>
      <c r="PKJ34" s="687"/>
      <c r="PKK34" s="687"/>
      <c r="PKL34" s="687"/>
      <c r="PKM34" s="687"/>
      <c r="PKN34" s="687"/>
      <c r="PKO34" s="687"/>
      <c r="PKP34" s="687"/>
      <c r="PKQ34" s="687"/>
      <c r="PKR34" s="687"/>
      <c r="PKS34" s="687"/>
      <c r="PKT34" s="687"/>
      <c r="PKU34" s="687"/>
      <c r="PKV34" s="687"/>
      <c r="PKW34" s="687"/>
      <c r="PKX34" s="687"/>
      <c r="PKY34" s="687"/>
      <c r="PKZ34" s="687"/>
      <c r="PLA34" s="687"/>
      <c r="PLB34" s="687"/>
      <c r="PLC34" s="687"/>
      <c r="PLD34" s="687"/>
      <c r="PLE34" s="687"/>
      <c r="PLF34" s="687"/>
      <c r="PLG34" s="687"/>
      <c r="PLH34" s="687"/>
      <c r="PLI34" s="687"/>
      <c r="PLJ34" s="687"/>
      <c r="PLK34" s="687"/>
      <c r="PLL34" s="687"/>
      <c r="PLM34" s="687"/>
      <c r="PLN34" s="687"/>
      <c r="PLO34" s="687"/>
      <c r="PLP34" s="687"/>
      <c r="PLQ34" s="687"/>
      <c r="PLR34" s="687"/>
      <c r="PLS34" s="687"/>
      <c r="PLT34" s="687"/>
      <c r="PLU34" s="687"/>
      <c r="PLV34" s="687"/>
      <c r="PLW34" s="687"/>
      <c r="PLX34" s="687"/>
      <c r="PLY34" s="687"/>
      <c r="PLZ34" s="687"/>
      <c r="PMA34" s="687"/>
      <c r="PMB34" s="687"/>
      <c r="PMC34" s="687"/>
      <c r="PMD34" s="687"/>
      <c r="PME34" s="687"/>
      <c r="PMF34" s="687"/>
      <c r="PMG34" s="687"/>
      <c r="PMH34" s="687"/>
      <c r="PMI34" s="687"/>
      <c r="PMJ34" s="687"/>
      <c r="PMK34" s="687"/>
      <c r="PML34" s="687"/>
      <c r="PMM34" s="687"/>
      <c r="PMN34" s="687"/>
      <c r="PMO34" s="687"/>
      <c r="PMP34" s="687"/>
      <c r="PMQ34" s="687"/>
      <c r="PMR34" s="687"/>
      <c r="PMS34" s="687"/>
      <c r="PMT34" s="687"/>
      <c r="PMU34" s="687"/>
      <c r="PMV34" s="687"/>
      <c r="PMW34" s="687"/>
      <c r="PMX34" s="687"/>
      <c r="PMY34" s="687"/>
      <c r="PMZ34" s="687"/>
      <c r="PNA34" s="687"/>
      <c r="PNB34" s="687"/>
      <c r="PNC34" s="687"/>
      <c r="PND34" s="687"/>
      <c r="PNE34" s="687"/>
      <c r="PNF34" s="687"/>
      <c r="PNG34" s="687"/>
      <c r="PNH34" s="687"/>
      <c r="PNI34" s="687"/>
      <c r="PNJ34" s="687"/>
      <c r="PNK34" s="687"/>
      <c r="PNL34" s="687"/>
      <c r="PNM34" s="687"/>
      <c r="PNN34" s="687"/>
      <c r="PNO34" s="687"/>
      <c r="PNP34" s="687"/>
      <c r="PNQ34" s="687"/>
      <c r="PNR34" s="687"/>
      <c r="PNS34" s="687"/>
      <c r="PNT34" s="687"/>
      <c r="PNU34" s="687"/>
      <c r="PNV34" s="687"/>
      <c r="PNW34" s="687"/>
      <c r="PNX34" s="687"/>
      <c r="PNY34" s="687"/>
      <c r="PNZ34" s="687"/>
      <c r="POA34" s="687"/>
      <c r="POB34" s="687"/>
      <c r="POC34" s="687"/>
      <c r="POD34" s="687"/>
      <c r="POE34" s="687"/>
      <c r="POF34" s="687"/>
      <c r="POG34" s="687"/>
      <c r="POH34" s="687"/>
      <c r="POI34" s="687"/>
      <c r="POJ34" s="687"/>
      <c r="POK34" s="687"/>
      <c r="POL34" s="687"/>
      <c r="POM34" s="687"/>
      <c r="PON34" s="687"/>
      <c r="POO34" s="687"/>
      <c r="POP34" s="687"/>
      <c r="POQ34" s="687"/>
      <c r="POR34" s="687"/>
      <c r="POS34" s="687"/>
      <c r="POT34" s="687"/>
      <c r="POU34" s="687"/>
      <c r="POV34" s="687"/>
      <c r="POW34" s="687"/>
      <c r="POX34" s="687"/>
      <c r="POY34" s="687"/>
      <c r="POZ34" s="687"/>
      <c r="PPA34" s="687"/>
      <c r="PPB34" s="687"/>
      <c r="PPC34" s="687"/>
      <c r="PPD34" s="687"/>
      <c r="PPE34" s="687"/>
      <c r="PPF34" s="687"/>
      <c r="PPG34" s="687"/>
      <c r="PPH34" s="687"/>
      <c r="PPI34" s="687"/>
      <c r="PPJ34" s="687"/>
      <c r="PPK34" s="687"/>
      <c r="PPL34" s="687"/>
      <c r="PPM34" s="687"/>
      <c r="PPN34" s="687"/>
      <c r="PPO34" s="687"/>
      <c r="PPP34" s="687"/>
      <c r="PPQ34" s="687"/>
      <c r="PPR34" s="687"/>
      <c r="PPS34" s="687"/>
      <c r="PPT34" s="687"/>
      <c r="PPU34" s="687"/>
      <c r="PPV34" s="687"/>
      <c r="PPW34" s="687"/>
      <c r="PPX34" s="687"/>
      <c r="PPY34" s="687"/>
      <c r="PPZ34" s="687"/>
      <c r="PQA34" s="687"/>
      <c r="PQB34" s="687"/>
      <c r="PQC34" s="687"/>
      <c r="PQD34" s="687"/>
      <c r="PQE34" s="687"/>
      <c r="PQF34" s="687"/>
      <c r="PQG34" s="687"/>
      <c r="PQH34" s="687"/>
      <c r="PQI34" s="687"/>
      <c r="PQJ34" s="687"/>
      <c r="PQK34" s="687"/>
      <c r="PQL34" s="687"/>
      <c r="PQM34" s="687"/>
      <c r="PQN34" s="687"/>
      <c r="PQO34" s="687"/>
      <c r="PQP34" s="687"/>
      <c r="PQQ34" s="687"/>
      <c r="PQR34" s="687"/>
      <c r="PQS34" s="687"/>
      <c r="PQT34" s="687"/>
      <c r="PQU34" s="687"/>
      <c r="PQV34" s="687"/>
      <c r="PQW34" s="687"/>
      <c r="PQX34" s="687"/>
      <c r="PQY34" s="687"/>
      <c r="PQZ34" s="687"/>
      <c r="PRA34" s="687"/>
      <c r="PRB34" s="687"/>
      <c r="PRC34" s="687"/>
      <c r="PRD34" s="687"/>
      <c r="PRE34" s="687"/>
      <c r="PRF34" s="687"/>
      <c r="PRG34" s="687"/>
      <c r="PRH34" s="687"/>
      <c r="PRI34" s="687"/>
      <c r="PRJ34" s="687"/>
      <c r="PRK34" s="687"/>
      <c r="PRL34" s="687"/>
      <c r="PRM34" s="687"/>
      <c r="PRN34" s="687"/>
      <c r="PRO34" s="687"/>
      <c r="PRP34" s="687"/>
      <c r="PRQ34" s="687"/>
      <c r="PRR34" s="687"/>
      <c r="PRS34" s="687"/>
      <c r="PRT34" s="687"/>
      <c r="PRU34" s="687"/>
      <c r="PRV34" s="687"/>
      <c r="PRW34" s="687"/>
      <c r="PRX34" s="687"/>
      <c r="PRY34" s="687"/>
      <c r="PRZ34" s="687"/>
      <c r="PSA34" s="687"/>
      <c r="PSB34" s="687"/>
      <c r="PSC34" s="687"/>
      <c r="PSD34" s="687"/>
      <c r="PSE34" s="687"/>
      <c r="PSF34" s="687"/>
      <c r="PSG34" s="687"/>
      <c r="PSH34" s="687"/>
      <c r="PSI34" s="687"/>
      <c r="PSJ34" s="687"/>
      <c r="PSK34" s="687"/>
      <c r="PSL34" s="687"/>
      <c r="PSM34" s="687"/>
      <c r="PSN34" s="687"/>
      <c r="PSO34" s="687"/>
      <c r="PSP34" s="687"/>
      <c r="PSQ34" s="687"/>
      <c r="PSR34" s="687"/>
      <c r="PSS34" s="687"/>
      <c r="PST34" s="687"/>
      <c r="PSU34" s="687"/>
      <c r="PSV34" s="687"/>
      <c r="PSW34" s="687"/>
      <c r="PSX34" s="687"/>
      <c r="PSY34" s="687"/>
      <c r="PSZ34" s="687"/>
      <c r="PTA34" s="687"/>
      <c r="PTB34" s="687"/>
      <c r="PTC34" s="687"/>
      <c r="PTD34" s="687"/>
      <c r="PTE34" s="687"/>
      <c r="PTF34" s="687"/>
      <c r="PTG34" s="687"/>
      <c r="PTH34" s="687"/>
      <c r="PTI34" s="687"/>
      <c r="PTJ34" s="687"/>
      <c r="PTK34" s="687"/>
      <c r="PTL34" s="687"/>
      <c r="PTM34" s="687"/>
      <c r="PTN34" s="687"/>
      <c r="PTO34" s="687"/>
      <c r="PTP34" s="687"/>
      <c r="PTQ34" s="687"/>
      <c r="PTR34" s="687"/>
      <c r="PTS34" s="687"/>
      <c r="PTT34" s="687"/>
      <c r="PTU34" s="687"/>
      <c r="PTV34" s="687"/>
      <c r="PTW34" s="687"/>
      <c r="PTX34" s="687"/>
      <c r="PTY34" s="687"/>
      <c r="PTZ34" s="687"/>
      <c r="PUA34" s="687"/>
      <c r="PUB34" s="687"/>
      <c r="PUC34" s="687"/>
      <c r="PUD34" s="687"/>
      <c r="PUE34" s="687"/>
      <c r="PUF34" s="687"/>
      <c r="PUG34" s="687"/>
      <c r="PUH34" s="687"/>
      <c r="PUI34" s="687"/>
      <c r="PUJ34" s="687"/>
      <c r="PUK34" s="687"/>
      <c r="PUL34" s="687"/>
      <c r="PUM34" s="687"/>
      <c r="PUN34" s="687"/>
      <c r="PUO34" s="687"/>
      <c r="PUP34" s="687"/>
      <c r="PUQ34" s="687"/>
      <c r="PUR34" s="687"/>
      <c r="PUS34" s="687"/>
      <c r="PUT34" s="687"/>
      <c r="PUU34" s="687"/>
      <c r="PUV34" s="687"/>
      <c r="PUW34" s="687"/>
      <c r="PUX34" s="687"/>
      <c r="PUY34" s="687"/>
      <c r="PUZ34" s="687"/>
      <c r="PVA34" s="687"/>
      <c r="PVB34" s="687"/>
      <c r="PVC34" s="687"/>
      <c r="PVD34" s="687"/>
      <c r="PVE34" s="687"/>
      <c r="PVF34" s="687"/>
      <c r="PVG34" s="687"/>
      <c r="PVH34" s="687"/>
      <c r="PVI34" s="687"/>
      <c r="PVJ34" s="687"/>
      <c r="PVK34" s="687"/>
      <c r="PVL34" s="687"/>
      <c r="PVM34" s="687"/>
      <c r="PVN34" s="687"/>
      <c r="PVO34" s="687"/>
      <c r="PVP34" s="687"/>
      <c r="PVQ34" s="687"/>
      <c r="PVR34" s="687"/>
      <c r="PVS34" s="687"/>
      <c r="PVT34" s="687"/>
      <c r="PVU34" s="687"/>
      <c r="PVV34" s="687"/>
      <c r="PVW34" s="687"/>
      <c r="PVX34" s="687"/>
      <c r="PVY34" s="687"/>
      <c r="PVZ34" s="687"/>
      <c r="PWA34" s="687"/>
      <c r="PWB34" s="687"/>
      <c r="PWC34" s="687"/>
      <c r="PWD34" s="687"/>
      <c r="PWE34" s="687"/>
      <c r="PWF34" s="687"/>
      <c r="PWG34" s="687"/>
      <c r="PWH34" s="687"/>
      <c r="PWI34" s="687"/>
      <c r="PWJ34" s="687"/>
      <c r="PWK34" s="687"/>
      <c r="PWL34" s="687"/>
      <c r="PWM34" s="687"/>
      <c r="PWN34" s="687"/>
      <c r="PWO34" s="687"/>
      <c r="PWP34" s="687"/>
      <c r="PWQ34" s="687"/>
      <c r="PWR34" s="687"/>
      <c r="PWS34" s="687"/>
      <c r="PWT34" s="687"/>
      <c r="PWU34" s="687"/>
      <c r="PWV34" s="687"/>
      <c r="PWW34" s="687"/>
      <c r="PWX34" s="687"/>
      <c r="PWY34" s="687"/>
      <c r="PWZ34" s="687"/>
      <c r="PXA34" s="687"/>
      <c r="PXB34" s="687"/>
      <c r="PXC34" s="687"/>
      <c r="PXD34" s="687"/>
      <c r="PXE34" s="687"/>
      <c r="PXF34" s="687"/>
      <c r="PXG34" s="687"/>
      <c r="PXH34" s="687"/>
      <c r="PXI34" s="687"/>
      <c r="PXJ34" s="687"/>
      <c r="PXK34" s="687"/>
      <c r="PXL34" s="687"/>
      <c r="PXM34" s="687"/>
      <c r="PXN34" s="687"/>
      <c r="PXO34" s="687"/>
      <c r="PXP34" s="687"/>
      <c r="PXQ34" s="687"/>
      <c r="PXR34" s="687"/>
      <c r="PXS34" s="687"/>
      <c r="PXT34" s="687"/>
      <c r="PXU34" s="687"/>
      <c r="PXV34" s="687"/>
      <c r="PXW34" s="687"/>
      <c r="PXX34" s="687"/>
      <c r="PXY34" s="687"/>
      <c r="PXZ34" s="687"/>
      <c r="PYA34" s="687"/>
      <c r="PYB34" s="687"/>
      <c r="PYC34" s="687"/>
      <c r="PYD34" s="687"/>
      <c r="PYE34" s="687"/>
      <c r="PYF34" s="687"/>
      <c r="PYG34" s="687"/>
      <c r="PYH34" s="687"/>
      <c r="PYI34" s="687"/>
      <c r="PYJ34" s="687"/>
      <c r="PYK34" s="687"/>
      <c r="PYL34" s="687"/>
      <c r="PYM34" s="687"/>
      <c r="PYN34" s="687"/>
      <c r="PYO34" s="687"/>
      <c r="PYP34" s="687"/>
      <c r="PYQ34" s="687"/>
      <c r="PYR34" s="687"/>
      <c r="PYS34" s="687"/>
      <c r="PYT34" s="687"/>
      <c r="PYU34" s="687"/>
      <c r="PYV34" s="687"/>
      <c r="PYW34" s="687"/>
      <c r="PYX34" s="687"/>
      <c r="PYY34" s="687"/>
      <c r="PYZ34" s="687"/>
      <c r="PZA34" s="687"/>
      <c r="PZB34" s="687"/>
      <c r="PZC34" s="687"/>
      <c r="PZD34" s="687"/>
      <c r="PZE34" s="687"/>
      <c r="PZF34" s="687"/>
      <c r="PZG34" s="687"/>
      <c r="PZH34" s="687"/>
      <c r="PZI34" s="687"/>
      <c r="PZJ34" s="687"/>
      <c r="PZK34" s="687"/>
      <c r="PZL34" s="687"/>
      <c r="PZM34" s="687"/>
      <c r="PZN34" s="687"/>
      <c r="PZO34" s="687"/>
      <c r="PZP34" s="687"/>
      <c r="PZQ34" s="687"/>
      <c r="PZR34" s="687"/>
      <c r="PZS34" s="687"/>
      <c r="PZT34" s="687"/>
      <c r="PZU34" s="687"/>
      <c r="PZV34" s="687"/>
      <c r="PZW34" s="687"/>
      <c r="PZX34" s="687"/>
      <c r="PZY34" s="687"/>
      <c r="PZZ34" s="687"/>
      <c r="QAA34" s="687"/>
      <c r="QAB34" s="687"/>
      <c r="QAC34" s="687"/>
      <c r="QAD34" s="687"/>
      <c r="QAE34" s="687"/>
      <c r="QAF34" s="687"/>
      <c r="QAG34" s="687"/>
      <c r="QAH34" s="687"/>
      <c r="QAI34" s="687"/>
      <c r="QAJ34" s="687"/>
      <c r="QAK34" s="687"/>
      <c r="QAL34" s="687"/>
      <c r="QAM34" s="687"/>
      <c r="QAN34" s="687"/>
      <c r="QAO34" s="687"/>
      <c r="QAP34" s="687"/>
      <c r="QAQ34" s="687"/>
      <c r="QAR34" s="687"/>
      <c r="QAS34" s="687"/>
      <c r="QAT34" s="687"/>
      <c r="QAU34" s="687"/>
      <c r="QAV34" s="687"/>
      <c r="QAW34" s="687"/>
      <c r="QAX34" s="687"/>
      <c r="QAY34" s="687"/>
      <c r="QAZ34" s="687"/>
      <c r="QBA34" s="687"/>
      <c r="QBB34" s="687"/>
      <c r="QBC34" s="687"/>
      <c r="QBD34" s="687"/>
      <c r="QBE34" s="687"/>
      <c r="QBF34" s="687"/>
      <c r="QBG34" s="687"/>
      <c r="QBH34" s="687"/>
      <c r="QBI34" s="687"/>
      <c r="QBJ34" s="687"/>
      <c r="QBK34" s="687"/>
      <c r="QBL34" s="687"/>
      <c r="QBM34" s="687"/>
      <c r="QBN34" s="687"/>
      <c r="QBO34" s="687"/>
      <c r="QBP34" s="687"/>
      <c r="QBQ34" s="687"/>
      <c r="QBR34" s="687"/>
      <c r="QBS34" s="687"/>
      <c r="QBT34" s="687"/>
      <c r="QBU34" s="687"/>
      <c r="QBV34" s="687"/>
      <c r="QBW34" s="687"/>
      <c r="QBX34" s="687"/>
      <c r="QBY34" s="687"/>
      <c r="QBZ34" s="687"/>
      <c r="QCA34" s="687"/>
      <c r="QCB34" s="687"/>
      <c r="QCC34" s="687"/>
      <c r="QCD34" s="687"/>
      <c r="QCE34" s="687"/>
      <c r="QCF34" s="687"/>
      <c r="QCG34" s="687"/>
      <c r="QCH34" s="687"/>
      <c r="QCI34" s="687"/>
      <c r="QCJ34" s="687"/>
      <c r="QCK34" s="687"/>
      <c r="QCL34" s="687"/>
      <c r="QCM34" s="687"/>
      <c r="QCN34" s="687"/>
      <c r="QCO34" s="687"/>
      <c r="QCP34" s="687"/>
      <c r="QCQ34" s="687"/>
      <c r="QCR34" s="687"/>
      <c r="QCS34" s="687"/>
      <c r="QCT34" s="687"/>
      <c r="QCU34" s="687"/>
      <c r="QCV34" s="687"/>
      <c r="QCW34" s="687"/>
      <c r="QCX34" s="687"/>
      <c r="QCY34" s="687"/>
      <c r="QCZ34" s="687"/>
      <c r="QDA34" s="687"/>
      <c r="QDB34" s="687"/>
      <c r="QDC34" s="687"/>
      <c r="QDD34" s="687"/>
      <c r="QDE34" s="687"/>
      <c r="QDF34" s="687"/>
      <c r="QDG34" s="687"/>
      <c r="QDH34" s="687"/>
      <c r="QDI34" s="687"/>
      <c r="QDJ34" s="687"/>
      <c r="QDK34" s="687"/>
      <c r="QDL34" s="687"/>
      <c r="QDM34" s="687"/>
      <c r="QDN34" s="687"/>
      <c r="QDO34" s="687"/>
      <c r="QDP34" s="687"/>
      <c r="QDQ34" s="687"/>
      <c r="QDR34" s="687"/>
      <c r="QDS34" s="687"/>
      <c r="QDT34" s="687"/>
      <c r="QDU34" s="687"/>
      <c r="QDV34" s="687"/>
      <c r="QDW34" s="687"/>
      <c r="QDX34" s="687"/>
      <c r="QDY34" s="687"/>
      <c r="QDZ34" s="687"/>
      <c r="QEA34" s="687"/>
      <c r="QEB34" s="687"/>
      <c r="QEC34" s="687"/>
      <c r="QED34" s="687"/>
      <c r="QEE34" s="687"/>
      <c r="QEF34" s="687"/>
      <c r="QEG34" s="687"/>
      <c r="QEH34" s="687"/>
      <c r="QEI34" s="687"/>
      <c r="QEJ34" s="687"/>
      <c r="QEK34" s="687"/>
      <c r="QEL34" s="687"/>
      <c r="QEM34" s="687"/>
      <c r="QEN34" s="687"/>
      <c r="QEO34" s="687"/>
      <c r="QEP34" s="687"/>
      <c r="QEQ34" s="687"/>
      <c r="QER34" s="687"/>
      <c r="QES34" s="687"/>
      <c r="QET34" s="687"/>
      <c r="QEU34" s="687"/>
      <c r="QEV34" s="687"/>
      <c r="QEW34" s="687"/>
      <c r="QEX34" s="687"/>
      <c r="QEY34" s="687"/>
      <c r="QEZ34" s="687"/>
      <c r="QFA34" s="687"/>
      <c r="QFB34" s="687"/>
      <c r="QFC34" s="687"/>
      <c r="QFD34" s="687"/>
      <c r="QFE34" s="687"/>
      <c r="QFF34" s="687"/>
      <c r="QFG34" s="687"/>
      <c r="QFH34" s="687"/>
      <c r="QFI34" s="687"/>
      <c r="QFJ34" s="687"/>
      <c r="QFK34" s="687"/>
      <c r="QFL34" s="687"/>
      <c r="QFM34" s="687"/>
      <c r="QFN34" s="687"/>
      <c r="QFO34" s="687"/>
      <c r="QFP34" s="687"/>
      <c r="QFQ34" s="687"/>
      <c r="QFR34" s="687"/>
      <c r="QFS34" s="687"/>
      <c r="QFT34" s="687"/>
      <c r="QFU34" s="687"/>
      <c r="QFV34" s="687"/>
      <c r="QFW34" s="687"/>
      <c r="QFX34" s="687"/>
      <c r="QFY34" s="687"/>
      <c r="QFZ34" s="687"/>
      <c r="QGA34" s="687"/>
      <c r="QGB34" s="687"/>
      <c r="QGC34" s="687"/>
      <c r="QGD34" s="687"/>
      <c r="QGE34" s="687"/>
      <c r="QGF34" s="687"/>
      <c r="QGG34" s="687"/>
      <c r="QGH34" s="687"/>
      <c r="QGI34" s="687"/>
      <c r="QGJ34" s="687"/>
      <c r="QGK34" s="687"/>
      <c r="QGL34" s="687"/>
      <c r="QGM34" s="687"/>
      <c r="QGN34" s="687"/>
      <c r="QGO34" s="687"/>
      <c r="QGP34" s="687"/>
      <c r="QGQ34" s="687"/>
      <c r="QGR34" s="687"/>
      <c r="QGS34" s="687"/>
      <c r="QGT34" s="687"/>
      <c r="QGU34" s="687"/>
      <c r="QGV34" s="687"/>
      <c r="QGW34" s="687"/>
      <c r="QGX34" s="687"/>
      <c r="QGY34" s="687"/>
      <c r="QGZ34" s="687"/>
      <c r="QHA34" s="687"/>
      <c r="QHB34" s="687"/>
      <c r="QHC34" s="687"/>
      <c r="QHD34" s="687"/>
      <c r="QHE34" s="687"/>
      <c r="QHF34" s="687"/>
      <c r="QHG34" s="687"/>
      <c r="QHH34" s="687"/>
      <c r="QHI34" s="687"/>
      <c r="QHJ34" s="687"/>
      <c r="QHK34" s="687"/>
      <c r="QHL34" s="687"/>
      <c r="QHM34" s="687"/>
      <c r="QHN34" s="687"/>
      <c r="QHO34" s="687"/>
      <c r="QHP34" s="687"/>
      <c r="QHQ34" s="687"/>
      <c r="QHR34" s="687"/>
      <c r="QHS34" s="687"/>
      <c r="QHT34" s="687"/>
      <c r="QHU34" s="687"/>
      <c r="QHV34" s="687"/>
      <c r="QHW34" s="687"/>
      <c r="QHX34" s="687"/>
      <c r="QHY34" s="687"/>
      <c r="QHZ34" s="687"/>
      <c r="QIA34" s="687"/>
      <c r="QIB34" s="687"/>
      <c r="QIC34" s="687"/>
      <c r="QID34" s="687"/>
      <c r="QIE34" s="687"/>
      <c r="QIF34" s="687"/>
      <c r="QIG34" s="687"/>
      <c r="QIH34" s="687"/>
      <c r="QII34" s="687"/>
      <c r="QIJ34" s="687"/>
      <c r="QIK34" s="687"/>
      <c r="QIL34" s="687"/>
      <c r="QIM34" s="687"/>
      <c r="QIN34" s="687"/>
      <c r="QIO34" s="687"/>
      <c r="QIP34" s="687"/>
      <c r="QIQ34" s="687"/>
      <c r="QIR34" s="687"/>
      <c r="QIS34" s="687"/>
      <c r="QIT34" s="687"/>
      <c r="QIU34" s="687"/>
      <c r="QIV34" s="687"/>
      <c r="QIW34" s="687"/>
      <c r="QIX34" s="687"/>
      <c r="QIY34" s="687"/>
      <c r="QIZ34" s="687"/>
      <c r="QJA34" s="687"/>
      <c r="QJB34" s="687"/>
      <c r="QJC34" s="687"/>
      <c r="QJD34" s="687"/>
      <c r="QJE34" s="687"/>
      <c r="QJF34" s="687"/>
      <c r="QJG34" s="687"/>
      <c r="QJH34" s="687"/>
      <c r="QJI34" s="687"/>
      <c r="QJJ34" s="687"/>
      <c r="QJK34" s="687"/>
      <c r="QJL34" s="687"/>
      <c r="QJM34" s="687"/>
      <c r="QJN34" s="687"/>
      <c r="QJO34" s="687"/>
      <c r="QJP34" s="687"/>
      <c r="QJQ34" s="687"/>
      <c r="QJR34" s="687"/>
      <c r="QJS34" s="687"/>
      <c r="QJT34" s="687"/>
      <c r="QJU34" s="687"/>
      <c r="QJV34" s="687"/>
      <c r="QJW34" s="687"/>
      <c r="QJX34" s="687"/>
      <c r="QJY34" s="687"/>
      <c r="QJZ34" s="687"/>
      <c r="QKA34" s="687"/>
      <c r="QKB34" s="687"/>
      <c r="QKC34" s="687"/>
      <c r="QKD34" s="687"/>
      <c r="QKE34" s="687"/>
      <c r="QKF34" s="687"/>
      <c r="QKG34" s="687"/>
      <c r="QKH34" s="687"/>
      <c r="QKI34" s="687"/>
      <c r="QKJ34" s="687"/>
      <c r="QKK34" s="687"/>
      <c r="QKL34" s="687"/>
      <c r="QKM34" s="687"/>
      <c r="QKN34" s="687"/>
      <c r="QKO34" s="687"/>
      <c r="QKP34" s="687"/>
      <c r="QKQ34" s="687"/>
      <c r="QKR34" s="687"/>
      <c r="QKS34" s="687"/>
      <c r="QKT34" s="687"/>
      <c r="QKU34" s="687"/>
      <c r="QKV34" s="687"/>
      <c r="QKW34" s="687"/>
      <c r="QKX34" s="687"/>
      <c r="QKY34" s="687"/>
      <c r="QKZ34" s="687"/>
      <c r="QLA34" s="687"/>
      <c r="QLB34" s="687"/>
      <c r="QLC34" s="687"/>
      <c r="QLD34" s="687"/>
      <c r="QLE34" s="687"/>
      <c r="QLF34" s="687"/>
      <c r="QLG34" s="687"/>
      <c r="QLH34" s="687"/>
      <c r="QLI34" s="687"/>
      <c r="QLJ34" s="687"/>
      <c r="QLK34" s="687"/>
      <c r="QLL34" s="687"/>
      <c r="QLM34" s="687"/>
      <c r="QLN34" s="687"/>
      <c r="QLO34" s="687"/>
      <c r="QLP34" s="687"/>
      <c r="QLQ34" s="687"/>
      <c r="QLR34" s="687"/>
      <c r="QLS34" s="687"/>
      <c r="QLT34" s="687"/>
      <c r="QLU34" s="687"/>
      <c r="QLV34" s="687"/>
      <c r="QLW34" s="687"/>
      <c r="QLX34" s="687"/>
      <c r="QLY34" s="687"/>
      <c r="QLZ34" s="687"/>
      <c r="QMA34" s="687"/>
      <c r="QMB34" s="687"/>
      <c r="QMC34" s="687"/>
      <c r="QMD34" s="687"/>
      <c r="QME34" s="687"/>
      <c r="QMF34" s="687"/>
      <c r="QMG34" s="687"/>
      <c r="QMH34" s="687"/>
      <c r="QMI34" s="687"/>
      <c r="QMJ34" s="687"/>
      <c r="QMK34" s="687"/>
      <c r="QML34" s="687"/>
      <c r="QMM34" s="687"/>
      <c r="QMN34" s="687"/>
      <c r="QMO34" s="687"/>
      <c r="QMP34" s="687"/>
      <c r="QMQ34" s="687"/>
      <c r="QMR34" s="687"/>
      <c r="QMS34" s="687"/>
      <c r="QMT34" s="687"/>
      <c r="QMU34" s="687"/>
      <c r="QMV34" s="687"/>
      <c r="QMW34" s="687"/>
      <c r="QMX34" s="687"/>
      <c r="QMY34" s="687"/>
      <c r="QMZ34" s="687"/>
      <c r="QNA34" s="687"/>
      <c r="QNB34" s="687"/>
      <c r="QNC34" s="687"/>
      <c r="QND34" s="687"/>
      <c r="QNE34" s="687"/>
      <c r="QNF34" s="687"/>
      <c r="QNG34" s="687"/>
      <c r="QNH34" s="687"/>
      <c r="QNI34" s="687"/>
      <c r="QNJ34" s="687"/>
      <c r="QNK34" s="687"/>
      <c r="QNL34" s="687"/>
      <c r="QNM34" s="687"/>
      <c r="QNN34" s="687"/>
      <c r="QNO34" s="687"/>
      <c r="QNP34" s="687"/>
      <c r="QNQ34" s="687"/>
      <c r="QNR34" s="687"/>
      <c r="QNS34" s="687"/>
      <c r="QNT34" s="687"/>
      <c r="QNU34" s="687"/>
      <c r="QNV34" s="687"/>
      <c r="QNW34" s="687"/>
      <c r="QNX34" s="687"/>
      <c r="QNY34" s="687"/>
      <c r="QNZ34" s="687"/>
      <c r="QOA34" s="687"/>
      <c r="QOB34" s="687"/>
      <c r="QOC34" s="687"/>
      <c r="QOD34" s="687"/>
      <c r="QOE34" s="687"/>
      <c r="QOF34" s="687"/>
      <c r="QOG34" s="687"/>
      <c r="QOH34" s="687"/>
      <c r="QOI34" s="687"/>
      <c r="QOJ34" s="687"/>
      <c r="QOK34" s="687"/>
      <c r="QOL34" s="687"/>
      <c r="QOM34" s="687"/>
      <c r="QON34" s="687"/>
      <c r="QOO34" s="687"/>
      <c r="QOP34" s="687"/>
      <c r="QOQ34" s="687"/>
      <c r="QOR34" s="687"/>
      <c r="QOS34" s="687"/>
      <c r="QOT34" s="687"/>
      <c r="QOU34" s="687"/>
      <c r="QOV34" s="687"/>
      <c r="QOW34" s="687"/>
      <c r="QOX34" s="687"/>
      <c r="QOY34" s="687"/>
      <c r="QOZ34" s="687"/>
      <c r="QPA34" s="687"/>
      <c r="QPB34" s="687"/>
      <c r="QPC34" s="687"/>
      <c r="QPD34" s="687"/>
      <c r="QPE34" s="687"/>
      <c r="QPF34" s="687"/>
      <c r="QPG34" s="687"/>
      <c r="QPH34" s="687"/>
      <c r="QPI34" s="687"/>
      <c r="QPJ34" s="687"/>
      <c r="QPK34" s="687"/>
      <c r="QPL34" s="687"/>
      <c r="QPM34" s="687"/>
      <c r="QPN34" s="687"/>
      <c r="QPO34" s="687"/>
      <c r="QPP34" s="687"/>
      <c r="QPQ34" s="687"/>
      <c r="QPR34" s="687"/>
      <c r="QPS34" s="687"/>
      <c r="QPT34" s="687"/>
      <c r="QPU34" s="687"/>
      <c r="QPV34" s="687"/>
      <c r="QPW34" s="687"/>
      <c r="QPX34" s="687"/>
      <c r="QPY34" s="687"/>
      <c r="QPZ34" s="687"/>
      <c r="QQA34" s="687"/>
      <c r="QQB34" s="687"/>
      <c r="QQC34" s="687"/>
      <c r="QQD34" s="687"/>
      <c r="QQE34" s="687"/>
      <c r="QQF34" s="687"/>
      <c r="QQG34" s="687"/>
      <c r="QQH34" s="687"/>
      <c r="QQI34" s="687"/>
      <c r="QQJ34" s="687"/>
      <c r="QQK34" s="687"/>
      <c r="QQL34" s="687"/>
      <c r="QQM34" s="687"/>
      <c r="QQN34" s="687"/>
      <c r="QQO34" s="687"/>
      <c r="QQP34" s="687"/>
      <c r="QQQ34" s="687"/>
      <c r="QQR34" s="687"/>
      <c r="QQS34" s="687"/>
      <c r="QQT34" s="687"/>
      <c r="QQU34" s="687"/>
      <c r="QQV34" s="687"/>
      <c r="QQW34" s="687"/>
      <c r="QQX34" s="687"/>
      <c r="QQY34" s="687"/>
      <c r="QQZ34" s="687"/>
      <c r="QRA34" s="687"/>
      <c r="QRB34" s="687"/>
      <c r="QRC34" s="687"/>
      <c r="QRD34" s="687"/>
      <c r="QRE34" s="687"/>
      <c r="QRF34" s="687"/>
      <c r="QRG34" s="687"/>
      <c r="QRH34" s="687"/>
      <c r="QRI34" s="687"/>
      <c r="QRJ34" s="687"/>
      <c r="QRK34" s="687"/>
      <c r="QRL34" s="687"/>
      <c r="QRM34" s="687"/>
      <c r="QRN34" s="687"/>
      <c r="QRO34" s="687"/>
      <c r="QRP34" s="687"/>
      <c r="QRQ34" s="687"/>
      <c r="QRR34" s="687"/>
      <c r="QRS34" s="687"/>
      <c r="QRT34" s="687"/>
      <c r="QRU34" s="687"/>
      <c r="QRV34" s="687"/>
      <c r="QRW34" s="687"/>
      <c r="QRX34" s="687"/>
      <c r="QRY34" s="687"/>
      <c r="QRZ34" s="687"/>
      <c r="QSA34" s="687"/>
      <c r="QSB34" s="687"/>
      <c r="QSC34" s="687"/>
      <c r="QSD34" s="687"/>
      <c r="QSE34" s="687"/>
      <c r="QSF34" s="687"/>
      <c r="QSG34" s="687"/>
      <c r="QSH34" s="687"/>
      <c r="QSI34" s="687"/>
      <c r="QSJ34" s="687"/>
      <c r="QSK34" s="687"/>
      <c r="QSL34" s="687"/>
      <c r="QSM34" s="687"/>
      <c r="QSN34" s="687"/>
      <c r="QSO34" s="687"/>
      <c r="QSP34" s="687"/>
      <c r="QSQ34" s="687"/>
      <c r="QSR34" s="687"/>
      <c r="QSS34" s="687"/>
      <c r="QST34" s="687"/>
      <c r="QSU34" s="687"/>
      <c r="QSV34" s="687"/>
      <c r="QSW34" s="687"/>
      <c r="QSX34" s="687"/>
      <c r="QSY34" s="687"/>
      <c r="QSZ34" s="687"/>
      <c r="QTA34" s="687"/>
      <c r="QTB34" s="687"/>
      <c r="QTC34" s="687"/>
      <c r="QTD34" s="687"/>
      <c r="QTE34" s="687"/>
      <c r="QTF34" s="687"/>
      <c r="QTG34" s="687"/>
      <c r="QTH34" s="687"/>
      <c r="QTI34" s="687"/>
      <c r="QTJ34" s="687"/>
      <c r="QTK34" s="687"/>
      <c r="QTL34" s="687"/>
      <c r="QTM34" s="687"/>
      <c r="QTN34" s="687"/>
      <c r="QTO34" s="687"/>
      <c r="QTP34" s="687"/>
      <c r="QTQ34" s="687"/>
      <c r="QTR34" s="687"/>
      <c r="QTS34" s="687"/>
      <c r="QTT34" s="687"/>
      <c r="QTU34" s="687"/>
      <c r="QTV34" s="687"/>
      <c r="QTW34" s="687"/>
      <c r="QTX34" s="687"/>
      <c r="QTY34" s="687"/>
      <c r="QTZ34" s="687"/>
      <c r="QUA34" s="687"/>
      <c r="QUB34" s="687"/>
      <c r="QUC34" s="687"/>
      <c r="QUD34" s="687"/>
      <c r="QUE34" s="687"/>
      <c r="QUF34" s="687"/>
      <c r="QUG34" s="687"/>
      <c r="QUH34" s="687"/>
      <c r="QUI34" s="687"/>
      <c r="QUJ34" s="687"/>
      <c r="QUK34" s="687"/>
      <c r="QUL34" s="687"/>
      <c r="QUM34" s="687"/>
      <c r="QUN34" s="687"/>
      <c r="QUO34" s="687"/>
      <c r="QUP34" s="687"/>
      <c r="QUQ34" s="687"/>
      <c r="QUR34" s="687"/>
      <c r="QUS34" s="687"/>
      <c r="QUT34" s="687"/>
      <c r="QUU34" s="687"/>
      <c r="QUV34" s="687"/>
      <c r="QUW34" s="687"/>
      <c r="QUX34" s="687"/>
      <c r="QUY34" s="687"/>
      <c r="QUZ34" s="687"/>
      <c r="QVA34" s="687"/>
      <c r="QVB34" s="687"/>
      <c r="QVC34" s="687"/>
      <c r="QVD34" s="687"/>
      <c r="QVE34" s="687"/>
      <c r="QVF34" s="687"/>
      <c r="QVG34" s="687"/>
      <c r="QVH34" s="687"/>
      <c r="QVI34" s="687"/>
      <c r="QVJ34" s="687"/>
      <c r="QVK34" s="687"/>
      <c r="QVL34" s="687"/>
      <c r="QVM34" s="687"/>
      <c r="QVN34" s="687"/>
      <c r="QVO34" s="687"/>
      <c r="QVP34" s="687"/>
      <c r="QVQ34" s="687"/>
      <c r="QVR34" s="687"/>
      <c r="QVS34" s="687"/>
      <c r="QVT34" s="687"/>
      <c r="QVU34" s="687"/>
      <c r="QVV34" s="687"/>
      <c r="QVW34" s="687"/>
      <c r="QVX34" s="687"/>
      <c r="QVY34" s="687"/>
      <c r="QVZ34" s="687"/>
      <c r="QWA34" s="687"/>
      <c r="QWB34" s="687"/>
      <c r="QWC34" s="687"/>
      <c r="QWD34" s="687"/>
      <c r="QWE34" s="687"/>
      <c r="QWF34" s="687"/>
      <c r="QWG34" s="687"/>
      <c r="QWH34" s="687"/>
      <c r="QWI34" s="687"/>
      <c r="QWJ34" s="687"/>
      <c r="QWK34" s="687"/>
      <c r="QWL34" s="687"/>
      <c r="QWM34" s="687"/>
      <c r="QWN34" s="687"/>
      <c r="QWO34" s="687"/>
      <c r="QWP34" s="687"/>
      <c r="QWQ34" s="687"/>
      <c r="QWR34" s="687"/>
      <c r="QWS34" s="687"/>
      <c r="QWT34" s="687"/>
      <c r="QWU34" s="687"/>
      <c r="QWV34" s="687"/>
      <c r="QWW34" s="687"/>
      <c r="QWX34" s="687"/>
      <c r="QWY34" s="687"/>
      <c r="QWZ34" s="687"/>
      <c r="QXA34" s="687"/>
      <c r="QXB34" s="687"/>
      <c r="QXC34" s="687"/>
      <c r="QXD34" s="687"/>
      <c r="QXE34" s="687"/>
      <c r="QXF34" s="687"/>
      <c r="QXG34" s="687"/>
      <c r="QXH34" s="687"/>
      <c r="QXI34" s="687"/>
      <c r="QXJ34" s="687"/>
      <c r="QXK34" s="687"/>
      <c r="QXL34" s="687"/>
      <c r="QXM34" s="687"/>
      <c r="QXN34" s="687"/>
      <c r="QXO34" s="687"/>
      <c r="QXP34" s="687"/>
      <c r="QXQ34" s="687"/>
      <c r="QXR34" s="687"/>
      <c r="QXS34" s="687"/>
      <c r="QXT34" s="687"/>
      <c r="QXU34" s="687"/>
      <c r="QXV34" s="687"/>
      <c r="QXW34" s="687"/>
      <c r="QXX34" s="687"/>
      <c r="QXY34" s="687"/>
      <c r="QXZ34" s="687"/>
      <c r="QYA34" s="687"/>
      <c r="QYB34" s="687"/>
      <c r="QYC34" s="687"/>
      <c r="QYD34" s="687"/>
      <c r="QYE34" s="687"/>
      <c r="QYF34" s="687"/>
      <c r="QYG34" s="687"/>
      <c r="QYH34" s="687"/>
      <c r="QYI34" s="687"/>
      <c r="QYJ34" s="687"/>
      <c r="QYK34" s="687"/>
      <c r="QYL34" s="687"/>
      <c r="QYM34" s="687"/>
      <c r="QYN34" s="687"/>
      <c r="QYO34" s="687"/>
      <c r="QYP34" s="687"/>
      <c r="QYQ34" s="687"/>
      <c r="QYR34" s="687"/>
      <c r="QYS34" s="687"/>
      <c r="QYT34" s="687"/>
      <c r="QYU34" s="687"/>
      <c r="QYV34" s="687"/>
      <c r="QYW34" s="687"/>
      <c r="QYX34" s="687"/>
      <c r="QYY34" s="687"/>
      <c r="QYZ34" s="687"/>
      <c r="QZA34" s="687"/>
      <c r="QZB34" s="687"/>
      <c r="QZC34" s="687"/>
      <c r="QZD34" s="687"/>
      <c r="QZE34" s="687"/>
      <c r="QZF34" s="687"/>
      <c r="QZG34" s="687"/>
      <c r="QZH34" s="687"/>
      <c r="QZI34" s="687"/>
      <c r="QZJ34" s="687"/>
      <c r="QZK34" s="687"/>
      <c r="QZL34" s="687"/>
      <c r="QZM34" s="687"/>
      <c r="QZN34" s="687"/>
      <c r="QZO34" s="687"/>
      <c r="QZP34" s="687"/>
      <c r="QZQ34" s="687"/>
      <c r="QZR34" s="687"/>
      <c r="QZS34" s="687"/>
      <c r="QZT34" s="687"/>
      <c r="QZU34" s="687"/>
      <c r="QZV34" s="687"/>
      <c r="QZW34" s="687"/>
      <c r="QZX34" s="687"/>
      <c r="QZY34" s="687"/>
      <c r="QZZ34" s="687"/>
      <c r="RAA34" s="687"/>
      <c r="RAB34" s="687"/>
      <c r="RAC34" s="687"/>
      <c r="RAD34" s="687"/>
      <c r="RAE34" s="687"/>
      <c r="RAF34" s="687"/>
      <c r="RAG34" s="687"/>
      <c r="RAH34" s="687"/>
      <c r="RAI34" s="687"/>
      <c r="RAJ34" s="687"/>
      <c r="RAK34" s="687"/>
      <c r="RAL34" s="687"/>
      <c r="RAM34" s="687"/>
      <c r="RAN34" s="687"/>
      <c r="RAO34" s="687"/>
      <c r="RAP34" s="687"/>
      <c r="RAQ34" s="687"/>
      <c r="RAR34" s="687"/>
      <c r="RAS34" s="687"/>
      <c r="RAT34" s="687"/>
      <c r="RAU34" s="687"/>
      <c r="RAV34" s="687"/>
      <c r="RAW34" s="687"/>
      <c r="RAX34" s="687"/>
      <c r="RAY34" s="687"/>
      <c r="RAZ34" s="687"/>
      <c r="RBA34" s="687"/>
      <c r="RBB34" s="687"/>
      <c r="RBC34" s="687"/>
      <c r="RBD34" s="687"/>
      <c r="RBE34" s="687"/>
      <c r="RBF34" s="687"/>
      <c r="RBG34" s="687"/>
      <c r="RBH34" s="687"/>
      <c r="RBI34" s="687"/>
      <c r="RBJ34" s="687"/>
      <c r="RBK34" s="687"/>
      <c r="RBL34" s="687"/>
      <c r="RBM34" s="687"/>
      <c r="RBN34" s="687"/>
      <c r="RBO34" s="687"/>
      <c r="RBP34" s="687"/>
      <c r="RBQ34" s="687"/>
      <c r="RBR34" s="687"/>
      <c r="RBS34" s="687"/>
      <c r="RBT34" s="687"/>
      <c r="RBU34" s="687"/>
      <c r="RBV34" s="687"/>
      <c r="RBW34" s="687"/>
      <c r="RBX34" s="687"/>
      <c r="RBY34" s="687"/>
      <c r="RBZ34" s="687"/>
      <c r="RCA34" s="687"/>
      <c r="RCB34" s="687"/>
      <c r="RCC34" s="687"/>
      <c r="RCD34" s="687"/>
      <c r="RCE34" s="687"/>
      <c r="RCF34" s="687"/>
      <c r="RCG34" s="687"/>
      <c r="RCH34" s="687"/>
      <c r="RCI34" s="687"/>
      <c r="RCJ34" s="687"/>
      <c r="RCK34" s="687"/>
      <c r="RCL34" s="687"/>
      <c r="RCM34" s="687"/>
      <c r="RCN34" s="687"/>
      <c r="RCO34" s="687"/>
      <c r="RCP34" s="687"/>
      <c r="RCQ34" s="687"/>
      <c r="RCR34" s="687"/>
      <c r="RCS34" s="687"/>
      <c r="RCT34" s="687"/>
      <c r="RCU34" s="687"/>
      <c r="RCV34" s="687"/>
      <c r="RCW34" s="687"/>
      <c r="RCX34" s="687"/>
      <c r="RCY34" s="687"/>
      <c r="RCZ34" s="687"/>
      <c r="RDA34" s="687"/>
      <c r="RDB34" s="687"/>
      <c r="RDC34" s="687"/>
      <c r="RDD34" s="687"/>
      <c r="RDE34" s="687"/>
      <c r="RDF34" s="687"/>
      <c r="RDG34" s="687"/>
      <c r="RDH34" s="687"/>
      <c r="RDI34" s="687"/>
      <c r="RDJ34" s="687"/>
      <c r="RDK34" s="687"/>
      <c r="RDL34" s="687"/>
      <c r="RDM34" s="687"/>
      <c r="RDN34" s="687"/>
      <c r="RDO34" s="687"/>
      <c r="RDP34" s="687"/>
      <c r="RDQ34" s="687"/>
      <c r="RDR34" s="687"/>
      <c r="RDS34" s="687"/>
      <c r="RDT34" s="687"/>
      <c r="RDU34" s="687"/>
      <c r="RDV34" s="687"/>
      <c r="RDW34" s="687"/>
      <c r="RDX34" s="687"/>
      <c r="RDY34" s="687"/>
      <c r="RDZ34" s="687"/>
      <c r="REA34" s="687"/>
      <c r="REB34" s="687"/>
      <c r="REC34" s="687"/>
      <c r="RED34" s="687"/>
      <c r="REE34" s="687"/>
      <c r="REF34" s="687"/>
      <c r="REG34" s="687"/>
      <c r="REH34" s="687"/>
      <c r="REI34" s="687"/>
      <c r="REJ34" s="687"/>
      <c r="REK34" s="687"/>
      <c r="REL34" s="687"/>
      <c r="REM34" s="687"/>
      <c r="REN34" s="687"/>
      <c r="REO34" s="687"/>
      <c r="REP34" s="687"/>
      <c r="REQ34" s="687"/>
      <c r="RER34" s="687"/>
      <c r="RES34" s="687"/>
      <c r="RET34" s="687"/>
      <c r="REU34" s="687"/>
      <c r="REV34" s="687"/>
      <c r="REW34" s="687"/>
      <c r="REX34" s="687"/>
      <c r="REY34" s="687"/>
      <c r="REZ34" s="687"/>
      <c r="RFA34" s="687"/>
      <c r="RFB34" s="687"/>
      <c r="RFC34" s="687"/>
      <c r="RFD34" s="687"/>
      <c r="RFE34" s="687"/>
      <c r="RFF34" s="687"/>
      <c r="RFG34" s="687"/>
      <c r="RFH34" s="687"/>
      <c r="RFI34" s="687"/>
      <c r="RFJ34" s="687"/>
      <c r="RFK34" s="687"/>
      <c r="RFL34" s="687"/>
      <c r="RFM34" s="687"/>
      <c r="RFN34" s="687"/>
      <c r="RFO34" s="687"/>
      <c r="RFP34" s="687"/>
      <c r="RFQ34" s="687"/>
      <c r="RFR34" s="687"/>
      <c r="RFS34" s="687"/>
      <c r="RFT34" s="687"/>
      <c r="RFU34" s="687"/>
      <c r="RFV34" s="687"/>
      <c r="RFW34" s="687"/>
      <c r="RFX34" s="687"/>
      <c r="RFY34" s="687"/>
      <c r="RFZ34" s="687"/>
      <c r="RGA34" s="687"/>
      <c r="RGB34" s="687"/>
      <c r="RGC34" s="687"/>
      <c r="RGD34" s="687"/>
      <c r="RGE34" s="687"/>
      <c r="RGF34" s="687"/>
      <c r="RGG34" s="687"/>
      <c r="RGH34" s="687"/>
      <c r="RGI34" s="687"/>
      <c r="RGJ34" s="687"/>
      <c r="RGK34" s="687"/>
      <c r="RGL34" s="687"/>
      <c r="RGM34" s="687"/>
      <c r="RGN34" s="687"/>
      <c r="RGO34" s="687"/>
      <c r="RGP34" s="687"/>
      <c r="RGQ34" s="687"/>
      <c r="RGR34" s="687"/>
      <c r="RGS34" s="687"/>
      <c r="RGT34" s="687"/>
      <c r="RGU34" s="687"/>
      <c r="RGV34" s="687"/>
      <c r="RGW34" s="687"/>
      <c r="RGX34" s="687"/>
      <c r="RGY34" s="687"/>
      <c r="RGZ34" s="687"/>
      <c r="RHA34" s="687"/>
      <c r="RHB34" s="687"/>
      <c r="RHC34" s="687"/>
      <c r="RHD34" s="687"/>
      <c r="RHE34" s="687"/>
      <c r="RHF34" s="687"/>
      <c r="RHG34" s="687"/>
      <c r="RHH34" s="687"/>
      <c r="RHI34" s="687"/>
      <c r="RHJ34" s="687"/>
      <c r="RHK34" s="687"/>
      <c r="RHL34" s="687"/>
      <c r="RHM34" s="687"/>
      <c r="RHN34" s="687"/>
      <c r="RHO34" s="687"/>
      <c r="RHP34" s="687"/>
      <c r="RHQ34" s="687"/>
      <c r="RHR34" s="687"/>
      <c r="RHS34" s="687"/>
      <c r="RHT34" s="687"/>
      <c r="RHU34" s="687"/>
      <c r="RHV34" s="687"/>
      <c r="RHW34" s="687"/>
      <c r="RHX34" s="687"/>
      <c r="RHY34" s="687"/>
      <c r="RHZ34" s="687"/>
      <c r="RIA34" s="687"/>
      <c r="RIB34" s="687"/>
      <c r="RIC34" s="687"/>
      <c r="RID34" s="687"/>
      <c r="RIE34" s="687"/>
      <c r="RIF34" s="687"/>
      <c r="RIG34" s="687"/>
      <c r="RIH34" s="687"/>
      <c r="RII34" s="687"/>
      <c r="RIJ34" s="687"/>
      <c r="RIK34" s="687"/>
      <c r="RIL34" s="687"/>
      <c r="RIM34" s="687"/>
      <c r="RIN34" s="687"/>
      <c r="RIO34" s="687"/>
      <c r="RIP34" s="687"/>
      <c r="RIQ34" s="687"/>
      <c r="RIR34" s="687"/>
      <c r="RIS34" s="687"/>
      <c r="RIT34" s="687"/>
      <c r="RIU34" s="687"/>
      <c r="RIV34" s="687"/>
      <c r="RIW34" s="687"/>
      <c r="RIX34" s="687"/>
      <c r="RIY34" s="687"/>
      <c r="RIZ34" s="687"/>
      <c r="RJA34" s="687"/>
      <c r="RJB34" s="687"/>
      <c r="RJC34" s="687"/>
      <c r="RJD34" s="687"/>
      <c r="RJE34" s="687"/>
      <c r="RJF34" s="687"/>
      <c r="RJG34" s="687"/>
      <c r="RJH34" s="687"/>
      <c r="RJI34" s="687"/>
      <c r="RJJ34" s="687"/>
      <c r="RJK34" s="687"/>
      <c r="RJL34" s="687"/>
      <c r="RJM34" s="687"/>
      <c r="RJN34" s="687"/>
      <c r="RJO34" s="687"/>
      <c r="RJP34" s="687"/>
      <c r="RJQ34" s="687"/>
      <c r="RJR34" s="687"/>
      <c r="RJS34" s="687"/>
      <c r="RJT34" s="687"/>
      <c r="RJU34" s="687"/>
      <c r="RJV34" s="687"/>
      <c r="RJW34" s="687"/>
      <c r="RJX34" s="687"/>
      <c r="RJY34" s="687"/>
      <c r="RJZ34" s="687"/>
      <c r="RKA34" s="687"/>
      <c r="RKB34" s="687"/>
      <c r="RKC34" s="687"/>
      <c r="RKD34" s="687"/>
      <c r="RKE34" s="687"/>
      <c r="RKF34" s="687"/>
      <c r="RKG34" s="687"/>
      <c r="RKH34" s="687"/>
      <c r="RKI34" s="687"/>
      <c r="RKJ34" s="687"/>
      <c r="RKK34" s="687"/>
      <c r="RKL34" s="687"/>
      <c r="RKM34" s="687"/>
      <c r="RKN34" s="687"/>
      <c r="RKO34" s="687"/>
      <c r="RKP34" s="687"/>
      <c r="RKQ34" s="687"/>
      <c r="RKR34" s="687"/>
      <c r="RKS34" s="687"/>
      <c r="RKT34" s="687"/>
      <c r="RKU34" s="687"/>
      <c r="RKV34" s="687"/>
      <c r="RKW34" s="687"/>
      <c r="RKX34" s="687"/>
      <c r="RKY34" s="687"/>
      <c r="RKZ34" s="687"/>
      <c r="RLA34" s="687"/>
      <c r="RLB34" s="687"/>
      <c r="RLC34" s="687"/>
      <c r="RLD34" s="687"/>
      <c r="RLE34" s="687"/>
      <c r="RLF34" s="687"/>
      <c r="RLG34" s="687"/>
      <c r="RLH34" s="687"/>
      <c r="RLI34" s="687"/>
      <c r="RLJ34" s="687"/>
      <c r="RLK34" s="687"/>
      <c r="RLL34" s="687"/>
      <c r="RLM34" s="687"/>
      <c r="RLN34" s="687"/>
      <c r="RLO34" s="687"/>
      <c r="RLP34" s="687"/>
      <c r="RLQ34" s="687"/>
      <c r="RLR34" s="687"/>
      <c r="RLS34" s="687"/>
      <c r="RLT34" s="687"/>
      <c r="RLU34" s="687"/>
      <c r="RLV34" s="687"/>
      <c r="RLW34" s="687"/>
      <c r="RLX34" s="687"/>
      <c r="RLY34" s="687"/>
      <c r="RLZ34" s="687"/>
      <c r="RMA34" s="687"/>
      <c r="RMB34" s="687"/>
      <c r="RMC34" s="687"/>
      <c r="RMD34" s="687"/>
      <c r="RME34" s="687"/>
      <c r="RMF34" s="687"/>
      <c r="RMG34" s="687"/>
      <c r="RMH34" s="687"/>
      <c r="RMI34" s="687"/>
      <c r="RMJ34" s="687"/>
      <c r="RMK34" s="687"/>
      <c r="RML34" s="687"/>
      <c r="RMM34" s="687"/>
      <c r="RMN34" s="687"/>
      <c r="RMO34" s="687"/>
      <c r="RMP34" s="687"/>
      <c r="RMQ34" s="687"/>
      <c r="RMR34" s="687"/>
      <c r="RMS34" s="687"/>
      <c r="RMT34" s="687"/>
      <c r="RMU34" s="687"/>
      <c r="RMV34" s="687"/>
      <c r="RMW34" s="687"/>
      <c r="RMX34" s="687"/>
      <c r="RMY34" s="687"/>
      <c r="RMZ34" s="687"/>
      <c r="RNA34" s="687"/>
      <c r="RNB34" s="687"/>
      <c r="RNC34" s="687"/>
      <c r="RND34" s="687"/>
      <c r="RNE34" s="687"/>
      <c r="RNF34" s="687"/>
      <c r="RNG34" s="687"/>
      <c r="RNH34" s="687"/>
      <c r="RNI34" s="687"/>
      <c r="RNJ34" s="687"/>
      <c r="RNK34" s="687"/>
      <c r="RNL34" s="687"/>
      <c r="RNM34" s="687"/>
      <c r="RNN34" s="687"/>
      <c r="RNO34" s="687"/>
      <c r="RNP34" s="687"/>
      <c r="RNQ34" s="687"/>
      <c r="RNR34" s="687"/>
      <c r="RNS34" s="687"/>
      <c r="RNT34" s="687"/>
      <c r="RNU34" s="687"/>
      <c r="RNV34" s="687"/>
      <c r="RNW34" s="687"/>
      <c r="RNX34" s="687"/>
      <c r="RNY34" s="687"/>
      <c r="RNZ34" s="687"/>
      <c r="ROA34" s="687"/>
      <c r="ROB34" s="687"/>
      <c r="ROC34" s="687"/>
      <c r="ROD34" s="687"/>
      <c r="ROE34" s="687"/>
      <c r="ROF34" s="687"/>
      <c r="ROG34" s="687"/>
      <c r="ROH34" s="687"/>
      <c r="ROI34" s="687"/>
      <c r="ROJ34" s="687"/>
      <c r="ROK34" s="687"/>
      <c r="ROL34" s="687"/>
      <c r="ROM34" s="687"/>
      <c r="RON34" s="687"/>
      <c r="ROO34" s="687"/>
      <c r="ROP34" s="687"/>
      <c r="ROQ34" s="687"/>
      <c r="ROR34" s="687"/>
      <c r="ROS34" s="687"/>
      <c r="ROT34" s="687"/>
      <c r="ROU34" s="687"/>
      <c r="ROV34" s="687"/>
      <c r="ROW34" s="687"/>
      <c r="ROX34" s="687"/>
      <c r="ROY34" s="687"/>
      <c r="ROZ34" s="687"/>
      <c r="RPA34" s="687"/>
      <c r="RPB34" s="687"/>
      <c r="RPC34" s="687"/>
      <c r="RPD34" s="687"/>
      <c r="RPE34" s="687"/>
      <c r="RPF34" s="687"/>
      <c r="RPG34" s="687"/>
      <c r="RPH34" s="687"/>
      <c r="RPI34" s="687"/>
      <c r="RPJ34" s="687"/>
      <c r="RPK34" s="687"/>
      <c r="RPL34" s="687"/>
      <c r="RPM34" s="687"/>
      <c r="RPN34" s="687"/>
      <c r="RPO34" s="687"/>
      <c r="RPP34" s="687"/>
      <c r="RPQ34" s="687"/>
      <c r="RPR34" s="687"/>
      <c r="RPS34" s="687"/>
      <c r="RPT34" s="687"/>
      <c r="RPU34" s="687"/>
      <c r="RPV34" s="687"/>
      <c r="RPW34" s="687"/>
      <c r="RPX34" s="687"/>
      <c r="RPY34" s="687"/>
      <c r="RPZ34" s="687"/>
      <c r="RQA34" s="687"/>
      <c r="RQB34" s="687"/>
      <c r="RQC34" s="687"/>
      <c r="RQD34" s="687"/>
      <c r="RQE34" s="687"/>
      <c r="RQF34" s="687"/>
      <c r="RQG34" s="687"/>
      <c r="RQH34" s="687"/>
      <c r="RQI34" s="687"/>
      <c r="RQJ34" s="687"/>
      <c r="RQK34" s="687"/>
      <c r="RQL34" s="687"/>
      <c r="RQM34" s="687"/>
      <c r="RQN34" s="687"/>
      <c r="RQO34" s="687"/>
      <c r="RQP34" s="687"/>
      <c r="RQQ34" s="687"/>
      <c r="RQR34" s="687"/>
      <c r="RQS34" s="687"/>
      <c r="RQT34" s="687"/>
      <c r="RQU34" s="687"/>
      <c r="RQV34" s="687"/>
      <c r="RQW34" s="687"/>
      <c r="RQX34" s="687"/>
      <c r="RQY34" s="687"/>
      <c r="RQZ34" s="687"/>
      <c r="RRA34" s="687"/>
      <c r="RRB34" s="687"/>
      <c r="RRC34" s="687"/>
      <c r="RRD34" s="687"/>
      <c r="RRE34" s="687"/>
      <c r="RRF34" s="687"/>
      <c r="RRG34" s="687"/>
      <c r="RRH34" s="687"/>
      <c r="RRI34" s="687"/>
      <c r="RRJ34" s="687"/>
      <c r="RRK34" s="687"/>
      <c r="RRL34" s="687"/>
      <c r="RRM34" s="687"/>
      <c r="RRN34" s="687"/>
      <c r="RRO34" s="687"/>
      <c r="RRP34" s="687"/>
      <c r="RRQ34" s="687"/>
      <c r="RRR34" s="687"/>
      <c r="RRS34" s="687"/>
      <c r="RRT34" s="687"/>
      <c r="RRU34" s="687"/>
      <c r="RRV34" s="687"/>
      <c r="RRW34" s="687"/>
      <c r="RRX34" s="687"/>
      <c r="RRY34" s="687"/>
      <c r="RRZ34" s="687"/>
      <c r="RSA34" s="687"/>
      <c r="RSB34" s="687"/>
      <c r="RSC34" s="687"/>
      <c r="RSD34" s="687"/>
      <c r="RSE34" s="687"/>
      <c r="RSF34" s="687"/>
      <c r="RSG34" s="687"/>
      <c r="RSH34" s="687"/>
      <c r="RSI34" s="687"/>
      <c r="RSJ34" s="687"/>
      <c r="RSK34" s="687"/>
      <c r="RSL34" s="687"/>
      <c r="RSM34" s="687"/>
      <c r="RSN34" s="687"/>
      <c r="RSO34" s="687"/>
      <c r="RSP34" s="687"/>
      <c r="RSQ34" s="687"/>
      <c r="RSR34" s="687"/>
      <c r="RSS34" s="687"/>
      <c r="RST34" s="687"/>
      <c r="RSU34" s="687"/>
      <c r="RSV34" s="687"/>
      <c r="RSW34" s="687"/>
      <c r="RSX34" s="687"/>
      <c r="RSY34" s="687"/>
      <c r="RSZ34" s="687"/>
      <c r="RTA34" s="687"/>
      <c r="RTB34" s="687"/>
      <c r="RTC34" s="687"/>
      <c r="RTD34" s="687"/>
      <c r="RTE34" s="687"/>
      <c r="RTF34" s="687"/>
      <c r="RTG34" s="687"/>
      <c r="RTH34" s="687"/>
      <c r="RTI34" s="687"/>
      <c r="RTJ34" s="687"/>
      <c r="RTK34" s="687"/>
      <c r="RTL34" s="687"/>
      <c r="RTM34" s="687"/>
      <c r="RTN34" s="687"/>
      <c r="RTO34" s="687"/>
      <c r="RTP34" s="687"/>
      <c r="RTQ34" s="687"/>
      <c r="RTR34" s="687"/>
      <c r="RTS34" s="687"/>
      <c r="RTT34" s="687"/>
      <c r="RTU34" s="687"/>
      <c r="RTV34" s="687"/>
      <c r="RTW34" s="687"/>
      <c r="RTX34" s="687"/>
      <c r="RTY34" s="687"/>
      <c r="RTZ34" s="687"/>
      <c r="RUA34" s="687"/>
      <c r="RUB34" s="687"/>
      <c r="RUC34" s="687"/>
      <c r="RUD34" s="687"/>
      <c r="RUE34" s="687"/>
      <c r="RUF34" s="687"/>
      <c r="RUG34" s="687"/>
      <c r="RUH34" s="687"/>
      <c r="RUI34" s="687"/>
      <c r="RUJ34" s="687"/>
      <c r="RUK34" s="687"/>
      <c r="RUL34" s="687"/>
      <c r="RUM34" s="687"/>
      <c r="RUN34" s="687"/>
      <c r="RUO34" s="687"/>
      <c r="RUP34" s="687"/>
      <c r="RUQ34" s="687"/>
      <c r="RUR34" s="687"/>
      <c r="RUS34" s="687"/>
      <c r="RUT34" s="687"/>
      <c r="RUU34" s="687"/>
      <c r="RUV34" s="687"/>
      <c r="RUW34" s="687"/>
      <c r="RUX34" s="687"/>
      <c r="RUY34" s="687"/>
      <c r="RUZ34" s="687"/>
      <c r="RVA34" s="687"/>
      <c r="RVB34" s="687"/>
      <c r="RVC34" s="687"/>
      <c r="RVD34" s="687"/>
      <c r="RVE34" s="687"/>
      <c r="RVF34" s="687"/>
      <c r="RVG34" s="687"/>
      <c r="RVH34" s="687"/>
      <c r="RVI34" s="687"/>
      <c r="RVJ34" s="687"/>
      <c r="RVK34" s="687"/>
      <c r="RVL34" s="687"/>
      <c r="RVM34" s="687"/>
      <c r="RVN34" s="687"/>
      <c r="RVO34" s="687"/>
      <c r="RVP34" s="687"/>
      <c r="RVQ34" s="687"/>
      <c r="RVR34" s="687"/>
      <c r="RVS34" s="687"/>
      <c r="RVT34" s="687"/>
      <c r="RVU34" s="687"/>
      <c r="RVV34" s="687"/>
      <c r="RVW34" s="687"/>
      <c r="RVX34" s="687"/>
      <c r="RVY34" s="687"/>
      <c r="RVZ34" s="687"/>
      <c r="RWA34" s="687"/>
      <c r="RWB34" s="687"/>
      <c r="RWC34" s="687"/>
      <c r="RWD34" s="687"/>
      <c r="RWE34" s="687"/>
      <c r="RWF34" s="687"/>
      <c r="RWG34" s="687"/>
      <c r="RWH34" s="687"/>
      <c r="RWI34" s="687"/>
      <c r="RWJ34" s="687"/>
      <c r="RWK34" s="687"/>
      <c r="RWL34" s="687"/>
      <c r="RWM34" s="687"/>
      <c r="RWN34" s="687"/>
      <c r="RWO34" s="687"/>
      <c r="RWP34" s="687"/>
      <c r="RWQ34" s="687"/>
      <c r="RWR34" s="687"/>
      <c r="RWS34" s="687"/>
      <c r="RWT34" s="687"/>
      <c r="RWU34" s="687"/>
      <c r="RWV34" s="687"/>
      <c r="RWW34" s="687"/>
      <c r="RWX34" s="687"/>
      <c r="RWY34" s="687"/>
      <c r="RWZ34" s="687"/>
      <c r="RXA34" s="687"/>
      <c r="RXB34" s="687"/>
      <c r="RXC34" s="687"/>
      <c r="RXD34" s="687"/>
      <c r="RXE34" s="687"/>
      <c r="RXF34" s="687"/>
      <c r="RXG34" s="687"/>
      <c r="RXH34" s="687"/>
      <c r="RXI34" s="687"/>
      <c r="RXJ34" s="687"/>
      <c r="RXK34" s="687"/>
      <c r="RXL34" s="687"/>
      <c r="RXM34" s="687"/>
      <c r="RXN34" s="687"/>
      <c r="RXO34" s="687"/>
      <c r="RXP34" s="687"/>
      <c r="RXQ34" s="687"/>
      <c r="RXR34" s="687"/>
      <c r="RXS34" s="687"/>
      <c r="RXT34" s="687"/>
      <c r="RXU34" s="687"/>
      <c r="RXV34" s="687"/>
      <c r="RXW34" s="687"/>
      <c r="RXX34" s="687"/>
      <c r="RXY34" s="687"/>
      <c r="RXZ34" s="687"/>
      <c r="RYA34" s="687"/>
      <c r="RYB34" s="687"/>
      <c r="RYC34" s="687"/>
      <c r="RYD34" s="687"/>
      <c r="RYE34" s="687"/>
      <c r="RYF34" s="687"/>
      <c r="RYG34" s="687"/>
      <c r="RYH34" s="687"/>
      <c r="RYI34" s="687"/>
      <c r="RYJ34" s="687"/>
      <c r="RYK34" s="687"/>
      <c r="RYL34" s="687"/>
      <c r="RYM34" s="687"/>
      <c r="RYN34" s="687"/>
      <c r="RYO34" s="687"/>
      <c r="RYP34" s="687"/>
      <c r="RYQ34" s="687"/>
      <c r="RYR34" s="687"/>
      <c r="RYS34" s="687"/>
      <c r="RYT34" s="687"/>
      <c r="RYU34" s="687"/>
      <c r="RYV34" s="687"/>
      <c r="RYW34" s="687"/>
      <c r="RYX34" s="687"/>
      <c r="RYY34" s="687"/>
      <c r="RYZ34" s="687"/>
      <c r="RZA34" s="687"/>
      <c r="RZB34" s="687"/>
      <c r="RZC34" s="687"/>
      <c r="RZD34" s="687"/>
      <c r="RZE34" s="687"/>
      <c r="RZF34" s="687"/>
      <c r="RZG34" s="687"/>
      <c r="RZH34" s="687"/>
      <c r="RZI34" s="687"/>
      <c r="RZJ34" s="687"/>
      <c r="RZK34" s="687"/>
      <c r="RZL34" s="687"/>
      <c r="RZM34" s="687"/>
      <c r="RZN34" s="687"/>
      <c r="RZO34" s="687"/>
      <c r="RZP34" s="687"/>
      <c r="RZQ34" s="687"/>
      <c r="RZR34" s="687"/>
      <c r="RZS34" s="687"/>
      <c r="RZT34" s="687"/>
      <c r="RZU34" s="687"/>
      <c r="RZV34" s="687"/>
      <c r="RZW34" s="687"/>
      <c r="RZX34" s="687"/>
      <c r="RZY34" s="687"/>
      <c r="RZZ34" s="687"/>
      <c r="SAA34" s="687"/>
      <c r="SAB34" s="687"/>
      <c r="SAC34" s="687"/>
      <c r="SAD34" s="687"/>
      <c r="SAE34" s="687"/>
      <c r="SAF34" s="687"/>
      <c r="SAG34" s="687"/>
      <c r="SAH34" s="687"/>
      <c r="SAI34" s="687"/>
      <c r="SAJ34" s="687"/>
      <c r="SAK34" s="687"/>
      <c r="SAL34" s="687"/>
      <c r="SAM34" s="687"/>
      <c r="SAN34" s="687"/>
      <c r="SAO34" s="687"/>
      <c r="SAP34" s="687"/>
      <c r="SAQ34" s="687"/>
      <c r="SAR34" s="687"/>
      <c r="SAS34" s="687"/>
      <c r="SAT34" s="687"/>
      <c r="SAU34" s="687"/>
      <c r="SAV34" s="687"/>
      <c r="SAW34" s="687"/>
      <c r="SAX34" s="687"/>
      <c r="SAY34" s="687"/>
      <c r="SAZ34" s="687"/>
      <c r="SBA34" s="687"/>
      <c r="SBB34" s="687"/>
      <c r="SBC34" s="687"/>
      <c r="SBD34" s="687"/>
      <c r="SBE34" s="687"/>
      <c r="SBF34" s="687"/>
      <c r="SBG34" s="687"/>
      <c r="SBH34" s="687"/>
      <c r="SBI34" s="687"/>
      <c r="SBJ34" s="687"/>
      <c r="SBK34" s="687"/>
      <c r="SBL34" s="687"/>
      <c r="SBM34" s="687"/>
      <c r="SBN34" s="687"/>
      <c r="SBO34" s="687"/>
      <c r="SBP34" s="687"/>
      <c r="SBQ34" s="687"/>
      <c r="SBR34" s="687"/>
      <c r="SBS34" s="687"/>
      <c r="SBT34" s="687"/>
      <c r="SBU34" s="687"/>
      <c r="SBV34" s="687"/>
      <c r="SBW34" s="687"/>
      <c r="SBX34" s="687"/>
      <c r="SBY34" s="687"/>
      <c r="SBZ34" s="687"/>
      <c r="SCA34" s="687"/>
      <c r="SCB34" s="687"/>
      <c r="SCC34" s="687"/>
      <c r="SCD34" s="687"/>
      <c r="SCE34" s="687"/>
      <c r="SCF34" s="687"/>
      <c r="SCG34" s="687"/>
      <c r="SCH34" s="687"/>
      <c r="SCI34" s="687"/>
      <c r="SCJ34" s="687"/>
      <c r="SCK34" s="687"/>
      <c r="SCL34" s="687"/>
      <c r="SCM34" s="687"/>
      <c r="SCN34" s="687"/>
      <c r="SCO34" s="687"/>
      <c r="SCP34" s="687"/>
      <c r="SCQ34" s="687"/>
      <c r="SCR34" s="687"/>
      <c r="SCS34" s="687"/>
      <c r="SCT34" s="687"/>
      <c r="SCU34" s="687"/>
      <c r="SCV34" s="687"/>
      <c r="SCW34" s="687"/>
      <c r="SCX34" s="687"/>
      <c r="SCY34" s="687"/>
      <c r="SCZ34" s="687"/>
      <c r="SDA34" s="687"/>
      <c r="SDB34" s="687"/>
      <c r="SDC34" s="687"/>
      <c r="SDD34" s="687"/>
      <c r="SDE34" s="687"/>
      <c r="SDF34" s="687"/>
      <c r="SDG34" s="687"/>
      <c r="SDH34" s="687"/>
      <c r="SDI34" s="687"/>
      <c r="SDJ34" s="687"/>
      <c r="SDK34" s="687"/>
      <c r="SDL34" s="687"/>
      <c r="SDM34" s="687"/>
      <c r="SDN34" s="687"/>
      <c r="SDO34" s="687"/>
      <c r="SDP34" s="687"/>
      <c r="SDQ34" s="687"/>
      <c r="SDR34" s="687"/>
      <c r="SDS34" s="687"/>
      <c r="SDT34" s="687"/>
      <c r="SDU34" s="687"/>
      <c r="SDV34" s="687"/>
      <c r="SDW34" s="687"/>
      <c r="SDX34" s="687"/>
      <c r="SDY34" s="687"/>
      <c r="SDZ34" s="687"/>
      <c r="SEA34" s="687"/>
      <c r="SEB34" s="687"/>
      <c r="SEC34" s="687"/>
      <c r="SED34" s="687"/>
      <c r="SEE34" s="687"/>
      <c r="SEF34" s="687"/>
      <c r="SEG34" s="687"/>
      <c r="SEH34" s="687"/>
      <c r="SEI34" s="687"/>
      <c r="SEJ34" s="687"/>
      <c r="SEK34" s="687"/>
      <c r="SEL34" s="687"/>
      <c r="SEM34" s="687"/>
      <c r="SEN34" s="687"/>
      <c r="SEO34" s="687"/>
      <c r="SEP34" s="687"/>
      <c r="SEQ34" s="687"/>
      <c r="SER34" s="687"/>
      <c r="SES34" s="687"/>
      <c r="SET34" s="687"/>
      <c r="SEU34" s="687"/>
      <c r="SEV34" s="687"/>
      <c r="SEW34" s="687"/>
      <c r="SEX34" s="687"/>
      <c r="SEY34" s="687"/>
      <c r="SEZ34" s="687"/>
      <c r="SFA34" s="687"/>
      <c r="SFB34" s="687"/>
      <c r="SFC34" s="687"/>
      <c r="SFD34" s="687"/>
      <c r="SFE34" s="687"/>
      <c r="SFF34" s="687"/>
      <c r="SFG34" s="687"/>
      <c r="SFH34" s="687"/>
      <c r="SFI34" s="687"/>
      <c r="SFJ34" s="687"/>
      <c r="SFK34" s="687"/>
      <c r="SFL34" s="687"/>
      <c r="SFM34" s="687"/>
      <c r="SFN34" s="687"/>
      <c r="SFO34" s="687"/>
      <c r="SFP34" s="687"/>
      <c r="SFQ34" s="687"/>
      <c r="SFR34" s="687"/>
      <c r="SFS34" s="687"/>
      <c r="SFT34" s="687"/>
      <c r="SFU34" s="687"/>
      <c r="SFV34" s="687"/>
      <c r="SFW34" s="687"/>
      <c r="SFX34" s="687"/>
      <c r="SFY34" s="687"/>
      <c r="SFZ34" s="687"/>
      <c r="SGA34" s="687"/>
      <c r="SGB34" s="687"/>
      <c r="SGC34" s="687"/>
      <c r="SGD34" s="687"/>
      <c r="SGE34" s="687"/>
      <c r="SGF34" s="687"/>
      <c r="SGG34" s="687"/>
      <c r="SGH34" s="687"/>
      <c r="SGI34" s="687"/>
      <c r="SGJ34" s="687"/>
      <c r="SGK34" s="687"/>
      <c r="SGL34" s="687"/>
      <c r="SGM34" s="687"/>
      <c r="SGN34" s="687"/>
      <c r="SGO34" s="687"/>
      <c r="SGP34" s="687"/>
      <c r="SGQ34" s="687"/>
      <c r="SGR34" s="687"/>
      <c r="SGS34" s="687"/>
      <c r="SGT34" s="687"/>
      <c r="SGU34" s="687"/>
      <c r="SGV34" s="687"/>
      <c r="SGW34" s="687"/>
      <c r="SGX34" s="687"/>
      <c r="SGY34" s="687"/>
      <c r="SGZ34" s="687"/>
      <c r="SHA34" s="687"/>
      <c r="SHB34" s="687"/>
      <c r="SHC34" s="687"/>
      <c r="SHD34" s="687"/>
      <c r="SHE34" s="687"/>
      <c r="SHF34" s="687"/>
      <c r="SHG34" s="687"/>
      <c r="SHH34" s="687"/>
      <c r="SHI34" s="687"/>
      <c r="SHJ34" s="687"/>
      <c r="SHK34" s="687"/>
      <c r="SHL34" s="687"/>
      <c r="SHM34" s="687"/>
      <c r="SHN34" s="687"/>
      <c r="SHO34" s="687"/>
      <c r="SHP34" s="687"/>
      <c r="SHQ34" s="687"/>
      <c r="SHR34" s="687"/>
      <c r="SHS34" s="687"/>
      <c r="SHT34" s="687"/>
      <c r="SHU34" s="687"/>
      <c r="SHV34" s="687"/>
      <c r="SHW34" s="687"/>
      <c r="SHX34" s="687"/>
      <c r="SHY34" s="687"/>
      <c r="SHZ34" s="687"/>
      <c r="SIA34" s="687"/>
      <c r="SIB34" s="687"/>
      <c r="SIC34" s="687"/>
      <c r="SID34" s="687"/>
      <c r="SIE34" s="687"/>
      <c r="SIF34" s="687"/>
      <c r="SIG34" s="687"/>
      <c r="SIH34" s="687"/>
      <c r="SII34" s="687"/>
      <c r="SIJ34" s="687"/>
      <c r="SIK34" s="687"/>
      <c r="SIL34" s="687"/>
      <c r="SIM34" s="687"/>
      <c r="SIN34" s="687"/>
      <c r="SIO34" s="687"/>
      <c r="SIP34" s="687"/>
      <c r="SIQ34" s="687"/>
      <c r="SIR34" s="687"/>
      <c r="SIS34" s="687"/>
      <c r="SIT34" s="687"/>
      <c r="SIU34" s="687"/>
      <c r="SIV34" s="687"/>
      <c r="SIW34" s="687"/>
      <c r="SIX34" s="687"/>
      <c r="SIY34" s="687"/>
      <c r="SIZ34" s="687"/>
      <c r="SJA34" s="687"/>
      <c r="SJB34" s="687"/>
      <c r="SJC34" s="687"/>
      <c r="SJD34" s="687"/>
      <c r="SJE34" s="687"/>
      <c r="SJF34" s="687"/>
      <c r="SJG34" s="687"/>
      <c r="SJH34" s="687"/>
      <c r="SJI34" s="687"/>
      <c r="SJJ34" s="687"/>
      <c r="SJK34" s="687"/>
      <c r="SJL34" s="687"/>
      <c r="SJM34" s="687"/>
      <c r="SJN34" s="687"/>
      <c r="SJO34" s="687"/>
      <c r="SJP34" s="687"/>
      <c r="SJQ34" s="687"/>
      <c r="SJR34" s="687"/>
      <c r="SJS34" s="687"/>
      <c r="SJT34" s="687"/>
      <c r="SJU34" s="687"/>
      <c r="SJV34" s="687"/>
      <c r="SJW34" s="687"/>
      <c r="SJX34" s="687"/>
      <c r="SJY34" s="687"/>
      <c r="SJZ34" s="687"/>
      <c r="SKA34" s="687"/>
      <c r="SKB34" s="687"/>
      <c r="SKC34" s="687"/>
      <c r="SKD34" s="687"/>
      <c r="SKE34" s="687"/>
      <c r="SKF34" s="687"/>
      <c r="SKG34" s="687"/>
      <c r="SKH34" s="687"/>
      <c r="SKI34" s="687"/>
      <c r="SKJ34" s="687"/>
      <c r="SKK34" s="687"/>
      <c r="SKL34" s="687"/>
      <c r="SKM34" s="687"/>
      <c r="SKN34" s="687"/>
      <c r="SKO34" s="687"/>
      <c r="SKP34" s="687"/>
      <c r="SKQ34" s="687"/>
      <c r="SKR34" s="687"/>
      <c r="SKS34" s="687"/>
      <c r="SKT34" s="687"/>
      <c r="SKU34" s="687"/>
      <c r="SKV34" s="687"/>
      <c r="SKW34" s="687"/>
      <c r="SKX34" s="687"/>
      <c r="SKY34" s="687"/>
      <c r="SKZ34" s="687"/>
      <c r="SLA34" s="687"/>
      <c r="SLB34" s="687"/>
      <c r="SLC34" s="687"/>
      <c r="SLD34" s="687"/>
      <c r="SLE34" s="687"/>
      <c r="SLF34" s="687"/>
      <c r="SLG34" s="687"/>
      <c r="SLH34" s="687"/>
      <c r="SLI34" s="687"/>
      <c r="SLJ34" s="687"/>
      <c r="SLK34" s="687"/>
      <c r="SLL34" s="687"/>
      <c r="SLM34" s="687"/>
      <c r="SLN34" s="687"/>
      <c r="SLO34" s="687"/>
      <c r="SLP34" s="687"/>
      <c r="SLQ34" s="687"/>
      <c r="SLR34" s="687"/>
      <c r="SLS34" s="687"/>
      <c r="SLT34" s="687"/>
      <c r="SLU34" s="687"/>
      <c r="SLV34" s="687"/>
      <c r="SLW34" s="687"/>
      <c r="SLX34" s="687"/>
      <c r="SLY34" s="687"/>
      <c r="SLZ34" s="687"/>
      <c r="SMA34" s="687"/>
      <c r="SMB34" s="687"/>
      <c r="SMC34" s="687"/>
      <c r="SMD34" s="687"/>
      <c r="SME34" s="687"/>
      <c r="SMF34" s="687"/>
      <c r="SMG34" s="687"/>
      <c r="SMH34" s="687"/>
      <c r="SMI34" s="687"/>
      <c r="SMJ34" s="687"/>
      <c r="SMK34" s="687"/>
      <c r="SML34" s="687"/>
      <c r="SMM34" s="687"/>
      <c r="SMN34" s="687"/>
      <c r="SMO34" s="687"/>
      <c r="SMP34" s="687"/>
      <c r="SMQ34" s="687"/>
      <c r="SMR34" s="687"/>
      <c r="SMS34" s="687"/>
      <c r="SMT34" s="687"/>
      <c r="SMU34" s="687"/>
      <c r="SMV34" s="687"/>
      <c r="SMW34" s="687"/>
      <c r="SMX34" s="687"/>
      <c r="SMY34" s="687"/>
      <c r="SMZ34" s="687"/>
      <c r="SNA34" s="687"/>
      <c r="SNB34" s="687"/>
      <c r="SNC34" s="687"/>
      <c r="SND34" s="687"/>
      <c r="SNE34" s="687"/>
      <c r="SNF34" s="687"/>
      <c r="SNG34" s="687"/>
      <c r="SNH34" s="687"/>
      <c r="SNI34" s="687"/>
      <c r="SNJ34" s="687"/>
      <c r="SNK34" s="687"/>
      <c r="SNL34" s="687"/>
      <c r="SNM34" s="687"/>
      <c r="SNN34" s="687"/>
      <c r="SNO34" s="687"/>
      <c r="SNP34" s="687"/>
      <c r="SNQ34" s="687"/>
      <c r="SNR34" s="687"/>
      <c r="SNS34" s="687"/>
      <c r="SNT34" s="687"/>
      <c r="SNU34" s="687"/>
      <c r="SNV34" s="687"/>
      <c r="SNW34" s="687"/>
      <c r="SNX34" s="687"/>
      <c r="SNY34" s="687"/>
      <c r="SNZ34" s="687"/>
      <c r="SOA34" s="687"/>
      <c r="SOB34" s="687"/>
      <c r="SOC34" s="687"/>
      <c r="SOD34" s="687"/>
      <c r="SOE34" s="687"/>
      <c r="SOF34" s="687"/>
      <c r="SOG34" s="687"/>
      <c r="SOH34" s="687"/>
      <c r="SOI34" s="687"/>
      <c r="SOJ34" s="687"/>
      <c r="SOK34" s="687"/>
      <c r="SOL34" s="687"/>
      <c r="SOM34" s="687"/>
      <c r="SON34" s="687"/>
      <c r="SOO34" s="687"/>
      <c r="SOP34" s="687"/>
      <c r="SOQ34" s="687"/>
      <c r="SOR34" s="687"/>
      <c r="SOS34" s="687"/>
      <c r="SOT34" s="687"/>
      <c r="SOU34" s="687"/>
      <c r="SOV34" s="687"/>
      <c r="SOW34" s="687"/>
      <c r="SOX34" s="687"/>
      <c r="SOY34" s="687"/>
      <c r="SOZ34" s="687"/>
      <c r="SPA34" s="687"/>
      <c r="SPB34" s="687"/>
      <c r="SPC34" s="687"/>
      <c r="SPD34" s="687"/>
      <c r="SPE34" s="687"/>
      <c r="SPF34" s="687"/>
      <c r="SPG34" s="687"/>
      <c r="SPH34" s="687"/>
      <c r="SPI34" s="687"/>
      <c r="SPJ34" s="687"/>
      <c r="SPK34" s="687"/>
      <c r="SPL34" s="687"/>
      <c r="SPM34" s="687"/>
      <c r="SPN34" s="687"/>
      <c r="SPO34" s="687"/>
      <c r="SPP34" s="687"/>
      <c r="SPQ34" s="687"/>
      <c r="SPR34" s="687"/>
      <c r="SPS34" s="687"/>
      <c r="SPT34" s="687"/>
      <c r="SPU34" s="687"/>
      <c r="SPV34" s="687"/>
      <c r="SPW34" s="687"/>
      <c r="SPX34" s="687"/>
      <c r="SPY34" s="687"/>
      <c r="SPZ34" s="687"/>
      <c r="SQA34" s="687"/>
      <c r="SQB34" s="687"/>
      <c r="SQC34" s="687"/>
      <c r="SQD34" s="687"/>
      <c r="SQE34" s="687"/>
      <c r="SQF34" s="687"/>
      <c r="SQG34" s="687"/>
      <c r="SQH34" s="687"/>
      <c r="SQI34" s="687"/>
      <c r="SQJ34" s="687"/>
      <c r="SQK34" s="687"/>
      <c r="SQL34" s="687"/>
      <c r="SQM34" s="687"/>
      <c r="SQN34" s="687"/>
      <c r="SQO34" s="687"/>
      <c r="SQP34" s="687"/>
      <c r="SQQ34" s="687"/>
      <c r="SQR34" s="687"/>
      <c r="SQS34" s="687"/>
      <c r="SQT34" s="687"/>
      <c r="SQU34" s="687"/>
      <c r="SQV34" s="687"/>
      <c r="SQW34" s="687"/>
      <c r="SQX34" s="687"/>
      <c r="SQY34" s="687"/>
      <c r="SQZ34" s="687"/>
      <c r="SRA34" s="687"/>
      <c r="SRB34" s="687"/>
      <c r="SRC34" s="687"/>
      <c r="SRD34" s="687"/>
      <c r="SRE34" s="687"/>
      <c r="SRF34" s="687"/>
      <c r="SRG34" s="687"/>
      <c r="SRH34" s="687"/>
      <c r="SRI34" s="687"/>
      <c r="SRJ34" s="687"/>
      <c r="SRK34" s="687"/>
      <c r="SRL34" s="687"/>
      <c r="SRM34" s="687"/>
      <c r="SRN34" s="687"/>
      <c r="SRO34" s="687"/>
      <c r="SRP34" s="687"/>
      <c r="SRQ34" s="687"/>
      <c r="SRR34" s="687"/>
      <c r="SRS34" s="687"/>
      <c r="SRT34" s="687"/>
      <c r="SRU34" s="687"/>
      <c r="SRV34" s="687"/>
      <c r="SRW34" s="687"/>
      <c r="SRX34" s="687"/>
      <c r="SRY34" s="687"/>
      <c r="SRZ34" s="687"/>
      <c r="SSA34" s="687"/>
      <c r="SSB34" s="687"/>
      <c r="SSC34" s="687"/>
      <c r="SSD34" s="687"/>
      <c r="SSE34" s="687"/>
      <c r="SSF34" s="687"/>
      <c r="SSG34" s="687"/>
      <c r="SSH34" s="687"/>
      <c r="SSI34" s="687"/>
      <c r="SSJ34" s="687"/>
      <c r="SSK34" s="687"/>
      <c r="SSL34" s="687"/>
      <c r="SSM34" s="687"/>
      <c r="SSN34" s="687"/>
      <c r="SSO34" s="687"/>
      <c r="SSP34" s="687"/>
      <c r="SSQ34" s="687"/>
      <c r="SSR34" s="687"/>
      <c r="SSS34" s="687"/>
      <c r="SST34" s="687"/>
      <c r="SSU34" s="687"/>
      <c r="SSV34" s="687"/>
      <c r="SSW34" s="687"/>
      <c r="SSX34" s="687"/>
      <c r="SSY34" s="687"/>
      <c r="SSZ34" s="687"/>
      <c r="STA34" s="687"/>
      <c r="STB34" s="687"/>
      <c r="STC34" s="687"/>
      <c r="STD34" s="687"/>
      <c r="STE34" s="687"/>
      <c r="STF34" s="687"/>
      <c r="STG34" s="687"/>
      <c r="STH34" s="687"/>
      <c r="STI34" s="687"/>
      <c r="STJ34" s="687"/>
      <c r="STK34" s="687"/>
      <c r="STL34" s="687"/>
      <c r="STM34" s="687"/>
      <c r="STN34" s="687"/>
      <c r="STO34" s="687"/>
      <c r="STP34" s="687"/>
      <c r="STQ34" s="687"/>
      <c r="STR34" s="687"/>
      <c r="STS34" s="687"/>
      <c r="STT34" s="687"/>
      <c r="STU34" s="687"/>
      <c r="STV34" s="687"/>
      <c r="STW34" s="687"/>
      <c r="STX34" s="687"/>
      <c r="STY34" s="687"/>
      <c r="STZ34" s="687"/>
      <c r="SUA34" s="687"/>
      <c r="SUB34" s="687"/>
      <c r="SUC34" s="687"/>
      <c r="SUD34" s="687"/>
      <c r="SUE34" s="687"/>
      <c r="SUF34" s="687"/>
      <c r="SUG34" s="687"/>
      <c r="SUH34" s="687"/>
      <c r="SUI34" s="687"/>
      <c r="SUJ34" s="687"/>
      <c r="SUK34" s="687"/>
      <c r="SUL34" s="687"/>
      <c r="SUM34" s="687"/>
      <c r="SUN34" s="687"/>
      <c r="SUO34" s="687"/>
      <c r="SUP34" s="687"/>
      <c r="SUQ34" s="687"/>
      <c r="SUR34" s="687"/>
      <c r="SUS34" s="687"/>
      <c r="SUT34" s="687"/>
      <c r="SUU34" s="687"/>
      <c r="SUV34" s="687"/>
      <c r="SUW34" s="687"/>
      <c r="SUX34" s="687"/>
      <c r="SUY34" s="687"/>
      <c r="SUZ34" s="687"/>
      <c r="SVA34" s="687"/>
      <c r="SVB34" s="687"/>
      <c r="SVC34" s="687"/>
      <c r="SVD34" s="687"/>
      <c r="SVE34" s="687"/>
      <c r="SVF34" s="687"/>
      <c r="SVG34" s="687"/>
      <c r="SVH34" s="687"/>
      <c r="SVI34" s="687"/>
      <c r="SVJ34" s="687"/>
      <c r="SVK34" s="687"/>
      <c r="SVL34" s="687"/>
      <c r="SVM34" s="687"/>
      <c r="SVN34" s="687"/>
      <c r="SVO34" s="687"/>
      <c r="SVP34" s="687"/>
      <c r="SVQ34" s="687"/>
      <c r="SVR34" s="687"/>
      <c r="SVS34" s="687"/>
      <c r="SVT34" s="687"/>
      <c r="SVU34" s="687"/>
      <c r="SVV34" s="687"/>
      <c r="SVW34" s="687"/>
      <c r="SVX34" s="687"/>
      <c r="SVY34" s="687"/>
      <c r="SVZ34" s="687"/>
      <c r="SWA34" s="687"/>
      <c r="SWB34" s="687"/>
      <c r="SWC34" s="687"/>
      <c r="SWD34" s="687"/>
      <c r="SWE34" s="687"/>
      <c r="SWF34" s="687"/>
      <c r="SWG34" s="687"/>
      <c r="SWH34" s="687"/>
      <c r="SWI34" s="687"/>
      <c r="SWJ34" s="687"/>
      <c r="SWK34" s="687"/>
      <c r="SWL34" s="687"/>
      <c r="SWM34" s="687"/>
      <c r="SWN34" s="687"/>
      <c r="SWO34" s="687"/>
      <c r="SWP34" s="687"/>
      <c r="SWQ34" s="687"/>
      <c r="SWR34" s="687"/>
      <c r="SWS34" s="687"/>
      <c r="SWT34" s="687"/>
      <c r="SWU34" s="687"/>
      <c r="SWV34" s="687"/>
      <c r="SWW34" s="687"/>
      <c r="SWX34" s="687"/>
      <c r="SWY34" s="687"/>
      <c r="SWZ34" s="687"/>
      <c r="SXA34" s="687"/>
      <c r="SXB34" s="687"/>
      <c r="SXC34" s="687"/>
      <c r="SXD34" s="687"/>
      <c r="SXE34" s="687"/>
      <c r="SXF34" s="687"/>
      <c r="SXG34" s="687"/>
      <c r="SXH34" s="687"/>
      <c r="SXI34" s="687"/>
      <c r="SXJ34" s="687"/>
      <c r="SXK34" s="687"/>
      <c r="SXL34" s="687"/>
      <c r="SXM34" s="687"/>
      <c r="SXN34" s="687"/>
      <c r="SXO34" s="687"/>
      <c r="SXP34" s="687"/>
      <c r="SXQ34" s="687"/>
      <c r="SXR34" s="687"/>
      <c r="SXS34" s="687"/>
      <c r="SXT34" s="687"/>
      <c r="SXU34" s="687"/>
      <c r="SXV34" s="687"/>
      <c r="SXW34" s="687"/>
      <c r="SXX34" s="687"/>
      <c r="SXY34" s="687"/>
      <c r="SXZ34" s="687"/>
      <c r="SYA34" s="687"/>
      <c r="SYB34" s="687"/>
      <c r="SYC34" s="687"/>
      <c r="SYD34" s="687"/>
      <c r="SYE34" s="687"/>
      <c r="SYF34" s="687"/>
      <c r="SYG34" s="687"/>
      <c r="SYH34" s="687"/>
      <c r="SYI34" s="687"/>
      <c r="SYJ34" s="687"/>
      <c r="SYK34" s="687"/>
      <c r="SYL34" s="687"/>
      <c r="SYM34" s="687"/>
      <c r="SYN34" s="687"/>
      <c r="SYO34" s="687"/>
      <c r="SYP34" s="687"/>
      <c r="SYQ34" s="687"/>
      <c r="SYR34" s="687"/>
      <c r="SYS34" s="687"/>
      <c r="SYT34" s="687"/>
      <c r="SYU34" s="687"/>
      <c r="SYV34" s="687"/>
      <c r="SYW34" s="687"/>
      <c r="SYX34" s="687"/>
      <c r="SYY34" s="687"/>
      <c r="SYZ34" s="687"/>
      <c r="SZA34" s="687"/>
      <c r="SZB34" s="687"/>
      <c r="SZC34" s="687"/>
      <c r="SZD34" s="687"/>
      <c r="SZE34" s="687"/>
      <c r="SZF34" s="687"/>
      <c r="SZG34" s="687"/>
      <c r="SZH34" s="687"/>
      <c r="SZI34" s="687"/>
      <c r="SZJ34" s="687"/>
      <c r="SZK34" s="687"/>
      <c r="SZL34" s="687"/>
      <c r="SZM34" s="687"/>
      <c r="SZN34" s="687"/>
      <c r="SZO34" s="687"/>
      <c r="SZP34" s="687"/>
      <c r="SZQ34" s="687"/>
      <c r="SZR34" s="687"/>
      <c r="SZS34" s="687"/>
      <c r="SZT34" s="687"/>
      <c r="SZU34" s="687"/>
      <c r="SZV34" s="687"/>
      <c r="SZW34" s="687"/>
      <c r="SZX34" s="687"/>
      <c r="SZY34" s="687"/>
      <c r="SZZ34" s="687"/>
      <c r="TAA34" s="687"/>
      <c r="TAB34" s="687"/>
      <c r="TAC34" s="687"/>
      <c r="TAD34" s="687"/>
      <c r="TAE34" s="687"/>
      <c r="TAF34" s="687"/>
      <c r="TAG34" s="687"/>
      <c r="TAH34" s="687"/>
      <c r="TAI34" s="687"/>
      <c r="TAJ34" s="687"/>
      <c r="TAK34" s="687"/>
      <c r="TAL34" s="687"/>
      <c r="TAM34" s="687"/>
      <c r="TAN34" s="687"/>
      <c r="TAO34" s="687"/>
      <c r="TAP34" s="687"/>
      <c r="TAQ34" s="687"/>
      <c r="TAR34" s="687"/>
      <c r="TAS34" s="687"/>
      <c r="TAT34" s="687"/>
      <c r="TAU34" s="687"/>
      <c r="TAV34" s="687"/>
      <c r="TAW34" s="687"/>
      <c r="TAX34" s="687"/>
      <c r="TAY34" s="687"/>
      <c r="TAZ34" s="687"/>
      <c r="TBA34" s="687"/>
      <c r="TBB34" s="687"/>
      <c r="TBC34" s="687"/>
      <c r="TBD34" s="687"/>
      <c r="TBE34" s="687"/>
      <c r="TBF34" s="687"/>
      <c r="TBG34" s="687"/>
      <c r="TBH34" s="687"/>
      <c r="TBI34" s="687"/>
      <c r="TBJ34" s="687"/>
      <c r="TBK34" s="687"/>
      <c r="TBL34" s="687"/>
      <c r="TBM34" s="687"/>
      <c r="TBN34" s="687"/>
      <c r="TBO34" s="687"/>
      <c r="TBP34" s="687"/>
      <c r="TBQ34" s="687"/>
      <c r="TBR34" s="687"/>
      <c r="TBS34" s="687"/>
      <c r="TBT34" s="687"/>
      <c r="TBU34" s="687"/>
      <c r="TBV34" s="687"/>
      <c r="TBW34" s="687"/>
      <c r="TBX34" s="687"/>
      <c r="TBY34" s="687"/>
      <c r="TBZ34" s="687"/>
      <c r="TCA34" s="687"/>
      <c r="TCB34" s="687"/>
      <c r="TCC34" s="687"/>
      <c r="TCD34" s="687"/>
      <c r="TCE34" s="687"/>
      <c r="TCF34" s="687"/>
      <c r="TCG34" s="687"/>
      <c r="TCH34" s="687"/>
      <c r="TCI34" s="687"/>
      <c r="TCJ34" s="687"/>
      <c r="TCK34" s="687"/>
      <c r="TCL34" s="687"/>
      <c r="TCM34" s="687"/>
      <c r="TCN34" s="687"/>
      <c r="TCO34" s="687"/>
      <c r="TCP34" s="687"/>
      <c r="TCQ34" s="687"/>
      <c r="TCR34" s="687"/>
      <c r="TCS34" s="687"/>
      <c r="TCT34" s="687"/>
      <c r="TCU34" s="687"/>
      <c r="TCV34" s="687"/>
      <c r="TCW34" s="687"/>
      <c r="TCX34" s="687"/>
      <c r="TCY34" s="687"/>
      <c r="TCZ34" s="687"/>
      <c r="TDA34" s="687"/>
      <c r="TDB34" s="687"/>
      <c r="TDC34" s="687"/>
      <c r="TDD34" s="687"/>
      <c r="TDE34" s="687"/>
      <c r="TDF34" s="687"/>
      <c r="TDG34" s="687"/>
      <c r="TDH34" s="687"/>
      <c r="TDI34" s="687"/>
      <c r="TDJ34" s="687"/>
      <c r="TDK34" s="687"/>
      <c r="TDL34" s="687"/>
      <c r="TDM34" s="687"/>
      <c r="TDN34" s="687"/>
      <c r="TDO34" s="687"/>
      <c r="TDP34" s="687"/>
      <c r="TDQ34" s="687"/>
      <c r="TDR34" s="687"/>
      <c r="TDS34" s="687"/>
      <c r="TDT34" s="687"/>
      <c r="TDU34" s="687"/>
      <c r="TDV34" s="687"/>
      <c r="TDW34" s="687"/>
      <c r="TDX34" s="687"/>
      <c r="TDY34" s="687"/>
      <c r="TDZ34" s="687"/>
      <c r="TEA34" s="687"/>
      <c r="TEB34" s="687"/>
      <c r="TEC34" s="687"/>
      <c r="TED34" s="687"/>
      <c r="TEE34" s="687"/>
      <c r="TEF34" s="687"/>
      <c r="TEG34" s="687"/>
      <c r="TEH34" s="687"/>
      <c r="TEI34" s="687"/>
      <c r="TEJ34" s="687"/>
      <c r="TEK34" s="687"/>
      <c r="TEL34" s="687"/>
      <c r="TEM34" s="687"/>
      <c r="TEN34" s="687"/>
      <c r="TEO34" s="687"/>
      <c r="TEP34" s="687"/>
      <c r="TEQ34" s="687"/>
      <c r="TER34" s="687"/>
      <c r="TES34" s="687"/>
      <c r="TET34" s="687"/>
      <c r="TEU34" s="687"/>
      <c r="TEV34" s="687"/>
      <c r="TEW34" s="687"/>
      <c r="TEX34" s="687"/>
      <c r="TEY34" s="687"/>
      <c r="TEZ34" s="687"/>
      <c r="TFA34" s="687"/>
      <c r="TFB34" s="687"/>
      <c r="TFC34" s="687"/>
      <c r="TFD34" s="687"/>
      <c r="TFE34" s="687"/>
      <c r="TFF34" s="687"/>
      <c r="TFG34" s="687"/>
      <c r="TFH34" s="687"/>
      <c r="TFI34" s="687"/>
      <c r="TFJ34" s="687"/>
      <c r="TFK34" s="687"/>
      <c r="TFL34" s="687"/>
      <c r="TFM34" s="687"/>
      <c r="TFN34" s="687"/>
      <c r="TFO34" s="687"/>
      <c r="TFP34" s="687"/>
      <c r="TFQ34" s="687"/>
      <c r="TFR34" s="687"/>
      <c r="TFS34" s="687"/>
      <c r="TFT34" s="687"/>
      <c r="TFU34" s="687"/>
      <c r="TFV34" s="687"/>
      <c r="TFW34" s="687"/>
      <c r="TFX34" s="687"/>
      <c r="TFY34" s="687"/>
      <c r="TFZ34" s="687"/>
      <c r="TGA34" s="687"/>
      <c r="TGB34" s="687"/>
      <c r="TGC34" s="687"/>
      <c r="TGD34" s="687"/>
      <c r="TGE34" s="687"/>
      <c r="TGF34" s="687"/>
      <c r="TGG34" s="687"/>
      <c r="TGH34" s="687"/>
      <c r="TGI34" s="687"/>
      <c r="TGJ34" s="687"/>
      <c r="TGK34" s="687"/>
      <c r="TGL34" s="687"/>
      <c r="TGM34" s="687"/>
      <c r="TGN34" s="687"/>
      <c r="TGO34" s="687"/>
      <c r="TGP34" s="687"/>
      <c r="TGQ34" s="687"/>
      <c r="TGR34" s="687"/>
      <c r="TGS34" s="687"/>
      <c r="TGT34" s="687"/>
      <c r="TGU34" s="687"/>
      <c r="TGV34" s="687"/>
      <c r="TGW34" s="687"/>
      <c r="TGX34" s="687"/>
      <c r="TGY34" s="687"/>
      <c r="TGZ34" s="687"/>
      <c r="THA34" s="687"/>
      <c r="THB34" s="687"/>
      <c r="THC34" s="687"/>
      <c r="THD34" s="687"/>
      <c r="THE34" s="687"/>
      <c r="THF34" s="687"/>
      <c r="THG34" s="687"/>
      <c r="THH34" s="687"/>
      <c r="THI34" s="687"/>
      <c r="THJ34" s="687"/>
      <c r="THK34" s="687"/>
      <c r="THL34" s="687"/>
      <c r="THM34" s="687"/>
      <c r="THN34" s="687"/>
      <c r="THO34" s="687"/>
      <c r="THP34" s="687"/>
      <c r="THQ34" s="687"/>
      <c r="THR34" s="687"/>
      <c r="THS34" s="687"/>
      <c r="THT34" s="687"/>
      <c r="THU34" s="687"/>
      <c r="THV34" s="687"/>
      <c r="THW34" s="687"/>
      <c r="THX34" s="687"/>
      <c r="THY34" s="687"/>
      <c r="THZ34" s="687"/>
      <c r="TIA34" s="687"/>
      <c r="TIB34" s="687"/>
      <c r="TIC34" s="687"/>
      <c r="TID34" s="687"/>
      <c r="TIE34" s="687"/>
      <c r="TIF34" s="687"/>
      <c r="TIG34" s="687"/>
      <c r="TIH34" s="687"/>
      <c r="TII34" s="687"/>
      <c r="TIJ34" s="687"/>
      <c r="TIK34" s="687"/>
      <c r="TIL34" s="687"/>
      <c r="TIM34" s="687"/>
      <c r="TIN34" s="687"/>
      <c r="TIO34" s="687"/>
      <c r="TIP34" s="687"/>
      <c r="TIQ34" s="687"/>
      <c r="TIR34" s="687"/>
      <c r="TIS34" s="687"/>
      <c r="TIT34" s="687"/>
      <c r="TIU34" s="687"/>
      <c r="TIV34" s="687"/>
      <c r="TIW34" s="687"/>
      <c r="TIX34" s="687"/>
      <c r="TIY34" s="687"/>
      <c r="TIZ34" s="687"/>
      <c r="TJA34" s="687"/>
      <c r="TJB34" s="687"/>
      <c r="TJC34" s="687"/>
      <c r="TJD34" s="687"/>
      <c r="TJE34" s="687"/>
      <c r="TJF34" s="687"/>
      <c r="TJG34" s="687"/>
      <c r="TJH34" s="687"/>
      <c r="TJI34" s="687"/>
      <c r="TJJ34" s="687"/>
      <c r="TJK34" s="687"/>
      <c r="TJL34" s="687"/>
      <c r="TJM34" s="687"/>
      <c r="TJN34" s="687"/>
      <c r="TJO34" s="687"/>
      <c r="TJP34" s="687"/>
      <c r="TJQ34" s="687"/>
      <c r="TJR34" s="687"/>
      <c r="TJS34" s="687"/>
      <c r="TJT34" s="687"/>
      <c r="TJU34" s="687"/>
      <c r="TJV34" s="687"/>
      <c r="TJW34" s="687"/>
      <c r="TJX34" s="687"/>
      <c r="TJY34" s="687"/>
      <c r="TJZ34" s="687"/>
      <c r="TKA34" s="687"/>
      <c r="TKB34" s="687"/>
      <c r="TKC34" s="687"/>
      <c r="TKD34" s="687"/>
      <c r="TKE34" s="687"/>
      <c r="TKF34" s="687"/>
      <c r="TKG34" s="687"/>
      <c r="TKH34" s="687"/>
      <c r="TKI34" s="687"/>
      <c r="TKJ34" s="687"/>
      <c r="TKK34" s="687"/>
      <c r="TKL34" s="687"/>
      <c r="TKM34" s="687"/>
      <c r="TKN34" s="687"/>
      <c r="TKO34" s="687"/>
      <c r="TKP34" s="687"/>
      <c r="TKQ34" s="687"/>
      <c r="TKR34" s="687"/>
      <c r="TKS34" s="687"/>
      <c r="TKT34" s="687"/>
      <c r="TKU34" s="687"/>
      <c r="TKV34" s="687"/>
      <c r="TKW34" s="687"/>
      <c r="TKX34" s="687"/>
      <c r="TKY34" s="687"/>
      <c r="TKZ34" s="687"/>
      <c r="TLA34" s="687"/>
      <c r="TLB34" s="687"/>
      <c r="TLC34" s="687"/>
      <c r="TLD34" s="687"/>
      <c r="TLE34" s="687"/>
      <c r="TLF34" s="687"/>
      <c r="TLG34" s="687"/>
      <c r="TLH34" s="687"/>
      <c r="TLI34" s="687"/>
      <c r="TLJ34" s="687"/>
      <c r="TLK34" s="687"/>
      <c r="TLL34" s="687"/>
      <c r="TLM34" s="687"/>
      <c r="TLN34" s="687"/>
      <c r="TLO34" s="687"/>
      <c r="TLP34" s="687"/>
      <c r="TLQ34" s="687"/>
      <c r="TLR34" s="687"/>
      <c r="TLS34" s="687"/>
      <c r="TLT34" s="687"/>
      <c r="TLU34" s="687"/>
      <c r="TLV34" s="687"/>
      <c r="TLW34" s="687"/>
      <c r="TLX34" s="687"/>
      <c r="TLY34" s="687"/>
      <c r="TLZ34" s="687"/>
      <c r="TMA34" s="687"/>
      <c r="TMB34" s="687"/>
      <c r="TMC34" s="687"/>
      <c r="TMD34" s="687"/>
      <c r="TME34" s="687"/>
      <c r="TMF34" s="687"/>
      <c r="TMG34" s="687"/>
      <c r="TMH34" s="687"/>
      <c r="TMI34" s="687"/>
      <c r="TMJ34" s="687"/>
      <c r="TMK34" s="687"/>
      <c r="TML34" s="687"/>
      <c r="TMM34" s="687"/>
      <c r="TMN34" s="687"/>
      <c r="TMO34" s="687"/>
      <c r="TMP34" s="687"/>
      <c r="TMQ34" s="687"/>
      <c r="TMR34" s="687"/>
      <c r="TMS34" s="687"/>
      <c r="TMT34" s="687"/>
      <c r="TMU34" s="687"/>
      <c r="TMV34" s="687"/>
      <c r="TMW34" s="687"/>
      <c r="TMX34" s="687"/>
      <c r="TMY34" s="687"/>
      <c r="TMZ34" s="687"/>
      <c r="TNA34" s="687"/>
      <c r="TNB34" s="687"/>
      <c r="TNC34" s="687"/>
      <c r="TND34" s="687"/>
      <c r="TNE34" s="687"/>
      <c r="TNF34" s="687"/>
      <c r="TNG34" s="687"/>
      <c r="TNH34" s="687"/>
      <c r="TNI34" s="687"/>
      <c r="TNJ34" s="687"/>
      <c r="TNK34" s="687"/>
      <c r="TNL34" s="687"/>
      <c r="TNM34" s="687"/>
      <c r="TNN34" s="687"/>
      <c r="TNO34" s="687"/>
      <c r="TNP34" s="687"/>
      <c r="TNQ34" s="687"/>
      <c r="TNR34" s="687"/>
      <c r="TNS34" s="687"/>
      <c r="TNT34" s="687"/>
      <c r="TNU34" s="687"/>
      <c r="TNV34" s="687"/>
      <c r="TNW34" s="687"/>
      <c r="TNX34" s="687"/>
      <c r="TNY34" s="687"/>
      <c r="TNZ34" s="687"/>
      <c r="TOA34" s="687"/>
      <c r="TOB34" s="687"/>
      <c r="TOC34" s="687"/>
      <c r="TOD34" s="687"/>
      <c r="TOE34" s="687"/>
      <c r="TOF34" s="687"/>
      <c r="TOG34" s="687"/>
      <c r="TOH34" s="687"/>
      <c r="TOI34" s="687"/>
      <c r="TOJ34" s="687"/>
      <c r="TOK34" s="687"/>
      <c r="TOL34" s="687"/>
      <c r="TOM34" s="687"/>
      <c r="TON34" s="687"/>
      <c r="TOO34" s="687"/>
      <c r="TOP34" s="687"/>
      <c r="TOQ34" s="687"/>
      <c r="TOR34" s="687"/>
      <c r="TOS34" s="687"/>
      <c r="TOT34" s="687"/>
      <c r="TOU34" s="687"/>
      <c r="TOV34" s="687"/>
      <c r="TOW34" s="687"/>
      <c r="TOX34" s="687"/>
      <c r="TOY34" s="687"/>
      <c r="TOZ34" s="687"/>
      <c r="TPA34" s="687"/>
      <c r="TPB34" s="687"/>
      <c r="TPC34" s="687"/>
      <c r="TPD34" s="687"/>
      <c r="TPE34" s="687"/>
      <c r="TPF34" s="687"/>
      <c r="TPG34" s="687"/>
      <c r="TPH34" s="687"/>
      <c r="TPI34" s="687"/>
      <c r="TPJ34" s="687"/>
      <c r="TPK34" s="687"/>
      <c r="TPL34" s="687"/>
      <c r="TPM34" s="687"/>
      <c r="TPN34" s="687"/>
      <c r="TPO34" s="687"/>
      <c r="TPP34" s="687"/>
      <c r="TPQ34" s="687"/>
      <c r="TPR34" s="687"/>
      <c r="TPS34" s="687"/>
      <c r="TPT34" s="687"/>
      <c r="TPU34" s="687"/>
      <c r="TPV34" s="687"/>
      <c r="TPW34" s="687"/>
      <c r="TPX34" s="687"/>
      <c r="TPY34" s="687"/>
      <c r="TPZ34" s="687"/>
      <c r="TQA34" s="687"/>
      <c r="TQB34" s="687"/>
      <c r="TQC34" s="687"/>
      <c r="TQD34" s="687"/>
      <c r="TQE34" s="687"/>
      <c r="TQF34" s="687"/>
      <c r="TQG34" s="687"/>
      <c r="TQH34" s="687"/>
      <c r="TQI34" s="687"/>
      <c r="TQJ34" s="687"/>
      <c r="TQK34" s="687"/>
      <c r="TQL34" s="687"/>
      <c r="TQM34" s="687"/>
      <c r="TQN34" s="687"/>
      <c r="TQO34" s="687"/>
      <c r="TQP34" s="687"/>
      <c r="TQQ34" s="687"/>
      <c r="TQR34" s="687"/>
      <c r="TQS34" s="687"/>
      <c r="TQT34" s="687"/>
      <c r="TQU34" s="687"/>
      <c r="TQV34" s="687"/>
      <c r="TQW34" s="687"/>
      <c r="TQX34" s="687"/>
      <c r="TQY34" s="687"/>
      <c r="TQZ34" s="687"/>
      <c r="TRA34" s="687"/>
      <c r="TRB34" s="687"/>
      <c r="TRC34" s="687"/>
      <c r="TRD34" s="687"/>
      <c r="TRE34" s="687"/>
      <c r="TRF34" s="687"/>
      <c r="TRG34" s="687"/>
      <c r="TRH34" s="687"/>
      <c r="TRI34" s="687"/>
      <c r="TRJ34" s="687"/>
      <c r="TRK34" s="687"/>
      <c r="TRL34" s="687"/>
      <c r="TRM34" s="687"/>
      <c r="TRN34" s="687"/>
      <c r="TRO34" s="687"/>
      <c r="TRP34" s="687"/>
      <c r="TRQ34" s="687"/>
      <c r="TRR34" s="687"/>
      <c r="TRS34" s="687"/>
      <c r="TRT34" s="687"/>
      <c r="TRU34" s="687"/>
      <c r="TRV34" s="687"/>
      <c r="TRW34" s="687"/>
      <c r="TRX34" s="687"/>
      <c r="TRY34" s="687"/>
      <c r="TRZ34" s="687"/>
      <c r="TSA34" s="687"/>
      <c r="TSB34" s="687"/>
      <c r="TSC34" s="687"/>
      <c r="TSD34" s="687"/>
      <c r="TSE34" s="687"/>
      <c r="TSF34" s="687"/>
      <c r="TSG34" s="687"/>
      <c r="TSH34" s="687"/>
      <c r="TSI34" s="687"/>
      <c r="TSJ34" s="687"/>
      <c r="TSK34" s="687"/>
      <c r="TSL34" s="687"/>
      <c r="TSM34" s="687"/>
      <c r="TSN34" s="687"/>
      <c r="TSO34" s="687"/>
      <c r="TSP34" s="687"/>
      <c r="TSQ34" s="687"/>
      <c r="TSR34" s="687"/>
      <c r="TSS34" s="687"/>
      <c r="TST34" s="687"/>
      <c r="TSU34" s="687"/>
      <c r="TSV34" s="687"/>
      <c r="TSW34" s="687"/>
      <c r="TSX34" s="687"/>
      <c r="TSY34" s="687"/>
      <c r="TSZ34" s="687"/>
      <c r="TTA34" s="687"/>
      <c r="TTB34" s="687"/>
      <c r="TTC34" s="687"/>
      <c r="TTD34" s="687"/>
      <c r="TTE34" s="687"/>
      <c r="TTF34" s="687"/>
      <c r="TTG34" s="687"/>
      <c r="TTH34" s="687"/>
      <c r="TTI34" s="687"/>
      <c r="TTJ34" s="687"/>
      <c r="TTK34" s="687"/>
      <c r="TTL34" s="687"/>
      <c r="TTM34" s="687"/>
      <c r="TTN34" s="687"/>
      <c r="TTO34" s="687"/>
      <c r="TTP34" s="687"/>
      <c r="TTQ34" s="687"/>
      <c r="TTR34" s="687"/>
      <c r="TTS34" s="687"/>
      <c r="TTT34" s="687"/>
      <c r="TTU34" s="687"/>
      <c r="TTV34" s="687"/>
      <c r="TTW34" s="687"/>
      <c r="TTX34" s="687"/>
      <c r="TTY34" s="687"/>
      <c r="TTZ34" s="687"/>
      <c r="TUA34" s="687"/>
      <c r="TUB34" s="687"/>
      <c r="TUC34" s="687"/>
      <c r="TUD34" s="687"/>
      <c r="TUE34" s="687"/>
      <c r="TUF34" s="687"/>
      <c r="TUG34" s="687"/>
      <c r="TUH34" s="687"/>
      <c r="TUI34" s="687"/>
      <c r="TUJ34" s="687"/>
      <c r="TUK34" s="687"/>
      <c r="TUL34" s="687"/>
      <c r="TUM34" s="687"/>
      <c r="TUN34" s="687"/>
      <c r="TUO34" s="687"/>
      <c r="TUP34" s="687"/>
      <c r="TUQ34" s="687"/>
      <c r="TUR34" s="687"/>
      <c r="TUS34" s="687"/>
      <c r="TUT34" s="687"/>
      <c r="TUU34" s="687"/>
      <c r="TUV34" s="687"/>
      <c r="TUW34" s="687"/>
      <c r="TUX34" s="687"/>
      <c r="TUY34" s="687"/>
      <c r="TUZ34" s="687"/>
      <c r="TVA34" s="687"/>
      <c r="TVB34" s="687"/>
      <c r="TVC34" s="687"/>
      <c r="TVD34" s="687"/>
      <c r="TVE34" s="687"/>
      <c r="TVF34" s="687"/>
      <c r="TVG34" s="687"/>
      <c r="TVH34" s="687"/>
      <c r="TVI34" s="687"/>
      <c r="TVJ34" s="687"/>
      <c r="TVK34" s="687"/>
      <c r="TVL34" s="687"/>
      <c r="TVM34" s="687"/>
      <c r="TVN34" s="687"/>
      <c r="TVO34" s="687"/>
      <c r="TVP34" s="687"/>
      <c r="TVQ34" s="687"/>
      <c r="TVR34" s="687"/>
      <c r="TVS34" s="687"/>
      <c r="TVT34" s="687"/>
      <c r="TVU34" s="687"/>
      <c r="TVV34" s="687"/>
      <c r="TVW34" s="687"/>
      <c r="TVX34" s="687"/>
      <c r="TVY34" s="687"/>
      <c r="TVZ34" s="687"/>
      <c r="TWA34" s="687"/>
      <c r="TWB34" s="687"/>
      <c r="TWC34" s="687"/>
      <c r="TWD34" s="687"/>
      <c r="TWE34" s="687"/>
      <c r="TWF34" s="687"/>
      <c r="TWG34" s="687"/>
      <c r="TWH34" s="687"/>
      <c r="TWI34" s="687"/>
      <c r="TWJ34" s="687"/>
      <c r="TWK34" s="687"/>
      <c r="TWL34" s="687"/>
      <c r="TWM34" s="687"/>
      <c r="TWN34" s="687"/>
      <c r="TWO34" s="687"/>
      <c r="TWP34" s="687"/>
      <c r="TWQ34" s="687"/>
      <c r="TWR34" s="687"/>
      <c r="TWS34" s="687"/>
      <c r="TWT34" s="687"/>
      <c r="TWU34" s="687"/>
      <c r="TWV34" s="687"/>
      <c r="TWW34" s="687"/>
      <c r="TWX34" s="687"/>
      <c r="TWY34" s="687"/>
      <c r="TWZ34" s="687"/>
      <c r="TXA34" s="687"/>
      <c r="TXB34" s="687"/>
      <c r="TXC34" s="687"/>
      <c r="TXD34" s="687"/>
      <c r="TXE34" s="687"/>
      <c r="TXF34" s="687"/>
      <c r="TXG34" s="687"/>
      <c r="TXH34" s="687"/>
      <c r="TXI34" s="687"/>
      <c r="TXJ34" s="687"/>
      <c r="TXK34" s="687"/>
      <c r="TXL34" s="687"/>
      <c r="TXM34" s="687"/>
      <c r="TXN34" s="687"/>
      <c r="TXO34" s="687"/>
      <c r="TXP34" s="687"/>
      <c r="TXQ34" s="687"/>
      <c r="TXR34" s="687"/>
      <c r="TXS34" s="687"/>
      <c r="TXT34" s="687"/>
      <c r="TXU34" s="687"/>
      <c r="TXV34" s="687"/>
      <c r="TXW34" s="687"/>
      <c r="TXX34" s="687"/>
      <c r="TXY34" s="687"/>
      <c r="TXZ34" s="687"/>
      <c r="TYA34" s="687"/>
      <c r="TYB34" s="687"/>
      <c r="TYC34" s="687"/>
      <c r="TYD34" s="687"/>
      <c r="TYE34" s="687"/>
      <c r="TYF34" s="687"/>
      <c r="TYG34" s="687"/>
      <c r="TYH34" s="687"/>
      <c r="TYI34" s="687"/>
      <c r="TYJ34" s="687"/>
      <c r="TYK34" s="687"/>
      <c r="TYL34" s="687"/>
      <c r="TYM34" s="687"/>
      <c r="TYN34" s="687"/>
      <c r="TYO34" s="687"/>
      <c r="TYP34" s="687"/>
      <c r="TYQ34" s="687"/>
      <c r="TYR34" s="687"/>
      <c r="TYS34" s="687"/>
      <c r="TYT34" s="687"/>
      <c r="TYU34" s="687"/>
      <c r="TYV34" s="687"/>
      <c r="TYW34" s="687"/>
      <c r="TYX34" s="687"/>
      <c r="TYY34" s="687"/>
      <c r="TYZ34" s="687"/>
      <c r="TZA34" s="687"/>
      <c r="TZB34" s="687"/>
      <c r="TZC34" s="687"/>
      <c r="TZD34" s="687"/>
      <c r="TZE34" s="687"/>
      <c r="TZF34" s="687"/>
      <c r="TZG34" s="687"/>
      <c r="TZH34" s="687"/>
      <c r="TZI34" s="687"/>
      <c r="TZJ34" s="687"/>
      <c r="TZK34" s="687"/>
      <c r="TZL34" s="687"/>
      <c r="TZM34" s="687"/>
      <c r="TZN34" s="687"/>
      <c r="TZO34" s="687"/>
      <c r="TZP34" s="687"/>
      <c r="TZQ34" s="687"/>
      <c r="TZR34" s="687"/>
      <c r="TZS34" s="687"/>
      <c r="TZT34" s="687"/>
      <c r="TZU34" s="687"/>
      <c r="TZV34" s="687"/>
      <c r="TZW34" s="687"/>
      <c r="TZX34" s="687"/>
      <c r="TZY34" s="687"/>
      <c r="TZZ34" s="687"/>
      <c r="UAA34" s="687"/>
      <c r="UAB34" s="687"/>
      <c r="UAC34" s="687"/>
      <c r="UAD34" s="687"/>
      <c r="UAE34" s="687"/>
      <c r="UAF34" s="687"/>
      <c r="UAG34" s="687"/>
      <c r="UAH34" s="687"/>
      <c r="UAI34" s="687"/>
      <c r="UAJ34" s="687"/>
      <c r="UAK34" s="687"/>
      <c r="UAL34" s="687"/>
      <c r="UAM34" s="687"/>
      <c r="UAN34" s="687"/>
      <c r="UAO34" s="687"/>
      <c r="UAP34" s="687"/>
      <c r="UAQ34" s="687"/>
      <c r="UAR34" s="687"/>
      <c r="UAS34" s="687"/>
      <c r="UAT34" s="687"/>
      <c r="UAU34" s="687"/>
      <c r="UAV34" s="687"/>
      <c r="UAW34" s="687"/>
      <c r="UAX34" s="687"/>
      <c r="UAY34" s="687"/>
      <c r="UAZ34" s="687"/>
      <c r="UBA34" s="687"/>
      <c r="UBB34" s="687"/>
      <c r="UBC34" s="687"/>
      <c r="UBD34" s="687"/>
      <c r="UBE34" s="687"/>
      <c r="UBF34" s="687"/>
      <c r="UBG34" s="687"/>
      <c r="UBH34" s="687"/>
      <c r="UBI34" s="687"/>
      <c r="UBJ34" s="687"/>
      <c r="UBK34" s="687"/>
      <c r="UBL34" s="687"/>
      <c r="UBM34" s="687"/>
      <c r="UBN34" s="687"/>
      <c r="UBO34" s="687"/>
      <c r="UBP34" s="687"/>
      <c r="UBQ34" s="687"/>
      <c r="UBR34" s="687"/>
      <c r="UBS34" s="687"/>
      <c r="UBT34" s="687"/>
      <c r="UBU34" s="687"/>
      <c r="UBV34" s="687"/>
      <c r="UBW34" s="687"/>
      <c r="UBX34" s="687"/>
      <c r="UBY34" s="687"/>
      <c r="UBZ34" s="687"/>
      <c r="UCA34" s="687"/>
      <c r="UCB34" s="687"/>
      <c r="UCC34" s="687"/>
      <c r="UCD34" s="687"/>
      <c r="UCE34" s="687"/>
      <c r="UCF34" s="687"/>
      <c r="UCG34" s="687"/>
      <c r="UCH34" s="687"/>
      <c r="UCI34" s="687"/>
      <c r="UCJ34" s="687"/>
      <c r="UCK34" s="687"/>
      <c r="UCL34" s="687"/>
      <c r="UCM34" s="687"/>
      <c r="UCN34" s="687"/>
      <c r="UCO34" s="687"/>
      <c r="UCP34" s="687"/>
      <c r="UCQ34" s="687"/>
      <c r="UCR34" s="687"/>
      <c r="UCS34" s="687"/>
      <c r="UCT34" s="687"/>
      <c r="UCU34" s="687"/>
      <c r="UCV34" s="687"/>
      <c r="UCW34" s="687"/>
      <c r="UCX34" s="687"/>
      <c r="UCY34" s="687"/>
      <c r="UCZ34" s="687"/>
      <c r="UDA34" s="687"/>
      <c r="UDB34" s="687"/>
      <c r="UDC34" s="687"/>
      <c r="UDD34" s="687"/>
      <c r="UDE34" s="687"/>
      <c r="UDF34" s="687"/>
      <c r="UDG34" s="687"/>
      <c r="UDH34" s="687"/>
      <c r="UDI34" s="687"/>
      <c r="UDJ34" s="687"/>
      <c r="UDK34" s="687"/>
      <c r="UDL34" s="687"/>
      <c r="UDM34" s="687"/>
      <c r="UDN34" s="687"/>
      <c r="UDO34" s="687"/>
      <c r="UDP34" s="687"/>
      <c r="UDQ34" s="687"/>
      <c r="UDR34" s="687"/>
      <c r="UDS34" s="687"/>
      <c r="UDT34" s="687"/>
      <c r="UDU34" s="687"/>
      <c r="UDV34" s="687"/>
      <c r="UDW34" s="687"/>
      <c r="UDX34" s="687"/>
      <c r="UDY34" s="687"/>
      <c r="UDZ34" s="687"/>
      <c r="UEA34" s="687"/>
      <c r="UEB34" s="687"/>
      <c r="UEC34" s="687"/>
      <c r="UED34" s="687"/>
      <c r="UEE34" s="687"/>
      <c r="UEF34" s="687"/>
      <c r="UEG34" s="687"/>
      <c r="UEH34" s="687"/>
      <c r="UEI34" s="687"/>
      <c r="UEJ34" s="687"/>
      <c r="UEK34" s="687"/>
      <c r="UEL34" s="687"/>
      <c r="UEM34" s="687"/>
      <c r="UEN34" s="687"/>
      <c r="UEO34" s="687"/>
      <c r="UEP34" s="687"/>
      <c r="UEQ34" s="687"/>
      <c r="UER34" s="687"/>
      <c r="UES34" s="687"/>
      <c r="UET34" s="687"/>
      <c r="UEU34" s="687"/>
      <c r="UEV34" s="687"/>
      <c r="UEW34" s="687"/>
      <c r="UEX34" s="687"/>
      <c r="UEY34" s="687"/>
      <c r="UEZ34" s="687"/>
      <c r="UFA34" s="687"/>
      <c r="UFB34" s="687"/>
      <c r="UFC34" s="687"/>
      <c r="UFD34" s="687"/>
      <c r="UFE34" s="687"/>
      <c r="UFF34" s="687"/>
      <c r="UFG34" s="687"/>
      <c r="UFH34" s="687"/>
      <c r="UFI34" s="687"/>
      <c r="UFJ34" s="687"/>
      <c r="UFK34" s="687"/>
      <c r="UFL34" s="687"/>
      <c r="UFM34" s="687"/>
      <c r="UFN34" s="687"/>
      <c r="UFO34" s="687"/>
      <c r="UFP34" s="687"/>
      <c r="UFQ34" s="687"/>
      <c r="UFR34" s="687"/>
      <c r="UFS34" s="687"/>
      <c r="UFT34" s="687"/>
      <c r="UFU34" s="687"/>
      <c r="UFV34" s="687"/>
      <c r="UFW34" s="687"/>
      <c r="UFX34" s="687"/>
      <c r="UFY34" s="687"/>
      <c r="UFZ34" s="687"/>
      <c r="UGA34" s="687"/>
      <c r="UGB34" s="687"/>
      <c r="UGC34" s="687"/>
      <c r="UGD34" s="687"/>
      <c r="UGE34" s="687"/>
      <c r="UGF34" s="687"/>
      <c r="UGG34" s="687"/>
      <c r="UGH34" s="687"/>
      <c r="UGI34" s="687"/>
      <c r="UGJ34" s="687"/>
      <c r="UGK34" s="687"/>
      <c r="UGL34" s="687"/>
      <c r="UGM34" s="687"/>
      <c r="UGN34" s="687"/>
      <c r="UGO34" s="687"/>
      <c r="UGP34" s="687"/>
      <c r="UGQ34" s="687"/>
      <c r="UGR34" s="687"/>
      <c r="UGS34" s="687"/>
      <c r="UGT34" s="687"/>
      <c r="UGU34" s="687"/>
      <c r="UGV34" s="687"/>
      <c r="UGW34" s="687"/>
      <c r="UGX34" s="687"/>
      <c r="UGY34" s="687"/>
      <c r="UGZ34" s="687"/>
      <c r="UHA34" s="687"/>
      <c r="UHB34" s="687"/>
      <c r="UHC34" s="687"/>
      <c r="UHD34" s="687"/>
      <c r="UHE34" s="687"/>
      <c r="UHF34" s="687"/>
      <c r="UHG34" s="687"/>
      <c r="UHH34" s="687"/>
      <c r="UHI34" s="687"/>
      <c r="UHJ34" s="687"/>
      <c r="UHK34" s="687"/>
      <c r="UHL34" s="687"/>
      <c r="UHM34" s="687"/>
      <c r="UHN34" s="687"/>
      <c r="UHO34" s="687"/>
      <c r="UHP34" s="687"/>
      <c r="UHQ34" s="687"/>
      <c r="UHR34" s="687"/>
      <c r="UHS34" s="687"/>
      <c r="UHT34" s="687"/>
      <c r="UHU34" s="687"/>
      <c r="UHV34" s="687"/>
      <c r="UHW34" s="687"/>
      <c r="UHX34" s="687"/>
      <c r="UHY34" s="687"/>
      <c r="UHZ34" s="687"/>
      <c r="UIA34" s="687"/>
      <c r="UIB34" s="687"/>
      <c r="UIC34" s="687"/>
      <c r="UID34" s="687"/>
      <c r="UIE34" s="687"/>
      <c r="UIF34" s="687"/>
      <c r="UIG34" s="687"/>
      <c r="UIH34" s="687"/>
      <c r="UII34" s="687"/>
      <c r="UIJ34" s="687"/>
      <c r="UIK34" s="687"/>
      <c r="UIL34" s="687"/>
      <c r="UIM34" s="687"/>
      <c r="UIN34" s="687"/>
      <c r="UIO34" s="687"/>
      <c r="UIP34" s="687"/>
      <c r="UIQ34" s="687"/>
      <c r="UIR34" s="687"/>
      <c r="UIS34" s="687"/>
      <c r="UIT34" s="687"/>
      <c r="UIU34" s="687"/>
      <c r="UIV34" s="687"/>
      <c r="UIW34" s="687"/>
      <c r="UIX34" s="687"/>
      <c r="UIY34" s="687"/>
      <c r="UIZ34" s="687"/>
      <c r="UJA34" s="687"/>
      <c r="UJB34" s="687"/>
      <c r="UJC34" s="687"/>
      <c r="UJD34" s="687"/>
      <c r="UJE34" s="687"/>
      <c r="UJF34" s="687"/>
      <c r="UJG34" s="687"/>
      <c r="UJH34" s="687"/>
      <c r="UJI34" s="687"/>
      <c r="UJJ34" s="687"/>
      <c r="UJK34" s="687"/>
      <c r="UJL34" s="687"/>
      <c r="UJM34" s="687"/>
      <c r="UJN34" s="687"/>
      <c r="UJO34" s="687"/>
      <c r="UJP34" s="687"/>
      <c r="UJQ34" s="687"/>
      <c r="UJR34" s="687"/>
      <c r="UJS34" s="687"/>
      <c r="UJT34" s="687"/>
      <c r="UJU34" s="687"/>
      <c r="UJV34" s="687"/>
      <c r="UJW34" s="687"/>
      <c r="UJX34" s="687"/>
      <c r="UJY34" s="687"/>
      <c r="UJZ34" s="687"/>
      <c r="UKA34" s="687"/>
      <c r="UKB34" s="687"/>
      <c r="UKC34" s="687"/>
      <c r="UKD34" s="687"/>
      <c r="UKE34" s="687"/>
      <c r="UKF34" s="687"/>
      <c r="UKG34" s="687"/>
      <c r="UKH34" s="687"/>
      <c r="UKI34" s="687"/>
      <c r="UKJ34" s="687"/>
      <c r="UKK34" s="687"/>
      <c r="UKL34" s="687"/>
      <c r="UKM34" s="687"/>
      <c r="UKN34" s="687"/>
      <c r="UKO34" s="687"/>
      <c r="UKP34" s="687"/>
      <c r="UKQ34" s="687"/>
      <c r="UKR34" s="687"/>
      <c r="UKS34" s="687"/>
      <c r="UKT34" s="687"/>
      <c r="UKU34" s="687"/>
      <c r="UKV34" s="687"/>
      <c r="UKW34" s="687"/>
      <c r="UKX34" s="687"/>
      <c r="UKY34" s="687"/>
      <c r="UKZ34" s="687"/>
      <c r="ULA34" s="687"/>
      <c r="ULB34" s="687"/>
      <c r="ULC34" s="687"/>
      <c r="ULD34" s="687"/>
      <c r="ULE34" s="687"/>
      <c r="ULF34" s="687"/>
      <c r="ULG34" s="687"/>
      <c r="ULH34" s="687"/>
      <c r="ULI34" s="687"/>
      <c r="ULJ34" s="687"/>
      <c r="ULK34" s="687"/>
      <c r="ULL34" s="687"/>
      <c r="ULM34" s="687"/>
      <c r="ULN34" s="687"/>
      <c r="ULO34" s="687"/>
      <c r="ULP34" s="687"/>
      <c r="ULQ34" s="687"/>
      <c r="ULR34" s="687"/>
      <c r="ULS34" s="687"/>
      <c r="ULT34" s="687"/>
      <c r="ULU34" s="687"/>
      <c r="ULV34" s="687"/>
      <c r="ULW34" s="687"/>
      <c r="ULX34" s="687"/>
      <c r="ULY34" s="687"/>
      <c r="ULZ34" s="687"/>
      <c r="UMA34" s="687"/>
      <c r="UMB34" s="687"/>
      <c r="UMC34" s="687"/>
      <c r="UMD34" s="687"/>
      <c r="UME34" s="687"/>
      <c r="UMF34" s="687"/>
      <c r="UMG34" s="687"/>
      <c r="UMH34" s="687"/>
      <c r="UMI34" s="687"/>
      <c r="UMJ34" s="687"/>
      <c r="UMK34" s="687"/>
      <c r="UML34" s="687"/>
      <c r="UMM34" s="687"/>
      <c r="UMN34" s="687"/>
      <c r="UMO34" s="687"/>
      <c r="UMP34" s="687"/>
      <c r="UMQ34" s="687"/>
      <c r="UMR34" s="687"/>
      <c r="UMS34" s="687"/>
      <c r="UMT34" s="687"/>
      <c r="UMU34" s="687"/>
      <c r="UMV34" s="687"/>
      <c r="UMW34" s="687"/>
      <c r="UMX34" s="687"/>
      <c r="UMY34" s="687"/>
      <c r="UMZ34" s="687"/>
      <c r="UNA34" s="687"/>
      <c r="UNB34" s="687"/>
      <c r="UNC34" s="687"/>
      <c r="UND34" s="687"/>
      <c r="UNE34" s="687"/>
      <c r="UNF34" s="687"/>
      <c r="UNG34" s="687"/>
      <c r="UNH34" s="687"/>
      <c r="UNI34" s="687"/>
      <c r="UNJ34" s="687"/>
      <c r="UNK34" s="687"/>
      <c r="UNL34" s="687"/>
      <c r="UNM34" s="687"/>
      <c r="UNN34" s="687"/>
      <c r="UNO34" s="687"/>
      <c r="UNP34" s="687"/>
      <c r="UNQ34" s="687"/>
      <c r="UNR34" s="687"/>
      <c r="UNS34" s="687"/>
      <c r="UNT34" s="687"/>
      <c r="UNU34" s="687"/>
      <c r="UNV34" s="687"/>
      <c r="UNW34" s="687"/>
      <c r="UNX34" s="687"/>
      <c r="UNY34" s="687"/>
      <c r="UNZ34" s="687"/>
      <c r="UOA34" s="687"/>
      <c r="UOB34" s="687"/>
      <c r="UOC34" s="687"/>
      <c r="UOD34" s="687"/>
      <c r="UOE34" s="687"/>
      <c r="UOF34" s="687"/>
      <c r="UOG34" s="687"/>
      <c r="UOH34" s="687"/>
      <c r="UOI34" s="687"/>
      <c r="UOJ34" s="687"/>
      <c r="UOK34" s="687"/>
      <c r="UOL34" s="687"/>
      <c r="UOM34" s="687"/>
      <c r="UON34" s="687"/>
      <c r="UOO34" s="687"/>
      <c r="UOP34" s="687"/>
      <c r="UOQ34" s="687"/>
      <c r="UOR34" s="687"/>
      <c r="UOS34" s="687"/>
      <c r="UOT34" s="687"/>
      <c r="UOU34" s="687"/>
      <c r="UOV34" s="687"/>
      <c r="UOW34" s="687"/>
      <c r="UOX34" s="687"/>
      <c r="UOY34" s="687"/>
      <c r="UOZ34" s="687"/>
      <c r="UPA34" s="687"/>
      <c r="UPB34" s="687"/>
      <c r="UPC34" s="687"/>
      <c r="UPD34" s="687"/>
      <c r="UPE34" s="687"/>
      <c r="UPF34" s="687"/>
      <c r="UPG34" s="687"/>
      <c r="UPH34" s="687"/>
      <c r="UPI34" s="687"/>
      <c r="UPJ34" s="687"/>
      <c r="UPK34" s="687"/>
      <c r="UPL34" s="687"/>
      <c r="UPM34" s="687"/>
      <c r="UPN34" s="687"/>
      <c r="UPO34" s="687"/>
      <c r="UPP34" s="687"/>
      <c r="UPQ34" s="687"/>
      <c r="UPR34" s="687"/>
      <c r="UPS34" s="687"/>
      <c r="UPT34" s="687"/>
      <c r="UPU34" s="687"/>
      <c r="UPV34" s="687"/>
      <c r="UPW34" s="687"/>
      <c r="UPX34" s="687"/>
      <c r="UPY34" s="687"/>
      <c r="UPZ34" s="687"/>
      <c r="UQA34" s="687"/>
      <c r="UQB34" s="687"/>
      <c r="UQC34" s="687"/>
      <c r="UQD34" s="687"/>
      <c r="UQE34" s="687"/>
      <c r="UQF34" s="687"/>
      <c r="UQG34" s="687"/>
      <c r="UQH34" s="687"/>
      <c r="UQI34" s="687"/>
      <c r="UQJ34" s="687"/>
      <c r="UQK34" s="687"/>
      <c r="UQL34" s="687"/>
      <c r="UQM34" s="687"/>
      <c r="UQN34" s="687"/>
      <c r="UQO34" s="687"/>
      <c r="UQP34" s="687"/>
      <c r="UQQ34" s="687"/>
      <c r="UQR34" s="687"/>
      <c r="UQS34" s="687"/>
      <c r="UQT34" s="687"/>
      <c r="UQU34" s="687"/>
      <c r="UQV34" s="687"/>
      <c r="UQW34" s="687"/>
      <c r="UQX34" s="687"/>
      <c r="UQY34" s="687"/>
      <c r="UQZ34" s="687"/>
      <c r="URA34" s="687"/>
      <c r="URB34" s="687"/>
      <c r="URC34" s="687"/>
      <c r="URD34" s="687"/>
      <c r="URE34" s="687"/>
      <c r="URF34" s="687"/>
      <c r="URG34" s="687"/>
      <c r="URH34" s="687"/>
      <c r="URI34" s="687"/>
      <c r="URJ34" s="687"/>
      <c r="URK34" s="687"/>
      <c r="URL34" s="687"/>
      <c r="URM34" s="687"/>
      <c r="URN34" s="687"/>
      <c r="URO34" s="687"/>
      <c r="URP34" s="687"/>
      <c r="URQ34" s="687"/>
      <c r="URR34" s="687"/>
      <c r="URS34" s="687"/>
      <c r="URT34" s="687"/>
      <c r="URU34" s="687"/>
      <c r="URV34" s="687"/>
      <c r="URW34" s="687"/>
      <c r="URX34" s="687"/>
      <c r="URY34" s="687"/>
      <c r="URZ34" s="687"/>
      <c r="USA34" s="687"/>
      <c r="USB34" s="687"/>
      <c r="USC34" s="687"/>
      <c r="USD34" s="687"/>
      <c r="USE34" s="687"/>
      <c r="USF34" s="687"/>
      <c r="USG34" s="687"/>
      <c r="USH34" s="687"/>
      <c r="USI34" s="687"/>
      <c r="USJ34" s="687"/>
      <c r="USK34" s="687"/>
      <c r="USL34" s="687"/>
      <c r="USM34" s="687"/>
      <c r="USN34" s="687"/>
      <c r="USO34" s="687"/>
      <c r="USP34" s="687"/>
      <c r="USQ34" s="687"/>
      <c r="USR34" s="687"/>
      <c r="USS34" s="687"/>
      <c r="UST34" s="687"/>
      <c r="USU34" s="687"/>
      <c r="USV34" s="687"/>
      <c r="USW34" s="687"/>
      <c r="USX34" s="687"/>
      <c r="USY34" s="687"/>
      <c r="USZ34" s="687"/>
      <c r="UTA34" s="687"/>
      <c r="UTB34" s="687"/>
      <c r="UTC34" s="687"/>
      <c r="UTD34" s="687"/>
      <c r="UTE34" s="687"/>
      <c r="UTF34" s="687"/>
      <c r="UTG34" s="687"/>
      <c r="UTH34" s="687"/>
      <c r="UTI34" s="687"/>
      <c r="UTJ34" s="687"/>
      <c r="UTK34" s="687"/>
      <c r="UTL34" s="687"/>
      <c r="UTM34" s="687"/>
      <c r="UTN34" s="687"/>
      <c r="UTO34" s="687"/>
      <c r="UTP34" s="687"/>
      <c r="UTQ34" s="687"/>
      <c r="UTR34" s="687"/>
      <c r="UTS34" s="687"/>
      <c r="UTT34" s="687"/>
      <c r="UTU34" s="687"/>
      <c r="UTV34" s="687"/>
      <c r="UTW34" s="687"/>
      <c r="UTX34" s="687"/>
      <c r="UTY34" s="687"/>
      <c r="UTZ34" s="687"/>
      <c r="UUA34" s="687"/>
      <c r="UUB34" s="687"/>
      <c r="UUC34" s="687"/>
      <c r="UUD34" s="687"/>
      <c r="UUE34" s="687"/>
      <c r="UUF34" s="687"/>
      <c r="UUG34" s="687"/>
      <c r="UUH34" s="687"/>
      <c r="UUI34" s="687"/>
      <c r="UUJ34" s="687"/>
      <c r="UUK34" s="687"/>
      <c r="UUL34" s="687"/>
      <c r="UUM34" s="687"/>
      <c r="UUN34" s="687"/>
      <c r="UUO34" s="687"/>
      <c r="UUP34" s="687"/>
      <c r="UUQ34" s="687"/>
      <c r="UUR34" s="687"/>
      <c r="UUS34" s="687"/>
      <c r="UUT34" s="687"/>
      <c r="UUU34" s="687"/>
      <c r="UUV34" s="687"/>
      <c r="UUW34" s="687"/>
      <c r="UUX34" s="687"/>
      <c r="UUY34" s="687"/>
      <c r="UUZ34" s="687"/>
      <c r="UVA34" s="687"/>
      <c r="UVB34" s="687"/>
      <c r="UVC34" s="687"/>
      <c r="UVD34" s="687"/>
      <c r="UVE34" s="687"/>
      <c r="UVF34" s="687"/>
      <c r="UVG34" s="687"/>
      <c r="UVH34" s="687"/>
      <c r="UVI34" s="687"/>
      <c r="UVJ34" s="687"/>
      <c r="UVK34" s="687"/>
      <c r="UVL34" s="687"/>
      <c r="UVM34" s="687"/>
      <c r="UVN34" s="687"/>
      <c r="UVO34" s="687"/>
      <c r="UVP34" s="687"/>
      <c r="UVQ34" s="687"/>
      <c r="UVR34" s="687"/>
      <c r="UVS34" s="687"/>
      <c r="UVT34" s="687"/>
      <c r="UVU34" s="687"/>
      <c r="UVV34" s="687"/>
      <c r="UVW34" s="687"/>
      <c r="UVX34" s="687"/>
      <c r="UVY34" s="687"/>
      <c r="UVZ34" s="687"/>
      <c r="UWA34" s="687"/>
      <c r="UWB34" s="687"/>
      <c r="UWC34" s="687"/>
      <c r="UWD34" s="687"/>
      <c r="UWE34" s="687"/>
      <c r="UWF34" s="687"/>
      <c r="UWG34" s="687"/>
      <c r="UWH34" s="687"/>
      <c r="UWI34" s="687"/>
      <c r="UWJ34" s="687"/>
      <c r="UWK34" s="687"/>
      <c r="UWL34" s="687"/>
      <c r="UWM34" s="687"/>
      <c r="UWN34" s="687"/>
      <c r="UWO34" s="687"/>
      <c r="UWP34" s="687"/>
      <c r="UWQ34" s="687"/>
      <c r="UWR34" s="687"/>
      <c r="UWS34" s="687"/>
      <c r="UWT34" s="687"/>
      <c r="UWU34" s="687"/>
      <c r="UWV34" s="687"/>
      <c r="UWW34" s="687"/>
      <c r="UWX34" s="687"/>
      <c r="UWY34" s="687"/>
      <c r="UWZ34" s="687"/>
      <c r="UXA34" s="687"/>
      <c r="UXB34" s="687"/>
      <c r="UXC34" s="687"/>
      <c r="UXD34" s="687"/>
      <c r="UXE34" s="687"/>
      <c r="UXF34" s="687"/>
      <c r="UXG34" s="687"/>
      <c r="UXH34" s="687"/>
      <c r="UXI34" s="687"/>
      <c r="UXJ34" s="687"/>
      <c r="UXK34" s="687"/>
      <c r="UXL34" s="687"/>
      <c r="UXM34" s="687"/>
      <c r="UXN34" s="687"/>
      <c r="UXO34" s="687"/>
      <c r="UXP34" s="687"/>
      <c r="UXQ34" s="687"/>
      <c r="UXR34" s="687"/>
      <c r="UXS34" s="687"/>
      <c r="UXT34" s="687"/>
      <c r="UXU34" s="687"/>
      <c r="UXV34" s="687"/>
      <c r="UXW34" s="687"/>
      <c r="UXX34" s="687"/>
      <c r="UXY34" s="687"/>
      <c r="UXZ34" s="687"/>
      <c r="UYA34" s="687"/>
      <c r="UYB34" s="687"/>
      <c r="UYC34" s="687"/>
      <c r="UYD34" s="687"/>
      <c r="UYE34" s="687"/>
      <c r="UYF34" s="687"/>
      <c r="UYG34" s="687"/>
      <c r="UYH34" s="687"/>
      <c r="UYI34" s="687"/>
      <c r="UYJ34" s="687"/>
      <c r="UYK34" s="687"/>
      <c r="UYL34" s="687"/>
      <c r="UYM34" s="687"/>
      <c r="UYN34" s="687"/>
      <c r="UYO34" s="687"/>
      <c r="UYP34" s="687"/>
      <c r="UYQ34" s="687"/>
      <c r="UYR34" s="687"/>
      <c r="UYS34" s="687"/>
      <c r="UYT34" s="687"/>
      <c r="UYU34" s="687"/>
      <c r="UYV34" s="687"/>
      <c r="UYW34" s="687"/>
      <c r="UYX34" s="687"/>
      <c r="UYY34" s="687"/>
      <c r="UYZ34" s="687"/>
      <c r="UZA34" s="687"/>
      <c r="UZB34" s="687"/>
      <c r="UZC34" s="687"/>
      <c r="UZD34" s="687"/>
      <c r="UZE34" s="687"/>
      <c r="UZF34" s="687"/>
      <c r="UZG34" s="687"/>
      <c r="UZH34" s="687"/>
      <c r="UZI34" s="687"/>
      <c r="UZJ34" s="687"/>
      <c r="UZK34" s="687"/>
      <c r="UZL34" s="687"/>
      <c r="UZM34" s="687"/>
      <c r="UZN34" s="687"/>
      <c r="UZO34" s="687"/>
      <c r="UZP34" s="687"/>
      <c r="UZQ34" s="687"/>
      <c r="UZR34" s="687"/>
      <c r="UZS34" s="687"/>
      <c r="UZT34" s="687"/>
      <c r="UZU34" s="687"/>
      <c r="UZV34" s="687"/>
      <c r="UZW34" s="687"/>
      <c r="UZX34" s="687"/>
      <c r="UZY34" s="687"/>
      <c r="UZZ34" s="687"/>
      <c r="VAA34" s="687"/>
      <c r="VAB34" s="687"/>
      <c r="VAC34" s="687"/>
      <c r="VAD34" s="687"/>
      <c r="VAE34" s="687"/>
      <c r="VAF34" s="687"/>
      <c r="VAG34" s="687"/>
      <c r="VAH34" s="687"/>
      <c r="VAI34" s="687"/>
      <c r="VAJ34" s="687"/>
      <c r="VAK34" s="687"/>
      <c r="VAL34" s="687"/>
      <c r="VAM34" s="687"/>
      <c r="VAN34" s="687"/>
      <c r="VAO34" s="687"/>
      <c r="VAP34" s="687"/>
      <c r="VAQ34" s="687"/>
      <c r="VAR34" s="687"/>
      <c r="VAS34" s="687"/>
      <c r="VAT34" s="687"/>
      <c r="VAU34" s="687"/>
      <c r="VAV34" s="687"/>
      <c r="VAW34" s="687"/>
      <c r="VAX34" s="687"/>
      <c r="VAY34" s="687"/>
      <c r="VAZ34" s="687"/>
      <c r="VBA34" s="687"/>
      <c r="VBB34" s="687"/>
      <c r="VBC34" s="687"/>
      <c r="VBD34" s="687"/>
      <c r="VBE34" s="687"/>
      <c r="VBF34" s="687"/>
      <c r="VBG34" s="687"/>
      <c r="VBH34" s="687"/>
      <c r="VBI34" s="687"/>
      <c r="VBJ34" s="687"/>
      <c r="VBK34" s="687"/>
      <c r="VBL34" s="687"/>
      <c r="VBM34" s="687"/>
      <c r="VBN34" s="687"/>
      <c r="VBO34" s="687"/>
      <c r="VBP34" s="687"/>
      <c r="VBQ34" s="687"/>
      <c r="VBR34" s="687"/>
      <c r="VBS34" s="687"/>
      <c r="VBT34" s="687"/>
      <c r="VBU34" s="687"/>
      <c r="VBV34" s="687"/>
      <c r="VBW34" s="687"/>
      <c r="VBX34" s="687"/>
      <c r="VBY34" s="687"/>
      <c r="VBZ34" s="687"/>
      <c r="VCA34" s="687"/>
      <c r="VCB34" s="687"/>
      <c r="VCC34" s="687"/>
      <c r="VCD34" s="687"/>
      <c r="VCE34" s="687"/>
      <c r="VCF34" s="687"/>
      <c r="VCG34" s="687"/>
      <c r="VCH34" s="687"/>
      <c r="VCI34" s="687"/>
      <c r="VCJ34" s="687"/>
      <c r="VCK34" s="687"/>
      <c r="VCL34" s="687"/>
      <c r="VCM34" s="687"/>
      <c r="VCN34" s="687"/>
      <c r="VCO34" s="687"/>
      <c r="VCP34" s="687"/>
      <c r="VCQ34" s="687"/>
      <c r="VCR34" s="687"/>
      <c r="VCS34" s="687"/>
      <c r="VCT34" s="687"/>
      <c r="VCU34" s="687"/>
      <c r="VCV34" s="687"/>
      <c r="VCW34" s="687"/>
      <c r="VCX34" s="687"/>
      <c r="VCY34" s="687"/>
      <c r="VCZ34" s="687"/>
      <c r="VDA34" s="687"/>
      <c r="VDB34" s="687"/>
      <c r="VDC34" s="687"/>
      <c r="VDD34" s="687"/>
      <c r="VDE34" s="687"/>
      <c r="VDF34" s="687"/>
      <c r="VDG34" s="687"/>
      <c r="VDH34" s="687"/>
      <c r="VDI34" s="687"/>
      <c r="VDJ34" s="687"/>
      <c r="VDK34" s="687"/>
      <c r="VDL34" s="687"/>
      <c r="VDM34" s="687"/>
      <c r="VDN34" s="687"/>
      <c r="VDO34" s="687"/>
      <c r="VDP34" s="687"/>
      <c r="VDQ34" s="687"/>
      <c r="VDR34" s="687"/>
      <c r="VDS34" s="687"/>
      <c r="VDT34" s="687"/>
      <c r="VDU34" s="687"/>
      <c r="VDV34" s="687"/>
      <c r="VDW34" s="687"/>
      <c r="VDX34" s="687"/>
      <c r="VDY34" s="687"/>
      <c r="VDZ34" s="687"/>
      <c r="VEA34" s="687"/>
      <c r="VEB34" s="687"/>
      <c r="VEC34" s="687"/>
      <c r="VED34" s="687"/>
      <c r="VEE34" s="687"/>
      <c r="VEF34" s="687"/>
      <c r="VEG34" s="687"/>
      <c r="VEH34" s="687"/>
      <c r="VEI34" s="687"/>
      <c r="VEJ34" s="687"/>
      <c r="VEK34" s="687"/>
      <c r="VEL34" s="687"/>
      <c r="VEM34" s="687"/>
      <c r="VEN34" s="687"/>
      <c r="VEO34" s="687"/>
      <c r="VEP34" s="687"/>
      <c r="VEQ34" s="687"/>
      <c r="VER34" s="687"/>
      <c r="VES34" s="687"/>
      <c r="VET34" s="687"/>
      <c r="VEU34" s="687"/>
      <c r="VEV34" s="687"/>
      <c r="VEW34" s="687"/>
      <c r="VEX34" s="687"/>
      <c r="VEY34" s="687"/>
      <c r="VEZ34" s="687"/>
      <c r="VFA34" s="687"/>
      <c r="VFB34" s="687"/>
      <c r="VFC34" s="687"/>
      <c r="VFD34" s="687"/>
      <c r="VFE34" s="687"/>
      <c r="VFF34" s="687"/>
      <c r="VFG34" s="687"/>
      <c r="VFH34" s="687"/>
      <c r="VFI34" s="687"/>
      <c r="VFJ34" s="687"/>
      <c r="VFK34" s="687"/>
      <c r="VFL34" s="687"/>
      <c r="VFM34" s="687"/>
      <c r="VFN34" s="687"/>
      <c r="VFO34" s="687"/>
      <c r="VFP34" s="687"/>
      <c r="VFQ34" s="687"/>
      <c r="VFR34" s="687"/>
      <c r="VFS34" s="687"/>
      <c r="VFT34" s="687"/>
      <c r="VFU34" s="687"/>
      <c r="VFV34" s="687"/>
      <c r="VFW34" s="687"/>
      <c r="VFX34" s="687"/>
      <c r="VFY34" s="687"/>
      <c r="VFZ34" s="687"/>
      <c r="VGA34" s="687"/>
      <c r="VGB34" s="687"/>
      <c r="VGC34" s="687"/>
      <c r="VGD34" s="687"/>
      <c r="VGE34" s="687"/>
      <c r="VGF34" s="687"/>
      <c r="VGG34" s="687"/>
      <c r="VGH34" s="687"/>
      <c r="VGI34" s="687"/>
      <c r="VGJ34" s="687"/>
      <c r="VGK34" s="687"/>
      <c r="VGL34" s="687"/>
      <c r="VGM34" s="687"/>
      <c r="VGN34" s="687"/>
      <c r="VGO34" s="687"/>
      <c r="VGP34" s="687"/>
      <c r="VGQ34" s="687"/>
      <c r="VGR34" s="687"/>
      <c r="VGS34" s="687"/>
      <c r="VGT34" s="687"/>
      <c r="VGU34" s="687"/>
      <c r="VGV34" s="687"/>
      <c r="VGW34" s="687"/>
      <c r="VGX34" s="687"/>
      <c r="VGY34" s="687"/>
      <c r="VGZ34" s="687"/>
      <c r="VHA34" s="687"/>
      <c r="VHB34" s="687"/>
      <c r="VHC34" s="687"/>
      <c r="VHD34" s="687"/>
      <c r="VHE34" s="687"/>
      <c r="VHF34" s="687"/>
      <c r="VHG34" s="687"/>
      <c r="VHH34" s="687"/>
      <c r="VHI34" s="687"/>
      <c r="VHJ34" s="687"/>
      <c r="VHK34" s="687"/>
      <c r="VHL34" s="687"/>
      <c r="VHM34" s="687"/>
      <c r="VHN34" s="687"/>
      <c r="VHO34" s="687"/>
      <c r="VHP34" s="687"/>
      <c r="VHQ34" s="687"/>
      <c r="VHR34" s="687"/>
      <c r="VHS34" s="687"/>
      <c r="VHT34" s="687"/>
      <c r="VHU34" s="687"/>
      <c r="VHV34" s="687"/>
      <c r="VHW34" s="687"/>
      <c r="VHX34" s="687"/>
      <c r="VHY34" s="687"/>
      <c r="VHZ34" s="687"/>
      <c r="VIA34" s="687"/>
      <c r="VIB34" s="687"/>
      <c r="VIC34" s="687"/>
      <c r="VID34" s="687"/>
      <c r="VIE34" s="687"/>
      <c r="VIF34" s="687"/>
      <c r="VIG34" s="687"/>
      <c r="VIH34" s="687"/>
      <c r="VII34" s="687"/>
      <c r="VIJ34" s="687"/>
      <c r="VIK34" s="687"/>
      <c r="VIL34" s="687"/>
      <c r="VIM34" s="687"/>
      <c r="VIN34" s="687"/>
      <c r="VIO34" s="687"/>
      <c r="VIP34" s="687"/>
      <c r="VIQ34" s="687"/>
      <c r="VIR34" s="687"/>
      <c r="VIS34" s="687"/>
      <c r="VIT34" s="687"/>
      <c r="VIU34" s="687"/>
      <c r="VIV34" s="687"/>
      <c r="VIW34" s="687"/>
      <c r="VIX34" s="687"/>
      <c r="VIY34" s="687"/>
      <c r="VIZ34" s="687"/>
      <c r="VJA34" s="687"/>
      <c r="VJB34" s="687"/>
      <c r="VJC34" s="687"/>
      <c r="VJD34" s="687"/>
      <c r="VJE34" s="687"/>
      <c r="VJF34" s="687"/>
      <c r="VJG34" s="687"/>
      <c r="VJH34" s="687"/>
      <c r="VJI34" s="687"/>
      <c r="VJJ34" s="687"/>
      <c r="VJK34" s="687"/>
      <c r="VJL34" s="687"/>
      <c r="VJM34" s="687"/>
      <c r="VJN34" s="687"/>
      <c r="VJO34" s="687"/>
      <c r="VJP34" s="687"/>
      <c r="VJQ34" s="687"/>
      <c r="VJR34" s="687"/>
      <c r="VJS34" s="687"/>
      <c r="VJT34" s="687"/>
      <c r="VJU34" s="687"/>
      <c r="VJV34" s="687"/>
      <c r="VJW34" s="687"/>
      <c r="VJX34" s="687"/>
      <c r="VJY34" s="687"/>
      <c r="VJZ34" s="687"/>
      <c r="VKA34" s="687"/>
      <c r="VKB34" s="687"/>
      <c r="VKC34" s="687"/>
      <c r="VKD34" s="687"/>
      <c r="VKE34" s="687"/>
      <c r="VKF34" s="687"/>
      <c r="VKG34" s="687"/>
      <c r="VKH34" s="687"/>
      <c r="VKI34" s="687"/>
      <c r="VKJ34" s="687"/>
      <c r="VKK34" s="687"/>
      <c r="VKL34" s="687"/>
      <c r="VKM34" s="687"/>
      <c r="VKN34" s="687"/>
      <c r="VKO34" s="687"/>
      <c r="VKP34" s="687"/>
      <c r="VKQ34" s="687"/>
      <c r="VKR34" s="687"/>
      <c r="VKS34" s="687"/>
      <c r="VKT34" s="687"/>
      <c r="VKU34" s="687"/>
      <c r="VKV34" s="687"/>
      <c r="VKW34" s="687"/>
      <c r="VKX34" s="687"/>
      <c r="VKY34" s="687"/>
      <c r="VKZ34" s="687"/>
      <c r="VLA34" s="687"/>
      <c r="VLB34" s="687"/>
      <c r="VLC34" s="687"/>
      <c r="VLD34" s="687"/>
      <c r="VLE34" s="687"/>
      <c r="VLF34" s="687"/>
      <c r="VLG34" s="687"/>
      <c r="VLH34" s="687"/>
      <c r="VLI34" s="687"/>
      <c r="VLJ34" s="687"/>
      <c r="VLK34" s="687"/>
      <c r="VLL34" s="687"/>
      <c r="VLM34" s="687"/>
      <c r="VLN34" s="687"/>
      <c r="VLO34" s="687"/>
      <c r="VLP34" s="687"/>
      <c r="VLQ34" s="687"/>
      <c r="VLR34" s="687"/>
      <c r="VLS34" s="687"/>
      <c r="VLT34" s="687"/>
      <c r="VLU34" s="687"/>
      <c r="VLV34" s="687"/>
      <c r="VLW34" s="687"/>
      <c r="VLX34" s="687"/>
      <c r="VLY34" s="687"/>
      <c r="VLZ34" s="687"/>
      <c r="VMA34" s="687"/>
      <c r="VMB34" s="687"/>
      <c r="VMC34" s="687"/>
      <c r="VMD34" s="687"/>
      <c r="VME34" s="687"/>
      <c r="VMF34" s="687"/>
      <c r="VMG34" s="687"/>
      <c r="VMH34" s="687"/>
      <c r="VMI34" s="687"/>
      <c r="VMJ34" s="687"/>
      <c r="VMK34" s="687"/>
      <c r="VML34" s="687"/>
      <c r="VMM34" s="687"/>
      <c r="VMN34" s="687"/>
      <c r="VMO34" s="687"/>
      <c r="VMP34" s="687"/>
      <c r="VMQ34" s="687"/>
      <c r="VMR34" s="687"/>
      <c r="VMS34" s="687"/>
      <c r="VMT34" s="687"/>
      <c r="VMU34" s="687"/>
      <c r="VMV34" s="687"/>
      <c r="VMW34" s="687"/>
      <c r="VMX34" s="687"/>
      <c r="VMY34" s="687"/>
      <c r="VMZ34" s="687"/>
      <c r="VNA34" s="687"/>
      <c r="VNB34" s="687"/>
      <c r="VNC34" s="687"/>
      <c r="VND34" s="687"/>
      <c r="VNE34" s="687"/>
      <c r="VNF34" s="687"/>
      <c r="VNG34" s="687"/>
      <c r="VNH34" s="687"/>
      <c r="VNI34" s="687"/>
      <c r="VNJ34" s="687"/>
      <c r="VNK34" s="687"/>
      <c r="VNL34" s="687"/>
      <c r="VNM34" s="687"/>
      <c r="VNN34" s="687"/>
      <c r="VNO34" s="687"/>
      <c r="VNP34" s="687"/>
      <c r="VNQ34" s="687"/>
      <c r="VNR34" s="687"/>
      <c r="VNS34" s="687"/>
      <c r="VNT34" s="687"/>
      <c r="VNU34" s="687"/>
      <c r="VNV34" s="687"/>
      <c r="VNW34" s="687"/>
      <c r="VNX34" s="687"/>
      <c r="VNY34" s="687"/>
      <c r="VNZ34" s="687"/>
      <c r="VOA34" s="687"/>
      <c r="VOB34" s="687"/>
      <c r="VOC34" s="687"/>
      <c r="VOD34" s="687"/>
      <c r="VOE34" s="687"/>
      <c r="VOF34" s="687"/>
      <c r="VOG34" s="687"/>
      <c r="VOH34" s="687"/>
      <c r="VOI34" s="687"/>
      <c r="VOJ34" s="687"/>
      <c r="VOK34" s="687"/>
      <c r="VOL34" s="687"/>
      <c r="VOM34" s="687"/>
      <c r="VON34" s="687"/>
      <c r="VOO34" s="687"/>
      <c r="VOP34" s="687"/>
      <c r="VOQ34" s="687"/>
      <c r="VOR34" s="687"/>
      <c r="VOS34" s="687"/>
      <c r="VOT34" s="687"/>
      <c r="VOU34" s="687"/>
      <c r="VOV34" s="687"/>
      <c r="VOW34" s="687"/>
      <c r="VOX34" s="687"/>
      <c r="VOY34" s="687"/>
      <c r="VOZ34" s="687"/>
      <c r="VPA34" s="687"/>
      <c r="VPB34" s="687"/>
      <c r="VPC34" s="687"/>
      <c r="VPD34" s="687"/>
      <c r="VPE34" s="687"/>
      <c r="VPF34" s="687"/>
      <c r="VPG34" s="687"/>
      <c r="VPH34" s="687"/>
      <c r="VPI34" s="687"/>
      <c r="VPJ34" s="687"/>
      <c r="VPK34" s="687"/>
      <c r="VPL34" s="687"/>
      <c r="VPM34" s="687"/>
      <c r="VPN34" s="687"/>
      <c r="VPO34" s="687"/>
      <c r="VPP34" s="687"/>
      <c r="VPQ34" s="687"/>
      <c r="VPR34" s="687"/>
      <c r="VPS34" s="687"/>
      <c r="VPT34" s="687"/>
      <c r="VPU34" s="687"/>
      <c r="VPV34" s="687"/>
      <c r="VPW34" s="687"/>
      <c r="VPX34" s="687"/>
      <c r="VPY34" s="687"/>
      <c r="VPZ34" s="687"/>
      <c r="VQA34" s="687"/>
      <c r="VQB34" s="687"/>
      <c r="VQC34" s="687"/>
      <c r="VQD34" s="687"/>
      <c r="VQE34" s="687"/>
      <c r="VQF34" s="687"/>
      <c r="VQG34" s="687"/>
      <c r="VQH34" s="687"/>
      <c r="VQI34" s="687"/>
      <c r="VQJ34" s="687"/>
      <c r="VQK34" s="687"/>
      <c r="VQL34" s="687"/>
      <c r="VQM34" s="687"/>
      <c r="VQN34" s="687"/>
      <c r="VQO34" s="687"/>
      <c r="VQP34" s="687"/>
      <c r="VQQ34" s="687"/>
      <c r="VQR34" s="687"/>
      <c r="VQS34" s="687"/>
      <c r="VQT34" s="687"/>
      <c r="VQU34" s="687"/>
      <c r="VQV34" s="687"/>
      <c r="VQW34" s="687"/>
      <c r="VQX34" s="687"/>
      <c r="VQY34" s="687"/>
      <c r="VQZ34" s="687"/>
      <c r="VRA34" s="687"/>
      <c r="VRB34" s="687"/>
      <c r="VRC34" s="687"/>
      <c r="VRD34" s="687"/>
      <c r="VRE34" s="687"/>
      <c r="VRF34" s="687"/>
      <c r="VRG34" s="687"/>
      <c r="VRH34" s="687"/>
      <c r="VRI34" s="687"/>
      <c r="VRJ34" s="687"/>
      <c r="VRK34" s="687"/>
      <c r="VRL34" s="687"/>
      <c r="VRM34" s="687"/>
      <c r="VRN34" s="687"/>
      <c r="VRO34" s="687"/>
      <c r="VRP34" s="687"/>
      <c r="VRQ34" s="687"/>
      <c r="VRR34" s="687"/>
      <c r="VRS34" s="687"/>
      <c r="VRT34" s="687"/>
      <c r="VRU34" s="687"/>
      <c r="VRV34" s="687"/>
      <c r="VRW34" s="687"/>
      <c r="VRX34" s="687"/>
      <c r="VRY34" s="687"/>
      <c r="VRZ34" s="687"/>
      <c r="VSA34" s="687"/>
      <c r="VSB34" s="687"/>
      <c r="VSC34" s="687"/>
      <c r="VSD34" s="687"/>
      <c r="VSE34" s="687"/>
      <c r="VSF34" s="687"/>
      <c r="VSG34" s="687"/>
      <c r="VSH34" s="687"/>
      <c r="VSI34" s="687"/>
      <c r="VSJ34" s="687"/>
      <c r="VSK34" s="687"/>
      <c r="VSL34" s="687"/>
      <c r="VSM34" s="687"/>
      <c r="VSN34" s="687"/>
      <c r="VSO34" s="687"/>
      <c r="VSP34" s="687"/>
      <c r="VSQ34" s="687"/>
      <c r="VSR34" s="687"/>
      <c r="VSS34" s="687"/>
      <c r="VST34" s="687"/>
      <c r="VSU34" s="687"/>
      <c r="VSV34" s="687"/>
      <c r="VSW34" s="687"/>
      <c r="VSX34" s="687"/>
      <c r="VSY34" s="687"/>
      <c r="VSZ34" s="687"/>
      <c r="VTA34" s="687"/>
      <c r="VTB34" s="687"/>
      <c r="VTC34" s="687"/>
      <c r="VTD34" s="687"/>
      <c r="VTE34" s="687"/>
      <c r="VTF34" s="687"/>
      <c r="VTG34" s="687"/>
      <c r="VTH34" s="687"/>
      <c r="VTI34" s="687"/>
      <c r="VTJ34" s="687"/>
      <c r="VTK34" s="687"/>
      <c r="VTL34" s="687"/>
      <c r="VTM34" s="687"/>
      <c r="VTN34" s="687"/>
      <c r="VTO34" s="687"/>
      <c r="VTP34" s="687"/>
      <c r="VTQ34" s="687"/>
      <c r="VTR34" s="687"/>
      <c r="VTS34" s="687"/>
      <c r="VTT34" s="687"/>
      <c r="VTU34" s="687"/>
      <c r="VTV34" s="687"/>
      <c r="VTW34" s="687"/>
      <c r="VTX34" s="687"/>
      <c r="VTY34" s="687"/>
      <c r="VTZ34" s="687"/>
      <c r="VUA34" s="687"/>
      <c r="VUB34" s="687"/>
      <c r="VUC34" s="687"/>
      <c r="VUD34" s="687"/>
      <c r="VUE34" s="687"/>
      <c r="VUF34" s="687"/>
      <c r="VUG34" s="687"/>
      <c r="VUH34" s="687"/>
      <c r="VUI34" s="687"/>
      <c r="VUJ34" s="687"/>
      <c r="VUK34" s="687"/>
      <c r="VUL34" s="687"/>
      <c r="VUM34" s="687"/>
      <c r="VUN34" s="687"/>
      <c r="VUO34" s="687"/>
      <c r="VUP34" s="687"/>
      <c r="VUQ34" s="687"/>
      <c r="VUR34" s="687"/>
      <c r="VUS34" s="687"/>
      <c r="VUT34" s="687"/>
      <c r="VUU34" s="687"/>
      <c r="VUV34" s="687"/>
      <c r="VUW34" s="687"/>
      <c r="VUX34" s="687"/>
      <c r="VUY34" s="687"/>
      <c r="VUZ34" s="687"/>
      <c r="VVA34" s="687"/>
      <c r="VVB34" s="687"/>
      <c r="VVC34" s="687"/>
      <c r="VVD34" s="687"/>
      <c r="VVE34" s="687"/>
      <c r="VVF34" s="687"/>
      <c r="VVG34" s="687"/>
      <c r="VVH34" s="687"/>
      <c r="VVI34" s="687"/>
      <c r="VVJ34" s="687"/>
      <c r="VVK34" s="687"/>
      <c r="VVL34" s="687"/>
      <c r="VVM34" s="687"/>
      <c r="VVN34" s="687"/>
      <c r="VVO34" s="687"/>
      <c r="VVP34" s="687"/>
      <c r="VVQ34" s="687"/>
      <c r="VVR34" s="687"/>
      <c r="VVS34" s="687"/>
      <c r="VVT34" s="687"/>
      <c r="VVU34" s="687"/>
      <c r="VVV34" s="687"/>
      <c r="VVW34" s="687"/>
      <c r="VVX34" s="687"/>
      <c r="VVY34" s="687"/>
      <c r="VVZ34" s="687"/>
      <c r="VWA34" s="687"/>
      <c r="VWB34" s="687"/>
      <c r="VWC34" s="687"/>
      <c r="VWD34" s="687"/>
      <c r="VWE34" s="687"/>
      <c r="VWF34" s="687"/>
      <c r="VWG34" s="687"/>
      <c r="VWH34" s="687"/>
      <c r="VWI34" s="687"/>
      <c r="VWJ34" s="687"/>
      <c r="VWK34" s="687"/>
      <c r="VWL34" s="687"/>
      <c r="VWM34" s="687"/>
      <c r="VWN34" s="687"/>
      <c r="VWO34" s="687"/>
      <c r="VWP34" s="687"/>
      <c r="VWQ34" s="687"/>
      <c r="VWR34" s="687"/>
      <c r="VWS34" s="687"/>
      <c r="VWT34" s="687"/>
      <c r="VWU34" s="687"/>
      <c r="VWV34" s="687"/>
      <c r="VWW34" s="687"/>
      <c r="VWX34" s="687"/>
      <c r="VWY34" s="687"/>
      <c r="VWZ34" s="687"/>
      <c r="VXA34" s="687"/>
      <c r="VXB34" s="687"/>
      <c r="VXC34" s="687"/>
      <c r="VXD34" s="687"/>
      <c r="VXE34" s="687"/>
      <c r="VXF34" s="687"/>
      <c r="VXG34" s="687"/>
      <c r="VXH34" s="687"/>
      <c r="VXI34" s="687"/>
      <c r="VXJ34" s="687"/>
      <c r="VXK34" s="687"/>
      <c r="VXL34" s="687"/>
      <c r="VXM34" s="687"/>
      <c r="VXN34" s="687"/>
      <c r="VXO34" s="687"/>
      <c r="VXP34" s="687"/>
      <c r="VXQ34" s="687"/>
      <c r="VXR34" s="687"/>
      <c r="VXS34" s="687"/>
      <c r="VXT34" s="687"/>
      <c r="VXU34" s="687"/>
      <c r="VXV34" s="687"/>
      <c r="VXW34" s="687"/>
      <c r="VXX34" s="687"/>
      <c r="VXY34" s="687"/>
      <c r="VXZ34" s="687"/>
      <c r="VYA34" s="687"/>
      <c r="VYB34" s="687"/>
      <c r="VYC34" s="687"/>
      <c r="VYD34" s="687"/>
      <c r="VYE34" s="687"/>
      <c r="VYF34" s="687"/>
      <c r="VYG34" s="687"/>
      <c r="VYH34" s="687"/>
      <c r="VYI34" s="687"/>
      <c r="VYJ34" s="687"/>
      <c r="VYK34" s="687"/>
      <c r="VYL34" s="687"/>
      <c r="VYM34" s="687"/>
      <c r="VYN34" s="687"/>
      <c r="VYO34" s="687"/>
      <c r="VYP34" s="687"/>
      <c r="VYQ34" s="687"/>
      <c r="VYR34" s="687"/>
      <c r="VYS34" s="687"/>
      <c r="VYT34" s="687"/>
      <c r="VYU34" s="687"/>
      <c r="VYV34" s="687"/>
      <c r="VYW34" s="687"/>
      <c r="VYX34" s="687"/>
      <c r="VYY34" s="687"/>
      <c r="VYZ34" s="687"/>
      <c r="VZA34" s="687"/>
      <c r="VZB34" s="687"/>
      <c r="VZC34" s="687"/>
      <c r="VZD34" s="687"/>
      <c r="VZE34" s="687"/>
      <c r="VZF34" s="687"/>
      <c r="VZG34" s="687"/>
      <c r="VZH34" s="687"/>
      <c r="VZI34" s="687"/>
      <c r="VZJ34" s="687"/>
      <c r="VZK34" s="687"/>
      <c r="VZL34" s="687"/>
      <c r="VZM34" s="687"/>
      <c r="VZN34" s="687"/>
      <c r="VZO34" s="687"/>
      <c r="VZP34" s="687"/>
      <c r="VZQ34" s="687"/>
      <c r="VZR34" s="687"/>
      <c r="VZS34" s="687"/>
      <c r="VZT34" s="687"/>
      <c r="VZU34" s="687"/>
      <c r="VZV34" s="687"/>
      <c r="VZW34" s="687"/>
      <c r="VZX34" s="687"/>
      <c r="VZY34" s="687"/>
      <c r="VZZ34" s="687"/>
      <c r="WAA34" s="687"/>
      <c r="WAB34" s="687"/>
      <c r="WAC34" s="687"/>
      <c r="WAD34" s="687"/>
      <c r="WAE34" s="687"/>
      <c r="WAF34" s="687"/>
      <c r="WAG34" s="687"/>
      <c r="WAH34" s="687"/>
      <c r="WAI34" s="687"/>
      <c r="WAJ34" s="687"/>
      <c r="WAK34" s="687"/>
      <c r="WAL34" s="687"/>
      <c r="WAM34" s="687"/>
      <c r="WAN34" s="687"/>
      <c r="WAO34" s="687"/>
      <c r="WAP34" s="687"/>
      <c r="WAQ34" s="687"/>
      <c r="WAR34" s="687"/>
      <c r="WAS34" s="687"/>
      <c r="WAT34" s="687"/>
      <c r="WAU34" s="687"/>
      <c r="WAV34" s="687"/>
      <c r="WAW34" s="687"/>
      <c r="WAX34" s="687"/>
      <c r="WAY34" s="687"/>
      <c r="WAZ34" s="687"/>
      <c r="WBA34" s="687"/>
      <c r="WBB34" s="687"/>
      <c r="WBC34" s="687"/>
      <c r="WBD34" s="687"/>
      <c r="WBE34" s="687"/>
      <c r="WBF34" s="687"/>
      <c r="WBG34" s="687"/>
      <c r="WBH34" s="687"/>
      <c r="WBI34" s="687"/>
      <c r="WBJ34" s="687"/>
      <c r="WBK34" s="687"/>
      <c r="WBL34" s="687"/>
      <c r="WBM34" s="687"/>
      <c r="WBN34" s="687"/>
      <c r="WBO34" s="687"/>
      <c r="WBP34" s="687"/>
      <c r="WBQ34" s="687"/>
      <c r="WBR34" s="687"/>
      <c r="WBS34" s="687"/>
      <c r="WBT34" s="687"/>
      <c r="WBU34" s="687"/>
      <c r="WBV34" s="687"/>
      <c r="WBW34" s="687"/>
      <c r="WBX34" s="687"/>
      <c r="WBY34" s="687"/>
      <c r="WBZ34" s="687"/>
      <c r="WCA34" s="687"/>
      <c r="WCB34" s="687"/>
      <c r="WCC34" s="687"/>
      <c r="WCD34" s="687"/>
      <c r="WCE34" s="687"/>
      <c r="WCF34" s="687"/>
      <c r="WCG34" s="687"/>
      <c r="WCH34" s="687"/>
      <c r="WCI34" s="687"/>
      <c r="WCJ34" s="687"/>
      <c r="WCK34" s="687"/>
      <c r="WCL34" s="687"/>
      <c r="WCM34" s="687"/>
      <c r="WCN34" s="687"/>
      <c r="WCO34" s="687"/>
      <c r="WCP34" s="687"/>
      <c r="WCQ34" s="687"/>
      <c r="WCR34" s="687"/>
      <c r="WCS34" s="687"/>
      <c r="WCT34" s="687"/>
      <c r="WCU34" s="687"/>
      <c r="WCV34" s="687"/>
      <c r="WCW34" s="687"/>
      <c r="WCX34" s="687"/>
      <c r="WCY34" s="687"/>
      <c r="WCZ34" s="687"/>
      <c r="WDA34" s="687"/>
      <c r="WDB34" s="687"/>
      <c r="WDC34" s="687"/>
      <c r="WDD34" s="687"/>
      <c r="WDE34" s="687"/>
      <c r="WDF34" s="687"/>
      <c r="WDG34" s="687"/>
      <c r="WDH34" s="687"/>
      <c r="WDI34" s="687"/>
      <c r="WDJ34" s="687"/>
      <c r="WDK34" s="687"/>
      <c r="WDL34" s="687"/>
      <c r="WDM34" s="687"/>
      <c r="WDN34" s="687"/>
      <c r="WDO34" s="687"/>
      <c r="WDP34" s="687"/>
      <c r="WDQ34" s="687"/>
      <c r="WDR34" s="687"/>
      <c r="WDS34" s="687"/>
      <c r="WDT34" s="687"/>
      <c r="WDU34" s="687"/>
      <c r="WDV34" s="687"/>
      <c r="WDW34" s="687"/>
      <c r="WDX34" s="687"/>
      <c r="WDY34" s="687"/>
      <c r="WDZ34" s="687"/>
      <c r="WEA34" s="687"/>
      <c r="WEB34" s="687"/>
      <c r="WEC34" s="687"/>
      <c r="WED34" s="687"/>
      <c r="WEE34" s="687"/>
      <c r="WEF34" s="687"/>
      <c r="WEG34" s="687"/>
      <c r="WEH34" s="687"/>
      <c r="WEI34" s="687"/>
      <c r="WEJ34" s="687"/>
      <c r="WEK34" s="687"/>
      <c r="WEL34" s="687"/>
      <c r="WEM34" s="687"/>
      <c r="WEN34" s="687"/>
      <c r="WEO34" s="687"/>
      <c r="WEP34" s="687"/>
      <c r="WEQ34" s="687"/>
      <c r="WER34" s="687"/>
      <c r="WES34" s="687"/>
      <c r="WET34" s="687"/>
      <c r="WEU34" s="687"/>
      <c r="WEV34" s="687"/>
      <c r="WEW34" s="687"/>
      <c r="WEX34" s="687"/>
      <c r="WEY34" s="687"/>
      <c r="WEZ34" s="687"/>
      <c r="WFA34" s="687"/>
      <c r="WFB34" s="687"/>
      <c r="WFC34" s="687"/>
      <c r="WFD34" s="687"/>
      <c r="WFE34" s="687"/>
      <c r="WFF34" s="687"/>
      <c r="WFG34" s="687"/>
      <c r="WFH34" s="687"/>
      <c r="WFI34" s="687"/>
      <c r="WFJ34" s="687"/>
      <c r="WFK34" s="687"/>
      <c r="WFL34" s="687"/>
      <c r="WFM34" s="687"/>
      <c r="WFN34" s="687"/>
      <c r="WFO34" s="687"/>
      <c r="WFP34" s="687"/>
      <c r="WFQ34" s="687"/>
      <c r="WFR34" s="687"/>
      <c r="WFS34" s="687"/>
      <c r="WFT34" s="687"/>
      <c r="WFU34" s="687"/>
      <c r="WFV34" s="687"/>
      <c r="WFW34" s="687"/>
      <c r="WFX34" s="687"/>
      <c r="WFY34" s="687"/>
      <c r="WFZ34" s="687"/>
      <c r="WGA34" s="687"/>
      <c r="WGB34" s="687"/>
      <c r="WGC34" s="687"/>
      <c r="WGD34" s="687"/>
      <c r="WGE34" s="687"/>
      <c r="WGF34" s="687"/>
      <c r="WGG34" s="687"/>
      <c r="WGH34" s="687"/>
      <c r="WGI34" s="687"/>
      <c r="WGJ34" s="687"/>
      <c r="WGK34" s="687"/>
      <c r="WGL34" s="687"/>
      <c r="WGM34" s="687"/>
      <c r="WGN34" s="687"/>
      <c r="WGO34" s="687"/>
      <c r="WGP34" s="687"/>
      <c r="WGQ34" s="687"/>
      <c r="WGR34" s="687"/>
      <c r="WGS34" s="687"/>
      <c r="WGT34" s="687"/>
      <c r="WGU34" s="687"/>
      <c r="WGV34" s="687"/>
      <c r="WGW34" s="687"/>
      <c r="WGX34" s="687"/>
      <c r="WGY34" s="687"/>
      <c r="WGZ34" s="687"/>
      <c r="WHA34" s="687"/>
      <c r="WHB34" s="687"/>
      <c r="WHC34" s="687"/>
      <c r="WHD34" s="687"/>
      <c r="WHE34" s="687"/>
      <c r="WHF34" s="687"/>
      <c r="WHG34" s="687"/>
      <c r="WHH34" s="687"/>
      <c r="WHI34" s="687"/>
      <c r="WHJ34" s="687"/>
      <c r="WHK34" s="687"/>
      <c r="WHL34" s="687"/>
      <c r="WHM34" s="687"/>
      <c r="WHN34" s="687"/>
      <c r="WHO34" s="687"/>
      <c r="WHP34" s="687"/>
      <c r="WHQ34" s="687"/>
      <c r="WHR34" s="687"/>
      <c r="WHS34" s="687"/>
      <c r="WHT34" s="687"/>
      <c r="WHU34" s="687"/>
      <c r="WHV34" s="687"/>
      <c r="WHW34" s="687"/>
      <c r="WHX34" s="687"/>
      <c r="WHY34" s="687"/>
      <c r="WHZ34" s="687"/>
      <c r="WIA34" s="687"/>
      <c r="WIB34" s="687"/>
      <c r="WIC34" s="687"/>
      <c r="WID34" s="687"/>
      <c r="WIE34" s="687"/>
      <c r="WIF34" s="687"/>
      <c r="WIG34" s="687"/>
      <c r="WIH34" s="687"/>
      <c r="WII34" s="687"/>
      <c r="WIJ34" s="687"/>
      <c r="WIK34" s="687"/>
      <c r="WIL34" s="687"/>
      <c r="WIM34" s="687"/>
      <c r="WIN34" s="687"/>
      <c r="WIO34" s="687"/>
      <c r="WIP34" s="687"/>
      <c r="WIQ34" s="687"/>
      <c r="WIR34" s="687"/>
      <c r="WIS34" s="687"/>
      <c r="WIT34" s="687"/>
      <c r="WIU34" s="687"/>
      <c r="WIV34" s="687"/>
      <c r="WIW34" s="687"/>
      <c r="WIX34" s="687"/>
      <c r="WIY34" s="687"/>
      <c r="WIZ34" s="687"/>
      <c r="WJA34" s="687"/>
      <c r="WJB34" s="687"/>
      <c r="WJC34" s="687"/>
      <c r="WJD34" s="687"/>
      <c r="WJE34" s="687"/>
      <c r="WJF34" s="687"/>
      <c r="WJG34" s="687"/>
      <c r="WJH34" s="687"/>
      <c r="WJI34" s="687"/>
      <c r="WJJ34" s="687"/>
      <c r="WJK34" s="687"/>
      <c r="WJL34" s="687"/>
      <c r="WJM34" s="687"/>
      <c r="WJN34" s="687"/>
      <c r="WJO34" s="687"/>
      <c r="WJP34" s="687"/>
      <c r="WJQ34" s="687"/>
      <c r="WJR34" s="687"/>
      <c r="WJS34" s="687"/>
      <c r="WJT34" s="687"/>
      <c r="WJU34" s="687"/>
      <c r="WJV34" s="687"/>
      <c r="WJW34" s="687"/>
      <c r="WJX34" s="687"/>
      <c r="WJY34" s="687"/>
      <c r="WJZ34" s="687"/>
      <c r="WKA34" s="687"/>
      <c r="WKB34" s="687"/>
      <c r="WKC34" s="687"/>
      <c r="WKD34" s="687"/>
      <c r="WKE34" s="687"/>
      <c r="WKF34" s="687"/>
      <c r="WKG34" s="687"/>
      <c r="WKH34" s="687"/>
      <c r="WKI34" s="687"/>
      <c r="WKJ34" s="687"/>
      <c r="WKK34" s="687"/>
      <c r="WKL34" s="687"/>
      <c r="WKM34" s="687"/>
      <c r="WKN34" s="687"/>
      <c r="WKO34" s="687"/>
      <c r="WKP34" s="687"/>
      <c r="WKQ34" s="687"/>
      <c r="WKR34" s="687"/>
      <c r="WKS34" s="687"/>
      <c r="WKT34" s="687"/>
      <c r="WKU34" s="687"/>
      <c r="WKV34" s="687"/>
      <c r="WKW34" s="687"/>
      <c r="WKX34" s="687"/>
      <c r="WKY34" s="687"/>
      <c r="WKZ34" s="687"/>
      <c r="WLA34" s="687"/>
      <c r="WLB34" s="687"/>
      <c r="WLC34" s="687"/>
      <c r="WLD34" s="687"/>
      <c r="WLE34" s="687"/>
      <c r="WLF34" s="687"/>
      <c r="WLG34" s="687"/>
      <c r="WLH34" s="687"/>
      <c r="WLI34" s="687"/>
      <c r="WLJ34" s="687"/>
      <c r="WLK34" s="687"/>
      <c r="WLL34" s="687"/>
      <c r="WLM34" s="687"/>
      <c r="WLN34" s="687"/>
      <c r="WLO34" s="687"/>
      <c r="WLP34" s="687"/>
      <c r="WLQ34" s="687"/>
      <c r="WLR34" s="687"/>
      <c r="WLS34" s="687"/>
      <c r="WLT34" s="687"/>
      <c r="WLU34" s="687"/>
      <c r="WLV34" s="687"/>
      <c r="WLW34" s="687"/>
      <c r="WLX34" s="687"/>
      <c r="WLY34" s="687"/>
      <c r="WLZ34" s="687"/>
      <c r="WMA34" s="687"/>
      <c r="WMB34" s="687"/>
      <c r="WMC34" s="687"/>
      <c r="WMD34" s="687"/>
      <c r="WME34" s="687"/>
      <c r="WMF34" s="687"/>
      <c r="WMG34" s="687"/>
      <c r="WMH34" s="687"/>
      <c r="WMI34" s="687"/>
      <c r="WMJ34" s="687"/>
      <c r="WMK34" s="687"/>
      <c r="WML34" s="687"/>
      <c r="WMM34" s="687"/>
      <c r="WMN34" s="687"/>
      <c r="WMO34" s="687"/>
      <c r="WMP34" s="687"/>
      <c r="WMQ34" s="687"/>
      <c r="WMR34" s="687"/>
      <c r="WMS34" s="687"/>
      <c r="WMT34" s="687"/>
      <c r="WMU34" s="687"/>
      <c r="WMV34" s="687"/>
      <c r="WMW34" s="687"/>
      <c r="WMX34" s="687"/>
      <c r="WMY34" s="687"/>
      <c r="WMZ34" s="687"/>
      <c r="WNA34" s="687"/>
      <c r="WNB34" s="687"/>
      <c r="WNC34" s="687"/>
      <c r="WND34" s="687"/>
      <c r="WNE34" s="687"/>
      <c r="WNF34" s="687"/>
      <c r="WNG34" s="687"/>
      <c r="WNH34" s="687"/>
      <c r="WNI34" s="687"/>
      <c r="WNJ34" s="687"/>
      <c r="WNK34" s="687"/>
      <c r="WNL34" s="687"/>
      <c r="WNM34" s="687"/>
      <c r="WNN34" s="687"/>
      <c r="WNO34" s="687"/>
      <c r="WNP34" s="687"/>
      <c r="WNQ34" s="687"/>
      <c r="WNR34" s="687"/>
      <c r="WNS34" s="687"/>
      <c r="WNT34" s="687"/>
      <c r="WNU34" s="687"/>
      <c r="WNV34" s="687"/>
      <c r="WNW34" s="687"/>
      <c r="WNX34" s="687"/>
      <c r="WNY34" s="687"/>
      <c r="WNZ34" s="687"/>
      <c r="WOA34" s="687"/>
      <c r="WOB34" s="687"/>
      <c r="WOC34" s="687"/>
      <c r="WOD34" s="687"/>
      <c r="WOE34" s="687"/>
      <c r="WOF34" s="687"/>
      <c r="WOG34" s="687"/>
      <c r="WOH34" s="687"/>
      <c r="WOI34" s="687"/>
      <c r="WOJ34" s="687"/>
      <c r="WOK34" s="687"/>
      <c r="WOL34" s="687"/>
      <c r="WOM34" s="687"/>
      <c r="WON34" s="687"/>
      <c r="WOO34" s="687"/>
      <c r="WOP34" s="687"/>
      <c r="WOQ34" s="687"/>
      <c r="WOR34" s="687"/>
      <c r="WOS34" s="687"/>
      <c r="WOT34" s="687"/>
      <c r="WOU34" s="687"/>
      <c r="WOV34" s="687"/>
      <c r="WOW34" s="687"/>
      <c r="WOX34" s="687"/>
      <c r="WOY34" s="687"/>
      <c r="WOZ34" s="687"/>
      <c r="WPA34" s="687"/>
      <c r="WPB34" s="687"/>
      <c r="WPC34" s="687"/>
      <c r="WPD34" s="687"/>
      <c r="WPE34" s="687"/>
      <c r="WPF34" s="687"/>
      <c r="WPG34" s="687"/>
      <c r="WPH34" s="687"/>
      <c r="WPI34" s="687"/>
      <c r="WPJ34" s="687"/>
      <c r="WPK34" s="687"/>
      <c r="WPL34" s="687"/>
      <c r="WPM34" s="687"/>
      <c r="WPN34" s="687"/>
      <c r="WPO34" s="687"/>
      <c r="WPP34" s="687"/>
      <c r="WPQ34" s="687"/>
      <c r="WPR34" s="687"/>
      <c r="WPS34" s="687"/>
      <c r="WPT34" s="687"/>
      <c r="WPU34" s="687"/>
      <c r="WPV34" s="687"/>
      <c r="WPW34" s="687"/>
      <c r="WPX34" s="687"/>
      <c r="WPY34" s="687"/>
      <c r="WPZ34" s="687"/>
      <c r="WQA34" s="687"/>
      <c r="WQB34" s="687"/>
      <c r="WQC34" s="687"/>
      <c r="WQD34" s="687"/>
      <c r="WQE34" s="687"/>
      <c r="WQF34" s="687"/>
      <c r="WQG34" s="687"/>
      <c r="WQH34" s="687"/>
      <c r="WQI34" s="687"/>
      <c r="WQJ34" s="687"/>
      <c r="WQK34" s="687"/>
      <c r="WQL34" s="687"/>
      <c r="WQM34" s="687"/>
      <c r="WQN34" s="687"/>
      <c r="WQO34" s="687"/>
      <c r="WQP34" s="687"/>
      <c r="WQQ34" s="687"/>
      <c r="WQR34" s="687"/>
      <c r="WQS34" s="687"/>
      <c r="WQT34" s="687"/>
      <c r="WQU34" s="687"/>
      <c r="WQV34" s="687"/>
      <c r="WQW34" s="687"/>
      <c r="WQX34" s="687"/>
      <c r="WQY34" s="687"/>
      <c r="WQZ34" s="687"/>
      <c r="WRA34" s="687"/>
      <c r="WRB34" s="687"/>
      <c r="WRC34" s="687"/>
      <c r="WRD34" s="687"/>
      <c r="WRE34" s="687"/>
      <c r="WRF34" s="687"/>
      <c r="WRG34" s="687"/>
      <c r="WRH34" s="687"/>
      <c r="WRI34" s="687"/>
      <c r="WRJ34" s="687"/>
      <c r="WRK34" s="687"/>
      <c r="WRL34" s="687"/>
      <c r="WRM34" s="687"/>
      <c r="WRN34" s="687"/>
      <c r="WRO34" s="687"/>
      <c r="WRP34" s="687"/>
      <c r="WRQ34" s="687"/>
      <c r="WRR34" s="687"/>
      <c r="WRS34" s="687"/>
      <c r="WRT34" s="687"/>
      <c r="WRU34" s="687"/>
      <c r="WRV34" s="687"/>
      <c r="WRW34" s="687"/>
      <c r="WRX34" s="687"/>
      <c r="WRY34" s="687"/>
      <c r="WRZ34" s="687"/>
      <c r="WSA34" s="687"/>
      <c r="WSB34" s="687"/>
      <c r="WSC34" s="687"/>
      <c r="WSD34" s="687"/>
      <c r="WSE34" s="687"/>
      <c r="WSF34" s="687"/>
      <c r="WSG34" s="687"/>
      <c r="WSH34" s="687"/>
      <c r="WSI34" s="687"/>
      <c r="WSJ34" s="687"/>
      <c r="WSK34" s="687"/>
      <c r="WSL34" s="687"/>
      <c r="WSM34" s="687"/>
      <c r="WSN34" s="687"/>
      <c r="WSO34" s="687"/>
      <c r="WSP34" s="687"/>
      <c r="WSQ34" s="687"/>
      <c r="WSR34" s="687"/>
      <c r="WSS34" s="687"/>
      <c r="WST34" s="687"/>
      <c r="WSU34" s="687"/>
      <c r="WSV34" s="687"/>
      <c r="WSW34" s="687"/>
      <c r="WSX34" s="687"/>
      <c r="WSY34" s="687"/>
      <c r="WSZ34" s="687"/>
      <c r="WTA34" s="687"/>
      <c r="WTB34" s="687"/>
      <c r="WTC34" s="687"/>
      <c r="WTD34" s="687"/>
      <c r="WTE34" s="687"/>
      <c r="WTF34" s="687"/>
      <c r="WTG34" s="687"/>
      <c r="WTH34" s="687"/>
      <c r="WTI34" s="687"/>
      <c r="WTJ34" s="687"/>
      <c r="WTK34" s="687"/>
      <c r="WTL34" s="687"/>
      <c r="WTM34" s="687"/>
      <c r="WTN34" s="687"/>
      <c r="WTO34" s="687"/>
      <c r="WTP34" s="687"/>
      <c r="WTQ34" s="687"/>
      <c r="WTR34" s="687"/>
      <c r="WTS34" s="687"/>
      <c r="WTT34" s="687"/>
      <c r="WTU34" s="687"/>
      <c r="WTV34" s="687"/>
      <c r="WTW34" s="687"/>
      <c r="WTX34" s="687"/>
      <c r="WTY34" s="687"/>
      <c r="WTZ34" s="687"/>
      <c r="WUA34" s="687"/>
      <c r="WUB34" s="687"/>
      <c r="WUC34" s="687"/>
      <c r="WUD34" s="687"/>
      <c r="WUE34" s="687"/>
      <c r="WUF34" s="687"/>
      <c r="WUG34" s="687"/>
      <c r="WUH34" s="687"/>
      <c r="WUI34" s="687"/>
      <c r="WUJ34" s="687"/>
      <c r="WUK34" s="687"/>
      <c r="WUL34" s="687"/>
      <c r="WUM34" s="687"/>
      <c r="WUN34" s="687"/>
      <c r="WUO34" s="687"/>
      <c r="WUP34" s="687"/>
      <c r="WUQ34" s="687"/>
      <c r="WUR34" s="687"/>
      <c r="WUS34" s="687"/>
      <c r="WUT34" s="687"/>
      <c r="WUU34" s="687"/>
      <c r="WUV34" s="687"/>
      <c r="WUW34" s="687"/>
      <c r="WUX34" s="687"/>
      <c r="WUY34" s="687"/>
      <c r="WUZ34" s="687"/>
      <c r="WVA34" s="687"/>
      <c r="WVB34" s="687"/>
      <c r="WVC34" s="687"/>
      <c r="WVD34" s="687"/>
      <c r="WVE34" s="687"/>
      <c r="WVF34" s="687"/>
      <c r="WVG34" s="687"/>
      <c r="WVH34" s="687"/>
      <c r="WVI34" s="687"/>
      <c r="WVJ34" s="687"/>
      <c r="WVK34" s="687"/>
      <c r="WVL34" s="687"/>
      <c r="WVM34" s="687"/>
      <c r="WVN34" s="687"/>
      <c r="WVO34" s="687"/>
      <c r="WVP34" s="687"/>
      <c r="WVQ34" s="687"/>
      <c r="WVR34" s="687"/>
      <c r="WVS34" s="687"/>
      <c r="WVT34" s="687"/>
      <c r="WVU34" s="687"/>
      <c r="WVV34" s="687"/>
      <c r="WVW34" s="687"/>
      <c r="WVX34" s="687"/>
      <c r="WVY34" s="687"/>
      <c r="WVZ34" s="687"/>
      <c r="WWA34" s="687"/>
      <c r="WWB34" s="687"/>
      <c r="WWC34" s="687"/>
      <c r="WWD34" s="687"/>
      <c r="WWE34" s="687"/>
      <c r="WWF34" s="687"/>
      <c r="WWG34" s="687"/>
      <c r="WWH34" s="687"/>
      <c r="WWI34" s="687"/>
      <c r="WWJ34" s="687"/>
      <c r="WWK34" s="687"/>
      <c r="WWL34" s="687"/>
      <c r="WWM34" s="687"/>
      <c r="WWN34" s="687"/>
      <c r="WWO34" s="687"/>
      <c r="WWP34" s="687"/>
      <c r="WWQ34" s="687"/>
      <c r="WWR34" s="687"/>
      <c r="WWS34" s="687"/>
      <c r="WWT34" s="687"/>
      <c r="WWU34" s="687"/>
      <c r="WWV34" s="687"/>
      <c r="WWW34" s="687"/>
      <c r="WWX34" s="687"/>
      <c r="WWY34" s="687"/>
      <c r="WWZ34" s="687"/>
      <c r="WXA34" s="687"/>
      <c r="WXB34" s="687"/>
      <c r="WXC34" s="687"/>
      <c r="WXD34" s="687"/>
      <c r="WXE34" s="687"/>
      <c r="WXF34" s="687"/>
      <c r="WXG34" s="687"/>
      <c r="WXH34" s="687"/>
      <c r="WXI34" s="687"/>
      <c r="WXJ34" s="687"/>
      <c r="WXK34" s="687"/>
      <c r="WXL34" s="687"/>
      <c r="WXM34" s="687"/>
      <c r="WXN34" s="687"/>
      <c r="WXO34" s="687"/>
      <c r="WXP34" s="687"/>
      <c r="WXQ34" s="687"/>
      <c r="WXR34" s="687"/>
      <c r="WXS34" s="687"/>
      <c r="WXT34" s="687"/>
      <c r="WXU34" s="687"/>
      <c r="WXV34" s="687"/>
      <c r="WXW34" s="687"/>
      <c r="WXX34" s="687"/>
      <c r="WXY34" s="687"/>
      <c r="WXZ34" s="687"/>
      <c r="WYA34" s="687"/>
      <c r="WYB34" s="687"/>
      <c r="WYC34" s="687"/>
      <c r="WYD34" s="687"/>
      <c r="WYE34" s="687"/>
      <c r="WYF34" s="687"/>
      <c r="WYG34" s="687"/>
      <c r="WYH34" s="687"/>
      <c r="WYI34" s="687"/>
      <c r="WYJ34" s="687"/>
      <c r="WYK34" s="687"/>
      <c r="WYL34" s="687"/>
      <c r="WYM34" s="687"/>
      <c r="WYN34" s="687"/>
      <c r="WYO34" s="687"/>
      <c r="WYP34" s="687"/>
      <c r="WYQ34" s="687"/>
      <c r="WYR34" s="687"/>
      <c r="WYS34" s="687"/>
      <c r="WYT34" s="687"/>
      <c r="WYU34" s="687"/>
      <c r="WYV34" s="687"/>
      <c r="WYW34" s="687"/>
      <c r="WYX34" s="687"/>
      <c r="WYY34" s="687"/>
      <c r="WYZ34" s="687"/>
      <c r="WZA34" s="687"/>
      <c r="WZB34" s="687"/>
      <c r="WZC34" s="687"/>
      <c r="WZD34" s="687"/>
      <c r="WZE34" s="687"/>
      <c r="WZF34" s="687"/>
      <c r="WZG34" s="687"/>
      <c r="WZH34" s="687"/>
      <c r="WZI34" s="687"/>
      <c r="WZJ34" s="687"/>
      <c r="WZK34" s="687"/>
      <c r="WZL34" s="687"/>
      <c r="WZM34" s="687"/>
      <c r="WZN34" s="687"/>
      <c r="WZO34" s="687"/>
      <c r="WZP34" s="687"/>
      <c r="WZQ34" s="687"/>
      <c r="WZR34" s="687"/>
      <c r="WZS34" s="687"/>
      <c r="WZT34" s="687"/>
      <c r="WZU34" s="687"/>
      <c r="WZV34" s="687"/>
      <c r="WZW34" s="687"/>
      <c r="WZX34" s="687"/>
      <c r="WZY34" s="687"/>
      <c r="WZZ34" s="687"/>
      <c r="XAA34" s="687"/>
      <c r="XAB34" s="687"/>
      <c r="XAC34" s="687"/>
      <c r="XAD34" s="687"/>
      <c r="XAE34" s="687"/>
      <c r="XAF34" s="687"/>
      <c r="XAG34" s="687"/>
      <c r="XAH34" s="687"/>
      <c r="XAI34" s="687"/>
      <c r="XAJ34" s="687"/>
      <c r="XAK34" s="687"/>
      <c r="XAL34" s="687"/>
      <c r="XAM34" s="687"/>
      <c r="XAN34" s="687"/>
      <c r="XAO34" s="687"/>
      <c r="XAP34" s="687"/>
      <c r="XAQ34" s="687"/>
      <c r="XAR34" s="687"/>
      <c r="XAS34" s="687"/>
      <c r="XAT34" s="687"/>
      <c r="XAU34" s="687"/>
      <c r="XAV34" s="687"/>
      <c r="XAW34" s="687"/>
      <c r="XAX34" s="687"/>
      <c r="XAY34" s="687"/>
      <c r="XAZ34" s="687"/>
      <c r="XBA34" s="687"/>
      <c r="XBB34" s="687"/>
      <c r="XBC34" s="687"/>
      <c r="XBD34" s="687"/>
      <c r="XBE34" s="687"/>
      <c r="XBF34" s="687"/>
      <c r="XBG34" s="687"/>
      <c r="XBH34" s="687"/>
      <c r="XBI34" s="687"/>
      <c r="XBJ34" s="687"/>
      <c r="XBK34" s="687"/>
      <c r="XBL34" s="687"/>
      <c r="XBM34" s="687"/>
      <c r="XBN34" s="687"/>
      <c r="XBO34" s="687"/>
      <c r="XBP34" s="687"/>
      <c r="XBQ34" s="687"/>
      <c r="XBR34" s="687"/>
      <c r="XBS34" s="687"/>
      <c r="XBT34" s="687"/>
      <c r="XBU34" s="687"/>
      <c r="XBV34" s="687"/>
      <c r="XBW34" s="687"/>
      <c r="XBX34" s="687"/>
      <c r="XBY34" s="687"/>
      <c r="XBZ34" s="687"/>
      <c r="XCA34" s="687"/>
      <c r="XCB34" s="687"/>
      <c r="XCC34" s="687"/>
      <c r="XCD34" s="687"/>
      <c r="XCE34" s="687"/>
      <c r="XCF34" s="687"/>
      <c r="XCG34" s="687"/>
      <c r="XCH34" s="687"/>
      <c r="XCI34" s="687"/>
      <c r="XCJ34" s="687"/>
      <c r="XCK34" s="687"/>
      <c r="XCL34" s="687"/>
      <c r="XCM34" s="687"/>
      <c r="XCN34" s="687"/>
      <c r="XCO34" s="687"/>
      <c r="XCP34" s="687"/>
      <c r="XCQ34" s="687"/>
      <c r="XCR34" s="687"/>
      <c r="XCS34" s="687"/>
      <c r="XCT34" s="687"/>
      <c r="XCU34" s="687"/>
      <c r="XCV34" s="687"/>
      <c r="XCW34" s="687"/>
      <c r="XCX34" s="687"/>
      <c r="XCY34" s="687"/>
      <c r="XCZ34" s="687"/>
      <c r="XDA34" s="687"/>
      <c r="XDB34" s="687"/>
      <c r="XDC34" s="687"/>
      <c r="XDD34" s="687"/>
      <c r="XDE34" s="687"/>
      <c r="XDF34" s="687"/>
      <c r="XDG34" s="687"/>
      <c r="XDH34" s="687"/>
      <c r="XDI34" s="687"/>
      <c r="XDJ34" s="687"/>
      <c r="XDK34" s="687"/>
      <c r="XDL34" s="687"/>
      <c r="XDM34" s="687"/>
      <c r="XDN34" s="687"/>
      <c r="XDO34" s="687"/>
      <c r="XDP34" s="687"/>
      <c r="XDQ34" s="687"/>
      <c r="XDR34" s="687"/>
      <c r="XDS34" s="687"/>
      <c r="XDT34" s="687"/>
      <c r="XDU34" s="687"/>
      <c r="XDV34" s="687"/>
      <c r="XDW34" s="687"/>
      <c r="XDX34" s="687"/>
      <c r="XDY34" s="687"/>
      <c r="XDZ34" s="687"/>
      <c r="XEA34" s="687"/>
      <c r="XEB34" s="687"/>
      <c r="XEC34" s="687"/>
      <c r="XED34" s="687"/>
      <c r="XEE34" s="687"/>
      <c r="XEF34" s="687"/>
      <c r="XEG34" s="687"/>
      <c r="XEH34" s="687"/>
      <c r="XEI34" s="687"/>
      <c r="XEJ34" s="687"/>
      <c r="XEK34" s="687"/>
      <c r="XEL34" s="687"/>
      <c r="XEM34" s="687"/>
      <c r="XEN34" s="687"/>
      <c r="XEO34" s="687"/>
      <c r="XEP34" s="687"/>
      <c r="XEQ34" s="687"/>
      <c r="XER34" s="687"/>
      <c r="XES34" s="687"/>
      <c r="XET34" s="687"/>
      <c r="XEU34" s="687"/>
      <c r="XEV34" s="687"/>
      <c r="XEW34" s="687"/>
      <c r="XEX34" s="687"/>
      <c r="XEY34" s="687"/>
      <c r="XEZ34" s="687"/>
    </row>
    <row r="35" spans="1:16380" x14ac:dyDescent="0.25">
      <c r="B35" s="1192" t="s">
        <v>1491</v>
      </c>
      <c r="C35" s="1192">
        <v>1017</v>
      </c>
      <c r="D35" s="976" t="s">
        <v>1513</v>
      </c>
      <c r="E35" s="1047" t="s">
        <v>1514</v>
      </c>
      <c r="F35" s="1047"/>
      <c r="G35" s="980">
        <v>400000000</v>
      </c>
      <c r="H35" s="1002"/>
      <c r="I35" s="1003">
        <v>160000000</v>
      </c>
      <c r="J35" s="981"/>
      <c r="K35" s="982"/>
      <c r="L35" s="1002"/>
      <c r="M35" s="1008">
        <v>160000000</v>
      </c>
      <c r="N35" s="976"/>
      <c r="O35" s="1013">
        <v>240000000</v>
      </c>
      <c r="P35" s="1005"/>
      <c r="Q35" s="1155"/>
      <c r="R35" s="1005"/>
      <c r="S35" s="1006"/>
      <c r="T35" s="686"/>
      <c r="V35" s="687"/>
      <c r="X35" s="686"/>
      <c r="AA35" s="687"/>
      <c r="AB35" s="687"/>
      <c r="AC35" s="687"/>
      <c r="AD35" s="687"/>
      <c r="AE35" s="687"/>
      <c r="AF35" s="687"/>
      <c r="AG35" s="687"/>
      <c r="AH35" s="687"/>
      <c r="AI35" s="687"/>
      <c r="AJ35" s="687"/>
      <c r="AK35" s="687"/>
      <c r="AL35" s="687"/>
      <c r="AM35" s="687"/>
      <c r="AN35" s="687"/>
      <c r="AO35" s="687"/>
      <c r="AP35" s="687"/>
      <c r="AQ35" s="687"/>
      <c r="AR35" s="687"/>
      <c r="AS35" s="687"/>
      <c r="AT35" s="687"/>
      <c r="AU35" s="687"/>
      <c r="AV35" s="687"/>
      <c r="AW35" s="687"/>
      <c r="AX35" s="687"/>
      <c r="AY35" s="687"/>
      <c r="AZ35" s="687"/>
      <c r="BA35" s="687"/>
      <c r="BB35" s="687"/>
      <c r="BC35" s="687"/>
      <c r="BD35" s="687"/>
      <c r="BE35" s="687"/>
      <c r="BF35" s="687"/>
      <c r="BG35" s="687"/>
      <c r="BH35" s="687"/>
      <c r="BI35" s="687"/>
      <c r="BJ35" s="687"/>
      <c r="BK35" s="687"/>
      <c r="BL35" s="687"/>
      <c r="BM35" s="687"/>
      <c r="BN35" s="687"/>
      <c r="BO35" s="687"/>
      <c r="BP35" s="687"/>
      <c r="BQ35" s="687"/>
      <c r="BR35" s="687"/>
      <c r="BS35" s="687"/>
      <c r="BT35" s="687"/>
      <c r="BU35" s="687"/>
      <c r="BV35" s="687"/>
      <c r="BW35" s="687"/>
      <c r="BX35" s="687"/>
      <c r="BY35" s="687"/>
      <c r="BZ35" s="687"/>
      <c r="CA35" s="687"/>
      <c r="CB35" s="687"/>
      <c r="CC35" s="687"/>
      <c r="CD35" s="687"/>
      <c r="CE35" s="687"/>
      <c r="CF35" s="687"/>
      <c r="CG35" s="687"/>
      <c r="CH35" s="687"/>
      <c r="CI35" s="687"/>
      <c r="CJ35" s="687"/>
      <c r="CK35" s="687"/>
      <c r="CL35" s="687"/>
      <c r="CM35" s="687"/>
      <c r="CN35" s="687"/>
      <c r="CO35" s="687"/>
      <c r="CP35" s="687"/>
      <c r="CQ35" s="687"/>
      <c r="CR35" s="687"/>
      <c r="CS35" s="687"/>
      <c r="CT35" s="687"/>
      <c r="CU35" s="687"/>
      <c r="CV35" s="687"/>
      <c r="CW35" s="687"/>
      <c r="CX35" s="687"/>
      <c r="CY35" s="687"/>
      <c r="CZ35" s="687"/>
      <c r="DA35" s="687"/>
      <c r="DB35" s="687"/>
      <c r="DC35" s="687"/>
      <c r="DD35" s="687"/>
      <c r="DE35" s="687"/>
      <c r="DF35" s="687"/>
      <c r="DG35" s="687"/>
      <c r="DH35" s="687"/>
      <c r="DI35" s="687"/>
      <c r="DJ35" s="687"/>
      <c r="DK35" s="687"/>
      <c r="DL35" s="687"/>
      <c r="DM35" s="687"/>
      <c r="DN35" s="687"/>
      <c r="DO35" s="687"/>
      <c r="DP35" s="687"/>
      <c r="DQ35" s="687"/>
      <c r="DR35" s="687"/>
      <c r="DS35" s="687"/>
      <c r="DT35" s="687"/>
      <c r="DU35" s="687"/>
      <c r="DV35" s="687"/>
      <c r="DW35" s="687"/>
      <c r="DX35" s="687"/>
      <c r="DY35" s="687"/>
      <c r="DZ35" s="687"/>
      <c r="EA35" s="687"/>
      <c r="EB35" s="687"/>
      <c r="EC35" s="687"/>
      <c r="ED35" s="687"/>
      <c r="EE35" s="687"/>
      <c r="EF35" s="687"/>
      <c r="EG35" s="687"/>
      <c r="EH35" s="687"/>
      <c r="EI35" s="687"/>
      <c r="EJ35" s="687"/>
      <c r="EK35" s="687"/>
      <c r="EL35" s="687"/>
      <c r="EM35" s="687"/>
      <c r="EN35" s="687"/>
      <c r="EO35" s="687"/>
      <c r="EP35" s="687"/>
      <c r="EQ35" s="687"/>
      <c r="ER35" s="687"/>
      <c r="ES35" s="687"/>
      <c r="ET35" s="687"/>
      <c r="EU35" s="687"/>
      <c r="EV35" s="687"/>
      <c r="EW35" s="687"/>
      <c r="EX35" s="687"/>
      <c r="EY35" s="687"/>
      <c r="EZ35" s="687"/>
      <c r="FA35" s="687"/>
      <c r="FB35" s="687"/>
      <c r="FC35" s="687"/>
      <c r="FD35" s="687"/>
      <c r="FE35" s="687"/>
      <c r="FF35" s="687"/>
      <c r="FG35" s="687"/>
      <c r="FH35" s="687"/>
      <c r="FI35" s="687"/>
      <c r="FJ35" s="687"/>
      <c r="FK35" s="687"/>
      <c r="FL35" s="687"/>
      <c r="FM35" s="687"/>
      <c r="FN35" s="687"/>
      <c r="FO35" s="687"/>
      <c r="FP35" s="687"/>
      <c r="FQ35" s="687"/>
      <c r="FR35" s="687"/>
      <c r="FS35" s="687"/>
      <c r="FT35" s="687"/>
      <c r="FU35" s="687"/>
      <c r="FV35" s="687"/>
      <c r="FW35" s="687"/>
      <c r="FX35" s="687"/>
      <c r="FY35" s="687"/>
      <c r="FZ35" s="687"/>
      <c r="GA35" s="687"/>
      <c r="GB35" s="687"/>
      <c r="GC35" s="687"/>
      <c r="GD35" s="687"/>
      <c r="GE35" s="687"/>
      <c r="GF35" s="687"/>
      <c r="GG35" s="687"/>
      <c r="GH35" s="687"/>
      <c r="GI35" s="687"/>
      <c r="GJ35" s="687"/>
      <c r="GK35" s="687"/>
      <c r="GL35" s="687"/>
      <c r="GM35" s="687"/>
      <c r="GN35" s="687"/>
      <c r="GO35" s="687"/>
      <c r="GP35" s="687"/>
      <c r="GQ35" s="687"/>
      <c r="GR35" s="687"/>
      <c r="GS35" s="687"/>
      <c r="GT35" s="687"/>
      <c r="GU35" s="687"/>
      <c r="GV35" s="687"/>
      <c r="GW35" s="687"/>
      <c r="GX35" s="687"/>
      <c r="GY35" s="687"/>
      <c r="GZ35" s="687"/>
      <c r="HA35" s="687"/>
      <c r="HB35" s="687"/>
      <c r="HC35" s="687"/>
      <c r="HD35" s="687"/>
      <c r="HE35" s="687"/>
      <c r="HF35" s="687"/>
      <c r="HG35" s="687"/>
      <c r="HH35" s="687"/>
      <c r="HI35" s="687"/>
      <c r="HJ35" s="687"/>
      <c r="HK35" s="687"/>
      <c r="HL35" s="687"/>
      <c r="HM35" s="687"/>
      <c r="HN35" s="687"/>
      <c r="HO35" s="687"/>
      <c r="HP35" s="687"/>
      <c r="HQ35" s="687"/>
      <c r="HR35" s="687"/>
      <c r="HS35" s="687"/>
      <c r="HT35" s="687"/>
      <c r="HU35" s="687"/>
      <c r="HV35" s="687"/>
      <c r="HW35" s="687"/>
      <c r="HX35" s="687"/>
      <c r="HY35" s="687"/>
      <c r="HZ35" s="687"/>
      <c r="IA35" s="687"/>
      <c r="IB35" s="687"/>
      <c r="IC35" s="687"/>
      <c r="ID35" s="687"/>
      <c r="IE35" s="687"/>
      <c r="IF35" s="687"/>
      <c r="IG35" s="687"/>
      <c r="IH35" s="687"/>
      <c r="II35" s="687"/>
      <c r="IJ35" s="687"/>
      <c r="IK35" s="687"/>
      <c r="IL35" s="687"/>
      <c r="IM35" s="687"/>
      <c r="IN35" s="687"/>
      <c r="IO35" s="687"/>
      <c r="IP35" s="687"/>
      <c r="IQ35" s="687"/>
      <c r="IR35" s="687"/>
      <c r="IS35" s="687"/>
      <c r="IT35" s="687"/>
      <c r="IU35" s="687"/>
      <c r="IV35" s="687"/>
      <c r="IW35" s="687"/>
      <c r="IX35" s="687"/>
      <c r="IY35" s="687"/>
      <c r="IZ35" s="687"/>
      <c r="JA35" s="687"/>
      <c r="JB35" s="687"/>
      <c r="JC35" s="687"/>
      <c r="JD35" s="687"/>
      <c r="JE35" s="687"/>
      <c r="JF35" s="687"/>
      <c r="JG35" s="687"/>
      <c r="JH35" s="687"/>
      <c r="JI35" s="687"/>
      <c r="JJ35" s="687"/>
      <c r="JK35" s="687"/>
      <c r="JL35" s="687"/>
      <c r="JM35" s="687"/>
      <c r="JN35" s="687"/>
      <c r="JO35" s="687"/>
      <c r="JP35" s="687"/>
      <c r="JQ35" s="687"/>
      <c r="JR35" s="687"/>
      <c r="JS35" s="687"/>
      <c r="JT35" s="687"/>
      <c r="JU35" s="687"/>
      <c r="JV35" s="687"/>
      <c r="JW35" s="687"/>
      <c r="JX35" s="687"/>
      <c r="JY35" s="687"/>
      <c r="JZ35" s="687"/>
      <c r="KA35" s="687"/>
      <c r="KB35" s="687"/>
      <c r="KC35" s="687"/>
      <c r="KD35" s="687"/>
      <c r="KE35" s="687"/>
      <c r="KF35" s="687"/>
      <c r="KG35" s="687"/>
      <c r="KH35" s="687"/>
      <c r="KI35" s="687"/>
      <c r="KJ35" s="687"/>
      <c r="KK35" s="687"/>
      <c r="KL35" s="687"/>
      <c r="KM35" s="687"/>
      <c r="KN35" s="687"/>
      <c r="KO35" s="687"/>
      <c r="KP35" s="687"/>
      <c r="KQ35" s="687"/>
      <c r="KR35" s="687"/>
      <c r="KS35" s="687"/>
      <c r="KT35" s="687"/>
      <c r="KU35" s="687"/>
      <c r="KV35" s="687"/>
      <c r="KW35" s="687"/>
      <c r="KX35" s="687"/>
      <c r="KY35" s="687"/>
      <c r="KZ35" s="687"/>
      <c r="LA35" s="687"/>
      <c r="LB35" s="687"/>
      <c r="LC35" s="687"/>
      <c r="LD35" s="687"/>
      <c r="LE35" s="687"/>
      <c r="LF35" s="687"/>
      <c r="LG35" s="687"/>
      <c r="LH35" s="687"/>
      <c r="LI35" s="687"/>
      <c r="LJ35" s="687"/>
      <c r="LK35" s="687"/>
      <c r="LL35" s="687"/>
      <c r="LM35" s="687"/>
      <c r="LN35" s="687"/>
      <c r="LO35" s="687"/>
      <c r="LP35" s="687"/>
      <c r="LQ35" s="687"/>
      <c r="LR35" s="687"/>
      <c r="LS35" s="687"/>
      <c r="LT35" s="687"/>
      <c r="LU35" s="687"/>
      <c r="LV35" s="687"/>
      <c r="LW35" s="687"/>
      <c r="LX35" s="687"/>
      <c r="LY35" s="687"/>
      <c r="LZ35" s="687"/>
      <c r="MA35" s="687"/>
      <c r="MB35" s="687"/>
      <c r="MC35" s="687"/>
      <c r="MD35" s="687"/>
      <c r="ME35" s="687"/>
      <c r="MF35" s="687"/>
      <c r="MG35" s="687"/>
      <c r="MH35" s="687"/>
      <c r="MI35" s="687"/>
      <c r="MJ35" s="687"/>
      <c r="MK35" s="687"/>
      <c r="ML35" s="687"/>
      <c r="MM35" s="687"/>
      <c r="MN35" s="687"/>
      <c r="MO35" s="687"/>
      <c r="MP35" s="687"/>
      <c r="MQ35" s="687"/>
      <c r="MR35" s="687"/>
      <c r="MS35" s="687"/>
      <c r="MT35" s="687"/>
      <c r="MU35" s="687"/>
      <c r="MV35" s="687"/>
      <c r="MW35" s="687"/>
      <c r="MX35" s="687"/>
      <c r="MY35" s="687"/>
      <c r="MZ35" s="687"/>
      <c r="NA35" s="687"/>
      <c r="NB35" s="687"/>
      <c r="NC35" s="687"/>
      <c r="ND35" s="687"/>
      <c r="NE35" s="687"/>
      <c r="NF35" s="687"/>
      <c r="NG35" s="687"/>
      <c r="NH35" s="687"/>
      <c r="NI35" s="687"/>
      <c r="NJ35" s="687"/>
      <c r="NK35" s="687"/>
      <c r="NL35" s="687"/>
      <c r="NM35" s="687"/>
      <c r="NN35" s="687"/>
      <c r="NO35" s="687"/>
      <c r="NP35" s="687"/>
      <c r="NQ35" s="687"/>
      <c r="NR35" s="687"/>
      <c r="NS35" s="687"/>
      <c r="NT35" s="687"/>
      <c r="NU35" s="687"/>
      <c r="NV35" s="687"/>
      <c r="NW35" s="687"/>
      <c r="NX35" s="687"/>
      <c r="NY35" s="687"/>
      <c r="NZ35" s="687"/>
      <c r="OA35" s="687"/>
      <c r="OB35" s="687"/>
      <c r="OC35" s="687"/>
      <c r="OD35" s="687"/>
      <c r="OE35" s="687"/>
      <c r="OF35" s="687"/>
      <c r="OG35" s="687"/>
      <c r="OH35" s="687"/>
      <c r="OI35" s="687"/>
      <c r="OJ35" s="687"/>
      <c r="OK35" s="687"/>
      <c r="OL35" s="687"/>
      <c r="OM35" s="687"/>
      <c r="ON35" s="687"/>
      <c r="OO35" s="687"/>
      <c r="OP35" s="687"/>
      <c r="OQ35" s="687"/>
      <c r="OR35" s="687"/>
      <c r="OS35" s="687"/>
      <c r="OT35" s="687"/>
      <c r="OU35" s="687"/>
      <c r="OV35" s="687"/>
      <c r="OW35" s="687"/>
      <c r="OX35" s="687"/>
      <c r="OY35" s="687"/>
      <c r="OZ35" s="687"/>
      <c r="PA35" s="687"/>
      <c r="PB35" s="687"/>
      <c r="PC35" s="687"/>
      <c r="PD35" s="687"/>
      <c r="PE35" s="687"/>
      <c r="PF35" s="687"/>
      <c r="PG35" s="687"/>
      <c r="PH35" s="687"/>
      <c r="PI35" s="687"/>
      <c r="PJ35" s="687"/>
      <c r="PK35" s="687"/>
      <c r="PL35" s="687"/>
      <c r="PM35" s="687"/>
      <c r="PN35" s="687"/>
      <c r="PO35" s="687"/>
      <c r="PP35" s="687"/>
      <c r="PQ35" s="687"/>
      <c r="PR35" s="687"/>
      <c r="PS35" s="687"/>
      <c r="PT35" s="687"/>
      <c r="PU35" s="687"/>
      <c r="PV35" s="687"/>
      <c r="PW35" s="687"/>
      <c r="PX35" s="687"/>
      <c r="PY35" s="687"/>
      <c r="PZ35" s="687"/>
      <c r="QA35" s="687"/>
      <c r="QB35" s="687"/>
      <c r="QC35" s="687"/>
      <c r="QD35" s="687"/>
      <c r="QE35" s="687"/>
      <c r="QF35" s="687"/>
      <c r="QG35" s="687"/>
      <c r="QH35" s="687"/>
      <c r="QI35" s="687"/>
      <c r="QJ35" s="687"/>
      <c r="QK35" s="687"/>
      <c r="QL35" s="687"/>
      <c r="QM35" s="687"/>
      <c r="QN35" s="687"/>
      <c r="QO35" s="687"/>
      <c r="QP35" s="687"/>
      <c r="QQ35" s="687"/>
      <c r="QR35" s="687"/>
      <c r="QS35" s="687"/>
      <c r="QT35" s="687"/>
      <c r="QU35" s="687"/>
      <c r="QV35" s="687"/>
      <c r="QW35" s="687"/>
      <c r="QX35" s="687"/>
      <c r="QY35" s="687"/>
      <c r="QZ35" s="687"/>
      <c r="RA35" s="687"/>
      <c r="RB35" s="687"/>
      <c r="RC35" s="687"/>
      <c r="RD35" s="687"/>
      <c r="RE35" s="687"/>
      <c r="RF35" s="687"/>
      <c r="RG35" s="687"/>
      <c r="RH35" s="687"/>
      <c r="RI35" s="687"/>
      <c r="RJ35" s="687"/>
      <c r="RK35" s="687"/>
      <c r="RL35" s="687"/>
      <c r="RM35" s="687"/>
      <c r="RN35" s="687"/>
      <c r="RO35" s="687"/>
      <c r="RP35" s="687"/>
      <c r="RQ35" s="687"/>
      <c r="RR35" s="687"/>
      <c r="RS35" s="687"/>
      <c r="RT35" s="687"/>
      <c r="RU35" s="687"/>
      <c r="RV35" s="687"/>
      <c r="RW35" s="687"/>
      <c r="RX35" s="687"/>
      <c r="RY35" s="687"/>
      <c r="RZ35" s="687"/>
      <c r="SA35" s="687"/>
      <c r="SB35" s="687"/>
      <c r="SC35" s="687"/>
      <c r="SD35" s="687"/>
      <c r="SE35" s="687"/>
      <c r="SF35" s="687"/>
      <c r="SG35" s="687"/>
      <c r="SH35" s="687"/>
      <c r="SI35" s="687"/>
      <c r="SJ35" s="687"/>
      <c r="SK35" s="687"/>
      <c r="SL35" s="687"/>
      <c r="SM35" s="687"/>
      <c r="SN35" s="687"/>
      <c r="SO35" s="687"/>
      <c r="SP35" s="687"/>
      <c r="SQ35" s="687"/>
      <c r="SR35" s="687"/>
      <c r="SS35" s="687"/>
      <c r="ST35" s="687"/>
      <c r="SU35" s="687"/>
      <c r="SV35" s="687"/>
      <c r="SW35" s="687"/>
      <c r="SX35" s="687"/>
      <c r="SY35" s="687"/>
      <c r="SZ35" s="687"/>
      <c r="TA35" s="687"/>
      <c r="TB35" s="687"/>
      <c r="TC35" s="687"/>
      <c r="TD35" s="687"/>
      <c r="TE35" s="687"/>
      <c r="TF35" s="687"/>
      <c r="TG35" s="687"/>
      <c r="TH35" s="687"/>
      <c r="TI35" s="687"/>
      <c r="TJ35" s="687"/>
      <c r="TK35" s="687"/>
      <c r="TL35" s="687"/>
      <c r="TM35" s="687"/>
      <c r="TN35" s="687"/>
      <c r="TO35" s="687"/>
      <c r="TP35" s="687"/>
      <c r="TQ35" s="687"/>
      <c r="TR35" s="687"/>
      <c r="TS35" s="687"/>
      <c r="TT35" s="687"/>
      <c r="TU35" s="687"/>
      <c r="TV35" s="687"/>
      <c r="TW35" s="687"/>
      <c r="TX35" s="687"/>
      <c r="TY35" s="687"/>
      <c r="TZ35" s="687"/>
      <c r="UA35" s="687"/>
      <c r="UB35" s="687"/>
      <c r="UC35" s="687"/>
      <c r="UD35" s="687"/>
      <c r="UE35" s="687"/>
      <c r="UF35" s="687"/>
      <c r="UG35" s="687"/>
      <c r="UH35" s="687"/>
      <c r="UI35" s="687"/>
      <c r="UJ35" s="687"/>
      <c r="UK35" s="687"/>
      <c r="UL35" s="687"/>
      <c r="UM35" s="687"/>
      <c r="UN35" s="687"/>
      <c r="UO35" s="687"/>
      <c r="UP35" s="687"/>
      <c r="UQ35" s="687"/>
      <c r="UR35" s="687"/>
      <c r="US35" s="687"/>
      <c r="UT35" s="687"/>
      <c r="UU35" s="687"/>
      <c r="UV35" s="687"/>
      <c r="UW35" s="687"/>
      <c r="UX35" s="687"/>
      <c r="UY35" s="687"/>
      <c r="UZ35" s="687"/>
      <c r="VA35" s="687"/>
      <c r="VB35" s="687"/>
      <c r="VC35" s="687"/>
      <c r="VD35" s="687"/>
      <c r="VE35" s="687"/>
      <c r="VF35" s="687"/>
      <c r="VG35" s="687"/>
      <c r="VH35" s="687"/>
      <c r="VI35" s="687"/>
      <c r="VJ35" s="687"/>
      <c r="VK35" s="687"/>
      <c r="VL35" s="687"/>
      <c r="VM35" s="687"/>
      <c r="VN35" s="687"/>
      <c r="VO35" s="687"/>
      <c r="VP35" s="687"/>
      <c r="VQ35" s="687"/>
      <c r="VR35" s="687"/>
      <c r="VS35" s="687"/>
      <c r="VT35" s="687"/>
      <c r="VU35" s="687"/>
      <c r="VV35" s="687"/>
      <c r="VW35" s="687"/>
      <c r="VX35" s="687"/>
      <c r="VY35" s="687"/>
      <c r="VZ35" s="687"/>
      <c r="WA35" s="687"/>
      <c r="WB35" s="687"/>
      <c r="WC35" s="687"/>
      <c r="WD35" s="687"/>
      <c r="WE35" s="687"/>
      <c r="WF35" s="687"/>
      <c r="WG35" s="687"/>
      <c r="WH35" s="687"/>
      <c r="WI35" s="687"/>
      <c r="WJ35" s="687"/>
      <c r="WK35" s="687"/>
      <c r="WL35" s="687"/>
      <c r="WM35" s="687"/>
      <c r="WN35" s="687"/>
      <c r="WO35" s="687"/>
      <c r="WP35" s="687"/>
      <c r="WQ35" s="687"/>
      <c r="WR35" s="687"/>
      <c r="WS35" s="687"/>
      <c r="WT35" s="687"/>
      <c r="WU35" s="687"/>
      <c r="WV35" s="687"/>
      <c r="WW35" s="687"/>
      <c r="WX35" s="687"/>
      <c r="WY35" s="687"/>
      <c r="WZ35" s="687"/>
      <c r="XA35" s="687"/>
      <c r="XB35" s="687"/>
      <c r="XC35" s="687"/>
      <c r="XD35" s="687"/>
      <c r="XE35" s="687"/>
      <c r="XF35" s="687"/>
      <c r="XG35" s="687"/>
      <c r="XH35" s="687"/>
      <c r="XI35" s="687"/>
      <c r="XJ35" s="687"/>
      <c r="XK35" s="687"/>
      <c r="XL35" s="687"/>
      <c r="XM35" s="687"/>
      <c r="XN35" s="687"/>
      <c r="XO35" s="687"/>
      <c r="XP35" s="687"/>
      <c r="XQ35" s="687"/>
      <c r="XR35" s="687"/>
      <c r="XS35" s="687"/>
      <c r="XT35" s="687"/>
      <c r="XU35" s="687"/>
      <c r="XV35" s="687"/>
      <c r="XW35" s="687"/>
      <c r="XX35" s="687"/>
      <c r="XY35" s="687"/>
      <c r="XZ35" s="687"/>
      <c r="YA35" s="687"/>
      <c r="YB35" s="687"/>
      <c r="YC35" s="687"/>
      <c r="YD35" s="687"/>
      <c r="YE35" s="687"/>
      <c r="YF35" s="687"/>
      <c r="YG35" s="687"/>
      <c r="YH35" s="687"/>
      <c r="YI35" s="687"/>
      <c r="YJ35" s="687"/>
      <c r="YK35" s="687"/>
      <c r="YL35" s="687"/>
      <c r="YM35" s="687"/>
      <c r="YN35" s="687"/>
      <c r="YO35" s="687"/>
      <c r="YP35" s="687"/>
      <c r="YQ35" s="687"/>
      <c r="YR35" s="687"/>
      <c r="YS35" s="687"/>
      <c r="YT35" s="687"/>
      <c r="YU35" s="687"/>
      <c r="YV35" s="687"/>
      <c r="YW35" s="687"/>
      <c r="YX35" s="687"/>
      <c r="YY35" s="687"/>
      <c r="YZ35" s="687"/>
      <c r="ZA35" s="687"/>
      <c r="ZB35" s="687"/>
      <c r="ZC35" s="687"/>
      <c r="ZD35" s="687"/>
      <c r="ZE35" s="687"/>
      <c r="ZF35" s="687"/>
      <c r="ZG35" s="687"/>
      <c r="ZH35" s="687"/>
      <c r="ZI35" s="687"/>
      <c r="ZJ35" s="687"/>
      <c r="ZK35" s="687"/>
      <c r="ZL35" s="687"/>
      <c r="ZM35" s="687"/>
      <c r="ZN35" s="687"/>
      <c r="ZO35" s="687"/>
      <c r="ZP35" s="687"/>
      <c r="ZQ35" s="687"/>
      <c r="ZR35" s="687"/>
      <c r="ZS35" s="687"/>
      <c r="ZT35" s="687"/>
      <c r="ZU35" s="687"/>
      <c r="ZV35" s="687"/>
      <c r="ZW35" s="687"/>
      <c r="ZX35" s="687"/>
      <c r="ZY35" s="687"/>
      <c r="ZZ35" s="687"/>
      <c r="AAA35" s="687"/>
      <c r="AAB35" s="687"/>
      <c r="AAC35" s="687"/>
      <c r="AAD35" s="687"/>
      <c r="AAE35" s="687"/>
      <c r="AAF35" s="687"/>
      <c r="AAG35" s="687"/>
      <c r="AAH35" s="687"/>
      <c r="AAI35" s="687"/>
      <c r="AAJ35" s="687"/>
      <c r="AAK35" s="687"/>
      <c r="AAL35" s="687"/>
      <c r="AAM35" s="687"/>
      <c r="AAN35" s="687"/>
      <c r="AAO35" s="687"/>
      <c r="AAP35" s="687"/>
      <c r="AAQ35" s="687"/>
      <c r="AAR35" s="687"/>
      <c r="AAS35" s="687"/>
      <c r="AAT35" s="687"/>
      <c r="AAU35" s="687"/>
      <c r="AAV35" s="687"/>
      <c r="AAW35" s="687"/>
      <c r="AAX35" s="687"/>
      <c r="AAY35" s="687"/>
      <c r="AAZ35" s="687"/>
      <c r="ABA35" s="687"/>
      <c r="ABB35" s="687"/>
      <c r="ABC35" s="687"/>
      <c r="ABD35" s="687"/>
      <c r="ABE35" s="687"/>
      <c r="ABF35" s="687"/>
      <c r="ABG35" s="687"/>
      <c r="ABH35" s="687"/>
      <c r="ABI35" s="687"/>
      <c r="ABJ35" s="687"/>
      <c r="ABK35" s="687"/>
      <c r="ABL35" s="687"/>
      <c r="ABM35" s="687"/>
      <c r="ABN35" s="687"/>
      <c r="ABO35" s="687"/>
      <c r="ABP35" s="687"/>
      <c r="ABQ35" s="687"/>
      <c r="ABR35" s="687"/>
      <c r="ABS35" s="687"/>
      <c r="ABT35" s="687"/>
      <c r="ABU35" s="687"/>
      <c r="ABV35" s="687"/>
      <c r="ABW35" s="687"/>
      <c r="ABX35" s="687"/>
      <c r="ABY35" s="687"/>
      <c r="ABZ35" s="687"/>
      <c r="ACA35" s="687"/>
      <c r="ACB35" s="687"/>
      <c r="ACC35" s="687"/>
      <c r="ACD35" s="687"/>
      <c r="ACE35" s="687"/>
      <c r="ACF35" s="687"/>
      <c r="ACG35" s="687"/>
      <c r="ACH35" s="687"/>
      <c r="ACI35" s="687"/>
      <c r="ACJ35" s="687"/>
      <c r="ACK35" s="687"/>
      <c r="ACL35" s="687"/>
      <c r="ACM35" s="687"/>
      <c r="ACN35" s="687"/>
      <c r="ACO35" s="687"/>
      <c r="ACP35" s="687"/>
      <c r="ACQ35" s="687"/>
      <c r="ACR35" s="687"/>
      <c r="ACS35" s="687"/>
      <c r="ACT35" s="687"/>
      <c r="ACU35" s="687"/>
      <c r="ACV35" s="687"/>
      <c r="ACW35" s="687"/>
      <c r="ACX35" s="687"/>
      <c r="ACY35" s="687"/>
      <c r="ACZ35" s="687"/>
      <c r="ADA35" s="687"/>
      <c r="ADB35" s="687"/>
      <c r="ADC35" s="687"/>
      <c r="ADD35" s="687"/>
      <c r="ADE35" s="687"/>
      <c r="ADF35" s="687"/>
      <c r="ADG35" s="687"/>
      <c r="ADH35" s="687"/>
      <c r="ADI35" s="687"/>
      <c r="ADJ35" s="687"/>
      <c r="ADK35" s="687"/>
      <c r="ADL35" s="687"/>
      <c r="ADM35" s="687"/>
      <c r="ADN35" s="687"/>
      <c r="ADO35" s="687"/>
      <c r="ADP35" s="687"/>
      <c r="ADQ35" s="687"/>
      <c r="ADR35" s="687"/>
      <c r="ADS35" s="687"/>
      <c r="ADT35" s="687"/>
      <c r="ADU35" s="687"/>
      <c r="ADV35" s="687"/>
      <c r="ADW35" s="687"/>
      <c r="ADX35" s="687"/>
      <c r="ADY35" s="687"/>
      <c r="ADZ35" s="687"/>
      <c r="AEA35" s="687"/>
      <c r="AEB35" s="687"/>
      <c r="AEC35" s="687"/>
      <c r="AED35" s="687"/>
      <c r="AEE35" s="687"/>
      <c r="AEF35" s="687"/>
      <c r="AEG35" s="687"/>
      <c r="AEH35" s="687"/>
      <c r="AEI35" s="687"/>
      <c r="AEJ35" s="687"/>
      <c r="AEK35" s="687"/>
      <c r="AEL35" s="687"/>
      <c r="AEM35" s="687"/>
      <c r="AEN35" s="687"/>
      <c r="AEO35" s="687"/>
      <c r="AEP35" s="687"/>
      <c r="AEQ35" s="687"/>
      <c r="AER35" s="687"/>
      <c r="AES35" s="687"/>
      <c r="AET35" s="687"/>
      <c r="AEU35" s="687"/>
      <c r="AEV35" s="687"/>
      <c r="AEW35" s="687"/>
      <c r="AEX35" s="687"/>
      <c r="AEY35" s="687"/>
      <c r="AEZ35" s="687"/>
      <c r="AFA35" s="687"/>
      <c r="AFB35" s="687"/>
      <c r="AFC35" s="687"/>
      <c r="AFD35" s="687"/>
      <c r="AFE35" s="687"/>
      <c r="AFF35" s="687"/>
      <c r="AFG35" s="687"/>
      <c r="AFH35" s="687"/>
      <c r="AFI35" s="687"/>
      <c r="AFJ35" s="687"/>
      <c r="AFK35" s="687"/>
      <c r="AFL35" s="687"/>
      <c r="AFM35" s="687"/>
      <c r="AFN35" s="687"/>
      <c r="AFO35" s="687"/>
      <c r="AFP35" s="687"/>
      <c r="AFQ35" s="687"/>
      <c r="AFR35" s="687"/>
      <c r="AFS35" s="687"/>
      <c r="AFT35" s="687"/>
      <c r="AFU35" s="687"/>
      <c r="AFV35" s="687"/>
      <c r="AFW35" s="687"/>
      <c r="AFX35" s="687"/>
      <c r="AFY35" s="687"/>
      <c r="AFZ35" s="687"/>
      <c r="AGA35" s="687"/>
      <c r="AGB35" s="687"/>
      <c r="AGC35" s="687"/>
      <c r="AGD35" s="687"/>
      <c r="AGE35" s="687"/>
      <c r="AGF35" s="687"/>
      <c r="AGG35" s="687"/>
      <c r="AGH35" s="687"/>
      <c r="AGI35" s="687"/>
      <c r="AGJ35" s="687"/>
      <c r="AGK35" s="687"/>
      <c r="AGL35" s="687"/>
      <c r="AGM35" s="687"/>
      <c r="AGN35" s="687"/>
      <c r="AGO35" s="687"/>
      <c r="AGP35" s="687"/>
      <c r="AGQ35" s="687"/>
      <c r="AGR35" s="687"/>
      <c r="AGS35" s="687"/>
      <c r="AGT35" s="687"/>
      <c r="AGU35" s="687"/>
      <c r="AGV35" s="687"/>
      <c r="AGW35" s="687"/>
      <c r="AGX35" s="687"/>
      <c r="AGY35" s="687"/>
      <c r="AGZ35" s="687"/>
      <c r="AHA35" s="687"/>
      <c r="AHB35" s="687"/>
      <c r="AHC35" s="687"/>
      <c r="AHD35" s="687"/>
      <c r="AHE35" s="687"/>
      <c r="AHF35" s="687"/>
      <c r="AHG35" s="687"/>
      <c r="AHH35" s="687"/>
      <c r="AHI35" s="687"/>
      <c r="AHJ35" s="687"/>
      <c r="AHK35" s="687"/>
      <c r="AHL35" s="687"/>
      <c r="AHM35" s="687"/>
      <c r="AHN35" s="687"/>
      <c r="AHO35" s="687"/>
      <c r="AHP35" s="687"/>
      <c r="AHQ35" s="687"/>
      <c r="AHR35" s="687"/>
      <c r="AHS35" s="687"/>
      <c r="AHT35" s="687"/>
      <c r="AHU35" s="687"/>
      <c r="AHV35" s="687"/>
      <c r="AHW35" s="687"/>
      <c r="AHX35" s="687"/>
      <c r="AHY35" s="687"/>
      <c r="AHZ35" s="687"/>
      <c r="AIA35" s="687"/>
      <c r="AIB35" s="687"/>
      <c r="AIC35" s="687"/>
      <c r="AID35" s="687"/>
      <c r="AIE35" s="687"/>
      <c r="AIF35" s="687"/>
      <c r="AIG35" s="687"/>
      <c r="AIH35" s="687"/>
      <c r="AII35" s="687"/>
      <c r="AIJ35" s="687"/>
      <c r="AIK35" s="687"/>
      <c r="AIL35" s="687"/>
      <c r="AIM35" s="687"/>
      <c r="AIN35" s="687"/>
      <c r="AIO35" s="687"/>
      <c r="AIP35" s="687"/>
      <c r="AIQ35" s="687"/>
      <c r="AIR35" s="687"/>
      <c r="AIS35" s="687"/>
      <c r="AIT35" s="687"/>
      <c r="AIU35" s="687"/>
      <c r="AIV35" s="687"/>
      <c r="AIW35" s="687"/>
      <c r="AIX35" s="687"/>
      <c r="AIY35" s="687"/>
      <c r="AIZ35" s="687"/>
      <c r="AJA35" s="687"/>
      <c r="AJB35" s="687"/>
      <c r="AJC35" s="687"/>
      <c r="AJD35" s="687"/>
      <c r="AJE35" s="687"/>
      <c r="AJF35" s="687"/>
      <c r="AJG35" s="687"/>
      <c r="AJH35" s="687"/>
      <c r="AJI35" s="687"/>
      <c r="AJJ35" s="687"/>
      <c r="AJK35" s="687"/>
      <c r="AJL35" s="687"/>
      <c r="AJM35" s="687"/>
      <c r="AJN35" s="687"/>
      <c r="AJO35" s="687"/>
      <c r="AJP35" s="687"/>
      <c r="AJQ35" s="687"/>
      <c r="AJR35" s="687"/>
      <c r="AJS35" s="687"/>
      <c r="AJT35" s="687"/>
      <c r="AJU35" s="687"/>
      <c r="AJV35" s="687"/>
      <c r="AJW35" s="687"/>
      <c r="AJX35" s="687"/>
      <c r="AJY35" s="687"/>
      <c r="AJZ35" s="687"/>
      <c r="AKA35" s="687"/>
      <c r="AKB35" s="687"/>
      <c r="AKC35" s="687"/>
      <c r="AKD35" s="687"/>
      <c r="AKE35" s="687"/>
      <c r="AKF35" s="687"/>
      <c r="AKG35" s="687"/>
      <c r="AKH35" s="687"/>
      <c r="AKI35" s="687"/>
      <c r="AKJ35" s="687"/>
      <c r="AKK35" s="687"/>
      <c r="AKL35" s="687"/>
      <c r="AKM35" s="687"/>
      <c r="AKN35" s="687"/>
      <c r="AKO35" s="687"/>
      <c r="AKP35" s="687"/>
      <c r="AKQ35" s="687"/>
      <c r="AKR35" s="687"/>
      <c r="AKS35" s="687"/>
      <c r="AKT35" s="687"/>
      <c r="AKU35" s="687"/>
      <c r="AKV35" s="687"/>
      <c r="AKW35" s="687"/>
      <c r="AKX35" s="687"/>
      <c r="AKY35" s="687"/>
      <c r="AKZ35" s="687"/>
      <c r="ALA35" s="687"/>
      <c r="ALB35" s="687"/>
      <c r="ALC35" s="687"/>
      <c r="ALD35" s="687"/>
      <c r="ALE35" s="687"/>
      <c r="ALF35" s="687"/>
      <c r="ALG35" s="687"/>
      <c r="ALH35" s="687"/>
      <c r="ALI35" s="687"/>
      <c r="ALJ35" s="687"/>
      <c r="ALK35" s="687"/>
      <c r="ALL35" s="687"/>
      <c r="ALM35" s="687"/>
      <c r="ALN35" s="687"/>
      <c r="ALO35" s="687"/>
      <c r="ALP35" s="687"/>
      <c r="ALQ35" s="687"/>
      <c r="ALR35" s="687"/>
      <c r="ALS35" s="687"/>
      <c r="ALT35" s="687"/>
      <c r="ALU35" s="687"/>
      <c r="ALV35" s="687"/>
      <c r="ALW35" s="687"/>
      <c r="ALX35" s="687"/>
      <c r="ALY35" s="687"/>
      <c r="ALZ35" s="687"/>
      <c r="AMA35" s="687"/>
      <c r="AMB35" s="687"/>
      <c r="AMC35" s="687"/>
      <c r="AMD35" s="687"/>
      <c r="AME35" s="687"/>
      <c r="AMF35" s="687"/>
      <c r="AMG35" s="687"/>
      <c r="AMH35" s="687"/>
      <c r="AMI35" s="687"/>
      <c r="AMJ35" s="687"/>
      <c r="AMK35" s="687"/>
      <c r="AML35" s="687"/>
      <c r="AMM35" s="687"/>
      <c r="AMN35" s="687"/>
      <c r="AMO35" s="687"/>
      <c r="AMP35" s="687"/>
      <c r="AMQ35" s="687"/>
      <c r="AMR35" s="687"/>
      <c r="AMS35" s="687"/>
      <c r="AMT35" s="687"/>
      <c r="AMU35" s="687"/>
      <c r="AMV35" s="687"/>
      <c r="AMW35" s="687"/>
      <c r="AMX35" s="687"/>
      <c r="AMY35" s="687"/>
      <c r="AMZ35" s="687"/>
      <c r="ANA35" s="687"/>
      <c r="ANB35" s="687"/>
      <c r="ANC35" s="687"/>
      <c r="AND35" s="687"/>
      <c r="ANE35" s="687"/>
      <c r="ANF35" s="687"/>
      <c r="ANG35" s="687"/>
      <c r="ANH35" s="687"/>
      <c r="ANI35" s="687"/>
      <c r="ANJ35" s="687"/>
      <c r="ANK35" s="687"/>
      <c r="ANL35" s="687"/>
      <c r="ANM35" s="687"/>
      <c r="ANN35" s="687"/>
      <c r="ANO35" s="687"/>
      <c r="ANP35" s="687"/>
      <c r="ANQ35" s="687"/>
      <c r="ANR35" s="687"/>
      <c r="ANS35" s="687"/>
      <c r="ANT35" s="687"/>
      <c r="ANU35" s="687"/>
      <c r="ANV35" s="687"/>
      <c r="ANW35" s="687"/>
      <c r="ANX35" s="687"/>
      <c r="ANY35" s="687"/>
      <c r="ANZ35" s="687"/>
      <c r="AOA35" s="687"/>
      <c r="AOB35" s="687"/>
      <c r="AOC35" s="687"/>
      <c r="AOD35" s="687"/>
      <c r="AOE35" s="687"/>
      <c r="AOF35" s="687"/>
      <c r="AOG35" s="687"/>
      <c r="AOH35" s="687"/>
      <c r="AOI35" s="687"/>
      <c r="AOJ35" s="687"/>
      <c r="AOK35" s="687"/>
      <c r="AOL35" s="687"/>
      <c r="AOM35" s="687"/>
      <c r="AON35" s="687"/>
      <c r="AOO35" s="687"/>
      <c r="AOP35" s="687"/>
      <c r="AOQ35" s="687"/>
      <c r="AOR35" s="687"/>
      <c r="AOS35" s="687"/>
      <c r="AOT35" s="687"/>
      <c r="AOU35" s="687"/>
      <c r="AOV35" s="687"/>
      <c r="AOW35" s="687"/>
      <c r="AOX35" s="687"/>
      <c r="AOY35" s="687"/>
      <c r="AOZ35" s="687"/>
      <c r="APA35" s="687"/>
      <c r="APB35" s="687"/>
      <c r="APC35" s="687"/>
      <c r="APD35" s="687"/>
      <c r="APE35" s="687"/>
      <c r="APF35" s="687"/>
      <c r="APG35" s="687"/>
      <c r="APH35" s="687"/>
      <c r="API35" s="687"/>
      <c r="APJ35" s="687"/>
      <c r="APK35" s="687"/>
      <c r="APL35" s="687"/>
      <c r="APM35" s="687"/>
      <c r="APN35" s="687"/>
      <c r="APO35" s="687"/>
      <c r="APP35" s="687"/>
      <c r="APQ35" s="687"/>
      <c r="APR35" s="687"/>
      <c r="APS35" s="687"/>
      <c r="APT35" s="687"/>
      <c r="APU35" s="687"/>
      <c r="APV35" s="687"/>
      <c r="APW35" s="687"/>
      <c r="APX35" s="687"/>
      <c r="APY35" s="687"/>
      <c r="APZ35" s="687"/>
      <c r="AQA35" s="687"/>
      <c r="AQB35" s="687"/>
      <c r="AQC35" s="687"/>
      <c r="AQD35" s="687"/>
      <c r="AQE35" s="687"/>
      <c r="AQF35" s="687"/>
      <c r="AQG35" s="687"/>
      <c r="AQH35" s="687"/>
      <c r="AQI35" s="687"/>
      <c r="AQJ35" s="687"/>
      <c r="AQK35" s="687"/>
      <c r="AQL35" s="687"/>
      <c r="AQM35" s="687"/>
      <c r="AQN35" s="687"/>
      <c r="AQO35" s="687"/>
      <c r="AQP35" s="687"/>
      <c r="AQQ35" s="687"/>
      <c r="AQR35" s="687"/>
      <c r="AQS35" s="687"/>
      <c r="AQT35" s="687"/>
      <c r="AQU35" s="687"/>
      <c r="AQV35" s="687"/>
      <c r="AQW35" s="687"/>
      <c r="AQX35" s="687"/>
      <c r="AQY35" s="687"/>
      <c r="AQZ35" s="687"/>
      <c r="ARA35" s="687"/>
      <c r="ARB35" s="687"/>
      <c r="ARC35" s="687"/>
      <c r="ARD35" s="687"/>
      <c r="ARE35" s="687"/>
      <c r="ARF35" s="687"/>
      <c r="ARG35" s="687"/>
      <c r="ARH35" s="687"/>
      <c r="ARI35" s="687"/>
      <c r="ARJ35" s="687"/>
      <c r="ARK35" s="687"/>
      <c r="ARL35" s="687"/>
      <c r="ARM35" s="687"/>
      <c r="ARN35" s="687"/>
      <c r="ARO35" s="687"/>
      <c r="ARP35" s="687"/>
      <c r="ARQ35" s="687"/>
      <c r="ARR35" s="687"/>
      <c r="ARS35" s="687"/>
      <c r="ART35" s="687"/>
      <c r="ARU35" s="687"/>
      <c r="ARV35" s="687"/>
      <c r="ARW35" s="687"/>
      <c r="ARX35" s="687"/>
      <c r="ARY35" s="687"/>
      <c r="ARZ35" s="687"/>
      <c r="ASA35" s="687"/>
      <c r="ASB35" s="687"/>
      <c r="ASC35" s="687"/>
      <c r="ASD35" s="687"/>
      <c r="ASE35" s="687"/>
      <c r="ASF35" s="687"/>
      <c r="ASG35" s="687"/>
      <c r="ASH35" s="687"/>
      <c r="ASI35" s="687"/>
      <c r="ASJ35" s="687"/>
      <c r="ASK35" s="687"/>
      <c r="ASL35" s="687"/>
      <c r="ASM35" s="687"/>
      <c r="ASN35" s="687"/>
      <c r="ASO35" s="687"/>
      <c r="ASP35" s="687"/>
      <c r="ASQ35" s="687"/>
      <c r="ASR35" s="687"/>
      <c r="ASS35" s="687"/>
      <c r="AST35" s="687"/>
      <c r="ASU35" s="687"/>
      <c r="ASV35" s="687"/>
      <c r="ASW35" s="687"/>
      <c r="ASX35" s="687"/>
      <c r="ASY35" s="687"/>
      <c r="ASZ35" s="687"/>
      <c r="ATA35" s="687"/>
      <c r="ATB35" s="687"/>
      <c r="ATC35" s="687"/>
      <c r="ATD35" s="687"/>
      <c r="ATE35" s="687"/>
      <c r="ATF35" s="687"/>
      <c r="ATG35" s="687"/>
      <c r="ATH35" s="687"/>
      <c r="ATI35" s="687"/>
      <c r="ATJ35" s="687"/>
      <c r="ATK35" s="687"/>
      <c r="ATL35" s="687"/>
      <c r="ATM35" s="687"/>
      <c r="ATN35" s="687"/>
      <c r="ATO35" s="687"/>
      <c r="ATP35" s="687"/>
      <c r="ATQ35" s="687"/>
      <c r="ATR35" s="687"/>
      <c r="ATS35" s="687"/>
      <c r="ATT35" s="687"/>
      <c r="ATU35" s="687"/>
      <c r="ATV35" s="687"/>
      <c r="ATW35" s="687"/>
      <c r="ATX35" s="687"/>
      <c r="ATY35" s="687"/>
      <c r="ATZ35" s="687"/>
      <c r="AUA35" s="687"/>
      <c r="AUB35" s="687"/>
      <c r="AUC35" s="687"/>
      <c r="AUD35" s="687"/>
      <c r="AUE35" s="687"/>
      <c r="AUF35" s="687"/>
      <c r="AUG35" s="687"/>
      <c r="AUH35" s="687"/>
      <c r="AUI35" s="687"/>
      <c r="AUJ35" s="687"/>
      <c r="AUK35" s="687"/>
      <c r="AUL35" s="687"/>
      <c r="AUM35" s="687"/>
      <c r="AUN35" s="687"/>
      <c r="AUO35" s="687"/>
      <c r="AUP35" s="687"/>
      <c r="AUQ35" s="687"/>
      <c r="AUR35" s="687"/>
      <c r="AUS35" s="687"/>
      <c r="AUT35" s="687"/>
      <c r="AUU35" s="687"/>
      <c r="AUV35" s="687"/>
      <c r="AUW35" s="687"/>
      <c r="AUX35" s="687"/>
      <c r="AUY35" s="687"/>
      <c r="AUZ35" s="687"/>
      <c r="AVA35" s="687"/>
      <c r="AVB35" s="687"/>
      <c r="AVC35" s="687"/>
      <c r="AVD35" s="687"/>
      <c r="AVE35" s="687"/>
      <c r="AVF35" s="687"/>
      <c r="AVG35" s="687"/>
      <c r="AVH35" s="687"/>
      <c r="AVI35" s="687"/>
      <c r="AVJ35" s="687"/>
      <c r="AVK35" s="687"/>
      <c r="AVL35" s="687"/>
      <c r="AVM35" s="687"/>
      <c r="AVN35" s="687"/>
      <c r="AVO35" s="687"/>
      <c r="AVP35" s="687"/>
      <c r="AVQ35" s="687"/>
      <c r="AVR35" s="687"/>
      <c r="AVS35" s="687"/>
      <c r="AVT35" s="687"/>
      <c r="AVU35" s="687"/>
      <c r="AVV35" s="687"/>
      <c r="AVW35" s="687"/>
      <c r="AVX35" s="687"/>
      <c r="AVY35" s="687"/>
      <c r="AVZ35" s="687"/>
      <c r="AWA35" s="687"/>
      <c r="AWB35" s="687"/>
      <c r="AWC35" s="687"/>
      <c r="AWD35" s="687"/>
      <c r="AWE35" s="687"/>
      <c r="AWF35" s="687"/>
      <c r="AWG35" s="687"/>
      <c r="AWH35" s="687"/>
      <c r="AWI35" s="687"/>
      <c r="AWJ35" s="687"/>
      <c r="AWK35" s="687"/>
      <c r="AWL35" s="687"/>
      <c r="AWM35" s="687"/>
      <c r="AWN35" s="687"/>
      <c r="AWO35" s="687"/>
      <c r="AWP35" s="687"/>
      <c r="AWQ35" s="687"/>
      <c r="AWR35" s="687"/>
      <c r="AWS35" s="687"/>
      <c r="AWT35" s="687"/>
      <c r="AWU35" s="687"/>
      <c r="AWV35" s="687"/>
      <c r="AWW35" s="687"/>
      <c r="AWX35" s="687"/>
      <c r="AWY35" s="687"/>
      <c r="AWZ35" s="687"/>
      <c r="AXA35" s="687"/>
      <c r="AXB35" s="687"/>
      <c r="AXC35" s="687"/>
      <c r="AXD35" s="687"/>
      <c r="AXE35" s="687"/>
      <c r="AXF35" s="687"/>
      <c r="AXG35" s="687"/>
      <c r="AXH35" s="687"/>
      <c r="AXI35" s="687"/>
      <c r="AXJ35" s="687"/>
      <c r="AXK35" s="687"/>
      <c r="AXL35" s="687"/>
      <c r="AXM35" s="687"/>
      <c r="AXN35" s="687"/>
      <c r="AXO35" s="687"/>
      <c r="AXP35" s="687"/>
      <c r="AXQ35" s="687"/>
      <c r="AXR35" s="687"/>
      <c r="AXS35" s="687"/>
      <c r="AXT35" s="687"/>
      <c r="AXU35" s="687"/>
      <c r="AXV35" s="687"/>
      <c r="AXW35" s="687"/>
      <c r="AXX35" s="687"/>
      <c r="AXY35" s="687"/>
      <c r="AXZ35" s="687"/>
      <c r="AYA35" s="687"/>
      <c r="AYB35" s="687"/>
      <c r="AYC35" s="687"/>
      <c r="AYD35" s="687"/>
      <c r="AYE35" s="687"/>
      <c r="AYF35" s="687"/>
      <c r="AYG35" s="687"/>
      <c r="AYH35" s="687"/>
      <c r="AYI35" s="687"/>
      <c r="AYJ35" s="687"/>
      <c r="AYK35" s="687"/>
      <c r="AYL35" s="687"/>
      <c r="AYM35" s="687"/>
      <c r="AYN35" s="687"/>
      <c r="AYO35" s="687"/>
      <c r="AYP35" s="687"/>
      <c r="AYQ35" s="687"/>
      <c r="AYR35" s="687"/>
      <c r="AYS35" s="687"/>
      <c r="AYT35" s="687"/>
      <c r="AYU35" s="687"/>
      <c r="AYV35" s="687"/>
      <c r="AYW35" s="687"/>
      <c r="AYX35" s="687"/>
      <c r="AYY35" s="687"/>
      <c r="AYZ35" s="687"/>
      <c r="AZA35" s="687"/>
      <c r="AZB35" s="687"/>
      <c r="AZC35" s="687"/>
      <c r="AZD35" s="687"/>
      <c r="AZE35" s="687"/>
      <c r="AZF35" s="687"/>
      <c r="AZG35" s="687"/>
      <c r="AZH35" s="687"/>
      <c r="AZI35" s="687"/>
      <c r="AZJ35" s="687"/>
      <c r="AZK35" s="687"/>
      <c r="AZL35" s="687"/>
      <c r="AZM35" s="687"/>
      <c r="AZN35" s="687"/>
      <c r="AZO35" s="687"/>
      <c r="AZP35" s="687"/>
      <c r="AZQ35" s="687"/>
      <c r="AZR35" s="687"/>
      <c r="AZS35" s="687"/>
      <c r="AZT35" s="687"/>
      <c r="AZU35" s="687"/>
      <c r="AZV35" s="687"/>
      <c r="AZW35" s="687"/>
      <c r="AZX35" s="687"/>
      <c r="AZY35" s="687"/>
      <c r="AZZ35" s="687"/>
      <c r="BAA35" s="687"/>
      <c r="BAB35" s="687"/>
      <c r="BAC35" s="687"/>
      <c r="BAD35" s="687"/>
      <c r="BAE35" s="687"/>
      <c r="BAF35" s="687"/>
      <c r="BAG35" s="687"/>
      <c r="BAH35" s="687"/>
      <c r="BAI35" s="687"/>
      <c r="BAJ35" s="687"/>
      <c r="BAK35" s="687"/>
      <c r="BAL35" s="687"/>
      <c r="BAM35" s="687"/>
      <c r="BAN35" s="687"/>
      <c r="BAO35" s="687"/>
      <c r="BAP35" s="687"/>
      <c r="BAQ35" s="687"/>
      <c r="BAR35" s="687"/>
      <c r="BAS35" s="687"/>
      <c r="BAT35" s="687"/>
      <c r="BAU35" s="687"/>
      <c r="BAV35" s="687"/>
      <c r="BAW35" s="687"/>
      <c r="BAX35" s="687"/>
      <c r="BAY35" s="687"/>
      <c r="BAZ35" s="687"/>
      <c r="BBA35" s="687"/>
      <c r="BBB35" s="687"/>
      <c r="BBC35" s="687"/>
      <c r="BBD35" s="687"/>
      <c r="BBE35" s="687"/>
      <c r="BBF35" s="687"/>
      <c r="BBG35" s="687"/>
      <c r="BBH35" s="687"/>
      <c r="BBI35" s="687"/>
      <c r="BBJ35" s="687"/>
      <c r="BBK35" s="687"/>
      <c r="BBL35" s="687"/>
      <c r="BBM35" s="687"/>
      <c r="BBN35" s="687"/>
      <c r="BBO35" s="687"/>
      <c r="BBP35" s="687"/>
      <c r="BBQ35" s="687"/>
      <c r="BBR35" s="687"/>
      <c r="BBS35" s="687"/>
      <c r="BBT35" s="687"/>
      <c r="BBU35" s="687"/>
      <c r="BBV35" s="687"/>
      <c r="BBW35" s="687"/>
      <c r="BBX35" s="687"/>
      <c r="BBY35" s="687"/>
      <c r="BBZ35" s="687"/>
      <c r="BCA35" s="687"/>
      <c r="BCB35" s="687"/>
      <c r="BCC35" s="687"/>
      <c r="BCD35" s="687"/>
      <c r="BCE35" s="687"/>
      <c r="BCF35" s="687"/>
      <c r="BCG35" s="687"/>
      <c r="BCH35" s="687"/>
      <c r="BCI35" s="687"/>
      <c r="BCJ35" s="687"/>
      <c r="BCK35" s="687"/>
      <c r="BCL35" s="687"/>
      <c r="BCM35" s="687"/>
      <c r="BCN35" s="687"/>
      <c r="BCO35" s="687"/>
      <c r="BCP35" s="687"/>
      <c r="BCQ35" s="687"/>
      <c r="BCR35" s="687"/>
      <c r="BCS35" s="687"/>
      <c r="BCT35" s="687"/>
      <c r="BCU35" s="687"/>
      <c r="BCV35" s="687"/>
      <c r="BCW35" s="687"/>
      <c r="BCX35" s="687"/>
      <c r="BCY35" s="687"/>
      <c r="BCZ35" s="687"/>
      <c r="BDA35" s="687"/>
      <c r="BDB35" s="687"/>
      <c r="BDC35" s="687"/>
      <c r="BDD35" s="687"/>
      <c r="BDE35" s="687"/>
      <c r="BDF35" s="687"/>
      <c r="BDG35" s="687"/>
      <c r="BDH35" s="687"/>
      <c r="BDI35" s="687"/>
      <c r="BDJ35" s="687"/>
      <c r="BDK35" s="687"/>
      <c r="BDL35" s="687"/>
      <c r="BDM35" s="687"/>
      <c r="BDN35" s="687"/>
      <c r="BDO35" s="687"/>
      <c r="BDP35" s="687"/>
      <c r="BDQ35" s="687"/>
      <c r="BDR35" s="687"/>
      <c r="BDS35" s="687"/>
      <c r="BDT35" s="687"/>
      <c r="BDU35" s="687"/>
      <c r="BDV35" s="687"/>
      <c r="BDW35" s="687"/>
      <c r="BDX35" s="687"/>
      <c r="BDY35" s="687"/>
      <c r="BDZ35" s="687"/>
      <c r="BEA35" s="687"/>
      <c r="BEB35" s="687"/>
      <c r="BEC35" s="687"/>
      <c r="BED35" s="687"/>
      <c r="BEE35" s="687"/>
      <c r="BEF35" s="687"/>
      <c r="BEG35" s="687"/>
      <c r="BEH35" s="687"/>
      <c r="BEI35" s="687"/>
      <c r="BEJ35" s="687"/>
      <c r="BEK35" s="687"/>
      <c r="BEL35" s="687"/>
      <c r="BEM35" s="687"/>
      <c r="BEN35" s="687"/>
      <c r="BEO35" s="687"/>
      <c r="BEP35" s="687"/>
      <c r="BEQ35" s="687"/>
      <c r="BER35" s="687"/>
      <c r="BES35" s="687"/>
      <c r="BET35" s="687"/>
      <c r="BEU35" s="687"/>
      <c r="BEV35" s="687"/>
      <c r="BEW35" s="687"/>
      <c r="BEX35" s="687"/>
      <c r="BEY35" s="687"/>
      <c r="BEZ35" s="687"/>
      <c r="BFA35" s="687"/>
      <c r="BFB35" s="687"/>
      <c r="BFC35" s="687"/>
      <c r="BFD35" s="687"/>
      <c r="BFE35" s="687"/>
      <c r="BFF35" s="687"/>
      <c r="BFG35" s="687"/>
      <c r="BFH35" s="687"/>
      <c r="BFI35" s="687"/>
      <c r="BFJ35" s="687"/>
      <c r="BFK35" s="687"/>
      <c r="BFL35" s="687"/>
      <c r="BFM35" s="687"/>
      <c r="BFN35" s="687"/>
      <c r="BFO35" s="687"/>
      <c r="BFP35" s="687"/>
      <c r="BFQ35" s="687"/>
      <c r="BFR35" s="687"/>
      <c r="BFS35" s="687"/>
      <c r="BFT35" s="687"/>
      <c r="BFU35" s="687"/>
      <c r="BFV35" s="687"/>
      <c r="BFW35" s="687"/>
      <c r="BFX35" s="687"/>
      <c r="BFY35" s="687"/>
      <c r="BFZ35" s="687"/>
      <c r="BGA35" s="687"/>
      <c r="BGB35" s="687"/>
      <c r="BGC35" s="687"/>
      <c r="BGD35" s="687"/>
      <c r="BGE35" s="687"/>
      <c r="BGF35" s="687"/>
      <c r="BGG35" s="687"/>
      <c r="BGH35" s="687"/>
      <c r="BGI35" s="687"/>
      <c r="BGJ35" s="687"/>
      <c r="BGK35" s="687"/>
      <c r="BGL35" s="687"/>
      <c r="BGM35" s="687"/>
      <c r="BGN35" s="687"/>
      <c r="BGO35" s="687"/>
      <c r="BGP35" s="687"/>
      <c r="BGQ35" s="687"/>
      <c r="BGR35" s="687"/>
      <c r="BGS35" s="687"/>
      <c r="BGT35" s="687"/>
      <c r="BGU35" s="687"/>
      <c r="BGV35" s="687"/>
      <c r="BGW35" s="687"/>
      <c r="BGX35" s="687"/>
      <c r="BGY35" s="687"/>
      <c r="BGZ35" s="687"/>
      <c r="BHA35" s="687"/>
      <c r="BHB35" s="687"/>
      <c r="BHC35" s="687"/>
      <c r="BHD35" s="687"/>
      <c r="BHE35" s="687"/>
      <c r="BHF35" s="687"/>
      <c r="BHG35" s="687"/>
      <c r="BHH35" s="687"/>
      <c r="BHI35" s="687"/>
      <c r="BHJ35" s="687"/>
      <c r="BHK35" s="687"/>
      <c r="BHL35" s="687"/>
      <c r="BHM35" s="687"/>
      <c r="BHN35" s="687"/>
      <c r="BHO35" s="687"/>
      <c r="BHP35" s="687"/>
      <c r="BHQ35" s="687"/>
      <c r="BHR35" s="687"/>
      <c r="BHS35" s="687"/>
      <c r="BHT35" s="687"/>
      <c r="BHU35" s="687"/>
      <c r="BHV35" s="687"/>
      <c r="BHW35" s="687"/>
      <c r="BHX35" s="687"/>
      <c r="BHY35" s="687"/>
      <c r="BHZ35" s="687"/>
      <c r="BIA35" s="687"/>
      <c r="BIB35" s="687"/>
      <c r="BIC35" s="687"/>
      <c r="BID35" s="687"/>
      <c r="BIE35" s="687"/>
      <c r="BIF35" s="687"/>
      <c r="BIG35" s="687"/>
      <c r="BIH35" s="687"/>
      <c r="BII35" s="687"/>
      <c r="BIJ35" s="687"/>
      <c r="BIK35" s="687"/>
      <c r="BIL35" s="687"/>
      <c r="BIM35" s="687"/>
      <c r="BIN35" s="687"/>
      <c r="BIO35" s="687"/>
      <c r="BIP35" s="687"/>
      <c r="BIQ35" s="687"/>
      <c r="BIR35" s="687"/>
      <c r="BIS35" s="687"/>
      <c r="BIT35" s="687"/>
      <c r="BIU35" s="687"/>
      <c r="BIV35" s="687"/>
      <c r="BIW35" s="687"/>
      <c r="BIX35" s="687"/>
      <c r="BIY35" s="687"/>
      <c r="BIZ35" s="687"/>
      <c r="BJA35" s="687"/>
      <c r="BJB35" s="687"/>
      <c r="BJC35" s="687"/>
      <c r="BJD35" s="687"/>
      <c r="BJE35" s="687"/>
      <c r="BJF35" s="687"/>
      <c r="BJG35" s="687"/>
      <c r="BJH35" s="687"/>
      <c r="BJI35" s="687"/>
      <c r="BJJ35" s="687"/>
      <c r="BJK35" s="687"/>
      <c r="BJL35" s="687"/>
      <c r="BJM35" s="687"/>
      <c r="BJN35" s="687"/>
      <c r="BJO35" s="687"/>
      <c r="BJP35" s="687"/>
      <c r="BJQ35" s="687"/>
      <c r="BJR35" s="687"/>
      <c r="BJS35" s="687"/>
      <c r="BJT35" s="687"/>
      <c r="BJU35" s="687"/>
      <c r="BJV35" s="687"/>
      <c r="BJW35" s="687"/>
      <c r="BJX35" s="687"/>
      <c r="BJY35" s="687"/>
      <c r="BJZ35" s="687"/>
      <c r="BKA35" s="687"/>
      <c r="BKB35" s="687"/>
      <c r="BKC35" s="687"/>
      <c r="BKD35" s="687"/>
      <c r="BKE35" s="687"/>
      <c r="BKF35" s="687"/>
      <c r="BKG35" s="687"/>
      <c r="BKH35" s="687"/>
      <c r="BKI35" s="687"/>
      <c r="BKJ35" s="687"/>
      <c r="BKK35" s="687"/>
      <c r="BKL35" s="687"/>
      <c r="BKM35" s="687"/>
      <c r="BKN35" s="687"/>
      <c r="BKO35" s="687"/>
      <c r="BKP35" s="687"/>
      <c r="BKQ35" s="687"/>
      <c r="BKR35" s="687"/>
      <c r="BKS35" s="687"/>
      <c r="BKT35" s="687"/>
      <c r="BKU35" s="687"/>
      <c r="BKV35" s="687"/>
      <c r="BKW35" s="687"/>
      <c r="BKX35" s="687"/>
      <c r="BKY35" s="687"/>
      <c r="BKZ35" s="687"/>
      <c r="BLA35" s="687"/>
      <c r="BLB35" s="687"/>
      <c r="BLC35" s="687"/>
      <c r="BLD35" s="687"/>
      <c r="BLE35" s="687"/>
      <c r="BLF35" s="687"/>
      <c r="BLG35" s="687"/>
      <c r="BLH35" s="687"/>
      <c r="BLI35" s="687"/>
      <c r="BLJ35" s="687"/>
      <c r="BLK35" s="687"/>
      <c r="BLL35" s="687"/>
      <c r="BLM35" s="687"/>
      <c r="BLN35" s="687"/>
      <c r="BLO35" s="687"/>
      <c r="BLP35" s="687"/>
      <c r="BLQ35" s="687"/>
      <c r="BLR35" s="687"/>
      <c r="BLS35" s="687"/>
      <c r="BLT35" s="687"/>
      <c r="BLU35" s="687"/>
      <c r="BLV35" s="687"/>
      <c r="BLW35" s="687"/>
      <c r="BLX35" s="687"/>
      <c r="BLY35" s="687"/>
      <c r="BLZ35" s="687"/>
      <c r="BMA35" s="687"/>
      <c r="BMB35" s="687"/>
      <c r="BMC35" s="687"/>
      <c r="BMD35" s="687"/>
      <c r="BME35" s="687"/>
      <c r="BMF35" s="687"/>
      <c r="BMG35" s="687"/>
      <c r="BMH35" s="687"/>
      <c r="BMI35" s="687"/>
      <c r="BMJ35" s="687"/>
      <c r="BMK35" s="687"/>
      <c r="BML35" s="687"/>
      <c r="BMM35" s="687"/>
      <c r="BMN35" s="687"/>
      <c r="BMO35" s="687"/>
      <c r="BMP35" s="687"/>
      <c r="BMQ35" s="687"/>
      <c r="BMR35" s="687"/>
      <c r="BMS35" s="687"/>
      <c r="BMT35" s="687"/>
      <c r="BMU35" s="687"/>
      <c r="BMV35" s="687"/>
      <c r="BMW35" s="687"/>
      <c r="BMX35" s="687"/>
      <c r="BMY35" s="687"/>
      <c r="BMZ35" s="687"/>
      <c r="BNA35" s="687"/>
      <c r="BNB35" s="687"/>
      <c r="BNC35" s="687"/>
      <c r="BND35" s="687"/>
      <c r="BNE35" s="687"/>
      <c r="BNF35" s="687"/>
      <c r="BNG35" s="687"/>
      <c r="BNH35" s="687"/>
      <c r="BNI35" s="687"/>
      <c r="BNJ35" s="687"/>
      <c r="BNK35" s="687"/>
      <c r="BNL35" s="687"/>
      <c r="BNM35" s="687"/>
      <c r="BNN35" s="687"/>
      <c r="BNO35" s="687"/>
      <c r="BNP35" s="687"/>
      <c r="BNQ35" s="687"/>
      <c r="BNR35" s="687"/>
      <c r="BNS35" s="687"/>
      <c r="BNT35" s="687"/>
      <c r="BNU35" s="687"/>
      <c r="BNV35" s="687"/>
      <c r="BNW35" s="687"/>
      <c r="BNX35" s="687"/>
      <c r="BNY35" s="687"/>
      <c r="BNZ35" s="687"/>
      <c r="BOA35" s="687"/>
      <c r="BOB35" s="687"/>
      <c r="BOC35" s="687"/>
      <c r="BOD35" s="687"/>
      <c r="BOE35" s="687"/>
      <c r="BOF35" s="687"/>
      <c r="BOG35" s="687"/>
      <c r="BOH35" s="687"/>
      <c r="BOI35" s="687"/>
      <c r="BOJ35" s="687"/>
      <c r="BOK35" s="687"/>
      <c r="BOL35" s="687"/>
      <c r="BOM35" s="687"/>
      <c r="BON35" s="687"/>
      <c r="BOO35" s="687"/>
      <c r="BOP35" s="687"/>
      <c r="BOQ35" s="687"/>
      <c r="BOR35" s="687"/>
      <c r="BOS35" s="687"/>
      <c r="BOT35" s="687"/>
      <c r="BOU35" s="687"/>
      <c r="BOV35" s="687"/>
      <c r="BOW35" s="687"/>
      <c r="BOX35" s="687"/>
      <c r="BOY35" s="687"/>
      <c r="BOZ35" s="687"/>
      <c r="BPA35" s="687"/>
      <c r="BPB35" s="687"/>
      <c r="BPC35" s="687"/>
      <c r="BPD35" s="687"/>
      <c r="BPE35" s="687"/>
      <c r="BPF35" s="687"/>
      <c r="BPG35" s="687"/>
      <c r="BPH35" s="687"/>
      <c r="BPI35" s="687"/>
      <c r="BPJ35" s="687"/>
      <c r="BPK35" s="687"/>
      <c r="BPL35" s="687"/>
      <c r="BPM35" s="687"/>
      <c r="BPN35" s="687"/>
      <c r="BPO35" s="687"/>
      <c r="BPP35" s="687"/>
      <c r="BPQ35" s="687"/>
      <c r="BPR35" s="687"/>
      <c r="BPS35" s="687"/>
      <c r="BPT35" s="687"/>
      <c r="BPU35" s="687"/>
      <c r="BPV35" s="687"/>
      <c r="BPW35" s="687"/>
      <c r="BPX35" s="687"/>
      <c r="BPY35" s="687"/>
      <c r="BPZ35" s="687"/>
      <c r="BQA35" s="687"/>
      <c r="BQB35" s="687"/>
      <c r="BQC35" s="687"/>
      <c r="BQD35" s="687"/>
      <c r="BQE35" s="687"/>
      <c r="BQF35" s="687"/>
      <c r="BQG35" s="687"/>
      <c r="BQH35" s="687"/>
      <c r="BQI35" s="687"/>
      <c r="BQJ35" s="687"/>
      <c r="BQK35" s="687"/>
      <c r="BQL35" s="687"/>
      <c r="BQM35" s="687"/>
      <c r="BQN35" s="687"/>
      <c r="BQO35" s="687"/>
      <c r="BQP35" s="687"/>
      <c r="BQQ35" s="687"/>
      <c r="BQR35" s="687"/>
      <c r="BQS35" s="687"/>
      <c r="BQT35" s="687"/>
      <c r="BQU35" s="687"/>
      <c r="BQV35" s="687"/>
      <c r="BQW35" s="687"/>
      <c r="BQX35" s="687"/>
      <c r="BQY35" s="687"/>
      <c r="BQZ35" s="687"/>
      <c r="BRA35" s="687"/>
      <c r="BRB35" s="687"/>
      <c r="BRC35" s="687"/>
      <c r="BRD35" s="687"/>
      <c r="BRE35" s="687"/>
      <c r="BRF35" s="687"/>
      <c r="BRG35" s="687"/>
      <c r="BRH35" s="687"/>
      <c r="BRI35" s="687"/>
      <c r="BRJ35" s="687"/>
      <c r="BRK35" s="687"/>
      <c r="BRL35" s="687"/>
      <c r="BRM35" s="687"/>
      <c r="BRN35" s="687"/>
      <c r="BRO35" s="687"/>
      <c r="BRP35" s="687"/>
      <c r="BRQ35" s="687"/>
      <c r="BRR35" s="687"/>
      <c r="BRS35" s="687"/>
      <c r="BRT35" s="687"/>
      <c r="BRU35" s="687"/>
      <c r="BRV35" s="687"/>
      <c r="BRW35" s="687"/>
      <c r="BRX35" s="687"/>
      <c r="BRY35" s="687"/>
      <c r="BRZ35" s="687"/>
      <c r="BSA35" s="687"/>
      <c r="BSB35" s="687"/>
      <c r="BSC35" s="687"/>
      <c r="BSD35" s="687"/>
      <c r="BSE35" s="687"/>
      <c r="BSF35" s="687"/>
      <c r="BSG35" s="687"/>
      <c r="BSH35" s="687"/>
      <c r="BSI35" s="687"/>
      <c r="BSJ35" s="687"/>
      <c r="BSK35" s="687"/>
      <c r="BSL35" s="687"/>
      <c r="BSM35" s="687"/>
      <c r="BSN35" s="687"/>
      <c r="BSO35" s="687"/>
      <c r="BSP35" s="687"/>
      <c r="BSQ35" s="687"/>
      <c r="BSR35" s="687"/>
      <c r="BSS35" s="687"/>
      <c r="BST35" s="687"/>
      <c r="BSU35" s="687"/>
      <c r="BSV35" s="687"/>
      <c r="BSW35" s="687"/>
      <c r="BSX35" s="687"/>
      <c r="BSY35" s="687"/>
      <c r="BSZ35" s="687"/>
      <c r="BTA35" s="687"/>
      <c r="BTB35" s="687"/>
      <c r="BTC35" s="687"/>
      <c r="BTD35" s="687"/>
      <c r="BTE35" s="687"/>
      <c r="BTF35" s="687"/>
      <c r="BTG35" s="687"/>
      <c r="BTH35" s="687"/>
      <c r="BTI35" s="687"/>
      <c r="BTJ35" s="687"/>
      <c r="BTK35" s="687"/>
      <c r="BTL35" s="687"/>
      <c r="BTM35" s="687"/>
      <c r="BTN35" s="687"/>
      <c r="BTO35" s="687"/>
      <c r="BTP35" s="687"/>
      <c r="BTQ35" s="687"/>
      <c r="BTR35" s="687"/>
      <c r="BTS35" s="687"/>
      <c r="BTT35" s="687"/>
      <c r="BTU35" s="687"/>
      <c r="BTV35" s="687"/>
      <c r="BTW35" s="687"/>
      <c r="BTX35" s="687"/>
      <c r="BTY35" s="687"/>
      <c r="BTZ35" s="687"/>
      <c r="BUA35" s="687"/>
      <c r="BUB35" s="687"/>
      <c r="BUC35" s="687"/>
      <c r="BUD35" s="687"/>
      <c r="BUE35" s="687"/>
      <c r="BUF35" s="687"/>
      <c r="BUG35" s="687"/>
      <c r="BUH35" s="687"/>
      <c r="BUI35" s="687"/>
      <c r="BUJ35" s="687"/>
      <c r="BUK35" s="687"/>
      <c r="BUL35" s="687"/>
      <c r="BUM35" s="687"/>
      <c r="BUN35" s="687"/>
      <c r="BUO35" s="687"/>
      <c r="BUP35" s="687"/>
      <c r="BUQ35" s="687"/>
      <c r="BUR35" s="687"/>
      <c r="BUS35" s="687"/>
      <c r="BUT35" s="687"/>
      <c r="BUU35" s="687"/>
      <c r="BUV35" s="687"/>
      <c r="BUW35" s="687"/>
      <c r="BUX35" s="687"/>
      <c r="BUY35" s="687"/>
      <c r="BUZ35" s="687"/>
      <c r="BVA35" s="687"/>
      <c r="BVB35" s="687"/>
      <c r="BVC35" s="687"/>
      <c r="BVD35" s="687"/>
      <c r="BVE35" s="687"/>
      <c r="BVF35" s="687"/>
      <c r="BVG35" s="687"/>
      <c r="BVH35" s="687"/>
      <c r="BVI35" s="687"/>
      <c r="BVJ35" s="687"/>
      <c r="BVK35" s="687"/>
      <c r="BVL35" s="687"/>
      <c r="BVM35" s="687"/>
      <c r="BVN35" s="687"/>
      <c r="BVO35" s="687"/>
      <c r="BVP35" s="687"/>
      <c r="BVQ35" s="687"/>
      <c r="BVR35" s="687"/>
      <c r="BVS35" s="687"/>
      <c r="BVT35" s="687"/>
      <c r="BVU35" s="687"/>
      <c r="BVV35" s="687"/>
      <c r="BVW35" s="687"/>
      <c r="BVX35" s="687"/>
      <c r="BVY35" s="687"/>
      <c r="BVZ35" s="687"/>
      <c r="BWA35" s="687"/>
      <c r="BWB35" s="687"/>
      <c r="BWC35" s="687"/>
      <c r="BWD35" s="687"/>
      <c r="BWE35" s="687"/>
      <c r="BWF35" s="687"/>
      <c r="BWG35" s="687"/>
      <c r="BWH35" s="687"/>
      <c r="BWI35" s="687"/>
      <c r="BWJ35" s="687"/>
      <c r="BWK35" s="687"/>
      <c r="BWL35" s="687"/>
      <c r="BWM35" s="687"/>
      <c r="BWN35" s="687"/>
      <c r="BWO35" s="687"/>
      <c r="BWP35" s="687"/>
      <c r="BWQ35" s="687"/>
      <c r="BWR35" s="687"/>
      <c r="BWS35" s="687"/>
      <c r="BWT35" s="687"/>
      <c r="BWU35" s="687"/>
      <c r="BWV35" s="687"/>
      <c r="BWW35" s="687"/>
      <c r="BWX35" s="687"/>
      <c r="BWY35" s="687"/>
      <c r="BWZ35" s="687"/>
      <c r="BXA35" s="687"/>
      <c r="BXB35" s="687"/>
      <c r="BXC35" s="687"/>
      <c r="BXD35" s="687"/>
      <c r="BXE35" s="687"/>
      <c r="BXF35" s="687"/>
      <c r="BXG35" s="687"/>
      <c r="BXH35" s="687"/>
      <c r="BXI35" s="687"/>
      <c r="BXJ35" s="687"/>
      <c r="BXK35" s="687"/>
      <c r="BXL35" s="687"/>
      <c r="BXM35" s="687"/>
      <c r="BXN35" s="687"/>
      <c r="BXO35" s="687"/>
      <c r="BXP35" s="687"/>
      <c r="BXQ35" s="687"/>
      <c r="BXR35" s="687"/>
      <c r="BXS35" s="687"/>
      <c r="BXT35" s="687"/>
      <c r="BXU35" s="687"/>
      <c r="BXV35" s="687"/>
      <c r="BXW35" s="687"/>
      <c r="BXX35" s="687"/>
      <c r="BXY35" s="687"/>
      <c r="BXZ35" s="687"/>
      <c r="BYA35" s="687"/>
      <c r="BYB35" s="687"/>
      <c r="BYC35" s="687"/>
      <c r="BYD35" s="687"/>
      <c r="BYE35" s="687"/>
      <c r="BYF35" s="687"/>
      <c r="BYG35" s="687"/>
      <c r="BYH35" s="687"/>
      <c r="BYI35" s="687"/>
      <c r="BYJ35" s="687"/>
      <c r="BYK35" s="687"/>
      <c r="BYL35" s="687"/>
      <c r="BYM35" s="687"/>
      <c r="BYN35" s="687"/>
      <c r="BYO35" s="687"/>
      <c r="BYP35" s="687"/>
      <c r="BYQ35" s="687"/>
      <c r="BYR35" s="687"/>
      <c r="BYS35" s="687"/>
      <c r="BYT35" s="687"/>
      <c r="BYU35" s="687"/>
      <c r="BYV35" s="687"/>
      <c r="BYW35" s="687"/>
      <c r="BYX35" s="687"/>
      <c r="BYY35" s="687"/>
      <c r="BYZ35" s="687"/>
      <c r="BZA35" s="687"/>
      <c r="BZB35" s="687"/>
      <c r="BZC35" s="687"/>
      <c r="BZD35" s="687"/>
      <c r="BZE35" s="687"/>
      <c r="BZF35" s="687"/>
      <c r="BZG35" s="687"/>
      <c r="BZH35" s="687"/>
      <c r="BZI35" s="687"/>
      <c r="BZJ35" s="687"/>
      <c r="BZK35" s="687"/>
      <c r="BZL35" s="687"/>
      <c r="BZM35" s="687"/>
      <c r="BZN35" s="687"/>
      <c r="BZO35" s="687"/>
      <c r="BZP35" s="687"/>
      <c r="BZQ35" s="687"/>
      <c r="BZR35" s="687"/>
      <c r="BZS35" s="687"/>
      <c r="BZT35" s="687"/>
      <c r="BZU35" s="687"/>
      <c r="BZV35" s="687"/>
      <c r="BZW35" s="687"/>
      <c r="BZX35" s="687"/>
      <c r="BZY35" s="687"/>
      <c r="BZZ35" s="687"/>
      <c r="CAA35" s="687"/>
      <c r="CAB35" s="687"/>
      <c r="CAC35" s="687"/>
      <c r="CAD35" s="687"/>
      <c r="CAE35" s="687"/>
      <c r="CAF35" s="687"/>
      <c r="CAG35" s="687"/>
      <c r="CAH35" s="687"/>
      <c r="CAI35" s="687"/>
      <c r="CAJ35" s="687"/>
      <c r="CAK35" s="687"/>
      <c r="CAL35" s="687"/>
      <c r="CAM35" s="687"/>
      <c r="CAN35" s="687"/>
      <c r="CAO35" s="687"/>
      <c r="CAP35" s="687"/>
      <c r="CAQ35" s="687"/>
      <c r="CAR35" s="687"/>
      <c r="CAS35" s="687"/>
      <c r="CAT35" s="687"/>
      <c r="CAU35" s="687"/>
      <c r="CAV35" s="687"/>
      <c r="CAW35" s="687"/>
      <c r="CAX35" s="687"/>
      <c r="CAY35" s="687"/>
      <c r="CAZ35" s="687"/>
      <c r="CBA35" s="687"/>
      <c r="CBB35" s="687"/>
      <c r="CBC35" s="687"/>
      <c r="CBD35" s="687"/>
      <c r="CBE35" s="687"/>
      <c r="CBF35" s="687"/>
      <c r="CBG35" s="687"/>
      <c r="CBH35" s="687"/>
      <c r="CBI35" s="687"/>
      <c r="CBJ35" s="687"/>
      <c r="CBK35" s="687"/>
      <c r="CBL35" s="687"/>
      <c r="CBM35" s="687"/>
      <c r="CBN35" s="687"/>
      <c r="CBO35" s="687"/>
      <c r="CBP35" s="687"/>
      <c r="CBQ35" s="687"/>
      <c r="CBR35" s="687"/>
      <c r="CBS35" s="687"/>
      <c r="CBT35" s="687"/>
      <c r="CBU35" s="687"/>
      <c r="CBV35" s="687"/>
      <c r="CBW35" s="687"/>
      <c r="CBX35" s="687"/>
      <c r="CBY35" s="687"/>
      <c r="CBZ35" s="687"/>
      <c r="CCA35" s="687"/>
      <c r="CCB35" s="687"/>
      <c r="CCC35" s="687"/>
      <c r="CCD35" s="687"/>
      <c r="CCE35" s="687"/>
      <c r="CCF35" s="687"/>
      <c r="CCG35" s="687"/>
      <c r="CCH35" s="687"/>
      <c r="CCI35" s="687"/>
      <c r="CCJ35" s="687"/>
      <c r="CCK35" s="687"/>
      <c r="CCL35" s="687"/>
      <c r="CCM35" s="687"/>
      <c r="CCN35" s="687"/>
      <c r="CCO35" s="687"/>
      <c r="CCP35" s="687"/>
      <c r="CCQ35" s="687"/>
      <c r="CCR35" s="687"/>
      <c r="CCS35" s="687"/>
      <c r="CCT35" s="687"/>
      <c r="CCU35" s="687"/>
      <c r="CCV35" s="687"/>
      <c r="CCW35" s="687"/>
      <c r="CCX35" s="687"/>
      <c r="CCY35" s="687"/>
      <c r="CCZ35" s="687"/>
      <c r="CDA35" s="687"/>
      <c r="CDB35" s="687"/>
      <c r="CDC35" s="687"/>
      <c r="CDD35" s="687"/>
      <c r="CDE35" s="687"/>
      <c r="CDF35" s="687"/>
      <c r="CDG35" s="687"/>
      <c r="CDH35" s="687"/>
      <c r="CDI35" s="687"/>
      <c r="CDJ35" s="687"/>
      <c r="CDK35" s="687"/>
      <c r="CDL35" s="687"/>
      <c r="CDM35" s="687"/>
      <c r="CDN35" s="687"/>
      <c r="CDO35" s="687"/>
      <c r="CDP35" s="687"/>
      <c r="CDQ35" s="687"/>
      <c r="CDR35" s="687"/>
      <c r="CDS35" s="687"/>
      <c r="CDT35" s="687"/>
      <c r="CDU35" s="687"/>
      <c r="CDV35" s="687"/>
      <c r="CDW35" s="687"/>
      <c r="CDX35" s="687"/>
      <c r="CDY35" s="687"/>
      <c r="CDZ35" s="687"/>
      <c r="CEA35" s="687"/>
      <c r="CEB35" s="687"/>
      <c r="CEC35" s="687"/>
      <c r="CED35" s="687"/>
      <c r="CEE35" s="687"/>
      <c r="CEF35" s="687"/>
      <c r="CEG35" s="687"/>
      <c r="CEH35" s="687"/>
      <c r="CEI35" s="687"/>
      <c r="CEJ35" s="687"/>
      <c r="CEK35" s="687"/>
      <c r="CEL35" s="687"/>
      <c r="CEM35" s="687"/>
      <c r="CEN35" s="687"/>
      <c r="CEO35" s="687"/>
      <c r="CEP35" s="687"/>
      <c r="CEQ35" s="687"/>
      <c r="CER35" s="687"/>
      <c r="CES35" s="687"/>
      <c r="CET35" s="687"/>
      <c r="CEU35" s="687"/>
      <c r="CEV35" s="687"/>
      <c r="CEW35" s="687"/>
      <c r="CEX35" s="687"/>
      <c r="CEY35" s="687"/>
      <c r="CEZ35" s="687"/>
      <c r="CFA35" s="687"/>
      <c r="CFB35" s="687"/>
      <c r="CFC35" s="687"/>
      <c r="CFD35" s="687"/>
      <c r="CFE35" s="687"/>
      <c r="CFF35" s="687"/>
      <c r="CFG35" s="687"/>
      <c r="CFH35" s="687"/>
      <c r="CFI35" s="687"/>
      <c r="CFJ35" s="687"/>
      <c r="CFK35" s="687"/>
      <c r="CFL35" s="687"/>
      <c r="CFM35" s="687"/>
      <c r="CFN35" s="687"/>
      <c r="CFO35" s="687"/>
      <c r="CFP35" s="687"/>
      <c r="CFQ35" s="687"/>
      <c r="CFR35" s="687"/>
      <c r="CFS35" s="687"/>
      <c r="CFT35" s="687"/>
      <c r="CFU35" s="687"/>
      <c r="CFV35" s="687"/>
      <c r="CFW35" s="687"/>
      <c r="CFX35" s="687"/>
      <c r="CFY35" s="687"/>
      <c r="CFZ35" s="687"/>
      <c r="CGA35" s="687"/>
      <c r="CGB35" s="687"/>
      <c r="CGC35" s="687"/>
      <c r="CGD35" s="687"/>
      <c r="CGE35" s="687"/>
      <c r="CGF35" s="687"/>
      <c r="CGG35" s="687"/>
      <c r="CGH35" s="687"/>
      <c r="CGI35" s="687"/>
      <c r="CGJ35" s="687"/>
      <c r="CGK35" s="687"/>
      <c r="CGL35" s="687"/>
      <c r="CGM35" s="687"/>
      <c r="CGN35" s="687"/>
      <c r="CGO35" s="687"/>
      <c r="CGP35" s="687"/>
      <c r="CGQ35" s="687"/>
      <c r="CGR35" s="687"/>
      <c r="CGS35" s="687"/>
      <c r="CGT35" s="687"/>
      <c r="CGU35" s="687"/>
      <c r="CGV35" s="687"/>
      <c r="CGW35" s="687"/>
      <c r="CGX35" s="687"/>
      <c r="CGY35" s="687"/>
      <c r="CGZ35" s="687"/>
      <c r="CHA35" s="687"/>
      <c r="CHB35" s="687"/>
      <c r="CHC35" s="687"/>
      <c r="CHD35" s="687"/>
      <c r="CHE35" s="687"/>
      <c r="CHF35" s="687"/>
      <c r="CHG35" s="687"/>
      <c r="CHH35" s="687"/>
      <c r="CHI35" s="687"/>
      <c r="CHJ35" s="687"/>
      <c r="CHK35" s="687"/>
      <c r="CHL35" s="687"/>
      <c r="CHM35" s="687"/>
      <c r="CHN35" s="687"/>
      <c r="CHO35" s="687"/>
      <c r="CHP35" s="687"/>
      <c r="CHQ35" s="687"/>
      <c r="CHR35" s="687"/>
      <c r="CHS35" s="687"/>
      <c r="CHT35" s="687"/>
      <c r="CHU35" s="687"/>
      <c r="CHV35" s="687"/>
      <c r="CHW35" s="687"/>
      <c r="CHX35" s="687"/>
      <c r="CHY35" s="687"/>
      <c r="CHZ35" s="687"/>
      <c r="CIA35" s="687"/>
      <c r="CIB35" s="687"/>
      <c r="CIC35" s="687"/>
      <c r="CID35" s="687"/>
      <c r="CIE35" s="687"/>
      <c r="CIF35" s="687"/>
      <c r="CIG35" s="687"/>
      <c r="CIH35" s="687"/>
      <c r="CII35" s="687"/>
      <c r="CIJ35" s="687"/>
      <c r="CIK35" s="687"/>
      <c r="CIL35" s="687"/>
      <c r="CIM35" s="687"/>
      <c r="CIN35" s="687"/>
      <c r="CIO35" s="687"/>
      <c r="CIP35" s="687"/>
      <c r="CIQ35" s="687"/>
      <c r="CIR35" s="687"/>
      <c r="CIS35" s="687"/>
      <c r="CIT35" s="687"/>
      <c r="CIU35" s="687"/>
      <c r="CIV35" s="687"/>
      <c r="CIW35" s="687"/>
      <c r="CIX35" s="687"/>
      <c r="CIY35" s="687"/>
      <c r="CIZ35" s="687"/>
      <c r="CJA35" s="687"/>
      <c r="CJB35" s="687"/>
      <c r="CJC35" s="687"/>
      <c r="CJD35" s="687"/>
      <c r="CJE35" s="687"/>
      <c r="CJF35" s="687"/>
      <c r="CJG35" s="687"/>
      <c r="CJH35" s="687"/>
      <c r="CJI35" s="687"/>
      <c r="CJJ35" s="687"/>
      <c r="CJK35" s="687"/>
      <c r="CJL35" s="687"/>
      <c r="CJM35" s="687"/>
      <c r="CJN35" s="687"/>
      <c r="CJO35" s="687"/>
      <c r="CJP35" s="687"/>
      <c r="CJQ35" s="687"/>
      <c r="CJR35" s="687"/>
      <c r="CJS35" s="687"/>
      <c r="CJT35" s="687"/>
      <c r="CJU35" s="687"/>
      <c r="CJV35" s="687"/>
      <c r="CJW35" s="687"/>
      <c r="CJX35" s="687"/>
      <c r="CJY35" s="687"/>
      <c r="CJZ35" s="687"/>
      <c r="CKA35" s="687"/>
      <c r="CKB35" s="687"/>
      <c r="CKC35" s="687"/>
      <c r="CKD35" s="687"/>
      <c r="CKE35" s="687"/>
      <c r="CKF35" s="687"/>
      <c r="CKG35" s="687"/>
      <c r="CKH35" s="687"/>
      <c r="CKI35" s="687"/>
      <c r="CKJ35" s="687"/>
      <c r="CKK35" s="687"/>
      <c r="CKL35" s="687"/>
      <c r="CKM35" s="687"/>
      <c r="CKN35" s="687"/>
      <c r="CKO35" s="687"/>
      <c r="CKP35" s="687"/>
      <c r="CKQ35" s="687"/>
      <c r="CKR35" s="687"/>
      <c r="CKS35" s="687"/>
      <c r="CKT35" s="687"/>
      <c r="CKU35" s="687"/>
      <c r="CKV35" s="687"/>
      <c r="CKW35" s="687"/>
      <c r="CKX35" s="687"/>
      <c r="CKY35" s="687"/>
      <c r="CKZ35" s="687"/>
      <c r="CLA35" s="687"/>
      <c r="CLB35" s="687"/>
      <c r="CLC35" s="687"/>
      <c r="CLD35" s="687"/>
      <c r="CLE35" s="687"/>
      <c r="CLF35" s="687"/>
      <c r="CLG35" s="687"/>
      <c r="CLH35" s="687"/>
      <c r="CLI35" s="687"/>
      <c r="CLJ35" s="687"/>
      <c r="CLK35" s="687"/>
      <c r="CLL35" s="687"/>
      <c r="CLM35" s="687"/>
      <c r="CLN35" s="687"/>
      <c r="CLO35" s="687"/>
      <c r="CLP35" s="687"/>
      <c r="CLQ35" s="687"/>
      <c r="CLR35" s="687"/>
      <c r="CLS35" s="687"/>
      <c r="CLT35" s="687"/>
      <c r="CLU35" s="687"/>
      <c r="CLV35" s="687"/>
      <c r="CLW35" s="687"/>
      <c r="CLX35" s="687"/>
      <c r="CLY35" s="687"/>
      <c r="CLZ35" s="687"/>
      <c r="CMA35" s="687"/>
      <c r="CMB35" s="687"/>
      <c r="CMC35" s="687"/>
      <c r="CMD35" s="687"/>
      <c r="CME35" s="687"/>
      <c r="CMF35" s="687"/>
      <c r="CMG35" s="687"/>
      <c r="CMH35" s="687"/>
      <c r="CMI35" s="687"/>
      <c r="CMJ35" s="687"/>
      <c r="CMK35" s="687"/>
      <c r="CML35" s="687"/>
      <c r="CMM35" s="687"/>
      <c r="CMN35" s="687"/>
      <c r="CMO35" s="687"/>
      <c r="CMP35" s="687"/>
      <c r="CMQ35" s="687"/>
      <c r="CMR35" s="687"/>
      <c r="CMS35" s="687"/>
      <c r="CMT35" s="687"/>
      <c r="CMU35" s="687"/>
      <c r="CMV35" s="687"/>
      <c r="CMW35" s="687"/>
      <c r="CMX35" s="687"/>
      <c r="CMY35" s="687"/>
      <c r="CMZ35" s="687"/>
      <c r="CNA35" s="687"/>
      <c r="CNB35" s="687"/>
      <c r="CNC35" s="687"/>
      <c r="CND35" s="687"/>
      <c r="CNE35" s="687"/>
      <c r="CNF35" s="687"/>
      <c r="CNG35" s="687"/>
      <c r="CNH35" s="687"/>
      <c r="CNI35" s="687"/>
      <c r="CNJ35" s="687"/>
      <c r="CNK35" s="687"/>
      <c r="CNL35" s="687"/>
      <c r="CNM35" s="687"/>
      <c r="CNN35" s="687"/>
      <c r="CNO35" s="687"/>
      <c r="CNP35" s="687"/>
      <c r="CNQ35" s="687"/>
      <c r="CNR35" s="687"/>
      <c r="CNS35" s="687"/>
      <c r="CNT35" s="687"/>
      <c r="CNU35" s="687"/>
      <c r="CNV35" s="687"/>
      <c r="CNW35" s="687"/>
      <c r="CNX35" s="687"/>
      <c r="CNY35" s="687"/>
      <c r="CNZ35" s="687"/>
      <c r="COA35" s="687"/>
      <c r="COB35" s="687"/>
      <c r="COC35" s="687"/>
      <c r="COD35" s="687"/>
      <c r="COE35" s="687"/>
      <c r="COF35" s="687"/>
      <c r="COG35" s="687"/>
      <c r="COH35" s="687"/>
      <c r="COI35" s="687"/>
      <c r="COJ35" s="687"/>
      <c r="COK35" s="687"/>
      <c r="COL35" s="687"/>
      <c r="COM35" s="687"/>
      <c r="CON35" s="687"/>
      <c r="COO35" s="687"/>
      <c r="COP35" s="687"/>
      <c r="COQ35" s="687"/>
      <c r="COR35" s="687"/>
      <c r="COS35" s="687"/>
      <c r="COT35" s="687"/>
      <c r="COU35" s="687"/>
      <c r="COV35" s="687"/>
      <c r="COW35" s="687"/>
      <c r="COX35" s="687"/>
      <c r="COY35" s="687"/>
      <c r="COZ35" s="687"/>
      <c r="CPA35" s="687"/>
      <c r="CPB35" s="687"/>
      <c r="CPC35" s="687"/>
      <c r="CPD35" s="687"/>
      <c r="CPE35" s="687"/>
      <c r="CPF35" s="687"/>
      <c r="CPG35" s="687"/>
      <c r="CPH35" s="687"/>
      <c r="CPI35" s="687"/>
      <c r="CPJ35" s="687"/>
      <c r="CPK35" s="687"/>
      <c r="CPL35" s="687"/>
      <c r="CPM35" s="687"/>
      <c r="CPN35" s="687"/>
      <c r="CPO35" s="687"/>
      <c r="CPP35" s="687"/>
      <c r="CPQ35" s="687"/>
      <c r="CPR35" s="687"/>
      <c r="CPS35" s="687"/>
      <c r="CPT35" s="687"/>
      <c r="CPU35" s="687"/>
      <c r="CPV35" s="687"/>
      <c r="CPW35" s="687"/>
      <c r="CPX35" s="687"/>
      <c r="CPY35" s="687"/>
      <c r="CPZ35" s="687"/>
      <c r="CQA35" s="687"/>
      <c r="CQB35" s="687"/>
      <c r="CQC35" s="687"/>
      <c r="CQD35" s="687"/>
      <c r="CQE35" s="687"/>
      <c r="CQF35" s="687"/>
      <c r="CQG35" s="687"/>
      <c r="CQH35" s="687"/>
      <c r="CQI35" s="687"/>
      <c r="CQJ35" s="687"/>
      <c r="CQK35" s="687"/>
      <c r="CQL35" s="687"/>
      <c r="CQM35" s="687"/>
      <c r="CQN35" s="687"/>
      <c r="CQO35" s="687"/>
      <c r="CQP35" s="687"/>
      <c r="CQQ35" s="687"/>
      <c r="CQR35" s="687"/>
      <c r="CQS35" s="687"/>
      <c r="CQT35" s="687"/>
      <c r="CQU35" s="687"/>
      <c r="CQV35" s="687"/>
      <c r="CQW35" s="687"/>
      <c r="CQX35" s="687"/>
      <c r="CQY35" s="687"/>
      <c r="CQZ35" s="687"/>
      <c r="CRA35" s="687"/>
      <c r="CRB35" s="687"/>
      <c r="CRC35" s="687"/>
      <c r="CRD35" s="687"/>
      <c r="CRE35" s="687"/>
      <c r="CRF35" s="687"/>
      <c r="CRG35" s="687"/>
      <c r="CRH35" s="687"/>
      <c r="CRI35" s="687"/>
      <c r="CRJ35" s="687"/>
      <c r="CRK35" s="687"/>
      <c r="CRL35" s="687"/>
      <c r="CRM35" s="687"/>
      <c r="CRN35" s="687"/>
      <c r="CRO35" s="687"/>
      <c r="CRP35" s="687"/>
      <c r="CRQ35" s="687"/>
      <c r="CRR35" s="687"/>
      <c r="CRS35" s="687"/>
      <c r="CRT35" s="687"/>
      <c r="CRU35" s="687"/>
      <c r="CRV35" s="687"/>
      <c r="CRW35" s="687"/>
      <c r="CRX35" s="687"/>
      <c r="CRY35" s="687"/>
      <c r="CRZ35" s="687"/>
      <c r="CSA35" s="687"/>
      <c r="CSB35" s="687"/>
      <c r="CSC35" s="687"/>
      <c r="CSD35" s="687"/>
      <c r="CSE35" s="687"/>
      <c r="CSF35" s="687"/>
      <c r="CSG35" s="687"/>
      <c r="CSH35" s="687"/>
      <c r="CSI35" s="687"/>
      <c r="CSJ35" s="687"/>
      <c r="CSK35" s="687"/>
      <c r="CSL35" s="687"/>
      <c r="CSM35" s="687"/>
      <c r="CSN35" s="687"/>
      <c r="CSO35" s="687"/>
      <c r="CSP35" s="687"/>
      <c r="CSQ35" s="687"/>
      <c r="CSR35" s="687"/>
      <c r="CSS35" s="687"/>
      <c r="CST35" s="687"/>
      <c r="CSU35" s="687"/>
      <c r="CSV35" s="687"/>
      <c r="CSW35" s="687"/>
      <c r="CSX35" s="687"/>
      <c r="CSY35" s="687"/>
      <c r="CSZ35" s="687"/>
      <c r="CTA35" s="687"/>
      <c r="CTB35" s="687"/>
      <c r="CTC35" s="687"/>
      <c r="CTD35" s="687"/>
      <c r="CTE35" s="687"/>
      <c r="CTF35" s="687"/>
      <c r="CTG35" s="687"/>
      <c r="CTH35" s="687"/>
      <c r="CTI35" s="687"/>
      <c r="CTJ35" s="687"/>
      <c r="CTK35" s="687"/>
      <c r="CTL35" s="687"/>
      <c r="CTM35" s="687"/>
      <c r="CTN35" s="687"/>
      <c r="CTO35" s="687"/>
      <c r="CTP35" s="687"/>
      <c r="CTQ35" s="687"/>
      <c r="CTR35" s="687"/>
      <c r="CTS35" s="687"/>
      <c r="CTT35" s="687"/>
      <c r="CTU35" s="687"/>
      <c r="CTV35" s="687"/>
      <c r="CTW35" s="687"/>
      <c r="CTX35" s="687"/>
      <c r="CTY35" s="687"/>
      <c r="CTZ35" s="687"/>
      <c r="CUA35" s="687"/>
      <c r="CUB35" s="687"/>
      <c r="CUC35" s="687"/>
      <c r="CUD35" s="687"/>
      <c r="CUE35" s="687"/>
      <c r="CUF35" s="687"/>
      <c r="CUG35" s="687"/>
      <c r="CUH35" s="687"/>
      <c r="CUI35" s="687"/>
      <c r="CUJ35" s="687"/>
      <c r="CUK35" s="687"/>
      <c r="CUL35" s="687"/>
      <c r="CUM35" s="687"/>
      <c r="CUN35" s="687"/>
      <c r="CUO35" s="687"/>
      <c r="CUP35" s="687"/>
      <c r="CUQ35" s="687"/>
      <c r="CUR35" s="687"/>
      <c r="CUS35" s="687"/>
      <c r="CUT35" s="687"/>
      <c r="CUU35" s="687"/>
      <c r="CUV35" s="687"/>
      <c r="CUW35" s="687"/>
      <c r="CUX35" s="687"/>
      <c r="CUY35" s="687"/>
      <c r="CUZ35" s="687"/>
      <c r="CVA35" s="687"/>
      <c r="CVB35" s="687"/>
      <c r="CVC35" s="687"/>
      <c r="CVD35" s="687"/>
      <c r="CVE35" s="687"/>
      <c r="CVF35" s="687"/>
      <c r="CVG35" s="687"/>
      <c r="CVH35" s="687"/>
      <c r="CVI35" s="687"/>
      <c r="CVJ35" s="687"/>
      <c r="CVK35" s="687"/>
      <c r="CVL35" s="687"/>
      <c r="CVM35" s="687"/>
      <c r="CVN35" s="687"/>
      <c r="CVO35" s="687"/>
      <c r="CVP35" s="687"/>
      <c r="CVQ35" s="687"/>
      <c r="CVR35" s="687"/>
      <c r="CVS35" s="687"/>
      <c r="CVT35" s="687"/>
      <c r="CVU35" s="687"/>
      <c r="CVV35" s="687"/>
      <c r="CVW35" s="687"/>
      <c r="CVX35" s="687"/>
      <c r="CVY35" s="687"/>
      <c r="CVZ35" s="687"/>
      <c r="CWA35" s="687"/>
      <c r="CWB35" s="687"/>
      <c r="CWC35" s="687"/>
      <c r="CWD35" s="687"/>
      <c r="CWE35" s="687"/>
      <c r="CWF35" s="687"/>
      <c r="CWG35" s="687"/>
      <c r="CWH35" s="687"/>
      <c r="CWI35" s="687"/>
      <c r="CWJ35" s="687"/>
      <c r="CWK35" s="687"/>
      <c r="CWL35" s="687"/>
      <c r="CWM35" s="687"/>
      <c r="CWN35" s="687"/>
      <c r="CWO35" s="687"/>
      <c r="CWP35" s="687"/>
      <c r="CWQ35" s="687"/>
      <c r="CWR35" s="687"/>
      <c r="CWS35" s="687"/>
      <c r="CWT35" s="687"/>
      <c r="CWU35" s="687"/>
      <c r="CWV35" s="687"/>
      <c r="CWW35" s="687"/>
      <c r="CWX35" s="687"/>
      <c r="CWY35" s="687"/>
      <c r="CWZ35" s="687"/>
      <c r="CXA35" s="687"/>
      <c r="CXB35" s="687"/>
      <c r="CXC35" s="687"/>
      <c r="CXD35" s="687"/>
      <c r="CXE35" s="687"/>
      <c r="CXF35" s="687"/>
      <c r="CXG35" s="687"/>
      <c r="CXH35" s="687"/>
      <c r="CXI35" s="687"/>
      <c r="CXJ35" s="687"/>
      <c r="CXK35" s="687"/>
      <c r="CXL35" s="687"/>
      <c r="CXM35" s="687"/>
      <c r="CXN35" s="687"/>
      <c r="CXO35" s="687"/>
      <c r="CXP35" s="687"/>
      <c r="CXQ35" s="687"/>
      <c r="CXR35" s="687"/>
      <c r="CXS35" s="687"/>
      <c r="CXT35" s="687"/>
      <c r="CXU35" s="687"/>
      <c r="CXV35" s="687"/>
      <c r="CXW35" s="687"/>
      <c r="CXX35" s="687"/>
      <c r="CXY35" s="687"/>
      <c r="CXZ35" s="687"/>
      <c r="CYA35" s="687"/>
      <c r="CYB35" s="687"/>
      <c r="CYC35" s="687"/>
      <c r="CYD35" s="687"/>
      <c r="CYE35" s="687"/>
      <c r="CYF35" s="687"/>
      <c r="CYG35" s="687"/>
      <c r="CYH35" s="687"/>
      <c r="CYI35" s="687"/>
      <c r="CYJ35" s="687"/>
      <c r="CYK35" s="687"/>
      <c r="CYL35" s="687"/>
      <c r="CYM35" s="687"/>
      <c r="CYN35" s="687"/>
      <c r="CYO35" s="687"/>
      <c r="CYP35" s="687"/>
      <c r="CYQ35" s="687"/>
      <c r="CYR35" s="687"/>
      <c r="CYS35" s="687"/>
      <c r="CYT35" s="687"/>
      <c r="CYU35" s="687"/>
      <c r="CYV35" s="687"/>
      <c r="CYW35" s="687"/>
      <c r="CYX35" s="687"/>
      <c r="CYY35" s="687"/>
      <c r="CYZ35" s="687"/>
      <c r="CZA35" s="687"/>
      <c r="CZB35" s="687"/>
      <c r="CZC35" s="687"/>
      <c r="CZD35" s="687"/>
      <c r="CZE35" s="687"/>
      <c r="CZF35" s="687"/>
      <c r="CZG35" s="687"/>
      <c r="CZH35" s="687"/>
      <c r="CZI35" s="687"/>
      <c r="CZJ35" s="687"/>
      <c r="CZK35" s="687"/>
      <c r="CZL35" s="687"/>
      <c r="CZM35" s="687"/>
      <c r="CZN35" s="687"/>
      <c r="CZO35" s="687"/>
      <c r="CZP35" s="687"/>
      <c r="CZQ35" s="687"/>
      <c r="CZR35" s="687"/>
      <c r="CZS35" s="687"/>
      <c r="CZT35" s="687"/>
      <c r="CZU35" s="687"/>
      <c r="CZV35" s="687"/>
      <c r="CZW35" s="687"/>
      <c r="CZX35" s="687"/>
      <c r="CZY35" s="687"/>
      <c r="CZZ35" s="687"/>
      <c r="DAA35" s="687"/>
      <c r="DAB35" s="687"/>
      <c r="DAC35" s="687"/>
      <c r="DAD35" s="687"/>
      <c r="DAE35" s="687"/>
      <c r="DAF35" s="687"/>
      <c r="DAG35" s="687"/>
      <c r="DAH35" s="687"/>
      <c r="DAI35" s="687"/>
      <c r="DAJ35" s="687"/>
      <c r="DAK35" s="687"/>
      <c r="DAL35" s="687"/>
      <c r="DAM35" s="687"/>
      <c r="DAN35" s="687"/>
      <c r="DAO35" s="687"/>
      <c r="DAP35" s="687"/>
      <c r="DAQ35" s="687"/>
      <c r="DAR35" s="687"/>
      <c r="DAS35" s="687"/>
      <c r="DAT35" s="687"/>
      <c r="DAU35" s="687"/>
      <c r="DAV35" s="687"/>
      <c r="DAW35" s="687"/>
      <c r="DAX35" s="687"/>
      <c r="DAY35" s="687"/>
      <c r="DAZ35" s="687"/>
      <c r="DBA35" s="687"/>
      <c r="DBB35" s="687"/>
      <c r="DBC35" s="687"/>
      <c r="DBD35" s="687"/>
      <c r="DBE35" s="687"/>
      <c r="DBF35" s="687"/>
      <c r="DBG35" s="687"/>
      <c r="DBH35" s="687"/>
      <c r="DBI35" s="687"/>
      <c r="DBJ35" s="687"/>
      <c r="DBK35" s="687"/>
      <c r="DBL35" s="687"/>
      <c r="DBM35" s="687"/>
      <c r="DBN35" s="687"/>
      <c r="DBO35" s="687"/>
      <c r="DBP35" s="687"/>
      <c r="DBQ35" s="687"/>
      <c r="DBR35" s="687"/>
      <c r="DBS35" s="687"/>
      <c r="DBT35" s="687"/>
      <c r="DBU35" s="687"/>
      <c r="DBV35" s="687"/>
      <c r="DBW35" s="687"/>
      <c r="DBX35" s="687"/>
      <c r="DBY35" s="687"/>
      <c r="DBZ35" s="687"/>
      <c r="DCA35" s="687"/>
      <c r="DCB35" s="687"/>
      <c r="DCC35" s="687"/>
      <c r="DCD35" s="687"/>
      <c r="DCE35" s="687"/>
      <c r="DCF35" s="687"/>
      <c r="DCG35" s="687"/>
      <c r="DCH35" s="687"/>
      <c r="DCI35" s="687"/>
      <c r="DCJ35" s="687"/>
      <c r="DCK35" s="687"/>
      <c r="DCL35" s="687"/>
      <c r="DCM35" s="687"/>
      <c r="DCN35" s="687"/>
      <c r="DCO35" s="687"/>
      <c r="DCP35" s="687"/>
      <c r="DCQ35" s="687"/>
      <c r="DCR35" s="687"/>
      <c r="DCS35" s="687"/>
      <c r="DCT35" s="687"/>
      <c r="DCU35" s="687"/>
      <c r="DCV35" s="687"/>
      <c r="DCW35" s="687"/>
      <c r="DCX35" s="687"/>
      <c r="DCY35" s="687"/>
      <c r="DCZ35" s="687"/>
      <c r="DDA35" s="687"/>
      <c r="DDB35" s="687"/>
      <c r="DDC35" s="687"/>
      <c r="DDD35" s="687"/>
      <c r="DDE35" s="687"/>
      <c r="DDF35" s="687"/>
      <c r="DDG35" s="687"/>
      <c r="DDH35" s="687"/>
      <c r="DDI35" s="687"/>
      <c r="DDJ35" s="687"/>
      <c r="DDK35" s="687"/>
      <c r="DDL35" s="687"/>
      <c r="DDM35" s="687"/>
      <c r="DDN35" s="687"/>
      <c r="DDO35" s="687"/>
      <c r="DDP35" s="687"/>
      <c r="DDQ35" s="687"/>
      <c r="DDR35" s="687"/>
      <c r="DDS35" s="687"/>
      <c r="DDT35" s="687"/>
      <c r="DDU35" s="687"/>
      <c r="DDV35" s="687"/>
      <c r="DDW35" s="687"/>
      <c r="DDX35" s="687"/>
      <c r="DDY35" s="687"/>
      <c r="DDZ35" s="687"/>
      <c r="DEA35" s="687"/>
      <c r="DEB35" s="687"/>
      <c r="DEC35" s="687"/>
      <c r="DED35" s="687"/>
      <c r="DEE35" s="687"/>
      <c r="DEF35" s="687"/>
      <c r="DEG35" s="687"/>
      <c r="DEH35" s="687"/>
      <c r="DEI35" s="687"/>
      <c r="DEJ35" s="687"/>
      <c r="DEK35" s="687"/>
      <c r="DEL35" s="687"/>
      <c r="DEM35" s="687"/>
      <c r="DEN35" s="687"/>
      <c r="DEO35" s="687"/>
      <c r="DEP35" s="687"/>
      <c r="DEQ35" s="687"/>
      <c r="DER35" s="687"/>
      <c r="DES35" s="687"/>
      <c r="DET35" s="687"/>
      <c r="DEU35" s="687"/>
      <c r="DEV35" s="687"/>
      <c r="DEW35" s="687"/>
      <c r="DEX35" s="687"/>
      <c r="DEY35" s="687"/>
      <c r="DEZ35" s="687"/>
      <c r="DFA35" s="687"/>
      <c r="DFB35" s="687"/>
      <c r="DFC35" s="687"/>
      <c r="DFD35" s="687"/>
      <c r="DFE35" s="687"/>
      <c r="DFF35" s="687"/>
      <c r="DFG35" s="687"/>
      <c r="DFH35" s="687"/>
      <c r="DFI35" s="687"/>
      <c r="DFJ35" s="687"/>
      <c r="DFK35" s="687"/>
      <c r="DFL35" s="687"/>
      <c r="DFM35" s="687"/>
      <c r="DFN35" s="687"/>
      <c r="DFO35" s="687"/>
      <c r="DFP35" s="687"/>
      <c r="DFQ35" s="687"/>
      <c r="DFR35" s="687"/>
      <c r="DFS35" s="687"/>
      <c r="DFT35" s="687"/>
      <c r="DFU35" s="687"/>
      <c r="DFV35" s="687"/>
      <c r="DFW35" s="687"/>
      <c r="DFX35" s="687"/>
      <c r="DFY35" s="687"/>
      <c r="DFZ35" s="687"/>
      <c r="DGA35" s="687"/>
      <c r="DGB35" s="687"/>
      <c r="DGC35" s="687"/>
      <c r="DGD35" s="687"/>
      <c r="DGE35" s="687"/>
      <c r="DGF35" s="687"/>
      <c r="DGG35" s="687"/>
      <c r="DGH35" s="687"/>
      <c r="DGI35" s="687"/>
      <c r="DGJ35" s="687"/>
      <c r="DGK35" s="687"/>
      <c r="DGL35" s="687"/>
      <c r="DGM35" s="687"/>
      <c r="DGN35" s="687"/>
      <c r="DGO35" s="687"/>
      <c r="DGP35" s="687"/>
      <c r="DGQ35" s="687"/>
      <c r="DGR35" s="687"/>
      <c r="DGS35" s="687"/>
      <c r="DGT35" s="687"/>
      <c r="DGU35" s="687"/>
      <c r="DGV35" s="687"/>
      <c r="DGW35" s="687"/>
      <c r="DGX35" s="687"/>
      <c r="DGY35" s="687"/>
      <c r="DGZ35" s="687"/>
      <c r="DHA35" s="687"/>
      <c r="DHB35" s="687"/>
      <c r="DHC35" s="687"/>
      <c r="DHD35" s="687"/>
      <c r="DHE35" s="687"/>
      <c r="DHF35" s="687"/>
      <c r="DHG35" s="687"/>
      <c r="DHH35" s="687"/>
      <c r="DHI35" s="687"/>
      <c r="DHJ35" s="687"/>
      <c r="DHK35" s="687"/>
      <c r="DHL35" s="687"/>
      <c r="DHM35" s="687"/>
      <c r="DHN35" s="687"/>
      <c r="DHO35" s="687"/>
      <c r="DHP35" s="687"/>
      <c r="DHQ35" s="687"/>
      <c r="DHR35" s="687"/>
      <c r="DHS35" s="687"/>
      <c r="DHT35" s="687"/>
      <c r="DHU35" s="687"/>
      <c r="DHV35" s="687"/>
      <c r="DHW35" s="687"/>
      <c r="DHX35" s="687"/>
      <c r="DHY35" s="687"/>
      <c r="DHZ35" s="687"/>
      <c r="DIA35" s="687"/>
      <c r="DIB35" s="687"/>
      <c r="DIC35" s="687"/>
      <c r="DID35" s="687"/>
      <c r="DIE35" s="687"/>
      <c r="DIF35" s="687"/>
      <c r="DIG35" s="687"/>
      <c r="DIH35" s="687"/>
      <c r="DII35" s="687"/>
      <c r="DIJ35" s="687"/>
      <c r="DIK35" s="687"/>
      <c r="DIL35" s="687"/>
      <c r="DIM35" s="687"/>
      <c r="DIN35" s="687"/>
      <c r="DIO35" s="687"/>
      <c r="DIP35" s="687"/>
      <c r="DIQ35" s="687"/>
      <c r="DIR35" s="687"/>
      <c r="DIS35" s="687"/>
      <c r="DIT35" s="687"/>
      <c r="DIU35" s="687"/>
      <c r="DIV35" s="687"/>
      <c r="DIW35" s="687"/>
      <c r="DIX35" s="687"/>
      <c r="DIY35" s="687"/>
      <c r="DIZ35" s="687"/>
      <c r="DJA35" s="687"/>
      <c r="DJB35" s="687"/>
      <c r="DJC35" s="687"/>
      <c r="DJD35" s="687"/>
      <c r="DJE35" s="687"/>
      <c r="DJF35" s="687"/>
      <c r="DJG35" s="687"/>
      <c r="DJH35" s="687"/>
      <c r="DJI35" s="687"/>
      <c r="DJJ35" s="687"/>
      <c r="DJK35" s="687"/>
      <c r="DJL35" s="687"/>
      <c r="DJM35" s="687"/>
      <c r="DJN35" s="687"/>
      <c r="DJO35" s="687"/>
      <c r="DJP35" s="687"/>
      <c r="DJQ35" s="687"/>
      <c r="DJR35" s="687"/>
      <c r="DJS35" s="687"/>
      <c r="DJT35" s="687"/>
      <c r="DJU35" s="687"/>
      <c r="DJV35" s="687"/>
      <c r="DJW35" s="687"/>
      <c r="DJX35" s="687"/>
      <c r="DJY35" s="687"/>
      <c r="DJZ35" s="687"/>
      <c r="DKA35" s="687"/>
      <c r="DKB35" s="687"/>
      <c r="DKC35" s="687"/>
      <c r="DKD35" s="687"/>
      <c r="DKE35" s="687"/>
      <c r="DKF35" s="687"/>
      <c r="DKG35" s="687"/>
      <c r="DKH35" s="687"/>
      <c r="DKI35" s="687"/>
      <c r="DKJ35" s="687"/>
      <c r="DKK35" s="687"/>
      <c r="DKL35" s="687"/>
      <c r="DKM35" s="687"/>
      <c r="DKN35" s="687"/>
      <c r="DKO35" s="687"/>
      <c r="DKP35" s="687"/>
      <c r="DKQ35" s="687"/>
      <c r="DKR35" s="687"/>
      <c r="DKS35" s="687"/>
      <c r="DKT35" s="687"/>
      <c r="DKU35" s="687"/>
      <c r="DKV35" s="687"/>
      <c r="DKW35" s="687"/>
      <c r="DKX35" s="687"/>
      <c r="DKY35" s="687"/>
      <c r="DKZ35" s="687"/>
      <c r="DLA35" s="687"/>
      <c r="DLB35" s="687"/>
      <c r="DLC35" s="687"/>
      <c r="DLD35" s="687"/>
      <c r="DLE35" s="687"/>
      <c r="DLF35" s="687"/>
      <c r="DLG35" s="687"/>
      <c r="DLH35" s="687"/>
      <c r="DLI35" s="687"/>
      <c r="DLJ35" s="687"/>
      <c r="DLK35" s="687"/>
      <c r="DLL35" s="687"/>
      <c r="DLM35" s="687"/>
      <c r="DLN35" s="687"/>
      <c r="DLO35" s="687"/>
      <c r="DLP35" s="687"/>
      <c r="DLQ35" s="687"/>
      <c r="DLR35" s="687"/>
      <c r="DLS35" s="687"/>
      <c r="DLT35" s="687"/>
      <c r="DLU35" s="687"/>
      <c r="DLV35" s="687"/>
      <c r="DLW35" s="687"/>
      <c r="DLX35" s="687"/>
      <c r="DLY35" s="687"/>
      <c r="DLZ35" s="687"/>
      <c r="DMA35" s="687"/>
      <c r="DMB35" s="687"/>
      <c r="DMC35" s="687"/>
      <c r="DMD35" s="687"/>
      <c r="DME35" s="687"/>
      <c r="DMF35" s="687"/>
      <c r="DMG35" s="687"/>
      <c r="DMH35" s="687"/>
      <c r="DMI35" s="687"/>
      <c r="DMJ35" s="687"/>
      <c r="DMK35" s="687"/>
      <c r="DML35" s="687"/>
      <c r="DMM35" s="687"/>
      <c r="DMN35" s="687"/>
      <c r="DMO35" s="687"/>
      <c r="DMP35" s="687"/>
      <c r="DMQ35" s="687"/>
      <c r="DMR35" s="687"/>
      <c r="DMS35" s="687"/>
      <c r="DMT35" s="687"/>
      <c r="DMU35" s="687"/>
      <c r="DMV35" s="687"/>
      <c r="DMW35" s="687"/>
      <c r="DMX35" s="687"/>
      <c r="DMY35" s="687"/>
      <c r="DMZ35" s="687"/>
      <c r="DNA35" s="687"/>
      <c r="DNB35" s="687"/>
      <c r="DNC35" s="687"/>
      <c r="DND35" s="687"/>
      <c r="DNE35" s="687"/>
      <c r="DNF35" s="687"/>
      <c r="DNG35" s="687"/>
      <c r="DNH35" s="687"/>
      <c r="DNI35" s="687"/>
      <c r="DNJ35" s="687"/>
      <c r="DNK35" s="687"/>
      <c r="DNL35" s="687"/>
      <c r="DNM35" s="687"/>
      <c r="DNN35" s="687"/>
      <c r="DNO35" s="687"/>
      <c r="DNP35" s="687"/>
      <c r="DNQ35" s="687"/>
      <c r="DNR35" s="687"/>
      <c r="DNS35" s="687"/>
      <c r="DNT35" s="687"/>
      <c r="DNU35" s="687"/>
      <c r="DNV35" s="687"/>
      <c r="DNW35" s="687"/>
      <c r="DNX35" s="687"/>
      <c r="DNY35" s="687"/>
      <c r="DNZ35" s="687"/>
      <c r="DOA35" s="687"/>
      <c r="DOB35" s="687"/>
      <c r="DOC35" s="687"/>
      <c r="DOD35" s="687"/>
      <c r="DOE35" s="687"/>
      <c r="DOF35" s="687"/>
      <c r="DOG35" s="687"/>
      <c r="DOH35" s="687"/>
      <c r="DOI35" s="687"/>
      <c r="DOJ35" s="687"/>
      <c r="DOK35" s="687"/>
      <c r="DOL35" s="687"/>
      <c r="DOM35" s="687"/>
      <c r="DON35" s="687"/>
      <c r="DOO35" s="687"/>
      <c r="DOP35" s="687"/>
      <c r="DOQ35" s="687"/>
      <c r="DOR35" s="687"/>
      <c r="DOS35" s="687"/>
      <c r="DOT35" s="687"/>
      <c r="DOU35" s="687"/>
      <c r="DOV35" s="687"/>
      <c r="DOW35" s="687"/>
      <c r="DOX35" s="687"/>
      <c r="DOY35" s="687"/>
      <c r="DOZ35" s="687"/>
      <c r="DPA35" s="687"/>
      <c r="DPB35" s="687"/>
      <c r="DPC35" s="687"/>
      <c r="DPD35" s="687"/>
      <c r="DPE35" s="687"/>
      <c r="DPF35" s="687"/>
      <c r="DPG35" s="687"/>
      <c r="DPH35" s="687"/>
      <c r="DPI35" s="687"/>
      <c r="DPJ35" s="687"/>
      <c r="DPK35" s="687"/>
      <c r="DPL35" s="687"/>
      <c r="DPM35" s="687"/>
      <c r="DPN35" s="687"/>
      <c r="DPO35" s="687"/>
      <c r="DPP35" s="687"/>
      <c r="DPQ35" s="687"/>
      <c r="DPR35" s="687"/>
      <c r="DPS35" s="687"/>
      <c r="DPT35" s="687"/>
      <c r="DPU35" s="687"/>
      <c r="DPV35" s="687"/>
      <c r="DPW35" s="687"/>
      <c r="DPX35" s="687"/>
      <c r="DPY35" s="687"/>
      <c r="DPZ35" s="687"/>
      <c r="DQA35" s="687"/>
      <c r="DQB35" s="687"/>
      <c r="DQC35" s="687"/>
      <c r="DQD35" s="687"/>
      <c r="DQE35" s="687"/>
      <c r="DQF35" s="687"/>
      <c r="DQG35" s="687"/>
      <c r="DQH35" s="687"/>
      <c r="DQI35" s="687"/>
      <c r="DQJ35" s="687"/>
      <c r="DQK35" s="687"/>
      <c r="DQL35" s="687"/>
      <c r="DQM35" s="687"/>
      <c r="DQN35" s="687"/>
      <c r="DQO35" s="687"/>
      <c r="DQP35" s="687"/>
      <c r="DQQ35" s="687"/>
      <c r="DQR35" s="687"/>
      <c r="DQS35" s="687"/>
      <c r="DQT35" s="687"/>
      <c r="DQU35" s="687"/>
      <c r="DQV35" s="687"/>
      <c r="DQW35" s="687"/>
      <c r="DQX35" s="687"/>
      <c r="DQY35" s="687"/>
      <c r="DQZ35" s="687"/>
      <c r="DRA35" s="687"/>
      <c r="DRB35" s="687"/>
      <c r="DRC35" s="687"/>
      <c r="DRD35" s="687"/>
      <c r="DRE35" s="687"/>
      <c r="DRF35" s="687"/>
      <c r="DRG35" s="687"/>
      <c r="DRH35" s="687"/>
      <c r="DRI35" s="687"/>
      <c r="DRJ35" s="687"/>
      <c r="DRK35" s="687"/>
      <c r="DRL35" s="687"/>
      <c r="DRM35" s="687"/>
      <c r="DRN35" s="687"/>
      <c r="DRO35" s="687"/>
      <c r="DRP35" s="687"/>
      <c r="DRQ35" s="687"/>
      <c r="DRR35" s="687"/>
      <c r="DRS35" s="687"/>
      <c r="DRT35" s="687"/>
      <c r="DRU35" s="687"/>
      <c r="DRV35" s="687"/>
      <c r="DRW35" s="687"/>
      <c r="DRX35" s="687"/>
      <c r="DRY35" s="687"/>
      <c r="DRZ35" s="687"/>
      <c r="DSA35" s="687"/>
      <c r="DSB35" s="687"/>
      <c r="DSC35" s="687"/>
      <c r="DSD35" s="687"/>
      <c r="DSE35" s="687"/>
      <c r="DSF35" s="687"/>
      <c r="DSG35" s="687"/>
      <c r="DSH35" s="687"/>
      <c r="DSI35" s="687"/>
      <c r="DSJ35" s="687"/>
      <c r="DSK35" s="687"/>
      <c r="DSL35" s="687"/>
      <c r="DSM35" s="687"/>
      <c r="DSN35" s="687"/>
      <c r="DSO35" s="687"/>
      <c r="DSP35" s="687"/>
      <c r="DSQ35" s="687"/>
      <c r="DSR35" s="687"/>
      <c r="DSS35" s="687"/>
      <c r="DST35" s="687"/>
      <c r="DSU35" s="687"/>
      <c r="DSV35" s="687"/>
      <c r="DSW35" s="687"/>
      <c r="DSX35" s="687"/>
      <c r="DSY35" s="687"/>
      <c r="DSZ35" s="687"/>
      <c r="DTA35" s="687"/>
      <c r="DTB35" s="687"/>
      <c r="DTC35" s="687"/>
      <c r="DTD35" s="687"/>
      <c r="DTE35" s="687"/>
      <c r="DTF35" s="687"/>
      <c r="DTG35" s="687"/>
      <c r="DTH35" s="687"/>
      <c r="DTI35" s="687"/>
      <c r="DTJ35" s="687"/>
      <c r="DTK35" s="687"/>
      <c r="DTL35" s="687"/>
      <c r="DTM35" s="687"/>
      <c r="DTN35" s="687"/>
      <c r="DTO35" s="687"/>
      <c r="DTP35" s="687"/>
      <c r="DTQ35" s="687"/>
      <c r="DTR35" s="687"/>
      <c r="DTS35" s="687"/>
      <c r="DTT35" s="687"/>
      <c r="DTU35" s="687"/>
      <c r="DTV35" s="687"/>
      <c r="DTW35" s="687"/>
      <c r="DTX35" s="687"/>
      <c r="DTY35" s="687"/>
      <c r="DTZ35" s="687"/>
      <c r="DUA35" s="687"/>
      <c r="DUB35" s="687"/>
      <c r="DUC35" s="687"/>
      <c r="DUD35" s="687"/>
      <c r="DUE35" s="687"/>
      <c r="DUF35" s="687"/>
      <c r="DUG35" s="687"/>
      <c r="DUH35" s="687"/>
      <c r="DUI35" s="687"/>
      <c r="DUJ35" s="687"/>
      <c r="DUK35" s="687"/>
      <c r="DUL35" s="687"/>
      <c r="DUM35" s="687"/>
      <c r="DUN35" s="687"/>
      <c r="DUO35" s="687"/>
      <c r="DUP35" s="687"/>
      <c r="DUQ35" s="687"/>
      <c r="DUR35" s="687"/>
      <c r="DUS35" s="687"/>
      <c r="DUT35" s="687"/>
      <c r="DUU35" s="687"/>
      <c r="DUV35" s="687"/>
      <c r="DUW35" s="687"/>
      <c r="DUX35" s="687"/>
      <c r="DUY35" s="687"/>
      <c r="DUZ35" s="687"/>
      <c r="DVA35" s="687"/>
      <c r="DVB35" s="687"/>
      <c r="DVC35" s="687"/>
      <c r="DVD35" s="687"/>
      <c r="DVE35" s="687"/>
      <c r="DVF35" s="687"/>
      <c r="DVG35" s="687"/>
      <c r="DVH35" s="687"/>
      <c r="DVI35" s="687"/>
      <c r="DVJ35" s="687"/>
      <c r="DVK35" s="687"/>
      <c r="DVL35" s="687"/>
      <c r="DVM35" s="687"/>
      <c r="DVN35" s="687"/>
      <c r="DVO35" s="687"/>
      <c r="DVP35" s="687"/>
      <c r="DVQ35" s="687"/>
      <c r="DVR35" s="687"/>
      <c r="DVS35" s="687"/>
      <c r="DVT35" s="687"/>
      <c r="DVU35" s="687"/>
      <c r="DVV35" s="687"/>
      <c r="DVW35" s="687"/>
      <c r="DVX35" s="687"/>
      <c r="DVY35" s="687"/>
      <c r="DVZ35" s="687"/>
      <c r="DWA35" s="687"/>
      <c r="DWB35" s="687"/>
      <c r="DWC35" s="687"/>
      <c r="DWD35" s="687"/>
      <c r="DWE35" s="687"/>
      <c r="DWF35" s="687"/>
      <c r="DWG35" s="687"/>
      <c r="DWH35" s="687"/>
      <c r="DWI35" s="687"/>
      <c r="DWJ35" s="687"/>
      <c r="DWK35" s="687"/>
      <c r="DWL35" s="687"/>
      <c r="DWM35" s="687"/>
      <c r="DWN35" s="687"/>
      <c r="DWO35" s="687"/>
      <c r="DWP35" s="687"/>
      <c r="DWQ35" s="687"/>
      <c r="DWR35" s="687"/>
      <c r="DWS35" s="687"/>
      <c r="DWT35" s="687"/>
      <c r="DWU35" s="687"/>
      <c r="DWV35" s="687"/>
      <c r="DWW35" s="687"/>
      <c r="DWX35" s="687"/>
      <c r="DWY35" s="687"/>
      <c r="DWZ35" s="687"/>
      <c r="DXA35" s="687"/>
      <c r="DXB35" s="687"/>
      <c r="DXC35" s="687"/>
      <c r="DXD35" s="687"/>
      <c r="DXE35" s="687"/>
      <c r="DXF35" s="687"/>
      <c r="DXG35" s="687"/>
      <c r="DXH35" s="687"/>
      <c r="DXI35" s="687"/>
      <c r="DXJ35" s="687"/>
      <c r="DXK35" s="687"/>
      <c r="DXL35" s="687"/>
      <c r="DXM35" s="687"/>
      <c r="DXN35" s="687"/>
      <c r="DXO35" s="687"/>
      <c r="DXP35" s="687"/>
      <c r="DXQ35" s="687"/>
      <c r="DXR35" s="687"/>
      <c r="DXS35" s="687"/>
      <c r="DXT35" s="687"/>
      <c r="DXU35" s="687"/>
      <c r="DXV35" s="687"/>
      <c r="DXW35" s="687"/>
      <c r="DXX35" s="687"/>
      <c r="DXY35" s="687"/>
      <c r="DXZ35" s="687"/>
      <c r="DYA35" s="687"/>
      <c r="DYB35" s="687"/>
      <c r="DYC35" s="687"/>
      <c r="DYD35" s="687"/>
      <c r="DYE35" s="687"/>
      <c r="DYF35" s="687"/>
      <c r="DYG35" s="687"/>
      <c r="DYH35" s="687"/>
      <c r="DYI35" s="687"/>
      <c r="DYJ35" s="687"/>
      <c r="DYK35" s="687"/>
      <c r="DYL35" s="687"/>
      <c r="DYM35" s="687"/>
      <c r="DYN35" s="687"/>
      <c r="DYO35" s="687"/>
      <c r="DYP35" s="687"/>
      <c r="DYQ35" s="687"/>
      <c r="DYR35" s="687"/>
      <c r="DYS35" s="687"/>
      <c r="DYT35" s="687"/>
      <c r="DYU35" s="687"/>
      <c r="DYV35" s="687"/>
      <c r="DYW35" s="687"/>
      <c r="DYX35" s="687"/>
      <c r="DYY35" s="687"/>
      <c r="DYZ35" s="687"/>
      <c r="DZA35" s="687"/>
      <c r="DZB35" s="687"/>
      <c r="DZC35" s="687"/>
      <c r="DZD35" s="687"/>
      <c r="DZE35" s="687"/>
      <c r="DZF35" s="687"/>
      <c r="DZG35" s="687"/>
      <c r="DZH35" s="687"/>
      <c r="DZI35" s="687"/>
      <c r="DZJ35" s="687"/>
      <c r="DZK35" s="687"/>
      <c r="DZL35" s="687"/>
      <c r="DZM35" s="687"/>
      <c r="DZN35" s="687"/>
      <c r="DZO35" s="687"/>
      <c r="DZP35" s="687"/>
      <c r="DZQ35" s="687"/>
      <c r="DZR35" s="687"/>
      <c r="DZS35" s="687"/>
      <c r="DZT35" s="687"/>
      <c r="DZU35" s="687"/>
      <c r="DZV35" s="687"/>
      <c r="DZW35" s="687"/>
      <c r="DZX35" s="687"/>
      <c r="DZY35" s="687"/>
      <c r="DZZ35" s="687"/>
      <c r="EAA35" s="687"/>
      <c r="EAB35" s="687"/>
      <c r="EAC35" s="687"/>
      <c r="EAD35" s="687"/>
      <c r="EAE35" s="687"/>
      <c r="EAF35" s="687"/>
      <c r="EAG35" s="687"/>
      <c r="EAH35" s="687"/>
      <c r="EAI35" s="687"/>
      <c r="EAJ35" s="687"/>
      <c r="EAK35" s="687"/>
      <c r="EAL35" s="687"/>
      <c r="EAM35" s="687"/>
      <c r="EAN35" s="687"/>
      <c r="EAO35" s="687"/>
      <c r="EAP35" s="687"/>
      <c r="EAQ35" s="687"/>
      <c r="EAR35" s="687"/>
      <c r="EAS35" s="687"/>
      <c r="EAT35" s="687"/>
      <c r="EAU35" s="687"/>
      <c r="EAV35" s="687"/>
      <c r="EAW35" s="687"/>
      <c r="EAX35" s="687"/>
      <c r="EAY35" s="687"/>
      <c r="EAZ35" s="687"/>
      <c r="EBA35" s="687"/>
      <c r="EBB35" s="687"/>
      <c r="EBC35" s="687"/>
      <c r="EBD35" s="687"/>
      <c r="EBE35" s="687"/>
      <c r="EBF35" s="687"/>
      <c r="EBG35" s="687"/>
      <c r="EBH35" s="687"/>
      <c r="EBI35" s="687"/>
      <c r="EBJ35" s="687"/>
      <c r="EBK35" s="687"/>
      <c r="EBL35" s="687"/>
      <c r="EBM35" s="687"/>
      <c r="EBN35" s="687"/>
      <c r="EBO35" s="687"/>
      <c r="EBP35" s="687"/>
      <c r="EBQ35" s="687"/>
      <c r="EBR35" s="687"/>
      <c r="EBS35" s="687"/>
      <c r="EBT35" s="687"/>
      <c r="EBU35" s="687"/>
      <c r="EBV35" s="687"/>
      <c r="EBW35" s="687"/>
      <c r="EBX35" s="687"/>
      <c r="EBY35" s="687"/>
      <c r="EBZ35" s="687"/>
      <c r="ECA35" s="687"/>
      <c r="ECB35" s="687"/>
      <c r="ECC35" s="687"/>
      <c r="ECD35" s="687"/>
      <c r="ECE35" s="687"/>
      <c r="ECF35" s="687"/>
      <c r="ECG35" s="687"/>
      <c r="ECH35" s="687"/>
      <c r="ECI35" s="687"/>
      <c r="ECJ35" s="687"/>
      <c r="ECK35" s="687"/>
      <c r="ECL35" s="687"/>
      <c r="ECM35" s="687"/>
      <c r="ECN35" s="687"/>
      <c r="ECO35" s="687"/>
      <c r="ECP35" s="687"/>
      <c r="ECQ35" s="687"/>
      <c r="ECR35" s="687"/>
      <c r="ECS35" s="687"/>
      <c r="ECT35" s="687"/>
      <c r="ECU35" s="687"/>
      <c r="ECV35" s="687"/>
      <c r="ECW35" s="687"/>
      <c r="ECX35" s="687"/>
      <c r="ECY35" s="687"/>
      <c r="ECZ35" s="687"/>
      <c r="EDA35" s="687"/>
      <c r="EDB35" s="687"/>
      <c r="EDC35" s="687"/>
      <c r="EDD35" s="687"/>
      <c r="EDE35" s="687"/>
      <c r="EDF35" s="687"/>
      <c r="EDG35" s="687"/>
      <c r="EDH35" s="687"/>
      <c r="EDI35" s="687"/>
      <c r="EDJ35" s="687"/>
      <c r="EDK35" s="687"/>
      <c r="EDL35" s="687"/>
      <c r="EDM35" s="687"/>
      <c r="EDN35" s="687"/>
      <c r="EDO35" s="687"/>
      <c r="EDP35" s="687"/>
      <c r="EDQ35" s="687"/>
      <c r="EDR35" s="687"/>
      <c r="EDS35" s="687"/>
      <c r="EDT35" s="687"/>
      <c r="EDU35" s="687"/>
      <c r="EDV35" s="687"/>
      <c r="EDW35" s="687"/>
      <c r="EDX35" s="687"/>
      <c r="EDY35" s="687"/>
      <c r="EDZ35" s="687"/>
      <c r="EEA35" s="687"/>
      <c r="EEB35" s="687"/>
      <c r="EEC35" s="687"/>
      <c r="EED35" s="687"/>
      <c r="EEE35" s="687"/>
      <c r="EEF35" s="687"/>
      <c r="EEG35" s="687"/>
      <c r="EEH35" s="687"/>
      <c r="EEI35" s="687"/>
      <c r="EEJ35" s="687"/>
      <c r="EEK35" s="687"/>
      <c r="EEL35" s="687"/>
      <c r="EEM35" s="687"/>
      <c r="EEN35" s="687"/>
      <c r="EEO35" s="687"/>
      <c r="EEP35" s="687"/>
      <c r="EEQ35" s="687"/>
      <c r="EER35" s="687"/>
      <c r="EES35" s="687"/>
      <c r="EET35" s="687"/>
      <c r="EEU35" s="687"/>
      <c r="EEV35" s="687"/>
      <c r="EEW35" s="687"/>
      <c r="EEX35" s="687"/>
      <c r="EEY35" s="687"/>
      <c r="EEZ35" s="687"/>
      <c r="EFA35" s="687"/>
      <c r="EFB35" s="687"/>
      <c r="EFC35" s="687"/>
      <c r="EFD35" s="687"/>
      <c r="EFE35" s="687"/>
      <c r="EFF35" s="687"/>
      <c r="EFG35" s="687"/>
      <c r="EFH35" s="687"/>
      <c r="EFI35" s="687"/>
      <c r="EFJ35" s="687"/>
      <c r="EFK35" s="687"/>
      <c r="EFL35" s="687"/>
      <c r="EFM35" s="687"/>
      <c r="EFN35" s="687"/>
      <c r="EFO35" s="687"/>
      <c r="EFP35" s="687"/>
      <c r="EFQ35" s="687"/>
      <c r="EFR35" s="687"/>
      <c r="EFS35" s="687"/>
      <c r="EFT35" s="687"/>
      <c r="EFU35" s="687"/>
      <c r="EFV35" s="687"/>
      <c r="EFW35" s="687"/>
      <c r="EFX35" s="687"/>
      <c r="EFY35" s="687"/>
      <c r="EFZ35" s="687"/>
      <c r="EGA35" s="687"/>
      <c r="EGB35" s="687"/>
      <c r="EGC35" s="687"/>
      <c r="EGD35" s="687"/>
      <c r="EGE35" s="687"/>
      <c r="EGF35" s="687"/>
      <c r="EGG35" s="687"/>
      <c r="EGH35" s="687"/>
      <c r="EGI35" s="687"/>
      <c r="EGJ35" s="687"/>
      <c r="EGK35" s="687"/>
      <c r="EGL35" s="687"/>
      <c r="EGM35" s="687"/>
      <c r="EGN35" s="687"/>
      <c r="EGO35" s="687"/>
      <c r="EGP35" s="687"/>
      <c r="EGQ35" s="687"/>
      <c r="EGR35" s="687"/>
      <c r="EGS35" s="687"/>
      <c r="EGT35" s="687"/>
      <c r="EGU35" s="687"/>
      <c r="EGV35" s="687"/>
      <c r="EGW35" s="687"/>
      <c r="EGX35" s="687"/>
      <c r="EGY35" s="687"/>
      <c r="EGZ35" s="687"/>
      <c r="EHA35" s="687"/>
      <c r="EHB35" s="687"/>
      <c r="EHC35" s="687"/>
      <c r="EHD35" s="687"/>
      <c r="EHE35" s="687"/>
      <c r="EHF35" s="687"/>
      <c r="EHG35" s="687"/>
      <c r="EHH35" s="687"/>
      <c r="EHI35" s="687"/>
      <c r="EHJ35" s="687"/>
      <c r="EHK35" s="687"/>
      <c r="EHL35" s="687"/>
      <c r="EHM35" s="687"/>
      <c r="EHN35" s="687"/>
      <c r="EHO35" s="687"/>
      <c r="EHP35" s="687"/>
      <c r="EHQ35" s="687"/>
      <c r="EHR35" s="687"/>
      <c r="EHS35" s="687"/>
      <c r="EHT35" s="687"/>
      <c r="EHU35" s="687"/>
      <c r="EHV35" s="687"/>
      <c r="EHW35" s="687"/>
      <c r="EHX35" s="687"/>
      <c r="EHY35" s="687"/>
      <c r="EHZ35" s="687"/>
      <c r="EIA35" s="687"/>
      <c r="EIB35" s="687"/>
      <c r="EIC35" s="687"/>
      <c r="EID35" s="687"/>
      <c r="EIE35" s="687"/>
      <c r="EIF35" s="687"/>
      <c r="EIG35" s="687"/>
      <c r="EIH35" s="687"/>
      <c r="EII35" s="687"/>
      <c r="EIJ35" s="687"/>
      <c r="EIK35" s="687"/>
      <c r="EIL35" s="687"/>
      <c r="EIM35" s="687"/>
      <c r="EIN35" s="687"/>
      <c r="EIO35" s="687"/>
      <c r="EIP35" s="687"/>
      <c r="EIQ35" s="687"/>
      <c r="EIR35" s="687"/>
      <c r="EIS35" s="687"/>
      <c r="EIT35" s="687"/>
      <c r="EIU35" s="687"/>
      <c r="EIV35" s="687"/>
      <c r="EIW35" s="687"/>
      <c r="EIX35" s="687"/>
      <c r="EIY35" s="687"/>
      <c r="EIZ35" s="687"/>
      <c r="EJA35" s="687"/>
      <c r="EJB35" s="687"/>
      <c r="EJC35" s="687"/>
      <c r="EJD35" s="687"/>
      <c r="EJE35" s="687"/>
      <c r="EJF35" s="687"/>
      <c r="EJG35" s="687"/>
      <c r="EJH35" s="687"/>
      <c r="EJI35" s="687"/>
      <c r="EJJ35" s="687"/>
      <c r="EJK35" s="687"/>
      <c r="EJL35" s="687"/>
      <c r="EJM35" s="687"/>
      <c r="EJN35" s="687"/>
      <c r="EJO35" s="687"/>
      <c r="EJP35" s="687"/>
      <c r="EJQ35" s="687"/>
      <c r="EJR35" s="687"/>
      <c r="EJS35" s="687"/>
      <c r="EJT35" s="687"/>
      <c r="EJU35" s="687"/>
      <c r="EJV35" s="687"/>
      <c r="EJW35" s="687"/>
      <c r="EJX35" s="687"/>
      <c r="EJY35" s="687"/>
      <c r="EJZ35" s="687"/>
      <c r="EKA35" s="687"/>
      <c r="EKB35" s="687"/>
      <c r="EKC35" s="687"/>
      <c r="EKD35" s="687"/>
      <c r="EKE35" s="687"/>
      <c r="EKF35" s="687"/>
      <c r="EKG35" s="687"/>
      <c r="EKH35" s="687"/>
      <c r="EKI35" s="687"/>
      <c r="EKJ35" s="687"/>
      <c r="EKK35" s="687"/>
      <c r="EKL35" s="687"/>
      <c r="EKM35" s="687"/>
      <c r="EKN35" s="687"/>
      <c r="EKO35" s="687"/>
      <c r="EKP35" s="687"/>
      <c r="EKQ35" s="687"/>
      <c r="EKR35" s="687"/>
      <c r="EKS35" s="687"/>
      <c r="EKT35" s="687"/>
      <c r="EKU35" s="687"/>
      <c r="EKV35" s="687"/>
      <c r="EKW35" s="687"/>
      <c r="EKX35" s="687"/>
      <c r="EKY35" s="687"/>
      <c r="EKZ35" s="687"/>
      <c r="ELA35" s="687"/>
      <c r="ELB35" s="687"/>
      <c r="ELC35" s="687"/>
      <c r="ELD35" s="687"/>
      <c r="ELE35" s="687"/>
      <c r="ELF35" s="687"/>
      <c r="ELG35" s="687"/>
      <c r="ELH35" s="687"/>
      <c r="ELI35" s="687"/>
      <c r="ELJ35" s="687"/>
      <c r="ELK35" s="687"/>
      <c r="ELL35" s="687"/>
      <c r="ELM35" s="687"/>
      <c r="ELN35" s="687"/>
      <c r="ELO35" s="687"/>
      <c r="ELP35" s="687"/>
      <c r="ELQ35" s="687"/>
      <c r="ELR35" s="687"/>
      <c r="ELS35" s="687"/>
      <c r="ELT35" s="687"/>
      <c r="ELU35" s="687"/>
      <c r="ELV35" s="687"/>
      <c r="ELW35" s="687"/>
      <c r="ELX35" s="687"/>
      <c r="ELY35" s="687"/>
      <c r="ELZ35" s="687"/>
      <c r="EMA35" s="687"/>
      <c r="EMB35" s="687"/>
      <c r="EMC35" s="687"/>
      <c r="EMD35" s="687"/>
      <c r="EME35" s="687"/>
      <c r="EMF35" s="687"/>
      <c r="EMG35" s="687"/>
      <c r="EMH35" s="687"/>
      <c r="EMI35" s="687"/>
      <c r="EMJ35" s="687"/>
      <c r="EMK35" s="687"/>
      <c r="EML35" s="687"/>
      <c r="EMM35" s="687"/>
      <c r="EMN35" s="687"/>
      <c r="EMO35" s="687"/>
      <c r="EMP35" s="687"/>
      <c r="EMQ35" s="687"/>
      <c r="EMR35" s="687"/>
      <c r="EMS35" s="687"/>
      <c r="EMT35" s="687"/>
      <c r="EMU35" s="687"/>
      <c r="EMV35" s="687"/>
      <c r="EMW35" s="687"/>
      <c r="EMX35" s="687"/>
      <c r="EMY35" s="687"/>
      <c r="EMZ35" s="687"/>
      <c r="ENA35" s="687"/>
      <c r="ENB35" s="687"/>
      <c r="ENC35" s="687"/>
      <c r="END35" s="687"/>
      <c r="ENE35" s="687"/>
      <c r="ENF35" s="687"/>
      <c r="ENG35" s="687"/>
      <c r="ENH35" s="687"/>
      <c r="ENI35" s="687"/>
      <c r="ENJ35" s="687"/>
      <c r="ENK35" s="687"/>
      <c r="ENL35" s="687"/>
      <c r="ENM35" s="687"/>
      <c r="ENN35" s="687"/>
      <c r="ENO35" s="687"/>
      <c r="ENP35" s="687"/>
      <c r="ENQ35" s="687"/>
      <c r="ENR35" s="687"/>
      <c r="ENS35" s="687"/>
      <c r="ENT35" s="687"/>
      <c r="ENU35" s="687"/>
      <c r="ENV35" s="687"/>
      <c r="ENW35" s="687"/>
      <c r="ENX35" s="687"/>
      <c r="ENY35" s="687"/>
      <c r="ENZ35" s="687"/>
      <c r="EOA35" s="687"/>
      <c r="EOB35" s="687"/>
      <c r="EOC35" s="687"/>
      <c r="EOD35" s="687"/>
      <c r="EOE35" s="687"/>
      <c r="EOF35" s="687"/>
      <c r="EOG35" s="687"/>
      <c r="EOH35" s="687"/>
      <c r="EOI35" s="687"/>
      <c r="EOJ35" s="687"/>
      <c r="EOK35" s="687"/>
      <c r="EOL35" s="687"/>
      <c r="EOM35" s="687"/>
      <c r="EON35" s="687"/>
      <c r="EOO35" s="687"/>
      <c r="EOP35" s="687"/>
      <c r="EOQ35" s="687"/>
      <c r="EOR35" s="687"/>
      <c r="EOS35" s="687"/>
      <c r="EOT35" s="687"/>
      <c r="EOU35" s="687"/>
      <c r="EOV35" s="687"/>
      <c r="EOW35" s="687"/>
      <c r="EOX35" s="687"/>
      <c r="EOY35" s="687"/>
      <c r="EOZ35" s="687"/>
      <c r="EPA35" s="687"/>
      <c r="EPB35" s="687"/>
      <c r="EPC35" s="687"/>
      <c r="EPD35" s="687"/>
      <c r="EPE35" s="687"/>
      <c r="EPF35" s="687"/>
      <c r="EPG35" s="687"/>
      <c r="EPH35" s="687"/>
      <c r="EPI35" s="687"/>
      <c r="EPJ35" s="687"/>
      <c r="EPK35" s="687"/>
      <c r="EPL35" s="687"/>
      <c r="EPM35" s="687"/>
      <c r="EPN35" s="687"/>
      <c r="EPO35" s="687"/>
      <c r="EPP35" s="687"/>
      <c r="EPQ35" s="687"/>
      <c r="EPR35" s="687"/>
      <c r="EPS35" s="687"/>
      <c r="EPT35" s="687"/>
      <c r="EPU35" s="687"/>
      <c r="EPV35" s="687"/>
      <c r="EPW35" s="687"/>
      <c r="EPX35" s="687"/>
      <c r="EPY35" s="687"/>
      <c r="EPZ35" s="687"/>
      <c r="EQA35" s="687"/>
      <c r="EQB35" s="687"/>
      <c r="EQC35" s="687"/>
      <c r="EQD35" s="687"/>
      <c r="EQE35" s="687"/>
      <c r="EQF35" s="687"/>
      <c r="EQG35" s="687"/>
      <c r="EQH35" s="687"/>
      <c r="EQI35" s="687"/>
      <c r="EQJ35" s="687"/>
      <c r="EQK35" s="687"/>
      <c r="EQL35" s="687"/>
      <c r="EQM35" s="687"/>
      <c r="EQN35" s="687"/>
      <c r="EQO35" s="687"/>
      <c r="EQP35" s="687"/>
      <c r="EQQ35" s="687"/>
      <c r="EQR35" s="687"/>
      <c r="EQS35" s="687"/>
      <c r="EQT35" s="687"/>
      <c r="EQU35" s="687"/>
      <c r="EQV35" s="687"/>
      <c r="EQW35" s="687"/>
      <c r="EQX35" s="687"/>
      <c r="EQY35" s="687"/>
      <c r="EQZ35" s="687"/>
      <c r="ERA35" s="687"/>
      <c r="ERB35" s="687"/>
      <c r="ERC35" s="687"/>
      <c r="ERD35" s="687"/>
      <c r="ERE35" s="687"/>
      <c r="ERF35" s="687"/>
      <c r="ERG35" s="687"/>
      <c r="ERH35" s="687"/>
      <c r="ERI35" s="687"/>
      <c r="ERJ35" s="687"/>
      <c r="ERK35" s="687"/>
      <c r="ERL35" s="687"/>
      <c r="ERM35" s="687"/>
      <c r="ERN35" s="687"/>
      <c r="ERO35" s="687"/>
      <c r="ERP35" s="687"/>
      <c r="ERQ35" s="687"/>
      <c r="ERR35" s="687"/>
      <c r="ERS35" s="687"/>
      <c r="ERT35" s="687"/>
      <c r="ERU35" s="687"/>
      <c r="ERV35" s="687"/>
      <c r="ERW35" s="687"/>
      <c r="ERX35" s="687"/>
      <c r="ERY35" s="687"/>
      <c r="ERZ35" s="687"/>
      <c r="ESA35" s="687"/>
      <c r="ESB35" s="687"/>
      <c r="ESC35" s="687"/>
      <c r="ESD35" s="687"/>
      <c r="ESE35" s="687"/>
      <c r="ESF35" s="687"/>
      <c r="ESG35" s="687"/>
      <c r="ESH35" s="687"/>
      <c r="ESI35" s="687"/>
      <c r="ESJ35" s="687"/>
      <c r="ESK35" s="687"/>
      <c r="ESL35" s="687"/>
      <c r="ESM35" s="687"/>
      <c r="ESN35" s="687"/>
      <c r="ESO35" s="687"/>
      <c r="ESP35" s="687"/>
      <c r="ESQ35" s="687"/>
      <c r="ESR35" s="687"/>
      <c r="ESS35" s="687"/>
      <c r="EST35" s="687"/>
      <c r="ESU35" s="687"/>
      <c r="ESV35" s="687"/>
      <c r="ESW35" s="687"/>
      <c r="ESX35" s="687"/>
      <c r="ESY35" s="687"/>
      <c r="ESZ35" s="687"/>
      <c r="ETA35" s="687"/>
      <c r="ETB35" s="687"/>
      <c r="ETC35" s="687"/>
      <c r="ETD35" s="687"/>
      <c r="ETE35" s="687"/>
      <c r="ETF35" s="687"/>
      <c r="ETG35" s="687"/>
      <c r="ETH35" s="687"/>
      <c r="ETI35" s="687"/>
      <c r="ETJ35" s="687"/>
      <c r="ETK35" s="687"/>
      <c r="ETL35" s="687"/>
      <c r="ETM35" s="687"/>
      <c r="ETN35" s="687"/>
      <c r="ETO35" s="687"/>
      <c r="ETP35" s="687"/>
      <c r="ETQ35" s="687"/>
      <c r="ETR35" s="687"/>
      <c r="ETS35" s="687"/>
      <c r="ETT35" s="687"/>
      <c r="ETU35" s="687"/>
      <c r="ETV35" s="687"/>
      <c r="ETW35" s="687"/>
      <c r="ETX35" s="687"/>
      <c r="ETY35" s="687"/>
      <c r="ETZ35" s="687"/>
      <c r="EUA35" s="687"/>
      <c r="EUB35" s="687"/>
      <c r="EUC35" s="687"/>
      <c r="EUD35" s="687"/>
      <c r="EUE35" s="687"/>
      <c r="EUF35" s="687"/>
      <c r="EUG35" s="687"/>
      <c r="EUH35" s="687"/>
      <c r="EUI35" s="687"/>
      <c r="EUJ35" s="687"/>
      <c r="EUK35" s="687"/>
      <c r="EUL35" s="687"/>
      <c r="EUM35" s="687"/>
      <c r="EUN35" s="687"/>
      <c r="EUO35" s="687"/>
      <c r="EUP35" s="687"/>
      <c r="EUQ35" s="687"/>
      <c r="EUR35" s="687"/>
      <c r="EUS35" s="687"/>
      <c r="EUT35" s="687"/>
      <c r="EUU35" s="687"/>
      <c r="EUV35" s="687"/>
      <c r="EUW35" s="687"/>
      <c r="EUX35" s="687"/>
      <c r="EUY35" s="687"/>
      <c r="EUZ35" s="687"/>
      <c r="EVA35" s="687"/>
      <c r="EVB35" s="687"/>
      <c r="EVC35" s="687"/>
      <c r="EVD35" s="687"/>
      <c r="EVE35" s="687"/>
      <c r="EVF35" s="687"/>
      <c r="EVG35" s="687"/>
      <c r="EVH35" s="687"/>
      <c r="EVI35" s="687"/>
      <c r="EVJ35" s="687"/>
      <c r="EVK35" s="687"/>
      <c r="EVL35" s="687"/>
      <c r="EVM35" s="687"/>
      <c r="EVN35" s="687"/>
      <c r="EVO35" s="687"/>
      <c r="EVP35" s="687"/>
      <c r="EVQ35" s="687"/>
      <c r="EVR35" s="687"/>
      <c r="EVS35" s="687"/>
      <c r="EVT35" s="687"/>
      <c r="EVU35" s="687"/>
      <c r="EVV35" s="687"/>
      <c r="EVW35" s="687"/>
      <c r="EVX35" s="687"/>
      <c r="EVY35" s="687"/>
      <c r="EVZ35" s="687"/>
      <c r="EWA35" s="687"/>
      <c r="EWB35" s="687"/>
      <c r="EWC35" s="687"/>
      <c r="EWD35" s="687"/>
      <c r="EWE35" s="687"/>
      <c r="EWF35" s="687"/>
      <c r="EWG35" s="687"/>
      <c r="EWH35" s="687"/>
      <c r="EWI35" s="687"/>
      <c r="EWJ35" s="687"/>
      <c r="EWK35" s="687"/>
      <c r="EWL35" s="687"/>
      <c r="EWM35" s="687"/>
      <c r="EWN35" s="687"/>
      <c r="EWO35" s="687"/>
      <c r="EWP35" s="687"/>
      <c r="EWQ35" s="687"/>
      <c r="EWR35" s="687"/>
      <c r="EWS35" s="687"/>
      <c r="EWT35" s="687"/>
      <c r="EWU35" s="687"/>
      <c r="EWV35" s="687"/>
      <c r="EWW35" s="687"/>
      <c r="EWX35" s="687"/>
      <c r="EWY35" s="687"/>
      <c r="EWZ35" s="687"/>
      <c r="EXA35" s="687"/>
      <c r="EXB35" s="687"/>
      <c r="EXC35" s="687"/>
      <c r="EXD35" s="687"/>
      <c r="EXE35" s="687"/>
      <c r="EXF35" s="687"/>
      <c r="EXG35" s="687"/>
      <c r="EXH35" s="687"/>
      <c r="EXI35" s="687"/>
      <c r="EXJ35" s="687"/>
      <c r="EXK35" s="687"/>
      <c r="EXL35" s="687"/>
      <c r="EXM35" s="687"/>
      <c r="EXN35" s="687"/>
      <c r="EXO35" s="687"/>
      <c r="EXP35" s="687"/>
      <c r="EXQ35" s="687"/>
      <c r="EXR35" s="687"/>
      <c r="EXS35" s="687"/>
      <c r="EXT35" s="687"/>
      <c r="EXU35" s="687"/>
      <c r="EXV35" s="687"/>
      <c r="EXW35" s="687"/>
      <c r="EXX35" s="687"/>
      <c r="EXY35" s="687"/>
      <c r="EXZ35" s="687"/>
      <c r="EYA35" s="687"/>
      <c r="EYB35" s="687"/>
      <c r="EYC35" s="687"/>
      <c r="EYD35" s="687"/>
      <c r="EYE35" s="687"/>
      <c r="EYF35" s="687"/>
      <c r="EYG35" s="687"/>
      <c r="EYH35" s="687"/>
      <c r="EYI35" s="687"/>
      <c r="EYJ35" s="687"/>
      <c r="EYK35" s="687"/>
      <c r="EYL35" s="687"/>
      <c r="EYM35" s="687"/>
      <c r="EYN35" s="687"/>
      <c r="EYO35" s="687"/>
      <c r="EYP35" s="687"/>
      <c r="EYQ35" s="687"/>
      <c r="EYR35" s="687"/>
      <c r="EYS35" s="687"/>
      <c r="EYT35" s="687"/>
      <c r="EYU35" s="687"/>
      <c r="EYV35" s="687"/>
      <c r="EYW35" s="687"/>
      <c r="EYX35" s="687"/>
      <c r="EYY35" s="687"/>
      <c r="EYZ35" s="687"/>
      <c r="EZA35" s="687"/>
      <c r="EZB35" s="687"/>
      <c r="EZC35" s="687"/>
      <c r="EZD35" s="687"/>
      <c r="EZE35" s="687"/>
      <c r="EZF35" s="687"/>
      <c r="EZG35" s="687"/>
      <c r="EZH35" s="687"/>
      <c r="EZI35" s="687"/>
      <c r="EZJ35" s="687"/>
      <c r="EZK35" s="687"/>
      <c r="EZL35" s="687"/>
      <c r="EZM35" s="687"/>
      <c r="EZN35" s="687"/>
      <c r="EZO35" s="687"/>
      <c r="EZP35" s="687"/>
      <c r="EZQ35" s="687"/>
      <c r="EZR35" s="687"/>
      <c r="EZS35" s="687"/>
      <c r="EZT35" s="687"/>
      <c r="EZU35" s="687"/>
      <c r="EZV35" s="687"/>
      <c r="EZW35" s="687"/>
      <c r="EZX35" s="687"/>
      <c r="EZY35" s="687"/>
      <c r="EZZ35" s="687"/>
      <c r="FAA35" s="687"/>
      <c r="FAB35" s="687"/>
      <c r="FAC35" s="687"/>
      <c r="FAD35" s="687"/>
      <c r="FAE35" s="687"/>
      <c r="FAF35" s="687"/>
      <c r="FAG35" s="687"/>
      <c r="FAH35" s="687"/>
      <c r="FAI35" s="687"/>
      <c r="FAJ35" s="687"/>
      <c r="FAK35" s="687"/>
      <c r="FAL35" s="687"/>
      <c r="FAM35" s="687"/>
      <c r="FAN35" s="687"/>
      <c r="FAO35" s="687"/>
      <c r="FAP35" s="687"/>
      <c r="FAQ35" s="687"/>
      <c r="FAR35" s="687"/>
      <c r="FAS35" s="687"/>
      <c r="FAT35" s="687"/>
      <c r="FAU35" s="687"/>
      <c r="FAV35" s="687"/>
      <c r="FAW35" s="687"/>
      <c r="FAX35" s="687"/>
      <c r="FAY35" s="687"/>
      <c r="FAZ35" s="687"/>
      <c r="FBA35" s="687"/>
      <c r="FBB35" s="687"/>
      <c r="FBC35" s="687"/>
      <c r="FBD35" s="687"/>
      <c r="FBE35" s="687"/>
      <c r="FBF35" s="687"/>
      <c r="FBG35" s="687"/>
      <c r="FBH35" s="687"/>
      <c r="FBI35" s="687"/>
      <c r="FBJ35" s="687"/>
      <c r="FBK35" s="687"/>
      <c r="FBL35" s="687"/>
      <c r="FBM35" s="687"/>
      <c r="FBN35" s="687"/>
      <c r="FBO35" s="687"/>
      <c r="FBP35" s="687"/>
      <c r="FBQ35" s="687"/>
      <c r="FBR35" s="687"/>
      <c r="FBS35" s="687"/>
      <c r="FBT35" s="687"/>
      <c r="FBU35" s="687"/>
      <c r="FBV35" s="687"/>
      <c r="FBW35" s="687"/>
      <c r="FBX35" s="687"/>
      <c r="FBY35" s="687"/>
      <c r="FBZ35" s="687"/>
      <c r="FCA35" s="687"/>
      <c r="FCB35" s="687"/>
      <c r="FCC35" s="687"/>
      <c r="FCD35" s="687"/>
      <c r="FCE35" s="687"/>
      <c r="FCF35" s="687"/>
      <c r="FCG35" s="687"/>
      <c r="FCH35" s="687"/>
      <c r="FCI35" s="687"/>
      <c r="FCJ35" s="687"/>
      <c r="FCK35" s="687"/>
      <c r="FCL35" s="687"/>
      <c r="FCM35" s="687"/>
      <c r="FCN35" s="687"/>
      <c r="FCO35" s="687"/>
      <c r="FCP35" s="687"/>
      <c r="FCQ35" s="687"/>
      <c r="FCR35" s="687"/>
      <c r="FCS35" s="687"/>
      <c r="FCT35" s="687"/>
      <c r="FCU35" s="687"/>
      <c r="FCV35" s="687"/>
      <c r="FCW35" s="687"/>
      <c r="FCX35" s="687"/>
      <c r="FCY35" s="687"/>
      <c r="FCZ35" s="687"/>
      <c r="FDA35" s="687"/>
      <c r="FDB35" s="687"/>
      <c r="FDC35" s="687"/>
      <c r="FDD35" s="687"/>
      <c r="FDE35" s="687"/>
      <c r="FDF35" s="687"/>
      <c r="FDG35" s="687"/>
      <c r="FDH35" s="687"/>
      <c r="FDI35" s="687"/>
      <c r="FDJ35" s="687"/>
      <c r="FDK35" s="687"/>
      <c r="FDL35" s="687"/>
      <c r="FDM35" s="687"/>
      <c r="FDN35" s="687"/>
      <c r="FDO35" s="687"/>
      <c r="FDP35" s="687"/>
      <c r="FDQ35" s="687"/>
      <c r="FDR35" s="687"/>
      <c r="FDS35" s="687"/>
      <c r="FDT35" s="687"/>
      <c r="FDU35" s="687"/>
      <c r="FDV35" s="687"/>
      <c r="FDW35" s="687"/>
      <c r="FDX35" s="687"/>
      <c r="FDY35" s="687"/>
      <c r="FDZ35" s="687"/>
      <c r="FEA35" s="687"/>
      <c r="FEB35" s="687"/>
      <c r="FEC35" s="687"/>
      <c r="FED35" s="687"/>
      <c r="FEE35" s="687"/>
      <c r="FEF35" s="687"/>
      <c r="FEG35" s="687"/>
      <c r="FEH35" s="687"/>
      <c r="FEI35" s="687"/>
      <c r="FEJ35" s="687"/>
      <c r="FEK35" s="687"/>
      <c r="FEL35" s="687"/>
      <c r="FEM35" s="687"/>
      <c r="FEN35" s="687"/>
      <c r="FEO35" s="687"/>
      <c r="FEP35" s="687"/>
      <c r="FEQ35" s="687"/>
      <c r="FER35" s="687"/>
      <c r="FES35" s="687"/>
      <c r="FET35" s="687"/>
      <c r="FEU35" s="687"/>
      <c r="FEV35" s="687"/>
      <c r="FEW35" s="687"/>
      <c r="FEX35" s="687"/>
      <c r="FEY35" s="687"/>
      <c r="FEZ35" s="687"/>
      <c r="FFA35" s="687"/>
      <c r="FFB35" s="687"/>
      <c r="FFC35" s="687"/>
      <c r="FFD35" s="687"/>
      <c r="FFE35" s="687"/>
      <c r="FFF35" s="687"/>
      <c r="FFG35" s="687"/>
      <c r="FFH35" s="687"/>
      <c r="FFI35" s="687"/>
      <c r="FFJ35" s="687"/>
      <c r="FFK35" s="687"/>
      <c r="FFL35" s="687"/>
      <c r="FFM35" s="687"/>
      <c r="FFN35" s="687"/>
      <c r="FFO35" s="687"/>
      <c r="FFP35" s="687"/>
      <c r="FFQ35" s="687"/>
      <c r="FFR35" s="687"/>
      <c r="FFS35" s="687"/>
      <c r="FFT35" s="687"/>
      <c r="FFU35" s="687"/>
      <c r="FFV35" s="687"/>
      <c r="FFW35" s="687"/>
      <c r="FFX35" s="687"/>
      <c r="FFY35" s="687"/>
      <c r="FFZ35" s="687"/>
      <c r="FGA35" s="687"/>
      <c r="FGB35" s="687"/>
      <c r="FGC35" s="687"/>
      <c r="FGD35" s="687"/>
      <c r="FGE35" s="687"/>
      <c r="FGF35" s="687"/>
      <c r="FGG35" s="687"/>
      <c r="FGH35" s="687"/>
      <c r="FGI35" s="687"/>
      <c r="FGJ35" s="687"/>
      <c r="FGK35" s="687"/>
      <c r="FGL35" s="687"/>
      <c r="FGM35" s="687"/>
      <c r="FGN35" s="687"/>
      <c r="FGO35" s="687"/>
      <c r="FGP35" s="687"/>
      <c r="FGQ35" s="687"/>
      <c r="FGR35" s="687"/>
      <c r="FGS35" s="687"/>
      <c r="FGT35" s="687"/>
      <c r="FGU35" s="687"/>
      <c r="FGV35" s="687"/>
      <c r="FGW35" s="687"/>
      <c r="FGX35" s="687"/>
      <c r="FGY35" s="687"/>
      <c r="FGZ35" s="687"/>
      <c r="FHA35" s="687"/>
      <c r="FHB35" s="687"/>
      <c r="FHC35" s="687"/>
      <c r="FHD35" s="687"/>
      <c r="FHE35" s="687"/>
      <c r="FHF35" s="687"/>
      <c r="FHG35" s="687"/>
      <c r="FHH35" s="687"/>
      <c r="FHI35" s="687"/>
      <c r="FHJ35" s="687"/>
      <c r="FHK35" s="687"/>
      <c r="FHL35" s="687"/>
      <c r="FHM35" s="687"/>
      <c r="FHN35" s="687"/>
      <c r="FHO35" s="687"/>
      <c r="FHP35" s="687"/>
      <c r="FHQ35" s="687"/>
      <c r="FHR35" s="687"/>
      <c r="FHS35" s="687"/>
      <c r="FHT35" s="687"/>
      <c r="FHU35" s="687"/>
      <c r="FHV35" s="687"/>
      <c r="FHW35" s="687"/>
      <c r="FHX35" s="687"/>
      <c r="FHY35" s="687"/>
      <c r="FHZ35" s="687"/>
      <c r="FIA35" s="687"/>
      <c r="FIB35" s="687"/>
      <c r="FIC35" s="687"/>
      <c r="FID35" s="687"/>
      <c r="FIE35" s="687"/>
      <c r="FIF35" s="687"/>
      <c r="FIG35" s="687"/>
      <c r="FIH35" s="687"/>
      <c r="FII35" s="687"/>
      <c r="FIJ35" s="687"/>
      <c r="FIK35" s="687"/>
      <c r="FIL35" s="687"/>
      <c r="FIM35" s="687"/>
      <c r="FIN35" s="687"/>
      <c r="FIO35" s="687"/>
      <c r="FIP35" s="687"/>
      <c r="FIQ35" s="687"/>
      <c r="FIR35" s="687"/>
      <c r="FIS35" s="687"/>
      <c r="FIT35" s="687"/>
      <c r="FIU35" s="687"/>
      <c r="FIV35" s="687"/>
      <c r="FIW35" s="687"/>
      <c r="FIX35" s="687"/>
      <c r="FIY35" s="687"/>
      <c r="FIZ35" s="687"/>
      <c r="FJA35" s="687"/>
      <c r="FJB35" s="687"/>
      <c r="FJC35" s="687"/>
      <c r="FJD35" s="687"/>
      <c r="FJE35" s="687"/>
      <c r="FJF35" s="687"/>
      <c r="FJG35" s="687"/>
      <c r="FJH35" s="687"/>
      <c r="FJI35" s="687"/>
      <c r="FJJ35" s="687"/>
      <c r="FJK35" s="687"/>
      <c r="FJL35" s="687"/>
      <c r="FJM35" s="687"/>
      <c r="FJN35" s="687"/>
      <c r="FJO35" s="687"/>
      <c r="FJP35" s="687"/>
      <c r="FJQ35" s="687"/>
      <c r="FJR35" s="687"/>
      <c r="FJS35" s="687"/>
      <c r="FJT35" s="687"/>
      <c r="FJU35" s="687"/>
      <c r="FJV35" s="687"/>
      <c r="FJW35" s="687"/>
      <c r="FJX35" s="687"/>
      <c r="FJY35" s="687"/>
      <c r="FJZ35" s="687"/>
      <c r="FKA35" s="687"/>
      <c r="FKB35" s="687"/>
      <c r="FKC35" s="687"/>
      <c r="FKD35" s="687"/>
      <c r="FKE35" s="687"/>
      <c r="FKF35" s="687"/>
      <c r="FKG35" s="687"/>
      <c r="FKH35" s="687"/>
      <c r="FKI35" s="687"/>
      <c r="FKJ35" s="687"/>
      <c r="FKK35" s="687"/>
      <c r="FKL35" s="687"/>
      <c r="FKM35" s="687"/>
      <c r="FKN35" s="687"/>
      <c r="FKO35" s="687"/>
      <c r="FKP35" s="687"/>
      <c r="FKQ35" s="687"/>
      <c r="FKR35" s="687"/>
      <c r="FKS35" s="687"/>
      <c r="FKT35" s="687"/>
      <c r="FKU35" s="687"/>
      <c r="FKV35" s="687"/>
      <c r="FKW35" s="687"/>
      <c r="FKX35" s="687"/>
      <c r="FKY35" s="687"/>
      <c r="FKZ35" s="687"/>
      <c r="FLA35" s="687"/>
      <c r="FLB35" s="687"/>
      <c r="FLC35" s="687"/>
      <c r="FLD35" s="687"/>
      <c r="FLE35" s="687"/>
      <c r="FLF35" s="687"/>
      <c r="FLG35" s="687"/>
      <c r="FLH35" s="687"/>
      <c r="FLI35" s="687"/>
      <c r="FLJ35" s="687"/>
      <c r="FLK35" s="687"/>
      <c r="FLL35" s="687"/>
      <c r="FLM35" s="687"/>
      <c r="FLN35" s="687"/>
      <c r="FLO35" s="687"/>
      <c r="FLP35" s="687"/>
      <c r="FLQ35" s="687"/>
      <c r="FLR35" s="687"/>
      <c r="FLS35" s="687"/>
      <c r="FLT35" s="687"/>
      <c r="FLU35" s="687"/>
      <c r="FLV35" s="687"/>
      <c r="FLW35" s="687"/>
      <c r="FLX35" s="687"/>
      <c r="FLY35" s="687"/>
      <c r="FLZ35" s="687"/>
      <c r="FMA35" s="687"/>
      <c r="FMB35" s="687"/>
      <c r="FMC35" s="687"/>
      <c r="FMD35" s="687"/>
      <c r="FME35" s="687"/>
      <c r="FMF35" s="687"/>
      <c r="FMG35" s="687"/>
      <c r="FMH35" s="687"/>
      <c r="FMI35" s="687"/>
      <c r="FMJ35" s="687"/>
      <c r="FMK35" s="687"/>
      <c r="FML35" s="687"/>
      <c r="FMM35" s="687"/>
      <c r="FMN35" s="687"/>
      <c r="FMO35" s="687"/>
      <c r="FMP35" s="687"/>
      <c r="FMQ35" s="687"/>
      <c r="FMR35" s="687"/>
      <c r="FMS35" s="687"/>
      <c r="FMT35" s="687"/>
      <c r="FMU35" s="687"/>
      <c r="FMV35" s="687"/>
      <c r="FMW35" s="687"/>
      <c r="FMX35" s="687"/>
      <c r="FMY35" s="687"/>
      <c r="FMZ35" s="687"/>
      <c r="FNA35" s="687"/>
      <c r="FNB35" s="687"/>
      <c r="FNC35" s="687"/>
      <c r="FND35" s="687"/>
      <c r="FNE35" s="687"/>
      <c r="FNF35" s="687"/>
      <c r="FNG35" s="687"/>
      <c r="FNH35" s="687"/>
      <c r="FNI35" s="687"/>
      <c r="FNJ35" s="687"/>
      <c r="FNK35" s="687"/>
      <c r="FNL35" s="687"/>
      <c r="FNM35" s="687"/>
      <c r="FNN35" s="687"/>
      <c r="FNO35" s="687"/>
      <c r="FNP35" s="687"/>
      <c r="FNQ35" s="687"/>
      <c r="FNR35" s="687"/>
      <c r="FNS35" s="687"/>
      <c r="FNT35" s="687"/>
      <c r="FNU35" s="687"/>
      <c r="FNV35" s="687"/>
      <c r="FNW35" s="687"/>
      <c r="FNX35" s="687"/>
      <c r="FNY35" s="687"/>
      <c r="FNZ35" s="687"/>
      <c r="FOA35" s="687"/>
      <c r="FOB35" s="687"/>
      <c r="FOC35" s="687"/>
      <c r="FOD35" s="687"/>
      <c r="FOE35" s="687"/>
      <c r="FOF35" s="687"/>
      <c r="FOG35" s="687"/>
      <c r="FOH35" s="687"/>
      <c r="FOI35" s="687"/>
      <c r="FOJ35" s="687"/>
      <c r="FOK35" s="687"/>
      <c r="FOL35" s="687"/>
      <c r="FOM35" s="687"/>
      <c r="FON35" s="687"/>
      <c r="FOO35" s="687"/>
      <c r="FOP35" s="687"/>
      <c r="FOQ35" s="687"/>
      <c r="FOR35" s="687"/>
      <c r="FOS35" s="687"/>
      <c r="FOT35" s="687"/>
      <c r="FOU35" s="687"/>
      <c r="FOV35" s="687"/>
      <c r="FOW35" s="687"/>
      <c r="FOX35" s="687"/>
      <c r="FOY35" s="687"/>
      <c r="FOZ35" s="687"/>
      <c r="FPA35" s="687"/>
      <c r="FPB35" s="687"/>
      <c r="FPC35" s="687"/>
      <c r="FPD35" s="687"/>
      <c r="FPE35" s="687"/>
      <c r="FPF35" s="687"/>
      <c r="FPG35" s="687"/>
      <c r="FPH35" s="687"/>
      <c r="FPI35" s="687"/>
      <c r="FPJ35" s="687"/>
      <c r="FPK35" s="687"/>
      <c r="FPL35" s="687"/>
      <c r="FPM35" s="687"/>
      <c r="FPN35" s="687"/>
      <c r="FPO35" s="687"/>
      <c r="FPP35" s="687"/>
      <c r="FPQ35" s="687"/>
      <c r="FPR35" s="687"/>
      <c r="FPS35" s="687"/>
      <c r="FPT35" s="687"/>
      <c r="FPU35" s="687"/>
      <c r="FPV35" s="687"/>
      <c r="FPW35" s="687"/>
      <c r="FPX35" s="687"/>
      <c r="FPY35" s="687"/>
      <c r="FPZ35" s="687"/>
      <c r="FQA35" s="687"/>
      <c r="FQB35" s="687"/>
      <c r="FQC35" s="687"/>
      <c r="FQD35" s="687"/>
      <c r="FQE35" s="687"/>
      <c r="FQF35" s="687"/>
      <c r="FQG35" s="687"/>
      <c r="FQH35" s="687"/>
      <c r="FQI35" s="687"/>
      <c r="FQJ35" s="687"/>
      <c r="FQK35" s="687"/>
      <c r="FQL35" s="687"/>
      <c r="FQM35" s="687"/>
      <c r="FQN35" s="687"/>
      <c r="FQO35" s="687"/>
      <c r="FQP35" s="687"/>
      <c r="FQQ35" s="687"/>
      <c r="FQR35" s="687"/>
      <c r="FQS35" s="687"/>
      <c r="FQT35" s="687"/>
      <c r="FQU35" s="687"/>
      <c r="FQV35" s="687"/>
      <c r="FQW35" s="687"/>
      <c r="FQX35" s="687"/>
      <c r="FQY35" s="687"/>
      <c r="FQZ35" s="687"/>
      <c r="FRA35" s="687"/>
      <c r="FRB35" s="687"/>
      <c r="FRC35" s="687"/>
      <c r="FRD35" s="687"/>
      <c r="FRE35" s="687"/>
      <c r="FRF35" s="687"/>
      <c r="FRG35" s="687"/>
      <c r="FRH35" s="687"/>
      <c r="FRI35" s="687"/>
      <c r="FRJ35" s="687"/>
      <c r="FRK35" s="687"/>
      <c r="FRL35" s="687"/>
      <c r="FRM35" s="687"/>
      <c r="FRN35" s="687"/>
      <c r="FRO35" s="687"/>
      <c r="FRP35" s="687"/>
      <c r="FRQ35" s="687"/>
      <c r="FRR35" s="687"/>
      <c r="FRS35" s="687"/>
      <c r="FRT35" s="687"/>
      <c r="FRU35" s="687"/>
      <c r="FRV35" s="687"/>
      <c r="FRW35" s="687"/>
      <c r="FRX35" s="687"/>
      <c r="FRY35" s="687"/>
      <c r="FRZ35" s="687"/>
      <c r="FSA35" s="687"/>
      <c r="FSB35" s="687"/>
      <c r="FSC35" s="687"/>
      <c r="FSD35" s="687"/>
      <c r="FSE35" s="687"/>
      <c r="FSF35" s="687"/>
      <c r="FSG35" s="687"/>
      <c r="FSH35" s="687"/>
      <c r="FSI35" s="687"/>
      <c r="FSJ35" s="687"/>
      <c r="FSK35" s="687"/>
      <c r="FSL35" s="687"/>
      <c r="FSM35" s="687"/>
      <c r="FSN35" s="687"/>
      <c r="FSO35" s="687"/>
      <c r="FSP35" s="687"/>
      <c r="FSQ35" s="687"/>
      <c r="FSR35" s="687"/>
      <c r="FSS35" s="687"/>
      <c r="FST35" s="687"/>
      <c r="FSU35" s="687"/>
      <c r="FSV35" s="687"/>
      <c r="FSW35" s="687"/>
      <c r="FSX35" s="687"/>
      <c r="FSY35" s="687"/>
      <c r="FSZ35" s="687"/>
      <c r="FTA35" s="687"/>
      <c r="FTB35" s="687"/>
      <c r="FTC35" s="687"/>
      <c r="FTD35" s="687"/>
      <c r="FTE35" s="687"/>
      <c r="FTF35" s="687"/>
      <c r="FTG35" s="687"/>
      <c r="FTH35" s="687"/>
      <c r="FTI35" s="687"/>
      <c r="FTJ35" s="687"/>
      <c r="FTK35" s="687"/>
      <c r="FTL35" s="687"/>
      <c r="FTM35" s="687"/>
      <c r="FTN35" s="687"/>
      <c r="FTO35" s="687"/>
      <c r="FTP35" s="687"/>
      <c r="FTQ35" s="687"/>
      <c r="FTR35" s="687"/>
      <c r="FTS35" s="687"/>
      <c r="FTT35" s="687"/>
      <c r="FTU35" s="687"/>
      <c r="FTV35" s="687"/>
      <c r="FTW35" s="687"/>
      <c r="FTX35" s="687"/>
      <c r="FTY35" s="687"/>
      <c r="FTZ35" s="687"/>
      <c r="FUA35" s="687"/>
      <c r="FUB35" s="687"/>
      <c r="FUC35" s="687"/>
      <c r="FUD35" s="687"/>
      <c r="FUE35" s="687"/>
      <c r="FUF35" s="687"/>
      <c r="FUG35" s="687"/>
      <c r="FUH35" s="687"/>
      <c r="FUI35" s="687"/>
      <c r="FUJ35" s="687"/>
      <c r="FUK35" s="687"/>
      <c r="FUL35" s="687"/>
      <c r="FUM35" s="687"/>
      <c r="FUN35" s="687"/>
      <c r="FUO35" s="687"/>
      <c r="FUP35" s="687"/>
      <c r="FUQ35" s="687"/>
      <c r="FUR35" s="687"/>
      <c r="FUS35" s="687"/>
      <c r="FUT35" s="687"/>
      <c r="FUU35" s="687"/>
      <c r="FUV35" s="687"/>
      <c r="FUW35" s="687"/>
      <c r="FUX35" s="687"/>
      <c r="FUY35" s="687"/>
      <c r="FUZ35" s="687"/>
      <c r="FVA35" s="687"/>
      <c r="FVB35" s="687"/>
      <c r="FVC35" s="687"/>
      <c r="FVD35" s="687"/>
      <c r="FVE35" s="687"/>
      <c r="FVF35" s="687"/>
      <c r="FVG35" s="687"/>
      <c r="FVH35" s="687"/>
      <c r="FVI35" s="687"/>
      <c r="FVJ35" s="687"/>
      <c r="FVK35" s="687"/>
      <c r="FVL35" s="687"/>
      <c r="FVM35" s="687"/>
      <c r="FVN35" s="687"/>
      <c r="FVO35" s="687"/>
      <c r="FVP35" s="687"/>
      <c r="FVQ35" s="687"/>
      <c r="FVR35" s="687"/>
      <c r="FVS35" s="687"/>
      <c r="FVT35" s="687"/>
      <c r="FVU35" s="687"/>
      <c r="FVV35" s="687"/>
      <c r="FVW35" s="687"/>
      <c r="FVX35" s="687"/>
      <c r="FVY35" s="687"/>
      <c r="FVZ35" s="687"/>
      <c r="FWA35" s="687"/>
      <c r="FWB35" s="687"/>
      <c r="FWC35" s="687"/>
      <c r="FWD35" s="687"/>
      <c r="FWE35" s="687"/>
      <c r="FWF35" s="687"/>
      <c r="FWG35" s="687"/>
      <c r="FWH35" s="687"/>
      <c r="FWI35" s="687"/>
      <c r="FWJ35" s="687"/>
      <c r="FWK35" s="687"/>
      <c r="FWL35" s="687"/>
      <c r="FWM35" s="687"/>
      <c r="FWN35" s="687"/>
      <c r="FWO35" s="687"/>
      <c r="FWP35" s="687"/>
      <c r="FWQ35" s="687"/>
      <c r="FWR35" s="687"/>
      <c r="FWS35" s="687"/>
      <c r="FWT35" s="687"/>
      <c r="FWU35" s="687"/>
      <c r="FWV35" s="687"/>
      <c r="FWW35" s="687"/>
      <c r="FWX35" s="687"/>
      <c r="FWY35" s="687"/>
      <c r="FWZ35" s="687"/>
      <c r="FXA35" s="687"/>
      <c r="FXB35" s="687"/>
      <c r="FXC35" s="687"/>
      <c r="FXD35" s="687"/>
      <c r="FXE35" s="687"/>
      <c r="FXF35" s="687"/>
      <c r="FXG35" s="687"/>
      <c r="FXH35" s="687"/>
      <c r="FXI35" s="687"/>
      <c r="FXJ35" s="687"/>
      <c r="FXK35" s="687"/>
      <c r="FXL35" s="687"/>
      <c r="FXM35" s="687"/>
      <c r="FXN35" s="687"/>
      <c r="FXO35" s="687"/>
      <c r="FXP35" s="687"/>
      <c r="FXQ35" s="687"/>
      <c r="FXR35" s="687"/>
      <c r="FXS35" s="687"/>
      <c r="FXT35" s="687"/>
      <c r="FXU35" s="687"/>
      <c r="FXV35" s="687"/>
      <c r="FXW35" s="687"/>
      <c r="FXX35" s="687"/>
      <c r="FXY35" s="687"/>
      <c r="FXZ35" s="687"/>
      <c r="FYA35" s="687"/>
      <c r="FYB35" s="687"/>
      <c r="FYC35" s="687"/>
      <c r="FYD35" s="687"/>
      <c r="FYE35" s="687"/>
      <c r="FYF35" s="687"/>
      <c r="FYG35" s="687"/>
      <c r="FYH35" s="687"/>
      <c r="FYI35" s="687"/>
      <c r="FYJ35" s="687"/>
      <c r="FYK35" s="687"/>
      <c r="FYL35" s="687"/>
      <c r="FYM35" s="687"/>
      <c r="FYN35" s="687"/>
      <c r="FYO35" s="687"/>
      <c r="FYP35" s="687"/>
      <c r="FYQ35" s="687"/>
      <c r="FYR35" s="687"/>
      <c r="FYS35" s="687"/>
      <c r="FYT35" s="687"/>
      <c r="FYU35" s="687"/>
      <c r="FYV35" s="687"/>
      <c r="FYW35" s="687"/>
      <c r="FYX35" s="687"/>
      <c r="FYY35" s="687"/>
      <c r="FYZ35" s="687"/>
      <c r="FZA35" s="687"/>
      <c r="FZB35" s="687"/>
      <c r="FZC35" s="687"/>
      <c r="FZD35" s="687"/>
      <c r="FZE35" s="687"/>
      <c r="FZF35" s="687"/>
      <c r="FZG35" s="687"/>
      <c r="FZH35" s="687"/>
      <c r="FZI35" s="687"/>
      <c r="FZJ35" s="687"/>
      <c r="FZK35" s="687"/>
      <c r="FZL35" s="687"/>
      <c r="FZM35" s="687"/>
      <c r="FZN35" s="687"/>
      <c r="FZO35" s="687"/>
      <c r="FZP35" s="687"/>
      <c r="FZQ35" s="687"/>
      <c r="FZR35" s="687"/>
      <c r="FZS35" s="687"/>
      <c r="FZT35" s="687"/>
      <c r="FZU35" s="687"/>
      <c r="FZV35" s="687"/>
      <c r="FZW35" s="687"/>
      <c r="FZX35" s="687"/>
      <c r="FZY35" s="687"/>
      <c r="FZZ35" s="687"/>
      <c r="GAA35" s="687"/>
      <c r="GAB35" s="687"/>
      <c r="GAC35" s="687"/>
      <c r="GAD35" s="687"/>
      <c r="GAE35" s="687"/>
      <c r="GAF35" s="687"/>
      <c r="GAG35" s="687"/>
      <c r="GAH35" s="687"/>
      <c r="GAI35" s="687"/>
      <c r="GAJ35" s="687"/>
      <c r="GAK35" s="687"/>
      <c r="GAL35" s="687"/>
      <c r="GAM35" s="687"/>
      <c r="GAN35" s="687"/>
      <c r="GAO35" s="687"/>
      <c r="GAP35" s="687"/>
      <c r="GAQ35" s="687"/>
      <c r="GAR35" s="687"/>
      <c r="GAS35" s="687"/>
      <c r="GAT35" s="687"/>
      <c r="GAU35" s="687"/>
      <c r="GAV35" s="687"/>
      <c r="GAW35" s="687"/>
      <c r="GAX35" s="687"/>
      <c r="GAY35" s="687"/>
      <c r="GAZ35" s="687"/>
      <c r="GBA35" s="687"/>
      <c r="GBB35" s="687"/>
      <c r="GBC35" s="687"/>
      <c r="GBD35" s="687"/>
      <c r="GBE35" s="687"/>
      <c r="GBF35" s="687"/>
      <c r="GBG35" s="687"/>
      <c r="GBH35" s="687"/>
      <c r="GBI35" s="687"/>
      <c r="GBJ35" s="687"/>
      <c r="GBK35" s="687"/>
      <c r="GBL35" s="687"/>
      <c r="GBM35" s="687"/>
      <c r="GBN35" s="687"/>
      <c r="GBO35" s="687"/>
      <c r="GBP35" s="687"/>
      <c r="GBQ35" s="687"/>
      <c r="GBR35" s="687"/>
      <c r="GBS35" s="687"/>
      <c r="GBT35" s="687"/>
      <c r="GBU35" s="687"/>
      <c r="GBV35" s="687"/>
      <c r="GBW35" s="687"/>
      <c r="GBX35" s="687"/>
      <c r="GBY35" s="687"/>
      <c r="GBZ35" s="687"/>
      <c r="GCA35" s="687"/>
      <c r="GCB35" s="687"/>
      <c r="GCC35" s="687"/>
      <c r="GCD35" s="687"/>
      <c r="GCE35" s="687"/>
      <c r="GCF35" s="687"/>
      <c r="GCG35" s="687"/>
      <c r="GCH35" s="687"/>
      <c r="GCI35" s="687"/>
      <c r="GCJ35" s="687"/>
      <c r="GCK35" s="687"/>
      <c r="GCL35" s="687"/>
      <c r="GCM35" s="687"/>
      <c r="GCN35" s="687"/>
      <c r="GCO35" s="687"/>
      <c r="GCP35" s="687"/>
      <c r="GCQ35" s="687"/>
      <c r="GCR35" s="687"/>
      <c r="GCS35" s="687"/>
      <c r="GCT35" s="687"/>
      <c r="GCU35" s="687"/>
      <c r="GCV35" s="687"/>
      <c r="GCW35" s="687"/>
      <c r="GCX35" s="687"/>
      <c r="GCY35" s="687"/>
      <c r="GCZ35" s="687"/>
      <c r="GDA35" s="687"/>
      <c r="GDB35" s="687"/>
      <c r="GDC35" s="687"/>
      <c r="GDD35" s="687"/>
      <c r="GDE35" s="687"/>
      <c r="GDF35" s="687"/>
      <c r="GDG35" s="687"/>
      <c r="GDH35" s="687"/>
      <c r="GDI35" s="687"/>
      <c r="GDJ35" s="687"/>
      <c r="GDK35" s="687"/>
      <c r="GDL35" s="687"/>
      <c r="GDM35" s="687"/>
      <c r="GDN35" s="687"/>
      <c r="GDO35" s="687"/>
      <c r="GDP35" s="687"/>
      <c r="GDQ35" s="687"/>
      <c r="GDR35" s="687"/>
      <c r="GDS35" s="687"/>
      <c r="GDT35" s="687"/>
      <c r="GDU35" s="687"/>
      <c r="GDV35" s="687"/>
      <c r="GDW35" s="687"/>
      <c r="GDX35" s="687"/>
      <c r="GDY35" s="687"/>
      <c r="GDZ35" s="687"/>
      <c r="GEA35" s="687"/>
      <c r="GEB35" s="687"/>
      <c r="GEC35" s="687"/>
      <c r="GED35" s="687"/>
      <c r="GEE35" s="687"/>
      <c r="GEF35" s="687"/>
      <c r="GEG35" s="687"/>
      <c r="GEH35" s="687"/>
      <c r="GEI35" s="687"/>
      <c r="GEJ35" s="687"/>
      <c r="GEK35" s="687"/>
      <c r="GEL35" s="687"/>
      <c r="GEM35" s="687"/>
      <c r="GEN35" s="687"/>
      <c r="GEO35" s="687"/>
      <c r="GEP35" s="687"/>
      <c r="GEQ35" s="687"/>
      <c r="GER35" s="687"/>
      <c r="GES35" s="687"/>
      <c r="GET35" s="687"/>
      <c r="GEU35" s="687"/>
      <c r="GEV35" s="687"/>
      <c r="GEW35" s="687"/>
      <c r="GEX35" s="687"/>
      <c r="GEY35" s="687"/>
      <c r="GEZ35" s="687"/>
      <c r="GFA35" s="687"/>
      <c r="GFB35" s="687"/>
      <c r="GFC35" s="687"/>
      <c r="GFD35" s="687"/>
      <c r="GFE35" s="687"/>
      <c r="GFF35" s="687"/>
      <c r="GFG35" s="687"/>
      <c r="GFH35" s="687"/>
      <c r="GFI35" s="687"/>
      <c r="GFJ35" s="687"/>
      <c r="GFK35" s="687"/>
      <c r="GFL35" s="687"/>
      <c r="GFM35" s="687"/>
      <c r="GFN35" s="687"/>
      <c r="GFO35" s="687"/>
      <c r="GFP35" s="687"/>
      <c r="GFQ35" s="687"/>
      <c r="GFR35" s="687"/>
      <c r="GFS35" s="687"/>
      <c r="GFT35" s="687"/>
      <c r="GFU35" s="687"/>
      <c r="GFV35" s="687"/>
      <c r="GFW35" s="687"/>
      <c r="GFX35" s="687"/>
      <c r="GFY35" s="687"/>
      <c r="GFZ35" s="687"/>
      <c r="GGA35" s="687"/>
      <c r="GGB35" s="687"/>
      <c r="GGC35" s="687"/>
      <c r="GGD35" s="687"/>
      <c r="GGE35" s="687"/>
      <c r="GGF35" s="687"/>
      <c r="GGG35" s="687"/>
      <c r="GGH35" s="687"/>
      <c r="GGI35" s="687"/>
      <c r="GGJ35" s="687"/>
      <c r="GGK35" s="687"/>
      <c r="GGL35" s="687"/>
      <c r="GGM35" s="687"/>
      <c r="GGN35" s="687"/>
      <c r="GGO35" s="687"/>
      <c r="GGP35" s="687"/>
      <c r="GGQ35" s="687"/>
      <c r="GGR35" s="687"/>
      <c r="GGS35" s="687"/>
      <c r="GGT35" s="687"/>
      <c r="GGU35" s="687"/>
      <c r="GGV35" s="687"/>
      <c r="GGW35" s="687"/>
      <c r="GGX35" s="687"/>
      <c r="GGY35" s="687"/>
      <c r="GGZ35" s="687"/>
      <c r="GHA35" s="687"/>
      <c r="GHB35" s="687"/>
      <c r="GHC35" s="687"/>
      <c r="GHD35" s="687"/>
      <c r="GHE35" s="687"/>
      <c r="GHF35" s="687"/>
      <c r="GHG35" s="687"/>
      <c r="GHH35" s="687"/>
      <c r="GHI35" s="687"/>
      <c r="GHJ35" s="687"/>
      <c r="GHK35" s="687"/>
      <c r="GHL35" s="687"/>
      <c r="GHM35" s="687"/>
      <c r="GHN35" s="687"/>
      <c r="GHO35" s="687"/>
      <c r="GHP35" s="687"/>
      <c r="GHQ35" s="687"/>
      <c r="GHR35" s="687"/>
      <c r="GHS35" s="687"/>
      <c r="GHT35" s="687"/>
      <c r="GHU35" s="687"/>
      <c r="GHV35" s="687"/>
      <c r="GHW35" s="687"/>
      <c r="GHX35" s="687"/>
      <c r="GHY35" s="687"/>
      <c r="GHZ35" s="687"/>
      <c r="GIA35" s="687"/>
      <c r="GIB35" s="687"/>
      <c r="GIC35" s="687"/>
      <c r="GID35" s="687"/>
      <c r="GIE35" s="687"/>
      <c r="GIF35" s="687"/>
      <c r="GIG35" s="687"/>
      <c r="GIH35" s="687"/>
      <c r="GII35" s="687"/>
      <c r="GIJ35" s="687"/>
      <c r="GIK35" s="687"/>
      <c r="GIL35" s="687"/>
      <c r="GIM35" s="687"/>
      <c r="GIN35" s="687"/>
      <c r="GIO35" s="687"/>
      <c r="GIP35" s="687"/>
      <c r="GIQ35" s="687"/>
      <c r="GIR35" s="687"/>
      <c r="GIS35" s="687"/>
      <c r="GIT35" s="687"/>
      <c r="GIU35" s="687"/>
      <c r="GIV35" s="687"/>
      <c r="GIW35" s="687"/>
      <c r="GIX35" s="687"/>
      <c r="GIY35" s="687"/>
      <c r="GIZ35" s="687"/>
      <c r="GJA35" s="687"/>
      <c r="GJB35" s="687"/>
      <c r="GJC35" s="687"/>
      <c r="GJD35" s="687"/>
      <c r="GJE35" s="687"/>
      <c r="GJF35" s="687"/>
      <c r="GJG35" s="687"/>
      <c r="GJH35" s="687"/>
      <c r="GJI35" s="687"/>
      <c r="GJJ35" s="687"/>
      <c r="GJK35" s="687"/>
      <c r="GJL35" s="687"/>
      <c r="GJM35" s="687"/>
      <c r="GJN35" s="687"/>
      <c r="GJO35" s="687"/>
      <c r="GJP35" s="687"/>
      <c r="GJQ35" s="687"/>
      <c r="GJR35" s="687"/>
      <c r="GJS35" s="687"/>
      <c r="GJT35" s="687"/>
      <c r="GJU35" s="687"/>
      <c r="GJV35" s="687"/>
      <c r="GJW35" s="687"/>
      <c r="GJX35" s="687"/>
      <c r="GJY35" s="687"/>
      <c r="GJZ35" s="687"/>
      <c r="GKA35" s="687"/>
      <c r="GKB35" s="687"/>
      <c r="GKC35" s="687"/>
      <c r="GKD35" s="687"/>
      <c r="GKE35" s="687"/>
      <c r="GKF35" s="687"/>
      <c r="GKG35" s="687"/>
      <c r="GKH35" s="687"/>
      <c r="GKI35" s="687"/>
      <c r="GKJ35" s="687"/>
      <c r="GKK35" s="687"/>
      <c r="GKL35" s="687"/>
      <c r="GKM35" s="687"/>
      <c r="GKN35" s="687"/>
      <c r="GKO35" s="687"/>
      <c r="GKP35" s="687"/>
      <c r="GKQ35" s="687"/>
      <c r="GKR35" s="687"/>
      <c r="GKS35" s="687"/>
      <c r="GKT35" s="687"/>
      <c r="GKU35" s="687"/>
      <c r="GKV35" s="687"/>
      <c r="GKW35" s="687"/>
      <c r="GKX35" s="687"/>
      <c r="GKY35" s="687"/>
      <c r="GKZ35" s="687"/>
      <c r="GLA35" s="687"/>
      <c r="GLB35" s="687"/>
      <c r="GLC35" s="687"/>
      <c r="GLD35" s="687"/>
      <c r="GLE35" s="687"/>
      <c r="GLF35" s="687"/>
      <c r="GLG35" s="687"/>
      <c r="GLH35" s="687"/>
      <c r="GLI35" s="687"/>
      <c r="GLJ35" s="687"/>
      <c r="GLK35" s="687"/>
      <c r="GLL35" s="687"/>
      <c r="GLM35" s="687"/>
      <c r="GLN35" s="687"/>
      <c r="GLO35" s="687"/>
      <c r="GLP35" s="687"/>
      <c r="GLQ35" s="687"/>
      <c r="GLR35" s="687"/>
      <c r="GLS35" s="687"/>
      <c r="GLT35" s="687"/>
      <c r="GLU35" s="687"/>
      <c r="GLV35" s="687"/>
      <c r="GLW35" s="687"/>
      <c r="GLX35" s="687"/>
      <c r="GLY35" s="687"/>
      <c r="GLZ35" s="687"/>
      <c r="GMA35" s="687"/>
      <c r="GMB35" s="687"/>
      <c r="GMC35" s="687"/>
      <c r="GMD35" s="687"/>
      <c r="GME35" s="687"/>
      <c r="GMF35" s="687"/>
      <c r="GMG35" s="687"/>
      <c r="GMH35" s="687"/>
      <c r="GMI35" s="687"/>
      <c r="GMJ35" s="687"/>
      <c r="GMK35" s="687"/>
      <c r="GML35" s="687"/>
      <c r="GMM35" s="687"/>
      <c r="GMN35" s="687"/>
      <c r="GMO35" s="687"/>
      <c r="GMP35" s="687"/>
      <c r="GMQ35" s="687"/>
      <c r="GMR35" s="687"/>
      <c r="GMS35" s="687"/>
      <c r="GMT35" s="687"/>
      <c r="GMU35" s="687"/>
      <c r="GMV35" s="687"/>
      <c r="GMW35" s="687"/>
      <c r="GMX35" s="687"/>
      <c r="GMY35" s="687"/>
      <c r="GMZ35" s="687"/>
      <c r="GNA35" s="687"/>
      <c r="GNB35" s="687"/>
      <c r="GNC35" s="687"/>
      <c r="GND35" s="687"/>
      <c r="GNE35" s="687"/>
      <c r="GNF35" s="687"/>
      <c r="GNG35" s="687"/>
      <c r="GNH35" s="687"/>
      <c r="GNI35" s="687"/>
      <c r="GNJ35" s="687"/>
      <c r="GNK35" s="687"/>
      <c r="GNL35" s="687"/>
      <c r="GNM35" s="687"/>
      <c r="GNN35" s="687"/>
      <c r="GNO35" s="687"/>
      <c r="GNP35" s="687"/>
      <c r="GNQ35" s="687"/>
      <c r="GNR35" s="687"/>
      <c r="GNS35" s="687"/>
      <c r="GNT35" s="687"/>
      <c r="GNU35" s="687"/>
      <c r="GNV35" s="687"/>
      <c r="GNW35" s="687"/>
      <c r="GNX35" s="687"/>
      <c r="GNY35" s="687"/>
      <c r="GNZ35" s="687"/>
      <c r="GOA35" s="687"/>
      <c r="GOB35" s="687"/>
      <c r="GOC35" s="687"/>
      <c r="GOD35" s="687"/>
      <c r="GOE35" s="687"/>
      <c r="GOF35" s="687"/>
      <c r="GOG35" s="687"/>
      <c r="GOH35" s="687"/>
      <c r="GOI35" s="687"/>
      <c r="GOJ35" s="687"/>
      <c r="GOK35" s="687"/>
      <c r="GOL35" s="687"/>
      <c r="GOM35" s="687"/>
      <c r="GON35" s="687"/>
      <c r="GOO35" s="687"/>
      <c r="GOP35" s="687"/>
      <c r="GOQ35" s="687"/>
      <c r="GOR35" s="687"/>
      <c r="GOS35" s="687"/>
      <c r="GOT35" s="687"/>
      <c r="GOU35" s="687"/>
      <c r="GOV35" s="687"/>
      <c r="GOW35" s="687"/>
      <c r="GOX35" s="687"/>
      <c r="GOY35" s="687"/>
      <c r="GOZ35" s="687"/>
      <c r="GPA35" s="687"/>
      <c r="GPB35" s="687"/>
      <c r="GPC35" s="687"/>
      <c r="GPD35" s="687"/>
      <c r="GPE35" s="687"/>
      <c r="GPF35" s="687"/>
      <c r="GPG35" s="687"/>
      <c r="GPH35" s="687"/>
      <c r="GPI35" s="687"/>
      <c r="GPJ35" s="687"/>
      <c r="GPK35" s="687"/>
      <c r="GPL35" s="687"/>
      <c r="GPM35" s="687"/>
      <c r="GPN35" s="687"/>
      <c r="GPO35" s="687"/>
      <c r="GPP35" s="687"/>
      <c r="GPQ35" s="687"/>
      <c r="GPR35" s="687"/>
      <c r="GPS35" s="687"/>
      <c r="GPT35" s="687"/>
      <c r="GPU35" s="687"/>
      <c r="GPV35" s="687"/>
      <c r="GPW35" s="687"/>
      <c r="GPX35" s="687"/>
      <c r="GPY35" s="687"/>
      <c r="GPZ35" s="687"/>
      <c r="GQA35" s="687"/>
      <c r="GQB35" s="687"/>
      <c r="GQC35" s="687"/>
      <c r="GQD35" s="687"/>
      <c r="GQE35" s="687"/>
      <c r="GQF35" s="687"/>
      <c r="GQG35" s="687"/>
      <c r="GQH35" s="687"/>
      <c r="GQI35" s="687"/>
      <c r="GQJ35" s="687"/>
      <c r="GQK35" s="687"/>
      <c r="GQL35" s="687"/>
      <c r="GQM35" s="687"/>
      <c r="GQN35" s="687"/>
      <c r="GQO35" s="687"/>
      <c r="GQP35" s="687"/>
      <c r="GQQ35" s="687"/>
      <c r="GQR35" s="687"/>
      <c r="GQS35" s="687"/>
      <c r="GQT35" s="687"/>
      <c r="GQU35" s="687"/>
      <c r="GQV35" s="687"/>
      <c r="GQW35" s="687"/>
      <c r="GQX35" s="687"/>
      <c r="GQY35" s="687"/>
      <c r="GQZ35" s="687"/>
      <c r="GRA35" s="687"/>
      <c r="GRB35" s="687"/>
      <c r="GRC35" s="687"/>
      <c r="GRD35" s="687"/>
      <c r="GRE35" s="687"/>
      <c r="GRF35" s="687"/>
      <c r="GRG35" s="687"/>
      <c r="GRH35" s="687"/>
      <c r="GRI35" s="687"/>
      <c r="GRJ35" s="687"/>
      <c r="GRK35" s="687"/>
      <c r="GRL35" s="687"/>
      <c r="GRM35" s="687"/>
      <c r="GRN35" s="687"/>
      <c r="GRO35" s="687"/>
      <c r="GRP35" s="687"/>
      <c r="GRQ35" s="687"/>
      <c r="GRR35" s="687"/>
      <c r="GRS35" s="687"/>
      <c r="GRT35" s="687"/>
      <c r="GRU35" s="687"/>
      <c r="GRV35" s="687"/>
      <c r="GRW35" s="687"/>
      <c r="GRX35" s="687"/>
      <c r="GRY35" s="687"/>
      <c r="GRZ35" s="687"/>
      <c r="GSA35" s="687"/>
      <c r="GSB35" s="687"/>
      <c r="GSC35" s="687"/>
      <c r="GSD35" s="687"/>
      <c r="GSE35" s="687"/>
      <c r="GSF35" s="687"/>
      <c r="GSG35" s="687"/>
      <c r="GSH35" s="687"/>
      <c r="GSI35" s="687"/>
      <c r="GSJ35" s="687"/>
      <c r="GSK35" s="687"/>
      <c r="GSL35" s="687"/>
      <c r="GSM35" s="687"/>
      <c r="GSN35" s="687"/>
      <c r="GSO35" s="687"/>
      <c r="GSP35" s="687"/>
      <c r="GSQ35" s="687"/>
      <c r="GSR35" s="687"/>
      <c r="GSS35" s="687"/>
      <c r="GST35" s="687"/>
      <c r="GSU35" s="687"/>
      <c r="GSV35" s="687"/>
      <c r="GSW35" s="687"/>
      <c r="GSX35" s="687"/>
      <c r="GSY35" s="687"/>
      <c r="GSZ35" s="687"/>
      <c r="GTA35" s="687"/>
      <c r="GTB35" s="687"/>
      <c r="GTC35" s="687"/>
      <c r="GTD35" s="687"/>
      <c r="GTE35" s="687"/>
      <c r="GTF35" s="687"/>
      <c r="GTG35" s="687"/>
      <c r="GTH35" s="687"/>
      <c r="GTI35" s="687"/>
      <c r="GTJ35" s="687"/>
      <c r="GTK35" s="687"/>
      <c r="GTL35" s="687"/>
      <c r="GTM35" s="687"/>
      <c r="GTN35" s="687"/>
      <c r="GTO35" s="687"/>
      <c r="GTP35" s="687"/>
      <c r="GTQ35" s="687"/>
      <c r="GTR35" s="687"/>
      <c r="GTS35" s="687"/>
      <c r="GTT35" s="687"/>
      <c r="GTU35" s="687"/>
      <c r="GTV35" s="687"/>
      <c r="GTW35" s="687"/>
      <c r="GTX35" s="687"/>
      <c r="GTY35" s="687"/>
      <c r="GTZ35" s="687"/>
      <c r="GUA35" s="687"/>
      <c r="GUB35" s="687"/>
      <c r="GUC35" s="687"/>
      <c r="GUD35" s="687"/>
      <c r="GUE35" s="687"/>
      <c r="GUF35" s="687"/>
      <c r="GUG35" s="687"/>
      <c r="GUH35" s="687"/>
      <c r="GUI35" s="687"/>
      <c r="GUJ35" s="687"/>
      <c r="GUK35" s="687"/>
      <c r="GUL35" s="687"/>
      <c r="GUM35" s="687"/>
      <c r="GUN35" s="687"/>
      <c r="GUO35" s="687"/>
      <c r="GUP35" s="687"/>
      <c r="GUQ35" s="687"/>
      <c r="GUR35" s="687"/>
      <c r="GUS35" s="687"/>
      <c r="GUT35" s="687"/>
      <c r="GUU35" s="687"/>
      <c r="GUV35" s="687"/>
      <c r="GUW35" s="687"/>
      <c r="GUX35" s="687"/>
      <c r="GUY35" s="687"/>
      <c r="GUZ35" s="687"/>
      <c r="GVA35" s="687"/>
      <c r="GVB35" s="687"/>
      <c r="GVC35" s="687"/>
      <c r="GVD35" s="687"/>
      <c r="GVE35" s="687"/>
      <c r="GVF35" s="687"/>
      <c r="GVG35" s="687"/>
      <c r="GVH35" s="687"/>
      <c r="GVI35" s="687"/>
      <c r="GVJ35" s="687"/>
      <c r="GVK35" s="687"/>
      <c r="GVL35" s="687"/>
      <c r="GVM35" s="687"/>
      <c r="GVN35" s="687"/>
      <c r="GVO35" s="687"/>
      <c r="GVP35" s="687"/>
      <c r="GVQ35" s="687"/>
      <c r="GVR35" s="687"/>
      <c r="GVS35" s="687"/>
      <c r="GVT35" s="687"/>
      <c r="GVU35" s="687"/>
      <c r="GVV35" s="687"/>
      <c r="GVW35" s="687"/>
      <c r="GVX35" s="687"/>
      <c r="GVY35" s="687"/>
      <c r="GVZ35" s="687"/>
      <c r="GWA35" s="687"/>
      <c r="GWB35" s="687"/>
      <c r="GWC35" s="687"/>
      <c r="GWD35" s="687"/>
      <c r="GWE35" s="687"/>
      <c r="GWF35" s="687"/>
      <c r="GWG35" s="687"/>
      <c r="GWH35" s="687"/>
      <c r="GWI35" s="687"/>
      <c r="GWJ35" s="687"/>
      <c r="GWK35" s="687"/>
      <c r="GWL35" s="687"/>
      <c r="GWM35" s="687"/>
      <c r="GWN35" s="687"/>
      <c r="GWO35" s="687"/>
      <c r="GWP35" s="687"/>
      <c r="GWQ35" s="687"/>
      <c r="GWR35" s="687"/>
      <c r="GWS35" s="687"/>
      <c r="GWT35" s="687"/>
      <c r="GWU35" s="687"/>
      <c r="GWV35" s="687"/>
      <c r="GWW35" s="687"/>
      <c r="GWX35" s="687"/>
      <c r="GWY35" s="687"/>
      <c r="GWZ35" s="687"/>
      <c r="GXA35" s="687"/>
      <c r="GXB35" s="687"/>
      <c r="GXC35" s="687"/>
      <c r="GXD35" s="687"/>
      <c r="GXE35" s="687"/>
      <c r="GXF35" s="687"/>
      <c r="GXG35" s="687"/>
      <c r="GXH35" s="687"/>
      <c r="GXI35" s="687"/>
      <c r="GXJ35" s="687"/>
      <c r="GXK35" s="687"/>
      <c r="GXL35" s="687"/>
      <c r="GXM35" s="687"/>
      <c r="GXN35" s="687"/>
      <c r="GXO35" s="687"/>
      <c r="GXP35" s="687"/>
      <c r="GXQ35" s="687"/>
      <c r="GXR35" s="687"/>
      <c r="GXS35" s="687"/>
      <c r="GXT35" s="687"/>
      <c r="GXU35" s="687"/>
      <c r="GXV35" s="687"/>
      <c r="GXW35" s="687"/>
      <c r="GXX35" s="687"/>
      <c r="GXY35" s="687"/>
      <c r="GXZ35" s="687"/>
      <c r="GYA35" s="687"/>
      <c r="GYB35" s="687"/>
      <c r="GYC35" s="687"/>
      <c r="GYD35" s="687"/>
      <c r="GYE35" s="687"/>
      <c r="GYF35" s="687"/>
      <c r="GYG35" s="687"/>
      <c r="GYH35" s="687"/>
      <c r="GYI35" s="687"/>
      <c r="GYJ35" s="687"/>
      <c r="GYK35" s="687"/>
      <c r="GYL35" s="687"/>
      <c r="GYM35" s="687"/>
      <c r="GYN35" s="687"/>
      <c r="GYO35" s="687"/>
      <c r="GYP35" s="687"/>
      <c r="GYQ35" s="687"/>
      <c r="GYR35" s="687"/>
      <c r="GYS35" s="687"/>
      <c r="GYT35" s="687"/>
      <c r="GYU35" s="687"/>
      <c r="GYV35" s="687"/>
      <c r="GYW35" s="687"/>
      <c r="GYX35" s="687"/>
      <c r="GYY35" s="687"/>
      <c r="GYZ35" s="687"/>
      <c r="GZA35" s="687"/>
      <c r="GZB35" s="687"/>
      <c r="GZC35" s="687"/>
      <c r="GZD35" s="687"/>
      <c r="GZE35" s="687"/>
      <c r="GZF35" s="687"/>
      <c r="GZG35" s="687"/>
      <c r="GZH35" s="687"/>
      <c r="GZI35" s="687"/>
      <c r="GZJ35" s="687"/>
      <c r="GZK35" s="687"/>
      <c r="GZL35" s="687"/>
      <c r="GZM35" s="687"/>
      <c r="GZN35" s="687"/>
      <c r="GZO35" s="687"/>
      <c r="GZP35" s="687"/>
      <c r="GZQ35" s="687"/>
      <c r="GZR35" s="687"/>
      <c r="GZS35" s="687"/>
      <c r="GZT35" s="687"/>
      <c r="GZU35" s="687"/>
      <c r="GZV35" s="687"/>
      <c r="GZW35" s="687"/>
      <c r="GZX35" s="687"/>
      <c r="GZY35" s="687"/>
      <c r="GZZ35" s="687"/>
      <c r="HAA35" s="687"/>
      <c r="HAB35" s="687"/>
      <c r="HAC35" s="687"/>
      <c r="HAD35" s="687"/>
      <c r="HAE35" s="687"/>
      <c r="HAF35" s="687"/>
      <c r="HAG35" s="687"/>
      <c r="HAH35" s="687"/>
      <c r="HAI35" s="687"/>
      <c r="HAJ35" s="687"/>
      <c r="HAK35" s="687"/>
      <c r="HAL35" s="687"/>
      <c r="HAM35" s="687"/>
      <c r="HAN35" s="687"/>
      <c r="HAO35" s="687"/>
      <c r="HAP35" s="687"/>
      <c r="HAQ35" s="687"/>
      <c r="HAR35" s="687"/>
      <c r="HAS35" s="687"/>
      <c r="HAT35" s="687"/>
      <c r="HAU35" s="687"/>
      <c r="HAV35" s="687"/>
      <c r="HAW35" s="687"/>
      <c r="HAX35" s="687"/>
      <c r="HAY35" s="687"/>
      <c r="HAZ35" s="687"/>
      <c r="HBA35" s="687"/>
      <c r="HBB35" s="687"/>
      <c r="HBC35" s="687"/>
      <c r="HBD35" s="687"/>
      <c r="HBE35" s="687"/>
      <c r="HBF35" s="687"/>
      <c r="HBG35" s="687"/>
      <c r="HBH35" s="687"/>
      <c r="HBI35" s="687"/>
      <c r="HBJ35" s="687"/>
      <c r="HBK35" s="687"/>
      <c r="HBL35" s="687"/>
      <c r="HBM35" s="687"/>
      <c r="HBN35" s="687"/>
      <c r="HBO35" s="687"/>
      <c r="HBP35" s="687"/>
      <c r="HBQ35" s="687"/>
      <c r="HBR35" s="687"/>
      <c r="HBS35" s="687"/>
      <c r="HBT35" s="687"/>
      <c r="HBU35" s="687"/>
      <c r="HBV35" s="687"/>
      <c r="HBW35" s="687"/>
      <c r="HBX35" s="687"/>
      <c r="HBY35" s="687"/>
      <c r="HBZ35" s="687"/>
      <c r="HCA35" s="687"/>
      <c r="HCB35" s="687"/>
      <c r="HCC35" s="687"/>
      <c r="HCD35" s="687"/>
      <c r="HCE35" s="687"/>
      <c r="HCF35" s="687"/>
      <c r="HCG35" s="687"/>
      <c r="HCH35" s="687"/>
      <c r="HCI35" s="687"/>
      <c r="HCJ35" s="687"/>
      <c r="HCK35" s="687"/>
      <c r="HCL35" s="687"/>
      <c r="HCM35" s="687"/>
      <c r="HCN35" s="687"/>
      <c r="HCO35" s="687"/>
      <c r="HCP35" s="687"/>
      <c r="HCQ35" s="687"/>
      <c r="HCR35" s="687"/>
      <c r="HCS35" s="687"/>
      <c r="HCT35" s="687"/>
      <c r="HCU35" s="687"/>
      <c r="HCV35" s="687"/>
      <c r="HCW35" s="687"/>
      <c r="HCX35" s="687"/>
      <c r="HCY35" s="687"/>
      <c r="HCZ35" s="687"/>
      <c r="HDA35" s="687"/>
      <c r="HDB35" s="687"/>
      <c r="HDC35" s="687"/>
      <c r="HDD35" s="687"/>
      <c r="HDE35" s="687"/>
      <c r="HDF35" s="687"/>
      <c r="HDG35" s="687"/>
      <c r="HDH35" s="687"/>
      <c r="HDI35" s="687"/>
      <c r="HDJ35" s="687"/>
      <c r="HDK35" s="687"/>
      <c r="HDL35" s="687"/>
      <c r="HDM35" s="687"/>
      <c r="HDN35" s="687"/>
      <c r="HDO35" s="687"/>
      <c r="HDP35" s="687"/>
      <c r="HDQ35" s="687"/>
      <c r="HDR35" s="687"/>
      <c r="HDS35" s="687"/>
      <c r="HDT35" s="687"/>
      <c r="HDU35" s="687"/>
      <c r="HDV35" s="687"/>
      <c r="HDW35" s="687"/>
      <c r="HDX35" s="687"/>
      <c r="HDY35" s="687"/>
      <c r="HDZ35" s="687"/>
      <c r="HEA35" s="687"/>
      <c r="HEB35" s="687"/>
      <c r="HEC35" s="687"/>
      <c r="HED35" s="687"/>
      <c r="HEE35" s="687"/>
      <c r="HEF35" s="687"/>
      <c r="HEG35" s="687"/>
      <c r="HEH35" s="687"/>
      <c r="HEI35" s="687"/>
      <c r="HEJ35" s="687"/>
      <c r="HEK35" s="687"/>
      <c r="HEL35" s="687"/>
      <c r="HEM35" s="687"/>
      <c r="HEN35" s="687"/>
      <c r="HEO35" s="687"/>
      <c r="HEP35" s="687"/>
      <c r="HEQ35" s="687"/>
      <c r="HER35" s="687"/>
      <c r="HES35" s="687"/>
      <c r="HET35" s="687"/>
      <c r="HEU35" s="687"/>
      <c r="HEV35" s="687"/>
      <c r="HEW35" s="687"/>
      <c r="HEX35" s="687"/>
      <c r="HEY35" s="687"/>
      <c r="HEZ35" s="687"/>
      <c r="HFA35" s="687"/>
      <c r="HFB35" s="687"/>
      <c r="HFC35" s="687"/>
      <c r="HFD35" s="687"/>
      <c r="HFE35" s="687"/>
      <c r="HFF35" s="687"/>
      <c r="HFG35" s="687"/>
      <c r="HFH35" s="687"/>
      <c r="HFI35" s="687"/>
      <c r="HFJ35" s="687"/>
      <c r="HFK35" s="687"/>
      <c r="HFL35" s="687"/>
      <c r="HFM35" s="687"/>
      <c r="HFN35" s="687"/>
      <c r="HFO35" s="687"/>
      <c r="HFP35" s="687"/>
      <c r="HFQ35" s="687"/>
      <c r="HFR35" s="687"/>
      <c r="HFS35" s="687"/>
      <c r="HFT35" s="687"/>
      <c r="HFU35" s="687"/>
      <c r="HFV35" s="687"/>
      <c r="HFW35" s="687"/>
      <c r="HFX35" s="687"/>
      <c r="HFY35" s="687"/>
      <c r="HFZ35" s="687"/>
      <c r="HGA35" s="687"/>
      <c r="HGB35" s="687"/>
      <c r="HGC35" s="687"/>
      <c r="HGD35" s="687"/>
      <c r="HGE35" s="687"/>
      <c r="HGF35" s="687"/>
      <c r="HGG35" s="687"/>
      <c r="HGH35" s="687"/>
      <c r="HGI35" s="687"/>
      <c r="HGJ35" s="687"/>
      <c r="HGK35" s="687"/>
      <c r="HGL35" s="687"/>
      <c r="HGM35" s="687"/>
      <c r="HGN35" s="687"/>
      <c r="HGO35" s="687"/>
      <c r="HGP35" s="687"/>
      <c r="HGQ35" s="687"/>
      <c r="HGR35" s="687"/>
      <c r="HGS35" s="687"/>
      <c r="HGT35" s="687"/>
      <c r="HGU35" s="687"/>
      <c r="HGV35" s="687"/>
      <c r="HGW35" s="687"/>
      <c r="HGX35" s="687"/>
      <c r="HGY35" s="687"/>
      <c r="HGZ35" s="687"/>
      <c r="HHA35" s="687"/>
      <c r="HHB35" s="687"/>
      <c r="HHC35" s="687"/>
      <c r="HHD35" s="687"/>
      <c r="HHE35" s="687"/>
      <c r="HHF35" s="687"/>
      <c r="HHG35" s="687"/>
      <c r="HHH35" s="687"/>
      <c r="HHI35" s="687"/>
      <c r="HHJ35" s="687"/>
      <c r="HHK35" s="687"/>
      <c r="HHL35" s="687"/>
      <c r="HHM35" s="687"/>
      <c r="HHN35" s="687"/>
      <c r="HHO35" s="687"/>
      <c r="HHP35" s="687"/>
      <c r="HHQ35" s="687"/>
      <c r="HHR35" s="687"/>
      <c r="HHS35" s="687"/>
      <c r="HHT35" s="687"/>
      <c r="HHU35" s="687"/>
      <c r="HHV35" s="687"/>
      <c r="HHW35" s="687"/>
      <c r="HHX35" s="687"/>
      <c r="HHY35" s="687"/>
      <c r="HHZ35" s="687"/>
      <c r="HIA35" s="687"/>
      <c r="HIB35" s="687"/>
      <c r="HIC35" s="687"/>
      <c r="HID35" s="687"/>
      <c r="HIE35" s="687"/>
      <c r="HIF35" s="687"/>
      <c r="HIG35" s="687"/>
      <c r="HIH35" s="687"/>
      <c r="HII35" s="687"/>
      <c r="HIJ35" s="687"/>
      <c r="HIK35" s="687"/>
      <c r="HIL35" s="687"/>
      <c r="HIM35" s="687"/>
      <c r="HIN35" s="687"/>
      <c r="HIO35" s="687"/>
      <c r="HIP35" s="687"/>
      <c r="HIQ35" s="687"/>
      <c r="HIR35" s="687"/>
      <c r="HIS35" s="687"/>
      <c r="HIT35" s="687"/>
      <c r="HIU35" s="687"/>
      <c r="HIV35" s="687"/>
      <c r="HIW35" s="687"/>
      <c r="HIX35" s="687"/>
      <c r="HIY35" s="687"/>
      <c r="HIZ35" s="687"/>
      <c r="HJA35" s="687"/>
      <c r="HJB35" s="687"/>
      <c r="HJC35" s="687"/>
      <c r="HJD35" s="687"/>
      <c r="HJE35" s="687"/>
      <c r="HJF35" s="687"/>
      <c r="HJG35" s="687"/>
      <c r="HJH35" s="687"/>
      <c r="HJI35" s="687"/>
      <c r="HJJ35" s="687"/>
      <c r="HJK35" s="687"/>
      <c r="HJL35" s="687"/>
      <c r="HJM35" s="687"/>
      <c r="HJN35" s="687"/>
      <c r="HJO35" s="687"/>
      <c r="HJP35" s="687"/>
      <c r="HJQ35" s="687"/>
      <c r="HJR35" s="687"/>
      <c r="HJS35" s="687"/>
      <c r="HJT35" s="687"/>
      <c r="HJU35" s="687"/>
      <c r="HJV35" s="687"/>
      <c r="HJW35" s="687"/>
      <c r="HJX35" s="687"/>
      <c r="HJY35" s="687"/>
      <c r="HJZ35" s="687"/>
      <c r="HKA35" s="687"/>
      <c r="HKB35" s="687"/>
      <c r="HKC35" s="687"/>
      <c r="HKD35" s="687"/>
      <c r="HKE35" s="687"/>
      <c r="HKF35" s="687"/>
      <c r="HKG35" s="687"/>
      <c r="HKH35" s="687"/>
      <c r="HKI35" s="687"/>
      <c r="HKJ35" s="687"/>
      <c r="HKK35" s="687"/>
      <c r="HKL35" s="687"/>
      <c r="HKM35" s="687"/>
      <c r="HKN35" s="687"/>
      <c r="HKO35" s="687"/>
      <c r="HKP35" s="687"/>
      <c r="HKQ35" s="687"/>
      <c r="HKR35" s="687"/>
      <c r="HKS35" s="687"/>
      <c r="HKT35" s="687"/>
      <c r="HKU35" s="687"/>
      <c r="HKV35" s="687"/>
      <c r="HKW35" s="687"/>
      <c r="HKX35" s="687"/>
      <c r="HKY35" s="687"/>
      <c r="HKZ35" s="687"/>
      <c r="HLA35" s="687"/>
      <c r="HLB35" s="687"/>
      <c r="HLC35" s="687"/>
      <c r="HLD35" s="687"/>
      <c r="HLE35" s="687"/>
      <c r="HLF35" s="687"/>
      <c r="HLG35" s="687"/>
      <c r="HLH35" s="687"/>
      <c r="HLI35" s="687"/>
      <c r="HLJ35" s="687"/>
      <c r="HLK35" s="687"/>
      <c r="HLL35" s="687"/>
      <c r="HLM35" s="687"/>
      <c r="HLN35" s="687"/>
      <c r="HLO35" s="687"/>
      <c r="HLP35" s="687"/>
      <c r="HLQ35" s="687"/>
      <c r="HLR35" s="687"/>
      <c r="HLS35" s="687"/>
      <c r="HLT35" s="687"/>
      <c r="HLU35" s="687"/>
      <c r="HLV35" s="687"/>
      <c r="HLW35" s="687"/>
      <c r="HLX35" s="687"/>
      <c r="HLY35" s="687"/>
      <c r="HLZ35" s="687"/>
      <c r="HMA35" s="687"/>
      <c r="HMB35" s="687"/>
      <c r="HMC35" s="687"/>
      <c r="HMD35" s="687"/>
      <c r="HME35" s="687"/>
      <c r="HMF35" s="687"/>
      <c r="HMG35" s="687"/>
      <c r="HMH35" s="687"/>
      <c r="HMI35" s="687"/>
      <c r="HMJ35" s="687"/>
      <c r="HMK35" s="687"/>
      <c r="HML35" s="687"/>
      <c r="HMM35" s="687"/>
      <c r="HMN35" s="687"/>
      <c r="HMO35" s="687"/>
      <c r="HMP35" s="687"/>
      <c r="HMQ35" s="687"/>
      <c r="HMR35" s="687"/>
      <c r="HMS35" s="687"/>
      <c r="HMT35" s="687"/>
      <c r="HMU35" s="687"/>
      <c r="HMV35" s="687"/>
      <c r="HMW35" s="687"/>
      <c r="HMX35" s="687"/>
      <c r="HMY35" s="687"/>
      <c r="HMZ35" s="687"/>
      <c r="HNA35" s="687"/>
      <c r="HNB35" s="687"/>
      <c r="HNC35" s="687"/>
      <c r="HND35" s="687"/>
      <c r="HNE35" s="687"/>
      <c r="HNF35" s="687"/>
      <c r="HNG35" s="687"/>
      <c r="HNH35" s="687"/>
      <c r="HNI35" s="687"/>
      <c r="HNJ35" s="687"/>
      <c r="HNK35" s="687"/>
      <c r="HNL35" s="687"/>
      <c r="HNM35" s="687"/>
      <c r="HNN35" s="687"/>
      <c r="HNO35" s="687"/>
      <c r="HNP35" s="687"/>
      <c r="HNQ35" s="687"/>
      <c r="HNR35" s="687"/>
      <c r="HNS35" s="687"/>
      <c r="HNT35" s="687"/>
      <c r="HNU35" s="687"/>
      <c r="HNV35" s="687"/>
      <c r="HNW35" s="687"/>
      <c r="HNX35" s="687"/>
      <c r="HNY35" s="687"/>
      <c r="HNZ35" s="687"/>
      <c r="HOA35" s="687"/>
      <c r="HOB35" s="687"/>
      <c r="HOC35" s="687"/>
      <c r="HOD35" s="687"/>
      <c r="HOE35" s="687"/>
      <c r="HOF35" s="687"/>
      <c r="HOG35" s="687"/>
      <c r="HOH35" s="687"/>
      <c r="HOI35" s="687"/>
      <c r="HOJ35" s="687"/>
      <c r="HOK35" s="687"/>
      <c r="HOL35" s="687"/>
      <c r="HOM35" s="687"/>
      <c r="HON35" s="687"/>
      <c r="HOO35" s="687"/>
      <c r="HOP35" s="687"/>
      <c r="HOQ35" s="687"/>
      <c r="HOR35" s="687"/>
      <c r="HOS35" s="687"/>
      <c r="HOT35" s="687"/>
      <c r="HOU35" s="687"/>
      <c r="HOV35" s="687"/>
      <c r="HOW35" s="687"/>
      <c r="HOX35" s="687"/>
      <c r="HOY35" s="687"/>
      <c r="HOZ35" s="687"/>
      <c r="HPA35" s="687"/>
      <c r="HPB35" s="687"/>
      <c r="HPC35" s="687"/>
      <c r="HPD35" s="687"/>
      <c r="HPE35" s="687"/>
      <c r="HPF35" s="687"/>
      <c r="HPG35" s="687"/>
      <c r="HPH35" s="687"/>
      <c r="HPI35" s="687"/>
      <c r="HPJ35" s="687"/>
      <c r="HPK35" s="687"/>
      <c r="HPL35" s="687"/>
      <c r="HPM35" s="687"/>
      <c r="HPN35" s="687"/>
      <c r="HPO35" s="687"/>
      <c r="HPP35" s="687"/>
      <c r="HPQ35" s="687"/>
      <c r="HPR35" s="687"/>
      <c r="HPS35" s="687"/>
      <c r="HPT35" s="687"/>
      <c r="HPU35" s="687"/>
      <c r="HPV35" s="687"/>
      <c r="HPW35" s="687"/>
      <c r="HPX35" s="687"/>
      <c r="HPY35" s="687"/>
      <c r="HPZ35" s="687"/>
      <c r="HQA35" s="687"/>
      <c r="HQB35" s="687"/>
      <c r="HQC35" s="687"/>
      <c r="HQD35" s="687"/>
      <c r="HQE35" s="687"/>
      <c r="HQF35" s="687"/>
      <c r="HQG35" s="687"/>
      <c r="HQH35" s="687"/>
      <c r="HQI35" s="687"/>
      <c r="HQJ35" s="687"/>
      <c r="HQK35" s="687"/>
      <c r="HQL35" s="687"/>
      <c r="HQM35" s="687"/>
      <c r="HQN35" s="687"/>
      <c r="HQO35" s="687"/>
      <c r="HQP35" s="687"/>
      <c r="HQQ35" s="687"/>
      <c r="HQR35" s="687"/>
      <c r="HQS35" s="687"/>
      <c r="HQT35" s="687"/>
      <c r="HQU35" s="687"/>
      <c r="HQV35" s="687"/>
      <c r="HQW35" s="687"/>
      <c r="HQX35" s="687"/>
      <c r="HQY35" s="687"/>
      <c r="HQZ35" s="687"/>
      <c r="HRA35" s="687"/>
      <c r="HRB35" s="687"/>
      <c r="HRC35" s="687"/>
      <c r="HRD35" s="687"/>
      <c r="HRE35" s="687"/>
      <c r="HRF35" s="687"/>
      <c r="HRG35" s="687"/>
      <c r="HRH35" s="687"/>
      <c r="HRI35" s="687"/>
      <c r="HRJ35" s="687"/>
      <c r="HRK35" s="687"/>
      <c r="HRL35" s="687"/>
      <c r="HRM35" s="687"/>
      <c r="HRN35" s="687"/>
      <c r="HRO35" s="687"/>
      <c r="HRP35" s="687"/>
      <c r="HRQ35" s="687"/>
      <c r="HRR35" s="687"/>
      <c r="HRS35" s="687"/>
      <c r="HRT35" s="687"/>
      <c r="HRU35" s="687"/>
      <c r="HRV35" s="687"/>
      <c r="HRW35" s="687"/>
      <c r="HRX35" s="687"/>
      <c r="HRY35" s="687"/>
      <c r="HRZ35" s="687"/>
      <c r="HSA35" s="687"/>
      <c r="HSB35" s="687"/>
      <c r="HSC35" s="687"/>
      <c r="HSD35" s="687"/>
      <c r="HSE35" s="687"/>
      <c r="HSF35" s="687"/>
      <c r="HSG35" s="687"/>
      <c r="HSH35" s="687"/>
      <c r="HSI35" s="687"/>
      <c r="HSJ35" s="687"/>
      <c r="HSK35" s="687"/>
      <c r="HSL35" s="687"/>
      <c r="HSM35" s="687"/>
      <c r="HSN35" s="687"/>
      <c r="HSO35" s="687"/>
      <c r="HSP35" s="687"/>
      <c r="HSQ35" s="687"/>
      <c r="HSR35" s="687"/>
      <c r="HSS35" s="687"/>
      <c r="HST35" s="687"/>
      <c r="HSU35" s="687"/>
      <c r="HSV35" s="687"/>
      <c r="HSW35" s="687"/>
      <c r="HSX35" s="687"/>
      <c r="HSY35" s="687"/>
      <c r="HSZ35" s="687"/>
      <c r="HTA35" s="687"/>
      <c r="HTB35" s="687"/>
      <c r="HTC35" s="687"/>
      <c r="HTD35" s="687"/>
      <c r="HTE35" s="687"/>
      <c r="HTF35" s="687"/>
      <c r="HTG35" s="687"/>
      <c r="HTH35" s="687"/>
      <c r="HTI35" s="687"/>
      <c r="HTJ35" s="687"/>
      <c r="HTK35" s="687"/>
      <c r="HTL35" s="687"/>
      <c r="HTM35" s="687"/>
      <c r="HTN35" s="687"/>
      <c r="HTO35" s="687"/>
      <c r="HTP35" s="687"/>
      <c r="HTQ35" s="687"/>
      <c r="HTR35" s="687"/>
      <c r="HTS35" s="687"/>
      <c r="HTT35" s="687"/>
      <c r="HTU35" s="687"/>
      <c r="HTV35" s="687"/>
      <c r="HTW35" s="687"/>
      <c r="HTX35" s="687"/>
      <c r="HTY35" s="687"/>
      <c r="HTZ35" s="687"/>
      <c r="HUA35" s="687"/>
      <c r="HUB35" s="687"/>
      <c r="HUC35" s="687"/>
      <c r="HUD35" s="687"/>
      <c r="HUE35" s="687"/>
      <c r="HUF35" s="687"/>
      <c r="HUG35" s="687"/>
      <c r="HUH35" s="687"/>
      <c r="HUI35" s="687"/>
      <c r="HUJ35" s="687"/>
      <c r="HUK35" s="687"/>
      <c r="HUL35" s="687"/>
      <c r="HUM35" s="687"/>
      <c r="HUN35" s="687"/>
      <c r="HUO35" s="687"/>
      <c r="HUP35" s="687"/>
      <c r="HUQ35" s="687"/>
      <c r="HUR35" s="687"/>
      <c r="HUS35" s="687"/>
      <c r="HUT35" s="687"/>
      <c r="HUU35" s="687"/>
      <c r="HUV35" s="687"/>
      <c r="HUW35" s="687"/>
      <c r="HUX35" s="687"/>
      <c r="HUY35" s="687"/>
      <c r="HUZ35" s="687"/>
      <c r="HVA35" s="687"/>
      <c r="HVB35" s="687"/>
      <c r="HVC35" s="687"/>
      <c r="HVD35" s="687"/>
      <c r="HVE35" s="687"/>
      <c r="HVF35" s="687"/>
      <c r="HVG35" s="687"/>
      <c r="HVH35" s="687"/>
      <c r="HVI35" s="687"/>
      <c r="HVJ35" s="687"/>
      <c r="HVK35" s="687"/>
      <c r="HVL35" s="687"/>
      <c r="HVM35" s="687"/>
      <c r="HVN35" s="687"/>
      <c r="HVO35" s="687"/>
      <c r="HVP35" s="687"/>
      <c r="HVQ35" s="687"/>
      <c r="HVR35" s="687"/>
      <c r="HVS35" s="687"/>
      <c r="HVT35" s="687"/>
      <c r="HVU35" s="687"/>
      <c r="HVV35" s="687"/>
      <c r="HVW35" s="687"/>
      <c r="HVX35" s="687"/>
      <c r="HVY35" s="687"/>
      <c r="HVZ35" s="687"/>
      <c r="HWA35" s="687"/>
      <c r="HWB35" s="687"/>
      <c r="HWC35" s="687"/>
      <c r="HWD35" s="687"/>
      <c r="HWE35" s="687"/>
      <c r="HWF35" s="687"/>
      <c r="HWG35" s="687"/>
      <c r="HWH35" s="687"/>
      <c r="HWI35" s="687"/>
      <c r="HWJ35" s="687"/>
      <c r="HWK35" s="687"/>
      <c r="HWL35" s="687"/>
      <c r="HWM35" s="687"/>
      <c r="HWN35" s="687"/>
      <c r="HWO35" s="687"/>
      <c r="HWP35" s="687"/>
      <c r="HWQ35" s="687"/>
      <c r="HWR35" s="687"/>
      <c r="HWS35" s="687"/>
      <c r="HWT35" s="687"/>
      <c r="HWU35" s="687"/>
      <c r="HWV35" s="687"/>
      <c r="HWW35" s="687"/>
      <c r="HWX35" s="687"/>
      <c r="HWY35" s="687"/>
      <c r="HWZ35" s="687"/>
      <c r="HXA35" s="687"/>
      <c r="HXB35" s="687"/>
      <c r="HXC35" s="687"/>
      <c r="HXD35" s="687"/>
      <c r="HXE35" s="687"/>
      <c r="HXF35" s="687"/>
      <c r="HXG35" s="687"/>
      <c r="HXH35" s="687"/>
      <c r="HXI35" s="687"/>
      <c r="HXJ35" s="687"/>
      <c r="HXK35" s="687"/>
      <c r="HXL35" s="687"/>
      <c r="HXM35" s="687"/>
      <c r="HXN35" s="687"/>
      <c r="HXO35" s="687"/>
      <c r="HXP35" s="687"/>
      <c r="HXQ35" s="687"/>
      <c r="HXR35" s="687"/>
      <c r="HXS35" s="687"/>
      <c r="HXT35" s="687"/>
      <c r="HXU35" s="687"/>
      <c r="HXV35" s="687"/>
      <c r="HXW35" s="687"/>
      <c r="HXX35" s="687"/>
      <c r="HXY35" s="687"/>
      <c r="HXZ35" s="687"/>
      <c r="HYA35" s="687"/>
      <c r="HYB35" s="687"/>
      <c r="HYC35" s="687"/>
      <c r="HYD35" s="687"/>
      <c r="HYE35" s="687"/>
      <c r="HYF35" s="687"/>
      <c r="HYG35" s="687"/>
      <c r="HYH35" s="687"/>
      <c r="HYI35" s="687"/>
      <c r="HYJ35" s="687"/>
      <c r="HYK35" s="687"/>
      <c r="HYL35" s="687"/>
      <c r="HYM35" s="687"/>
      <c r="HYN35" s="687"/>
      <c r="HYO35" s="687"/>
      <c r="HYP35" s="687"/>
      <c r="HYQ35" s="687"/>
      <c r="HYR35" s="687"/>
      <c r="HYS35" s="687"/>
      <c r="HYT35" s="687"/>
      <c r="HYU35" s="687"/>
      <c r="HYV35" s="687"/>
      <c r="HYW35" s="687"/>
      <c r="HYX35" s="687"/>
      <c r="HYY35" s="687"/>
      <c r="HYZ35" s="687"/>
      <c r="HZA35" s="687"/>
      <c r="HZB35" s="687"/>
      <c r="HZC35" s="687"/>
      <c r="HZD35" s="687"/>
      <c r="HZE35" s="687"/>
      <c r="HZF35" s="687"/>
      <c r="HZG35" s="687"/>
      <c r="HZH35" s="687"/>
      <c r="HZI35" s="687"/>
      <c r="HZJ35" s="687"/>
      <c r="HZK35" s="687"/>
      <c r="HZL35" s="687"/>
      <c r="HZM35" s="687"/>
      <c r="HZN35" s="687"/>
      <c r="HZO35" s="687"/>
      <c r="HZP35" s="687"/>
      <c r="HZQ35" s="687"/>
      <c r="HZR35" s="687"/>
      <c r="HZS35" s="687"/>
      <c r="HZT35" s="687"/>
      <c r="HZU35" s="687"/>
      <c r="HZV35" s="687"/>
      <c r="HZW35" s="687"/>
      <c r="HZX35" s="687"/>
      <c r="HZY35" s="687"/>
      <c r="HZZ35" s="687"/>
      <c r="IAA35" s="687"/>
      <c r="IAB35" s="687"/>
      <c r="IAC35" s="687"/>
      <c r="IAD35" s="687"/>
      <c r="IAE35" s="687"/>
      <c r="IAF35" s="687"/>
      <c r="IAG35" s="687"/>
      <c r="IAH35" s="687"/>
      <c r="IAI35" s="687"/>
      <c r="IAJ35" s="687"/>
      <c r="IAK35" s="687"/>
      <c r="IAL35" s="687"/>
      <c r="IAM35" s="687"/>
      <c r="IAN35" s="687"/>
      <c r="IAO35" s="687"/>
      <c r="IAP35" s="687"/>
      <c r="IAQ35" s="687"/>
      <c r="IAR35" s="687"/>
      <c r="IAS35" s="687"/>
      <c r="IAT35" s="687"/>
      <c r="IAU35" s="687"/>
      <c r="IAV35" s="687"/>
      <c r="IAW35" s="687"/>
      <c r="IAX35" s="687"/>
      <c r="IAY35" s="687"/>
      <c r="IAZ35" s="687"/>
      <c r="IBA35" s="687"/>
      <c r="IBB35" s="687"/>
      <c r="IBC35" s="687"/>
      <c r="IBD35" s="687"/>
      <c r="IBE35" s="687"/>
      <c r="IBF35" s="687"/>
      <c r="IBG35" s="687"/>
      <c r="IBH35" s="687"/>
      <c r="IBI35" s="687"/>
      <c r="IBJ35" s="687"/>
      <c r="IBK35" s="687"/>
      <c r="IBL35" s="687"/>
      <c r="IBM35" s="687"/>
      <c r="IBN35" s="687"/>
      <c r="IBO35" s="687"/>
      <c r="IBP35" s="687"/>
      <c r="IBQ35" s="687"/>
      <c r="IBR35" s="687"/>
      <c r="IBS35" s="687"/>
      <c r="IBT35" s="687"/>
      <c r="IBU35" s="687"/>
      <c r="IBV35" s="687"/>
      <c r="IBW35" s="687"/>
      <c r="IBX35" s="687"/>
      <c r="IBY35" s="687"/>
      <c r="IBZ35" s="687"/>
      <c r="ICA35" s="687"/>
      <c r="ICB35" s="687"/>
      <c r="ICC35" s="687"/>
      <c r="ICD35" s="687"/>
      <c r="ICE35" s="687"/>
      <c r="ICF35" s="687"/>
      <c r="ICG35" s="687"/>
      <c r="ICH35" s="687"/>
      <c r="ICI35" s="687"/>
      <c r="ICJ35" s="687"/>
      <c r="ICK35" s="687"/>
      <c r="ICL35" s="687"/>
      <c r="ICM35" s="687"/>
      <c r="ICN35" s="687"/>
      <c r="ICO35" s="687"/>
      <c r="ICP35" s="687"/>
      <c r="ICQ35" s="687"/>
      <c r="ICR35" s="687"/>
      <c r="ICS35" s="687"/>
      <c r="ICT35" s="687"/>
      <c r="ICU35" s="687"/>
      <c r="ICV35" s="687"/>
      <c r="ICW35" s="687"/>
      <c r="ICX35" s="687"/>
      <c r="ICY35" s="687"/>
      <c r="ICZ35" s="687"/>
      <c r="IDA35" s="687"/>
      <c r="IDB35" s="687"/>
      <c r="IDC35" s="687"/>
      <c r="IDD35" s="687"/>
      <c r="IDE35" s="687"/>
      <c r="IDF35" s="687"/>
      <c r="IDG35" s="687"/>
      <c r="IDH35" s="687"/>
      <c r="IDI35" s="687"/>
      <c r="IDJ35" s="687"/>
      <c r="IDK35" s="687"/>
      <c r="IDL35" s="687"/>
      <c r="IDM35" s="687"/>
      <c r="IDN35" s="687"/>
      <c r="IDO35" s="687"/>
      <c r="IDP35" s="687"/>
      <c r="IDQ35" s="687"/>
      <c r="IDR35" s="687"/>
      <c r="IDS35" s="687"/>
      <c r="IDT35" s="687"/>
      <c r="IDU35" s="687"/>
      <c r="IDV35" s="687"/>
      <c r="IDW35" s="687"/>
      <c r="IDX35" s="687"/>
      <c r="IDY35" s="687"/>
      <c r="IDZ35" s="687"/>
      <c r="IEA35" s="687"/>
      <c r="IEB35" s="687"/>
      <c r="IEC35" s="687"/>
      <c r="IED35" s="687"/>
      <c r="IEE35" s="687"/>
      <c r="IEF35" s="687"/>
      <c r="IEG35" s="687"/>
      <c r="IEH35" s="687"/>
      <c r="IEI35" s="687"/>
      <c r="IEJ35" s="687"/>
      <c r="IEK35" s="687"/>
      <c r="IEL35" s="687"/>
      <c r="IEM35" s="687"/>
      <c r="IEN35" s="687"/>
      <c r="IEO35" s="687"/>
      <c r="IEP35" s="687"/>
      <c r="IEQ35" s="687"/>
      <c r="IER35" s="687"/>
      <c r="IES35" s="687"/>
      <c r="IET35" s="687"/>
      <c r="IEU35" s="687"/>
      <c r="IEV35" s="687"/>
      <c r="IEW35" s="687"/>
      <c r="IEX35" s="687"/>
      <c r="IEY35" s="687"/>
      <c r="IEZ35" s="687"/>
      <c r="IFA35" s="687"/>
      <c r="IFB35" s="687"/>
      <c r="IFC35" s="687"/>
      <c r="IFD35" s="687"/>
      <c r="IFE35" s="687"/>
      <c r="IFF35" s="687"/>
      <c r="IFG35" s="687"/>
      <c r="IFH35" s="687"/>
      <c r="IFI35" s="687"/>
      <c r="IFJ35" s="687"/>
      <c r="IFK35" s="687"/>
      <c r="IFL35" s="687"/>
      <c r="IFM35" s="687"/>
      <c r="IFN35" s="687"/>
      <c r="IFO35" s="687"/>
      <c r="IFP35" s="687"/>
      <c r="IFQ35" s="687"/>
      <c r="IFR35" s="687"/>
      <c r="IFS35" s="687"/>
      <c r="IFT35" s="687"/>
      <c r="IFU35" s="687"/>
      <c r="IFV35" s="687"/>
      <c r="IFW35" s="687"/>
      <c r="IFX35" s="687"/>
      <c r="IFY35" s="687"/>
      <c r="IFZ35" s="687"/>
      <c r="IGA35" s="687"/>
      <c r="IGB35" s="687"/>
      <c r="IGC35" s="687"/>
      <c r="IGD35" s="687"/>
      <c r="IGE35" s="687"/>
      <c r="IGF35" s="687"/>
      <c r="IGG35" s="687"/>
      <c r="IGH35" s="687"/>
      <c r="IGI35" s="687"/>
      <c r="IGJ35" s="687"/>
      <c r="IGK35" s="687"/>
      <c r="IGL35" s="687"/>
      <c r="IGM35" s="687"/>
      <c r="IGN35" s="687"/>
      <c r="IGO35" s="687"/>
      <c r="IGP35" s="687"/>
      <c r="IGQ35" s="687"/>
      <c r="IGR35" s="687"/>
      <c r="IGS35" s="687"/>
      <c r="IGT35" s="687"/>
      <c r="IGU35" s="687"/>
      <c r="IGV35" s="687"/>
      <c r="IGW35" s="687"/>
      <c r="IGX35" s="687"/>
      <c r="IGY35" s="687"/>
      <c r="IGZ35" s="687"/>
      <c r="IHA35" s="687"/>
      <c r="IHB35" s="687"/>
      <c r="IHC35" s="687"/>
      <c r="IHD35" s="687"/>
      <c r="IHE35" s="687"/>
      <c r="IHF35" s="687"/>
      <c r="IHG35" s="687"/>
      <c r="IHH35" s="687"/>
      <c r="IHI35" s="687"/>
      <c r="IHJ35" s="687"/>
      <c r="IHK35" s="687"/>
      <c r="IHL35" s="687"/>
      <c r="IHM35" s="687"/>
      <c r="IHN35" s="687"/>
      <c r="IHO35" s="687"/>
      <c r="IHP35" s="687"/>
      <c r="IHQ35" s="687"/>
      <c r="IHR35" s="687"/>
      <c r="IHS35" s="687"/>
      <c r="IHT35" s="687"/>
      <c r="IHU35" s="687"/>
      <c r="IHV35" s="687"/>
      <c r="IHW35" s="687"/>
      <c r="IHX35" s="687"/>
      <c r="IHY35" s="687"/>
      <c r="IHZ35" s="687"/>
      <c r="IIA35" s="687"/>
      <c r="IIB35" s="687"/>
      <c r="IIC35" s="687"/>
      <c r="IID35" s="687"/>
      <c r="IIE35" s="687"/>
      <c r="IIF35" s="687"/>
      <c r="IIG35" s="687"/>
      <c r="IIH35" s="687"/>
      <c r="III35" s="687"/>
      <c r="IIJ35" s="687"/>
      <c r="IIK35" s="687"/>
      <c r="IIL35" s="687"/>
      <c r="IIM35" s="687"/>
      <c r="IIN35" s="687"/>
      <c r="IIO35" s="687"/>
      <c r="IIP35" s="687"/>
      <c r="IIQ35" s="687"/>
      <c r="IIR35" s="687"/>
      <c r="IIS35" s="687"/>
      <c r="IIT35" s="687"/>
      <c r="IIU35" s="687"/>
      <c r="IIV35" s="687"/>
      <c r="IIW35" s="687"/>
      <c r="IIX35" s="687"/>
      <c r="IIY35" s="687"/>
      <c r="IIZ35" s="687"/>
      <c r="IJA35" s="687"/>
      <c r="IJB35" s="687"/>
      <c r="IJC35" s="687"/>
      <c r="IJD35" s="687"/>
      <c r="IJE35" s="687"/>
      <c r="IJF35" s="687"/>
      <c r="IJG35" s="687"/>
      <c r="IJH35" s="687"/>
      <c r="IJI35" s="687"/>
      <c r="IJJ35" s="687"/>
      <c r="IJK35" s="687"/>
      <c r="IJL35" s="687"/>
      <c r="IJM35" s="687"/>
      <c r="IJN35" s="687"/>
      <c r="IJO35" s="687"/>
      <c r="IJP35" s="687"/>
      <c r="IJQ35" s="687"/>
      <c r="IJR35" s="687"/>
      <c r="IJS35" s="687"/>
      <c r="IJT35" s="687"/>
      <c r="IJU35" s="687"/>
      <c r="IJV35" s="687"/>
      <c r="IJW35" s="687"/>
      <c r="IJX35" s="687"/>
      <c r="IJY35" s="687"/>
      <c r="IJZ35" s="687"/>
      <c r="IKA35" s="687"/>
      <c r="IKB35" s="687"/>
      <c r="IKC35" s="687"/>
      <c r="IKD35" s="687"/>
      <c r="IKE35" s="687"/>
      <c r="IKF35" s="687"/>
      <c r="IKG35" s="687"/>
      <c r="IKH35" s="687"/>
      <c r="IKI35" s="687"/>
      <c r="IKJ35" s="687"/>
      <c r="IKK35" s="687"/>
      <c r="IKL35" s="687"/>
      <c r="IKM35" s="687"/>
      <c r="IKN35" s="687"/>
      <c r="IKO35" s="687"/>
      <c r="IKP35" s="687"/>
      <c r="IKQ35" s="687"/>
      <c r="IKR35" s="687"/>
      <c r="IKS35" s="687"/>
      <c r="IKT35" s="687"/>
      <c r="IKU35" s="687"/>
      <c r="IKV35" s="687"/>
      <c r="IKW35" s="687"/>
      <c r="IKX35" s="687"/>
      <c r="IKY35" s="687"/>
      <c r="IKZ35" s="687"/>
      <c r="ILA35" s="687"/>
      <c r="ILB35" s="687"/>
      <c r="ILC35" s="687"/>
      <c r="ILD35" s="687"/>
      <c r="ILE35" s="687"/>
      <c r="ILF35" s="687"/>
      <c r="ILG35" s="687"/>
      <c r="ILH35" s="687"/>
      <c r="ILI35" s="687"/>
      <c r="ILJ35" s="687"/>
      <c r="ILK35" s="687"/>
      <c r="ILL35" s="687"/>
      <c r="ILM35" s="687"/>
      <c r="ILN35" s="687"/>
      <c r="ILO35" s="687"/>
      <c r="ILP35" s="687"/>
      <c r="ILQ35" s="687"/>
      <c r="ILR35" s="687"/>
      <c r="ILS35" s="687"/>
      <c r="ILT35" s="687"/>
      <c r="ILU35" s="687"/>
      <c r="ILV35" s="687"/>
      <c r="ILW35" s="687"/>
      <c r="ILX35" s="687"/>
      <c r="ILY35" s="687"/>
      <c r="ILZ35" s="687"/>
      <c r="IMA35" s="687"/>
      <c r="IMB35" s="687"/>
      <c r="IMC35" s="687"/>
      <c r="IMD35" s="687"/>
      <c r="IME35" s="687"/>
      <c r="IMF35" s="687"/>
      <c r="IMG35" s="687"/>
      <c r="IMH35" s="687"/>
      <c r="IMI35" s="687"/>
      <c r="IMJ35" s="687"/>
      <c r="IMK35" s="687"/>
      <c r="IML35" s="687"/>
      <c r="IMM35" s="687"/>
      <c r="IMN35" s="687"/>
      <c r="IMO35" s="687"/>
      <c r="IMP35" s="687"/>
      <c r="IMQ35" s="687"/>
      <c r="IMR35" s="687"/>
      <c r="IMS35" s="687"/>
      <c r="IMT35" s="687"/>
      <c r="IMU35" s="687"/>
      <c r="IMV35" s="687"/>
      <c r="IMW35" s="687"/>
      <c r="IMX35" s="687"/>
      <c r="IMY35" s="687"/>
      <c r="IMZ35" s="687"/>
      <c r="INA35" s="687"/>
      <c r="INB35" s="687"/>
      <c r="INC35" s="687"/>
      <c r="IND35" s="687"/>
      <c r="INE35" s="687"/>
      <c r="INF35" s="687"/>
      <c r="ING35" s="687"/>
      <c r="INH35" s="687"/>
      <c r="INI35" s="687"/>
      <c r="INJ35" s="687"/>
      <c r="INK35" s="687"/>
      <c r="INL35" s="687"/>
      <c r="INM35" s="687"/>
      <c r="INN35" s="687"/>
      <c r="INO35" s="687"/>
      <c r="INP35" s="687"/>
      <c r="INQ35" s="687"/>
      <c r="INR35" s="687"/>
      <c r="INS35" s="687"/>
      <c r="INT35" s="687"/>
      <c r="INU35" s="687"/>
      <c r="INV35" s="687"/>
      <c r="INW35" s="687"/>
      <c r="INX35" s="687"/>
      <c r="INY35" s="687"/>
      <c r="INZ35" s="687"/>
      <c r="IOA35" s="687"/>
      <c r="IOB35" s="687"/>
      <c r="IOC35" s="687"/>
      <c r="IOD35" s="687"/>
      <c r="IOE35" s="687"/>
      <c r="IOF35" s="687"/>
      <c r="IOG35" s="687"/>
      <c r="IOH35" s="687"/>
      <c r="IOI35" s="687"/>
      <c r="IOJ35" s="687"/>
      <c r="IOK35" s="687"/>
      <c r="IOL35" s="687"/>
      <c r="IOM35" s="687"/>
      <c r="ION35" s="687"/>
      <c r="IOO35" s="687"/>
      <c r="IOP35" s="687"/>
      <c r="IOQ35" s="687"/>
      <c r="IOR35" s="687"/>
      <c r="IOS35" s="687"/>
      <c r="IOT35" s="687"/>
      <c r="IOU35" s="687"/>
      <c r="IOV35" s="687"/>
      <c r="IOW35" s="687"/>
      <c r="IOX35" s="687"/>
      <c r="IOY35" s="687"/>
      <c r="IOZ35" s="687"/>
      <c r="IPA35" s="687"/>
      <c r="IPB35" s="687"/>
      <c r="IPC35" s="687"/>
      <c r="IPD35" s="687"/>
      <c r="IPE35" s="687"/>
      <c r="IPF35" s="687"/>
      <c r="IPG35" s="687"/>
      <c r="IPH35" s="687"/>
      <c r="IPI35" s="687"/>
      <c r="IPJ35" s="687"/>
      <c r="IPK35" s="687"/>
      <c r="IPL35" s="687"/>
      <c r="IPM35" s="687"/>
      <c r="IPN35" s="687"/>
      <c r="IPO35" s="687"/>
      <c r="IPP35" s="687"/>
      <c r="IPQ35" s="687"/>
      <c r="IPR35" s="687"/>
      <c r="IPS35" s="687"/>
      <c r="IPT35" s="687"/>
      <c r="IPU35" s="687"/>
      <c r="IPV35" s="687"/>
      <c r="IPW35" s="687"/>
      <c r="IPX35" s="687"/>
      <c r="IPY35" s="687"/>
      <c r="IPZ35" s="687"/>
      <c r="IQA35" s="687"/>
      <c r="IQB35" s="687"/>
      <c r="IQC35" s="687"/>
      <c r="IQD35" s="687"/>
      <c r="IQE35" s="687"/>
      <c r="IQF35" s="687"/>
      <c r="IQG35" s="687"/>
      <c r="IQH35" s="687"/>
      <c r="IQI35" s="687"/>
      <c r="IQJ35" s="687"/>
      <c r="IQK35" s="687"/>
      <c r="IQL35" s="687"/>
      <c r="IQM35" s="687"/>
      <c r="IQN35" s="687"/>
      <c r="IQO35" s="687"/>
      <c r="IQP35" s="687"/>
      <c r="IQQ35" s="687"/>
      <c r="IQR35" s="687"/>
      <c r="IQS35" s="687"/>
      <c r="IQT35" s="687"/>
      <c r="IQU35" s="687"/>
      <c r="IQV35" s="687"/>
      <c r="IQW35" s="687"/>
      <c r="IQX35" s="687"/>
      <c r="IQY35" s="687"/>
      <c r="IQZ35" s="687"/>
      <c r="IRA35" s="687"/>
      <c r="IRB35" s="687"/>
      <c r="IRC35" s="687"/>
      <c r="IRD35" s="687"/>
      <c r="IRE35" s="687"/>
      <c r="IRF35" s="687"/>
      <c r="IRG35" s="687"/>
      <c r="IRH35" s="687"/>
      <c r="IRI35" s="687"/>
      <c r="IRJ35" s="687"/>
      <c r="IRK35" s="687"/>
      <c r="IRL35" s="687"/>
      <c r="IRM35" s="687"/>
      <c r="IRN35" s="687"/>
      <c r="IRO35" s="687"/>
      <c r="IRP35" s="687"/>
      <c r="IRQ35" s="687"/>
      <c r="IRR35" s="687"/>
      <c r="IRS35" s="687"/>
      <c r="IRT35" s="687"/>
      <c r="IRU35" s="687"/>
      <c r="IRV35" s="687"/>
      <c r="IRW35" s="687"/>
      <c r="IRX35" s="687"/>
      <c r="IRY35" s="687"/>
      <c r="IRZ35" s="687"/>
      <c r="ISA35" s="687"/>
      <c r="ISB35" s="687"/>
      <c r="ISC35" s="687"/>
      <c r="ISD35" s="687"/>
      <c r="ISE35" s="687"/>
      <c r="ISF35" s="687"/>
      <c r="ISG35" s="687"/>
      <c r="ISH35" s="687"/>
      <c r="ISI35" s="687"/>
      <c r="ISJ35" s="687"/>
      <c r="ISK35" s="687"/>
      <c r="ISL35" s="687"/>
      <c r="ISM35" s="687"/>
      <c r="ISN35" s="687"/>
      <c r="ISO35" s="687"/>
      <c r="ISP35" s="687"/>
      <c r="ISQ35" s="687"/>
      <c r="ISR35" s="687"/>
      <c r="ISS35" s="687"/>
      <c r="IST35" s="687"/>
      <c r="ISU35" s="687"/>
      <c r="ISV35" s="687"/>
      <c r="ISW35" s="687"/>
      <c r="ISX35" s="687"/>
      <c r="ISY35" s="687"/>
      <c r="ISZ35" s="687"/>
      <c r="ITA35" s="687"/>
      <c r="ITB35" s="687"/>
      <c r="ITC35" s="687"/>
      <c r="ITD35" s="687"/>
      <c r="ITE35" s="687"/>
      <c r="ITF35" s="687"/>
      <c r="ITG35" s="687"/>
      <c r="ITH35" s="687"/>
      <c r="ITI35" s="687"/>
      <c r="ITJ35" s="687"/>
      <c r="ITK35" s="687"/>
      <c r="ITL35" s="687"/>
      <c r="ITM35" s="687"/>
      <c r="ITN35" s="687"/>
      <c r="ITO35" s="687"/>
      <c r="ITP35" s="687"/>
      <c r="ITQ35" s="687"/>
      <c r="ITR35" s="687"/>
      <c r="ITS35" s="687"/>
      <c r="ITT35" s="687"/>
      <c r="ITU35" s="687"/>
      <c r="ITV35" s="687"/>
      <c r="ITW35" s="687"/>
      <c r="ITX35" s="687"/>
      <c r="ITY35" s="687"/>
      <c r="ITZ35" s="687"/>
      <c r="IUA35" s="687"/>
      <c r="IUB35" s="687"/>
      <c r="IUC35" s="687"/>
      <c r="IUD35" s="687"/>
      <c r="IUE35" s="687"/>
      <c r="IUF35" s="687"/>
      <c r="IUG35" s="687"/>
      <c r="IUH35" s="687"/>
      <c r="IUI35" s="687"/>
      <c r="IUJ35" s="687"/>
      <c r="IUK35" s="687"/>
      <c r="IUL35" s="687"/>
      <c r="IUM35" s="687"/>
      <c r="IUN35" s="687"/>
      <c r="IUO35" s="687"/>
      <c r="IUP35" s="687"/>
      <c r="IUQ35" s="687"/>
      <c r="IUR35" s="687"/>
      <c r="IUS35" s="687"/>
      <c r="IUT35" s="687"/>
      <c r="IUU35" s="687"/>
      <c r="IUV35" s="687"/>
      <c r="IUW35" s="687"/>
      <c r="IUX35" s="687"/>
      <c r="IUY35" s="687"/>
      <c r="IUZ35" s="687"/>
      <c r="IVA35" s="687"/>
      <c r="IVB35" s="687"/>
      <c r="IVC35" s="687"/>
      <c r="IVD35" s="687"/>
      <c r="IVE35" s="687"/>
      <c r="IVF35" s="687"/>
      <c r="IVG35" s="687"/>
      <c r="IVH35" s="687"/>
      <c r="IVI35" s="687"/>
      <c r="IVJ35" s="687"/>
      <c r="IVK35" s="687"/>
      <c r="IVL35" s="687"/>
      <c r="IVM35" s="687"/>
      <c r="IVN35" s="687"/>
      <c r="IVO35" s="687"/>
      <c r="IVP35" s="687"/>
      <c r="IVQ35" s="687"/>
      <c r="IVR35" s="687"/>
      <c r="IVS35" s="687"/>
      <c r="IVT35" s="687"/>
      <c r="IVU35" s="687"/>
      <c r="IVV35" s="687"/>
      <c r="IVW35" s="687"/>
      <c r="IVX35" s="687"/>
      <c r="IVY35" s="687"/>
      <c r="IVZ35" s="687"/>
      <c r="IWA35" s="687"/>
      <c r="IWB35" s="687"/>
      <c r="IWC35" s="687"/>
      <c r="IWD35" s="687"/>
      <c r="IWE35" s="687"/>
      <c r="IWF35" s="687"/>
      <c r="IWG35" s="687"/>
      <c r="IWH35" s="687"/>
      <c r="IWI35" s="687"/>
      <c r="IWJ35" s="687"/>
      <c r="IWK35" s="687"/>
      <c r="IWL35" s="687"/>
      <c r="IWM35" s="687"/>
      <c r="IWN35" s="687"/>
      <c r="IWO35" s="687"/>
      <c r="IWP35" s="687"/>
      <c r="IWQ35" s="687"/>
      <c r="IWR35" s="687"/>
      <c r="IWS35" s="687"/>
      <c r="IWT35" s="687"/>
      <c r="IWU35" s="687"/>
      <c r="IWV35" s="687"/>
      <c r="IWW35" s="687"/>
      <c r="IWX35" s="687"/>
      <c r="IWY35" s="687"/>
      <c r="IWZ35" s="687"/>
      <c r="IXA35" s="687"/>
      <c r="IXB35" s="687"/>
      <c r="IXC35" s="687"/>
      <c r="IXD35" s="687"/>
      <c r="IXE35" s="687"/>
      <c r="IXF35" s="687"/>
      <c r="IXG35" s="687"/>
      <c r="IXH35" s="687"/>
      <c r="IXI35" s="687"/>
      <c r="IXJ35" s="687"/>
      <c r="IXK35" s="687"/>
      <c r="IXL35" s="687"/>
      <c r="IXM35" s="687"/>
      <c r="IXN35" s="687"/>
      <c r="IXO35" s="687"/>
      <c r="IXP35" s="687"/>
      <c r="IXQ35" s="687"/>
      <c r="IXR35" s="687"/>
      <c r="IXS35" s="687"/>
      <c r="IXT35" s="687"/>
      <c r="IXU35" s="687"/>
      <c r="IXV35" s="687"/>
      <c r="IXW35" s="687"/>
      <c r="IXX35" s="687"/>
      <c r="IXY35" s="687"/>
      <c r="IXZ35" s="687"/>
      <c r="IYA35" s="687"/>
      <c r="IYB35" s="687"/>
      <c r="IYC35" s="687"/>
      <c r="IYD35" s="687"/>
      <c r="IYE35" s="687"/>
      <c r="IYF35" s="687"/>
      <c r="IYG35" s="687"/>
      <c r="IYH35" s="687"/>
      <c r="IYI35" s="687"/>
      <c r="IYJ35" s="687"/>
      <c r="IYK35" s="687"/>
      <c r="IYL35" s="687"/>
      <c r="IYM35" s="687"/>
      <c r="IYN35" s="687"/>
      <c r="IYO35" s="687"/>
      <c r="IYP35" s="687"/>
      <c r="IYQ35" s="687"/>
      <c r="IYR35" s="687"/>
      <c r="IYS35" s="687"/>
      <c r="IYT35" s="687"/>
      <c r="IYU35" s="687"/>
      <c r="IYV35" s="687"/>
      <c r="IYW35" s="687"/>
      <c r="IYX35" s="687"/>
      <c r="IYY35" s="687"/>
      <c r="IYZ35" s="687"/>
      <c r="IZA35" s="687"/>
      <c r="IZB35" s="687"/>
      <c r="IZC35" s="687"/>
      <c r="IZD35" s="687"/>
      <c r="IZE35" s="687"/>
      <c r="IZF35" s="687"/>
      <c r="IZG35" s="687"/>
      <c r="IZH35" s="687"/>
      <c r="IZI35" s="687"/>
      <c r="IZJ35" s="687"/>
      <c r="IZK35" s="687"/>
      <c r="IZL35" s="687"/>
      <c r="IZM35" s="687"/>
      <c r="IZN35" s="687"/>
      <c r="IZO35" s="687"/>
      <c r="IZP35" s="687"/>
      <c r="IZQ35" s="687"/>
      <c r="IZR35" s="687"/>
      <c r="IZS35" s="687"/>
      <c r="IZT35" s="687"/>
      <c r="IZU35" s="687"/>
      <c r="IZV35" s="687"/>
      <c r="IZW35" s="687"/>
      <c r="IZX35" s="687"/>
      <c r="IZY35" s="687"/>
      <c r="IZZ35" s="687"/>
      <c r="JAA35" s="687"/>
      <c r="JAB35" s="687"/>
      <c r="JAC35" s="687"/>
      <c r="JAD35" s="687"/>
      <c r="JAE35" s="687"/>
      <c r="JAF35" s="687"/>
      <c r="JAG35" s="687"/>
      <c r="JAH35" s="687"/>
      <c r="JAI35" s="687"/>
      <c r="JAJ35" s="687"/>
      <c r="JAK35" s="687"/>
      <c r="JAL35" s="687"/>
      <c r="JAM35" s="687"/>
      <c r="JAN35" s="687"/>
      <c r="JAO35" s="687"/>
      <c r="JAP35" s="687"/>
      <c r="JAQ35" s="687"/>
      <c r="JAR35" s="687"/>
      <c r="JAS35" s="687"/>
      <c r="JAT35" s="687"/>
      <c r="JAU35" s="687"/>
      <c r="JAV35" s="687"/>
      <c r="JAW35" s="687"/>
      <c r="JAX35" s="687"/>
      <c r="JAY35" s="687"/>
      <c r="JAZ35" s="687"/>
      <c r="JBA35" s="687"/>
      <c r="JBB35" s="687"/>
      <c r="JBC35" s="687"/>
      <c r="JBD35" s="687"/>
      <c r="JBE35" s="687"/>
      <c r="JBF35" s="687"/>
      <c r="JBG35" s="687"/>
      <c r="JBH35" s="687"/>
      <c r="JBI35" s="687"/>
      <c r="JBJ35" s="687"/>
      <c r="JBK35" s="687"/>
      <c r="JBL35" s="687"/>
      <c r="JBM35" s="687"/>
      <c r="JBN35" s="687"/>
      <c r="JBO35" s="687"/>
      <c r="JBP35" s="687"/>
      <c r="JBQ35" s="687"/>
      <c r="JBR35" s="687"/>
      <c r="JBS35" s="687"/>
      <c r="JBT35" s="687"/>
      <c r="JBU35" s="687"/>
      <c r="JBV35" s="687"/>
      <c r="JBW35" s="687"/>
      <c r="JBX35" s="687"/>
      <c r="JBY35" s="687"/>
      <c r="JBZ35" s="687"/>
      <c r="JCA35" s="687"/>
      <c r="JCB35" s="687"/>
      <c r="JCC35" s="687"/>
      <c r="JCD35" s="687"/>
      <c r="JCE35" s="687"/>
      <c r="JCF35" s="687"/>
      <c r="JCG35" s="687"/>
      <c r="JCH35" s="687"/>
      <c r="JCI35" s="687"/>
      <c r="JCJ35" s="687"/>
      <c r="JCK35" s="687"/>
      <c r="JCL35" s="687"/>
      <c r="JCM35" s="687"/>
      <c r="JCN35" s="687"/>
      <c r="JCO35" s="687"/>
      <c r="JCP35" s="687"/>
      <c r="JCQ35" s="687"/>
      <c r="JCR35" s="687"/>
      <c r="JCS35" s="687"/>
      <c r="JCT35" s="687"/>
      <c r="JCU35" s="687"/>
      <c r="JCV35" s="687"/>
      <c r="JCW35" s="687"/>
      <c r="JCX35" s="687"/>
      <c r="JCY35" s="687"/>
      <c r="JCZ35" s="687"/>
      <c r="JDA35" s="687"/>
      <c r="JDB35" s="687"/>
      <c r="JDC35" s="687"/>
      <c r="JDD35" s="687"/>
      <c r="JDE35" s="687"/>
      <c r="JDF35" s="687"/>
      <c r="JDG35" s="687"/>
      <c r="JDH35" s="687"/>
      <c r="JDI35" s="687"/>
      <c r="JDJ35" s="687"/>
      <c r="JDK35" s="687"/>
      <c r="JDL35" s="687"/>
      <c r="JDM35" s="687"/>
      <c r="JDN35" s="687"/>
      <c r="JDO35" s="687"/>
      <c r="JDP35" s="687"/>
      <c r="JDQ35" s="687"/>
      <c r="JDR35" s="687"/>
      <c r="JDS35" s="687"/>
      <c r="JDT35" s="687"/>
      <c r="JDU35" s="687"/>
      <c r="JDV35" s="687"/>
      <c r="JDW35" s="687"/>
      <c r="JDX35" s="687"/>
      <c r="JDY35" s="687"/>
      <c r="JDZ35" s="687"/>
      <c r="JEA35" s="687"/>
      <c r="JEB35" s="687"/>
      <c r="JEC35" s="687"/>
      <c r="JED35" s="687"/>
      <c r="JEE35" s="687"/>
      <c r="JEF35" s="687"/>
      <c r="JEG35" s="687"/>
      <c r="JEH35" s="687"/>
      <c r="JEI35" s="687"/>
      <c r="JEJ35" s="687"/>
      <c r="JEK35" s="687"/>
      <c r="JEL35" s="687"/>
      <c r="JEM35" s="687"/>
      <c r="JEN35" s="687"/>
      <c r="JEO35" s="687"/>
      <c r="JEP35" s="687"/>
      <c r="JEQ35" s="687"/>
      <c r="JER35" s="687"/>
      <c r="JES35" s="687"/>
      <c r="JET35" s="687"/>
      <c r="JEU35" s="687"/>
      <c r="JEV35" s="687"/>
      <c r="JEW35" s="687"/>
      <c r="JEX35" s="687"/>
      <c r="JEY35" s="687"/>
      <c r="JEZ35" s="687"/>
      <c r="JFA35" s="687"/>
      <c r="JFB35" s="687"/>
      <c r="JFC35" s="687"/>
      <c r="JFD35" s="687"/>
      <c r="JFE35" s="687"/>
      <c r="JFF35" s="687"/>
      <c r="JFG35" s="687"/>
      <c r="JFH35" s="687"/>
      <c r="JFI35" s="687"/>
      <c r="JFJ35" s="687"/>
      <c r="JFK35" s="687"/>
      <c r="JFL35" s="687"/>
      <c r="JFM35" s="687"/>
      <c r="JFN35" s="687"/>
      <c r="JFO35" s="687"/>
      <c r="JFP35" s="687"/>
      <c r="JFQ35" s="687"/>
      <c r="JFR35" s="687"/>
      <c r="JFS35" s="687"/>
      <c r="JFT35" s="687"/>
      <c r="JFU35" s="687"/>
      <c r="JFV35" s="687"/>
      <c r="JFW35" s="687"/>
      <c r="JFX35" s="687"/>
      <c r="JFY35" s="687"/>
      <c r="JFZ35" s="687"/>
      <c r="JGA35" s="687"/>
      <c r="JGB35" s="687"/>
      <c r="JGC35" s="687"/>
      <c r="JGD35" s="687"/>
      <c r="JGE35" s="687"/>
      <c r="JGF35" s="687"/>
      <c r="JGG35" s="687"/>
      <c r="JGH35" s="687"/>
      <c r="JGI35" s="687"/>
      <c r="JGJ35" s="687"/>
      <c r="JGK35" s="687"/>
      <c r="JGL35" s="687"/>
      <c r="JGM35" s="687"/>
      <c r="JGN35" s="687"/>
      <c r="JGO35" s="687"/>
      <c r="JGP35" s="687"/>
      <c r="JGQ35" s="687"/>
      <c r="JGR35" s="687"/>
      <c r="JGS35" s="687"/>
      <c r="JGT35" s="687"/>
      <c r="JGU35" s="687"/>
      <c r="JGV35" s="687"/>
      <c r="JGW35" s="687"/>
      <c r="JGX35" s="687"/>
      <c r="JGY35" s="687"/>
      <c r="JGZ35" s="687"/>
      <c r="JHA35" s="687"/>
      <c r="JHB35" s="687"/>
      <c r="JHC35" s="687"/>
      <c r="JHD35" s="687"/>
      <c r="JHE35" s="687"/>
      <c r="JHF35" s="687"/>
      <c r="JHG35" s="687"/>
      <c r="JHH35" s="687"/>
      <c r="JHI35" s="687"/>
      <c r="JHJ35" s="687"/>
      <c r="JHK35" s="687"/>
      <c r="JHL35" s="687"/>
      <c r="JHM35" s="687"/>
      <c r="JHN35" s="687"/>
      <c r="JHO35" s="687"/>
      <c r="JHP35" s="687"/>
      <c r="JHQ35" s="687"/>
      <c r="JHR35" s="687"/>
      <c r="JHS35" s="687"/>
      <c r="JHT35" s="687"/>
      <c r="JHU35" s="687"/>
      <c r="JHV35" s="687"/>
      <c r="JHW35" s="687"/>
      <c r="JHX35" s="687"/>
      <c r="JHY35" s="687"/>
      <c r="JHZ35" s="687"/>
      <c r="JIA35" s="687"/>
      <c r="JIB35" s="687"/>
      <c r="JIC35" s="687"/>
      <c r="JID35" s="687"/>
      <c r="JIE35" s="687"/>
      <c r="JIF35" s="687"/>
      <c r="JIG35" s="687"/>
      <c r="JIH35" s="687"/>
      <c r="JII35" s="687"/>
      <c r="JIJ35" s="687"/>
      <c r="JIK35" s="687"/>
      <c r="JIL35" s="687"/>
      <c r="JIM35" s="687"/>
      <c r="JIN35" s="687"/>
      <c r="JIO35" s="687"/>
      <c r="JIP35" s="687"/>
      <c r="JIQ35" s="687"/>
      <c r="JIR35" s="687"/>
      <c r="JIS35" s="687"/>
      <c r="JIT35" s="687"/>
      <c r="JIU35" s="687"/>
      <c r="JIV35" s="687"/>
      <c r="JIW35" s="687"/>
      <c r="JIX35" s="687"/>
      <c r="JIY35" s="687"/>
      <c r="JIZ35" s="687"/>
      <c r="JJA35" s="687"/>
      <c r="JJB35" s="687"/>
      <c r="JJC35" s="687"/>
      <c r="JJD35" s="687"/>
      <c r="JJE35" s="687"/>
      <c r="JJF35" s="687"/>
      <c r="JJG35" s="687"/>
      <c r="JJH35" s="687"/>
      <c r="JJI35" s="687"/>
      <c r="JJJ35" s="687"/>
      <c r="JJK35" s="687"/>
      <c r="JJL35" s="687"/>
      <c r="JJM35" s="687"/>
      <c r="JJN35" s="687"/>
      <c r="JJO35" s="687"/>
      <c r="JJP35" s="687"/>
      <c r="JJQ35" s="687"/>
      <c r="JJR35" s="687"/>
      <c r="JJS35" s="687"/>
      <c r="JJT35" s="687"/>
      <c r="JJU35" s="687"/>
      <c r="JJV35" s="687"/>
      <c r="JJW35" s="687"/>
      <c r="JJX35" s="687"/>
      <c r="JJY35" s="687"/>
      <c r="JJZ35" s="687"/>
      <c r="JKA35" s="687"/>
      <c r="JKB35" s="687"/>
      <c r="JKC35" s="687"/>
      <c r="JKD35" s="687"/>
      <c r="JKE35" s="687"/>
      <c r="JKF35" s="687"/>
      <c r="JKG35" s="687"/>
      <c r="JKH35" s="687"/>
      <c r="JKI35" s="687"/>
      <c r="JKJ35" s="687"/>
      <c r="JKK35" s="687"/>
      <c r="JKL35" s="687"/>
      <c r="JKM35" s="687"/>
      <c r="JKN35" s="687"/>
      <c r="JKO35" s="687"/>
      <c r="JKP35" s="687"/>
      <c r="JKQ35" s="687"/>
      <c r="JKR35" s="687"/>
      <c r="JKS35" s="687"/>
      <c r="JKT35" s="687"/>
      <c r="JKU35" s="687"/>
      <c r="JKV35" s="687"/>
      <c r="JKW35" s="687"/>
      <c r="JKX35" s="687"/>
      <c r="JKY35" s="687"/>
      <c r="JKZ35" s="687"/>
      <c r="JLA35" s="687"/>
      <c r="JLB35" s="687"/>
      <c r="JLC35" s="687"/>
      <c r="JLD35" s="687"/>
      <c r="JLE35" s="687"/>
      <c r="JLF35" s="687"/>
      <c r="JLG35" s="687"/>
      <c r="JLH35" s="687"/>
      <c r="JLI35" s="687"/>
      <c r="JLJ35" s="687"/>
      <c r="JLK35" s="687"/>
      <c r="JLL35" s="687"/>
      <c r="JLM35" s="687"/>
      <c r="JLN35" s="687"/>
      <c r="JLO35" s="687"/>
      <c r="JLP35" s="687"/>
      <c r="JLQ35" s="687"/>
      <c r="JLR35" s="687"/>
      <c r="JLS35" s="687"/>
      <c r="JLT35" s="687"/>
      <c r="JLU35" s="687"/>
      <c r="JLV35" s="687"/>
      <c r="JLW35" s="687"/>
      <c r="JLX35" s="687"/>
      <c r="JLY35" s="687"/>
      <c r="JLZ35" s="687"/>
      <c r="JMA35" s="687"/>
      <c r="JMB35" s="687"/>
      <c r="JMC35" s="687"/>
      <c r="JMD35" s="687"/>
      <c r="JME35" s="687"/>
      <c r="JMF35" s="687"/>
      <c r="JMG35" s="687"/>
      <c r="JMH35" s="687"/>
      <c r="JMI35" s="687"/>
      <c r="JMJ35" s="687"/>
      <c r="JMK35" s="687"/>
      <c r="JML35" s="687"/>
      <c r="JMM35" s="687"/>
      <c r="JMN35" s="687"/>
      <c r="JMO35" s="687"/>
      <c r="JMP35" s="687"/>
      <c r="JMQ35" s="687"/>
      <c r="JMR35" s="687"/>
      <c r="JMS35" s="687"/>
      <c r="JMT35" s="687"/>
      <c r="JMU35" s="687"/>
      <c r="JMV35" s="687"/>
      <c r="JMW35" s="687"/>
      <c r="JMX35" s="687"/>
      <c r="JMY35" s="687"/>
      <c r="JMZ35" s="687"/>
      <c r="JNA35" s="687"/>
      <c r="JNB35" s="687"/>
      <c r="JNC35" s="687"/>
      <c r="JND35" s="687"/>
      <c r="JNE35" s="687"/>
      <c r="JNF35" s="687"/>
      <c r="JNG35" s="687"/>
      <c r="JNH35" s="687"/>
      <c r="JNI35" s="687"/>
      <c r="JNJ35" s="687"/>
      <c r="JNK35" s="687"/>
      <c r="JNL35" s="687"/>
      <c r="JNM35" s="687"/>
      <c r="JNN35" s="687"/>
      <c r="JNO35" s="687"/>
      <c r="JNP35" s="687"/>
      <c r="JNQ35" s="687"/>
      <c r="JNR35" s="687"/>
      <c r="JNS35" s="687"/>
      <c r="JNT35" s="687"/>
      <c r="JNU35" s="687"/>
      <c r="JNV35" s="687"/>
      <c r="JNW35" s="687"/>
      <c r="JNX35" s="687"/>
      <c r="JNY35" s="687"/>
      <c r="JNZ35" s="687"/>
      <c r="JOA35" s="687"/>
      <c r="JOB35" s="687"/>
      <c r="JOC35" s="687"/>
      <c r="JOD35" s="687"/>
      <c r="JOE35" s="687"/>
      <c r="JOF35" s="687"/>
      <c r="JOG35" s="687"/>
      <c r="JOH35" s="687"/>
      <c r="JOI35" s="687"/>
      <c r="JOJ35" s="687"/>
      <c r="JOK35" s="687"/>
      <c r="JOL35" s="687"/>
      <c r="JOM35" s="687"/>
      <c r="JON35" s="687"/>
      <c r="JOO35" s="687"/>
      <c r="JOP35" s="687"/>
      <c r="JOQ35" s="687"/>
      <c r="JOR35" s="687"/>
      <c r="JOS35" s="687"/>
      <c r="JOT35" s="687"/>
      <c r="JOU35" s="687"/>
      <c r="JOV35" s="687"/>
      <c r="JOW35" s="687"/>
      <c r="JOX35" s="687"/>
      <c r="JOY35" s="687"/>
      <c r="JOZ35" s="687"/>
      <c r="JPA35" s="687"/>
      <c r="JPB35" s="687"/>
      <c r="JPC35" s="687"/>
      <c r="JPD35" s="687"/>
      <c r="JPE35" s="687"/>
      <c r="JPF35" s="687"/>
      <c r="JPG35" s="687"/>
      <c r="JPH35" s="687"/>
      <c r="JPI35" s="687"/>
      <c r="JPJ35" s="687"/>
      <c r="JPK35" s="687"/>
      <c r="JPL35" s="687"/>
      <c r="JPM35" s="687"/>
      <c r="JPN35" s="687"/>
      <c r="JPO35" s="687"/>
      <c r="JPP35" s="687"/>
      <c r="JPQ35" s="687"/>
      <c r="JPR35" s="687"/>
      <c r="JPS35" s="687"/>
      <c r="JPT35" s="687"/>
      <c r="JPU35" s="687"/>
      <c r="JPV35" s="687"/>
      <c r="JPW35" s="687"/>
      <c r="JPX35" s="687"/>
      <c r="JPY35" s="687"/>
      <c r="JPZ35" s="687"/>
      <c r="JQA35" s="687"/>
      <c r="JQB35" s="687"/>
      <c r="JQC35" s="687"/>
      <c r="JQD35" s="687"/>
      <c r="JQE35" s="687"/>
      <c r="JQF35" s="687"/>
      <c r="JQG35" s="687"/>
      <c r="JQH35" s="687"/>
      <c r="JQI35" s="687"/>
      <c r="JQJ35" s="687"/>
      <c r="JQK35" s="687"/>
      <c r="JQL35" s="687"/>
      <c r="JQM35" s="687"/>
      <c r="JQN35" s="687"/>
      <c r="JQO35" s="687"/>
      <c r="JQP35" s="687"/>
      <c r="JQQ35" s="687"/>
      <c r="JQR35" s="687"/>
      <c r="JQS35" s="687"/>
      <c r="JQT35" s="687"/>
      <c r="JQU35" s="687"/>
      <c r="JQV35" s="687"/>
      <c r="JQW35" s="687"/>
      <c r="JQX35" s="687"/>
      <c r="JQY35" s="687"/>
      <c r="JQZ35" s="687"/>
      <c r="JRA35" s="687"/>
      <c r="JRB35" s="687"/>
      <c r="JRC35" s="687"/>
      <c r="JRD35" s="687"/>
      <c r="JRE35" s="687"/>
      <c r="JRF35" s="687"/>
      <c r="JRG35" s="687"/>
      <c r="JRH35" s="687"/>
      <c r="JRI35" s="687"/>
      <c r="JRJ35" s="687"/>
      <c r="JRK35" s="687"/>
      <c r="JRL35" s="687"/>
      <c r="JRM35" s="687"/>
      <c r="JRN35" s="687"/>
      <c r="JRO35" s="687"/>
      <c r="JRP35" s="687"/>
      <c r="JRQ35" s="687"/>
      <c r="JRR35" s="687"/>
      <c r="JRS35" s="687"/>
      <c r="JRT35" s="687"/>
      <c r="JRU35" s="687"/>
      <c r="JRV35" s="687"/>
      <c r="JRW35" s="687"/>
      <c r="JRX35" s="687"/>
      <c r="JRY35" s="687"/>
      <c r="JRZ35" s="687"/>
      <c r="JSA35" s="687"/>
      <c r="JSB35" s="687"/>
      <c r="JSC35" s="687"/>
      <c r="JSD35" s="687"/>
      <c r="JSE35" s="687"/>
      <c r="JSF35" s="687"/>
      <c r="JSG35" s="687"/>
      <c r="JSH35" s="687"/>
      <c r="JSI35" s="687"/>
      <c r="JSJ35" s="687"/>
      <c r="JSK35" s="687"/>
      <c r="JSL35" s="687"/>
      <c r="JSM35" s="687"/>
      <c r="JSN35" s="687"/>
      <c r="JSO35" s="687"/>
      <c r="JSP35" s="687"/>
      <c r="JSQ35" s="687"/>
      <c r="JSR35" s="687"/>
      <c r="JSS35" s="687"/>
      <c r="JST35" s="687"/>
      <c r="JSU35" s="687"/>
      <c r="JSV35" s="687"/>
      <c r="JSW35" s="687"/>
      <c r="JSX35" s="687"/>
      <c r="JSY35" s="687"/>
      <c r="JSZ35" s="687"/>
      <c r="JTA35" s="687"/>
      <c r="JTB35" s="687"/>
      <c r="JTC35" s="687"/>
      <c r="JTD35" s="687"/>
      <c r="JTE35" s="687"/>
      <c r="JTF35" s="687"/>
      <c r="JTG35" s="687"/>
      <c r="JTH35" s="687"/>
      <c r="JTI35" s="687"/>
      <c r="JTJ35" s="687"/>
      <c r="JTK35" s="687"/>
      <c r="JTL35" s="687"/>
      <c r="JTM35" s="687"/>
      <c r="JTN35" s="687"/>
      <c r="JTO35" s="687"/>
      <c r="JTP35" s="687"/>
      <c r="JTQ35" s="687"/>
      <c r="JTR35" s="687"/>
      <c r="JTS35" s="687"/>
      <c r="JTT35" s="687"/>
      <c r="JTU35" s="687"/>
      <c r="JTV35" s="687"/>
      <c r="JTW35" s="687"/>
      <c r="JTX35" s="687"/>
      <c r="JTY35" s="687"/>
      <c r="JTZ35" s="687"/>
      <c r="JUA35" s="687"/>
      <c r="JUB35" s="687"/>
      <c r="JUC35" s="687"/>
      <c r="JUD35" s="687"/>
      <c r="JUE35" s="687"/>
      <c r="JUF35" s="687"/>
      <c r="JUG35" s="687"/>
      <c r="JUH35" s="687"/>
      <c r="JUI35" s="687"/>
      <c r="JUJ35" s="687"/>
      <c r="JUK35" s="687"/>
      <c r="JUL35" s="687"/>
      <c r="JUM35" s="687"/>
      <c r="JUN35" s="687"/>
      <c r="JUO35" s="687"/>
      <c r="JUP35" s="687"/>
      <c r="JUQ35" s="687"/>
      <c r="JUR35" s="687"/>
      <c r="JUS35" s="687"/>
      <c r="JUT35" s="687"/>
      <c r="JUU35" s="687"/>
      <c r="JUV35" s="687"/>
      <c r="JUW35" s="687"/>
      <c r="JUX35" s="687"/>
      <c r="JUY35" s="687"/>
      <c r="JUZ35" s="687"/>
      <c r="JVA35" s="687"/>
      <c r="JVB35" s="687"/>
      <c r="JVC35" s="687"/>
      <c r="JVD35" s="687"/>
      <c r="JVE35" s="687"/>
      <c r="JVF35" s="687"/>
      <c r="JVG35" s="687"/>
      <c r="JVH35" s="687"/>
      <c r="JVI35" s="687"/>
      <c r="JVJ35" s="687"/>
      <c r="JVK35" s="687"/>
      <c r="JVL35" s="687"/>
      <c r="JVM35" s="687"/>
      <c r="JVN35" s="687"/>
      <c r="JVO35" s="687"/>
      <c r="JVP35" s="687"/>
      <c r="JVQ35" s="687"/>
      <c r="JVR35" s="687"/>
      <c r="JVS35" s="687"/>
      <c r="JVT35" s="687"/>
      <c r="JVU35" s="687"/>
      <c r="JVV35" s="687"/>
      <c r="JVW35" s="687"/>
      <c r="JVX35" s="687"/>
      <c r="JVY35" s="687"/>
      <c r="JVZ35" s="687"/>
      <c r="JWA35" s="687"/>
      <c r="JWB35" s="687"/>
      <c r="JWC35" s="687"/>
      <c r="JWD35" s="687"/>
      <c r="JWE35" s="687"/>
      <c r="JWF35" s="687"/>
      <c r="JWG35" s="687"/>
      <c r="JWH35" s="687"/>
      <c r="JWI35" s="687"/>
      <c r="JWJ35" s="687"/>
      <c r="JWK35" s="687"/>
      <c r="JWL35" s="687"/>
      <c r="JWM35" s="687"/>
      <c r="JWN35" s="687"/>
      <c r="JWO35" s="687"/>
      <c r="JWP35" s="687"/>
      <c r="JWQ35" s="687"/>
      <c r="JWR35" s="687"/>
      <c r="JWS35" s="687"/>
      <c r="JWT35" s="687"/>
      <c r="JWU35" s="687"/>
      <c r="JWV35" s="687"/>
      <c r="JWW35" s="687"/>
      <c r="JWX35" s="687"/>
      <c r="JWY35" s="687"/>
      <c r="JWZ35" s="687"/>
      <c r="JXA35" s="687"/>
      <c r="JXB35" s="687"/>
      <c r="JXC35" s="687"/>
      <c r="JXD35" s="687"/>
      <c r="JXE35" s="687"/>
      <c r="JXF35" s="687"/>
      <c r="JXG35" s="687"/>
      <c r="JXH35" s="687"/>
      <c r="JXI35" s="687"/>
      <c r="JXJ35" s="687"/>
      <c r="JXK35" s="687"/>
      <c r="JXL35" s="687"/>
      <c r="JXM35" s="687"/>
      <c r="JXN35" s="687"/>
      <c r="JXO35" s="687"/>
      <c r="JXP35" s="687"/>
      <c r="JXQ35" s="687"/>
      <c r="JXR35" s="687"/>
      <c r="JXS35" s="687"/>
      <c r="JXT35" s="687"/>
      <c r="JXU35" s="687"/>
      <c r="JXV35" s="687"/>
      <c r="JXW35" s="687"/>
      <c r="JXX35" s="687"/>
      <c r="JXY35" s="687"/>
      <c r="JXZ35" s="687"/>
      <c r="JYA35" s="687"/>
      <c r="JYB35" s="687"/>
      <c r="JYC35" s="687"/>
      <c r="JYD35" s="687"/>
      <c r="JYE35" s="687"/>
      <c r="JYF35" s="687"/>
      <c r="JYG35" s="687"/>
      <c r="JYH35" s="687"/>
      <c r="JYI35" s="687"/>
      <c r="JYJ35" s="687"/>
      <c r="JYK35" s="687"/>
      <c r="JYL35" s="687"/>
      <c r="JYM35" s="687"/>
      <c r="JYN35" s="687"/>
      <c r="JYO35" s="687"/>
      <c r="JYP35" s="687"/>
      <c r="JYQ35" s="687"/>
      <c r="JYR35" s="687"/>
      <c r="JYS35" s="687"/>
      <c r="JYT35" s="687"/>
      <c r="JYU35" s="687"/>
      <c r="JYV35" s="687"/>
      <c r="JYW35" s="687"/>
      <c r="JYX35" s="687"/>
      <c r="JYY35" s="687"/>
      <c r="JYZ35" s="687"/>
      <c r="JZA35" s="687"/>
      <c r="JZB35" s="687"/>
      <c r="JZC35" s="687"/>
      <c r="JZD35" s="687"/>
      <c r="JZE35" s="687"/>
      <c r="JZF35" s="687"/>
      <c r="JZG35" s="687"/>
      <c r="JZH35" s="687"/>
      <c r="JZI35" s="687"/>
      <c r="JZJ35" s="687"/>
      <c r="JZK35" s="687"/>
      <c r="JZL35" s="687"/>
      <c r="JZM35" s="687"/>
      <c r="JZN35" s="687"/>
      <c r="JZO35" s="687"/>
      <c r="JZP35" s="687"/>
      <c r="JZQ35" s="687"/>
      <c r="JZR35" s="687"/>
      <c r="JZS35" s="687"/>
      <c r="JZT35" s="687"/>
      <c r="JZU35" s="687"/>
      <c r="JZV35" s="687"/>
      <c r="JZW35" s="687"/>
      <c r="JZX35" s="687"/>
      <c r="JZY35" s="687"/>
      <c r="JZZ35" s="687"/>
      <c r="KAA35" s="687"/>
      <c r="KAB35" s="687"/>
      <c r="KAC35" s="687"/>
      <c r="KAD35" s="687"/>
      <c r="KAE35" s="687"/>
      <c r="KAF35" s="687"/>
      <c r="KAG35" s="687"/>
      <c r="KAH35" s="687"/>
      <c r="KAI35" s="687"/>
      <c r="KAJ35" s="687"/>
      <c r="KAK35" s="687"/>
      <c r="KAL35" s="687"/>
      <c r="KAM35" s="687"/>
      <c r="KAN35" s="687"/>
      <c r="KAO35" s="687"/>
      <c r="KAP35" s="687"/>
      <c r="KAQ35" s="687"/>
      <c r="KAR35" s="687"/>
      <c r="KAS35" s="687"/>
      <c r="KAT35" s="687"/>
      <c r="KAU35" s="687"/>
      <c r="KAV35" s="687"/>
      <c r="KAW35" s="687"/>
      <c r="KAX35" s="687"/>
      <c r="KAY35" s="687"/>
      <c r="KAZ35" s="687"/>
      <c r="KBA35" s="687"/>
      <c r="KBB35" s="687"/>
      <c r="KBC35" s="687"/>
      <c r="KBD35" s="687"/>
      <c r="KBE35" s="687"/>
      <c r="KBF35" s="687"/>
      <c r="KBG35" s="687"/>
      <c r="KBH35" s="687"/>
      <c r="KBI35" s="687"/>
      <c r="KBJ35" s="687"/>
      <c r="KBK35" s="687"/>
      <c r="KBL35" s="687"/>
      <c r="KBM35" s="687"/>
      <c r="KBN35" s="687"/>
      <c r="KBO35" s="687"/>
      <c r="KBP35" s="687"/>
      <c r="KBQ35" s="687"/>
      <c r="KBR35" s="687"/>
      <c r="KBS35" s="687"/>
      <c r="KBT35" s="687"/>
      <c r="KBU35" s="687"/>
      <c r="KBV35" s="687"/>
      <c r="KBW35" s="687"/>
      <c r="KBX35" s="687"/>
      <c r="KBY35" s="687"/>
      <c r="KBZ35" s="687"/>
      <c r="KCA35" s="687"/>
      <c r="KCB35" s="687"/>
      <c r="KCC35" s="687"/>
      <c r="KCD35" s="687"/>
      <c r="KCE35" s="687"/>
      <c r="KCF35" s="687"/>
      <c r="KCG35" s="687"/>
      <c r="KCH35" s="687"/>
      <c r="KCI35" s="687"/>
      <c r="KCJ35" s="687"/>
      <c r="KCK35" s="687"/>
      <c r="KCL35" s="687"/>
      <c r="KCM35" s="687"/>
      <c r="KCN35" s="687"/>
      <c r="KCO35" s="687"/>
      <c r="KCP35" s="687"/>
      <c r="KCQ35" s="687"/>
      <c r="KCR35" s="687"/>
      <c r="KCS35" s="687"/>
      <c r="KCT35" s="687"/>
      <c r="KCU35" s="687"/>
      <c r="KCV35" s="687"/>
      <c r="KCW35" s="687"/>
      <c r="KCX35" s="687"/>
      <c r="KCY35" s="687"/>
      <c r="KCZ35" s="687"/>
      <c r="KDA35" s="687"/>
      <c r="KDB35" s="687"/>
      <c r="KDC35" s="687"/>
      <c r="KDD35" s="687"/>
      <c r="KDE35" s="687"/>
      <c r="KDF35" s="687"/>
      <c r="KDG35" s="687"/>
      <c r="KDH35" s="687"/>
      <c r="KDI35" s="687"/>
      <c r="KDJ35" s="687"/>
      <c r="KDK35" s="687"/>
      <c r="KDL35" s="687"/>
      <c r="KDM35" s="687"/>
      <c r="KDN35" s="687"/>
      <c r="KDO35" s="687"/>
      <c r="KDP35" s="687"/>
      <c r="KDQ35" s="687"/>
      <c r="KDR35" s="687"/>
      <c r="KDS35" s="687"/>
      <c r="KDT35" s="687"/>
      <c r="KDU35" s="687"/>
      <c r="KDV35" s="687"/>
      <c r="KDW35" s="687"/>
      <c r="KDX35" s="687"/>
      <c r="KDY35" s="687"/>
      <c r="KDZ35" s="687"/>
      <c r="KEA35" s="687"/>
      <c r="KEB35" s="687"/>
      <c r="KEC35" s="687"/>
      <c r="KED35" s="687"/>
      <c r="KEE35" s="687"/>
      <c r="KEF35" s="687"/>
      <c r="KEG35" s="687"/>
      <c r="KEH35" s="687"/>
      <c r="KEI35" s="687"/>
      <c r="KEJ35" s="687"/>
      <c r="KEK35" s="687"/>
      <c r="KEL35" s="687"/>
      <c r="KEM35" s="687"/>
      <c r="KEN35" s="687"/>
      <c r="KEO35" s="687"/>
      <c r="KEP35" s="687"/>
      <c r="KEQ35" s="687"/>
      <c r="KER35" s="687"/>
      <c r="KES35" s="687"/>
      <c r="KET35" s="687"/>
      <c r="KEU35" s="687"/>
      <c r="KEV35" s="687"/>
      <c r="KEW35" s="687"/>
      <c r="KEX35" s="687"/>
      <c r="KEY35" s="687"/>
      <c r="KEZ35" s="687"/>
      <c r="KFA35" s="687"/>
      <c r="KFB35" s="687"/>
      <c r="KFC35" s="687"/>
      <c r="KFD35" s="687"/>
      <c r="KFE35" s="687"/>
      <c r="KFF35" s="687"/>
      <c r="KFG35" s="687"/>
      <c r="KFH35" s="687"/>
      <c r="KFI35" s="687"/>
      <c r="KFJ35" s="687"/>
      <c r="KFK35" s="687"/>
      <c r="KFL35" s="687"/>
      <c r="KFM35" s="687"/>
      <c r="KFN35" s="687"/>
      <c r="KFO35" s="687"/>
      <c r="KFP35" s="687"/>
      <c r="KFQ35" s="687"/>
      <c r="KFR35" s="687"/>
      <c r="KFS35" s="687"/>
      <c r="KFT35" s="687"/>
      <c r="KFU35" s="687"/>
      <c r="KFV35" s="687"/>
      <c r="KFW35" s="687"/>
      <c r="KFX35" s="687"/>
      <c r="KFY35" s="687"/>
      <c r="KFZ35" s="687"/>
      <c r="KGA35" s="687"/>
      <c r="KGB35" s="687"/>
      <c r="KGC35" s="687"/>
      <c r="KGD35" s="687"/>
      <c r="KGE35" s="687"/>
      <c r="KGF35" s="687"/>
      <c r="KGG35" s="687"/>
      <c r="KGH35" s="687"/>
      <c r="KGI35" s="687"/>
      <c r="KGJ35" s="687"/>
      <c r="KGK35" s="687"/>
      <c r="KGL35" s="687"/>
      <c r="KGM35" s="687"/>
      <c r="KGN35" s="687"/>
      <c r="KGO35" s="687"/>
      <c r="KGP35" s="687"/>
      <c r="KGQ35" s="687"/>
      <c r="KGR35" s="687"/>
      <c r="KGS35" s="687"/>
      <c r="KGT35" s="687"/>
      <c r="KGU35" s="687"/>
      <c r="KGV35" s="687"/>
      <c r="KGW35" s="687"/>
      <c r="KGX35" s="687"/>
      <c r="KGY35" s="687"/>
      <c r="KGZ35" s="687"/>
      <c r="KHA35" s="687"/>
      <c r="KHB35" s="687"/>
      <c r="KHC35" s="687"/>
      <c r="KHD35" s="687"/>
      <c r="KHE35" s="687"/>
      <c r="KHF35" s="687"/>
      <c r="KHG35" s="687"/>
      <c r="KHH35" s="687"/>
      <c r="KHI35" s="687"/>
      <c r="KHJ35" s="687"/>
      <c r="KHK35" s="687"/>
      <c r="KHL35" s="687"/>
      <c r="KHM35" s="687"/>
      <c r="KHN35" s="687"/>
      <c r="KHO35" s="687"/>
      <c r="KHP35" s="687"/>
      <c r="KHQ35" s="687"/>
      <c r="KHR35" s="687"/>
      <c r="KHS35" s="687"/>
      <c r="KHT35" s="687"/>
      <c r="KHU35" s="687"/>
      <c r="KHV35" s="687"/>
      <c r="KHW35" s="687"/>
      <c r="KHX35" s="687"/>
      <c r="KHY35" s="687"/>
      <c r="KHZ35" s="687"/>
      <c r="KIA35" s="687"/>
      <c r="KIB35" s="687"/>
      <c r="KIC35" s="687"/>
      <c r="KID35" s="687"/>
      <c r="KIE35" s="687"/>
      <c r="KIF35" s="687"/>
      <c r="KIG35" s="687"/>
      <c r="KIH35" s="687"/>
      <c r="KII35" s="687"/>
      <c r="KIJ35" s="687"/>
      <c r="KIK35" s="687"/>
      <c r="KIL35" s="687"/>
      <c r="KIM35" s="687"/>
      <c r="KIN35" s="687"/>
      <c r="KIO35" s="687"/>
      <c r="KIP35" s="687"/>
      <c r="KIQ35" s="687"/>
      <c r="KIR35" s="687"/>
      <c r="KIS35" s="687"/>
      <c r="KIT35" s="687"/>
      <c r="KIU35" s="687"/>
      <c r="KIV35" s="687"/>
      <c r="KIW35" s="687"/>
      <c r="KIX35" s="687"/>
      <c r="KIY35" s="687"/>
      <c r="KIZ35" s="687"/>
      <c r="KJA35" s="687"/>
      <c r="KJB35" s="687"/>
      <c r="KJC35" s="687"/>
      <c r="KJD35" s="687"/>
      <c r="KJE35" s="687"/>
      <c r="KJF35" s="687"/>
      <c r="KJG35" s="687"/>
      <c r="KJH35" s="687"/>
      <c r="KJI35" s="687"/>
      <c r="KJJ35" s="687"/>
      <c r="KJK35" s="687"/>
      <c r="KJL35" s="687"/>
      <c r="KJM35" s="687"/>
      <c r="KJN35" s="687"/>
      <c r="KJO35" s="687"/>
      <c r="KJP35" s="687"/>
      <c r="KJQ35" s="687"/>
      <c r="KJR35" s="687"/>
      <c r="KJS35" s="687"/>
      <c r="KJT35" s="687"/>
      <c r="KJU35" s="687"/>
      <c r="KJV35" s="687"/>
      <c r="KJW35" s="687"/>
      <c r="KJX35" s="687"/>
      <c r="KJY35" s="687"/>
      <c r="KJZ35" s="687"/>
      <c r="KKA35" s="687"/>
      <c r="KKB35" s="687"/>
      <c r="KKC35" s="687"/>
      <c r="KKD35" s="687"/>
      <c r="KKE35" s="687"/>
      <c r="KKF35" s="687"/>
      <c r="KKG35" s="687"/>
      <c r="KKH35" s="687"/>
      <c r="KKI35" s="687"/>
      <c r="KKJ35" s="687"/>
      <c r="KKK35" s="687"/>
      <c r="KKL35" s="687"/>
      <c r="KKM35" s="687"/>
      <c r="KKN35" s="687"/>
      <c r="KKO35" s="687"/>
      <c r="KKP35" s="687"/>
      <c r="KKQ35" s="687"/>
      <c r="KKR35" s="687"/>
      <c r="KKS35" s="687"/>
      <c r="KKT35" s="687"/>
      <c r="KKU35" s="687"/>
      <c r="KKV35" s="687"/>
      <c r="KKW35" s="687"/>
      <c r="KKX35" s="687"/>
      <c r="KKY35" s="687"/>
      <c r="KKZ35" s="687"/>
      <c r="KLA35" s="687"/>
      <c r="KLB35" s="687"/>
      <c r="KLC35" s="687"/>
      <c r="KLD35" s="687"/>
      <c r="KLE35" s="687"/>
      <c r="KLF35" s="687"/>
      <c r="KLG35" s="687"/>
      <c r="KLH35" s="687"/>
      <c r="KLI35" s="687"/>
      <c r="KLJ35" s="687"/>
      <c r="KLK35" s="687"/>
      <c r="KLL35" s="687"/>
      <c r="KLM35" s="687"/>
      <c r="KLN35" s="687"/>
      <c r="KLO35" s="687"/>
      <c r="KLP35" s="687"/>
      <c r="KLQ35" s="687"/>
      <c r="KLR35" s="687"/>
      <c r="KLS35" s="687"/>
      <c r="KLT35" s="687"/>
      <c r="KLU35" s="687"/>
      <c r="KLV35" s="687"/>
      <c r="KLW35" s="687"/>
      <c r="KLX35" s="687"/>
      <c r="KLY35" s="687"/>
      <c r="KLZ35" s="687"/>
      <c r="KMA35" s="687"/>
      <c r="KMB35" s="687"/>
      <c r="KMC35" s="687"/>
      <c r="KMD35" s="687"/>
      <c r="KME35" s="687"/>
      <c r="KMF35" s="687"/>
      <c r="KMG35" s="687"/>
      <c r="KMH35" s="687"/>
      <c r="KMI35" s="687"/>
      <c r="KMJ35" s="687"/>
      <c r="KMK35" s="687"/>
      <c r="KML35" s="687"/>
      <c r="KMM35" s="687"/>
      <c r="KMN35" s="687"/>
      <c r="KMO35" s="687"/>
      <c r="KMP35" s="687"/>
      <c r="KMQ35" s="687"/>
      <c r="KMR35" s="687"/>
      <c r="KMS35" s="687"/>
      <c r="KMT35" s="687"/>
      <c r="KMU35" s="687"/>
      <c r="KMV35" s="687"/>
      <c r="KMW35" s="687"/>
      <c r="KMX35" s="687"/>
      <c r="KMY35" s="687"/>
      <c r="KMZ35" s="687"/>
      <c r="KNA35" s="687"/>
      <c r="KNB35" s="687"/>
      <c r="KNC35" s="687"/>
      <c r="KND35" s="687"/>
      <c r="KNE35" s="687"/>
      <c r="KNF35" s="687"/>
      <c r="KNG35" s="687"/>
      <c r="KNH35" s="687"/>
      <c r="KNI35" s="687"/>
      <c r="KNJ35" s="687"/>
      <c r="KNK35" s="687"/>
      <c r="KNL35" s="687"/>
      <c r="KNM35" s="687"/>
      <c r="KNN35" s="687"/>
      <c r="KNO35" s="687"/>
      <c r="KNP35" s="687"/>
      <c r="KNQ35" s="687"/>
      <c r="KNR35" s="687"/>
      <c r="KNS35" s="687"/>
      <c r="KNT35" s="687"/>
      <c r="KNU35" s="687"/>
      <c r="KNV35" s="687"/>
      <c r="KNW35" s="687"/>
      <c r="KNX35" s="687"/>
      <c r="KNY35" s="687"/>
      <c r="KNZ35" s="687"/>
      <c r="KOA35" s="687"/>
      <c r="KOB35" s="687"/>
      <c r="KOC35" s="687"/>
      <c r="KOD35" s="687"/>
      <c r="KOE35" s="687"/>
      <c r="KOF35" s="687"/>
      <c r="KOG35" s="687"/>
      <c r="KOH35" s="687"/>
      <c r="KOI35" s="687"/>
      <c r="KOJ35" s="687"/>
      <c r="KOK35" s="687"/>
      <c r="KOL35" s="687"/>
      <c r="KOM35" s="687"/>
      <c r="KON35" s="687"/>
      <c r="KOO35" s="687"/>
      <c r="KOP35" s="687"/>
      <c r="KOQ35" s="687"/>
      <c r="KOR35" s="687"/>
      <c r="KOS35" s="687"/>
      <c r="KOT35" s="687"/>
      <c r="KOU35" s="687"/>
      <c r="KOV35" s="687"/>
      <c r="KOW35" s="687"/>
      <c r="KOX35" s="687"/>
      <c r="KOY35" s="687"/>
      <c r="KOZ35" s="687"/>
      <c r="KPA35" s="687"/>
      <c r="KPB35" s="687"/>
      <c r="KPC35" s="687"/>
      <c r="KPD35" s="687"/>
      <c r="KPE35" s="687"/>
      <c r="KPF35" s="687"/>
      <c r="KPG35" s="687"/>
      <c r="KPH35" s="687"/>
      <c r="KPI35" s="687"/>
      <c r="KPJ35" s="687"/>
      <c r="KPK35" s="687"/>
      <c r="KPL35" s="687"/>
      <c r="KPM35" s="687"/>
      <c r="KPN35" s="687"/>
      <c r="KPO35" s="687"/>
      <c r="KPP35" s="687"/>
      <c r="KPQ35" s="687"/>
      <c r="KPR35" s="687"/>
      <c r="KPS35" s="687"/>
      <c r="KPT35" s="687"/>
      <c r="KPU35" s="687"/>
      <c r="KPV35" s="687"/>
      <c r="KPW35" s="687"/>
      <c r="KPX35" s="687"/>
      <c r="KPY35" s="687"/>
      <c r="KPZ35" s="687"/>
      <c r="KQA35" s="687"/>
      <c r="KQB35" s="687"/>
      <c r="KQC35" s="687"/>
      <c r="KQD35" s="687"/>
      <c r="KQE35" s="687"/>
      <c r="KQF35" s="687"/>
      <c r="KQG35" s="687"/>
      <c r="KQH35" s="687"/>
      <c r="KQI35" s="687"/>
      <c r="KQJ35" s="687"/>
      <c r="KQK35" s="687"/>
      <c r="KQL35" s="687"/>
      <c r="KQM35" s="687"/>
      <c r="KQN35" s="687"/>
      <c r="KQO35" s="687"/>
      <c r="KQP35" s="687"/>
      <c r="KQQ35" s="687"/>
      <c r="KQR35" s="687"/>
      <c r="KQS35" s="687"/>
      <c r="KQT35" s="687"/>
      <c r="KQU35" s="687"/>
      <c r="KQV35" s="687"/>
      <c r="KQW35" s="687"/>
      <c r="KQX35" s="687"/>
      <c r="KQY35" s="687"/>
      <c r="KQZ35" s="687"/>
      <c r="KRA35" s="687"/>
      <c r="KRB35" s="687"/>
      <c r="KRC35" s="687"/>
      <c r="KRD35" s="687"/>
      <c r="KRE35" s="687"/>
      <c r="KRF35" s="687"/>
      <c r="KRG35" s="687"/>
      <c r="KRH35" s="687"/>
      <c r="KRI35" s="687"/>
      <c r="KRJ35" s="687"/>
      <c r="KRK35" s="687"/>
      <c r="KRL35" s="687"/>
      <c r="KRM35" s="687"/>
      <c r="KRN35" s="687"/>
      <c r="KRO35" s="687"/>
      <c r="KRP35" s="687"/>
      <c r="KRQ35" s="687"/>
      <c r="KRR35" s="687"/>
      <c r="KRS35" s="687"/>
      <c r="KRT35" s="687"/>
      <c r="KRU35" s="687"/>
      <c r="KRV35" s="687"/>
      <c r="KRW35" s="687"/>
      <c r="KRX35" s="687"/>
      <c r="KRY35" s="687"/>
      <c r="KRZ35" s="687"/>
      <c r="KSA35" s="687"/>
      <c r="KSB35" s="687"/>
      <c r="KSC35" s="687"/>
      <c r="KSD35" s="687"/>
      <c r="KSE35" s="687"/>
      <c r="KSF35" s="687"/>
      <c r="KSG35" s="687"/>
      <c r="KSH35" s="687"/>
      <c r="KSI35" s="687"/>
      <c r="KSJ35" s="687"/>
      <c r="KSK35" s="687"/>
      <c r="KSL35" s="687"/>
      <c r="KSM35" s="687"/>
      <c r="KSN35" s="687"/>
      <c r="KSO35" s="687"/>
      <c r="KSP35" s="687"/>
      <c r="KSQ35" s="687"/>
      <c r="KSR35" s="687"/>
      <c r="KSS35" s="687"/>
      <c r="KST35" s="687"/>
      <c r="KSU35" s="687"/>
      <c r="KSV35" s="687"/>
      <c r="KSW35" s="687"/>
      <c r="KSX35" s="687"/>
      <c r="KSY35" s="687"/>
      <c r="KSZ35" s="687"/>
      <c r="KTA35" s="687"/>
      <c r="KTB35" s="687"/>
      <c r="KTC35" s="687"/>
      <c r="KTD35" s="687"/>
      <c r="KTE35" s="687"/>
      <c r="KTF35" s="687"/>
      <c r="KTG35" s="687"/>
      <c r="KTH35" s="687"/>
      <c r="KTI35" s="687"/>
      <c r="KTJ35" s="687"/>
      <c r="KTK35" s="687"/>
      <c r="KTL35" s="687"/>
      <c r="KTM35" s="687"/>
      <c r="KTN35" s="687"/>
      <c r="KTO35" s="687"/>
      <c r="KTP35" s="687"/>
      <c r="KTQ35" s="687"/>
      <c r="KTR35" s="687"/>
      <c r="KTS35" s="687"/>
      <c r="KTT35" s="687"/>
      <c r="KTU35" s="687"/>
      <c r="KTV35" s="687"/>
      <c r="KTW35" s="687"/>
      <c r="KTX35" s="687"/>
      <c r="KTY35" s="687"/>
      <c r="KTZ35" s="687"/>
      <c r="KUA35" s="687"/>
      <c r="KUB35" s="687"/>
      <c r="KUC35" s="687"/>
      <c r="KUD35" s="687"/>
      <c r="KUE35" s="687"/>
      <c r="KUF35" s="687"/>
      <c r="KUG35" s="687"/>
      <c r="KUH35" s="687"/>
      <c r="KUI35" s="687"/>
      <c r="KUJ35" s="687"/>
      <c r="KUK35" s="687"/>
      <c r="KUL35" s="687"/>
      <c r="KUM35" s="687"/>
      <c r="KUN35" s="687"/>
      <c r="KUO35" s="687"/>
      <c r="KUP35" s="687"/>
      <c r="KUQ35" s="687"/>
      <c r="KUR35" s="687"/>
      <c r="KUS35" s="687"/>
      <c r="KUT35" s="687"/>
      <c r="KUU35" s="687"/>
      <c r="KUV35" s="687"/>
      <c r="KUW35" s="687"/>
      <c r="KUX35" s="687"/>
      <c r="KUY35" s="687"/>
      <c r="KUZ35" s="687"/>
      <c r="KVA35" s="687"/>
      <c r="KVB35" s="687"/>
      <c r="KVC35" s="687"/>
      <c r="KVD35" s="687"/>
      <c r="KVE35" s="687"/>
      <c r="KVF35" s="687"/>
      <c r="KVG35" s="687"/>
      <c r="KVH35" s="687"/>
      <c r="KVI35" s="687"/>
      <c r="KVJ35" s="687"/>
      <c r="KVK35" s="687"/>
      <c r="KVL35" s="687"/>
      <c r="KVM35" s="687"/>
      <c r="KVN35" s="687"/>
      <c r="KVO35" s="687"/>
      <c r="KVP35" s="687"/>
      <c r="KVQ35" s="687"/>
      <c r="KVR35" s="687"/>
      <c r="KVS35" s="687"/>
      <c r="KVT35" s="687"/>
      <c r="KVU35" s="687"/>
      <c r="KVV35" s="687"/>
      <c r="KVW35" s="687"/>
      <c r="KVX35" s="687"/>
      <c r="KVY35" s="687"/>
      <c r="KVZ35" s="687"/>
      <c r="KWA35" s="687"/>
      <c r="KWB35" s="687"/>
      <c r="KWC35" s="687"/>
      <c r="KWD35" s="687"/>
      <c r="KWE35" s="687"/>
      <c r="KWF35" s="687"/>
      <c r="KWG35" s="687"/>
      <c r="KWH35" s="687"/>
      <c r="KWI35" s="687"/>
      <c r="KWJ35" s="687"/>
      <c r="KWK35" s="687"/>
      <c r="KWL35" s="687"/>
      <c r="KWM35" s="687"/>
      <c r="KWN35" s="687"/>
      <c r="KWO35" s="687"/>
      <c r="KWP35" s="687"/>
      <c r="KWQ35" s="687"/>
      <c r="KWR35" s="687"/>
      <c r="KWS35" s="687"/>
      <c r="KWT35" s="687"/>
      <c r="KWU35" s="687"/>
      <c r="KWV35" s="687"/>
      <c r="KWW35" s="687"/>
      <c r="KWX35" s="687"/>
      <c r="KWY35" s="687"/>
      <c r="KWZ35" s="687"/>
      <c r="KXA35" s="687"/>
      <c r="KXB35" s="687"/>
      <c r="KXC35" s="687"/>
      <c r="KXD35" s="687"/>
      <c r="KXE35" s="687"/>
      <c r="KXF35" s="687"/>
      <c r="KXG35" s="687"/>
      <c r="KXH35" s="687"/>
      <c r="KXI35" s="687"/>
      <c r="KXJ35" s="687"/>
      <c r="KXK35" s="687"/>
      <c r="KXL35" s="687"/>
      <c r="KXM35" s="687"/>
      <c r="KXN35" s="687"/>
      <c r="KXO35" s="687"/>
      <c r="KXP35" s="687"/>
      <c r="KXQ35" s="687"/>
      <c r="KXR35" s="687"/>
      <c r="KXS35" s="687"/>
      <c r="KXT35" s="687"/>
      <c r="KXU35" s="687"/>
      <c r="KXV35" s="687"/>
      <c r="KXW35" s="687"/>
      <c r="KXX35" s="687"/>
      <c r="KXY35" s="687"/>
      <c r="KXZ35" s="687"/>
      <c r="KYA35" s="687"/>
      <c r="KYB35" s="687"/>
      <c r="KYC35" s="687"/>
      <c r="KYD35" s="687"/>
      <c r="KYE35" s="687"/>
      <c r="KYF35" s="687"/>
      <c r="KYG35" s="687"/>
      <c r="KYH35" s="687"/>
      <c r="KYI35" s="687"/>
      <c r="KYJ35" s="687"/>
      <c r="KYK35" s="687"/>
      <c r="KYL35" s="687"/>
      <c r="KYM35" s="687"/>
      <c r="KYN35" s="687"/>
      <c r="KYO35" s="687"/>
      <c r="KYP35" s="687"/>
      <c r="KYQ35" s="687"/>
      <c r="KYR35" s="687"/>
      <c r="KYS35" s="687"/>
      <c r="KYT35" s="687"/>
      <c r="KYU35" s="687"/>
      <c r="KYV35" s="687"/>
      <c r="KYW35" s="687"/>
      <c r="KYX35" s="687"/>
      <c r="KYY35" s="687"/>
      <c r="KYZ35" s="687"/>
      <c r="KZA35" s="687"/>
      <c r="KZB35" s="687"/>
      <c r="KZC35" s="687"/>
      <c r="KZD35" s="687"/>
      <c r="KZE35" s="687"/>
      <c r="KZF35" s="687"/>
      <c r="KZG35" s="687"/>
      <c r="KZH35" s="687"/>
      <c r="KZI35" s="687"/>
      <c r="KZJ35" s="687"/>
      <c r="KZK35" s="687"/>
      <c r="KZL35" s="687"/>
      <c r="KZM35" s="687"/>
      <c r="KZN35" s="687"/>
      <c r="KZO35" s="687"/>
      <c r="KZP35" s="687"/>
      <c r="KZQ35" s="687"/>
      <c r="KZR35" s="687"/>
      <c r="KZS35" s="687"/>
      <c r="KZT35" s="687"/>
      <c r="KZU35" s="687"/>
      <c r="KZV35" s="687"/>
      <c r="KZW35" s="687"/>
      <c r="KZX35" s="687"/>
      <c r="KZY35" s="687"/>
      <c r="KZZ35" s="687"/>
      <c r="LAA35" s="687"/>
      <c r="LAB35" s="687"/>
      <c r="LAC35" s="687"/>
      <c r="LAD35" s="687"/>
      <c r="LAE35" s="687"/>
      <c r="LAF35" s="687"/>
      <c r="LAG35" s="687"/>
      <c r="LAH35" s="687"/>
      <c r="LAI35" s="687"/>
      <c r="LAJ35" s="687"/>
      <c r="LAK35" s="687"/>
      <c r="LAL35" s="687"/>
      <c r="LAM35" s="687"/>
      <c r="LAN35" s="687"/>
      <c r="LAO35" s="687"/>
      <c r="LAP35" s="687"/>
      <c r="LAQ35" s="687"/>
      <c r="LAR35" s="687"/>
      <c r="LAS35" s="687"/>
      <c r="LAT35" s="687"/>
      <c r="LAU35" s="687"/>
      <c r="LAV35" s="687"/>
      <c r="LAW35" s="687"/>
      <c r="LAX35" s="687"/>
      <c r="LAY35" s="687"/>
      <c r="LAZ35" s="687"/>
      <c r="LBA35" s="687"/>
      <c r="LBB35" s="687"/>
      <c r="LBC35" s="687"/>
      <c r="LBD35" s="687"/>
      <c r="LBE35" s="687"/>
      <c r="LBF35" s="687"/>
      <c r="LBG35" s="687"/>
      <c r="LBH35" s="687"/>
      <c r="LBI35" s="687"/>
      <c r="LBJ35" s="687"/>
      <c r="LBK35" s="687"/>
      <c r="LBL35" s="687"/>
      <c r="LBM35" s="687"/>
      <c r="LBN35" s="687"/>
      <c r="LBO35" s="687"/>
      <c r="LBP35" s="687"/>
      <c r="LBQ35" s="687"/>
      <c r="LBR35" s="687"/>
      <c r="LBS35" s="687"/>
      <c r="LBT35" s="687"/>
      <c r="LBU35" s="687"/>
      <c r="LBV35" s="687"/>
      <c r="LBW35" s="687"/>
      <c r="LBX35" s="687"/>
      <c r="LBY35" s="687"/>
      <c r="LBZ35" s="687"/>
      <c r="LCA35" s="687"/>
      <c r="LCB35" s="687"/>
      <c r="LCC35" s="687"/>
      <c r="LCD35" s="687"/>
      <c r="LCE35" s="687"/>
      <c r="LCF35" s="687"/>
      <c r="LCG35" s="687"/>
      <c r="LCH35" s="687"/>
      <c r="LCI35" s="687"/>
      <c r="LCJ35" s="687"/>
      <c r="LCK35" s="687"/>
      <c r="LCL35" s="687"/>
      <c r="LCM35" s="687"/>
      <c r="LCN35" s="687"/>
      <c r="LCO35" s="687"/>
      <c r="LCP35" s="687"/>
      <c r="LCQ35" s="687"/>
      <c r="LCR35" s="687"/>
      <c r="LCS35" s="687"/>
      <c r="LCT35" s="687"/>
      <c r="LCU35" s="687"/>
      <c r="LCV35" s="687"/>
      <c r="LCW35" s="687"/>
      <c r="LCX35" s="687"/>
      <c r="LCY35" s="687"/>
      <c r="LCZ35" s="687"/>
      <c r="LDA35" s="687"/>
      <c r="LDB35" s="687"/>
      <c r="LDC35" s="687"/>
      <c r="LDD35" s="687"/>
      <c r="LDE35" s="687"/>
      <c r="LDF35" s="687"/>
      <c r="LDG35" s="687"/>
      <c r="LDH35" s="687"/>
      <c r="LDI35" s="687"/>
      <c r="LDJ35" s="687"/>
      <c r="LDK35" s="687"/>
      <c r="LDL35" s="687"/>
      <c r="LDM35" s="687"/>
      <c r="LDN35" s="687"/>
      <c r="LDO35" s="687"/>
      <c r="LDP35" s="687"/>
      <c r="LDQ35" s="687"/>
      <c r="LDR35" s="687"/>
      <c r="LDS35" s="687"/>
      <c r="LDT35" s="687"/>
      <c r="LDU35" s="687"/>
      <c r="LDV35" s="687"/>
      <c r="LDW35" s="687"/>
      <c r="LDX35" s="687"/>
      <c r="LDY35" s="687"/>
      <c r="LDZ35" s="687"/>
      <c r="LEA35" s="687"/>
      <c r="LEB35" s="687"/>
      <c r="LEC35" s="687"/>
      <c r="LED35" s="687"/>
      <c r="LEE35" s="687"/>
      <c r="LEF35" s="687"/>
      <c r="LEG35" s="687"/>
      <c r="LEH35" s="687"/>
      <c r="LEI35" s="687"/>
      <c r="LEJ35" s="687"/>
      <c r="LEK35" s="687"/>
      <c r="LEL35" s="687"/>
      <c r="LEM35" s="687"/>
      <c r="LEN35" s="687"/>
      <c r="LEO35" s="687"/>
      <c r="LEP35" s="687"/>
      <c r="LEQ35" s="687"/>
      <c r="LER35" s="687"/>
      <c r="LES35" s="687"/>
      <c r="LET35" s="687"/>
      <c r="LEU35" s="687"/>
      <c r="LEV35" s="687"/>
      <c r="LEW35" s="687"/>
      <c r="LEX35" s="687"/>
      <c r="LEY35" s="687"/>
      <c r="LEZ35" s="687"/>
      <c r="LFA35" s="687"/>
      <c r="LFB35" s="687"/>
      <c r="LFC35" s="687"/>
      <c r="LFD35" s="687"/>
      <c r="LFE35" s="687"/>
      <c r="LFF35" s="687"/>
      <c r="LFG35" s="687"/>
      <c r="LFH35" s="687"/>
      <c r="LFI35" s="687"/>
      <c r="LFJ35" s="687"/>
      <c r="LFK35" s="687"/>
      <c r="LFL35" s="687"/>
      <c r="LFM35" s="687"/>
      <c r="LFN35" s="687"/>
      <c r="LFO35" s="687"/>
      <c r="LFP35" s="687"/>
      <c r="LFQ35" s="687"/>
      <c r="LFR35" s="687"/>
      <c r="LFS35" s="687"/>
      <c r="LFT35" s="687"/>
      <c r="LFU35" s="687"/>
      <c r="LFV35" s="687"/>
      <c r="LFW35" s="687"/>
      <c r="LFX35" s="687"/>
      <c r="LFY35" s="687"/>
      <c r="LFZ35" s="687"/>
      <c r="LGA35" s="687"/>
      <c r="LGB35" s="687"/>
      <c r="LGC35" s="687"/>
      <c r="LGD35" s="687"/>
      <c r="LGE35" s="687"/>
      <c r="LGF35" s="687"/>
      <c r="LGG35" s="687"/>
      <c r="LGH35" s="687"/>
      <c r="LGI35" s="687"/>
      <c r="LGJ35" s="687"/>
      <c r="LGK35" s="687"/>
      <c r="LGL35" s="687"/>
      <c r="LGM35" s="687"/>
      <c r="LGN35" s="687"/>
      <c r="LGO35" s="687"/>
      <c r="LGP35" s="687"/>
      <c r="LGQ35" s="687"/>
      <c r="LGR35" s="687"/>
      <c r="LGS35" s="687"/>
      <c r="LGT35" s="687"/>
      <c r="LGU35" s="687"/>
      <c r="LGV35" s="687"/>
      <c r="LGW35" s="687"/>
      <c r="LGX35" s="687"/>
      <c r="LGY35" s="687"/>
      <c r="LGZ35" s="687"/>
      <c r="LHA35" s="687"/>
      <c r="LHB35" s="687"/>
      <c r="LHC35" s="687"/>
      <c r="LHD35" s="687"/>
      <c r="LHE35" s="687"/>
      <c r="LHF35" s="687"/>
      <c r="LHG35" s="687"/>
      <c r="LHH35" s="687"/>
      <c r="LHI35" s="687"/>
      <c r="LHJ35" s="687"/>
      <c r="LHK35" s="687"/>
      <c r="LHL35" s="687"/>
      <c r="LHM35" s="687"/>
      <c r="LHN35" s="687"/>
      <c r="LHO35" s="687"/>
      <c r="LHP35" s="687"/>
      <c r="LHQ35" s="687"/>
      <c r="LHR35" s="687"/>
      <c r="LHS35" s="687"/>
      <c r="LHT35" s="687"/>
      <c r="LHU35" s="687"/>
      <c r="LHV35" s="687"/>
      <c r="LHW35" s="687"/>
      <c r="LHX35" s="687"/>
      <c r="LHY35" s="687"/>
      <c r="LHZ35" s="687"/>
      <c r="LIA35" s="687"/>
      <c r="LIB35" s="687"/>
      <c r="LIC35" s="687"/>
      <c r="LID35" s="687"/>
      <c r="LIE35" s="687"/>
      <c r="LIF35" s="687"/>
      <c r="LIG35" s="687"/>
      <c r="LIH35" s="687"/>
      <c r="LII35" s="687"/>
      <c r="LIJ35" s="687"/>
      <c r="LIK35" s="687"/>
      <c r="LIL35" s="687"/>
      <c r="LIM35" s="687"/>
      <c r="LIN35" s="687"/>
      <c r="LIO35" s="687"/>
      <c r="LIP35" s="687"/>
      <c r="LIQ35" s="687"/>
      <c r="LIR35" s="687"/>
      <c r="LIS35" s="687"/>
      <c r="LIT35" s="687"/>
      <c r="LIU35" s="687"/>
      <c r="LIV35" s="687"/>
      <c r="LIW35" s="687"/>
      <c r="LIX35" s="687"/>
      <c r="LIY35" s="687"/>
      <c r="LIZ35" s="687"/>
      <c r="LJA35" s="687"/>
      <c r="LJB35" s="687"/>
      <c r="LJC35" s="687"/>
      <c r="LJD35" s="687"/>
      <c r="LJE35" s="687"/>
      <c r="LJF35" s="687"/>
      <c r="LJG35" s="687"/>
      <c r="LJH35" s="687"/>
      <c r="LJI35" s="687"/>
      <c r="LJJ35" s="687"/>
      <c r="LJK35" s="687"/>
      <c r="LJL35" s="687"/>
      <c r="LJM35" s="687"/>
      <c r="LJN35" s="687"/>
      <c r="LJO35" s="687"/>
      <c r="LJP35" s="687"/>
      <c r="LJQ35" s="687"/>
      <c r="LJR35" s="687"/>
      <c r="LJS35" s="687"/>
      <c r="LJT35" s="687"/>
      <c r="LJU35" s="687"/>
      <c r="LJV35" s="687"/>
      <c r="LJW35" s="687"/>
      <c r="LJX35" s="687"/>
      <c r="LJY35" s="687"/>
      <c r="LJZ35" s="687"/>
      <c r="LKA35" s="687"/>
      <c r="LKB35" s="687"/>
      <c r="LKC35" s="687"/>
      <c r="LKD35" s="687"/>
      <c r="LKE35" s="687"/>
      <c r="LKF35" s="687"/>
      <c r="LKG35" s="687"/>
      <c r="LKH35" s="687"/>
      <c r="LKI35" s="687"/>
      <c r="LKJ35" s="687"/>
      <c r="LKK35" s="687"/>
      <c r="LKL35" s="687"/>
      <c r="LKM35" s="687"/>
      <c r="LKN35" s="687"/>
      <c r="LKO35" s="687"/>
      <c r="LKP35" s="687"/>
      <c r="LKQ35" s="687"/>
      <c r="LKR35" s="687"/>
      <c r="LKS35" s="687"/>
      <c r="LKT35" s="687"/>
      <c r="LKU35" s="687"/>
      <c r="LKV35" s="687"/>
      <c r="LKW35" s="687"/>
      <c r="LKX35" s="687"/>
      <c r="LKY35" s="687"/>
      <c r="LKZ35" s="687"/>
      <c r="LLA35" s="687"/>
      <c r="LLB35" s="687"/>
      <c r="LLC35" s="687"/>
      <c r="LLD35" s="687"/>
      <c r="LLE35" s="687"/>
      <c r="LLF35" s="687"/>
      <c r="LLG35" s="687"/>
      <c r="LLH35" s="687"/>
      <c r="LLI35" s="687"/>
      <c r="LLJ35" s="687"/>
      <c r="LLK35" s="687"/>
      <c r="LLL35" s="687"/>
      <c r="LLM35" s="687"/>
      <c r="LLN35" s="687"/>
      <c r="LLO35" s="687"/>
      <c r="LLP35" s="687"/>
      <c r="LLQ35" s="687"/>
      <c r="LLR35" s="687"/>
      <c r="LLS35" s="687"/>
      <c r="LLT35" s="687"/>
      <c r="LLU35" s="687"/>
      <c r="LLV35" s="687"/>
      <c r="LLW35" s="687"/>
      <c r="LLX35" s="687"/>
      <c r="LLY35" s="687"/>
      <c r="LLZ35" s="687"/>
      <c r="LMA35" s="687"/>
      <c r="LMB35" s="687"/>
      <c r="LMC35" s="687"/>
      <c r="LMD35" s="687"/>
      <c r="LME35" s="687"/>
      <c r="LMF35" s="687"/>
      <c r="LMG35" s="687"/>
      <c r="LMH35" s="687"/>
      <c r="LMI35" s="687"/>
      <c r="LMJ35" s="687"/>
      <c r="LMK35" s="687"/>
      <c r="LML35" s="687"/>
      <c r="LMM35" s="687"/>
      <c r="LMN35" s="687"/>
      <c r="LMO35" s="687"/>
      <c r="LMP35" s="687"/>
      <c r="LMQ35" s="687"/>
      <c r="LMR35" s="687"/>
      <c r="LMS35" s="687"/>
      <c r="LMT35" s="687"/>
      <c r="LMU35" s="687"/>
      <c r="LMV35" s="687"/>
      <c r="LMW35" s="687"/>
      <c r="LMX35" s="687"/>
      <c r="LMY35" s="687"/>
      <c r="LMZ35" s="687"/>
      <c r="LNA35" s="687"/>
      <c r="LNB35" s="687"/>
      <c r="LNC35" s="687"/>
      <c r="LND35" s="687"/>
      <c r="LNE35" s="687"/>
      <c r="LNF35" s="687"/>
      <c r="LNG35" s="687"/>
      <c r="LNH35" s="687"/>
      <c r="LNI35" s="687"/>
      <c r="LNJ35" s="687"/>
      <c r="LNK35" s="687"/>
      <c r="LNL35" s="687"/>
      <c r="LNM35" s="687"/>
      <c r="LNN35" s="687"/>
      <c r="LNO35" s="687"/>
      <c r="LNP35" s="687"/>
      <c r="LNQ35" s="687"/>
      <c r="LNR35" s="687"/>
      <c r="LNS35" s="687"/>
      <c r="LNT35" s="687"/>
      <c r="LNU35" s="687"/>
      <c r="LNV35" s="687"/>
      <c r="LNW35" s="687"/>
      <c r="LNX35" s="687"/>
      <c r="LNY35" s="687"/>
      <c r="LNZ35" s="687"/>
      <c r="LOA35" s="687"/>
      <c r="LOB35" s="687"/>
      <c r="LOC35" s="687"/>
      <c r="LOD35" s="687"/>
      <c r="LOE35" s="687"/>
      <c r="LOF35" s="687"/>
      <c r="LOG35" s="687"/>
      <c r="LOH35" s="687"/>
      <c r="LOI35" s="687"/>
      <c r="LOJ35" s="687"/>
      <c r="LOK35" s="687"/>
      <c r="LOL35" s="687"/>
      <c r="LOM35" s="687"/>
      <c r="LON35" s="687"/>
      <c r="LOO35" s="687"/>
      <c r="LOP35" s="687"/>
      <c r="LOQ35" s="687"/>
      <c r="LOR35" s="687"/>
      <c r="LOS35" s="687"/>
      <c r="LOT35" s="687"/>
      <c r="LOU35" s="687"/>
      <c r="LOV35" s="687"/>
      <c r="LOW35" s="687"/>
      <c r="LOX35" s="687"/>
      <c r="LOY35" s="687"/>
      <c r="LOZ35" s="687"/>
      <c r="LPA35" s="687"/>
      <c r="LPB35" s="687"/>
      <c r="LPC35" s="687"/>
      <c r="LPD35" s="687"/>
      <c r="LPE35" s="687"/>
      <c r="LPF35" s="687"/>
      <c r="LPG35" s="687"/>
      <c r="LPH35" s="687"/>
      <c r="LPI35" s="687"/>
      <c r="LPJ35" s="687"/>
      <c r="LPK35" s="687"/>
      <c r="LPL35" s="687"/>
      <c r="LPM35" s="687"/>
      <c r="LPN35" s="687"/>
      <c r="LPO35" s="687"/>
      <c r="LPP35" s="687"/>
      <c r="LPQ35" s="687"/>
      <c r="LPR35" s="687"/>
      <c r="LPS35" s="687"/>
      <c r="LPT35" s="687"/>
      <c r="LPU35" s="687"/>
      <c r="LPV35" s="687"/>
      <c r="LPW35" s="687"/>
      <c r="LPX35" s="687"/>
      <c r="LPY35" s="687"/>
      <c r="LPZ35" s="687"/>
      <c r="LQA35" s="687"/>
      <c r="LQB35" s="687"/>
      <c r="LQC35" s="687"/>
      <c r="LQD35" s="687"/>
      <c r="LQE35" s="687"/>
      <c r="LQF35" s="687"/>
      <c r="LQG35" s="687"/>
      <c r="LQH35" s="687"/>
      <c r="LQI35" s="687"/>
      <c r="LQJ35" s="687"/>
      <c r="LQK35" s="687"/>
      <c r="LQL35" s="687"/>
      <c r="LQM35" s="687"/>
      <c r="LQN35" s="687"/>
      <c r="LQO35" s="687"/>
      <c r="LQP35" s="687"/>
      <c r="LQQ35" s="687"/>
      <c r="LQR35" s="687"/>
      <c r="LQS35" s="687"/>
      <c r="LQT35" s="687"/>
      <c r="LQU35" s="687"/>
      <c r="LQV35" s="687"/>
      <c r="LQW35" s="687"/>
      <c r="LQX35" s="687"/>
      <c r="LQY35" s="687"/>
      <c r="LQZ35" s="687"/>
      <c r="LRA35" s="687"/>
      <c r="LRB35" s="687"/>
      <c r="LRC35" s="687"/>
      <c r="LRD35" s="687"/>
      <c r="LRE35" s="687"/>
      <c r="LRF35" s="687"/>
      <c r="LRG35" s="687"/>
      <c r="LRH35" s="687"/>
      <c r="LRI35" s="687"/>
      <c r="LRJ35" s="687"/>
      <c r="LRK35" s="687"/>
      <c r="LRL35" s="687"/>
      <c r="LRM35" s="687"/>
      <c r="LRN35" s="687"/>
      <c r="LRO35" s="687"/>
      <c r="LRP35" s="687"/>
      <c r="LRQ35" s="687"/>
      <c r="LRR35" s="687"/>
      <c r="LRS35" s="687"/>
      <c r="LRT35" s="687"/>
      <c r="LRU35" s="687"/>
      <c r="LRV35" s="687"/>
      <c r="LRW35" s="687"/>
      <c r="LRX35" s="687"/>
      <c r="LRY35" s="687"/>
      <c r="LRZ35" s="687"/>
      <c r="LSA35" s="687"/>
      <c r="LSB35" s="687"/>
      <c r="LSC35" s="687"/>
      <c r="LSD35" s="687"/>
      <c r="LSE35" s="687"/>
      <c r="LSF35" s="687"/>
      <c r="LSG35" s="687"/>
      <c r="LSH35" s="687"/>
      <c r="LSI35" s="687"/>
      <c r="LSJ35" s="687"/>
      <c r="LSK35" s="687"/>
      <c r="LSL35" s="687"/>
      <c r="LSM35" s="687"/>
      <c r="LSN35" s="687"/>
      <c r="LSO35" s="687"/>
      <c r="LSP35" s="687"/>
      <c r="LSQ35" s="687"/>
      <c r="LSR35" s="687"/>
      <c r="LSS35" s="687"/>
      <c r="LST35" s="687"/>
      <c r="LSU35" s="687"/>
      <c r="LSV35" s="687"/>
      <c r="LSW35" s="687"/>
      <c r="LSX35" s="687"/>
      <c r="LSY35" s="687"/>
      <c r="LSZ35" s="687"/>
      <c r="LTA35" s="687"/>
      <c r="LTB35" s="687"/>
      <c r="LTC35" s="687"/>
      <c r="LTD35" s="687"/>
      <c r="LTE35" s="687"/>
      <c r="LTF35" s="687"/>
      <c r="LTG35" s="687"/>
      <c r="LTH35" s="687"/>
      <c r="LTI35" s="687"/>
      <c r="LTJ35" s="687"/>
      <c r="LTK35" s="687"/>
      <c r="LTL35" s="687"/>
      <c r="LTM35" s="687"/>
      <c r="LTN35" s="687"/>
      <c r="LTO35" s="687"/>
      <c r="LTP35" s="687"/>
      <c r="LTQ35" s="687"/>
      <c r="LTR35" s="687"/>
      <c r="LTS35" s="687"/>
      <c r="LTT35" s="687"/>
      <c r="LTU35" s="687"/>
      <c r="LTV35" s="687"/>
      <c r="LTW35" s="687"/>
      <c r="LTX35" s="687"/>
      <c r="LTY35" s="687"/>
      <c r="LTZ35" s="687"/>
      <c r="LUA35" s="687"/>
      <c r="LUB35" s="687"/>
      <c r="LUC35" s="687"/>
      <c r="LUD35" s="687"/>
      <c r="LUE35" s="687"/>
      <c r="LUF35" s="687"/>
      <c r="LUG35" s="687"/>
      <c r="LUH35" s="687"/>
      <c r="LUI35" s="687"/>
      <c r="LUJ35" s="687"/>
      <c r="LUK35" s="687"/>
      <c r="LUL35" s="687"/>
      <c r="LUM35" s="687"/>
      <c r="LUN35" s="687"/>
      <c r="LUO35" s="687"/>
      <c r="LUP35" s="687"/>
      <c r="LUQ35" s="687"/>
      <c r="LUR35" s="687"/>
      <c r="LUS35" s="687"/>
      <c r="LUT35" s="687"/>
      <c r="LUU35" s="687"/>
      <c r="LUV35" s="687"/>
      <c r="LUW35" s="687"/>
      <c r="LUX35" s="687"/>
      <c r="LUY35" s="687"/>
      <c r="LUZ35" s="687"/>
      <c r="LVA35" s="687"/>
      <c r="LVB35" s="687"/>
      <c r="LVC35" s="687"/>
      <c r="LVD35" s="687"/>
      <c r="LVE35" s="687"/>
      <c r="LVF35" s="687"/>
      <c r="LVG35" s="687"/>
      <c r="LVH35" s="687"/>
      <c r="LVI35" s="687"/>
      <c r="LVJ35" s="687"/>
      <c r="LVK35" s="687"/>
      <c r="LVL35" s="687"/>
      <c r="LVM35" s="687"/>
      <c r="LVN35" s="687"/>
      <c r="LVO35" s="687"/>
      <c r="LVP35" s="687"/>
      <c r="LVQ35" s="687"/>
      <c r="LVR35" s="687"/>
      <c r="LVS35" s="687"/>
      <c r="LVT35" s="687"/>
      <c r="LVU35" s="687"/>
      <c r="LVV35" s="687"/>
      <c r="LVW35" s="687"/>
      <c r="LVX35" s="687"/>
      <c r="LVY35" s="687"/>
      <c r="LVZ35" s="687"/>
      <c r="LWA35" s="687"/>
      <c r="LWB35" s="687"/>
      <c r="LWC35" s="687"/>
      <c r="LWD35" s="687"/>
      <c r="LWE35" s="687"/>
      <c r="LWF35" s="687"/>
      <c r="LWG35" s="687"/>
      <c r="LWH35" s="687"/>
      <c r="LWI35" s="687"/>
      <c r="LWJ35" s="687"/>
      <c r="LWK35" s="687"/>
      <c r="LWL35" s="687"/>
      <c r="LWM35" s="687"/>
      <c r="LWN35" s="687"/>
      <c r="LWO35" s="687"/>
      <c r="LWP35" s="687"/>
      <c r="LWQ35" s="687"/>
      <c r="LWR35" s="687"/>
      <c r="LWS35" s="687"/>
      <c r="LWT35" s="687"/>
      <c r="LWU35" s="687"/>
      <c r="LWV35" s="687"/>
      <c r="LWW35" s="687"/>
      <c r="LWX35" s="687"/>
      <c r="LWY35" s="687"/>
      <c r="LWZ35" s="687"/>
      <c r="LXA35" s="687"/>
      <c r="LXB35" s="687"/>
      <c r="LXC35" s="687"/>
      <c r="LXD35" s="687"/>
      <c r="LXE35" s="687"/>
      <c r="LXF35" s="687"/>
      <c r="LXG35" s="687"/>
      <c r="LXH35" s="687"/>
      <c r="LXI35" s="687"/>
      <c r="LXJ35" s="687"/>
      <c r="LXK35" s="687"/>
      <c r="LXL35" s="687"/>
      <c r="LXM35" s="687"/>
      <c r="LXN35" s="687"/>
      <c r="LXO35" s="687"/>
      <c r="LXP35" s="687"/>
      <c r="LXQ35" s="687"/>
      <c r="LXR35" s="687"/>
      <c r="LXS35" s="687"/>
      <c r="LXT35" s="687"/>
      <c r="LXU35" s="687"/>
      <c r="LXV35" s="687"/>
      <c r="LXW35" s="687"/>
      <c r="LXX35" s="687"/>
      <c r="LXY35" s="687"/>
      <c r="LXZ35" s="687"/>
      <c r="LYA35" s="687"/>
      <c r="LYB35" s="687"/>
      <c r="LYC35" s="687"/>
      <c r="LYD35" s="687"/>
      <c r="LYE35" s="687"/>
      <c r="LYF35" s="687"/>
      <c r="LYG35" s="687"/>
      <c r="LYH35" s="687"/>
      <c r="LYI35" s="687"/>
      <c r="LYJ35" s="687"/>
      <c r="LYK35" s="687"/>
      <c r="LYL35" s="687"/>
      <c r="LYM35" s="687"/>
      <c r="LYN35" s="687"/>
      <c r="LYO35" s="687"/>
      <c r="LYP35" s="687"/>
      <c r="LYQ35" s="687"/>
      <c r="LYR35" s="687"/>
      <c r="LYS35" s="687"/>
      <c r="LYT35" s="687"/>
      <c r="LYU35" s="687"/>
      <c r="LYV35" s="687"/>
      <c r="LYW35" s="687"/>
      <c r="LYX35" s="687"/>
      <c r="LYY35" s="687"/>
      <c r="LYZ35" s="687"/>
      <c r="LZA35" s="687"/>
      <c r="LZB35" s="687"/>
      <c r="LZC35" s="687"/>
      <c r="LZD35" s="687"/>
      <c r="LZE35" s="687"/>
      <c r="LZF35" s="687"/>
      <c r="LZG35" s="687"/>
      <c r="LZH35" s="687"/>
      <c r="LZI35" s="687"/>
      <c r="LZJ35" s="687"/>
      <c r="LZK35" s="687"/>
      <c r="LZL35" s="687"/>
      <c r="LZM35" s="687"/>
      <c r="LZN35" s="687"/>
      <c r="LZO35" s="687"/>
      <c r="LZP35" s="687"/>
      <c r="LZQ35" s="687"/>
      <c r="LZR35" s="687"/>
      <c r="LZS35" s="687"/>
      <c r="LZT35" s="687"/>
      <c r="LZU35" s="687"/>
      <c r="LZV35" s="687"/>
      <c r="LZW35" s="687"/>
      <c r="LZX35" s="687"/>
      <c r="LZY35" s="687"/>
      <c r="LZZ35" s="687"/>
      <c r="MAA35" s="687"/>
      <c r="MAB35" s="687"/>
      <c r="MAC35" s="687"/>
      <c r="MAD35" s="687"/>
      <c r="MAE35" s="687"/>
      <c r="MAF35" s="687"/>
      <c r="MAG35" s="687"/>
      <c r="MAH35" s="687"/>
      <c r="MAI35" s="687"/>
      <c r="MAJ35" s="687"/>
      <c r="MAK35" s="687"/>
      <c r="MAL35" s="687"/>
      <c r="MAM35" s="687"/>
      <c r="MAN35" s="687"/>
      <c r="MAO35" s="687"/>
      <c r="MAP35" s="687"/>
      <c r="MAQ35" s="687"/>
      <c r="MAR35" s="687"/>
      <c r="MAS35" s="687"/>
      <c r="MAT35" s="687"/>
      <c r="MAU35" s="687"/>
      <c r="MAV35" s="687"/>
      <c r="MAW35" s="687"/>
      <c r="MAX35" s="687"/>
      <c r="MAY35" s="687"/>
      <c r="MAZ35" s="687"/>
      <c r="MBA35" s="687"/>
      <c r="MBB35" s="687"/>
      <c r="MBC35" s="687"/>
      <c r="MBD35" s="687"/>
      <c r="MBE35" s="687"/>
      <c r="MBF35" s="687"/>
      <c r="MBG35" s="687"/>
      <c r="MBH35" s="687"/>
      <c r="MBI35" s="687"/>
      <c r="MBJ35" s="687"/>
      <c r="MBK35" s="687"/>
      <c r="MBL35" s="687"/>
      <c r="MBM35" s="687"/>
      <c r="MBN35" s="687"/>
      <c r="MBO35" s="687"/>
      <c r="MBP35" s="687"/>
      <c r="MBQ35" s="687"/>
      <c r="MBR35" s="687"/>
      <c r="MBS35" s="687"/>
      <c r="MBT35" s="687"/>
      <c r="MBU35" s="687"/>
      <c r="MBV35" s="687"/>
      <c r="MBW35" s="687"/>
      <c r="MBX35" s="687"/>
      <c r="MBY35" s="687"/>
      <c r="MBZ35" s="687"/>
      <c r="MCA35" s="687"/>
      <c r="MCB35" s="687"/>
      <c r="MCC35" s="687"/>
      <c r="MCD35" s="687"/>
      <c r="MCE35" s="687"/>
      <c r="MCF35" s="687"/>
      <c r="MCG35" s="687"/>
      <c r="MCH35" s="687"/>
      <c r="MCI35" s="687"/>
      <c r="MCJ35" s="687"/>
      <c r="MCK35" s="687"/>
      <c r="MCL35" s="687"/>
      <c r="MCM35" s="687"/>
      <c r="MCN35" s="687"/>
      <c r="MCO35" s="687"/>
      <c r="MCP35" s="687"/>
      <c r="MCQ35" s="687"/>
      <c r="MCR35" s="687"/>
      <c r="MCS35" s="687"/>
      <c r="MCT35" s="687"/>
      <c r="MCU35" s="687"/>
      <c r="MCV35" s="687"/>
      <c r="MCW35" s="687"/>
      <c r="MCX35" s="687"/>
      <c r="MCY35" s="687"/>
      <c r="MCZ35" s="687"/>
      <c r="MDA35" s="687"/>
      <c r="MDB35" s="687"/>
      <c r="MDC35" s="687"/>
      <c r="MDD35" s="687"/>
      <c r="MDE35" s="687"/>
      <c r="MDF35" s="687"/>
      <c r="MDG35" s="687"/>
      <c r="MDH35" s="687"/>
      <c r="MDI35" s="687"/>
      <c r="MDJ35" s="687"/>
      <c r="MDK35" s="687"/>
      <c r="MDL35" s="687"/>
      <c r="MDM35" s="687"/>
      <c r="MDN35" s="687"/>
      <c r="MDO35" s="687"/>
      <c r="MDP35" s="687"/>
      <c r="MDQ35" s="687"/>
      <c r="MDR35" s="687"/>
      <c r="MDS35" s="687"/>
      <c r="MDT35" s="687"/>
      <c r="MDU35" s="687"/>
      <c r="MDV35" s="687"/>
      <c r="MDW35" s="687"/>
      <c r="MDX35" s="687"/>
      <c r="MDY35" s="687"/>
      <c r="MDZ35" s="687"/>
      <c r="MEA35" s="687"/>
      <c r="MEB35" s="687"/>
      <c r="MEC35" s="687"/>
      <c r="MED35" s="687"/>
      <c r="MEE35" s="687"/>
      <c r="MEF35" s="687"/>
      <c r="MEG35" s="687"/>
      <c r="MEH35" s="687"/>
      <c r="MEI35" s="687"/>
      <c r="MEJ35" s="687"/>
      <c r="MEK35" s="687"/>
      <c r="MEL35" s="687"/>
      <c r="MEM35" s="687"/>
      <c r="MEN35" s="687"/>
      <c r="MEO35" s="687"/>
      <c r="MEP35" s="687"/>
      <c r="MEQ35" s="687"/>
      <c r="MER35" s="687"/>
      <c r="MES35" s="687"/>
      <c r="MET35" s="687"/>
      <c r="MEU35" s="687"/>
      <c r="MEV35" s="687"/>
      <c r="MEW35" s="687"/>
      <c r="MEX35" s="687"/>
      <c r="MEY35" s="687"/>
      <c r="MEZ35" s="687"/>
      <c r="MFA35" s="687"/>
      <c r="MFB35" s="687"/>
      <c r="MFC35" s="687"/>
      <c r="MFD35" s="687"/>
      <c r="MFE35" s="687"/>
      <c r="MFF35" s="687"/>
      <c r="MFG35" s="687"/>
      <c r="MFH35" s="687"/>
      <c r="MFI35" s="687"/>
      <c r="MFJ35" s="687"/>
      <c r="MFK35" s="687"/>
      <c r="MFL35" s="687"/>
      <c r="MFM35" s="687"/>
      <c r="MFN35" s="687"/>
      <c r="MFO35" s="687"/>
      <c r="MFP35" s="687"/>
      <c r="MFQ35" s="687"/>
      <c r="MFR35" s="687"/>
      <c r="MFS35" s="687"/>
      <c r="MFT35" s="687"/>
      <c r="MFU35" s="687"/>
      <c r="MFV35" s="687"/>
      <c r="MFW35" s="687"/>
      <c r="MFX35" s="687"/>
      <c r="MFY35" s="687"/>
      <c r="MFZ35" s="687"/>
      <c r="MGA35" s="687"/>
      <c r="MGB35" s="687"/>
      <c r="MGC35" s="687"/>
      <c r="MGD35" s="687"/>
      <c r="MGE35" s="687"/>
      <c r="MGF35" s="687"/>
      <c r="MGG35" s="687"/>
      <c r="MGH35" s="687"/>
      <c r="MGI35" s="687"/>
      <c r="MGJ35" s="687"/>
      <c r="MGK35" s="687"/>
      <c r="MGL35" s="687"/>
      <c r="MGM35" s="687"/>
      <c r="MGN35" s="687"/>
      <c r="MGO35" s="687"/>
      <c r="MGP35" s="687"/>
      <c r="MGQ35" s="687"/>
      <c r="MGR35" s="687"/>
      <c r="MGS35" s="687"/>
      <c r="MGT35" s="687"/>
      <c r="MGU35" s="687"/>
      <c r="MGV35" s="687"/>
      <c r="MGW35" s="687"/>
      <c r="MGX35" s="687"/>
      <c r="MGY35" s="687"/>
      <c r="MGZ35" s="687"/>
      <c r="MHA35" s="687"/>
      <c r="MHB35" s="687"/>
      <c r="MHC35" s="687"/>
      <c r="MHD35" s="687"/>
      <c r="MHE35" s="687"/>
      <c r="MHF35" s="687"/>
      <c r="MHG35" s="687"/>
      <c r="MHH35" s="687"/>
      <c r="MHI35" s="687"/>
      <c r="MHJ35" s="687"/>
      <c r="MHK35" s="687"/>
      <c r="MHL35" s="687"/>
      <c r="MHM35" s="687"/>
      <c r="MHN35" s="687"/>
      <c r="MHO35" s="687"/>
      <c r="MHP35" s="687"/>
      <c r="MHQ35" s="687"/>
      <c r="MHR35" s="687"/>
      <c r="MHS35" s="687"/>
      <c r="MHT35" s="687"/>
      <c r="MHU35" s="687"/>
      <c r="MHV35" s="687"/>
      <c r="MHW35" s="687"/>
      <c r="MHX35" s="687"/>
      <c r="MHY35" s="687"/>
      <c r="MHZ35" s="687"/>
      <c r="MIA35" s="687"/>
      <c r="MIB35" s="687"/>
      <c r="MIC35" s="687"/>
      <c r="MID35" s="687"/>
      <c r="MIE35" s="687"/>
      <c r="MIF35" s="687"/>
      <c r="MIG35" s="687"/>
      <c r="MIH35" s="687"/>
      <c r="MII35" s="687"/>
      <c r="MIJ35" s="687"/>
      <c r="MIK35" s="687"/>
      <c r="MIL35" s="687"/>
      <c r="MIM35" s="687"/>
      <c r="MIN35" s="687"/>
      <c r="MIO35" s="687"/>
      <c r="MIP35" s="687"/>
      <c r="MIQ35" s="687"/>
      <c r="MIR35" s="687"/>
      <c r="MIS35" s="687"/>
      <c r="MIT35" s="687"/>
      <c r="MIU35" s="687"/>
      <c r="MIV35" s="687"/>
      <c r="MIW35" s="687"/>
      <c r="MIX35" s="687"/>
      <c r="MIY35" s="687"/>
      <c r="MIZ35" s="687"/>
      <c r="MJA35" s="687"/>
      <c r="MJB35" s="687"/>
      <c r="MJC35" s="687"/>
      <c r="MJD35" s="687"/>
      <c r="MJE35" s="687"/>
      <c r="MJF35" s="687"/>
      <c r="MJG35" s="687"/>
      <c r="MJH35" s="687"/>
      <c r="MJI35" s="687"/>
      <c r="MJJ35" s="687"/>
      <c r="MJK35" s="687"/>
      <c r="MJL35" s="687"/>
      <c r="MJM35" s="687"/>
      <c r="MJN35" s="687"/>
      <c r="MJO35" s="687"/>
      <c r="MJP35" s="687"/>
      <c r="MJQ35" s="687"/>
      <c r="MJR35" s="687"/>
      <c r="MJS35" s="687"/>
      <c r="MJT35" s="687"/>
      <c r="MJU35" s="687"/>
      <c r="MJV35" s="687"/>
      <c r="MJW35" s="687"/>
      <c r="MJX35" s="687"/>
      <c r="MJY35" s="687"/>
      <c r="MJZ35" s="687"/>
      <c r="MKA35" s="687"/>
      <c r="MKB35" s="687"/>
      <c r="MKC35" s="687"/>
      <c r="MKD35" s="687"/>
      <c r="MKE35" s="687"/>
      <c r="MKF35" s="687"/>
      <c r="MKG35" s="687"/>
      <c r="MKH35" s="687"/>
      <c r="MKI35" s="687"/>
      <c r="MKJ35" s="687"/>
      <c r="MKK35" s="687"/>
      <c r="MKL35" s="687"/>
      <c r="MKM35" s="687"/>
      <c r="MKN35" s="687"/>
      <c r="MKO35" s="687"/>
      <c r="MKP35" s="687"/>
      <c r="MKQ35" s="687"/>
      <c r="MKR35" s="687"/>
      <c r="MKS35" s="687"/>
      <c r="MKT35" s="687"/>
      <c r="MKU35" s="687"/>
      <c r="MKV35" s="687"/>
      <c r="MKW35" s="687"/>
      <c r="MKX35" s="687"/>
      <c r="MKY35" s="687"/>
      <c r="MKZ35" s="687"/>
      <c r="MLA35" s="687"/>
      <c r="MLB35" s="687"/>
      <c r="MLC35" s="687"/>
      <c r="MLD35" s="687"/>
      <c r="MLE35" s="687"/>
      <c r="MLF35" s="687"/>
      <c r="MLG35" s="687"/>
      <c r="MLH35" s="687"/>
      <c r="MLI35" s="687"/>
      <c r="MLJ35" s="687"/>
      <c r="MLK35" s="687"/>
      <c r="MLL35" s="687"/>
      <c r="MLM35" s="687"/>
      <c r="MLN35" s="687"/>
      <c r="MLO35" s="687"/>
      <c r="MLP35" s="687"/>
      <c r="MLQ35" s="687"/>
      <c r="MLR35" s="687"/>
      <c r="MLS35" s="687"/>
      <c r="MLT35" s="687"/>
      <c r="MLU35" s="687"/>
      <c r="MLV35" s="687"/>
      <c r="MLW35" s="687"/>
      <c r="MLX35" s="687"/>
      <c r="MLY35" s="687"/>
      <c r="MLZ35" s="687"/>
      <c r="MMA35" s="687"/>
      <c r="MMB35" s="687"/>
      <c r="MMC35" s="687"/>
      <c r="MMD35" s="687"/>
      <c r="MME35" s="687"/>
      <c r="MMF35" s="687"/>
      <c r="MMG35" s="687"/>
      <c r="MMH35" s="687"/>
      <c r="MMI35" s="687"/>
      <c r="MMJ35" s="687"/>
      <c r="MMK35" s="687"/>
      <c r="MML35" s="687"/>
      <c r="MMM35" s="687"/>
      <c r="MMN35" s="687"/>
      <c r="MMO35" s="687"/>
      <c r="MMP35" s="687"/>
      <c r="MMQ35" s="687"/>
      <c r="MMR35" s="687"/>
      <c r="MMS35" s="687"/>
      <c r="MMT35" s="687"/>
      <c r="MMU35" s="687"/>
      <c r="MMV35" s="687"/>
      <c r="MMW35" s="687"/>
      <c r="MMX35" s="687"/>
      <c r="MMY35" s="687"/>
      <c r="MMZ35" s="687"/>
      <c r="MNA35" s="687"/>
      <c r="MNB35" s="687"/>
      <c r="MNC35" s="687"/>
      <c r="MND35" s="687"/>
      <c r="MNE35" s="687"/>
      <c r="MNF35" s="687"/>
      <c r="MNG35" s="687"/>
      <c r="MNH35" s="687"/>
      <c r="MNI35" s="687"/>
      <c r="MNJ35" s="687"/>
      <c r="MNK35" s="687"/>
      <c r="MNL35" s="687"/>
      <c r="MNM35" s="687"/>
      <c r="MNN35" s="687"/>
      <c r="MNO35" s="687"/>
      <c r="MNP35" s="687"/>
      <c r="MNQ35" s="687"/>
      <c r="MNR35" s="687"/>
      <c r="MNS35" s="687"/>
      <c r="MNT35" s="687"/>
      <c r="MNU35" s="687"/>
      <c r="MNV35" s="687"/>
      <c r="MNW35" s="687"/>
      <c r="MNX35" s="687"/>
      <c r="MNY35" s="687"/>
      <c r="MNZ35" s="687"/>
      <c r="MOA35" s="687"/>
      <c r="MOB35" s="687"/>
      <c r="MOC35" s="687"/>
      <c r="MOD35" s="687"/>
      <c r="MOE35" s="687"/>
      <c r="MOF35" s="687"/>
      <c r="MOG35" s="687"/>
      <c r="MOH35" s="687"/>
      <c r="MOI35" s="687"/>
      <c r="MOJ35" s="687"/>
      <c r="MOK35" s="687"/>
      <c r="MOL35" s="687"/>
      <c r="MOM35" s="687"/>
      <c r="MON35" s="687"/>
      <c r="MOO35" s="687"/>
      <c r="MOP35" s="687"/>
      <c r="MOQ35" s="687"/>
      <c r="MOR35" s="687"/>
      <c r="MOS35" s="687"/>
      <c r="MOT35" s="687"/>
      <c r="MOU35" s="687"/>
      <c r="MOV35" s="687"/>
      <c r="MOW35" s="687"/>
      <c r="MOX35" s="687"/>
      <c r="MOY35" s="687"/>
      <c r="MOZ35" s="687"/>
      <c r="MPA35" s="687"/>
      <c r="MPB35" s="687"/>
      <c r="MPC35" s="687"/>
      <c r="MPD35" s="687"/>
      <c r="MPE35" s="687"/>
      <c r="MPF35" s="687"/>
      <c r="MPG35" s="687"/>
      <c r="MPH35" s="687"/>
      <c r="MPI35" s="687"/>
      <c r="MPJ35" s="687"/>
      <c r="MPK35" s="687"/>
      <c r="MPL35" s="687"/>
      <c r="MPM35" s="687"/>
      <c r="MPN35" s="687"/>
      <c r="MPO35" s="687"/>
      <c r="MPP35" s="687"/>
      <c r="MPQ35" s="687"/>
      <c r="MPR35" s="687"/>
      <c r="MPS35" s="687"/>
      <c r="MPT35" s="687"/>
      <c r="MPU35" s="687"/>
      <c r="MPV35" s="687"/>
      <c r="MPW35" s="687"/>
      <c r="MPX35" s="687"/>
      <c r="MPY35" s="687"/>
      <c r="MPZ35" s="687"/>
      <c r="MQA35" s="687"/>
      <c r="MQB35" s="687"/>
      <c r="MQC35" s="687"/>
      <c r="MQD35" s="687"/>
      <c r="MQE35" s="687"/>
      <c r="MQF35" s="687"/>
      <c r="MQG35" s="687"/>
      <c r="MQH35" s="687"/>
      <c r="MQI35" s="687"/>
      <c r="MQJ35" s="687"/>
      <c r="MQK35" s="687"/>
      <c r="MQL35" s="687"/>
      <c r="MQM35" s="687"/>
      <c r="MQN35" s="687"/>
      <c r="MQO35" s="687"/>
      <c r="MQP35" s="687"/>
      <c r="MQQ35" s="687"/>
      <c r="MQR35" s="687"/>
      <c r="MQS35" s="687"/>
      <c r="MQT35" s="687"/>
      <c r="MQU35" s="687"/>
      <c r="MQV35" s="687"/>
      <c r="MQW35" s="687"/>
      <c r="MQX35" s="687"/>
      <c r="MQY35" s="687"/>
      <c r="MQZ35" s="687"/>
      <c r="MRA35" s="687"/>
      <c r="MRB35" s="687"/>
      <c r="MRC35" s="687"/>
      <c r="MRD35" s="687"/>
      <c r="MRE35" s="687"/>
      <c r="MRF35" s="687"/>
      <c r="MRG35" s="687"/>
      <c r="MRH35" s="687"/>
      <c r="MRI35" s="687"/>
      <c r="MRJ35" s="687"/>
      <c r="MRK35" s="687"/>
      <c r="MRL35" s="687"/>
      <c r="MRM35" s="687"/>
      <c r="MRN35" s="687"/>
      <c r="MRO35" s="687"/>
      <c r="MRP35" s="687"/>
      <c r="MRQ35" s="687"/>
      <c r="MRR35" s="687"/>
      <c r="MRS35" s="687"/>
      <c r="MRT35" s="687"/>
      <c r="MRU35" s="687"/>
      <c r="MRV35" s="687"/>
      <c r="MRW35" s="687"/>
      <c r="MRX35" s="687"/>
      <c r="MRY35" s="687"/>
      <c r="MRZ35" s="687"/>
      <c r="MSA35" s="687"/>
      <c r="MSB35" s="687"/>
      <c r="MSC35" s="687"/>
      <c r="MSD35" s="687"/>
      <c r="MSE35" s="687"/>
      <c r="MSF35" s="687"/>
      <c r="MSG35" s="687"/>
      <c r="MSH35" s="687"/>
      <c r="MSI35" s="687"/>
      <c r="MSJ35" s="687"/>
      <c r="MSK35" s="687"/>
      <c r="MSL35" s="687"/>
      <c r="MSM35" s="687"/>
      <c r="MSN35" s="687"/>
      <c r="MSO35" s="687"/>
      <c r="MSP35" s="687"/>
      <c r="MSQ35" s="687"/>
      <c r="MSR35" s="687"/>
      <c r="MSS35" s="687"/>
      <c r="MST35" s="687"/>
      <c r="MSU35" s="687"/>
      <c r="MSV35" s="687"/>
      <c r="MSW35" s="687"/>
      <c r="MSX35" s="687"/>
      <c r="MSY35" s="687"/>
      <c r="MSZ35" s="687"/>
      <c r="MTA35" s="687"/>
      <c r="MTB35" s="687"/>
      <c r="MTC35" s="687"/>
      <c r="MTD35" s="687"/>
      <c r="MTE35" s="687"/>
      <c r="MTF35" s="687"/>
      <c r="MTG35" s="687"/>
      <c r="MTH35" s="687"/>
      <c r="MTI35" s="687"/>
      <c r="MTJ35" s="687"/>
      <c r="MTK35" s="687"/>
      <c r="MTL35" s="687"/>
      <c r="MTM35" s="687"/>
      <c r="MTN35" s="687"/>
      <c r="MTO35" s="687"/>
      <c r="MTP35" s="687"/>
      <c r="MTQ35" s="687"/>
      <c r="MTR35" s="687"/>
      <c r="MTS35" s="687"/>
      <c r="MTT35" s="687"/>
      <c r="MTU35" s="687"/>
      <c r="MTV35" s="687"/>
      <c r="MTW35" s="687"/>
      <c r="MTX35" s="687"/>
      <c r="MTY35" s="687"/>
      <c r="MTZ35" s="687"/>
      <c r="MUA35" s="687"/>
      <c r="MUB35" s="687"/>
      <c r="MUC35" s="687"/>
      <c r="MUD35" s="687"/>
      <c r="MUE35" s="687"/>
      <c r="MUF35" s="687"/>
      <c r="MUG35" s="687"/>
      <c r="MUH35" s="687"/>
      <c r="MUI35" s="687"/>
      <c r="MUJ35" s="687"/>
      <c r="MUK35" s="687"/>
      <c r="MUL35" s="687"/>
      <c r="MUM35" s="687"/>
      <c r="MUN35" s="687"/>
      <c r="MUO35" s="687"/>
      <c r="MUP35" s="687"/>
      <c r="MUQ35" s="687"/>
      <c r="MUR35" s="687"/>
      <c r="MUS35" s="687"/>
      <c r="MUT35" s="687"/>
      <c r="MUU35" s="687"/>
      <c r="MUV35" s="687"/>
      <c r="MUW35" s="687"/>
      <c r="MUX35" s="687"/>
      <c r="MUY35" s="687"/>
      <c r="MUZ35" s="687"/>
      <c r="MVA35" s="687"/>
      <c r="MVB35" s="687"/>
      <c r="MVC35" s="687"/>
      <c r="MVD35" s="687"/>
      <c r="MVE35" s="687"/>
      <c r="MVF35" s="687"/>
      <c r="MVG35" s="687"/>
      <c r="MVH35" s="687"/>
      <c r="MVI35" s="687"/>
      <c r="MVJ35" s="687"/>
      <c r="MVK35" s="687"/>
      <c r="MVL35" s="687"/>
      <c r="MVM35" s="687"/>
      <c r="MVN35" s="687"/>
      <c r="MVO35" s="687"/>
      <c r="MVP35" s="687"/>
      <c r="MVQ35" s="687"/>
      <c r="MVR35" s="687"/>
      <c r="MVS35" s="687"/>
      <c r="MVT35" s="687"/>
      <c r="MVU35" s="687"/>
      <c r="MVV35" s="687"/>
      <c r="MVW35" s="687"/>
      <c r="MVX35" s="687"/>
      <c r="MVY35" s="687"/>
      <c r="MVZ35" s="687"/>
      <c r="MWA35" s="687"/>
      <c r="MWB35" s="687"/>
      <c r="MWC35" s="687"/>
      <c r="MWD35" s="687"/>
      <c r="MWE35" s="687"/>
      <c r="MWF35" s="687"/>
      <c r="MWG35" s="687"/>
      <c r="MWH35" s="687"/>
      <c r="MWI35" s="687"/>
      <c r="MWJ35" s="687"/>
      <c r="MWK35" s="687"/>
      <c r="MWL35" s="687"/>
      <c r="MWM35" s="687"/>
      <c r="MWN35" s="687"/>
      <c r="MWO35" s="687"/>
      <c r="MWP35" s="687"/>
      <c r="MWQ35" s="687"/>
      <c r="MWR35" s="687"/>
      <c r="MWS35" s="687"/>
      <c r="MWT35" s="687"/>
      <c r="MWU35" s="687"/>
      <c r="MWV35" s="687"/>
      <c r="MWW35" s="687"/>
      <c r="MWX35" s="687"/>
      <c r="MWY35" s="687"/>
      <c r="MWZ35" s="687"/>
      <c r="MXA35" s="687"/>
      <c r="MXB35" s="687"/>
      <c r="MXC35" s="687"/>
      <c r="MXD35" s="687"/>
      <c r="MXE35" s="687"/>
      <c r="MXF35" s="687"/>
      <c r="MXG35" s="687"/>
      <c r="MXH35" s="687"/>
      <c r="MXI35" s="687"/>
      <c r="MXJ35" s="687"/>
      <c r="MXK35" s="687"/>
      <c r="MXL35" s="687"/>
      <c r="MXM35" s="687"/>
      <c r="MXN35" s="687"/>
      <c r="MXO35" s="687"/>
      <c r="MXP35" s="687"/>
      <c r="MXQ35" s="687"/>
      <c r="MXR35" s="687"/>
      <c r="MXS35" s="687"/>
      <c r="MXT35" s="687"/>
      <c r="MXU35" s="687"/>
      <c r="MXV35" s="687"/>
      <c r="MXW35" s="687"/>
      <c r="MXX35" s="687"/>
      <c r="MXY35" s="687"/>
      <c r="MXZ35" s="687"/>
      <c r="MYA35" s="687"/>
      <c r="MYB35" s="687"/>
      <c r="MYC35" s="687"/>
      <c r="MYD35" s="687"/>
      <c r="MYE35" s="687"/>
      <c r="MYF35" s="687"/>
      <c r="MYG35" s="687"/>
      <c r="MYH35" s="687"/>
      <c r="MYI35" s="687"/>
      <c r="MYJ35" s="687"/>
      <c r="MYK35" s="687"/>
      <c r="MYL35" s="687"/>
      <c r="MYM35" s="687"/>
      <c r="MYN35" s="687"/>
      <c r="MYO35" s="687"/>
      <c r="MYP35" s="687"/>
      <c r="MYQ35" s="687"/>
      <c r="MYR35" s="687"/>
      <c r="MYS35" s="687"/>
      <c r="MYT35" s="687"/>
      <c r="MYU35" s="687"/>
      <c r="MYV35" s="687"/>
      <c r="MYW35" s="687"/>
      <c r="MYX35" s="687"/>
      <c r="MYY35" s="687"/>
      <c r="MYZ35" s="687"/>
      <c r="MZA35" s="687"/>
      <c r="MZB35" s="687"/>
      <c r="MZC35" s="687"/>
      <c r="MZD35" s="687"/>
      <c r="MZE35" s="687"/>
      <c r="MZF35" s="687"/>
      <c r="MZG35" s="687"/>
      <c r="MZH35" s="687"/>
      <c r="MZI35" s="687"/>
      <c r="MZJ35" s="687"/>
      <c r="MZK35" s="687"/>
      <c r="MZL35" s="687"/>
      <c r="MZM35" s="687"/>
      <c r="MZN35" s="687"/>
      <c r="MZO35" s="687"/>
      <c r="MZP35" s="687"/>
      <c r="MZQ35" s="687"/>
      <c r="MZR35" s="687"/>
      <c r="MZS35" s="687"/>
      <c r="MZT35" s="687"/>
      <c r="MZU35" s="687"/>
      <c r="MZV35" s="687"/>
      <c r="MZW35" s="687"/>
      <c r="MZX35" s="687"/>
      <c r="MZY35" s="687"/>
      <c r="MZZ35" s="687"/>
      <c r="NAA35" s="687"/>
      <c r="NAB35" s="687"/>
      <c r="NAC35" s="687"/>
      <c r="NAD35" s="687"/>
      <c r="NAE35" s="687"/>
      <c r="NAF35" s="687"/>
      <c r="NAG35" s="687"/>
      <c r="NAH35" s="687"/>
      <c r="NAI35" s="687"/>
      <c r="NAJ35" s="687"/>
      <c r="NAK35" s="687"/>
      <c r="NAL35" s="687"/>
      <c r="NAM35" s="687"/>
      <c r="NAN35" s="687"/>
      <c r="NAO35" s="687"/>
      <c r="NAP35" s="687"/>
      <c r="NAQ35" s="687"/>
      <c r="NAR35" s="687"/>
      <c r="NAS35" s="687"/>
      <c r="NAT35" s="687"/>
      <c r="NAU35" s="687"/>
      <c r="NAV35" s="687"/>
      <c r="NAW35" s="687"/>
      <c r="NAX35" s="687"/>
      <c r="NAY35" s="687"/>
      <c r="NAZ35" s="687"/>
      <c r="NBA35" s="687"/>
      <c r="NBB35" s="687"/>
      <c r="NBC35" s="687"/>
      <c r="NBD35" s="687"/>
      <c r="NBE35" s="687"/>
      <c r="NBF35" s="687"/>
      <c r="NBG35" s="687"/>
      <c r="NBH35" s="687"/>
      <c r="NBI35" s="687"/>
      <c r="NBJ35" s="687"/>
      <c r="NBK35" s="687"/>
      <c r="NBL35" s="687"/>
      <c r="NBM35" s="687"/>
      <c r="NBN35" s="687"/>
      <c r="NBO35" s="687"/>
      <c r="NBP35" s="687"/>
      <c r="NBQ35" s="687"/>
      <c r="NBR35" s="687"/>
      <c r="NBS35" s="687"/>
      <c r="NBT35" s="687"/>
      <c r="NBU35" s="687"/>
      <c r="NBV35" s="687"/>
      <c r="NBW35" s="687"/>
      <c r="NBX35" s="687"/>
      <c r="NBY35" s="687"/>
      <c r="NBZ35" s="687"/>
      <c r="NCA35" s="687"/>
      <c r="NCB35" s="687"/>
      <c r="NCC35" s="687"/>
      <c r="NCD35" s="687"/>
      <c r="NCE35" s="687"/>
      <c r="NCF35" s="687"/>
      <c r="NCG35" s="687"/>
      <c r="NCH35" s="687"/>
      <c r="NCI35" s="687"/>
      <c r="NCJ35" s="687"/>
      <c r="NCK35" s="687"/>
      <c r="NCL35" s="687"/>
      <c r="NCM35" s="687"/>
      <c r="NCN35" s="687"/>
      <c r="NCO35" s="687"/>
      <c r="NCP35" s="687"/>
      <c r="NCQ35" s="687"/>
      <c r="NCR35" s="687"/>
      <c r="NCS35" s="687"/>
      <c r="NCT35" s="687"/>
      <c r="NCU35" s="687"/>
      <c r="NCV35" s="687"/>
      <c r="NCW35" s="687"/>
      <c r="NCX35" s="687"/>
      <c r="NCY35" s="687"/>
      <c r="NCZ35" s="687"/>
      <c r="NDA35" s="687"/>
      <c r="NDB35" s="687"/>
      <c r="NDC35" s="687"/>
      <c r="NDD35" s="687"/>
      <c r="NDE35" s="687"/>
      <c r="NDF35" s="687"/>
      <c r="NDG35" s="687"/>
      <c r="NDH35" s="687"/>
      <c r="NDI35" s="687"/>
      <c r="NDJ35" s="687"/>
      <c r="NDK35" s="687"/>
      <c r="NDL35" s="687"/>
      <c r="NDM35" s="687"/>
      <c r="NDN35" s="687"/>
      <c r="NDO35" s="687"/>
      <c r="NDP35" s="687"/>
      <c r="NDQ35" s="687"/>
      <c r="NDR35" s="687"/>
      <c r="NDS35" s="687"/>
      <c r="NDT35" s="687"/>
      <c r="NDU35" s="687"/>
      <c r="NDV35" s="687"/>
      <c r="NDW35" s="687"/>
      <c r="NDX35" s="687"/>
      <c r="NDY35" s="687"/>
      <c r="NDZ35" s="687"/>
      <c r="NEA35" s="687"/>
      <c r="NEB35" s="687"/>
      <c r="NEC35" s="687"/>
      <c r="NED35" s="687"/>
      <c r="NEE35" s="687"/>
      <c r="NEF35" s="687"/>
      <c r="NEG35" s="687"/>
      <c r="NEH35" s="687"/>
      <c r="NEI35" s="687"/>
      <c r="NEJ35" s="687"/>
      <c r="NEK35" s="687"/>
      <c r="NEL35" s="687"/>
      <c r="NEM35" s="687"/>
      <c r="NEN35" s="687"/>
      <c r="NEO35" s="687"/>
      <c r="NEP35" s="687"/>
      <c r="NEQ35" s="687"/>
      <c r="NER35" s="687"/>
      <c r="NES35" s="687"/>
      <c r="NET35" s="687"/>
      <c r="NEU35" s="687"/>
      <c r="NEV35" s="687"/>
      <c r="NEW35" s="687"/>
      <c r="NEX35" s="687"/>
      <c r="NEY35" s="687"/>
      <c r="NEZ35" s="687"/>
      <c r="NFA35" s="687"/>
      <c r="NFB35" s="687"/>
      <c r="NFC35" s="687"/>
      <c r="NFD35" s="687"/>
      <c r="NFE35" s="687"/>
      <c r="NFF35" s="687"/>
      <c r="NFG35" s="687"/>
      <c r="NFH35" s="687"/>
      <c r="NFI35" s="687"/>
      <c r="NFJ35" s="687"/>
      <c r="NFK35" s="687"/>
      <c r="NFL35" s="687"/>
      <c r="NFM35" s="687"/>
      <c r="NFN35" s="687"/>
      <c r="NFO35" s="687"/>
      <c r="NFP35" s="687"/>
      <c r="NFQ35" s="687"/>
      <c r="NFR35" s="687"/>
      <c r="NFS35" s="687"/>
      <c r="NFT35" s="687"/>
      <c r="NFU35" s="687"/>
      <c r="NFV35" s="687"/>
      <c r="NFW35" s="687"/>
      <c r="NFX35" s="687"/>
      <c r="NFY35" s="687"/>
      <c r="NFZ35" s="687"/>
      <c r="NGA35" s="687"/>
      <c r="NGB35" s="687"/>
      <c r="NGC35" s="687"/>
      <c r="NGD35" s="687"/>
      <c r="NGE35" s="687"/>
      <c r="NGF35" s="687"/>
      <c r="NGG35" s="687"/>
      <c r="NGH35" s="687"/>
      <c r="NGI35" s="687"/>
      <c r="NGJ35" s="687"/>
      <c r="NGK35" s="687"/>
      <c r="NGL35" s="687"/>
      <c r="NGM35" s="687"/>
      <c r="NGN35" s="687"/>
      <c r="NGO35" s="687"/>
      <c r="NGP35" s="687"/>
      <c r="NGQ35" s="687"/>
      <c r="NGR35" s="687"/>
      <c r="NGS35" s="687"/>
      <c r="NGT35" s="687"/>
      <c r="NGU35" s="687"/>
      <c r="NGV35" s="687"/>
      <c r="NGW35" s="687"/>
      <c r="NGX35" s="687"/>
      <c r="NGY35" s="687"/>
      <c r="NGZ35" s="687"/>
      <c r="NHA35" s="687"/>
      <c r="NHB35" s="687"/>
      <c r="NHC35" s="687"/>
      <c r="NHD35" s="687"/>
      <c r="NHE35" s="687"/>
      <c r="NHF35" s="687"/>
      <c r="NHG35" s="687"/>
      <c r="NHH35" s="687"/>
      <c r="NHI35" s="687"/>
      <c r="NHJ35" s="687"/>
      <c r="NHK35" s="687"/>
      <c r="NHL35" s="687"/>
      <c r="NHM35" s="687"/>
      <c r="NHN35" s="687"/>
      <c r="NHO35" s="687"/>
      <c r="NHP35" s="687"/>
      <c r="NHQ35" s="687"/>
      <c r="NHR35" s="687"/>
      <c r="NHS35" s="687"/>
      <c r="NHT35" s="687"/>
      <c r="NHU35" s="687"/>
      <c r="NHV35" s="687"/>
      <c r="NHW35" s="687"/>
      <c r="NHX35" s="687"/>
      <c r="NHY35" s="687"/>
      <c r="NHZ35" s="687"/>
      <c r="NIA35" s="687"/>
      <c r="NIB35" s="687"/>
      <c r="NIC35" s="687"/>
      <c r="NID35" s="687"/>
      <c r="NIE35" s="687"/>
      <c r="NIF35" s="687"/>
      <c r="NIG35" s="687"/>
      <c r="NIH35" s="687"/>
      <c r="NII35" s="687"/>
      <c r="NIJ35" s="687"/>
      <c r="NIK35" s="687"/>
      <c r="NIL35" s="687"/>
      <c r="NIM35" s="687"/>
      <c r="NIN35" s="687"/>
      <c r="NIO35" s="687"/>
      <c r="NIP35" s="687"/>
      <c r="NIQ35" s="687"/>
      <c r="NIR35" s="687"/>
      <c r="NIS35" s="687"/>
      <c r="NIT35" s="687"/>
      <c r="NIU35" s="687"/>
      <c r="NIV35" s="687"/>
      <c r="NIW35" s="687"/>
      <c r="NIX35" s="687"/>
      <c r="NIY35" s="687"/>
      <c r="NIZ35" s="687"/>
      <c r="NJA35" s="687"/>
      <c r="NJB35" s="687"/>
      <c r="NJC35" s="687"/>
      <c r="NJD35" s="687"/>
      <c r="NJE35" s="687"/>
      <c r="NJF35" s="687"/>
      <c r="NJG35" s="687"/>
      <c r="NJH35" s="687"/>
      <c r="NJI35" s="687"/>
      <c r="NJJ35" s="687"/>
      <c r="NJK35" s="687"/>
      <c r="NJL35" s="687"/>
      <c r="NJM35" s="687"/>
      <c r="NJN35" s="687"/>
      <c r="NJO35" s="687"/>
      <c r="NJP35" s="687"/>
      <c r="NJQ35" s="687"/>
      <c r="NJR35" s="687"/>
      <c r="NJS35" s="687"/>
      <c r="NJT35" s="687"/>
      <c r="NJU35" s="687"/>
      <c r="NJV35" s="687"/>
      <c r="NJW35" s="687"/>
      <c r="NJX35" s="687"/>
      <c r="NJY35" s="687"/>
      <c r="NJZ35" s="687"/>
      <c r="NKA35" s="687"/>
      <c r="NKB35" s="687"/>
      <c r="NKC35" s="687"/>
      <c r="NKD35" s="687"/>
      <c r="NKE35" s="687"/>
      <c r="NKF35" s="687"/>
      <c r="NKG35" s="687"/>
      <c r="NKH35" s="687"/>
      <c r="NKI35" s="687"/>
      <c r="NKJ35" s="687"/>
      <c r="NKK35" s="687"/>
      <c r="NKL35" s="687"/>
      <c r="NKM35" s="687"/>
      <c r="NKN35" s="687"/>
      <c r="NKO35" s="687"/>
      <c r="NKP35" s="687"/>
      <c r="NKQ35" s="687"/>
      <c r="NKR35" s="687"/>
      <c r="NKS35" s="687"/>
      <c r="NKT35" s="687"/>
      <c r="NKU35" s="687"/>
      <c r="NKV35" s="687"/>
      <c r="NKW35" s="687"/>
      <c r="NKX35" s="687"/>
      <c r="NKY35" s="687"/>
      <c r="NKZ35" s="687"/>
      <c r="NLA35" s="687"/>
      <c r="NLB35" s="687"/>
      <c r="NLC35" s="687"/>
      <c r="NLD35" s="687"/>
      <c r="NLE35" s="687"/>
      <c r="NLF35" s="687"/>
      <c r="NLG35" s="687"/>
      <c r="NLH35" s="687"/>
      <c r="NLI35" s="687"/>
      <c r="NLJ35" s="687"/>
      <c r="NLK35" s="687"/>
      <c r="NLL35" s="687"/>
      <c r="NLM35" s="687"/>
      <c r="NLN35" s="687"/>
      <c r="NLO35" s="687"/>
      <c r="NLP35" s="687"/>
      <c r="NLQ35" s="687"/>
      <c r="NLR35" s="687"/>
      <c r="NLS35" s="687"/>
      <c r="NLT35" s="687"/>
      <c r="NLU35" s="687"/>
      <c r="NLV35" s="687"/>
      <c r="NLW35" s="687"/>
      <c r="NLX35" s="687"/>
      <c r="NLY35" s="687"/>
      <c r="NLZ35" s="687"/>
      <c r="NMA35" s="687"/>
      <c r="NMB35" s="687"/>
      <c r="NMC35" s="687"/>
      <c r="NMD35" s="687"/>
      <c r="NME35" s="687"/>
      <c r="NMF35" s="687"/>
      <c r="NMG35" s="687"/>
      <c r="NMH35" s="687"/>
      <c r="NMI35" s="687"/>
      <c r="NMJ35" s="687"/>
      <c r="NMK35" s="687"/>
      <c r="NML35" s="687"/>
      <c r="NMM35" s="687"/>
      <c r="NMN35" s="687"/>
      <c r="NMO35" s="687"/>
      <c r="NMP35" s="687"/>
      <c r="NMQ35" s="687"/>
      <c r="NMR35" s="687"/>
      <c r="NMS35" s="687"/>
      <c r="NMT35" s="687"/>
      <c r="NMU35" s="687"/>
      <c r="NMV35" s="687"/>
      <c r="NMW35" s="687"/>
      <c r="NMX35" s="687"/>
      <c r="NMY35" s="687"/>
      <c r="NMZ35" s="687"/>
      <c r="NNA35" s="687"/>
      <c r="NNB35" s="687"/>
      <c r="NNC35" s="687"/>
      <c r="NND35" s="687"/>
      <c r="NNE35" s="687"/>
      <c r="NNF35" s="687"/>
      <c r="NNG35" s="687"/>
      <c r="NNH35" s="687"/>
      <c r="NNI35" s="687"/>
      <c r="NNJ35" s="687"/>
      <c r="NNK35" s="687"/>
      <c r="NNL35" s="687"/>
      <c r="NNM35" s="687"/>
      <c r="NNN35" s="687"/>
      <c r="NNO35" s="687"/>
      <c r="NNP35" s="687"/>
      <c r="NNQ35" s="687"/>
      <c r="NNR35" s="687"/>
      <c r="NNS35" s="687"/>
      <c r="NNT35" s="687"/>
      <c r="NNU35" s="687"/>
      <c r="NNV35" s="687"/>
      <c r="NNW35" s="687"/>
      <c r="NNX35" s="687"/>
      <c r="NNY35" s="687"/>
      <c r="NNZ35" s="687"/>
      <c r="NOA35" s="687"/>
      <c r="NOB35" s="687"/>
      <c r="NOC35" s="687"/>
      <c r="NOD35" s="687"/>
      <c r="NOE35" s="687"/>
      <c r="NOF35" s="687"/>
      <c r="NOG35" s="687"/>
      <c r="NOH35" s="687"/>
      <c r="NOI35" s="687"/>
      <c r="NOJ35" s="687"/>
      <c r="NOK35" s="687"/>
      <c r="NOL35" s="687"/>
      <c r="NOM35" s="687"/>
      <c r="NON35" s="687"/>
      <c r="NOO35" s="687"/>
      <c r="NOP35" s="687"/>
      <c r="NOQ35" s="687"/>
      <c r="NOR35" s="687"/>
      <c r="NOS35" s="687"/>
      <c r="NOT35" s="687"/>
      <c r="NOU35" s="687"/>
      <c r="NOV35" s="687"/>
      <c r="NOW35" s="687"/>
      <c r="NOX35" s="687"/>
      <c r="NOY35" s="687"/>
      <c r="NOZ35" s="687"/>
      <c r="NPA35" s="687"/>
      <c r="NPB35" s="687"/>
      <c r="NPC35" s="687"/>
      <c r="NPD35" s="687"/>
      <c r="NPE35" s="687"/>
      <c r="NPF35" s="687"/>
      <c r="NPG35" s="687"/>
      <c r="NPH35" s="687"/>
      <c r="NPI35" s="687"/>
      <c r="NPJ35" s="687"/>
      <c r="NPK35" s="687"/>
      <c r="NPL35" s="687"/>
      <c r="NPM35" s="687"/>
      <c r="NPN35" s="687"/>
      <c r="NPO35" s="687"/>
      <c r="NPP35" s="687"/>
      <c r="NPQ35" s="687"/>
      <c r="NPR35" s="687"/>
      <c r="NPS35" s="687"/>
      <c r="NPT35" s="687"/>
      <c r="NPU35" s="687"/>
      <c r="NPV35" s="687"/>
      <c r="NPW35" s="687"/>
      <c r="NPX35" s="687"/>
      <c r="NPY35" s="687"/>
      <c r="NPZ35" s="687"/>
      <c r="NQA35" s="687"/>
      <c r="NQB35" s="687"/>
      <c r="NQC35" s="687"/>
      <c r="NQD35" s="687"/>
      <c r="NQE35" s="687"/>
      <c r="NQF35" s="687"/>
      <c r="NQG35" s="687"/>
      <c r="NQH35" s="687"/>
      <c r="NQI35" s="687"/>
      <c r="NQJ35" s="687"/>
      <c r="NQK35" s="687"/>
      <c r="NQL35" s="687"/>
      <c r="NQM35" s="687"/>
      <c r="NQN35" s="687"/>
      <c r="NQO35" s="687"/>
      <c r="NQP35" s="687"/>
      <c r="NQQ35" s="687"/>
      <c r="NQR35" s="687"/>
      <c r="NQS35" s="687"/>
      <c r="NQT35" s="687"/>
      <c r="NQU35" s="687"/>
      <c r="NQV35" s="687"/>
      <c r="NQW35" s="687"/>
      <c r="NQX35" s="687"/>
      <c r="NQY35" s="687"/>
      <c r="NQZ35" s="687"/>
      <c r="NRA35" s="687"/>
      <c r="NRB35" s="687"/>
      <c r="NRC35" s="687"/>
      <c r="NRD35" s="687"/>
      <c r="NRE35" s="687"/>
      <c r="NRF35" s="687"/>
      <c r="NRG35" s="687"/>
      <c r="NRH35" s="687"/>
      <c r="NRI35" s="687"/>
      <c r="NRJ35" s="687"/>
      <c r="NRK35" s="687"/>
      <c r="NRL35" s="687"/>
      <c r="NRM35" s="687"/>
      <c r="NRN35" s="687"/>
      <c r="NRO35" s="687"/>
      <c r="NRP35" s="687"/>
      <c r="NRQ35" s="687"/>
      <c r="NRR35" s="687"/>
      <c r="NRS35" s="687"/>
      <c r="NRT35" s="687"/>
      <c r="NRU35" s="687"/>
      <c r="NRV35" s="687"/>
      <c r="NRW35" s="687"/>
      <c r="NRX35" s="687"/>
      <c r="NRY35" s="687"/>
      <c r="NRZ35" s="687"/>
      <c r="NSA35" s="687"/>
      <c r="NSB35" s="687"/>
      <c r="NSC35" s="687"/>
      <c r="NSD35" s="687"/>
      <c r="NSE35" s="687"/>
      <c r="NSF35" s="687"/>
      <c r="NSG35" s="687"/>
      <c r="NSH35" s="687"/>
      <c r="NSI35" s="687"/>
      <c r="NSJ35" s="687"/>
      <c r="NSK35" s="687"/>
      <c r="NSL35" s="687"/>
      <c r="NSM35" s="687"/>
      <c r="NSN35" s="687"/>
      <c r="NSO35" s="687"/>
      <c r="NSP35" s="687"/>
      <c r="NSQ35" s="687"/>
      <c r="NSR35" s="687"/>
      <c r="NSS35" s="687"/>
      <c r="NST35" s="687"/>
      <c r="NSU35" s="687"/>
      <c r="NSV35" s="687"/>
      <c r="NSW35" s="687"/>
      <c r="NSX35" s="687"/>
      <c r="NSY35" s="687"/>
      <c r="NSZ35" s="687"/>
      <c r="NTA35" s="687"/>
      <c r="NTB35" s="687"/>
      <c r="NTC35" s="687"/>
      <c r="NTD35" s="687"/>
      <c r="NTE35" s="687"/>
      <c r="NTF35" s="687"/>
      <c r="NTG35" s="687"/>
      <c r="NTH35" s="687"/>
      <c r="NTI35" s="687"/>
      <c r="NTJ35" s="687"/>
      <c r="NTK35" s="687"/>
      <c r="NTL35" s="687"/>
      <c r="NTM35" s="687"/>
      <c r="NTN35" s="687"/>
      <c r="NTO35" s="687"/>
      <c r="NTP35" s="687"/>
      <c r="NTQ35" s="687"/>
      <c r="NTR35" s="687"/>
      <c r="NTS35" s="687"/>
      <c r="NTT35" s="687"/>
      <c r="NTU35" s="687"/>
      <c r="NTV35" s="687"/>
      <c r="NTW35" s="687"/>
      <c r="NTX35" s="687"/>
      <c r="NTY35" s="687"/>
      <c r="NTZ35" s="687"/>
      <c r="NUA35" s="687"/>
      <c r="NUB35" s="687"/>
      <c r="NUC35" s="687"/>
      <c r="NUD35" s="687"/>
      <c r="NUE35" s="687"/>
      <c r="NUF35" s="687"/>
      <c r="NUG35" s="687"/>
      <c r="NUH35" s="687"/>
      <c r="NUI35" s="687"/>
      <c r="NUJ35" s="687"/>
      <c r="NUK35" s="687"/>
      <c r="NUL35" s="687"/>
      <c r="NUM35" s="687"/>
      <c r="NUN35" s="687"/>
      <c r="NUO35" s="687"/>
      <c r="NUP35" s="687"/>
      <c r="NUQ35" s="687"/>
      <c r="NUR35" s="687"/>
      <c r="NUS35" s="687"/>
      <c r="NUT35" s="687"/>
      <c r="NUU35" s="687"/>
      <c r="NUV35" s="687"/>
      <c r="NUW35" s="687"/>
      <c r="NUX35" s="687"/>
      <c r="NUY35" s="687"/>
      <c r="NUZ35" s="687"/>
      <c r="NVA35" s="687"/>
      <c r="NVB35" s="687"/>
      <c r="NVC35" s="687"/>
      <c r="NVD35" s="687"/>
      <c r="NVE35" s="687"/>
      <c r="NVF35" s="687"/>
      <c r="NVG35" s="687"/>
      <c r="NVH35" s="687"/>
      <c r="NVI35" s="687"/>
      <c r="NVJ35" s="687"/>
      <c r="NVK35" s="687"/>
      <c r="NVL35" s="687"/>
      <c r="NVM35" s="687"/>
      <c r="NVN35" s="687"/>
      <c r="NVO35" s="687"/>
      <c r="NVP35" s="687"/>
      <c r="NVQ35" s="687"/>
      <c r="NVR35" s="687"/>
      <c r="NVS35" s="687"/>
      <c r="NVT35" s="687"/>
      <c r="NVU35" s="687"/>
      <c r="NVV35" s="687"/>
      <c r="NVW35" s="687"/>
      <c r="NVX35" s="687"/>
      <c r="NVY35" s="687"/>
      <c r="NVZ35" s="687"/>
      <c r="NWA35" s="687"/>
      <c r="NWB35" s="687"/>
      <c r="NWC35" s="687"/>
      <c r="NWD35" s="687"/>
      <c r="NWE35" s="687"/>
      <c r="NWF35" s="687"/>
      <c r="NWG35" s="687"/>
      <c r="NWH35" s="687"/>
      <c r="NWI35" s="687"/>
      <c r="NWJ35" s="687"/>
      <c r="NWK35" s="687"/>
      <c r="NWL35" s="687"/>
      <c r="NWM35" s="687"/>
      <c r="NWN35" s="687"/>
      <c r="NWO35" s="687"/>
      <c r="NWP35" s="687"/>
      <c r="NWQ35" s="687"/>
      <c r="NWR35" s="687"/>
      <c r="NWS35" s="687"/>
      <c r="NWT35" s="687"/>
      <c r="NWU35" s="687"/>
      <c r="NWV35" s="687"/>
      <c r="NWW35" s="687"/>
      <c r="NWX35" s="687"/>
      <c r="NWY35" s="687"/>
      <c r="NWZ35" s="687"/>
      <c r="NXA35" s="687"/>
      <c r="NXB35" s="687"/>
      <c r="NXC35" s="687"/>
      <c r="NXD35" s="687"/>
      <c r="NXE35" s="687"/>
      <c r="NXF35" s="687"/>
      <c r="NXG35" s="687"/>
      <c r="NXH35" s="687"/>
      <c r="NXI35" s="687"/>
      <c r="NXJ35" s="687"/>
      <c r="NXK35" s="687"/>
      <c r="NXL35" s="687"/>
      <c r="NXM35" s="687"/>
      <c r="NXN35" s="687"/>
      <c r="NXO35" s="687"/>
      <c r="NXP35" s="687"/>
      <c r="NXQ35" s="687"/>
      <c r="NXR35" s="687"/>
      <c r="NXS35" s="687"/>
      <c r="NXT35" s="687"/>
      <c r="NXU35" s="687"/>
      <c r="NXV35" s="687"/>
      <c r="NXW35" s="687"/>
      <c r="NXX35" s="687"/>
      <c r="NXY35" s="687"/>
      <c r="NXZ35" s="687"/>
      <c r="NYA35" s="687"/>
      <c r="NYB35" s="687"/>
      <c r="NYC35" s="687"/>
      <c r="NYD35" s="687"/>
      <c r="NYE35" s="687"/>
      <c r="NYF35" s="687"/>
      <c r="NYG35" s="687"/>
      <c r="NYH35" s="687"/>
      <c r="NYI35" s="687"/>
      <c r="NYJ35" s="687"/>
      <c r="NYK35" s="687"/>
      <c r="NYL35" s="687"/>
      <c r="NYM35" s="687"/>
      <c r="NYN35" s="687"/>
      <c r="NYO35" s="687"/>
      <c r="NYP35" s="687"/>
      <c r="NYQ35" s="687"/>
      <c r="NYR35" s="687"/>
      <c r="NYS35" s="687"/>
      <c r="NYT35" s="687"/>
      <c r="NYU35" s="687"/>
      <c r="NYV35" s="687"/>
      <c r="NYW35" s="687"/>
      <c r="NYX35" s="687"/>
      <c r="NYY35" s="687"/>
      <c r="NYZ35" s="687"/>
      <c r="NZA35" s="687"/>
      <c r="NZB35" s="687"/>
      <c r="NZC35" s="687"/>
      <c r="NZD35" s="687"/>
      <c r="NZE35" s="687"/>
      <c r="NZF35" s="687"/>
      <c r="NZG35" s="687"/>
      <c r="NZH35" s="687"/>
      <c r="NZI35" s="687"/>
      <c r="NZJ35" s="687"/>
      <c r="NZK35" s="687"/>
      <c r="NZL35" s="687"/>
      <c r="NZM35" s="687"/>
      <c r="NZN35" s="687"/>
      <c r="NZO35" s="687"/>
      <c r="NZP35" s="687"/>
      <c r="NZQ35" s="687"/>
      <c r="NZR35" s="687"/>
      <c r="NZS35" s="687"/>
      <c r="NZT35" s="687"/>
      <c r="NZU35" s="687"/>
      <c r="NZV35" s="687"/>
      <c r="NZW35" s="687"/>
      <c r="NZX35" s="687"/>
      <c r="NZY35" s="687"/>
      <c r="NZZ35" s="687"/>
      <c r="OAA35" s="687"/>
      <c r="OAB35" s="687"/>
      <c r="OAC35" s="687"/>
      <c r="OAD35" s="687"/>
      <c r="OAE35" s="687"/>
      <c r="OAF35" s="687"/>
      <c r="OAG35" s="687"/>
      <c r="OAH35" s="687"/>
      <c r="OAI35" s="687"/>
      <c r="OAJ35" s="687"/>
      <c r="OAK35" s="687"/>
      <c r="OAL35" s="687"/>
      <c r="OAM35" s="687"/>
      <c r="OAN35" s="687"/>
      <c r="OAO35" s="687"/>
      <c r="OAP35" s="687"/>
      <c r="OAQ35" s="687"/>
      <c r="OAR35" s="687"/>
      <c r="OAS35" s="687"/>
      <c r="OAT35" s="687"/>
      <c r="OAU35" s="687"/>
      <c r="OAV35" s="687"/>
      <c r="OAW35" s="687"/>
      <c r="OAX35" s="687"/>
      <c r="OAY35" s="687"/>
      <c r="OAZ35" s="687"/>
      <c r="OBA35" s="687"/>
      <c r="OBB35" s="687"/>
      <c r="OBC35" s="687"/>
      <c r="OBD35" s="687"/>
      <c r="OBE35" s="687"/>
      <c r="OBF35" s="687"/>
      <c r="OBG35" s="687"/>
      <c r="OBH35" s="687"/>
      <c r="OBI35" s="687"/>
      <c r="OBJ35" s="687"/>
      <c r="OBK35" s="687"/>
      <c r="OBL35" s="687"/>
      <c r="OBM35" s="687"/>
      <c r="OBN35" s="687"/>
      <c r="OBO35" s="687"/>
      <c r="OBP35" s="687"/>
      <c r="OBQ35" s="687"/>
      <c r="OBR35" s="687"/>
      <c r="OBS35" s="687"/>
      <c r="OBT35" s="687"/>
      <c r="OBU35" s="687"/>
      <c r="OBV35" s="687"/>
      <c r="OBW35" s="687"/>
      <c r="OBX35" s="687"/>
      <c r="OBY35" s="687"/>
      <c r="OBZ35" s="687"/>
      <c r="OCA35" s="687"/>
      <c r="OCB35" s="687"/>
      <c r="OCC35" s="687"/>
      <c r="OCD35" s="687"/>
      <c r="OCE35" s="687"/>
      <c r="OCF35" s="687"/>
      <c r="OCG35" s="687"/>
      <c r="OCH35" s="687"/>
      <c r="OCI35" s="687"/>
      <c r="OCJ35" s="687"/>
      <c r="OCK35" s="687"/>
      <c r="OCL35" s="687"/>
      <c r="OCM35" s="687"/>
      <c r="OCN35" s="687"/>
      <c r="OCO35" s="687"/>
      <c r="OCP35" s="687"/>
      <c r="OCQ35" s="687"/>
      <c r="OCR35" s="687"/>
      <c r="OCS35" s="687"/>
      <c r="OCT35" s="687"/>
      <c r="OCU35" s="687"/>
      <c r="OCV35" s="687"/>
      <c r="OCW35" s="687"/>
      <c r="OCX35" s="687"/>
      <c r="OCY35" s="687"/>
      <c r="OCZ35" s="687"/>
      <c r="ODA35" s="687"/>
      <c r="ODB35" s="687"/>
      <c r="ODC35" s="687"/>
      <c r="ODD35" s="687"/>
      <c r="ODE35" s="687"/>
      <c r="ODF35" s="687"/>
      <c r="ODG35" s="687"/>
      <c r="ODH35" s="687"/>
      <c r="ODI35" s="687"/>
      <c r="ODJ35" s="687"/>
      <c r="ODK35" s="687"/>
      <c r="ODL35" s="687"/>
      <c r="ODM35" s="687"/>
      <c r="ODN35" s="687"/>
      <c r="ODO35" s="687"/>
      <c r="ODP35" s="687"/>
      <c r="ODQ35" s="687"/>
      <c r="ODR35" s="687"/>
      <c r="ODS35" s="687"/>
      <c r="ODT35" s="687"/>
      <c r="ODU35" s="687"/>
      <c r="ODV35" s="687"/>
      <c r="ODW35" s="687"/>
      <c r="ODX35" s="687"/>
      <c r="ODY35" s="687"/>
      <c r="ODZ35" s="687"/>
      <c r="OEA35" s="687"/>
      <c r="OEB35" s="687"/>
      <c r="OEC35" s="687"/>
      <c r="OED35" s="687"/>
      <c r="OEE35" s="687"/>
      <c r="OEF35" s="687"/>
      <c r="OEG35" s="687"/>
      <c r="OEH35" s="687"/>
      <c r="OEI35" s="687"/>
      <c r="OEJ35" s="687"/>
      <c r="OEK35" s="687"/>
      <c r="OEL35" s="687"/>
      <c r="OEM35" s="687"/>
      <c r="OEN35" s="687"/>
      <c r="OEO35" s="687"/>
      <c r="OEP35" s="687"/>
      <c r="OEQ35" s="687"/>
      <c r="OER35" s="687"/>
      <c r="OES35" s="687"/>
      <c r="OET35" s="687"/>
      <c r="OEU35" s="687"/>
      <c r="OEV35" s="687"/>
      <c r="OEW35" s="687"/>
      <c r="OEX35" s="687"/>
      <c r="OEY35" s="687"/>
      <c r="OEZ35" s="687"/>
      <c r="OFA35" s="687"/>
      <c r="OFB35" s="687"/>
      <c r="OFC35" s="687"/>
      <c r="OFD35" s="687"/>
      <c r="OFE35" s="687"/>
      <c r="OFF35" s="687"/>
      <c r="OFG35" s="687"/>
      <c r="OFH35" s="687"/>
      <c r="OFI35" s="687"/>
      <c r="OFJ35" s="687"/>
      <c r="OFK35" s="687"/>
      <c r="OFL35" s="687"/>
      <c r="OFM35" s="687"/>
      <c r="OFN35" s="687"/>
      <c r="OFO35" s="687"/>
      <c r="OFP35" s="687"/>
      <c r="OFQ35" s="687"/>
      <c r="OFR35" s="687"/>
      <c r="OFS35" s="687"/>
      <c r="OFT35" s="687"/>
      <c r="OFU35" s="687"/>
      <c r="OFV35" s="687"/>
      <c r="OFW35" s="687"/>
      <c r="OFX35" s="687"/>
      <c r="OFY35" s="687"/>
      <c r="OFZ35" s="687"/>
      <c r="OGA35" s="687"/>
      <c r="OGB35" s="687"/>
      <c r="OGC35" s="687"/>
      <c r="OGD35" s="687"/>
      <c r="OGE35" s="687"/>
      <c r="OGF35" s="687"/>
      <c r="OGG35" s="687"/>
      <c r="OGH35" s="687"/>
      <c r="OGI35" s="687"/>
      <c r="OGJ35" s="687"/>
      <c r="OGK35" s="687"/>
      <c r="OGL35" s="687"/>
      <c r="OGM35" s="687"/>
      <c r="OGN35" s="687"/>
      <c r="OGO35" s="687"/>
      <c r="OGP35" s="687"/>
      <c r="OGQ35" s="687"/>
      <c r="OGR35" s="687"/>
      <c r="OGS35" s="687"/>
      <c r="OGT35" s="687"/>
      <c r="OGU35" s="687"/>
      <c r="OGV35" s="687"/>
      <c r="OGW35" s="687"/>
      <c r="OGX35" s="687"/>
      <c r="OGY35" s="687"/>
      <c r="OGZ35" s="687"/>
      <c r="OHA35" s="687"/>
      <c r="OHB35" s="687"/>
      <c r="OHC35" s="687"/>
      <c r="OHD35" s="687"/>
      <c r="OHE35" s="687"/>
      <c r="OHF35" s="687"/>
      <c r="OHG35" s="687"/>
      <c r="OHH35" s="687"/>
      <c r="OHI35" s="687"/>
      <c r="OHJ35" s="687"/>
      <c r="OHK35" s="687"/>
      <c r="OHL35" s="687"/>
      <c r="OHM35" s="687"/>
      <c r="OHN35" s="687"/>
      <c r="OHO35" s="687"/>
      <c r="OHP35" s="687"/>
      <c r="OHQ35" s="687"/>
      <c r="OHR35" s="687"/>
      <c r="OHS35" s="687"/>
      <c r="OHT35" s="687"/>
      <c r="OHU35" s="687"/>
      <c r="OHV35" s="687"/>
      <c r="OHW35" s="687"/>
      <c r="OHX35" s="687"/>
      <c r="OHY35" s="687"/>
      <c r="OHZ35" s="687"/>
      <c r="OIA35" s="687"/>
      <c r="OIB35" s="687"/>
      <c r="OIC35" s="687"/>
      <c r="OID35" s="687"/>
      <c r="OIE35" s="687"/>
      <c r="OIF35" s="687"/>
      <c r="OIG35" s="687"/>
      <c r="OIH35" s="687"/>
      <c r="OII35" s="687"/>
      <c r="OIJ35" s="687"/>
      <c r="OIK35" s="687"/>
      <c r="OIL35" s="687"/>
      <c r="OIM35" s="687"/>
      <c r="OIN35" s="687"/>
      <c r="OIO35" s="687"/>
      <c r="OIP35" s="687"/>
      <c r="OIQ35" s="687"/>
      <c r="OIR35" s="687"/>
      <c r="OIS35" s="687"/>
      <c r="OIT35" s="687"/>
      <c r="OIU35" s="687"/>
      <c r="OIV35" s="687"/>
      <c r="OIW35" s="687"/>
      <c r="OIX35" s="687"/>
      <c r="OIY35" s="687"/>
      <c r="OIZ35" s="687"/>
      <c r="OJA35" s="687"/>
      <c r="OJB35" s="687"/>
      <c r="OJC35" s="687"/>
      <c r="OJD35" s="687"/>
      <c r="OJE35" s="687"/>
      <c r="OJF35" s="687"/>
      <c r="OJG35" s="687"/>
      <c r="OJH35" s="687"/>
      <c r="OJI35" s="687"/>
      <c r="OJJ35" s="687"/>
      <c r="OJK35" s="687"/>
      <c r="OJL35" s="687"/>
      <c r="OJM35" s="687"/>
      <c r="OJN35" s="687"/>
      <c r="OJO35" s="687"/>
      <c r="OJP35" s="687"/>
      <c r="OJQ35" s="687"/>
      <c r="OJR35" s="687"/>
      <c r="OJS35" s="687"/>
      <c r="OJT35" s="687"/>
      <c r="OJU35" s="687"/>
      <c r="OJV35" s="687"/>
      <c r="OJW35" s="687"/>
      <c r="OJX35" s="687"/>
      <c r="OJY35" s="687"/>
      <c r="OJZ35" s="687"/>
      <c r="OKA35" s="687"/>
      <c r="OKB35" s="687"/>
      <c r="OKC35" s="687"/>
      <c r="OKD35" s="687"/>
      <c r="OKE35" s="687"/>
      <c r="OKF35" s="687"/>
      <c r="OKG35" s="687"/>
      <c r="OKH35" s="687"/>
      <c r="OKI35" s="687"/>
      <c r="OKJ35" s="687"/>
      <c r="OKK35" s="687"/>
      <c r="OKL35" s="687"/>
      <c r="OKM35" s="687"/>
      <c r="OKN35" s="687"/>
      <c r="OKO35" s="687"/>
      <c r="OKP35" s="687"/>
      <c r="OKQ35" s="687"/>
      <c r="OKR35" s="687"/>
      <c r="OKS35" s="687"/>
      <c r="OKT35" s="687"/>
      <c r="OKU35" s="687"/>
      <c r="OKV35" s="687"/>
      <c r="OKW35" s="687"/>
      <c r="OKX35" s="687"/>
      <c r="OKY35" s="687"/>
      <c r="OKZ35" s="687"/>
      <c r="OLA35" s="687"/>
      <c r="OLB35" s="687"/>
      <c r="OLC35" s="687"/>
      <c r="OLD35" s="687"/>
      <c r="OLE35" s="687"/>
      <c r="OLF35" s="687"/>
      <c r="OLG35" s="687"/>
      <c r="OLH35" s="687"/>
      <c r="OLI35" s="687"/>
      <c r="OLJ35" s="687"/>
      <c r="OLK35" s="687"/>
      <c r="OLL35" s="687"/>
      <c r="OLM35" s="687"/>
      <c r="OLN35" s="687"/>
      <c r="OLO35" s="687"/>
      <c r="OLP35" s="687"/>
      <c r="OLQ35" s="687"/>
      <c r="OLR35" s="687"/>
      <c r="OLS35" s="687"/>
      <c r="OLT35" s="687"/>
      <c r="OLU35" s="687"/>
      <c r="OLV35" s="687"/>
      <c r="OLW35" s="687"/>
      <c r="OLX35" s="687"/>
      <c r="OLY35" s="687"/>
      <c r="OLZ35" s="687"/>
      <c r="OMA35" s="687"/>
      <c r="OMB35" s="687"/>
      <c r="OMC35" s="687"/>
      <c r="OMD35" s="687"/>
      <c r="OME35" s="687"/>
      <c r="OMF35" s="687"/>
      <c r="OMG35" s="687"/>
      <c r="OMH35" s="687"/>
      <c r="OMI35" s="687"/>
      <c r="OMJ35" s="687"/>
      <c r="OMK35" s="687"/>
      <c r="OML35" s="687"/>
      <c r="OMM35" s="687"/>
      <c r="OMN35" s="687"/>
      <c r="OMO35" s="687"/>
      <c r="OMP35" s="687"/>
      <c r="OMQ35" s="687"/>
      <c r="OMR35" s="687"/>
      <c r="OMS35" s="687"/>
      <c r="OMT35" s="687"/>
      <c r="OMU35" s="687"/>
      <c r="OMV35" s="687"/>
      <c r="OMW35" s="687"/>
      <c r="OMX35" s="687"/>
      <c r="OMY35" s="687"/>
      <c r="OMZ35" s="687"/>
      <c r="ONA35" s="687"/>
      <c r="ONB35" s="687"/>
      <c r="ONC35" s="687"/>
      <c r="OND35" s="687"/>
      <c r="ONE35" s="687"/>
      <c r="ONF35" s="687"/>
      <c r="ONG35" s="687"/>
      <c r="ONH35" s="687"/>
      <c r="ONI35" s="687"/>
      <c r="ONJ35" s="687"/>
      <c r="ONK35" s="687"/>
      <c r="ONL35" s="687"/>
      <c r="ONM35" s="687"/>
      <c r="ONN35" s="687"/>
      <c r="ONO35" s="687"/>
      <c r="ONP35" s="687"/>
      <c r="ONQ35" s="687"/>
      <c r="ONR35" s="687"/>
      <c r="ONS35" s="687"/>
      <c r="ONT35" s="687"/>
      <c r="ONU35" s="687"/>
      <c r="ONV35" s="687"/>
      <c r="ONW35" s="687"/>
      <c r="ONX35" s="687"/>
      <c r="ONY35" s="687"/>
      <c r="ONZ35" s="687"/>
      <c r="OOA35" s="687"/>
      <c r="OOB35" s="687"/>
      <c r="OOC35" s="687"/>
      <c r="OOD35" s="687"/>
      <c r="OOE35" s="687"/>
      <c r="OOF35" s="687"/>
      <c r="OOG35" s="687"/>
      <c r="OOH35" s="687"/>
      <c r="OOI35" s="687"/>
      <c r="OOJ35" s="687"/>
      <c r="OOK35" s="687"/>
      <c r="OOL35" s="687"/>
      <c r="OOM35" s="687"/>
      <c r="OON35" s="687"/>
      <c r="OOO35" s="687"/>
      <c r="OOP35" s="687"/>
      <c r="OOQ35" s="687"/>
      <c r="OOR35" s="687"/>
      <c r="OOS35" s="687"/>
      <c r="OOT35" s="687"/>
      <c r="OOU35" s="687"/>
      <c r="OOV35" s="687"/>
      <c r="OOW35" s="687"/>
      <c r="OOX35" s="687"/>
      <c r="OOY35" s="687"/>
      <c r="OOZ35" s="687"/>
      <c r="OPA35" s="687"/>
      <c r="OPB35" s="687"/>
      <c r="OPC35" s="687"/>
      <c r="OPD35" s="687"/>
      <c r="OPE35" s="687"/>
      <c r="OPF35" s="687"/>
      <c r="OPG35" s="687"/>
      <c r="OPH35" s="687"/>
      <c r="OPI35" s="687"/>
      <c r="OPJ35" s="687"/>
      <c r="OPK35" s="687"/>
      <c r="OPL35" s="687"/>
      <c r="OPM35" s="687"/>
      <c r="OPN35" s="687"/>
      <c r="OPO35" s="687"/>
      <c r="OPP35" s="687"/>
      <c r="OPQ35" s="687"/>
      <c r="OPR35" s="687"/>
      <c r="OPS35" s="687"/>
      <c r="OPT35" s="687"/>
      <c r="OPU35" s="687"/>
      <c r="OPV35" s="687"/>
      <c r="OPW35" s="687"/>
      <c r="OPX35" s="687"/>
      <c r="OPY35" s="687"/>
      <c r="OPZ35" s="687"/>
      <c r="OQA35" s="687"/>
      <c r="OQB35" s="687"/>
      <c r="OQC35" s="687"/>
      <c r="OQD35" s="687"/>
      <c r="OQE35" s="687"/>
      <c r="OQF35" s="687"/>
      <c r="OQG35" s="687"/>
      <c r="OQH35" s="687"/>
      <c r="OQI35" s="687"/>
      <c r="OQJ35" s="687"/>
      <c r="OQK35" s="687"/>
      <c r="OQL35" s="687"/>
      <c r="OQM35" s="687"/>
      <c r="OQN35" s="687"/>
      <c r="OQO35" s="687"/>
      <c r="OQP35" s="687"/>
      <c r="OQQ35" s="687"/>
      <c r="OQR35" s="687"/>
      <c r="OQS35" s="687"/>
      <c r="OQT35" s="687"/>
      <c r="OQU35" s="687"/>
      <c r="OQV35" s="687"/>
      <c r="OQW35" s="687"/>
      <c r="OQX35" s="687"/>
      <c r="OQY35" s="687"/>
      <c r="OQZ35" s="687"/>
      <c r="ORA35" s="687"/>
      <c r="ORB35" s="687"/>
      <c r="ORC35" s="687"/>
      <c r="ORD35" s="687"/>
      <c r="ORE35" s="687"/>
      <c r="ORF35" s="687"/>
      <c r="ORG35" s="687"/>
      <c r="ORH35" s="687"/>
      <c r="ORI35" s="687"/>
      <c r="ORJ35" s="687"/>
      <c r="ORK35" s="687"/>
      <c r="ORL35" s="687"/>
      <c r="ORM35" s="687"/>
      <c r="ORN35" s="687"/>
      <c r="ORO35" s="687"/>
      <c r="ORP35" s="687"/>
      <c r="ORQ35" s="687"/>
      <c r="ORR35" s="687"/>
      <c r="ORS35" s="687"/>
      <c r="ORT35" s="687"/>
      <c r="ORU35" s="687"/>
      <c r="ORV35" s="687"/>
      <c r="ORW35" s="687"/>
      <c r="ORX35" s="687"/>
      <c r="ORY35" s="687"/>
      <c r="ORZ35" s="687"/>
      <c r="OSA35" s="687"/>
      <c r="OSB35" s="687"/>
      <c r="OSC35" s="687"/>
      <c r="OSD35" s="687"/>
      <c r="OSE35" s="687"/>
      <c r="OSF35" s="687"/>
      <c r="OSG35" s="687"/>
      <c r="OSH35" s="687"/>
      <c r="OSI35" s="687"/>
      <c r="OSJ35" s="687"/>
      <c r="OSK35" s="687"/>
      <c r="OSL35" s="687"/>
      <c r="OSM35" s="687"/>
      <c r="OSN35" s="687"/>
      <c r="OSO35" s="687"/>
      <c r="OSP35" s="687"/>
      <c r="OSQ35" s="687"/>
      <c r="OSR35" s="687"/>
      <c r="OSS35" s="687"/>
      <c r="OST35" s="687"/>
      <c r="OSU35" s="687"/>
      <c r="OSV35" s="687"/>
      <c r="OSW35" s="687"/>
      <c r="OSX35" s="687"/>
      <c r="OSY35" s="687"/>
      <c r="OSZ35" s="687"/>
      <c r="OTA35" s="687"/>
      <c r="OTB35" s="687"/>
      <c r="OTC35" s="687"/>
      <c r="OTD35" s="687"/>
      <c r="OTE35" s="687"/>
      <c r="OTF35" s="687"/>
      <c r="OTG35" s="687"/>
      <c r="OTH35" s="687"/>
      <c r="OTI35" s="687"/>
      <c r="OTJ35" s="687"/>
      <c r="OTK35" s="687"/>
      <c r="OTL35" s="687"/>
      <c r="OTM35" s="687"/>
      <c r="OTN35" s="687"/>
      <c r="OTO35" s="687"/>
      <c r="OTP35" s="687"/>
      <c r="OTQ35" s="687"/>
      <c r="OTR35" s="687"/>
      <c r="OTS35" s="687"/>
      <c r="OTT35" s="687"/>
      <c r="OTU35" s="687"/>
      <c r="OTV35" s="687"/>
      <c r="OTW35" s="687"/>
      <c r="OTX35" s="687"/>
      <c r="OTY35" s="687"/>
      <c r="OTZ35" s="687"/>
      <c r="OUA35" s="687"/>
      <c r="OUB35" s="687"/>
      <c r="OUC35" s="687"/>
      <c r="OUD35" s="687"/>
      <c r="OUE35" s="687"/>
      <c r="OUF35" s="687"/>
      <c r="OUG35" s="687"/>
      <c r="OUH35" s="687"/>
      <c r="OUI35" s="687"/>
      <c r="OUJ35" s="687"/>
      <c r="OUK35" s="687"/>
      <c r="OUL35" s="687"/>
      <c r="OUM35" s="687"/>
      <c r="OUN35" s="687"/>
      <c r="OUO35" s="687"/>
      <c r="OUP35" s="687"/>
      <c r="OUQ35" s="687"/>
      <c r="OUR35" s="687"/>
      <c r="OUS35" s="687"/>
      <c r="OUT35" s="687"/>
      <c r="OUU35" s="687"/>
      <c r="OUV35" s="687"/>
      <c r="OUW35" s="687"/>
      <c r="OUX35" s="687"/>
      <c r="OUY35" s="687"/>
      <c r="OUZ35" s="687"/>
      <c r="OVA35" s="687"/>
      <c r="OVB35" s="687"/>
      <c r="OVC35" s="687"/>
      <c r="OVD35" s="687"/>
      <c r="OVE35" s="687"/>
      <c r="OVF35" s="687"/>
      <c r="OVG35" s="687"/>
      <c r="OVH35" s="687"/>
      <c r="OVI35" s="687"/>
      <c r="OVJ35" s="687"/>
      <c r="OVK35" s="687"/>
      <c r="OVL35" s="687"/>
      <c r="OVM35" s="687"/>
      <c r="OVN35" s="687"/>
      <c r="OVO35" s="687"/>
      <c r="OVP35" s="687"/>
      <c r="OVQ35" s="687"/>
      <c r="OVR35" s="687"/>
      <c r="OVS35" s="687"/>
      <c r="OVT35" s="687"/>
      <c r="OVU35" s="687"/>
      <c r="OVV35" s="687"/>
      <c r="OVW35" s="687"/>
      <c r="OVX35" s="687"/>
      <c r="OVY35" s="687"/>
      <c r="OVZ35" s="687"/>
      <c r="OWA35" s="687"/>
      <c r="OWB35" s="687"/>
      <c r="OWC35" s="687"/>
      <c r="OWD35" s="687"/>
      <c r="OWE35" s="687"/>
      <c r="OWF35" s="687"/>
      <c r="OWG35" s="687"/>
      <c r="OWH35" s="687"/>
      <c r="OWI35" s="687"/>
      <c r="OWJ35" s="687"/>
      <c r="OWK35" s="687"/>
      <c r="OWL35" s="687"/>
      <c r="OWM35" s="687"/>
      <c r="OWN35" s="687"/>
      <c r="OWO35" s="687"/>
      <c r="OWP35" s="687"/>
      <c r="OWQ35" s="687"/>
      <c r="OWR35" s="687"/>
      <c r="OWS35" s="687"/>
      <c r="OWT35" s="687"/>
      <c r="OWU35" s="687"/>
      <c r="OWV35" s="687"/>
      <c r="OWW35" s="687"/>
      <c r="OWX35" s="687"/>
      <c r="OWY35" s="687"/>
      <c r="OWZ35" s="687"/>
      <c r="OXA35" s="687"/>
      <c r="OXB35" s="687"/>
      <c r="OXC35" s="687"/>
      <c r="OXD35" s="687"/>
      <c r="OXE35" s="687"/>
      <c r="OXF35" s="687"/>
      <c r="OXG35" s="687"/>
      <c r="OXH35" s="687"/>
      <c r="OXI35" s="687"/>
      <c r="OXJ35" s="687"/>
      <c r="OXK35" s="687"/>
      <c r="OXL35" s="687"/>
      <c r="OXM35" s="687"/>
      <c r="OXN35" s="687"/>
      <c r="OXO35" s="687"/>
      <c r="OXP35" s="687"/>
      <c r="OXQ35" s="687"/>
      <c r="OXR35" s="687"/>
      <c r="OXS35" s="687"/>
      <c r="OXT35" s="687"/>
      <c r="OXU35" s="687"/>
      <c r="OXV35" s="687"/>
      <c r="OXW35" s="687"/>
      <c r="OXX35" s="687"/>
      <c r="OXY35" s="687"/>
      <c r="OXZ35" s="687"/>
      <c r="OYA35" s="687"/>
      <c r="OYB35" s="687"/>
      <c r="OYC35" s="687"/>
      <c r="OYD35" s="687"/>
      <c r="OYE35" s="687"/>
      <c r="OYF35" s="687"/>
      <c r="OYG35" s="687"/>
      <c r="OYH35" s="687"/>
      <c r="OYI35" s="687"/>
      <c r="OYJ35" s="687"/>
      <c r="OYK35" s="687"/>
      <c r="OYL35" s="687"/>
      <c r="OYM35" s="687"/>
      <c r="OYN35" s="687"/>
      <c r="OYO35" s="687"/>
      <c r="OYP35" s="687"/>
      <c r="OYQ35" s="687"/>
      <c r="OYR35" s="687"/>
      <c r="OYS35" s="687"/>
      <c r="OYT35" s="687"/>
      <c r="OYU35" s="687"/>
      <c r="OYV35" s="687"/>
      <c r="OYW35" s="687"/>
      <c r="OYX35" s="687"/>
      <c r="OYY35" s="687"/>
      <c r="OYZ35" s="687"/>
      <c r="OZA35" s="687"/>
      <c r="OZB35" s="687"/>
      <c r="OZC35" s="687"/>
      <c r="OZD35" s="687"/>
      <c r="OZE35" s="687"/>
      <c r="OZF35" s="687"/>
      <c r="OZG35" s="687"/>
      <c r="OZH35" s="687"/>
      <c r="OZI35" s="687"/>
      <c r="OZJ35" s="687"/>
      <c r="OZK35" s="687"/>
      <c r="OZL35" s="687"/>
      <c r="OZM35" s="687"/>
      <c r="OZN35" s="687"/>
      <c r="OZO35" s="687"/>
      <c r="OZP35" s="687"/>
      <c r="OZQ35" s="687"/>
      <c r="OZR35" s="687"/>
      <c r="OZS35" s="687"/>
      <c r="OZT35" s="687"/>
      <c r="OZU35" s="687"/>
      <c r="OZV35" s="687"/>
      <c r="OZW35" s="687"/>
      <c r="OZX35" s="687"/>
      <c r="OZY35" s="687"/>
      <c r="OZZ35" s="687"/>
      <c r="PAA35" s="687"/>
      <c r="PAB35" s="687"/>
      <c r="PAC35" s="687"/>
      <c r="PAD35" s="687"/>
      <c r="PAE35" s="687"/>
      <c r="PAF35" s="687"/>
      <c r="PAG35" s="687"/>
      <c r="PAH35" s="687"/>
      <c r="PAI35" s="687"/>
      <c r="PAJ35" s="687"/>
      <c r="PAK35" s="687"/>
      <c r="PAL35" s="687"/>
      <c r="PAM35" s="687"/>
      <c r="PAN35" s="687"/>
      <c r="PAO35" s="687"/>
      <c r="PAP35" s="687"/>
      <c r="PAQ35" s="687"/>
      <c r="PAR35" s="687"/>
      <c r="PAS35" s="687"/>
      <c r="PAT35" s="687"/>
      <c r="PAU35" s="687"/>
      <c r="PAV35" s="687"/>
      <c r="PAW35" s="687"/>
      <c r="PAX35" s="687"/>
      <c r="PAY35" s="687"/>
      <c r="PAZ35" s="687"/>
      <c r="PBA35" s="687"/>
      <c r="PBB35" s="687"/>
      <c r="PBC35" s="687"/>
      <c r="PBD35" s="687"/>
      <c r="PBE35" s="687"/>
      <c r="PBF35" s="687"/>
      <c r="PBG35" s="687"/>
      <c r="PBH35" s="687"/>
      <c r="PBI35" s="687"/>
      <c r="PBJ35" s="687"/>
      <c r="PBK35" s="687"/>
      <c r="PBL35" s="687"/>
      <c r="PBM35" s="687"/>
      <c r="PBN35" s="687"/>
      <c r="PBO35" s="687"/>
      <c r="PBP35" s="687"/>
      <c r="PBQ35" s="687"/>
      <c r="PBR35" s="687"/>
      <c r="PBS35" s="687"/>
      <c r="PBT35" s="687"/>
      <c r="PBU35" s="687"/>
      <c r="PBV35" s="687"/>
      <c r="PBW35" s="687"/>
      <c r="PBX35" s="687"/>
      <c r="PBY35" s="687"/>
      <c r="PBZ35" s="687"/>
      <c r="PCA35" s="687"/>
      <c r="PCB35" s="687"/>
      <c r="PCC35" s="687"/>
      <c r="PCD35" s="687"/>
      <c r="PCE35" s="687"/>
      <c r="PCF35" s="687"/>
      <c r="PCG35" s="687"/>
      <c r="PCH35" s="687"/>
      <c r="PCI35" s="687"/>
      <c r="PCJ35" s="687"/>
      <c r="PCK35" s="687"/>
      <c r="PCL35" s="687"/>
      <c r="PCM35" s="687"/>
      <c r="PCN35" s="687"/>
      <c r="PCO35" s="687"/>
      <c r="PCP35" s="687"/>
      <c r="PCQ35" s="687"/>
      <c r="PCR35" s="687"/>
      <c r="PCS35" s="687"/>
      <c r="PCT35" s="687"/>
      <c r="PCU35" s="687"/>
      <c r="PCV35" s="687"/>
      <c r="PCW35" s="687"/>
      <c r="PCX35" s="687"/>
      <c r="PCY35" s="687"/>
      <c r="PCZ35" s="687"/>
      <c r="PDA35" s="687"/>
      <c r="PDB35" s="687"/>
      <c r="PDC35" s="687"/>
      <c r="PDD35" s="687"/>
      <c r="PDE35" s="687"/>
      <c r="PDF35" s="687"/>
      <c r="PDG35" s="687"/>
      <c r="PDH35" s="687"/>
      <c r="PDI35" s="687"/>
      <c r="PDJ35" s="687"/>
      <c r="PDK35" s="687"/>
      <c r="PDL35" s="687"/>
      <c r="PDM35" s="687"/>
      <c r="PDN35" s="687"/>
      <c r="PDO35" s="687"/>
      <c r="PDP35" s="687"/>
      <c r="PDQ35" s="687"/>
      <c r="PDR35" s="687"/>
      <c r="PDS35" s="687"/>
      <c r="PDT35" s="687"/>
      <c r="PDU35" s="687"/>
      <c r="PDV35" s="687"/>
      <c r="PDW35" s="687"/>
      <c r="PDX35" s="687"/>
      <c r="PDY35" s="687"/>
      <c r="PDZ35" s="687"/>
      <c r="PEA35" s="687"/>
      <c r="PEB35" s="687"/>
      <c r="PEC35" s="687"/>
      <c r="PED35" s="687"/>
      <c r="PEE35" s="687"/>
      <c r="PEF35" s="687"/>
      <c r="PEG35" s="687"/>
      <c r="PEH35" s="687"/>
      <c r="PEI35" s="687"/>
      <c r="PEJ35" s="687"/>
      <c r="PEK35" s="687"/>
      <c r="PEL35" s="687"/>
      <c r="PEM35" s="687"/>
      <c r="PEN35" s="687"/>
      <c r="PEO35" s="687"/>
      <c r="PEP35" s="687"/>
      <c r="PEQ35" s="687"/>
      <c r="PER35" s="687"/>
      <c r="PES35" s="687"/>
      <c r="PET35" s="687"/>
      <c r="PEU35" s="687"/>
      <c r="PEV35" s="687"/>
      <c r="PEW35" s="687"/>
      <c r="PEX35" s="687"/>
      <c r="PEY35" s="687"/>
      <c r="PEZ35" s="687"/>
      <c r="PFA35" s="687"/>
      <c r="PFB35" s="687"/>
      <c r="PFC35" s="687"/>
      <c r="PFD35" s="687"/>
      <c r="PFE35" s="687"/>
      <c r="PFF35" s="687"/>
      <c r="PFG35" s="687"/>
      <c r="PFH35" s="687"/>
      <c r="PFI35" s="687"/>
      <c r="PFJ35" s="687"/>
      <c r="PFK35" s="687"/>
      <c r="PFL35" s="687"/>
      <c r="PFM35" s="687"/>
      <c r="PFN35" s="687"/>
      <c r="PFO35" s="687"/>
      <c r="PFP35" s="687"/>
      <c r="PFQ35" s="687"/>
      <c r="PFR35" s="687"/>
      <c r="PFS35" s="687"/>
      <c r="PFT35" s="687"/>
      <c r="PFU35" s="687"/>
      <c r="PFV35" s="687"/>
      <c r="PFW35" s="687"/>
      <c r="PFX35" s="687"/>
      <c r="PFY35" s="687"/>
      <c r="PFZ35" s="687"/>
      <c r="PGA35" s="687"/>
      <c r="PGB35" s="687"/>
      <c r="PGC35" s="687"/>
      <c r="PGD35" s="687"/>
      <c r="PGE35" s="687"/>
      <c r="PGF35" s="687"/>
      <c r="PGG35" s="687"/>
      <c r="PGH35" s="687"/>
      <c r="PGI35" s="687"/>
      <c r="PGJ35" s="687"/>
      <c r="PGK35" s="687"/>
      <c r="PGL35" s="687"/>
      <c r="PGM35" s="687"/>
      <c r="PGN35" s="687"/>
      <c r="PGO35" s="687"/>
      <c r="PGP35" s="687"/>
      <c r="PGQ35" s="687"/>
      <c r="PGR35" s="687"/>
      <c r="PGS35" s="687"/>
      <c r="PGT35" s="687"/>
      <c r="PGU35" s="687"/>
      <c r="PGV35" s="687"/>
      <c r="PGW35" s="687"/>
      <c r="PGX35" s="687"/>
      <c r="PGY35" s="687"/>
      <c r="PGZ35" s="687"/>
      <c r="PHA35" s="687"/>
      <c r="PHB35" s="687"/>
      <c r="PHC35" s="687"/>
      <c r="PHD35" s="687"/>
      <c r="PHE35" s="687"/>
      <c r="PHF35" s="687"/>
      <c r="PHG35" s="687"/>
      <c r="PHH35" s="687"/>
      <c r="PHI35" s="687"/>
      <c r="PHJ35" s="687"/>
      <c r="PHK35" s="687"/>
      <c r="PHL35" s="687"/>
      <c r="PHM35" s="687"/>
      <c r="PHN35" s="687"/>
      <c r="PHO35" s="687"/>
      <c r="PHP35" s="687"/>
      <c r="PHQ35" s="687"/>
      <c r="PHR35" s="687"/>
      <c r="PHS35" s="687"/>
      <c r="PHT35" s="687"/>
      <c r="PHU35" s="687"/>
      <c r="PHV35" s="687"/>
      <c r="PHW35" s="687"/>
      <c r="PHX35" s="687"/>
      <c r="PHY35" s="687"/>
      <c r="PHZ35" s="687"/>
      <c r="PIA35" s="687"/>
      <c r="PIB35" s="687"/>
      <c r="PIC35" s="687"/>
      <c r="PID35" s="687"/>
      <c r="PIE35" s="687"/>
      <c r="PIF35" s="687"/>
      <c r="PIG35" s="687"/>
      <c r="PIH35" s="687"/>
      <c r="PII35" s="687"/>
      <c r="PIJ35" s="687"/>
      <c r="PIK35" s="687"/>
      <c r="PIL35" s="687"/>
      <c r="PIM35" s="687"/>
      <c r="PIN35" s="687"/>
      <c r="PIO35" s="687"/>
      <c r="PIP35" s="687"/>
      <c r="PIQ35" s="687"/>
      <c r="PIR35" s="687"/>
      <c r="PIS35" s="687"/>
      <c r="PIT35" s="687"/>
      <c r="PIU35" s="687"/>
      <c r="PIV35" s="687"/>
      <c r="PIW35" s="687"/>
      <c r="PIX35" s="687"/>
      <c r="PIY35" s="687"/>
      <c r="PIZ35" s="687"/>
      <c r="PJA35" s="687"/>
      <c r="PJB35" s="687"/>
      <c r="PJC35" s="687"/>
      <c r="PJD35" s="687"/>
      <c r="PJE35" s="687"/>
      <c r="PJF35" s="687"/>
      <c r="PJG35" s="687"/>
      <c r="PJH35" s="687"/>
      <c r="PJI35" s="687"/>
      <c r="PJJ35" s="687"/>
      <c r="PJK35" s="687"/>
      <c r="PJL35" s="687"/>
      <c r="PJM35" s="687"/>
      <c r="PJN35" s="687"/>
      <c r="PJO35" s="687"/>
      <c r="PJP35" s="687"/>
      <c r="PJQ35" s="687"/>
      <c r="PJR35" s="687"/>
      <c r="PJS35" s="687"/>
      <c r="PJT35" s="687"/>
      <c r="PJU35" s="687"/>
      <c r="PJV35" s="687"/>
      <c r="PJW35" s="687"/>
      <c r="PJX35" s="687"/>
      <c r="PJY35" s="687"/>
      <c r="PJZ35" s="687"/>
      <c r="PKA35" s="687"/>
      <c r="PKB35" s="687"/>
      <c r="PKC35" s="687"/>
      <c r="PKD35" s="687"/>
      <c r="PKE35" s="687"/>
      <c r="PKF35" s="687"/>
      <c r="PKG35" s="687"/>
      <c r="PKH35" s="687"/>
      <c r="PKI35" s="687"/>
      <c r="PKJ35" s="687"/>
      <c r="PKK35" s="687"/>
      <c r="PKL35" s="687"/>
      <c r="PKM35" s="687"/>
      <c r="PKN35" s="687"/>
      <c r="PKO35" s="687"/>
      <c r="PKP35" s="687"/>
      <c r="PKQ35" s="687"/>
      <c r="PKR35" s="687"/>
      <c r="PKS35" s="687"/>
      <c r="PKT35" s="687"/>
      <c r="PKU35" s="687"/>
      <c r="PKV35" s="687"/>
      <c r="PKW35" s="687"/>
      <c r="PKX35" s="687"/>
      <c r="PKY35" s="687"/>
      <c r="PKZ35" s="687"/>
      <c r="PLA35" s="687"/>
      <c r="PLB35" s="687"/>
      <c r="PLC35" s="687"/>
      <c r="PLD35" s="687"/>
      <c r="PLE35" s="687"/>
      <c r="PLF35" s="687"/>
      <c r="PLG35" s="687"/>
      <c r="PLH35" s="687"/>
      <c r="PLI35" s="687"/>
      <c r="PLJ35" s="687"/>
      <c r="PLK35" s="687"/>
      <c r="PLL35" s="687"/>
      <c r="PLM35" s="687"/>
      <c r="PLN35" s="687"/>
      <c r="PLO35" s="687"/>
      <c r="PLP35" s="687"/>
      <c r="PLQ35" s="687"/>
      <c r="PLR35" s="687"/>
      <c r="PLS35" s="687"/>
      <c r="PLT35" s="687"/>
      <c r="PLU35" s="687"/>
      <c r="PLV35" s="687"/>
      <c r="PLW35" s="687"/>
      <c r="PLX35" s="687"/>
      <c r="PLY35" s="687"/>
      <c r="PLZ35" s="687"/>
      <c r="PMA35" s="687"/>
      <c r="PMB35" s="687"/>
      <c r="PMC35" s="687"/>
      <c r="PMD35" s="687"/>
      <c r="PME35" s="687"/>
      <c r="PMF35" s="687"/>
      <c r="PMG35" s="687"/>
      <c r="PMH35" s="687"/>
      <c r="PMI35" s="687"/>
      <c r="PMJ35" s="687"/>
      <c r="PMK35" s="687"/>
      <c r="PML35" s="687"/>
      <c r="PMM35" s="687"/>
      <c r="PMN35" s="687"/>
      <c r="PMO35" s="687"/>
      <c r="PMP35" s="687"/>
      <c r="PMQ35" s="687"/>
      <c r="PMR35" s="687"/>
      <c r="PMS35" s="687"/>
      <c r="PMT35" s="687"/>
      <c r="PMU35" s="687"/>
      <c r="PMV35" s="687"/>
      <c r="PMW35" s="687"/>
      <c r="PMX35" s="687"/>
      <c r="PMY35" s="687"/>
      <c r="PMZ35" s="687"/>
      <c r="PNA35" s="687"/>
      <c r="PNB35" s="687"/>
      <c r="PNC35" s="687"/>
      <c r="PND35" s="687"/>
      <c r="PNE35" s="687"/>
      <c r="PNF35" s="687"/>
      <c r="PNG35" s="687"/>
      <c r="PNH35" s="687"/>
      <c r="PNI35" s="687"/>
      <c r="PNJ35" s="687"/>
      <c r="PNK35" s="687"/>
      <c r="PNL35" s="687"/>
      <c r="PNM35" s="687"/>
      <c r="PNN35" s="687"/>
      <c r="PNO35" s="687"/>
      <c r="PNP35" s="687"/>
      <c r="PNQ35" s="687"/>
      <c r="PNR35" s="687"/>
      <c r="PNS35" s="687"/>
      <c r="PNT35" s="687"/>
      <c r="PNU35" s="687"/>
      <c r="PNV35" s="687"/>
      <c r="PNW35" s="687"/>
      <c r="PNX35" s="687"/>
      <c r="PNY35" s="687"/>
      <c r="PNZ35" s="687"/>
      <c r="POA35" s="687"/>
      <c r="POB35" s="687"/>
      <c r="POC35" s="687"/>
      <c r="POD35" s="687"/>
      <c r="POE35" s="687"/>
      <c r="POF35" s="687"/>
      <c r="POG35" s="687"/>
      <c r="POH35" s="687"/>
      <c r="POI35" s="687"/>
      <c r="POJ35" s="687"/>
      <c r="POK35" s="687"/>
      <c r="POL35" s="687"/>
      <c r="POM35" s="687"/>
      <c r="PON35" s="687"/>
      <c r="POO35" s="687"/>
      <c r="POP35" s="687"/>
      <c r="POQ35" s="687"/>
      <c r="POR35" s="687"/>
      <c r="POS35" s="687"/>
      <c r="POT35" s="687"/>
      <c r="POU35" s="687"/>
      <c r="POV35" s="687"/>
      <c r="POW35" s="687"/>
      <c r="POX35" s="687"/>
      <c r="POY35" s="687"/>
      <c r="POZ35" s="687"/>
      <c r="PPA35" s="687"/>
      <c r="PPB35" s="687"/>
      <c r="PPC35" s="687"/>
      <c r="PPD35" s="687"/>
      <c r="PPE35" s="687"/>
      <c r="PPF35" s="687"/>
      <c r="PPG35" s="687"/>
      <c r="PPH35" s="687"/>
      <c r="PPI35" s="687"/>
      <c r="PPJ35" s="687"/>
      <c r="PPK35" s="687"/>
      <c r="PPL35" s="687"/>
      <c r="PPM35" s="687"/>
      <c r="PPN35" s="687"/>
      <c r="PPO35" s="687"/>
      <c r="PPP35" s="687"/>
      <c r="PPQ35" s="687"/>
      <c r="PPR35" s="687"/>
      <c r="PPS35" s="687"/>
      <c r="PPT35" s="687"/>
      <c r="PPU35" s="687"/>
      <c r="PPV35" s="687"/>
      <c r="PPW35" s="687"/>
      <c r="PPX35" s="687"/>
      <c r="PPY35" s="687"/>
      <c r="PPZ35" s="687"/>
      <c r="PQA35" s="687"/>
      <c r="PQB35" s="687"/>
      <c r="PQC35" s="687"/>
      <c r="PQD35" s="687"/>
      <c r="PQE35" s="687"/>
      <c r="PQF35" s="687"/>
      <c r="PQG35" s="687"/>
      <c r="PQH35" s="687"/>
      <c r="PQI35" s="687"/>
      <c r="PQJ35" s="687"/>
      <c r="PQK35" s="687"/>
      <c r="PQL35" s="687"/>
      <c r="PQM35" s="687"/>
      <c r="PQN35" s="687"/>
      <c r="PQO35" s="687"/>
      <c r="PQP35" s="687"/>
      <c r="PQQ35" s="687"/>
      <c r="PQR35" s="687"/>
      <c r="PQS35" s="687"/>
      <c r="PQT35" s="687"/>
      <c r="PQU35" s="687"/>
      <c r="PQV35" s="687"/>
      <c r="PQW35" s="687"/>
      <c r="PQX35" s="687"/>
      <c r="PQY35" s="687"/>
      <c r="PQZ35" s="687"/>
      <c r="PRA35" s="687"/>
      <c r="PRB35" s="687"/>
      <c r="PRC35" s="687"/>
      <c r="PRD35" s="687"/>
      <c r="PRE35" s="687"/>
      <c r="PRF35" s="687"/>
      <c r="PRG35" s="687"/>
      <c r="PRH35" s="687"/>
      <c r="PRI35" s="687"/>
      <c r="PRJ35" s="687"/>
      <c r="PRK35" s="687"/>
      <c r="PRL35" s="687"/>
      <c r="PRM35" s="687"/>
      <c r="PRN35" s="687"/>
      <c r="PRO35" s="687"/>
      <c r="PRP35" s="687"/>
      <c r="PRQ35" s="687"/>
      <c r="PRR35" s="687"/>
      <c r="PRS35" s="687"/>
      <c r="PRT35" s="687"/>
      <c r="PRU35" s="687"/>
      <c r="PRV35" s="687"/>
      <c r="PRW35" s="687"/>
      <c r="PRX35" s="687"/>
      <c r="PRY35" s="687"/>
      <c r="PRZ35" s="687"/>
      <c r="PSA35" s="687"/>
      <c r="PSB35" s="687"/>
      <c r="PSC35" s="687"/>
      <c r="PSD35" s="687"/>
      <c r="PSE35" s="687"/>
      <c r="PSF35" s="687"/>
      <c r="PSG35" s="687"/>
      <c r="PSH35" s="687"/>
      <c r="PSI35" s="687"/>
      <c r="PSJ35" s="687"/>
      <c r="PSK35" s="687"/>
      <c r="PSL35" s="687"/>
      <c r="PSM35" s="687"/>
      <c r="PSN35" s="687"/>
      <c r="PSO35" s="687"/>
      <c r="PSP35" s="687"/>
      <c r="PSQ35" s="687"/>
      <c r="PSR35" s="687"/>
      <c r="PSS35" s="687"/>
      <c r="PST35" s="687"/>
      <c r="PSU35" s="687"/>
      <c r="PSV35" s="687"/>
      <c r="PSW35" s="687"/>
      <c r="PSX35" s="687"/>
      <c r="PSY35" s="687"/>
      <c r="PSZ35" s="687"/>
      <c r="PTA35" s="687"/>
      <c r="PTB35" s="687"/>
      <c r="PTC35" s="687"/>
      <c r="PTD35" s="687"/>
      <c r="PTE35" s="687"/>
      <c r="PTF35" s="687"/>
      <c r="PTG35" s="687"/>
      <c r="PTH35" s="687"/>
      <c r="PTI35" s="687"/>
      <c r="PTJ35" s="687"/>
      <c r="PTK35" s="687"/>
      <c r="PTL35" s="687"/>
      <c r="PTM35" s="687"/>
      <c r="PTN35" s="687"/>
      <c r="PTO35" s="687"/>
      <c r="PTP35" s="687"/>
      <c r="PTQ35" s="687"/>
      <c r="PTR35" s="687"/>
      <c r="PTS35" s="687"/>
      <c r="PTT35" s="687"/>
      <c r="PTU35" s="687"/>
      <c r="PTV35" s="687"/>
      <c r="PTW35" s="687"/>
      <c r="PTX35" s="687"/>
      <c r="PTY35" s="687"/>
      <c r="PTZ35" s="687"/>
      <c r="PUA35" s="687"/>
      <c r="PUB35" s="687"/>
      <c r="PUC35" s="687"/>
      <c r="PUD35" s="687"/>
      <c r="PUE35" s="687"/>
      <c r="PUF35" s="687"/>
      <c r="PUG35" s="687"/>
      <c r="PUH35" s="687"/>
      <c r="PUI35" s="687"/>
      <c r="PUJ35" s="687"/>
      <c r="PUK35" s="687"/>
      <c r="PUL35" s="687"/>
      <c r="PUM35" s="687"/>
      <c r="PUN35" s="687"/>
      <c r="PUO35" s="687"/>
      <c r="PUP35" s="687"/>
      <c r="PUQ35" s="687"/>
      <c r="PUR35" s="687"/>
      <c r="PUS35" s="687"/>
      <c r="PUT35" s="687"/>
      <c r="PUU35" s="687"/>
      <c r="PUV35" s="687"/>
      <c r="PUW35" s="687"/>
      <c r="PUX35" s="687"/>
      <c r="PUY35" s="687"/>
      <c r="PUZ35" s="687"/>
      <c r="PVA35" s="687"/>
      <c r="PVB35" s="687"/>
      <c r="PVC35" s="687"/>
      <c r="PVD35" s="687"/>
      <c r="PVE35" s="687"/>
      <c r="PVF35" s="687"/>
      <c r="PVG35" s="687"/>
      <c r="PVH35" s="687"/>
      <c r="PVI35" s="687"/>
      <c r="PVJ35" s="687"/>
      <c r="PVK35" s="687"/>
      <c r="PVL35" s="687"/>
      <c r="PVM35" s="687"/>
      <c r="PVN35" s="687"/>
      <c r="PVO35" s="687"/>
      <c r="PVP35" s="687"/>
      <c r="PVQ35" s="687"/>
      <c r="PVR35" s="687"/>
      <c r="PVS35" s="687"/>
      <c r="PVT35" s="687"/>
      <c r="PVU35" s="687"/>
      <c r="PVV35" s="687"/>
      <c r="PVW35" s="687"/>
      <c r="PVX35" s="687"/>
      <c r="PVY35" s="687"/>
      <c r="PVZ35" s="687"/>
      <c r="PWA35" s="687"/>
      <c r="PWB35" s="687"/>
      <c r="PWC35" s="687"/>
      <c r="PWD35" s="687"/>
      <c r="PWE35" s="687"/>
      <c r="PWF35" s="687"/>
      <c r="PWG35" s="687"/>
      <c r="PWH35" s="687"/>
      <c r="PWI35" s="687"/>
      <c r="PWJ35" s="687"/>
      <c r="PWK35" s="687"/>
      <c r="PWL35" s="687"/>
      <c r="PWM35" s="687"/>
      <c r="PWN35" s="687"/>
      <c r="PWO35" s="687"/>
      <c r="PWP35" s="687"/>
      <c r="PWQ35" s="687"/>
      <c r="PWR35" s="687"/>
      <c r="PWS35" s="687"/>
      <c r="PWT35" s="687"/>
      <c r="PWU35" s="687"/>
      <c r="PWV35" s="687"/>
      <c r="PWW35" s="687"/>
      <c r="PWX35" s="687"/>
      <c r="PWY35" s="687"/>
      <c r="PWZ35" s="687"/>
      <c r="PXA35" s="687"/>
      <c r="PXB35" s="687"/>
      <c r="PXC35" s="687"/>
      <c r="PXD35" s="687"/>
      <c r="PXE35" s="687"/>
      <c r="PXF35" s="687"/>
      <c r="PXG35" s="687"/>
      <c r="PXH35" s="687"/>
      <c r="PXI35" s="687"/>
      <c r="PXJ35" s="687"/>
      <c r="PXK35" s="687"/>
      <c r="PXL35" s="687"/>
      <c r="PXM35" s="687"/>
      <c r="PXN35" s="687"/>
      <c r="PXO35" s="687"/>
      <c r="PXP35" s="687"/>
      <c r="PXQ35" s="687"/>
      <c r="PXR35" s="687"/>
      <c r="PXS35" s="687"/>
      <c r="PXT35" s="687"/>
      <c r="PXU35" s="687"/>
      <c r="PXV35" s="687"/>
      <c r="PXW35" s="687"/>
      <c r="PXX35" s="687"/>
      <c r="PXY35" s="687"/>
      <c r="PXZ35" s="687"/>
      <c r="PYA35" s="687"/>
      <c r="PYB35" s="687"/>
      <c r="PYC35" s="687"/>
      <c r="PYD35" s="687"/>
      <c r="PYE35" s="687"/>
      <c r="PYF35" s="687"/>
      <c r="PYG35" s="687"/>
      <c r="PYH35" s="687"/>
      <c r="PYI35" s="687"/>
      <c r="PYJ35" s="687"/>
      <c r="PYK35" s="687"/>
      <c r="PYL35" s="687"/>
      <c r="PYM35" s="687"/>
      <c r="PYN35" s="687"/>
      <c r="PYO35" s="687"/>
      <c r="PYP35" s="687"/>
      <c r="PYQ35" s="687"/>
      <c r="PYR35" s="687"/>
      <c r="PYS35" s="687"/>
      <c r="PYT35" s="687"/>
      <c r="PYU35" s="687"/>
      <c r="PYV35" s="687"/>
      <c r="PYW35" s="687"/>
      <c r="PYX35" s="687"/>
      <c r="PYY35" s="687"/>
      <c r="PYZ35" s="687"/>
      <c r="PZA35" s="687"/>
      <c r="PZB35" s="687"/>
      <c r="PZC35" s="687"/>
      <c r="PZD35" s="687"/>
      <c r="PZE35" s="687"/>
      <c r="PZF35" s="687"/>
      <c r="PZG35" s="687"/>
      <c r="PZH35" s="687"/>
      <c r="PZI35" s="687"/>
      <c r="PZJ35" s="687"/>
      <c r="PZK35" s="687"/>
      <c r="PZL35" s="687"/>
      <c r="PZM35" s="687"/>
      <c r="PZN35" s="687"/>
      <c r="PZO35" s="687"/>
      <c r="PZP35" s="687"/>
      <c r="PZQ35" s="687"/>
      <c r="PZR35" s="687"/>
      <c r="PZS35" s="687"/>
      <c r="PZT35" s="687"/>
      <c r="PZU35" s="687"/>
      <c r="PZV35" s="687"/>
      <c r="PZW35" s="687"/>
      <c r="PZX35" s="687"/>
      <c r="PZY35" s="687"/>
      <c r="PZZ35" s="687"/>
      <c r="QAA35" s="687"/>
      <c r="QAB35" s="687"/>
      <c r="QAC35" s="687"/>
      <c r="QAD35" s="687"/>
      <c r="QAE35" s="687"/>
      <c r="QAF35" s="687"/>
      <c r="QAG35" s="687"/>
      <c r="QAH35" s="687"/>
      <c r="QAI35" s="687"/>
      <c r="QAJ35" s="687"/>
      <c r="QAK35" s="687"/>
      <c r="QAL35" s="687"/>
      <c r="QAM35" s="687"/>
      <c r="QAN35" s="687"/>
      <c r="QAO35" s="687"/>
      <c r="QAP35" s="687"/>
      <c r="QAQ35" s="687"/>
      <c r="QAR35" s="687"/>
      <c r="QAS35" s="687"/>
      <c r="QAT35" s="687"/>
      <c r="QAU35" s="687"/>
      <c r="QAV35" s="687"/>
      <c r="QAW35" s="687"/>
      <c r="QAX35" s="687"/>
      <c r="QAY35" s="687"/>
      <c r="QAZ35" s="687"/>
      <c r="QBA35" s="687"/>
      <c r="QBB35" s="687"/>
      <c r="QBC35" s="687"/>
      <c r="QBD35" s="687"/>
      <c r="QBE35" s="687"/>
      <c r="QBF35" s="687"/>
      <c r="QBG35" s="687"/>
      <c r="QBH35" s="687"/>
      <c r="QBI35" s="687"/>
      <c r="QBJ35" s="687"/>
      <c r="QBK35" s="687"/>
      <c r="QBL35" s="687"/>
      <c r="QBM35" s="687"/>
      <c r="QBN35" s="687"/>
      <c r="QBO35" s="687"/>
      <c r="QBP35" s="687"/>
      <c r="QBQ35" s="687"/>
      <c r="QBR35" s="687"/>
      <c r="QBS35" s="687"/>
      <c r="QBT35" s="687"/>
      <c r="QBU35" s="687"/>
      <c r="QBV35" s="687"/>
      <c r="QBW35" s="687"/>
      <c r="QBX35" s="687"/>
      <c r="QBY35" s="687"/>
      <c r="QBZ35" s="687"/>
      <c r="QCA35" s="687"/>
      <c r="QCB35" s="687"/>
      <c r="QCC35" s="687"/>
      <c r="QCD35" s="687"/>
      <c r="QCE35" s="687"/>
      <c r="QCF35" s="687"/>
      <c r="QCG35" s="687"/>
      <c r="QCH35" s="687"/>
      <c r="QCI35" s="687"/>
      <c r="QCJ35" s="687"/>
      <c r="QCK35" s="687"/>
      <c r="QCL35" s="687"/>
      <c r="QCM35" s="687"/>
      <c r="QCN35" s="687"/>
      <c r="QCO35" s="687"/>
      <c r="QCP35" s="687"/>
      <c r="QCQ35" s="687"/>
      <c r="QCR35" s="687"/>
      <c r="QCS35" s="687"/>
      <c r="QCT35" s="687"/>
      <c r="QCU35" s="687"/>
      <c r="QCV35" s="687"/>
      <c r="QCW35" s="687"/>
      <c r="QCX35" s="687"/>
      <c r="QCY35" s="687"/>
      <c r="QCZ35" s="687"/>
      <c r="QDA35" s="687"/>
      <c r="QDB35" s="687"/>
      <c r="QDC35" s="687"/>
      <c r="QDD35" s="687"/>
      <c r="QDE35" s="687"/>
      <c r="QDF35" s="687"/>
      <c r="QDG35" s="687"/>
      <c r="QDH35" s="687"/>
      <c r="QDI35" s="687"/>
      <c r="QDJ35" s="687"/>
      <c r="QDK35" s="687"/>
      <c r="QDL35" s="687"/>
      <c r="QDM35" s="687"/>
      <c r="QDN35" s="687"/>
      <c r="QDO35" s="687"/>
      <c r="QDP35" s="687"/>
      <c r="QDQ35" s="687"/>
      <c r="QDR35" s="687"/>
      <c r="QDS35" s="687"/>
      <c r="QDT35" s="687"/>
      <c r="QDU35" s="687"/>
      <c r="QDV35" s="687"/>
      <c r="QDW35" s="687"/>
      <c r="QDX35" s="687"/>
      <c r="QDY35" s="687"/>
      <c r="QDZ35" s="687"/>
      <c r="QEA35" s="687"/>
      <c r="QEB35" s="687"/>
      <c r="QEC35" s="687"/>
      <c r="QED35" s="687"/>
      <c r="QEE35" s="687"/>
      <c r="QEF35" s="687"/>
      <c r="QEG35" s="687"/>
      <c r="QEH35" s="687"/>
      <c r="QEI35" s="687"/>
      <c r="QEJ35" s="687"/>
      <c r="QEK35" s="687"/>
      <c r="QEL35" s="687"/>
      <c r="QEM35" s="687"/>
      <c r="QEN35" s="687"/>
      <c r="QEO35" s="687"/>
      <c r="QEP35" s="687"/>
      <c r="QEQ35" s="687"/>
      <c r="QER35" s="687"/>
      <c r="QES35" s="687"/>
      <c r="QET35" s="687"/>
      <c r="QEU35" s="687"/>
      <c r="QEV35" s="687"/>
      <c r="QEW35" s="687"/>
      <c r="QEX35" s="687"/>
      <c r="QEY35" s="687"/>
      <c r="QEZ35" s="687"/>
      <c r="QFA35" s="687"/>
      <c r="QFB35" s="687"/>
      <c r="QFC35" s="687"/>
      <c r="QFD35" s="687"/>
      <c r="QFE35" s="687"/>
      <c r="QFF35" s="687"/>
      <c r="QFG35" s="687"/>
      <c r="QFH35" s="687"/>
      <c r="QFI35" s="687"/>
      <c r="QFJ35" s="687"/>
      <c r="QFK35" s="687"/>
      <c r="QFL35" s="687"/>
      <c r="QFM35" s="687"/>
      <c r="QFN35" s="687"/>
      <c r="QFO35" s="687"/>
      <c r="QFP35" s="687"/>
      <c r="QFQ35" s="687"/>
      <c r="QFR35" s="687"/>
      <c r="QFS35" s="687"/>
      <c r="QFT35" s="687"/>
      <c r="QFU35" s="687"/>
      <c r="QFV35" s="687"/>
      <c r="QFW35" s="687"/>
      <c r="QFX35" s="687"/>
      <c r="QFY35" s="687"/>
      <c r="QFZ35" s="687"/>
      <c r="QGA35" s="687"/>
      <c r="QGB35" s="687"/>
      <c r="QGC35" s="687"/>
      <c r="QGD35" s="687"/>
      <c r="QGE35" s="687"/>
      <c r="QGF35" s="687"/>
      <c r="QGG35" s="687"/>
      <c r="QGH35" s="687"/>
      <c r="QGI35" s="687"/>
      <c r="QGJ35" s="687"/>
      <c r="QGK35" s="687"/>
      <c r="QGL35" s="687"/>
      <c r="QGM35" s="687"/>
      <c r="QGN35" s="687"/>
      <c r="QGO35" s="687"/>
      <c r="QGP35" s="687"/>
      <c r="QGQ35" s="687"/>
      <c r="QGR35" s="687"/>
      <c r="QGS35" s="687"/>
      <c r="QGT35" s="687"/>
      <c r="QGU35" s="687"/>
      <c r="QGV35" s="687"/>
      <c r="QGW35" s="687"/>
      <c r="QGX35" s="687"/>
      <c r="QGY35" s="687"/>
      <c r="QGZ35" s="687"/>
      <c r="QHA35" s="687"/>
      <c r="QHB35" s="687"/>
      <c r="QHC35" s="687"/>
      <c r="QHD35" s="687"/>
      <c r="QHE35" s="687"/>
      <c r="QHF35" s="687"/>
      <c r="QHG35" s="687"/>
      <c r="QHH35" s="687"/>
      <c r="QHI35" s="687"/>
      <c r="QHJ35" s="687"/>
      <c r="QHK35" s="687"/>
      <c r="QHL35" s="687"/>
      <c r="QHM35" s="687"/>
      <c r="QHN35" s="687"/>
      <c r="QHO35" s="687"/>
      <c r="QHP35" s="687"/>
      <c r="QHQ35" s="687"/>
      <c r="QHR35" s="687"/>
      <c r="QHS35" s="687"/>
      <c r="QHT35" s="687"/>
      <c r="QHU35" s="687"/>
      <c r="QHV35" s="687"/>
      <c r="QHW35" s="687"/>
      <c r="QHX35" s="687"/>
      <c r="QHY35" s="687"/>
      <c r="QHZ35" s="687"/>
      <c r="QIA35" s="687"/>
      <c r="QIB35" s="687"/>
      <c r="QIC35" s="687"/>
      <c r="QID35" s="687"/>
      <c r="QIE35" s="687"/>
      <c r="QIF35" s="687"/>
      <c r="QIG35" s="687"/>
      <c r="QIH35" s="687"/>
      <c r="QII35" s="687"/>
      <c r="QIJ35" s="687"/>
      <c r="QIK35" s="687"/>
      <c r="QIL35" s="687"/>
      <c r="QIM35" s="687"/>
      <c r="QIN35" s="687"/>
      <c r="QIO35" s="687"/>
      <c r="QIP35" s="687"/>
      <c r="QIQ35" s="687"/>
      <c r="QIR35" s="687"/>
      <c r="QIS35" s="687"/>
      <c r="QIT35" s="687"/>
      <c r="QIU35" s="687"/>
      <c r="QIV35" s="687"/>
      <c r="QIW35" s="687"/>
      <c r="QIX35" s="687"/>
      <c r="QIY35" s="687"/>
      <c r="QIZ35" s="687"/>
      <c r="QJA35" s="687"/>
      <c r="QJB35" s="687"/>
      <c r="QJC35" s="687"/>
      <c r="QJD35" s="687"/>
      <c r="QJE35" s="687"/>
      <c r="QJF35" s="687"/>
      <c r="QJG35" s="687"/>
      <c r="QJH35" s="687"/>
      <c r="QJI35" s="687"/>
      <c r="QJJ35" s="687"/>
      <c r="QJK35" s="687"/>
      <c r="QJL35" s="687"/>
      <c r="QJM35" s="687"/>
      <c r="QJN35" s="687"/>
      <c r="QJO35" s="687"/>
      <c r="QJP35" s="687"/>
      <c r="QJQ35" s="687"/>
      <c r="QJR35" s="687"/>
      <c r="QJS35" s="687"/>
      <c r="QJT35" s="687"/>
      <c r="QJU35" s="687"/>
      <c r="QJV35" s="687"/>
      <c r="QJW35" s="687"/>
      <c r="QJX35" s="687"/>
      <c r="QJY35" s="687"/>
      <c r="QJZ35" s="687"/>
      <c r="QKA35" s="687"/>
      <c r="QKB35" s="687"/>
      <c r="QKC35" s="687"/>
      <c r="QKD35" s="687"/>
      <c r="QKE35" s="687"/>
      <c r="QKF35" s="687"/>
      <c r="QKG35" s="687"/>
      <c r="QKH35" s="687"/>
      <c r="QKI35" s="687"/>
      <c r="QKJ35" s="687"/>
      <c r="QKK35" s="687"/>
      <c r="QKL35" s="687"/>
      <c r="QKM35" s="687"/>
      <c r="QKN35" s="687"/>
      <c r="QKO35" s="687"/>
      <c r="QKP35" s="687"/>
      <c r="QKQ35" s="687"/>
      <c r="QKR35" s="687"/>
      <c r="QKS35" s="687"/>
      <c r="QKT35" s="687"/>
      <c r="QKU35" s="687"/>
      <c r="QKV35" s="687"/>
      <c r="QKW35" s="687"/>
      <c r="QKX35" s="687"/>
      <c r="QKY35" s="687"/>
      <c r="QKZ35" s="687"/>
      <c r="QLA35" s="687"/>
      <c r="QLB35" s="687"/>
      <c r="QLC35" s="687"/>
      <c r="QLD35" s="687"/>
      <c r="QLE35" s="687"/>
      <c r="QLF35" s="687"/>
      <c r="QLG35" s="687"/>
      <c r="QLH35" s="687"/>
      <c r="QLI35" s="687"/>
      <c r="QLJ35" s="687"/>
      <c r="QLK35" s="687"/>
      <c r="QLL35" s="687"/>
      <c r="QLM35" s="687"/>
      <c r="QLN35" s="687"/>
      <c r="QLO35" s="687"/>
      <c r="QLP35" s="687"/>
      <c r="QLQ35" s="687"/>
      <c r="QLR35" s="687"/>
      <c r="QLS35" s="687"/>
      <c r="QLT35" s="687"/>
      <c r="QLU35" s="687"/>
      <c r="QLV35" s="687"/>
      <c r="QLW35" s="687"/>
      <c r="QLX35" s="687"/>
      <c r="QLY35" s="687"/>
      <c r="QLZ35" s="687"/>
      <c r="QMA35" s="687"/>
      <c r="QMB35" s="687"/>
      <c r="QMC35" s="687"/>
      <c r="QMD35" s="687"/>
      <c r="QME35" s="687"/>
      <c r="QMF35" s="687"/>
      <c r="QMG35" s="687"/>
      <c r="QMH35" s="687"/>
      <c r="QMI35" s="687"/>
      <c r="QMJ35" s="687"/>
      <c r="QMK35" s="687"/>
      <c r="QML35" s="687"/>
      <c r="QMM35" s="687"/>
      <c r="QMN35" s="687"/>
      <c r="QMO35" s="687"/>
      <c r="QMP35" s="687"/>
      <c r="QMQ35" s="687"/>
      <c r="QMR35" s="687"/>
      <c r="QMS35" s="687"/>
      <c r="QMT35" s="687"/>
      <c r="QMU35" s="687"/>
      <c r="QMV35" s="687"/>
      <c r="QMW35" s="687"/>
      <c r="QMX35" s="687"/>
      <c r="QMY35" s="687"/>
      <c r="QMZ35" s="687"/>
      <c r="QNA35" s="687"/>
      <c r="QNB35" s="687"/>
      <c r="QNC35" s="687"/>
      <c r="QND35" s="687"/>
      <c r="QNE35" s="687"/>
      <c r="QNF35" s="687"/>
      <c r="QNG35" s="687"/>
      <c r="QNH35" s="687"/>
      <c r="QNI35" s="687"/>
      <c r="QNJ35" s="687"/>
      <c r="QNK35" s="687"/>
      <c r="QNL35" s="687"/>
      <c r="QNM35" s="687"/>
      <c r="QNN35" s="687"/>
      <c r="QNO35" s="687"/>
      <c r="QNP35" s="687"/>
      <c r="QNQ35" s="687"/>
      <c r="QNR35" s="687"/>
      <c r="QNS35" s="687"/>
      <c r="QNT35" s="687"/>
      <c r="QNU35" s="687"/>
      <c r="QNV35" s="687"/>
      <c r="QNW35" s="687"/>
      <c r="QNX35" s="687"/>
      <c r="QNY35" s="687"/>
      <c r="QNZ35" s="687"/>
      <c r="QOA35" s="687"/>
      <c r="QOB35" s="687"/>
      <c r="QOC35" s="687"/>
      <c r="QOD35" s="687"/>
      <c r="QOE35" s="687"/>
      <c r="QOF35" s="687"/>
      <c r="QOG35" s="687"/>
      <c r="QOH35" s="687"/>
      <c r="QOI35" s="687"/>
      <c r="QOJ35" s="687"/>
      <c r="QOK35" s="687"/>
      <c r="QOL35" s="687"/>
      <c r="QOM35" s="687"/>
      <c r="QON35" s="687"/>
      <c r="QOO35" s="687"/>
      <c r="QOP35" s="687"/>
      <c r="QOQ35" s="687"/>
      <c r="QOR35" s="687"/>
      <c r="QOS35" s="687"/>
      <c r="QOT35" s="687"/>
      <c r="QOU35" s="687"/>
      <c r="QOV35" s="687"/>
      <c r="QOW35" s="687"/>
      <c r="QOX35" s="687"/>
      <c r="QOY35" s="687"/>
      <c r="QOZ35" s="687"/>
      <c r="QPA35" s="687"/>
      <c r="QPB35" s="687"/>
      <c r="QPC35" s="687"/>
      <c r="QPD35" s="687"/>
      <c r="QPE35" s="687"/>
      <c r="QPF35" s="687"/>
      <c r="QPG35" s="687"/>
      <c r="QPH35" s="687"/>
      <c r="QPI35" s="687"/>
      <c r="QPJ35" s="687"/>
      <c r="QPK35" s="687"/>
      <c r="QPL35" s="687"/>
      <c r="QPM35" s="687"/>
      <c r="QPN35" s="687"/>
      <c r="QPO35" s="687"/>
      <c r="QPP35" s="687"/>
      <c r="QPQ35" s="687"/>
      <c r="QPR35" s="687"/>
      <c r="QPS35" s="687"/>
      <c r="QPT35" s="687"/>
      <c r="QPU35" s="687"/>
      <c r="QPV35" s="687"/>
      <c r="QPW35" s="687"/>
      <c r="QPX35" s="687"/>
      <c r="QPY35" s="687"/>
      <c r="QPZ35" s="687"/>
      <c r="QQA35" s="687"/>
      <c r="QQB35" s="687"/>
      <c r="QQC35" s="687"/>
      <c r="QQD35" s="687"/>
      <c r="QQE35" s="687"/>
      <c r="QQF35" s="687"/>
      <c r="QQG35" s="687"/>
      <c r="QQH35" s="687"/>
      <c r="QQI35" s="687"/>
      <c r="QQJ35" s="687"/>
      <c r="QQK35" s="687"/>
      <c r="QQL35" s="687"/>
      <c r="QQM35" s="687"/>
      <c r="QQN35" s="687"/>
      <c r="QQO35" s="687"/>
      <c r="QQP35" s="687"/>
      <c r="QQQ35" s="687"/>
      <c r="QQR35" s="687"/>
      <c r="QQS35" s="687"/>
      <c r="QQT35" s="687"/>
      <c r="QQU35" s="687"/>
      <c r="QQV35" s="687"/>
      <c r="QQW35" s="687"/>
      <c r="QQX35" s="687"/>
      <c r="QQY35" s="687"/>
      <c r="QQZ35" s="687"/>
      <c r="QRA35" s="687"/>
      <c r="QRB35" s="687"/>
      <c r="QRC35" s="687"/>
      <c r="QRD35" s="687"/>
      <c r="QRE35" s="687"/>
      <c r="QRF35" s="687"/>
      <c r="QRG35" s="687"/>
      <c r="QRH35" s="687"/>
      <c r="QRI35" s="687"/>
      <c r="QRJ35" s="687"/>
      <c r="QRK35" s="687"/>
      <c r="QRL35" s="687"/>
      <c r="QRM35" s="687"/>
      <c r="QRN35" s="687"/>
      <c r="QRO35" s="687"/>
      <c r="QRP35" s="687"/>
      <c r="QRQ35" s="687"/>
      <c r="QRR35" s="687"/>
      <c r="QRS35" s="687"/>
      <c r="QRT35" s="687"/>
      <c r="QRU35" s="687"/>
      <c r="QRV35" s="687"/>
      <c r="QRW35" s="687"/>
      <c r="QRX35" s="687"/>
      <c r="QRY35" s="687"/>
      <c r="QRZ35" s="687"/>
      <c r="QSA35" s="687"/>
      <c r="QSB35" s="687"/>
      <c r="QSC35" s="687"/>
      <c r="QSD35" s="687"/>
      <c r="QSE35" s="687"/>
      <c r="QSF35" s="687"/>
      <c r="QSG35" s="687"/>
      <c r="QSH35" s="687"/>
      <c r="QSI35" s="687"/>
      <c r="QSJ35" s="687"/>
      <c r="QSK35" s="687"/>
      <c r="QSL35" s="687"/>
      <c r="QSM35" s="687"/>
      <c r="QSN35" s="687"/>
      <c r="QSO35" s="687"/>
      <c r="QSP35" s="687"/>
      <c r="QSQ35" s="687"/>
      <c r="QSR35" s="687"/>
      <c r="QSS35" s="687"/>
      <c r="QST35" s="687"/>
      <c r="QSU35" s="687"/>
      <c r="QSV35" s="687"/>
      <c r="QSW35" s="687"/>
      <c r="QSX35" s="687"/>
      <c r="QSY35" s="687"/>
      <c r="QSZ35" s="687"/>
      <c r="QTA35" s="687"/>
      <c r="QTB35" s="687"/>
      <c r="QTC35" s="687"/>
      <c r="QTD35" s="687"/>
      <c r="QTE35" s="687"/>
      <c r="QTF35" s="687"/>
      <c r="QTG35" s="687"/>
      <c r="QTH35" s="687"/>
      <c r="QTI35" s="687"/>
      <c r="QTJ35" s="687"/>
      <c r="QTK35" s="687"/>
      <c r="QTL35" s="687"/>
      <c r="QTM35" s="687"/>
      <c r="QTN35" s="687"/>
      <c r="QTO35" s="687"/>
      <c r="QTP35" s="687"/>
      <c r="QTQ35" s="687"/>
      <c r="QTR35" s="687"/>
      <c r="QTS35" s="687"/>
      <c r="QTT35" s="687"/>
      <c r="QTU35" s="687"/>
      <c r="QTV35" s="687"/>
      <c r="QTW35" s="687"/>
      <c r="QTX35" s="687"/>
      <c r="QTY35" s="687"/>
      <c r="QTZ35" s="687"/>
      <c r="QUA35" s="687"/>
      <c r="QUB35" s="687"/>
      <c r="QUC35" s="687"/>
      <c r="QUD35" s="687"/>
      <c r="QUE35" s="687"/>
      <c r="QUF35" s="687"/>
      <c r="QUG35" s="687"/>
      <c r="QUH35" s="687"/>
      <c r="QUI35" s="687"/>
      <c r="QUJ35" s="687"/>
      <c r="QUK35" s="687"/>
      <c r="QUL35" s="687"/>
      <c r="QUM35" s="687"/>
      <c r="QUN35" s="687"/>
      <c r="QUO35" s="687"/>
      <c r="QUP35" s="687"/>
      <c r="QUQ35" s="687"/>
      <c r="QUR35" s="687"/>
      <c r="QUS35" s="687"/>
      <c r="QUT35" s="687"/>
      <c r="QUU35" s="687"/>
      <c r="QUV35" s="687"/>
      <c r="QUW35" s="687"/>
      <c r="QUX35" s="687"/>
      <c r="QUY35" s="687"/>
      <c r="QUZ35" s="687"/>
      <c r="QVA35" s="687"/>
      <c r="QVB35" s="687"/>
      <c r="QVC35" s="687"/>
      <c r="QVD35" s="687"/>
      <c r="QVE35" s="687"/>
      <c r="QVF35" s="687"/>
      <c r="QVG35" s="687"/>
      <c r="QVH35" s="687"/>
      <c r="QVI35" s="687"/>
      <c r="QVJ35" s="687"/>
      <c r="QVK35" s="687"/>
      <c r="QVL35" s="687"/>
      <c r="QVM35" s="687"/>
      <c r="QVN35" s="687"/>
      <c r="QVO35" s="687"/>
      <c r="QVP35" s="687"/>
      <c r="QVQ35" s="687"/>
      <c r="QVR35" s="687"/>
      <c r="QVS35" s="687"/>
      <c r="QVT35" s="687"/>
      <c r="QVU35" s="687"/>
      <c r="QVV35" s="687"/>
      <c r="QVW35" s="687"/>
      <c r="QVX35" s="687"/>
      <c r="QVY35" s="687"/>
      <c r="QVZ35" s="687"/>
      <c r="QWA35" s="687"/>
      <c r="QWB35" s="687"/>
      <c r="QWC35" s="687"/>
      <c r="QWD35" s="687"/>
      <c r="QWE35" s="687"/>
      <c r="QWF35" s="687"/>
      <c r="QWG35" s="687"/>
      <c r="QWH35" s="687"/>
      <c r="QWI35" s="687"/>
      <c r="QWJ35" s="687"/>
      <c r="QWK35" s="687"/>
      <c r="QWL35" s="687"/>
      <c r="QWM35" s="687"/>
      <c r="QWN35" s="687"/>
      <c r="QWO35" s="687"/>
      <c r="QWP35" s="687"/>
      <c r="QWQ35" s="687"/>
      <c r="QWR35" s="687"/>
      <c r="QWS35" s="687"/>
      <c r="QWT35" s="687"/>
      <c r="QWU35" s="687"/>
      <c r="QWV35" s="687"/>
      <c r="QWW35" s="687"/>
      <c r="QWX35" s="687"/>
      <c r="QWY35" s="687"/>
      <c r="QWZ35" s="687"/>
      <c r="QXA35" s="687"/>
      <c r="QXB35" s="687"/>
      <c r="QXC35" s="687"/>
      <c r="QXD35" s="687"/>
      <c r="QXE35" s="687"/>
      <c r="QXF35" s="687"/>
      <c r="QXG35" s="687"/>
      <c r="QXH35" s="687"/>
      <c r="QXI35" s="687"/>
      <c r="QXJ35" s="687"/>
      <c r="QXK35" s="687"/>
      <c r="QXL35" s="687"/>
      <c r="QXM35" s="687"/>
      <c r="QXN35" s="687"/>
      <c r="QXO35" s="687"/>
      <c r="QXP35" s="687"/>
      <c r="QXQ35" s="687"/>
      <c r="QXR35" s="687"/>
      <c r="QXS35" s="687"/>
      <c r="QXT35" s="687"/>
      <c r="QXU35" s="687"/>
      <c r="QXV35" s="687"/>
      <c r="QXW35" s="687"/>
      <c r="QXX35" s="687"/>
      <c r="QXY35" s="687"/>
      <c r="QXZ35" s="687"/>
      <c r="QYA35" s="687"/>
      <c r="QYB35" s="687"/>
      <c r="QYC35" s="687"/>
      <c r="QYD35" s="687"/>
      <c r="QYE35" s="687"/>
      <c r="QYF35" s="687"/>
      <c r="QYG35" s="687"/>
      <c r="QYH35" s="687"/>
      <c r="QYI35" s="687"/>
      <c r="QYJ35" s="687"/>
      <c r="QYK35" s="687"/>
      <c r="QYL35" s="687"/>
      <c r="QYM35" s="687"/>
      <c r="QYN35" s="687"/>
      <c r="QYO35" s="687"/>
      <c r="QYP35" s="687"/>
      <c r="QYQ35" s="687"/>
      <c r="QYR35" s="687"/>
      <c r="QYS35" s="687"/>
      <c r="QYT35" s="687"/>
      <c r="QYU35" s="687"/>
      <c r="QYV35" s="687"/>
      <c r="QYW35" s="687"/>
      <c r="QYX35" s="687"/>
      <c r="QYY35" s="687"/>
      <c r="QYZ35" s="687"/>
      <c r="QZA35" s="687"/>
      <c r="QZB35" s="687"/>
      <c r="QZC35" s="687"/>
      <c r="QZD35" s="687"/>
      <c r="QZE35" s="687"/>
      <c r="QZF35" s="687"/>
      <c r="QZG35" s="687"/>
      <c r="QZH35" s="687"/>
      <c r="QZI35" s="687"/>
      <c r="QZJ35" s="687"/>
      <c r="QZK35" s="687"/>
      <c r="QZL35" s="687"/>
      <c r="QZM35" s="687"/>
      <c r="QZN35" s="687"/>
      <c r="QZO35" s="687"/>
      <c r="QZP35" s="687"/>
      <c r="QZQ35" s="687"/>
      <c r="QZR35" s="687"/>
      <c r="QZS35" s="687"/>
      <c r="QZT35" s="687"/>
      <c r="QZU35" s="687"/>
      <c r="QZV35" s="687"/>
      <c r="QZW35" s="687"/>
      <c r="QZX35" s="687"/>
      <c r="QZY35" s="687"/>
      <c r="QZZ35" s="687"/>
      <c r="RAA35" s="687"/>
      <c r="RAB35" s="687"/>
      <c r="RAC35" s="687"/>
      <c r="RAD35" s="687"/>
      <c r="RAE35" s="687"/>
      <c r="RAF35" s="687"/>
      <c r="RAG35" s="687"/>
      <c r="RAH35" s="687"/>
      <c r="RAI35" s="687"/>
      <c r="RAJ35" s="687"/>
      <c r="RAK35" s="687"/>
      <c r="RAL35" s="687"/>
      <c r="RAM35" s="687"/>
      <c r="RAN35" s="687"/>
      <c r="RAO35" s="687"/>
      <c r="RAP35" s="687"/>
      <c r="RAQ35" s="687"/>
      <c r="RAR35" s="687"/>
      <c r="RAS35" s="687"/>
      <c r="RAT35" s="687"/>
      <c r="RAU35" s="687"/>
      <c r="RAV35" s="687"/>
      <c r="RAW35" s="687"/>
      <c r="RAX35" s="687"/>
      <c r="RAY35" s="687"/>
      <c r="RAZ35" s="687"/>
      <c r="RBA35" s="687"/>
      <c r="RBB35" s="687"/>
      <c r="RBC35" s="687"/>
      <c r="RBD35" s="687"/>
      <c r="RBE35" s="687"/>
      <c r="RBF35" s="687"/>
      <c r="RBG35" s="687"/>
      <c r="RBH35" s="687"/>
      <c r="RBI35" s="687"/>
      <c r="RBJ35" s="687"/>
      <c r="RBK35" s="687"/>
      <c r="RBL35" s="687"/>
      <c r="RBM35" s="687"/>
      <c r="RBN35" s="687"/>
      <c r="RBO35" s="687"/>
      <c r="RBP35" s="687"/>
      <c r="RBQ35" s="687"/>
      <c r="RBR35" s="687"/>
      <c r="RBS35" s="687"/>
      <c r="RBT35" s="687"/>
      <c r="RBU35" s="687"/>
      <c r="RBV35" s="687"/>
      <c r="RBW35" s="687"/>
      <c r="RBX35" s="687"/>
      <c r="RBY35" s="687"/>
      <c r="RBZ35" s="687"/>
      <c r="RCA35" s="687"/>
      <c r="RCB35" s="687"/>
      <c r="RCC35" s="687"/>
      <c r="RCD35" s="687"/>
      <c r="RCE35" s="687"/>
      <c r="RCF35" s="687"/>
      <c r="RCG35" s="687"/>
      <c r="RCH35" s="687"/>
      <c r="RCI35" s="687"/>
      <c r="RCJ35" s="687"/>
      <c r="RCK35" s="687"/>
      <c r="RCL35" s="687"/>
      <c r="RCM35" s="687"/>
      <c r="RCN35" s="687"/>
      <c r="RCO35" s="687"/>
      <c r="RCP35" s="687"/>
      <c r="RCQ35" s="687"/>
      <c r="RCR35" s="687"/>
      <c r="RCS35" s="687"/>
      <c r="RCT35" s="687"/>
      <c r="RCU35" s="687"/>
      <c r="RCV35" s="687"/>
      <c r="RCW35" s="687"/>
      <c r="RCX35" s="687"/>
      <c r="RCY35" s="687"/>
      <c r="RCZ35" s="687"/>
      <c r="RDA35" s="687"/>
      <c r="RDB35" s="687"/>
      <c r="RDC35" s="687"/>
      <c r="RDD35" s="687"/>
      <c r="RDE35" s="687"/>
      <c r="RDF35" s="687"/>
      <c r="RDG35" s="687"/>
      <c r="RDH35" s="687"/>
      <c r="RDI35" s="687"/>
      <c r="RDJ35" s="687"/>
      <c r="RDK35" s="687"/>
      <c r="RDL35" s="687"/>
      <c r="RDM35" s="687"/>
      <c r="RDN35" s="687"/>
      <c r="RDO35" s="687"/>
      <c r="RDP35" s="687"/>
      <c r="RDQ35" s="687"/>
      <c r="RDR35" s="687"/>
      <c r="RDS35" s="687"/>
      <c r="RDT35" s="687"/>
      <c r="RDU35" s="687"/>
      <c r="RDV35" s="687"/>
      <c r="RDW35" s="687"/>
      <c r="RDX35" s="687"/>
      <c r="RDY35" s="687"/>
      <c r="RDZ35" s="687"/>
      <c r="REA35" s="687"/>
      <c r="REB35" s="687"/>
      <c r="REC35" s="687"/>
      <c r="RED35" s="687"/>
      <c r="REE35" s="687"/>
      <c r="REF35" s="687"/>
      <c r="REG35" s="687"/>
      <c r="REH35" s="687"/>
      <c r="REI35" s="687"/>
      <c r="REJ35" s="687"/>
      <c r="REK35" s="687"/>
      <c r="REL35" s="687"/>
      <c r="REM35" s="687"/>
      <c r="REN35" s="687"/>
      <c r="REO35" s="687"/>
      <c r="REP35" s="687"/>
      <c r="REQ35" s="687"/>
      <c r="RER35" s="687"/>
      <c r="RES35" s="687"/>
      <c r="RET35" s="687"/>
      <c r="REU35" s="687"/>
      <c r="REV35" s="687"/>
      <c r="REW35" s="687"/>
      <c r="REX35" s="687"/>
      <c r="REY35" s="687"/>
      <c r="REZ35" s="687"/>
      <c r="RFA35" s="687"/>
      <c r="RFB35" s="687"/>
      <c r="RFC35" s="687"/>
      <c r="RFD35" s="687"/>
      <c r="RFE35" s="687"/>
      <c r="RFF35" s="687"/>
      <c r="RFG35" s="687"/>
      <c r="RFH35" s="687"/>
      <c r="RFI35" s="687"/>
      <c r="RFJ35" s="687"/>
      <c r="RFK35" s="687"/>
      <c r="RFL35" s="687"/>
      <c r="RFM35" s="687"/>
      <c r="RFN35" s="687"/>
      <c r="RFO35" s="687"/>
      <c r="RFP35" s="687"/>
      <c r="RFQ35" s="687"/>
      <c r="RFR35" s="687"/>
      <c r="RFS35" s="687"/>
      <c r="RFT35" s="687"/>
      <c r="RFU35" s="687"/>
      <c r="RFV35" s="687"/>
      <c r="RFW35" s="687"/>
      <c r="RFX35" s="687"/>
      <c r="RFY35" s="687"/>
      <c r="RFZ35" s="687"/>
      <c r="RGA35" s="687"/>
      <c r="RGB35" s="687"/>
      <c r="RGC35" s="687"/>
      <c r="RGD35" s="687"/>
      <c r="RGE35" s="687"/>
      <c r="RGF35" s="687"/>
      <c r="RGG35" s="687"/>
      <c r="RGH35" s="687"/>
      <c r="RGI35" s="687"/>
      <c r="RGJ35" s="687"/>
      <c r="RGK35" s="687"/>
      <c r="RGL35" s="687"/>
      <c r="RGM35" s="687"/>
      <c r="RGN35" s="687"/>
      <c r="RGO35" s="687"/>
      <c r="RGP35" s="687"/>
      <c r="RGQ35" s="687"/>
      <c r="RGR35" s="687"/>
      <c r="RGS35" s="687"/>
      <c r="RGT35" s="687"/>
      <c r="RGU35" s="687"/>
      <c r="RGV35" s="687"/>
      <c r="RGW35" s="687"/>
      <c r="RGX35" s="687"/>
      <c r="RGY35" s="687"/>
      <c r="RGZ35" s="687"/>
      <c r="RHA35" s="687"/>
      <c r="RHB35" s="687"/>
      <c r="RHC35" s="687"/>
      <c r="RHD35" s="687"/>
      <c r="RHE35" s="687"/>
      <c r="RHF35" s="687"/>
      <c r="RHG35" s="687"/>
      <c r="RHH35" s="687"/>
      <c r="RHI35" s="687"/>
      <c r="RHJ35" s="687"/>
      <c r="RHK35" s="687"/>
      <c r="RHL35" s="687"/>
      <c r="RHM35" s="687"/>
      <c r="RHN35" s="687"/>
      <c r="RHO35" s="687"/>
      <c r="RHP35" s="687"/>
      <c r="RHQ35" s="687"/>
      <c r="RHR35" s="687"/>
      <c r="RHS35" s="687"/>
      <c r="RHT35" s="687"/>
      <c r="RHU35" s="687"/>
      <c r="RHV35" s="687"/>
      <c r="RHW35" s="687"/>
      <c r="RHX35" s="687"/>
      <c r="RHY35" s="687"/>
      <c r="RHZ35" s="687"/>
      <c r="RIA35" s="687"/>
      <c r="RIB35" s="687"/>
      <c r="RIC35" s="687"/>
      <c r="RID35" s="687"/>
      <c r="RIE35" s="687"/>
      <c r="RIF35" s="687"/>
      <c r="RIG35" s="687"/>
      <c r="RIH35" s="687"/>
      <c r="RII35" s="687"/>
      <c r="RIJ35" s="687"/>
      <c r="RIK35" s="687"/>
      <c r="RIL35" s="687"/>
      <c r="RIM35" s="687"/>
      <c r="RIN35" s="687"/>
      <c r="RIO35" s="687"/>
      <c r="RIP35" s="687"/>
      <c r="RIQ35" s="687"/>
      <c r="RIR35" s="687"/>
      <c r="RIS35" s="687"/>
      <c r="RIT35" s="687"/>
      <c r="RIU35" s="687"/>
      <c r="RIV35" s="687"/>
      <c r="RIW35" s="687"/>
      <c r="RIX35" s="687"/>
      <c r="RIY35" s="687"/>
      <c r="RIZ35" s="687"/>
      <c r="RJA35" s="687"/>
      <c r="RJB35" s="687"/>
      <c r="RJC35" s="687"/>
      <c r="RJD35" s="687"/>
      <c r="RJE35" s="687"/>
      <c r="RJF35" s="687"/>
      <c r="RJG35" s="687"/>
      <c r="RJH35" s="687"/>
      <c r="RJI35" s="687"/>
      <c r="RJJ35" s="687"/>
      <c r="RJK35" s="687"/>
      <c r="RJL35" s="687"/>
      <c r="RJM35" s="687"/>
      <c r="RJN35" s="687"/>
      <c r="RJO35" s="687"/>
      <c r="RJP35" s="687"/>
      <c r="RJQ35" s="687"/>
      <c r="RJR35" s="687"/>
      <c r="RJS35" s="687"/>
      <c r="RJT35" s="687"/>
      <c r="RJU35" s="687"/>
      <c r="RJV35" s="687"/>
      <c r="RJW35" s="687"/>
      <c r="RJX35" s="687"/>
      <c r="RJY35" s="687"/>
      <c r="RJZ35" s="687"/>
      <c r="RKA35" s="687"/>
      <c r="RKB35" s="687"/>
      <c r="RKC35" s="687"/>
      <c r="RKD35" s="687"/>
      <c r="RKE35" s="687"/>
      <c r="RKF35" s="687"/>
      <c r="RKG35" s="687"/>
      <c r="RKH35" s="687"/>
      <c r="RKI35" s="687"/>
      <c r="RKJ35" s="687"/>
      <c r="RKK35" s="687"/>
      <c r="RKL35" s="687"/>
      <c r="RKM35" s="687"/>
      <c r="RKN35" s="687"/>
      <c r="RKO35" s="687"/>
      <c r="RKP35" s="687"/>
      <c r="RKQ35" s="687"/>
      <c r="RKR35" s="687"/>
      <c r="RKS35" s="687"/>
      <c r="RKT35" s="687"/>
      <c r="RKU35" s="687"/>
      <c r="RKV35" s="687"/>
      <c r="RKW35" s="687"/>
      <c r="RKX35" s="687"/>
      <c r="RKY35" s="687"/>
      <c r="RKZ35" s="687"/>
      <c r="RLA35" s="687"/>
      <c r="RLB35" s="687"/>
      <c r="RLC35" s="687"/>
      <c r="RLD35" s="687"/>
      <c r="RLE35" s="687"/>
      <c r="RLF35" s="687"/>
      <c r="RLG35" s="687"/>
      <c r="RLH35" s="687"/>
      <c r="RLI35" s="687"/>
      <c r="RLJ35" s="687"/>
      <c r="RLK35" s="687"/>
      <c r="RLL35" s="687"/>
      <c r="RLM35" s="687"/>
      <c r="RLN35" s="687"/>
      <c r="RLO35" s="687"/>
      <c r="RLP35" s="687"/>
      <c r="RLQ35" s="687"/>
      <c r="RLR35" s="687"/>
      <c r="RLS35" s="687"/>
      <c r="RLT35" s="687"/>
      <c r="RLU35" s="687"/>
      <c r="RLV35" s="687"/>
      <c r="RLW35" s="687"/>
      <c r="RLX35" s="687"/>
      <c r="RLY35" s="687"/>
      <c r="RLZ35" s="687"/>
      <c r="RMA35" s="687"/>
      <c r="RMB35" s="687"/>
      <c r="RMC35" s="687"/>
      <c r="RMD35" s="687"/>
      <c r="RME35" s="687"/>
      <c r="RMF35" s="687"/>
      <c r="RMG35" s="687"/>
      <c r="RMH35" s="687"/>
      <c r="RMI35" s="687"/>
      <c r="RMJ35" s="687"/>
      <c r="RMK35" s="687"/>
      <c r="RML35" s="687"/>
      <c r="RMM35" s="687"/>
      <c r="RMN35" s="687"/>
      <c r="RMO35" s="687"/>
      <c r="RMP35" s="687"/>
      <c r="RMQ35" s="687"/>
      <c r="RMR35" s="687"/>
      <c r="RMS35" s="687"/>
      <c r="RMT35" s="687"/>
      <c r="RMU35" s="687"/>
      <c r="RMV35" s="687"/>
      <c r="RMW35" s="687"/>
      <c r="RMX35" s="687"/>
      <c r="RMY35" s="687"/>
      <c r="RMZ35" s="687"/>
      <c r="RNA35" s="687"/>
      <c r="RNB35" s="687"/>
      <c r="RNC35" s="687"/>
      <c r="RND35" s="687"/>
      <c r="RNE35" s="687"/>
      <c r="RNF35" s="687"/>
      <c r="RNG35" s="687"/>
      <c r="RNH35" s="687"/>
      <c r="RNI35" s="687"/>
      <c r="RNJ35" s="687"/>
      <c r="RNK35" s="687"/>
      <c r="RNL35" s="687"/>
      <c r="RNM35" s="687"/>
      <c r="RNN35" s="687"/>
      <c r="RNO35" s="687"/>
      <c r="RNP35" s="687"/>
      <c r="RNQ35" s="687"/>
      <c r="RNR35" s="687"/>
      <c r="RNS35" s="687"/>
      <c r="RNT35" s="687"/>
      <c r="RNU35" s="687"/>
      <c r="RNV35" s="687"/>
      <c r="RNW35" s="687"/>
      <c r="RNX35" s="687"/>
      <c r="RNY35" s="687"/>
      <c r="RNZ35" s="687"/>
      <c r="ROA35" s="687"/>
      <c r="ROB35" s="687"/>
      <c r="ROC35" s="687"/>
      <c r="ROD35" s="687"/>
      <c r="ROE35" s="687"/>
      <c r="ROF35" s="687"/>
      <c r="ROG35" s="687"/>
      <c r="ROH35" s="687"/>
      <c r="ROI35" s="687"/>
      <c r="ROJ35" s="687"/>
      <c r="ROK35" s="687"/>
      <c r="ROL35" s="687"/>
      <c r="ROM35" s="687"/>
      <c r="RON35" s="687"/>
      <c r="ROO35" s="687"/>
      <c r="ROP35" s="687"/>
      <c r="ROQ35" s="687"/>
      <c r="ROR35" s="687"/>
      <c r="ROS35" s="687"/>
      <c r="ROT35" s="687"/>
      <c r="ROU35" s="687"/>
      <c r="ROV35" s="687"/>
      <c r="ROW35" s="687"/>
      <c r="ROX35" s="687"/>
      <c r="ROY35" s="687"/>
      <c r="ROZ35" s="687"/>
      <c r="RPA35" s="687"/>
      <c r="RPB35" s="687"/>
      <c r="RPC35" s="687"/>
      <c r="RPD35" s="687"/>
      <c r="RPE35" s="687"/>
      <c r="RPF35" s="687"/>
      <c r="RPG35" s="687"/>
      <c r="RPH35" s="687"/>
      <c r="RPI35" s="687"/>
      <c r="RPJ35" s="687"/>
      <c r="RPK35" s="687"/>
      <c r="RPL35" s="687"/>
      <c r="RPM35" s="687"/>
      <c r="RPN35" s="687"/>
      <c r="RPO35" s="687"/>
      <c r="RPP35" s="687"/>
      <c r="RPQ35" s="687"/>
      <c r="RPR35" s="687"/>
      <c r="RPS35" s="687"/>
      <c r="RPT35" s="687"/>
      <c r="RPU35" s="687"/>
      <c r="RPV35" s="687"/>
      <c r="RPW35" s="687"/>
      <c r="RPX35" s="687"/>
      <c r="RPY35" s="687"/>
      <c r="RPZ35" s="687"/>
      <c r="RQA35" s="687"/>
      <c r="RQB35" s="687"/>
      <c r="RQC35" s="687"/>
      <c r="RQD35" s="687"/>
      <c r="RQE35" s="687"/>
      <c r="RQF35" s="687"/>
      <c r="RQG35" s="687"/>
      <c r="RQH35" s="687"/>
      <c r="RQI35" s="687"/>
      <c r="RQJ35" s="687"/>
      <c r="RQK35" s="687"/>
      <c r="RQL35" s="687"/>
      <c r="RQM35" s="687"/>
      <c r="RQN35" s="687"/>
      <c r="RQO35" s="687"/>
      <c r="RQP35" s="687"/>
      <c r="RQQ35" s="687"/>
      <c r="RQR35" s="687"/>
      <c r="RQS35" s="687"/>
      <c r="RQT35" s="687"/>
      <c r="RQU35" s="687"/>
      <c r="RQV35" s="687"/>
      <c r="RQW35" s="687"/>
      <c r="RQX35" s="687"/>
      <c r="RQY35" s="687"/>
      <c r="RQZ35" s="687"/>
      <c r="RRA35" s="687"/>
      <c r="RRB35" s="687"/>
      <c r="RRC35" s="687"/>
      <c r="RRD35" s="687"/>
      <c r="RRE35" s="687"/>
      <c r="RRF35" s="687"/>
      <c r="RRG35" s="687"/>
      <c r="RRH35" s="687"/>
      <c r="RRI35" s="687"/>
      <c r="RRJ35" s="687"/>
      <c r="RRK35" s="687"/>
      <c r="RRL35" s="687"/>
      <c r="RRM35" s="687"/>
      <c r="RRN35" s="687"/>
      <c r="RRO35" s="687"/>
      <c r="RRP35" s="687"/>
      <c r="RRQ35" s="687"/>
      <c r="RRR35" s="687"/>
      <c r="RRS35" s="687"/>
      <c r="RRT35" s="687"/>
      <c r="RRU35" s="687"/>
      <c r="RRV35" s="687"/>
      <c r="RRW35" s="687"/>
      <c r="RRX35" s="687"/>
      <c r="RRY35" s="687"/>
      <c r="RRZ35" s="687"/>
      <c r="RSA35" s="687"/>
      <c r="RSB35" s="687"/>
      <c r="RSC35" s="687"/>
      <c r="RSD35" s="687"/>
      <c r="RSE35" s="687"/>
      <c r="RSF35" s="687"/>
      <c r="RSG35" s="687"/>
      <c r="RSH35" s="687"/>
      <c r="RSI35" s="687"/>
      <c r="RSJ35" s="687"/>
      <c r="RSK35" s="687"/>
      <c r="RSL35" s="687"/>
      <c r="RSM35" s="687"/>
      <c r="RSN35" s="687"/>
      <c r="RSO35" s="687"/>
      <c r="RSP35" s="687"/>
      <c r="RSQ35" s="687"/>
      <c r="RSR35" s="687"/>
      <c r="RSS35" s="687"/>
      <c r="RST35" s="687"/>
      <c r="RSU35" s="687"/>
      <c r="RSV35" s="687"/>
      <c r="RSW35" s="687"/>
      <c r="RSX35" s="687"/>
      <c r="RSY35" s="687"/>
      <c r="RSZ35" s="687"/>
      <c r="RTA35" s="687"/>
      <c r="RTB35" s="687"/>
      <c r="RTC35" s="687"/>
      <c r="RTD35" s="687"/>
      <c r="RTE35" s="687"/>
      <c r="RTF35" s="687"/>
      <c r="RTG35" s="687"/>
      <c r="RTH35" s="687"/>
      <c r="RTI35" s="687"/>
      <c r="RTJ35" s="687"/>
      <c r="RTK35" s="687"/>
      <c r="RTL35" s="687"/>
      <c r="RTM35" s="687"/>
      <c r="RTN35" s="687"/>
      <c r="RTO35" s="687"/>
      <c r="RTP35" s="687"/>
      <c r="RTQ35" s="687"/>
      <c r="RTR35" s="687"/>
      <c r="RTS35" s="687"/>
      <c r="RTT35" s="687"/>
      <c r="RTU35" s="687"/>
      <c r="RTV35" s="687"/>
      <c r="RTW35" s="687"/>
      <c r="RTX35" s="687"/>
      <c r="RTY35" s="687"/>
      <c r="RTZ35" s="687"/>
      <c r="RUA35" s="687"/>
      <c r="RUB35" s="687"/>
      <c r="RUC35" s="687"/>
      <c r="RUD35" s="687"/>
      <c r="RUE35" s="687"/>
      <c r="RUF35" s="687"/>
      <c r="RUG35" s="687"/>
      <c r="RUH35" s="687"/>
      <c r="RUI35" s="687"/>
      <c r="RUJ35" s="687"/>
      <c r="RUK35" s="687"/>
      <c r="RUL35" s="687"/>
      <c r="RUM35" s="687"/>
      <c r="RUN35" s="687"/>
      <c r="RUO35" s="687"/>
      <c r="RUP35" s="687"/>
      <c r="RUQ35" s="687"/>
      <c r="RUR35" s="687"/>
      <c r="RUS35" s="687"/>
      <c r="RUT35" s="687"/>
      <c r="RUU35" s="687"/>
      <c r="RUV35" s="687"/>
      <c r="RUW35" s="687"/>
      <c r="RUX35" s="687"/>
      <c r="RUY35" s="687"/>
      <c r="RUZ35" s="687"/>
      <c r="RVA35" s="687"/>
      <c r="RVB35" s="687"/>
      <c r="RVC35" s="687"/>
      <c r="RVD35" s="687"/>
      <c r="RVE35" s="687"/>
      <c r="RVF35" s="687"/>
      <c r="RVG35" s="687"/>
      <c r="RVH35" s="687"/>
      <c r="RVI35" s="687"/>
      <c r="RVJ35" s="687"/>
      <c r="RVK35" s="687"/>
      <c r="RVL35" s="687"/>
      <c r="RVM35" s="687"/>
      <c r="RVN35" s="687"/>
      <c r="RVO35" s="687"/>
      <c r="RVP35" s="687"/>
      <c r="RVQ35" s="687"/>
      <c r="RVR35" s="687"/>
      <c r="RVS35" s="687"/>
      <c r="RVT35" s="687"/>
      <c r="RVU35" s="687"/>
      <c r="RVV35" s="687"/>
      <c r="RVW35" s="687"/>
      <c r="RVX35" s="687"/>
      <c r="RVY35" s="687"/>
      <c r="RVZ35" s="687"/>
      <c r="RWA35" s="687"/>
      <c r="RWB35" s="687"/>
      <c r="RWC35" s="687"/>
      <c r="RWD35" s="687"/>
      <c r="RWE35" s="687"/>
      <c r="RWF35" s="687"/>
      <c r="RWG35" s="687"/>
      <c r="RWH35" s="687"/>
      <c r="RWI35" s="687"/>
      <c r="RWJ35" s="687"/>
      <c r="RWK35" s="687"/>
      <c r="RWL35" s="687"/>
      <c r="RWM35" s="687"/>
      <c r="RWN35" s="687"/>
      <c r="RWO35" s="687"/>
      <c r="RWP35" s="687"/>
      <c r="RWQ35" s="687"/>
      <c r="RWR35" s="687"/>
      <c r="RWS35" s="687"/>
      <c r="RWT35" s="687"/>
      <c r="RWU35" s="687"/>
      <c r="RWV35" s="687"/>
      <c r="RWW35" s="687"/>
      <c r="RWX35" s="687"/>
      <c r="RWY35" s="687"/>
      <c r="RWZ35" s="687"/>
      <c r="RXA35" s="687"/>
      <c r="RXB35" s="687"/>
      <c r="RXC35" s="687"/>
      <c r="RXD35" s="687"/>
      <c r="RXE35" s="687"/>
      <c r="RXF35" s="687"/>
      <c r="RXG35" s="687"/>
      <c r="RXH35" s="687"/>
      <c r="RXI35" s="687"/>
      <c r="RXJ35" s="687"/>
      <c r="RXK35" s="687"/>
      <c r="RXL35" s="687"/>
      <c r="RXM35" s="687"/>
      <c r="RXN35" s="687"/>
      <c r="RXO35" s="687"/>
      <c r="RXP35" s="687"/>
      <c r="RXQ35" s="687"/>
      <c r="RXR35" s="687"/>
      <c r="RXS35" s="687"/>
      <c r="RXT35" s="687"/>
      <c r="RXU35" s="687"/>
      <c r="RXV35" s="687"/>
      <c r="RXW35" s="687"/>
      <c r="RXX35" s="687"/>
      <c r="RXY35" s="687"/>
      <c r="RXZ35" s="687"/>
      <c r="RYA35" s="687"/>
      <c r="RYB35" s="687"/>
      <c r="RYC35" s="687"/>
      <c r="RYD35" s="687"/>
      <c r="RYE35" s="687"/>
      <c r="RYF35" s="687"/>
      <c r="RYG35" s="687"/>
      <c r="RYH35" s="687"/>
      <c r="RYI35" s="687"/>
      <c r="RYJ35" s="687"/>
      <c r="RYK35" s="687"/>
      <c r="RYL35" s="687"/>
      <c r="RYM35" s="687"/>
      <c r="RYN35" s="687"/>
      <c r="RYO35" s="687"/>
      <c r="RYP35" s="687"/>
      <c r="RYQ35" s="687"/>
      <c r="RYR35" s="687"/>
      <c r="RYS35" s="687"/>
      <c r="RYT35" s="687"/>
      <c r="RYU35" s="687"/>
      <c r="RYV35" s="687"/>
      <c r="RYW35" s="687"/>
      <c r="RYX35" s="687"/>
      <c r="RYY35" s="687"/>
      <c r="RYZ35" s="687"/>
      <c r="RZA35" s="687"/>
      <c r="RZB35" s="687"/>
      <c r="RZC35" s="687"/>
      <c r="RZD35" s="687"/>
      <c r="RZE35" s="687"/>
      <c r="RZF35" s="687"/>
      <c r="RZG35" s="687"/>
      <c r="RZH35" s="687"/>
      <c r="RZI35" s="687"/>
      <c r="RZJ35" s="687"/>
      <c r="RZK35" s="687"/>
      <c r="RZL35" s="687"/>
      <c r="RZM35" s="687"/>
      <c r="RZN35" s="687"/>
      <c r="RZO35" s="687"/>
      <c r="RZP35" s="687"/>
      <c r="RZQ35" s="687"/>
      <c r="RZR35" s="687"/>
      <c r="RZS35" s="687"/>
      <c r="RZT35" s="687"/>
      <c r="RZU35" s="687"/>
      <c r="RZV35" s="687"/>
      <c r="RZW35" s="687"/>
      <c r="RZX35" s="687"/>
      <c r="RZY35" s="687"/>
      <c r="RZZ35" s="687"/>
      <c r="SAA35" s="687"/>
      <c r="SAB35" s="687"/>
      <c r="SAC35" s="687"/>
      <c r="SAD35" s="687"/>
      <c r="SAE35" s="687"/>
      <c r="SAF35" s="687"/>
      <c r="SAG35" s="687"/>
      <c r="SAH35" s="687"/>
      <c r="SAI35" s="687"/>
      <c r="SAJ35" s="687"/>
      <c r="SAK35" s="687"/>
      <c r="SAL35" s="687"/>
      <c r="SAM35" s="687"/>
      <c r="SAN35" s="687"/>
      <c r="SAO35" s="687"/>
      <c r="SAP35" s="687"/>
      <c r="SAQ35" s="687"/>
      <c r="SAR35" s="687"/>
      <c r="SAS35" s="687"/>
      <c r="SAT35" s="687"/>
      <c r="SAU35" s="687"/>
      <c r="SAV35" s="687"/>
      <c r="SAW35" s="687"/>
      <c r="SAX35" s="687"/>
      <c r="SAY35" s="687"/>
      <c r="SAZ35" s="687"/>
      <c r="SBA35" s="687"/>
      <c r="SBB35" s="687"/>
      <c r="SBC35" s="687"/>
      <c r="SBD35" s="687"/>
      <c r="SBE35" s="687"/>
      <c r="SBF35" s="687"/>
      <c r="SBG35" s="687"/>
      <c r="SBH35" s="687"/>
      <c r="SBI35" s="687"/>
      <c r="SBJ35" s="687"/>
      <c r="SBK35" s="687"/>
      <c r="SBL35" s="687"/>
      <c r="SBM35" s="687"/>
      <c r="SBN35" s="687"/>
      <c r="SBO35" s="687"/>
      <c r="SBP35" s="687"/>
      <c r="SBQ35" s="687"/>
      <c r="SBR35" s="687"/>
      <c r="SBS35" s="687"/>
      <c r="SBT35" s="687"/>
      <c r="SBU35" s="687"/>
      <c r="SBV35" s="687"/>
      <c r="SBW35" s="687"/>
      <c r="SBX35" s="687"/>
      <c r="SBY35" s="687"/>
      <c r="SBZ35" s="687"/>
      <c r="SCA35" s="687"/>
      <c r="SCB35" s="687"/>
      <c r="SCC35" s="687"/>
      <c r="SCD35" s="687"/>
      <c r="SCE35" s="687"/>
      <c r="SCF35" s="687"/>
      <c r="SCG35" s="687"/>
      <c r="SCH35" s="687"/>
      <c r="SCI35" s="687"/>
      <c r="SCJ35" s="687"/>
      <c r="SCK35" s="687"/>
      <c r="SCL35" s="687"/>
      <c r="SCM35" s="687"/>
      <c r="SCN35" s="687"/>
      <c r="SCO35" s="687"/>
      <c r="SCP35" s="687"/>
      <c r="SCQ35" s="687"/>
      <c r="SCR35" s="687"/>
      <c r="SCS35" s="687"/>
      <c r="SCT35" s="687"/>
      <c r="SCU35" s="687"/>
      <c r="SCV35" s="687"/>
      <c r="SCW35" s="687"/>
      <c r="SCX35" s="687"/>
      <c r="SCY35" s="687"/>
      <c r="SCZ35" s="687"/>
      <c r="SDA35" s="687"/>
      <c r="SDB35" s="687"/>
      <c r="SDC35" s="687"/>
      <c r="SDD35" s="687"/>
      <c r="SDE35" s="687"/>
      <c r="SDF35" s="687"/>
      <c r="SDG35" s="687"/>
      <c r="SDH35" s="687"/>
      <c r="SDI35" s="687"/>
      <c r="SDJ35" s="687"/>
      <c r="SDK35" s="687"/>
      <c r="SDL35" s="687"/>
      <c r="SDM35" s="687"/>
      <c r="SDN35" s="687"/>
      <c r="SDO35" s="687"/>
      <c r="SDP35" s="687"/>
      <c r="SDQ35" s="687"/>
      <c r="SDR35" s="687"/>
      <c r="SDS35" s="687"/>
      <c r="SDT35" s="687"/>
      <c r="SDU35" s="687"/>
      <c r="SDV35" s="687"/>
      <c r="SDW35" s="687"/>
      <c r="SDX35" s="687"/>
      <c r="SDY35" s="687"/>
      <c r="SDZ35" s="687"/>
      <c r="SEA35" s="687"/>
      <c r="SEB35" s="687"/>
      <c r="SEC35" s="687"/>
      <c r="SED35" s="687"/>
      <c r="SEE35" s="687"/>
      <c r="SEF35" s="687"/>
      <c r="SEG35" s="687"/>
      <c r="SEH35" s="687"/>
      <c r="SEI35" s="687"/>
      <c r="SEJ35" s="687"/>
      <c r="SEK35" s="687"/>
      <c r="SEL35" s="687"/>
      <c r="SEM35" s="687"/>
      <c r="SEN35" s="687"/>
      <c r="SEO35" s="687"/>
      <c r="SEP35" s="687"/>
      <c r="SEQ35" s="687"/>
      <c r="SER35" s="687"/>
      <c r="SES35" s="687"/>
      <c r="SET35" s="687"/>
      <c r="SEU35" s="687"/>
      <c r="SEV35" s="687"/>
      <c r="SEW35" s="687"/>
      <c r="SEX35" s="687"/>
      <c r="SEY35" s="687"/>
      <c r="SEZ35" s="687"/>
      <c r="SFA35" s="687"/>
      <c r="SFB35" s="687"/>
      <c r="SFC35" s="687"/>
      <c r="SFD35" s="687"/>
      <c r="SFE35" s="687"/>
      <c r="SFF35" s="687"/>
      <c r="SFG35" s="687"/>
      <c r="SFH35" s="687"/>
      <c r="SFI35" s="687"/>
      <c r="SFJ35" s="687"/>
      <c r="SFK35" s="687"/>
      <c r="SFL35" s="687"/>
      <c r="SFM35" s="687"/>
      <c r="SFN35" s="687"/>
      <c r="SFO35" s="687"/>
      <c r="SFP35" s="687"/>
      <c r="SFQ35" s="687"/>
      <c r="SFR35" s="687"/>
      <c r="SFS35" s="687"/>
      <c r="SFT35" s="687"/>
      <c r="SFU35" s="687"/>
      <c r="SFV35" s="687"/>
      <c r="SFW35" s="687"/>
      <c r="SFX35" s="687"/>
      <c r="SFY35" s="687"/>
      <c r="SFZ35" s="687"/>
      <c r="SGA35" s="687"/>
      <c r="SGB35" s="687"/>
      <c r="SGC35" s="687"/>
      <c r="SGD35" s="687"/>
      <c r="SGE35" s="687"/>
      <c r="SGF35" s="687"/>
      <c r="SGG35" s="687"/>
      <c r="SGH35" s="687"/>
      <c r="SGI35" s="687"/>
      <c r="SGJ35" s="687"/>
      <c r="SGK35" s="687"/>
      <c r="SGL35" s="687"/>
      <c r="SGM35" s="687"/>
      <c r="SGN35" s="687"/>
      <c r="SGO35" s="687"/>
      <c r="SGP35" s="687"/>
      <c r="SGQ35" s="687"/>
      <c r="SGR35" s="687"/>
      <c r="SGS35" s="687"/>
      <c r="SGT35" s="687"/>
      <c r="SGU35" s="687"/>
      <c r="SGV35" s="687"/>
      <c r="SGW35" s="687"/>
      <c r="SGX35" s="687"/>
      <c r="SGY35" s="687"/>
      <c r="SGZ35" s="687"/>
      <c r="SHA35" s="687"/>
      <c r="SHB35" s="687"/>
      <c r="SHC35" s="687"/>
      <c r="SHD35" s="687"/>
      <c r="SHE35" s="687"/>
      <c r="SHF35" s="687"/>
      <c r="SHG35" s="687"/>
      <c r="SHH35" s="687"/>
      <c r="SHI35" s="687"/>
      <c r="SHJ35" s="687"/>
      <c r="SHK35" s="687"/>
      <c r="SHL35" s="687"/>
      <c r="SHM35" s="687"/>
      <c r="SHN35" s="687"/>
      <c r="SHO35" s="687"/>
      <c r="SHP35" s="687"/>
      <c r="SHQ35" s="687"/>
      <c r="SHR35" s="687"/>
      <c r="SHS35" s="687"/>
      <c r="SHT35" s="687"/>
      <c r="SHU35" s="687"/>
      <c r="SHV35" s="687"/>
      <c r="SHW35" s="687"/>
      <c r="SHX35" s="687"/>
      <c r="SHY35" s="687"/>
      <c r="SHZ35" s="687"/>
      <c r="SIA35" s="687"/>
      <c r="SIB35" s="687"/>
      <c r="SIC35" s="687"/>
      <c r="SID35" s="687"/>
      <c r="SIE35" s="687"/>
      <c r="SIF35" s="687"/>
      <c r="SIG35" s="687"/>
      <c r="SIH35" s="687"/>
      <c r="SII35" s="687"/>
      <c r="SIJ35" s="687"/>
      <c r="SIK35" s="687"/>
      <c r="SIL35" s="687"/>
      <c r="SIM35" s="687"/>
      <c r="SIN35" s="687"/>
      <c r="SIO35" s="687"/>
      <c r="SIP35" s="687"/>
      <c r="SIQ35" s="687"/>
      <c r="SIR35" s="687"/>
      <c r="SIS35" s="687"/>
      <c r="SIT35" s="687"/>
      <c r="SIU35" s="687"/>
      <c r="SIV35" s="687"/>
      <c r="SIW35" s="687"/>
      <c r="SIX35" s="687"/>
      <c r="SIY35" s="687"/>
      <c r="SIZ35" s="687"/>
      <c r="SJA35" s="687"/>
      <c r="SJB35" s="687"/>
      <c r="SJC35" s="687"/>
      <c r="SJD35" s="687"/>
      <c r="SJE35" s="687"/>
      <c r="SJF35" s="687"/>
      <c r="SJG35" s="687"/>
      <c r="SJH35" s="687"/>
      <c r="SJI35" s="687"/>
      <c r="SJJ35" s="687"/>
      <c r="SJK35" s="687"/>
      <c r="SJL35" s="687"/>
      <c r="SJM35" s="687"/>
      <c r="SJN35" s="687"/>
      <c r="SJO35" s="687"/>
      <c r="SJP35" s="687"/>
      <c r="SJQ35" s="687"/>
      <c r="SJR35" s="687"/>
      <c r="SJS35" s="687"/>
      <c r="SJT35" s="687"/>
      <c r="SJU35" s="687"/>
      <c r="SJV35" s="687"/>
      <c r="SJW35" s="687"/>
      <c r="SJX35" s="687"/>
      <c r="SJY35" s="687"/>
      <c r="SJZ35" s="687"/>
      <c r="SKA35" s="687"/>
      <c r="SKB35" s="687"/>
      <c r="SKC35" s="687"/>
      <c r="SKD35" s="687"/>
      <c r="SKE35" s="687"/>
      <c r="SKF35" s="687"/>
      <c r="SKG35" s="687"/>
      <c r="SKH35" s="687"/>
      <c r="SKI35" s="687"/>
      <c r="SKJ35" s="687"/>
      <c r="SKK35" s="687"/>
      <c r="SKL35" s="687"/>
      <c r="SKM35" s="687"/>
      <c r="SKN35" s="687"/>
      <c r="SKO35" s="687"/>
      <c r="SKP35" s="687"/>
      <c r="SKQ35" s="687"/>
      <c r="SKR35" s="687"/>
      <c r="SKS35" s="687"/>
      <c r="SKT35" s="687"/>
      <c r="SKU35" s="687"/>
      <c r="SKV35" s="687"/>
      <c r="SKW35" s="687"/>
      <c r="SKX35" s="687"/>
      <c r="SKY35" s="687"/>
      <c r="SKZ35" s="687"/>
      <c r="SLA35" s="687"/>
      <c r="SLB35" s="687"/>
      <c r="SLC35" s="687"/>
      <c r="SLD35" s="687"/>
      <c r="SLE35" s="687"/>
      <c r="SLF35" s="687"/>
      <c r="SLG35" s="687"/>
      <c r="SLH35" s="687"/>
      <c r="SLI35" s="687"/>
      <c r="SLJ35" s="687"/>
      <c r="SLK35" s="687"/>
      <c r="SLL35" s="687"/>
      <c r="SLM35" s="687"/>
      <c r="SLN35" s="687"/>
      <c r="SLO35" s="687"/>
      <c r="SLP35" s="687"/>
      <c r="SLQ35" s="687"/>
      <c r="SLR35" s="687"/>
      <c r="SLS35" s="687"/>
      <c r="SLT35" s="687"/>
      <c r="SLU35" s="687"/>
      <c r="SLV35" s="687"/>
      <c r="SLW35" s="687"/>
      <c r="SLX35" s="687"/>
      <c r="SLY35" s="687"/>
      <c r="SLZ35" s="687"/>
      <c r="SMA35" s="687"/>
      <c r="SMB35" s="687"/>
      <c r="SMC35" s="687"/>
      <c r="SMD35" s="687"/>
      <c r="SME35" s="687"/>
      <c r="SMF35" s="687"/>
      <c r="SMG35" s="687"/>
      <c r="SMH35" s="687"/>
      <c r="SMI35" s="687"/>
      <c r="SMJ35" s="687"/>
      <c r="SMK35" s="687"/>
      <c r="SML35" s="687"/>
      <c r="SMM35" s="687"/>
      <c r="SMN35" s="687"/>
      <c r="SMO35" s="687"/>
      <c r="SMP35" s="687"/>
      <c r="SMQ35" s="687"/>
      <c r="SMR35" s="687"/>
      <c r="SMS35" s="687"/>
      <c r="SMT35" s="687"/>
      <c r="SMU35" s="687"/>
      <c r="SMV35" s="687"/>
      <c r="SMW35" s="687"/>
      <c r="SMX35" s="687"/>
      <c r="SMY35" s="687"/>
      <c r="SMZ35" s="687"/>
      <c r="SNA35" s="687"/>
      <c r="SNB35" s="687"/>
      <c r="SNC35" s="687"/>
      <c r="SND35" s="687"/>
      <c r="SNE35" s="687"/>
      <c r="SNF35" s="687"/>
      <c r="SNG35" s="687"/>
      <c r="SNH35" s="687"/>
      <c r="SNI35" s="687"/>
      <c r="SNJ35" s="687"/>
      <c r="SNK35" s="687"/>
      <c r="SNL35" s="687"/>
      <c r="SNM35" s="687"/>
      <c r="SNN35" s="687"/>
      <c r="SNO35" s="687"/>
      <c r="SNP35" s="687"/>
      <c r="SNQ35" s="687"/>
      <c r="SNR35" s="687"/>
      <c r="SNS35" s="687"/>
      <c r="SNT35" s="687"/>
      <c r="SNU35" s="687"/>
      <c r="SNV35" s="687"/>
      <c r="SNW35" s="687"/>
      <c r="SNX35" s="687"/>
      <c r="SNY35" s="687"/>
      <c r="SNZ35" s="687"/>
      <c r="SOA35" s="687"/>
      <c r="SOB35" s="687"/>
      <c r="SOC35" s="687"/>
      <c r="SOD35" s="687"/>
      <c r="SOE35" s="687"/>
      <c r="SOF35" s="687"/>
      <c r="SOG35" s="687"/>
      <c r="SOH35" s="687"/>
      <c r="SOI35" s="687"/>
      <c r="SOJ35" s="687"/>
      <c r="SOK35" s="687"/>
      <c r="SOL35" s="687"/>
      <c r="SOM35" s="687"/>
      <c r="SON35" s="687"/>
      <c r="SOO35" s="687"/>
      <c r="SOP35" s="687"/>
      <c r="SOQ35" s="687"/>
      <c r="SOR35" s="687"/>
      <c r="SOS35" s="687"/>
      <c r="SOT35" s="687"/>
      <c r="SOU35" s="687"/>
      <c r="SOV35" s="687"/>
      <c r="SOW35" s="687"/>
      <c r="SOX35" s="687"/>
      <c r="SOY35" s="687"/>
      <c r="SOZ35" s="687"/>
      <c r="SPA35" s="687"/>
      <c r="SPB35" s="687"/>
      <c r="SPC35" s="687"/>
      <c r="SPD35" s="687"/>
      <c r="SPE35" s="687"/>
      <c r="SPF35" s="687"/>
      <c r="SPG35" s="687"/>
      <c r="SPH35" s="687"/>
      <c r="SPI35" s="687"/>
      <c r="SPJ35" s="687"/>
      <c r="SPK35" s="687"/>
      <c r="SPL35" s="687"/>
      <c r="SPM35" s="687"/>
      <c r="SPN35" s="687"/>
      <c r="SPO35" s="687"/>
      <c r="SPP35" s="687"/>
      <c r="SPQ35" s="687"/>
      <c r="SPR35" s="687"/>
      <c r="SPS35" s="687"/>
      <c r="SPT35" s="687"/>
      <c r="SPU35" s="687"/>
      <c r="SPV35" s="687"/>
      <c r="SPW35" s="687"/>
      <c r="SPX35" s="687"/>
      <c r="SPY35" s="687"/>
      <c r="SPZ35" s="687"/>
      <c r="SQA35" s="687"/>
      <c r="SQB35" s="687"/>
      <c r="SQC35" s="687"/>
      <c r="SQD35" s="687"/>
      <c r="SQE35" s="687"/>
      <c r="SQF35" s="687"/>
      <c r="SQG35" s="687"/>
      <c r="SQH35" s="687"/>
      <c r="SQI35" s="687"/>
      <c r="SQJ35" s="687"/>
      <c r="SQK35" s="687"/>
      <c r="SQL35" s="687"/>
      <c r="SQM35" s="687"/>
      <c r="SQN35" s="687"/>
      <c r="SQO35" s="687"/>
      <c r="SQP35" s="687"/>
      <c r="SQQ35" s="687"/>
      <c r="SQR35" s="687"/>
      <c r="SQS35" s="687"/>
      <c r="SQT35" s="687"/>
      <c r="SQU35" s="687"/>
      <c r="SQV35" s="687"/>
      <c r="SQW35" s="687"/>
      <c r="SQX35" s="687"/>
      <c r="SQY35" s="687"/>
      <c r="SQZ35" s="687"/>
      <c r="SRA35" s="687"/>
      <c r="SRB35" s="687"/>
      <c r="SRC35" s="687"/>
      <c r="SRD35" s="687"/>
      <c r="SRE35" s="687"/>
      <c r="SRF35" s="687"/>
      <c r="SRG35" s="687"/>
      <c r="SRH35" s="687"/>
      <c r="SRI35" s="687"/>
      <c r="SRJ35" s="687"/>
      <c r="SRK35" s="687"/>
      <c r="SRL35" s="687"/>
      <c r="SRM35" s="687"/>
      <c r="SRN35" s="687"/>
      <c r="SRO35" s="687"/>
      <c r="SRP35" s="687"/>
      <c r="SRQ35" s="687"/>
      <c r="SRR35" s="687"/>
      <c r="SRS35" s="687"/>
      <c r="SRT35" s="687"/>
      <c r="SRU35" s="687"/>
      <c r="SRV35" s="687"/>
      <c r="SRW35" s="687"/>
      <c r="SRX35" s="687"/>
      <c r="SRY35" s="687"/>
      <c r="SRZ35" s="687"/>
      <c r="SSA35" s="687"/>
      <c r="SSB35" s="687"/>
      <c r="SSC35" s="687"/>
      <c r="SSD35" s="687"/>
      <c r="SSE35" s="687"/>
      <c r="SSF35" s="687"/>
      <c r="SSG35" s="687"/>
      <c r="SSH35" s="687"/>
      <c r="SSI35" s="687"/>
      <c r="SSJ35" s="687"/>
      <c r="SSK35" s="687"/>
      <c r="SSL35" s="687"/>
      <c r="SSM35" s="687"/>
      <c r="SSN35" s="687"/>
      <c r="SSO35" s="687"/>
      <c r="SSP35" s="687"/>
      <c r="SSQ35" s="687"/>
      <c r="SSR35" s="687"/>
      <c r="SSS35" s="687"/>
      <c r="SST35" s="687"/>
      <c r="SSU35" s="687"/>
      <c r="SSV35" s="687"/>
      <c r="SSW35" s="687"/>
      <c r="SSX35" s="687"/>
      <c r="SSY35" s="687"/>
      <c r="SSZ35" s="687"/>
      <c r="STA35" s="687"/>
      <c r="STB35" s="687"/>
      <c r="STC35" s="687"/>
      <c r="STD35" s="687"/>
      <c r="STE35" s="687"/>
      <c r="STF35" s="687"/>
      <c r="STG35" s="687"/>
      <c r="STH35" s="687"/>
      <c r="STI35" s="687"/>
      <c r="STJ35" s="687"/>
      <c r="STK35" s="687"/>
      <c r="STL35" s="687"/>
      <c r="STM35" s="687"/>
      <c r="STN35" s="687"/>
      <c r="STO35" s="687"/>
      <c r="STP35" s="687"/>
      <c r="STQ35" s="687"/>
      <c r="STR35" s="687"/>
      <c r="STS35" s="687"/>
      <c r="STT35" s="687"/>
      <c r="STU35" s="687"/>
      <c r="STV35" s="687"/>
      <c r="STW35" s="687"/>
      <c r="STX35" s="687"/>
      <c r="STY35" s="687"/>
      <c r="STZ35" s="687"/>
      <c r="SUA35" s="687"/>
      <c r="SUB35" s="687"/>
      <c r="SUC35" s="687"/>
      <c r="SUD35" s="687"/>
      <c r="SUE35" s="687"/>
      <c r="SUF35" s="687"/>
      <c r="SUG35" s="687"/>
      <c r="SUH35" s="687"/>
      <c r="SUI35" s="687"/>
      <c r="SUJ35" s="687"/>
      <c r="SUK35" s="687"/>
      <c r="SUL35" s="687"/>
      <c r="SUM35" s="687"/>
      <c r="SUN35" s="687"/>
      <c r="SUO35" s="687"/>
      <c r="SUP35" s="687"/>
      <c r="SUQ35" s="687"/>
      <c r="SUR35" s="687"/>
      <c r="SUS35" s="687"/>
      <c r="SUT35" s="687"/>
      <c r="SUU35" s="687"/>
      <c r="SUV35" s="687"/>
      <c r="SUW35" s="687"/>
      <c r="SUX35" s="687"/>
      <c r="SUY35" s="687"/>
      <c r="SUZ35" s="687"/>
      <c r="SVA35" s="687"/>
      <c r="SVB35" s="687"/>
      <c r="SVC35" s="687"/>
      <c r="SVD35" s="687"/>
      <c r="SVE35" s="687"/>
      <c r="SVF35" s="687"/>
      <c r="SVG35" s="687"/>
      <c r="SVH35" s="687"/>
      <c r="SVI35" s="687"/>
      <c r="SVJ35" s="687"/>
      <c r="SVK35" s="687"/>
      <c r="SVL35" s="687"/>
      <c r="SVM35" s="687"/>
      <c r="SVN35" s="687"/>
      <c r="SVO35" s="687"/>
      <c r="SVP35" s="687"/>
      <c r="SVQ35" s="687"/>
      <c r="SVR35" s="687"/>
      <c r="SVS35" s="687"/>
      <c r="SVT35" s="687"/>
      <c r="SVU35" s="687"/>
      <c r="SVV35" s="687"/>
      <c r="SVW35" s="687"/>
      <c r="SVX35" s="687"/>
      <c r="SVY35" s="687"/>
      <c r="SVZ35" s="687"/>
      <c r="SWA35" s="687"/>
      <c r="SWB35" s="687"/>
      <c r="SWC35" s="687"/>
      <c r="SWD35" s="687"/>
      <c r="SWE35" s="687"/>
      <c r="SWF35" s="687"/>
      <c r="SWG35" s="687"/>
      <c r="SWH35" s="687"/>
      <c r="SWI35" s="687"/>
      <c r="SWJ35" s="687"/>
      <c r="SWK35" s="687"/>
      <c r="SWL35" s="687"/>
      <c r="SWM35" s="687"/>
      <c r="SWN35" s="687"/>
      <c r="SWO35" s="687"/>
      <c r="SWP35" s="687"/>
      <c r="SWQ35" s="687"/>
      <c r="SWR35" s="687"/>
      <c r="SWS35" s="687"/>
      <c r="SWT35" s="687"/>
      <c r="SWU35" s="687"/>
      <c r="SWV35" s="687"/>
      <c r="SWW35" s="687"/>
      <c r="SWX35" s="687"/>
      <c r="SWY35" s="687"/>
      <c r="SWZ35" s="687"/>
      <c r="SXA35" s="687"/>
      <c r="SXB35" s="687"/>
      <c r="SXC35" s="687"/>
      <c r="SXD35" s="687"/>
      <c r="SXE35" s="687"/>
      <c r="SXF35" s="687"/>
      <c r="SXG35" s="687"/>
      <c r="SXH35" s="687"/>
      <c r="SXI35" s="687"/>
      <c r="SXJ35" s="687"/>
      <c r="SXK35" s="687"/>
      <c r="SXL35" s="687"/>
      <c r="SXM35" s="687"/>
      <c r="SXN35" s="687"/>
      <c r="SXO35" s="687"/>
      <c r="SXP35" s="687"/>
      <c r="SXQ35" s="687"/>
      <c r="SXR35" s="687"/>
      <c r="SXS35" s="687"/>
      <c r="SXT35" s="687"/>
      <c r="SXU35" s="687"/>
      <c r="SXV35" s="687"/>
      <c r="SXW35" s="687"/>
      <c r="SXX35" s="687"/>
      <c r="SXY35" s="687"/>
      <c r="SXZ35" s="687"/>
      <c r="SYA35" s="687"/>
      <c r="SYB35" s="687"/>
      <c r="SYC35" s="687"/>
      <c r="SYD35" s="687"/>
      <c r="SYE35" s="687"/>
      <c r="SYF35" s="687"/>
      <c r="SYG35" s="687"/>
      <c r="SYH35" s="687"/>
      <c r="SYI35" s="687"/>
      <c r="SYJ35" s="687"/>
      <c r="SYK35" s="687"/>
      <c r="SYL35" s="687"/>
      <c r="SYM35" s="687"/>
      <c r="SYN35" s="687"/>
      <c r="SYO35" s="687"/>
      <c r="SYP35" s="687"/>
      <c r="SYQ35" s="687"/>
      <c r="SYR35" s="687"/>
      <c r="SYS35" s="687"/>
      <c r="SYT35" s="687"/>
      <c r="SYU35" s="687"/>
      <c r="SYV35" s="687"/>
      <c r="SYW35" s="687"/>
      <c r="SYX35" s="687"/>
      <c r="SYY35" s="687"/>
      <c r="SYZ35" s="687"/>
      <c r="SZA35" s="687"/>
      <c r="SZB35" s="687"/>
      <c r="SZC35" s="687"/>
      <c r="SZD35" s="687"/>
      <c r="SZE35" s="687"/>
      <c r="SZF35" s="687"/>
      <c r="SZG35" s="687"/>
      <c r="SZH35" s="687"/>
      <c r="SZI35" s="687"/>
      <c r="SZJ35" s="687"/>
      <c r="SZK35" s="687"/>
      <c r="SZL35" s="687"/>
      <c r="SZM35" s="687"/>
      <c r="SZN35" s="687"/>
      <c r="SZO35" s="687"/>
      <c r="SZP35" s="687"/>
      <c r="SZQ35" s="687"/>
      <c r="SZR35" s="687"/>
      <c r="SZS35" s="687"/>
      <c r="SZT35" s="687"/>
      <c r="SZU35" s="687"/>
      <c r="SZV35" s="687"/>
      <c r="SZW35" s="687"/>
      <c r="SZX35" s="687"/>
      <c r="SZY35" s="687"/>
      <c r="SZZ35" s="687"/>
      <c r="TAA35" s="687"/>
      <c r="TAB35" s="687"/>
      <c r="TAC35" s="687"/>
      <c r="TAD35" s="687"/>
      <c r="TAE35" s="687"/>
      <c r="TAF35" s="687"/>
      <c r="TAG35" s="687"/>
      <c r="TAH35" s="687"/>
      <c r="TAI35" s="687"/>
      <c r="TAJ35" s="687"/>
      <c r="TAK35" s="687"/>
      <c r="TAL35" s="687"/>
      <c r="TAM35" s="687"/>
      <c r="TAN35" s="687"/>
      <c r="TAO35" s="687"/>
      <c r="TAP35" s="687"/>
      <c r="TAQ35" s="687"/>
      <c r="TAR35" s="687"/>
      <c r="TAS35" s="687"/>
      <c r="TAT35" s="687"/>
      <c r="TAU35" s="687"/>
      <c r="TAV35" s="687"/>
      <c r="TAW35" s="687"/>
      <c r="TAX35" s="687"/>
      <c r="TAY35" s="687"/>
      <c r="TAZ35" s="687"/>
      <c r="TBA35" s="687"/>
      <c r="TBB35" s="687"/>
      <c r="TBC35" s="687"/>
      <c r="TBD35" s="687"/>
      <c r="TBE35" s="687"/>
      <c r="TBF35" s="687"/>
      <c r="TBG35" s="687"/>
      <c r="TBH35" s="687"/>
      <c r="TBI35" s="687"/>
      <c r="TBJ35" s="687"/>
      <c r="TBK35" s="687"/>
      <c r="TBL35" s="687"/>
      <c r="TBM35" s="687"/>
      <c r="TBN35" s="687"/>
      <c r="TBO35" s="687"/>
      <c r="TBP35" s="687"/>
      <c r="TBQ35" s="687"/>
      <c r="TBR35" s="687"/>
      <c r="TBS35" s="687"/>
      <c r="TBT35" s="687"/>
      <c r="TBU35" s="687"/>
      <c r="TBV35" s="687"/>
      <c r="TBW35" s="687"/>
      <c r="TBX35" s="687"/>
      <c r="TBY35" s="687"/>
      <c r="TBZ35" s="687"/>
      <c r="TCA35" s="687"/>
      <c r="TCB35" s="687"/>
      <c r="TCC35" s="687"/>
      <c r="TCD35" s="687"/>
      <c r="TCE35" s="687"/>
      <c r="TCF35" s="687"/>
      <c r="TCG35" s="687"/>
      <c r="TCH35" s="687"/>
      <c r="TCI35" s="687"/>
      <c r="TCJ35" s="687"/>
      <c r="TCK35" s="687"/>
      <c r="TCL35" s="687"/>
      <c r="TCM35" s="687"/>
      <c r="TCN35" s="687"/>
      <c r="TCO35" s="687"/>
      <c r="TCP35" s="687"/>
      <c r="TCQ35" s="687"/>
      <c r="TCR35" s="687"/>
      <c r="TCS35" s="687"/>
      <c r="TCT35" s="687"/>
      <c r="TCU35" s="687"/>
      <c r="TCV35" s="687"/>
      <c r="TCW35" s="687"/>
      <c r="TCX35" s="687"/>
      <c r="TCY35" s="687"/>
      <c r="TCZ35" s="687"/>
      <c r="TDA35" s="687"/>
      <c r="TDB35" s="687"/>
      <c r="TDC35" s="687"/>
      <c r="TDD35" s="687"/>
      <c r="TDE35" s="687"/>
      <c r="TDF35" s="687"/>
      <c r="TDG35" s="687"/>
      <c r="TDH35" s="687"/>
      <c r="TDI35" s="687"/>
      <c r="TDJ35" s="687"/>
      <c r="TDK35" s="687"/>
      <c r="TDL35" s="687"/>
      <c r="TDM35" s="687"/>
      <c r="TDN35" s="687"/>
      <c r="TDO35" s="687"/>
      <c r="TDP35" s="687"/>
      <c r="TDQ35" s="687"/>
      <c r="TDR35" s="687"/>
      <c r="TDS35" s="687"/>
      <c r="TDT35" s="687"/>
      <c r="TDU35" s="687"/>
      <c r="TDV35" s="687"/>
      <c r="TDW35" s="687"/>
      <c r="TDX35" s="687"/>
      <c r="TDY35" s="687"/>
      <c r="TDZ35" s="687"/>
      <c r="TEA35" s="687"/>
      <c r="TEB35" s="687"/>
      <c r="TEC35" s="687"/>
      <c r="TED35" s="687"/>
      <c r="TEE35" s="687"/>
      <c r="TEF35" s="687"/>
      <c r="TEG35" s="687"/>
      <c r="TEH35" s="687"/>
      <c r="TEI35" s="687"/>
      <c r="TEJ35" s="687"/>
      <c r="TEK35" s="687"/>
      <c r="TEL35" s="687"/>
      <c r="TEM35" s="687"/>
      <c r="TEN35" s="687"/>
      <c r="TEO35" s="687"/>
      <c r="TEP35" s="687"/>
      <c r="TEQ35" s="687"/>
      <c r="TER35" s="687"/>
      <c r="TES35" s="687"/>
      <c r="TET35" s="687"/>
      <c r="TEU35" s="687"/>
      <c r="TEV35" s="687"/>
      <c r="TEW35" s="687"/>
      <c r="TEX35" s="687"/>
      <c r="TEY35" s="687"/>
      <c r="TEZ35" s="687"/>
      <c r="TFA35" s="687"/>
      <c r="TFB35" s="687"/>
      <c r="TFC35" s="687"/>
      <c r="TFD35" s="687"/>
      <c r="TFE35" s="687"/>
      <c r="TFF35" s="687"/>
      <c r="TFG35" s="687"/>
      <c r="TFH35" s="687"/>
      <c r="TFI35" s="687"/>
      <c r="TFJ35" s="687"/>
      <c r="TFK35" s="687"/>
      <c r="TFL35" s="687"/>
      <c r="TFM35" s="687"/>
      <c r="TFN35" s="687"/>
      <c r="TFO35" s="687"/>
      <c r="TFP35" s="687"/>
      <c r="TFQ35" s="687"/>
      <c r="TFR35" s="687"/>
      <c r="TFS35" s="687"/>
      <c r="TFT35" s="687"/>
      <c r="TFU35" s="687"/>
      <c r="TFV35" s="687"/>
      <c r="TFW35" s="687"/>
      <c r="TFX35" s="687"/>
      <c r="TFY35" s="687"/>
      <c r="TFZ35" s="687"/>
      <c r="TGA35" s="687"/>
      <c r="TGB35" s="687"/>
      <c r="TGC35" s="687"/>
      <c r="TGD35" s="687"/>
      <c r="TGE35" s="687"/>
      <c r="TGF35" s="687"/>
      <c r="TGG35" s="687"/>
      <c r="TGH35" s="687"/>
      <c r="TGI35" s="687"/>
      <c r="TGJ35" s="687"/>
      <c r="TGK35" s="687"/>
      <c r="TGL35" s="687"/>
      <c r="TGM35" s="687"/>
      <c r="TGN35" s="687"/>
      <c r="TGO35" s="687"/>
      <c r="TGP35" s="687"/>
      <c r="TGQ35" s="687"/>
      <c r="TGR35" s="687"/>
      <c r="TGS35" s="687"/>
      <c r="TGT35" s="687"/>
      <c r="TGU35" s="687"/>
      <c r="TGV35" s="687"/>
      <c r="TGW35" s="687"/>
      <c r="TGX35" s="687"/>
      <c r="TGY35" s="687"/>
      <c r="TGZ35" s="687"/>
      <c r="THA35" s="687"/>
      <c r="THB35" s="687"/>
      <c r="THC35" s="687"/>
      <c r="THD35" s="687"/>
      <c r="THE35" s="687"/>
      <c r="THF35" s="687"/>
      <c r="THG35" s="687"/>
      <c r="THH35" s="687"/>
      <c r="THI35" s="687"/>
      <c r="THJ35" s="687"/>
      <c r="THK35" s="687"/>
      <c r="THL35" s="687"/>
      <c r="THM35" s="687"/>
      <c r="THN35" s="687"/>
      <c r="THO35" s="687"/>
      <c r="THP35" s="687"/>
      <c r="THQ35" s="687"/>
      <c r="THR35" s="687"/>
      <c r="THS35" s="687"/>
      <c r="THT35" s="687"/>
      <c r="THU35" s="687"/>
      <c r="THV35" s="687"/>
      <c r="THW35" s="687"/>
      <c r="THX35" s="687"/>
      <c r="THY35" s="687"/>
      <c r="THZ35" s="687"/>
      <c r="TIA35" s="687"/>
      <c r="TIB35" s="687"/>
      <c r="TIC35" s="687"/>
      <c r="TID35" s="687"/>
      <c r="TIE35" s="687"/>
      <c r="TIF35" s="687"/>
      <c r="TIG35" s="687"/>
      <c r="TIH35" s="687"/>
      <c r="TII35" s="687"/>
      <c r="TIJ35" s="687"/>
      <c r="TIK35" s="687"/>
      <c r="TIL35" s="687"/>
      <c r="TIM35" s="687"/>
      <c r="TIN35" s="687"/>
      <c r="TIO35" s="687"/>
      <c r="TIP35" s="687"/>
      <c r="TIQ35" s="687"/>
      <c r="TIR35" s="687"/>
      <c r="TIS35" s="687"/>
      <c r="TIT35" s="687"/>
      <c r="TIU35" s="687"/>
      <c r="TIV35" s="687"/>
      <c r="TIW35" s="687"/>
      <c r="TIX35" s="687"/>
      <c r="TIY35" s="687"/>
      <c r="TIZ35" s="687"/>
      <c r="TJA35" s="687"/>
      <c r="TJB35" s="687"/>
      <c r="TJC35" s="687"/>
      <c r="TJD35" s="687"/>
      <c r="TJE35" s="687"/>
      <c r="TJF35" s="687"/>
      <c r="TJG35" s="687"/>
      <c r="TJH35" s="687"/>
      <c r="TJI35" s="687"/>
      <c r="TJJ35" s="687"/>
      <c r="TJK35" s="687"/>
      <c r="TJL35" s="687"/>
      <c r="TJM35" s="687"/>
      <c r="TJN35" s="687"/>
      <c r="TJO35" s="687"/>
      <c r="TJP35" s="687"/>
      <c r="TJQ35" s="687"/>
      <c r="TJR35" s="687"/>
      <c r="TJS35" s="687"/>
      <c r="TJT35" s="687"/>
      <c r="TJU35" s="687"/>
      <c r="TJV35" s="687"/>
      <c r="TJW35" s="687"/>
      <c r="TJX35" s="687"/>
      <c r="TJY35" s="687"/>
      <c r="TJZ35" s="687"/>
      <c r="TKA35" s="687"/>
      <c r="TKB35" s="687"/>
      <c r="TKC35" s="687"/>
      <c r="TKD35" s="687"/>
      <c r="TKE35" s="687"/>
      <c r="TKF35" s="687"/>
      <c r="TKG35" s="687"/>
      <c r="TKH35" s="687"/>
      <c r="TKI35" s="687"/>
      <c r="TKJ35" s="687"/>
      <c r="TKK35" s="687"/>
      <c r="TKL35" s="687"/>
      <c r="TKM35" s="687"/>
      <c r="TKN35" s="687"/>
      <c r="TKO35" s="687"/>
      <c r="TKP35" s="687"/>
      <c r="TKQ35" s="687"/>
      <c r="TKR35" s="687"/>
      <c r="TKS35" s="687"/>
      <c r="TKT35" s="687"/>
      <c r="TKU35" s="687"/>
      <c r="TKV35" s="687"/>
      <c r="TKW35" s="687"/>
      <c r="TKX35" s="687"/>
      <c r="TKY35" s="687"/>
      <c r="TKZ35" s="687"/>
      <c r="TLA35" s="687"/>
      <c r="TLB35" s="687"/>
      <c r="TLC35" s="687"/>
      <c r="TLD35" s="687"/>
      <c r="TLE35" s="687"/>
      <c r="TLF35" s="687"/>
      <c r="TLG35" s="687"/>
      <c r="TLH35" s="687"/>
      <c r="TLI35" s="687"/>
      <c r="TLJ35" s="687"/>
      <c r="TLK35" s="687"/>
      <c r="TLL35" s="687"/>
      <c r="TLM35" s="687"/>
      <c r="TLN35" s="687"/>
      <c r="TLO35" s="687"/>
      <c r="TLP35" s="687"/>
      <c r="TLQ35" s="687"/>
      <c r="TLR35" s="687"/>
      <c r="TLS35" s="687"/>
      <c r="TLT35" s="687"/>
      <c r="TLU35" s="687"/>
      <c r="TLV35" s="687"/>
      <c r="TLW35" s="687"/>
      <c r="TLX35" s="687"/>
      <c r="TLY35" s="687"/>
      <c r="TLZ35" s="687"/>
      <c r="TMA35" s="687"/>
      <c r="TMB35" s="687"/>
      <c r="TMC35" s="687"/>
      <c r="TMD35" s="687"/>
      <c r="TME35" s="687"/>
      <c r="TMF35" s="687"/>
      <c r="TMG35" s="687"/>
      <c r="TMH35" s="687"/>
      <c r="TMI35" s="687"/>
      <c r="TMJ35" s="687"/>
      <c r="TMK35" s="687"/>
      <c r="TML35" s="687"/>
      <c r="TMM35" s="687"/>
      <c r="TMN35" s="687"/>
      <c r="TMO35" s="687"/>
      <c r="TMP35" s="687"/>
      <c r="TMQ35" s="687"/>
      <c r="TMR35" s="687"/>
      <c r="TMS35" s="687"/>
      <c r="TMT35" s="687"/>
      <c r="TMU35" s="687"/>
      <c r="TMV35" s="687"/>
      <c r="TMW35" s="687"/>
      <c r="TMX35" s="687"/>
      <c r="TMY35" s="687"/>
      <c r="TMZ35" s="687"/>
      <c r="TNA35" s="687"/>
      <c r="TNB35" s="687"/>
      <c r="TNC35" s="687"/>
      <c r="TND35" s="687"/>
      <c r="TNE35" s="687"/>
      <c r="TNF35" s="687"/>
      <c r="TNG35" s="687"/>
      <c r="TNH35" s="687"/>
      <c r="TNI35" s="687"/>
      <c r="TNJ35" s="687"/>
      <c r="TNK35" s="687"/>
      <c r="TNL35" s="687"/>
      <c r="TNM35" s="687"/>
      <c r="TNN35" s="687"/>
      <c r="TNO35" s="687"/>
      <c r="TNP35" s="687"/>
      <c r="TNQ35" s="687"/>
      <c r="TNR35" s="687"/>
      <c r="TNS35" s="687"/>
      <c r="TNT35" s="687"/>
      <c r="TNU35" s="687"/>
      <c r="TNV35" s="687"/>
      <c r="TNW35" s="687"/>
      <c r="TNX35" s="687"/>
      <c r="TNY35" s="687"/>
      <c r="TNZ35" s="687"/>
      <c r="TOA35" s="687"/>
      <c r="TOB35" s="687"/>
      <c r="TOC35" s="687"/>
      <c r="TOD35" s="687"/>
      <c r="TOE35" s="687"/>
      <c r="TOF35" s="687"/>
      <c r="TOG35" s="687"/>
      <c r="TOH35" s="687"/>
      <c r="TOI35" s="687"/>
      <c r="TOJ35" s="687"/>
      <c r="TOK35" s="687"/>
      <c r="TOL35" s="687"/>
      <c r="TOM35" s="687"/>
      <c r="TON35" s="687"/>
      <c r="TOO35" s="687"/>
      <c r="TOP35" s="687"/>
      <c r="TOQ35" s="687"/>
      <c r="TOR35" s="687"/>
      <c r="TOS35" s="687"/>
      <c r="TOT35" s="687"/>
      <c r="TOU35" s="687"/>
      <c r="TOV35" s="687"/>
      <c r="TOW35" s="687"/>
      <c r="TOX35" s="687"/>
      <c r="TOY35" s="687"/>
      <c r="TOZ35" s="687"/>
      <c r="TPA35" s="687"/>
      <c r="TPB35" s="687"/>
      <c r="TPC35" s="687"/>
      <c r="TPD35" s="687"/>
      <c r="TPE35" s="687"/>
      <c r="TPF35" s="687"/>
      <c r="TPG35" s="687"/>
      <c r="TPH35" s="687"/>
      <c r="TPI35" s="687"/>
      <c r="TPJ35" s="687"/>
      <c r="TPK35" s="687"/>
      <c r="TPL35" s="687"/>
      <c r="TPM35" s="687"/>
      <c r="TPN35" s="687"/>
      <c r="TPO35" s="687"/>
      <c r="TPP35" s="687"/>
      <c r="TPQ35" s="687"/>
      <c r="TPR35" s="687"/>
      <c r="TPS35" s="687"/>
      <c r="TPT35" s="687"/>
      <c r="TPU35" s="687"/>
      <c r="TPV35" s="687"/>
      <c r="TPW35" s="687"/>
      <c r="TPX35" s="687"/>
      <c r="TPY35" s="687"/>
      <c r="TPZ35" s="687"/>
      <c r="TQA35" s="687"/>
      <c r="TQB35" s="687"/>
      <c r="TQC35" s="687"/>
      <c r="TQD35" s="687"/>
      <c r="TQE35" s="687"/>
      <c r="TQF35" s="687"/>
      <c r="TQG35" s="687"/>
      <c r="TQH35" s="687"/>
      <c r="TQI35" s="687"/>
      <c r="TQJ35" s="687"/>
      <c r="TQK35" s="687"/>
      <c r="TQL35" s="687"/>
      <c r="TQM35" s="687"/>
      <c r="TQN35" s="687"/>
      <c r="TQO35" s="687"/>
      <c r="TQP35" s="687"/>
      <c r="TQQ35" s="687"/>
      <c r="TQR35" s="687"/>
      <c r="TQS35" s="687"/>
      <c r="TQT35" s="687"/>
      <c r="TQU35" s="687"/>
      <c r="TQV35" s="687"/>
      <c r="TQW35" s="687"/>
      <c r="TQX35" s="687"/>
      <c r="TQY35" s="687"/>
      <c r="TQZ35" s="687"/>
      <c r="TRA35" s="687"/>
      <c r="TRB35" s="687"/>
      <c r="TRC35" s="687"/>
      <c r="TRD35" s="687"/>
      <c r="TRE35" s="687"/>
      <c r="TRF35" s="687"/>
      <c r="TRG35" s="687"/>
      <c r="TRH35" s="687"/>
      <c r="TRI35" s="687"/>
      <c r="TRJ35" s="687"/>
      <c r="TRK35" s="687"/>
      <c r="TRL35" s="687"/>
      <c r="TRM35" s="687"/>
      <c r="TRN35" s="687"/>
      <c r="TRO35" s="687"/>
      <c r="TRP35" s="687"/>
      <c r="TRQ35" s="687"/>
      <c r="TRR35" s="687"/>
      <c r="TRS35" s="687"/>
      <c r="TRT35" s="687"/>
      <c r="TRU35" s="687"/>
      <c r="TRV35" s="687"/>
      <c r="TRW35" s="687"/>
      <c r="TRX35" s="687"/>
      <c r="TRY35" s="687"/>
      <c r="TRZ35" s="687"/>
      <c r="TSA35" s="687"/>
      <c r="TSB35" s="687"/>
      <c r="TSC35" s="687"/>
      <c r="TSD35" s="687"/>
      <c r="TSE35" s="687"/>
      <c r="TSF35" s="687"/>
      <c r="TSG35" s="687"/>
      <c r="TSH35" s="687"/>
      <c r="TSI35" s="687"/>
      <c r="TSJ35" s="687"/>
      <c r="TSK35" s="687"/>
      <c r="TSL35" s="687"/>
      <c r="TSM35" s="687"/>
      <c r="TSN35" s="687"/>
      <c r="TSO35" s="687"/>
      <c r="TSP35" s="687"/>
      <c r="TSQ35" s="687"/>
      <c r="TSR35" s="687"/>
      <c r="TSS35" s="687"/>
      <c r="TST35" s="687"/>
      <c r="TSU35" s="687"/>
      <c r="TSV35" s="687"/>
      <c r="TSW35" s="687"/>
      <c r="TSX35" s="687"/>
      <c r="TSY35" s="687"/>
      <c r="TSZ35" s="687"/>
      <c r="TTA35" s="687"/>
      <c r="TTB35" s="687"/>
      <c r="TTC35" s="687"/>
      <c r="TTD35" s="687"/>
      <c r="TTE35" s="687"/>
      <c r="TTF35" s="687"/>
      <c r="TTG35" s="687"/>
      <c r="TTH35" s="687"/>
      <c r="TTI35" s="687"/>
      <c r="TTJ35" s="687"/>
      <c r="TTK35" s="687"/>
      <c r="TTL35" s="687"/>
      <c r="TTM35" s="687"/>
      <c r="TTN35" s="687"/>
      <c r="TTO35" s="687"/>
      <c r="TTP35" s="687"/>
      <c r="TTQ35" s="687"/>
      <c r="TTR35" s="687"/>
      <c r="TTS35" s="687"/>
      <c r="TTT35" s="687"/>
      <c r="TTU35" s="687"/>
      <c r="TTV35" s="687"/>
      <c r="TTW35" s="687"/>
      <c r="TTX35" s="687"/>
      <c r="TTY35" s="687"/>
      <c r="TTZ35" s="687"/>
      <c r="TUA35" s="687"/>
      <c r="TUB35" s="687"/>
      <c r="TUC35" s="687"/>
      <c r="TUD35" s="687"/>
      <c r="TUE35" s="687"/>
      <c r="TUF35" s="687"/>
      <c r="TUG35" s="687"/>
      <c r="TUH35" s="687"/>
      <c r="TUI35" s="687"/>
      <c r="TUJ35" s="687"/>
      <c r="TUK35" s="687"/>
      <c r="TUL35" s="687"/>
      <c r="TUM35" s="687"/>
      <c r="TUN35" s="687"/>
      <c r="TUO35" s="687"/>
      <c r="TUP35" s="687"/>
      <c r="TUQ35" s="687"/>
      <c r="TUR35" s="687"/>
      <c r="TUS35" s="687"/>
      <c r="TUT35" s="687"/>
      <c r="TUU35" s="687"/>
      <c r="TUV35" s="687"/>
      <c r="TUW35" s="687"/>
      <c r="TUX35" s="687"/>
      <c r="TUY35" s="687"/>
      <c r="TUZ35" s="687"/>
      <c r="TVA35" s="687"/>
      <c r="TVB35" s="687"/>
      <c r="TVC35" s="687"/>
      <c r="TVD35" s="687"/>
      <c r="TVE35" s="687"/>
      <c r="TVF35" s="687"/>
      <c r="TVG35" s="687"/>
      <c r="TVH35" s="687"/>
      <c r="TVI35" s="687"/>
      <c r="TVJ35" s="687"/>
      <c r="TVK35" s="687"/>
      <c r="TVL35" s="687"/>
      <c r="TVM35" s="687"/>
      <c r="TVN35" s="687"/>
      <c r="TVO35" s="687"/>
      <c r="TVP35" s="687"/>
      <c r="TVQ35" s="687"/>
      <c r="TVR35" s="687"/>
      <c r="TVS35" s="687"/>
      <c r="TVT35" s="687"/>
      <c r="TVU35" s="687"/>
      <c r="TVV35" s="687"/>
      <c r="TVW35" s="687"/>
      <c r="TVX35" s="687"/>
      <c r="TVY35" s="687"/>
      <c r="TVZ35" s="687"/>
      <c r="TWA35" s="687"/>
      <c r="TWB35" s="687"/>
      <c r="TWC35" s="687"/>
      <c r="TWD35" s="687"/>
      <c r="TWE35" s="687"/>
      <c r="TWF35" s="687"/>
      <c r="TWG35" s="687"/>
      <c r="TWH35" s="687"/>
      <c r="TWI35" s="687"/>
      <c r="TWJ35" s="687"/>
      <c r="TWK35" s="687"/>
      <c r="TWL35" s="687"/>
      <c r="TWM35" s="687"/>
      <c r="TWN35" s="687"/>
      <c r="TWO35" s="687"/>
      <c r="TWP35" s="687"/>
      <c r="TWQ35" s="687"/>
      <c r="TWR35" s="687"/>
      <c r="TWS35" s="687"/>
      <c r="TWT35" s="687"/>
      <c r="TWU35" s="687"/>
      <c r="TWV35" s="687"/>
      <c r="TWW35" s="687"/>
      <c r="TWX35" s="687"/>
      <c r="TWY35" s="687"/>
      <c r="TWZ35" s="687"/>
      <c r="TXA35" s="687"/>
      <c r="TXB35" s="687"/>
      <c r="TXC35" s="687"/>
      <c r="TXD35" s="687"/>
      <c r="TXE35" s="687"/>
      <c r="TXF35" s="687"/>
      <c r="TXG35" s="687"/>
      <c r="TXH35" s="687"/>
      <c r="TXI35" s="687"/>
      <c r="TXJ35" s="687"/>
      <c r="TXK35" s="687"/>
      <c r="TXL35" s="687"/>
      <c r="TXM35" s="687"/>
      <c r="TXN35" s="687"/>
      <c r="TXO35" s="687"/>
      <c r="TXP35" s="687"/>
      <c r="TXQ35" s="687"/>
      <c r="TXR35" s="687"/>
      <c r="TXS35" s="687"/>
      <c r="TXT35" s="687"/>
      <c r="TXU35" s="687"/>
      <c r="TXV35" s="687"/>
      <c r="TXW35" s="687"/>
      <c r="TXX35" s="687"/>
      <c r="TXY35" s="687"/>
      <c r="TXZ35" s="687"/>
      <c r="TYA35" s="687"/>
      <c r="TYB35" s="687"/>
      <c r="TYC35" s="687"/>
      <c r="TYD35" s="687"/>
      <c r="TYE35" s="687"/>
      <c r="TYF35" s="687"/>
      <c r="TYG35" s="687"/>
      <c r="TYH35" s="687"/>
      <c r="TYI35" s="687"/>
      <c r="TYJ35" s="687"/>
      <c r="TYK35" s="687"/>
      <c r="TYL35" s="687"/>
      <c r="TYM35" s="687"/>
      <c r="TYN35" s="687"/>
      <c r="TYO35" s="687"/>
      <c r="TYP35" s="687"/>
      <c r="TYQ35" s="687"/>
      <c r="TYR35" s="687"/>
      <c r="TYS35" s="687"/>
      <c r="TYT35" s="687"/>
      <c r="TYU35" s="687"/>
      <c r="TYV35" s="687"/>
      <c r="TYW35" s="687"/>
      <c r="TYX35" s="687"/>
      <c r="TYY35" s="687"/>
      <c r="TYZ35" s="687"/>
      <c r="TZA35" s="687"/>
      <c r="TZB35" s="687"/>
      <c r="TZC35" s="687"/>
      <c r="TZD35" s="687"/>
      <c r="TZE35" s="687"/>
      <c r="TZF35" s="687"/>
      <c r="TZG35" s="687"/>
      <c r="TZH35" s="687"/>
      <c r="TZI35" s="687"/>
      <c r="TZJ35" s="687"/>
      <c r="TZK35" s="687"/>
      <c r="TZL35" s="687"/>
      <c r="TZM35" s="687"/>
      <c r="TZN35" s="687"/>
      <c r="TZO35" s="687"/>
      <c r="TZP35" s="687"/>
      <c r="TZQ35" s="687"/>
      <c r="TZR35" s="687"/>
      <c r="TZS35" s="687"/>
      <c r="TZT35" s="687"/>
      <c r="TZU35" s="687"/>
      <c r="TZV35" s="687"/>
      <c r="TZW35" s="687"/>
      <c r="TZX35" s="687"/>
      <c r="TZY35" s="687"/>
      <c r="TZZ35" s="687"/>
      <c r="UAA35" s="687"/>
      <c r="UAB35" s="687"/>
      <c r="UAC35" s="687"/>
      <c r="UAD35" s="687"/>
      <c r="UAE35" s="687"/>
      <c r="UAF35" s="687"/>
      <c r="UAG35" s="687"/>
      <c r="UAH35" s="687"/>
      <c r="UAI35" s="687"/>
      <c r="UAJ35" s="687"/>
      <c r="UAK35" s="687"/>
      <c r="UAL35" s="687"/>
      <c r="UAM35" s="687"/>
      <c r="UAN35" s="687"/>
      <c r="UAO35" s="687"/>
      <c r="UAP35" s="687"/>
      <c r="UAQ35" s="687"/>
      <c r="UAR35" s="687"/>
      <c r="UAS35" s="687"/>
      <c r="UAT35" s="687"/>
      <c r="UAU35" s="687"/>
      <c r="UAV35" s="687"/>
      <c r="UAW35" s="687"/>
      <c r="UAX35" s="687"/>
      <c r="UAY35" s="687"/>
      <c r="UAZ35" s="687"/>
      <c r="UBA35" s="687"/>
      <c r="UBB35" s="687"/>
      <c r="UBC35" s="687"/>
      <c r="UBD35" s="687"/>
      <c r="UBE35" s="687"/>
      <c r="UBF35" s="687"/>
      <c r="UBG35" s="687"/>
      <c r="UBH35" s="687"/>
      <c r="UBI35" s="687"/>
      <c r="UBJ35" s="687"/>
      <c r="UBK35" s="687"/>
      <c r="UBL35" s="687"/>
      <c r="UBM35" s="687"/>
      <c r="UBN35" s="687"/>
      <c r="UBO35" s="687"/>
      <c r="UBP35" s="687"/>
      <c r="UBQ35" s="687"/>
      <c r="UBR35" s="687"/>
      <c r="UBS35" s="687"/>
      <c r="UBT35" s="687"/>
      <c r="UBU35" s="687"/>
      <c r="UBV35" s="687"/>
      <c r="UBW35" s="687"/>
      <c r="UBX35" s="687"/>
      <c r="UBY35" s="687"/>
      <c r="UBZ35" s="687"/>
      <c r="UCA35" s="687"/>
      <c r="UCB35" s="687"/>
      <c r="UCC35" s="687"/>
      <c r="UCD35" s="687"/>
      <c r="UCE35" s="687"/>
      <c r="UCF35" s="687"/>
      <c r="UCG35" s="687"/>
      <c r="UCH35" s="687"/>
      <c r="UCI35" s="687"/>
      <c r="UCJ35" s="687"/>
      <c r="UCK35" s="687"/>
      <c r="UCL35" s="687"/>
      <c r="UCM35" s="687"/>
      <c r="UCN35" s="687"/>
      <c r="UCO35" s="687"/>
      <c r="UCP35" s="687"/>
      <c r="UCQ35" s="687"/>
      <c r="UCR35" s="687"/>
      <c r="UCS35" s="687"/>
      <c r="UCT35" s="687"/>
      <c r="UCU35" s="687"/>
      <c r="UCV35" s="687"/>
      <c r="UCW35" s="687"/>
      <c r="UCX35" s="687"/>
      <c r="UCY35" s="687"/>
      <c r="UCZ35" s="687"/>
      <c r="UDA35" s="687"/>
      <c r="UDB35" s="687"/>
      <c r="UDC35" s="687"/>
      <c r="UDD35" s="687"/>
      <c r="UDE35" s="687"/>
      <c r="UDF35" s="687"/>
      <c r="UDG35" s="687"/>
      <c r="UDH35" s="687"/>
      <c r="UDI35" s="687"/>
      <c r="UDJ35" s="687"/>
      <c r="UDK35" s="687"/>
      <c r="UDL35" s="687"/>
      <c r="UDM35" s="687"/>
      <c r="UDN35" s="687"/>
      <c r="UDO35" s="687"/>
      <c r="UDP35" s="687"/>
      <c r="UDQ35" s="687"/>
      <c r="UDR35" s="687"/>
      <c r="UDS35" s="687"/>
      <c r="UDT35" s="687"/>
      <c r="UDU35" s="687"/>
      <c r="UDV35" s="687"/>
      <c r="UDW35" s="687"/>
      <c r="UDX35" s="687"/>
      <c r="UDY35" s="687"/>
      <c r="UDZ35" s="687"/>
      <c r="UEA35" s="687"/>
      <c r="UEB35" s="687"/>
      <c r="UEC35" s="687"/>
      <c r="UED35" s="687"/>
      <c r="UEE35" s="687"/>
      <c r="UEF35" s="687"/>
      <c r="UEG35" s="687"/>
      <c r="UEH35" s="687"/>
      <c r="UEI35" s="687"/>
      <c r="UEJ35" s="687"/>
      <c r="UEK35" s="687"/>
      <c r="UEL35" s="687"/>
      <c r="UEM35" s="687"/>
      <c r="UEN35" s="687"/>
      <c r="UEO35" s="687"/>
      <c r="UEP35" s="687"/>
      <c r="UEQ35" s="687"/>
      <c r="UER35" s="687"/>
      <c r="UES35" s="687"/>
      <c r="UET35" s="687"/>
      <c r="UEU35" s="687"/>
      <c r="UEV35" s="687"/>
      <c r="UEW35" s="687"/>
      <c r="UEX35" s="687"/>
      <c r="UEY35" s="687"/>
      <c r="UEZ35" s="687"/>
      <c r="UFA35" s="687"/>
      <c r="UFB35" s="687"/>
      <c r="UFC35" s="687"/>
      <c r="UFD35" s="687"/>
      <c r="UFE35" s="687"/>
      <c r="UFF35" s="687"/>
      <c r="UFG35" s="687"/>
      <c r="UFH35" s="687"/>
      <c r="UFI35" s="687"/>
      <c r="UFJ35" s="687"/>
      <c r="UFK35" s="687"/>
      <c r="UFL35" s="687"/>
      <c r="UFM35" s="687"/>
      <c r="UFN35" s="687"/>
      <c r="UFO35" s="687"/>
      <c r="UFP35" s="687"/>
      <c r="UFQ35" s="687"/>
      <c r="UFR35" s="687"/>
      <c r="UFS35" s="687"/>
      <c r="UFT35" s="687"/>
      <c r="UFU35" s="687"/>
      <c r="UFV35" s="687"/>
      <c r="UFW35" s="687"/>
      <c r="UFX35" s="687"/>
      <c r="UFY35" s="687"/>
      <c r="UFZ35" s="687"/>
      <c r="UGA35" s="687"/>
      <c r="UGB35" s="687"/>
      <c r="UGC35" s="687"/>
      <c r="UGD35" s="687"/>
      <c r="UGE35" s="687"/>
      <c r="UGF35" s="687"/>
      <c r="UGG35" s="687"/>
      <c r="UGH35" s="687"/>
      <c r="UGI35" s="687"/>
      <c r="UGJ35" s="687"/>
      <c r="UGK35" s="687"/>
      <c r="UGL35" s="687"/>
      <c r="UGM35" s="687"/>
      <c r="UGN35" s="687"/>
      <c r="UGO35" s="687"/>
      <c r="UGP35" s="687"/>
      <c r="UGQ35" s="687"/>
      <c r="UGR35" s="687"/>
      <c r="UGS35" s="687"/>
      <c r="UGT35" s="687"/>
      <c r="UGU35" s="687"/>
      <c r="UGV35" s="687"/>
      <c r="UGW35" s="687"/>
      <c r="UGX35" s="687"/>
      <c r="UGY35" s="687"/>
      <c r="UGZ35" s="687"/>
      <c r="UHA35" s="687"/>
      <c r="UHB35" s="687"/>
      <c r="UHC35" s="687"/>
      <c r="UHD35" s="687"/>
      <c r="UHE35" s="687"/>
      <c r="UHF35" s="687"/>
      <c r="UHG35" s="687"/>
      <c r="UHH35" s="687"/>
      <c r="UHI35" s="687"/>
      <c r="UHJ35" s="687"/>
      <c r="UHK35" s="687"/>
      <c r="UHL35" s="687"/>
      <c r="UHM35" s="687"/>
      <c r="UHN35" s="687"/>
      <c r="UHO35" s="687"/>
      <c r="UHP35" s="687"/>
      <c r="UHQ35" s="687"/>
      <c r="UHR35" s="687"/>
      <c r="UHS35" s="687"/>
      <c r="UHT35" s="687"/>
      <c r="UHU35" s="687"/>
      <c r="UHV35" s="687"/>
      <c r="UHW35" s="687"/>
      <c r="UHX35" s="687"/>
      <c r="UHY35" s="687"/>
      <c r="UHZ35" s="687"/>
      <c r="UIA35" s="687"/>
      <c r="UIB35" s="687"/>
      <c r="UIC35" s="687"/>
      <c r="UID35" s="687"/>
      <c r="UIE35" s="687"/>
      <c r="UIF35" s="687"/>
      <c r="UIG35" s="687"/>
      <c r="UIH35" s="687"/>
      <c r="UII35" s="687"/>
      <c r="UIJ35" s="687"/>
      <c r="UIK35" s="687"/>
      <c r="UIL35" s="687"/>
      <c r="UIM35" s="687"/>
      <c r="UIN35" s="687"/>
      <c r="UIO35" s="687"/>
      <c r="UIP35" s="687"/>
      <c r="UIQ35" s="687"/>
      <c r="UIR35" s="687"/>
      <c r="UIS35" s="687"/>
      <c r="UIT35" s="687"/>
      <c r="UIU35" s="687"/>
      <c r="UIV35" s="687"/>
      <c r="UIW35" s="687"/>
      <c r="UIX35" s="687"/>
      <c r="UIY35" s="687"/>
      <c r="UIZ35" s="687"/>
      <c r="UJA35" s="687"/>
      <c r="UJB35" s="687"/>
      <c r="UJC35" s="687"/>
      <c r="UJD35" s="687"/>
      <c r="UJE35" s="687"/>
      <c r="UJF35" s="687"/>
      <c r="UJG35" s="687"/>
      <c r="UJH35" s="687"/>
      <c r="UJI35" s="687"/>
      <c r="UJJ35" s="687"/>
      <c r="UJK35" s="687"/>
      <c r="UJL35" s="687"/>
      <c r="UJM35" s="687"/>
      <c r="UJN35" s="687"/>
      <c r="UJO35" s="687"/>
      <c r="UJP35" s="687"/>
      <c r="UJQ35" s="687"/>
      <c r="UJR35" s="687"/>
      <c r="UJS35" s="687"/>
      <c r="UJT35" s="687"/>
      <c r="UJU35" s="687"/>
      <c r="UJV35" s="687"/>
      <c r="UJW35" s="687"/>
      <c r="UJX35" s="687"/>
      <c r="UJY35" s="687"/>
      <c r="UJZ35" s="687"/>
      <c r="UKA35" s="687"/>
      <c r="UKB35" s="687"/>
      <c r="UKC35" s="687"/>
      <c r="UKD35" s="687"/>
      <c r="UKE35" s="687"/>
      <c r="UKF35" s="687"/>
      <c r="UKG35" s="687"/>
      <c r="UKH35" s="687"/>
      <c r="UKI35" s="687"/>
      <c r="UKJ35" s="687"/>
      <c r="UKK35" s="687"/>
      <c r="UKL35" s="687"/>
      <c r="UKM35" s="687"/>
      <c r="UKN35" s="687"/>
      <c r="UKO35" s="687"/>
      <c r="UKP35" s="687"/>
      <c r="UKQ35" s="687"/>
      <c r="UKR35" s="687"/>
      <c r="UKS35" s="687"/>
      <c r="UKT35" s="687"/>
      <c r="UKU35" s="687"/>
      <c r="UKV35" s="687"/>
      <c r="UKW35" s="687"/>
      <c r="UKX35" s="687"/>
      <c r="UKY35" s="687"/>
      <c r="UKZ35" s="687"/>
      <c r="ULA35" s="687"/>
      <c r="ULB35" s="687"/>
      <c r="ULC35" s="687"/>
      <c r="ULD35" s="687"/>
      <c r="ULE35" s="687"/>
      <c r="ULF35" s="687"/>
      <c r="ULG35" s="687"/>
      <c r="ULH35" s="687"/>
      <c r="ULI35" s="687"/>
      <c r="ULJ35" s="687"/>
      <c r="ULK35" s="687"/>
      <c r="ULL35" s="687"/>
      <c r="ULM35" s="687"/>
      <c r="ULN35" s="687"/>
      <c r="ULO35" s="687"/>
      <c r="ULP35" s="687"/>
      <c r="ULQ35" s="687"/>
      <c r="ULR35" s="687"/>
      <c r="ULS35" s="687"/>
      <c r="ULT35" s="687"/>
      <c r="ULU35" s="687"/>
      <c r="ULV35" s="687"/>
      <c r="ULW35" s="687"/>
      <c r="ULX35" s="687"/>
      <c r="ULY35" s="687"/>
      <c r="ULZ35" s="687"/>
      <c r="UMA35" s="687"/>
      <c r="UMB35" s="687"/>
      <c r="UMC35" s="687"/>
      <c r="UMD35" s="687"/>
      <c r="UME35" s="687"/>
      <c r="UMF35" s="687"/>
      <c r="UMG35" s="687"/>
      <c r="UMH35" s="687"/>
      <c r="UMI35" s="687"/>
      <c r="UMJ35" s="687"/>
      <c r="UMK35" s="687"/>
      <c r="UML35" s="687"/>
      <c r="UMM35" s="687"/>
      <c r="UMN35" s="687"/>
      <c r="UMO35" s="687"/>
      <c r="UMP35" s="687"/>
      <c r="UMQ35" s="687"/>
      <c r="UMR35" s="687"/>
      <c r="UMS35" s="687"/>
      <c r="UMT35" s="687"/>
      <c r="UMU35" s="687"/>
      <c r="UMV35" s="687"/>
      <c r="UMW35" s="687"/>
      <c r="UMX35" s="687"/>
      <c r="UMY35" s="687"/>
      <c r="UMZ35" s="687"/>
      <c r="UNA35" s="687"/>
      <c r="UNB35" s="687"/>
      <c r="UNC35" s="687"/>
      <c r="UND35" s="687"/>
      <c r="UNE35" s="687"/>
      <c r="UNF35" s="687"/>
      <c r="UNG35" s="687"/>
      <c r="UNH35" s="687"/>
      <c r="UNI35" s="687"/>
      <c r="UNJ35" s="687"/>
      <c r="UNK35" s="687"/>
      <c r="UNL35" s="687"/>
      <c r="UNM35" s="687"/>
      <c r="UNN35" s="687"/>
      <c r="UNO35" s="687"/>
      <c r="UNP35" s="687"/>
      <c r="UNQ35" s="687"/>
      <c r="UNR35" s="687"/>
      <c r="UNS35" s="687"/>
      <c r="UNT35" s="687"/>
      <c r="UNU35" s="687"/>
      <c r="UNV35" s="687"/>
      <c r="UNW35" s="687"/>
      <c r="UNX35" s="687"/>
      <c r="UNY35" s="687"/>
      <c r="UNZ35" s="687"/>
      <c r="UOA35" s="687"/>
      <c r="UOB35" s="687"/>
      <c r="UOC35" s="687"/>
      <c r="UOD35" s="687"/>
      <c r="UOE35" s="687"/>
      <c r="UOF35" s="687"/>
      <c r="UOG35" s="687"/>
      <c r="UOH35" s="687"/>
      <c r="UOI35" s="687"/>
      <c r="UOJ35" s="687"/>
      <c r="UOK35" s="687"/>
      <c r="UOL35" s="687"/>
      <c r="UOM35" s="687"/>
      <c r="UON35" s="687"/>
      <c r="UOO35" s="687"/>
      <c r="UOP35" s="687"/>
      <c r="UOQ35" s="687"/>
      <c r="UOR35" s="687"/>
      <c r="UOS35" s="687"/>
      <c r="UOT35" s="687"/>
      <c r="UOU35" s="687"/>
      <c r="UOV35" s="687"/>
      <c r="UOW35" s="687"/>
      <c r="UOX35" s="687"/>
      <c r="UOY35" s="687"/>
      <c r="UOZ35" s="687"/>
      <c r="UPA35" s="687"/>
      <c r="UPB35" s="687"/>
      <c r="UPC35" s="687"/>
      <c r="UPD35" s="687"/>
      <c r="UPE35" s="687"/>
      <c r="UPF35" s="687"/>
      <c r="UPG35" s="687"/>
      <c r="UPH35" s="687"/>
      <c r="UPI35" s="687"/>
      <c r="UPJ35" s="687"/>
      <c r="UPK35" s="687"/>
      <c r="UPL35" s="687"/>
      <c r="UPM35" s="687"/>
      <c r="UPN35" s="687"/>
      <c r="UPO35" s="687"/>
      <c r="UPP35" s="687"/>
      <c r="UPQ35" s="687"/>
      <c r="UPR35" s="687"/>
      <c r="UPS35" s="687"/>
      <c r="UPT35" s="687"/>
      <c r="UPU35" s="687"/>
      <c r="UPV35" s="687"/>
      <c r="UPW35" s="687"/>
      <c r="UPX35" s="687"/>
      <c r="UPY35" s="687"/>
      <c r="UPZ35" s="687"/>
      <c r="UQA35" s="687"/>
      <c r="UQB35" s="687"/>
      <c r="UQC35" s="687"/>
      <c r="UQD35" s="687"/>
      <c r="UQE35" s="687"/>
      <c r="UQF35" s="687"/>
      <c r="UQG35" s="687"/>
      <c r="UQH35" s="687"/>
      <c r="UQI35" s="687"/>
      <c r="UQJ35" s="687"/>
      <c r="UQK35" s="687"/>
      <c r="UQL35" s="687"/>
      <c r="UQM35" s="687"/>
      <c r="UQN35" s="687"/>
      <c r="UQO35" s="687"/>
      <c r="UQP35" s="687"/>
      <c r="UQQ35" s="687"/>
      <c r="UQR35" s="687"/>
      <c r="UQS35" s="687"/>
      <c r="UQT35" s="687"/>
      <c r="UQU35" s="687"/>
      <c r="UQV35" s="687"/>
      <c r="UQW35" s="687"/>
      <c r="UQX35" s="687"/>
      <c r="UQY35" s="687"/>
      <c r="UQZ35" s="687"/>
      <c r="URA35" s="687"/>
      <c r="URB35" s="687"/>
      <c r="URC35" s="687"/>
      <c r="URD35" s="687"/>
      <c r="URE35" s="687"/>
      <c r="URF35" s="687"/>
      <c r="URG35" s="687"/>
      <c r="URH35" s="687"/>
      <c r="URI35" s="687"/>
      <c r="URJ35" s="687"/>
      <c r="URK35" s="687"/>
      <c r="URL35" s="687"/>
      <c r="URM35" s="687"/>
      <c r="URN35" s="687"/>
      <c r="URO35" s="687"/>
      <c r="URP35" s="687"/>
      <c r="URQ35" s="687"/>
      <c r="URR35" s="687"/>
      <c r="URS35" s="687"/>
      <c r="URT35" s="687"/>
      <c r="URU35" s="687"/>
      <c r="URV35" s="687"/>
      <c r="URW35" s="687"/>
      <c r="URX35" s="687"/>
      <c r="URY35" s="687"/>
      <c r="URZ35" s="687"/>
      <c r="USA35" s="687"/>
      <c r="USB35" s="687"/>
      <c r="USC35" s="687"/>
      <c r="USD35" s="687"/>
      <c r="USE35" s="687"/>
      <c r="USF35" s="687"/>
      <c r="USG35" s="687"/>
      <c r="USH35" s="687"/>
      <c r="USI35" s="687"/>
      <c r="USJ35" s="687"/>
      <c r="USK35" s="687"/>
      <c r="USL35" s="687"/>
      <c r="USM35" s="687"/>
      <c r="USN35" s="687"/>
      <c r="USO35" s="687"/>
      <c r="USP35" s="687"/>
      <c r="USQ35" s="687"/>
      <c r="USR35" s="687"/>
      <c r="USS35" s="687"/>
      <c r="UST35" s="687"/>
      <c r="USU35" s="687"/>
      <c r="USV35" s="687"/>
      <c r="USW35" s="687"/>
      <c r="USX35" s="687"/>
      <c r="USY35" s="687"/>
      <c r="USZ35" s="687"/>
      <c r="UTA35" s="687"/>
      <c r="UTB35" s="687"/>
      <c r="UTC35" s="687"/>
      <c r="UTD35" s="687"/>
      <c r="UTE35" s="687"/>
      <c r="UTF35" s="687"/>
      <c r="UTG35" s="687"/>
      <c r="UTH35" s="687"/>
      <c r="UTI35" s="687"/>
      <c r="UTJ35" s="687"/>
      <c r="UTK35" s="687"/>
      <c r="UTL35" s="687"/>
      <c r="UTM35" s="687"/>
      <c r="UTN35" s="687"/>
      <c r="UTO35" s="687"/>
      <c r="UTP35" s="687"/>
      <c r="UTQ35" s="687"/>
      <c r="UTR35" s="687"/>
      <c r="UTS35" s="687"/>
      <c r="UTT35" s="687"/>
      <c r="UTU35" s="687"/>
      <c r="UTV35" s="687"/>
      <c r="UTW35" s="687"/>
      <c r="UTX35" s="687"/>
      <c r="UTY35" s="687"/>
      <c r="UTZ35" s="687"/>
      <c r="UUA35" s="687"/>
      <c r="UUB35" s="687"/>
      <c r="UUC35" s="687"/>
      <c r="UUD35" s="687"/>
      <c r="UUE35" s="687"/>
      <c r="UUF35" s="687"/>
      <c r="UUG35" s="687"/>
      <c r="UUH35" s="687"/>
      <c r="UUI35" s="687"/>
      <c r="UUJ35" s="687"/>
      <c r="UUK35" s="687"/>
      <c r="UUL35" s="687"/>
      <c r="UUM35" s="687"/>
      <c r="UUN35" s="687"/>
      <c r="UUO35" s="687"/>
      <c r="UUP35" s="687"/>
      <c r="UUQ35" s="687"/>
      <c r="UUR35" s="687"/>
      <c r="UUS35" s="687"/>
      <c r="UUT35" s="687"/>
      <c r="UUU35" s="687"/>
      <c r="UUV35" s="687"/>
      <c r="UUW35" s="687"/>
      <c r="UUX35" s="687"/>
      <c r="UUY35" s="687"/>
      <c r="UUZ35" s="687"/>
      <c r="UVA35" s="687"/>
      <c r="UVB35" s="687"/>
      <c r="UVC35" s="687"/>
      <c r="UVD35" s="687"/>
      <c r="UVE35" s="687"/>
      <c r="UVF35" s="687"/>
      <c r="UVG35" s="687"/>
      <c r="UVH35" s="687"/>
      <c r="UVI35" s="687"/>
      <c r="UVJ35" s="687"/>
      <c r="UVK35" s="687"/>
      <c r="UVL35" s="687"/>
      <c r="UVM35" s="687"/>
      <c r="UVN35" s="687"/>
      <c r="UVO35" s="687"/>
      <c r="UVP35" s="687"/>
      <c r="UVQ35" s="687"/>
      <c r="UVR35" s="687"/>
      <c r="UVS35" s="687"/>
      <c r="UVT35" s="687"/>
      <c r="UVU35" s="687"/>
      <c r="UVV35" s="687"/>
      <c r="UVW35" s="687"/>
      <c r="UVX35" s="687"/>
      <c r="UVY35" s="687"/>
      <c r="UVZ35" s="687"/>
      <c r="UWA35" s="687"/>
      <c r="UWB35" s="687"/>
      <c r="UWC35" s="687"/>
      <c r="UWD35" s="687"/>
      <c r="UWE35" s="687"/>
      <c r="UWF35" s="687"/>
      <c r="UWG35" s="687"/>
      <c r="UWH35" s="687"/>
      <c r="UWI35" s="687"/>
      <c r="UWJ35" s="687"/>
      <c r="UWK35" s="687"/>
      <c r="UWL35" s="687"/>
      <c r="UWM35" s="687"/>
      <c r="UWN35" s="687"/>
      <c r="UWO35" s="687"/>
      <c r="UWP35" s="687"/>
      <c r="UWQ35" s="687"/>
      <c r="UWR35" s="687"/>
      <c r="UWS35" s="687"/>
      <c r="UWT35" s="687"/>
      <c r="UWU35" s="687"/>
      <c r="UWV35" s="687"/>
      <c r="UWW35" s="687"/>
      <c r="UWX35" s="687"/>
      <c r="UWY35" s="687"/>
      <c r="UWZ35" s="687"/>
      <c r="UXA35" s="687"/>
      <c r="UXB35" s="687"/>
      <c r="UXC35" s="687"/>
      <c r="UXD35" s="687"/>
      <c r="UXE35" s="687"/>
      <c r="UXF35" s="687"/>
      <c r="UXG35" s="687"/>
      <c r="UXH35" s="687"/>
      <c r="UXI35" s="687"/>
      <c r="UXJ35" s="687"/>
      <c r="UXK35" s="687"/>
      <c r="UXL35" s="687"/>
      <c r="UXM35" s="687"/>
      <c r="UXN35" s="687"/>
      <c r="UXO35" s="687"/>
      <c r="UXP35" s="687"/>
      <c r="UXQ35" s="687"/>
      <c r="UXR35" s="687"/>
      <c r="UXS35" s="687"/>
      <c r="UXT35" s="687"/>
      <c r="UXU35" s="687"/>
      <c r="UXV35" s="687"/>
      <c r="UXW35" s="687"/>
      <c r="UXX35" s="687"/>
      <c r="UXY35" s="687"/>
      <c r="UXZ35" s="687"/>
      <c r="UYA35" s="687"/>
      <c r="UYB35" s="687"/>
      <c r="UYC35" s="687"/>
      <c r="UYD35" s="687"/>
      <c r="UYE35" s="687"/>
      <c r="UYF35" s="687"/>
      <c r="UYG35" s="687"/>
      <c r="UYH35" s="687"/>
      <c r="UYI35" s="687"/>
      <c r="UYJ35" s="687"/>
      <c r="UYK35" s="687"/>
      <c r="UYL35" s="687"/>
      <c r="UYM35" s="687"/>
      <c r="UYN35" s="687"/>
      <c r="UYO35" s="687"/>
      <c r="UYP35" s="687"/>
      <c r="UYQ35" s="687"/>
      <c r="UYR35" s="687"/>
      <c r="UYS35" s="687"/>
      <c r="UYT35" s="687"/>
      <c r="UYU35" s="687"/>
      <c r="UYV35" s="687"/>
      <c r="UYW35" s="687"/>
      <c r="UYX35" s="687"/>
      <c r="UYY35" s="687"/>
      <c r="UYZ35" s="687"/>
      <c r="UZA35" s="687"/>
      <c r="UZB35" s="687"/>
      <c r="UZC35" s="687"/>
      <c r="UZD35" s="687"/>
      <c r="UZE35" s="687"/>
      <c r="UZF35" s="687"/>
      <c r="UZG35" s="687"/>
      <c r="UZH35" s="687"/>
      <c r="UZI35" s="687"/>
      <c r="UZJ35" s="687"/>
      <c r="UZK35" s="687"/>
      <c r="UZL35" s="687"/>
      <c r="UZM35" s="687"/>
      <c r="UZN35" s="687"/>
      <c r="UZO35" s="687"/>
      <c r="UZP35" s="687"/>
      <c r="UZQ35" s="687"/>
      <c r="UZR35" s="687"/>
      <c r="UZS35" s="687"/>
      <c r="UZT35" s="687"/>
      <c r="UZU35" s="687"/>
      <c r="UZV35" s="687"/>
      <c r="UZW35" s="687"/>
      <c r="UZX35" s="687"/>
      <c r="UZY35" s="687"/>
      <c r="UZZ35" s="687"/>
      <c r="VAA35" s="687"/>
      <c r="VAB35" s="687"/>
      <c r="VAC35" s="687"/>
      <c r="VAD35" s="687"/>
      <c r="VAE35" s="687"/>
      <c r="VAF35" s="687"/>
      <c r="VAG35" s="687"/>
      <c r="VAH35" s="687"/>
      <c r="VAI35" s="687"/>
      <c r="VAJ35" s="687"/>
      <c r="VAK35" s="687"/>
      <c r="VAL35" s="687"/>
      <c r="VAM35" s="687"/>
      <c r="VAN35" s="687"/>
      <c r="VAO35" s="687"/>
      <c r="VAP35" s="687"/>
      <c r="VAQ35" s="687"/>
      <c r="VAR35" s="687"/>
      <c r="VAS35" s="687"/>
      <c r="VAT35" s="687"/>
      <c r="VAU35" s="687"/>
      <c r="VAV35" s="687"/>
      <c r="VAW35" s="687"/>
      <c r="VAX35" s="687"/>
      <c r="VAY35" s="687"/>
      <c r="VAZ35" s="687"/>
      <c r="VBA35" s="687"/>
      <c r="VBB35" s="687"/>
      <c r="VBC35" s="687"/>
      <c r="VBD35" s="687"/>
      <c r="VBE35" s="687"/>
      <c r="VBF35" s="687"/>
      <c r="VBG35" s="687"/>
      <c r="VBH35" s="687"/>
      <c r="VBI35" s="687"/>
      <c r="VBJ35" s="687"/>
      <c r="VBK35" s="687"/>
      <c r="VBL35" s="687"/>
      <c r="VBM35" s="687"/>
      <c r="VBN35" s="687"/>
      <c r="VBO35" s="687"/>
      <c r="VBP35" s="687"/>
      <c r="VBQ35" s="687"/>
      <c r="VBR35" s="687"/>
      <c r="VBS35" s="687"/>
      <c r="VBT35" s="687"/>
      <c r="VBU35" s="687"/>
      <c r="VBV35" s="687"/>
      <c r="VBW35" s="687"/>
      <c r="VBX35" s="687"/>
      <c r="VBY35" s="687"/>
      <c r="VBZ35" s="687"/>
      <c r="VCA35" s="687"/>
      <c r="VCB35" s="687"/>
      <c r="VCC35" s="687"/>
      <c r="VCD35" s="687"/>
      <c r="VCE35" s="687"/>
      <c r="VCF35" s="687"/>
      <c r="VCG35" s="687"/>
      <c r="VCH35" s="687"/>
      <c r="VCI35" s="687"/>
      <c r="VCJ35" s="687"/>
      <c r="VCK35" s="687"/>
      <c r="VCL35" s="687"/>
      <c r="VCM35" s="687"/>
      <c r="VCN35" s="687"/>
      <c r="VCO35" s="687"/>
      <c r="VCP35" s="687"/>
      <c r="VCQ35" s="687"/>
      <c r="VCR35" s="687"/>
      <c r="VCS35" s="687"/>
      <c r="VCT35" s="687"/>
      <c r="VCU35" s="687"/>
      <c r="VCV35" s="687"/>
      <c r="VCW35" s="687"/>
      <c r="VCX35" s="687"/>
      <c r="VCY35" s="687"/>
      <c r="VCZ35" s="687"/>
      <c r="VDA35" s="687"/>
      <c r="VDB35" s="687"/>
      <c r="VDC35" s="687"/>
      <c r="VDD35" s="687"/>
      <c r="VDE35" s="687"/>
      <c r="VDF35" s="687"/>
      <c r="VDG35" s="687"/>
      <c r="VDH35" s="687"/>
      <c r="VDI35" s="687"/>
      <c r="VDJ35" s="687"/>
      <c r="VDK35" s="687"/>
      <c r="VDL35" s="687"/>
      <c r="VDM35" s="687"/>
      <c r="VDN35" s="687"/>
      <c r="VDO35" s="687"/>
      <c r="VDP35" s="687"/>
      <c r="VDQ35" s="687"/>
      <c r="VDR35" s="687"/>
      <c r="VDS35" s="687"/>
      <c r="VDT35" s="687"/>
      <c r="VDU35" s="687"/>
      <c r="VDV35" s="687"/>
      <c r="VDW35" s="687"/>
      <c r="VDX35" s="687"/>
      <c r="VDY35" s="687"/>
      <c r="VDZ35" s="687"/>
      <c r="VEA35" s="687"/>
      <c r="VEB35" s="687"/>
      <c r="VEC35" s="687"/>
      <c r="VED35" s="687"/>
      <c r="VEE35" s="687"/>
      <c r="VEF35" s="687"/>
      <c r="VEG35" s="687"/>
      <c r="VEH35" s="687"/>
      <c r="VEI35" s="687"/>
      <c r="VEJ35" s="687"/>
      <c r="VEK35" s="687"/>
      <c r="VEL35" s="687"/>
      <c r="VEM35" s="687"/>
      <c r="VEN35" s="687"/>
      <c r="VEO35" s="687"/>
      <c r="VEP35" s="687"/>
      <c r="VEQ35" s="687"/>
      <c r="VER35" s="687"/>
      <c r="VES35" s="687"/>
      <c r="VET35" s="687"/>
      <c r="VEU35" s="687"/>
      <c r="VEV35" s="687"/>
      <c r="VEW35" s="687"/>
      <c r="VEX35" s="687"/>
      <c r="VEY35" s="687"/>
      <c r="VEZ35" s="687"/>
      <c r="VFA35" s="687"/>
      <c r="VFB35" s="687"/>
      <c r="VFC35" s="687"/>
      <c r="VFD35" s="687"/>
      <c r="VFE35" s="687"/>
      <c r="VFF35" s="687"/>
      <c r="VFG35" s="687"/>
      <c r="VFH35" s="687"/>
      <c r="VFI35" s="687"/>
      <c r="VFJ35" s="687"/>
      <c r="VFK35" s="687"/>
      <c r="VFL35" s="687"/>
      <c r="VFM35" s="687"/>
      <c r="VFN35" s="687"/>
      <c r="VFO35" s="687"/>
      <c r="VFP35" s="687"/>
      <c r="VFQ35" s="687"/>
      <c r="VFR35" s="687"/>
      <c r="VFS35" s="687"/>
      <c r="VFT35" s="687"/>
      <c r="VFU35" s="687"/>
      <c r="VFV35" s="687"/>
      <c r="VFW35" s="687"/>
      <c r="VFX35" s="687"/>
      <c r="VFY35" s="687"/>
      <c r="VFZ35" s="687"/>
      <c r="VGA35" s="687"/>
      <c r="VGB35" s="687"/>
      <c r="VGC35" s="687"/>
      <c r="VGD35" s="687"/>
      <c r="VGE35" s="687"/>
      <c r="VGF35" s="687"/>
      <c r="VGG35" s="687"/>
      <c r="VGH35" s="687"/>
      <c r="VGI35" s="687"/>
      <c r="VGJ35" s="687"/>
      <c r="VGK35" s="687"/>
      <c r="VGL35" s="687"/>
      <c r="VGM35" s="687"/>
      <c r="VGN35" s="687"/>
      <c r="VGO35" s="687"/>
      <c r="VGP35" s="687"/>
      <c r="VGQ35" s="687"/>
      <c r="VGR35" s="687"/>
      <c r="VGS35" s="687"/>
      <c r="VGT35" s="687"/>
      <c r="VGU35" s="687"/>
      <c r="VGV35" s="687"/>
      <c r="VGW35" s="687"/>
      <c r="VGX35" s="687"/>
      <c r="VGY35" s="687"/>
      <c r="VGZ35" s="687"/>
      <c r="VHA35" s="687"/>
      <c r="VHB35" s="687"/>
      <c r="VHC35" s="687"/>
      <c r="VHD35" s="687"/>
      <c r="VHE35" s="687"/>
      <c r="VHF35" s="687"/>
      <c r="VHG35" s="687"/>
      <c r="VHH35" s="687"/>
      <c r="VHI35" s="687"/>
      <c r="VHJ35" s="687"/>
      <c r="VHK35" s="687"/>
      <c r="VHL35" s="687"/>
      <c r="VHM35" s="687"/>
      <c r="VHN35" s="687"/>
      <c r="VHO35" s="687"/>
      <c r="VHP35" s="687"/>
      <c r="VHQ35" s="687"/>
      <c r="VHR35" s="687"/>
      <c r="VHS35" s="687"/>
      <c r="VHT35" s="687"/>
      <c r="VHU35" s="687"/>
      <c r="VHV35" s="687"/>
      <c r="VHW35" s="687"/>
      <c r="VHX35" s="687"/>
      <c r="VHY35" s="687"/>
      <c r="VHZ35" s="687"/>
      <c r="VIA35" s="687"/>
      <c r="VIB35" s="687"/>
      <c r="VIC35" s="687"/>
      <c r="VID35" s="687"/>
      <c r="VIE35" s="687"/>
      <c r="VIF35" s="687"/>
      <c r="VIG35" s="687"/>
      <c r="VIH35" s="687"/>
      <c r="VII35" s="687"/>
      <c r="VIJ35" s="687"/>
      <c r="VIK35" s="687"/>
      <c r="VIL35" s="687"/>
      <c r="VIM35" s="687"/>
      <c r="VIN35" s="687"/>
      <c r="VIO35" s="687"/>
      <c r="VIP35" s="687"/>
      <c r="VIQ35" s="687"/>
      <c r="VIR35" s="687"/>
      <c r="VIS35" s="687"/>
      <c r="VIT35" s="687"/>
      <c r="VIU35" s="687"/>
      <c r="VIV35" s="687"/>
      <c r="VIW35" s="687"/>
      <c r="VIX35" s="687"/>
      <c r="VIY35" s="687"/>
      <c r="VIZ35" s="687"/>
      <c r="VJA35" s="687"/>
      <c r="VJB35" s="687"/>
      <c r="VJC35" s="687"/>
      <c r="VJD35" s="687"/>
      <c r="VJE35" s="687"/>
      <c r="VJF35" s="687"/>
      <c r="VJG35" s="687"/>
      <c r="VJH35" s="687"/>
      <c r="VJI35" s="687"/>
      <c r="VJJ35" s="687"/>
      <c r="VJK35" s="687"/>
      <c r="VJL35" s="687"/>
      <c r="VJM35" s="687"/>
      <c r="VJN35" s="687"/>
      <c r="VJO35" s="687"/>
      <c r="VJP35" s="687"/>
      <c r="VJQ35" s="687"/>
      <c r="VJR35" s="687"/>
      <c r="VJS35" s="687"/>
      <c r="VJT35" s="687"/>
      <c r="VJU35" s="687"/>
      <c r="VJV35" s="687"/>
      <c r="VJW35" s="687"/>
      <c r="VJX35" s="687"/>
      <c r="VJY35" s="687"/>
      <c r="VJZ35" s="687"/>
      <c r="VKA35" s="687"/>
      <c r="VKB35" s="687"/>
      <c r="VKC35" s="687"/>
      <c r="VKD35" s="687"/>
      <c r="VKE35" s="687"/>
      <c r="VKF35" s="687"/>
      <c r="VKG35" s="687"/>
      <c r="VKH35" s="687"/>
      <c r="VKI35" s="687"/>
      <c r="VKJ35" s="687"/>
      <c r="VKK35" s="687"/>
      <c r="VKL35" s="687"/>
      <c r="VKM35" s="687"/>
      <c r="VKN35" s="687"/>
      <c r="VKO35" s="687"/>
      <c r="VKP35" s="687"/>
      <c r="VKQ35" s="687"/>
      <c r="VKR35" s="687"/>
      <c r="VKS35" s="687"/>
      <c r="VKT35" s="687"/>
      <c r="VKU35" s="687"/>
      <c r="VKV35" s="687"/>
      <c r="VKW35" s="687"/>
      <c r="VKX35" s="687"/>
      <c r="VKY35" s="687"/>
      <c r="VKZ35" s="687"/>
      <c r="VLA35" s="687"/>
      <c r="VLB35" s="687"/>
      <c r="VLC35" s="687"/>
      <c r="VLD35" s="687"/>
      <c r="VLE35" s="687"/>
      <c r="VLF35" s="687"/>
      <c r="VLG35" s="687"/>
      <c r="VLH35" s="687"/>
      <c r="VLI35" s="687"/>
      <c r="VLJ35" s="687"/>
      <c r="VLK35" s="687"/>
      <c r="VLL35" s="687"/>
      <c r="VLM35" s="687"/>
      <c r="VLN35" s="687"/>
      <c r="VLO35" s="687"/>
      <c r="VLP35" s="687"/>
      <c r="VLQ35" s="687"/>
      <c r="VLR35" s="687"/>
      <c r="VLS35" s="687"/>
      <c r="VLT35" s="687"/>
      <c r="VLU35" s="687"/>
      <c r="VLV35" s="687"/>
      <c r="VLW35" s="687"/>
      <c r="VLX35" s="687"/>
      <c r="VLY35" s="687"/>
      <c r="VLZ35" s="687"/>
      <c r="VMA35" s="687"/>
      <c r="VMB35" s="687"/>
      <c r="VMC35" s="687"/>
      <c r="VMD35" s="687"/>
      <c r="VME35" s="687"/>
      <c r="VMF35" s="687"/>
      <c r="VMG35" s="687"/>
      <c r="VMH35" s="687"/>
      <c r="VMI35" s="687"/>
      <c r="VMJ35" s="687"/>
      <c r="VMK35" s="687"/>
      <c r="VML35" s="687"/>
      <c r="VMM35" s="687"/>
      <c r="VMN35" s="687"/>
      <c r="VMO35" s="687"/>
      <c r="VMP35" s="687"/>
      <c r="VMQ35" s="687"/>
      <c r="VMR35" s="687"/>
      <c r="VMS35" s="687"/>
      <c r="VMT35" s="687"/>
      <c r="VMU35" s="687"/>
      <c r="VMV35" s="687"/>
      <c r="VMW35" s="687"/>
      <c r="VMX35" s="687"/>
      <c r="VMY35" s="687"/>
      <c r="VMZ35" s="687"/>
      <c r="VNA35" s="687"/>
      <c r="VNB35" s="687"/>
      <c r="VNC35" s="687"/>
      <c r="VND35" s="687"/>
      <c r="VNE35" s="687"/>
      <c r="VNF35" s="687"/>
      <c r="VNG35" s="687"/>
      <c r="VNH35" s="687"/>
      <c r="VNI35" s="687"/>
      <c r="VNJ35" s="687"/>
      <c r="VNK35" s="687"/>
      <c r="VNL35" s="687"/>
      <c r="VNM35" s="687"/>
      <c r="VNN35" s="687"/>
      <c r="VNO35" s="687"/>
      <c r="VNP35" s="687"/>
      <c r="VNQ35" s="687"/>
      <c r="VNR35" s="687"/>
      <c r="VNS35" s="687"/>
      <c r="VNT35" s="687"/>
      <c r="VNU35" s="687"/>
      <c r="VNV35" s="687"/>
      <c r="VNW35" s="687"/>
      <c r="VNX35" s="687"/>
      <c r="VNY35" s="687"/>
      <c r="VNZ35" s="687"/>
      <c r="VOA35" s="687"/>
      <c r="VOB35" s="687"/>
      <c r="VOC35" s="687"/>
      <c r="VOD35" s="687"/>
      <c r="VOE35" s="687"/>
      <c r="VOF35" s="687"/>
      <c r="VOG35" s="687"/>
      <c r="VOH35" s="687"/>
      <c r="VOI35" s="687"/>
      <c r="VOJ35" s="687"/>
      <c r="VOK35" s="687"/>
      <c r="VOL35" s="687"/>
      <c r="VOM35" s="687"/>
      <c r="VON35" s="687"/>
      <c r="VOO35" s="687"/>
      <c r="VOP35" s="687"/>
      <c r="VOQ35" s="687"/>
      <c r="VOR35" s="687"/>
      <c r="VOS35" s="687"/>
      <c r="VOT35" s="687"/>
      <c r="VOU35" s="687"/>
      <c r="VOV35" s="687"/>
      <c r="VOW35" s="687"/>
      <c r="VOX35" s="687"/>
      <c r="VOY35" s="687"/>
      <c r="VOZ35" s="687"/>
      <c r="VPA35" s="687"/>
      <c r="VPB35" s="687"/>
      <c r="VPC35" s="687"/>
      <c r="VPD35" s="687"/>
      <c r="VPE35" s="687"/>
      <c r="VPF35" s="687"/>
      <c r="VPG35" s="687"/>
      <c r="VPH35" s="687"/>
      <c r="VPI35" s="687"/>
      <c r="VPJ35" s="687"/>
      <c r="VPK35" s="687"/>
      <c r="VPL35" s="687"/>
      <c r="VPM35" s="687"/>
      <c r="VPN35" s="687"/>
      <c r="VPO35" s="687"/>
      <c r="VPP35" s="687"/>
      <c r="VPQ35" s="687"/>
      <c r="VPR35" s="687"/>
      <c r="VPS35" s="687"/>
      <c r="VPT35" s="687"/>
      <c r="VPU35" s="687"/>
      <c r="VPV35" s="687"/>
      <c r="VPW35" s="687"/>
      <c r="VPX35" s="687"/>
      <c r="VPY35" s="687"/>
      <c r="VPZ35" s="687"/>
      <c r="VQA35" s="687"/>
      <c r="VQB35" s="687"/>
      <c r="VQC35" s="687"/>
      <c r="VQD35" s="687"/>
      <c r="VQE35" s="687"/>
      <c r="VQF35" s="687"/>
      <c r="VQG35" s="687"/>
      <c r="VQH35" s="687"/>
      <c r="VQI35" s="687"/>
      <c r="VQJ35" s="687"/>
      <c r="VQK35" s="687"/>
      <c r="VQL35" s="687"/>
      <c r="VQM35" s="687"/>
      <c r="VQN35" s="687"/>
      <c r="VQO35" s="687"/>
      <c r="VQP35" s="687"/>
      <c r="VQQ35" s="687"/>
      <c r="VQR35" s="687"/>
      <c r="VQS35" s="687"/>
      <c r="VQT35" s="687"/>
      <c r="VQU35" s="687"/>
      <c r="VQV35" s="687"/>
      <c r="VQW35" s="687"/>
      <c r="VQX35" s="687"/>
      <c r="VQY35" s="687"/>
      <c r="VQZ35" s="687"/>
      <c r="VRA35" s="687"/>
      <c r="VRB35" s="687"/>
      <c r="VRC35" s="687"/>
      <c r="VRD35" s="687"/>
      <c r="VRE35" s="687"/>
      <c r="VRF35" s="687"/>
      <c r="VRG35" s="687"/>
      <c r="VRH35" s="687"/>
      <c r="VRI35" s="687"/>
      <c r="VRJ35" s="687"/>
      <c r="VRK35" s="687"/>
      <c r="VRL35" s="687"/>
      <c r="VRM35" s="687"/>
      <c r="VRN35" s="687"/>
      <c r="VRO35" s="687"/>
      <c r="VRP35" s="687"/>
      <c r="VRQ35" s="687"/>
      <c r="VRR35" s="687"/>
      <c r="VRS35" s="687"/>
      <c r="VRT35" s="687"/>
      <c r="VRU35" s="687"/>
      <c r="VRV35" s="687"/>
      <c r="VRW35" s="687"/>
      <c r="VRX35" s="687"/>
      <c r="VRY35" s="687"/>
      <c r="VRZ35" s="687"/>
      <c r="VSA35" s="687"/>
      <c r="VSB35" s="687"/>
      <c r="VSC35" s="687"/>
      <c r="VSD35" s="687"/>
      <c r="VSE35" s="687"/>
      <c r="VSF35" s="687"/>
      <c r="VSG35" s="687"/>
      <c r="VSH35" s="687"/>
      <c r="VSI35" s="687"/>
      <c r="VSJ35" s="687"/>
      <c r="VSK35" s="687"/>
      <c r="VSL35" s="687"/>
      <c r="VSM35" s="687"/>
      <c r="VSN35" s="687"/>
      <c r="VSO35" s="687"/>
      <c r="VSP35" s="687"/>
      <c r="VSQ35" s="687"/>
      <c r="VSR35" s="687"/>
      <c r="VSS35" s="687"/>
      <c r="VST35" s="687"/>
      <c r="VSU35" s="687"/>
      <c r="VSV35" s="687"/>
      <c r="VSW35" s="687"/>
      <c r="VSX35" s="687"/>
      <c r="VSY35" s="687"/>
      <c r="VSZ35" s="687"/>
      <c r="VTA35" s="687"/>
      <c r="VTB35" s="687"/>
      <c r="VTC35" s="687"/>
      <c r="VTD35" s="687"/>
      <c r="VTE35" s="687"/>
      <c r="VTF35" s="687"/>
      <c r="VTG35" s="687"/>
      <c r="VTH35" s="687"/>
      <c r="VTI35" s="687"/>
      <c r="VTJ35" s="687"/>
      <c r="VTK35" s="687"/>
      <c r="VTL35" s="687"/>
      <c r="VTM35" s="687"/>
      <c r="VTN35" s="687"/>
      <c r="VTO35" s="687"/>
      <c r="VTP35" s="687"/>
      <c r="VTQ35" s="687"/>
      <c r="VTR35" s="687"/>
      <c r="VTS35" s="687"/>
      <c r="VTT35" s="687"/>
      <c r="VTU35" s="687"/>
      <c r="VTV35" s="687"/>
      <c r="VTW35" s="687"/>
      <c r="VTX35" s="687"/>
      <c r="VTY35" s="687"/>
      <c r="VTZ35" s="687"/>
      <c r="VUA35" s="687"/>
      <c r="VUB35" s="687"/>
      <c r="VUC35" s="687"/>
      <c r="VUD35" s="687"/>
      <c r="VUE35" s="687"/>
      <c r="VUF35" s="687"/>
      <c r="VUG35" s="687"/>
      <c r="VUH35" s="687"/>
      <c r="VUI35" s="687"/>
      <c r="VUJ35" s="687"/>
      <c r="VUK35" s="687"/>
      <c r="VUL35" s="687"/>
      <c r="VUM35" s="687"/>
      <c r="VUN35" s="687"/>
      <c r="VUO35" s="687"/>
      <c r="VUP35" s="687"/>
      <c r="VUQ35" s="687"/>
      <c r="VUR35" s="687"/>
      <c r="VUS35" s="687"/>
      <c r="VUT35" s="687"/>
      <c r="VUU35" s="687"/>
      <c r="VUV35" s="687"/>
      <c r="VUW35" s="687"/>
      <c r="VUX35" s="687"/>
      <c r="VUY35" s="687"/>
      <c r="VUZ35" s="687"/>
      <c r="VVA35" s="687"/>
      <c r="VVB35" s="687"/>
      <c r="VVC35" s="687"/>
      <c r="VVD35" s="687"/>
      <c r="VVE35" s="687"/>
      <c r="VVF35" s="687"/>
      <c r="VVG35" s="687"/>
      <c r="VVH35" s="687"/>
      <c r="VVI35" s="687"/>
      <c r="VVJ35" s="687"/>
      <c r="VVK35" s="687"/>
      <c r="VVL35" s="687"/>
      <c r="VVM35" s="687"/>
      <c r="VVN35" s="687"/>
      <c r="VVO35" s="687"/>
      <c r="VVP35" s="687"/>
      <c r="VVQ35" s="687"/>
      <c r="VVR35" s="687"/>
      <c r="VVS35" s="687"/>
      <c r="VVT35" s="687"/>
      <c r="VVU35" s="687"/>
      <c r="VVV35" s="687"/>
      <c r="VVW35" s="687"/>
      <c r="VVX35" s="687"/>
      <c r="VVY35" s="687"/>
      <c r="VVZ35" s="687"/>
      <c r="VWA35" s="687"/>
      <c r="VWB35" s="687"/>
      <c r="VWC35" s="687"/>
      <c r="VWD35" s="687"/>
      <c r="VWE35" s="687"/>
      <c r="VWF35" s="687"/>
      <c r="VWG35" s="687"/>
      <c r="VWH35" s="687"/>
      <c r="VWI35" s="687"/>
      <c r="VWJ35" s="687"/>
      <c r="VWK35" s="687"/>
      <c r="VWL35" s="687"/>
      <c r="VWM35" s="687"/>
      <c r="VWN35" s="687"/>
      <c r="VWO35" s="687"/>
      <c r="VWP35" s="687"/>
      <c r="VWQ35" s="687"/>
      <c r="VWR35" s="687"/>
      <c r="VWS35" s="687"/>
      <c r="VWT35" s="687"/>
      <c r="VWU35" s="687"/>
      <c r="VWV35" s="687"/>
      <c r="VWW35" s="687"/>
      <c r="VWX35" s="687"/>
      <c r="VWY35" s="687"/>
      <c r="VWZ35" s="687"/>
      <c r="VXA35" s="687"/>
      <c r="VXB35" s="687"/>
      <c r="VXC35" s="687"/>
      <c r="VXD35" s="687"/>
      <c r="VXE35" s="687"/>
      <c r="VXF35" s="687"/>
      <c r="VXG35" s="687"/>
      <c r="VXH35" s="687"/>
      <c r="VXI35" s="687"/>
      <c r="VXJ35" s="687"/>
      <c r="VXK35" s="687"/>
      <c r="VXL35" s="687"/>
      <c r="VXM35" s="687"/>
      <c r="VXN35" s="687"/>
      <c r="VXO35" s="687"/>
      <c r="VXP35" s="687"/>
      <c r="VXQ35" s="687"/>
      <c r="VXR35" s="687"/>
      <c r="VXS35" s="687"/>
      <c r="VXT35" s="687"/>
      <c r="VXU35" s="687"/>
      <c r="VXV35" s="687"/>
      <c r="VXW35" s="687"/>
      <c r="VXX35" s="687"/>
      <c r="VXY35" s="687"/>
      <c r="VXZ35" s="687"/>
      <c r="VYA35" s="687"/>
      <c r="VYB35" s="687"/>
      <c r="VYC35" s="687"/>
      <c r="VYD35" s="687"/>
      <c r="VYE35" s="687"/>
      <c r="VYF35" s="687"/>
      <c r="VYG35" s="687"/>
      <c r="VYH35" s="687"/>
      <c r="VYI35" s="687"/>
      <c r="VYJ35" s="687"/>
      <c r="VYK35" s="687"/>
      <c r="VYL35" s="687"/>
      <c r="VYM35" s="687"/>
      <c r="VYN35" s="687"/>
      <c r="VYO35" s="687"/>
      <c r="VYP35" s="687"/>
      <c r="VYQ35" s="687"/>
      <c r="VYR35" s="687"/>
      <c r="VYS35" s="687"/>
      <c r="VYT35" s="687"/>
      <c r="VYU35" s="687"/>
      <c r="VYV35" s="687"/>
      <c r="VYW35" s="687"/>
      <c r="VYX35" s="687"/>
      <c r="VYY35" s="687"/>
      <c r="VYZ35" s="687"/>
      <c r="VZA35" s="687"/>
      <c r="VZB35" s="687"/>
      <c r="VZC35" s="687"/>
      <c r="VZD35" s="687"/>
      <c r="VZE35" s="687"/>
      <c r="VZF35" s="687"/>
      <c r="VZG35" s="687"/>
      <c r="VZH35" s="687"/>
      <c r="VZI35" s="687"/>
      <c r="VZJ35" s="687"/>
      <c r="VZK35" s="687"/>
      <c r="VZL35" s="687"/>
      <c r="VZM35" s="687"/>
      <c r="VZN35" s="687"/>
      <c r="VZO35" s="687"/>
      <c r="VZP35" s="687"/>
      <c r="VZQ35" s="687"/>
      <c r="VZR35" s="687"/>
      <c r="VZS35" s="687"/>
      <c r="VZT35" s="687"/>
      <c r="VZU35" s="687"/>
      <c r="VZV35" s="687"/>
      <c r="VZW35" s="687"/>
      <c r="VZX35" s="687"/>
      <c r="VZY35" s="687"/>
      <c r="VZZ35" s="687"/>
      <c r="WAA35" s="687"/>
      <c r="WAB35" s="687"/>
      <c r="WAC35" s="687"/>
      <c r="WAD35" s="687"/>
      <c r="WAE35" s="687"/>
      <c r="WAF35" s="687"/>
      <c r="WAG35" s="687"/>
      <c r="WAH35" s="687"/>
      <c r="WAI35" s="687"/>
      <c r="WAJ35" s="687"/>
      <c r="WAK35" s="687"/>
      <c r="WAL35" s="687"/>
      <c r="WAM35" s="687"/>
      <c r="WAN35" s="687"/>
      <c r="WAO35" s="687"/>
      <c r="WAP35" s="687"/>
      <c r="WAQ35" s="687"/>
      <c r="WAR35" s="687"/>
      <c r="WAS35" s="687"/>
      <c r="WAT35" s="687"/>
      <c r="WAU35" s="687"/>
      <c r="WAV35" s="687"/>
      <c r="WAW35" s="687"/>
      <c r="WAX35" s="687"/>
      <c r="WAY35" s="687"/>
      <c r="WAZ35" s="687"/>
      <c r="WBA35" s="687"/>
      <c r="WBB35" s="687"/>
      <c r="WBC35" s="687"/>
      <c r="WBD35" s="687"/>
      <c r="WBE35" s="687"/>
      <c r="WBF35" s="687"/>
      <c r="WBG35" s="687"/>
      <c r="WBH35" s="687"/>
      <c r="WBI35" s="687"/>
      <c r="WBJ35" s="687"/>
      <c r="WBK35" s="687"/>
      <c r="WBL35" s="687"/>
      <c r="WBM35" s="687"/>
      <c r="WBN35" s="687"/>
      <c r="WBO35" s="687"/>
      <c r="WBP35" s="687"/>
      <c r="WBQ35" s="687"/>
      <c r="WBR35" s="687"/>
      <c r="WBS35" s="687"/>
      <c r="WBT35" s="687"/>
      <c r="WBU35" s="687"/>
      <c r="WBV35" s="687"/>
      <c r="WBW35" s="687"/>
      <c r="WBX35" s="687"/>
      <c r="WBY35" s="687"/>
      <c r="WBZ35" s="687"/>
      <c r="WCA35" s="687"/>
      <c r="WCB35" s="687"/>
      <c r="WCC35" s="687"/>
      <c r="WCD35" s="687"/>
      <c r="WCE35" s="687"/>
      <c r="WCF35" s="687"/>
      <c r="WCG35" s="687"/>
      <c r="WCH35" s="687"/>
      <c r="WCI35" s="687"/>
      <c r="WCJ35" s="687"/>
      <c r="WCK35" s="687"/>
      <c r="WCL35" s="687"/>
      <c r="WCM35" s="687"/>
      <c r="WCN35" s="687"/>
      <c r="WCO35" s="687"/>
      <c r="WCP35" s="687"/>
      <c r="WCQ35" s="687"/>
      <c r="WCR35" s="687"/>
      <c r="WCS35" s="687"/>
      <c r="WCT35" s="687"/>
      <c r="WCU35" s="687"/>
      <c r="WCV35" s="687"/>
      <c r="WCW35" s="687"/>
      <c r="WCX35" s="687"/>
      <c r="WCY35" s="687"/>
      <c r="WCZ35" s="687"/>
      <c r="WDA35" s="687"/>
      <c r="WDB35" s="687"/>
      <c r="WDC35" s="687"/>
      <c r="WDD35" s="687"/>
      <c r="WDE35" s="687"/>
      <c r="WDF35" s="687"/>
      <c r="WDG35" s="687"/>
      <c r="WDH35" s="687"/>
      <c r="WDI35" s="687"/>
      <c r="WDJ35" s="687"/>
      <c r="WDK35" s="687"/>
      <c r="WDL35" s="687"/>
      <c r="WDM35" s="687"/>
      <c r="WDN35" s="687"/>
      <c r="WDO35" s="687"/>
      <c r="WDP35" s="687"/>
      <c r="WDQ35" s="687"/>
      <c r="WDR35" s="687"/>
      <c r="WDS35" s="687"/>
      <c r="WDT35" s="687"/>
      <c r="WDU35" s="687"/>
      <c r="WDV35" s="687"/>
      <c r="WDW35" s="687"/>
      <c r="WDX35" s="687"/>
      <c r="WDY35" s="687"/>
      <c r="WDZ35" s="687"/>
      <c r="WEA35" s="687"/>
      <c r="WEB35" s="687"/>
      <c r="WEC35" s="687"/>
      <c r="WED35" s="687"/>
      <c r="WEE35" s="687"/>
      <c r="WEF35" s="687"/>
      <c r="WEG35" s="687"/>
      <c r="WEH35" s="687"/>
      <c r="WEI35" s="687"/>
      <c r="WEJ35" s="687"/>
      <c r="WEK35" s="687"/>
      <c r="WEL35" s="687"/>
      <c r="WEM35" s="687"/>
      <c r="WEN35" s="687"/>
      <c r="WEO35" s="687"/>
      <c r="WEP35" s="687"/>
      <c r="WEQ35" s="687"/>
      <c r="WER35" s="687"/>
      <c r="WES35" s="687"/>
      <c r="WET35" s="687"/>
      <c r="WEU35" s="687"/>
      <c r="WEV35" s="687"/>
      <c r="WEW35" s="687"/>
      <c r="WEX35" s="687"/>
      <c r="WEY35" s="687"/>
      <c r="WEZ35" s="687"/>
      <c r="WFA35" s="687"/>
      <c r="WFB35" s="687"/>
      <c r="WFC35" s="687"/>
      <c r="WFD35" s="687"/>
      <c r="WFE35" s="687"/>
      <c r="WFF35" s="687"/>
      <c r="WFG35" s="687"/>
      <c r="WFH35" s="687"/>
      <c r="WFI35" s="687"/>
      <c r="WFJ35" s="687"/>
      <c r="WFK35" s="687"/>
      <c r="WFL35" s="687"/>
      <c r="WFM35" s="687"/>
      <c r="WFN35" s="687"/>
      <c r="WFO35" s="687"/>
      <c r="WFP35" s="687"/>
      <c r="WFQ35" s="687"/>
      <c r="WFR35" s="687"/>
      <c r="WFS35" s="687"/>
      <c r="WFT35" s="687"/>
      <c r="WFU35" s="687"/>
      <c r="WFV35" s="687"/>
      <c r="WFW35" s="687"/>
      <c r="WFX35" s="687"/>
      <c r="WFY35" s="687"/>
      <c r="WFZ35" s="687"/>
      <c r="WGA35" s="687"/>
      <c r="WGB35" s="687"/>
      <c r="WGC35" s="687"/>
      <c r="WGD35" s="687"/>
      <c r="WGE35" s="687"/>
      <c r="WGF35" s="687"/>
      <c r="WGG35" s="687"/>
      <c r="WGH35" s="687"/>
      <c r="WGI35" s="687"/>
      <c r="WGJ35" s="687"/>
      <c r="WGK35" s="687"/>
      <c r="WGL35" s="687"/>
      <c r="WGM35" s="687"/>
      <c r="WGN35" s="687"/>
      <c r="WGO35" s="687"/>
      <c r="WGP35" s="687"/>
      <c r="WGQ35" s="687"/>
      <c r="WGR35" s="687"/>
      <c r="WGS35" s="687"/>
      <c r="WGT35" s="687"/>
      <c r="WGU35" s="687"/>
      <c r="WGV35" s="687"/>
      <c r="WGW35" s="687"/>
      <c r="WGX35" s="687"/>
      <c r="WGY35" s="687"/>
      <c r="WGZ35" s="687"/>
      <c r="WHA35" s="687"/>
      <c r="WHB35" s="687"/>
      <c r="WHC35" s="687"/>
      <c r="WHD35" s="687"/>
      <c r="WHE35" s="687"/>
      <c r="WHF35" s="687"/>
      <c r="WHG35" s="687"/>
      <c r="WHH35" s="687"/>
      <c r="WHI35" s="687"/>
      <c r="WHJ35" s="687"/>
      <c r="WHK35" s="687"/>
      <c r="WHL35" s="687"/>
      <c r="WHM35" s="687"/>
      <c r="WHN35" s="687"/>
      <c r="WHO35" s="687"/>
      <c r="WHP35" s="687"/>
      <c r="WHQ35" s="687"/>
      <c r="WHR35" s="687"/>
      <c r="WHS35" s="687"/>
      <c r="WHT35" s="687"/>
      <c r="WHU35" s="687"/>
      <c r="WHV35" s="687"/>
      <c r="WHW35" s="687"/>
      <c r="WHX35" s="687"/>
      <c r="WHY35" s="687"/>
      <c r="WHZ35" s="687"/>
      <c r="WIA35" s="687"/>
      <c r="WIB35" s="687"/>
      <c r="WIC35" s="687"/>
      <c r="WID35" s="687"/>
      <c r="WIE35" s="687"/>
      <c r="WIF35" s="687"/>
      <c r="WIG35" s="687"/>
      <c r="WIH35" s="687"/>
      <c r="WII35" s="687"/>
      <c r="WIJ35" s="687"/>
      <c r="WIK35" s="687"/>
      <c r="WIL35" s="687"/>
      <c r="WIM35" s="687"/>
      <c r="WIN35" s="687"/>
      <c r="WIO35" s="687"/>
      <c r="WIP35" s="687"/>
      <c r="WIQ35" s="687"/>
      <c r="WIR35" s="687"/>
      <c r="WIS35" s="687"/>
      <c r="WIT35" s="687"/>
      <c r="WIU35" s="687"/>
      <c r="WIV35" s="687"/>
      <c r="WIW35" s="687"/>
      <c r="WIX35" s="687"/>
      <c r="WIY35" s="687"/>
      <c r="WIZ35" s="687"/>
      <c r="WJA35" s="687"/>
      <c r="WJB35" s="687"/>
      <c r="WJC35" s="687"/>
      <c r="WJD35" s="687"/>
      <c r="WJE35" s="687"/>
      <c r="WJF35" s="687"/>
      <c r="WJG35" s="687"/>
      <c r="WJH35" s="687"/>
      <c r="WJI35" s="687"/>
      <c r="WJJ35" s="687"/>
      <c r="WJK35" s="687"/>
      <c r="WJL35" s="687"/>
      <c r="WJM35" s="687"/>
      <c r="WJN35" s="687"/>
      <c r="WJO35" s="687"/>
      <c r="WJP35" s="687"/>
      <c r="WJQ35" s="687"/>
      <c r="WJR35" s="687"/>
      <c r="WJS35" s="687"/>
      <c r="WJT35" s="687"/>
      <c r="WJU35" s="687"/>
      <c r="WJV35" s="687"/>
      <c r="WJW35" s="687"/>
      <c r="WJX35" s="687"/>
      <c r="WJY35" s="687"/>
      <c r="WJZ35" s="687"/>
      <c r="WKA35" s="687"/>
      <c r="WKB35" s="687"/>
      <c r="WKC35" s="687"/>
      <c r="WKD35" s="687"/>
      <c r="WKE35" s="687"/>
      <c r="WKF35" s="687"/>
      <c r="WKG35" s="687"/>
      <c r="WKH35" s="687"/>
      <c r="WKI35" s="687"/>
      <c r="WKJ35" s="687"/>
      <c r="WKK35" s="687"/>
      <c r="WKL35" s="687"/>
      <c r="WKM35" s="687"/>
      <c r="WKN35" s="687"/>
      <c r="WKO35" s="687"/>
      <c r="WKP35" s="687"/>
      <c r="WKQ35" s="687"/>
      <c r="WKR35" s="687"/>
      <c r="WKS35" s="687"/>
      <c r="WKT35" s="687"/>
      <c r="WKU35" s="687"/>
      <c r="WKV35" s="687"/>
      <c r="WKW35" s="687"/>
      <c r="WKX35" s="687"/>
      <c r="WKY35" s="687"/>
      <c r="WKZ35" s="687"/>
      <c r="WLA35" s="687"/>
      <c r="WLB35" s="687"/>
      <c r="WLC35" s="687"/>
      <c r="WLD35" s="687"/>
      <c r="WLE35" s="687"/>
      <c r="WLF35" s="687"/>
      <c r="WLG35" s="687"/>
      <c r="WLH35" s="687"/>
      <c r="WLI35" s="687"/>
      <c r="WLJ35" s="687"/>
      <c r="WLK35" s="687"/>
      <c r="WLL35" s="687"/>
      <c r="WLM35" s="687"/>
      <c r="WLN35" s="687"/>
      <c r="WLO35" s="687"/>
      <c r="WLP35" s="687"/>
      <c r="WLQ35" s="687"/>
      <c r="WLR35" s="687"/>
      <c r="WLS35" s="687"/>
      <c r="WLT35" s="687"/>
      <c r="WLU35" s="687"/>
      <c r="WLV35" s="687"/>
      <c r="WLW35" s="687"/>
      <c r="WLX35" s="687"/>
      <c r="WLY35" s="687"/>
      <c r="WLZ35" s="687"/>
      <c r="WMA35" s="687"/>
      <c r="WMB35" s="687"/>
      <c r="WMC35" s="687"/>
      <c r="WMD35" s="687"/>
      <c r="WME35" s="687"/>
      <c r="WMF35" s="687"/>
      <c r="WMG35" s="687"/>
      <c r="WMH35" s="687"/>
      <c r="WMI35" s="687"/>
      <c r="WMJ35" s="687"/>
      <c r="WMK35" s="687"/>
      <c r="WML35" s="687"/>
      <c r="WMM35" s="687"/>
      <c r="WMN35" s="687"/>
      <c r="WMO35" s="687"/>
      <c r="WMP35" s="687"/>
      <c r="WMQ35" s="687"/>
      <c r="WMR35" s="687"/>
      <c r="WMS35" s="687"/>
      <c r="WMT35" s="687"/>
      <c r="WMU35" s="687"/>
      <c r="WMV35" s="687"/>
      <c r="WMW35" s="687"/>
      <c r="WMX35" s="687"/>
      <c r="WMY35" s="687"/>
      <c r="WMZ35" s="687"/>
      <c r="WNA35" s="687"/>
      <c r="WNB35" s="687"/>
      <c r="WNC35" s="687"/>
      <c r="WND35" s="687"/>
      <c r="WNE35" s="687"/>
      <c r="WNF35" s="687"/>
      <c r="WNG35" s="687"/>
      <c r="WNH35" s="687"/>
      <c r="WNI35" s="687"/>
      <c r="WNJ35" s="687"/>
      <c r="WNK35" s="687"/>
      <c r="WNL35" s="687"/>
      <c r="WNM35" s="687"/>
      <c r="WNN35" s="687"/>
      <c r="WNO35" s="687"/>
      <c r="WNP35" s="687"/>
      <c r="WNQ35" s="687"/>
      <c r="WNR35" s="687"/>
      <c r="WNS35" s="687"/>
      <c r="WNT35" s="687"/>
      <c r="WNU35" s="687"/>
      <c r="WNV35" s="687"/>
      <c r="WNW35" s="687"/>
      <c r="WNX35" s="687"/>
      <c r="WNY35" s="687"/>
      <c r="WNZ35" s="687"/>
      <c r="WOA35" s="687"/>
      <c r="WOB35" s="687"/>
      <c r="WOC35" s="687"/>
      <c r="WOD35" s="687"/>
      <c r="WOE35" s="687"/>
      <c r="WOF35" s="687"/>
      <c r="WOG35" s="687"/>
      <c r="WOH35" s="687"/>
      <c r="WOI35" s="687"/>
      <c r="WOJ35" s="687"/>
      <c r="WOK35" s="687"/>
      <c r="WOL35" s="687"/>
      <c r="WOM35" s="687"/>
      <c r="WON35" s="687"/>
      <c r="WOO35" s="687"/>
      <c r="WOP35" s="687"/>
      <c r="WOQ35" s="687"/>
      <c r="WOR35" s="687"/>
      <c r="WOS35" s="687"/>
      <c r="WOT35" s="687"/>
      <c r="WOU35" s="687"/>
      <c r="WOV35" s="687"/>
      <c r="WOW35" s="687"/>
      <c r="WOX35" s="687"/>
      <c r="WOY35" s="687"/>
      <c r="WOZ35" s="687"/>
      <c r="WPA35" s="687"/>
      <c r="WPB35" s="687"/>
      <c r="WPC35" s="687"/>
      <c r="WPD35" s="687"/>
      <c r="WPE35" s="687"/>
      <c r="WPF35" s="687"/>
      <c r="WPG35" s="687"/>
      <c r="WPH35" s="687"/>
      <c r="WPI35" s="687"/>
      <c r="WPJ35" s="687"/>
      <c r="WPK35" s="687"/>
      <c r="WPL35" s="687"/>
      <c r="WPM35" s="687"/>
      <c r="WPN35" s="687"/>
      <c r="WPO35" s="687"/>
      <c r="WPP35" s="687"/>
      <c r="WPQ35" s="687"/>
      <c r="WPR35" s="687"/>
      <c r="WPS35" s="687"/>
      <c r="WPT35" s="687"/>
      <c r="WPU35" s="687"/>
      <c r="WPV35" s="687"/>
      <c r="WPW35" s="687"/>
      <c r="WPX35" s="687"/>
      <c r="WPY35" s="687"/>
      <c r="WPZ35" s="687"/>
      <c r="WQA35" s="687"/>
      <c r="WQB35" s="687"/>
      <c r="WQC35" s="687"/>
      <c r="WQD35" s="687"/>
      <c r="WQE35" s="687"/>
      <c r="WQF35" s="687"/>
      <c r="WQG35" s="687"/>
      <c r="WQH35" s="687"/>
      <c r="WQI35" s="687"/>
      <c r="WQJ35" s="687"/>
      <c r="WQK35" s="687"/>
      <c r="WQL35" s="687"/>
      <c r="WQM35" s="687"/>
      <c r="WQN35" s="687"/>
      <c r="WQO35" s="687"/>
      <c r="WQP35" s="687"/>
      <c r="WQQ35" s="687"/>
      <c r="WQR35" s="687"/>
      <c r="WQS35" s="687"/>
      <c r="WQT35" s="687"/>
      <c r="WQU35" s="687"/>
      <c r="WQV35" s="687"/>
      <c r="WQW35" s="687"/>
      <c r="WQX35" s="687"/>
      <c r="WQY35" s="687"/>
      <c r="WQZ35" s="687"/>
      <c r="WRA35" s="687"/>
      <c r="WRB35" s="687"/>
      <c r="WRC35" s="687"/>
      <c r="WRD35" s="687"/>
      <c r="WRE35" s="687"/>
      <c r="WRF35" s="687"/>
      <c r="WRG35" s="687"/>
      <c r="WRH35" s="687"/>
      <c r="WRI35" s="687"/>
      <c r="WRJ35" s="687"/>
      <c r="WRK35" s="687"/>
      <c r="WRL35" s="687"/>
      <c r="WRM35" s="687"/>
      <c r="WRN35" s="687"/>
      <c r="WRO35" s="687"/>
      <c r="WRP35" s="687"/>
      <c r="WRQ35" s="687"/>
      <c r="WRR35" s="687"/>
      <c r="WRS35" s="687"/>
      <c r="WRT35" s="687"/>
      <c r="WRU35" s="687"/>
      <c r="WRV35" s="687"/>
      <c r="WRW35" s="687"/>
      <c r="WRX35" s="687"/>
      <c r="WRY35" s="687"/>
      <c r="WRZ35" s="687"/>
      <c r="WSA35" s="687"/>
      <c r="WSB35" s="687"/>
      <c r="WSC35" s="687"/>
      <c r="WSD35" s="687"/>
      <c r="WSE35" s="687"/>
      <c r="WSF35" s="687"/>
      <c r="WSG35" s="687"/>
      <c r="WSH35" s="687"/>
      <c r="WSI35" s="687"/>
      <c r="WSJ35" s="687"/>
      <c r="WSK35" s="687"/>
      <c r="WSL35" s="687"/>
      <c r="WSM35" s="687"/>
      <c r="WSN35" s="687"/>
      <c r="WSO35" s="687"/>
      <c r="WSP35" s="687"/>
      <c r="WSQ35" s="687"/>
      <c r="WSR35" s="687"/>
      <c r="WSS35" s="687"/>
      <c r="WST35" s="687"/>
      <c r="WSU35" s="687"/>
      <c r="WSV35" s="687"/>
      <c r="WSW35" s="687"/>
      <c r="WSX35" s="687"/>
      <c r="WSY35" s="687"/>
      <c r="WSZ35" s="687"/>
      <c r="WTA35" s="687"/>
      <c r="WTB35" s="687"/>
      <c r="WTC35" s="687"/>
      <c r="WTD35" s="687"/>
      <c r="WTE35" s="687"/>
      <c r="WTF35" s="687"/>
      <c r="WTG35" s="687"/>
      <c r="WTH35" s="687"/>
      <c r="WTI35" s="687"/>
      <c r="WTJ35" s="687"/>
      <c r="WTK35" s="687"/>
      <c r="WTL35" s="687"/>
      <c r="WTM35" s="687"/>
      <c r="WTN35" s="687"/>
      <c r="WTO35" s="687"/>
      <c r="WTP35" s="687"/>
      <c r="WTQ35" s="687"/>
      <c r="WTR35" s="687"/>
      <c r="WTS35" s="687"/>
      <c r="WTT35" s="687"/>
      <c r="WTU35" s="687"/>
      <c r="WTV35" s="687"/>
      <c r="WTW35" s="687"/>
      <c r="WTX35" s="687"/>
      <c r="WTY35" s="687"/>
      <c r="WTZ35" s="687"/>
      <c r="WUA35" s="687"/>
      <c r="WUB35" s="687"/>
      <c r="WUC35" s="687"/>
      <c r="WUD35" s="687"/>
      <c r="WUE35" s="687"/>
      <c r="WUF35" s="687"/>
      <c r="WUG35" s="687"/>
      <c r="WUH35" s="687"/>
      <c r="WUI35" s="687"/>
      <c r="WUJ35" s="687"/>
      <c r="WUK35" s="687"/>
      <c r="WUL35" s="687"/>
      <c r="WUM35" s="687"/>
      <c r="WUN35" s="687"/>
      <c r="WUO35" s="687"/>
      <c r="WUP35" s="687"/>
      <c r="WUQ35" s="687"/>
      <c r="WUR35" s="687"/>
      <c r="WUS35" s="687"/>
      <c r="WUT35" s="687"/>
      <c r="WUU35" s="687"/>
      <c r="WUV35" s="687"/>
      <c r="WUW35" s="687"/>
      <c r="WUX35" s="687"/>
      <c r="WUY35" s="687"/>
      <c r="WUZ35" s="687"/>
      <c r="WVA35" s="687"/>
      <c r="WVB35" s="687"/>
      <c r="WVC35" s="687"/>
      <c r="WVD35" s="687"/>
      <c r="WVE35" s="687"/>
      <c r="WVF35" s="687"/>
      <c r="WVG35" s="687"/>
      <c r="WVH35" s="687"/>
      <c r="WVI35" s="687"/>
      <c r="WVJ35" s="687"/>
      <c r="WVK35" s="687"/>
      <c r="WVL35" s="687"/>
      <c r="WVM35" s="687"/>
      <c r="WVN35" s="687"/>
      <c r="WVO35" s="687"/>
      <c r="WVP35" s="687"/>
      <c r="WVQ35" s="687"/>
      <c r="WVR35" s="687"/>
      <c r="WVS35" s="687"/>
      <c r="WVT35" s="687"/>
      <c r="WVU35" s="687"/>
      <c r="WVV35" s="687"/>
      <c r="WVW35" s="687"/>
      <c r="WVX35" s="687"/>
      <c r="WVY35" s="687"/>
      <c r="WVZ35" s="687"/>
      <c r="WWA35" s="687"/>
      <c r="WWB35" s="687"/>
      <c r="WWC35" s="687"/>
      <c r="WWD35" s="687"/>
      <c r="WWE35" s="687"/>
      <c r="WWF35" s="687"/>
      <c r="WWG35" s="687"/>
      <c r="WWH35" s="687"/>
      <c r="WWI35" s="687"/>
      <c r="WWJ35" s="687"/>
      <c r="WWK35" s="687"/>
      <c r="WWL35" s="687"/>
      <c r="WWM35" s="687"/>
      <c r="WWN35" s="687"/>
      <c r="WWO35" s="687"/>
      <c r="WWP35" s="687"/>
      <c r="WWQ35" s="687"/>
      <c r="WWR35" s="687"/>
      <c r="WWS35" s="687"/>
      <c r="WWT35" s="687"/>
      <c r="WWU35" s="687"/>
      <c r="WWV35" s="687"/>
      <c r="WWW35" s="687"/>
      <c r="WWX35" s="687"/>
      <c r="WWY35" s="687"/>
      <c r="WWZ35" s="687"/>
      <c r="WXA35" s="687"/>
      <c r="WXB35" s="687"/>
      <c r="WXC35" s="687"/>
      <c r="WXD35" s="687"/>
      <c r="WXE35" s="687"/>
      <c r="WXF35" s="687"/>
      <c r="WXG35" s="687"/>
      <c r="WXH35" s="687"/>
      <c r="WXI35" s="687"/>
      <c r="WXJ35" s="687"/>
      <c r="WXK35" s="687"/>
      <c r="WXL35" s="687"/>
      <c r="WXM35" s="687"/>
      <c r="WXN35" s="687"/>
      <c r="WXO35" s="687"/>
      <c r="WXP35" s="687"/>
      <c r="WXQ35" s="687"/>
      <c r="WXR35" s="687"/>
      <c r="WXS35" s="687"/>
      <c r="WXT35" s="687"/>
      <c r="WXU35" s="687"/>
      <c r="WXV35" s="687"/>
      <c r="WXW35" s="687"/>
      <c r="WXX35" s="687"/>
      <c r="WXY35" s="687"/>
      <c r="WXZ35" s="687"/>
      <c r="WYA35" s="687"/>
      <c r="WYB35" s="687"/>
      <c r="WYC35" s="687"/>
      <c r="WYD35" s="687"/>
      <c r="WYE35" s="687"/>
      <c r="WYF35" s="687"/>
      <c r="WYG35" s="687"/>
      <c r="WYH35" s="687"/>
      <c r="WYI35" s="687"/>
      <c r="WYJ35" s="687"/>
      <c r="WYK35" s="687"/>
      <c r="WYL35" s="687"/>
      <c r="WYM35" s="687"/>
      <c r="WYN35" s="687"/>
      <c r="WYO35" s="687"/>
      <c r="WYP35" s="687"/>
      <c r="WYQ35" s="687"/>
      <c r="WYR35" s="687"/>
      <c r="WYS35" s="687"/>
      <c r="WYT35" s="687"/>
      <c r="WYU35" s="687"/>
      <c r="WYV35" s="687"/>
      <c r="WYW35" s="687"/>
      <c r="WYX35" s="687"/>
      <c r="WYY35" s="687"/>
      <c r="WYZ35" s="687"/>
      <c r="WZA35" s="687"/>
      <c r="WZB35" s="687"/>
      <c r="WZC35" s="687"/>
      <c r="WZD35" s="687"/>
      <c r="WZE35" s="687"/>
      <c r="WZF35" s="687"/>
      <c r="WZG35" s="687"/>
      <c r="WZH35" s="687"/>
      <c r="WZI35" s="687"/>
      <c r="WZJ35" s="687"/>
      <c r="WZK35" s="687"/>
      <c r="WZL35" s="687"/>
      <c r="WZM35" s="687"/>
      <c r="WZN35" s="687"/>
      <c r="WZO35" s="687"/>
      <c r="WZP35" s="687"/>
      <c r="WZQ35" s="687"/>
      <c r="WZR35" s="687"/>
      <c r="WZS35" s="687"/>
      <c r="WZT35" s="687"/>
      <c r="WZU35" s="687"/>
      <c r="WZV35" s="687"/>
      <c r="WZW35" s="687"/>
      <c r="WZX35" s="687"/>
      <c r="WZY35" s="687"/>
      <c r="WZZ35" s="687"/>
      <c r="XAA35" s="687"/>
      <c r="XAB35" s="687"/>
      <c r="XAC35" s="687"/>
      <c r="XAD35" s="687"/>
      <c r="XAE35" s="687"/>
      <c r="XAF35" s="687"/>
      <c r="XAG35" s="687"/>
      <c r="XAH35" s="687"/>
      <c r="XAI35" s="687"/>
      <c r="XAJ35" s="687"/>
      <c r="XAK35" s="687"/>
      <c r="XAL35" s="687"/>
      <c r="XAM35" s="687"/>
      <c r="XAN35" s="687"/>
      <c r="XAO35" s="687"/>
      <c r="XAP35" s="687"/>
      <c r="XAQ35" s="687"/>
      <c r="XAR35" s="687"/>
      <c r="XAS35" s="687"/>
      <c r="XAT35" s="687"/>
      <c r="XAU35" s="687"/>
      <c r="XAV35" s="687"/>
      <c r="XAW35" s="687"/>
      <c r="XAX35" s="687"/>
      <c r="XAY35" s="687"/>
      <c r="XAZ35" s="687"/>
      <c r="XBA35" s="687"/>
      <c r="XBB35" s="687"/>
      <c r="XBC35" s="687"/>
      <c r="XBD35" s="687"/>
      <c r="XBE35" s="687"/>
      <c r="XBF35" s="687"/>
      <c r="XBG35" s="687"/>
      <c r="XBH35" s="687"/>
      <c r="XBI35" s="687"/>
      <c r="XBJ35" s="687"/>
      <c r="XBK35" s="687"/>
      <c r="XBL35" s="687"/>
      <c r="XBM35" s="687"/>
      <c r="XBN35" s="687"/>
      <c r="XBO35" s="687"/>
      <c r="XBP35" s="687"/>
      <c r="XBQ35" s="687"/>
      <c r="XBR35" s="687"/>
      <c r="XBS35" s="687"/>
      <c r="XBT35" s="687"/>
      <c r="XBU35" s="687"/>
      <c r="XBV35" s="687"/>
      <c r="XBW35" s="687"/>
      <c r="XBX35" s="687"/>
      <c r="XBY35" s="687"/>
      <c r="XBZ35" s="687"/>
      <c r="XCA35" s="687"/>
      <c r="XCB35" s="687"/>
      <c r="XCC35" s="687"/>
      <c r="XCD35" s="687"/>
      <c r="XCE35" s="687"/>
      <c r="XCF35" s="687"/>
      <c r="XCG35" s="687"/>
      <c r="XCH35" s="687"/>
      <c r="XCI35" s="687"/>
      <c r="XCJ35" s="687"/>
      <c r="XCK35" s="687"/>
      <c r="XCL35" s="687"/>
      <c r="XCM35" s="687"/>
      <c r="XCN35" s="687"/>
      <c r="XCO35" s="687"/>
      <c r="XCP35" s="687"/>
      <c r="XCQ35" s="687"/>
      <c r="XCR35" s="687"/>
      <c r="XCS35" s="687"/>
      <c r="XCT35" s="687"/>
      <c r="XCU35" s="687"/>
      <c r="XCV35" s="687"/>
      <c r="XCW35" s="687"/>
      <c r="XCX35" s="687"/>
      <c r="XCY35" s="687"/>
      <c r="XCZ35" s="687"/>
      <c r="XDA35" s="687"/>
      <c r="XDB35" s="687"/>
      <c r="XDC35" s="687"/>
      <c r="XDD35" s="687"/>
      <c r="XDE35" s="687"/>
      <c r="XDF35" s="687"/>
      <c r="XDG35" s="687"/>
      <c r="XDH35" s="687"/>
      <c r="XDI35" s="687"/>
      <c r="XDJ35" s="687"/>
      <c r="XDK35" s="687"/>
      <c r="XDL35" s="687"/>
      <c r="XDM35" s="687"/>
      <c r="XDN35" s="687"/>
      <c r="XDO35" s="687"/>
      <c r="XDP35" s="687"/>
      <c r="XDQ35" s="687"/>
      <c r="XDR35" s="687"/>
      <c r="XDS35" s="687"/>
      <c r="XDT35" s="687"/>
      <c r="XDU35" s="687"/>
      <c r="XDV35" s="687"/>
      <c r="XDW35" s="687"/>
      <c r="XDX35" s="687"/>
      <c r="XDY35" s="687"/>
      <c r="XDZ35" s="687"/>
      <c r="XEA35" s="687"/>
      <c r="XEB35" s="687"/>
      <c r="XEC35" s="687"/>
      <c r="XED35" s="687"/>
      <c r="XEE35" s="687"/>
      <c r="XEF35" s="687"/>
      <c r="XEG35" s="687"/>
      <c r="XEH35" s="687"/>
      <c r="XEI35" s="687"/>
      <c r="XEJ35" s="687"/>
      <c r="XEK35" s="687"/>
      <c r="XEL35" s="687"/>
      <c r="XEM35" s="687"/>
      <c r="XEN35" s="687"/>
      <c r="XEO35" s="687"/>
      <c r="XEP35" s="687"/>
      <c r="XEQ35" s="687"/>
      <c r="XER35" s="687"/>
      <c r="XES35" s="687"/>
      <c r="XET35" s="687"/>
      <c r="XEU35" s="687"/>
      <c r="XEV35" s="687"/>
      <c r="XEW35" s="687"/>
      <c r="XEX35" s="687"/>
      <c r="XEY35" s="687"/>
      <c r="XEZ35" s="687"/>
    </row>
    <row r="36" spans="1:16380" ht="15.75" x14ac:dyDescent="0.25">
      <c r="A36" s="723"/>
      <c r="B36" s="999" t="s">
        <v>997</v>
      </c>
      <c r="C36" s="748">
        <v>1017</v>
      </c>
      <c r="D36" s="748" t="s">
        <v>1542</v>
      </c>
      <c r="E36" s="700"/>
      <c r="F36" s="700"/>
      <c r="G36" s="724"/>
      <c r="H36" s="702"/>
      <c r="I36" s="711"/>
      <c r="J36" s="701"/>
      <c r="K36" s="726"/>
      <c r="L36" s="702"/>
      <c r="M36" s="735">
        <v>609331358</v>
      </c>
      <c r="N36" s="996"/>
      <c r="O36" s="997">
        <v>393914642</v>
      </c>
      <c r="P36" s="742"/>
      <c r="Q36" s="1148"/>
      <c r="R36" s="742"/>
      <c r="S36" s="705"/>
      <c r="U36" s="687"/>
      <c r="V36" s="687"/>
      <c r="X36" s="686"/>
      <c r="AA36" s="687"/>
      <c r="AB36" s="687"/>
      <c r="AC36" s="687"/>
      <c r="AD36" s="687"/>
      <c r="AE36" s="687"/>
      <c r="AF36" s="687"/>
      <c r="AG36" s="687"/>
      <c r="AH36" s="687"/>
      <c r="AI36" s="687"/>
      <c r="AJ36" s="687"/>
      <c r="AK36" s="687"/>
      <c r="AL36" s="687"/>
      <c r="AM36" s="687"/>
      <c r="AN36" s="687"/>
      <c r="AO36" s="687"/>
      <c r="AP36" s="687"/>
      <c r="AQ36" s="687"/>
      <c r="AR36" s="687"/>
      <c r="AS36" s="687"/>
      <c r="AT36" s="687"/>
      <c r="AU36" s="687"/>
      <c r="AV36" s="687"/>
      <c r="AW36" s="687"/>
      <c r="AX36" s="687"/>
      <c r="AY36" s="687"/>
      <c r="AZ36" s="687"/>
      <c r="BA36" s="687"/>
      <c r="BB36" s="687"/>
      <c r="BC36" s="687"/>
      <c r="BD36" s="687"/>
      <c r="BE36" s="687"/>
      <c r="BF36" s="687"/>
      <c r="BG36" s="687"/>
      <c r="BH36" s="687"/>
      <c r="BI36" s="687"/>
      <c r="BJ36" s="687"/>
      <c r="BK36" s="687"/>
      <c r="BL36" s="687"/>
      <c r="BM36" s="687"/>
      <c r="BN36" s="687"/>
      <c r="BO36" s="687"/>
      <c r="BP36" s="687"/>
      <c r="BQ36" s="687"/>
      <c r="BR36" s="687"/>
      <c r="BS36" s="687"/>
      <c r="BT36" s="687"/>
      <c r="BU36" s="687"/>
      <c r="BV36" s="687"/>
      <c r="BW36" s="687"/>
      <c r="BX36" s="687"/>
      <c r="BY36" s="687"/>
      <c r="BZ36" s="687"/>
      <c r="CA36" s="687"/>
      <c r="CB36" s="687"/>
      <c r="CC36" s="687"/>
      <c r="CD36" s="687"/>
      <c r="CE36" s="687"/>
      <c r="CF36" s="687"/>
      <c r="CG36" s="687"/>
      <c r="CH36" s="687"/>
      <c r="CI36" s="687"/>
      <c r="CJ36" s="687"/>
      <c r="CK36" s="687"/>
      <c r="CL36" s="687"/>
      <c r="CM36" s="687"/>
      <c r="CN36" s="687"/>
      <c r="CO36" s="687"/>
      <c r="CP36" s="687"/>
      <c r="CQ36" s="687"/>
      <c r="CR36" s="687"/>
      <c r="CS36" s="687"/>
      <c r="CT36" s="687"/>
      <c r="CU36" s="687"/>
      <c r="CV36" s="687"/>
      <c r="CW36" s="687"/>
      <c r="CX36" s="687"/>
      <c r="CY36" s="687"/>
      <c r="CZ36" s="687"/>
      <c r="DA36" s="687"/>
      <c r="DB36" s="687"/>
      <c r="DC36" s="687"/>
      <c r="DD36" s="687"/>
      <c r="DE36" s="687"/>
      <c r="DF36" s="687"/>
      <c r="DG36" s="687"/>
      <c r="DH36" s="687"/>
      <c r="DI36" s="687"/>
      <c r="DJ36" s="687"/>
      <c r="DK36" s="687"/>
      <c r="DL36" s="687"/>
      <c r="DM36" s="687"/>
      <c r="DN36" s="687"/>
      <c r="DO36" s="687"/>
      <c r="DP36" s="687"/>
      <c r="DQ36" s="687"/>
      <c r="DR36" s="687"/>
      <c r="DS36" s="687"/>
      <c r="DT36" s="687"/>
      <c r="DU36" s="687"/>
      <c r="DV36" s="687"/>
      <c r="DW36" s="687"/>
      <c r="DX36" s="687"/>
      <c r="DY36" s="687"/>
      <c r="DZ36" s="687"/>
      <c r="EA36" s="687"/>
      <c r="EB36" s="687"/>
      <c r="EC36" s="687"/>
      <c r="ED36" s="687"/>
      <c r="EE36" s="687"/>
      <c r="EF36" s="687"/>
      <c r="EG36" s="687"/>
      <c r="EH36" s="687"/>
      <c r="EI36" s="687"/>
      <c r="EJ36" s="687"/>
      <c r="EK36" s="687"/>
      <c r="EL36" s="687"/>
      <c r="EM36" s="687"/>
      <c r="EN36" s="687"/>
      <c r="EO36" s="687"/>
      <c r="EP36" s="687"/>
      <c r="EQ36" s="687"/>
      <c r="ER36" s="687"/>
      <c r="ES36" s="687"/>
      <c r="ET36" s="687"/>
      <c r="EU36" s="687"/>
      <c r="EV36" s="687"/>
      <c r="EW36" s="687"/>
      <c r="EX36" s="687"/>
      <c r="EY36" s="687"/>
      <c r="EZ36" s="687"/>
      <c r="FA36" s="687"/>
      <c r="FB36" s="687"/>
      <c r="FC36" s="687"/>
      <c r="FD36" s="687"/>
      <c r="FE36" s="687"/>
      <c r="FF36" s="687"/>
      <c r="FG36" s="687"/>
      <c r="FH36" s="687"/>
      <c r="FI36" s="687"/>
      <c r="FJ36" s="687"/>
      <c r="FK36" s="687"/>
      <c r="FL36" s="687"/>
      <c r="FM36" s="687"/>
      <c r="FN36" s="687"/>
      <c r="FO36" s="687"/>
      <c r="FP36" s="687"/>
      <c r="FQ36" s="687"/>
      <c r="FR36" s="687"/>
      <c r="FS36" s="687"/>
      <c r="FT36" s="687"/>
      <c r="FU36" s="687"/>
      <c r="FV36" s="687"/>
      <c r="FW36" s="687"/>
      <c r="FX36" s="687"/>
      <c r="FY36" s="687"/>
      <c r="FZ36" s="687"/>
      <c r="GA36" s="687"/>
      <c r="GB36" s="687"/>
      <c r="GC36" s="687"/>
      <c r="GD36" s="687"/>
      <c r="GE36" s="687"/>
      <c r="GF36" s="687"/>
      <c r="GG36" s="687"/>
      <c r="GH36" s="687"/>
      <c r="GI36" s="687"/>
      <c r="GJ36" s="687"/>
      <c r="GK36" s="687"/>
      <c r="GL36" s="687"/>
      <c r="GM36" s="687"/>
      <c r="GN36" s="687"/>
      <c r="GO36" s="687"/>
      <c r="GP36" s="687"/>
      <c r="GQ36" s="687"/>
      <c r="GR36" s="687"/>
      <c r="GS36" s="687"/>
      <c r="GT36" s="687"/>
      <c r="GU36" s="687"/>
      <c r="GV36" s="687"/>
      <c r="GW36" s="687"/>
      <c r="GX36" s="687"/>
      <c r="GY36" s="687"/>
      <c r="GZ36" s="687"/>
      <c r="HA36" s="687"/>
      <c r="HB36" s="687"/>
      <c r="HC36" s="687"/>
      <c r="HD36" s="687"/>
      <c r="HE36" s="687"/>
      <c r="HF36" s="687"/>
      <c r="HG36" s="687"/>
      <c r="HH36" s="687"/>
      <c r="HI36" s="687"/>
      <c r="HJ36" s="687"/>
      <c r="HK36" s="687"/>
      <c r="HL36" s="687"/>
      <c r="HM36" s="687"/>
      <c r="HN36" s="687"/>
      <c r="HO36" s="687"/>
      <c r="HP36" s="687"/>
      <c r="HQ36" s="687"/>
      <c r="HR36" s="687"/>
      <c r="HS36" s="687"/>
      <c r="HT36" s="687"/>
      <c r="HU36" s="687"/>
      <c r="HV36" s="687"/>
      <c r="HW36" s="687"/>
      <c r="HX36" s="687"/>
      <c r="HY36" s="687"/>
      <c r="HZ36" s="687"/>
      <c r="IA36" s="687"/>
      <c r="IB36" s="687"/>
      <c r="IC36" s="687"/>
      <c r="ID36" s="687"/>
      <c r="IE36" s="687"/>
      <c r="IF36" s="687"/>
      <c r="IG36" s="687"/>
      <c r="IH36" s="687"/>
      <c r="II36" s="687"/>
      <c r="IJ36" s="687"/>
      <c r="IK36" s="687"/>
      <c r="IL36" s="687"/>
      <c r="IM36" s="687"/>
      <c r="IN36" s="687"/>
      <c r="IO36" s="687"/>
      <c r="IP36" s="687"/>
      <c r="IQ36" s="687"/>
      <c r="IR36" s="687"/>
      <c r="IS36" s="687"/>
      <c r="IT36" s="687"/>
      <c r="IU36" s="687"/>
      <c r="IV36" s="687"/>
      <c r="IW36" s="687"/>
      <c r="IX36" s="687"/>
      <c r="IY36" s="687"/>
      <c r="IZ36" s="687"/>
      <c r="JA36" s="687"/>
      <c r="JB36" s="687"/>
      <c r="JC36" s="687"/>
      <c r="JD36" s="687"/>
      <c r="JE36" s="687"/>
      <c r="JF36" s="687"/>
      <c r="JG36" s="687"/>
      <c r="JH36" s="687"/>
      <c r="JI36" s="687"/>
      <c r="JJ36" s="687"/>
      <c r="JK36" s="687"/>
      <c r="JL36" s="687"/>
      <c r="JM36" s="687"/>
      <c r="JN36" s="687"/>
      <c r="JO36" s="687"/>
      <c r="JP36" s="687"/>
      <c r="JQ36" s="687"/>
      <c r="JR36" s="687"/>
      <c r="JS36" s="687"/>
      <c r="JT36" s="687"/>
      <c r="JU36" s="687"/>
      <c r="JV36" s="687"/>
      <c r="JW36" s="687"/>
      <c r="JX36" s="687"/>
      <c r="JY36" s="687"/>
      <c r="JZ36" s="687"/>
      <c r="KA36" s="687"/>
      <c r="KB36" s="687"/>
      <c r="KC36" s="687"/>
      <c r="KD36" s="687"/>
      <c r="KE36" s="687"/>
      <c r="KF36" s="687"/>
      <c r="KG36" s="687"/>
      <c r="KH36" s="687"/>
      <c r="KI36" s="687"/>
      <c r="KJ36" s="687"/>
      <c r="KK36" s="687"/>
      <c r="KL36" s="687"/>
      <c r="KM36" s="687"/>
      <c r="KN36" s="687"/>
      <c r="KO36" s="687"/>
      <c r="KP36" s="687"/>
      <c r="KQ36" s="687"/>
      <c r="KR36" s="687"/>
      <c r="KS36" s="687"/>
      <c r="KT36" s="687"/>
      <c r="KU36" s="687"/>
      <c r="KV36" s="687"/>
      <c r="KW36" s="687"/>
      <c r="KX36" s="687"/>
      <c r="KY36" s="687"/>
      <c r="KZ36" s="687"/>
      <c r="LA36" s="687"/>
      <c r="LB36" s="687"/>
      <c r="LC36" s="687"/>
      <c r="LD36" s="687"/>
      <c r="LE36" s="687"/>
      <c r="LF36" s="687"/>
      <c r="LG36" s="687"/>
      <c r="LH36" s="687"/>
      <c r="LI36" s="687"/>
      <c r="LJ36" s="687"/>
      <c r="LK36" s="687"/>
      <c r="LL36" s="687"/>
      <c r="LM36" s="687"/>
      <c r="LN36" s="687"/>
      <c r="LO36" s="687"/>
      <c r="LP36" s="687"/>
      <c r="LQ36" s="687"/>
      <c r="LR36" s="687"/>
      <c r="LS36" s="687"/>
      <c r="LT36" s="687"/>
      <c r="LU36" s="687"/>
      <c r="LV36" s="687"/>
      <c r="LW36" s="687"/>
      <c r="LX36" s="687"/>
      <c r="LY36" s="687"/>
      <c r="LZ36" s="687"/>
      <c r="MA36" s="687"/>
      <c r="MB36" s="687"/>
      <c r="MC36" s="687"/>
      <c r="MD36" s="687"/>
      <c r="ME36" s="687"/>
      <c r="MF36" s="687"/>
      <c r="MG36" s="687"/>
      <c r="MH36" s="687"/>
      <c r="MI36" s="687"/>
      <c r="MJ36" s="687"/>
      <c r="MK36" s="687"/>
      <c r="ML36" s="687"/>
      <c r="MM36" s="687"/>
      <c r="MN36" s="687"/>
      <c r="MO36" s="687"/>
      <c r="MP36" s="687"/>
      <c r="MQ36" s="687"/>
      <c r="MR36" s="687"/>
      <c r="MS36" s="687"/>
      <c r="MT36" s="687"/>
      <c r="MU36" s="687"/>
      <c r="MV36" s="687"/>
      <c r="MW36" s="687"/>
      <c r="MX36" s="687"/>
      <c r="MY36" s="687"/>
      <c r="MZ36" s="687"/>
      <c r="NA36" s="687"/>
      <c r="NB36" s="687"/>
      <c r="NC36" s="687"/>
      <c r="ND36" s="687"/>
      <c r="NE36" s="687"/>
      <c r="NF36" s="687"/>
      <c r="NG36" s="687"/>
      <c r="NH36" s="687"/>
      <c r="NI36" s="687"/>
      <c r="NJ36" s="687"/>
      <c r="NK36" s="687"/>
      <c r="NL36" s="687"/>
      <c r="NM36" s="687"/>
      <c r="NN36" s="687"/>
      <c r="NO36" s="687"/>
      <c r="NP36" s="687"/>
      <c r="NQ36" s="687"/>
      <c r="NR36" s="687"/>
      <c r="NS36" s="687"/>
      <c r="NT36" s="687"/>
      <c r="NU36" s="687"/>
      <c r="NV36" s="687"/>
      <c r="NW36" s="687"/>
      <c r="NX36" s="687"/>
      <c r="NY36" s="687"/>
      <c r="NZ36" s="687"/>
      <c r="OA36" s="687"/>
      <c r="OB36" s="687"/>
      <c r="OC36" s="687"/>
      <c r="OD36" s="687"/>
      <c r="OE36" s="687"/>
      <c r="OF36" s="687"/>
      <c r="OG36" s="687"/>
      <c r="OH36" s="687"/>
      <c r="OI36" s="687"/>
      <c r="OJ36" s="687"/>
      <c r="OK36" s="687"/>
      <c r="OL36" s="687"/>
      <c r="OM36" s="687"/>
      <c r="ON36" s="687"/>
      <c r="OO36" s="687"/>
      <c r="OP36" s="687"/>
      <c r="OQ36" s="687"/>
      <c r="OR36" s="687"/>
      <c r="OS36" s="687"/>
      <c r="OT36" s="687"/>
      <c r="OU36" s="687"/>
      <c r="OV36" s="687"/>
      <c r="OW36" s="687"/>
      <c r="OX36" s="687"/>
      <c r="OY36" s="687"/>
      <c r="OZ36" s="687"/>
      <c r="PA36" s="687"/>
      <c r="PB36" s="687"/>
      <c r="PC36" s="687"/>
      <c r="PD36" s="687"/>
      <c r="PE36" s="687"/>
      <c r="PF36" s="687"/>
      <c r="PG36" s="687"/>
      <c r="PH36" s="687"/>
      <c r="PI36" s="687"/>
      <c r="PJ36" s="687"/>
      <c r="PK36" s="687"/>
      <c r="PL36" s="687"/>
      <c r="PM36" s="687"/>
      <c r="PN36" s="687"/>
      <c r="PO36" s="687"/>
      <c r="PP36" s="687"/>
      <c r="PQ36" s="687"/>
      <c r="PR36" s="687"/>
      <c r="PS36" s="687"/>
      <c r="PT36" s="687"/>
      <c r="PU36" s="687"/>
      <c r="PV36" s="687"/>
      <c r="PW36" s="687"/>
      <c r="PX36" s="687"/>
      <c r="PY36" s="687"/>
      <c r="PZ36" s="687"/>
      <c r="QA36" s="687"/>
      <c r="QB36" s="687"/>
      <c r="QC36" s="687"/>
      <c r="QD36" s="687"/>
      <c r="QE36" s="687"/>
      <c r="QF36" s="687"/>
      <c r="QG36" s="687"/>
      <c r="QH36" s="687"/>
      <c r="QI36" s="687"/>
      <c r="QJ36" s="687"/>
      <c r="QK36" s="687"/>
      <c r="QL36" s="687"/>
      <c r="QM36" s="687"/>
      <c r="QN36" s="687"/>
      <c r="QO36" s="687"/>
      <c r="QP36" s="687"/>
      <c r="QQ36" s="687"/>
      <c r="QR36" s="687"/>
      <c r="QS36" s="687"/>
      <c r="QT36" s="687"/>
      <c r="QU36" s="687"/>
      <c r="QV36" s="687"/>
      <c r="QW36" s="687"/>
      <c r="QX36" s="687"/>
      <c r="QY36" s="687"/>
      <c r="QZ36" s="687"/>
      <c r="RA36" s="687"/>
      <c r="RB36" s="687"/>
      <c r="RC36" s="687"/>
      <c r="RD36" s="687"/>
      <c r="RE36" s="687"/>
      <c r="RF36" s="687"/>
      <c r="RG36" s="687"/>
      <c r="RH36" s="687"/>
      <c r="RI36" s="687"/>
      <c r="RJ36" s="687"/>
      <c r="RK36" s="687"/>
      <c r="RL36" s="687"/>
      <c r="RM36" s="687"/>
      <c r="RN36" s="687"/>
      <c r="RO36" s="687"/>
      <c r="RP36" s="687"/>
      <c r="RQ36" s="687"/>
      <c r="RR36" s="687"/>
      <c r="RS36" s="687"/>
      <c r="RT36" s="687"/>
      <c r="RU36" s="687"/>
      <c r="RV36" s="687"/>
      <c r="RW36" s="687"/>
      <c r="RX36" s="687"/>
      <c r="RY36" s="687"/>
      <c r="RZ36" s="687"/>
      <c r="SA36" s="687"/>
      <c r="SB36" s="687"/>
      <c r="SC36" s="687"/>
      <c r="SD36" s="687"/>
      <c r="SE36" s="687"/>
      <c r="SF36" s="687"/>
      <c r="SG36" s="687"/>
      <c r="SH36" s="687"/>
      <c r="SI36" s="687"/>
      <c r="SJ36" s="687"/>
      <c r="SK36" s="687"/>
      <c r="SL36" s="687"/>
      <c r="SM36" s="687"/>
      <c r="SN36" s="687"/>
      <c r="SO36" s="687"/>
      <c r="SP36" s="687"/>
      <c r="SQ36" s="687"/>
      <c r="SR36" s="687"/>
      <c r="SS36" s="687"/>
      <c r="ST36" s="687"/>
      <c r="SU36" s="687"/>
      <c r="SV36" s="687"/>
      <c r="SW36" s="687"/>
      <c r="SX36" s="687"/>
      <c r="SY36" s="687"/>
      <c r="SZ36" s="687"/>
      <c r="TA36" s="687"/>
      <c r="TB36" s="687"/>
      <c r="TC36" s="687"/>
      <c r="TD36" s="687"/>
      <c r="TE36" s="687"/>
      <c r="TF36" s="687"/>
      <c r="TG36" s="687"/>
      <c r="TH36" s="687"/>
      <c r="TI36" s="687"/>
      <c r="TJ36" s="687"/>
      <c r="TK36" s="687"/>
      <c r="TL36" s="687"/>
      <c r="TM36" s="687"/>
      <c r="TN36" s="687"/>
      <c r="TO36" s="687"/>
      <c r="TP36" s="687"/>
      <c r="TQ36" s="687"/>
      <c r="TR36" s="687"/>
      <c r="TS36" s="687"/>
      <c r="TT36" s="687"/>
      <c r="TU36" s="687"/>
      <c r="TV36" s="687"/>
      <c r="TW36" s="687"/>
      <c r="TX36" s="687"/>
      <c r="TY36" s="687"/>
      <c r="TZ36" s="687"/>
      <c r="UA36" s="687"/>
      <c r="UB36" s="687"/>
      <c r="UC36" s="687"/>
      <c r="UD36" s="687"/>
      <c r="UE36" s="687"/>
      <c r="UF36" s="687"/>
      <c r="UG36" s="687"/>
      <c r="UH36" s="687"/>
      <c r="UI36" s="687"/>
      <c r="UJ36" s="687"/>
      <c r="UK36" s="687"/>
      <c r="UL36" s="687"/>
      <c r="UM36" s="687"/>
      <c r="UN36" s="687"/>
      <c r="UO36" s="687"/>
      <c r="UP36" s="687"/>
      <c r="UQ36" s="687"/>
      <c r="UR36" s="687"/>
      <c r="US36" s="687"/>
      <c r="UT36" s="687"/>
      <c r="UU36" s="687"/>
      <c r="UV36" s="687"/>
      <c r="UW36" s="687"/>
      <c r="UX36" s="687"/>
      <c r="UY36" s="687"/>
      <c r="UZ36" s="687"/>
      <c r="VA36" s="687"/>
      <c r="VB36" s="687"/>
      <c r="VC36" s="687"/>
      <c r="VD36" s="687"/>
      <c r="VE36" s="687"/>
      <c r="VF36" s="687"/>
      <c r="VG36" s="687"/>
      <c r="VH36" s="687"/>
      <c r="VI36" s="687"/>
      <c r="VJ36" s="687"/>
      <c r="VK36" s="687"/>
      <c r="VL36" s="687"/>
      <c r="VM36" s="687"/>
      <c r="VN36" s="687"/>
      <c r="VO36" s="687"/>
      <c r="VP36" s="687"/>
      <c r="VQ36" s="687"/>
      <c r="VR36" s="687"/>
      <c r="VS36" s="687"/>
      <c r="VT36" s="687"/>
      <c r="VU36" s="687"/>
      <c r="VV36" s="687"/>
      <c r="VW36" s="687"/>
      <c r="VX36" s="687"/>
      <c r="VY36" s="687"/>
      <c r="VZ36" s="687"/>
      <c r="WA36" s="687"/>
      <c r="WB36" s="687"/>
      <c r="WC36" s="687"/>
      <c r="WD36" s="687"/>
      <c r="WE36" s="687"/>
      <c r="WF36" s="687"/>
      <c r="WG36" s="687"/>
      <c r="WH36" s="687"/>
      <c r="WI36" s="687"/>
      <c r="WJ36" s="687"/>
      <c r="WK36" s="687"/>
      <c r="WL36" s="687"/>
      <c r="WM36" s="687"/>
      <c r="WN36" s="687"/>
      <c r="WO36" s="687"/>
      <c r="WP36" s="687"/>
      <c r="WQ36" s="687"/>
      <c r="WR36" s="687"/>
      <c r="WS36" s="687"/>
      <c r="WT36" s="687"/>
      <c r="WU36" s="687"/>
      <c r="WV36" s="687"/>
      <c r="WW36" s="687"/>
      <c r="WX36" s="687"/>
      <c r="WY36" s="687"/>
      <c r="WZ36" s="687"/>
      <c r="XA36" s="687"/>
      <c r="XB36" s="687"/>
      <c r="XC36" s="687"/>
      <c r="XD36" s="687"/>
      <c r="XE36" s="687"/>
      <c r="XF36" s="687"/>
      <c r="XG36" s="687"/>
      <c r="XH36" s="687"/>
      <c r="XI36" s="687"/>
      <c r="XJ36" s="687"/>
      <c r="XK36" s="687"/>
      <c r="XL36" s="687"/>
      <c r="XM36" s="687"/>
      <c r="XN36" s="687"/>
      <c r="XO36" s="687"/>
      <c r="XP36" s="687"/>
      <c r="XQ36" s="687"/>
      <c r="XR36" s="687"/>
      <c r="XS36" s="687"/>
      <c r="XT36" s="687"/>
      <c r="XU36" s="687"/>
      <c r="XV36" s="687"/>
      <c r="XW36" s="687"/>
      <c r="XX36" s="687"/>
      <c r="XY36" s="687"/>
      <c r="XZ36" s="687"/>
      <c r="YA36" s="687"/>
      <c r="YB36" s="687"/>
      <c r="YC36" s="687"/>
      <c r="YD36" s="687"/>
      <c r="YE36" s="687"/>
      <c r="YF36" s="687"/>
      <c r="YG36" s="687"/>
      <c r="YH36" s="687"/>
      <c r="YI36" s="687"/>
      <c r="YJ36" s="687"/>
      <c r="YK36" s="687"/>
      <c r="YL36" s="687"/>
      <c r="YM36" s="687"/>
      <c r="YN36" s="687"/>
      <c r="YO36" s="687"/>
      <c r="YP36" s="687"/>
      <c r="YQ36" s="687"/>
      <c r="YR36" s="687"/>
      <c r="YS36" s="687"/>
      <c r="YT36" s="687"/>
      <c r="YU36" s="687"/>
      <c r="YV36" s="687"/>
      <c r="YW36" s="687"/>
      <c r="YX36" s="687"/>
      <c r="YY36" s="687"/>
      <c r="YZ36" s="687"/>
      <c r="ZA36" s="687"/>
      <c r="ZB36" s="687"/>
      <c r="ZC36" s="687"/>
      <c r="ZD36" s="687"/>
      <c r="ZE36" s="687"/>
      <c r="ZF36" s="687"/>
      <c r="ZG36" s="687"/>
      <c r="ZH36" s="687"/>
      <c r="ZI36" s="687"/>
      <c r="ZJ36" s="687"/>
      <c r="ZK36" s="687"/>
      <c r="ZL36" s="687"/>
      <c r="ZM36" s="687"/>
      <c r="ZN36" s="687"/>
      <c r="ZO36" s="687"/>
      <c r="ZP36" s="687"/>
      <c r="ZQ36" s="687"/>
      <c r="ZR36" s="687"/>
      <c r="ZS36" s="687"/>
      <c r="ZT36" s="687"/>
      <c r="ZU36" s="687"/>
      <c r="ZV36" s="687"/>
      <c r="ZW36" s="687"/>
      <c r="ZX36" s="687"/>
      <c r="ZY36" s="687"/>
      <c r="ZZ36" s="687"/>
      <c r="AAA36" s="687"/>
      <c r="AAB36" s="687"/>
      <c r="AAC36" s="687"/>
      <c r="AAD36" s="687"/>
      <c r="AAE36" s="687"/>
      <c r="AAF36" s="687"/>
      <c r="AAG36" s="687"/>
      <c r="AAH36" s="687"/>
      <c r="AAI36" s="687"/>
      <c r="AAJ36" s="687"/>
      <c r="AAK36" s="687"/>
      <c r="AAL36" s="687"/>
      <c r="AAM36" s="687"/>
      <c r="AAN36" s="687"/>
      <c r="AAO36" s="687"/>
      <c r="AAP36" s="687"/>
      <c r="AAQ36" s="687"/>
      <c r="AAR36" s="687"/>
      <c r="AAS36" s="687"/>
      <c r="AAT36" s="687"/>
      <c r="AAU36" s="687"/>
      <c r="AAV36" s="687"/>
      <c r="AAW36" s="687"/>
      <c r="AAX36" s="687"/>
      <c r="AAY36" s="687"/>
      <c r="AAZ36" s="687"/>
      <c r="ABA36" s="687"/>
      <c r="ABB36" s="687"/>
      <c r="ABC36" s="687"/>
      <c r="ABD36" s="687"/>
      <c r="ABE36" s="687"/>
      <c r="ABF36" s="687"/>
      <c r="ABG36" s="687"/>
      <c r="ABH36" s="687"/>
      <c r="ABI36" s="687"/>
      <c r="ABJ36" s="687"/>
      <c r="ABK36" s="687"/>
      <c r="ABL36" s="687"/>
      <c r="ABM36" s="687"/>
      <c r="ABN36" s="687"/>
      <c r="ABO36" s="687"/>
      <c r="ABP36" s="687"/>
      <c r="ABQ36" s="687"/>
      <c r="ABR36" s="687"/>
      <c r="ABS36" s="687"/>
      <c r="ABT36" s="687"/>
      <c r="ABU36" s="687"/>
      <c r="ABV36" s="687"/>
      <c r="ABW36" s="687"/>
      <c r="ABX36" s="687"/>
      <c r="ABY36" s="687"/>
      <c r="ABZ36" s="687"/>
      <c r="ACA36" s="687"/>
      <c r="ACB36" s="687"/>
      <c r="ACC36" s="687"/>
      <c r="ACD36" s="687"/>
      <c r="ACE36" s="687"/>
      <c r="ACF36" s="687"/>
      <c r="ACG36" s="687"/>
      <c r="ACH36" s="687"/>
      <c r="ACI36" s="687"/>
      <c r="ACJ36" s="687"/>
      <c r="ACK36" s="687"/>
      <c r="ACL36" s="687"/>
      <c r="ACM36" s="687"/>
      <c r="ACN36" s="687"/>
      <c r="ACO36" s="687"/>
      <c r="ACP36" s="687"/>
      <c r="ACQ36" s="687"/>
      <c r="ACR36" s="687"/>
      <c r="ACS36" s="687"/>
      <c r="ACT36" s="687"/>
      <c r="ACU36" s="687"/>
      <c r="ACV36" s="687"/>
      <c r="ACW36" s="687"/>
      <c r="ACX36" s="687"/>
      <c r="ACY36" s="687"/>
      <c r="ACZ36" s="687"/>
      <c r="ADA36" s="687"/>
      <c r="ADB36" s="687"/>
      <c r="ADC36" s="687"/>
      <c r="ADD36" s="687"/>
      <c r="ADE36" s="687"/>
      <c r="ADF36" s="687"/>
      <c r="ADG36" s="687"/>
      <c r="ADH36" s="687"/>
      <c r="ADI36" s="687"/>
      <c r="ADJ36" s="687"/>
      <c r="ADK36" s="687"/>
      <c r="ADL36" s="687"/>
      <c r="ADM36" s="687"/>
      <c r="ADN36" s="687"/>
      <c r="ADO36" s="687"/>
      <c r="ADP36" s="687"/>
      <c r="ADQ36" s="687"/>
      <c r="ADR36" s="687"/>
      <c r="ADS36" s="687"/>
      <c r="ADT36" s="687"/>
      <c r="ADU36" s="687"/>
      <c r="ADV36" s="687"/>
      <c r="ADW36" s="687"/>
      <c r="ADX36" s="687"/>
      <c r="ADY36" s="687"/>
      <c r="ADZ36" s="687"/>
      <c r="AEA36" s="687"/>
      <c r="AEB36" s="687"/>
      <c r="AEC36" s="687"/>
      <c r="AED36" s="687"/>
      <c r="AEE36" s="687"/>
      <c r="AEF36" s="687"/>
      <c r="AEG36" s="687"/>
      <c r="AEH36" s="687"/>
      <c r="AEI36" s="687"/>
      <c r="AEJ36" s="687"/>
      <c r="AEK36" s="687"/>
      <c r="AEL36" s="687"/>
      <c r="AEM36" s="687"/>
      <c r="AEN36" s="687"/>
      <c r="AEO36" s="687"/>
      <c r="AEP36" s="687"/>
      <c r="AEQ36" s="687"/>
      <c r="AER36" s="687"/>
      <c r="AES36" s="687"/>
      <c r="AET36" s="687"/>
      <c r="AEU36" s="687"/>
      <c r="AEV36" s="687"/>
      <c r="AEW36" s="687"/>
      <c r="AEX36" s="687"/>
      <c r="AEY36" s="687"/>
      <c r="AEZ36" s="687"/>
      <c r="AFA36" s="687"/>
      <c r="AFB36" s="687"/>
      <c r="AFC36" s="687"/>
      <c r="AFD36" s="687"/>
      <c r="AFE36" s="687"/>
      <c r="AFF36" s="687"/>
      <c r="AFG36" s="687"/>
      <c r="AFH36" s="687"/>
      <c r="AFI36" s="687"/>
      <c r="AFJ36" s="687"/>
      <c r="AFK36" s="687"/>
      <c r="AFL36" s="687"/>
      <c r="AFM36" s="687"/>
      <c r="AFN36" s="687"/>
      <c r="AFO36" s="687"/>
      <c r="AFP36" s="687"/>
      <c r="AFQ36" s="687"/>
      <c r="AFR36" s="687"/>
      <c r="AFS36" s="687"/>
      <c r="AFT36" s="687"/>
      <c r="AFU36" s="687"/>
      <c r="AFV36" s="687"/>
      <c r="AFW36" s="687"/>
      <c r="AFX36" s="687"/>
      <c r="AFY36" s="687"/>
      <c r="AFZ36" s="687"/>
      <c r="AGA36" s="687"/>
      <c r="AGB36" s="687"/>
      <c r="AGC36" s="687"/>
      <c r="AGD36" s="687"/>
      <c r="AGE36" s="687"/>
      <c r="AGF36" s="687"/>
      <c r="AGG36" s="687"/>
      <c r="AGH36" s="687"/>
      <c r="AGI36" s="687"/>
      <c r="AGJ36" s="687"/>
      <c r="AGK36" s="687"/>
      <c r="AGL36" s="687"/>
      <c r="AGM36" s="687"/>
      <c r="AGN36" s="687"/>
      <c r="AGO36" s="687"/>
      <c r="AGP36" s="687"/>
      <c r="AGQ36" s="687"/>
      <c r="AGR36" s="687"/>
      <c r="AGS36" s="687"/>
      <c r="AGT36" s="687"/>
      <c r="AGU36" s="687"/>
      <c r="AGV36" s="687"/>
      <c r="AGW36" s="687"/>
      <c r="AGX36" s="687"/>
      <c r="AGY36" s="687"/>
      <c r="AGZ36" s="687"/>
      <c r="AHA36" s="687"/>
      <c r="AHB36" s="687"/>
      <c r="AHC36" s="687"/>
      <c r="AHD36" s="687"/>
      <c r="AHE36" s="687"/>
      <c r="AHF36" s="687"/>
      <c r="AHG36" s="687"/>
      <c r="AHH36" s="687"/>
      <c r="AHI36" s="687"/>
      <c r="AHJ36" s="687"/>
      <c r="AHK36" s="687"/>
      <c r="AHL36" s="687"/>
      <c r="AHM36" s="687"/>
      <c r="AHN36" s="687"/>
      <c r="AHO36" s="687"/>
      <c r="AHP36" s="687"/>
      <c r="AHQ36" s="687"/>
      <c r="AHR36" s="687"/>
      <c r="AHS36" s="687"/>
      <c r="AHT36" s="687"/>
      <c r="AHU36" s="687"/>
      <c r="AHV36" s="687"/>
      <c r="AHW36" s="687"/>
      <c r="AHX36" s="687"/>
      <c r="AHY36" s="687"/>
      <c r="AHZ36" s="687"/>
      <c r="AIA36" s="687"/>
      <c r="AIB36" s="687"/>
      <c r="AIC36" s="687"/>
      <c r="AID36" s="687"/>
      <c r="AIE36" s="687"/>
      <c r="AIF36" s="687"/>
      <c r="AIG36" s="687"/>
      <c r="AIH36" s="687"/>
      <c r="AII36" s="687"/>
      <c r="AIJ36" s="687"/>
      <c r="AIK36" s="687"/>
      <c r="AIL36" s="687"/>
      <c r="AIM36" s="687"/>
      <c r="AIN36" s="687"/>
      <c r="AIO36" s="687"/>
      <c r="AIP36" s="687"/>
      <c r="AIQ36" s="687"/>
      <c r="AIR36" s="687"/>
      <c r="AIS36" s="687"/>
      <c r="AIT36" s="687"/>
      <c r="AIU36" s="687"/>
      <c r="AIV36" s="687"/>
      <c r="AIW36" s="687"/>
      <c r="AIX36" s="687"/>
      <c r="AIY36" s="687"/>
      <c r="AIZ36" s="687"/>
      <c r="AJA36" s="687"/>
      <c r="AJB36" s="687"/>
      <c r="AJC36" s="687"/>
      <c r="AJD36" s="687"/>
      <c r="AJE36" s="687"/>
      <c r="AJF36" s="687"/>
      <c r="AJG36" s="687"/>
      <c r="AJH36" s="687"/>
      <c r="AJI36" s="687"/>
      <c r="AJJ36" s="687"/>
      <c r="AJK36" s="687"/>
      <c r="AJL36" s="687"/>
      <c r="AJM36" s="687"/>
      <c r="AJN36" s="687"/>
      <c r="AJO36" s="687"/>
      <c r="AJP36" s="687"/>
      <c r="AJQ36" s="687"/>
      <c r="AJR36" s="687"/>
      <c r="AJS36" s="687"/>
      <c r="AJT36" s="687"/>
      <c r="AJU36" s="687"/>
      <c r="AJV36" s="687"/>
      <c r="AJW36" s="687"/>
      <c r="AJX36" s="687"/>
      <c r="AJY36" s="687"/>
      <c r="AJZ36" s="687"/>
      <c r="AKA36" s="687"/>
      <c r="AKB36" s="687"/>
      <c r="AKC36" s="687"/>
      <c r="AKD36" s="687"/>
      <c r="AKE36" s="687"/>
      <c r="AKF36" s="687"/>
      <c r="AKG36" s="687"/>
      <c r="AKH36" s="687"/>
      <c r="AKI36" s="687"/>
      <c r="AKJ36" s="687"/>
      <c r="AKK36" s="687"/>
      <c r="AKL36" s="687"/>
      <c r="AKM36" s="687"/>
      <c r="AKN36" s="687"/>
      <c r="AKO36" s="687"/>
      <c r="AKP36" s="687"/>
      <c r="AKQ36" s="687"/>
      <c r="AKR36" s="687"/>
      <c r="AKS36" s="687"/>
      <c r="AKT36" s="687"/>
      <c r="AKU36" s="687"/>
      <c r="AKV36" s="687"/>
      <c r="AKW36" s="687"/>
      <c r="AKX36" s="687"/>
      <c r="AKY36" s="687"/>
      <c r="AKZ36" s="687"/>
      <c r="ALA36" s="687"/>
      <c r="ALB36" s="687"/>
      <c r="ALC36" s="687"/>
      <c r="ALD36" s="687"/>
      <c r="ALE36" s="687"/>
      <c r="ALF36" s="687"/>
      <c r="ALG36" s="687"/>
      <c r="ALH36" s="687"/>
      <c r="ALI36" s="687"/>
      <c r="ALJ36" s="687"/>
      <c r="ALK36" s="687"/>
      <c r="ALL36" s="687"/>
      <c r="ALM36" s="687"/>
      <c r="ALN36" s="687"/>
      <c r="ALO36" s="687"/>
      <c r="ALP36" s="687"/>
      <c r="ALQ36" s="687"/>
      <c r="ALR36" s="687"/>
      <c r="ALS36" s="687"/>
      <c r="ALT36" s="687"/>
      <c r="ALU36" s="687"/>
      <c r="ALV36" s="687"/>
      <c r="ALW36" s="687"/>
      <c r="ALX36" s="687"/>
      <c r="ALY36" s="687"/>
      <c r="ALZ36" s="687"/>
      <c r="AMA36" s="687"/>
      <c r="AMB36" s="687"/>
      <c r="AMC36" s="687"/>
      <c r="AMD36" s="687"/>
      <c r="AME36" s="687"/>
      <c r="AMF36" s="687"/>
      <c r="AMG36" s="687"/>
      <c r="AMH36" s="687"/>
      <c r="AMI36" s="687"/>
      <c r="AMJ36" s="687"/>
      <c r="AMK36" s="687"/>
      <c r="AML36" s="687"/>
      <c r="AMM36" s="687"/>
      <c r="AMN36" s="687"/>
      <c r="AMO36" s="687"/>
      <c r="AMP36" s="687"/>
      <c r="AMQ36" s="687"/>
      <c r="AMR36" s="687"/>
      <c r="AMS36" s="687"/>
      <c r="AMT36" s="687"/>
      <c r="AMU36" s="687"/>
      <c r="AMV36" s="687"/>
      <c r="AMW36" s="687"/>
      <c r="AMX36" s="687"/>
      <c r="AMY36" s="687"/>
      <c r="AMZ36" s="687"/>
      <c r="ANA36" s="687"/>
      <c r="ANB36" s="687"/>
      <c r="ANC36" s="687"/>
      <c r="AND36" s="687"/>
      <c r="ANE36" s="687"/>
      <c r="ANF36" s="687"/>
      <c r="ANG36" s="687"/>
      <c r="ANH36" s="687"/>
      <c r="ANI36" s="687"/>
      <c r="ANJ36" s="687"/>
      <c r="ANK36" s="687"/>
      <c r="ANL36" s="687"/>
      <c r="ANM36" s="687"/>
      <c r="ANN36" s="687"/>
      <c r="ANO36" s="687"/>
      <c r="ANP36" s="687"/>
      <c r="ANQ36" s="687"/>
      <c r="ANR36" s="687"/>
      <c r="ANS36" s="687"/>
      <c r="ANT36" s="687"/>
      <c r="ANU36" s="687"/>
      <c r="ANV36" s="687"/>
      <c r="ANW36" s="687"/>
      <c r="ANX36" s="687"/>
      <c r="ANY36" s="687"/>
      <c r="ANZ36" s="687"/>
      <c r="AOA36" s="687"/>
      <c r="AOB36" s="687"/>
      <c r="AOC36" s="687"/>
      <c r="AOD36" s="687"/>
      <c r="AOE36" s="687"/>
      <c r="AOF36" s="687"/>
      <c r="AOG36" s="687"/>
      <c r="AOH36" s="687"/>
      <c r="AOI36" s="687"/>
      <c r="AOJ36" s="687"/>
      <c r="AOK36" s="687"/>
      <c r="AOL36" s="687"/>
      <c r="AOM36" s="687"/>
      <c r="AON36" s="687"/>
      <c r="AOO36" s="687"/>
      <c r="AOP36" s="687"/>
      <c r="AOQ36" s="687"/>
      <c r="AOR36" s="687"/>
      <c r="AOS36" s="687"/>
      <c r="AOT36" s="687"/>
      <c r="AOU36" s="687"/>
      <c r="AOV36" s="687"/>
      <c r="AOW36" s="687"/>
      <c r="AOX36" s="687"/>
      <c r="AOY36" s="687"/>
      <c r="AOZ36" s="687"/>
      <c r="APA36" s="687"/>
      <c r="APB36" s="687"/>
      <c r="APC36" s="687"/>
      <c r="APD36" s="687"/>
      <c r="APE36" s="687"/>
      <c r="APF36" s="687"/>
      <c r="APG36" s="687"/>
      <c r="APH36" s="687"/>
      <c r="API36" s="687"/>
      <c r="APJ36" s="687"/>
      <c r="APK36" s="687"/>
      <c r="APL36" s="687"/>
      <c r="APM36" s="687"/>
      <c r="APN36" s="687"/>
      <c r="APO36" s="687"/>
      <c r="APP36" s="687"/>
      <c r="APQ36" s="687"/>
      <c r="APR36" s="687"/>
      <c r="APS36" s="687"/>
      <c r="APT36" s="687"/>
      <c r="APU36" s="687"/>
      <c r="APV36" s="687"/>
      <c r="APW36" s="687"/>
      <c r="APX36" s="687"/>
      <c r="APY36" s="687"/>
      <c r="APZ36" s="687"/>
      <c r="AQA36" s="687"/>
      <c r="AQB36" s="687"/>
      <c r="AQC36" s="687"/>
      <c r="AQD36" s="687"/>
      <c r="AQE36" s="687"/>
      <c r="AQF36" s="687"/>
      <c r="AQG36" s="687"/>
      <c r="AQH36" s="687"/>
      <c r="AQI36" s="687"/>
      <c r="AQJ36" s="687"/>
      <c r="AQK36" s="687"/>
      <c r="AQL36" s="687"/>
      <c r="AQM36" s="687"/>
      <c r="AQN36" s="687"/>
      <c r="AQO36" s="687"/>
      <c r="AQP36" s="687"/>
      <c r="AQQ36" s="687"/>
      <c r="AQR36" s="687"/>
      <c r="AQS36" s="687"/>
      <c r="AQT36" s="687"/>
      <c r="AQU36" s="687"/>
      <c r="AQV36" s="687"/>
      <c r="AQW36" s="687"/>
      <c r="AQX36" s="687"/>
      <c r="AQY36" s="687"/>
      <c r="AQZ36" s="687"/>
      <c r="ARA36" s="687"/>
      <c r="ARB36" s="687"/>
      <c r="ARC36" s="687"/>
      <c r="ARD36" s="687"/>
      <c r="ARE36" s="687"/>
      <c r="ARF36" s="687"/>
      <c r="ARG36" s="687"/>
      <c r="ARH36" s="687"/>
      <c r="ARI36" s="687"/>
      <c r="ARJ36" s="687"/>
      <c r="ARK36" s="687"/>
      <c r="ARL36" s="687"/>
      <c r="ARM36" s="687"/>
      <c r="ARN36" s="687"/>
      <c r="ARO36" s="687"/>
      <c r="ARP36" s="687"/>
      <c r="ARQ36" s="687"/>
      <c r="ARR36" s="687"/>
      <c r="ARS36" s="687"/>
      <c r="ART36" s="687"/>
      <c r="ARU36" s="687"/>
      <c r="ARV36" s="687"/>
      <c r="ARW36" s="687"/>
      <c r="ARX36" s="687"/>
      <c r="ARY36" s="687"/>
      <c r="ARZ36" s="687"/>
      <c r="ASA36" s="687"/>
      <c r="ASB36" s="687"/>
      <c r="ASC36" s="687"/>
      <c r="ASD36" s="687"/>
      <c r="ASE36" s="687"/>
      <c r="ASF36" s="687"/>
      <c r="ASG36" s="687"/>
      <c r="ASH36" s="687"/>
      <c r="ASI36" s="687"/>
      <c r="ASJ36" s="687"/>
      <c r="ASK36" s="687"/>
      <c r="ASL36" s="687"/>
      <c r="ASM36" s="687"/>
      <c r="ASN36" s="687"/>
      <c r="ASO36" s="687"/>
      <c r="ASP36" s="687"/>
      <c r="ASQ36" s="687"/>
      <c r="ASR36" s="687"/>
      <c r="ASS36" s="687"/>
      <c r="AST36" s="687"/>
      <c r="ASU36" s="687"/>
      <c r="ASV36" s="687"/>
      <c r="ASW36" s="687"/>
      <c r="ASX36" s="687"/>
      <c r="ASY36" s="687"/>
      <c r="ASZ36" s="687"/>
      <c r="ATA36" s="687"/>
      <c r="ATB36" s="687"/>
      <c r="ATC36" s="687"/>
      <c r="ATD36" s="687"/>
      <c r="ATE36" s="687"/>
      <c r="ATF36" s="687"/>
      <c r="ATG36" s="687"/>
      <c r="ATH36" s="687"/>
      <c r="ATI36" s="687"/>
      <c r="ATJ36" s="687"/>
      <c r="ATK36" s="687"/>
      <c r="ATL36" s="687"/>
      <c r="ATM36" s="687"/>
      <c r="ATN36" s="687"/>
      <c r="ATO36" s="687"/>
      <c r="ATP36" s="687"/>
      <c r="ATQ36" s="687"/>
      <c r="ATR36" s="687"/>
      <c r="ATS36" s="687"/>
      <c r="ATT36" s="687"/>
      <c r="ATU36" s="687"/>
      <c r="ATV36" s="687"/>
      <c r="ATW36" s="687"/>
      <c r="ATX36" s="687"/>
      <c r="ATY36" s="687"/>
      <c r="ATZ36" s="687"/>
      <c r="AUA36" s="687"/>
      <c r="AUB36" s="687"/>
      <c r="AUC36" s="687"/>
      <c r="AUD36" s="687"/>
      <c r="AUE36" s="687"/>
      <c r="AUF36" s="687"/>
      <c r="AUG36" s="687"/>
      <c r="AUH36" s="687"/>
      <c r="AUI36" s="687"/>
      <c r="AUJ36" s="687"/>
      <c r="AUK36" s="687"/>
      <c r="AUL36" s="687"/>
      <c r="AUM36" s="687"/>
      <c r="AUN36" s="687"/>
      <c r="AUO36" s="687"/>
      <c r="AUP36" s="687"/>
      <c r="AUQ36" s="687"/>
      <c r="AUR36" s="687"/>
      <c r="AUS36" s="687"/>
      <c r="AUT36" s="687"/>
      <c r="AUU36" s="687"/>
      <c r="AUV36" s="687"/>
      <c r="AUW36" s="687"/>
      <c r="AUX36" s="687"/>
      <c r="AUY36" s="687"/>
      <c r="AUZ36" s="687"/>
      <c r="AVA36" s="687"/>
      <c r="AVB36" s="687"/>
      <c r="AVC36" s="687"/>
      <c r="AVD36" s="687"/>
      <c r="AVE36" s="687"/>
      <c r="AVF36" s="687"/>
      <c r="AVG36" s="687"/>
      <c r="AVH36" s="687"/>
      <c r="AVI36" s="687"/>
      <c r="AVJ36" s="687"/>
      <c r="AVK36" s="687"/>
      <c r="AVL36" s="687"/>
      <c r="AVM36" s="687"/>
      <c r="AVN36" s="687"/>
      <c r="AVO36" s="687"/>
      <c r="AVP36" s="687"/>
      <c r="AVQ36" s="687"/>
      <c r="AVR36" s="687"/>
      <c r="AVS36" s="687"/>
      <c r="AVT36" s="687"/>
      <c r="AVU36" s="687"/>
      <c r="AVV36" s="687"/>
      <c r="AVW36" s="687"/>
      <c r="AVX36" s="687"/>
      <c r="AVY36" s="687"/>
      <c r="AVZ36" s="687"/>
      <c r="AWA36" s="687"/>
      <c r="AWB36" s="687"/>
      <c r="AWC36" s="687"/>
      <c r="AWD36" s="687"/>
      <c r="AWE36" s="687"/>
      <c r="AWF36" s="687"/>
      <c r="AWG36" s="687"/>
      <c r="AWH36" s="687"/>
      <c r="AWI36" s="687"/>
      <c r="AWJ36" s="687"/>
      <c r="AWK36" s="687"/>
      <c r="AWL36" s="687"/>
      <c r="AWM36" s="687"/>
      <c r="AWN36" s="687"/>
      <c r="AWO36" s="687"/>
      <c r="AWP36" s="687"/>
      <c r="AWQ36" s="687"/>
      <c r="AWR36" s="687"/>
      <c r="AWS36" s="687"/>
      <c r="AWT36" s="687"/>
      <c r="AWU36" s="687"/>
      <c r="AWV36" s="687"/>
      <c r="AWW36" s="687"/>
      <c r="AWX36" s="687"/>
      <c r="AWY36" s="687"/>
      <c r="AWZ36" s="687"/>
      <c r="AXA36" s="687"/>
      <c r="AXB36" s="687"/>
      <c r="AXC36" s="687"/>
      <c r="AXD36" s="687"/>
      <c r="AXE36" s="687"/>
      <c r="AXF36" s="687"/>
      <c r="AXG36" s="687"/>
      <c r="AXH36" s="687"/>
      <c r="AXI36" s="687"/>
      <c r="AXJ36" s="687"/>
      <c r="AXK36" s="687"/>
      <c r="AXL36" s="687"/>
      <c r="AXM36" s="687"/>
      <c r="AXN36" s="687"/>
      <c r="AXO36" s="687"/>
      <c r="AXP36" s="687"/>
      <c r="AXQ36" s="687"/>
      <c r="AXR36" s="687"/>
      <c r="AXS36" s="687"/>
      <c r="AXT36" s="687"/>
      <c r="AXU36" s="687"/>
      <c r="AXV36" s="687"/>
      <c r="AXW36" s="687"/>
      <c r="AXX36" s="687"/>
      <c r="AXY36" s="687"/>
      <c r="AXZ36" s="687"/>
      <c r="AYA36" s="687"/>
      <c r="AYB36" s="687"/>
      <c r="AYC36" s="687"/>
      <c r="AYD36" s="687"/>
      <c r="AYE36" s="687"/>
      <c r="AYF36" s="687"/>
      <c r="AYG36" s="687"/>
      <c r="AYH36" s="687"/>
      <c r="AYI36" s="687"/>
      <c r="AYJ36" s="687"/>
      <c r="AYK36" s="687"/>
      <c r="AYL36" s="687"/>
      <c r="AYM36" s="687"/>
      <c r="AYN36" s="687"/>
      <c r="AYO36" s="687"/>
      <c r="AYP36" s="687"/>
      <c r="AYQ36" s="687"/>
      <c r="AYR36" s="687"/>
      <c r="AYS36" s="687"/>
      <c r="AYT36" s="687"/>
      <c r="AYU36" s="687"/>
      <c r="AYV36" s="687"/>
      <c r="AYW36" s="687"/>
      <c r="AYX36" s="687"/>
      <c r="AYY36" s="687"/>
      <c r="AYZ36" s="687"/>
      <c r="AZA36" s="687"/>
      <c r="AZB36" s="687"/>
      <c r="AZC36" s="687"/>
      <c r="AZD36" s="687"/>
      <c r="AZE36" s="687"/>
      <c r="AZF36" s="687"/>
      <c r="AZG36" s="687"/>
      <c r="AZH36" s="687"/>
      <c r="AZI36" s="687"/>
      <c r="AZJ36" s="687"/>
      <c r="AZK36" s="687"/>
      <c r="AZL36" s="687"/>
      <c r="AZM36" s="687"/>
      <c r="AZN36" s="687"/>
      <c r="AZO36" s="687"/>
      <c r="AZP36" s="687"/>
      <c r="AZQ36" s="687"/>
      <c r="AZR36" s="687"/>
      <c r="AZS36" s="687"/>
      <c r="AZT36" s="687"/>
      <c r="AZU36" s="687"/>
      <c r="AZV36" s="687"/>
      <c r="AZW36" s="687"/>
      <c r="AZX36" s="687"/>
      <c r="AZY36" s="687"/>
      <c r="AZZ36" s="687"/>
      <c r="BAA36" s="687"/>
      <c r="BAB36" s="687"/>
      <c r="BAC36" s="687"/>
      <c r="BAD36" s="687"/>
      <c r="BAE36" s="687"/>
      <c r="BAF36" s="687"/>
      <c r="BAG36" s="687"/>
      <c r="BAH36" s="687"/>
      <c r="BAI36" s="687"/>
      <c r="BAJ36" s="687"/>
      <c r="BAK36" s="687"/>
      <c r="BAL36" s="687"/>
      <c r="BAM36" s="687"/>
      <c r="BAN36" s="687"/>
      <c r="BAO36" s="687"/>
      <c r="BAP36" s="687"/>
      <c r="BAQ36" s="687"/>
      <c r="BAR36" s="687"/>
      <c r="BAS36" s="687"/>
      <c r="BAT36" s="687"/>
      <c r="BAU36" s="687"/>
      <c r="BAV36" s="687"/>
      <c r="BAW36" s="687"/>
      <c r="BAX36" s="687"/>
      <c r="BAY36" s="687"/>
      <c r="BAZ36" s="687"/>
      <c r="BBA36" s="687"/>
      <c r="BBB36" s="687"/>
      <c r="BBC36" s="687"/>
      <c r="BBD36" s="687"/>
      <c r="BBE36" s="687"/>
      <c r="BBF36" s="687"/>
      <c r="BBG36" s="687"/>
      <c r="BBH36" s="687"/>
      <c r="BBI36" s="687"/>
      <c r="BBJ36" s="687"/>
      <c r="BBK36" s="687"/>
      <c r="BBL36" s="687"/>
      <c r="BBM36" s="687"/>
      <c r="BBN36" s="687"/>
      <c r="BBO36" s="687"/>
      <c r="BBP36" s="687"/>
      <c r="BBQ36" s="687"/>
      <c r="BBR36" s="687"/>
      <c r="BBS36" s="687"/>
      <c r="BBT36" s="687"/>
      <c r="BBU36" s="687"/>
      <c r="BBV36" s="687"/>
      <c r="BBW36" s="687"/>
      <c r="BBX36" s="687"/>
      <c r="BBY36" s="687"/>
      <c r="BBZ36" s="687"/>
      <c r="BCA36" s="687"/>
      <c r="BCB36" s="687"/>
      <c r="BCC36" s="687"/>
      <c r="BCD36" s="687"/>
      <c r="BCE36" s="687"/>
      <c r="BCF36" s="687"/>
      <c r="BCG36" s="687"/>
      <c r="BCH36" s="687"/>
      <c r="BCI36" s="687"/>
      <c r="BCJ36" s="687"/>
      <c r="BCK36" s="687"/>
      <c r="BCL36" s="687"/>
      <c r="BCM36" s="687"/>
      <c r="BCN36" s="687"/>
      <c r="BCO36" s="687"/>
      <c r="BCP36" s="687"/>
      <c r="BCQ36" s="687"/>
      <c r="BCR36" s="687"/>
      <c r="BCS36" s="687"/>
      <c r="BCT36" s="687"/>
      <c r="BCU36" s="687"/>
      <c r="BCV36" s="687"/>
      <c r="BCW36" s="687"/>
      <c r="BCX36" s="687"/>
      <c r="BCY36" s="687"/>
      <c r="BCZ36" s="687"/>
      <c r="BDA36" s="687"/>
      <c r="BDB36" s="687"/>
      <c r="BDC36" s="687"/>
      <c r="BDD36" s="687"/>
      <c r="BDE36" s="687"/>
      <c r="BDF36" s="687"/>
      <c r="BDG36" s="687"/>
      <c r="BDH36" s="687"/>
      <c r="BDI36" s="687"/>
      <c r="BDJ36" s="687"/>
      <c r="BDK36" s="687"/>
      <c r="BDL36" s="687"/>
      <c r="BDM36" s="687"/>
      <c r="BDN36" s="687"/>
      <c r="BDO36" s="687"/>
      <c r="BDP36" s="687"/>
      <c r="BDQ36" s="687"/>
      <c r="BDR36" s="687"/>
      <c r="BDS36" s="687"/>
      <c r="BDT36" s="687"/>
      <c r="BDU36" s="687"/>
      <c r="BDV36" s="687"/>
      <c r="BDW36" s="687"/>
      <c r="BDX36" s="687"/>
      <c r="BDY36" s="687"/>
      <c r="BDZ36" s="687"/>
      <c r="BEA36" s="687"/>
      <c r="BEB36" s="687"/>
      <c r="BEC36" s="687"/>
      <c r="BED36" s="687"/>
      <c r="BEE36" s="687"/>
      <c r="BEF36" s="687"/>
      <c r="BEG36" s="687"/>
      <c r="BEH36" s="687"/>
      <c r="BEI36" s="687"/>
      <c r="BEJ36" s="687"/>
      <c r="BEK36" s="687"/>
      <c r="BEL36" s="687"/>
      <c r="BEM36" s="687"/>
      <c r="BEN36" s="687"/>
      <c r="BEO36" s="687"/>
      <c r="BEP36" s="687"/>
      <c r="BEQ36" s="687"/>
      <c r="BER36" s="687"/>
      <c r="BES36" s="687"/>
      <c r="BET36" s="687"/>
      <c r="BEU36" s="687"/>
      <c r="BEV36" s="687"/>
      <c r="BEW36" s="687"/>
      <c r="BEX36" s="687"/>
      <c r="BEY36" s="687"/>
      <c r="BEZ36" s="687"/>
      <c r="BFA36" s="687"/>
      <c r="BFB36" s="687"/>
      <c r="BFC36" s="687"/>
      <c r="BFD36" s="687"/>
      <c r="BFE36" s="687"/>
      <c r="BFF36" s="687"/>
      <c r="BFG36" s="687"/>
      <c r="BFH36" s="687"/>
      <c r="BFI36" s="687"/>
      <c r="BFJ36" s="687"/>
      <c r="BFK36" s="687"/>
      <c r="BFL36" s="687"/>
      <c r="BFM36" s="687"/>
      <c r="BFN36" s="687"/>
      <c r="BFO36" s="687"/>
      <c r="BFP36" s="687"/>
      <c r="BFQ36" s="687"/>
      <c r="BFR36" s="687"/>
      <c r="BFS36" s="687"/>
      <c r="BFT36" s="687"/>
      <c r="BFU36" s="687"/>
      <c r="BFV36" s="687"/>
      <c r="BFW36" s="687"/>
      <c r="BFX36" s="687"/>
      <c r="BFY36" s="687"/>
      <c r="BFZ36" s="687"/>
      <c r="BGA36" s="687"/>
      <c r="BGB36" s="687"/>
      <c r="BGC36" s="687"/>
      <c r="BGD36" s="687"/>
      <c r="BGE36" s="687"/>
      <c r="BGF36" s="687"/>
      <c r="BGG36" s="687"/>
      <c r="BGH36" s="687"/>
      <c r="BGI36" s="687"/>
      <c r="BGJ36" s="687"/>
      <c r="BGK36" s="687"/>
      <c r="BGL36" s="687"/>
      <c r="BGM36" s="687"/>
      <c r="BGN36" s="687"/>
      <c r="BGO36" s="687"/>
      <c r="BGP36" s="687"/>
      <c r="BGQ36" s="687"/>
      <c r="BGR36" s="687"/>
      <c r="BGS36" s="687"/>
      <c r="BGT36" s="687"/>
      <c r="BGU36" s="687"/>
      <c r="BGV36" s="687"/>
      <c r="BGW36" s="687"/>
      <c r="BGX36" s="687"/>
      <c r="BGY36" s="687"/>
      <c r="BGZ36" s="687"/>
      <c r="BHA36" s="687"/>
      <c r="BHB36" s="687"/>
      <c r="BHC36" s="687"/>
      <c r="BHD36" s="687"/>
      <c r="BHE36" s="687"/>
      <c r="BHF36" s="687"/>
      <c r="BHG36" s="687"/>
      <c r="BHH36" s="687"/>
      <c r="BHI36" s="687"/>
      <c r="BHJ36" s="687"/>
      <c r="BHK36" s="687"/>
      <c r="BHL36" s="687"/>
      <c r="BHM36" s="687"/>
      <c r="BHN36" s="687"/>
      <c r="BHO36" s="687"/>
      <c r="BHP36" s="687"/>
      <c r="BHQ36" s="687"/>
      <c r="BHR36" s="687"/>
      <c r="BHS36" s="687"/>
      <c r="BHT36" s="687"/>
      <c r="BHU36" s="687"/>
      <c r="BHV36" s="687"/>
      <c r="BHW36" s="687"/>
      <c r="BHX36" s="687"/>
      <c r="BHY36" s="687"/>
      <c r="BHZ36" s="687"/>
      <c r="BIA36" s="687"/>
      <c r="BIB36" s="687"/>
      <c r="BIC36" s="687"/>
      <c r="BID36" s="687"/>
      <c r="BIE36" s="687"/>
      <c r="BIF36" s="687"/>
      <c r="BIG36" s="687"/>
      <c r="BIH36" s="687"/>
      <c r="BII36" s="687"/>
      <c r="BIJ36" s="687"/>
      <c r="BIK36" s="687"/>
      <c r="BIL36" s="687"/>
      <c r="BIM36" s="687"/>
      <c r="BIN36" s="687"/>
      <c r="BIO36" s="687"/>
      <c r="BIP36" s="687"/>
      <c r="BIQ36" s="687"/>
      <c r="BIR36" s="687"/>
      <c r="BIS36" s="687"/>
      <c r="BIT36" s="687"/>
      <c r="BIU36" s="687"/>
      <c r="BIV36" s="687"/>
      <c r="BIW36" s="687"/>
      <c r="BIX36" s="687"/>
      <c r="BIY36" s="687"/>
      <c r="BIZ36" s="687"/>
      <c r="BJA36" s="687"/>
      <c r="BJB36" s="687"/>
      <c r="BJC36" s="687"/>
      <c r="BJD36" s="687"/>
      <c r="BJE36" s="687"/>
      <c r="BJF36" s="687"/>
      <c r="BJG36" s="687"/>
      <c r="BJH36" s="687"/>
      <c r="BJI36" s="687"/>
      <c r="BJJ36" s="687"/>
      <c r="BJK36" s="687"/>
      <c r="BJL36" s="687"/>
      <c r="BJM36" s="687"/>
      <c r="BJN36" s="687"/>
      <c r="BJO36" s="687"/>
      <c r="BJP36" s="687"/>
      <c r="BJQ36" s="687"/>
      <c r="BJR36" s="687"/>
      <c r="BJS36" s="687"/>
      <c r="BJT36" s="687"/>
      <c r="BJU36" s="687"/>
      <c r="BJV36" s="687"/>
      <c r="BJW36" s="687"/>
      <c r="BJX36" s="687"/>
      <c r="BJY36" s="687"/>
      <c r="BJZ36" s="687"/>
      <c r="BKA36" s="687"/>
      <c r="BKB36" s="687"/>
      <c r="BKC36" s="687"/>
      <c r="BKD36" s="687"/>
      <c r="BKE36" s="687"/>
      <c r="BKF36" s="687"/>
      <c r="BKG36" s="687"/>
      <c r="BKH36" s="687"/>
      <c r="BKI36" s="687"/>
      <c r="BKJ36" s="687"/>
      <c r="BKK36" s="687"/>
      <c r="BKL36" s="687"/>
      <c r="BKM36" s="687"/>
      <c r="BKN36" s="687"/>
      <c r="BKO36" s="687"/>
      <c r="BKP36" s="687"/>
      <c r="BKQ36" s="687"/>
      <c r="BKR36" s="687"/>
      <c r="BKS36" s="687"/>
      <c r="BKT36" s="687"/>
      <c r="BKU36" s="687"/>
      <c r="BKV36" s="687"/>
      <c r="BKW36" s="687"/>
      <c r="BKX36" s="687"/>
      <c r="BKY36" s="687"/>
      <c r="BKZ36" s="687"/>
      <c r="BLA36" s="687"/>
      <c r="BLB36" s="687"/>
      <c r="BLC36" s="687"/>
      <c r="BLD36" s="687"/>
      <c r="BLE36" s="687"/>
      <c r="BLF36" s="687"/>
      <c r="BLG36" s="687"/>
      <c r="BLH36" s="687"/>
      <c r="BLI36" s="687"/>
      <c r="BLJ36" s="687"/>
      <c r="BLK36" s="687"/>
      <c r="BLL36" s="687"/>
      <c r="BLM36" s="687"/>
      <c r="BLN36" s="687"/>
      <c r="BLO36" s="687"/>
      <c r="BLP36" s="687"/>
      <c r="BLQ36" s="687"/>
      <c r="BLR36" s="687"/>
      <c r="BLS36" s="687"/>
      <c r="BLT36" s="687"/>
      <c r="BLU36" s="687"/>
      <c r="BLV36" s="687"/>
      <c r="BLW36" s="687"/>
      <c r="BLX36" s="687"/>
      <c r="BLY36" s="687"/>
      <c r="BLZ36" s="687"/>
      <c r="BMA36" s="687"/>
      <c r="BMB36" s="687"/>
      <c r="BMC36" s="687"/>
      <c r="BMD36" s="687"/>
      <c r="BME36" s="687"/>
      <c r="BMF36" s="687"/>
      <c r="BMG36" s="687"/>
      <c r="BMH36" s="687"/>
      <c r="BMI36" s="687"/>
      <c r="BMJ36" s="687"/>
      <c r="BMK36" s="687"/>
      <c r="BML36" s="687"/>
      <c r="BMM36" s="687"/>
      <c r="BMN36" s="687"/>
      <c r="BMO36" s="687"/>
      <c r="BMP36" s="687"/>
      <c r="BMQ36" s="687"/>
      <c r="BMR36" s="687"/>
      <c r="BMS36" s="687"/>
      <c r="BMT36" s="687"/>
      <c r="BMU36" s="687"/>
      <c r="BMV36" s="687"/>
      <c r="BMW36" s="687"/>
      <c r="BMX36" s="687"/>
      <c r="BMY36" s="687"/>
      <c r="BMZ36" s="687"/>
      <c r="BNA36" s="687"/>
      <c r="BNB36" s="687"/>
      <c r="BNC36" s="687"/>
      <c r="BND36" s="687"/>
      <c r="BNE36" s="687"/>
      <c r="BNF36" s="687"/>
      <c r="BNG36" s="687"/>
      <c r="BNH36" s="687"/>
      <c r="BNI36" s="687"/>
      <c r="BNJ36" s="687"/>
      <c r="BNK36" s="687"/>
      <c r="BNL36" s="687"/>
      <c r="BNM36" s="687"/>
      <c r="BNN36" s="687"/>
      <c r="BNO36" s="687"/>
      <c r="BNP36" s="687"/>
      <c r="BNQ36" s="687"/>
      <c r="BNR36" s="687"/>
      <c r="BNS36" s="687"/>
      <c r="BNT36" s="687"/>
      <c r="BNU36" s="687"/>
      <c r="BNV36" s="687"/>
      <c r="BNW36" s="687"/>
      <c r="BNX36" s="687"/>
      <c r="BNY36" s="687"/>
      <c r="BNZ36" s="687"/>
      <c r="BOA36" s="687"/>
      <c r="BOB36" s="687"/>
      <c r="BOC36" s="687"/>
      <c r="BOD36" s="687"/>
      <c r="BOE36" s="687"/>
      <c r="BOF36" s="687"/>
      <c r="BOG36" s="687"/>
      <c r="BOH36" s="687"/>
      <c r="BOI36" s="687"/>
      <c r="BOJ36" s="687"/>
      <c r="BOK36" s="687"/>
      <c r="BOL36" s="687"/>
      <c r="BOM36" s="687"/>
      <c r="BON36" s="687"/>
      <c r="BOO36" s="687"/>
      <c r="BOP36" s="687"/>
      <c r="BOQ36" s="687"/>
      <c r="BOR36" s="687"/>
      <c r="BOS36" s="687"/>
      <c r="BOT36" s="687"/>
      <c r="BOU36" s="687"/>
      <c r="BOV36" s="687"/>
      <c r="BOW36" s="687"/>
      <c r="BOX36" s="687"/>
      <c r="BOY36" s="687"/>
      <c r="BOZ36" s="687"/>
      <c r="BPA36" s="687"/>
      <c r="BPB36" s="687"/>
      <c r="BPC36" s="687"/>
      <c r="BPD36" s="687"/>
      <c r="BPE36" s="687"/>
      <c r="BPF36" s="687"/>
      <c r="BPG36" s="687"/>
      <c r="BPH36" s="687"/>
      <c r="BPI36" s="687"/>
      <c r="BPJ36" s="687"/>
      <c r="BPK36" s="687"/>
      <c r="BPL36" s="687"/>
      <c r="BPM36" s="687"/>
      <c r="BPN36" s="687"/>
      <c r="BPO36" s="687"/>
      <c r="BPP36" s="687"/>
      <c r="BPQ36" s="687"/>
      <c r="BPR36" s="687"/>
      <c r="BPS36" s="687"/>
      <c r="BPT36" s="687"/>
      <c r="BPU36" s="687"/>
      <c r="BPV36" s="687"/>
      <c r="BPW36" s="687"/>
      <c r="BPX36" s="687"/>
      <c r="BPY36" s="687"/>
      <c r="BPZ36" s="687"/>
      <c r="BQA36" s="687"/>
      <c r="BQB36" s="687"/>
      <c r="BQC36" s="687"/>
      <c r="BQD36" s="687"/>
      <c r="BQE36" s="687"/>
      <c r="BQF36" s="687"/>
      <c r="BQG36" s="687"/>
      <c r="BQH36" s="687"/>
      <c r="BQI36" s="687"/>
      <c r="BQJ36" s="687"/>
      <c r="BQK36" s="687"/>
      <c r="BQL36" s="687"/>
      <c r="BQM36" s="687"/>
      <c r="BQN36" s="687"/>
      <c r="BQO36" s="687"/>
      <c r="BQP36" s="687"/>
      <c r="BQQ36" s="687"/>
      <c r="BQR36" s="687"/>
      <c r="BQS36" s="687"/>
      <c r="BQT36" s="687"/>
      <c r="BQU36" s="687"/>
      <c r="BQV36" s="687"/>
      <c r="BQW36" s="687"/>
      <c r="BQX36" s="687"/>
      <c r="BQY36" s="687"/>
      <c r="BQZ36" s="687"/>
      <c r="BRA36" s="687"/>
      <c r="BRB36" s="687"/>
      <c r="BRC36" s="687"/>
      <c r="BRD36" s="687"/>
      <c r="BRE36" s="687"/>
      <c r="BRF36" s="687"/>
      <c r="BRG36" s="687"/>
      <c r="BRH36" s="687"/>
      <c r="BRI36" s="687"/>
      <c r="BRJ36" s="687"/>
      <c r="BRK36" s="687"/>
      <c r="BRL36" s="687"/>
      <c r="BRM36" s="687"/>
      <c r="BRN36" s="687"/>
      <c r="BRO36" s="687"/>
      <c r="BRP36" s="687"/>
      <c r="BRQ36" s="687"/>
      <c r="BRR36" s="687"/>
      <c r="BRS36" s="687"/>
      <c r="BRT36" s="687"/>
      <c r="BRU36" s="687"/>
      <c r="BRV36" s="687"/>
      <c r="BRW36" s="687"/>
      <c r="BRX36" s="687"/>
      <c r="BRY36" s="687"/>
      <c r="BRZ36" s="687"/>
      <c r="BSA36" s="687"/>
      <c r="BSB36" s="687"/>
      <c r="BSC36" s="687"/>
      <c r="BSD36" s="687"/>
      <c r="BSE36" s="687"/>
      <c r="BSF36" s="687"/>
      <c r="BSG36" s="687"/>
      <c r="BSH36" s="687"/>
      <c r="BSI36" s="687"/>
      <c r="BSJ36" s="687"/>
      <c r="BSK36" s="687"/>
      <c r="BSL36" s="687"/>
      <c r="BSM36" s="687"/>
      <c r="BSN36" s="687"/>
      <c r="BSO36" s="687"/>
      <c r="BSP36" s="687"/>
      <c r="BSQ36" s="687"/>
      <c r="BSR36" s="687"/>
      <c r="BSS36" s="687"/>
      <c r="BST36" s="687"/>
      <c r="BSU36" s="687"/>
      <c r="BSV36" s="687"/>
      <c r="BSW36" s="687"/>
      <c r="BSX36" s="687"/>
      <c r="BSY36" s="687"/>
      <c r="BSZ36" s="687"/>
      <c r="BTA36" s="687"/>
      <c r="BTB36" s="687"/>
      <c r="BTC36" s="687"/>
      <c r="BTD36" s="687"/>
      <c r="BTE36" s="687"/>
      <c r="BTF36" s="687"/>
      <c r="BTG36" s="687"/>
      <c r="BTH36" s="687"/>
      <c r="BTI36" s="687"/>
      <c r="BTJ36" s="687"/>
      <c r="BTK36" s="687"/>
      <c r="BTL36" s="687"/>
      <c r="BTM36" s="687"/>
      <c r="BTN36" s="687"/>
      <c r="BTO36" s="687"/>
      <c r="BTP36" s="687"/>
      <c r="BTQ36" s="687"/>
      <c r="BTR36" s="687"/>
      <c r="BTS36" s="687"/>
      <c r="BTT36" s="687"/>
      <c r="BTU36" s="687"/>
      <c r="BTV36" s="687"/>
      <c r="BTW36" s="687"/>
      <c r="BTX36" s="687"/>
      <c r="BTY36" s="687"/>
      <c r="BTZ36" s="687"/>
      <c r="BUA36" s="687"/>
      <c r="BUB36" s="687"/>
      <c r="BUC36" s="687"/>
      <c r="BUD36" s="687"/>
      <c r="BUE36" s="687"/>
      <c r="BUF36" s="687"/>
      <c r="BUG36" s="687"/>
      <c r="BUH36" s="687"/>
      <c r="BUI36" s="687"/>
      <c r="BUJ36" s="687"/>
      <c r="BUK36" s="687"/>
      <c r="BUL36" s="687"/>
      <c r="BUM36" s="687"/>
      <c r="BUN36" s="687"/>
      <c r="BUO36" s="687"/>
      <c r="BUP36" s="687"/>
      <c r="BUQ36" s="687"/>
      <c r="BUR36" s="687"/>
      <c r="BUS36" s="687"/>
      <c r="BUT36" s="687"/>
      <c r="BUU36" s="687"/>
      <c r="BUV36" s="687"/>
      <c r="BUW36" s="687"/>
      <c r="BUX36" s="687"/>
      <c r="BUY36" s="687"/>
      <c r="BUZ36" s="687"/>
      <c r="BVA36" s="687"/>
      <c r="BVB36" s="687"/>
      <c r="BVC36" s="687"/>
      <c r="BVD36" s="687"/>
      <c r="BVE36" s="687"/>
      <c r="BVF36" s="687"/>
      <c r="BVG36" s="687"/>
      <c r="BVH36" s="687"/>
      <c r="BVI36" s="687"/>
      <c r="BVJ36" s="687"/>
      <c r="BVK36" s="687"/>
      <c r="BVL36" s="687"/>
      <c r="BVM36" s="687"/>
      <c r="BVN36" s="687"/>
      <c r="BVO36" s="687"/>
      <c r="BVP36" s="687"/>
      <c r="BVQ36" s="687"/>
      <c r="BVR36" s="687"/>
      <c r="BVS36" s="687"/>
      <c r="BVT36" s="687"/>
      <c r="BVU36" s="687"/>
      <c r="BVV36" s="687"/>
      <c r="BVW36" s="687"/>
      <c r="BVX36" s="687"/>
      <c r="BVY36" s="687"/>
      <c r="BVZ36" s="687"/>
      <c r="BWA36" s="687"/>
      <c r="BWB36" s="687"/>
      <c r="BWC36" s="687"/>
      <c r="BWD36" s="687"/>
      <c r="BWE36" s="687"/>
      <c r="BWF36" s="687"/>
      <c r="BWG36" s="687"/>
      <c r="BWH36" s="687"/>
      <c r="BWI36" s="687"/>
      <c r="BWJ36" s="687"/>
      <c r="BWK36" s="687"/>
      <c r="BWL36" s="687"/>
      <c r="BWM36" s="687"/>
      <c r="BWN36" s="687"/>
      <c r="BWO36" s="687"/>
      <c r="BWP36" s="687"/>
      <c r="BWQ36" s="687"/>
      <c r="BWR36" s="687"/>
      <c r="BWS36" s="687"/>
      <c r="BWT36" s="687"/>
      <c r="BWU36" s="687"/>
      <c r="BWV36" s="687"/>
      <c r="BWW36" s="687"/>
      <c r="BWX36" s="687"/>
      <c r="BWY36" s="687"/>
      <c r="BWZ36" s="687"/>
      <c r="BXA36" s="687"/>
      <c r="BXB36" s="687"/>
      <c r="BXC36" s="687"/>
      <c r="BXD36" s="687"/>
      <c r="BXE36" s="687"/>
      <c r="BXF36" s="687"/>
      <c r="BXG36" s="687"/>
      <c r="BXH36" s="687"/>
      <c r="BXI36" s="687"/>
      <c r="BXJ36" s="687"/>
      <c r="BXK36" s="687"/>
      <c r="BXL36" s="687"/>
      <c r="BXM36" s="687"/>
      <c r="BXN36" s="687"/>
      <c r="BXO36" s="687"/>
      <c r="BXP36" s="687"/>
      <c r="BXQ36" s="687"/>
      <c r="BXR36" s="687"/>
      <c r="BXS36" s="687"/>
      <c r="BXT36" s="687"/>
      <c r="BXU36" s="687"/>
      <c r="BXV36" s="687"/>
      <c r="BXW36" s="687"/>
      <c r="BXX36" s="687"/>
      <c r="BXY36" s="687"/>
      <c r="BXZ36" s="687"/>
      <c r="BYA36" s="687"/>
      <c r="BYB36" s="687"/>
      <c r="BYC36" s="687"/>
      <c r="BYD36" s="687"/>
      <c r="BYE36" s="687"/>
      <c r="BYF36" s="687"/>
      <c r="BYG36" s="687"/>
      <c r="BYH36" s="687"/>
      <c r="BYI36" s="687"/>
      <c r="BYJ36" s="687"/>
      <c r="BYK36" s="687"/>
      <c r="BYL36" s="687"/>
      <c r="BYM36" s="687"/>
      <c r="BYN36" s="687"/>
      <c r="BYO36" s="687"/>
      <c r="BYP36" s="687"/>
      <c r="BYQ36" s="687"/>
      <c r="BYR36" s="687"/>
      <c r="BYS36" s="687"/>
      <c r="BYT36" s="687"/>
      <c r="BYU36" s="687"/>
      <c r="BYV36" s="687"/>
      <c r="BYW36" s="687"/>
      <c r="BYX36" s="687"/>
      <c r="BYY36" s="687"/>
      <c r="BYZ36" s="687"/>
      <c r="BZA36" s="687"/>
      <c r="BZB36" s="687"/>
      <c r="BZC36" s="687"/>
      <c r="BZD36" s="687"/>
      <c r="BZE36" s="687"/>
      <c r="BZF36" s="687"/>
      <c r="BZG36" s="687"/>
      <c r="BZH36" s="687"/>
      <c r="BZI36" s="687"/>
      <c r="BZJ36" s="687"/>
      <c r="BZK36" s="687"/>
      <c r="BZL36" s="687"/>
      <c r="BZM36" s="687"/>
      <c r="BZN36" s="687"/>
      <c r="BZO36" s="687"/>
      <c r="BZP36" s="687"/>
      <c r="BZQ36" s="687"/>
      <c r="BZR36" s="687"/>
      <c r="BZS36" s="687"/>
      <c r="BZT36" s="687"/>
      <c r="BZU36" s="687"/>
      <c r="BZV36" s="687"/>
      <c r="BZW36" s="687"/>
      <c r="BZX36" s="687"/>
      <c r="BZY36" s="687"/>
      <c r="BZZ36" s="687"/>
      <c r="CAA36" s="687"/>
      <c r="CAB36" s="687"/>
      <c r="CAC36" s="687"/>
      <c r="CAD36" s="687"/>
      <c r="CAE36" s="687"/>
      <c r="CAF36" s="687"/>
      <c r="CAG36" s="687"/>
      <c r="CAH36" s="687"/>
      <c r="CAI36" s="687"/>
      <c r="CAJ36" s="687"/>
      <c r="CAK36" s="687"/>
      <c r="CAL36" s="687"/>
      <c r="CAM36" s="687"/>
      <c r="CAN36" s="687"/>
      <c r="CAO36" s="687"/>
      <c r="CAP36" s="687"/>
      <c r="CAQ36" s="687"/>
      <c r="CAR36" s="687"/>
      <c r="CAS36" s="687"/>
      <c r="CAT36" s="687"/>
      <c r="CAU36" s="687"/>
      <c r="CAV36" s="687"/>
      <c r="CAW36" s="687"/>
      <c r="CAX36" s="687"/>
      <c r="CAY36" s="687"/>
      <c r="CAZ36" s="687"/>
      <c r="CBA36" s="687"/>
      <c r="CBB36" s="687"/>
      <c r="CBC36" s="687"/>
      <c r="CBD36" s="687"/>
      <c r="CBE36" s="687"/>
      <c r="CBF36" s="687"/>
      <c r="CBG36" s="687"/>
      <c r="CBH36" s="687"/>
      <c r="CBI36" s="687"/>
      <c r="CBJ36" s="687"/>
      <c r="CBK36" s="687"/>
      <c r="CBL36" s="687"/>
      <c r="CBM36" s="687"/>
      <c r="CBN36" s="687"/>
      <c r="CBO36" s="687"/>
      <c r="CBP36" s="687"/>
      <c r="CBQ36" s="687"/>
      <c r="CBR36" s="687"/>
      <c r="CBS36" s="687"/>
      <c r="CBT36" s="687"/>
      <c r="CBU36" s="687"/>
      <c r="CBV36" s="687"/>
      <c r="CBW36" s="687"/>
      <c r="CBX36" s="687"/>
      <c r="CBY36" s="687"/>
      <c r="CBZ36" s="687"/>
      <c r="CCA36" s="687"/>
      <c r="CCB36" s="687"/>
      <c r="CCC36" s="687"/>
      <c r="CCD36" s="687"/>
      <c r="CCE36" s="687"/>
      <c r="CCF36" s="687"/>
      <c r="CCG36" s="687"/>
      <c r="CCH36" s="687"/>
      <c r="CCI36" s="687"/>
      <c r="CCJ36" s="687"/>
      <c r="CCK36" s="687"/>
      <c r="CCL36" s="687"/>
      <c r="CCM36" s="687"/>
      <c r="CCN36" s="687"/>
      <c r="CCO36" s="687"/>
      <c r="CCP36" s="687"/>
      <c r="CCQ36" s="687"/>
      <c r="CCR36" s="687"/>
      <c r="CCS36" s="687"/>
      <c r="CCT36" s="687"/>
      <c r="CCU36" s="687"/>
      <c r="CCV36" s="687"/>
      <c r="CCW36" s="687"/>
      <c r="CCX36" s="687"/>
      <c r="CCY36" s="687"/>
      <c r="CCZ36" s="687"/>
      <c r="CDA36" s="687"/>
      <c r="CDB36" s="687"/>
      <c r="CDC36" s="687"/>
      <c r="CDD36" s="687"/>
      <c r="CDE36" s="687"/>
      <c r="CDF36" s="687"/>
      <c r="CDG36" s="687"/>
      <c r="CDH36" s="687"/>
      <c r="CDI36" s="687"/>
      <c r="CDJ36" s="687"/>
      <c r="CDK36" s="687"/>
      <c r="CDL36" s="687"/>
      <c r="CDM36" s="687"/>
      <c r="CDN36" s="687"/>
      <c r="CDO36" s="687"/>
      <c r="CDP36" s="687"/>
      <c r="CDQ36" s="687"/>
      <c r="CDR36" s="687"/>
      <c r="CDS36" s="687"/>
      <c r="CDT36" s="687"/>
      <c r="CDU36" s="687"/>
      <c r="CDV36" s="687"/>
      <c r="CDW36" s="687"/>
      <c r="CDX36" s="687"/>
      <c r="CDY36" s="687"/>
      <c r="CDZ36" s="687"/>
      <c r="CEA36" s="687"/>
      <c r="CEB36" s="687"/>
      <c r="CEC36" s="687"/>
      <c r="CED36" s="687"/>
      <c r="CEE36" s="687"/>
      <c r="CEF36" s="687"/>
      <c r="CEG36" s="687"/>
      <c r="CEH36" s="687"/>
      <c r="CEI36" s="687"/>
      <c r="CEJ36" s="687"/>
      <c r="CEK36" s="687"/>
      <c r="CEL36" s="687"/>
      <c r="CEM36" s="687"/>
      <c r="CEN36" s="687"/>
      <c r="CEO36" s="687"/>
      <c r="CEP36" s="687"/>
      <c r="CEQ36" s="687"/>
      <c r="CER36" s="687"/>
      <c r="CES36" s="687"/>
      <c r="CET36" s="687"/>
      <c r="CEU36" s="687"/>
      <c r="CEV36" s="687"/>
      <c r="CEW36" s="687"/>
      <c r="CEX36" s="687"/>
      <c r="CEY36" s="687"/>
      <c r="CEZ36" s="687"/>
      <c r="CFA36" s="687"/>
      <c r="CFB36" s="687"/>
      <c r="CFC36" s="687"/>
      <c r="CFD36" s="687"/>
      <c r="CFE36" s="687"/>
      <c r="CFF36" s="687"/>
      <c r="CFG36" s="687"/>
      <c r="CFH36" s="687"/>
      <c r="CFI36" s="687"/>
      <c r="CFJ36" s="687"/>
      <c r="CFK36" s="687"/>
      <c r="CFL36" s="687"/>
      <c r="CFM36" s="687"/>
      <c r="CFN36" s="687"/>
      <c r="CFO36" s="687"/>
      <c r="CFP36" s="687"/>
      <c r="CFQ36" s="687"/>
      <c r="CFR36" s="687"/>
      <c r="CFS36" s="687"/>
      <c r="CFT36" s="687"/>
      <c r="CFU36" s="687"/>
      <c r="CFV36" s="687"/>
      <c r="CFW36" s="687"/>
      <c r="CFX36" s="687"/>
      <c r="CFY36" s="687"/>
      <c r="CFZ36" s="687"/>
      <c r="CGA36" s="687"/>
      <c r="CGB36" s="687"/>
      <c r="CGC36" s="687"/>
      <c r="CGD36" s="687"/>
      <c r="CGE36" s="687"/>
      <c r="CGF36" s="687"/>
      <c r="CGG36" s="687"/>
      <c r="CGH36" s="687"/>
      <c r="CGI36" s="687"/>
      <c r="CGJ36" s="687"/>
      <c r="CGK36" s="687"/>
      <c r="CGL36" s="687"/>
      <c r="CGM36" s="687"/>
      <c r="CGN36" s="687"/>
      <c r="CGO36" s="687"/>
      <c r="CGP36" s="687"/>
      <c r="CGQ36" s="687"/>
      <c r="CGR36" s="687"/>
      <c r="CGS36" s="687"/>
      <c r="CGT36" s="687"/>
      <c r="CGU36" s="687"/>
      <c r="CGV36" s="687"/>
      <c r="CGW36" s="687"/>
      <c r="CGX36" s="687"/>
      <c r="CGY36" s="687"/>
      <c r="CGZ36" s="687"/>
      <c r="CHA36" s="687"/>
      <c r="CHB36" s="687"/>
      <c r="CHC36" s="687"/>
      <c r="CHD36" s="687"/>
      <c r="CHE36" s="687"/>
      <c r="CHF36" s="687"/>
      <c r="CHG36" s="687"/>
      <c r="CHH36" s="687"/>
      <c r="CHI36" s="687"/>
      <c r="CHJ36" s="687"/>
      <c r="CHK36" s="687"/>
      <c r="CHL36" s="687"/>
      <c r="CHM36" s="687"/>
      <c r="CHN36" s="687"/>
      <c r="CHO36" s="687"/>
      <c r="CHP36" s="687"/>
      <c r="CHQ36" s="687"/>
      <c r="CHR36" s="687"/>
      <c r="CHS36" s="687"/>
      <c r="CHT36" s="687"/>
      <c r="CHU36" s="687"/>
      <c r="CHV36" s="687"/>
      <c r="CHW36" s="687"/>
      <c r="CHX36" s="687"/>
      <c r="CHY36" s="687"/>
      <c r="CHZ36" s="687"/>
      <c r="CIA36" s="687"/>
      <c r="CIB36" s="687"/>
      <c r="CIC36" s="687"/>
      <c r="CID36" s="687"/>
      <c r="CIE36" s="687"/>
      <c r="CIF36" s="687"/>
      <c r="CIG36" s="687"/>
      <c r="CIH36" s="687"/>
      <c r="CII36" s="687"/>
      <c r="CIJ36" s="687"/>
      <c r="CIK36" s="687"/>
      <c r="CIL36" s="687"/>
      <c r="CIM36" s="687"/>
      <c r="CIN36" s="687"/>
      <c r="CIO36" s="687"/>
      <c r="CIP36" s="687"/>
      <c r="CIQ36" s="687"/>
      <c r="CIR36" s="687"/>
      <c r="CIS36" s="687"/>
      <c r="CIT36" s="687"/>
      <c r="CIU36" s="687"/>
      <c r="CIV36" s="687"/>
      <c r="CIW36" s="687"/>
      <c r="CIX36" s="687"/>
      <c r="CIY36" s="687"/>
      <c r="CIZ36" s="687"/>
      <c r="CJA36" s="687"/>
      <c r="CJB36" s="687"/>
      <c r="CJC36" s="687"/>
      <c r="CJD36" s="687"/>
      <c r="CJE36" s="687"/>
      <c r="CJF36" s="687"/>
      <c r="CJG36" s="687"/>
      <c r="CJH36" s="687"/>
      <c r="CJI36" s="687"/>
      <c r="CJJ36" s="687"/>
      <c r="CJK36" s="687"/>
      <c r="CJL36" s="687"/>
      <c r="CJM36" s="687"/>
      <c r="CJN36" s="687"/>
      <c r="CJO36" s="687"/>
      <c r="CJP36" s="687"/>
      <c r="CJQ36" s="687"/>
      <c r="CJR36" s="687"/>
      <c r="CJS36" s="687"/>
      <c r="CJT36" s="687"/>
      <c r="CJU36" s="687"/>
      <c r="CJV36" s="687"/>
      <c r="CJW36" s="687"/>
      <c r="CJX36" s="687"/>
      <c r="CJY36" s="687"/>
      <c r="CJZ36" s="687"/>
      <c r="CKA36" s="687"/>
      <c r="CKB36" s="687"/>
      <c r="CKC36" s="687"/>
      <c r="CKD36" s="687"/>
      <c r="CKE36" s="687"/>
      <c r="CKF36" s="687"/>
      <c r="CKG36" s="687"/>
      <c r="CKH36" s="687"/>
      <c r="CKI36" s="687"/>
      <c r="CKJ36" s="687"/>
      <c r="CKK36" s="687"/>
      <c r="CKL36" s="687"/>
      <c r="CKM36" s="687"/>
      <c r="CKN36" s="687"/>
      <c r="CKO36" s="687"/>
      <c r="CKP36" s="687"/>
      <c r="CKQ36" s="687"/>
      <c r="CKR36" s="687"/>
      <c r="CKS36" s="687"/>
      <c r="CKT36" s="687"/>
      <c r="CKU36" s="687"/>
      <c r="CKV36" s="687"/>
      <c r="CKW36" s="687"/>
      <c r="CKX36" s="687"/>
      <c r="CKY36" s="687"/>
      <c r="CKZ36" s="687"/>
      <c r="CLA36" s="687"/>
      <c r="CLB36" s="687"/>
      <c r="CLC36" s="687"/>
      <c r="CLD36" s="687"/>
      <c r="CLE36" s="687"/>
      <c r="CLF36" s="687"/>
      <c r="CLG36" s="687"/>
      <c r="CLH36" s="687"/>
      <c r="CLI36" s="687"/>
      <c r="CLJ36" s="687"/>
      <c r="CLK36" s="687"/>
      <c r="CLL36" s="687"/>
      <c r="CLM36" s="687"/>
      <c r="CLN36" s="687"/>
      <c r="CLO36" s="687"/>
      <c r="CLP36" s="687"/>
      <c r="CLQ36" s="687"/>
      <c r="CLR36" s="687"/>
      <c r="CLS36" s="687"/>
      <c r="CLT36" s="687"/>
      <c r="CLU36" s="687"/>
      <c r="CLV36" s="687"/>
      <c r="CLW36" s="687"/>
      <c r="CLX36" s="687"/>
      <c r="CLY36" s="687"/>
      <c r="CLZ36" s="687"/>
      <c r="CMA36" s="687"/>
      <c r="CMB36" s="687"/>
      <c r="CMC36" s="687"/>
      <c r="CMD36" s="687"/>
      <c r="CME36" s="687"/>
      <c r="CMF36" s="687"/>
      <c r="CMG36" s="687"/>
      <c r="CMH36" s="687"/>
      <c r="CMI36" s="687"/>
      <c r="CMJ36" s="687"/>
      <c r="CMK36" s="687"/>
      <c r="CML36" s="687"/>
      <c r="CMM36" s="687"/>
      <c r="CMN36" s="687"/>
      <c r="CMO36" s="687"/>
      <c r="CMP36" s="687"/>
      <c r="CMQ36" s="687"/>
      <c r="CMR36" s="687"/>
      <c r="CMS36" s="687"/>
      <c r="CMT36" s="687"/>
      <c r="CMU36" s="687"/>
      <c r="CMV36" s="687"/>
      <c r="CMW36" s="687"/>
      <c r="CMX36" s="687"/>
      <c r="CMY36" s="687"/>
      <c r="CMZ36" s="687"/>
      <c r="CNA36" s="687"/>
      <c r="CNB36" s="687"/>
      <c r="CNC36" s="687"/>
      <c r="CND36" s="687"/>
      <c r="CNE36" s="687"/>
      <c r="CNF36" s="687"/>
      <c r="CNG36" s="687"/>
      <c r="CNH36" s="687"/>
      <c r="CNI36" s="687"/>
      <c r="CNJ36" s="687"/>
      <c r="CNK36" s="687"/>
      <c r="CNL36" s="687"/>
      <c r="CNM36" s="687"/>
      <c r="CNN36" s="687"/>
      <c r="CNO36" s="687"/>
      <c r="CNP36" s="687"/>
      <c r="CNQ36" s="687"/>
      <c r="CNR36" s="687"/>
      <c r="CNS36" s="687"/>
      <c r="CNT36" s="687"/>
      <c r="CNU36" s="687"/>
      <c r="CNV36" s="687"/>
      <c r="CNW36" s="687"/>
      <c r="CNX36" s="687"/>
      <c r="CNY36" s="687"/>
      <c r="CNZ36" s="687"/>
      <c r="COA36" s="687"/>
      <c r="COB36" s="687"/>
      <c r="COC36" s="687"/>
      <c r="COD36" s="687"/>
      <c r="COE36" s="687"/>
      <c r="COF36" s="687"/>
      <c r="COG36" s="687"/>
      <c r="COH36" s="687"/>
      <c r="COI36" s="687"/>
      <c r="COJ36" s="687"/>
      <c r="COK36" s="687"/>
      <c r="COL36" s="687"/>
      <c r="COM36" s="687"/>
      <c r="CON36" s="687"/>
      <c r="COO36" s="687"/>
      <c r="COP36" s="687"/>
      <c r="COQ36" s="687"/>
      <c r="COR36" s="687"/>
      <c r="COS36" s="687"/>
      <c r="COT36" s="687"/>
      <c r="COU36" s="687"/>
      <c r="COV36" s="687"/>
      <c r="COW36" s="687"/>
      <c r="COX36" s="687"/>
      <c r="COY36" s="687"/>
      <c r="COZ36" s="687"/>
      <c r="CPA36" s="687"/>
      <c r="CPB36" s="687"/>
      <c r="CPC36" s="687"/>
      <c r="CPD36" s="687"/>
      <c r="CPE36" s="687"/>
      <c r="CPF36" s="687"/>
      <c r="CPG36" s="687"/>
      <c r="CPH36" s="687"/>
      <c r="CPI36" s="687"/>
      <c r="CPJ36" s="687"/>
      <c r="CPK36" s="687"/>
      <c r="CPL36" s="687"/>
      <c r="CPM36" s="687"/>
      <c r="CPN36" s="687"/>
      <c r="CPO36" s="687"/>
      <c r="CPP36" s="687"/>
      <c r="CPQ36" s="687"/>
      <c r="CPR36" s="687"/>
      <c r="CPS36" s="687"/>
      <c r="CPT36" s="687"/>
      <c r="CPU36" s="687"/>
      <c r="CPV36" s="687"/>
      <c r="CPW36" s="687"/>
      <c r="CPX36" s="687"/>
      <c r="CPY36" s="687"/>
      <c r="CPZ36" s="687"/>
      <c r="CQA36" s="687"/>
      <c r="CQB36" s="687"/>
      <c r="CQC36" s="687"/>
      <c r="CQD36" s="687"/>
      <c r="CQE36" s="687"/>
      <c r="CQF36" s="687"/>
      <c r="CQG36" s="687"/>
      <c r="CQH36" s="687"/>
      <c r="CQI36" s="687"/>
      <c r="CQJ36" s="687"/>
      <c r="CQK36" s="687"/>
      <c r="CQL36" s="687"/>
      <c r="CQM36" s="687"/>
      <c r="CQN36" s="687"/>
      <c r="CQO36" s="687"/>
      <c r="CQP36" s="687"/>
      <c r="CQQ36" s="687"/>
      <c r="CQR36" s="687"/>
      <c r="CQS36" s="687"/>
      <c r="CQT36" s="687"/>
      <c r="CQU36" s="687"/>
      <c r="CQV36" s="687"/>
      <c r="CQW36" s="687"/>
      <c r="CQX36" s="687"/>
      <c r="CQY36" s="687"/>
      <c r="CQZ36" s="687"/>
      <c r="CRA36" s="687"/>
      <c r="CRB36" s="687"/>
      <c r="CRC36" s="687"/>
      <c r="CRD36" s="687"/>
      <c r="CRE36" s="687"/>
      <c r="CRF36" s="687"/>
      <c r="CRG36" s="687"/>
      <c r="CRH36" s="687"/>
      <c r="CRI36" s="687"/>
      <c r="CRJ36" s="687"/>
      <c r="CRK36" s="687"/>
      <c r="CRL36" s="687"/>
      <c r="CRM36" s="687"/>
      <c r="CRN36" s="687"/>
      <c r="CRO36" s="687"/>
      <c r="CRP36" s="687"/>
      <c r="CRQ36" s="687"/>
      <c r="CRR36" s="687"/>
      <c r="CRS36" s="687"/>
      <c r="CRT36" s="687"/>
      <c r="CRU36" s="687"/>
      <c r="CRV36" s="687"/>
      <c r="CRW36" s="687"/>
      <c r="CRX36" s="687"/>
      <c r="CRY36" s="687"/>
      <c r="CRZ36" s="687"/>
      <c r="CSA36" s="687"/>
      <c r="CSB36" s="687"/>
      <c r="CSC36" s="687"/>
      <c r="CSD36" s="687"/>
      <c r="CSE36" s="687"/>
      <c r="CSF36" s="687"/>
      <c r="CSG36" s="687"/>
      <c r="CSH36" s="687"/>
      <c r="CSI36" s="687"/>
      <c r="CSJ36" s="687"/>
      <c r="CSK36" s="687"/>
      <c r="CSL36" s="687"/>
      <c r="CSM36" s="687"/>
      <c r="CSN36" s="687"/>
      <c r="CSO36" s="687"/>
      <c r="CSP36" s="687"/>
      <c r="CSQ36" s="687"/>
      <c r="CSR36" s="687"/>
      <c r="CSS36" s="687"/>
      <c r="CST36" s="687"/>
      <c r="CSU36" s="687"/>
      <c r="CSV36" s="687"/>
      <c r="CSW36" s="687"/>
      <c r="CSX36" s="687"/>
      <c r="CSY36" s="687"/>
      <c r="CSZ36" s="687"/>
      <c r="CTA36" s="687"/>
      <c r="CTB36" s="687"/>
      <c r="CTC36" s="687"/>
      <c r="CTD36" s="687"/>
      <c r="CTE36" s="687"/>
      <c r="CTF36" s="687"/>
      <c r="CTG36" s="687"/>
      <c r="CTH36" s="687"/>
      <c r="CTI36" s="687"/>
      <c r="CTJ36" s="687"/>
      <c r="CTK36" s="687"/>
      <c r="CTL36" s="687"/>
      <c r="CTM36" s="687"/>
      <c r="CTN36" s="687"/>
      <c r="CTO36" s="687"/>
      <c r="CTP36" s="687"/>
      <c r="CTQ36" s="687"/>
      <c r="CTR36" s="687"/>
      <c r="CTS36" s="687"/>
      <c r="CTT36" s="687"/>
      <c r="CTU36" s="687"/>
      <c r="CTV36" s="687"/>
      <c r="CTW36" s="687"/>
      <c r="CTX36" s="687"/>
      <c r="CTY36" s="687"/>
      <c r="CTZ36" s="687"/>
      <c r="CUA36" s="687"/>
      <c r="CUB36" s="687"/>
      <c r="CUC36" s="687"/>
      <c r="CUD36" s="687"/>
      <c r="CUE36" s="687"/>
      <c r="CUF36" s="687"/>
      <c r="CUG36" s="687"/>
      <c r="CUH36" s="687"/>
      <c r="CUI36" s="687"/>
      <c r="CUJ36" s="687"/>
      <c r="CUK36" s="687"/>
      <c r="CUL36" s="687"/>
      <c r="CUM36" s="687"/>
      <c r="CUN36" s="687"/>
      <c r="CUO36" s="687"/>
      <c r="CUP36" s="687"/>
      <c r="CUQ36" s="687"/>
      <c r="CUR36" s="687"/>
      <c r="CUS36" s="687"/>
      <c r="CUT36" s="687"/>
      <c r="CUU36" s="687"/>
      <c r="CUV36" s="687"/>
      <c r="CUW36" s="687"/>
      <c r="CUX36" s="687"/>
      <c r="CUY36" s="687"/>
      <c r="CUZ36" s="687"/>
      <c r="CVA36" s="687"/>
      <c r="CVB36" s="687"/>
      <c r="CVC36" s="687"/>
      <c r="CVD36" s="687"/>
      <c r="CVE36" s="687"/>
      <c r="CVF36" s="687"/>
      <c r="CVG36" s="687"/>
      <c r="CVH36" s="687"/>
      <c r="CVI36" s="687"/>
      <c r="CVJ36" s="687"/>
      <c r="CVK36" s="687"/>
      <c r="CVL36" s="687"/>
      <c r="CVM36" s="687"/>
      <c r="CVN36" s="687"/>
      <c r="CVO36" s="687"/>
      <c r="CVP36" s="687"/>
      <c r="CVQ36" s="687"/>
      <c r="CVR36" s="687"/>
      <c r="CVS36" s="687"/>
      <c r="CVT36" s="687"/>
      <c r="CVU36" s="687"/>
      <c r="CVV36" s="687"/>
      <c r="CVW36" s="687"/>
      <c r="CVX36" s="687"/>
      <c r="CVY36" s="687"/>
      <c r="CVZ36" s="687"/>
      <c r="CWA36" s="687"/>
      <c r="CWB36" s="687"/>
      <c r="CWC36" s="687"/>
      <c r="CWD36" s="687"/>
      <c r="CWE36" s="687"/>
      <c r="CWF36" s="687"/>
      <c r="CWG36" s="687"/>
      <c r="CWH36" s="687"/>
      <c r="CWI36" s="687"/>
      <c r="CWJ36" s="687"/>
      <c r="CWK36" s="687"/>
      <c r="CWL36" s="687"/>
      <c r="CWM36" s="687"/>
      <c r="CWN36" s="687"/>
      <c r="CWO36" s="687"/>
      <c r="CWP36" s="687"/>
      <c r="CWQ36" s="687"/>
      <c r="CWR36" s="687"/>
      <c r="CWS36" s="687"/>
      <c r="CWT36" s="687"/>
      <c r="CWU36" s="687"/>
      <c r="CWV36" s="687"/>
      <c r="CWW36" s="687"/>
      <c r="CWX36" s="687"/>
      <c r="CWY36" s="687"/>
      <c r="CWZ36" s="687"/>
      <c r="CXA36" s="687"/>
      <c r="CXB36" s="687"/>
      <c r="CXC36" s="687"/>
      <c r="CXD36" s="687"/>
      <c r="CXE36" s="687"/>
      <c r="CXF36" s="687"/>
      <c r="CXG36" s="687"/>
      <c r="CXH36" s="687"/>
      <c r="CXI36" s="687"/>
      <c r="CXJ36" s="687"/>
      <c r="CXK36" s="687"/>
      <c r="CXL36" s="687"/>
      <c r="CXM36" s="687"/>
      <c r="CXN36" s="687"/>
      <c r="CXO36" s="687"/>
      <c r="CXP36" s="687"/>
      <c r="CXQ36" s="687"/>
      <c r="CXR36" s="687"/>
      <c r="CXS36" s="687"/>
      <c r="CXT36" s="687"/>
      <c r="CXU36" s="687"/>
      <c r="CXV36" s="687"/>
      <c r="CXW36" s="687"/>
      <c r="CXX36" s="687"/>
      <c r="CXY36" s="687"/>
      <c r="CXZ36" s="687"/>
      <c r="CYA36" s="687"/>
      <c r="CYB36" s="687"/>
      <c r="CYC36" s="687"/>
      <c r="CYD36" s="687"/>
      <c r="CYE36" s="687"/>
      <c r="CYF36" s="687"/>
      <c r="CYG36" s="687"/>
      <c r="CYH36" s="687"/>
      <c r="CYI36" s="687"/>
      <c r="CYJ36" s="687"/>
      <c r="CYK36" s="687"/>
      <c r="CYL36" s="687"/>
      <c r="CYM36" s="687"/>
      <c r="CYN36" s="687"/>
      <c r="CYO36" s="687"/>
      <c r="CYP36" s="687"/>
      <c r="CYQ36" s="687"/>
      <c r="CYR36" s="687"/>
      <c r="CYS36" s="687"/>
      <c r="CYT36" s="687"/>
      <c r="CYU36" s="687"/>
      <c r="CYV36" s="687"/>
      <c r="CYW36" s="687"/>
      <c r="CYX36" s="687"/>
      <c r="CYY36" s="687"/>
      <c r="CYZ36" s="687"/>
      <c r="CZA36" s="687"/>
      <c r="CZB36" s="687"/>
      <c r="CZC36" s="687"/>
      <c r="CZD36" s="687"/>
      <c r="CZE36" s="687"/>
      <c r="CZF36" s="687"/>
      <c r="CZG36" s="687"/>
      <c r="CZH36" s="687"/>
      <c r="CZI36" s="687"/>
      <c r="CZJ36" s="687"/>
      <c r="CZK36" s="687"/>
      <c r="CZL36" s="687"/>
      <c r="CZM36" s="687"/>
      <c r="CZN36" s="687"/>
      <c r="CZO36" s="687"/>
      <c r="CZP36" s="687"/>
      <c r="CZQ36" s="687"/>
      <c r="CZR36" s="687"/>
      <c r="CZS36" s="687"/>
      <c r="CZT36" s="687"/>
      <c r="CZU36" s="687"/>
      <c r="CZV36" s="687"/>
      <c r="CZW36" s="687"/>
      <c r="CZX36" s="687"/>
      <c r="CZY36" s="687"/>
      <c r="CZZ36" s="687"/>
      <c r="DAA36" s="687"/>
      <c r="DAB36" s="687"/>
      <c r="DAC36" s="687"/>
      <c r="DAD36" s="687"/>
      <c r="DAE36" s="687"/>
      <c r="DAF36" s="687"/>
      <c r="DAG36" s="687"/>
      <c r="DAH36" s="687"/>
      <c r="DAI36" s="687"/>
      <c r="DAJ36" s="687"/>
      <c r="DAK36" s="687"/>
      <c r="DAL36" s="687"/>
      <c r="DAM36" s="687"/>
      <c r="DAN36" s="687"/>
      <c r="DAO36" s="687"/>
      <c r="DAP36" s="687"/>
      <c r="DAQ36" s="687"/>
      <c r="DAR36" s="687"/>
      <c r="DAS36" s="687"/>
      <c r="DAT36" s="687"/>
      <c r="DAU36" s="687"/>
      <c r="DAV36" s="687"/>
      <c r="DAW36" s="687"/>
      <c r="DAX36" s="687"/>
      <c r="DAY36" s="687"/>
      <c r="DAZ36" s="687"/>
      <c r="DBA36" s="687"/>
      <c r="DBB36" s="687"/>
      <c r="DBC36" s="687"/>
      <c r="DBD36" s="687"/>
      <c r="DBE36" s="687"/>
      <c r="DBF36" s="687"/>
      <c r="DBG36" s="687"/>
      <c r="DBH36" s="687"/>
      <c r="DBI36" s="687"/>
      <c r="DBJ36" s="687"/>
      <c r="DBK36" s="687"/>
      <c r="DBL36" s="687"/>
      <c r="DBM36" s="687"/>
      <c r="DBN36" s="687"/>
      <c r="DBO36" s="687"/>
      <c r="DBP36" s="687"/>
      <c r="DBQ36" s="687"/>
      <c r="DBR36" s="687"/>
      <c r="DBS36" s="687"/>
      <c r="DBT36" s="687"/>
      <c r="DBU36" s="687"/>
      <c r="DBV36" s="687"/>
      <c r="DBW36" s="687"/>
      <c r="DBX36" s="687"/>
      <c r="DBY36" s="687"/>
      <c r="DBZ36" s="687"/>
      <c r="DCA36" s="687"/>
      <c r="DCB36" s="687"/>
      <c r="DCC36" s="687"/>
      <c r="DCD36" s="687"/>
      <c r="DCE36" s="687"/>
      <c r="DCF36" s="687"/>
      <c r="DCG36" s="687"/>
      <c r="DCH36" s="687"/>
      <c r="DCI36" s="687"/>
      <c r="DCJ36" s="687"/>
      <c r="DCK36" s="687"/>
      <c r="DCL36" s="687"/>
      <c r="DCM36" s="687"/>
      <c r="DCN36" s="687"/>
      <c r="DCO36" s="687"/>
      <c r="DCP36" s="687"/>
      <c r="DCQ36" s="687"/>
      <c r="DCR36" s="687"/>
      <c r="DCS36" s="687"/>
      <c r="DCT36" s="687"/>
      <c r="DCU36" s="687"/>
      <c r="DCV36" s="687"/>
      <c r="DCW36" s="687"/>
      <c r="DCX36" s="687"/>
      <c r="DCY36" s="687"/>
      <c r="DCZ36" s="687"/>
      <c r="DDA36" s="687"/>
      <c r="DDB36" s="687"/>
      <c r="DDC36" s="687"/>
      <c r="DDD36" s="687"/>
      <c r="DDE36" s="687"/>
      <c r="DDF36" s="687"/>
      <c r="DDG36" s="687"/>
      <c r="DDH36" s="687"/>
      <c r="DDI36" s="687"/>
      <c r="DDJ36" s="687"/>
      <c r="DDK36" s="687"/>
      <c r="DDL36" s="687"/>
      <c r="DDM36" s="687"/>
      <c r="DDN36" s="687"/>
      <c r="DDO36" s="687"/>
      <c r="DDP36" s="687"/>
      <c r="DDQ36" s="687"/>
      <c r="DDR36" s="687"/>
      <c r="DDS36" s="687"/>
      <c r="DDT36" s="687"/>
      <c r="DDU36" s="687"/>
      <c r="DDV36" s="687"/>
      <c r="DDW36" s="687"/>
      <c r="DDX36" s="687"/>
      <c r="DDY36" s="687"/>
      <c r="DDZ36" s="687"/>
      <c r="DEA36" s="687"/>
      <c r="DEB36" s="687"/>
      <c r="DEC36" s="687"/>
      <c r="DED36" s="687"/>
      <c r="DEE36" s="687"/>
      <c r="DEF36" s="687"/>
      <c r="DEG36" s="687"/>
      <c r="DEH36" s="687"/>
      <c r="DEI36" s="687"/>
      <c r="DEJ36" s="687"/>
      <c r="DEK36" s="687"/>
      <c r="DEL36" s="687"/>
      <c r="DEM36" s="687"/>
      <c r="DEN36" s="687"/>
      <c r="DEO36" s="687"/>
      <c r="DEP36" s="687"/>
      <c r="DEQ36" s="687"/>
      <c r="DER36" s="687"/>
      <c r="DES36" s="687"/>
      <c r="DET36" s="687"/>
      <c r="DEU36" s="687"/>
      <c r="DEV36" s="687"/>
      <c r="DEW36" s="687"/>
      <c r="DEX36" s="687"/>
      <c r="DEY36" s="687"/>
      <c r="DEZ36" s="687"/>
      <c r="DFA36" s="687"/>
      <c r="DFB36" s="687"/>
      <c r="DFC36" s="687"/>
      <c r="DFD36" s="687"/>
      <c r="DFE36" s="687"/>
      <c r="DFF36" s="687"/>
      <c r="DFG36" s="687"/>
      <c r="DFH36" s="687"/>
      <c r="DFI36" s="687"/>
      <c r="DFJ36" s="687"/>
      <c r="DFK36" s="687"/>
      <c r="DFL36" s="687"/>
      <c r="DFM36" s="687"/>
      <c r="DFN36" s="687"/>
      <c r="DFO36" s="687"/>
      <c r="DFP36" s="687"/>
      <c r="DFQ36" s="687"/>
      <c r="DFR36" s="687"/>
      <c r="DFS36" s="687"/>
      <c r="DFT36" s="687"/>
      <c r="DFU36" s="687"/>
      <c r="DFV36" s="687"/>
      <c r="DFW36" s="687"/>
      <c r="DFX36" s="687"/>
      <c r="DFY36" s="687"/>
      <c r="DFZ36" s="687"/>
      <c r="DGA36" s="687"/>
      <c r="DGB36" s="687"/>
      <c r="DGC36" s="687"/>
      <c r="DGD36" s="687"/>
      <c r="DGE36" s="687"/>
      <c r="DGF36" s="687"/>
      <c r="DGG36" s="687"/>
      <c r="DGH36" s="687"/>
      <c r="DGI36" s="687"/>
      <c r="DGJ36" s="687"/>
      <c r="DGK36" s="687"/>
      <c r="DGL36" s="687"/>
      <c r="DGM36" s="687"/>
      <c r="DGN36" s="687"/>
      <c r="DGO36" s="687"/>
      <c r="DGP36" s="687"/>
      <c r="DGQ36" s="687"/>
      <c r="DGR36" s="687"/>
      <c r="DGS36" s="687"/>
      <c r="DGT36" s="687"/>
      <c r="DGU36" s="687"/>
      <c r="DGV36" s="687"/>
      <c r="DGW36" s="687"/>
      <c r="DGX36" s="687"/>
      <c r="DGY36" s="687"/>
      <c r="DGZ36" s="687"/>
      <c r="DHA36" s="687"/>
      <c r="DHB36" s="687"/>
      <c r="DHC36" s="687"/>
      <c r="DHD36" s="687"/>
      <c r="DHE36" s="687"/>
      <c r="DHF36" s="687"/>
      <c r="DHG36" s="687"/>
      <c r="DHH36" s="687"/>
      <c r="DHI36" s="687"/>
      <c r="DHJ36" s="687"/>
      <c r="DHK36" s="687"/>
      <c r="DHL36" s="687"/>
      <c r="DHM36" s="687"/>
      <c r="DHN36" s="687"/>
      <c r="DHO36" s="687"/>
      <c r="DHP36" s="687"/>
      <c r="DHQ36" s="687"/>
      <c r="DHR36" s="687"/>
      <c r="DHS36" s="687"/>
      <c r="DHT36" s="687"/>
      <c r="DHU36" s="687"/>
      <c r="DHV36" s="687"/>
      <c r="DHW36" s="687"/>
      <c r="DHX36" s="687"/>
      <c r="DHY36" s="687"/>
      <c r="DHZ36" s="687"/>
      <c r="DIA36" s="687"/>
      <c r="DIB36" s="687"/>
      <c r="DIC36" s="687"/>
      <c r="DID36" s="687"/>
      <c r="DIE36" s="687"/>
      <c r="DIF36" s="687"/>
      <c r="DIG36" s="687"/>
      <c r="DIH36" s="687"/>
      <c r="DII36" s="687"/>
      <c r="DIJ36" s="687"/>
      <c r="DIK36" s="687"/>
      <c r="DIL36" s="687"/>
      <c r="DIM36" s="687"/>
      <c r="DIN36" s="687"/>
      <c r="DIO36" s="687"/>
      <c r="DIP36" s="687"/>
      <c r="DIQ36" s="687"/>
      <c r="DIR36" s="687"/>
      <c r="DIS36" s="687"/>
      <c r="DIT36" s="687"/>
      <c r="DIU36" s="687"/>
      <c r="DIV36" s="687"/>
      <c r="DIW36" s="687"/>
      <c r="DIX36" s="687"/>
      <c r="DIY36" s="687"/>
      <c r="DIZ36" s="687"/>
      <c r="DJA36" s="687"/>
      <c r="DJB36" s="687"/>
      <c r="DJC36" s="687"/>
      <c r="DJD36" s="687"/>
      <c r="DJE36" s="687"/>
      <c r="DJF36" s="687"/>
      <c r="DJG36" s="687"/>
      <c r="DJH36" s="687"/>
      <c r="DJI36" s="687"/>
      <c r="DJJ36" s="687"/>
      <c r="DJK36" s="687"/>
      <c r="DJL36" s="687"/>
      <c r="DJM36" s="687"/>
      <c r="DJN36" s="687"/>
      <c r="DJO36" s="687"/>
      <c r="DJP36" s="687"/>
      <c r="DJQ36" s="687"/>
      <c r="DJR36" s="687"/>
      <c r="DJS36" s="687"/>
      <c r="DJT36" s="687"/>
      <c r="DJU36" s="687"/>
      <c r="DJV36" s="687"/>
      <c r="DJW36" s="687"/>
      <c r="DJX36" s="687"/>
      <c r="DJY36" s="687"/>
      <c r="DJZ36" s="687"/>
      <c r="DKA36" s="687"/>
      <c r="DKB36" s="687"/>
      <c r="DKC36" s="687"/>
      <c r="DKD36" s="687"/>
      <c r="DKE36" s="687"/>
      <c r="DKF36" s="687"/>
      <c r="DKG36" s="687"/>
      <c r="DKH36" s="687"/>
      <c r="DKI36" s="687"/>
      <c r="DKJ36" s="687"/>
      <c r="DKK36" s="687"/>
      <c r="DKL36" s="687"/>
      <c r="DKM36" s="687"/>
      <c r="DKN36" s="687"/>
      <c r="DKO36" s="687"/>
      <c r="DKP36" s="687"/>
      <c r="DKQ36" s="687"/>
      <c r="DKR36" s="687"/>
      <c r="DKS36" s="687"/>
      <c r="DKT36" s="687"/>
      <c r="DKU36" s="687"/>
      <c r="DKV36" s="687"/>
      <c r="DKW36" s="687"/>
      <c r="DKX36" s="687"/>
      <c r="DKY36" s="687"/>
      <c r="DKZ36" s="687"/>
      <c r="DLA36" s="687"/>
      <c r="DLB36" s="687"/>
      <c r="DLC36" s="687"/>
      <c r="DLD36" s="687"/>
      <c r="DLE36" s="687"/>
      <c r="DLF36" s="687"/>
      <c r="DLG36" s="687"/>
      <c r="DLH36" s="687"/>
      <c r="DLI36" s="687"/>
      <c r="DLJ36" s="687"/>
      <c r="DLK36" s="687"/>
      <c r="DLL36" s="687"/>
      <c r="DLM36" s="687"/>
      <c r="DLN36" s="687"/>
      <c r="DLO36" s="687"/>
      <c r="DLP36" s="687"/>
      <c r="DLQ36" s="687"/>
      <c r="DLR36" s="687"/>
      <c r="DLS36" s="687"/>
      <c r="DLT36" s="687"/>
      <c r="DLU36" s="687"/>
      <c r="DLV36" s="687"/>
      <c r="DLW36" s="687"/>
      <c r="DLX36" s="687"/>
      <c r="DLY36" s="687"/>
      <c r="DLZ36" s="687"/>
      <c r="DMA36" s="687"/>
      <c r="DMB36" s="687"/>
      <c r="DMC36" s="687"/>
      <c r="DMD36" s="687"/>
      <c r="DME36" s="687"/>
      <c r="DMF36" s="687"/>
      <c r="DMG36" s="687"/>
      <c r="DMH36" s="687"/>
      <c r="DMI36" s="687"/>
      <c r="DMJ36" s="687"/>
      <c r="DMK36" s="687"/>
      <c r="DML36" s="687"/>
      <c r="DMM36" s="687"/>
      <c r="DMN36" s="687"/>
      <c r="DMO36" s="687"/>
      <c r="DMP36" s="687"/>
      <c r="DMQ36" s="687"/>
      <c r="DMR36" s="687"/>
      <c r="DMS36" s="687"/>
      <c r="DMT36" s="687"/>
      <c r="DMU36" s="687"/>
      <c r="DMV36" s="687"/>
      <c r="DMW36" s="687"/>
      <c r="DMX36" s="687"/>
      <c r="DMY36" s="687"/>
      <c r="DMZ36" s="687"/>
      <c r="DNA36" s="687"/>
      <c r="DNB36" s="687"/>
      <c r="DNC36" s="687"/>
      <c r="DND36" s="687"/>
      <c r="DNE36" s="687"/>
      <c r="DNF36" s="687"/>
      <c r="DNG36" s="687"/>
      <c r="DNH36" s="687"/>
      <c r="DNI36" s="687"/>
      <c r="DNJ36" s="687"/>
      <c r="DNK36" s="687"/>
      <c r="DNL36" s="687"/>
      <c r="DNM36" s="687"/>
      <c r="DNN36" s="687"/>
      <c r="DNO36" s="687"/>
      <c r="DNP36" s="687"/>
      <c r="DNQ36" s="687"/>
      <c r="DNR36" s="687"/>
      <c r="DNS36" s="687"/>
      <c r="DNT36" s="687"/>
      <c r="DNU36" s="687"/>
      <c r="DNV36" s="687"/>
      <c r="DNW36" s="687"/>
      <c r="DNX36" s="687"/>
      <c r="DNY36" s="687"/>
      <c r="DNZ36" s="687"/>
      <c r="DOA36" s="687"/>
      <c r="DOB36" s="687"/>
      <c r="DOC36" s="687"/>
      <c r="DOD36" s="687"/>
      <c r="DOE36" s="687"/>
      <c r="DOF36" s="687"/>
      <c r="DOG36" s="687"/>
      <c r="DOH36" s="687"/>
      <c r="DOI36" s="687"/>
      <c r="DOJ36" s="687"/>
      <c r="DOK36" s="687"/>
      <c r="DOL36" s="687"/>
      <c r="DOM36" s="687"/>
      <c r="DON36" s="687"/>
      <c r="DOO36" s="687"/>
      <c r="DOP36" s="687"/>
      <c r="DOQ36" s="687"/>
      <c r="DOR36" s="687"/>
      <c r="DOS36" s="687"/>
      <c r="DOT36" s="687"/>
      <c r="DOU36" s="687"/>
      <c r="DOV36" s="687"/>
      <c r="DOW36" s="687"/>
      <c r="DOX36" s="687"/>
      <c r="DOY36" s="687"/>
      <c r="DOZ36" s="687"/>
      <c r="DPA36" s="687"/>
      <c r="DPB36" s="687"/>
      <c r="DPC36" s="687"/>
      <c r="DPD36" s="687"/>
      <c r="DPE36" s="687"/>
      <c r="DPF36" s="687"/>
      <c r="DPG36" s="687"/>
      <c r="DPH36" s="687"/>
      <c r="DPI36" s="687"/>
      <c r="DPJ36" s="687"/>
      <c r="DPK36" s="687"/>
      <c r="DPL36" s="687"/>
      <c r="DPM36" s="687"/>
      <c r="DPN36" s="687"/>
      <c r="DPO36" s="687"/>
      <c r="DPP36" s="687"/>
      <c r="DPQ36" s="687"/>
      <c r="DPR36" s="687"/>
      <c r="DPS36" s="687"/>
      <c r="DPT36" s="687"/>
      <c r="DPU36" s="687"/>
      <c r="DPV36" s="687"/>
      <c r="DPW36" s="687"/>
      <c r="DPX36" s="687"/>
      <c r="DPY36" s="687"/>
      <c r="DPZ36" s="687"/>
      <c r="DQA36" s="687"/>
      <c r="DQB36" s="687"/>
      <c r="DQC36" s="687"/>
      <c r="DQD36" s="687"/>
      <c r="DQE36" s="687"/>
      <c r="DQF36" s="687"/>
      <c r="DQG36" s="687"/>
      <c r="DQH36" s="687"/>
      <c r="DQI36" s="687"/>
      <c r="DQJ36" s="687"/>
      <c r="DQK36" s="687"/>
      <c r="DQL36" s="687"/>
      <c r="DQM36" s="687"/>
      <c r="DQN36" s="687"/>
      <c r="DQO36" s="687"/>
      <c r="DQP36" s="687"/>
      <c r="DQQ36" s="687"/>
      <c r="DQR36" s="687"/>
      <c r="DQS36" s="687"/>
      <c r="DQT36" s="687"/>
      <c r="DQU36" s="687"/>
      <c r="DQV36" s="687"/>
      <c r="DQW36" s="687"/>
      <c r="DQX36" s="687"/>
      <c r="DQY36" s="687"/>
      <c r="DQZ36" s="687"/>
      <c r="DRA36" s="687"/>
      <c r="DRB36" s="687"/>
      <c r="DRC36" s="687"/>
      <c r="DRD36" s="687"/>
      <c r="DRE36" s="687"/>
      <c r="DRF36" s="687"/>
      <c r="DRG36" s="687"/>
      <c r="DRH36" s="687"/>
      <c r="DRI36" s="687"/>
      <c r="DRJ36" s="687"/>
      <c r="DRK36" s="687"/>
      <c r="DRL36" s="687"/>
      <c r="DRM36" s="687"/>
      <c r="DRN36" s="687"/>
      <c r="DRO36" s="687"/>
      <c r="DRP36" s="687"/>
      <c r="DRQ36" s="687"/>
      <c r="DRR36" s="687"/>
      <c r="DRS36" s="687"/>
      <c r="DRT36" s="687"/>
      <c r="DRU36" s="687"/>
      <c r="DRV36" s="687"/>
      <c r="DRW36" s="687"/>
      <c r="DRX36" s="687"/>
      <c r="DRY36" s="687"/>
      <c r="DRZ36" s="687"/>
      <c r="DSA36" s="687"/>
      <c r="DSB36" s="687"/>
      <c r="DSC36" s="687"/>
      <c r="DSD36" s="687"/>
      <c r="DSE36" s="687"/>
      <c r="DSF36" s="687"/>
      <c r="DSG36" s="687"/>
      <c r="DSH36" s="687"/>
      <c r="DSI36" s="687"/>
      <c r="DSJ36" s="687"/>
      <c r="DSK36" s="687"/>
      <c r="DSL36" s="687"/>
      <c r="DSM36" s="687"/>
      <c r="DSN36" s="687"/>
      <c r="DSO36" s="687"/>
      <c r="DSP36" s="687"/>
      <c r="DSQ36" s="687"/>
      <c r="DSR36" s="687"/>
      <c r="DSS36" s="687"/>
      <c r="DST36" s="687"/>
      <c r="DSU36" s="687"/>
      <c r="DSV36" s="687"/>
      <c r="DSW36" s="687"/>
      <c r="DSX36" s="687"/>
      <c r="DSY36" s="687"/>
      <c r="DSZ36" s="687"/>
      <c r="DTA36" s="687"/>
      <c r="DTB36" s="687"/>
      <c r="DTC36" s="687"/>
      <c r="DTD36" s="687"/>
      <c r="DTE36" s="687"/>
      <c r="DTF36" s="687"/>
      <c r="DTG36" s="687"/>
      <c r="DTH36" s="687"/>
      <c r="DTI36" s="687"/>
      <c r="DTJ36" s="687"/>
      <c r="DTK36" s="687"/>
      <c r="DTL36" s="687"/>
      <c r="DTM36" s="687"/>
      <c r="DTN36" s="687"/>
      <c r="DTO36" s="687"/>
      <c r="DTP36" s="687"/>
      <c r="DTQ36" s="687"/>
      <c r="DTR36" s="687"/>
      <c r="DTS36" s="687"/>
      <c r="DTT36" s="687"/>
      <c r="DTU36" s="687"/>
      <c r="DTV36" s="687"/>
      <c r="DTW36" s="687"/>
      <c r="DTX36" s="687"/>
      <c r="DTY36" s="687"/>
      <c r="DTZ36" s="687"/>
      <c r="DUA36" s="687"/>
      <c r="DUB36" s="687"/>
      <c r="DUC36" s="687"/>
      <c r="DUD36" s="687"/>
      <c r="DUE36" s="687"/>
      <c r="DUF36" s="687"/>
      <c r="DUG36" s="687"/>
      <c r="DUH36" s="687"/>
      <c r="DUI36" s="687"/>
      <c r="DUJ36" s="687"/>
      <c r="DUK36" s="687"/>
      <c r="DUL36" s="687"/>
      <c r="DUM36" s="687"/>
      <c r="DUN36" s="687"/>
      <c r="DUO36" s="687"/>
      <c r="DUP36" s="687"/>
      <c r="DUQ36" s="687"/>
      <c r="DUR36" s="687"/>
      <c r="DUS36" s="687"/>
      <c r="DUT36" s="687"/>
      <c r="DUU36" s="687"/>
      <c r="DUV36" s="687"/>
      <c r="DUW36" s="687"/>
      <c r="DUX36" s="687"/>
      <c r="DUY36" s="687"/>
      <c r="DUZ36" s="687"/>
      <c r="DVA36" s="687"/>
      <c r="DVB36" s="687"/>
      <c r="DVC36" s="687"/>
      <c r="DVD36" s="687"/>
      <c r="DVE36" s="687"/>
      <c r="DVF36" s="687"/>
      <c r="DVG36" s="687"/>
      <c r="DVH36" s="687"/>
      <c r="DVI36" s="687"/>
      <c r="DVJ36" s="687"/>
      <c r="DVK36" s="687"/>
      <c r="DVL36" s="687"/>
      <c r="DVM36" s="687"/>
      <c r="DVN36" s="687"/>
      <c r="DVO36" s="687"/>
      <c r="DVP36" s="687"/>
      <c r="DVQ36" s="687"/>
      <c r="DVR36" s="687"/>
      <c r="DVS36" s="687"/>
      <c r="DVT36" s="687"/>
      <c r="DVU36" s="687"/>
      <c r="DVV36" s="687"/>
      <c r="DVW36" s="687"/>
      <c r="DVX36" s="687"/>
      <c r="DVY36" s="687"/>
      <c r="DVZ36" s="687"/>
      <c r="DWA36" s="687"/>
      <c r="DWB36" s="687"/>
      <c r="DWC36" s="687"/>
      <c r="DWD36" s="687"/>
      <c r="DWE36" s="687"/>
      <c r="DWF36" s="687"/>
      <c r="DWG36" s="687"/>
      <c r="DWH36" s="687"/>
      <c r="DWI36" s="687"/>
      <c r="DWJ36" s="687"/>
      <c r="DWK36" s="687"/>
      <c r="DWL36" s="687"/>
      <c r="DWM36" s="687"/>
      <c r="DWN36" s="687"/>
      <c r="DWO36" s="687"/>
      <c r="DWP36" s="687"/>
      <c r="DWQ36" s="687"/>
      <c r="DWR36" s="687"/>
      <c r="DWS36" s="687"/>
      <c r="DWT36" s="687"/>
      <c r="DWU36" s="687"/>
      <c r="DWV36" s="687"/>
      <c r="DWW36" s="687"/>
      <c r="DWX36" s="687"/>
      <c r="DWY36" s="687"/>
      <c r="DWZ36" s="687"/>
      <c r="DXA36" s="687"/>
      <c r="DXB36" s="687"/>
      <c r="DXC36" s="687"/>
      <c r="DXD36" s="687"/>
      <c r="DXE36" s="687"/>
      <c r="DXF36" s="687"/>
      <c r="DXG36" s="687"/>
      <c r="DXH36" s="687"/>
      <c r="DXI36" s="687"/>
      <c r="DXJ36" s="687"/>
      <c r="DXK36" s="687"/>
      <c r="DXL36" s="687"/>
      <c r="DXM36" s="687"/>
      <c r="DXN36" s="687"/>
      <c r="DXO36" s="687"/>
      <c r="DXP36" s="687"/>
      <c r="DXQ36" s="687"/>
      <c r="DXR36" s="687"/>
      <c r="DXS36" s="687"/>
      <c r="DXT36" s="687"/>
      <c r="DXU36" s="687"/>
      <c r="DXV36" s="687"/>
      <c r="DXW36" s="687"/>
      <c r="DXX36" s="687"/>
      <c r="DXY36" s="687"/>
      <c r="DXZ36" s="687"/>
      <c r="DYA36" s="687"/>
      <c r="DYB36" s="687"/>
      <c r="DYC36" s="687"/>
      <c r="DYD36" s="687"/>
      <c r="DYE36" s="687"/>
      <c r="DYF36" s="687"/>
      <c r="DYG36" s="687"/>
      <c r="DYH36" s="687"/>
      <c r="DYI36" s="687"/>
      <c r="DYJ36" s="687"/>
      <c r="DYK36" s="687"/>
      <c r="DYL36" s="687"/>
      <c r="DYM36" s="687"/>
      <c r="DYN36" s="687"/>
      <c r="DYO36" s="687"/>
      <c r="DYP36" s="687"/>
      <c r="DYQ36" s="687"/>
      <c r="DYR36" s="687"/>
      <c r="DYS36" s="687"/>
      <c r="DYT36" s="687"/>
      <c r="DYU36" s="687"/>
      <c r="DYV36" s="687"/>
      <c r="DYW36" s="687"/>
      <c r="DYX36" s="687"/>
      <c r="DYY36" s="687"/>
      <c r="DYZ36" s="687"/>
      <c r="DZA36" s="687"/>
      <c r="DZB36" s="687"/>
      <c r="DZC36" s="687"/>
      <c r="DZD36" s="687"/>
      <c r="DZE36" s="687"/>
      <c r="DZF36" s="687"/>
      <c r="DZG36" s="687"/>
      <c r="DZH36" s="687"/>
      <c r="DZI36" s="687"/>
      <c r="DZJ36" s="687"/>
      <c r="DZK36" s="687"/>
      <c r="DZL36" s="687"/>
      <c r="DZM36" s="687"/>
      <c r="DZN36" s="687"/>
      <c r="DZO36" s="687"/>
      <c r="DZP36" s="687"/>
      <c r="DZQ36" s="687"/>
      <c r="DZR36" s="687"/>
      <c r="DZS36" s="687"/>
      <c r="DZT36" s="687"/>
      <c r="DZU36" s="687"/>
      <c r="DZV36" s="687"/>
      <c r="DZW36" s="687"/>
      <c r="DZX36" s="687"/>
      <c r="DZY36" s="687"/>
      <c r="DZZ36" s="687"/>
      <c r="EAA36" s="687"/>
      <c r="EAB36" s="687"/>
      <c r="EAC36" s="687"/>
      <c r="EAD36" s="687"/>
      <c r="EAE36" s="687"/>
      <c r="EAF36" s="687"/>
      <c r="EAG36" s="687"/>
      <c r="EAH36" s="687"/>
      <c r="EAI36" s="687"/>
      <c r="EAJ36" s="687"/>
      <c r="EAK36" s="687"/>
      <c r="EAL36" s="687"/>
      <c r="EAM36" s="687"/>
      <c r="EAN36" s="687"/>
      <c r="EAO36" s="687"/>
      <c r="EAP36" s="687"/>
      <c r="EAQ36" s="687"/>
      <c r="EAR36" s="687"/>
      <c r="EAS36" s="687"/>
      <c r="EAT36" s="687"/>
      <c r="EAU36" s="687"/>
      <c r="EAV36" s="687"/>
      <c r="EAW36" s="687"/>
      <c r="EAX36" s="687"/>
      <c r="EAY36" s="687"/>
      <c r="EAZ36" s="687"/>
      <c r="EBA36" s="687"/>
      <c r="EBB36" s="687"/>
      <c r="EBC36" s="687"/>
      <c r="EBD36" s="687"/>
      <c r="EBE36" s="687"/>
      <c r="EBF36" s="687"/>
      <c r="EBG36" s="687"/>
      <c r="EBH36" s="687"/>
      <c r="EBI36" s="687"/>
      <c r="EBJ36" s="687"/>
      <c r="EBK36" s="687"/>
      <c r="EBL36" s="687"/>
      <c r="EBM36" s="687"/>
      <c r="EBN36" s="687"/>
      <c r="EBO36" s="687"/>
      <c r="EBP36" s="687"/>
      <c r="EBQ36" s="687"/>
      <c r="EBR36" s="687"/>
      <c r="EBS36" s="687"/>
      <c r="EBT36" s="687"/>
      <c r="EBU36" s="687"/>
      <c r="EBV36" s="687"/>
      <c r="EBW36" s="687"/>
      <c r="EBX36" s="687"/>
      <c r="EBY36" s="687"/>
      <c r="EBZ36" s="687"/>
      <c r="ECA36" s="687"/>
      <c r="ECB36" s="687"/>
      <c r="ECC36" s="687"/>
      <c r="ECD36" s="687"/>
      <c r="ECE36" s="687"/>
      <c r="ECF36" s="687"/>
      <c r="ECG36" s="687"/>
      <c r="ECH36" s="687"/>
      <c r="ECI36" s="687"/>
      <c r="ECJ36" s="687"/>
      <c r="ECK36" s="687"/>
      <c r="ECL36" s="687"/>
      <c r="ECM36" s="687"/>
      <c r="ECN36" s="687"/>
      <c r="ECO36" s="687"/>
      <c r="ECP36" s="687"/>
      <c r="ECQ36" s="687"/>
      <c r="ECR36" s="687"/>
      <c r="ECS36" s="687"/>
      <c r="ECT36" s="687"/>
      <c r="ECU36" s="687"/>
      <c r="ECV36" s="687"/>
      <c r="ECW36" s="687"/>
      <c r="ECX36" s="687"/>
      <c r="ECY36" s="687"/>
      <c r="ECZ36" s="687"/>
      <c r="EDA36" s="687"/>
      <c r="EDB36" s="687"/>
      <c r="EDC36" s="687"/>
      <c r="EDD36" s="687"/>
      <c r="EDE36" s="687"/>
      <c r="EDF36" s="687"/>
      <c r="EDG36" s="687"/>
      <c r="EDH36" s="687"/>
      <c r="EDI36" s="687"/>
      <c r="EDJ36" s="687"/>
      <c r="EDK36" s="687"/>
      <c r="EDL36" s="687"/>
      <c r="EDM36" s="687"/>
      <c r="EDN36" s="687"/>
      <c r="EDO36" s="687"/>
      <c r="EDP36" s="687"/>
      <c r="EDQ36" s="687"/>
      <c r="EDR36" s="687"/>
      <c r="EDS36" s="687"/>
      <c r="EDT36" s="687"/>
      <c r="EDU36" s="687"/>
      <c r="EDV36" s="687"/>
      <c r="EDW36" s="687"/>
      <c r="EDX36" s="687"/>
      <c r="EDY36" s="687"/>
      <c r="EDZ36" s="687"/>
      <c r="EEA36" s="687"/>
      <c r="EEB36" s="687"/>
      <c r="EEC36" s="687"/>
      <c r="EED36" s="687"/>
      <c r="EEE36" s="687"/>
      <c r="EEF36" s="687"/>
      <c r="EEG36" s="687"/>
      <c r="EEH36" s="687"/>
      <c r="EEI36" s="687"/>
      <c r="EEJ36" s="687"/>
      <c r="EEK36" s="687"/>
      <c r="EEL36" s="687"/>
      <c r="EEM36" s="687"/>
      <c r="EEN36" s="687"/>
      <c r="EEO36" s="687"/>
      <c r="EEP36" s="687"/>
      <c r="EEQ36" s="687"/>
      <c r="EER36" s="687"/>
      <c r="EES36" s="687"/>
      <c r="EET36" s="687"/>
      <c r="EEU36" s="687"/>
      <c r="EEV36" s="687"/>
      <c r="EEW36" s="687"/>
      <c r="EEX36" s="687"/>
      <c r="EEY36" s="687"/>
      <c r="EEZ36" s="687"/>
      <c r="EFA36" s="687"/>
      <c r="EFB36" s="687"/>
      <c r="EFC36" s="687"/>
      <c r="EFD36" s="687"/>
      <c r="EFE36" s="687"/>
      <c r="EFF36" s="687"/>
      <c r="EFG36" s="687"/>
      <c r="EFH36" s="687"/>
      <c r="EFI36" s="687"/>
      <c r="EFJ36" s="687"/>
      <c r="EFK36" s="687"/>
      <c r="EFL36" s="687"/>
      <c r="EFM36" s="687"/>
      <c r="EFN36" s="687"/>
      <c r="EFO36" s="687"/>
      <c r="EFP36" s="687"/>
      <c r="EFQ36" s="687"/>
      <c r="EFR36" s="687"/>
      <c r="EFS36" s="687"/>
      <c r="EFT36" s="687"/>
      <c r="EFU36" s="687"/>
      <c r="EFV36" s="687"/>
      <c r="EFW36" s="687"/>
      <c r="EFX36" s="687"/>
      <c r="EFY36" s="687"/>
      <c r="EFZ36" s="687"/>
      <c r="EGA36" s="687"/>
      <c r="EGB36" s="687"/>
      <c r="EGC36" s="687"/>
      <c r="EGD36" s="687"/>
      <c r="EGE36" s="687"/>
      <c r="EGF36" s="687"/>
      <c r="EGG36" s="687"/>
      <c r="EGH36" s="687"/>
      <c r="EGI36" s="687"/>
      <c r="EGJ36" s="687"/>
      <c r="EGK36" s="687"/>
      <c r="EGL36" s="687"/>
      <c r="EGM36" s="687"/>
      <c r="EGN36" s="687"/>
      <c r="EGO36" s="687"/>
      <c r="EGP36" s="687"/>
      <c r="EGQ36" s="687"/>
      <c r="EGR36" s="687"/>
      <c r="EGS36" s="687"/>
      <c r="EGT36" s="687"/>
      <c r="EGU36" s="687"/>
      <c r="EGV36" s="687"/>
      <c r="EGW36" s="687"/>
      <c r="EGX36" s="687"/>
      <c r="EGY36" s="687"/>
      <c r="EGZ36" s="687"/>
      <c r="EHA36" s="687"/>
      <c r="EHB36" s="687"/>
      <c r="EHC36" s="687"/>
      <c r="EHD36" s="687"/>
      <c r="EHE36" s="687"/>
      <c r="EHF36" s="687"/>
      <c r="EHG36" s="687"/>
      <c r="EHH36" s="687"/>
      <c r="EHI36" s="687"/>
      <c r="EHJ36" s="687"/>
      <c r="EHK36" s="687"/>
      <c r="EHL36" s="687"/>
      <c r="EHM36" s="687"/>
      <c r="EHN36" s="687"/>
      <c r="EHO36" s="687"/>
      <c r="EHP36" s="687"/>
      <c r="EHQ36" s="687"/>
      <c r="EHR36" s="687"/>
      <c r="EHS36" s="687"/>
      <c r="EHT36" s="687"/>
      <c r="EHU36" s="687"/>
      <c r="EHV36" s="687"/>
      <c r="EHW36" s="687"/>
      <c r="EHX36" s="687"/>
      <c r="EHY36" s="687"/>
      <c r="EHZ36" s="687"/>
      <c r="EIA36" s="687"/>
      <c r="EIB36" s="687"/>
      <c r="EIC36" s="687"/>
      <c r="EID36" s="687"/>
      <c r="EIE36" s="687"/>
      <c r="EIF36" s="687"/>
      <c r="EIG36" s="687"/>
      <c r="EIH36" s="687"/>
      <c r="EII36" s="687"/>
      <c r="EIJ36" s="687"/>
      <c r="EIK36" s="687"/>
      <c r="EIL36" s="687"/>
      <c r="EIM36" s="687"/>
      <c r="EIN36" s="687"/>
      <c r="EIO36" s="687"/>
      <c r="EIP36" s="687"/>
      <c r="EIQ36" s="687"/>
      <c r="EIR36" s="687"/>
      <c r="EIS36" s="687"/>
      <c r="EIT36" s="687"/>
      <c r="EIU36" s="687"/>
      <c r="EIV36" s="687"/>
      <c r="EIW36" s="687"/>
      <c r="EIX36" s="687"/>
      <c r="EIY36" s="687"/>
      <c r="EIZ36" s="687"/>
      <c r="EJA36" s="687"/>
      <c r="EJB36" s="687"/>
      <c r="EJC36" s="687"/>
      <c r="EJD36" s="687"/>
      <c r="EJE36" s="687"/>
      <c r="EJF36" s="687"/>
      <c r="EJG36" s="687"/>
      <c r="EJH36" s="687"/>
      <c r="EJI36" s="687"/>
      <c r="EJJ36" s="687"/>
      <c r="EJK36" s="687"/>
      <c r="EJL36" s="687"/>
      <c r="EJM36" s="687"/>
      <c r="EJN36" s="687"/>
      <c r="EJO36" s="687"/>
      <c r="EJP36" s="687"/>
      <c r="EJQ36" s="687"/>
      <c r="EJR36" s="687"/>
      <c r="EJS36" s="687"/>
      <c r="EJT36" s="687"/>
      <c r="EJU36" s="687"/>
      <c r="EJV36" s="687"/>
      <c r="EJW36" s="687"/>
      <c r="EJX36" s="687"/>
      <c r="EJY36" s="687"/>
      <c r="EJZ36" s="687"/>
      <c r="EKA36" s="687"/>
      <c r="EKB36" s="687"/>
      <c r="EKC36" s="687"/>
      <c r="EKD36" s="687"/>
      <c r="EKE36" s="687"/>
      <c r="EKF36" s="687"/>
      <c r="EKG36" s="687"/>
      <c r="EKH36" s="687"/>
      <c r="EKI36" s="687"/>
      <c r="EKJ36" s="687"/>
      <c r="EKK36" s="687"/>
      <c r="EKL36" s="687"/>
      <c r="EKM36" s="687"/>
      <c r="EKN36" s="687"/>
      <c r="EKO36" s="687"/>
      <c r="EKP36" s="687"/>
      <c r="EKQ36" s="687"/>
      <c r="EKR36" s="687"/>
      <c r="EKS36" s="687"/>
      <c r="EKT36" s="687"/>
      <c r="EKU36" s="687"/>
      <c r="EKV36" s="687"/>
      <c r="EKW36" s="687"/>
      <c r="EKX36" s="687"/>
      <c r="EKY36" s="687"/>
      <c r="EKZ36" s="687"/>
      <c r="ELA36" s="687"/>
      <c r="ELB36" s="687"/>
      <c r="ELC36" s="687"/>
      <c r="ELD36" s="687"/>
      <c r="ELE36" s="687"/>
      <c r="ELF36" s="687"/>
      <c r="ELG36" s="687"/>
      <c r="ELH36" s="687"/>
      <c r="ELI36" s="687"/>
      <c r="ELJ36" s="687"/>
      <c r="ELK36" s="687"/>
      <c r="ELL36" s="687"/>
      <c r="ELM36" s="687"/>
      <c r="ELN36" s="687"/>
      <c r="ELO36" s="687"/>
      <c r="ELP36" s="687"/>
      <c r="ELQ36" s="687"/>
      <c r="ELR36" s="687"/>
      <c r="ELS36" s="687"/>
      <c r="ELT36" s="687"/>
      <c r="ELU36" s="687"/>
      <c r="ELV36" s="687"/>
      <c r="ELW36" s="687"/>
      <c r="ELX36" s="687"/>
      <c r="ELY36" s="687"/>
      <c r="ELZ36" s="687"/>
      <c r="EMA36" s="687"/>
      <c r="EMB36" s="687"/>
      <c r="EMC36" s="687"/>
      <c r="EMD36" s="687"/>
      <c r="EME36" s="687"/>
      <c r="EMF36" s="687"/>
      <c r="EMG36" s="687"/>
      <c r="EMH36" s="687"/>
      <c r="EMI36" s="687"/>
      <c r="EMJ36" s="687"/>
      <c r="EMK36" s="687"/>
      <c r="EML36" s="687"/>
      <c r="EMM36" s="687"/>
      <c r="EMN36" s="687"/>
      <c r="EMO36" s="687"/>
      <c r="EMP36" s="687"/>
      <c r="EMQ36" s="687"/>
      <c r="EMR36" s="687"/>
      <c r="EMS36" s="687"/>
      <c r="EMT36" s="687"/>
      <c r="EMU36" s="687"/>
      <c r="EMV36" s="687"/>
      <c r="EMW36" s="687"/>
      <c r="EMX36" s="687"/>
      <c r="EMY36" s="687"/>
      <c r="EMZ36" s="687"/>
      <c r="ENA36" s="687"/>
      <c r="ENB36" s="687"/>
      <c r="ENC36" s="687"/>
      <c r="END36" s="687"/>
      <c r="ENE36" s="687"/>
      <c r="ENF36" s="687"/>
      <c r="ENG36" s="687"/>
      <c r="ENH36" s="687"/>
      <c r="ENI36" s="687"/>
      <c r="ENJ36" s="687"/>
      <c r="ENK36" s="687"/>
      <c r="ENL36" s="687"/>
      <c r="ENM36" s="687"/>
      <c r="ENN36" s="687"/>
      <c r="ENO36" s="687"/>
      <c r="ENP36" s="687"/>
      <c r="ENQ36" s="687"/>
      <c r="ENR36" s="687"/>
      <c r="ENS36" s="687"/>
      <c r="ENT36" s="687"/>
      <c r="ENU36" s="687"/>
      <c r="ENV36" s="687"/>
      <c r="ENW36" s="687"/>
      <c r="ENX36" s="687"/>
      <c r="ENY36" s="687"/>
      <c r="ENZ36" s="687"/>
      <c r="EOA36" s="687"/>
      <c r="EOB36" s="687"/>
      <c r="EOC36" s="687"/>
      <c r="EOD36" s="687"/>
      <c r="EOE36" s="687"/>
      <c r="EOF36" s="687"/>
      <c r="EOG36" s="687"/>
      <c r="EOH36" s="687"/>
      <c r="EOI36" s="687"/>
      <c r="EOJ36" s="687"/>
      <c r="EOK36" s="687"/>
      <c r="EOL36" s="687"/>
      <c r="EOM36" s="687"/>
      <c r="EON36" s="687"/>
      <c r="EOO36" s="687"/>
      <c r="EOP36" s="687"/>
      <c r="EOQ36" s="687"/>
      <c r="EOR36" s="687"/>
      <c r="EOS36" s="687"/>
      <c r="EOT36" s="687"/>
      <c r="EOU36" s="687"/>
      <c r="EOV36" s="687"/>
      <c r="EOW36" s="687"/>
      <c r="EOX36" s="687"/>
      <c r="EOY36" s="687"/>
      <c r="EOZ36" s="687"/>
      <c r="EPA36" s="687"/>
      <c r="EPB36" s="687"/>
      <c r="EPC36" s="687"/>
      <c r="EPD36" s="687"/>
      <c r="EPE36" s="687"/>
      <c r="EPF36" s="687"/>
      <c r="EPG36" s="687"/>
      <c r="EPH36" s="687"/>
      <c r="EPI36" s="687"/>
      <c r="EPJ36" s="687"/>
      <c r="EPK36" s="687"/>
      <c r="EPL36" s="687"/>
      <c r="EPM36" s="687"/>
      <c r="EPN36" s="687"/>
      <c r="EPO36" s="687"/>
      <c r="EPP36" s="687"/>
      <c r="EPQ36" s="687"/>
      <c r="EPR36" s="687"/>
      <c r="EPS36" s="687"/>
      <c r="EPT36" s="687"/>
      <c r="EPU36" s="687"/>
      <c r="EPV36" s="687"/>
      <c r="EPW36" s="687"/>
      <c r="EPX36" s="687"/>
      <c r="EPY36" s="687"/>
      <c r="EPZ36" s="687"/>
      <c r="EQA36" s="687"/>
      <c r="EQB36" s="687"/>
      <c r="EQC36" s="687"/>
      <c r="EQD36" s="687"/>
      <c r="EQE36" s="687"/>
      <c r="EQF36" s="687"/>
      <c r="EQG36" s="687"/>
      <c r="EQH36" s="687"/>
      <c r="EQI36" s="687"/>
      <c r="EQJ36" s="687"/>
      <c r="EQK36" s="687"/>
      <c r="EQL36" s="687"/>
      <c r="EQM36" s="687"/>
      <c r="EQN36" s="687"/>
      <c r="EQO36" s="687"/>
      <c r="EQP36" s="687"/>
      <c r="EQQ36" s="687"/>
      <c r="EQR36" s="687"/>
      <c r="EQS36" s="687"/>
      <c r="EQT36" s="687"/>
      <c r="EQU36" s="687"/>
      <c r="EQV36" s="687"/>
      <c r="EQW36" s="687"/>
      <c r="EQX36" s="687"/>
      <c r="EQY36" s="687"/>
      <c r="EQZ36" s="687"/>
      <c r="ERA36" s="687"/>
      <c r="ERB36" s="687"/>
      <c r="ERC36" s="687"/>
      <c r="ERD36" s="687"/>
      <c r="ERE36" s="687"/>
      <c r="ERF36" s="687"/>
      <c r="ERG36" s="687"/>
      <c r="ERH36" s="687"/>
      <c r="ERI36" s="687"/>
      <c r="ERJ36" s="687"/>
      <c r="ERK36" s="687"/>
      <c r="ERL36" s="687"/>
      <c r="ERM36" s="687"/>
      <c r="ERN36" s="687"/>
      <c r="ERO36" s="687"/>
      <c r="ERP36" s="687"/>
      <c r="ERQ36" s="687"/>
      <c r="ERR36" s="687"/>
      <c r="ERS36" s="687"/>
      <c r="ERT36" s="687"/>
      <c r="ERU36" s="687"/>
      <c r="ERV36" s="687"/>
      <c r="ERW36" s="687"/>
      <c r="ERX36" s="687"/>
      <c r="ERY36" s="687"/>
      <c r="ERZ36" s="687"/>
      <c r="ESA36" s="687"/>
      <c r="ESB36" s="687"/>
      <c r="ESC36" s="687"/>
      <c r="ESD36" s="687"/>
      <c r="ESE36" s="687"/>
      <c r="ESF36" s="687"/>
      <c r="ESG36" s="687"/>
      <c r="ESH36" s="687"/>
      <c r="ESI36" s="687"/>
      <c r="ESJ36" s="687"/>
      <c r="ESK36" s="687"/>
      <c r="ESL36" s="687"/>
      <c r="ESM36" s="687"/>
      <c r="ESN36" s="687"/>
      <c r="ESO36" s="687"/>
      <c r="ESP36" s="687"/>
      <c r="ESQ36" s="687"/>
      <c r="ESR36" s="687"/>
      <c r="ESS36" s="687"/>
      <c r="EST36" s="687"/>
      <c r="ESU36" s="687"/>
      <c r="ESV36" s="687"/>
      <c r="ESW36" s="687"/>
      <c r="ESX36" s="687"/>
      <c r="ESY36" s="687"/>
      <c r="ESZ36" s="687"/>
      <c r="ETA36" s="687"/>
      <c r="ETB36" s="687"/>
      <c r="ETC36" s="687"/>
      <c r="ETD36" s="687"/>
      <c r="ETE36" s="687"/>
      <c r="ETF36" s="687"/>
      <c r="ETG36" s="687"/>
      <c r="ETH36" s="687"/>
      <c r="ETI36" s="687"/>
      <c r="ETJ36" s="687"/>
      <c r="ETK36" s="687"/>
      <c r="ETL36" s="687"/>
      <c r="ETM36" s="687"/>
      <c r="ETN36" s="687"/>
      <c r="ETO36" s="687"/>
      <c r="ETP36" s="687"/>
      <c r="ETQ36" s="687"/>
      <c r="ETR36" s="687"/>
      <c r="ETS36" s="687"/>
      <c r="ETT36" s="687"/>
      <c r="ETU36" s="687"/>
      <c r="ETV36" s="687"/>
      <c r="ETW36" s="687"/>
      <c r="ETX36" s="687"/>
      <c r="ETY36" s="687"/>
      <c r="ETZ36" s="687"/>
      <c r="EUA36" s="687"/>
      <c r="EUB36" s="687"/>
      <c r="EUC36" s="687"/>
      <c r="EUD36" s="687"/>
      <c r="EUE36" s="687"/>
      <c r="EUF36" s="687"/>
      <c r="EUG36" s="687"/>
      <c r="EUH36" s="687"/>
      <c r="EUI36" s="687"/>
      <c r="EUJ36" s="687"/>
      <c r="EUK36" s="687"/>
      <c r="EUL36" s="687"/>
      <c r="EUM36" s="687"/>
      <c r="EUN36" s="687"/>
      <c r="EUO36" s="687"/>
      <c r="EUP36" s="687"/>
      <c r="EUQ36" s="687"/>
      <c r="EUR36" s="687"/>
      <c r="EUS36" s="687"/>
      <c r="EUT36" s="687"/>
      <c r="EUU36" s="687"/>
      <c r="EUV36" s="687"/>
      <c r="EUW36" s="687"/>
      <c r="EUX36" s="687"/>
      <c r="EUY36" s="687"/>
      <c r="EUZ36" s="687"/>
      <c r="EVA36" s="687"/>
      <c r="EVB36" s="687"/>
      <c r="EVC36" s="687"/>
      <c r="EVD36" s="687"/>
      <c r="EVE36" s="687"/>
      <c r="EVF36" s="687"/>
      <c r="EVG36" s="687"/>
      <c r="EVH36" s="687"/>
      <c r="EVI36" s="687"/>
      <c r="EVJ36" s="687"/>
      <c r="EVK36" s="687"/>
      <c r="EVL36" s="687"/>
      <c r="EVM36" s="687"/>
      <c r="EVN36" s="687"/>
      <c r="EVO36" s="687"/>
      <c r="EVP36" s="687"/>
      <c r="EVQ36" s="687"/>
      <c r="EVR36" s="687"/>
      <c r="EVS36" s="687"/>
      <c r="EVT36" s="687"/>
      <c r="EVU36" s="687"/>
      <c r="EVV36" s="687"/>
      <c r="EVW36" s="687"/>
      <c r="EVX36" s="687"/>
      <c r="EVY36" s="687"/>
      <c r="EVZ36" s="687"/>
      <c r="EWA36" s="687"/>
      <c r="EWB36" s="687"/>
      <c r="EWC36" s="687"/>
      <c r="EWD36" s="687"/>
      <c r="EWE36" s="687"/>
      <c r="EWF36" s="687"/>
      <c r="EWG36" s="687"/>
      <c r="EWH36" s="687"/>
      <c r="EWI36" s="687"/>
      <c r="EWJ36" s="687"/>
      <c r="EWK36" s="687"/>
      <c r="EWL36" s="687"/>
      <c r="EWM36" s="687"/>
      <c r="EWN36" s="687"/>
      <c r="EWO36" s="687"/>
      <c r="EWP36" s="687"/>
      <c r="EWQ36" s="687"/>
      <c r="EWR36" s="687"/>
      <c r="EWS36" s="687"/>
      <c r="EWT36" s="687"/>
      <c r="EWU36" s="687"/>
      <c r="EWV36" s="687"/>
      <c r="EWW36" s="687"/>
      <c r="EWX36" s="687"/>
      <c r="EWY36" s="687"/>
      <c r="EWZ36" s="687"/>
      <c r="EXA36" s="687"/>
      <c r="EXB36" s="687"/>
      <c r="EXC36" s="687"/>
      <c r="EXD36" s="687"/>
      <c r="EXE36" s="687"/>
      <c r="EXF36" s="687"/>
      <c r="EXG36" s="687"/>
      <c r="EXH36" s="687"/>
      <c r="EXI36" s="687"/>
      <c r="EXJ36" s="687"/>
      <c r="EXK36" s="687"/>
      <c r="EXL36" s="687"/>
      <c r="EXM36" s="687"/>
      <c r="EXN36" s="687"/>
      <c r="EXO36" s="687"/>
      <c r="EXP36" s="687"/>
      <c r="EXQ36" s="687"/>
      <c r="EXR36" s="687"/>
      <c r="EXS36" s="687"/>
      <c r="EXT36" s="687"/>
      <c r="EXU36" s="687"/>
      <c r="EXV36" s="687"/>
      <c r="EXW36" s="687"/>
      <c r="EXX36" s="687"/>
      <c r="EXY36" s="687"/>
      <c r="EXZ36" s="687"/>
      <c r="EYA36" s="687"/>
      <c r="EYB36" s="687"/>
      <c r="EYC36" s="687"/>
      <c r="EYD36" s="687"/>
      <c r="EYE36" s="687"/>
      <c r="EYF36" s="687"/>
      <c r="EYG36" s="687"/>
      <c r="EYH36" s="687"/>
      <c r="EYI36" s="687"/>
      <c r="EYJ36" s="687"/>
      <c r="EYK36" s="687"/>
      <c r="EYL36" s="687"/>
      <c r="EYM36" s="687"/>
      <c r="EYN36" s="687"/>
      <c r="EYO36" s="687"/>
      <c r="EYP36" s="687"/>
      <c r="EYQ36" s="687"/>
      <c r="EYR36" s="687"/>
      <c r="EYS36" s="687"/>
      <c r="EYT36" s="687"/>
      <c r="EYU36" s="687"/>
      <c r="EYV36" s="687"/>
      <c r="EYW36" s="687"/>
      <c r="EYX36" s="687"/>
      <c r="EYY36" s="687"/>
      <c r="EYZ36" s="687"/>
      <c r="EZA36" s="687"/>
      <c r="EZB36" s="687"/>
      <c r="EZC36" s="687"/>
      <c r="EZD36" s="687"/>
      <c r="EZE36" s="687"/>
      <c r="EZF36" s="687"/>
      <c r="EZG36" s="687"/>
      <c r="EZH36" s="687"/>
      <c r="EZI36" s="687"/>
      <c r="EZJ36" s="687"/>
      <c r="EZK36" s="687"/>
      <c r="EZL36" s="687"/>
      <c r="EZM36" s="687"/>
      <c r="EZN36" s="687"/>
      <c r="EZO36" s="687"/>
      <c r="EZP36" s="687"/>
      <c r="EZQ36" s="687"/>
      <c r="EZR36" s="687"/>
      <c r="EZS36" s="687"/>
      <c r="EZT36" s="687"/>
      <c r="EZU36" s="687"/>
      <c r="EZV36" s="687"/>
      <c r="EZW36" s="687"/>
      <c r="EZX36" s="687"/>
      <c r="EZY36" s="687"/>
      <c r="EZZ36" s="687"/>
      <c r="FAA36" s="687"/>
      <c r="FAB36" s="687"/>
      <c r="FAC36" s="687"/>
      <c r="FAD36" s="687"/>
      <c r="FAE36" s="687"/>
      <c r="FAF36" s="687"/>
      <c r="FAG36" s="687"/>
      <c r="FAH36" s="687"/>
      <c r="FAI36" s="687"/>
      <c r="FAJ36" s="687"/>
      <c r="FAK36" s="687"/>
      <c r="FAL36" s="687"/>
      <c r="FAM36" s="687"/>
      <c r="FAN36" s="687"/>
      <c r="FAO36" s="687"/>
      <c r="FAP36" s="687"/>
      <c r="FAQ36" s="687"/>
      <c r="FAR36" s="687"/>
      <c r="FAS36" s="687"/>
      <c r="FAT36" s="687"/>
      <c r="FAU36" s="687"/>
      <c r="FAV36" s="687"/>
      <c r="FAW36" s="687"/>
      <c r="FAX36" s="687"/>
      <c r="FAY36" s="687"/>
      <c r="FAZ36" s="687"/>
      <c r="FBA36" s="687"/>
      <c r="FBB36" s="687"/>
      <c r="FBC36" s="687"/>
      <c r="FBD36" s="687"/>
      <c r="FBE36" s="687"/>
      <c r="FBF36" s="687"/>
      <c r="FBG36" s="687"/>
      <c r="FBH36" s="687"/>
      <c r="FBI36" s="687"/>
      <c r="FBJ36" s="687"/>
      <c r="FBK36" s="687"/>
      <c r="FBL36" s="687"/>
      <c r="FBM36" s="687"/>
      <c r="FBN36" s="687"/>
      <c r="FBO36" s="687"/>
      <c r="FBP36" s="687"/>
      <c r="FBQ36" s="687"/>
      <c r="FBR36" s="687"/>
      <c r="FBS36" s="687"/>
      <c r="FBT36" s="687"/>
      <c r="FBU36" s="687"/>
      <c r="FBV36" s="687"/>
      <c r="FBW36" s="687"/>
      <c r="FBX36" s="687"/>
      <c r="FBY36" s="687"/>
      <c r="FBZ36" s="687"/>
      <c r="FCA36" s="687"/>
      <c r="FCB36" s="687"/>
      <c r="FCC36" s="687"/>
      <c r="FCD36" s="687"/>
      <c r="FCE36" s="687"/>
      <c r="FCF36" s="687"/>
      <c r="FCG36" s="687"/>
      <c r="FCH36" s="687"/>
      <c r="FCI36" s="687"/>
      <c r="FCJ36" s="687"/>
      <c r="FCK36" s="687"/>
      <c r="FCL36" s="687"/>
      <c r="FCM36" s="687"/>
      <c r="FCN36" s="687"/>
      <c r="FCO36" s="687"/>
      <c r="FCP36" s="687"/>
      <c r="FCQ36" s="687"/>
      <c r="FCR36" s="687"/>
      <c r="FCS36" s="687"/>
      <c r="FCT36" s="687"/>
      <c r="FCU36" s="687"/>
      <c r="FCV36" s="687"/>
      <c r="FCW36" s="687"/>
      <c r="FCX36" s="687"/>
      <c r="FCY36" s="687"/>
      <c r="FCZ36" s="687"/>
      <c r="FDA36" s="687"/>
      <c r="FDB36" s="687"/>
      <c r="FDC36" s="687"/>
      <c r="FDD36" s="687"/>
      <c r="FDE36" s="687"/>
      <c r="FDF36" s="687"/>
      <c r="FDG36" s="687"/>
      <c r="FDH36" s="687"/>
      <c r="FDI36" s="687"/>
      <c r="FDJ36" s="687"/>
      <c r="FDK36" s="687"/>
      <c r="FDL36" s="687"/>
      <c r="FDM36" s="687"/>
      <c r="FDN36" s="687"/>
      <c r="FDO36" s="687"/>
      <c r="FDP36" s="687"/>
      <c r="FDQ36" s="687"/>
      <c r="FDR36" s="687"/>
      <c r="FDS36" s="687"/>
      <c r="FDT36" s="687"/>
      <c r="FDU36" s="687"/>
      <c r="FDV36" s="687"/>
      <c r="FDW36" s="687"/>
      <c r="FDX36" s="687"/>
      <c r="FDY36" s="687"/>
      <c r="FDZ36" s="687"/>
      <c r="FEA36" s="687"/>
      <c r="FEB36" s="687"/>
      <c r="FEC36" s="687"/>
      <c r="FED36" s="687"/>
      <c r="FEE36" s="687"/>
      <c r="FEF36" s="687"/>
      <c r="FEG36" s="687"/>
      <c r="FEH36" s="687"/>
      <c r="FEI36" s="687"/>
      <c r="FEJ36" s="687"/>
      <c r="FEK36" s="687"/>
      <c r="FEL36" s="687"/>
      <c r="FEM36" s="687"/>
      <c r="FEN36" s="687"/>
      <c r="FEO36" s="687"/>
      <c r="FEP36" s="687"/>
      <c r="FEQ36" s="687"/>
      <c r="FER36" s="687"/>
      <c r="FES36" s="687"/>
      <c r="FET36" s="687"/>
      <c r="FEU36" s="687"/>
      <c r="FEV36" s="687"/>
      <c r="FEW36" s="687"/>
      <c r="FEX36" s="687"/>
      <c r="FEY36" s="687"/>
      <c r="FEZ36" s="687"/>
      <c r="FFA36" s="687"/>
      <c r="FFB36" s="687"/>
      <c r="FFC36" s="687"/>
      <c r="FFD36" s="687"/>
      <c r="FFE36" s="687"/>
      <c r="FFF36" s="687"/>
      <c r="FFG36" s="687"/>
      <c r="FFH36" s="687"/>
      <c r="FFI36" s="687"/>
      <c r="FFJ36" s="687"/>
      <c r="FFK36" s="687"/>
      <c r="FFL36" s="687"/>
      <c r="FFM36" s="687"/>
      <c r="FFN36" s="687"/>
      <c r="FFO36" s="687"/>
      <c r="FFP36" s="687"/>
      <c r="FFQ36" s="687"/>
      <c r="FFR36" s="687"/>
      <c r="FFS36" s="687"/>
      <c r="FFT36" s="687"/>
      <c r="FFU36" s="687"/>
      <c r="FFV36" s="687"/>
      <c r="FFW36" s="687"/>
      <c r="FFX36" s="687"/>
      <c r="FFY36" s="687"/>
      <c r="FFZ36" s="687"/>
      <c r="FGA36" s="687"/>
      <c r="FGB36" s="687"/>
      <c r="FGC36" s="687"/>
      <c r="FGD36" s="687"/>
      <c r="FGE36" s="687"/>
      <c r="FGF36" s="687"/>
      <c r="FGG36" s="687"/>
      <c r="FGH36" s="687"/>
      <c r="FGI36" s="687"/>
      <c r="FGJ36" s="687"/>
      <c r="FGK36" s="687"/>
      <c r="FGL36" s="687"/>
      <c r="FGM36" s="687"/>
      <c r="FGN36" s="687"/>
      <c r="FGO36" s="687"/>
      <c r="FGP36" s="687"/>
      <c r="FGQ36" s="687"/>
      <c r="FGR36" s="687"/>
      <c r="FGS36" s="687"/>
      <c r="FGT36" s="687"/>
      <c r="FGU36" s="687"/>
      <c r="FGV36" s="687"/>
      <c r="FGW36" s="687"/>
      <c r="FGX36" s="687"/>
      <c r="FGY36" s="687"/>
      <c r="FGZ36" s="687"/>
      <c r="FHA36" s="687"/>
      <c r="FHB36" s="687"/>
      <c r="FHC36" s="687"/>
      <c r="FHD36" s="687"/>
      <c r="FHE36" s="687"/>
      <c r="FHF36" s="687"/>
      <c r="FHG36" s="687"/>
      <c r="FHH36" s="687"/>
      <c r="FHI36" s="687"/>
      <c r="FHJ36" s="687"/>
      <c r="FHK36" s="687"/>
      <c r="FHL36" s="687"/>
      <c r="FHM36" s="687"/>
      <c r="FHN36" s="687"/>
      <c r="FHO36" s="687"/>
      <c r="FHP36" s="687"/>
      <c r="FHQ36" s="687"/>
      <c r="FHR36" s="687"/>
      <c r="FHS36" s="687"/>
      <c r="FHT36" s="687"/>
      <c r="FHU36" s="687"/>
      <c r="FHV36" s="687"/>
      <c r="FHW36" s="687"/>
      <c r="FHX36" s="687"/>
      <c r="FHY36" s="687"/>
      <c r="FHZ36" s="687"/>
      <c r="FIA36" s="687"/>
      <c r="FIB36" s="687"/>
      <c r="FIC36" s="687"/>
      <c r="FID36" s="687"/>
      <c r="FIE36" s="687"/>
      <c r="FIF36" s="687"/>
      <c r="FIG36" s="687"/>
      <c r="FIH36" s="687"/>
      <c r="FII36" s="687"/>
      <c r="FIJ36" s="687"/>
      <c r="FIK36" s="687"/>
      <c r="FIL36" s="687"/>
      <c r="FIM36" s="687"/>
      <c r="FIN36" s="687"/>
      <c r="FIO36" s="687"/>
      <c r="FIP36" s="687"/>
      <c r="FIQ36" s="687"/>
      <c r="FIR36" s="687"/>
      <c r="FIS36" s="687"/>
      <c r="FIT36" s="687"/>
      <c r="FIU36" s="687"/>
      <c r="FIV36" s="687"/>
      <c r="FIW36" s="687"/>
      <c r="FIX36" s="687"/>
      <c r="FIY36" s="687"/>
      <c r="FIZ36" s="687"/>
      <c r="FJA36" s="687"/>
      <c r="FJB36" s="687"/>
      <c r="FJC36" s="687"/>
      <c r="FJD36" s="687"/>
      <c r="FJE36" s="687"/>
      <c r="FJF36" s="687"/>
      <c r="FJG36" s="687"/>
      <c r="FJH36" s="687"/>
      <c r="FJI36" s="687"/>
      <c r="FJJ36" s="687"/>
      <c r="FJK36" s="687"/>
      <c r="FJL36" s="687"/>
      <c r="FJM36" s="687"/>
      <c r="FJN36" s="687"/>
      <c r="FJO36" s="687"/>
      <c r="FJP36" s="687"/>
      <c r="FJQ36" s="687"/>
      <c r="FJR36" s="687"/>
      <c r="FJS36" s="687"/>
      <c r="FJT36" s="687"/>
      <c r="FJU36" s="687"/>
      <c r="FJV36" s="687"/>
      <c r="FJW36" s="687"/>
      <c r="FJX36" s="687"/>
      <c r="FJY36" s="687"/>
      <c r="FJZ36" s="687"/>
      <c r="FKA36" s="687"/>
      <c r="FKB36" s="687"/>
      <c r="FKC36" s="687"/>
      <c r="FKD36" s="687"/>
      <c r="FKE36" s="687"/>
      <c r="FKF36" s="687"/>
      <c r="FKG36" s="687"/>
      <c r="FKH36" s="687"/>
      <c r="FKI36" s="687"/>
      <c r="FKJ36" s="687"/>
      <c r="FKK36" s="687"/>
      <c r="FKL36" s="687"/>
      <c r="FKM36" s="687"/>
      <c r="FKN36" s="687"/>
      <c r="FKO36" s="687"/>
      <c r="FKP36" s="687"/>
      <c r="FKQ36" s="687"/>
      <c r="FKR36" s="687"/>
      <c r="FKS36" s="687"/>
      <c r="FKT36" s="687"/>
      <c r="FKU36" s="687"/>
      <c r="FKV36" s="687"/>
      <c r="FKW36" s="687"/>
      <c r="FKX36" s="687"/>
      <c r="FKY36" s="687"/>
      <c r="FKZ36" s="687"/>
      <c r="FLA36" s="687"/>
      <c r="FLB36" s="687"/>
      <c r="FLC36" s="687"/>
      <c r="FLD36" s="687"/>
      <c r="FLE36" s="687"/>
      <c r="FLF36" s="687"/>
      <c r="FLG36" s="687"/>
      <c r="FLH36" s="687"/>
      <c r="FLI36" s="687"/>
      <c r="FLJ36" s="687"/>
      <c r="FLK36" s="687"/>
      <c r="FLL36" s="687"/>
      <c r="FLM36" s="687"/>
      <c r="FLN36" s="687"/>
      <c r="FLO36" s="687"/>
      <c r="FLP36" s="687"/>
      <c r="FLQ36" s="687"/>
      <c r="FLR36" s="687"/>
      <c r="FLS36" s="687"/>
      <c r="FLT36" s="687"/>
      <c r="FLU36" s="687"/>
      <c r="FLV36" s="687"/>
      <c r="FLW36" s="687"/>
      <c r="FLX36" s="687"/>
      <c r="FLY36" s="687"/>
      <c r="FLZ36" s="687"/>
      <c r="FMA36" s="687"/>
      <c r="FMB36" s="687"/>
      <c r="FMC36" s="687"/>
      <c r="FMD36" s="687"/>
      <c r="FME36" s="687"/>
      <c r="FMF36" s="687"/>
      <c r="FMG36" s="687"/>
      <c r="FMH36" s="687"/>
      <c r="FMI36" s="687"/>
      <c r="FMJ36" s="687"/>
      <c r="FMK36" s="687"/>
      <c r="FML36" s="687"/>
      <c r="FMM36" s="687"/>
      <c r="FMN36" s="687"/>
      <c r="FMO36" s="687"/>
      <c r="FMP36" s="687"/>
      <c r="FMQ36" s="687"/>
      <c r="FMR36" s="687"/>
      <c r="FMS36" s="687"/>
      <c r="FMT36" s="687"/>
      <c r="FMU36" s="687"/>
      <c r="FMV36" s="687"/>
      <c r="FMW36" s="687"/>
      <c r="FMX36" s="687"/>
      <c r="FMY36" s="687"/>
      <c r="FMZ36" s="687"/>
      <c r="FNA36" s="687"/>
      <c r="FNB36" s="687"/>
      <c r="FNC36" s="687"/>
      <c r="FND36" s="687"/>
      <c r="FNE36" s="687"/>
      <c r="FNF36" s="687"/>
      <c r="FNG36" s="687"/>
      <c r="FNH36" s="687"/>
      <c r="FNI36" s="687"/>
      <c r="FNJ36" s="687"/>
      <c r="FNK36" s="687"/>
      <c r="FNL36" s="687"/>
      <c r="FNM36" s="687"/>
      <c r="FNN36" s="687"/>
      <c r="FNO36" s="687"/>
      <c r="FNP36" s="687"/>
      <c r="FNQ36" s="687"/>
      <c r="FNR36" s="687"/>
      <c r="FNS36" s="687"/>
      <c r="FNT36" s="687"/>
      <c r="FNU36" s="687"/>
      <c r="FNV36" s="687"/>
      <c r="FNW36" s="687"/>
      <c r="FNX36" s="687"/>
      <c r="FNY36" s="687"/>
      <c r="FNZ36" s="687"/>
      <c r="FOA36" s="687"/>
      <c r="FOB36" s="687"/>
      <c r="FOC36" s="687"/>
      <c r="FOD36" s="687"/>
      <c r="FOE36" s="687"/>
      <c r="FOF36" s="687"/>
      <c r="FOG36" s="687"/>
      <c r="FOH36" s="687"/>
      <c r="FOI36" s="687"/>
      <c r="FOJ36" s="687"/>
      <c r="FOK36" s="687"/>
      <c r="FOL36" s="687"/>
      <c r="FOM36" s="687"/>
      <c r="FON36" s="687"/>
      <c r="FOO36" s="687"/>
      <c r="FOP36" s="687"/>
      <c r="FOQ36" s="687"/>
      <c r="FOR36" s="687"/>
      <c r="FOS36" s="687"/>
      <c r="FOT36" s="687"/>
      <c r="FOU36" s="687"/>
      <c r="FOV36" s="687"/>
      <c r="FOW36" s="687"/>
      <c r="FOX36" s="687"/>
      <c r="FOY36" s="687"/>
      <c r="FOZ36" s="687"/>
      <c r="FPA36" s="687"/>
      <c r="FPB36" s="687"/>
      <c r="FPC36" s="687"/>
      <c r="FPD36" s="687"/>
      <c r="FPE36" s="687"/>
      <c r="FPF36" s="687"/>
      <c r="FPG36" s="687"/>
      <c r="FPH36" s="687"/>
      <c r="FPI36" s="687"/>
      <c r="FPJ36" s="687"/>
      <c r="FPK36" s="687"/>
      <c r="FPL36" s="687"/>
      <c r="FPM36" s="687"/>
      <c r="FPN36" s="687"/>
      <c r="FPO36" s="687"/>
      <c r="FPP36" s="687"/>
      <c r="FPQ36" s="687"/>
      <c r="FPR36" s="687"/>
      <c r="FPS36" s="687"/>
      <c r="FPT36" s="687"/>
      <c r="FPU36" s="687"/>
      <c r="FPV36" s="687"/>
      <c r="FPW36" s="687"/>
      <c r="FPX36" s="687"/>
      <c r="FPY36" s="687"/>
      <c r="FPZ36" s="687"/>
      <c r="FQA36" s="687"/>
      <c r="FQB36" s="687"/>
      <c r="FQC36" s="687"/>
      <c r="FQD36" s="687"/>
      <c r="FQE36" s="687"/>
      <c r="FQF36" s="687"/>
      <c r="FQG36" s="687"/>
      <c r="FQH36" s="687"/>
      <c r="FQI36" s="687"/>
      <c r="FQJ36" s="687"/>
      <c r="FQK36" s="687"/>
      <c r="FQL36" s="687"/>
      <c r="FQM36" s="687"/>
      <c r="FQN36" s="687"/>
      <c r="FQO36" s="687"/>
      <c r="FQP36" s="687"/>
      <c r="FQQ36" s="687"/>
      <c r="FQR36" s="687"/>
      <c r="FQS36" s="687"/>
      <c r="FQT36" s="687"/>
      <c r="FQU36" s="687"/>
      <c r="FQV36" s="687"/>
      <c r="FQW36" s="687"/>
      <c r="FQX36" s="687"/>
      <c r="FQY36" s="687"/>
      <c r="FQZ36" s="687"/>
      <c r="FRA36" s="687"/>
      <c r="FRB36" s="687"/>
      <c r="FRC36" s="687"/>
      <c r="FRD36" s="687"/>
      <c r="FRE36" s="687"/>
      <c r="FRF36" s="687"/>
      <c r="FRG36" s="687"/>
      <c r="FRH36" s="687"/>
      <c r="FRI36" s="687"/>
      <c r="FRJ36" s="687"/>
      <c r="FRK36" s="687"/>
      <c r="FRL36" s="687"/>
      <c r="FRM36" s="687"/>
      <c r="FRN36" s="687"/>
      <c r="FRO36" s="687"/>
      <c r="FRP36" s="687"/>
      <c r="FRQ36" s="687"/>
      <c r="FRR36" s="687"/>
      <c r="FRS36" s="687"/>
      <c r="FRT36" s="687"/>
      <c r="FRU36" s="687"/>
      <c r="FRV36" s="687"/>
      <c r="FRW36" s="687"/>
      <c r="FRX36" s="687"/>
      <c r="FRY36" s="687"/>
      <c r="FRZ36" s="687"/>
      <c r="FSA36" s="687"/>
      <c r="FSB36" s="687"/>
      <c r="FSC36" s="687"/>
      <c r="FSD36" s="687"/>
      <c r="FSE36" s="687"/>
      <c r="FSF36" s="687"/>
      <c r="FSG36" s="687"/>
      <c r="FSH36" s="687"/>
      <c r="FSI36" s="687"/>
      <c r="FSJ36" s="687"/>
      <c r="FSK36" s="687"/>
      <c r="FSL36" s="687"/>
      <c r="FSM36" s="687"/>
      <c r="FSN36" s="687"/>
      <c r="FSO36" s="687"/>
      <c r="FSP36" s="687"/>
      <c r="FSQ36" s="687"/>
      <c r="FSR36" s="687"/>
      <c r="FSS36" s="687"/>
      <c r="FST36" s="687"/>
      <c r="FSU36" s="687"/>
      <c r="FSV36" s="687"/>
      <c r="FSW36" s="687"/>
      <c r="FSX36" s="687"/>
      <c r="FSY36" s="687"/>
      <c r="FSZ36" s="687"/>
      <c r="FTA36" s="687"/>
      <c r="FTB36" s="687"/>
      <c r="FTC36" s="687"/>
      <c r="FTD36" s="687"/>
      <c r="FTE36" s="687"/>
      <c r="FTF36" s="687"/>
      <c r="FTG36" s="687"/>
      <c r="FTH36" s="687"/>
      <c r="FTI36" s="687"/>
      <c r="FTJ36" s="687"/>
      <c r="FTK36" s="687"/>
      <c r="FTL36" s="687"/>
      <c r="FTM36" s="687"/>
      <c r="FTN36" s="687"/>
      <c r="FTO36" s="687"/>
      <c r="FTP36" s="687"/>
      <c r="FTQ36" s="687"/>
      <c r="FTR36" s="687"/>
      <c r="FTS36" s="687"/>
      <c r="FTT36" s="687"/>
      <c r="FTU36" s="687"/>
      <c r="FTV36" s="687"/>
      <c r="FTW36" s="687"/>
      <c r="FTX36" s="687"/>
      <c r="FTY36" s="687"/>
      <c r="FTZ36" s="687"/>
      <c r="FUA36" s="687"/>
      <c r="FUB36" s="687"/>
      <c r="FUC36" s="687"/>
      <c r="FUD36" s="687"/>
      <c r="FUE36" s="687"/>
      <c r="FUF36" s="687"/>
      <c r="FUG36" s="687"/>
      <c r="FUH36" s="687"/>
      <c r="FUI36" s="687"/>
      <c r="FUJ36" s="687"/>
      <c r="FUK36" s="687"/>
      <c r="FUL36" s="687"/>
      <c r="FUM36" s="687"/>
      <c r="FUN36" s="687"/>
      <c r="FUO36" s="687"/>
      <c r="FUP36" s="687"/>
      <c r="FUQ36" s="687"/>
      <c r="FUR36" s="687"/>
      <c r="FUS36" s="687"/>
      <c r="FUT36" s="687"/>
      <c r="FUU36" s="687"/>
      <c r="FUV36" s="687"/>
      <c r="FUW36" s="687"/>
      <c r="FUX36" s="687"/>
      <c r="FUY36" s="687"/>
      <c r="FUZ36" s="687"/>
      <c r="FVA36" s="687"/>
      <c r="FVB36" s="687"/>
      <c r="FVC36" s="687"/>
      <c r="FVD36" s="687"/>
      <c r="FVE36" s="687"/>
      <c r="FVF36" s="687"/>
      <c r="FVG36" s="687"/>
      <c r="FVH36" s="687"/>
      <c r="FVI36" s="687"/>
      <c r="FVJ36" s="687"/>
      <c r="FVK36" s="687"/>
      <c r="FVL36" s="687"/>
      <c r="FVM36" s="687"/>
      <c r="FVN36" s="687"/>
      <c r="FVO36" s="687"/>
      <c r="FVP36" s="687"/>
      <c r="FVQ36" s="687"/>
      <c r="FVR36" s="687"/>
      <c r="FVS36" s="687"/>
      <c r="FVT36" s="687"/>
      <c r="FVU36" s="687"/>
      <c r="FVV36" s="687"/>
      <c r="FVW36" s="687"/>
      <c r="FVX36" s="687"/>
      <c r="FVY36" s="687"/>
      <c r="FVZ36" s="687"/>
      <c r="FWA36" s="687"/>
      <c r="FWB36" s="687"/>
      <c r="FWC36" s="687"/>
      <c r="FWD36" s="687"/>
      <c r="FWE36" s="687"/>
      <c r="FWF36" s="687"/>
      <c r="FWG36" s="687"/>
      <c r="FWH36" s="687"/>
      <c r="FWI36" s="687"/>
      <c r="FWJ36" s="687"/>
      <c r="FWK36" s="687"/>
      <c r="FWL36" s="687"/>
      <c r="FWM36" s="687"/>
      <c r="FWN36" s="687"/>
      <c r="FWO36" s="687"/>
      <c r="FWP36" s="687"/>
      <c r="FWQ36" s="687"/>
      <c r="FWR36" s="687"/>
      <c r="FWS36" s="687"/>
      <c r="FWT36" s="687"/>
      <c r="FWU36" s="687"/>
      <c r="FWV36" s="687"/>
      <c r="FWW36" s="687"/>
      <c r="FWX36" s="687"/>
      <c r="FWY36" s="687"/>
      <c r="FWZ36" s="687"/>
      <c r="FXA36" s="687"/>
      <c r="FXB36" s="687"/>
      <c r="FXC36" s="687"/>
      <c r="FXD36" s="687"/>
      <c r="FXE36" s="687"/>
      <c r="FXF36" s="687"/>
      <c r="FXG36" s="687"/>
      <c r="FXH36" s="687"/>
      <c r="FXI36" s="687"/>
      <c r="FXJ36" s="687"/>
      <c r="FXK36" s="687"/>
      <c r="FXL36" s="687"/>
      <c r="FXM36" s="687"/>
      <c r="FXN36" s="687"/>
      <c r="FXO36" s="687"/>
      <c r="FXP36" s="687"/>
      <c r="FXQ36" s="687"/>
      <c r="FXR36" s="687"/>
      <c r="FXS36" s="687"/>
      <c r="FXT36" s="687"/>
      <c r="FXU36" s="687"/>
      <c r="FXV36" s="687"/>
      <c r="FXW36" s="687"/>
      <c r="FXX36" s="687"/>
      <c r="FXY36" s="687"/>
      <c r="FXZ36" s="687"/>
      <c r="FYA36" s="687"/>
      <c r="FYB36" s="687"/>
      <c r="FYC36" s="687"/>
      <c r="FYD36" s="687"/>
      <c r="FYE36" s="687"/>
      <c r="FYF36" s="687"/>
      <c r="FYG36" s="687"/>
      <c r="FYH36" s="687"/>
      <c r="FYI36" s="687"/>
      <c r="FYJ36" s="687"/>
      <c r="FYK36" s="687"/>
      <c r="FYL36" s="687"/>
      <c r="FYM36" s="687"/>
      <c r="FYN36" s="687"/>
      <c r="FYO36" s="687"/>
      <c r="FYP36" s="687"/>
      <c r="FYQ36" s="687"/>
      <c r="FYR36" s="687"/>
      <c r="FYS36" s="687"/>
      <c r="FYT36" s="687"/>
      <c r="FYU36" s="687"/>
      <c r="FYV36" s="687"/>
      <c r="FYW36" s="687"/>
      <c r="FYX36" s="687"/>
      <c r="FYY36" s="687"/>
      <c r="FYZ36" s="687"/>
      <c r="FZA36" s="687"/>
      <c r="FZB36" s="687"/>
      <c r="FZC36" s="687"/>
      <c r="FZD36" s="687"/>
      <c r="FZE36" s="687"/>
      <c r="FZF36" s="687"/>
      <c r="FZG36" s="687"/>
      <c r="FZH36" s="687"/>
      <c r="FZI36" s="687"/>
      <c r="FZJ36" s="687"/>
      <c r="FZK36" s="687"/>
      <c r="FZL36" s="687"/>
      <c r="FZM36" s="687"/>
      <c r="FZN36" s="687"/>
      <c r="FZO36" s="687"/>
      <c r="FZP36" s="687"/>
      <c r="FZQ36" s="687"/>
      <c r="FZR36" s="687"/>
      <c r="FZS36" s="687"/>
      <c r="FZT36" s="687"/>
      <c r="FZU36" s="687"/>
      <c r="FZV36" s="687"/>
      <c r="FZW36" s="687"/>
      <c r="FZX36" s="687"/>
      <c r="FZY36" s="687"/>
      <c r="FZZ36" s="687"/>
      <c r="GAA36" s="687"/>
      <c r="GAB36" s="687"/>
      <c r="GAC36" s="687"/>
      <c r="GAD36" s="687"/>
      <c r="GAE36" s="687"/>
      <c r="GAF36" s="687"/>
      <c r="GAG36" s="687"/>
      <c r="GAH36" s="687"/>
      <c r="GAI36" s="687"/>
      <c r="GAJ36" s="687"/>
      <c r="GAK36" s="687"/>
      <c r="GAL36" s="687"/>
      <c r="GAM36" s="687"/>
      <c r="GAN36" s="687"/>
      <c r="GAO36" s="687"/>
      <c r="GAP36" s="687"/>
      <c r="GAQ36" s="687"/>
      <c r="GAR36" s="687"/>
      <c r="GAS36" s="687"/>
      <c r="GAT36" s="687"/>
      <c r="GAU36" s="687"/>
      <c r="GAV36" s="687"/>
      <c r="GAW36" s="687"/>
      <c r="GAX36" s="687"/>
      <c r="GAY36" s="687"/>
      <c r="GAZ36" s="687"/>
      <c r="GBA36" s="687"/>
      <c r="GBB36" s="687"/>
      <c r="GBC36" s="687"/>
      <c r="GBD36" s="687"/>
      <c r="GBE36" s="687"/>
      <c r="GBF36" s="687"/>
      <c r="GBG36" s="687"/>
      <c r="GBH36" s="687"/>
      <c r="GBI36" s="687"/>
      <c r="GBJ36" s="687"/>
      <c r="GBK36" s="687"/>
      <c r="GBL36" s="687"/>
      <c r="GBM36" s="687"/>
      <c r="GBN36" s="687"/>
      <c r="GBO36" s="687"/>
      <c r="GBP36" s="687"/>
      <c r="GBQ36" s="687"/>
      <c r="GBR36" s="687"/>
      <c r="GBS36" s="687"/>
      <c r="GBT36" s="687"/>
      <c r="GBU36" s="687"/>
      <c r="GBV36" s="687"/>
      <c r="GBW36" s="687"/>
      <c r="GBX36" s="687"/>
      <c r="GBY36" s="687"/>
      <c r="GBZ36" s="687"/>
      <c r="GCA36" s="687"/>
      <c r="GCB36" s="687"/>
      <c r="GCC36" s="687"/>
      <c r="GCD36" s="687"/>
      <c r="GCE36" s="687"/>
      <c r="GCF36" s="687"/>
      <c r="GCG36" s="687"/>
      <c r="GCH36" s="687"/>
      <c r="GCI36" s="687"/>
      <c r="GCJ36" s="687"/>
      <c r="GCK36" s="687"/>
      <c r="GCL36" s="687"/>
      <c r="GCM36" s="687"/>
      <c r="GCN36" s="687"/>
      <c r="GCO36" s="687"/>
      <c r="GCP36" s="687"/>
      <c r="GCQ36" s="687"/>
      <c r="GCR36" s="687"/>
      <c r="GCS36" s="687"/>
      <c r="GCT36" s="687"/>
      <c r="GCU36" s="687"/>
      <c r="GCV36" s="687"/>
      <c r="GCW36" s="687"/>
      <c r="GCX36" s="687"/>
      <c r="GCY36" s="687"/>
      <c r="GCZ36" s="687"/>
      <c r="GDA36" s="687"/>
      <c r="GDB36" s="687"/>
      <c r="GDC36" s="687"/>
      <c r="GDD36" s="687"/>
      <c r="GDE36" s="687"/>
      <c r="GDF36" s="687"/>
      <c r="GDG36" s="687"/>
      <c r="GDH36" s="687"/>
      <c r="GDI36" s="687"/>
      <c r="GDJ36" s="687"/>
      <c r="GDK36" s="687"/>
      <c r="GDL36" s="687"/>
      <c r="GDM36" s="687"/>
      <c r="GDN36" s="687"/>
      <c r="GDO36" s="687"/>
      <c r="GDP36" s="687"/>
      <c r="GDQ36" s="687"/>
      <c r="GDR36" s="687"/>
      <c r="GDS36" s="687"/>
      <c r="GDT36" s="687"/>
      <c r="GDU36" s="687"/>
      <c r="GDV36" s="687"/>
      <c r="GDW36" s="687"/>
      <c r="GDX36" s="687"/>
      <c r="GDY36" s="687"/>
      <c r="GDZ36" s="687"/>
      <c r="GEA36" s="687"/>
      <c r="GEB36" s="687"/>
      <c r="GEC36" s="687"/>
      <c r="GED36" s="687"/>
      <c r="GEE36" s="687"/>
      <c r="GEF36" s="687"/>
      <c r="GEG36" s="687"/>
      <c r="GEH36" s="687"/>
      <c r="GEI36" s="687"/>
      <c r="GEJ36" s="687"/>
      <c r="GEK36" s="687"/>
      <c r="GEL36" s="687"/>
      <c r="GEM36" s="687"/>
      <c r="GEN36" s="687"/>
      <c r="GEO36" s="687"/>
      <c r="GEP36" s="687"/>
      <c r="GEQ36" s="687"/>
      <c r="GER36" s="687"/>
      <c r="GES36" s="687"/>
      <c r="GET36" s="687"/>
      <c r="GEU36" s="687"/>
      <c r="GEV36" s="687"/>
      <c r="GEW36" s="687"/>
      <c r="GEX36" s="687"/>
      <c r="GEY36" s="687"/>
      <c r="GEZ36" s="687"/>
      <c r="GFA36" s="687"/>
      <c r="GFB36" s="687"/>
      <c r="GFC36" s="687"/>
      <c r="GFD36" s="687"/>
      <c r="GFE36" s="687"/>
      <c r="GFF36" s="687"/>
      <c r="GFG36" s="687"/>
      <c r="GFH36" s="687"/>
      <c r="GFI36" s="687"/>
      <c r="GFJ36" s="687"/>
      <c r="GFK36" s="687"/>
      <c r="GFL36" s="687"/>
      <c r="GFM36" s="687"/>
      <c r="GFN36" s="687"/>
      <c r="GFO36" s="687"/>
      <c r="GFP36" s="687"/>
      <c r="GFQ36" s="687"/>
      <c r="GFR36" s="687"/>
      <c r="GFS36" s="687"/>
      <c r="GFT36" s="687"/>
      <c r="GFU36" s="687"/>
      <c r="GFV36" s="687"/>
      <c r="GFW36" s="687"/>
      <c r="GFX36" s="687"/>
      <c r="GFY36" s="687"/>
      <c r="GFZ36" s="687"/>
      <c r="GGA36" s="687"/>
      <c r="GGB36" s="687"/>
      <c r="GGC36" s="687"/>
      <c r="GGD36" s="687"/>
      <c r="GGE36" s="687"/>
      <c r="GGF36" s="687"/>
      <c r="GGG36" s="687"/>
      <c r="GGH36" s="687"/>
      <c r="GGI36" s="687"/>
      <c r="GGJ36" s="687"/>
      <c r="GGK36" s="687"/>
      <c r="GGL36" s="687"/>
      <c r="GGM36" s="687"/>
      <c r="GGN36" s="687"/>
      <c r="GGO36" s="687"/>
      <c r="GGP36" s="687"/>
      <c r="GGQ36" s="687"/>
      <c r="GGR36" s="687"/>
      <c r="GGS36" s="687"/>
      <c r="GGT36" s="687"/>
      <c r="GGU36" s="687"/>
      <c r="GGV36" s="687"/>
      <c r="GGW36" s="687"/>
      <c r="GGX36" s="687"/>
      <c r="GGY36" s="687"/>
      <c r="GGZ36" s="687"/>
      <c r="GHA36" s="687"/>
      <c r="GHB36" s="687"/>
      <c r="GHC36" s="687"/>
      <c r="GHD36" s="687"/>
      <c r="GHE36" s="687"/>
      <c r="GHF36" s="687"/>
      <c r="GHG36" s="687"/>
      <c r="GHH36" s="687"/>
      <c r="GHI36" s="687"/>
      <c r="GHJ36" s="687"/>
      <c r="GHK36" s="687"/>
      <c r="GHL36" s="687"/>
      <c r="GHM36" s="687"/>
      <c r="GHN36" s="687"/>
      <c r="GHO36" s="687"/>
      <c r="GHP36" s="687"/>
      <c r="GHQ36" s="687"/>
      <c r="GHR36" s="687"/>
      <c r="GHS36" s="687"/>
      <c r="GHT36" s="687"/>
      <c r="GHU36" s="687"/>
      <c r="GHV36" s="687"/>
      <c r="GHW36" s="687"/>
      <c r="GHX36" s="687"/>
      <c r="GHY36" s="687"/>
      <c r="GHZ36" s="687"/>
      <c r="GIA36" s="687"/>
      <c r="GIB36" s="687"/>
      <c r="GIC36" s="687"/>
      <c r="GID36" s="687"/>
      <c r="GIE36" s="687"/>
      <c r="GIF36" s="687"/>
      <c r="GIG36" s="687"/>
      <c r="GIH36" s="687"/>
      <c r="GII36" s="687"/>
      <c r="GIJ36" s="687"/>
      <c r="GIK36" s="687"/>
      <c r="GIL36" s="687"/>
      <c r="GIM36" s="687"/>
      <c r="GIN36" s="687"/>
      <c r="GIO36" s="687"/>
      <c r="GIP36" s="687"/>
      <c r="GIQ36" s="687"/>
      <c r="GIR36" s="687"/>
      <c r="GIS36" s="687"/>
      <c r="GIT36" s="687"/>
      <c r="GIU36" s="687"/>
      <c r="GIV36" s="687"/>
      <c r="GIW36" s="687"/>
      <c r="GIX36" s="687"/>
      <c r="GIY36" s="687"/>
      <c r="GIZ36" s="687"/>
      <c r="GJA36" s="687"/>
      <c r="GJB36" s="687"/>
      <c r="GJC36" s="687"/>
      <c r="GJD36" s="687"/>
      <c r="GJE36" s="687"/>
      <c r="GJF36" s="687"/>
      <c r="GJG36" s="687"/>
      <c r="GJH36" s="687"/>
      <c r="GJI36" s="687"/>
      <c r="GJJ36" s="687"/>
      <c r="GJK36" s="687"/>
      <c r="GJL36" s="687"/>
      <c r="GJM36" s="687"/>
      <c r="GJN36" s="687"/>
      <c r="GJO36" s="687"/>
      <c r="GJP36" s="687"/>
      <c r="GJQ36" s="687"/>
      <c r="GJR36" s="687"/>
      <c r="GJS36" s="687"/>
      <c r="GJT36" s="687"/>
      <c r="GJU36" s="687"/>
      <c r="GJV36" s="687"/>
      <c r="GJW36" s="687"/>
      <c r="GJX36" s="687"/>
      <c r="GJY36" s="687"/>
      <c r="GJZ36" s="687"/>
      <c r="GKA36" s="687"/>
      <c r="GKB36" s="687"/>
      <c r="GKC36" s="687"/>
      <c r="GKD36" s="687"/>
      <c r="GKE36" s="687"/>
      <c r="GKF36" s="687"/>
      <c r="GKG36" s="687"/>
      <c r="GKH36" s="687"/>
      <c r="GKI36" s="687"/>
      <c r="GKJ36" s="687"/>
      <c r="GKK36" s="687"/>
      <c r="GKL36" s="687"/>
      <c r="GKM36" s="687"/>
      <c r="GKN36" s="687"/>
      <c r="GKO36" s="687"/>
      <c r="GKP36" s="687"/>
      <c r="GKQ36" s="687"/>
      <c r="GKR36" s="687"/>
      <c r="GKS36" s="687"/>
      <c r="GKT36" s="687"/>
      <c r="GKU36" s="687"/>
      <c r="GKV36" s="687"/>
      <c r="GKW36" s="687"/>
      <c r="GKX36" s="687"/>
      <c r="GKY36" s="687"/>
      <c r="GKZ36" s="687"/>
      <c r="GLA36" s="687"/>
      <c r="GLB36" s="687"/>
      <c r="GLC36" s="687"/>
      <c r="GLD36" s="687"/>
      <c r="GLE36" s="687"/>
      <c r="GLF36" s="687"/>
      <c r="GLG36" s="687"/>
      <c r="GLH36" s="687"/>
      <c r="GLI36" s="687"/>
      <c r="GLJ36" s="687"/>
      <c r="GLK36" s="687"/>
      <c r="GLL36" s="687"/>
      <c r="GLM36" s="687"/>
      <c r="GLN36" s="687"/>
      <c r="GLO36" s="687"/>
      <c r="GLP36" s="687"/>
      <c r="GLQ36" s="687"/>
      <c r="GLR36" s="687"/>
      <c r="GLS36" s="687"/>
      <c r="GLT36" s="687"/>
      <c r="GLU36" s="687"/>
      <c r="GLV36" s="687"/>
      <c r="GLW36" s="687"/>
      <c r="GLX36" s="687"/>
      <c r="GLY36" s="687"/>
      <c r="GLZ36" s="687"/>
      <c r="GMA36" s="687"/>
      <c r="GMB36" s="687"/>
      <c r="GMC36" s="687"/>
      <c r="GMD36" s="687"/>
      <c r="GME36" s="687"/>
      <c r="GMF36" s="687"/>
      <c r="GMG36" s="687"/>
      <c r="GMH36" s="687"/>
      <c r="GMI36" s="687"/>
      <c r="GMJ36" s="687"/>
      <c r="GMK36" s="687"/>
      <c r="GML36" s="687"/>
      <c r="GMM36" s="687"/>
      <c r="GMN36" s="687"/>
      <c r="GMO36" s="687"/>
      <c r="GMP36" s="687"/>
      <c r="GMQ36" s="687"/>
      <c r="GMR36" s="687"/>
      <c r="GMS36" s="687"/>
      <c r="GMT36" s="687"/>
      <c r="GMU36" s="687"/>
      <c r="GMV36" s="687"/>
      <c r="GMW36" s="687"/>
      <c r="GMX36" s="687"/>
      <c r="GMY36" s="687"/>
      <c r="GMZ36" s="687"/>
      <c r="GNA36" s="687"/>
      <c r="GNB36" s="687"/>
      <c r="GNC36" s="687"/>
      <c r="GND36" s="687"/>
      <c r="GNE36" s="687"/>
      <c r="GNF36" s="687"/>
      <c r="GNG36" s="687"/>
      <c r="GNH36" s="687"/>
      <c r="GNI36" s="687"/>
      <c r="GNJ36" s="687"/>
      <c r="GNK36" s="687"/>
      <c r="GNL36" s="687"/>
      <c r="GNM36" s="687"/>
      <c r="GNN36" s="687"/>
      <c r="GNO36" s="687"/>
      <c r="GNP36" s="687"/>
      <c r="GNQ36" s="687"/>
      <c r="GNR36" s="687"/>
      <c r="GNS36" s="687"/>
      <c r="GNT36" s="687"/>
      <c r="GNU36" s="687"/>
      <c r="GNV36" s="687"/>
      <c r="GNW36" s="687"/>
      <c r="GNX36" s="687"/>
      <c r="GNY36" s="687"/>
      <c r="GNZ36" s="687"/>
      <c r="GOA36" s="687"/>
      <c r="GOB36" s="687"/>
      <c r="GOC36" s="687"/>
      <c r="GOD36" s="687"/>
      <c r="GOE36" s="687"/>
      <c r="GOF36" s="687"/>
      <c r="GOG36" s="687"/>
      <c r="GOH36" s="687"/>
      <c r="GOI36" s="687"/>
      <c r="GOJ36" s="687"/>
      <c r="GOK36" s="687"/>
      <c r="GOL36" s="687"/>
      <c r="GOM36" s="687"/>
      <c r="GON36" s="687"/>
      <c r="GOO36" s="687"/>
      <c r="GOP36" s="687"/>
      <c r="GOQ36" s="687"/>
      <c r="GOR36" s="687"/>
      <c r="GOS36" s="687"/>
      <c r="GOT36" s="687"/>
      <c r="GOU36" s="687"/>
      <c r="GOV36" s="687"/>
      <c r="GOW36" s="687"/>
      <c r="GOX36" s="687"/>
      <c r="GOY36" s="687"/>
      <c r="GOZ36" s="687"/>
      <c r="GPA36" s="687"/>
      <c r="GPB36" s="687"/>
      <c r="GPC36" s="687"/>
      <c r="GPD36" s="687"/>
      <c r="GPE36" s="687"/>
      <c r="GPF36" s="687"/>
      <c r="GPG36" s="687"/>
      <c r="GPH36" s="687"/>
      <c r="GPI36" s="687"/>
      <c r="GPJ36" s="687"/>
      <c r="GPK36" s="687"/>
      <c r="GPL36" s="687"/>
      <c r="GPM36" s="687"/>
      <c r="GPN36" s="687"/>
      <c r="GPO36" s="687"/>
      <c r="GPP36" s="687"/>
      <c r="GPQ36" s="687"/>
      <c r="GPR36" s="687"/>
      <c r="GPS36" s="687"/>
      <c r="GPT36" s="687"/>
      <c r="GPU36" s="687"/>
      <c r="GPV36" s="687"/>
      <c r="GPW36" s="687"/>
      <c r="GPX36" s="687"/>
      <c r="GPY36" s="687"/>
      <c r="GPZ36" s="687"/>
      <c r="GQA36" s="687"/>
      <c r="GQB36" s="687"/>
      <c r="GQC36" s="687"/>
      <c r="GQD36" s="687"/>
      <c r="GQE36" s="687"/>
      <c r="GQF36" s="687"/>
      <c r="GQG36" s="687"/>
      <c r="GQH36" s="687"/>
      <c r="GQI36" s="687"/>
      <c r="GQJ36" s="687"/>
      <c r="GQK36" s="687"/>
      <c r="GQL36" s="687"/>
      <c r="GQM36" s="687"/>
      <c r="GQN36" s="687"/>
      <c r="GQO36" s="687"/>
      <c r="GQP36" s="687"/>
      <c r="GQQ36" s="687"/>
      <c r="GQR36" s="687"/>
      <c r="GQS36" s="687"/>
      <c r="GQT36" s="687"/>
      <c r="GQU36" s="687"/>
      <c r="GQV36" s="687"/>
      <c r="GQW36" s="687"/>
      <c r="GQX36" s="687"/>
      <c r="GQY36" s="687"/>
      <c r="GQZ36" s="687"/>
      <c r="GRA36" s="687"/>
      <c r="GRB36" s="687"/>
      <c r="GRC36" s="687"/>
      <c r="GRD36" s="687"/>
      <c r="GRE36" s="687"/>
      <c r="GRF36" s="687"/>
      <c r="GRG36" s="687"/>
      <c r="GRH36" s="687"/>
      <c r="GRI36" s="687"/>
      <c r="GRJ36" s="687"/>
      <c r="GRK36" s="687"/>
      <c r="GRL36" s="687"/>
      <c r="GRM36" s="687"/>
      <c r="GRN36" s="687"/>
      <c r="GRO36" s="687"/>
      <c r="GRP36" s="687"/>
      <c r="GRQ36" s="687"/>
      <c r="GRR36" s="687"/>
      <c r="GRS36" s="687"/>
      <c r="GRT36" s="687"/>
      <c r="GRU36" s="687"/>
      <c r="GRV36" s="687"/>
      <c r="GRW36" s="687"/>
      <c r="GRX36" s="687"/>
      <c r="GRY36" s="687"/>
      <c r="GRZ36" s="687"/>
      <c r="GSA36" s="687"/>
      <c r="GSB36" s="687"/>
      <c r="GSC36" s="687"/>
      <c r="GSD36" s="687"/>
      <c r="GSE36" s="687"/>
      <c r="GSF36" s="687"/>
      <c r="GSG36" s="687"/>
      <c r="GSH36" s="687"/>
      <c r="GSI36" s="687"/>
      <c r="GSJ36" s="687"/>
      <c r="GSK36" s="687"/>
      <c r="GSL36" s="687"/>
      <c r="GSM36" s="687"/>
      <c r="GSN36" s="687"/>
      <c r="GSO36" s="687"/>
      <c r="GSP36" s="687"/>
      <c r="GSQ36" s="687"/>
      <c r="GSR36" s="687"/>
      <c r="GSS36" s="687"/>
      <c r="GST36" s="687"/>
      <c r="GSU36" s="687"/>
      <c r="GSV36" s="687"/>
      <c r="GSW36" s="687"/>
      <c r="GSX36" s="687"/>
      <c r="GSY36" s="687"/>
      <c r="GSZ36" s="687"/>
      <c r="GTA36" s="687"/>
      <c r="GTB36" s="687"/>
      <c r="GTC36" s="687"/>
      <c r="GTD36" s="687"/>
      <c r="GTE36" s="687"/>
      <c r="GTF36" s="687"/>
      <c r="GTG36" s="687"/>
      <c r="GTH36" s="687"/>
      <c r="GTI36" s="687"/>
      <c r="GTJ36" s="687"/>
      <c r="GTK36" s="687"/>
      <c r="GTL36" s="687"/>
      <c r="GTM36" s="687"/>
      <c r="GTN36" s="687"/>
      <c r="GTO36" s="687"/>
      <c r="GTP36" s="687"/>
      <c r="GTQ36" s="687"/>
      <c r="GTR36" s="687"/>
      <c r="GTS36" s="687"/>
      <c r="GTT36" s="687"/>
      <c r="GTU36" s="687"/>
      <c r="GTV36" s="687"/>
      <c r="GTW36" s="687"/>
      <c r="GTX36" s="687"/>
      <c r="GTY36" s="687"/>
      <c r="GTZ36" s="687"/>
      <c r="GUA36" s="687"/>
      <c r="GUB36" s="687"/>
      <c r="GUC36" s="687"/>
      <c r="GUD36" s="687"/>
      <c r="GUE36" s="687"/>
      <c r="GUF36" s="687"/>
      <c r="GUG36" s="687"/>
      <c r="GUH36" s="687"/>
      <c r="GUI36" s="687"/>
      <c r="GUJ36" s="687"/>
      <c r="GUK36" s="687"/>
      <c r="GUL36" s="687"/>
      <c r="GUM36" s="687"/>
      <c r="GUN36" s="687"/>
      <c r="GUO36" s="687"/>
      <c r="GUP36" s="687"/>
      <c r="GUQ36" s="687"/>
      <c r="GUR36" s="687"/>
      <c r="GUS36" s="687"/>
      <c r="GUT36" s="687"/>
      <c r="GUU36" s="687"/>
      <c r="GUV36" s="687"/>
      <c r="GUW36" s="687"/>
      <c r="GUX36" s="687"/>
      <c r="GUY36" s="687"/>
      <c r="GUZ36" s="687"/>
      <c r="GVA36" s="687"/>
      <c r="GVB36" s="687"/>
      <c r="GVC36" s="687"/>
      <c r="GVD36" s="687"/>
      <c r="GVE36" s="687"/>
      <c r="GVF36" s="687"/>
      <c r="GVG36" s="687"/>
      <c r="GVH36" s="687"/>
      <c r="GVI36" s="687"/>
      <c r="GVJ36" s="687"/>
      <c r="GVK36" s="687"/>
      <c r="GVL36" s="687"/>
      <c r="GVM36" s="687"/>
      <c r="GVN36" s="687"/>
      <c r="GVO36" s="687"/>
      <c r="GVP36" s="687"/>
      <c r="GVQ36" s="687"/>
      <c r="GVR36" s="687"/>
      <c r="GVS36" s="687"/>
      <c r="GVT36" s="687"/>
      <c r="GVU36" s="687"/>
      <c r="GVV36" s="687"/>
      <c r="GVW36" s="687"/>
      <c r="GVX36" s="687"/>
      <c r="GVY36" s="687"/>
      <c r="GVZ36" s="687"/>
      <c r="GWA36" s="687"/>
      <c r="GWB36" s="687"/>
      <c r="GWC36" s="687"/>
      <c r="GWD36" s="687"/>
      <c r="GWE36" s="687"/>
      <c r="GWF36" s="687"/>
      <c r="GWG36" s="687"/>
      <c r="GWH36" s="687"/>
      <c r="GWI36" s="687"/>
      <c r="GWJ36" s="687"/>
      <c r="GWK36" s="687"/>
      <c r="GWL36" s="687"/>
      <c r="GWM36" s="687"/>
      <c r="GWN36" s="687"/>
      <c r="GWO36" s="687"/>
      <c r="GWP36" s="687"/>
      <c r="GWQ36" s="687"/>
      <c r="GWR36" s="687"/>
      <c r="GWS36" s="687"/>
      <c r="GWT36" s="687"/>
      <c r="GWU36" s="687"/>
      <c r="GWV36" s="687"/>
      <c r="GWW36" s="687"/>
      <c r="GWX36" s="687"/>
      <c r="GWY36" s="687"/>
      <c r="GWZ36" s="687"/>
      <c r="GXA36" s="687"/>
      <c r="GXB36" s="687"/>
      <c r="GXC36" s="687"/>
      <c r="GXD36" s="687"/>
      <c r="GXE36" s="687"/>
      <c r="GXF36" s="687"/>
      <c r="GXG36" s="687"/>
      <c r="GXH36" s="687"/>
      <c r="GXI36" s="687"/>
      <c r="GXJ36" s="687"/>
      <c r="GXK36" s="687"/>
      <c r="GXL36" s="687"/>
      <c r="GXM36" s="687"/>
      <c r="GXN36" s="687"/>
      <c r="GXO36" s="687"/>
      <c r="GXP36" s="687"/>
      <c r="GXQ36" s="687"/>
      <c r="GXR36" s="687"/>
      <c r="GXS36" s="687"/>
      <c r="GXT36" s="687"/>
      <c r="GXU36" s="687"/>
      <c r="GXV36" s="687"/>
      <c r="GXW36" s="687"/>
      <c r="GXX36" s="687"/>
      <c r="GXY36" s="687"/>
      <c r="GXZ36" s="687"/>
      <c r="GYA36" s="687"/>
      <c r="GYB36" s="687"/>
      <c r="GYC36" s="687"/>
      <c r="GYD36" s="687"/>
      <c r="GYE36" s="687"/>
      <c r="GYF36" s="687"/>
      <c r="GYG36" s="687"/>
      <c r="GYH36" s="687"/>
      <c r="GYI36" s="687"/>
      <c r="GYJ36" s="687"/>
      <c r="GYK36" s="687"/>
      <c r="GYL36" s="687"/>
      <c r="GYM36" s="687"/>
      <c r="GYN36" s="687"/>
      <c r="GYO36" s="687"/>
      <c r="GYP36" s="687"/>
      <c r="GYQ36" s="687"/>
      <c r="GYR36" s="687"/>
      <c r="GYS36" s="687"/>
      <c r="GYT36" s="687"/>
      <c r="GYU36" s="687"/>
      <c r="GYV36" s="687"/>
      <c r="GYW36" s="687"/>
      <c r="GYX36" s="687"/>
      <c r="GYY36" s="687"/>
      <c r="GYZ36" s="687"/>
      <c r="GZA36" s="687"/>
      <c r="GZB36" s="687"/>
      <c r="GZC36" s="687"/>
      <c r="GZD36" s="687"/>
      <c r="GZE36" s="687"/>
      <c r="GZF36" s="687"/>
      <c r="GZG36" s="687"/>
      <c r="GZH36" s="687"/>
      <c r="GZI36" s="687"/>
      <c r="GZJ36" s="687"/>
      <c r="GZK36" s="687"/>
      <c r="GZL36" s="687"/>
      <c r="GZM36" s="687"/>
      <c r="GZN36" s="687"/>
      <c r="GZO36" s="687"/>
      <c r="GZP36" s="687"/>
      <c r="GZQ36" s="687"/>
      <c r="GZR36" s="687"/>
      <c r="GZS36" s="687"/>
      <c r="GZT36" s="687"/>
      <c r="GZU36" s="687"/>
      <c r="GZV36" s="687"/>
      <c r="GZW36" s="687"/>
      <c r="GZX36" s="687"/>
      <c r="GZY36" s="687"/>
      <c r="GZZ36" s="687"/>
      <c r="HAA36" s="687"/>
      <c r="HAB36" s="687"/>
      <c r="HAC36" s="687"/>
      <c r="HAD36" s="687"/>
      <c r="HAE36" s="687"/>
      <c r="HAF36" s="687"/>
      <c r="HAG36" s="687"/>
      <c r="HAH36" s="687"/>
      <c r="HAI36" s="687"/>
      <c r="HAJ36" s="687"/>
      <c r="HAK36" s="687"/>
      <c r="HAL36" s="687"/>
      <c r="HAM36" s="687"/>
      <c r="HAN36" s="687"/>
      <c r="HAO36" s="687"/>
      <c r="HAP36" s="687"/>
      <c r="HAQ36" s="687"/>
      <c r="HAR36" s="687"/>
      <c r="HAS36" s="687"/>
      <c r="HAT36" s="687"/>
      <c r="HAU36" s="687"/>
      <c r="HAV36" s="687"/>
      <c r="HAW36" s="687"/>
      <c r="HAX36" s="687"/>
      <c r="HAY36" s="687"/>
      <c r="HAZ36" s="687"/>
      <c r="HBA36" s="687"/>
      <c r="HBB36" s="687"/>
      <c r="HBC36" s="687"/>
      <c r="HBD36" s="687"/>
      <c r="HBE36" s="687"/>
      <c r="HBF36" s="687"/>
      <c r="HBG36" s="687"/>
      <c r="HBH36" s="687"/>
      <c r="HBI36" s="687"/>
      <c r="HBJ36" s="687"/>
      <c r="HBK36" s="687"/>
      <c r="HBL36" s="687"/>
      <c r="HBM36" s="687"/>
      <c r="HBN36" s="687"/>
      <c r="HBO36" s="687"/>
      <c r="HBP36" s="687"/>
      <c r="HBQ36" s="687"/>
      <c r="HBR36" s="687"/>
      <c r="HBS36" s="687"/>
      <c r="HBT36" s="687"/>
      <c r="HBU36" s="687"/>
      <c r="HBV36" s="687"/>
      <c r="HBW36" s="687"/>
      <c r="HBX36" s="687"/>
      <c r="HBY36" s="687"/>
      <c r="HBZ36" s="687"/>
      <c r="HCA36" s="687"/>
      <c r="HCB36" s="687"/>
      <c r="HCC36" s="687"/>
      <c r="HCD36" s="687"/>
      <c r="HCE36" s="687"/>
      <c r="HCF36" s="687"/>
      <c r="HCG36" s="687"/>
      <c r="HCH36" s="687"/>
      <c r="HCI36" s="687"/>
      <c r="HCJ36" s="687"/>
      <c r="HCK36" s="687"/>
      <c r="HCL36" s="687"/>
      <c r="HCM36" s="687"/>
      <c r="HCN36" s="687"/>
      <c r="HCO36" s="687"/>
      <c r="HCP36" s="687"/>
      <c r="HCQ36" s="687"/>
      <c r="HCR36" s="687"/>
      <c r="HCS36" s="687"/>
      <c r="HCT36" s="687"/>
      <c r="HCU36" s="687"/>
      <c r="HCV36" s="687"/>
      <c r="HCW36" s="687"/>
      <c r="HCX36" s="687"/>
      <c r="HCY36" s="687"/>
      <c r="HCZ36" s="687"/>
      <c r="HDA36" s="687"/>
      <c r="HDB36" s="687"/>
      <c r="HDC36" s="687"/>
      <c r="HDD36" s="687"/>
      <c r="HDE36" s="687"/>
      <c r="HDF36" s="687"/>
      <c r="HDG36" s="687"/>
      <c r="HDH36" s="687"/>
      <c r="HDI36" s="687"/>
      <c r="HDJ36" s="687"/>
      <c r="HDK36" s="687"/>
      <c r="HDL36" s="687"/>
      <c r="HDM36" s="687"/>
      <c r="HDN36" s="687"/>
      <c r="HDO36" s="687"/>
      <c r="HDP36" s="687"/>
      <c r="HDQ36" s="687"/>
      <c r="HDR36" s="687"/>
      <c r="HDS36" s="687"/>
      <c r="HDT36" s="687"/>
      <c r="HDU36" s="687"/>
      <c r="HDV36" s="687"/>
      <c r="HDW36" s="687"/>
      <c r="HDX36" s="687"/>
      <c r="HDY36" s="687"/>
      <c r="HDZ36" s="687"/>
      <c r="HEA36" s="687"/>
      <c r="HEB36" s="687"/>
      <c r="HEC36" s="687"/>
      <c r="HED36" s="687"/>
      <c r="HEE36" s="687"/>
      <c r="HEF36" s="687"/>
      <c r="HEG36" s="687"/>
      <c r="HEH36" s="687"/>
      <c r="HEI36" s="687"/>
      <c r="HEJ36" s="687"/>
      <c r="HEK36" s="687"/>
      <c r="HEL36" s="687"/>
      <c r="HEM36" s="687"/>
      <c r="HEN36" s="687"/>
      <c r="HEO36" s="687"/>
      <c r="HEP36" s="687"/>
      <c r="HEQ36" s="687"/>
      <c r="HER36" s="687"/>
      <c r="HES36" s="687"/>
      <c r="HET36" s="687"/>
      <c r="HEU36" s="687"/>
      <c r="HEV36" s="687"/>
      <c r="HEW36" s="687"/>
      <c r="HEX36" s="687"/>
      <c r="HEY36" s="687"/>
      <c r="HEZ36" s="687"/>
      <c r="HFA36" s="687"/>
      <c r="HFB36" s="687"/>
      <c r="HFC36" s="687"/>
      <c r="HFD36" s="687"/>
      <c r="HFE36" s="687"/>
      <c r="HFF36" s="687"/>
      <c r="HFG36" s="687"/>
      <c r="HFH36" s="687"/>
      <c r="HFI36" s="687"/>
      <c r="HFJ36" s="687"/>
      <c r="HFK36" s="687"/>
      <c r="HFL36" s="687"/>
      <c r="HFM36" s="687"/>
      <c r="HFN36" s="687"/>
      <c r="HFO36" s="687"/>
      <c r="HFP36" s="687"/>
      <c r="HFQ36" s="687"/>
      <c r="HFR36" s="687"/>
      <c r="HFS36" s="687"/>
      <c r="HFT36" s="687"/>
      <c r="HFU36" s="687"/>
      <c r="HFV36" s="687"/>
      <c r="HFW36" s="687"/>
      <c r="HFX36" s="687"/>
      <c r="HFY36" s="687"/>
      <c r="HFZ36" s="687"/>
      <c r="HGA36" s="687"/>
      <c r="HGB36" s="687"/>
      <c r="HGC36" s="687"/>
      <c r="HGD36" s="687"/>
      <c r="HGE36" s="687"/>
      <c r="HGF36" s="687"/>
      <c r="HGG36" s="687"/>
      <c r="HGH36" s="687"/>
      <c r="HGI36" s="687"/>
      <c r="HGJ36" s="687"/>
      <c r="HGK36" s="687"/>
      <c r="HGL36" s="687"/>
      <c r="HGM36" s="687"/>
      <c r="HGN36" s="687"/>
      <c r="HGO36" s="687"/>
      <c r="HGP36" s="687"/>
      <c r="HGQ36" s="687"/>
      <c r="HGR36" s="687"/>
      <c r="HGS36" s="687"/>
      <c r="HGT36" s="687"/>
      <c r="HGU36" s="687"/>
      <c r="HGV36" s="687"/>
      <c r="HGW36" s="687"/>
      <c r="HGX36" s="687"/>
      <c r="HGY36" s="687"/>
      <c r="HGZ36" s="687"/>
      <c r="HHA36" s="687"/>
      <c r="HHB36" s="687"/>
      <c r="HHC36" s="687"/>
      <c r="HHD36" s="687"/>
      <c r="HHE36" s="687"/>
      <c r="HHF36" s="687"/>
      <c r="HHG36" s="687"/>
      <c r="HHH36" s="687"/>
      <c r="HHI36" s="687"/>
      <c r="HHJ36" s="687"/>
      <c r="HHK36" s="687"/>
      <c r="HHL36" s="687"/>
      <c r="HHM36" s="687"/>
      <c r="HHN36" s="687"/>
      <c r="HHO36" s="687"/>
      <c r="HHP36" s="687"/>
      <c r="HHQ36" s="687"/>
      <c r="HHR36" s="687"/>
      <c r="HHS36" s="687"/>
      <c r="HHT36" s="687"/>
      <c r="HHU36" s="687"/>
      <c r="HHV36" s="687"/>
      <c r="HHW36" s="687"/>
      <c r="HHX36" s="687"/>
      <c r="HHY36" s="687"/>
      <c r="HHZ36" s="687"/>
      <c r="HIA36" s="687"/>
      <c r="HIB36" s="687"/>
      <c r="HIC36" s="687"/>
      <c r="HID36" s="687"/>
      <c r="HIE36" s="687"/>
      <c r="HIF36" s="687"/>
      <c r="HIG36" s="687"/>
      <c r="HIH36" s="687"/>
      <c r="HII36" s="687"/>
      <c r="HIJ36" s="687"/>
      <c r="HIK36" s="687"/>
      <c r="HIL36" s="687"/>
      <c r="HIM36" s="687"/>
      <c r="HIN36" s="687"/>
      <c r="HIO36" s="687"/>
      <c r="HIP36" s="687"/>
      <c r="HIQ36" s="687"/>
      <c r="HIR36" s="687"/>
      <c r="HIS36" s="687"/>
      <c r="HIT36" s="687"/>
      <c r="HIU36" s="687"/>
      <c r="HIV36" s="687"/>
      <c r="HIW36" s="687"/>
      <c r="HIX36" s="687"/>
      <c r="HIY36" s="687"/>
      <c r="HIZ36" s="687"/>
      <c r="HJA36" s="687"/>
      <c r="HJB36" s="687"/>
      <c r="HJC36" s="687"/>
      <c r="HJD36" s="687"/>
      <c r="HJE36" s="687"/>
      <c r="HJF36" s="687"/>
      <c r="HJG36" s="687"/>
      <c r="HJH36" s="687"/>
      <c r="HJI36" s="687"/>
      <c r="HJJ36" s="687"/>
      <c r="HJK36" s="687"/>
      <c r="HJL36" s="687"/>
      <c r="HJM36" s="687"/>
      <c r="HJN36" s="687"/>
      <c r="HJO36" s="687"/>
      <c r="HJP36" s="687"/>
      <c r="HJQ36" s="687"/>
      <c r="HJR36" s="687"/>
      <c r="HJS36" s="687"/>
      <c r="HJT36" s="687"/>
      <c r="HJU36" s="687"/>
      <c r="HJV36" s="687"/>
      <c r="HJW36" s="687"/>
      <c r="HJX36" s="687"/>
      <c r="HJY36" s="687"/>
      <c r="HJZ36" s="687"/>
      <c r="HKA36" s="687"/>
      <c r="HKB36" s="687"/>
      <c r="HKC36" s="687"/>
      <c r="HKD36" s="687"/>
      <c r="HKE36" s="687"/>
      <c r="HKF36" s="687"/>
      <c r="HKG36" s="687"/>
      <c r="HKH36" s="687"/>
      <c r="HKI36" s="687"/>
      <c r="HKJ36" s="687"/>
      <c r="HKK36" s="687"/>
      <c r="HKL36" s="687"/>
      <c r="HKM36" s="687"/>
      <c r="HKN36" s="687"/>
      <c r="HKO36" s="687"/>
      <c r="HKP36" s="687"/>
      <c r="HKQ36" s="687"/>
      <c r="HKR36" s="687"/>
      <c r="HKS36" s="687"/>
      <c r="HKT36" s="687"/>
      <c r="HKU36" s="687"/>
      <c r="HKV36" s="687"/>
      <c r="HKW36" s="687"/>
      <c r="HKX36" s="687"/>
      <c r="HKY36" s="687"/>
      <c r="HKZ36" s="687"/>
      <c r="HLA36" s="687"/>
      <c r="HLB36" s="687"/>
      <c r="HLC36" s="687"/>
      <c r="HLD36" s="687"/>
      <c r="HLE36" s="687"/>
      <c r="HLF36" s="687"/>
      <c r="HLG36" s="687"/>
      <c r="HLH36" s="687"/>
      <c r="HLI36" s="687"/>
      <c r="HLJ36" s="687"/>
      <c r="HLK36" s="687"/>
      <c r="HLL36" s="687"/>
      <c r="HLM36" s="687"/>
      <c r="HLN36" s="687"/>
      <c r="HLO36" s="687"/>
      <c r="HLP36" s="687"/>
      <c r="HLQ36" s="687"/>
      <c r="HLR36" s="687"/>
      <c r="HLS36" s="687"/>
      <c r="HLT36" s="687"/>
      <c r="HLU36" s="687"/>
      <c r="HLV36" s="687"/>
      <c r="HLW36" s="687"/>
      <c r="HLX36" s="687"/>
      <c r="HLY36" s="687"/>
      <c r="HLZ36" s="687"/>
      <c r="HMA36" s="687"/>
      <c r="HMB36" s="687"/>
      <c r="HMC36" s="687"/>
      <c r="HMD36" s="687"/>
      <c r="HME36" s="687"/>
      <c r="HMF36" s="687"/>
      <c r="HMG36" s="687"/>
      <c r="HMH36" s="687"/>
      <c r="HMI36" s="687"/>
      <c r="HMJ36" s="687"/>
      <c r="HMK36" s="687"/>
      <c r="HML36" s="687"/>
      <c r="HMM36" s="687"/>
      <c r="HMN36" s="687"/>
      <c r="HMO36" s="687"/>
      <c r="HMP36" s="687"/>
      <c r="HMQ36" s="687"/>
      <c r="HMR36" s="687"/>
      <c r="HMS36" s="687"/>
      <c r="HMT36" s="687"/>
      <c r="HMU36" s="687"/>
      <c r="HMV36" s="687"/>
      <c r="HMW36" s="687"/>
      <c r="HMX36" s="687"/>
      <c r="HMY36" s="687"/>
      <c r="HMZ36" s="687"/>
      <c r="HNA36" s="687"/>
      <c r="HNB36" s="687"/>
      <c r="HNC36" s="687"/>
      <c r="HND36" s="687"/>
      <c r="HNE36" s="687"/>
      <c r="HNF36" s="687"/>
      <c r="HNG36" s="687"/>
      <c r="HNH36" s="687"/>
      <c r="HNI36" s="687"/>
      <c r="HNJ36" s="687"/>
      <c r="HNK36" s="687"/>
      <c r="HNL36" s="687"/>
      <c r="HNM36" s="687"/>
      <c r="HNN36" s="687"/>
      <c r="HNO36" s="687"/>
      <c r="HNP36" s="687"/>
      <c r="HNQ36" s="687"/>
      <c r="HNR36" s="687"/>
      <c r="HNS36" s="687"/>
      <c r="HNT36" s="687"/>
      <c r="HNU36" s="687"/>
      <c r="HNV36" s="687"/>
      <c r="HNW36" s="687"/>
      <c r="HNX36" s="687"/>
      <c r="HNY36" s="687"/>
      <c r="HNZ36" s="687"/>
      <c r="HOA36" s="687"/>
      <c r="HOB36" s="687"/>
      <c r="HOC36" s="687"/>
      <c r="HOD36" s="687"/>
      <c r="HOE36" s="687"/>
      <c r="HOF36" s="687"/>
      <c r="HOG36" s="687"/>
      <c r="HOH36" s="687"/>
      <c r="HOI36" s="687"/>
      <c r="HOJ36" s="687"/>
      <c r="HOK36" s="687"/>
      <c r="HOL36" s="687"/>
      <c r="HOM36" s="687"/>
      <c r="HON36" s="687"/>
      <c r="HOO36" s="687"/>
      <c r="HOP36" s="687"/>
      <c r="HOQ36" s="687"/>
      <c r="HOR36" s="687"/>
      <c r="HOS36" s="687"/>
      <c r="HOT36" s="687"/>
      <c r="HOU36" s="687"/>
      <c r="HOV36" s="687"/>
      <c r="HOW36" s="687"/>
      <c r="HOX36" s="687"/>
      <c r="HOY36" s="687"/>
      <c r="HOZ36" s="687"/>
      <c r="HPA36" s="687"/>
      <c r="HPB36" s="687"/>
      <c r="HPC36" s="687"/>
      <c r="HPD36" s="687"/>
      <c r="HPE36" s="687"/>
      <c r="HPF36" s="687"/>
      <c r="HPG36" s="687"/>
      <c r="HPH36" s="687"/>
      <c r="HPI36" s="687"/>
      <c r="HPJ36" s="687"/>
      <c r="HPK36" s="687"/>
      <c r="HPL36" s="687"/>
      <c r="HPM36" s="687"/>
      <c r="HPN36" s="687"/>
      <c r="HPO36" s="687"/>
      <c r="HPP36" s="687"/>
      <c r="HPQ36" s="687"/>
      <c r="HPR36" s="687"/>
      <c r="HPS36" s="687"/>
      <c r="HPT36" s="687"/>
      <c r="HPU36" s="687"/>
      <c r="HPV36" s="687"/>
      <c r="HPW36" s="687"/>
      <c r="HPX36" s="687"/>
      <c r="HPY36" s="687"/>
      <c r="HPZ36" s="687"/>
      <c r="HQA36" s="687"/>
      <c r="HQB36" s="687"/>
      <c r="HQC36" s="687"/>
      <c r="HQD36" s="687"/>
      <c r="HQE36" s="687"/>
      <c r="HQF36" s="687"/>
      <c r="HQG36" s="687"/>
      <c r="HQH36" s="687"/>
      <c r="HQI36" s="687"/>
      <c r="HQJ36" s="687"/>
      <c r="HQK36" s="687"/>
      <c r="HQL36" s="687"/>
      <c r="HQM36" s="687"/>
      <c r="HQN36" s="687"/>
      <c r="HQO36" s="687"/>
      <c r="HQP36" s="687"/>
      <c r="HQQ36" s="687"/>
      <c r="HQR36" s="687"/>
      <c r="HQS36" s="687"/>
      <c r="HQT36" s="687"/>
      <c r="HQU36" s="687"/>
      <c r="HQV36" s="687"/>
      <c r="HQW36" s="687"/>
      <c r="HQX36" s="687"/>
      <c r="HQY36" s="687"/>
      <c r="HQZ36" s="687"/>
      <c r="HRA36" s="687"/>
      <c r="HRB36" s="687"/>
      <c r="HRC36" s="687"/>
      <c r="HRD36" s="687"/>
      <c r="HRE36" s="687"/>
      <c r="HRF36" s="687"/>
      <c r="HRG36" s="687"/>
      <c r="HRH36" s="687"/>
      <c r="HRI36" s="687"/>
      <c r="HRJ36" s="687"/>
      <c r="HRK36" s="687"/>
      <c r="HRL36" s="687"/>
      <c r="HRM36" s="687"/>
      <c r="HRN36" s="687"/>
      <c r="HRO36" s="687"/>
      <c r="HRP36" s="687"/>
      <c r="HRQ36" s="687"/>
      <c r="HRR36" s="687"/>
      <c r="HRS36" s="687"/>
      <c r="HRT36" s="687"/>
      <c r="HRU36" s="687"/>
      <c r="HRV36" s="687"/>
      <c r="HRW36" s="687"/>
      <c r="HRX36" s="687"/>
      <c r="HRY36" s="687"/>
      <c r="HRZ36" s="687"/>
      <c r="HSA36" s="687"/>
      <c r="HSB36" s="687"/>
      <c r="HSC36" s="687"/>
      <c r="HSD36" s="687"/>
      <c r="HSE36" s="687"/>
      <c r="HSF36" s="687"/>
      <c r="HSG36" s="687"/>
      <c r="HSH36" s="687"/>
      <c r="HSI36" s="687"/>
      <c r="HSJ36" s="687"/>
      <c r="HSK36" s="687"/>
      <c r="HSL36" s="687"/>
      <c r="HSM36" s="687"/>
      <c r="HSN36" s="687"/>
      <c r="HSO36" s="687"/>
      <c r="HSP36" s="687"/>
      <c r="HSQ36" s="687"/>
      <c r="HSR36" s="687"/>
      <c r="HSS36" s="687"/>
      <c r="HST36" s="687"/>
      <c r="HSU36" s="687"/>
      <c r="HSV36" s="687"/>
      <c r="HSW36" s="687"/>
      <c r="HSX36" s="687"/>
      <c r="HSY36" s="687"/>
      <c r="HSZ36" s="687"/>
      <c r="HTA36" s="687"/>
      <c r="HTB36" s="687"/>
      <c r="HTC36" s="687"/>
      <c r="HTD36" s="687"/>
      <c r="HTE36" s="687"/>
      <c r="HTF36" s="687"/>
      <c r="HTG36" s="687"/>
      <c r="HTH36" s="687"/>
      <c r="HTI36" s="687"/>
      <c r="HTJ36" s="687"/>
      <c r="HTK36" s="687"/>
      <c r="HTL36" s="687"/>
      <c r="HTM36" s="687"/>
      <c r="HTN36" s="687"/>
      <c r="HTO36" s="687"/>
      <c r="HTP36" s="687"/>
      <c r="HTQ36" s="687"/>
      <c r="HTR36" s="687"/>
      <c r="HTS36" s="687"/>
      <c r="HTT36" s="687"/>
      <c r="HTU36" s="687"/>
      <c r="HTV36" s="687"/>
      <c r="HTW36" s="687"/>
      <c r="HTX36" s="687"/>
      <c r="HTY36" s="687"/>
      <c r="HTZ36" s="687"/>
      <c r="HUA36" s="687"/>
      <c r="HUB36" s="687"/>
      <c r="HUC36" s="687"/>
      <c r="HUD36" s="687"/>
      <c r="HUE36" s="687"/>
      <c r="HUF36" s="687"/>
      <c r="HUG36" s="687"/>
      <c r="HUH36" s="687"/>
      <c r="HUI36" s="687"/>
      <c r="HUJ36" s="687"/>
      <c r="HUK36" s="687"/>
      <c r="HUL36" s="687"/>
      <c r="HUM36" s="687"/>
      <c r="HUN36" s="687"/>
      <c r="HUO36" s="687"/>
      <c r="HUP36" s="687"/>
      <c r="HUQ36" s="687"/>
      <c r="HUR36" s="687"/>
      <c r="HUS36" s="687"/>
      <c r="HUT36" s="687"/>
      <c r="HUU36" s="687"/>
      <c r="HUV36" s="687"/>
      <c r="HUW36" s="687"/>
      <c r="HUX36" s="687"/>
      <c r="HUY36" s="687"/>
      <c r="HUZ36" s="687"/>
      <c r="HVA36" s="687"/>
      <c r="HVB36" s="687"/>
      <c r="HVC36" s="687"/>
      <c r="HVD36" s="687"/>
      <c r="HVE36" s="687"/>
      <c r="HVF36" s="687"/>
      <c r="HVG36" s="687"/>
      <c r="HVH36" s="687"/>
      <c r="HVI36" s="687"/>
      <c r="HVJ36" s="687"/>
      <c r="HVK36" s="687"/>
      <c r="HVL36" s="687"/>
      <c r="HVM36" s="687"/>
      <c r="HVN36" s="687"/>
      <c r="HVO36" s="687"/>
      <c r="HVP36" s="687"/>
      <c r="HVQ36" s="687"/>
      <c r="HVR36" s="687"/>
      <c r="HVS36" s="687"/>
      <c r="HVT36" s="687"/>
      <c r="HVU36" s="687"/>
      <c r="HVV36" s="687"/>
      <c r="HVW36" s="687"/>
      <c r="HVX36" s="687"/>
      <c r="HVY36" s="687"/>
      <c r="HVZ36" s="687"/>
      <c r="HWA36" s="687"/>
      <c r="HWB36" s="687"/>
      <c r="HWC36" s="687"/>
      <c r="HWD36" s="687"/>
      <c r="HWE36" s="687"/>
      <c r="HWF36" s="687"/>
      <c r="HWG36" s="687"/>
      <c r="HWH36" s="687"/>
      <c r="HWI36" s="687"/>
      <c r="HWJ36" s="687"/>
      <c r="HWK36" s="687"/>
      <c r="HWL36" s="687"/>
      <c r="HWM36" s="687"/>
      <c r="HWN36" s="687"/>
      <c r="HWO36" s="687"/>
      <c r="HWP36" s="687"/>
      <c r="HWQ36" s="687"/>
      <c r="HWR36" s="687"/>
      <c r="HWS36" s="687"/>
      <c r="HWT36" s="687"/>
      <c r="HWU36" s="687"/>
      <c r="HWV36" s="687"/>
      <c r="HWW36" s="687"/>
      <c r="HWX36" s="687"/>
      <c r="HWY36" s="687"/>
      <c r="HWZ36" s="687"/>
      <c r="HXA36" s="687"/>
      <c r="HXB36" s="687"/>
      <c r="HXC36" s="687"/>
      <c r="HXD36" s="687"/>
      <c r="HXE36" s="687"/>
      <c r="HXF36" s="687"/>
      <c r="HXG36" s="687"/>
      <c r="HXH36" s="687"/>
      <c r="HXI36" s="687"/>
      <c r="HXJ36" s="687"/>
      <c r="HXK36" s="687"/>
      <c r="HXL36" s="687"/>
      <c r="HXM36" s="687"/>
      <c r="HXN36" s="687"/>
      <c r="HXO36" s="687"/>
      <c r="HXP36" s="687"/>
      <c r="HXQ36" s="687"/>
      <c r="HXR36" s="687"/>
      <c r="HXS36" s="687"/>
      <c r="HXT36" s="687"/>
      <c r="HXU36" s="687"/>
      <c r="HXV36" s="687"/>
      <c r="HXW36" s="687"/>
      <c r="HXX36" s="687"/>
      <c r="HXY36" s="687"/>
      <c r="HXZ36" s="687"/>
      <c r="HYA36" s="687"/>
      <c r="HYB36" s="687"/>
      <c r="HYC36" s="687"/>
      <c r="HYD36" s="687"/>
      <c r="HYE36" s="687"/>
      <c r="HYF36" s="687"/>
      <c r="HYG36" s="687"/>
      <c r="HYH36" s="687"/>
      <c r="HYI36" s="687"/>
      <c r="HYJ36" s="687"/>
      <c r="HYK36" s="687"/>
      <c r="HYL36" s="687"/>
      <c r="HYM36" s="687"/>
      <c r="HYN36" s="687"/>
      <c r="HYO36" s="687"/>
      <c r="HYP36" s="687"/>
      <c r="HYQ36" s="687"/>
      <c r="HYR36" s="687"/>
      <c r="HYS36" s="687"/>
      <c r="HYT36" s="687"/>
      <c r="HYU36" s="687"/>
      <c r="HYV36" s="687"/>
      <c r="HYW36" s="687"/>
      <c r="HYX36" s="687"/>
      <c r="HYY36" s="687"/>
      <c r="HYZ36" s="687"/>
      <c r="HZA36" s="687"/>
      <c r="HZB36" s="687"/>
      <c r="HZC36" s="687"/>
      <c r="HZD36" s="687"/>
      <c r="HZE36" s="687"/>
      <c r="HZF36" s="687"/>
      <c r="HZG36" s="687"/>
      <c r="HZH36" s="687"/>
      <c r="HZI36" s="687"/>
      <c r="HZJ36" s="687"/>
      <c r="HZK36" s="687"/>
      <c r="HZL36" s="687"/>
      <c r="HZM36" s="687"/>
      <c r="HZN36" s="687"/>
      <c r="HZO36" s="687"/>
      <c r="HZP36" s="687"/>
      <c r="HZQ36" s="687"/>
      <c r="HZR36" s="687"/>
      <c r="HZS36" s="687"/>
      <c r="HZT36" s="687"/>
      <c r="HZU36" s="687"/>
      <c r="HZV36" s="687"/>
      <c r="HZW36" s="687"/>
      <c r="HZX36" s="687"/>
      <c r="HZY36" s="687"/>
      <c r="HZZ36" s="687"/>
      <c r="IAA36" s="687"/>
      <c r="IAB36" s="687"/>
      <c r="IAC36" s="687"/>
      <c r="IAD36" s="687"/>
      <c r="IAE36" s="687"/>
      <c r="IAF36" s="687"/>
      <c r="IAG36" s="687"/>
      <c r="IAH36" s="687"/>
      <c r="IAI36" s="687"/>
      <c r="IAJ36" s="687"/>
      <c r="IAK36" s="687"/>
      <c r="IAL36" s="687"/>
      <c r="IAM36" s="687"/>
      <c r="IAN36" s="687"/>
      <c r="IAO36" s="687"/>
      <c r="IAP36" s="687"/>
      <c r="IAQ36" s="687"/>
      <c r="IAR36" s="687"/>
      <c r="IAS36" s="687"/>
      <c r="IAT36" s="687"/>
      <c r="IAU36" s="687"/>
      <c r="IAV36" s="687"/>
      <c r="IAW36" s="687"/>
      <c r="IAX36" s="687"/>
      <c r="IAY36" s="687"/>
      <c r="IAZ36" s="687"/>
      <c r="IBA36" s="687"/>
      <c r="IBB36" s="687"/>
      <c r="IBC36" s="687"/>
      <c r="IBD36" s="687"/>
      <c r="IBE36" s="687"/>
      <c r="IBF36" s="687"/>
      <c r="IBG36" s="687"/>
      <c r="IBH36" s="687"/>
      <c r="IBI36" s="687"/>
      <c r="IBJ36" s="687"/>
      <c r="IBK36" s="687"/>
      <c r="IBL36" s="687"/>
      <c r="IBM36" s="687"/>
      <c r="IBN36" s="687"/>
      <c r="IBO36" s="687"/>
      <c r="IBP36" s="687"/>
      <c r="IBQ36" s="687"/>
      <c r="IBR36" s="687"/>
      <c r="IBS36" s="687"/>
      <c r="IBT36" s="687"/>
      <c r="IBU36" s="687"/>
      <c r="IBV36" s="687"/>
      <c r="IBW36" s="687"/>
      <c r="IBX36" s="687"/>
      <c r="IBY36" s="687"/>
      <c r="IBZ36" s="687"/>
      <c r="ICA36" s="687"/>
      <c r="ICB36" s="687"/>
      <c r="ICC36" s="687"/>
      <c r="ICD36" s="687"/>
      <c r="ICE36" s="687"/>
      <c r="ICF36" s="687"/>
      <c r="ICG36" s="687"/>
      <c r="ICH36" s="687"/>
      <c r="ICI36" s="687"/>
      <c r="ICJ36" s="687"/>
      <c r="ICK36" s="687"/>
      <c r="ICL36" s="687"/>
      <c r="ICM36" s="687"/>
      <c r="ICN36" s="687"/>
      <c r="ICO36" s="687"/>
      <c r="ICP36" s="687"/>
      <c r="ICQ36" s="687"/>
      <c r="ICR36" s="687"/>
      <c r="ICS36" s="687"/>
      <c r="ICT36" s="687"/>
      <c r="ICU36" s="687"/>
      <c r="ICV36" s="687"/>
      <c r="ICW36" s="687"/>
      <c r="ICX36" s="687"/>
      <c r="ICY36" s="687"/>
      <c r="ICZ36" s="687"/>
      <c r="IDA36" s="687"/>
      <c r="IDB36" s="687"/>
      <c r="IDC36" s="687"/>
      <c r="IDD36" s="687"/>
      <c r="IDE36" s="687"/>
      <c r="IDF36" s="687"/>
      <c r="IDG36" s="687"/>
      <c r="IDH36" s="687"/>
      <c r="IDI36" s="687"/>
      <c r="IDJ36" s="687"/>
      <c r="IDK36" s="687"/>
      <c r="IDL36" s="687"/>
      <c r="IDM36" s="687"/>
      <c r="IDN36" s="687"/>
      <c r="IDO36" s="687"/>
      <c r="IDP36" s="687"/>
      <c r="IDQ36" s="687"/>
      <c r="IDR36" s="687"/>
      <c r="IDS36" s="687"/>
      <c r="IDT36" s="687"/>
      <c r="IDU36" s="687"/>
      <c r="IDV36" s="687"/>
      <c r="IDW36" s="687"/>
      <c r="IDX36" s="687"/>
      <c r="IDY36" s="687"/>
      <c r="IDZ36" s="687"/>
      <c r="IEA36" s="687"/>
      <c r="IEB36" s="687"/>
      <c r="IEC36" s="687"/>
      <c r="IED36" s="687"/>
      <c r="IEE36" s="687"/>
      <c r="IEF36" s="687"/>
      <c r="IEG36" s="687"/>
      <c r="IEH36" s="687"/>
      <c r="IEI36" s="687"/>
      <c r="IEJ36" s="687"/>
      <c r="IEK36" s="687"/>
      <c r="IEL36" s="687"/>
      <c r="IEM36" s="687"/>
      <c r="IEN36" s="687"/>
      <c r="IEO36" s="687"/>
      <c r="IEP36" s="687"/>
      <c r="IEQ36" s="687"/>
      <c r="IER36" s="687"/>
      <c r="IES36" s="687"/>
      <c r="IET36" s="687"/>
      <c r="IEU36" s="687"/>
      <c r="IEV36" s="687"/>
      <c r="IEW36" s="687"/>
      <c r="IEX36" s="687"/>
      <c r="IEY36" s="687"/>
      <c r="IEZ36" s="687"/>
      <c r="IFA36" s="687"/>
      <c r="IFB36" s="687"/>
      <c r="IFC36" s="687"/>
      <c r="IFD36" s="687"/>
      <c r="IFE36" s="687"/>
      <c r="IFF36" s="687"/>
      <c r="IFG36" s="687"/>
      <c r="IFH36" s="687"/>
      <c r="IFI36" s="687"/>
      <c r="IFJ36" s="687"/>
      <c r="IFK36" s="687"/>
      <c r="IFL36" s="687"/>
      <c r="IFM36" s="687"/>
      <c r="IFN36" s="687"/>
      <c r="IFO36" s="687"/>
      <c r="IFP36" s="687"/>
      <c r="IFQ36" s="687"/>
      <c r="IFR36" s="687"/>
      <c r="IFS36" s="687"/>
      <c r="IFT36" s="687"/>
      <c r="IFU36" s="687"/>
      <c r="IFV36" s="687"/>
      <c r="IFW36" s="687"/>
      <c r="IFX36" s="687"/>
      <c r="IFY36" s="687"/>
      <c r="IFZ36" s="687"/>
      <c r="IGA36" s="687"/>
      <c r="IGB36" s="687"/>
      <c r="IGC36" s="687"/>
      <c r="IGD36" s="687"/>
      <c r="IGE36" s="687"/>
      <c r="IGF36" s="687"/>
      <c r="IGG36" s="687"/>
      <c r="IGH36" s="687"/>
      <c r="IGI36" s="687"/>
      <c r="IGJ36" s="687"/>
      <c r="IGK36" s="687"/>
      <c r="IGL36" s="687"/>
      <c r="IGM36" s="687"/>
      <c r="IGN36" s="687"/>
      <c r="IGO36" s="687"/>
      <c r="IGP36" s="687"/>
      <c r="IGQ36" s="687"/>
      <c r="IGR36" s="687"/>
      <c r="IGS36" s="687"/>
      <c r="IGT36" s="687"/>
      <c r="IGU36" s="687"/>
      <c r="IGV36" s="687"/>
      <c r="IGW36" s="687"/>
      <c r="IGX36" s="687"/>
      <c r="IGY36" s="687"/>
      <c r="IGZ36" s="687"/>
      <c r="IHA36" s="687"/>
      <c r="IHB36" s="687"/>
      <c r="IHC36" s="687"/>
      <c r="IHD36" s="687"/>
      <c r="IHE36" s="687"/>
      <c r="IHF36" s="687"/>
      <c r="IHG36" s="687"/>
      <c r="IHH36" s="687"/>
      <c r="IHI36" s="687"/>
      <c r="IHJ36" s="687"/>
      <c r="IHK36" s="687"/>
      <c r="IHL36" s="687"/>
      <c r="IHM36" s="687"/>
      <c r="IHN36" s="687"/>
      <c r="IHO36" s="687"/>
      <c r="IHP36" s="687"/>
      <c r="IHQ36" s="687"/>
      <c r="IHR36" s="687"/>
      <c r="IHS36" s="687"/>
      <c r="IHT36" s="687"/>
      <c r="IHU36" s="687"/>
      <c r="IHV36" s="687"/>
      <c r="IHW36" s="687"/>
      <c r="IHX36" s="687"/>
      <c r="IHY36" s="687"/>
      <c r="IHZ36" s="687"/>
      <c r="IIA36" s="687"/>
      <c r="IIB36" s="687"/>
      <c r="IIC36" s="687"/>
      <c r="IID36" s="687"/>
      <c r="IIE36" s="687"/>
      <c r="IIF36" s="687"/>
      <c r="IIG36" s="687"/>
      <c r="IIH36" s="687"/>
      <c r="III36" s="687"/>
      <c r="IIJ36" s="687"/>
      <c r="IIK36" s="687"/>
      <c r="IIL36" s="687"/>
      <c r="IIM36" s="687"/>
      <c r="IIN36" s="687"/>
      <c r="IIO36" s="687"/>
      <c r="IIP36" s="687"/>
      <c r="IIQ36" s="687"/>
      <c r="IIR36" s="687"/>
      <c r="IIS36" s="687"/>
      <c r="IIT36" s="687"/>
      <c r="IIU36" s="687"/>
      <c r="IIV36" s="687"/>
      <c r="IIW36" s="687"/>
      <c r="IIX36" s="687"/>
      <c r="IIY36" s="687"/>
      <c r="IIZ36" s="687"/>
      <c r="IJA36" s="687"/>
      <c r="IJB36" s="687"/>
      <c r="IJC36" s="687"/>
      <c r="IJD36" s="687"/>
      <c r="IJE36" s="687"/>
      <c r="IJF36" s="687"/>
      <c r="IJG36" s="687"/>
      <c r="IJH36" s="687"/>
      <c r="IJI36" s="687"/>
      <c r="IJJ36" s="687"/>
      <c r="IJK36" s="687"/>
      <c r="IJL36" s="687"/>
      <c r="IJM36" s="687"/>
      <c r="IJN36" s="687"/>
      <c r="IJO36" s="687"/>
      <c r="IJP36" s="687"/>
      <c r="IJQ36" s="687"/>
      <c r="IJR36" s="687"/>
      <c r="IJS36" s="687"/>
      <c r="IJT36" s="687"/>
      <c r="IJU36" s="687"/>
      <c r="IJV36" s="687"/>
      <c r="IJW36" s="687"/>
      <c r="IJX36" s="687"/>
      <c r="IJY36" s="687"/>
      <c r="IJZ36" s="687"/>
      <c r="IKA36" s="687"/>
      <c r="IKB36" s="687"/>
      <c r="IKC36" s="687"/>
      <c r="IKD36" s="687"/>
      <c r="IKE36" s="687"/>
      <c r="IKF36" s="687"/>
      <c r="IKG36" s="687"/>
      <c r="IKH36" s="687"/>
      <c r="IKI36" s="687"/>
      <c r="IKJ36" s="687"/>
      <c r="IKK36" s="687"/>
      <c r="IKL36" s="687"/>
      <c r="IKM36" s="687"/>
      <c r="IKN36" s="687"/>
      <c r="IKO36" s="687"/>
      <c r="IKP36" s="687"/>
      <c r="IKQ36" s="687"/>
      <c r="IKR36" s="687"/>
      <c r="IKS36" s="687"/>
      <c r="IKT36" s="687"/>
      <c r="IKU36" s="687"/>
      <c r="IKV36" s="687"/>
      <c r="IKW36" s="687"/>
      <c r="IKX36" s="687"/>
      <c r="IKY36" s="687"/>
      <c r="IKZ36" s="687"/>
      <c r="ILA36" s="687"/>
      <c r="ILB36" s="687"/>
      <c r="ILC36" s="687"/>
      <c r="ILD36" s="687"/>
      <c r="ILE36" s="687"/>
      <c r="ILF36" s="687"/>
      <c r="ILG36" s="687"/>
      <c r="ILH36" s="687"/>
      <c r="ILI36" s="687"/>
      <c r="ILJ36" s="687"/>
      <c r="ILK36" s="687"/>
      <c r="ILL36" s="687"/>
      <c r="ILM36" s="687"/>
      <c r="ILN36" s="687"/>
      <c r="ILO36" s="687"/>
      <c r="ILP36" s="687"/>
      <c r="ILQ36" s="687"/>
      <c r="ILR36" s="687"/>
      <c r="ILS36" s="687"/>
      <c r="ILT36" s="687"/>
      <c r="ILU36" s="687"/>
      <c r="ILV36" s="687"/>
      <c r="ILW36" s="687"/>
      <c r="ILX36" s="687"/>
      <c r="ILY36" s="687"/>
      <c r="ILZ36" s="687"/>
      <c r="IMA36" s="687"/>
      <c r="IMB36" s="687"/>
      <c r="IMC36" s="687"/>
      <c r="IMD36" s="687"/>
      <c r="IME36" s="687"/>
      <c r="IMF36" s="687"/>
      <c r="IMG36" s="687"/>
      <c r="IMH36" s="687"/>
      <c r="IMI36" s="687"/>
      <c r="IMJ36" s="687"/>
      <c r="IMK36" s="687"/>
      <c r="IML36" s="687"/>
      <c r="IMM36" s="687"/>
      <c r="IMN36" s="687"/>
      <c r="IMO36" s="687"/>
      <c r="IMP36" s="687"/>
      <c r="IMQ36" s="687"/>
      <c r="IMR36" s="687"/>
      <c r="IMS36" s="687"/>
      <c r="IMT36" s="687"/>
      <c r="IMU36" s="687"/>
      <c r="IMV36" s="687"/>
      <c r="IMW36" s="687"/>
      <c r="IMX36" s="687"/>
      <c r="IMY36" s="687"/>
      <c r="IMZ36" s="687"/>
      <c r="INA36" s="687"/>
      <c r="INB36" s="687"/>
      <c r="INC36" s="687"/>
      <c r="IND36" s="687"/>
      <c r="INE36" s="687"/>
      <c r="INF36" s="687"/>
      <c r="ING36" s="687"/>
      <c r="INH36" s="687"/>
      <c r="INI36" s="687"/>
      <c r="INJ36" s="687"/>
      <c r="INK36" s="687"/>
      <c r="INL36" s="687"/>
      <c r="INM36" s="687"/>
      <c r="INN36" s="687"/>
      <c r="INO36" s="687"/>
      <c r="INP36" s="687"/>
      <c r="INQ36" s="687"/>
      <c r="INR36" s="687"/>
      <c r="INS36" s="687"/>
      <c r="INT36" s="687"/>
      <c r="INU36" s="687"/>
      <c r="INV36" s="687"/>
      <c r="INW36" s="687"/>
      <c r="INX36" s="687"/>
      <c r="INY36" s="687"/>
      <c r="INZ36" s="687"/>
      <c r="IOA36" s="687"/>
      <c r="IOB36" s="687"/>
      <c r="IOC36" s="687"/>
      <c r="IOD36" s="687"/>
      <c r="IOE36" s="687"/>
      <c r="IOF36" s="687"/>
      <c r="IOG36" s="687"/>
      <c r="IOH36" s="687"/>
      <c r="IOI36" s="687"/>
      <c r="IOJ36" s="687"/>
      <c r="IOK36" s="687"/>
      <c r="IOL36" s="687"/>
      <c r="IOM36" s="687"/>
      <c r="ION36" s="687"/>
      <c r="IOO36" s="687"/>
      <c r="IOP36" s="687"/>
      <c r="IOQ36" s="687"/>
      <c r="IOR36" s="687"/>
      <c r="IOS36" s="687"/>
      <c r="IOT36" s="687"/>
      <c r="IOU36" s="687"/>
      <c r="IOV36" s="687"/>
      <c r="IOW36" s="687"/>
      <c r="IOX36" s="687"/>
      <c r="IOY36" s="687"/>
      <c r="IOZ36" s="687"/>
      <c r="IPA36" s="687"/>
      <c r="IPB36" s="687"/>
      <c r="IPC36" s="687"/>
      <c r="IPD36" s="687"/>
      <c r="IPE36" s="687"/>
      <c r="IPF36" s="687"/>
      <c r="IPG36" s="687"/>
      <c r="IPH36" s="687"/>
      <c r="IPI36" s="687"/>
      <c r="IPJ36" s="687"/>
      <c r="IPK36" s="687"/>
      <c r="IPL36" s="687"/>
      <c r="IPM36" s="687"/>
      <c r="IPN36" s="687"/>
      <c r="IPO36" s="687"/>
      <c r="IPP36" s="687"/>
      <c r="IPQ36" s="687"/>
      <c r="IPR36" s="687"/>
      <c r="IPS36" s="687"/>
      <c r="IPT36" s="687"/>
      <c r="IPU36" s="687"/>
      <c r="IPV36" s="687"/>
      <c r="IPW36" s="687"/>
      <c r="IPX36" s="687"/>
      <c r="IPY36" s="687"/>
      <c r="IPZ36" s="687"/>
      <c r="IQA36" s="687"/>
      <c r="IQB36" s="687"/>
      <c r="IQC36" s="687"/>
      <c r="IQD36" s="687"/>
      <c r="IQE36" s="687"/>
      <c r="IQF36" s="687"/>
      <c r="IQG36" s="687"/>
      <c r="IQH36" s="687"/>
      <c r="IQI36" s="687"/>
      <c r="IQJ36" s="687"/>
      <c r="IQK36" s="687"/>
      <c r="IQL36" s="687"/>
      <c r="IQM36" s="687"/>
      <c r="IQN36" s="687"/>
      <c r="IQO36" s="687"/>
      <c r="IQP36" s="687"/>
      <c r="IQQ36" s="687"/>
      <c r="IQR36" s="687"/>
      <c r="IQS36" s="687"/>
      <c r="IQT36" s="687"/>
      <c r="IQU36" s="687"/>
      <c r="IQV36" s="687"/>
      <c r="IQW36" s="687"/>
      <c r="IQX36" s="687"/>
      <c r="IQY36" s="687"/>
      <c r="IQZ36" s="687"/>
      <c r="IRA36" s="687"/>
      <c r="IRB36" s="687"/>
      <c r="IRC36" s="687"/>
      <c r="IRD36" s="687"/>
      <c r="IRE36" s="687"/>
      <c r="IRF36" s="687"/>
      <c r="IRG36" s="687"/>
      <c r="IRH36" s="687"/>
      <c r="IRI36" s="687"/>
      <c r="IRJ36" s="687"/>
      <c r="IRK36" s="687"/>
      <c r="IRL36" s="687"/>
      <c r="IRM36" s="687"/>
      <c r="IRN36" s="687"/>
      <c r="IRO36" s="687"/>
      <c r="IRP36" s="687"/>
      <c r="IRQ36" s="687"/>
      <c r="IRR36" s="687"/>
      <c r="IRS36" s="687"/>
      <c r="IRT36" s="687"/>
      <c r="IRU36" s="687"/>
      <c r="IRV36" s="687"/>
      <c r="IRW36" s="687"/>
      <c r="IRX36" s="687"/>
      <c r="IRY36" s="687"/>
      <c r="IRZ36" s="687"/>
      <c r="ISA36" s="687"/>
      <c r="ISB36" s="687"/>
      <c r="ISC36" s="687"/>
      <c r="ISD36" s="687"/>
      <c r="ISE36" s="687"/>
      <c r="ISF36" s="687"/>
      <c r="ISG36" s="687"/>
      <c r="ISH36" s="687"/>
      <c r="ISI36" s="687"/>
      <c r="ISJ36" s="687"/>
      <c r="ISK36" s="687"/>
      <c r="ISL36" s="687"/>
      <c r="ISM36" s="687"/>
      <c r="ISN36" s="687"/>
      <c r="ISO36" s="687"/>
      <c r="ISP36" s="687"/>
      <c r="ISQ36" s="687"/>
      <c r="ISR36" s="687"/>
      <c r="ISS36" s="687"/>
      <c r="IST36" s="687"/>
      <c r="ISU36" s="687"/>
      <c r="ISV36" s="687"/>
      <c r="ISW36" s="687"/>
      <c r="ISX36" s="687"/>
      <c r="ISY36" s="687"/>
      <c r="ISZ36" s="687"/>
      <c r="ITA36" s="687"/>
      <c r="ITB36" s="687"/>
      <c r="ITC36" s="687"/>
      <c r="ITD36" s="687"/>
      <c r="ITE36" s="687"/>
      <c r="ITF36" s="687"/>
      <c r="ITG36" s="687"/>
      <c r="ITH36" s="687"/>
      <c r="ITI36" s="687"/>
      <c r="ITJ36" s="687"/>
      <c r="ITK36" s="687"/>
      <c r="ITL36" s="687"/>
      <c r="ITM36" s="687"/>
      <c r="ITN36" s="687"/>
      <c r="ITO36" s="687"/>
      <c r="ITP36" s="687"/>
      <c r="ITQ36" s="687"/>
      <c r="ITR36" s="687"/>
      <c r="ITS36" s="687"/>
      <c r="ITT36" s="687"/>
      <c r="ITU36" s="687"/>
      <c r="ITV36" s="687"/>
      <c r="ITW36" s="687"/>
      <c r="ITX36" s="687"/>
      <c r="ITY36" s="687"/>
      <c r="ITZ36" s="687"/>
      <c r="IUA36" s="687"/>
      <c r="IUB36" s="687"/>
      <c r="IUC36" s="687"/>
      <c r="IUD36" s="687"/>
      <c r="IUE36" s="687"/>
      <c r="IUF36" s="687"/>
      <c r="IUG36" s="687"/>
      <c r="IUH36" s="687"/>
      <c r="IUI36" s="687"/>
      <c r="IUJ36" s="687"/>
      <c r="IUK36" s="687"/>
      <c r="IUL36" s="687"/>
      <c r="IUM36" s="687"/>
      <c r="IUN36" s="687"/>
      <c r="IUO36" s="687"/>
      <c r="IUP36" s="687"/>
      <c r="IUQ36" s="687"/>
      <c r="IUR36" s="687"/>
      <c r="IUS36" s="687"/>
      <c r="IUT36" s="687"/>
      <c r="IUU36" s="687"/>
      <c r="IUV36" s="687"/>
      <c r="IUW36" s="687"/>
      <c r="IUX36" s="687"/>
      <c r="IUY36" s="687"/>
      <c r="IUZ36" s="687"/>
      <c r="IVA36" s="687"/>
      <c r="IVB36" s="687"/>
      <c r="IVC36" s="687"/>
      <c r="IVD36" s="687"/>
      <c r="IVE36" s="687"/>
      <c r="IVF36" s="687"/>
      <c r="IVG36" s="687"/>
      <c r="IVH36" s="687"/>
      <c r="IVI36" s="687"/>
      <c r="IVJ36" s="687"/>
      <c r="IVK36" s="687"/>
      <c r="IVL36" s="687"/>
      <c r="IVM36" s="687"/>
      <c r="IVN36" s="687"/>
      <c r="IVO36" s="687"/>
      <c r="IVP36" s="687"/>
      <c r="IVQ36" s="687"/>
      <c r="IVR36" s="687"/>
      <c r="IVS36" s="687"/>
      <c r="IVT36" s="687"/>
      <c r="IVU36" s="687"/>
      <c r="IVV36" s="687"/>
      <c r="IVW36" s="687"/>
      <c r="IVX36" s="687"/>
      <c r="IVY36" s="687"/>
      <c r="IVZ36" s="687"/>
      <c r="IWA36" s="687"/>
      <c r="IWB36" s="687"/>
      <c r="IWC36" s="687"/>
      <c r="IWD36" s="687"/>
      <c r="IWE36" s="687"/>
      <c r="IWF36" s="687"/>
      <c r="IWG36" s="687"/>
      <c r="IWH36" s="687"/>
      <c r="IWI36" s="687"/>
      <c r="IWJ36" s="687"/>
      <c r="IWK36" s="687"/>
      <c r="IWL36" s="687"/>
      <c r="IWM36" s="687"/>
      <c r="IWN36" s="687"/>
      <c r="IWO36" s="687"/>
      <c r="IWP36" s="687"/>
      <c r="IWQ36" s="687"/>
      <c r="IWR36" s="687"/>
      <c r="IWS36" s="687"/>
      <c r="IWT36" s="687"/>
      <c r="IWU36" s="687"/>
      <c r="IWV36" s="687"/>
      <c r="IWW36" s="687"/>
      <c r="IWX36" s="687"/>
      <c r="IWY36" s="687"/>
      <c r="IWZ36" s="687"/>
      <c r="IXA36" s="687"/>
      <c r="IXB36" s="687"/>
      <c r="IXC36" s="687"/>
      <c r="IXD36" s="687"/>
      <c r="IXE36" s="687"/>
      <c r="IXF36" s="687"/>
      <c r="IXG36" s="687"/>
      <c r="IXH36" s="687"/>
      <c r="IXI36" s="687"/>
      <c r="IXJ36" s="687"/>
      <c r="IXK36" s="687"/>
      <c r="IXL36" s="687"/>
      <c r="IXM36" s="687"/>
      <c r="IXN36" s="687"/>
      <c r="IXO36" s="687"/>
      <c r="IXP36" s="687"/>
      <c r="IXQ36" s="687"/>
      <c r="IXR36" s="687"/>
      <c r="IXS36" s="687"/>
      <c r="IXT36" s="687"/>
      <c r="IXU36" s="687"/>
      <c r="IXV36" s="687"/>
      <c r="IXW36" s="687"/>
      <c r="IXX36" s="687"/>
      <c r="IXY36" s="687"/>
      <c r="IXZ36" s="687"/>
      <c r="IYA36" s="687"/>
      <c r="IYB36" s="687"/>
      <c r="IYC36" s="687"/>
      <c r="IYD36" s="687"/>
      <c r="IYE36" s="687"/>
      <c r="IYF36" s="687"/>
      <c r="IYG36" s="687"/>
      <c r="IYH36" s="687"/>
      <c r="IYI36" s="687"/>
      <c r="IYJ36" s="687"/>
      <c r="IYK36" s="687"/>
      <c r="IYL36" s="687"/>
      <c r="IYM36" s="687"/>
      <c r="IYN36" s="687"/>
      <c r="IYO36" s="687"/>
      <c r="IYP36" s="687"/>
      <c r="IYQ36" s="687"/>
      <c r="IYR36" s="687"/>
      <c r="IYS36" s="687"/>
      <c r="IYT36" s="687"/>
      <c r="IYU36" s="687"/>
      <c r="IYV36" s="687"/>
      <c r="IYW36" s="687"/>
      <c r="IYX36" s="687"/>
      <c r="IYY36" s="687"/>
      <c r="IYZ36" s="687"/>
      <c r="IZA36" s="687"/>
      <c r="IZB36" s="687"/>
      <c r="IZC36" s="687"/>
      <c r="IZD36" s="687"/>
      <c r="IZE36" s="687"/>
      <c r="IZF36" s="687"/>
      <c r="IZG36" s="687"/>
      <c r="IZH36" s="687"/>
      <c r="IZI36" s="687"/>
      <c r="IZJ36" s="687"/>
      <c r="IZK36" s="687"/>
      <c r="IZL36" s="687"/>
      <c r="IZM36" s="687"/>
      <c r="IZN36" s="687"/>
      <c r="IZO36" s="687"/>
      <c r="IZP36" s="687"/>
      <c r="IZQ36" s="687"/>
      <c r="IZR36" s="687"/>
      <c r="IZS36" s="687"/>
      <c r="IZT36" s="687"/>
      <c r="IZU36" s="687"/>
      <c r="IZV36" s="687"/>
      <c r="IZW36" s="687"/>
      <c r="IZX36" s="687"/>
      <c r="IZY36" s="687"/>
      <c r="IZZ36" s="687"/>
      <c r="JAA36" s="687"/>
      <c r="JAB36" s="687"/>
      <c r="JAC36" s="687"/>
      <c r="JAD36" s="687"/>
      <c r="JAE36" s="687"/>
      <c r="JAF36" s="687"/>
      <c r="JAG36" s="687"/>
      <c r="JAH36" s="687"/>
      <c r="JAI36" s="687"/>
      <c r="JAJ36" s="687"/>
      <c r="JAK36" s="687"/>
      <c r="JAL36" s="687"/>
      <c r="JAM36" s="687"/>
      <c r="JAN36" s="687"/>
      <c r="JAO36" s="687"/>
      <c r="JAP36" s="687"/>
      <c r="JAQ36" s="687"/>
      <c r="JAR36" s="687"/>
      <c r="JAS36" s="687"/>
      <c r="JAT36" s="687"/>
      <c r="JAU36" s="687"/>
      <c r="JAV36" s="687"/>
      <c r="JAW36" s="687"/>
      <c r="JAX36" s="687"/>
      <c r="JAY36" s="687"/>
      <c r="JAZ36" s="687"/>
      <c r="JBA36" s="687"/>
      <c r="JBB36" s="687"/>
      <c r="JBC36" s="687"/>
      <c r="JBD36" s="687"/>
      <c r="JBE36" s="687"/>
      <c r="JBF36" s="687"/>
      <c r="JBG36" s="687"/>
      <c r="JBH36" s="687"/>
      <c r="JBI36" s="687"/>
      <c r="JBJ36" s="687"/>
      <c r="JBK36" s="687"/>
      <c r="JBL36" s="687"/>
      <c r="JBM36" s="687"/>
      <c r="JBN36" s="687"/>
      <c r="JBO36" s="687"/>
      <c r="JBP36" s="687"/>
      <c r="JBQ36" s="687"/>
      <c r="JBR36" s="687"/>
      <c r="JBS36" s="687"/>
      <c r="JBT36" s="687"/>
      <c r="JBU36" s="687"/>
      <c r="JBV36" s="687"/>
      <c r="JBW36" s="687"/>
      <c r="JBX36" s="687"/>
      <c r="JBY36" s="687"/>
      <c r="JBZ36" s="687"/>
      <c r="JCA36" s="687"/>
      <c r="JCB36" s="687"/>
      <c r="JCC36" s="687"/>
      <c r="JCD36" s="687"/>
      <c r="JCE36" s="687"/>
      <c r="JCF36" s="687"/>
      <c r="JCG36" s="687"/>
      <c r="JCH36" s="687"/>
      <c r="JCI36" s="687"/>
      <c r="JCJ36" s="687"/>
      <c r="JCK36" s="687"/>
      <c r="JCL36" s="687"/>
      <c r="JCM36" s="687"/>
      <c r="JCN36" s="687"/>
      <c r="JCO36" s="687"/>
      <c r="JCP36" s="687"/>
      <c r="JCQ36" s="687"/>
      <c r="JCR36" s="687"/>
      <c r="JCS36" s="687"/>
      <c r="JCT36" s="687"/>
      <c r="JCU36" s="687"/>
      <c r="JCV36" s="687"/>
      <c r="JCW36" s="687"/>
      <c r="JCX36" s="687"/>
      <c r="JCY36" s="687"/>
      <c r="JCZ36" s="687"/>
      <c r="JDA36" s="687"/>
      <c r="JDB36" s="687"/>
      <c r="JDC36" s="687"/>
      <c r="JDD36" s="687"/>
      <c r="JDE36" s="687"/>
      <c r="JDF36" s="687"/>
      <c r="JDG36" s="687"/>
      <c r="JDH36" s="687"/>
      <c r="JDI36" s="687"/>
      <c r="JDJ36" s="687"/>
      <c r="JDK36" s="687"/>
      <c r="JDL36" s="687"/>
      <c r="JDM36" s="687"/>
      <c r="JDN36" s="687"/>
      <c r="JDO36" s="687"/>
      <c r="JDP36" s="687"/>
      <c r="JDQ36" s="687"/>
      <c r="JDR36" s="687"/>
      <c r="JDS36" s="687"/>
      <c r="JDT36" s="687"/>
      <c r="JDU36" s="687"/>
      <c r="JDV36" s="687"/>
      <c r="JDW36" s="687"/>
      <c r="JDX36" s="687"/>
      <c r="JDY36" s="687"/>
      <c r="JDZ36" s="687"/>
      <c r="JEA36" s="687"/>
      <c r="JEB36" s="687"/>
      <c r="JEC36" s="687"/>
      <c r="JED36" s="687"/>
      <c r="JEE36" s="687"/>
      <c r="JEF36" s="687"/>
      <c r="JEG36" s="687"/>
      <c r="JEH36" s="687"/>
      <c r="JEI36" s="687"/>
      <c r="JEJ36" s="687"/>
      <c r="JEK36" s="687"/>
      <c r="JEL36" s="687"/>
      <c r="JEM36" s="687"/>
      <c r="JEN36" s="687"/>
      <c r="JEO36" s="687"/>
      <c r="JEP36" s="687"/>
      <c r="JEQ36" s="687"/>
      <c r="JER36" s="687"/>
      <c r="JES36" s="687"/>
      <c r="JET36" s="687"/>
      <c r="JEU36" s="687"/>
      <c r="JEV36" s="687"/>
      <c r="JEW36" s="687"/>
      <c r="JEX36" s="687"/>
      <c r="JEY36" s="687"/>
      <c r="JEZ36" s="687"/>
      <c r="JFA36" s="687"/>
      <c r="JFB36" s="687"/>
      <c r="JFC36" s="687"/>
      <c r="JFD36" s="687"/>
      <c r="JFE36" s="687"/>
      <c r="JFF36" s="687"/>
      <c r="JFG36" s="687"/>
      <c r="JFH36" s="687"/>
      <c r="JFI36" s="687"/>
      <c r="JFJ36" s="687"/>
      <c r="JFK36" s="687"/>
      <c r="JFL36" s="687"/>
      <c r="JFM36" s="687"/>
      <c r="JFN36" s="687"/>
      <c r="JFO36" s="687"/>
      <c r="JFP36" s="687"/>
      <c r="JFQ36" s="687"/>
      <c r="JFR36" s="687"/>
      <c r="JFS36" s="687"/>
      <c r="JFT36" s="687"/>
      <c r="JFU36" s="687"/>
      <c r="JFV36" s="687"/>
      <c r="JFW36" s="687"/>
      <c r="JFX36" s="687"/>
      <c r="JFY36" s="687"/>
      <c r="JFZ36" s="687"/>
      <c r="JGA36" s="687"/>
      <c r="JGB36" s="687"/>
      <c r="JGC36" s="687"/>
      <c r="JGD36" s="687"/>
      <c r="JGE36" s="687"/>
      <c r="JGF36" s="687"/>
      <c r="JGG36" s="687"/>
      <c r="JGH36" s="687"/>
      <c r="JGI36" s="687"/>
      <c r="JGJ36" s="687"/>
      <c r="JGK36" s="687"/>
      <c r="JGL36" s="687"/>
      <c r="JGM36" s="687"/>
      <c r="JGN36" s="687"/>
      <c r="JGO36" s="687"/>
      <c r="JGP36" s="687"/>
      <c r="JGQ36" s="687"/>
      <c r="JGR36" s="687"/>
      <c r="JGS36" s="687"/>
      <c r="JGT36" s="687"/>
      <c r="JGU36" s="687"/>
      <c r="JGV36" s="687"/>
      <c r="JGW36" s="687"/>
      <c r="JGX36" s="687"/>
      <c r="JGY36" s="687"/>
      <c r="JGZ36" s="687"/>
      <c r="JHA36" s="687"/>
      <c r="JHB36" s="687"/>
      <c r="JHC36" s="687"/>
      <c r="JHD36" s="687"/>
      <c r="JHE36" s="687"/>
      <c r="JHF36" s="687"/>
      <c r="JHG36" s="687"/>
      <c r="JHH36" s="687"/>
      <c r="JHI36" s="687"/>
      <c r="JHJ36" s="687"/>
      <c r="JHK36" s="687"/>
      <c r="JHL36" s="687"/>
      <c r="JHM36" s="687"/>
      <c r="JHN36" s="687"/>
      <c r="JHO36" s="687"/>
      <c r="JHP36" s="687"/>
      <c r="JHQ36" s="687"/>
      <c r="JHR36" s="687"/>
      <c r="JHS36" s="687"/>
      <c r="JHT36" s="687"/>
      <c r="JHU36" s="687"/>
      <c r="JHV36" s="687"/>
      <c r="JHW36" s="687"/>
      <c r="JHX36" s="687"/>
      <c r="JHY36" s="687"/>
      <c r="JHZ36" s="687"/>
      <c r="JIA36" s="687"/>
      <c r="JIB36" s="687"/>
      <c r="JIC36" s="687"/>
      <c r="JID36" s="687"/>
      <c r="JIE36" s="687"/>
      <c r="JIF36" s="687"/>
      <c r="JIG36" s="687"/>
      <c r="JIH36" s="687"/>
      <c r="JII36" s="687"/>
      <c r="JIJ36" s="687"/>
      <c r="JIK36" s="687"/>
      <c r="JIL36" s="687"/>
      <c r="JIM36" s="687"/>
      <c r="JIN36" s="687"/>
      <c r="JIO36" s="687"/>
      <c r="JIP36" s="687"/>
      <c r="JIQ36" s="687"/>
      <c r="JIR36" s="687"/>
      <c r="JIS36" s="687"/>
      <c r="JIT36" s="687"/>
      <c r="JIU36" s="687"/>
      <c r="JIV36" s="687"/>
      <c r="JIW36" s="687"/>
      <c r="JIX36" s="687"/>
      <c r="JIY36" s="687"/>
      <c r="JIZ36" s="687"/>
      <c r="JJA36" s="687"/>
      <c r="JJB36" s="687"/>
      <c r="JJC36" s="687"/>
      <c r="JJD36" s="687"/>
      <c r="JJE36" s="687"/>
      <c r="JJF36" s="687"/>
      <c r="JJG36" s="687"/>
      <c r="JJH36" s="687"/>
      <c r="JJI36" s="687"/>
      <c r="JJJ36" s="687"/>
      <c r="JJK36" s="687"/>
      <c r="JJL36" s="687"/>
      <c r="JJM36" s="687"/>
      <c r="JJN36" s="687"/>
      <c r="JJO36" s="687"/>
      <c r="JJP36" s="687"/>
      <c r="JJQ36" s="687"/>
      <c r="JJR36" s="687"/>
      <c r="JJS36" s="687"/>
      <c r="JJT36" s="687"/>
      <c r="JJU36" s="687"/>
      <c r="JJV36" s="687"/>
      <c r="JJW36" s="687"/>
      <c r="JJX36" s="687"/>
      <c r="JJY36" s="687"/>
      <c r="JJZ36" s="687"/>
      <c r="JKA36" s="687"/>
      <c r="JKB36" s="687"/>
      <c r="JKC36" s="687"/>
      <c r="JKD36" s="687"/>
      <c r="JKE36" s="687"/>
      <c r="JKF36" s="687"/>
      <c r="JKG36" s="687"/>
      <c r="JKH36" s="687"/>
      <c r="JKI36" s="687"/>
      <c r="JKJ36" s="687"/>
      <c r="JKK36" s="687"/>
      <c r="JKL36" s="687"/>
      <c r="JKM36" s="687"/>
      <c r="JKN36" s="687"/>
      <c r="JKO36" s="687"/>
      <c r="JKP36" s="687"/>
      <c r="JKQ36" s="687"/>
      <c r="JKR36" s="687"/>
      <c r="JKS36" s="687"/>
      <c r="JKT36" s="687"/>
      <c r="JKU36" s="687"/>
      <c r="JKV36" s="687"/>
      <c r="JKW36" s="687"/>
      <c r="JKX36" s="687"/>
      <c r="JKY36" s="687"/>
      <c r="JKZ36" s="687"/>
      <c r="JLA36" s="687"/>
      <c r="JLB36" s="687"/>
      <c r="JLC36" s="687"/>
      <c r="JLD36" s="687"/>
      <c r="JLE36" s="687"/>
      <c r="JLF36" s="687"/>
      <c r="JLG36" s="687"/>
      <c r="JLH36" s="687"/>
      <c r="JLI36" s="687"/>
      <c r="JLJ36" s="687"/>
      <c r="JLK36" s="687"/>
      <c r="JLL36" s="687"/>
      <c r="JLM36" s="687"/>
      <c r="JLN36" s="687"/>
      <c r="JLO36" s="687"/>
      <c r="JLP36" s="687"/>
      <c r="JLQ36" s="687"/>
      <c r="JLR36" s="687"/>
      <c r="JLS36" s="687"/>
      <c r="JLT36" s="687"/>
      <c r="JLU36" s="687"/>
      <c r="JLV36" s="687"/>
      <c r="JLW36" s="687"/>
      <c r="JLX36" s="687"/>
      <c r="JLY36" s="687"/>
      <c r="JLZ36" s="687"/>
      <c r="JMA36" s="687"/>
      <c r="JMB36" s="687"/>
      <c r="JMC36" s="687"/>
      <c r="JMD36" s="687"/>
      <c r="JME36" s="687"/>
      <c r="JMF36" s="687"/>
      <c r="JMG36" s="687"/>
      <c r="JMH36" s="687"/>
      <c r="JMI36" s="687"/>
      <c r="JMJ36" s="687"/>
      <c r="JMK36" s="687"/>
      <c r="JML36" s="687"/>
      <c r="JMM36" s="687"/>
      <c r="JMN36" s="687"/>
      <c r="JMO36" s="687"/>
      <c r="JMP36" s="687"/>
      <c r="JMQ36" s="687"/>
      <c r="JMR36" s="687"/>
      <c r="JMS36" s="687"/>
      <c r="JMT36" s="687"/>
      <c r="JMU36" s="687"/>
      <c r="JMV36" s="687"/>
      <c r="JMW36" s="687"/>
      <c r="JMX36" s="687"/>
      <c r="JMY36" s="687"/>
      <c r="JMZ36" s="687"/>
      <c r="JNA36" s="687"/>
      <c r="JNB36" s="687"/>
      <c r="JNC36" s="687"/>
      <c r="JND36" s="687"/>
      <c r="JNE36" s="687"/>
      <c r="JNF36" s="687"/>
      <c r="JNG36" s="687"/>
      <c r="JNH36" s="687"/>
      <c r="JNI36" s="687"/>
      <c r="JNJ36" s="687"/>
      <c r="JNK36" s="687"/>
      <c r="JNL36" s="687"/>
      <c r="JNM36" s="687"/>
      <c r="JNN36" s="687"/>
      <c r="JNO36" s="687"/>
      <c r="JNP36" s="687"/>
      <c r="JNQ36" s="687"/>
      <c r="JNR36" s="687"/>
      <c r="JNS36" s="687"/>
      <c r="JNT36" s="687"/>
      <c r="JNU36" s="687"/>
      <c r="JNV36" s="687"/>
      <c r="JNW36" s="687"/>
      <c r="JNX36" s="687"/>
      <c r="JNY36" s="687"/>
      <c r="JNZ36" s="687"/>
      <c r="JOA36" s="687"/>
      <c r="JOB36" s="687"/>
      <c r="JOC36" s="687"/>
      <c r="JOD36" s="687"/>
      <c r="JOE36" s="687"/>
      <c r="JOF36" s="687"/>
      <c r="JOG36" s="687"/>
      <c r="JOH36" s="687"/>
      <c r="JOI36" s="687"/>
      <c r="JOJ36" s="687"/>
      <c r="JOK36" s="687"/>
      <c r="JOL36" s="687"/>
      <c r="JOM36" s="687"/>
      <c r="JON36" s="687"/>
      <c r="JOO36" s="687"/>
      <c r="JOP36" s="687"/>
      <c r="JOQ36" s="687"/>
      <c r="JOR36" s="687"/>
      <c r="JOS36" s="687"/>
      <c r="JOT36" s="687"/>
      <c r="JOU36" s="687"/>
      <c r="JOV36" s="687"/>
      <c r="JOW36" s="687"/>
      <c r="JOX36" s="687"/>
      <c r="JOY36" s="687"/>
      <c r="JOZ36" s="687"/>
      <c r="JPA36" s="687"/>
      <c r="JPB36" s="687"/>
      <c r="JPC36" s="687"/>
      <c r="JPD36" s="687"/>
      <c r="JPE36" s="687"/>
      <c r="JPF36" s="687"/>
      <c r="JPG36" s="687"/>
      <c r="JPH36" s="687"/>
      <c r="JPI36" s="687"/>
      <c r="JPJ36" s="687"/>
      <c r="JPK36" s="687"/>
      <c r="JPL36" s="687"/>
      <c r="JPM36" s="687"/>
      <c r="JPN36" s="687"/>
      <c r="JPO36" s="687"/>
      <c r="JPP36" s="687"/>
      <c r="JPQ36" s="687"/>
      <c r="JPR36" s="687"/>
      <c r="JPS36" s="687"/>
      <c r="JPT36" s="687"/>
      <c r="JPU36" s="687"/>
      <c r="JPV36" s="687"/>
      <c r="JPW36" s="687"/>
      <c r="JPX36" s="687"/>
      <c r="JPY36" s="687"/>
      <c r="JPZ36" s="687"/>
      <c r="JQA36" s="687"/>
      <c r="JQB36" s="687"/>
      <c r="JQC36" s="687"/>
      <c r="JQD36" s="687"/>
      <c r="JQE36" s="687"/>
      <c r="JQF36" s="687"/>
      <c r="JQG36" s="687"/>
      <c r="JQH36" s="687"/>
      <c r="JQI36" s="687"/>
      <c r="JQJ36" s="687"/>
      <c r="JQK36" s="687"/>
      <c r="JQL36" s="687"/>
      <c r="JQM36" s="687"/>
      <c r="JQN36" s="687"/>
      <c r="JQO36" s="687"/>
      <c r="JQP36" s="687"/>
      <c r="JQQ36" s="687"/>
      <c r="JQR36" s="687"/>
      <c r="JQS36" s="687"/>
      <c r="JQT36" s="687"/>
      <c r="JQU36" s="687"/>
      <c r="JQV36" s="687"/>
      <c r="JQW36" s="687"/>
      <c r="JQX36" s="687"/>
      <c r="JQY36" s="687"/>
      <c r="JQZ36" s="687"/>
      <c r="JRA36" s="687"/>
      <c r="JRB36" s="687"/>
      <c r="JRC36" s="687"/>
      <c r="JRD36" s="687"/>
      <c r="JRE36" s="687"/>
      <c r="JRF36" s="687"/>
      <c r="JRG36" s="687"/>
      <c r="JRH36" s="687"/>
      <c r="JRI36" s="687"/>
      <c r="JRJ36" s="687"/>
      <c r="JRK36" s="687"/>
      <c r="JRL36" s="687"/>
      <c r="JRM36" s="687"/>
      <c r="JRN36" s="687"/>
      <c r="JRO36" s="687"/>
      <c r="JRP36" s="687"/>
      <c r="JRQ36" s="687"/>
      <c r="JRR36" s="687"/>
      <c r="JRS36" s="687"/>
      <c r="JRT36" s="687"/>
      <c r="JRU36" s="687"/>
      <c r="JRV36" s="687"/>
      <c r="JRW36" s="687"/>
      <c r="JRX36" s="687"/>
      <c r="JRY36" s="687"/>
      <c r="JRZ36" s="687"/>
      <c r="JSA36" s="687"/>
      <c r="JSB36" s="687"/>
      <c r="JSC36" s="687"/>
      <c r="JSD36" s="687"/>
      <c r="JSE36" s="687"/>
      <c r="JSF36" s="687"/>
      <c r="JSG36" s="687"/>
      <c r="JSH36" s="687"/>
      <c r="JSI36" s="687"/>
      <c r="JSJ36" s="687"/>
      <c r="JSK36" s="687"/>
      <c r="JSL36" s="687"/>
      <c r="JSM36" s="687"/>
      <c r="JSN36" s="687"/>
      <c r="JSO36" s="687"/>
      <c r="JSP36" s="687"/>
      <c r="JSQ36" s="687"/>
      <c r="JSR36" s="687"/>
      <c r="JSS36" s="687"/>
      <c r="JST36" s="687"/>
      <c r="JSU36" s="687"/>
      <c r="JSV36" s="687"/>
      <c r="JSW36" s="687"/>
      <c r="JSX36" s="687"/>
      <c r="JSY36" s="687"/>
      <c r="JSZ36" s="687"/>
      <c r="JTA36" s="687"/>
      <c r="JTB36" s="687"/>
      <c r="JTC36" s="687"/>
      <c r="JTD36" s="687"/>
      <c r="JTE36" s="687"/>
      <c r="JTF36" s="687"/>
      <c r="JTG36" s="687"/>
      <c r="JTH36" s="687"/>
      <c r="JTI36" s="687"/>
      <c r="JTJ36" s="687"/>
      <c r="JTK36" s="687"/>
      <c r="JTL36" s="687"/>
      <c r="JTM36" s="687"/>
      <c r="JTN36" s="687"/>
      <c r="JTO36" s="687"/>
      <c r="JTP36" s="687"/>
      <c r="JTQ36" s="687"/>
      <c r="JTR36" s="687"/>
      <c r="JTS36" s="687"/>
      <c r="JTT36" s="687"/>
      <c r="JTU36" s="687"/>
      <c r="JTV36" s="687"/>
      <c r="JTW36" s="687"/>
      <c r="JTX36" s="687"/>
      <c r="JTY36" s="687"/>
      <c r="JTZ36" s="687"/>
      <c r="JUA36" s="687"/>
      <c r="JUB36" s="687"/>
      <c r="JUC36" s="687"/>
      <c r="JUD36" s="687"/>
      <c r="JUE36" s="687"/>
      <c r="JUF36" s="687"/>
      <c r="JUG36" s="687"/>
      <c r="JUH36" s="687"/>
      <c r="JUI36" s="687"/>
      <c r="JUJ36" s="687"/>
      <c r="JUK36" s="687"/>
      <c r="JUL36" s="687"/>
      <c r="JUM36" s="687"/>
      <c r="JUN36" s="687"/>
      <c r="JUO36" s="687"/>
      <c r="JUP36" s="687"/>
      <c r="JUQ36" s="687"/>
      <c r="JUR36" s="687"/>
      <c r="JUS36" s="687"/>
      <c r="JUT36" s="687"/>
      <c r="JUU36" s="687"/>
      <c r="JUV36" s="687"/>
      <c r="JUW36" s="687"/>
      <c r="JUX36" s="687"/>
      <c r="JUY36" s="687"/>
      <c r="JUZ36" s="687"/>
      <c r="JVA36" s="687"/>
      <c r="JVB36" s="687"/>
      <c r="JVC36" s="687"/>
      <c r="JVD36" s="687"/>
      <c r="JVE36" s="687"/>
      <c r="JVF36" s="687"/>
      <c r="JVG36" s="687"/>
      <c r="JVH36" s="687"/>
      <c r="JVI36" s="687"/>
      <c r="JVJ36" s="687"/>
      <c r="JVK36" s="687"/>
      <c r="JVL36" s="687"/>
      <c r="JVM36" s="687"/>
      <c r="JVN36" s="687"/>
      <c r="JVO36" s="687"/>
      <c r="JVP36" s="687"/>
      <c r="JVQ36" s="687"/>
      <c r="JVR36" s="687"/>
      <c r="JVS36" s="687"/>
      <c r="JVT36" s="687"/>
      <c r="JVU36" s="687"/>
      <c r="JVV36" s="687"/>
      <c r="JVW36" s="687"/>
      <c r="JVX36" s="687"/>
      <c r="JVY36" s="687"/>
      <c r="JVZ36" s="687"/>
      <c r="JWA36" s="687"/>
      <c r="JWB36" s="687"/>
      <c r="JWC36" s="687"/>
      <c r="JWD36" s="687"/>
      <c r="JWE36" s="687"/>
      <c r="JWF36" s="687"/>
      <c r="JWG36" s="687"/>
      <c r="JWH36" s="687"/>
      <c r="JWI36" s="687"/>
      <c r="JWJ36" s="687"/>
      <c r="JWK36" s="687"/>
      <c r="JWL36" s="687"/>
      <c r="JWM36" s="687"/>
      <c r="JWN36" s="687"/>
      <c r="JWO36" s="687"/>
      <c r="JWP36" s="687"/>
      <c r="JWQ36" s="687"/>
      <c r="JWR36" s="687"/>
      <c r="JWS36" s="687"/>
      <c r="JWT36" s="687"/>
      <c r="JWU36" s="687"/>
      <c r="JWV36" s="687"/>
      <c r="JWW36" s="687"/>
      <c r="JWX36" s="687"/>
      <c r="JWY36" s="687"/>
      <c r="JWZ36" s="687"/>
      <c r="JXA36" s="687"/>
      <c r="JXB36" s="687"/>
      <c r="JXC36" s="687"/>
      <c r="JXD36" s="687"/>
      <c r="JXE36" s="687"/>
      <c r="JXF36" s="687"/>
      <c r="JXG36" s="687"/>
      <c r="JXH36" s="687"/>
      <c r="JXI36" s="687"/>
      <c r="JXJ36" s="687"/>
      <c r="JXK36" s="687"/>
      <c r="JXL36" s="687"/>
      <c r="JXM36" s="687"/>
      <c r="JXN36" s="687"/>
      <c r="JXO36" s="687"/>
      <c r="JXP36" s="687"/>
      <c r="JXQ36" s="687"/>
      <c r="JXR36" s="687"/>
      <c r="JXS36" s="687"/>
      <c r="JXT36" s="687"/>
      <c r="JXU36" s="687"/>
      <c r="JXV36" s="687"/>
      <c r="JXW36" s="687"/>
      <c r="JXX36" s="687"/>
      <c r="JXY36" s="687"/>
      <c r="JXZ36" s="687"/>
      <c r="JYA36" s="687"/>
      <c r="JYB36" s="687"/>
      <c r="JYC36" s="687"/>
      <c r="JYD36" s="687"/>
      <c r="JYE36" s="687"/>
      <c r="JYF36" s="687"/>
      <c r="JYG36" s="687"/>
      <c r="JYH36" s="687"/>
      <c r="JYI36" s="687"/>
      <c r="JYJ36" s="687"/>
      <c r="JYK36" s="687"/>
      <c r="JYL36" s="687"/>
      <c r="JYM36" s="687"/>
      <c r="JYN36" s="687"/>
      <c r="JYO36" s="687"/>
      <c r="JYP36" s="687"/>
      <c r="JYQ36" s="687"/>
      <c r="JYR36" s="687"/>
      <c r="JYS36" s="687"/>
      <c r="JYT36" s="687"/>
      <c r="JYU36" s="687"/>
      <c r="JYV36" s="687"/>
      <c r="JYW36" s="687"/>
      <c r="JYX36" s="687"/>
      <c r="JYY36" s="687"/>
      <c r="JYZ36" s="687"/>
      <c r="JZA36" s="687"/>
      <c r="JZB36" s="687"/>
      <c r="JZC36" s="687"/>
      <c r="JZD36" s="687"/>
      <c r="JZE36" s="687"/>
      <c r="JZF36" s="687"/>
      <c r="JZG36" s="687"/>
      <c r="JZH36" s="687"/>
      <c r="JZI36" s="687"/>
      <c r="JZJ36" s="687"/>
      <c r="JZK36" s="687"/>
      <c r="JZL36" s="687"/>
      <c r="JZM36" s="687"/>
      <c r="JZN36" s="687"/>
      <c r="JZO36" s="687"/>
      <c r="JZP36" s="687"/>
      <c r="JZQ36" s="687"/>
      <c r="JZR36" s="687"/>
      <c r="JZS36" s="687"/>
      <c r="JZT36" s="687"/>
      <c r="JZU36" s="687"/>
      <c r="JZV36" s="687"/>
      <c r="JZW36" s="687"/>
      <c r="JZX36" s="687"/>
      <c r="JZY36" s="687"/>
      <c r="JZZ36" s="687"/>
      <c r="KAA36" s="687"/>
      <c r="KAB36" s="687"/>
      <c r="KAC36" s="687"/>
      <c r="KAD36" s="687"/>
      <c r="KAE36" s="687"/>
      <c r="KAF36" s="687"/>
      <c r="KAG36" s="687"/>
      <c r="KAH36" s="687"/>
      <c r="KAI36" s="687"/>
      <c r="KAJ36" s="687"/>
      <c r="KAK36" s="687"/>
      <c r="KAL36" s="687"/>
      <c r="KAM36" s="687"/>
      <c r="KAN36" s="687"/>
      <c r="KAO36" s="687"/>
      <c r="KAP36" s="687"/>
      <c r="KAQ36" s="687"/>
      <c r="KAR36" s="687"/>
      <c r="KAS36" s="687"/>
      <c r="KAT36" s="687"/>
      <c r="KAU36" s="687"/>
      <c r="KAV36" s="687"/>
      <c r="KAW36" s="687"/>
      <c r="KAX36" s="687"/>
      <c r="KAY36" s="687"/>
      <c r="KAZ36" s="687"/>
      <c r="KBA36" s="687"/>
      <c r="KBB36" s="687"/>
      <c r="KBC36" s="687"/>
      <c r="KBD36" s="687"/>
      <c r="KBE36" s="687"/>
      <c r="KBF36" s="687"/>
      <c r="KBG36" s="687"/>
      <c r="KBH36" s="687"/>
      <c r="KBI36" s="687"/>
      <c r="KBJ36" s="687"/>
      <c r="KBK36" s="687"/>
      <c r="KBL36" s="687"/>
      <c r="KBM36" s="687"/>
      <c r="KBN36" s="687"/>
      <c r="KBO36" s="687"/>
      <c r="KBP36" s="687"/>
      <c r="KBQ36" s="687"/>
      <c r="KBR36" s="687"/>
      <c r="KBS36" s="687"/>
      <c r="KBT36" s="687"/>
      <c r="KBU36" s="687"/>
      <c r="KBV36" s="687"/>
      <c r="KBW36" s="687"/>
      <c r="KBX36" s="687"/>
      <c r="KBY36" s="687"/>
      <c r="KBZ36" s="687"/>
      <c r="KCA36" s="687"/>
      <c r="KCB36" s="687"/>
      <c r="KCC36" s="687"/>
      <c r="KCD36" s="687"/>
      <c r="KCE36" s="687"/>
      <c r="KCF36" s="687"/>
      <c r="KCG36" s="687"/>
      <c r="KCH36" s="687"/>
      <c r="KCI36" s="687"/>
      <c r="KCJ36" s="687"/>
      <c r="KCK36" s="687"/>
      <c r="KCL36" s="687"/>
      <c r="KCM36" s="687"/>
      <c r="KCN36" s="687"/>
      <c r="KCO36" s="687"/>
      <c r="KCP36" s="687"/>
      <c r="KCQ36" s="687"/>
      <c r="KCR36" s="687"/>
      <c r="KCS36" s="687"/>
      <c r="KCT36" s="687"/>
      <c r="KCU36" s="687"/>
      <c r="KCV36" s="687"/>
      <c r="KCW36" s="687"/>
      <c r="KCX36" s="687"/>
      <c r="KCY36" s="687"/>
      <c r="KCZ36" s="687"/>
      <c r="KDA36" s="687"/>
      <c r="KDB36" s="687"/>
      <c r="KDC36" s="687"/>
      <c r="KDD36" s="687"/>
      <c r="KDE36" s="687"/>
      <c r="KDF36" s="687"/>
      <c r="KDG36" s="687"/>
      <c r="KDH36" s="687"/>
      <c r="KDI36" s="687"/>
      <c r="KDJ36" s="687"/>
      <c r="KDK36" s="687"/>
      <c r="KDL36" s="687"/>
      <c r="KDM36" s="687"/>
      <c r="KDN36" s="687"/>
      <c r="KDO36" s="687"/>
      <c r="KDP36" s="687"/>
      <c r="KDQ36" s="687"/>
      <c r="KDR36" s="687"/>
      <c r="KDS36" s="687"/>
      <c r="KDT36" s="687"/>
      <c r="KDU36" s="687"/>
      <c r="KDV36" s="687"/>
      <c r="KDW36" s="687"/>
      <c r="KDX36" s="687"/>
      <c r="KDY36" s="687"/>
      <c r="KDZ36" s="687"/>
      <c r="KEA36" s="687"/>
      <c r="KEB36" s="687"/>
      <c r="KEC36" s="687"/>
      <c r="KED36" s="687"/>
      <c r="KEE36" s="687"/>
      <c r="KEF36" s="687"/>
      <c r="KEG36" s="687"/>
      <c r="KEH36" s="687"/>
      <c r="KEI36" s="687"/>
      <c r="KEJ36" s="687"/>
      <c r="KEK36" s="687"/>
      <c r="KEL36" s="687"/>
      <c r="KEM36" s="687"/>
      <c r="KEN36" s="687"/>
      <c r="KEO36" s="687"/>
      <c r="KEP36" s="687"/>
      <c r="KEQ36" s="687"/>
      <c r="KER36" s="687"/>
      <c r="KES36" s="687"/>
      <c r="KET36" s="687"/>
      <c r="KEU36" s="687"/>
      <c r="KEV36" s="687"/>
      <c r="KEW36" s="687"/>
      <c r="KEX36" s="687"/>
      <c r="KEY36" s="687"/>
      <c r="KEZ36" s="687"/>
      <c r="KFA36" s="687"/>
      <c r="KFB36" s="687"/>
      <c r="KFC36" s="687"/>
      <c r="KFD36" s="687"/>
      <c r="KFE36" s="687"/>
      <c r="KFF36" s="687"/>
      <c r="KFG36" s="687"/>
      <c r="KFH36" s="687"/>
      <c r="KFI36" s="687"/>
      <c r="KFJ36" s="687"/>
      <c r="KFK36" s="687"/>
      <c r="KFL36" s="687"/>
      <c r="KFM36" s="687"/>
      <c r="KFN36" s="687"/>
      <c r="KFO36" s="687"/>
      <c r="KFP36" s="687"/>
      <c r="KFQ36" s="687"/>
      <c r="KFR36" s="687"/>
      <c r="KFS36" s="687"/>
      <c r="KFT36" s="687"/>
      <c r="KFU36" s="687"/>
      <c r="KFV36" s="687"/>
      <c r="KFW36" s="687"/>
      <c r="KFX36" s="687"/>
      <c r="KFY36" s="687"/>
      <c r="KFZ36" s="687"/>
      <c r="KGA36" s="687"/>
      <c r="KGB36" s="687"/>
      <c r="KGC36" s="687"/>
      <c r="KGD36" s="687"/>
      <c r="KGE36" s="687"/>
      <c r="KGF36" s="687"/>
      <c r="KGG36" s="687"/>
      <c r="KGH36" s="687"/>
      <c r="KGI36" s="687"/>
      <c r="KGJ36" s="687"/>
      <c r="KGK36" s="687"/>
      <c r="KGL36" s="687"/>
      <c r="KGM36" s="687"/>
      <c r="KGN36" s="687"/>
      <c r="KGO36" s="687"/>
      <c r="KGP36" s="687"/>
      <c r="KGQ36" s="687"/>
      <c r="KGR36" s="687"/>
      <c r="KGS36" s="687"/>
      <c r="KGT36" s="687"/>
      <c r="KGU36" s="687"/>
      <c r="KGV36" s="687"/>
      <c r="KGW36" s="687"/>
      <c r="KGX36" s="687"/>
      <c r="KGY36" s="687"/>
      <c r="KGZ36" s="687"/>
      <c r="KHA36" s="687"/>
      <c r="KHB36" s="687"/>
      <c r="KHC36" s="687"/>
      <c r="KHD36" s="687"/>
      <c r="KHE36" s="687"/>
      <c r="KHF36" s="687"/>
      <c r="KHG36" s="687"/>
      <c r="KHH36" s="687"/>
      <c r="KHI36" s="687"/>
      <c r="KHJ36" s="687"/>
      <c r="KHK36" s="687"/>
      <c r="KHL36" s="687"/>
      <c r="KHM36" s="687"/>
      <c r="KHN36" s="687"/>
      <c r="KHO36" s="687"/>
      <c r="KHP36" s="687"/>
      <c r="KHQ36" s="687"/>
      <c r="KHR36" s="687"/>
      <c r="KHS36" s="687"/>
      <c r="KHT36" s="687"/>
      <c r="KHU36" s="687"/>
      <c r="KHV36" s="687"/>
      <c r="KHW36" s="687"/>
      <c r="KHX36" s="687"/>
      <c r="KHY36" s="687"/>
      <c r="KHZ36" s="687"/>
      <c r="KIA36" s="687"/>
      <c r="KIB36" s="687"/>
      <c r="KIC36" s="687"/>
      <c r="KID36" s="687"/>
      <c r="KIE36" s="687"/>
      <c r="KIF36" s="687"/>
      <c r="KIG36" s="687"/>
      <c r="KIH36" s="687"/>
      <c r="KII36" s="687"/>
      <c r="KIJ36" s="687"/>
      <c r="KIK36" s="687"/>
      <c r="KIL36" s="687"/>
      <c r="KIM36" s="687"/>
      <c r="KIN36" s="687"/>
      <c r="KIO36" s="687"/>
      <c r="KIP36" s="687"/>
      <c r="KIQ36" s="687"/>
      <c r="KIR36" s="687"/>
      <c r="KIS36" s="687"/>
      <c r="KIT36" s="687"/>
      <c r="KIU36" s="687"/>
      <c r="KIV36" s="687"/>
      <c r="KIW36" s="687"/>
      <c r="KIX36" s="687"/>
      <c r="KIY36" s="687"/>
      <c r="KIZ36" s="687"/>
      <c r="KJA36" s="687"/>
      <c r="KJB36" s="687"/>
      <c r="KJC36" s="687"/>
      <c r="KJD36" s="687"/>
      <c r="KJE36" s="687"/>
      <c r="KJF36" s="687"/>
      <c r="KJG36" s="687"/>
      <c r="KJH36" s="687"/>
      <c r="KJI36" s="687"/>
      <c r="KJJ36" s="687"/>
      <c r="KJK36" s="687"/>
      <c r="KJL36" s="687"/>
      <c r="KJM36" s="687"/>
      <c r="KJN36" s="687"/>
      <c r="KJO36" s="687"/>
      <c r="KJP36" s="687"/>
      <c r="KJQ36" s="687"/>
      <c r="KJR36" s="687"/>
      <c r="KJS36" s="687"/>
      <c r="KJT36" s="687"/>
      <c r="KJU36" s="687"/>
      <c r="KJV36" s="687"/>
      <c r="KJW36" s="687"/>
      <c r="KJX36" s="687"/>
      <c r="KJY36" s="687"/>
      <c r="KJZ36" s="687"/>
      <c r="KKA36" s="687"/>
      <c r="KKB36" s="687"/>
      <c r="KKC36" s="687"/>
      <c r="KKD36" s="687"/>
      <c r="KKE36" s="687"/>
      <c r="KKF36" s="687"/>
      <c r="KKG36" s="687"/>
      <c r="KKH36" s="687"/>
      <c r="KKI36" s="687"/>
      <c r="KKJ36" s="687"/>
      <c r="KKK36" s="687"/>
      <c r="KKL36" s="687"/>
      <c r="KKM36" s="687"/>
      <c r="KKN36" s="687"/>
      <c r="KKO36" s="687"/>
      <c r="KKP36" s="687"/>
      <c r="KKQ36" s="687"/>
      <c r="KKR36" s="687"/>
      <c r="KKS36" s="687"/>
      <c r="KKT36" s="687"/>
      <c r="KKU36" s="687"/>
      <c r="KKV36" s="687"/>
      <c r="KKW36" s="687"/>
      <c r="KKX36" s="687"/>
      <c r="KKY36" s="687"/>
      <c r="KKZ36" s="687"/>
      <c r="KLA36" s="687"/>
      <c r="KLB36" s="687"/>
      <c r="KLC36" s="687"/>
      <c r="KLD36" s="687"/>
      <c r="KLE36" s="687"/>
      <c r="KLF36" s="687"/>
      <c r="KLG36" s="687"/>
      <c r="KLH36" s="687"/>
      <c r="KLI36" s="687"/>
      <c r="KLJ36" s="687"/>
      <c r="KLK36" s="687"/>
      <c r="KLL36" s="687"/>
      <c r="KLM36" s="687"/>
      <c r="KLN36" s="687"/>
      <c r="KLO36" s="687"/>
      <c r="KLP36" s="687"/>
      <c r="KLQ36" s="687"/>
      <c r="KLR36" s="687"/>
      <c r="KLS36" s="687"/>
      <c r="KLT36" s="687"/>
      <c r="KLU36" s="687"/>
      <c r="KLV36" s="687"/>
      <c r="KLW36" s="687"/>
      <c r="KLX36" s="687"/>
      <c r="KLY36" s="687"/>
      <c r="KLZ36" s="687"/>
      <c r="KMA36" s="687"/>
      <c r="KMB36" s="687"/>
      <c r="KMC36" s="687"/>
      <c r="KMD36" s="687"/>
      <c r="KME36" s="687"/>
      <c r="KMF36" s="687"/>
      <c r="KMG36" s="687"/>
      <c r="KMH36" s="687"/>
      <c r="KMI36" s="687"/>
      <c r="KMJ36" s="687"/>
      <c r="KMK36" s="687"/>
      <c r="KML36" s="687"/>
      <c r="KMM36" s="687"/>
      <c r="KMN36" s="687"/>
      <c r="KMO36" s="687"/>
      <c r="KMP36" s="687"/>
      <c r="KMQ36" s="687"/>
      <c r="KMR36" s="687"/>
      <c r="KMS36" s="687"/>
      <c r="KMT36" s="687"/>
      <c r="KMU36" s="687"/>
      <c r="KMV36" s="687"/>
      <c r="KMW36" s="687"/>
      <c r="KMX36" s="687"/>
      <c r="KMY36" s="687"/>
      <c r="KMZ36" s="687"/>
      <c r="KNA36" s="687"/>
      <c r="KNB36" s="687"/>
      <c r="KNC36" s="687"/>
      <c r="KND36" s="687"/>
      <c r="KNE36" s="687"/>
      <c r="KNF36" s="687"/>
      <c r="KNG36" s="687"/>
      <c r="KNH36" s="687"/>
      <c r="KNI36" s="687"/>
      <c r="KNJ36" s="687"/>
      <c r="KNK36" s="687"/>
      <c r="KNL36" s="687"/>
      <c r="KNM36" s="687"/>
      <c r="KNN36" s="687"/>
      <c r="KNO36" s="687"/>
      <c r="KNP36" s="687"/>
      <c r="KNQ36" s="687"/>
      <c r="KNR36" s="687"/>
      <c r="KNS36" s="687"/>
      <c r="KNT36" s="687"/>
      <c r="KNU36" s="687"/>
      <c r="KNV36" s="687"/>
      <c r="KNW36" s="687"/>
      <c r="KNX36" s="687"/>
      <c r="KNY36" s="687"/>
      <c r="KNZ36" s="687"/>
      <c r="KOA36" s="687"/>
      <c r="KOB36" s="687"/>
      <c r="KOC36" s="687"/>
      <c r="KOD36" s="687"/>
      <c r="KOE36" s="687"/>
      <c r="KOF36" s="687"/>
      <c r="KOG36" s="687"/>
      <c r="KOH36" s="687"/>
      <c r="KOI36" s="687"/>
      <c r="KOJ36" s="687"/>
      <c r="KOK36" s="687"/>
      <c r="KOL36" s="687"/>
      <c r="KOM36" s="687"/>
      <c r="KON36" s="687"/>
      <c r="KOO36" s="687"/>
      <c r="KOP36" s="687"/>
      <c r="KOQ36" s="687"/>
      <c r="KOR36" s="687"/>
      <c r="KOS36" s="687"/>
      <c r="KOT36" s="687"/>
      <c r="KOU36" s="687"/>
      <c r="KOV36" s="687"/>
      <c r="KOW36" s="687"/>
      <c r="KOX36" s="687"/>
      <c r="KOY36" s="687"/>
      <c r="KOZ36" s="687"/>
      <c r="KPA36" s="687"/>
      <c r="KPB36" s="687"/>
      <c r="KPC36" s="687"/>
      <c r="KPD36" s="687"/>
      <c r="KPE36" s="687"/>
      <c r="KPF36" s="687"/>
      <c r="KPG36" s="687"/>
      <c r="KPH36" s="687"/>
      <c r="KPI36" s="687"/>
      <c r="KPJ36" s="687"/>
      <c r="KPK36" s="687"/>
      <c r="KPL36" s="687"/>
      <c r="KPM36" s="687"/>
      <c r="KPN36" s="687"/>
      <c r="KPO36" s="687"/>
      <c r="KPP36" s="687"/>
      <c r="KPQ36" s="687"/>
      <c r="KPR36" s="687"/>
      <c r="KPS36" s="687"/>
      <c r="KPT36" s="687"/>
      <c r="KPU36" s="687"/>
      <c r="KPV36" s="687"/>
      <c r="KPW36" s="687"/>
      <c r="KPX36" s="687"/>
      <c r="KPY36" s="687"/>
      <c r="KPZ36" s="687"/>
      <c r="KQA36" s="687"/>
      <c r="KQB36" s="687"/>
      <c r="KQC36" s="687"/>
      <c r="KQD36" s="687"/>
      <c r="KQE36" s="687"/>
      <c r="KQF36" s="687"/>
      <c r="KQG36" s="687"/>
      <c r="KQH36" s="687"/>
      <c r="KQI36" s="687"/>
      <c r="KQJ36" s="687"/>
      <c r="KQK36" s="687"/>
      <c r="KQL36" s="687"/>
      <c r="KQM36" s="687"/>
      <c r="KQN36" s="687"/>
      <c r="KQO36" s="687"/>
      <c r="KQP36" s="687"/>
      <c r="KQQ36" s="687"/>
      <c r="KQR36" s="687"/>
      <c r="KQS36" s="687"/>
      <c r="KQT36" s="687"/>
      <c r="KQU36" s="687"/>
      <c r="KQV36" s="687"/>
      <c r="KQW36" s="687"/>
      <c r="KQX36" s="687"/>
      <c r="KQY36" s="687"/>
      <c r="KQZ36" s="687"/>
      <c r="KRA36" s="687"/>
      <c r="KRB36" s="687"/>
      <c r="KRC36" s="687"/>
      <c r="KRD36" s="687"/>
      <c r="KRE36" s="687"/>
      <c r="KRF36" s="687"/>
      <c r="KRG36" s="687"/>
      <c r="KRH36" s="687"/>
      <c r="KRI36" s="687"/>
      <c r="KRJ36" s="687"/>
      <c r="KRK36" s="687"/>
      <c r="KRL36" s="687"/>
      <c r="KRM36" s="687"/>
      <c r="KRN36" s="687"/>
      <c r="KRO36" s="687"/>
      <c r="KRP36" s="687"/>
      <c r="KRQ36" s="687"/>
      <c r="KRR36" s="687"/>
      <c r="KRS36" s="687"/>
      <c r="KRT36" s="687"/>
      <c r="KRU36" s="687"/>
      <c r="KRV36" s="687"/>
      <c r="KRW36" s="687"/>
      <c r="KRX36" s="687"/>
      <c r="KRY36" s="687"/>
      <c r="KRZ36" s="687"/>
      <c r="KSA36" s="687"/>
      <c r="KSB36" s="687"/>
      <c r="KSC36" s="687"/>
      <c r="KSD36" s="687"/>
      <c r="KSE36" s="687"/>
      <c r="KSF36" s="687"/>
      <c r="KSG36" s="687"/>
      <c r="KSH36" s="687"/>
      <c r="KSI36" s="687"/>
      <c r="KSJ36" s="687"/>
      <c r="KSK36" s="687"/>
      <c r="KSL36" s="687"/>
      <c r="KSM36" s="687"/>
      <c r="KSN36" s="687"/>
      <c r="KSO36" s="687"/>
      <c r="KSP36" s="687"/>
      <c r="KSQ36" s="687"/>
      <c r="KSR36" s="687"/>
      <c r="KSS36" s="687"/>
      <c r="KST36" s="687"/>
      <c r="KSU36" s="687"/>
      <c r="KSV36" s="687"/>
      <c r="KSW36" s="687"/>
      <c r="KSX36" s="687"/>
      <c r="KSY36" s="687"/>
      <c r="KSZ36" s="687"/>
      <c r="KTA36" s="687"/>
      <c r="KTB36" s="687"/>
      <c r="KTC36" s="687"/>
      <c r="KTD36" s="687"/>
      <c r="KTE36" s="687"/>
      <c r="KTF36" s="687"/>
      <c r="KTG36" s="687"/>
      <c r="KTH36" s="687"/>
      <c r="KTI36" s="687"/>
      <c r="KTJ36" s="687"/>
      <c r="KTK36" s="687"/>
      <c r="KTL36" s="687"/>
      <c r="KTM36" s="687"/>
      <c r="KTN36" s="687"/>
      <c r="KTO36" s="687"/>
      <c r="KTP36" s="687"/>
      <c r="KTQ36" s="687"/>
      <c r="KTR36" s="687"/>
      <c r="KTS36" s="687"/>
      <c r="KTT36" s="687"/>
      <c r="KTU36" s="687"/>
      <c r="KTV36" s="687"/>
      <c r="KTW36" s="687"/>
      <c r="KTX36" s="687"/>
      <c r="KTY36" s="687"/>
      <c r="KTZ36" s="687"/>
      <c r="KUA36" s="687"/>
      <c r="KUB36" s="687"/>
      <c r="KUC36" s="687"/>
      <c r="KUD36" s="687"/>
      <c r="KUE36" s="687"/>
      <c r="KUF36" s="687"/>
      <c r="KUG36" s="687"/>
      <c r="KUH36" s="687"/>
      <c r="KUI36" s="687"/>
      <c r="KUJ36" s="687"/>
      <c r="KUK36" s="687"/>
      <c r="KUL36" s="687"/>
      <c r="KUM36" s="687"/>
      <c r="KUN36" s="687"/>
      <c r="KUO36" s="687"/>
      <c r="KUP36" s="687"/>
      <c r="KUQ36" s="687"/>
      <c r="KUR36" s="687"/>
      <c r="KUS36" s="687"/>
      <c r="KUT36" s="687"/>
      <c r="KUU36" s="687"/>
      <c r="KUV36" s="687"/>
      <c r="KUW36" s="687"/>
      <c r="KUX36" s="687"/>
      <c r="KUY36" s="687"/>
      <c r="KUZ36" s="687"/>
      <c r="KVA36" s="687"/>
      <c r="KVB36" s="687"/>
      <c r="KVC36" s="687"/>
      <c r="KVD36" s="687"/>
      <c r="KVE36" s="687"/>
      <c r="KVF36" s="687"/>
      <c r="KVG36" s="687"/>
      <c r="KVH36" s="687"/>
      <c r="KVI36" s="687"/>
      <c r="KVJ36" s="687"/>
      <c r="KVK36" s="687"/>
      <c r="KVL36" s="687"/>
      <c r="KVM36" s="687"/>
      <c r="KVN36" s="687"/>
      <c r="KVO36" s="687"/>
      <c r="KVP36" s="687"/>
      <c r="KVQ36" s="687"/>
      <c r="KVR36" s="687"/>
      <c r="KVS36" s="687"/>
      <c r="KVT36" s="687"/>
      <c r="KVU36" s="687"/>
      <c r="KVV36" s="687"/>
      <c r="KVW36" s="687"/>
      <c r="KVX36" s="687"/>
      <c r="KVY36" s="687"/>
      <c r="KVZ36" s="687"/>
      <c r="KWA36" s="687"/>
      <c r="KWB36" s="687"/>
      <c r="KWC36" s="687"/>
      <c r="KWD36" s="687"/>
      <c r="KWE36" s="687"/>
      <c r="KWF36" s="687"/>
      <c r="KWG36" s="687"/>
      <c r="KWH36" s="687"/>
      <c r="KWI36" s="687"/>
      <c r="KWJ36" s="687"/>
      <c r="KWK36" s="687"/>
      <c r="KWL36" s="687"/>
      <c r="KWM36" s="687"/>
      <c r="KWN36" s="687"/>
      <c r="KWO36" s="687"/>
      <c r="KWP36" s="687"/>
      <c r="KWQ36" s="687"/>
      <c r="KWR36" s="687"/>
      <c r="KWS36" s="687"/>
      <c r="KWT36" s="687"/>
      <c r="KWU36" s="687"/>
      <c r="KWV36" s="687"/>
      <c r="KWW36" s="687"/>
      <c r="KWX36" s="687"/>
      <c r="KWY36" s="687"/>
      <c r="KWZ36" s="687"/>
      <c r="KXA36" s="687"/>
      <c r="KXB36" s="687"/>
      <c r="KXC36" s="687"/>
      <c r="KXD36" s="687"/>
      <c r="KXE36" s="687"/>
      <c r="KXF36" s="687"/>
      <c r="KXG36" s="687"/>
      <c r="KXH36" s="687"/>
      <c r="KXI36" s="687"/>
      <c r="KXJ36" s="687"/>
      <c r="KXK36" s="687"/>
      <c r="KXL36" s="687"/>
      <c r="KXM36" s="687"/>
      <c r="KXN36" s="687"/>
      <c r="KXO36" s="687"/>
      <c r="KXP36" s="687"/>
      <c r="KXQ36" s="687"/>
      <c r="KXR36" s="687"/>
      <c r="KXS36" s="687"/>
      <c r="KXT36" s="687"/>
      <c r="KXU36" s="687"/>
      <c r="KXV36" s="687"/>
      <c r="KXW36" s="687"/>
      <c r="KXX36" s="687"/>
      <c r="KXY36" s="687"/>
      <c r="KXZ36" s="687"/>
      <c r="KYA36" s="687"/>
      <c r="KYB36" s="687"/>
      <c r="KYC36" s="687"/>
      <c r="KYD36" s="687"/>
      <c r="KYE36" s="687"/>
      <c r="KYF36" s="687"/>
      <c r="KYG36" s="687"/>
      <c r="KYH36" s="687"/>
      <c r="KYI36" s="687"/>
      <c r="KYJ36" s="687"/>
      <c r="KYK36" s="687"/>
      <c r="KYL36" s="687"/>
      <c r="KYM36" s="687"/>
      <c r="KYN36" s="687"/>
      <c r="KYO36" s="687"/>
      <c r="KYP36" s="687"/>
      <c r="KYQ36" s="687"/>
      <c r="KYR36" s="687"/>
      <c r="KYS36" s="687"/>
      <c r="KYT36" s="687"/>
      <c r="KYU36" s="687"/>
      <c r="KYV36" s="687"/>
      <c r="KYW36" s="687"/>
      <c r="KYX36" s="687"/>
      <c r="KYY36" s="687"/>
      <c r="KYZ36" s="687"/>
      <c r="KZA36" s="687"/>
      <c r="KZB36" s="687"/>
      <c r="KZC36" s="687"/>
      <c r="KZD36" s="687"/>
      <c r="KZE36" s="687"/>
      <c r="KZF36" s="687"/>
      <c r="KZG36" s="687"/>
      <c r="KZH36" s="687"/>
      <c r="KZI36" s="687"/>
      <c r="KZJ36" s="687"/>
      <c r="KZK36" s="687"/>
      <c r="KZL36" s="687"/>
      <c r="KZM36" s="687"/>
      <c r="KZN36" s="687"/>
      <c r="KZO36" s="687"/>
      <c r="KZP36" s="687"/>
      <c r="KZQ36" s="687"/>
      <c r="KZR36" s="687"/>
      <c r="KZS36" s="687"/>
      <c r="KZT36" s="687"/>
      <c r="KZU36" s="687"/>
      <c r="KZV36" s="687"/>
      <c r="KZW36" s="687"/>
      <c r="KZX36" s="687"/>
      <c r="KZY36" s="687"/>
      <c r="KZZ36" s="687"/>
      <c r="LAA36" s="687"/>
      <c r="LAB36" s="687"/>
      <c r="LAC36" s="687"/>
      <c r="LAD36" s="687"/>
      <c r="LAE36" s="687"/>
      <c r="LAF36" s="687"/>
      <c r="LAG36" s="687"/>
      <c r="LAH36" s="687"/>
      <c r="LAI36" s="687"/>
      <c r="LAJ36" s="687"/>
      <c r="LAK36" s="687"/>
      <c r="LAL36" s="687"/>
      <c r="LAM36" s="687"/>
      <c r="LAN36" s="687"/>
      <c r="LAO36" s="687"/>
      <c r="LAP36" s="687"/>
      <c r="LAQ36" s="687"/>
      <c r="LAR36" s="687"/>
      <c r="LAS36" s="687"/>
      <c r="LAT36" s="687"/>
      <c r="LAU36" s="687"/>
      <c r="LAV36" s="687"/>
      <c r="LAW36" s="687"/>
      <c r="LAX36" s="687"/>
      <c r="LAY36" s="687"/>
      <c r="LAZ36" s="687"/>
      <c r="LBA36" s="687"/>
      <c r="LBB36" s="687"/>
      <c r="LBC36" s="687"/>
      <c r="LBD36" s="687"/>
      <c r="LBE36" s="687"/>
      <c r="LBF36" s="687"/>
      <c r="LBG36" s="687"/>
      <c r="LBH36" s="687"/>
      <c r="LBI36" s="687"/>
      <c r="LBJ36" s="687"/>
      <c r="LBK36" s="687"/>
      <c r="LBL36" s="687"/>
      <c r="LBM36" s="687"/>
      <c r="LBN36" s="687"/>
      <c r="LBO36" s="687"/>
      <c r="LBP36" s="687"/>
      <c r="LBQ36" s="687"/>
      <c r="LBR36" s="687"/>
      <c r="LBS36" s="687"/>
      <c r="LBT36" s="687"/>
      <c r="LBU36" s="687"/>
      <c r="LBV36" s="687"/>
      <c r="LBW36" s="687"/>
      <c r="LBX36" s="687"/>
      <c r="LBY36" s="687"/>
      <c r="LBZ36" s="687"/>
      <c r="LCA36" s="687"/>
      <c r="LCB36" s="687"/>
      <c r="LCC36" s="687"/>
      <c r="LCD36" s="687"/>
      <c r="LCE36" s="687"/>
      <c r="LCF36" s="687"/>
      <c r="LCG36" s="687"/>
      <c r="LCH36" s="687"/>
      <c r="LCI36" s="687"/>
      <c r="LCJ36" s="687"/>
      <c r="LCK36" s="687"/>
      <c r="LCL36" s="687"/>
      <c r="LCM36" s="687"/>
      <c r="LCN36" s="687"/>
      <c r="LCO36" s="687"/>
      <c r="LCP36" s="687"/>
      <c r="LCQ36" s="687"/>
      <c r="LCR36" s="687"/>
      <c r="LCS36" s="687"/>
      <c r="LCT36" s="687"/>
      <c r="LCU36" s="687"/>
      <c r="LCV36" s="687"/>
      <c r="LCW36" s="687"/>
      <c r="LCX36" s="687"/>
      <c r="LCY36" s="687"/>
      <c r="LCZ36" s="687"/>
      <c r="LDA36" s="687"/>
      <c r="LDB36" s="687"/>
      <c r="LDC36" s="687"/>
      <c r="LDD36" s="687"/>
      <c r="LDE36" s="687"/>
      <c r="LDF36" s="687"/>
      <c r="LDG36" s="687"/>
      <c r="LDH36" s="687"/>
      <c r="LDI36" s="687"/>
      <c r="LDJ36" s="687"/>
      <c r="LDK36" s="687"/>
      <c r="LDL36" s="687"/>
      <c r="LDM36" s="687"/>
      <c r="LDN36" s="687"/>
      <c r="LDO36" s="687"/>
      <c r="LDP36" s="687"/>
      <c r="LDQ36" s="687"/>
      <c r="LDR36" s="687"/>
      <c r="LDS36" s="687"/>
      <c r="LDT36" s="687"/>
      <c r="LDU36" s="687"/>
      <c r="LDV36" s="687"/>
      <c r="LDW36" s="687"/>
      <c r="LDX36" s="687"/>
      <c r="LDY36" s="687"/>
      <c r="LDZ36" s="687"/>
      <c r="LEA36" s="687"/>
      <c r="LEB36" s="687"/>
      <c r="LEC36" s="687"/>
      <c r="LED36" s="687"/>
      <c r="LEE36" s="687"/>
      <c r="LEF36" s="687"/>
      <c r="LEG36" s="687"/>
      <c r="LEH36" s="687"/>
      <c r="LEI36" s="687"/>
      <c r="LEJ36" s="687"/>
      <c r="LEK36" s="687"/>
      <c r="LEL36" s="687"/>
      <c r="LEM36" s="687"/>
      <c r="LEN36" s="687"/>
      <c r="LEO36" s="687"/>
      <c r="LEP36" s="687"/>
      <c r="LEQ36" s="687"/>
      <c r="LER36" s="687"/>
      <c r="LES36" s="687"/>
      <c r="LET36" s="687"/>
      <c r="LEU36" s="687"/>
      <c r="LEV36" s="687"/>
      <c r="LEW36" s="687"/>
      <c r="LEX36" s="687"/>
      <c r="LEY36" s="687"/>
      <c r="LEZ36" s="687"/>
      <c r="LFA36" s="687"/>
      <c r="LFB36" s="687"/>
      <c r="LFC36" s="687"/>
      <c r="LFD36" s="687"/>
      <c r="LFE36" s="687"/>
      <c r="LFF36" s="687"/>
      <c r="LFG36" s="687"/>
      <c r="LFH36" s="687"/>
      <c r="LFI36" s="687"/>
      <c r="LFJ36" s="687"/>
      <c r="LFK36" s="687"/>
      <c r="LFL36" s="687"/>
      <c r="LFM36" s="687"/>
      <c r="LFN36" s="687"/>
      <c r="LFO36" s="687"/>
      <c r="LFP36" s="687"/>
      <c r="LFQ36" s="687"/>
      <c r="LFR36" s="687"/>
      <c r="LFS36" s="687"/>
      <c r="LFT36" s="687"/>
      <c r="LFU36" s="687"/>
      <c r="LFV36" s="687"/>
      <c r="LFW36" s="687"/>
      <c r="LFX36" s="687"/>
      <c r="LFY36" s="687"/>
      <c r="LFZ36" s="687"/>
      <c r="LGA36" s="687"/>
      <c r="LGB36" s="687"/>
      <c r="LGC36" s="687"/>
      <c r="LGD36" s="687"/>
      <c r="LGE36" s="687"/>
      <c r="LGF36" s="687"/>
      <c r="LGG36" s="687"/>
      <c r="LGH36" s="687"/>
      <c r="LGI36" s="687"/>
      <c r="LGJ36" s="687"/>
      <c r="LGK36" s="687"/>
      <c r="LGL36" s="687"/>
      <c r="LGM36" s="687"/>
      <c r="LGN36" s="687"/>
      <c r="LGO36" s="687"/>
      <c r="LGP36" s="687"/>
      <c r="LGQ36" s="687"/>
      <c r="LGR36" s="687"/>
      <c r="LGS36" s="687"/>
      <c r="LGT36" s="687"/>
      <c r="LGU36" s="687"/>
      <c r="LGV36" s="687"/>
      <c r="LGW36" s="687"/>
      <c r="LGX36" s="687"/>
      <c r="LGY36" s="687"/>
      <c r="LGZ36" s="687"/>
      <c r="LHA36" s="687"/>
      <c r="LHB36" s="687"/>
      <c r="LHC36" s="687"/>
      <c r="LHD36" s="687"/>
      <c r="LHE36" s="687"/>
      <c r="LHF36" s="687"/>
      <c r="LHG36" s="687"/>
      <c r="LHH36" s="687"/>
      <c r="LHI36" s="687"/>
      <c r="LHJ36" s="687"/>
      <c r="LHK36" s="687"/>
      <c r="LHL36" s="687"/>
      <c r="LHM36" s="687"/>
      <c r="LHN36" s="687"/>
      <c r="LHO36" s="687"/>
      <c r="LHP36" s="687"/>
      <c r="LHQ36" s="687"/>
      <c r="LHR36" s="687"/>
      <c r="LHS36" s="687"/>
      <c r="LHT36" s="687"/>
      <c r="LHU36" s="687"/>
      <c r="LHV36" s="687"/>
      <c r="LHW36" s="687"/>
      <c r="LHX36" s="687"/>
      <c r="LHY36" s="687"/>
      <c r="LHZ36" s="687"/>
      <c r="LIA36" s="687"/>
      <c r="LIB36" s="687"/>
      <c r="LIC36" s="687"/>
      <c r="LID36" s="687"/>
      <c r="LIE36" s="687"/>
      <c r="LIF36" s="687"/>
      <c r="LIG36" s="687"/>
      <c r="LIH36" s="687"/>
      <c r="LII36" s="687"/>
      <c r="LIJ36" s="687"/>
      <c r="LIK36" s="687"/>
      <c r="LIL36" s="687"/>
      <c r="LIM36" s="687"/>
      <c r="LIN36" s="687"/>
      <c r="LIO36" s="687"/>
      <c r="LIP36" s="687"/>
      <c r="LIQ36" s="687"/>
      <c r="LIR36" s="687"/>
      <c r="LIS36" s="687"/>
      <c r="LIT36" s="687"/>
      <c r="LIU36" s="687"/>
      <c r="LIV36" s="687"/>
      <c r="LIW36" s="687"/>
      <c r="LIX36" s="687"/>
      <c r="LIY36" s="687"/>
      <c r="LIZ36" s="687"/>
      <c r="LJA36" s="687"/>
      <c r="LJB36" s="687"/>
      <c r="LJC36" s="687"/>
      <c r="LJD36" s="687"/>
      <c r="LJE36" s="687"/>
      <c r="LJF36" s="687"/>
      <c r="LJG36" s="687"/>
      <c r="LJH36" s="687"/>
      <c r="LJI36" s="687"/>
      <c r="LJJ36" s="687"/>
      <c r="LJK36" s="687"/>
      <c r="LJL36" s="687"/>
      <c r="LJM36" s="687"/>
      <c r="LJN36" s="687"/>
      <c r="LJO36" s="687"/>
      <c r="LJP36" s="687"/>
      <c r="LJQ36" s="687"/>
      <c r="LJR36" s="687"/>
      <c r="LJS36" s="687"/>
      <c r="LJT36" s="687"/>
      <c r="LJU36" s="687"/>
      <c r="LJV36" s="687"/>
      <c r="LJW36" s="687"/>
      <c r="LJX36" s="687"/>
      <c r="LJY36" s="687"/>
      <c r="LJZ36" s="687"/>
      <c r="LKA36" s="687"/>
      <c r="LKB36" s="687"/>
      <c r="LKC36" s="687"/>
      <c r="LKD36" s="687"/>
      <c r="LKE36" s="687"/>
      <c r="LKF36" s="687"/>
      <c r="LKG36" s="687"/>
      <c r="LKH36" s="687"/>
      <c r="LKI36" s="687"/>
      <c r="LKJ36" s="687"/>
      <c r="LKK36" s="687"/>
      <c r="LKL36" s="687"/>
      <c r="LKM36" s="687"/>
      <c r="LKN36" s="687"/>
      <c r="LKO36" s="687"/>
      <c r="LKP36" s="687"/>
      <c r="LKQ36" s="687"/>
      <c r="LKR36" s="687"/>
      <c r="LKS36" s="687"/>
      <c r="LKT36" s="687"/>
      <c r="LKU36" s="687"/>
      <c r="LKV36" s="687"/>
      <c r="LKW36" s="687"/>
      <c r="LKX36" s="687"/>
      <c r="LKY36" s="687"/>
      <c r="LKZ36" s="687"/>
      <c r="LLA36" s="687"/>
      <c r="LLB36" s="687"/>
      <c r="LLC36" s="687"/>
      <c r="LLD36" s="687"/>
      <c r="LLE36" s="687"/>
      <c r="LLF36" s="687"/>
      <c r="LLG36" s="687"/>
      <c r="LLH36" s="687"/>
      <c r="LLI36" s="687"/>
      <c r="LLJ36" s="687"/>
      <c r="LLK36" s="687"/>
      <c r="LLL36" s="687"/>
      <c r="LLM36" s="687"/>
      <c r="LLN36" s="687"/>
      <c r="LLO36" s="687"/>
      <c r="LLP36" s="687"/>
      <c r="LLQ36" s="687"/>
      <c r="LLR36" s="687"/>
      <c r="LLS36" s="687"/>
      <c r="LLT36" s="687"/>
      <c r="LLU36" s="687"/>
      <c r="LLV36" s="687"/>
      <c r="LLW36" s="687"/>
      <c r="LLX36" s="687"/>
      <c r="LLY36" s="687"/>
      <c r="LLZ36" s="687"/>
      <c r="LMA36" s="687"/>
      <c r="LMB36" s="687"/>
      <c r="LMC36" s="687"/>
      <c r="LMD36" s="687"/>
      <c r="LME36" s="687"/>
      <c r="LMF36" s="687"/>
      <c r="LMG36" s="687"/>
      <c r="LMH36" s="687"/>
      <c r="LMI36" s="687"/>
      <c r="LMJ36" s="687"/>
      <c r="LMK36" s="687"/>
      <c r="LML36" s="687"/>
      <c r="LMM36" s="687"/>
      <c r="LMN36" s="687"/>
      <c r="LMO36" s="687"/>
      <c r="LMP36" s="687"/>
      <c r="LMQ36" s="687"/>
      <c r="LMR36" s="687"/>
      <c r="LMS36" s="687"/>
      <c r="LMT36" s="687"/>
      <c r="LMU36" s="687"/>
      <c r="LMV36" s="687"/>
      <c r="LMW36" s="687"/>
      <c r="LMX36" s="687"/>
      <c r="LMY36" s="687"/>
      <c r="LMZ36" s="687"/>
      <c r="LNA36" s="687"/>
      <c r="LNB36" s="687"/>
      <c r="LNC36" s="687"/>
      <c r="LND36" s="687"/>
      <c r="LNE36" s="687"/>
      <c r="LNF36" s="687"/>
      <c r="LNG36" s="687"/>
      <c r="LNH36" s="687"/>
      <c r="LNI36" s="687"/>
      <c r="LNJ36" s="687"/>
      <c r="LNK36" s="687"/>
      <c r="LNL36" s="687"/>
      <c r="LNM36" s="687"/>
      <c r="LNN36" s="687"/>
      <c r="LNO36" s="687"/>
      <c r="LNP36" s="687"/>
      <c r="LNQ36" s="687"/>
      <c r="LNR36" s="687"/>
      <c r="LNS36" s="687"/>
      <c r="LNT36" s="687"/>
      <c r="LNU36" s="687"/>
      <c r="LNV36" s="687"/>
      <c r="LNW36" s="687"/>
      <c r="LNX36" s="687"/>
      <c r="LNY36" s="687"/>
      <c r="LNZ36" s="687"/>
      <c r="LOA36" s="687"/>
      <c r="LOB36" s="687"/>
      <c r="LOC36" s="687"/>
      <c r="LOD36" s="687"/>
      <c r="LOE36" s="687"/>
      <c r="LOF36" s="687"/>
      <c r="LOG36" s="687"/>
      <c r="LOH36" s="687"/>
      <c r="LOI36" s="687"/>
      <c r="LOJ36" s="687"/>
      <c r="LOK36" s="687"/>
      <c r="LOL36" s="687"/>
      <c r="LOM36" s="687"/>
      <c r="LON36" s="687"/>
      <c r="LOO36" s="687"/>
      <c r="LOP36" s="687"/>
      <c r="LOQ36" s="687"/>
      <c r="LOR36" s="687"/>
      <c r="LOS36" s="687"/>
      <c r="LOT36" s="687"/>
      <c r="LOU36" s="687"/>
      <c r="LOV36" s="687"/>
      <c r="LOW36" s="687"/>
      <c r="LOX36" s="687"/>
      <c r="LOY36" s="687"/>
      <c r="LOZ36" s="687"/>
      <c r="LPA36" s="687"/>
      <c r="LPB36" s="687"/>
      <c r="LPC36" s="687"/>
      <c r="LPD36" s="687"/>
      <c r="LPE36" s="687"/>
      <c r="LPF36" s="687"/>
      <c r="LPG36" s="687"/>
      <c r="LPH36" s="687"/>
      <c r="LPI36" s="687"/>
      <c r="LPJ36" s="687"/>
      <c r="LPK36" s="687"/>
      <c r="LPL36" s="687"/>
      <c r="LPM36" s="687"/>
      <c r="LPN36" s="687"/>
      <c r="LPO36" s="687"/>
      <c r="LPP36" s="687"/>
      <c r="LPQ36" s="687"/>
      <c r="LPR36" s="687"/>
      <c r="LPS36" s="687"/>
      <c r="LPT36" s="687"/>
      <c r="LPU36" s="687"/>
      <c r="LPV36" s="687"/>
      <c r="LPW36" s="687"/>
      <c r="LPX36" s="687"/>
      <c r="LPY36" s="687"/>
      <c r="LPZ36" s="687"/>
      <c r="LQA36" s="687"/>
      <c r="LQB36" s="687"/>
      <c r="LQC36" s="687"/>
      <c r="LQD36" s="687"/>
      <c r="LQE36" s="687"/>
      <c r="LQF36" s="687"/>
      <c r="LQG36" s="687"/>
      <c r="LQH36" s="687"/>
      <c r="LQI36" s="687"/>
      <c r="LQJ36" s="687"/>
      <c r="LQK36" s="687"/>
      <c r="LQL36" s="687"/>
      <c r="LQM36" s="687"/>
      <c r="LQN36" s="687"/>
      <c r="LQO36" s="687"/>
      <c r="LQP36" s="687"/>
      <c r="LQQ36" s="687"/>
      <c r="LQR36" s="687"/>
      <c r="LQS36" s="687"/>
      <c r="LQT36" s="687"/>
      <c r="LQU36" s="687"/>
      <c r="LQV36" s="687"/>
      <c r="LQW36" s="687"/>
      <c r="LQX36" s="687"/>
      <c r="LQY36" s="687"/>
      <c r="LQZ36" s="687"/>
      <c r="LRA36" s="687"/>
      <c r="LRB36" s="687"/>
      <c r="LRC36" s="687"/>
      <c r="LRD36" s="687"/>
      <c r="LRE36" s="687"/>
      <c r="LRF36" s="687"/>
      <c r="LRG36" s="687"/>
      <c r="LRH36" s="687"/>
      <c r="LRI36" s="687"/>
      <c r="LRJ36" s="687"/>
      <c r="LRK36" s="687"/>
      <c r="LRL36" s="687"/>
      <c r="LRM36" s="687"/>
      <c r="LRN36" s="687"/>
      <c r="LRO36" s="687"/>
      <c r="LRP36" s="687"/>
      <c r="LRQ36" s="687"/>
      <c r="LRR36" s="687"/>
      <c r="LRS36" s="687"/>
      <c r="LRT36" s="687"/>
      <c r="LRU36" s="687"/>
      <c r="LRV36" s="687"/>
      <c r="LRW36" s="687"/>
      <c r="LRX36" s="687"/>
      <c r="LRY36" s="687"/>
      <c r="LRZ36" s="687"/>
      <c r="LSA36" s="687"/>
      <c r="LSB36" s="687"/>
      <c r="LSC36" s="687"/>
      <c r="LSD36" s="687"/>
      <c r="LSE36" s="687"/>
      <c r="LSF36" s="687"/>
      <c r="LSG36" s="687"/>
      <c r="LSH36" s="687"/>
      <c r="LSI36" s="687"/>
      <c r="LSJ36" s="687"/>
      <c r="LSK36" s="687"/>
      <c r="LSL36" s="687"/>
      <c r="LSM36" s="687"/>
      <c r="LSN36" s="687"/>
      <c r="LSO36" s="687"/>
      <c r="LSP36" s="687"/>
      <c r="LSQ36" s="687"/>
      <c r="LSR36" s="687"/>
      <c r="LSS36" s="687"/>
      <c r="LST36" s="687"/>
      <c r="LSU36" s="687"/>
      <c r="LSV36" s="687"/>
      <c r="LSW36" s="687"/>
      <c r="LSX36" s="687"/>
      <c r="LSY36" s="687"/>
      <c r="LSZ36" s="687"/>
      <c r="LTA36" s="687"/>
      <c r="LTB36" s="687"/>
      <c r="LTC36" s="687"/>
      <c r="LTD36" s="687"/>
      <c r="LTE36" s="687"/>
      <c r="LTF36" s="687"/>
      <c r="LTG36" s="687"/>
      <c r="LTH36" s="687"/>
      <c r="LTI36" s="687"/>
      <c r="LTJ36" s="687"/>
      <c r="LTK36" s="687"/>
      <c r="LTL36" s="687"/>
      <c r="LTM36" s="687"/>
      <c r="LTN36" s="687"/>
      <c r="LTO36" s="687"/>
      <c r="LTP36" s="687"/>
      <c r="LTQ36" s="687"/>
      <c r="LTR36" s="687"/>
      <c r="LTS36" s="687"/>
      <c r="LTT36" s="687"/>
      <c r="LTU36" s="687"/>
      <c r="LTV36" s="687"/>
      <c r="LTW36" s="687"/>
      <c r="LTX36" s="687"/>
      <c r="LTY36" s="687"/>
      <c r="LTZ36" s="687"/>
      <c r="LUA36" s="687"/>
      <c r="LUB36" s="687"/>
      <c r="LUC36" s="687"/>
      <c r="LUD36" s="687"/>
      <c r="LUE36" s="687"/>
      <c r="LUF36" s="687"/>
      <c r="LUG36" s="687"/>
      <c r="LUH36" s="687"/>
      <c r="LUI36" s="687"/>
      <c r="LUJ36" s="687"/>
      <c r="LUK36" s="687"/>
      <c r="LUL36" s="687"/>
      <c r="LUM36" s="687"/>
      <c r="LUN36" s="687"/>
      <c r="LUO36" s="687"/>
      <c r="LUP36" s="687"/>
      <c r="LUQ36" s="687"/>
      <c r="LUR36" s="687"/>
      <c r="LUS36" s="687"/>
      <c r="LUT36" s="687"/>
      <c r="LUU36" s="687"/>
      <c r="LUV36" s="687"/>
      <c r="LUW36" s="687"/>
      <c r="LUX36" s="687"/>
      <c r="LUY36" s="687"/>
      <c r="LUZ36" s="687"/>
      <c r="LVA36" s="687"/>
      <c r="LVB36" s="687"/>
      <c r="LVC36" s="687"/>
      <c r="LVD36" s="687"/>
      <c r="LVE36" s="687"/>
      <c r="LVF36" s="687"/>
      <c r="LVG36" s="687"/>
      <c r="LVH36" s="687"/>
      <c r="LVI36" s="687"/>
      <c r="LVJ36" s="687"/>
      <c r="LVK36" s="687"/>
      <c r="LVL36" s="687"/>
      <c r="LVM36" s="687"/>
      <c r="LVN36" s="687"/>
      <c r="LVO36" s="687"/>
      <c r="LVP36" s="687"/>
      <c r="LVQ36" s="687"/>
      <c r="LVR36" s="687"/>
      <c r="LVS36" s="687"/>
      <c r="LVT36" s="687"/>
      <c r="LVU36" s="687"/>
      <c r="LVV36" s="687"/>
      <c r="LVW36" s="687"/>
      <c r="LVX36" s="687"/>
      <c r="LVY36" s="687"/>
      <c r="LVZ36" s="687"/>
      <c r="LWA36" s="687"/>
      <c r="LWB36" s="687"/>
      <c r="LWC36" s="687"/>
      <c r="LWD36" s="687"/>
      <c r="LWE36" s="687"/>
      <c r="LWF36" s="687"/>
      <c r="LWG36" s="687"/>
      <c r="LWH36" s="687"/>
      <c r="LWI36" s="687"/>
      <c r="LWJ36" s="687"/>
      <c r="LWK36" s="687"/>
      <c r="LWL36" s="687"/>
      <c r="LWM36" s="687"/>
      <c r="LWN36" s="687"/>
      <c r="LWO36" s="687"/>
      <c r="LWP36" s="687"/>
      <c r="LWQ36" s="687"/>
      <c r="LWR36" s="687"/>
      <c r="LWS36" s="687"/>
      <c r="LWT36" s="687"/>
      <c r="LWU36" s="687"/>
      <c r="LWV36" s="687"/>
      <c r="LWW36" s="687"/>
      <c r="LWX36" s="687"/>
      <c r="LWY36" s="687"/>
      <c r="LWZ36" s="687"/>
      <c r="LXA36" s="687"/>
      <c r="LXB36" s="687"/>
      <c r="LXC36" s="687"/>
      <c r="LXD36" s="687"/>
      <c r="LXE36" s="687"/>
      <c r="LXF36" s="687"/>
      <c r="LXG36" s="687"/>
      <c r="LXH36" s="687"/>
      <c r="LXI36" s="687"/>
      <c r="LXJ36" s="687"/>
      <c r="LXK36" s="687"/>
      <c r="LXL36" s="687"/>
      <c r="LXM36" s="687"/>
      <c r="LXN36" s="687"/>
      <c r="LXO36" s="687"/>
      <c r="LXP36" s="687"/>
      <c r="LXQ36" s="687"/>
      <c r="LXR36" s="687"/>
      <c r="LXS36" s="687"/>
      <c r="LXT36" s="687"/>
      <c r="LXU36" s="687"/>
      <c r="LXV36" s="687"/>
      <c r="LXW36" s="687"/>
      <c r="LXX36" s="687"/>
      <c r="LXY36" s="687"/>
      <c r="LXZ36" s="687"/>
      <c r="LYA36" s="687"/>
      <c r="LYB36" s="687"/>
      <c r="LYC36" s="687"/>
      <c r="LYD36" s="687"/>
      <c r="LYE36" s="687"/>
      <c r="LYF36" s="687"/>
      <c r="LYG36" s="687"/>
      <c r="LYH36" s="687"/>
      <c r="LYI36" s="687"/>
      <c r="LYJ36" s="687"/>
      <c r="LYK36" s="687"/>
      <c r="LYL36" s="687"/>
      <c r="LYM36" s="687"/>
      <c r="LYN36" s="687"/>
      <c r="LYO36" s="687"/>
      <c r="LYP36" s="687"/>
      <c r="LYQ36" s="687"/>
      <c r="LYR36" s="687"/>
      <c r="LYS36" s="687"/>
      <c r="LYT36" s="687"/>
      <c r="LYU36" s="687"/>
      <c r="LYV36" s="687"/>
      <c r="LYW36" s="687"/>
      <c r="LYX36" s="687"/>
      <c r="LYY36" s="687"/>
      <c r="LYZ36" s="687"/>
      <c r="LZA36" s="687"/>
      <c r="LZB36" s="687"/>
      <c r="LZC36" s="687"/>
      <c r="LZD36" s="687"/>
      <c r="LZE36" s="687"/>
      <c r="LZF36" s="687"/>
      <c r="LZG36" s="687"/>
      <c r="LZH36" s="687"/>
      <c r="LZI36" s="687"/>
      <c r="LZJ36" s="687"/>
      <c r="LZK36" s="687"/>
      <c r="LZL36" s="687"/>
      <c r="LZM36" s="687"/>
      <c r="LZN36" s="687"/>
      <c r="LZO36" s="687"/>
      <c r="LZP36" s="687"/>
      <c r="LZQ36" s="687"/>
      <c r="LZR36" s="687"/>
      <c r="LZS36" s="687"/>
      <c r="LZT36" s="687"/>
      <c r="LZU36" s="687"/>
      <c r="LZV36" s="687"/>
      <c r="LZW36" s="687"/>
      <c r="LZX36" s="687"/>
      <c r="LZY36" s="687"/>
      <c r="LZZ36" s="687"/>
      <c r="MAA36" s="687"/>
      <c r="MAB36" s="687"/>
      <c r="MAC36" s="687"/>
      <c r="MAD36" s="687"/>
      <c r="MAE36" s="687"/>
      <c r="MAF36" s="687"/>
      <c r="MAG36" s="687"/>
      <c r="MAH36" s="687"/>
      <c r="MAI36" s="687"/>
      <c r="MAJ36" s="687"/>
      <c r="MAK36" s="687"/>
      <c r="MAL36" s="687"/>
      <c r="MAM36" s="687"/>
      <c r="MAN36" s="687"/>
      <c r="MAO36" s="687"/>
      <c r="MAP36" s="687"/>
      <c r="MAQ36" s="687"/>
      <c r="MAR36" s="687"/>
      <c r="MAS36" s="687"/>
      <c r="MAT36" s="687"/>
      <c r="MAU36" s="687"/>
      <c r="MAV36" s="687"/>
      <c r="MAW36" s="687"/>
      <c r="MAX36" s="687"/>
      <c r="MAY36" s="687"/>
      <c r="MAZ36" s="687"/>
      <c r="MBA36" s="687"/>
      <c r="MBB36" s="687"/>
      <c r="MBC36" s="687"/>
      <c r="MBD36" s="687"/>
      <c r="MBE36" s="687"/>
      <c r="MBF36" s="687"/>
      <c r="MBG36" s="687"/>
      <c r="MBH36" s="687"/>
      <c r="MBI36" s="687"/>
      <c r="MBJ36" s="687"/>
      <c r="MBK36" s="687"/>
      <c r="MBL36" s="687"/>
      <c r="MBM36" s="687"/>
      <c r="MBN36" s="687"/>
      <c r="MBO36" s="687"/>
      <c r="MBP36" s="687"/>
      <c r="MBQ36" s="687"/>
      <c r="MBR36" s="687"/>
      <c r="MBS36" s="687"/>
      <c r="MBT36" s="687"/>
      <c r="MBU36" s="687"/>
      <c r="MBV36" s="687"/>
      <c r="MBW36" s="687"/>
      <c r="MBX36" s="687"/>
      <c r="MBY36" s="687"/>
      <c r="MBZ36" s="687"/>
      <c r="MCA36" s="687"/>
      <c r="MCB36" s="687"/>
      <c r="MCC36" s="687"/>
      <c r="MCD36" s="687"/>
      <c r="MCE36" s="687"/>
      <c r="MCF36" s="687"/>
      <c r="MCG36" s="687"/>
      <c r="MCH36" s="687"/>
      <c r="MCI36" s="687"/>
      <c r="MCJ36" s="687"/>
      <c r="MCK36" s="687"/>
      <c r="MCL36" s="687"/>
      <c r="MCM36" s="687"/>
      <c r="MCN36" s="687"/>
      <c r="MCO36" s="687"/>
      <c r="MCP36" s="687"/>
      <c r="MCQ36" s="687"/>
      <c r="MCR36" s="687"/>
      <c r="MCS36" s="687"/>
      <c r="MCT36" s="687"/>
      <c r="MCU36" s="687"/>
      <c r="MCV36" s="687"/>
      <c r="MCW36" s="687"/>
      <c r="MCX36" s="687"/>
      <c r="MCY36" s="687"/>
      <c r="MCZ36" s="687"/>
      <c r="MDA36" s="687"/>
      <c r="MDB36" s="687"/>
      <c r="MDC36" s="687"/>
      <c r="MDD36" s="687"/>
      <c r="MDE36" s="687"/>
      <c r="MDF36" s="687"/>
      <c r="MDG36" s="687"/>
      <c r="MDH36" s="687"/>
      <c r="MDI36" s="687"/>
      <c r="MDJ36" s="687"/>
      <c r="MDK36" s="687"/>
      <c r="MDL36" s="687"/>
      <c r="MDM36" s="687"/>
      <c r="MDN36" s="687"/>
      <c r="MDO36" s="687"/>
      <c r="MDP36" s="687"/>
      <c r="MDQ36" s="687"/>
      <c r="MDR36" s="687"/>
      <c r="MDS36" s="687"/>
      <c r="MDT36" s="687"/>
      <c r="MDU36" s="687"/>
      <c r="MDV36" s="687"/>
      <c r="MDW36" s="687"/>
      <c r="MDX36" s="687"/>
      <c r="MDY36" s="687"/>
      <c r="MDZ36" s="687"/>
      <c r="MEA36" s="687"/>
      <c r="MEB36" s="687"/>
      <c r="MEC36" s="687"/>
      <c r="MED36" s="687"/>
      <c r="MEE36" s="687"/>
      <c r="MEF36" s="687"/>
      <c r="MEG36" s="687"/>
      <c r="MEH36" s="687"/>
      <c r="MEI36" s="687"/>
      <c r="MEJ36" s="687"/>
      <c r="MEK36" s="687"/>
      <c r="MEL36" s="687"/>
      <c r="MEM36" s="687"/>
      <c r="MEN36" s="687"/>
      <c r="MEO36" s="687"/>
      <c r="MEP36" s="687"/>
      <c r="MEQ36" s="687"/>
      <c r="MER36" s="687"/>
      <c r="MES36" s="687"/>
      <c r="MET36" s="687"/>
      <c r="MEU36" s="687"/>
      <c r="MEV36" s="687"/>
      <c r="MEW36" s="687"/>
      <c r="MEX36" s="687"/>
      <c r="MEY36" s="687"/>
      <c r="MEZ36" s="687"/>
      <c r="MFA36" s="687"/>
      <c r="MFB36" s="687"/>
      <c r="MFC36" s="687"/>
      <c r="MFD36" s="687"/>
      <c r="MFE36" s="687"/>
      <c r="MFF36" s="687"/>
      <c r="MFG36" s="687"/>
      <c r="MFH36" s="687"/>
      <c r="MFI36" s="687"/>
      <c r="MFJ36" s="687"/>
      <c r="MFK36" s="687"/>
      <c r="MFL36" s="687"/>
      <c r="MFM36" s="687"/>
      <c r="MFN36" s="687"/>
      <c r="MFO36" s="687"/>
      <c r="MFP36" s="687"/>
      <c r="MFQ36" s="687"/>
      <c r="MFR36" s="687"/>
      <c r="MFS36" s="687"/>
      <c r="MFT36" s="687"/>
      <c r="MFU36" s="687"/>
      <c r="MFV36" s="687"/>
      <c r="MFW36" s="687"/>
      <c r="MFX36" s="687"/>
      <c r="MFY36" s="687"/>
      <c r="MFZ36" s="687"/>
      <c r="MGA36" s="687"/>
      <c r="MGB36" s="687"/>
      <c r="MGC36" s="687"/>
      <c r="MGD36" s="687"/>
      <c r="MGE36" s="687"/>
      <c r="MGF36" s="687"/>
      <c r="MGG36" s="687"/>
      <c r="MGH36" s="687"/>
      <c r="MGI36" s="687"/>
      <c r="MGJ36" s="687"/>
      <c r="MGK36" s="687"/>
      <c r="MGL36" s="687"/>
      <c r="MGM36" s="687"/>
      <c r="MGN36" s="687"/>
      <c r="MGO36" s="687"/>
      <c r="MGP36" s="687"/>
      <c r="MGQ36" s="687"/>
      <c r="MGR36" s="687"/>
      <c r="MGS36" s="687"/>
      <c r="MGT36" s="687"/>
      <c r="MGU36" s="687"/>
      <c r="MGV36" s="687"/>
      <c r="MGW36" s="687"/>
      <c r="MGX36" s="687"/>
      <c r="MGY36" s="687"/>
      <c r="MGZ36" s="687"/>
      <c r="MHA36" s="687"/>
      <c r="MHB36" s="687"/>
      <c r="MHC36" s="687"/>
      <c r="MHD36" s="687"/>
      <c r="MHE36" s="687"/>
      <c r="MHF36" s="687"/>
      <c r="MHG36" s="687"/>
      <c r="MHH36" s="687"/>
      <c r="MHI36" s="687"/>
      <c r="MHJ36" s="687"/>
      <c r="MHK36" s="687"/>
      <c r="MHL36" s="687"/>
      <c r="MHM36" s="687"/>
      <c r="MHN36" s="687"/>
      <c r="MHO36" s="687"/>
      <c r="MHP36" s="687"/>
      <c r="MHQ36" s="687"/>
      <c r="MHR36" s="687"/>
      <c r="MHS36" s="687"/>
      <c r="MHT36" s="687"/>
      <c r="MHU36" s="687"/>
      <c r="MHV36" s="687"/>
      <c r="MHW36" s="687"/>
      <c r="MHX36" s="687"/>
      <c r="MHY36" s="687"/>
      <c r="MHZ36" s="687"/>
      <c r="MIA36" s="687"/>
      <c r="MIB36" s="687"/>
      <c r="MIC36" s="687"/>
      <c r="MID36" s="687"/>
      <c r="MIE36" s="687"/>
      <c r="MIF36" s="687"/>
      <c r="MIG36" s="687"/>
      <c r="MIH36" s="687"/>
      <c r="MII36" s="687"/>
      <c r="MIJ36" s="687"/>
      <c r="MIK36" s="687"/>
      <c r="MIL36" s="687"/>
      <c r="MIM36" s="687"/>
      <c r="MIN36" s="687"/>
      <c r="MIO36" s="687"/>
      <c r="MIP36" s="687"/>
      <c r="MIQ36" s="687"/>
      <c r="MIR36" s="687"/>
      <c r="MIS36" s="687"/>
      <c r="MIT36" s="687"/>
      <c r="MIU36" s="687"/>
      <c r="MIV36" s="687"/>
      <c r="MIW36" s="687"/>
      <c r="MIX36" s="687"/>
      <c r="MIY36" s="687"/>
      <c r="MIZ36" s="687"/>
      <c r="MJA36" s="687"/>
      <c r="MJB36" s="687"/>
      <c r="MJC36" s="687"/>
      <c r="MJD36" s="687"/>
      <c r="MJE36" s="687"/>
      <c r="MJF36" s="687"/>
      <c r="MJG36" s="687"/>
      <c r="MJH36" s="687"/>
      <c r="MJI36" s="687"/>
      <c r="MJJ36" s="687"/>
      <c r="MJK36" s="687"/>
      <c r="MJL36" s="687"/>
      <c r="MJM36" s="687"/>
      <c r="MJN36" s="687"/>
      <c r="MJO36" s="687"/>
      <c r="MJP36" s="687"/>
      <c r="MJQ36" s="687"/>
      <c r="MJR36" s="687"/>
      <c r="MJS36" s="687"/>
      <c r="MJT36" s="687"/>
      <c r="MJU36" s="687"/>
      <c r="MJV36" s="687"/>
      <c r="MJW36" s="687"/>
      <c r="MJX36" s="687"/>
      <c r="MJY36" s="687"/>
      <c r="MJZ36" s="687"/>
      <c r="MKA36" s="687"/>
      <c r="MKB36" s="687"/>
      <c r="MKC36" s="687"/>
      <c r="MKD36" s="687"/>
      <c r="MKE36" s="687"/>
      <c r="MKF36" s="687"/>
      <c r="MKG36" s="687"/>
      <c r="MKH36" s="687"/>
      <c r="MKI36" s="687"/>
      <c r="MKJ36" s="687"/>
      <c r="MKK36" s="687"/>
      <c r="MKL36" s="687"/>
      <c r="MKM36" s="687"/>
      <c r="MKN36" s="687"/>
      <c r="MKO36" s="687"/>
      <c r="MKP36" s="687"/>
      <c r="MKQ36" s="687"/>
      <c r="MKR36" s="687"/>
      <c r="MKS36" s="687"/>
      <c r="MKT36" s="687"/>
      <c r="MKU36" s="687"/>
      <c r="MKV36" s="687"/>
      <c r="MKW36" s="687"/>
      <c r="MKX36" s="687"/>
      <c r="MKY36" s="687"/>
      <c r="MKZ36" s="687"/>
      <c r="MLA36" s="687"/>
      <c r="MLB36" s="687"/>
      <c r="MLC36" s="687"/>
      <c r="MLD36" s="687"/>
      <c r="MLE36" s="687"/>
      <c r="MLF36" s="687"/>
      <c r="MLG36" s="687"/>
      <c r="MLH36" s="687"/>
      <c r="MLI36" s="687"/>
      <c r="MLJ36" s="687"/>
      <c r="MLK36" s="687"/>
      <c r="MLL36" s="687"/>
      <c r="MLM36" s="687"/>
      <c r="MLN36" s="687"/>
      <c r="MLO36" s="687"/>
      <c r="MLP36" s="687"/>
      <c r="MLQ36" s="687"/>
      <c r="MLR36" s="687"/>
      <c r="MLS36" s="687"/>
      <c r="MLT36" s="687"/>
      <c r="MLU36" s="687"/>
      <c r="MLV36" s="687"/>
      <c r="MLW36" s="687"/>
      <c r="MLX36" s="687"/>
      <c r="MLY36" s="687"/>
      <c r="MLZ36" s="687"/>
      <c r="MMA36" s="687"/>
      <c r="MMB36" s="687"/>
      <c r="MMC36" s="687"/>
      <c r="MMD36" s="687"/>
      <c r="MME36" s="687"/>
      <c r="MMF36" s="687"/>
      <c r="MMG36" s="687"/>
      <c r="MMH36" s="687"/>
      <c r="MMI36" s="687"/>
      <c r="MMJ36" s="687"/>
      <c r="MMK36" s="687"/>
      <c r="MML36" s="687"/>
      <c r="MMM36" s="687"/>
      <c r="MMN36" s="687"/>
      <c r="MMO36" s="687"/>
      <c r="MMP36" s="687"/>
      <c r="MMQ36" s="687"/>
      <c r="MMR36" s="687"/>
      <c r="MMS36" s="687"/>
      <c r="MMT36" s="687"/>
      <c r="MMU36" s="687"/>
      <c r="MMV36" s="687"/>
      <c r="MMW36" s="687"/>
      <c r="MMX36" s="687"/>
      <c r="MMY36" s="687"/>
      <c r="MMZ36" s="687"/>
      <c r="MNA36" s="687"/>
      <c r="MNB36" s="687"/>
      <c r="MNC36" s="687"/>
      <c r="MND36" s="687"/>
      <c r="MNE36" s="687"/>
      <c r="MNF36" s="687"/>
      <c r="MNG36" s="687"/>
      <c r="MNH36" s="687"/>
      <c r="MNI36" s="687"/>
      <c r="MNJ36" s="687"/>
      <c r="MNK36" s="687"/>
      <c r="MNL36" s="687"/>
      <c r="MNM36" s="687"/>
      <c r="MNN36" s="687"/>
      <c r="MNO36" s="687"/>
      <c r="MNP36" s="687"/>
      <c r="MNQ36" s="687"/>
      <c r="MNR36" s="687"/>
      <c r="MNS36" s="687"/>
      <c r="MNT36" s="687"/>
      <c r="MNU36" s="687"/>
      <c r="MNV36" s="687"/>
      <c r="MNW36" s="687"/>
      <c r="MNX36" s="687"/>
      <c r="MNY36" s="687"/>
      <c r="MNZ36" s="687"/>
      <c r="MOA36" s="687"/>
      <c r="MOB36" s="687"/>
      <c r="MOC36" s="687"/>
      <c r="MOD36" s="687"/>
      <c r="MOE36" s="687"/>
      <c r="MOF36" s="687"/>
      <c r="MOG36" s="687"/>
      <c r="MOH36" s="687"/>
      <c r="MOI36" s="687"/>
      <c r="MOJ36" s="687"/>
      <c r="MOK36" s="687"/>
      <c r="MOL36" s="687"/>
      <c r="MOM36" s="687"/>
      <c r="MON36" s="687"/>
      <c r="MOO36" s="687"/>
      <c r="MOP36" s="687"/>
      <c r="MOQ36" s="687"/>
      <c r="MOR36" s="687"/>
      <c r="MOS36" s="687"/>
      <c r="MOT36" s="687"/>
      <c r="MOU36" s="687"/>
      <c r="MOV36" s="687"/>
      <c r="MOW36" s="687"/>
      <c r="MOX36" s="687"/>
      <c r="MOY36" s="687"/>
      <c r="MOZ36" s="687"/>
      <c r="MPA36" s="687"/>
      <c r="MPB36" s="687"/>
      <c r="MPC36" s="687"/>
      <c r="MPD36" s="687"/>
      <c r="MPE36" s="687"/>
      <c r="MPF36" s="687"/>
      <c r="MPG36" s="687"/>
      <c r="MPH36" s="687"/>
      <c r="MPI36" s="687"/>
      <c r="MPJ36" s="687"/>
      <c r="MPK36" s="687"/>
      <c r="MPL36" s="687"/>
      <c r="MPM36" s="687"/>
      <c r="MPN36" s="687"/>
      <c r="MPO36" s="687"/>
      <c r="MPP36" s="687"/>
      <c r="MPQ36" s="687"/>
      <c r="MPR36" s="687"/>
      <c r="MPS36" s="687"/>
      <c r="MPT36" s="687"/>
      <c r="MPU36" s="687"/>
      <c r="MPV36" s="687"/>
      <c r="MPW36" s="687"/>
      <c r="MPX36" s="687"/>
      <c r="MPY36" s="687"/>
      <c r="MPZ36" s="687"/>
      <c r="MQA36" s="687"/>
      <c r="MQB36" s="687"/>
      <c r="MQC36" s="687"/>
      <c r="MQD36" s="687"/>
      <c r="MQE36" s="687"/>
      <c r="MQF36" s="687"/>
      <c r="MQG36" s="687"/>
      <c r="MQH36" s="687"/>
      <c r="MQI36" s="687"/>
      <c r="MQJ36" s="687"/>
      <c r="MQK36" s="687"/>
      <c r="MQL36" s="687"/>
      <c r="MQM36" s="687"/>
      <c r="MQN36" s="687"/>
      <c r="MQO36" s="687"/>
      <c r="MQP36" s="687"/>
      <c r="MQQ36" s="687"/>
      <c r="MQR36" s="687"/>
      <c r="MQS36" s="687"/>
      <c r="MQT36" s="687"/>
      <c r="MQU36" s="687"/>
      <c r="MQV36" s="687"/>
      <c r="MQW36" s="687"/>
      <c r="MQX36" s="687"/>
      <c r="MQY36" s="687"/>
      <c r="MQZ36" s="687"/>
      <c r="MRA36" s="687"/>
      <c r="MRB36" s="687"/>
      <c r="MRC36" s="687"/>
      <c r="MRD36" s="687"/>
      <c r="MRE36" s="687"/>
      <c r="MRF36" s="687"/>
      <c r="MRG36" s="687"/>
      <c r="MRH36" s="687"/>
      <c r="MRI36" s="687"/>
      <c r="MRJ36" s="687"/>
      <c r="MRK36" s="687"/>
      <c r="MRL36" s="687"/>
      <c r="MRM36" s="687"/>
      <c r="MRN36" s="687"/>
      <c r="MRO36" s="687"/>
      <c r="MRP36" s="687"/>
      <c r="MRQ36" s="687"/>
      <c r="MRR36" s="687"/>
      <c r="MRS36" s="687"/>
      <c r="MRT36" s="687"/>
      <c r="MRU36" s="687"/>
      <c r="MRV36" s="687"/>
      <c r="MRW36" s="687"/>
      <c r="MRX36" s="687"/>
      <c r="MRY36" s="687"/>
      <c r="MRZ36" s="687"/>
      <c r="MSA36" s="687"/>
      <c r="MSB36" s="687"/>
      <c r="MSC36" s="687"/>
      <c r="MSD36" s="687"/>
      <c r="MSE36" s="687"/>
      <c r="MSF36" s="687"/>
      <c r="MSG36" s="687"/>
      <c r="MSH36" s="687"/>
      <c r="MSI36" s="687"/>
      <c r="MSJ36" s="687"/>
      <c r="MSK36" s="687"/>
      <c r="MSL36" s="687"/>
      <c r="MSM36" s="687"/>
      <c r="MSN36" s="687"/>
      <c r="MSO36" s="687"/>
      <c r="MSP36" s="687"/>
      <c r="MSQ36" s="687"/>
      <c r="MSR36" s="687"/>
      <c r="MSS36" s="687"/>
      <c r="MST36" s="687"/>
      <c r="MSU36" s="687"/>
      <c r="MSV36" s="687"/>
      <c r="MSW36" s="687"/>
      <c r="MSX36" s="687"/>
      <c r="MSY36" s="687"/>
      <c r="MSZ36" s="687"/>
      <c r="MTA36" s="687"/>
      <c r="MTB36" s="687"/>
      <c r="MTC36" s="687"/>
      <c r="MTD36" s="687"/>
      <c r="MTE36" s="687"/>
      <c r="MTF36" s="687"/>
      <c r="MTG36" s="687"/>
      <c r="MTH36" s="687"/>
      <c r="MTI36" s="687"/>
      <c r="MTJ36" s="687"/>
      <c r="MTK36" s="687"/>
      <c r="MTL36" s="687"/>
      <c r="MTM36" s="687"/>
      <c r="MTN36" s="687"/>
      <c r="MTO36" s="687"/>
      <c r="MTP36" s="687"/>
      <c r="MTQ36" s="687"/>
      <c r="MTR36" s="687"/>
      <c r="MTS36" s="687"/>
      <c r="MTT36" s="687"/>
      <c r="MTU36" s="687"/>
      <c r="MTV36" s="687"/>
      <c r="MTW36" s="687"/>
      <c r="MTX36" s="687"/>
      <c r="MTY36" s="687"/>
      <c r="MTZ36" s="687"/>
      <c r="MUA36" s="687"/>
      <c r="MUB36" s="687"/>
      <c r="MUC36" s="687"/>
      <c r="MUD36" s="687"/>
      <c r="MUE36" s="687"/>
      <c r="MUF36" s="687"/>
      <c r="MUG36" s="687"/>
      <c r="MUH36" s="687"/>
      <c r="MUI36" s="687"/>
      <c r="MUJ36" s="687"/>
      <c r="MUK36" s="687"/>
      <c r="MUL36" s="687"/>
      <c r="MUM36" s="687"/>
      <c r="MUN36" s="687"/>
      <c r="MUO36" s="687"/>
      <c r="MUP36" s="687"/>
      <c r="MUQ36" s="687"/>
      <c r="MUR36" s="687"/>
      <c r="MUS36" s="687"/>
      <c r="MUT36" s="687"/>
      <c r="MUU36" s="687"/>
      <c r="MUV36" s="687"/>
      <c r="MUW36" s="687"/>
      <c r="MUX36" s="687"/>
      <c r="MUY36" s="687"/>
      <c r="MUZ36" s="687"/>
      <c r="MVA36" s="687"/>
      <c r="MVB36" s="687"/>
      <c r="MVC36" s="687"/>
      <c r="MVD36" s="687"/>
      <c r="MVE36" s="687"/>
      <c r="MVF36" s="687"/>
      <c r="MVG36" s="687"/>
      <c r="MVH36" s="687"/>
      <c r="MVI36" s="687"/>
      <c r="MVJ36" s="687"/>
      <c r="MVK36" s="687"/>
      <c r="MVL36" s="687"/>
      <c r="MVM36" s="687"/>
      <c r="MVN36" s="687"/>
      <c r="MVO36" s="687"/>
      <c r="MVP36" s="687"/>
      <c r="MVQ36" s="687"/>
      <c r="MVR36" s="687"/>
      <c r="MVS36" s="687"/>
      <c r="MVT36" s="687"/>
      <c r="MVU36" s="687"/>
      <c r="MVV36" s="687"/>
      <c r="MVW36" s="687"/>
      <c r="MVX36" s="687"/>
      <c r="MVY36" s="687"/>
      <c r="MVZ36" s="687"/>
      <c r="MWA36" s="687"/>
      <c r="MWB36" s="687"/>
      <c r="MWC36" s="687"/>
      <c r="MWD36" s="687"/>
      <c r="MWE36" s="687"/>
      <c r="MWF36" s="687"/>
      <c r="MWG36" s="687"/>
      <c r="MWH36" s="687"/>
      <c r="MWI36" s="687"/>
      <c r="MWJ36" s="687"/>
      <c r="MWK36" s="687"/>
      <c r="MWL36" s="687"/>
      <c r="MWM36" s="687"/>
      <c r="MWN36" s="687"/>
      <c r="MWO36" s="687"/>
      <c r="MWP36" s="687"/>
      <c r="MWQ36" s="687"/>
      <c r="MWR36" s="687"/>
      <c r="MWS36" s="687"/>
      <c r="MWT36" s="687"/>
      <c r="MWU36" s="687"/>
      <c r="MWV36" s="687"/>
      <c r="MWW36" s="687"/>
      <c r="MWX36" s="687"/>
      <c r="MWY36" s="687"/>
      <c r="MWZ36" s="687"/>
      <c r="MXA36" s="687"/>
      <c r="MXB36" s="687"/>
      <c r="MXC36" s="687"/>
      <c r="MXD36" s="687"/>
      <c r="MXE36" s="687"/>
      <c r="MXF36" s="687"/>
      <c r="MXG36" s="687"/>
      <c r="MXH36" s="687"/>
      <c r="MXI36" s="687"/>
      <c r="MXJ36" s="687"/>
      <c r="MXK36" s="687"/>
      <c r="MXL36" s="687"/>
      <c r="MXM36" s="687"/>
      <c r="MXN36" s="687"/>
      <c r="MXO36" s="687"/>
      <c r="MXP36" s="687"/>
      <c r="MXQ36" s="687"/>
      <c r="MXR36" s="687"/>
      <c r="MXS36" s="687"/>
      <c r="MXT36" s="687"/>
      <c r="MXU36" s="687"/>
      <c r="MXV36" s="687"/>
      <c r="MXW36" s="687"/>
      <c r="MXX36" s="687"/>
      <c r="MXY36" s="687"/>
      <c r="MXZ36" s="687"/>
      <c r="MYA36" s="687"/>
      <c r="MYB36" s="687"/>
      <c r="MYC36" s="687"/>
      <c r="MYD36" s="687"/>
      <c r="MYE36" s="687"/>
      <c r="MYF36" s="687"/>
      <c r="MYG36" s="687"/>
      <c r="MYH36" s="687"/>
      <c r="MYI36" s="687"/>
      <c r="MYJ36" s="687"/>
      <c r="MYK36" s="687"/>
      <c r="MYL36" s="687"/>
      <c r="MYM36" s="687"/>
      <c r="MYN36" s="687"/>
      <c r="MYO36" s="687"/>
      <c r="MYP36" s="687"/>
      <c r="MYQ36" s="687"/>
      <c r="MYR36" s="687"/>
      <c r="MYS36" s="687"/>
      <c r="MYT36" s="687"/>
      <c r="MYU36" s="687"/>
      <c r="MYV36" s="687"/>
      <c r="MYW36" s="687"/>
      <c r="MYX36" s="687"/>
      <c r="MYY36" s="687"/>
      <c r="MYZ36" s="687"/>
      <c r="MZA36" s="687"/>
      <c r="MZB36" s="687"/>
      <c r="MZC36" s="687"/>
      <c r="MZD36" s="687"/>
      <c r="MZE36" s="687"/>
      <c r="MZF36" s="687"/>
      <c r="MZG36" s="687"/>
      <c r="MZH36" s="687"/>
      <c r="MZI36" s="687"/>
      <c r="MZJ36" s="687"/>
      <c r="MZK36" s="687"/>
      <c r="MZL36" s="687"/>
      <c r="MZM36" s="687"/>
      <c r="MZN36" s="687"/>
      <c r="MZO36" s="687"/>
      <c r="MZP36" s="687"/>
      <c r="MZQ36" s="687"/>
      <c r="MZR36" s="687"/>
      <c r="MZS36" s="687"/>
      <c r="MZT36" s="687"/>
      <c r="MZU36" s="687"/>
      <c r="MZV36" s="687"/>
      <c r="MZW36" s="687"/>
      <c r="MZX36" s="687"/>
      <c r="MZY36" s="687"/>
      <c r="MZZ36" s="687"/>
      <c r="NAA36" s="687"/>
      <c r="NAB36" s="687"/>
      <c r="NAC36" s="687"/>
      <c r="NAD36" s="687"/>
      <c r="NAE36" s="687"/>
      <c r="NAF36" s="687"/>
      <c r="NAG36" s="687"/>
      <c r="NAH36" s="687"/>
      <c r="NAI36" s="687"/>
      <c r="NAJ36" s="687"/>
      <c r="NAK36" s="687"/>
      <c r="NAL36" s="687"/>
      <c r="NAM36" s="687"/>
      <c r="NAN36" s="687"/>
      <c r="NAO36" s="687"/>
      <c r="NAP36" s="687"/>
      <c r="NAQ36" s="687"/>
      <c r="NAR36" s="687"/>
      <c r="NAS36" s="687"/>
      <c r="NAT36" s="687"/>
      <c r="NAU36" s="687"/>
      <c r="NAV36" s="687"/>
      <c r="NAW36" s="687"/>
      <c r="NAX36" s="687"/>
      <c r="NAY36" s="687"/>
      <c r="NAZ36" s="687"/>
      <c r="NBA36" s="687"/>
      <c r="NBB36" s="687"/>
      <c r="NBC36" s="687"/>
      <c r="NBD36" s="687"/>
      <c r="NBE36" s="687"/>
      <c r="NBF36" s="687"/>
      <c r="NBG36" s="687"/>
      <c r="NBH36" s="687"/>
      <c r="NBI36" s="687"/>
      <c r="NBJ36" s="687"/>
      <c r="NBK36" s="687"/>
      <c r="NBL36" s="687"/>
      <c r="NBM36" s="687"/>
      <c r="NBN36" s="687"/>
      <c r="NBO36" s="687"/>
      <c r="NBP36" s="687"/>
      <c r="NBQ36" s="687"/>
      <c r="NBR36" s="687"/>
      <c r="NBS36" s="687"/>
      <c r="NBT36" s="687"/>
      <c r="NBU36" s="687"/>
      <c r="NBV36" s="687"/>
      <c r="NBW36" s="687"/>
      <c r="NBX36" s="687"/>
      <c r="NBY36" s="687"/>
      <c r="NBZ36" s="687"/>
      <c r="NCA36" s="687"/>
      <c r="NCB36" s="687"/>
      <c r="NCC36" s="687"/>
      <c r="NCD36" s="687"/>
      <c r="NCE36" s="687"/>
      <c r="NCF36" s="687"/>
      <c r="NCG36" s="687"/>
      <c r="NCH36" s="687"/>
      <c r="NCI36" s="687"/>
      <c r="NCJ36" s="687"/>
      <c r="NCK36" s="687"/>
      <c r="NCL36" s="687"/>
      <c r="NCM36" s="687"/>
      <c r="NCN36" s="687"/>
      <c r="NCO36" s="687"/>
      <c r="NCP36" s="687"/>
      <c r="NCQ36" s="687"/>
      <c r="NCR36" s="687"/>
      <c r="NCS36" s="687"/>
      <c r="NCT36" s="687"/>
      <c r="NCU36" s="687"/>
      <c r="NCV36" s="687"/>
      <c r="NCW36" s="687"/>
      <c r="NCX36" s="687"/>
      <c r="NCY36" s="687"/>
      <c r="NCZ36" s="687"/>
      <c r="NDA36" s="687"/>
      <c r="NDB36" s="687"/>
      <c r="NDC36" s="687"/>
      <c r="NDD36" s="687"/>
      <c r="NDE36" s="687"/>
      <c r="NDF36" s="687"/>
      <c r="NDG36" s="687"/>
      <c r="NDH36" s="687"/>
      <c r="NDI36" s="687"/>
      <c r="NDJ36" s="687"/>
      <c r="NDK36" s="687"/>
      <c r="NDL36" s="687"/>
      <c r="NDM36" s="687"/>
      <c r="NDN36" s="687"/>
      <c r="NDO36" s="687"/>
      <c r="NDP36" s="687"/>
      <c r="NDQ36" s="687"/>
      <c r="NDR36" s="687"/>
      <c r="NDS36" s="687"/>
      <c r="NDT36" s="687"/>
      <c r="NDU36" s="687"/>
      <c r="NDV36" s="687"/>
      <c r="NDW36" s="687"/>
      <c r="NDX36" s="687"/>
      <c r="NDY36" s="687"/>
      <c r="NDZ36" s="687"/>
      <c r="NEA36" s="687"/>
      <c r="NEB36" s="687"/>
      <c r="NEC36" s="687"/>
      <c r="NED36" s="687"/>
      <c r="NEE36" s="687"/>
      <c r="NEF36" s="687"/>
      <c r="NEG36" s="687"/>
      <c r="NEH36" s="687"/>
      <c r="NEI36" s="687"/>
      <c r="NEJ36" s="687"/>
      <c r="NEK36" s="687"/>
      <c r="NEL36" s="687"/>
      <c r="NEM36" s="687"/>
      <c r="NEN36" s="687"/>
      <c r="NEO36" s="687"/>
      <c r="NEP36" s="687"/>
      <c r="NEQ36" s="687"/>
      <c r="NER36" s="687"/>
      <c r="NES36" s="687"/>
      <c r="NET36" s="687"/>
      <c r="NEU36" s="687"/>
      <c r="NEV36" s="687"/>
      <c r="NEW36" s="687"/>
      <c r="NEX36" s="687"/>
      <c r="NEY36" s="687"/>
      <c r="NEZ36" s="687"/>
      <c r="NFA36" s="687"/>
      <c r="NFB36" s="687"/>
      <c r="NFC36" s="687"/>
      <c r="NFD36" s="687"/>
      <c r="NFE36" s="687"/>
      <c r="NFF36" s="687"/>
      <c r="NFG36" s="687"/>
      <c r="NFH36" s="687"/>
      <c r="NFI36" s="687"/>
      <c r="NFJ36" s="687"/>
      <c r="NFK36" s="687"/>
      <c r="NFL36" s="687"/>
      <c r="NFM36" s="687"/>
      <c r="NFN36" s="687"/>
      <c r="NFO36" s="687"/>
      <c r="NFP36" s="687"/>
      <c r="NFQ36" s="687"/>
      <c r="NFR36" s="687"/>
      <c r="NFS36" s="687"/>
      <c r="NFT36" s="687"/>
      <c r="NFU36" s="687"/>
      <c r="NFV36" s="687"/>
      <c r="NFW36" s="687"/>
      <c r="NFX36" s="687"/>
      <c r="NFY36" s="687"/>
      <c r="NFZ36" s="687"/>
      <c r="NGA36" s="687"/>
      <c r="NGB36" s="687"/>
      <c r="NGC36" s="687"/>
      <c r="NGD36" s="687"/>
      <c r="NGE36" s="687"/>
      <c r="NGF36" s="687"/>
      <c r="NGG36" s="687"/>
      <c r="NGH36" s="687"/>
      <c r="NGI36" s="687"/>
      <c r="NGJ36" s="687"/>
      <c r="NGK36" s="687"/>
      <c r="NGL36" s="687"/>
      <c r="NGM36" s="687"/>
      <c r="NGN36" s="687"/>
      <c r="NGO36" s="687"/>
      <c r="NGP36" s="687"/>
      <c r="NGQ36" s="687"/>
      <c r="NGR36" s="687"/>
      <c r="NGS36" s="687"/>
      <c r="NGT36" s="687"/>
      <c r="NGU36" s="687"/>
      <c r="NGV36" s="687"/>
      <c r="NGW36" s="687"/>
      <c r="NGX36" s="687"/>
      <c r="NGY36" s="687"/>
      <c r="NGZ36" s="687"/>
      <c r="NHA36" s="687"/>
      <c r="NHB36" s="687"/>
      <c r="NHC36" s="687"/>
      <c r="NHD36" s="687"/>
      <c r="NHE36" s="687"/>
      <c r="NHF36" s="687"/>
      <c r="NHG36" s="687"/>
      <c r="NHH36" s="687"/>
      <c r="NHI36" s="687"/>
      <c r="NHJ36" s="687"/>
      <c r="NHK36" s="687"/>
      <c r="NHL36" s="687"/>
      <c r="NHM36" s="687"/>
      <c r="NHN36" s="687"/>
      <c r="NHO36" s="687"/>
      <c r="NHP36" s="687"/>
      <c r="NHQ36" s="687"/>
      <c r="NHR36" s="687"/>
      <c r="NHS36" s="687"/>
      <c r="NHT36" s="687"/>
      <c r="NHU36" s="687"/>
      <c r="NHV36" s="687"/>
      <c r="NHW36" s="687"/>
      <c r="NHX36" s="687"/>
      <c r="NHY36" s="687"/>
      <c r="NHZ36" s="687"/>
      <c r="NIA36" s="687"/>
      <c r="NIB36" s="687"/>
      <c r="NIC36" s="687"/>
      <c r="NID36" s="687"/>
      <c r="NIE36" s="687"/>
      <c r="NIF36" s="687"/>
      <c r="NIG36" s="687"/>
      <c r="NIH36" s="687"/>
      <c r="NII36" s="687"/>
      <c r="NIJ36" s="687"/>
      <c r="NIK36" s="687"/>
      <c r="NIL36" s="687"/>
      <c r="NIM36" s="687"/>
      <c r="NIN36" s="687"/>
      <c r="NIO36" s="687"/>
      <c r="NIP36" s="687"/>
      <c r="NIQ36" s="687"/>
      <c r="NIR36" s="687"/>
      <c r="NIS36" s="687"/>
      <c r="NIT36" s="687"/>
      <c r="NIU36" s="687"/>
      <c r="NIV36" s="687"/>
      <c r="NIW36" s="687"/>
      <c r="NIX36" s="687"/>
      <c r="NIY36" s="687"/>
      <c r="NIZ36" s="687"/>
      <c r="NJA36" s="687"/>
      <c r="NJB36" s="687"/>
      <c r="NJC36" s="687"/>
      <c r="NJD36" s="687"/>
      <c r="NJE36" s="687"/>
      <c r="NJF36" s="687"/>
      <c r="NJG36" s="687"/>
      <c r="NJH36" s="687"/>
      <c r="NJI36" s="687"/>
      <c r="NJJ36" s="687"/>
      <c r="NJK36" s="687"/>
      <c r="NJL36" s="687"/>
      <c r="NJM36" s="687"/>
      <c r="NJN36" s="687"/>
      <c r="NJO36" s="687"/>
      <c r="NJP36" s="687"/>
      <c r="NJQ36" s="687"/>
      <c r="NJR36" s="687"/>
      <c r="NJS36" s="687"/>
      <c r="NJT36" s="687"/>
      <c r="NJU36" s="687"/>
      <c r="NJV36" s="687"/>
      <c r="NJW36" s="687"/>
      <c r="NJX36" s="687"/>
      <c r="NJY36" s="687"/>
      <c r="NJZ36" s="687"/>
      <c r="NKA36" s="687"/>
      <c r="NKB36" s="687"/>
      <c r="NKC36" s="687"/>
      <c r="NKD36" s="687"/>
      <c r="NKE36" s="687"/>
      <c r="NKF36" s="687"/>
      <c r="NKG36" s="687"/>
      <c r="NKH36" s="687"/>
      <c r="NKI36" s="687"/>
      <c r="NKJ36" s="687"/>
      <c r="NKK36" s="687"/>
      <c r="NKL36" s="687"/>
      <c r="NKM36" s="687"/>
      <c r="NKN36" s="687"/>
      <c r="NKO36" s="687"/>
      <c r="NKP36" s="687"/>
      <c r="NKQ36" s="687"/>
      <c r="NKR36" s="687"/>
      <c r="NKS36" s="687"/>
      <c r="NKT36" s="687"/>
      <c r="NKU36" s="687"/>
      <c r="NKV36" s="687"/>
      <c r="NKW36" s="687"/>
      <c r="NKX36" s="687"/>
      <c r="NKY36" s="687"/>
      <c r="NKZ36" s="687"/>
      <c r="NLA36" s="687"/>
      <c r="NLB36" s="687"/>
      <c r="NLC36" s="687"/>
      <c r="NLD36" s="687"/>
      <c r="NLE36" s="687"/>
      <c r="NLF36" s="687"/>
      <c r="NLG36" s="687"/>
      <c r="NLH36" s="687"/>
      <c r="NLI36" s="687"/>
      <c r="NLJ36" s="687"/>
      <c r="NLK36" s="687"/>
      <c r="NLL36" s="687"/>
      <c r="NLM36" s="687"/>
      <c r="NLN36" s="687"/>
      <c r="NLO36" s="687"/>
      <c r="NLP36" s="687"/>
      <c r="NLQ36" s="687"/>
      <c r="NLR36" s="687"/>
      <c r="NLS36" s="687"/>
      <c r="NLT36" s="687"/>
      <c r="NLU36" s="687"/>
      <c r="NLV36" s="687"/>
      <c r="NLW36" s="687"/>
      <c r="NLX36" s="687"/>
      <c r="NLY36" s="687"/>
      <c r="NLZ36" s="687"/>
      <c r="NMA36" s="687"/>
      <c r="NMB36" s="687"/>
      <c r="NMC36" s="687"/>
      <c r="NMD36" s="687"/>
      <c r="NME36" s="687"/>
      <c r="NMF36" s="687"/>
      <c r="NMG36" s="687"/>
      <c r="NMH36" s="687"/>
      <c r="NMI36" s="687"/>
      <c r="NMJ36" s="687"/>
      <c r="NMK36" s="687"/>
      <c r="NML36" s="687"/>
      <c r="NMM36" s="687"/>
      <c r="NMN36" s="687"/>
      <c r="NMO36" s="687"/>
      <c r="NMP36" s="687"/>
      <c r="NMQ36" s="687"/>
      <c r="NMR36" s="687"/>
      <c r="NMS36" s="687"/>
      <c r="NMT36" s="687"/>
      <c r="NMU36" s="687"/>
      <c r="NMV36" s="687"/>
      <c r="NMW36" s="687"/>
      <c r="NMX36" s="687"/>
      <c r="NMY36" s="687"/>
      <c r="NMZ36" s="687"/>
      <c r="NNA36" s="687"/>
      <c r="NNB36" s="687"/>
      <c r="NNC36" s="687"/>
      <c r="NND36" s="687"/>
      <c r="NNE36" s="687"/>
      <c r="NNF36" s="687"/>
      <c r="NNG36" s="687"/>
      <c r="NNH36" s="687"/>
      <c r="NNI36" s="687"/>
      <c r="NNJ36" s="687"/>
      <c r="NNK36" s="687"/>
      <c r="NNL36" s="687"/>
      <c r="NNM36" s="687"/>
      <c r="NNN36" s="687"/>
      <c r="NNO36" s="687"/>
      <c r="NNP36" s="687"/>
      <c r="NNQ36" s="687"/>
      <c r="NNR36" s="687"/>
      <c r="NNS36" s="687"/>
      <c r="NNT36" s="687"/>
      <c r="NNU36" s="687"/>
      <c r="NNV36" s="687"/>
      <c r="NNW36" s="687"/>
      <c r="NNX36" s="687"/>
      <c r="NNY36" s="687"/>
      <c r="NNZ36" s="687"/>
      <c r="NOA36" s="687"/>
      <c r="NOB36" s="687"/>
      <c r="NOC36" s="687"/>
      <c r="NOD36" s="687"/>
      <c r="NOE36" s="687"/>
      <c r="NOF36" s="687"/>
      <c r="NOG36" s="687"/>
      <c r="NOH36" s="687"/>
      <c r="NOI36" s="687"/>
      <c r="NOJ36" s="687"/>
      <c r="NOK36" s="687"/>
      <c r="NOL36" s="687"/>
      <c r="NOM36" s="687"/>
      <c r="NON36" s="687"/>
      <c r="NOO36" s="687"/>
      <c r="NOP36" s="687"/>
      <c r="NOQ36" s="687"/>
      <c r="NOR36" s="687"/>
      <c r="NOS36" s="687"/>
      <c r="NOT36" s="687"/>
      <c r="NOU36" s="687"/>
      <c r="NOV36" s="687"/>
      <c r="NOW36" s="687"/>
      <c r="NOX36" s="687"/>
      <c r="NOY36" s="687"/>
      <c r="NOZ36" s="687"/>
      <c r="NPA36" s="687"/>
      <c r="NPB36" s="687"/>
      <c r="NPC36" s="687"/>
      <c r="NPD36" s="687"/>
      <c r="NPE36" s="687"/>
      <c r="NPF36" s="687"/>
      <c r="NPG36" s="687"/>
      <c r="NPH36" s="687"/>
      <c r="NPI36" s="687"/>
      <c r="NPJ36" s="687"/>
      <c r="NPK36" s="687"/>
      <c r="NPL36" s="687"/>
      <c r="NPM36" s="687"/>
      <c r="NPN36" s="687"/>
      <c r="NPO36" s="687"/>
      <c r="NPP36" s="687"/>
      <c r="NPQ36" s="687"/>
      <c r="NPR36" s="687"/>
      <c r="NPS36" s="687"/>
      <c r="NPT36" s="687"/>
      <c r="NPU36" s="687"/>
      <c r="NPV36" s="687"/>
      <c r="NPW36" s="687"/>
      <c r="NPX36" s="687"/>
      <c r="NPY36" s="687"/>
      <c r="NPZ36" s="687"/>
      <c r="NQA36" s="687"/>
      <c r="NQB36" s="687"/>
      <c r="NQC36" s="687"/>
      <c r="NQD36" s="687"/>
      <c r="NQE36" s="687"/>
      <c r="NQF36" s="687"/>
      <c r="NQG36" s="687"/>
      <c r="NQH36" s="687"/>
      <c r="NQI36" s="687"/>
      <c r="NQJ36" s="687"/>
      <c r="NQK36" s="687"/>
      <c r="NQL36" s="687"/>
      <c r="NQM36" s="687"/>
      <c r="NQN36" s="687"/>
      <c r="NQO36" s="687"/>
      <c r="NQP36" s="687"/>
      <c r="NQQ36" s="687"/>
      <c r="NQR36" s="687"/>
      <c r="NQS36" s="687"/>
      <c r="NQT36" s="687"/>
      <c r="NQU36" s="687"/>
      <c r="NQV36" s="687"/>
      <c r="NQW36" s="687"/>
      <c r="NQX36" s="687"/>
      <c r="NQY36" s="687"/>
      <c r="NQZ36" s="687"/>
      <c r="NRA36" s="687"/>
      <c r="NRB36" s="687"/>
      <c r="NRC36" s="687"/>
      <c r="NRD36" s="687"/>
      <c r="NRE36" s="687"/>
      <c r="NRF36" s="687"/>
      <c r="NRG36" s="687"/>
      <c r="NRH36" s="687"/>
      <c r="NRI36" s="687"/>
      <c r="NRJ36" s="687"/>
      <c r="NRK36" s="687"/>
      <c r="NRL36" s="687"/>
      <c r="NRM36" s="687"/>
      <c r="NRN36" s="687"/>
      <c r="NRO36" s="687"/>
      <c r="NRP36" s="687"/>
      <c r="NRQ36" s="687"/>
      <c r="NRR36" s="687"/>
      <c r="NRS36" s="687"/>
      <c r="NRT36" s="687"/>
      <c r="NRU36" s="687"/>
      <c r="NRV36" s="687"/>
      <c r="NRW36" s="687"/>
      <c r="NRX36" s="687"/>
      <c r="NRY36" s="687"/>
      <c r="NRZ36" s="687"/>
      <c r="NSA36" s="687"/>
      <c r="NSB36" s="687"/>
      <c r="NSC36" s="687"/>
      <c r="NSD36" s="687"/>
      <c r="NSE36" s="687"/>
      <c r="NSF36" s="687"/>
      <c r="NSG36" s="687"/>
      <c r="NSH36" s="687"/>
      <c r="NSI36" s="687"/>
      <c r="NSJ36" s="687"/>
      <c r="NSK36" s="687"/>
      <c r="NSL36" s="687"/>
      <c r="NSM36" s="687"/>
      <c r="NSN36" s="687"/>
      <c r="NSO36" s="687"/>
      <c r="NSP36" s="687"/>
      <c r="NSQ36" s="687"/>
      <c r="NSR36" s="687"/>
      <c r="NSS36" s="687"/>
      <c r="NST36" s="687"/>
      <c r="NSU36" s="687"/>
      <c r="NSV36" s="687"/>
      <c r="NSW36" s="687"/>
      <c r="NSX36" s="687"/>
      <c r="NSY36" s="687"/>
      <c r="NSZ36" s="687"/>
      <c r="NTA36" s="687"/>
      <c r="NTB36" s="687"/>
      <c r="NTC36" s="687"/>
      <c r="NTD36" s="687"/>
      <c r="NTE36" s="687"/>
      <c r="NTF36" s="687"/>
      <c r="NTG36" s="687"/>
      <c r="NTH36" s="687"/>
      <c r="NTI36" s="687"/>
      <c r="NTJ36" s="687"/>
      <c r="NTK36" s="687"/>
      <c r="NTL36" s="687"/>
      <c r="NTM36" s="687"/>
      <c r="NTN36" s="687"/>
      <c r="NTO36" s="687"/>
      <c r="NTP36" s="687"/>
      <c r="NTQ36" s="687"/>
      <c r="NTR36" s="687"/>
      <c r="NTS36" s="687"/>
      <c r="NTT36" s="687"/>
      <c r="NTU36" s="687"/>
      <c r="NTV36" s="687"/>
      <c r="NTW36" s="687"/>
      <c r="NTX36" s="687"/>
      <c r="NTY36" s="687"/>
      <c r="NTZ36" s="687"/>
      <c r="NUA36" s="687"/>
      <c r="NUB36" s="687"/>
      <c r="NUC36" s="687"/>
      <c r="NUD36" s="687"/>
      <c r="NUE36" s="687"/>
      <c r="NUF36" s="687"/>
      <c r="NUG36" s="687"/>
      <c r="NUH36" s="687"/>
      <c r="NUI36" s="687"/>
      <c r="NUJ36" s="687"/>
      <c r="NUK36" s="687"/>
      <c r="NUL36" s="687"/>
      <c r="NUM36" s="687"/>
      <c r="NUN36" s="687"/>
      <c r="NUO36" s="687"/>
      <c r="NUP36" s="687"/>
      <c r="NUQ36" s="687"/>
      <c r="NUR36" s="687"/>
      <c r="NUS36" s="687"/>
      <c r="NUT36" s="687"/>
      <c r="NUU36" s="687"/>
      <c r="NUV36" s="687"/>
      <c r="NUW36" s="687"/>
      <c r="NUX36" s="687"/>
      <c r="NUY36" s="687"/>
      <c r="NUZ36" s="687"/>
      <c r="NVA36" s="687"/>
      <c r="NVB36" s="687"/>
      <c r="NVC36" s="687"/>
      <c r="NVD36" s="687"/>
      <c r="NVE36" s="687"/>
      <c r="NVF36" s="687"/>
      <c r="NVG36" s="687"/>
      <c r="NVH36" s="687"/>
      <c r="NVI36" s="687"/>
      <c r="NVJ36" s="687"/>
      <c r="NVK36" s="687"/>
      <c r="NVL36" s="687"/>
      <c r="NVM36" s="687"/>
      <c r="NVN36" s="687"/>
      <c r="NVO36" s="687"/>
      <c r="NVP36" s="687"/>
      <c r="NVQ36" s="687"/>
      <c r="NVR36" s="687"/>
      <c r="NVS36" s="687"/>
      <c r="NVT36" s="687"/>
      <c r="NVU36" s="687"/>
      <c r="NVV36" s="687"/>
      <c r="NVW36" s="687"/>
      <c r="NVX36" s="687"/>
      <c r="NVY36" s="687"/>
      <c r="NVZ36" s="687"/>
      <c r="NWA36" s="687"/>
      <c r="NWB36" s="687"/>
      <c r="NWC36" s="687"/>
      <c r="NWD36" s="687"/>
      <c r="NWE36" s="687"/>
      <c r="NWF36" s="687"/>
      <c r="NWG36" s="687"/>
      <c r="NWH36" s="687"/>
      <c r="NWI36" s="687"/>
      <c r="NWJ36" s="687"/>
      <c r="NWK36" s="687"/>
      <c r="NWL36" s="687"/>
      <c r="NWM36" s="687"/>
      <c r="NWN36" s="687"/>
      <c r="NWO36" s="687"/>
      <c r="NWP36" s="687"/>
      <c r="NWQ36" s="687"/>
      <c r="NWR36" s="687"/>
      <c r="NWS36" s="687"/>
      <c r="NWT36" s="687"/>
      <c r="NWU36" s="687"/>
      <c r="NWV36" s="687"/>
      <c r="NWW36" s="687"/>
      <c r="NWX36" s="687"/>
      <c r="NWY36" s="687"/>
      <c r="NWZ36" s="687"/>
      <c r="NXA36" s="687"/>
      <c r="NXB36" s="687"/>
      <c r="NXC36" s="687"/>
      <c r="NXD36" s="687"/>
      <c r="NXE36" s="687"/>
      <c r="NXF36" s="687"/>
      <c r="NXG36" s="687"/>
      <c r="NXH36" s="687"/>
      <c r="NXI36" s="687"/>
      <c r="NXJ36" s="687"/>
      <c r="NXK36" s="687"/>
      <c r="NXL36" s="687"/>
      <c r="NXM36" s="687"/>
      <c r="NXN36" s="687"/>
      <c r="NXO36" s="687"/>
      <c r="NXP36" s="687"/>
      <c r="NXQ36" s="687"/>
      <c r="NXR36" s="687"/>
      <c r="NXS36" s="687"/>
      <c r="NXT36" s="687"/>
      <c r="NXU36" s="687"/>
      <c r="NXV36" s="687"/>
      <c r="NXW36" s="687"/>
      <c r="NXX36" s="687"/>
      <c r="NXY36" s="687"/>
      <c r="NXZ36" s="687"/>
      <c r="NYA36" s="687"/>
      <c r="NYB36" s="687"/>
      <c r="NYC36" s="687"/>
      <c r="NYD36" s="687"/>
      <c r="NYE36" s="687"/>
      <c r="NYF36" s="687"/>
      <c r="NYG36" s="687"/>
      <c r="NYH36" s="687"/>
      <c r="NYI36" s="687"/>
      <c r="NYJ36" s="687"/>
      <c r="NYK36" s="687"/>
      <c r="NYL36" s="687"/>
      <c r="NYM36" s="687"/>
      <c r="NYN36" s="687"/>
      <c r="NYO36" s="687"/>
      <c r="NYP36" s="687"/>
      <c r="NYQ36" s="687"/>
      <c r="NYR36" s="687"/>
      <c r="NYS36" s="687"/>
      <c r="NYT36" s="687"/>
      <c r="NYU36" s="687"/>
      <c r="NYV36" s="687"/>
      <c r="NYW36" s="687"/>
      <c r="NYX36" s="687"/>
      <c r="NYY36" s="687"/>
      <c r="NYZ36" s="687"/>
      <c r="NZA36" s="687"/>
      <c r="NZB36" s="687"/>
      <c r="NZC36" s="687"/>
      <c r="NZD36" s="687"/>
      <c r="NZE36" s="687"/>
      <c r="NZF36" s="687"/>
      <c r="NZG36" s="687"/>
      <c r="NZH36" s="687"/>
      <c r="NZI36" s="687"/>
      <c r="NZJ36" s="687"/>
      <c r="NZK36" s="687"/>
      <c r="NZL36" s="687"/>
      <c r="NZM36" s="687"/>
      <c r="NZN36" s="687"/>
      <c r="NZO36" s="687"/>
      <c r="NZP36" s="687"/>
      <c r="NZQ36" s="687"/>
      <c r="NZR36" s="687"/>
      <c r="NZS36" s="687"/>
      <c r="NZT36" s="687"/>
      <c r="NZU36" s="687"/>
      <c r="NZV36" s="687"/>
      <c r="NZW36" s="687"/>
      <c r="NZX36" s="687"/>
      <c r="NZY36" s="687"/>
      <c r="NZZ36" s="687"/>
      <c r="OAA36" s="687"/>
      <c r="OAB36" s="687"/>
      <c r="OAC36" s="687"/>
      <c r="OAD36" s="687"/>
      <c r="OAE36" s="687"/>
      <c r="OAF36" s="687"/>
      <c r="OAG36" s="687"/>
      <c r="OAH36" s="687"/>
      <c r="OAI36" s="687"/>
      <c r="OAJ36" s="687"/>
      <c r="OAK36" s="687"/>
      <c r="OAL36" s="687"/>
      <c r="OAM36" s="687"/>
      <c r="OAN36" s="687"/>
      <c r="OAO36" s="687"/>
      <c r="OAP36" s="687"/>
      <c r="OAQ36" s="687"/>
      <c r="OAR36" s="687"/>
      <c r="OAS36" s="687"/>
      <c r="OAT36" s="687"/>
      <c r="OAU36" s="687"/>
      <c r="OAV36" s="687"/>
      <c r="OAW36" s="687"/>
      <c r="OAX36" s="687"/>
      <c r="OAY36" s="687"/>
      <c r="OAZ36" s="687"/>
      <c r="OBA36" s="687"/>
      <c r="OBB36" s="687"/>
      <c r="OBC36" s="687"/>
      <c r="OBD36" s="687"/>
      <c r="OBE36" s="687"/>
      <c r="OBF36" s="687"/>
      <c r="OBG36" s="687"/>
      <c r="OBH36" s="687"/>
      <c r="OBI36" s="687"/>
      <c r="OBJ36" s="687"/>
      <c r="OBK36" s="687"/>
      <c r="OBL36" s="687"/>
      <c r="OBM36" s="687"/>
      <c r="OBN36" s="687"/>
      <c r="OBO36" s="687"/>
      <c r="OBP36" s="687"/>
      <c r="OBQ36" s="687"/>
      <c r="OBR36" s="687"/>
      <c r="OBS36" s="687"/>
      <c r="OBT36" s="687"/>
      <c r="OBU36" s="687"/>
      <c r="OBV36" s="687"/>
      <c r="OBW36" s="687"/>
      <c r="OBX36" s="687"/>
      <c r="OBY36" s="687"/>
      <c r="OBZ36" s="687"/>
      <c r="OCA36" s="687"/>
      <c r="OCB36" s="687"/>
      <c r="OCC36" s="687"/>
      <c r="OCD36" s="687"/>
      <c r="OCE36" s="687"/>
      <c r="OCF36" s="687"/>
      <c r="OCG36" s="687"/>
      <c r="OCH36" s="687"/>
      <c r="OCI36" s="687"/>
      <c r="OCJ36" s="687"/>
      <c r="OCK36" s="687"/>
      <c r="OCL36" s="687"/>
      <c r="OCM36" s="687"/>
      <c r="OCN36" s="687"/>
      <c r="OCO36" s="687"/>
      <c r="OCP36" s="687"/>
      <c r="OCQ36" s="687"/>
      <c r="OCR36" s="687"/>
      <c r="OCS36" s="687"/>
      <c r="OCT36" s="687"/>
      <c r="OCU36" s="687"/>
      <c r="OCV36" s="687"/>
      <c r="OCW36" s="687"/>
      <c r="OCX36" s="687"/>
      <c r="OCY36" s="687"/>
      <c r="OCZ36" s="687"/>
      <c r="ODA36" s="687"/>
      <c r="ODB36" s="687"/>
      <c r="ODC36" s="687"/>
      <c r="ODD36" s="687"/>
      <c r="ODE36" s="687"/>
      <c r="ODF36" s="687"/>
      <c r="ODG36" s="687"/>
      <c r="ODH36" s="687"/>
      <c r="ODI36" s="687"/>
      <c r="ODJ36" s="687"/>
      <c r="ODK36" s="687"/>
      <c r="ODL36" s="687"/>
      <c r="ODM36" s="687"/>
      <c r="ODN36" s="687"/>
      <c r="ODO36" s="687"/>
      <c r="ODP36" s="687"/>
      <c r="ODQ36" s="687"/>
      <c r="ODR36" s="687"/>
      <c r="ODS36" s="687"/>
      <c r="ODT36" s="687"/>
      <c r="ODU36" s="687"/>
      <c r="ODV36" s="687"/>
      <c r="ODW36" s="687"/>
      <c r="ODX36" s="687"/>
      <c r="ODY36" s="687"/>
      <c r="ODZ36" s="687"/>
      <c r="OEA36" s="687"/>
      <c r="OEB36" s="687"/>
      <c r="OEC36" s="687"/>
      <c r="OED36" s="687"/>
      <c r="OEE36" s="687"/>
      <c r="OEF36" s="687"/>
      <c r="OEG36" s="687"/>
      <c r="OEH36" s="687"/>
      <c r="OEI36" s="687"/>
      <c r="OEJ36" s="687"/>
      <c r="OEK36" s="687"/>
      <c r="OEL36" s="687"/>
      <c r="OEM36" s="687"/>
      <c r="OEN36" s="687"/>
      <c r="OEO36" s="687"/>
      <c r="OEP36" s="687"/>
      <c r="OEQ36" s="687"/>
      <c r="OER36" s="687"/>
      <c r="OES36" s="687"/>
      <c r="OET36" s="687"/>
      <c r="OEU36" s="687"/>
      <c r="OEV36" s="687"/>
      <c r="OEW36" s="687"/>
      <c r="OEX36" s="687"/>
      <c r="OEY36" s="687"/>
      <c r="OEZ36" s="687"/>
      <c r="OFA36" s="687"/>
      <c r="OFB36" s="687"/>
      <c r="OFC36" s="687"/>
      <c r="OFD36" s="687"/>
      <c r="OFE36" s="687"/>
      <c r="OFF36" s="687"/>
      <c r="OFG36" s="687"/>
      <c r="OFH36" s="687"/>
      <c r="OFI36" s="687"/>
      <c r="OFJ36" s="687"/>
      <c r="OFK36" s="687"/>
      <c r="OFL36" s="687"/>
      <c r="OFM36" s="687"/>
      <c r="OFN36" s="687"/>
      <c r="OFO36" s="687"/>
      <c r="OFP36" s="687"/>
      <c r="OFQ36" s="687"/>
      <c r="OFR36" s="687"/>
      <c r="OFS36" s="687"/>
      <c r="OFT36" s="687"/>
      <c r="OFU36" s="687"/>
      <c r="OFV36" s="687"/>
      <c r="OFW36" s="687"/>
      <c r="OFX36" s="687"/>
      <c r="OFY36" s="687"/>
      <c r="OFZ36" s="687"/>
      <c r="OGA36" s="687"/>
      <c r="OGB36" s="687"/>
      <c r="OGC36" s="687"/>
      <c r="OGD36" s="687"/>
      <c r="OGE36" s="687"/>
      <c r="OGF36" s="687"/>
      <c r="OGG36" s="687"/>
      <c r="OGH36" s="687"/>
      <c r="OGI36" s="687"/>
      <c r="OGJ36" s="687"/>
      <c r="OGK36" s="687"/>
      <c r="OGL36" s="687"/>
      <c r="OGM36" s="687"/>
      <c r="OGN36" s="687"/>
      <c r="OGO36" s="687"/>
      <c r="OGP36" s="687"/>
      <c r="OGQ36" s="687"/>
      <c r="OGR36" s="687"/>
      <c r="OGS36" s="687"/>
      <c r="OGT36" s="687"/>
      <c r="OGU36" s="687"/>
      <c r="OGV36" s="687"/>
      <c r="OGW36" s="687"/>
      <c r="OGX36" s="687"/>
      <c r="OGY36" s="687"/>
      <c r="OGZ36" s="687"/>
      <c r="OHA36" s="687"/>
      <c r="OHB36" s="687"/>
      <c r="OHC36" s="687"/>
      <c r="OHD36" s="687"/>
      <c r="OHE36" s="687"/>
      <c r="OHF36" s="687"/>
      <c r="OHG36" s="687"/>
      <c r="OHH36" s="687"/>
      <c r="OHI36" s="687"/>
      <c r="OHJ36" s="687"/>
      <c r="OHK36" s="687"/>
      <c r="OHL36" s="687"/>
      <c r="OHM36" s="687"/>
      <c r="OHN36" s="687"/>
      <c r="OHO36" s="687"/>
      <c r="OHP36" s="687"/>
      <c r="OHQ36" s="687"/>
      <c r="OHR36" s="687"/>
      <c r="OHS36" s="687"/>
      <c r="OHT36" s="687"/>
      <c r="OHU36" s="687"/>
      <c r="OHV36" s="687"/>
      <c r="OHW36" s="687"/>
      <c r="OHX36" s="687"/>
      <c r="OHY36" s="687"/>
      <c r="OHZ36" s="687"/>
      <c r="OIA36" s="687"/>
      <c r="OIB36" s="687"/>
      <c r="OIC36" s="687"/>
      <c r="OID36" s="687"/>
      <c r="OIE36" s="687"/>
      <c r="OIF36" s="687"/>
      <c r="OIG36" s="687"/>
      <c r="OIH36" s="687"/>
      <c r="OII36" s="687"/>
      <c r="OIJ36" s="687"/>
      <c r="OIK36" s="687"/>
      <c r="OIL36" s="687"/>
      <c r="OIM36" s="687"/>
      <c r="OIN36" s="687"/>
      <c r="OIO36" s="687"/>
      <c r="OIP36" s="687"/>
      <c r="OIQ36" s="687"/>
      <c r="OIR36" s="687"/>
      <c r="OIS36" s="687"/>
      <c r="OIT36" s="687"/>
      <c r="OIU36" s="687"/>
      <c r="OIV36" s="687"/>
      <c r="OIW36" s="687"/>
      <c r="OIX36" s="687"/>
      <c r="OIY36" s="687"/>
      <c r="OIZ36" s="687"/>
      <c r="OJA36" s="687"/>
      <c r="OJB36" s="687"/>
      <c r="OJC36" s="687"/>
      <c r="OJD36" s="687"/>
      <c r="OJE36" s="687"/>
      <c r="OJF36" s="687"/>
      <c r="OJG36" s="687"/>
      <c r="OJH36" s="687"/>
      <c r="OJI36" s="687"/>
      <c r="OJJ36" s="687"/>
      <c r="OJK36" s="687"/>
      <c r="OJL36" s="687"/>
      <c r="OJM36" s="687"/>
      <c r="OJN36" s="687"/>
      <c r="OJO36" s="687"/>
      <c r="OJP36" s="687"/>
      <c r="OJQ36" s="687"/>
      <c r="OJR36" s="687"/>
      <c r="OJS36" s="687"/>
      <c r="OJT36" s="687"/>
      <c r="OJU36" s="687"/>
      <c r="OJV36" s="687"/>
      <c r="OJW36" s="687"/>
      <c r="OJX36" s="687"/>
      <c r="OJY36" s="687"/>
      <c r="OJZ36" s="687"/>
      <c r="OKA36" s="687"/>
      <c r="OKB36" s="687"/>
      <c r="OKC36" s="687"/>
      <c r="OKD36" s="687"/>
      <c r="OKE36" s="687"/>
      <c r="OKF36" s="687"/>
      <c r="OKG36" s="687"/>
      <c r="OKH36" s="687"/>
      <c r="OKI36" s="687"/>
      <c r="OKJ36" s="687"/>
      <c r="OKK36" s="687"/>
      <c r="OKL36" s="687"/>
      <c r="OKM36" s="687"/>
      <c r="OKN36" s="687"/>
      <c r="OKO36" s="687"/>
      <c r="OKP36" s="687"/>
      <c r="OKQ36" s="687"/>
      <c r="OKR36" s="687"/>
      <c r="OKS36" s="687"/>
      <c r="OKT36" s="687"/>
      <c r="OKU36" s="687"/>
      <c r="OKV36" s="687"/>
      <c r="OKW36" s="687"/>
      <c r="OKX36" s="687"/>
      <c r="OKY36" s="687"/>
      <c r="OKZ36" s="687"/>
      <c r="OLA36" s="687"/>
      <c r="OLB36" s="687"/>
      <c r="OLC36" s="687"/>
      <c r="OLD36" s="687"/>
      <c r="OLE36" s="687"/>
      <c r="OLF36" s="687"/>
      <c r="OLG36" s="687"/>
      <c r="OLH36" s="687"/>
      <c r="OLI36" s="687"/>
      <c r="OLJ36" s="687"/>
      <c r="OLK36" s="687"/>
      <c r="OLL36" s="687"/>
      <c r="OLM36" s="687"/>
      <c r="OLN36" s="687"/>
      <c r="OLO36" s="687"/>
      <c r="OLP36" s="687"/>
      <c r="OLQ36" s="687"/>
      <c r="OLR36" s="687"/>
      <c r="OLS36" s="687"/>
      <c r="OLT36" s="687"/>
      <c r="OLU36" s="687"/>
      <c r="OLV36" s="687"/>
      <c r="OLW36" s="687"/>
      <c r="OLX36" s="687"/>
      <c r="OLY36" s="687"/>
      <c r="OLZ36" s="687"/>
      <c r="OMA36" s="687"/>
      <c r="OMB36" s="687"/>
      <c r="OMC36" s="687"/>
      <c r="OMD36" s="687"/>
      <c r="OME36" s="687"/>
      <c r="OMF36" s="687"/>
      <c r="OMG36" s="687"/>
      <c r="OMH36" s="687"/>
      <c r="OMI36" s="687"/>
      <c r="OMJ36" s="687"/>
      <c r="OMK36" s="687"/>
      <c r="OML36" s="687"/>
      <c r="OMM36" s="687"/>
      <c r="OMN36" s="687"/>
      <c r="OMO36" s="687"/>
      <c r="OMP36" s="687"/>
      <c r="OMQ36" s="687"/>
      <c r="OMR36" s="687"/>
      <c r="OMS36" s="687"/>
      <c r="OMT36" s="687"/>
      <c r="OMU36" s="687"/>
      <c r="OMV36" s="687"/>
      <c r="OMW36" s="687"/>
      <c r="OMX36" s="687"/>
      <c r="OMY36" s="687"/>
      <c r="OMZ36" s="687"/>
      <c r="ONA36" s="687"/>
      <c r="ONB36" s="687"/>
      <c r="ONC36" s="687"/>
      <c r="OND36" s="687"/>
      <c r="ONE36" s="687"/>
      <c r="ONF36" s="687"/>
      <c r="ONG36" s="687"/>
      <c r="ONH36" s="687"/>
      <c r="ONI36" s="687"/>
      <c r="ONJ36" s="687"/>
      <c r="ONK36" s="687"/>
      <c r="ONL36" s="687"/>
      <c r="ONM36" s="687"/>
      <c r="ONN36" s="687"/>
      <c r="ONO36" s="687"/>
      <c r="ONP36" s="687"/>
      <c r="ONQ36" s="687"/>
      <c r="ONR36" s="687"/>
      <c r="ONS36" s="687"/>
      <c r="ONT36" s="687"/>
      <c r="ONU36" s="687"/>
      <c r="ONV36" s="687"/>
      <c r="ONW36" s="687"/>
      <c r="ONX36" s="687"/>
      <c r="ONY36" s="687"/>
      <c r="ONZ36" s="687"/>
      <c r="OOA36" s="687"/>
      <c r="OOB36" s="687"/>
      <c r="OOC36" s="687"/>
      <c r="OOD36" s="687"/>
      <c r="OOE36" s="687"/>
      <c r="OOF36" s="687"/>
      <c r="OOG36" s="687"/>
      <c r="OOH36" s="687"/>
      <c r="OOI36" s="687"/>
      <c r="OOJ36" s="687"/>
      <c r="OOK36" s="687"/>
      <c r="OOL36" s="687"/>
      <c r="OOM36" s="687"/>
      <c r="OON36" s="687"/>
      <c r="OOO36" s="687"/>
      <c r="OOP36" s="687"/>
      <c r="OOQ36" s="687"/>
      <c r="OOR36" s="687"/>
      <c r="OOS36" s="687"/>
      <c r="OOT36" s="687"/>
      <c r="OOU36" s="687"/>
      <c r="OOV36" s="687"/>
      <c r="OOW36" s="687"/>
      <c r="OOX36" s="687"/>
      <c r="OOY36" s="687"/>
      <c r="OOZ36" s="687"/>
      <c r="OPA36" s="687"/>
      <c r="OPB36" s="687"/>
      <c r="OPC36" s="687"/>
      <c r="OPD36" s="687"/>
      <c r="OPE36" s="687"/>
      <c r="OPF36" s="687"/>
      <c r="OPG36" s="687"/>
      <c r="OPH36" s="687"/>
      <c r="OPI36" s="687"/>
      <c r="OPJ36" s="687"/>
      <c r="OPK36" s="687"/>
      <c r="OPL36" s="687"/>
      <c r="OPM36" s="687"/>
      <c r="OPN36" s="687"/>
      <c r="OPO36" s="687"/>
      <c r="OPP36" s="687"/>
      <c r="OPQ36" s="687"/>
      <c r="OPR36" s="687"/>
      <c r="OPS36" s="687"/>
      <c r="OPT36" s="687"/>
      <c r="OPU36" s="687"/>
      <c r="OPV36" s="687"/>
      <c r="OPW36" s="687"/>
      <c r="OPX36" s="687"/>
      <c r="OPY36" s="687"/>
      <c r="OPZ36" s="687"/>
      <c r="OQA36" s="687"/>
      <c r="OQB36" s="687"/>
      <c r="OQC36" s="687"/>
      <c r="OQD36" s="687"/>
      <c r="OQE36" s="687"/>
      <c r="OQF36" s="687"/>
      <c r="OQG36" s="687"/>
      <c r="OQH36" s="687"/>
      <c r="OQI36" s="687"/>
      <c r="OQJ36" s="687"/>
      <c r="OQK36" s="687"/>
      <c r="OQL36" s="687"/>
      <c r="OQM36" s="687"/>
      <c r="OQN36" s="687"/>
      <c r="OQO36" s="687"/>
      <c r="OQP36" s="687"/>
      <c r="OQQ36" s="687"/>
      <c r="OQR36" s="687"/>
      <c r="OQS36" s="687"/>
      <c r="OQT36" s="687"/>
      <c r="OQU36" s="687"/>
      <c r="OQV36" s="687"/>
      <c r="OQW36" s="687"/>
      <c r="OQX36" s="687"/>
      <c r="OQY36" s="687"/>
      <c r="OQZ36" s="687"/>
      <c r="ORA36" s="687"/>
      <c r="ORB36" s="687"/>
      <c r="ORC36" s="687"/>
      <c r="ORD36" s="687"/>
      <c r="ORE36" s="687"/>
      <c r="ORF36" s="687"/>
      <c r="ORG36" s="687"/>
      <c r="ORH36" s="687"/>
      <c r="ORI36" s="687"/>
      <c r="ORJ36" s="687"/>
      <c r="ORK36" s="687"/>
      <c r="ORL36" s="687"/>
      <c r="ORM36" s="687"/>
      <c r="ORN36" s="687"/>
      <c r="ORO36" s="687"/>
      <c r="ORP36" s="687"/>
      <c r="ORQ36" s="687"/>
      <c r="ORR36" s="687"/>
      <c r="ORS36" s="687"/>
      <c r="ORT36" s="687"/>
      <c r="ORU36" s="687"/>
      <c r="ORV36" s="687"/>
      <c r="ORW36" s="687"/>
      <c r="ORX36" s="687"/>
      <c r="ORY36" s="687"/>
      <c r="ORZ36" s="687"/>
      <c r="OSA36" s="687"/>
      <c r="OSB36" s="687"/>
      <c r="OSC36" s="687"/>
      <c r="OSD36" s="687"/>
      <c r="OSE36" s="687"/>
      <c r="OSF36" s="687"/>
      <c r="OSG36" s="687"/>
      <c r="OSH36" s="687"/>
      <c r="OSI36" s="687"/>
      <c r="OSJ36" s="687"/>
      <c r="OSK36" s="687"/>
      <c r="OSL36" s="687"/>
      <c r="OSM36" s="687"/>
      <c r="OSN36" s="687"/>
      <c r="OSO36" s="687"/>
      <c r="OSP36" s="687"/>
      <c r="OSQ36" s="687"/>
      <c r="OSR36" s="687"/>
      <c r="OSS36" s="687"/>
      <c r="OST36" s="687"/>
      <c r="OSU36" s="687"/>
      <c r="OSV36" s="687"/>
      <c r="OSW36" s="687"/>
      <c r="OSX36" s="687"/>
      <c r="OSY36" s="687"/>
      <c r="OSZ36" s="687"/>
      <c r="OTA36" s="687"/>
      <c r="OTB36" s="687"/>
      <c r="OTC36" s="687"/>
      <c r="OTD36" s="687"/>
      <c r="OTE36" s="687"/>
      <c r="OTF36" s="687"/>
      <c r="OTG36" s="687"/>
      <c r="OTH36" s="687"/>
      <c r="OTI36" s="687"/>
      <c r="OTJ36" s="687"/>
      <c r="OTK36" s="687"/>
      <c r="OTL36" s="687"/>
      <c r="OTM36" s="687"/>
      <c r="OTN36" s="687"/>
      <c r="OTO36" s="687"/>
      <c r="OTP36" s="687"/>
      <c r="OTQ36" s="687"/>
      <c r="OTR36" s="687"/>
      <c r="OTS36" s="687"/>
      <c r="OTT36" s="687"/>
      <c r="OTU36" s="687"/>
      <c r="OTV36" s="687"/>
      <c r="OTW36" s="687"/>
      <c r="OTX36" s="687"/>
      <c r="OTY36" s="687"/>
      <c r="OTZ36" s="687"/>
      <c r="OUA36" s="687"/>
      <c r="OUB36" s="687"/>
      <c r="OUC36" s="687"/>
      <c r="OUD36" s="687"/>
      <c r="OUE36" s="687"/>
      <c r="OUF36" s="687"/>
      <c r="OUG36" s="687"/>
      <c r="OUH36" s="687"/>
      <c r="OUI36" s="687"/>
      <c r="OUJ36" s="687"/>
      <c r="OUK36" s="687"/>
      <c r="OUL36" s="687"/>
      <c r="OUM36" s="687"/>
      <c r="OUN36" s="687"/>
      <c r="OUO36" s="687"/>
      <c r="OUP36" s="687"/>
      <c r="OUQ36" s="687"/>
      <c r="OUR36" s="687"/>
      <c r="OUS36" s="687"/>
      <c r="OUT36" s="687"/>
      <c r="OUU36" s="687"/>
      <c r="OUV36" s="687"/>
      <c r="OUW36" s="687"/>
      <c r="OUX36" s="687"/>
      <c r="OUY36" s="687"/>
      <c r="OUZ36" s="687"/>
      <c r="OVA36" s="687"/>
      <c r="OVB36" s="687"/>
      <c r="OVC36" s="687"/>
      <c r="OVD36" s="687"/>
      <c r="OVE36" s="687"/>
      <c r="OVF36" s="687"/>
      <c r="OVG36" s="687"/>
      <c r="OVH36" s="687"/>
      <c r="OVI36" s="687"/>
      <c r="OVJ36" s="687"/>
      <c r="OVK36" s="687"/>
      <c r="OVL36" s="687"/>
      <c r="OVM36" s="687"/>
      <c r="OVN36" s="687"/>
      <c r="OVO36" s="687"/>
      <c r="OVP36" s="687"/>
      <c r="OVQ36" s="687"/>
      <c r="OVR36" s="687"/>
      <c r="OVS36" s="687"/>
      <c r="OVT36" s="687"/>
      <c r="OVU36" s="687"/>
      <c r="OVV36" s="687"/>
      <c r="OVW36" s="687"/>
      <c r="OVX36" s="687"/>
      <c r="OVY36" s="687"/>
      <c r="OVZ36" s="687"/>
      <c r="OWA36" s="687"/>
      <c r="OWB36" s="687"/>
      <c r="OWC36" s="687"/>
      <c r="OWD36" s="687"/>
      <c r="OWE36" s="687"/>
      <c r="OWF36" s="687"/>
      <c r="OWG36" s="687"/>
      <c r="OWH36" s="687"/>
      <c r="OWI36" s="687"/>
      <c r="OWJ36" s="687"/>
      <c r="OWK36" s="687"/>
      <c r="OWL36" s="687"/>
      <c r="OWM36" s="687"/>
      <c r="OWN36" s="687"/>
      <c r="OWO36" s="687"/>
      <c r="OWP36" s="687"/>
      <c r="OWQ36" s="687"/>
      <c r="OWR36" s="687"/>
      <c r="OWS36" s="687"/>
      <c r="OWT36" s="687"/>
      <c r="OWU36" s="687"/>
      <c r="OWV36" s="687"/>
      <c r="OWW36" s="687"/>
      <c r="OWX36" s="687"/>
      <c r="OWY36" s="687"/>
      <c r="OWZ36" s="687"/>
      <c r="OXA36" s="687"/>
      <c r="OXB36" s="687"/>
      <c r="OXC36" s="687"/>
      <c r="OXD36" s="687"/>
      <c r="OXE36" s="687"/>
      <c r="OXF36" s="687"/>
      <c r="OXG36" s="687"/>
      <c r="OXH36" s="687"/>
      <c r="OXI36" s="687"/>
      <c r="OXJ36" s="687"/>
      <c r="OXK36" s="687"/>
      <c r="OXL36" s="687"/>
      <c r="OXM36" s="687"/>
      <c r="OXN36" s="687"/>
      <c r="OXO36" s="687"/>
      <c r="OXP36" s="687"/>
      <c r="OXQ36" s="687"/>
      <c r="OXR36" s="687"/>
      <c r="OXS36" s="687"/>
      <c r="OXT36" s="687"/>
      <c r="OXU36" s="687"/>
      <c r="OXV36" s="687"/>
      <c r="OXW36" s="687"/>
      <c r="OXX36" s="687"/>
      <c r="OXY36" s="687"/>
      <c r="OXZ36" s="687"/>
      <c r="OYA36" s="687"/>
      <c r="OYB36" s="687"/>
      <c r="OYC36" s="687"/>
      <c r="OYD36" s="687"/>
      <c r="OYE36" s="687"/>
      <c r="OYF36" s="687"/>
      <c r="OYG36" s="687"/>
      <c r="OYH36" s="687"/>
      <c r="OYI36" s="687"/>
      <c r="OYJ36" s="687"/>
      <c r="OYK36" s="687"/>
      <c r="OYL36" s="687"/>
      <c r="OYM36" s="687"/>
      <c r="OYN36" s="687"/>
      <c r="OYO36" s="687"/>
      <c r="OYP36" s="687"/>
      <c r="OYQ36" s="687"/>
      <c r="OYR36" s="687"/>
      <c r="OYS36" s="687"/>
      <c r="OYT36" s="687"/>
      <c r="OYU36" s="687"/>
      <c r="OYV36" s="687"/>
      <c r="OYW36" s="687"/>
      <c r="OYX36" s="687"/>
      <c r="OYY36" s="687"/>
      <c r="OYZ36" s="687"/>
      <c r="OZA36" s="687"/>
      <c r="OZB36" s="687"/>
      <c r="OZC36" s="687"/>
      <c r="OZD36" s="687"/>
      <c r="OZE36" s="687"/>
      <c r="OZF36" s="687"/>
      <c r="OZG36" s="687"/>
      <c r="OZH36" s="687"/>
      <c r="OZI36" s="687"/>
      <c r="OZJ36" s="687"/>
      <c r="OZK36" s="687"/>
      <c r="OZL36" s="687"/>
      <c r="OZM36" s="687"/>
      <c r="OZN36" s="687"/>
      <c r="OZO36" s="687"/>
      <c r="OZP36" s="687"/>
      <c r="OZQ36" s="687"/>
      <c r="OZR36" s="687"/>
      <c r="OZS36" s="687"/>
      <c r="OZT36" s="687"/>
      <c r="OZU36" s="687"/>
      <c r="OZV36" s="687"/>
      <c r="OZW36" s="687"/>
      <c r="OZX36" s="687"/>
      <c r="OZY36" s="687"/>
      <c r="OZZ36" s="687"/>
      <c r="PAA36" s="687"/>
      <c r="PAB36" s="687"/>
      <c r="PAC36" s="687"/>
      <c r="PAD36" s="687"/>
      <c r="PAE36" s="687"/>
      <c r="PAF36" s="687"/>
      <c r="PAG36" s="687"/>
      <c r="PAH36" s="687"/>
      <c r="PAI36" s="687"/>
      <c r="PAJ36" s="687"/>
      <c r="PAK36" s="687"/>
      <c r="PAL36" s="687"/>
      <c r="PAM36" s="687"/>
      <c r="PAN36" s="687"/>
      <c r="PAO36" s="687"/>
      <c r="PAP36" s="687"/>
      <c r="PAQ36" s="687"/>
      <c r="PAR36" s="687"/>
      <c r="PAS36" s="687"/>
      <c r="PAT36" s="687"/>
      <c r="PAU36" s="687"/>
      <c r="PAV36" s="687"/>
      <c r="PAW36" s="687"/>
      <c r="PAX36" s="687"/>
      <c r="PAY36" s="687"/>
      <c r="PAZ36" s="687"/>
      <c r="PBA36" s="687"/>
      <c r="PBB36" s="687"/>
      <c r="PBC36" s="687"/>
      <c r="PBD36" s="687"/>
      <c r="PBE36" s="687"/>
      <c r="PBF36" s="687"/>
      <c r="PBG36" s="687"/>
      <c r="PBH36" s="687"/>
      <c r="PBI36" s="687"/>
      <c r="PBJ36" s="687"/>
      <c r="PBK36" s="687"/>
      <c r="PBL36" s="687"/>
      <c r="PBM36" s="687"/>
      <c r="PBN36" s="687"/>
      <c r="PBO36" s="687"/>
      <c r="PBP36" s="687"/>
      <c r="PBQ36" s="687"/>
      <c r="PBR36" s="687"/>
      <c r="PBS36" s="687"/>
      <c r="PBT36" s="687"/>
      <c r="PBU36" s="687"/>
      <c r="PBV36" s="687"/>
      <c r="PBW36" s="687"/>
      <c r="PBX36" s="687"/>
      <c r="PBY36" s="687"/>
      <c r="PBZ36" s="687"/>
      <c r="PCA36" s="687"/>
      <c r="PCB36" s="687"/>
      <c r="PCC36" s="687"/>
      <c r="PCD36" s="687"/>
      <c r="PCE36" s="687"/>
      <c r="PCF36" s="687"/>
      <c r="PCG36" s="687"/>
      <c r="PCH36" s="687"/>
      <c r="PCI36" s="687"/>
      <c r="PCJ36" s="687"/>
      <c r="PCK36" s="687"/>
      <c r="PCL36" s="687"/>
      <c r="PCM36" s="687"/>
      <c r="PCN36" s="687"/>
      <c r="PCO36" s="687"/>
      <c r="PCP36" s="687"/>
      <c r="PCQ36" s="687"/>
      <c r="PCR36" s="687"/>
      <c r="PCS36" s="687"/>
      <c r="PCT36" s="687"/>
      <c r="PCU36" s="687"/>
      <c r="PCV36" s="687"/>
      <c r="PCW36" s="687"/>
      <c r="PCX36" s="687"/>
      <c r="PCY36" s="687"/>
      <c r="PCZ36" s="687"/>
      <c r="PDA36" s="687"/>
      <c r="PDB36" s="687"/>
      <c r="PDC36" s="687"/>
      <c r="PDD36" s="687"/>
      <c r="PDE36" s="687"/>
      <c r="PDF36" s="687"/>
      <c r="PDG36" s="687"/>
      <c r="PDH36" s="687"/>
      <c r="PDI36" s="687"/>
      <c r="PDJ36" s="687"/>
      <c r="PDK36" s="687"/>
      <c r="PDL36" s="687"/>
      <c r="PDM36" s="687"/>
      <c r="PDN36" s="687"/>
      <c r="PDO36" s="687"/>
      <c r="PDP36" s="687"/>
      <c r="PDQ36" s="687"/>
      <c r="PDR36" s="687"/>
      <c r="PDS36" s="687"/>
      <c r="PDT36" s="687"/>
      <c r="PDU36" s="687"/>
      <c r="PDV36" s="687"/>
      <c r="PDW36" s="687"/>
      <c r="PDX36" s="687"/>
      <c r="PDY36" s="687"/>
      <c r="PDZ36" s="687"/>
      <c r="PEA36" s="687"/>
      <c r="PEB36" s="687"/>
      <c r="PEC36" s="687"/>
      <c r="PED36" s="687"/>
      <c r="PEE36" s="687"/>
      <c r="PEF36" s="687"/>
      <c r="PEG36" s="687"/>
      <c r="PEH36" s="687"/>
      <c r="PEI36" s="687"/>
      <c r="PEJ36" s="687"/>
      <c r="PEK36" s="687"/>
      <c r="PEL36" s="687"/>
      <c r="PEM36" s="687"/>
      <c r="PEN36" s="687"/>
      <c r="PEO36" s="687"/>
      <c r="PEP36" s="687"/>
      <c r="PEQ36" s="687"/>
      <c r="PER36" s="687"/>
      <c r="PES36" s="687"/>
      <c r="PET36" s="687"/>
      <c r="PEU36" s="687"/>
      <c r="PEV36" s="687"/>
      <c r="PEW36" s="687"/>
      <c r="PEX36" s="687"/>
      <c r="PEY36" s="687"/>
      <c r="PEZ36" s="687"/>
      <c r="PFA36" s="687"/>
      <c r="PFB36" s="687"/>
      <c r="PFC36" s="687"/>
      <c r="PFD36" s="687"/>
      <c r="PFE36" s="687"/>
      <c r="PFF36" s="687"/>
      <c r="PFG36" s="687"/>
      <c r="PFH36" s="687"/>
      <c r="PFI36" s="687"/>
      <c r="PFJ36" s="687"/>
      <c r="PFK36" s="687"/>
      <c r="PFL36" s="687"/>
      <c r="PFM36" s="687"/>
      <c r="PFN36" s="687"/>
      <c r="PFO36" s="687"/>
      <c r="PFP36" s="687"/>
      <c r="PFQ36" s="687"/>
      <c r="PFR36" s="687"/>
      <c r="PFS36" s="687"/>
      <c r="PFT36" s="687"/>
      <c r="PFU36" s="687"/>
      <c r="PFV36" s="687"/>
      <c r="PFW36" s="687"/>
      <c r="PFX36" s="687"/>
      <c r="PFY36" s="687"/>
      <c r="PFZ36" s="687"/>
      <c r="PGA36" s="687"/>
      <c r="PGB36" s="687"/>
      <c r="PGC36" s="687"/>
      <c r="PGD36" s="687"/>
      <c r="PGE36" s="687"/>
      <c r="PGF36" s="687"/>
      <c r="PGG36" s="687"/>
      <c r="PGH36" s="687"/>
      <c r="PGI36" s="687"/>
      <c r="PGJ36" s="687"/>
      <c r="PGK36" s="687"/>
      <c r="PGL36" s="687"/>
      <c r="PGM36" s="687"/>
      <c r="PGN36" s="687"/>
      <c r="PGO36" s="687"/>
      <c r="PGP36" s="687"/>
      <c r="PGQ36" s="687"/>
      <c r="PGR36" s="687"/>
      <c r="PGS36" s="687"/>
      <c r="PGT36" s="687"/>
      <c r="PGU36" s="687"/>
      <c r="PGV36" s="687"/>
      <c r="PGW36" s="687"/>
      <c r="PGX36" s="687"/>
      <c r="PGY36" s="687"/>
      <c r="PGZ36" s="687"/>
      <c r="PHA36" s="687"/>
      <c r="PHB36" s="687"/>
      <c r="PHC36" s="687"/>
      <c r="PHD36" s="687"/>
      <c r="PHE36" s="687"/>
      <c r="PHF36" s="687"/>
      <c r="PHG36" s="687"/>
      <c r="PHH36" s="687"/>
      <c r="PHI36" s="687"/>
      <c r="PHJ36" s="687"/>
      <c r="PHK36" s="687"/>
      <c r="PHL36" s="687"/>
      <c r="PHM36" s="687"/>
      <c r="PHN36" s="687"/>
      <c r="PHO36" s="687"/>
      <c r="PHP36" s="687"/>
      <c r="PHQ36" s="687"/>
      <c r="PHR36" s="687"/>
      <c r="PHS36" s="687"/>
      <c r="PHT36" s="687"/>
      <c r="PHU36" s="687"/>
      <c r="PHV36" s="687"/>
      <c r="PHW36" s="687"/>
      <c r="PHX36" s="687"/>
      <c r="PHY36" s="687"/>
      <c r="PHZ36" s="687"/>
      <c r="PIA36" s="687"/>
      <c r="PIB36" s="687"/>
      <c r="PIC36" s="687"/>
      <c r="PID36" s="687"/>
      <c r="PIE36" s="687"/>
      <c r="PIF36" s="687"/>
      <c r="PIG36" s="687"/>
      <c r="PIH36" s="687"/>
      <c r="PII36" s="687"/>
      <c r="PIJ36" s="687"/>
      <c r="PIK36" s="687"/>
      <c r="PIL36" s="687"/>
      <c r="PIM36" s="687"/>
      <c r="PIN36" s="687"/>
      <c r="PIO36" s="687"/>
      <c r="PIP36" s="687"/>
      <c r="PIQ36" s="687"/>
      <c r="PIR36" s="687"/>
      <c r="PIS36" s="687"/>
      <c r="PIT36" s="687"/>
      <c r="PIU36" s="687"/>
      <c r="PIV36" s="687"/>
      <c r="PIW36" s="687"/>
      <c r="PIX36" s="687"/>
      <c r="PIY36" s="687"/>
      <c r="PIZ36" s="687"/>
      <c r="PJA36" s="687"/>
      <c r="PJB36" s="687"/>
      <c r="PJC36" s="687"/>
      <c r="PJD36" s="687"/>
      <c r="PJE36" s="687"/>
      <c r="PJF36" s="687"/>
      <c r="PJG36" s="687"/>
      <c r="PJH36" s="687"/>
      <c r="PJI36" s="687"/>
      <c r="PJJ36" s="687"/>
      <c r="PJK36" s="687"/>
      <c r="PJL36" s="687"/>
      <c r="PJM36" s="687"/>
      <c r="PJN36" s="687"/>
      <c r="PJO36" s="687"/>
      <c r="PJP36" s="687"/>
      <c r="PJQ36" s="687"/>
      <c r="PJR36" s="687"/>
      <c r="PJS36" s="687"/>
      <c r="PJT36" s="687"/>
      <c r="PJU36" s="687"/>
      <c r="PJV36" s="687"/>
      <c r="PJW36" s="687"/>
      <c r="PJX36" s="687"/>
      <c r="PJY36" s="687"/>
      <c r="PJZ36" s="687"/>
      <c r="PKA36" s="687"/>
      <c r="PKB36" s="687"/>
      <c r="PKC36" s="687"/>
      <c r="PKD36" s="687"/>
      <c r="PKE36" s="687"/>
      <c r="PKF36" s="687"/>
      <c r="PKG36" s="687"/>
      <c r="PKH36" s="687"/>
      <c r="PKI36" s="687"/>
      <c r="PKJ36" s="687"/>
      <c r="PKK36" s="687"/>
      <c r="PKL36" s="687"/>
      <c r="PKM36" s="687"/>
      <c r="PKN36" s="687"/>
      <c r="PKO36" s="687"/>
      <c r="PKP36" s="687"/>
      <c r="PKQ36" s="687"/>
      <c r="PKR36" s="687"/>
      <c r="PKS36" s="687"/>
      <c r="PKT36" s="687"/>
      <c r="PKU36" s="687"/>
      <c r="PKV36" s="687"/>
      <c r="PKW36" s="687"/>
      <c r="PKX36" s="687"/>
      <c r="PKY36" s="687"/>
      <c r="PKZ36" s="687"/>
      <c r="PLA36" s="687"/>
      <c r="PLB36" s="687"/>
      <c r="PLC36" s="687"/>
      <c r="PLD36" s="687"/>
      <c r="PLE36" s="687"/>
      <c r="PLF36" s="687"/>
      <c r="PLG36" s="687"/>
      <c r="PLH36" s="687"/>
      <c r="PLI36" s="687"/>
      <c r="PLJ36" s="687"/>
      <c r="PLK36" s="687"/>
      <c r="PLL36" s="687"/>
      <c r="PLM36" s="687"/>
      <c r="PLN36" s="687"/>
      <c r="PLO36" s="687"/>
      <c r="PLP36" s="687"/>
      <c r="PLQ36" s="687"/>
      <c r="PLR36" s="687"/>
      <c r="PLS36" s="687"/>
      <c r="PLT36" s="687"/>
      <c r="PLU36" s="687"/>
      <c r="PLV36" s="687"/>
      <c r="PLW36" s="687"/>
      <c r="PLX36" s="687"/>
      <c r="PLY36" s="687"/>
      <c r="PLZ36" s="687"/>
      <c r="PMA36" s="687"/>
      <c r="PMB36" s="687"/>
      <c r="PMC36" s="687"/>
      <c r="PMD36" s="687"/>
      <c r="PME36" s="687"/>
      <c r="PMF36" s="687"/>
      <c r="PMG36" s="687"/>
      <c r="PMH36" s="687"/>
      <c r="PMI36" s="687"/>
      <c r="PMJ36" s="687"/>
      <c r="PMK36" s="687"/>
      <c r="PML36" s="687"/>
      <c r="PMM36" s="687"/>
      <c r="PMN36" s="687"/>
      <c r="PMO36" s="687"/>
      <c r="PMP36" s="687"/>
      <c r="PMQ36" s="687"/>
      <c r="PMR36" s="687"/>
      <c r="PMS36" s="687"/>
      <c r="PMT36" s="687"/>
      <c r="PMU36" s="687"/>
      <c r="PMV36" s="687"/>
      <c r="PMW36" s="687"/>
      <c r="PMX36" s="687"/>
      <c r="PMY36" s="687"/>
      <c r="PMZ36" s="687"/>
      <c r="PNA36" s="687"/>
      <c r="PNB36" s="687"/>
      <c r="PNC36" s="687"/>
      <c r="PND36" s="687"/>
      <c r="PNE36" s="687"/>
      <c r="PNF36" s="687"/>
      <c r="PNG36" s="687"/>
      <c r="PNH36" s="687"/>
      <c r="PNI36" s="687"/>
      <c r="PNJ36" s="687"/>
      <c r="PNK36" s="687"/>
      <c r="PNL36" s="687"/>
      <c r="PNM36" s="687"/>
      <c r="PNN36" s="687"/>
      <c r="PNO36" s="687"/>
      <c r="PNP36" s="687"/>
      <c r="PNQ36" s="687"/>
      <c r="PNR36" s="687"/>
      <c r="PNS36" s="687"/>
      <c r="PNT36" s="687"/>
      <c r="PNU36" s="687"/>
      <c r="PNV36" s="687"/>
      <c r="PNW36" s="687"/>
      <c r="PNX36" s="687"/>
      <c r="PNY36" s="687"/>
      <c r="PNZ36" s="687"/>
      <c r="POA36" s="687"/>
      <c r="POB36" s="687"/>
      <c r="POC36" s="687"/>
      <c r="POD36" s="687"/>
      <c r="POE36" s="687"/>
      <c r="POF36" s="687"/>
      <c r="POG36" s="687"/>
      <c r="POH36" s="687"/>
      <c r="POI36" s="687"/>
      <c r="POJ36" s="687"/>
      <c r="POK36" s="687"/>
      <c r="POL36" s="687"/>
      <c r="POM36" s="687"/>
      <c r="PON36" s="687"/>
      <c r="POO36" s="687"/>
      <c r="POP36" s="687"/>
      <c r="POQ36" s="687"/>
      <c r="POR36" s="687"/>
      <c r="POS36" s="687"/>
      <c r="POT36" s="687"/>
      <c r="POU36" s="687"/>
      <c r="POV36" s="687"/>
      <c r="POW36" s="687"/>
      <c r="POX36" s="687"/>
      <c r="POY36" s="687"/>
      <c r="POZ36" s="687"/>
      <c r="PPA36" s="687"/>
      <c r="PPB36" s="687"/>
      <c r="PPC36" s="687"/>
      <c r="PPD36" s="687"/>
      <c r="PPE36" s="687"/>
      <c r="PPF36" s="687"/>
      <c r="PPG36" s="687"/>
      <c r="PPH36" s="687"/>
      <c r="PPI36" s="687"/>
      <c r="PPJ36" s="687"/>
      <c r="PPK36" s="687"/>
      <c r="PPL36" s="687"/>
      <c r="PPM36" s="687"/>
      <c r="PPN36" s="687"/>
      <c r="PPO36" s="687"/>
      <c r="PPP36" s="687"/>
      <c r="PPQ36" s="687"/>
      <c r="PPR36" s="687"/>
      <c r="PPS36" s="687"/>
      <c r="PPT36" s="687"/>
      <c r="PPU36" s="687"/>
      <c r="PPV36" s="687"/>
      <c r="PPW36" s="687"/>
      <c r="PPX36" s="687"/>
      <c r="PPY36" s="687"/>
      <c r="PPZ36" s="687"/>
      <c r="PQA36" s="687"/>
      <c r="PQB36" s="687"/>
      <c r="PQC36" s="687"/>
      <c r="PQD36" s="687"/>
      <c r="PQE36" s="687"/>
      <c r="PQF36" s="687"/>
      <c r="PQG36" s="687"/>
      <c r="PQH36" s="687"/>
      <c r="PQI36" s="687"/>
      <c r="PQJ36" s="687"/>
      <c r="PQK36" s="687"/>
      <c r="PQL36" s="687"/>
      <c r="PQM36" s="687"/>
      <c r="PQN36" s="687"/>
      <c r="PQO36" s="687"/>
      <c r="PQP36" s="687"/>
      <c r="PQQ36" s="687"/>
      <c r="PQR36" s="687"/>
      <c r="PQS36" s="687"/>
      <c r="PQT36" s="687"/>
      <c r="PQU36" s="687"/>
      <c r="PQV36" s="687"/>
      <c r="PQW36" s="687"/>
      <c r="PQX36" s="687"/>
      <c r="PQY36" s="687"/>
      <c r="PQZ36" s="687"/>
      <c r="PRA36" s="687"/>
      <c r="PRB36" s="687"/>
      <c r="PRC36" s="687"/>
      <c r="PRD36" s="687"/>
      <c r="PRE36" s="687"/>
      <c r="PRF36" s="687"/>
      <c r="PRG36" s="687"/>
      <c r="PRH36" s="687"/>
      <c r="PRI36" s="687"/>
      <c r="PRJ36" s="687"/>
      <c r="PRK36" s="687"/>
      <c r="PRL36" s="687"/>
      <c r="PRM36" s="687"/>
      <c r="PRN36" s="687"/>
      <c r="PRO36" s="687"/>
      <c r="PRP36" s="687"/>
      <c r="PRQ36" s="687"/>
      <c r="PRR36" s="687"/>
      <c r="PRS36" s="687"/>
      <c r="PRT36" s="687"/>
      <c r="PRU36" s="687"/>
      <c r="PRV36" s="687"/>
      <c r="PRW36" s="687"/>
      <c r="PRX36" s="687"/>
      <c r="PRY36" s="687"/>
      <c r="PRZ36" s="687"/>
      <c r="PSA36" s="687"/>
      <c r="PSB36" s="687"/>
      <c r="PSC36" s="687"/>
      <c r="PSD36" s="687"/>
      <c r="PSE36" s="687"/>
      <c r="PSF36" s="687"/>
      <c r="PSG36" s="687"/>
      <c r="PSH36" s="687"/>
      <c r="PSI36" s="687"/>
      <c r="PSJ36" s="687"/>
      <c r="PSK36" s="687"/>
      <c r="PSL36" s="687"/>
      <c r="PSM36" s="687"/>
      <c r="PSN36" s="687"/>
      <c r="PSO36" s="687"/>
      <c r="PSP36" s="687"/>
      <c r="PSQ36" s="687"/>
      <c r="PSR36" s="687"/>
      <c r="PSS36" s="687"/>
      <c r="PST36" s="687"/>
      <c r="PSU36" s="687"/>
      <c r="PSV36" s="687"/>
      <c r="PSW36" s="687"/>
      <c r="PSX36" s="687"/>
      <c r="PSY36" s="687"/>
      <c r="PSZ36" s="687"/>
      <c r="PTA36" s="687"/>
      <c r="PTB36" s="687"/>
      <c r="PTC36" s="687"/>
      <c r="PTD36" s="687"/>
      <c r="PTE36" s="687"/>
      <c r="PTF36" s="687"/>
      <c r="PTG36" s="687"/>
      <c r="PTH36" s="687"/>
      <c r="PTI36" s="687"/>
      <c r="PTJ36" s="687"/>
      <c r="PTK36" s="687"/>
      <c r="PTL36" s="687"/>
      <c r="PTM36" s="687"/>
      <c r="PTN36" s="687"/>
      <c r="PTO36" s="687"/>
      <c r="PTP36" s="687"/>
      <c r="PTQ36" s="687"/>
      <c r="PTR36" s="687"/>
      <c r="PTS36" s="687"/>
      <c r="PTT36" s="687"/>
      <c r="PTU36" s="687"/>
      <c r="PTV36" s="687"/>
      <c r="PTW36" s="687"/>
      <c r="PTX36" s="687"/>
      <c r="PTY36" s="687"/>
      <c r="PTZ36" s="687"/>
      <c r="PUA36" s="687"/>
      <c r="PUB36" s="687"/>
      <c r="PUC36" s="687"/>
      <c r="PUD36" s="687"/>
      <c r="PUE36" s="687"/>
      <c r="PUF36" s="687"/>
      <c r="PUG36" s="687"/>
      <c r="PUH36" s="687"/>
      <c r="PUI36" s="687"/>
      <c r="PUJ36" s="687"/>
      <c r="PUK36" s="687"/>
      <c r="PUL36" s="687"/>
      <c r="PUM36" s="687"/>
      <c r="PUN36" s="687"/>
      <c r="PUO36" s="687"/>
      <c r="PUP36" s="687"/>
      <c r="PUQ36" s="687"/>
      <c r="PUR36" s="687"/>
      <c r="PUS36" s="687"/>
      <c r="PUT36" s="687"/>
      <c r="PUU36" s="687"/>
      <c r="PUV36" s="687"/>
      <c r="PUW36" s="687"/>
      <c r="PUX36" s="687"/>
      <c r="PUY36" s="687"/>
      <c r="PUZ36" s="687"/>
      <c r="PVA36" s="687"/>
      <c r="PVB36" s="687"/>
      <c r="PVC36" s="687"/>
      <c r="PVD36" s="687"/>
      <c r="PVE36" s="687"/>
      <c r="PVF36" s="687"/>
      <c r="PVG36" s="687"/>
      <c r="PVH36" s="687"/>
      <c r="PVI36" s="687"/>
      <c r="PVJ36" s="687"/>
      <c r="PVK36" s="687"/>
      <c r="PVL36" s="687"/>
      <c r="PVM36" s="687"/>
      <c r="PVN36" s="687"/>
      <c r="PVO36" s="687"/>
      <c r="PVP36" s="687"/>
      <c r="PVQ36" s="687"/>
      <c r="PVR36" s="687"/>
      <c r="PVS36" s="687"/>
      <c r="PVT36" s="687"/>
      <c r="PVU36" s="687"/>
      <c r="PVV36" s="687"/>
      <c r="PVW36" s="687"/>
      <c r="PVX36" s="687"/>
      <c r="PVY36" s="687"/>
      <c r="PVZ36" s="687"/>
      <c r="PWA36" s="687"/>
      <c r="PWB36" s="687"/>
      <c r="PWC36" s="687"/>
      <c r="PWD36" s="687"/>
      <c r="PWE36" s="687"/>
      <c r="PWF36" s="687"/>
      <c r="PWG36" s="687"/>
      <c r="PWH36" s="687"/>
      <c r="PWI36" s="687"/>
      <c r="PWJ36" s="687"/>
      <c r="PWK36" s="687"/>
      <c r="PWL36" s="687"/>
      <c r="PWM36" s="687"/>
      <c r="PWN36" s="687"/>
      <c r="PWO36" s="687"/>
      <c r="PWP36" s="687"/>
      <c r="PWQ36" s="687"/>
      <c r="PWR36" s="687"/>
      <c r="PWS36" s="687"/>
      <c r="PWT36" s="687"/>
      <c r="PWU36" s="687"/>
      <c r="PWV36" s="687"/>
      <c r="PWW36" s="687"/>
      <c r="PWX36" s="687"/>
      <c r="PWY36" s="687"/>
      <c r="PWZ36" s="687"/>
      <c r="PXA36" s="687"/>
      <c r="PXB36" s="687"/>
      <c r="PXC36" s="687"/>
      <c r="PXD36" s="687"/>
      <c r="PXE36" s="687"/>
      <c r="PXF36" s="687"/>
      <c r="PXG36" s="687"/>
      <c r="PXH36" s="687"/>
      <c r="PXI36" s="687"/>
      <c r="PXJ36" s="687"/>
      <c r="PXK36" s="687"/>
      <c r="PXL36" s="687"/>
      <c r="PXM36" s="687"/>
      <c r="PXN36" s="687"/>
      <c r="PXO36" s="687"/>
      <c r="PXP36" s="687"/>
      <c r="PXQ36" s="687"/>
      <c r="PXR36" s="687"/>
      <c r="PXS36" s="687"/>
      <c r="PXT36" s="687"/>
      <c r="PXU36" s="687"/>
      <c r="PXV36" s="687"/>
      <c r="PXW36" s="687"/>
      <c r="PXX36" s="687"/>
      <c r="PXY36" s="687"/>
      <c r="PXZ36" s="687"/>
      <c r="PYA36" s="687"/>
      <c r="PYB36" s="687"/>
      <c r="PYC36" s="687"/>
      <c r="PYD36" s="687"/>
      <c r="PYE36" s="687"/>
      <c r="PYF36" s="687"/>
      <c r="PYG36" s="687"/>
      <c r="PYH36" s="687"/>
      <c r="PYI36" s="687"/>
      <c r="PYJ36" s="687"/>
      <c r="PYK36" s="687"/>
      <c r="PYL36" s="687"/>
      <c r="PYM36" s="687"/>
      <c r="PYN36" s="687"/>
      <c r="PYO36" s="687"/>
      <c r="PYP36" s="687"/>
      <c r="PYQ36" s="687"/>
      <c r="PYR36" s="687"/>
      <c r="PYS36" s="687"/>
      <c r="PYT36" s="687"/>
      <c r="PYU36" s="687"/>
      <c r="PYV36" s="687"/>
      <c r="PYW36" s="687"/>
      <c r="PYX36" s="687"/>
      <c r="PYY36" s="687"/>
      <c r="PYZ36" s="687"/>
      <c r="PZA36" s="687"/>
      <c r="PZB36" s="687"/>
      <c r="PZC36" s="687"/>
      <c r="PZD36" s="687"/>
      <c r="PZE36" s="687"/>
      <c r="PZF36" s="687"/>
      <c r="PZG36" s="687"/>
      <c r="PZH36" s="687"/>
      <c r="PZI36" s="687"/>
      <c r="PZJ36" s="687"/>
      <c r="PZK36" s="687"/>
      <c r="PZL36" s="687"/>
      <c r="PZM36" s="687"/>
      <c r="PZN36" s="687"/>
      <c r="PZO36" s="687"/>
      <c r="PZP36" s="687"/>
      <c r="PZQ36" s="687"/>
      <c r="PZR36" s="687"/>
      <c r="PZS36" s="687"/>
      <c r="PZT36" s="687"/>
      <c r="PZU36" s="687"/>
      <c r="PZV36" s="687"/>
      <c r="PZW36" s="687"/>
      <c r="PZX36" s="687"/>
      <c r="PZY36" s="687"/>
      <c r="PZZ36" s="687"/>
      <c r="QAA36" s="687"/>
      <c r="QAB36" s="687"/>
      <c r="QAC36" s="687"/>
      <c r="QAD36" s="687"/>
      <c r="QAE36" s="687"/>
      <c r="QAF36" s="687"/>
      <c r="QAG36" s="687"/>
      <c r="QAH36" s="687"/>
      <c r="QAI36" s="687"/>
      <c r="QAJ36" s="687"/>
      <c r="QAK36" s="687"/>
      <c r="QAL36" s="687"/>
      <c r="QAM36" s="687"/>
      <c r="QAN36" s="687"/>
      <c r="QAO36" s="687"/>
      <c r="QAP36" s="687"/>
      <c r="QAQ36" s="687"/>
      <c r="QAR36" s="687"/>
      <c r="QAS36" s="687"/>
      <c r="QAT36" s="687"/>
      <c r="QAU36" s="687"/>
      <c r="QAV36" s="687"/>
      <c r="QAW36" s="687"/>
      <c r="QAX36" s="687"/>
      <c r="QAY36" s="687"/>
      <c r="QAZ36" s="687"/>
      <c r="QBA36" s="687"/>
      <c r="QBB36" s="687"/>
      <c r="QBC36" s="687"/>
      <c r="QBD36" s="687"/>
      <c r="QBE36" s="687"/>
      <c r="QBF36" s="687"/>
      <c r="QBG36" s="687"/>
      <c r="QBH36" s="687"/>
      <c r="QBI36" s="687"/>
      <c r="QBJ36" s="687"/>
      <c r="QBK36" s="687"/>
      <c r="QBL36" s="687"/>
      <c r="QBM36" s="687"/>
      <c r="QBN36" s="687"/>
      <c r="QBO36" s="687"/>
      <c r="QBP36" s="687"/>
      <c r="QBQ36" s="687"/>
      <c r="QBR36" s="687"/>
      <c r="QBS36" s="687"/>
      <c r="QBT36" s="687"/>
      <c r="QBU36" s="687"/>
      <c r="QBV36" s="687"/>
      <c r="QBW36" s="687"/>
      <c r="QBX36" s="687"/>
      <c r="QBY36" s="687"/>
      <c r="QBZ36" s="687"/>
      <c r="QCA36" s="687"/>
      <c r="QCB36" s="687"/>
      <c r="QCC36" s="687"/>
      <c r="QCD36" s="687"/>
      <c r="QCE36" s="687"/>
      <c r="QCF36" s="687"/>
      <c r="QCG36" s="687"/>
      <c r="QCH36" s="687"/>
      <c r="QCI36" s="687"/>
      <c r="QCJ36" s="687"/>
      <c r="QCK36" s="687"/>
      <c r="QCL36" s="687"/>
      <c r="QCM36" s="687"/>
      <c r="QCN36" s="687"/>
      <c r="QCO36" s="687"/>
      <c r="QCP36" s="687"/>
      <c r="QCQ36" s="687"/>
      <c r="QCR36" s="687"/>
      <c r="QCS36" s="687"/>
      <c r="QCT36" s="687"/>
      <c r="QCU36" s="687"/>
      <c r="QCV36" s="687"/>
      <c r="QCW36" s="687"/>
      <c r="QCX36" s="687"/>
      <c r="QCY36" s="687"/>
      <c r="QCZ36" s="687"/>
      <c r="QDA36" s="687"/>
      <c r="QDB36" s="687"/>
      <c r="QDC36" s="687"/>
      <c r="QDD36" s="687"/>
      <c r="QDE36" s="687"/>
      <c r="QDF36" s="687"/>
      <c r="QDG36" s="687"/>
      <c r="QDH36" s="687"/>
      <c r="QDI36" s="687"/>
      <c r="QDJ36" s="687"/>
      <c r="QDK36" s="687"/>
      <c r="QDL36" s="687"/>
      <c r="QDM36" s="687"/>
      <c r="QDN36" s="687"/>
      <c r="QDO36" s="687"/>
      <c r="QDP36" s="687"/>
      <c r="QDQ36" s="687"/>
      <c r="QDR36" s="687"/>
      <c r="QDS36" s="687"/>
      <c r="QDT36" s="687"/>
      <c r="QDU36" s="687"/>
      <c r="QDV36" s="687"/>
      <c r="QDW36" s="687"/>
      <c r="QDX36" s="687"/>
      <c r="QDY36" s="687"/>
      <c r="QDZ36" s="687"/>
      <c r="QEA36" s="687"/>
      <c r="QEB36" s="687"/>
      <c r="QEC36" s="687"/>
      <c r="QED36" s="687"/>
      <c r="QEE36" s="687"/>
      <c r="QEF36" s="687"/>
      <c r="QEG36" s="687"/>
      <c r="QEH36" s="687"/>
      <c r="QEI36" s="687"/>
      <c r="QEJ36" s="687"/>
      <c r="QEK36" s="687"/>
      <c r="QEL36" s="687"/>
      <c r="QEM36" s="687"/>
      <c r="QEN36" s="687"/>
      <c r="QEO36" s="687"/>
      <c r="QEP36" s="687"/>
      <c r="QEQ36" s="687"/>
      <c r="QER36" s="687"/>
      <c r="QES36" s="687"/>
      <c r="QET36" s="687"/>
      <c r="QEU36" s="687"/>
      <c r="QEV36" s="687"/>
      <c r="QEW36" s="687"/>
      <c r="QEX36" s="687"/>
      <c r="QEY36" s="687"/>
      <c r="QEZ36" s="687"/>
      <c r="QFA36" s="687"/>
      <c r="QFB36" s="687"/>
      <c r="QFC36" s="687"/>
      <c r="QFD36" s="687"/>
      <c r="QFE36" s="687"/>
      <c r="QFF36" s="687"/>
      <c r="QFG36" s="687"/>
      <c r="QFH36" s="687"/>
      <c r="QFI36" s="687"/>
      <c r="QFJ36" s="687"/>
      <c r="QFK36" s="687"/>
      <c r="QFL36" s="687"/>
      <c r="QFM36" s="687"/>
      <c r="QFN36" s="687"/>
      <c r="QFO36" s="687"/>
      <c r="QFP36" s="687"/>
      <c r="QFQ36" s="687"/>
      <c r="QFR36" s="687"/>
      <c r="QFS36" s="687"/>
      <c r="QFT36" s="687"/>
      <c r="QFU36" s="687"/>
      <c r="QFV36" s="687"/>
      <c r="QFW36" s="687"/>
      <c r="QFX36" s="687"/>
      <c r="QFY36" s="687"/>
      <c r="QFZ36" s="687"/>
      <c r="QGA36" s="687"/>
      <c r="QGB36" s="687"/>
      <c r="QGC36" s="687"/>
      <c r="QGD36" s="687"/>
      <c r="QGE36" s="687"/>
      <c r="QGF36" s="687"/>
      <c r="QGG36" s="687"/>
      <c r="QGH36" s="687"/>
      <c r="QGI36" s="687"/>
      <c r="QGJ36" s="687"/>
      <c r="QGK36" s="687"/>
      <c r="QGL36" s="687"/>
      <c r="QGM36" s="687"/>
      <c r="QGN36" s="687"/>
      <c r="QGO36" s="687"/>
      <c r="QGP36" s="687"/>
      <c r="QGQ36" s="687"/>
      <c r="QGR36" s="687"/>
      <c r="QGS36" s="687"/>
      <c r="QGT36" s="687"/>
      <c r="QGU36" s="687"/>
      <c r="QGV36" s="687"/>
      <c r="QGW36" s="687"/>
      <c r="QGX36" s="687"/>
      <c r="QGY36" s="687"/>
      <c r="QGZ36" s="687"/>
      <c r="QHA36" s="687"/>
      <c r="QHB36" s="687"/>
      <c r="QHC36" s="687"/>
      <c r="QHD36" s="687"/>
      <c r="QHE36" s="687"/>
      <c r="QHF36" s="687"/>
      <c r="QHG36" s="687"/>
      <c r="QHH36" s="687"/>
      <c r="QHI36" s="687"/>
      <c r="QHJ36" s="687"/>
      <c r="QHK36" s="687"/>
      <c r="QHL36" s="687"/>
      <c r="QHM36" s="687"/>
      <c r="QHN36" s="687"/>
      <c r="QHO36" s="687"/>
      <c r="QHP36" s="687"/>
      <c r="QHQ36" s="687"/>
      <c r="QHR36" s="687"/>
      <c r="QHS36" s="687"/>
      <c r="QHT36" s="687"/>
      <c r="QHU36" s="687"/>
      <c r="QHV36" s="687"/>
      <c r="QHW36" s="687"/>
      <c r="QHX36" s="687"/>
      <c r="QHY36" s="687"/>
      <c r="QHZ36" s="687"/>
      <c r="QIA36" s="687"/>
      <c r="QIB36" s="687"/>
      <c r="QIC36" s="687"/>
      <c r="QID36" s="687"/>
      <c r="QIE36" s="687"/>
      <c r="QIF36" s="687"/>
      <c r="QIG36" s="687"/>
      <c r="QIH36" s="687"/>
      <c r="QII36" s="687"/>
      <c r="QIJ36" s="687"/>
      <c r="QIK36" s="687"/>
      <c r="QIL36" s="687"/>
      <c r="QIM36" s="687"/>
      <c r="QIN36" s="687"/>
      <c r="QIO36" s="687"/>
      <c r="QIP36" s="687"/>
      <c r="QIQ36" s="687"/>
      <c r="QIR36" s="687"/>
      <c r="QIS36" s="687"/>
      <c r="QIT36" s="687"/>
      <c r="QIU36" s="687"/>
      <c r="QIV36" s="687"/>
      <c r="QIW36" s="687"/>
      <c r="QIX36" s="687"/>
      <c r="QIY36" s="687"/>
      <c r="QIZ36" s="687"/>
      <c r="QJA36" s="687"/>
      <c r="QJB36" s="687"/>
      <c r="QJC36" s="687"/>
      <c r="QJD36" s="687"/>
      <c r="QJE36" s="687"/>
      <c r="QJF36" s="687"/>
      <c r="QJG36" s="687"/>
      <c r="QJH36" s="687"/>
      <c r="QJI36" s="687"/>
      <c r="QJJ36" s="687"/>
      <c r="QJK36" s="687"/>
      <c r="QJL36" s="687"/>
      <c r="QJM36" s="687"/>
      <c r="QJN36" s="687"/>
      <c r="QJO36" s="687"/>
      <c r="QJP36" s="687"/>
      <c r="QJQ36" s="687"/>
      <c r="QJR36" s="687"/>
      <c r="QJS36" s="687"/>
      <c r="QJT36" s="687"/>
      <c r="QJU36" s="687"/>
      <c r="QJV36" s="687"/>
      <c r="QJW36" s="687"/>
      <c r="QJX36" s="687"/>
      <c r="QJY36" s="687"/>
      <c r="QJZ36" s="687"/>
      <c r="QKA36" s="687"/>
      <c r="QKB36" s="687"/>
      <c r="QKC36" s="687"/>
      <c r="QKD36" s="687"/>
      <c r="QKE36" s="687"/>
      <c r="QKF36" s="687"/>
      <c r="QKG36" s="687"/>
      <c r="QKH36" s="687"/>
      <c r="QKI36" s="687"/>
      <c r="QKJ36" s="687"/>
      <c r="QKK36" s="687"/>
      <c r="QKL36" s="687"/>
      <c r="QKM36" s="687"/>
      <c r="QKN36" s="687"/>
      <c r="QKO36" s="687"/>
      <c r="QKP36" s="687"/>
      <c r="QKQ36" s="687"/>
      <c r="QKR36" s="687"/>
      <c r="QKS36" s="687"/>
      <c r="QKT36" s="687"/>
      <c r="QKU36" s="687"/>
      <c r="QKV36" s="687"/>
      <c r="QKW36" s="687"/>
      <c r="QKX36" s="687"/>
      <c r="QKY36" s="687"/>
      <c r="QKZ36" s="687"/>
      <c r="QLA36" s="687"/>
      <c r="QLB36" s="687"/>
      <c r="QLC36" s="687"/>
      <c r="QLD36" s="687"/>
      <c r="QLE36" s="687"/>
      <c r="QLF36" s="687"/>
      <c r="QLG36" s="687"/>
      <c r="QLH36" s="687"/>
      <c r="QLI36" s="687"/>
      <c r="QLJ36" s="687"/>
      <c r="QLK36" s="687"/>
      <c r="QLL36" s="687"/>
      <c r="QLM36" s="687"/>
      <c r="QLN36" s="687"/>
      <c r="QLO36" s="687"/>
      <c r="QLP36" s="687"/>
      <c r="QLQ36" s="687"/>
      <c r="QLR36" s="687"/>
      <c r="QLS36" s="687"/>
      <c r="QLT36" s="687"/>
      <c r="QLU36" s="687"/>
      <c r="QLV36" s="687"/>
      <c r="QLW36" s="687"/>
      <c r="QLX36" s="687"/>
      <c r="QLY36" s="687"/>
      <c r="QLZ36" s="687"/>
      <c r="QMA36" s="687"/>
      <c r="QMB36" s="687"/>
      <c r="QMC36" s="687"/>
      <c r="QMD36" s="687"/>
      <c r="QME36" s="687"/>
      <c r="QMF36" s="687"/>
      <c r="QMG36" s="687"/>
      <c r="QMH36" s="687"/>
      <c r="QMI36" s="687"/>
      <c r="QMJ36" s="687"/>
      <c r="QMK36" s="687"/>
      <c r="QML36" s="687"/>
      <c r="QMM36" s="687"/>
      <c r="QMN36" s="687"/>
      <c r="QMO36" s="687"/>
      <c r="QMP36" s="687"/>
      <c r="QMQ36" s="687"/>
      <c r="QMR36" s="687"/>
      <c r="QMS36" s="687"/>
      <c r="QMT36" s="687"/>
      <c r="QMU36" s="687"/>
      <c r="QMV36" s="687"/>
      <c r="QMW36" s="687"/>
      <c r="QMX36" s="687"/>
      <c r="QMY36" s="687"/>
      <c r="QMZ36" s="687"/>
      <c r="QNA36" s="687"/>
      <c r="QNB36" s="687"/>
      <c r="QNC36" s="687"/>
      <c r="QND36" s="687"/>
      <c r="QNE36" s="687"/>
      <c r="QNF36" s="687"/>
      <c r="QNG36" s="687"/>
      <c r="QNH36" s="687"/>
      <c r="QNI36" s="687"/>
      <c r="QNJ36" s="687"/>
      <c r="QNK36" s="687"/>
      <c r="QNL36" s="687"/>
      <c r="QNM36" s="687"/>
      <c r="QNN36" s="687"/>
      <c r="QNO36" s="687"/>
      <c r="QNP36" s="687"/>
      <c r="QNQ36" s="687"/>
      <c r="QNR36" s="687"/>
      <c r="QNS36" s="687"/>
      <c r="QNT36" s="687"/>
      <c r="QNU36" s="687"/>
      <c r="QNV36" s="687"/>
      <c r="QNW36" s="687"/>
      <c r="QNX36" s="687"/>
      <c r="QNY36" s="687"/>
      <c r="QNZ36" s="687"/>
      <c r="QOA36" s="687"/>
      <c r="QOB36" s="687"/>
      <c r="QOC36" s="687"/>
      <c r="QOD36" s="687"/>
      <c r="QOE36" s="687"/>
      <c r="QOF36" s="687"/>
      <c r="QOG36" s="687"/>
      <c r="QOH36" s="687"/>
      <c r="QOI36" s="687"/>
      <c r="QOJ36" s="687"/>
      <c r="QOK36" s="687"/>
      <c r="QOL36" s="687"/>
      <c r="QOM36" s="687"/>
      <c r="QON36" s="687"/>
      <c r="QOO36" s="687"/>
      <c r="QOP36" s="687"/>
      <c r="QOQ36" s="687"/>
      <c r="QOR36" s="687"/>
      <c r="QOS36" s="687"/>
      <c r="QOT36" s="687"/>
      <c r="QOU36" s="687"/>
      <c r="QOV36" s="687"/>
      <c r="QOW36" s="687"/>
      <c r="QOX36" s="687"/>
      <c r="QOY36" s="687"/>
      <c r="QOZ36" s="687"/>
      <c r="QPA36" s="687"/>
      <c r="QPB36" s="687"/>
      <c r="QPC36" s="687"/>
      <c r="QPD36" s="687"/>
      <c r="QPE36" s="687"/>
      <c r="QPF36" s="687"/>
      <c r="QPG36" s="687"/>
      <c r="QPH36" s="687"/>
      <c r="QPI36" s="687"/>
      <c r="QPJ36" s="687"/>
      <c r="QPK36" s="687"/>
      <c r="QPL36" s="687"/>
      <c r="QPM36" s="687"/>
      <c r="QPN36" s="687"/>
      <c r="QPO36" s="687"/>
      <c r="QPP36" s="687"/>
      <c r="QPQ36" s="687"/>
      <c r="QPR36" s="687"/>
      <c r="QPS36" s="687"/>
      <c r="QPT36" s="687"/>
      <c r="QPU36" s="687"/>
      <c r="QPV36" s="687"/>
      <c r="QPW36" s="687"/>
      <c r="QPX36" s="687"/>
      <c r="QPY36" s="687"/>
      <c r="QPZ36" s="687"/>
      <c r="QQA36" s="687"/>
      <c r="QQB36" s="687"/>
      <c r="QQC36" s="687"/>
      <c r="QQD36" s="687"/>
      <c r="QQE36" s="687"/>
      <c r="QQF36" s="687"/>
      <c r="QQG36" s="687"/>
      <c r="QQH36" s="687"/>
      <c r="QQI36" s="687"/>
      <c r="QQJ36" s="687"/>
      <c r="QQK36" s="687"/>
      <c r="QQL36" s="687"/>
      <c r="QQM36" s="687"/>
      <c r="QQN36" s="687"/>
      <c r="QQO36" s="687"/>
      <c r="QQP36" s="687"/>
      <c r="QQQ36" s="687"/>
      <c r="QQR36" s="687"/>
      <c r="QQS36" s="687"/>
      <c r="QQT36" s="687"/>
      <c r="QQU36" s="687"/>
      <c r="QQV36" s="687"/>
      <c r="QQW36" s="687"/>
      <c r="QQX36" s="687"/>
      <c r="QQY36" s="687"/>
      <c r="QQZ36" s="687"/>
      <c r="QRA36" s="687"/>
      <c r="QRB36" s="687"/>
      <c r="QRC36" s="687"/>
      <c r="QRD36" s="687"/>
      <c r="QRE36" s="687"/>
      <c r="QRF36" s="687"/>
      <c r="QRG36" s="687"/>
      <c r="QRH36" s="687"/>
      <c r="QRI36" s="687"/>
      <c r="QRJ36" s="687"/>
      <c r="QRK36" s="687"/>
      <c r="QRL36" s="687"/>
      <c r="QRM36" s="687"/>
      <c r="QRN36" s="687"/>
      <c r="QRO36" s="687"/>
      <c r="QRP36" s="687"/>
      <c r="QRQ36" s="687"/>
      <c r="QRR36" s="687"/>
      <c r="QRS36" s="687"/>
      <c r="QRT36" s="687"/>
      <c r="QRU36" s="687"/>
      <c r="QRV36" s="687"/>
      <c r="QRW36" s="687"/>
      <c r="QRX36" s="687"/>
      <c r="QRY36" s="687"/>
      <c r="QRZ36" s="687"/>
      <c r="QSA36" s="687"/>
      <c r="QSB36" s="687"/>
      <c r="QSC36" s="687"/>
      <c r="QSD36" s="687"/>
      <c r="QSE36" s="687"/>
      <c r="QSF36" s="687"/>
      <c r="QSG36" s="687"/>
      <c r="QSH36" s="687"/>
      <c r="QSI36" s="687"/>
      <c r="QSJ36" s="687"/>
      <c r="QSK36" s="687"/>
      <c r="QSL36" s="687"/>
      <c r="QSM36" s="687"/>
      <c r="QSN36" s="687"/>
      <c r="QSO36" s="687"/>
      <c r="QSP36" s="687"/>
      <c r="QSQ36" s="687"/>
      <c r="QSR36" s="687"/>
      <c r="QSS36" s="687"/>
      <c r="QST36" s="687"/>
      <c r="QSU36" s="687"/>
      <c r="QSV36" s="687"/>
      <c r="QSW36" s="687"/>
      <c r="QSX36" s="687"/>
      <c r="QSY36" s="687"/>
      <c r="QSZ36" s="687"/>
      <c r="QTA36" s="687"/>
      <c r="QTB36" s="687"/>
      <c r="QTC36" s="687"/>
      <c r="QTD36" s="687"/>
      <c r="QTE36" s="687"/>
      <c r="QTF36" s="687"/>
      <c r="QTG36" s="687"/>
      <c r="QTH36" s="687"/>
      <c r="QTI36" s="687"/>
      <c r="QTJ36" s="687"/>
      <c r="QTK36" s="687"/>
      <c r="QTL36" s="687"/>
      <c r="QTM36" s="687"/>
      <c r="QTN36" s="687"/>
      <c r="QTO36" s="687"/>
      <c r="QTP36" s="687"/>
      <c r="QTQ36" s="687"/>
      <c r="QTR36" s="687"/>
      <c r="QTS36" s="687"/>
      <c r="QTT36" s="687"/>
      <c r="QTU36" s="687"/>
      <c r="QTV36" s="687"/>
      <c r="QTW36" s="687"/>
      <c r="QTX36" s="687"/>
      <c r="QTY36" s="687"/>
      <c r="QTZ36" s="687"/>
      <c r="QUA36" s="687"/>
      <c r="QUB36" s="687"/>
      <c r="QUC36" s="687"/>
      <c r="QUD36" s="687"/>
      <c r="QUE36" s="687"/>
      <c r="QUF36" s="687"/>
      <c r="QUG36" s="687"/>
      <c r="QUH36" s="687"/>
      <c r="QUI36" s="687"/>
      <c r="QUJ36" s="687"/>
      <c r="QUK36" s="687"/>
      <c r="QUL36" s="687"/>
      <c r="QUM36" s="687"/>
      <c r="QUN36" s="687"/>
      <c r="QUO36" s="687"/>
      <c r="QUP36" s="687"/>
      <c r="QUQ36" s="687"/>
      <c r="QUR36" s="687"/>
      <c r="QUS36" s="687"/>
      <c r="QUT36" s="687"/>
      <c r="QUU36" s="687"/>
      <c r="QUV36" s="687"/>
      <c r="QUW36" s="687"/>
      <c r="QUX36" s="687"/>
      <c r="QUY36" s="687"/>
      <c r="QUZ36" s="687"/>
      <c r="QVA36" s="687"/>
      <c r="QVB36" s="687"/>
      <c r="QVC36" s="687"/>
      <c r="QVD36" s="687"/>
      <c r="QVE36" s="687"/>
      <c r="QVF36" s="687"/>
      <c r="QVG36" s="687"/>
      <c r="QVH36" s="687"/>
      <c r="QVI36" s="687"/>
      <c r="QVJ36" s="687"/>
      <c r="QVK36" s="687"/>
      <c r="QVL36" s="687"/>
      <c r="QVM36" s="687"/>
      <c r="QVN36" s="687"/>
      <c r="QVO36" s="687"/>
      <c r="QVP36" s="687"/>
      <c r="QVQ36" s="687"/>
      <c r="QVR36" s="687"/>
      <c r="QVS36" s="687"/>
      <c r="QVT36" s="687"/>
      <c r="QVU36" s="687"/>
      <c r="QVV36" s="687"/>
      <c r="QVW36" s="687"/>
      <c r="QVX36" s="687"/>
      <c r="QVY36" s="687"/>
      <c r="QVZ36" s="687"/>
      <c r="QWA36" s="687"/>
      <c r="QWB36" s="687"/>
      <c r="QWC36" s="687"/>
      <c r="QWD36" s="687"/>
      <c r="QWE36" s="687"/>
      <c r="QWF36" s="687"/>
      <c r="QWG36" s="687"/>
      <c r="QWH36" s="687"/>
      <c r="QWI36" s="687"/>
      <c r="QWJ36" s="687"/>
      <c r="QWK36" s="687"/>
      <c r="QWL36" s="687"/>
      <c r="QWM36" s="687"/>
      <c r="QWN36" s="687"/>
      <c r="QWO36" s="687"/>
      <c r="QWP36" s="687"/>
      <c r="QWQ36" s="687"/>
      <c r="QWR36" s="687"/>
      <c r="QWS36" s="687"/>
      <c r="QWT36" s="687"/>
      <c r="QWU36" s="687"/>
      <c r="QWV36" s="687"/>
      <c r="QWW36" s="687"/>
      <c r="QWX36" s="687"/>
      <c r="QWY36" s="687"/>
      <c r="QWZ36" s="687"/>
      <c r="QXA36" s="687"/>
      <c r="QXB36" s="687"/>
      <c r="QXC36" s="687"/>
      <c r="QXD36" s="687"/>
      <c r="QXE36" s="687"/>
      <c r="QXF36" s="687"/>
      <c r="QXG36" s="687"/>
      <c r="QXH36" s="687"/>
      <c r="QXI36" s="687"/>
      <c r="QXJ36" s="687"/>
      <c r="QXK36" s="687"/>
      <c r="QXL36" s="687"/>
      <c r="QXM36" s="687"/>
      <c r="QXN36" s="687"/>
      <c r="QXO36" s="687"/>
      <c r="QXP36" s="687"/>
      <c r="QXQ36" s="687"/>
      <c r="QXR36" s="687"/>
      <c r="QXS36" s="687"/>
      <c r="QXT36" s="687"/>
      <c r="QXU36" s="687"/>
      <c r="QXV36" s="687"/>
      <c r="QXW36" s="687"/>
      <c r="QXX36" s="687"/>
      <c r="QXY36" s="687"/>
      <c r="QXZ36" s="687"/>
      <c r="QYA36" s="687"/>
      <c r="QYB36" s="687"/>
      <c r="QYC36" s="687"/>
      <c r="QYD36" s="687"/>
      <c r="QYE36" s="687"/>
      <c r="QYF36" s="687"/>
      <c r="QYG36" s="687"/>
      <c r="QYH36" s="687"/>
      <c r="QYI36" s="687"/>
      <c r="QYJ36" s="687"/>
      <c r="QYK36" s="687"/>
      <c r="QYL36" s="687"/>
      <c r="QYM36" s="687"/>
      <c r="QYN36" s="687"/>
      <c r="QYO36" s="687"/>
      <c r="QYP36" s="687"/>
      <c r="QYQ36" s="687"/>
      <c r="QYR36" s="687"/>
      <c r="QYS36" s="687"/>
      <c r="QYT36" s="687"/>
      <c r="QYU36" s="687"/>
      <c r="QYV36" s="687"/>
      <c r="QYW36" s="687"/>
      <c r="QYX36" s="687"/>
      <c r="QYY36" s="687"/>
      <c r="QYZ36" s="687"/>
      <c r="QZA36" s="687"/>
      <c r="QZB36" s="687"/>
      <c r="QZC36" s="687"/>
      <c r="QZD36" s="687"/>
      <c r="QZE36" s="687"/>
      <c r="QZF36" s="687"/>
      <c r="QZG36" s="687"/>
      <c r="QZH36" s="687"/>
      <c r="QZI36" s="687"/>
      <c r="QZJ36" s="687"/>
      <c r="QZK36" s="687"/>
      <c r="QZL36" s="687"/>
      <c r="QZM36" s="687"/>
      <c r="QZN36" s="687"/>
      <c r="QZO36" s="687"/>
      <c r="QZP36" s="687"/>
      <c r="QZQ36" s="687"/>
      <c r="QZR36" s="687"/>
      <c r="QZS36" s="687"/>
      <c r="QZT36" s="687"/>
      <c r="QZU36" s="687"/>
      <c r="QZV36" s="687"/>
      <c r="QZW36" s="687"/>
      <c r="QZX36" s="687"/>
      <c r="QZY36" s="687"/>
      <c r="QZZ36" s="687"/>
      <c r="RAA36" s="687"/>
      <c r="RAB36" s="687"/>
      <c r="RAC36" s="687"/>
      <c r="RAD36" s="687"/>
      <c r="RAE36" s="687"/>
      <c r="RAF36" s="687"/>
      <c r="RAG36" s="687"/>
      <c r="RAH36" s="687"/>
      <c r="RAI36" s="687"/>
      <c r="RAJ36" s="687"/>
      <c r="RAK36" s="687"/>
      <c r="RAL36" s="687"/>
      <c r="RAM36" s="687"/>
      <c r="RAN36" s="687"/>
      <c r="RAO36" s="687"/>
      <c r="RAP36" s="687"/>
      <c r="RAQ36" s="687"/>
      <c r="RAR36" s="687"/>
      <c r="RAS36" s="687"/>
      <c r="RAT36" s="687"/>
      <c r="RAU36" s="687"/>
      <c r="RAV36" s="687"/>
      <c r="RAW36" s="687"/>
      <c r="RAX36" s="687"/>
      <c r="RAY36" s="687"/>
      <c r="RAZ36" s="687"/>
      <c r="RBA36" s="687"/>
      <c r="RBB36" s="687"/>
      <c r="RBC36" s="687"/>
      <c r="RBD36" s="687"/>
      <c r="RBE36" s="687"/>
      <c r="RBF36" s="687"/>
      <c r="RBG36" s="687"/>
      <c r="RBH36" s="687"/>
      <c r="RBI36" s="687"/>
      <c r="RBJ36" s="687"/>
      <c r="RBK36" s="687"/>
      <c r="RBL36" s="687"/>
      <c r="RBM36" s="687"/>
      <c r="RBN36" s="687"/>
      <c r="RBO36" s="687"/>
      <c r="RBP36" s="687"/>
      <c r="RBQ36" s="687"/>
      <c r="RBR36" s="687"/>
      <c r="RBS36" s="687"/>
      <c r="RBT36" s="687"/>
      <c r="RBU36" s="687"/>
      <c r="RBV36" s="687"/>
      <c r="RBW36" s="687"/>
      <c r="RBX36" s="687"/>
      <c r="RBY36" s="687"/>
      <c r="RBZ36" s="687"/>
      <c r="RCA36" s="687"/>
      <c r="RCB36" s="687"/>
      <c r="RCC36" s="687"/>
      <c r="RCD36" s="687"/>
      <c r="RCE36" s="687"/>
      <c r="RCF36" s="687"/>
      <c r="RCG36" s="687"/>
      <c r="RCH36" s="687"/>
      <c r="RCI36" s="687"/>
      <c r="RCJ36" s="687"/>
      <c r="RCK36" s="687"/>
      <c r="RCL36" s="687"/>
      <c r="RCM36" s="687"/>
      <c r="RCN36" s="687"/>
      <c r="RCO36" s="687"/>
      <c r="RCP36" s="687"/>
      <c r="RCQ36" s="687"/>
      <c r="RCR36" s="687"/>
      <c r="RCS36" s="687"/>
      <c r="RCT36" s="687"/>
      <c r="RCU36" s="687"/>
      <c r="RCV36" s="687"/>
      <c r="RCW36" s="687"/>
      <c r="RCX36" s="687"/>
      <c r="RCY36" s="687"/>
      <c r="RCZ36" s="687"/>
      <c r="RDA36" s="687"/>
      <c r="RDB36" s="687"/>
      <c r="RDC36" s="687"/>
      <c r="RDD36" s="687"/>
      <c r="RDE36" s="687"/>
      <c r="RDF36" s="687"/>
      <c r="RDG36" s="687"/>
      <c r="RDH36" s="687"/>
      <c r="RDI36" s="687"/>
      <c r="RDJ36" s="687"/>
      <c r="RDK36" s="687"/>
      <c r="RDL36" s="687"/>
      <c r="RDM36" s="687"/>
      <c r="RDN36" s="687"/>
      <c r="RDO36" s="687"/>
      <c r="RDP36" s="687"/>
      <c r="RDQ36" s="687"/>
      <c r="RDR36" s="687"/>
      <c r="RDS36" s="687"/>
      <c r="RDT36" s="687"/>
      <c r="RDU36" s="687"/>
      <c r="RDV36" s="687"/>
      <c r="RDW36" s="687"/>
      <c r="RDX36" s="687"/>
      <c r="RDY36" s="687"/>
      <c r="RDZ36" s="687"/>
      <c r="REA36" s="687"/>
      <c r="REB36" s="687"/>
      <c r="REC36" s="687"/>
      <c r="RED36" s="687"/>
      <c r="REE36" s="687"/>
      <c r="REF36" s="687"/>
      <c r="REG36" s="687"/>
      <c r="REH36" s="687"/>
      <c r="REI36" s="687"/>
      <c r="REJ36" s="687"/>
      <c r="REK36" s="687"/>
      <c r="REL36" s="687"/>
      <c r="REM36" s="687"/>
      <c r="REN36" s="687"/>
      <c r="REO36" s="687"/>
      <c r="REP36" s="687"/>
      <c r="REQ36" s="687"/>
      <c r="RER36" s="687"/>
      <c r="RES36" s="687"/>
      <c r="RET36" s="687"/>
      <c r="REU36" s="687"/>
      <c r="REV36" s="687"/>
      <c r="REW36" s="687"/>
      <c r="REX36" s="687"/>
      <c r="REY36" s="687"/>
      <c r="REZ36" s="687"/>
      <c r="RFA36" s="687"/>
      <c r="RFB36" s="687"/>
      <c r="RFC36" s="687"/>
      <c r="RFD36" s="687"/>
      <c r="RFE36" s="687"/>
      <c r="RFF36" s="687"/>
      <c r="RFG36" s="687"/>
      <c r="RFH36" s="687"/>
      <c r="RFI36" s="687"/>
      <c r="RFJ36" s="687"/>
      <c r="RFK36" s="687"/>
      <c r="RFL36" s="687"/>
      <c r="RFM36" s="687"/>
      <c r="RFN36" s="687"/>
      <c r="RFO36" s="687"/>
      <c r="RFP36" s="687"/>
      <c r="RFQ36" s="687"/>
      <c r="RFR36" s="687"/>
      <c r="RFS36" s="687"/>
      <c r="RFT36" s="687"/>
      <c r="RFU36" s="687"/>
      <c r="RFV36" s="687"/>
      <c r="RFW36" s="687"/>
      <c r="RFX36" s="687"/>
      <c r="RFY36" s="687"/>
      <c r="RFZ36" s="687"/>
      <c r="RGA36" s="687"/>
      <c r="RGB36" s="687"/>
      <c r="RGC36" s="687"/>
      <c r="RGD36" s="687"/>
      <c r="RGE36" s="687"/>
      <c r="RGF36" s="687"/>
      <c r="RGG36" s="687"/>
      <c r="RGH36" s="687"/>
      <c r="RGI36" s="687"/>
      <c r="RGJ36" s="687"/>
      <c r="RGK36" s="687"/>
      <c r="RGL36" s="687"/>
      <c r="RGM36" s="687"/>
      <c r="RGN36" s="687"/>
      <c r="RGO36" s="687"/>
      <c r="RGP36" s="687"/>
      <c r="RGQ36" s="687"/>
      <c r="RGR36" s="687"/>
      <c r="RGS36" s="687"/>
      <c r="RGT36" s="687"/>
      <c r="RGU36" s="687"/>
      <c r="RGV36" s="687"/>
      <c r="RGW36" s="687"/>
      <c r="RGX36" s="687"/>
      <c r="RGY36" s="687"/>
      <c r="RGZ36" s="687"/>
      <c r="RHA36" s="687"/>
      <c r="RHB36" s="687"/>
      <c r="RHC36" s="687"/>
      <c r="RHD36" s="687"/>
      <c r="RHE36" s="687"/>
      <c r="RHF36" s="687"/>
      <c r="RHG36" s="687"/>
      <c r="RHH36" s="687"/>
      <c r="RHI36" s="687"/>
      <c r="RHJ36" s="687"/>
      <c r="RHK36" s="687"/>
      <c r="RHL36" s="687"/>
      <c r="RHM36" s="687"/>
      <c r="RHN36" s="687"/>
      <c r="RHO36" s="687"/>
      <c r="RHP36" s="687"/>
      <c r="RHQ36" s="687"/>
      <c r="RHR36" s="687"/>
      <c r="RHS36" s="687"/>
      <c r="RHT36" s="687"/>
      <c r="RHU36" s="687"/>
      <c r="RHV36" s="687"/>
      <c r="RHW36" s="687"/>
      <c r="RHX36" s="687"/>
      <c r="RHY36" s="687"/>
      <c r="RHZ36" s="687"/>
      <c r="RIA36" s="687"/>
      <c r="RIB36" s="687"/>
      <c r="RIC36" s="687"/>
      <c r="RID36" s="687"/>
      <c r="RIE36" s="687"/>
      <c r="RIF36" s="687"/>
      <c r="RIG36" s="687"/>
      <c r="RIH36" s="687"/>
      <c r="RII36" s="687"/>
      <c r="RIJ36" s="687"/>
      <c r="RIK36" s="687"/>
      <c r="RIL36" s="687"/>
      <c r="RIM36" s="687"/>
      <c r="RIN36" s="687"/>
      <c r="RIO36" s="687"/>
      <c r="RIP36" s="687"/>
      <c r="RIQ36" s="687"/>
      <c r="RIR36" s="687"/>
      <c r="RIS36" s="687"/>
      <c r="RIT36" s="687"/>
      <c r="RIU36" s="687"/>
      <c r="RIV36" s="687"/>
      <c r="RIW36" s="687"/>
      <c r="RIX36" s="687"/>
      <c r="RIY36" s="687"/>
      <c r="RIZ36" s="687"/>
      <c r="RJA36" s="687"/>
      <c r="RJB36" s="687"/>
      <c r="RJC36" s="687"/>
      <c r="RJD36" s="687"/>
      <c r="RJE36" s="687"/>
      <c r="RJF36" s="687"/>
      <c r="RJG36" s="687"/>
      <c r="RJH36" s="687"/>
      <c r="RJI36" s="687"/>
      <c r="RJJ36" s="687"/>
      <c r="RJK36" s="687"/>
      <c r="RJL36" s="687"/>
      <c r="RJM36" s="687"/>
      <c r="RJN36" s="687"/>
      <c r="RJO36" s="687"/>
      <c r="RJP36" s="687"/>
      <c r="RJQ36" s="687"/>
      <c r="RJR36" s="687"/>
      <c r="RJS36" s="687"/>
      <c r="RJT36" s="687"/>
      <c r="RJU36" s="687"/>
      <c r="RJV36" s="687"/>
      <c r="RJW36" s="687"/>
      <c r="RJX36" s="687"/>
      <c r="RJY36" s="687"/>
      <c r="RJZ36" s="687"/>
      <c r="RKA36" s="687"/>
      <c r="RKB36" s="687"/>
      <c r="RKC36" s="687"/>
      <c r="RKD36" s="687"/>
      <c r="RKE36" s="687"/>
      <c r="RKF36" s="687"/>
      <c r="RKG36" s="687"/>
      <c r="RKH36" s="687"/>
      <c r="RKI36" s="687"/>
      <c r="RKJ36" s="687"/>
      <c r="RKK36" s="687"/>
      <c r="RKL36" s="687"/>
      <c r="RKM36" s="687"/>
      <c r="RKN36" s="687"/>
      <c r="RKO36" s="687"/>
      <c r="RKP36" s="687"/>
      <c r="RKQ36" s="687"/>
      <c r="RKR36" s="687"/>
      <c r="RKS36" s="687"/>
      <c r="RKT36" s="687"/>
      <c r="RKU36" s="687"/>
      <c r="RKV36" s="687"/>
      <c r="RKW36" s="687"/>
      <c r="RKX36" s="687"/>
      <c r="RKY36" s="687"/>
      <c r="RKZ36" s="687"/>
      <c r="RLA36" s="687"/>
      <c r="RLB36" s="687"/>
      <c r="RLC36" s="687"/>
      <c r="RLD36" s="687"/>
      <c r="RLE36" s="687"/>
      <c r="RLF36" s="687"/>
      <c r="RLG36" s="687"/>
      <c r="RLH36" s="687"/>
      <c r="RLI36" s="687"/>
      <c r="RLJ36" s="687"/>
      <c r="RLK36" s="687"/>
      <c r="RLL36" s="687"/>
      <c r="RLM36" s="687"/>
      <c r="RLN36" s="687"/>
      <c r="RLO36" s="687"/>
      <c r="RLP36" s="687"/>
      <c r="RLQ36" s="687"/>
      <c r="RLR36" s="687"/>
      <c r="RLS36" s="687"/>
      <c r="RLT36" s="687"/>
      <c r="RLU36" s="687"/>
      <c r="RLV36" s="687"/>
      <c r="RLW36" s="687"/>
      <c r="RLX36" s="687"/>
      <c r="RLY36" s="687"/>
      <c r="RLZ36" s="687"/>
      <c r="RMA36" s="687"/>
      <c r="RMB36" s="687"/>
      <c r="RMC36" s="687"/>
      <c r="RMD36" s="687"/>
      <c r="RME36" s="687"/>
      <c r="RMF36" s="687"/>
      <c r="RMG36" s="687"/>
      <c r="RMH36" s="687"/>
      <c r="RMI36" s="687"/>
      <c r="RMJ36" s="687"/>
      <c r="RMK36" s="687"/>
      <c r="RML36" s="687"/>
      <c r="RMM36" s="687"/>
      <c r="RMN36" s="687"/>
      <c r="RMO36" s="687"/>
      <c r="RMP36" s="687"/>
      <c r="RMQ36" s="687"/>
      <c r="RMR36" s="687"/>
      <c r="RMS36" s="687"/>
      <c r="RMT36" s="687"/>
      <c r="RMU36" s="687"/>
      <c r="RMV36" s="687"/>
      <c r="RMW36" s="687"/>
      <c r="RMX36" s="687"/>
      <c r="RMY36" s="687"/>
      <c r="RMZ36" s="687"/>
      <c r="RNA36" s="687"/>
      <c r="RNB36" s="687"/>
      <c r="RNC36" s="687"/>
      <c r="RND36" s="687"/>
      <c r="RNE36" s="687"/>
      <c r="RNF36" s="687"/>
      <c r="RNG36" s="687"/>
      <c r="RNH36" s="687"/>
      <c r="RNI36" s="687"/>
      <c r="RNJ36" s="687"/>
      <c r="RNK36" s="687"/>
      <c r="RNL36" s="687"/>
      <c r="RNM36" s="687"/>
      <c r="RNN36" s="687"/>
      <c r="RNO36" s="687"/>
      <c r="RNP36" s="687"/>
      <c r="RNQ36" s="687"/>
      <c r="RNR36" s="687"/>
      <c r="RNS36" s="687"/>
      <c r="RNT36" s="687"/>
      <c r="RNU36" s="687"/>
      <c r="RNV36" s="687"/>
      <c r="RNW36" s="687"/>
      <c r="RNX36" s="687"/>
      <c r="RNY36" s="687"/>
      <c r="RNZ36" s="687"/>
      <c r="ROA36" s="687"/>
      <c r="ROB36" s="687"/>
      <c r="ROC36" s="687"/>
      <c r="ROD36" s="687"/>
      <c r="ROE36" s="687"/>
      <c r="ROF36" s="687"/>
      <c r="ROG36" s="687"/>
      <c r="ROH36" s="687"/>
      <c r="ROI36" s="687"/>
      <c r="ROJ36" s="687"/>
      <c r="ROK36" s="687"/>
      <c r="ROL36" s="687"/>
      <c r="ROM36" s="687"/>
      <c r="RON36" s="687"/>
      <c r="ROO36" s="687"/>
      <c r="ROP36" s="687"/>
      <c r="ROQ36" s="687"/>
      <c r="ROR36" s="687"/>
      <c r="ROS36" s="687"/>
      <c r="ROT36" s="687"/>
      <c r="ROU36" s="687"/>
      <c r="ROV36" s="687"/>
      <c r="ROW36" s="687"/>
      <c r="ROX36" s="687"/>
      <c r="ROY36" s="687"/>
      <c r="ROZ36" s="687"/>
      <c r="RPA36" s="687"/>
      <c r="RPB36" s="687"/>
      <c r="RPC36" s="687"/>
      <c r="RPD36" s="687"/>
      <c r="RPE36" s="687"/>
      <c r="RPF36" s="687"/>
      <c r="RPG36" s="687"/>
      <c r="RPH36" s="687"/>
      <c r="RPI36" s="687"/>
      <c r="RPJ36" s="687"/>
      <c r="RPK36" s="687"/>
      <c r="RPL36" s="687"/>
      <c r="RPM36" s="687"/>
      <c r="RPN36" s="687"/>
      <c r="RPO36" s="687"/>
      <c r="RPP36" s="687"/>
      <c r="RPQ36" s="687"/>
      <c r="RPR36" s="687"/>
      <c r="RPS36" s="687"/>
      <c r="RPT36" s="687"/>
      <c r="RPU36" s="687"/>
      <c r="RPV36" s="687"/>
      <c r="RPW36" s="687"/>
      <c r="RPX36" s="687"/>
      <c r="RPY36" s="687"/>
      <c r="RPZ36" s="687"/>
      <c r="RQA36" s="687"/>
      <c r="RQB36" s="687"/>
      <c r="RQC36" s="687"/>
      <c r="RQD36" s="687"/>
      <c r="RQE36" s="687"/>
      <c r="RQF36" s="687"/>
      <c r="RQG36" s="687"/>
      <c r="RQH36" s="687"/>
      <c r="RQI36" s="687"/>
      <c r="RQJ36" s="687"/>
      <c r="RQK36" s="687"/>
      <c r="RQL36" s="687"/>
      <c r="RQM36" s="687"/>
      <c r="RQN36" s="687"/>
      <c r="RQO36" s="687"/>
      <c r="RQP36" s="687"/>
      <c r="RQQ36" s="687"/>
      <c r="RQR36" s="687"/>
      <c r="RQS36" s="687"/>
      <c r="RQT36" s="687"/>
      <c r="RQU36" s="687"/>
      <c r="RQV36" s="687"/>
      <c r="RQW36" s="687"/>
      <c r="RQX36" s="687"/>
      <c r="RQY36" s="687"/>
      <c r="RQZ36" s="687"/>
      <c r="RRA36" s="687"/>
      <c r="RRB36" s="687"/>
      <c r="RRC36" s="687"/>
      <c r="RRD36" s="687"/>
      <c r="RRE36" s="687"/>
      <c r="RRF36" s="687"/>
      <c r="RRG36" s="687"/>
      <c r="RRH36" s="687"/>
      <c r="RRI36" s="687"/>
      <c r="RRJ36" s="687"/>
      <c r="RRK36" s="687"/>
      <c r="RRL36" s="687"/>
      <c r="RRM36" s="687"/>
      <c r="RRN36" s="687"/>
      <c r="RRO36" s="687"/>
      <c r="RRP36" s="687"/>
      <c r="RRQ36" s="687"/>
      <c r="RRR36" s="687"/>
      <c r="RRS36" s="687"/>
      <c r="RRT36" s="687"/>
      <c r="RRU36" s="687"/>
      <c r="RRV36" s="687"/>
      <c r="RRW36" s="687"/>
      <c r="RRX36" s="687"/>
      <c r="RRY36" s="687"/>
      <c r="RRZ36" s="687"/>
      <c r="RSA36" s="687"/>
      <c r="RSB36" s="687"/>
      <c r="RSC36" s="687"/>
      <c r="RSD36" s="687"/>
      <c r="RSE36" s="687"/>
      <c r="RSF36" s="687"/>
      <c r="RSG36" s="687"/>
      <c r="RSH36" s="687"/>
      <c r="RSI36" s="687"/>
      <c r="RSJ36" s="687"/>
      <c r="RSK36" s="687"/>
      <c r="RSL36" s="687"/>
      <c r="RSM36" s="687"/>
      <c r="RSN36" s="687"/>
      <c r="RSO36" s="687"/>
      <c r="RSP36" s="687"/>
      <c r="RSQ36" s="687"/>
      <c r="RSR36" s="687"/>
      <c r="RSS36" s="687"/>
      <c r="RST36" s="687"/>
      <c r="RSU36" s="687"/>
      <c r="RSV36" s="687"/>
      <c r="RSW36" s="687"/>
      <c r="RSX36" s="687"/>
      <c r="RSY36" s="687"/>
      <c r="RSZ36" s="687"/>
      <c r="RTA36" s="687"/>
      <c r="RTB36" s="687"/>
      <c r="RTC36" s="687"/>
      <c r="RTD36" s="687"/>
      <c r="RTE36" s="687"/>
      <c r="RTF36" s="687"/>
      <c r="RTG36" s="687"/>
      <c r="RTH36" s="687"/>
      <c r="RTI36" s="687"/>
      <c r="RTJ36" s="687"/>
      <c r="RTK36" s="687"/>
      <c r="RTL36" s="687"/>
      <c r="RTM36" s="687"/>
      <c r="RTN36" s="687"/>
      <c r="RTO36" s="687"/>
      <c r="RTP36" s="687"/>
      <c r="RTQ36" s="687"/>
      <c r="RTR36" s="687"/>
      <c r="RTS36" s="687"/>
      <c r="RTT36" s="687"/>
      <c r="RTU36" s="687"/>
      <c r="RTV36" s="687"/>
      <c r="RTW36" s="687"/>
      <c r="RTX36" s="687"/>
      <c r="RTY36" s="687"/>
      <c r="RTZ36" s="687"/>
      <c r="RUA36" s="687"/>
      <c r="RUB36" s="687"/>
      <c r="RUC36" s="687"/>
      <c r="RUD36" s="687"/>
      <c r="RUE36" s="687"/>
      <c r="RUF36" s="687"/>
      <c r="RUG36" s="687"/>
      <c r="RUH36" s="687"/>
      <c r="RUI36" s="687"/>
      <c r="RUJ36" s="687"/>
      <c r="RUK36" s="687"/>
      <c r="RUL36" s="687"/>
      <c r="RUM36" s="687"/>
      <c r="RUN36" s="687"/>
      <c r="RUO36" s="687"/>
      <c r="RUP36" s="687"/>
      <c r="RUQ36" s="687"/>
      <c r="RUR36" s="687"/>
      <c r="RUS36" s="687"/>
      <c r="RUT36" s="687"/>
      <c r="RUU36" s="687"/>
      <c r="RUV36" s="687"/>
      <c r="RUW36" s="687"/>
      <c r="RUX36" s="687"/>
      <c r="RUY36" s="687"/>
      <c r="RUZ36" s="687"/>
      <c r="RVA36" s="687"/>
      <c r="RVB36" s="687"/>
      <c r="RVC36" s="687"/>
      <c r="RVD36" s="687"/>
      <c r="RVE36" s="687"/>
      <c r="RVF36" s="687"/>
      <c r="RVG36" s="687"/>
      <c r="RVH36" s="687"/>
      <c r="RVI36" s="687"/>
      <c r="RVJ36" s="687"/>
      <c r="RVK36" s="687"/>
      <c r="RVL36" s="687"/>
      <c r="RVM36" s="687"/>
      <c r="RVN36" s="687"/>
      <c r="RVO36" s="687"/>
      <c r="RVP36" s="687"/>
      <c r="RVQ36" s="687"/>
      <c r="RVR36" s="687"/>
      <c r="RVS36" s="687"/>
      <c r="RVT36" s="687"/>
      <c r="RVU36" s="687"/>
      <c r="RVV36" s="687"/>
      <c r="RVW36" s="687"/>
      <c r="RVX36" s="687"/>
      <c r="RVY36" s="687"/>
      <c r="RVZ36" s="687"/>
      <c r="RWA36" s="687"/>
      <c r="RWB36" s="687"/>
      <c r="RWC36" s="687"/>
      <c r="RWD36" s="687"/>
      <c r="RWE36" s="687"/>
      <c r="RWF36" s="687"/>
      <c r="RWG36" s="687"/>
      <c r="RWH36" s="687"/>
      <c r="RWI36" s="687"/>
      <c r="RWJ36" s="687"/>
      <c r="RWK36" s="687"/>
      <c r="RWL36" s="687"/>
      <c r="RWM36" s="687"/>
      <c r="RWN36" s="687"/>
      <c r="RWO36" s="687"/>
      <c r="RWP36" s="687"/>
      <c r="RWQ36" s="687"/>
      <c r="RWR36" s="687"/>
      <c r="RWS36" s="687"/>
      <c r="RWT36" s="687"/>
      <c r="RWU36" s="687"/>
      <c r="RWV36" s="687"/>
      <c r="RWW36" s="687"/>
      <c r="RWX36" s="687"/>
      <c r="RWY36" s="687"/>
      <c r="RWZ36" s="687"/>
      <c r="RXA36" s="687"/>
      <c r="RXB36" s="687"/>
      <c r="RXC36" s="687"/>
      <c r="RXD36" s="687"/>
      <c r="RXE36" s="687"/>
      <c r="RXF36" s="687"/>
      <c r="RXG36" s="687"/>
      <c r="RXH36" s="687"/>
      <c r="RXI36" s="687"/>
      <c r="RXJ36" s="687"/>
      <c r="RXK36" s="687"/>
      <c r="RXL36" s="687"/>
      <c r="RXM36" s="687"/>
      <c r="RXN36" s="687"/>
      <c r="RXO36" s="687"/>
      <c r="RXP36" s="687"/>
      <c r="RXQ36" s="687"/>
      <c r="RXR36" s="687"/>
      <c r="RXS36" s="687"/>
      <c r="RXT36" s="687"/>
      <c r="RXU36" s="687"/>
      <c r="RXV36" s="687"/>
      <c r="RXW36" s="687"/>
      <c r="RXX36" s="687"/>
      <c r="RXY36" s="687"/>
      <c r="RXZ36" s="687"/>
      <c r="RYA36" s="687"/>
      <c r="RYB36" s="687"/>
      <c r="RYC36" s="687"/>
      <c r="RYD36" s="687"/>
      <c r="RYE36" s="687"/>
      <c r="RYF36" s="687"/>
      <c r="RYG36" s="687"/>
      <c r="RYH36" s="687"/>
      <c r="RYI36" s="687"/>
      <c r="RYJ36" s="687"/>
      <c r="RYK36" s="687"/>
      <c r="RYL36" s="687"/>
      <c r="RYM36" s="687"/>
      <c r="RYN36" s="687"/>
      <c r="RYO36" s="687"/>
      <c r="RYP36" s="687"/>
      <c r="RYQ36" s="687"/>
      <c r="RYR36" s="687"/>
      <c r="RYS36" s="687"/>
      <c r="RYT36" s="687"/>
      <c r="RYU36" s="687"/>
      <c r="RYV36" s="687"/>
      <c r="RYW36" s="687"/>
      <c r="RYX36" s="687"/>
      <c r="RYY36" s="687"/>
      <c r="RYZ36" s="687"/>
      <c r="RZA36" s="687"/>
      <c r="RZB36" s="687"/>
      <c r="RZC36" s="687"/>
      <c r="RZD36" s="687"/>
      <c r="RZE36" s="687"/>
      <c r="RZF36" s="687"/>
      <c r="RZG36" s="687"/>
      <c r="RZH36" s="687"/>
      <c r="RZI36" s="687"/>
      <c r="RZJ36" s="687"/>
      <c r="RZK36" s="687"/>
      <c r="RZL36" s="687"/>
      <c r="RZM36" s="687"/>
      <c r="RZN36" s="687"/>
      <c r="RZO36" s="687"/>
      <c r="RZP36" s="687"/>
      <c r="RZQ36" s="687"/>
      <c r="RZR36" s="687"/>
      <c r="RZS36" s="687"/>
      <c r="RZT36" s="687"/>
      <c r="RZU36" s="687"/>
      <c r="RZV36" s="687"/>
      <c r="RZW36" s="687"/>
      <c r="RZX36" s="687"/>
      <c r="RZY36" s="687"/>
      <c r="RZZ36" s="687"/>
      <c r="SAA36" s="687"/>
      <c r="SAB36" s="687"/>
      <c r="SAC36" s="687"/>
      <c r="SAD36" s="687"/>
      <c r="SAE36" s="687"/>
      <c r="SAF36" s="687"/>
      <c r="SAG36" s="687"/>
      <c r="SAH36" s="687"/>
      <c r="SAI36" s="687"/>
      <c r="SAJ36" s="687"/>
      <c r="SAK36" s="687"/>
      <c r="SAL36" s="687"/>
      <c r="SAM36" s="687"/>
      <c r="SAN36" s="687"/>
      <c r="SAO36" s="687"/>
      <c r="SAP36" s="687"/>
      <c r="SAQ36" s="687"/>
      <c r="SAR36" s="687"/>
      <c r="SAS36" s="687"/>
      <c r="SAT36" s="687"/>
      <c r="SAU36" s="687"/>
      <c r="SAV36" s="687"/>
      <c r="SAW36" s="687"/>
      <c r="SAX36" s="687"/>
      <c r="SAY36" s="687"/>
      <c r="SAZ36" s="687"/>
      <c r="SBA36" s="687"/>
      <c r="SBB36" s="687"/>
      <c r="SBC36" s="687"/>
      <c r="SBD36" s="687"/>
      <c r="SBE36" s="687"/>
      <c r="SBF36" s="687"/>
      <c r="SBG36" s="687"/>
      <c r="SBH36" s="687"/>
      <c r="SBI36" s="687"/>
      <c r="SBJ36" s="687"/>
      <c r="SBK36" s="687"/>
      <c r="SBL36" s="687"/>
      <c r="SBM36" s="687"/>
      <c r="SBN36" s="687"/>
      <c r="SBO36" s="687"/>
      <c r="SBP36" s="687"/>
      <c r="SBQ36" s="687"/>
      <c r="SBR36" s="687"/>
      <c r="SBS36" s="687"/>
      <c r="SBT36" s="687"/>
      <c r="SBU36" s="687"/>
      <c r="SBV36" s="687"/>
      <c r="SBW36" s="687"/>
      <c r="SBX36" s="687"/>
      <c r="SBY36" s="687"/>
      <c r="SBZ36" s="687"/>
      <c r="SCA36" s="687"/>
      <c r="SCB36" s="687"/>
      <c r="SCC36" s="687"/>
      <c r="SCD36" s="687"/>
      <c r="SCE36" s="687"/>
      <c r="SCF36" s="687"/>
      <c r="SCG36" s="687"/>
      <c r="SCH36" s="687"/>
      <c r="SCI36" s="687"/>
      <c r="SCJ36" s="687"/>
      <c r="SCK36" s="687"/>
      <c r="SCL36" s="687"/>
      <c r="SCM36" s="687"/>
      <c r="SCN36" s="687"/>
      <c r="SCO36" s="687"/>
      <c r="SCP36" s="687"/>
      <c r="SCQ36" s="687"/>
      <c r="SCR36" s="687"/>
      <c r="SCS36" s="687"/>
      <c r="SCT36" s="687"/>
      <c r="SCU36" s="687"/>
      <c r="SCV36" s="687"/>
      <c r="SCW36" s="687"/>
      <c r="SCX36" s="687"/>
      <c r="SCY36" s="687"/>
      <c r="SCZ36" s="687"/>
      <c r="SDA36" s="687"/>
      <c r="SDB36" s="687"/>
      <c r="SDC36" s="687"/>
      <c r="SDD36" s="687"/>
      <c r="SDE36" s="687"/>
      <c r="SDF36" s="687"/>
      <c r="SDG36" s="687"/>
      <c r="SDH36" s="687"/>
      <c r="SDI36" s="687"/>
      <c r="SDJ36" s="687"/>
      <c r="SDK36" s="687"/>
      <c r="SDL36" s="687"/>
      <c r="SDM36" s="687"/>
      <c r="SDN36" s="687"/>
      <c r="SDO36" s="687"/>
      <c r="SDP36" s="687"/>
      <c r="SDQ36" s="687"/>
      <c r="SDR36" s="687"/>
      <c r="SDS36" s="687"/>
      <c r="SDT36" s="687"/>
      <c r="SDU36" s="687"/>
      <c r="SDV36" s="687"/>
      <c r="SDW36" s="687"/>
      <c r="SDX36" s="687"/>
      <c r="SDY36" s="687"/>
      <c r="SDZ36" s="687"/>
      <c r="SEA36" s="687"/>
      <c r="SEB36" s="687"/>
      <c r="SEC36" s="687"/>
      <c r="SED36" s="687"/>
      <c r="SEE36" s="687"/>
      <c r="SEF36" s="687"/>
      <c r="SEG36" s="687"/>
      <c r="SEH36" s="687"/>
      <c r="SEI36" s="687"/>
      <c r="SEJ36" s="687"/>
      <c r="SEK36" s="687"/>
      <c r="SEL36" s="687"/>
      <c r="SEM36" s="687"/>
      <c r="SEN36" s="687"/>
      <c r="SEO36" s="687"/>
      <c r="SEP36" s="687"/>
      <c r="SEQ36" s="687"/>
      <c r="SER36" s="687"/>
      <c r="SES36" s="687"/>
      <c r="SET36" s="687"/>
      <c r="SEU36" s="687"/>
      <c r="SEV36" s="687"/>
      <c r="SEW36" s="687"/>
      <c r="SEX36" s="687"/>
      <c r="SEY36" s="687"/>
      <c r="SEZ36" s="687"/>
      <c r="SFA36" s="687"/>
      <c r="SFB36" s="687"/>
      <c r="SFC36" s="687"/>
      <c r="SFD36" s="687"/>
      <c r="SFE36" s="687"/>
      <c r="SFF36" s="687"/>
      <c r="SFG36" s="687"/>
      <c r="SFH36" s="687"/>
      <c r="SFI36" s="687"/>
      <c r="SFJ36" s="687"/>
      <c r="SFK36" s="687"/>
      <c r="SFL36" s="687"/>
      <c r="SFM36" s="687"/>
      <c r="SFN36" s="687"/>
      <c r="SFO36" s="687"/>
      <c r="SFP36" s="687"/>
      <c r="SFQ36" s="687"/>
      <c r="SFR36" s="687"/>
      <c r="SFS36" s="687"/>
      <c r="SFT36" s="687"/>
      <c r="SFU36" s="687"/>
      <c r="SFV36" s="687"/>
      <c r="SFW36" s="687"/>
      <c r="SFX36" s="687"/>
      <c r="SFY36" s="687"/>
      <c r="SFZ36" s="687"/>
      <c r="SGA36" s="687"/>
      <c r="SGB36" s="687"/>
      <c r="SGC36" s="687"/>
      <c r="SGD36" s="687"/>
      <c r="SGE36" s="687"/>
      <c r="SGF36" s="687"/>
      <c r="SGG36" s="687"/>
      <c r="SGH36" s="687"/>
      <c r="SGI36" s="687"/>
      <c r="SGJ36" s="687"/>
      <c r="SGK36" s="687"/>
      <c r="SGL36" s="687"/>
      <c r="SGM36" s="687"/>
      <c r="SGN36" s="687"/>
      <c r="SGO36" s="687"/>
      <c r="SGP36" s="687"/>
      <c r="SGQ36" s="687"/>
      <c r="SGR36" s="687"/>
      <c r="SGS36" s="687"/>
      <c r="SGT36" s="687"/>
      <c r="SGU36" s="687"/>
      <c r="SGV36" s="687"/>
      <c r="SGW36" s="687"/>
      <c r="SGX36" s="687"/>
      <c r="SGY36" s="687"/>
      <c r="SGZ36" s="687"/>
      <c r="SHA36" s="687"/>
      <c r="SHB36" s="687"/>
      <c r="SHC36" s="687"/>
      <c r="SHD36" s="687"/>
      <c r="SHE36" s="687"/>
      <c r="SHF36" s="687"/>
      <c r="SHG36" s="687"/>
      <c r="SHH36" s="687"/>
      <c r="SHI36" s="687"/>
      <c r="SHJ36" s="687"/>
      <c r="SHK36" s="687"/>
      <c r="SHL36" s="687"/>
      <c r="SHM36" s="687"/>
      <c r="SHN36" s="687"/>
      <c r="SHO36" s="687"/>
      <c r="SHP36" s="687"/>
      <c r="SHQ36" s="687"/>
      <c r="SHR36" s="687"/>
      <c r="SHS36" s="687"/>
      <c r="SHT36" s="687"/>
      <c r="SHU36" s="687"/>
      <c r="SHV36" s="687"/>
      <c r="SHW36" s="687"/>
      <c r="SHX36" s="687"/>
      <c r="SHY36" s="687"/>
      <c r="SHZ36" s="687"/>
      <c r="SIA36" s="687"/>
      <c r="SIB36" s="687"/>
      <c r="SIC36" s="687"/>
      <c r="SID36" s="687"/>
      <c r="SIE36" s="687"/>
      <c r="SIF36" s="687"/>
      <c r="SIG36" s="687"/>
      <c r="SIH36" s="687"/>
      <c r="SII36" s="687"/>
      <c r="SIJ36" s="687"/>
      <c r="SIK36" s="687"/>
      <c r="SIL36" s="687"/>
      <c r="SIM36" s="687"/>
      <c r="SIN36" s="687"/>
      <c r="SIO36" s="687"/>
      <c r="SIP36" s="687"/>
      <c r="SIQ36" s="687"/>
      <c r="SIR36" s="687"/>
      <c r="SIS36" s="687"/>
      <c r="SIT36" s="687"/>
      <c r="SIU36" s="687"/>
      <c r="SIV36" s="687"/>
      <c r="SIW36" s="687"/>
      <c r="SIX36" s="687"/>
      <c r="SIY36" s="687"/>
      <c r="SIZ36" s="687"/>
      <c r="SJA36" s="687"/>
      <c r="SJB36" s="687"/>
      <c r="SJC36" s="687"/>
      <c r="SJD36" s="687"/>
      <c r="SJE36" s="687"/>
      <c r="SJF36" s="687"/>
      <c r="SJG36" s="687"/>
      <c r="SJH36" s="687"/>
      <c r="SJI36" s="687"/>
      <c r="SJJ36" s="687"/>
      <c r="SJK36" s="687"/>
      <c r="SJL36" s="687"/>
      <c r="SJM36" s="687"/>
      <c r="SJN36" s="687"/>
      <c r="SJO36" s="687"/>
      <c r="SJP36" s="687"/>
      <c r="SJQ36" s="687"/>
      <c r="SJR36" s="687"/>
      <c r="SJS36" s="687"/>
      <c r="SJT36" s="687"/>
      <c r="SJU36" s="687"/>
      <c r="SJV36" s="687"/>
      <c r="SJW36" s="687"/>
      <c r="SJX36" s="687"/>
      <c r="SJY36" s="687"/>
      <c r="SJZ36" s="687"/>
      <c r="SKA36" s="687"/>
      <c r="SKB36" s="687"/>
      <c r="SKC36" s="687"/>
      <c r="SKD36" s="687"/>
      <c r="SKE36" s="687"/>
      <c r="SKF36" s="687"/>
      <c r="SKG36" s="687"/>
      <c r="SKH36" s="687"/>
      <c r="SKI36" s="687"/>
      <c r="SKJ36" s="687"/>
      <c r="SKK36" s="687"/>
      <c r="SKL36" s="687"/>
      <c r="SKM36" s="687"/>
      <c r="SKN36" s="687"/>
      <c r="SKO36" s="687"/>
      <c r="SKP36" s="687"/>
      <c r="SKQ36" s="687"/>
      <c r="SKR36" s="687"/>
      <c r="SKS36" s="687"/>
      <c r="SKT36" s="687"/>
      <c r="SKU36" s="687"/>
      <c r="SKV36" s="687"/>
      <c r="SKW36" s="687"/>
      <c r="SKX36" s="687"/>
      <c r="SKY36" s="687"/>
      <c r="SKZ36" s="687"/>
      <c r="SLA36" s="687"/>
      <c r="SLB36" s="687"/>
      <c r="SLC36" s="687"/>
      <c r="SLD36" s="687"/>
      <c r="SLE36" s="687"/>
      <c r="SLF36" s="687"/>
      <c r="SLG36" s="687"/>
      <c r="SLH36" s="687"/>
      <c r="SLI36" s="687"/>
      <c r="SLJ36" s="687"/>
      <c r="SLK36" s="687"/>
      <c r="SLL36" s="687"/>
      <c r="SLM36" s="687"/>
      <c r="SLN36" s="687"/>
      <c r="SLO36" s="687"/>
      <c r="SLP36" s="687"/>
      <c r="SLQ36" s="687"/>
      <c r="SLR36" s="687"/>
      <c r="SLS36" s="687"/>
      <c r="SLT36" s="687"/>
      <c r="SLU36" s="687"/>
      <c r="SLV36" s="687"/>
      <c r="SLW36" s="687"/>
      <c r="SLX36" s="687"/>
      <c r="SLY36" s="687"/>
      <c r="SLZ36" s="687"/>
      <c r="SMA36" s="687"/>
      <c r="SMB36" s="687"/>
      <c r="SMC36" s="687"/>
      <c r="SMD36" s="687"/>
      <c r="SME36" s="687"/>
      <c r="SMF36" s="687"/>
      <c r="SMG36" s="687"/>
      <c r="SMH36" s="687"/>
      <c r="SMI36" s="687"/>
      <c r="SMJ36" s="687"/>
      <c r="SMK36" s="687"/>
      <c r="SML36" s="687"/>
      <c r="SMM36" s="687"/>
      <c r="SMN36" s="687"/>
      <c r="SMO36" s="687"/>
      <c r="SMP36" s="687"/>
      <c r="SMQ36" s="687"/>
      <c r="SMR36" s="687"/>
      <c r="SMS36" s="687"/>
      <c r="SMT36" s="687"/>
      <c r="SMU36" s="687"/>
      <c r="SMV36" s="687"/>
      <c r="SMW36" s="687"/>
      <c r="SMX36" s="687"/>
      <c r="SMY36" s="687"/>
      <c r="SMZ36" s="687"/>
      <c r="SNA36" s="687"/>
      <c r="SNB36" s="687"/>
      <c r="SNC36" s="687"/>
      <c r="SND36" s="687"/>
      <c r="SNE36" s="687"/>
      <c r="SNF36" s="687"/>
      <c r="SNG36" s="687"/>
      <c r="SNH36" s="687"/>
      <c r="SNI36" s="687"/>
      <c r="SNJ36" s="687"/>
      <c r="SNK36" s="687"/>
      <c r="SNL36" s="687"/>
      <c r="SNM36" s="687"/>
      <c r="SNN36" s="687"/>
      <c r="SNO36" s="687"/>
      <c r="SNP36" s="687"/>
      <c r="SNQ36" s="687"/>
      <c r="SNR36" s="687"/>
      <c r="SNS36" s="687"/>
      <c r="SNT36" s="687"/>
      <c r="SNU36" s="687"/>
      <c r="SNV36" s="687"/>
      <c r="SNW36" s="687"/>
      <c r="SNX36" s="687"/>
      <c r="SNY36" s="687"/>
      <c r="SNZ36" s="687"/>
      <c r="SOA36" s="687"/>
      <c r="SOB36" s="687"/>
      <c r="SOC36" s="687"/>
      <c r="SOD36" s="687"/>
      <c r="SOE36" s="687"/>
      <c r="SOF36" s="687"/>
      <c r="SOG36" s="687"/>
      <c r="SOH36" s="687"/>
      <c r="SOI36" s="687"/>
      <c r="SOJ36" s="687"/>
      <c r="SOK36" s="687"/>
      <c r="SOL36" s="687"/>
      <c r="SOM36" s="687"/>
      <c r="SON36" s="687"/>
      <c r="SOO36" s="687"/>
      <c r="SOP36" s="687"/>
      <c r="SOQ36" s="687"/>
      <c r="SOR36" s="687"/>
      <c r="SOS36" s="687"/>
      <c r="SOT36" s="687"/>
      <c r="SOU36" s="687"/>
      <c r="SOV36" s="687"/>
      <c r="SOW36" s="687"/>
      <c r="SOX36" s="687"/>
      <c r="SOY36" s="687"/>
      <c r="SOZ36" s="687"/>
      <c r="SPA36" s="687"/>
      <c r="SPB36" s="687"/>
      <c r="SPC36" s="687"/>
      <c r="SPD36" s="687"/>
      <c r="SPE36" s="687"/>
      <c r="SPF36" s="687"/>
      <c r="SPG36" s="687"/>
      <c r="SPH36" s="687"/>
      <c r="SPI36" s="687"/>
      <c r="SPJ36" s="687"/>
      <c r="SPK36" s="687"/>
      <c r="SPL36" s="687"/>
      <c r="SPM36" s="687"/>
      <c r="SPN36" s="687"/>
      <c r="SPO36" s="687"/>
      <c r="SPP36" s="687"/>
      <c r="SPQ36" s="687"/>
      <c r="SPR36" s="687"/>
      <c r="SPS36" s="687"/>
      <c r="SPT36" s="687"/>
      <c r="SPU36" s="687"/>
      <c r="SPV36" s="687"/>
      <c r="SPW36" s="687"/>
      <c r="SPX36" s="687"/>
      <c r="SPY36" s="687"/>
      <c r="SPZ36" s="687"/>
      <c r="SQA36" s="687"/>
      <c r="SQB36" s="687"/>
      <c r="SQC36" s="687"/>
      <c r="SQD36" s="687"/>
      <c r="SQE36" s="687"/>
      <c r="SQF36" s="687"/>
      <c r="SQG36" s="687"/>
      <c r="SQH36" s="687"/>
      <c r="SQI36" s="687"/>
      <c r="SQJ36" s="687"/>
      <c r="SQK36" s="687"/>
      <c r="SQL36" s="687"/>
      <c r="SQM36" s="687"/>
      <c r="SQN36" s="687"/>
      <c r="SQO36" s="687"/>
      <c r="SQP36" s="687"/>
      <c r="SQQ36" s="687"/>
      <c r="SQR36" s="687"/>
      <c r="SQS36" s="687"/>
      <c r="SQT36" s="687"/>
      <c r="SQU36" s="687"/>
      <c r="SQV36" s="687"/>
      <c r="SQW36" s="687"/>
      <c r="SQX36" s="687"/>
      <c r="SQY36" s="687"/>
      <c r="SQZ36" s="687"/>
      <c r="SRA36" s="687"/>
      <c r="SRB36" s="687"/>
      <c r="SRC36" s="687"/>
      <c r="SRD36" s="687"/>
      <c r="SRE36" s="687"/>
      <c r="SRF36" s="687"/>
      <c r="SRG36" s="687"/>
      <c r="SRH36" s="687"/>
      <c r="SRI36" s="687"/>
      <c r="SRJ36" s="687"/>
      <c r="SRK36" s="687"/>
      <c r="SRL36" s="687"/>
      <c r="SRM36" s="687"/>
      <c r="SRN36" s="687"/>
      <c r="SRO36" s="687"/>
      <c r="SRP36" s="687"/>
      <c r="SRQ36" s="687"/>
      <c r="SRR36" s="687"/>
      <c r="SRS36" s="687"/>
      <c r="SRT36" s="687"/>
      <c r="SRU36" s="687"/>
      <c r="SRV36" s="687"/>
      <c r="SRW36" s="687"/>
      <c r="SRX36" s="687"/>
      <c r="SRY36" s="687"/>
      <c r="SRZ36" s="687"/>
      <c r="SSA36" s="687"/>
      <c r="SSB36" s="687"/>
      <c r="SSC36" s="687"/>
      <c r="SSD36" s="687"/>
      <c r="SSE36" s="687"/>
      <c r="SSF36" s="687"/>
      <c r="SSG36" s="687"/>
      <c r="SSH36" s="687"/>
      <c r="SSI36" s="687"/>
      <c r="SSJ36" s="687"/>
      <c r="SSK36" s="687"/>
      <c r="SSL36" s="687"/>
      <c r="SSM36" s="687"/>
      <c r="SSN36" s="687"/>
      <c r="SSO36" s="687"/>
      <c r="SSP36" s="687"/>
      <c r="SSQ36" s="687"/>
      <c r="SSR36" s="687"/>
      <c r="SSS36" s="687"/>
      <c r="SST36" s="687"/>
      <c r="SSU36" s="687"/>
      <c r="SSV36" s="687"/>
      <c r="SSW36" s="687"/>
      <c r="SSX36" s="687"/>
      <c r="SSY36" s="687"/>
      <c r="SSZ36" s="687"/>
      <c r="STA36" s="687"/>
      <c r="STB36" s="687"/>
      <c r="STC36" s="687"/>
      <c r="STD36" s="687"/>
      <c r="STE36" s="687"/>
      <c r="STF36" s="687"/>
      <c r="STG36" s="687"/>
      <c r="STH36" s="687"/>
      <c r="STI36" s="687"/>
      <c r="STJ36" s="687"/>
      <c r="STK36" s="687"/>
      <c r="STL36" s="687"/>
      <c r="STM36" s="687"/>
      <c r="STN36" s="687"/>
      <c r="STO36" s="687"/>
      <c r="STP36" s="687"/>
      <c r="STQ36" s="687"/>
      <c r="STR36" s="687"/>
      <c r="STS36" s="687"/>
      <c r="STT36" s="687"/>
      <c r="STU36" s="687"/>
      <c r="STV36" s="687"/>
      <c r="STW36" s="687"/>
      <c r="STX36" s="687"/>
      <c r="STY36" s="687"/>
      <c r="STZ36" s="687"/>
      <c r="SUA36" s="687"/>
      <c r="SUB36" s="687"/>
      <c r="SUC36" s="687"/>
      <c r="SUD36" s="687"/>
      <c r="SUE36" s="687"/>
      <c r="SUF36" s="687"/>
      <c r="SUG36" s="687"/>
      <c r="SUH36" s="687"/>
      <c r="SUI36" s="687"/>
      <c r="SUJ36" s="687"/>
      <c r="SUK36" s="687"/>
      <c r="SUL36" s="687"/>
      <c r="SUM36" s="687"/>
      <c r="SUN36" s="687"/>
      <c r="SUO36" s="687"/>
      <c r="SUP36" s="687"/>
      <c r="SUQ36" s="687"/>
      <c r="SUR36" s="687"/>
      <c r="SUS36" s="687"/>
      <c r="SUT36" s="687"/>
      <c r="SUU36" s="687"/>
      <c r="SUV36" s="687"/>
      <c r="SUW36" s="687"/>
      <c r="SUX36" s="687"/>
      <c r="SUY36" s="687"/>
      <c r="SUZ36" s="687"/>
      <c r="SVA36" s="687"/>
      <c r="SVB36" s="687"/>
      <c r="SVC36" s="687"/>
      <c r="SVD36" s="687"/>
      <c r="SVE36" s="687"/>
      <c r="SVF36" s="687"/>
      <c r="SVG36" s="687"/>
      <c r="SVH36" s="687"/>
      <c r="SVI36" s="687"/>
      <c r="SVJ36" s="687"/>
      <c r="SVK36" s="687"/>
      <c r="SVL36" s="687"/>
      <c r="SVM36" s="687"/>
      <c r="SVN36" s="687"/>
      <c r="SVO36" s="687"/>
      <c r="SVP36" s="687"/>
      <c r="SVQ36" s="687"/>
      <c r="SVR36" s="687"/>
      <c r="SVS36" s="687"/>
      <c r="SVT36" s="687"/>
      <c r="SVU36" s="687"/>
      <c r="SVV36" s="687"/>
      <c r="SVW36" s="687"/>
      <c r="SVX36" s="687"/>
      <c r="SVY36" s="687"/>
      <c r="SVZ36" s="687"/>
      <c r="SWA36" s="687"/>
      <c r="SWB36" s="687"/>
      <c r="SWC36" s="687"/>
      <c r="SWD36" s="687"/>
      <c r="SWE36" s="687"/>
      <c r="SWF36" s="687"/>
      <c r="SWG36" s="687"/>
      <c r="SWH36" s="687"/>
      <c r="SWI36" s="687"/>
      <c r="SWJ36" s="687"/>
      <c r="SWK36" s="687"/>
      <c r="SWL36" s="687"/>
      <c r="SWM36" s="687"/>
      <c r="SWN36" s="687"/>
      <c r="SWO36" s="687"/>
      <c r="SWP36" s="687"/>
      <c r="SWQ36" s="687"/>
      <c r="SWR36" s="687"/>
      <c r="SWS36" s="687"/>
      <c r="SWT36" s="687"/>
      <c r="SWU36" s="687"/>
      <c r="SWV36" s="687"/>
      <c r="SWW36" s="687"/>
      <c r="SWX36" s="687"/>
      <c r="SWY36" s="687"/>
      <c r="SWZ36" s="687"/>
      <c r="SXA36" s="687"/>
      <c r="SXB36" s="687"/>
      <c r="SXC36" s="687"/>
      <c r="SXD36" s="687"/>
      <c r="SXE36" s="687"/>
      <c r="SXF36" s="687"/>
      <c r="SXG36" s="687"/>
      <c r="SXH36" s="687"/>
      <c r="SXI36" s="687"/>
      <c r="SXJ36" s="687"/>
      <c r="SXK36" s="687"/>
      <c r="SXL36" s="687"/>
      <c r="SXM36" s="687"/>
      <c r="SXN36" s="687"/>
      <c r="SXO36" s="687"/>
      <c r="SXP36" s="687"/>
      <c r="SXQ36" s="687"/>
      <c r="SXR36" s="687"/>
      <c r="SXS36" s="687"/>
      <c r="SXT36" s="687"/>
      <c r="SXU36" s="687"/>
      <c r="SXV36" s="687"/>
      <c r="SXW36" s="687"/>
      <c r="SXX36" s="687"/>
      <c r="SXY36" s="687"/>
      <c r="SXZ36" s="687"/>
      <c r="SYA36" s="687"/>
      <c r="SYB36" s="687"/>
      <c r="SYC36" s="687"/>
      <c r="SYD36" s="687"/>
      <c r="SYE36" s="687"/>
      <c r="SYF36" s="687"/>
      <c r="SYG36" s="687"/>
      <c r="SYH36" s="687"/>
      <c r="SYI36" s="687"/>
      <c r="SYJ36" s="687"/>
      <c r="SYK36" s="687"/>
      <c r="SYL36" s="687"/>
      <c r="SYM36" s="687"/>
      <c r="SYN36" s="687"/>
      <c r="SYO36" s="687"/>
      <c r="SYP36" s="687"/>
      <c r="SYQ36" s="687"/>
      <c r="SYR36" s="687"/>
      <c r="SYS36" s="687"/>
      <c r="SYT36" s="687"/>
      <c r="SYU36" s="687"/>
      <c r="SYV36" s="687"/>
      <c r="SYW36" s="687"/>
      <c r="SYX36" s="687"/>
      <c r="SYY36" s="687"/>
      <c r="SYZ36" s="687"/>
      <c r="SZA36" s="687"/>
      <c r="SZB36" s="687"/>
      <c r="SZC36" s="687"/>
      <c r="SZD36" s="687"/>
      <c r="SZE36" s="687"/>
      <c r="SZF36" s="687"/>
      <c r="SZG36" s="687"/>
      <c r="SZH36" s="687"/>
      <c r="SZI36" s="687"/>
      <c r="SZJ36" s="687"/>
      <c r="SZK36" s="687"/>
      <c r="SZL36" s="687"/>
      <c r="SZM36" s="687"/>
      <c r="SZN36" s="687"/>
      <c r="SZO36" s="687"/>
      <c r="SZP36" s="687"/>
      <c r="SZQ36" s="687"/>
      <c r="SZR36" s="687"/>
      <c r="SZS36" s="687"/>
      <c r="SZT36" s="687"/>
      <c r="SZU36" s="687"/>
      <c r="SZV36" s="687"/>
      <c r="SZW36" s="687"/>
      <c r="SZX36" s="687"/>
      <c r="SZY36" s="687"/>
      <c r="SZZ36" s="687"/>
      <c r="TAA36" s="687"/>
      <c r="TAB36" s="687"/>
      <c r="TAC36" s="687"/>
      <c r="TAD36" s="687"/>
      <c r="TAE36" s="687"/>
      <c r="TAF36" s="687"/>
      <c r="TAG36" s="687"/>
      <c r="TAH36" s="687"/>
      <c r="TAI36" s="687"/>
      <c r="TAJ36" s="687"/>
      <c r="TAK36" s="687"/>
      <c r="TAL36" s="687"/>
      <c r="TAM36" s="687"/>
      <c r="TAN36" s="687"/>
      <c r="TAO36" s="687"/>
      <c r="TAP36" s="687"/>
      <c r="TAQ36" s="687"/>
      <c r="TAR36" s="687"/>
      <c r="TAS36" s="687"/>
      <c r="TAT36" s="687"/>
      <c r="TAU36" s="687"/>
      <c r="TAV36" s="687"/>
      <c r="TAW36" s="687"/>
      <c r="TAX36" s="687"/>
      <c r="TAY36" s="687"/>
      <c r="TAZ36" s="687"/>
      <c r="TBA36" s="687"/>
      <c r="TBB36" s="687"/>
      <c r="TBC36" s="687"/>
      <c r="TBD36" s="687"/>
      <c r="TBE36" s="687"/>
      <c r="TBF36" s="687"/>
      <c r="TBG36" s="687"/>
      <c r="TBH36" s="687"/>
      <c r="TBI36" s="687"/>
      <c r="TBJ36" s="687"/>
      <c r="TBK36" s="687"/>
      <c r="TBL36" s="687"/>
      <c r="TBM36" s="687"/>
      <c r="TBN36" s="687"/>
      <c r="TBO36" s="687"/>
      <c r="TBP36" s="687"/>
      <c r="TBQ36" s="687"/>
      <c r="TBR36" s="687"/>
      <c r="TBS36" s="687"/>
      <c r="TBT36" s="687"/>
      <c r="TBU36" s="687"/>
      <c r="TBV36" s="687"/>
      <c r="TBW36" s="687"/>
      <c r="TBX36" s="687"/>
      <c r="TBY36" s="687"/>
      <c r="TBZ36" s="687"/>
      <c r="TCA36" s="687"/>
      <c r="TCB36" s="687"/>
      <c r="TCC36" s="687"/>
      <c r="TCD36" s="687"/>
      <c r="TCE36" s="687"/>
      <c r="TCF36" s="687"/>
      <c r="TCG36" s="687"/>
      <c r="TCH36" s="687"/>
      <c r="TCI36" s="687"/>
      <c r="TCJ36" s="687"/>
      <c r="TCK36" s="687"/>
      <c r="TCL36" s="687"/>
      <c r="TCM36" s="687"/>
      <c r="TCN36" s="687"/>
      <c r="TCO36" s="687"/>
      <c r="TCP36" s="687"/>
      <c r="TCQ36" s="687"/>
      <c r="TCR36" s="687"/>
      <c r="TCS36" s="687"/>
      <c r="TCT36" s="687"/>
      <c r="TCU36" s="687"/>
      <c r="TCV36" s="687"/>
      <c r="TCW36" s="687"/>
      <c r="TCX36" s="687"/>
      <c r="TCY36" s="687"/>
      <c r="TCZ36" s="687"/>
      <c r="TDA36" s="687"/>
      <c r="TDB36" s="687"/>
      <c r="TDC36" s="687"/>
      <c r="TDD36" s="687"/>
      <c r="TDE36" s="687"/>
      <c r="TDF36" s="687"/>
      <c r="TDG36" s="687"/>
      <c r="TDH36" s="687"/>
      <c r="TDI36" s="687"/>
      <c r="TDJ36" s="687"/>
      <c r="TDK36" s="687"/>
      <c r="TDL36" s="687"/>
      <c r="TDM36" s="687"/>
      <c r="TDN36" s="687"/>
      <c r="TDO36" s="687"/>
      <c r="TDP36" s="687"/>
      <c r="TDQ36" s="687"/>
      <c r="TDR36" s="687"/>
      <c r="TDS36" s="687"/>
      <c r="TDT36" s="687"/>
      <c r="TDU36" s="687"/>
      <c r="TDV36" s="687"/>
      <c r="TDW36" s="687"/>
      <c r="TDX36" s="687"/>
      <c r="TDY36" s="687"/>
      <c r="TDZ36" s="687"/>
      <c r="TEA36" s="687"/>
      <c r="TEB36" s="687"/>
      <c r="TEC36" s="687"/>
      <c r="TED36" s="687"/>
      <c r="TEE36" s="687"/>
      <c r="TEF36" s="687"/>
      <c r="TEG36" s="687"/>
      <c r="TEH36" s="687"/>
      <c r="TEI36" s="687"/>
      <c r="TEJ36" s="687"/>
      <c r="TEK36" s="687"/>
      <c r="TEL36" s="687"/>
      <c r="TEM36" s="687"/>
      <c r="TEN36" s="687"/>
      <c r="TEO36" s="687"/>
      <c r="TEP36" s="687"/>
      <c r="TEQ36" s="687"/>
      <c r="TER36" s="687"/>
      <c r="TES36" s="687"/>
      <c r="TET36" s="687"/>
      <c r="TEU36" s="687"/>
      <c r="TEV36" s="687"/>
      <c r="TEW36" s="687"/>
      <c r="TEX36" s="687"/>
      <c r="TEY36" s="687"/>
      <c r="TEZ36" s="687"/>
      <c r="TFA36" s="687"/>
      <c r="TFB36" s="687"/>
      <c r="TFC36" s="687"/>
      <c r="TFD36" s="687"/>
      <c r="TFE36" s="687"/>
      <c r="TFF36" s="687"/>
      <c r="TFG36" s="687"/>
      <c r="TFH36" s="687"/>
      <c r="TFI36" s="687"/>
      <c r="TFJ36" s="687"/>
      <c r="TFK36" s="687"/>
      <c r="TFL36" s="687"/>
      <c r="TFM36" s="687"/>
      <c r="TFN36" s="687"/>
      <c r="TFO36" s="687"/>
      <c r="TFP36" s="687"/>
      <c r="TFQ36" s="687"/>
      <c r="TFR36" s="687"/>
      <c r="TFS36" s="687"/>
      <c r="TFT36" s="687"/>
      <c r="TFU36" s="687"/>
      <c r="TFV36" s="687"/>
      <c r="TFW36" s="687"/>
      <c r="TFX36" s="687"/>
      <c r="TFY36" s="687"/>
      <c r="TFZ36" s="687"/>
      <c r="TGA36" s="687"/>
      <c r="TGB36" s="687"/>
      <c r="TGC36" s="687"/>
      <c r="TGD36" s="687"/>
      <c r="TGE36" s="687"/>
      <c r="TGF36" s="687"/>
      <c r="TGG36" s="687"/>
      <c r="TGH36" s="687"/>
      <c r="TGI36" s="687"/>
      <c r="TGJ36" s="687"/>
      <c r="TGK36" s="687"/>
      <c r="TGL36" s="687"/>
      <c r="TGM36" s="687"/>
      <c r="TGN36" s="687"/>
      <c r="TGO36" s="687"/>
      <c r="TGP36" s="687"/>
      <c r="TGQ36" s="687"/>
      <c r="TGR36" s="687"/>
      <c r="TGS36" s="687"/>
      <c r="TGT36" s="687"/>
      <c r="TGU36" s="687"/>
      <c r="TGV36" s="687"/>
      <c r="TGW36" s="687"/>
      <c r="TGX36" s="687"/>
      <c r="TGY36" s="687"/>
      <c r="TGZ36" s="687"/>
      <c r="THA36" s="687"/>
      <c r="THB36" s="687"/>
      <c r="THC36" s="687"/>
      <c r="THD36" s="687"/>
      <c r="THE36" s="687"/>
      <c r="THF36" s="687"/>
      <c r="THG36" s="687"/>
      <c r="THH36" s="687"/>
      <c r="THI36" s="687"/>
      <c r="THJ36" s="687"/>
      <c r="THK36" s="687"/>
      <c r="THL36" s="687"/>
      <c r="THM36" s="687"/>
      <c r="THN36" s="687"/>
      <c r="THO36" s="687"/>
      <c r="THP36" s="687"/>
      <c r="THQ36" s="687"/>
      <c r="THR36" s="687"/>
      <c r="THS36" s="687"/>
      <c r="THT36" s="687"/>
      <c r="THU36" s="687"/>
      <c r="THV36" s="687"/>
      <c r="THW36" s="687"/>
      <c r="THX36" s="687"/>
      <c r="THY36" s="687"/>
      <c r="THZ36" s="687"/>
      <c r="TIA36" s="687"/>
      <c r="TIB36" s="687"/>
      <c r="TIC36" s="687"/>
      <c r="TID36" s="687"/>
      <c r="TIE36" s="687"/>
      <c r="TIF36" s="687"/>
      <c r="TIG36" s="687"/>
      <c r="TIH36" s="687"/>
      <c r="TII36" s="687"/>
      <c r="TIJ36" s="687"/>
      <c r="TIK36" s="687"/>
      <c r="TIL36" s="687"/>
      <c r="TIM36" s="687"/>
      <c r="TIN36" s="687"/>
      <c r="TIO36" s="687"/>
      <c r="TIP36" s="687"/>
      <c r="TIQ36" s="687"/>
      <c r="TIR36" s="687"/>
      <c r="TIS36" s="687"/>
      <c r="TIT36" s="687"/>
      <c r="TIU36" s="687"/>
      <c r="TIV36" s="687"/>
      <c r="TIW36" s="687"/>
      <c r="TIX36" s="687"/>
      <c r="TIY36" s="687"/>
      <c r="TIZ36" s="687"/>
      <c r="TJA36" s="687"/>
      <c r="TJB36" s="687"/>
      <c r="TJC36" s="687"/>
      <c r="TJD36" s="687"/>
      <c r="TJE36" s="687"/>
      <c r="TJF36" s="687"/>
      <c r="TJG36" s="687"/>
      <c r="TJH36" s="687"/>
      <c r="TJI36" s="687"/>
      <c r="TJJ36" s="687"/>
      <c r="TJK36" s="687"/>
      <c r="TJL36" s="687"/>
      <c r="TJM36" s="687"/>
      <c r="TJN36" s="687"/>
      <c r="TJO36" s="687"/>
      <c r="TJP36" s="687"/>
      <c r="TJQ36" s="687"/>
      <c r="TJR36" s="687"/>
      <c r="TJS36" s="687"/>
      <c r="TJT36" s="687"/>
      <c r="TJU36" s="687"/>
      <c r="TJV36" s="687"/>
      <c r="TJW36" s="687"/>
      <c r="TJX36" s="687"/>
      <c r="TJY36" s="687"/>
      <c r="TJZ36" s="687"/>
      <c r="TKA36" s="687"/>
      <c r="TKB36" s="687"/>
      <c r="TKC36" s="687"/>
      <c r="TKD36" s="687"/>
      <c r="TKE36" s="687"/>
      <c r="TKF36" s="687"/>
      <c r="TKG36" s="687"/>
      <c r="TKH36" s="687"/>
      <c r="TKI36" s="687"/>
      <c r="TKJ36" s="687"/>
      <c r="TKK36" s="687"/>
      <c r="TKL36" s="687"/>
      <c r="TKM36" s="687"/>
      <c r="TKN36" s="687"/>
      <c r="TKO36" s="687"/>
      <c r="TKP36" s="687"/>
      <c r="TKQ36" s="687"/>
      <c r="TKR36" s="687"/>
      <c r="TKS36" s="687"/>
      <c r="TKT36" s="687"/>
      <c r="TKU36" s="687"/>
      <c r="TKV36" s="687"/>
      <c r="TKW36" s="687"/>
      <c r="TKX36" s="687"/>
      <c r="TKY36" s="687"/>
      <c r="TKZ36" s="687"/>
      <c r="TLA36" s="687"/>
      <c r="TLB36" s="687"/>
      <c r="TLC36" s="687"/>
      <c r="TLD36" s="687"/>
      <c r="TLE36" s="687"/>
      <c r="TLF36" s="687"/>
      <c r="TLG36" s="687"/>
      <c r="TLH36" s="687"/>
      <c r="TLI36" s="687"/>
      <c r="TLJ36" s="687"/>
      <c r="TLK36" s="687"/>
      <c r="TLL36" s="687"/>
      <c r="TLM36" s="687"/>
      <c r="TLN36" s="687"/>
      <c r="TLO36" s="687"/>
      <c r="TLP36" s="687"/>
      <c r="TLQ36" s="687"/>
      <c r="TLR36" s="687"/>
      <c r="TLS36" s="687"/>
      <c r="TLT36" s="687"/>
      <c r="TLU36" s="687"/>
      <c r="TLV36" s="687"/>
      <c r="TLW36" s="687"/>
      <c r="TLX36" s="687"/>
      <c r="TLY36" s="687"/>
      <c r="TLZ36" s="687"/>
      <c r="TMA36" s="687"/>
      <c r="TMB36" s="687"/>
      <c r="TMC36" s="687"/>
      <c r="TMD36" s="687"/>
      <c r="TME36" s="687"/>
      <c r="TMF36" s="687"/>
      <c r="TMG36" s="687"/>
      <c r="TMH36" s="687"/>
      <c r="TMI36" s="687"/>
      <c r="TMJ36" s="687"/>
      <c r="TMK36" s="687"/>
      <c r="TML36" s="687"/>
      <c r="TMM36" s="687"/>
      <c r="TMN36" s="687"/>
      <c r="TMO36" s="687"/>
      <c r="TMP36" s="687"/>
      <c r="TMQ36" s="687"/>
      <c r="TMR36" s="687"/>
      <c r="TMS36" s="687"/>
      <c r="TMT36" s="687"/>
      <c r="TMU36" s="687"/>
      <c r="TMV36" s="687"/>
      <c r="TMW36" s="687"/>
      <c r="TMX36" s="687"/>
      <c r="TMY36" s="687"/>
      <c r="TMZ36" s="687"/>
      <c r="TNA36" s="687"/>
      <c r="TNB36" s="687"/>
      <c r="TNC36" s="687"/>
      <c r="TND36" s="687"/>
      <c r="TNE36" s="687"/>
      <c r="TNF36" s="687"/>
      <c r="TNG36" s="687"/>
      <c r="TNH36" s="687"/>
      <c r="TNI36" s="687"/>
      <c r="TNJ36" s="687"/>
      <c r="TNK36" s="687"/>
      <c r="TNL36" s="687"/>
      <c r="TNM36" s="687"/>
      <c r="TNN36" s="687"/>
      <c r="TNO36" s="687"/>
      <c r="TNP36" s="687"/>
      <c r="TNQ36" s="687"/>
      <c r="TNR36" s="687"/>
      <c r="TNS36" s="687"/>
      <c r="TNT36" s="687"/>
      <c r="TNU36" s="687"/>
      <c r="TNV36" s="687"/>
      <c r="TNW36" s="687"/>
      <c r="TNX36" s="687"/>
      <c r="TNY36" s="687"/>
      <c r="TNZ36" s="687"/>
      <c r="TOA36" s="687"/>
      <c r="TOB36" s="687"/>
      <c r="TOC36" s="687"/>
      <c r="TOD36" s="687"/>
      <c r="TOE36" s="687"/>
      <c r="TOF36" s="687"/>
      <c r="TOG36" s="687"/>
      <c r="TOH36" s="687"/>
      <c r="TOI36" s="687"/>
      <c r="TOJ36" s="687"/>
      <c r="TOK36" s="687"/>
      <c r="TOL36" s="687"/>
      <c r="TOM36" s="687"/>
      <c r="TON36" s="687"/>
      <c r="TOO36" s="687"/>
      <c r="TOP36" s="687"/>
      <c r="TOQ36" s="687"/>
      <c r="TOR36" s="687"/>
      <c r="TOS36" s="687"/>
      <c r="TOT36" s="687"/>
      <c r="TOU36" s="687"/>
      <c r="TOV36" s="687"/>
      <c r="TOW36" s="687"/>
      <c r="TOX36" s="687"/>
      <c r="TOY36" s="687"/>
      <c r="TOZ36" s="687"/>
      <c r="TPA36" s="687"/>
      <c r="TPB36" s="687"/>
      <c r="TPC36" s="687"/>
      <c r="TPD36" s="687"/>
      <c r="TPE36" s="687"/>
      <c r="TPF36" s="687"/>
      <c r="TPG36" s="687"/>
      <c r="TPH36" s="687"/>
      <c r="TPI36" s="687"/>
      <c r="TPJ36" s="687"/>
      <c r="TPK36" s="687"/>
      <c r="TPL36" s="687"/>
      <c r="TPM36" s="687"/>
      <c r="TPN36" s="687"/>
      <c r="TPO36" s="687"/>
      <c r="TPP36" s="687"/>
      <c r="TPQ36" s="687"/>
      <c r="TPR36" s="687"/>
      <c r="TPS36" s="687"/>
      <c r="TPT36" s="687"/>
      <c r="TPU36" s="687"/>
      <c r="TPV36" s="687"/>
      <c r="TPW36" s="687"/>
      <c r="TPX36" s="687"/>
      <c r="TPY36" s="687"/>
      <c r="TPZ36" s="687"/>
      <c r="TQA36" s="687"/>
      <c r="TQB36" s="687"/>
      <c r="TQC36" s="687"/>
      <c r="TQD36" s="687"/>
      <c r="TQE36" s="687"/>
      <c r="TQF36" s="687"/>
      <c r="TQG36" s="687"/>
      <c r="TQH36" s="687"/>
      <c r="TQI36" s="687"/>
      <c r="TQJ36" s="687"/>
      <c r="TQK36" s="687"/>
      <c r="TQL36" s="687"/>
      <c r="TQM36" s="687"/>
      <c r="TQN36" s="687"/>
      <c r="TQO36" s="687"/>
      <c r="TQP36" s="687"/>
      <c r="TQQ36" s="687"/>
      <c r="TQR36" s="687"/>
      <c r="TQS36" s="687"/>
      <c r="TQT36" s="687"/>
      <c r="TQU36" s="687"/>
      <c r="TQV36" s="687"/>
      <c r="TQW36" s="687"/>
      <c r="TQX36" s="687"/>
      <c r="TQY36" s="687"/>
      <c r="TQZ36" s="687"/>
      <c r="TRA36" s="687"/>
      <c r="TRB36" s="687"/>
      <c r="TRC36" s="687"/>
      <c r="TRD36" s="687"/>
      <c r="TRE36" s="687"/>
      <c r="TRF36" s="687"/>
      <c r="TRG36" s="687"/>
      <c r="TRH36" s="687"/>
      <c r="TRI36" s="687"/>
      <c r="TRJ36" s="687"/>
      <c r="TRK36" s="687"/>
      <c r="TRL36" s="687"/>
      <c r="TRM36" s="687"/>
      <c r="TRN36" s="687"/>
      <c r="TRO36" s="687"/>
      <c r="TRP36" s="687"/>
      <c r="TRQ36" s="687"/>
      <c r="TRR36" s="687"/>
      <c r="TRS36" s="687"/>
      <c r="TRT36" s="687"/>
      <c r="TRU36" s="687"/>
      <c r="TRV36" s="687"/>
      <c r="TRW36" s="687"/>
      <c r="TRX36" s="687"/>
      <c r="TRY36" s="687"/>
      <c r="TRZ36" s="687"/>
      <c r="TSA36" s="687"/>
      <c r="TSB36" s="687"/>
      <c r="TSC36" s="687"/>
      <c r="TSD36" s="687"/>
      <c r="TSE36" s="687"/>
      <c r="TSF36" s="687"/>
      <c r="TSG36" s="687"/>
      <c r="TSH36" s="687"/>
      <c r="TSI36" s="687"/>
      <c r="TSJ36" s="687"/>
      <c r="TSK36" s="687"/>
      <c r="TSL36" s="687"/>
      <c r="TSM36" s="687"/>
      <c r="TSN36" s="687"/>
      <c r="TSO36" s="687"/>
      <c r="TSP36" s="687"/>
      <c r="TSQ36" s="687"/>
      <c r="TSR36" s="687"/>
      <c r="TSS36" s="687"/>
      <c r="TST36" s="687"/>
      <c r="TSU36" s="687"/>
      <c r="TSV36" s="687"/>
      <c r="TSW36" s="687"/>
      <c r="TSX36" s="687"/>
      <c r="TSY36" s="687"/>
      <c r="TSZ36" s="687"/>
      <c r="TTA36" s="687"/>
      <c r="TTB36" s="687"/>
      <c r="TTC36" s="687"/>
      <c r="TTD36" s="687"/>
      <c r="TTE36" s="687"/>
      <c r="TTF36" s="687"/>
      <c r="TTG36" s="687"/>
      <c r="TTH36" s="687"/>
      <c r="TTI36" s="687"/>
      <c r="TTJ36" s="687"/>
      <c r="TTK36" s="687"/>
      <c r="TTL36" s="687"/>
      <c r="TTM36" s="687"/>
      <c r="TTN36" s="687"/>
      <c r="TTO36" s="687"/>
      <c r="TTP36" s="687"/>
      <c r="TTQ36" s="687"/>
      <c r="TTR36" s="687"/>
      <c r="TTS36" s="687"/>
      <c r="TTT36" s="687"/>
      <c r="TTU36" s="687"/>
      <c r="TTV36" s="687"/>
      <c r="TTW36" s="687"/>
      <c r="TTX36" s="687"/>
      <c r="TTY36" s="687"/>
      <c r="TTZ36" s="687"/>
      <c r="TUA36" s="687"/>
      <c r="TUB36" s="687"/>
      <c r="TUC36" s="687"/>
      <c r="TUD36" s="687"/>
      <c r="TUE36" s="687"/>
      <c r="TUF36" s="687"/>
      <c r="TUG36" s="687"/>
      <c r="TUH36" s="687"/>
      <c r="TUI36" s="687"/>
      <c r="TUJ36" s="687"/>
      <c r="TUK36" s="687"/>
      <c r="TUL36" s="687"/>
      <c r="TUM36" s="687"/>
      <c r="TUN36" s="687"/>
      <c r="TUO36" s="687"/>
      <c r="TUP36" s="687"/>
      <c r="TUQ36" s="687"/>
      <c r="TUR36" s="687"/>
      <c r="TUS36" s="687"/>
      <c r="TUT36" s="687"/>
      <c r="TUU36" s="687"/>
      <c r="TUV36" s="687"/>
      <c r="TUW36" s="687"/>
      <c r="TUX36" s="687"/>
      <c r="TUY36" s="687"/>
      <c r="TUZ36" s="687"/>
      <c r="TVA36" s="687"/>
      <c r="TVB36" s="687"/>
      <c r="TVC36" s="687"/>
      <c r="TVD36" s="687"/>
      <c r="TVE36" s="687"/>
      <c r="TVF36" s="687"/>
      <c r="TVG36" s="687"/>
      <c r="TVH36" s="687"/>
      <c r="TVI36" s="687"/>
      <c r="TVJ36" s="687"/>
      <c r="TVK36" s="687"/>
      <c r="TVL36" s="687"/>
      <c r="TVM36" s="687"/>
      <c r="TVN36" s="687"/>
      <c r="TVO36" s="687"/>
      <c r="TVP36" s="687"/>
      <c r="TVQ36" s="687"/>
      <c r="TVR36" s="687"/>
      <c r="TVS36" s="687"/>
      <c r="TVT36" s="687"/>
      <c r="TVU36" s="687"/>
      <c r="TVV36" s="687"/>
      <c r="TVW36" s="687"/>
      <c r="TVX36" s="687"/>
      <c r="TVY36" s="687"/>
      <c r="TVZ36" s="687"/>
      <c r="TWA36" s="687"/>
      <c r="TWB36" s="687"/>
      <c r="TWC36" s="687"/>
      <c r="TWD36" s="687"/>
      <c r="TWE36" s="687"/>
      <c r="TWF36" s="687"/>
      <c r="TWG36" s="687"/>
      <c r="TWH36" s="687"/>
      <c r="TWI36" s="687"/>
      <c r="TWJ36" s="687"/>
      <c r="TWK36" s="687"/>
      <c r="TWL36" s="687"/>
      <c r="TWM36" s="687"/>
      <c r="TWN36" s="687"/>
      <c r="TWO36" s="687"/>
      <c r="TWP36" s="687"/>
      <c r="TWQ36" s="687"/>
      <c r="TWR36" s="687"/>
      <c r="TWS36" s="687"/>
      <c r="TWT36" s="687"/>
      <c r="TWU36" s="687"/>
      <c r="TWV36" s="687"/>
      <c r="TWW36" s="687"/>
      <c r="TWX36" s="687"/>
      <c r="TWY36" s="687"/>
      <c r="TWZ36" s="687"/>
      <c r="TXA36" s="687"/>
      <c r="TXB36" s="687"/>
      <c r="TXC36" s="687"/>
      <c r="TXD36" s="687"/>
      <c r="TXE36" s="687"/>
      <c r="TXF36" s="687"/>
      <c r="TXG36" s="687"/>
      <c r="TXH36" s="687"/>
      <c r="TXI36" s="687"/>
      <c r="TXJ36" s="687"/>
      <c r="TXK36" s="687"/>
      <c r="TXL36" s="687"/>
      <c r="TXM36" s="687"/>
      <c r="TXN36" s="687"/>
      <c r="TXO36" s="687"/>
      <c r="TXP36" s="687"/>
      <c r="TXQ36" s="687"/>
      <c r="TXR36" s="687"/>
      <c r="TXS36" s="687"/>
      <c r="TXT36" s="687"/>
      <c r="TXU36" s="687"/>
      <c r="TXV36" s="687"/>
      <c r="TXW36" s="687"/>
      <c r="TXX36" s="687"/>
      <c r="TXY36" s="687"/>
      <c r="TXZ36" s="687"/>
      <c r="TYA36" s="687"/>
      <c r="TYB36" s="687"/>
      <c r="TYC36" s="687"/>
      <c r="TYD36" s="687"/>
      <c r="TYE36" s="687"/>
      <c r="TYF36" s="687"/>
      <c r="TYG36" s="687"/>
      <c r="TYH36" s="687"/>
      <c r="TYI36" s="687"/>
      <c r="TYJ36" s="687"/>
      <c r="TYK36" s="687"/>
      <c r="TYL36" s="687"/>
      <c r="TYM36" s="687"/>
      <c r="TYN36" s="687"/>
      <c r="TYO36" s="687"/>
      <c r="TYP36" s="687"/>
      <c r="TYQ36" s="687"/>
      <c r="TYR36" s="687"/>
      <c r="TYS36" s="687"/>
      <c r="TYT36" s="687"/>
      <c r="TYU36" s="687"/>
      <c r="TYV36" s="687"/>
      <c r="TYW36" s="687"/>
      <c r="TYX36" s="687"/>
      <c r="TYY36" s="687"/>
      <c r="TYZ36" s="687"/>
      <c r="TZA36" s="687"/>
      <c r="TZB36" s="687"/>
      <c r="TZC36" s="687"/>
      <c r="TZD36" s="687"/>
      <c r="TZE36" s="687"/>
      <c r="TZF36" s="687"/>
      <c r="TZG36" s="687"/>
      <c r="TZH36" s="687"/>
      <c r="TZI36" s="687"/>
      <c r="TZJ36" s="687"/>
      <c r="TZK36" s="687"/>
      <c r="TZL36" s="687"/>
      <c r="TZM36" s="687"/>
      <c r="TZN36" s="687"/>
      <c r="TZO36" s="687"/>
      <c r="TZP36" s="687"/>
      <c r="TZQ36" s="687"/>
      <c r="TZR36" s="687"/>
      <c r="TZS36" s="687"/>
      <c r="TZT36" s="687"/>
      <c r="TZU36" s="687"/>
      <c r="TZV36" s="687"/>
      <c r="TZW36" s="687"/>
      <c r="TZX36" s="687"/>
      <c r="TZY36" s="687"/>
      <c r="TZZ36" s="687"/>
      <c r="UAA36" s="687"/>
      <c r="UAB36" s="687"/>
      <c r="UAC36" s="687"/>
      <c r="UAD36" s="687"/>
      <c r="UAE36" s="687"/>
      <c r="UAF36" s="687"/>
      <c r="UAG36" s="687"/>
      <c r="UAH36" s="687"/>
      <c r="UAI36" s="687"/>
      <c r="UAJ36" s="687"/>
      <c r="UAK36" s="687"/>
      <c r="UAL36" s="687"/>
      <c r="UAM36" s="687"/>
      <c r="UAN36" s="687"/>
      <c r="UAO36" s="687"/>
      <c r="UAP36" s="687"/>
      <c r="UAQ36" s="687"/>
      <c r="UAR36" s="687"/>
      <c r="UAS36" s="687"/>
      <c r="UAT36" s="687"/>
      <c r="UAU36" s="687"/>
      <c r="UAV36" s="687"/>
      <c r="UAW36" s="687"/>
      <c r="UAX36" s="687"/>
      <c r="UAY36" s="687"/>
      <c r="UAZ36" s="687"/>
      <c r="UBA36" s="687"/>
      <c r="UBB36" s="687"/>
      <c r="UBC36" s="687"/>
      <c r="UBD36" s="687"/>
      <c r="UBE36" s="687"/>
      <c r="UBF36" s="687"/>
      <c r="UBG36" s="687"/>
      <c r="UBH36" s="687"/>
      <c r="UBI36" s="687"/>
      <c r="UBJ36" s="687"/>
      <c r="UBK36" s="687"/>
      <c r="UBL36" s="687"/>
      <c r="UBM36" s="687"/>
      <c r="UBN36" s="687"/>
      <c r="UBO36" s="687"/>
      <c r="UBP36" s="687"/>
      <c r="UBQ36" s="687"/>
      <c r="UBR36" s="687"/>
      <c r="UBS36" s="687"/>
      <c r="UBT36" s="687"/>
      <c r="UBU36" s="687"/>
      <c r="UBV36" s="687"/>
      <c r="UBW36" s="687"/>
      <c r="UBX36" s="687"/>
      <c r="UBY36" s="687"/>
      <c r="UBZ36" s="687"/>
      <c r="UCA36" s="687"/>
      <c r="UCB36" s="687"/>
      <c r="UCC36" s="687"/>
      <c r="UCD36" s="687"/>
      <c r="UCE36" s="687"/>
      <c r="UCF36" s="687"/>
      <c r="UCG36" s="687"/>
      <c r="UCH36" s="687"/>
      <c r="UCI36" s="687"/>
      <c r="UCJ36" s="687"/>
      <c r="UCK36" s="687"/>
      <c r="UCL36" s="687"/>
      <c r="UCM36" s="687"/>
      <c r="UCN36" s="687"/>
      <c r="UCO36" s="687"/>
      <c r="UCP36" s="687"/>
      <c r="UCQ36" s="687"/>
      <c r="UCR36" s="687"/>
      <c r="UCS36" s="687"/>
      <c r="UCT36" s="687"/>
      <c r="UCU36" s="687"/>
      <c r="UCV36" s="687"/>
      <c r="UCW36" s="687"/>
      <c r="UCX36" s="687"/>
      <c r="UCY36" s="687"/>
      <c r="UCZ36" s="687"/>
      <c r="UDA36" s="687"/>
      <c r="UDB36" s="687"/>
      <c r="UDC36" s="687"/>
      <c r="UDD36" s="687"/>
      <c r="UDE36" s="687"/>
      <c r="UDF36" s="687"/>
      <c r="UDG36" s="687"/>
      <c r="UDH36" s="687"/>
      <c r="UDI36" s="687"/>
      <c r="UDJ36" s="687"/>
      <c r="UDK36" s="687"/>
      <c r="UDL36" s="687"/>
      <c r="UDM36" s="687"/>
      <c r="UDN36" s="687"/>
      <c r="UDO36" s="687"/>
      <c r="UDP36" s="687"/>
      <c r="UDQ36" s="687"/>
      <c r="UDR36" s="687"/>
      <c r="UDS36" s="687"/>
      <c r="UDT36" s="687"/>
      <c r="UDU36" s="687"/>
      <c r="UDV36" s="687"/>
      <c r="UDW36" s="687"/>
      <c r="UDX36" s="687"/>
      <c r="UDY36" s="687"/>
      <c r="UDZ36" s="687"/>
      <c r="UEA36" s="687"/>
      <c r="UEB36" s="687"/>
      <c r="UEC36" s="687"/>
      <c r="UED36" s="687"/>
      <c r="UEE36" s="687"/>
      <c r="UEF36" s="687"/>
      <c r="UEG36" s="687"/>
      <c r="UEH36" s="687"/>
      <c r="UEI36" s="687"/>
      <c r="UEJ36" s="687"/>
      <c r="UEK36" s="687"/>
      <c r="UEL36" s="687"/>
      <c r="UEM36" s="687"/>
      <c r="UEN36" s="687"/>
      <c r="UEO36" s="687"/>
      <c r="UEP36" s="687"/>
      <c r="UEQ36" s="687"/>
      <c r="UER36" s="687"/>
      <c r="UES36" s="687"/>
      <c r="UET36" s="687"/>
      <c r="UEU36" s="687"/>
      <c r="UEV36" s="687"/>
      <c r="UEW36" s="687"/>
      <c r="UEX36" s="687"/>
      <c r="UEY36" s="687"/>
      <c r="UEZ36" s="687"/>
      <c r="UFA36" s="687"/>
      <c r="UFB36" s="687"/>
      <c r="UFC36" s="687"/>
      <c r="UFD36" s="687"/>
      <c r="UFE36" s="687"/>
      <c r="UFF36" s="687"/>
      <c r="UFG36" s="687"/>
      <c r="UFH36" s="687"/>
      <c r="UFI36" s="687"/>
      <c r="UFJ36" s="687"/>
      <c r="UFK36" s="687"/>
      <c r="UFL36" s="687"/>
      <c r="UFM36" s="687"/>
      <c r="UFN36" s="687"/>
      <c r="UFO36" s="687"/>
      <c r="UFP36" s="687"/>
      <c r="UFQ36" s="687"/>
      <c r="UFR36" s="687"/>
      <c r="UFS36" s="687"/>
      <c r="UFT36" s="687"/>
      <c r="UFU36" s="687"/>
      <c r="UFV36" s="687"/>
      <c r="UFW36" s="687"/>
      <c r="UFX36" s="687"/>
      <c r="UFY36" s="687"/>
      <c r="UFZ36" s="687"/>
      <c r="UGA36" s="687"/>
      <c r="UGB36" s="687"/>
      <c r="UGC36" s="687"/>
      <c r="UGD36" s="687"/>
      <c r="UGE36" s="687"/>
      <c r="UGF36" s="687"/>
      <c r="UGG36" s="687"/>
      <c r="UGH36" s="687"/>
      <c r="UGI36" s="687"/>
      <c r="UGJ36" s="687"/>
      <c r="UGK36" s="687"/>
      <c r="UGL36" s="687"/>
      <c r="UGM36" s="687"/>
      <c r="UGN36" s="687"/>
      <c r="UGO36" s="687"/>
      <c r="UGP36" s="687"/>
      <c r="UGQ36" s="687"/>
      <c r="UGR36" s="687"/>
      <c r="UGS36" s="687"/>
      <c r="UGT36" s="687"/>
      <c r="UGU36" s="687"/>
      <c r="UGV36" s="687"/>
      <c r="UGW36" s="687"/>
      <c r="UGX36" s="687"/>
      <c r="UGY36" s="687"/>
      <c r="UGZ36" s="687"/>
      <c r="UHA36" s="687"/>
      <c r="UHB36" s="687"/>
      <c r="UHC36" s="687"/>
      <c r="UHD36" s="687"/>
      <c r="UHE36" s="687"/>
      <c r="UHF36" s="687"/>
      <c r="UHG36" s="687"/>
      <c r="UHH36" s="687"/>
      <c r="UHI36" s="687"/>
      <c r="UHJ36" s="687"/>
      <c r="UHK36" s="687"/>
      <c r="UHL36" s="687"/>
      <c r="UHM36" s="687"/>
      <c r="UHN36" s="687"/>
      <c r="UHO36" s="687"/>
      <c r="UHP36" s="687"/>
      <c r="UHQ36" s="687"/>
      <c r="UHR36" s="687"/>
      <c r="UHS36" s="687"/>
      <c r="UHT36" s="687"/>
      <c r="UHU36" s="687"/>
      <c r="UHV36" s="687"/>
      <c r="UHW36" s="687"/>
      <c r="UHX36" s="687"/>
      <c r="UHY36" s="687"/>
      <c r="UHZ36" s="687"/>
      <c r="UIA36" s="687"/>
      <c r="UIB36" s="687"/>
      <c r="UIC36" s="687"/>
      <c r="UID36" s="687"/>
      <c r="UIE36" s="687"/>
      <c r="UIF36" s="687"/>
      <c r="UIG36" s="687"/>
      <c r="UIH36" s="687"/>
      <c r="UII36" s="687"/>
      <c r="UIJ36" s="687"/>
      <c r="UIK36" s="687"/>
      <c r="UIL36" s="687"/>
      <c r="UIM36" s="687"/>
      <c r="UIN36" s="687"/>
      <c r="UIO36" s="687"/>
      <c r="UIP36" s="687"/>
      <c r="UIQ36" s="687"/>
      <c r="UIR36" s="687"/>
      <c r="UIS36" s="687"/>
      <c r="UIT36" s="687"/>
      <c r="UIU36" s="687"/>
      <c r="UIV36" s="687"/>
      <c r="UIW36" s="687"/>
      <c r="UIX36" s="687"/>
      <c r="UIY36" s="687"/>
      <c r="UIZ36" s="687"/>
      <c r="UJA36" s="687"/>
      <c r="UJB36" s="687"/>
      <c r="UJC36" s="687"/>
      <c r="UJD36" s="687"/>
      <c r="UJE36" s="687"/>
      <c r="UJF36" s="687"/>
      <c r="UJG36" s="687"/>
      <c r="UJH36" s="687"/>
      <c r="UJI36" s="687"/>
      <c r="UJJ36" s="687"/>
      <c r="UJK36" s="687"/>
      <c r="UJL36" s="687"/>
      <c r="UJM36" s="687"/>
      <c r="UJN36" s="687"/>
      <c r="UJO36" s="687"/>
      <c r="UJP36" s="687"/>
      <c r="UJQ36" s="687"/>
      <c r="UJR36" s="687"/>
      <c r="UJS36" s="687"/>
      <c r="UJT36" s="687"/>
      <c r="UJU36" s="687"/>
      <c r="UJV36" s="687"/>
      <c r="UJW36" s="687"/>
      <c r="UJX36" s="687"/>
      <c r="UJY36" s="687"/>
      <c r="UJZ36" s="687"/>
      <c r="UKA36" s="687"/>
      <c r="UKB36" s="687"/>
      <c r="UKC36" s="687"/>
      <c r="UKD36" s="687"/>
      <c r="UKE36" s="687"/>
      <c r="UKF36" s="687"/>
      <c r="UKG36" s="687"/>
      <c r="UKH36" s="687"/>
      <c r="UKI36" s="687"/>
      <c r="UKJ36" s="687"/>
      <c r="UKK36" s="687"/>
      <c r="UKL36" s="687"/>
      <c r="UKM36" s="687"/>
      <c r="UKN36" s="687"/>
      <c r="UKO36" s="687"/>
      <c r="UKP36" s="687"/>
      <c r="UKQ36" s="687"/>
      <c r="UKR36" s="687"/>
      <c r="UKS36" s="687"/>
      <c r="UKT36" s="687"/>
      <c r="UKU36" s="687"/>
      <c r="UKV36" s="687"/>
      <c r="UKW36" s="687"/>
      <c r="UKX36" s="687"/>
      <c r="UKY36" s="687"/>
      <c r="UKZ36" s="687"/>
      <c r="ULA36" s="687"/>
      <c r="ULB36" s="687"/>
      <c r="ULC36" s="687"/>
      <c r="ULD36" s="687"/>
      <c r="ULE36" s="687"/>
      <c r="ULF36" s="687"/>
      <c r="ULG36" s="687"/>
      <c r="ULH36" s="687"/>
      <c r="ULI36" s="687"/>
      <c r="ULJ36" s="687"/>
      <c r="ULK36" s="687"/>
      <c r="ULL36" s="687"/>
      <c r="ULM36" s="687"/>
      <c r="ULN36" s="687"/>
      <c r="ULO36" s="687"/>
      <c r="ULP36" s="687"/>
      <c r="ULQ36" s="687"/>
      <c r="ULR36" s="687"/>
      <c r="ULS36" s="687"/>
      <c r="ULT36" s="687"/>
      <c r="ULU36" s="687"/>
      <c r="ULV36" s="687"/>
      <c r="ULW36" s="687"/>
      <c r="ULX36" s="687"/>
      <c r="ULY36" s="687"/>
      <c r="ULZ36" s="687"/>
      <c r="UMA36" s="687"/>
      <c r="UMB36" s="687"/>
      <c r="UMC36" s="687"/>
      <c r="UMD36" s="687"/>
      <c r="UME36" s="687"/>
      <c r="UMF36" s="687"/>
      <c r="UMG36" s="687"/>
      <c r="UMH36" s="687"/>
      <c r="UMI36" s="687"/>
      <c r="UMJ36" s="687"/>
      <c r="UMK36" s="687"/>
      <c r="UML36" s="687"/>
      <c r="UMM36" s="687"/>
      <c r="UMN36" s="687"/>
      <c r="UMO36" s="687"/>
      <c r="UMP36" s="687"/>
      <c r="UMQ36" s="687"/>
      <c r="UMR36" s="687"/>
      <c r="UMS36" s="687"/>
      <c r="UMT36" s="687"/>
      <c r="UMU36" s="687"/>
      <c r="UMV36" s="687"/>
      <c r="UMW36" s="687"/>
      <c r="UMX36" s="687"/>
      <c r="UMY36" s="687"/>
      <c r="UMZ36" s="687"/>
      <c r="UNA36" s="687"/>
      <c r="UNB36" s="687"/>
      <c r="UNC36" s="687"/>
      <c r="UND36" s="687"/>
      <c r="UNE36" s="687"/>
      <c r="UNF36" s="687"/>
      <c r="UNG36" s="687"/>
      <c r="UNH36" s="687"/>
      <c r="UNI36" s="687"/>
      <c r="UNJ36" s="687"/>
      <c r="UNK36" s="687"/>
      <c r="UNL36" s="687"/>
      <c r="UNM36" s="687"/>
      <c r="UNN36" s="687"/>
      <c r="UNO36" s="687"/>
      <c r="UNP36" s="687"/>
      <c r="UNQ36" s="687"/>
      <c r="UNR36" s="687"/>
      <c r="UNS36" s="687"/>
      <c r="UNT36" s="687"/>
      <c r="UNU36" s="687"/>
      <c r="UNV36" s="687"/>
      <c r="UNW36" s="687"/>
      <c r="UNX36" s="687"/>
      <c r="UNY36" s="687"/>
      <c r="UNZ36" s="687"/>
      <c r="UOA36" s="687"/>
      <c r="UOB36" s="687"/>
      <c r="UOC36" s="687"/>
      <c r="UOD36" s="687"/>
      <c r="UOE36" s="687"/>
      <c r="UOF36" s="687"/>
      <c r="UOG36" s="687"/>
      <c r="UOH36" s="687"/>
      <c r="UOI36" s="687"/>
      <c r="UOJ36" s="687"/>
      <c r="UOK36" s="687"/>
      <c r="UOL36" s="687"/>
      <c r="UOM36" s="687"/>
      <c r="UON36" s="687"/>
      <c r="UOO36" s="687"/>
      <c r="UOP36" s="687"/>
      <c r="UOQ36" s="687"/>
      <c r="UOR36" s="687"/>
      <c r="UOS36" s="687"/>
      <c r="UOT36" s="687"/>
      <c r="UOU36" s="687"/>
      <c r="UOV36" s="687"/>
      <c r="UOW36" s="687"/>
      <c r="UOX36" s="687"/>
      <c r="UOY36" s="687"/>
      <c r="UOZ36" s="687"/>
      <c r="UPA36" s="687"/>
      <c r="UPB36" s="687"/>
      <c r="UPC36" s="687"/>
      <c r="UPD36" s="687"/>
      <c r="UPE36" s="687"/>
      <c r="UPF36" s="687"/>
      <c r="UPG36" s="687"/>
      <c r="UPH36" s="687"/>
      <c r="UPI36" s="687"/>
      <c r="UPJ36" s="687"/>
      <c r="UPK36" s="687"/>
      <c r="UPL36" s="687"/>
      <c r="UPM36" s="687"/>
      <c r="UPN36" s="687"/>
      <c r="UPO36" s="687"/>
      <c r="UPP36" s="687"/>
      <c r="UPQ36" s="687"/>
      <c r="UPR36" s="687"/>
      <c r="UPS36" s="687"/>
      <c r="UPT36" s="687"/>
      <c r="UPU36" s="687"/>
      <c r="UPV36" s="687"/>
      <c r="UPW36" s="687"/>
      <c r="UPX36" s="687"/>
      <c r="UPY36" s="687"/>
      <c r="UPZ36" s="687"/>
      <c r="UQA36" s="687"/>
      <c r="UQB36" s="687"/>
      <c r="UQC36" s="687"/>
      <c r="UQD36" s="687"/>
      <c r="UQE36" s="687"/>
      <c r="UQF36" s="687"/>
      <c r="UQG36" s="687"/>
      <c r="UQH36" s="687"/>
      <c r="UQI36" s="687"/>
      <c r="UQJ36" s="687"/>
      <c r="UQK36" s="687"/>
      <c r="UQL36" s="687"/>
      <c r="UQM36" s="687"/>
      <c r="UQN36" s="687"/>
      <c r="UQO36" s="687"/>
      <c r="UQP36" s="687"/>
      <c r="UQQ36" s="687"/>
      <c r="UQR36" s="687"/>
      <c r="UQS36" s="687"/>
      <c r="UQT36" s="687"/>
      <c r="UQU36" s="687"/>
      <c r="UQV36" s="687"/>
      <c r="UQW36" s="687"/>
      <c r="UQX36" s="687"/>
      <c r="UQY36" s="687"/>
      <c r="UQZ36" s="687"/>
      <c r="URA36" s="687"/>
      <c r="URB36" s="687"/>
      <c r="URC36" s="687"/>
      <c r="URD36" s="687"/>
      <c r="URE36" s="687"/>
      <c r="URF36" s="687"/>
      <c r="URG36" s="687"/>
      <c r="URH36" s="687"/>
      <c r="URI36" s="687"/>
      <c r="URJ36" s="687"/>
      <c r="URK36" s="687"/>
      <c r="URL36" s="687"/>
      <c r="URM36" s="687"/>
      <c r="URN36" s="687"/>
      <c r="URO36" s="687"/>
      <c r="URP36" s="687"/>
      <c r="URQ36" s="687"/>
      <c r="URR36" s="687"/>
      <c r="URS36" s="687"/>
      <c r="URT36" s="687"/>
      <c r="URU36" s="687"/>
      <c r="URV36" s="687"/>
      <c r="URW36" s="687"/>
      <c r="URX36" s="687"/>
      <c r="URY36" s="687"/>
      <c r="URZ36" s="687"/>
      <c r="USA36" s="687"/>
      <c r="USB36" s="687"/>
      <c r="USC36" s="687"/>
      <c r="USD36" s="687"/>
      <c r="USE36" s="687"/>
      <c r="USF36" s="687"/>
      <c r="USG36" s="687"/>
      <c r="USH36" s="687"/>
      <c r="USI36" s="687"/>
      <c r="USJ36" s="687"/>
      <c r="USK36" s="687"/>
      <c r="USL36" s="687"/>
      <c r="USM36" s="687"/>
      <c r="USN36" s="687"/>
      <c r="USO36" s="687"/>
      <c r="USP36" s="687"/>
      <c r="USQ36" s="687"/>
      <c r="USR36" s="687"/>
      <c r="USS36" s="687"/>
      <c r="UST36" s="687"/>
      <c r="USU36" s="687"/>
      <c r="USV36" s="687"/>
      <c r="USW36" s="687"/>
      <c r="USX36" s="687"/>
      <c r="USY36" s="687"/>
      <c r="USZ36" s="687"/>
      <c r="UTA36" s="687"/>
      <c r="UTB36" s="687"/>
      <c r="UTC36" s="687"/>
      <c r="UTD36" s="687"/>
      <c r="UTE36" s="687"/>
      <c r="UTF36" s="687"/>
      <c r="UTG36" s="687"/>
      <c r="UTH36" s="687"/>
      <c r="UTI36" s="687"/>
      <c r="UTJ36" s="687"/>
      <c r="UTK36" s="687"/>
      <c r="UTL36" s="687"/>
      <c r="UTM36" s="687"/>
      <c r="UTN36" s="687"/>
      <c r="UTO36" s="687"/>
      <c r="UTP36" s="687"/>
      <c r="UTQ36" s="687"/>
      <c r="UTR36" s="687"/>
      <c r="UTS36" s="687"/>
      <c r="UTT36" s="687"/>
      <c r="UTU36" s="687"/>
      <c r="UTV36" s="687"/>
      <c r="UTW36" s="687"/>
      <c r="UTX36" s="687"/>
      <c r="UTY36" s="687"/>
      <c r="UTZ36" s="687"/>
      <c r="UUA36" s="687"/>
      <c r="UUB36" s="687"/>
      <c r="UUC36" s="687"/>
      <c r="UUD36" s="687"/>
      <c r="UUE36" s="687"/>
      <c r="UUF36" s="687"/>
      <c r="UUG36" s="687"/>
      <c r="UUH36" s="687"/>
      <c r="UUI36" s="687"/>
      <c r="UUJ36" s="687"/>
      <c r="UUK36" s="687"/>
      <c r="UUL36" s="687"/>
      <c r="UUM36" s="687"/>
      <c r="UUN36" s="687"/>
      <c r="UUO36" s="687"/>
      <c r="UUP36" s="687"/>
      <c r="UUQ36" s="687"/>
      <c r="UUR36" s="687"/>
      <c r="UUS36" s="687"/>
      <c r="UUT36" s="687"/>
      <c r="UUU36" s="687"/>
      <c r="UUV36" s="687"/>
      <c r="UUW36" s="687"/>
      <c r="UUX36" s="687"/>
      <c r="UUY36" s="687"/>
      <c r="UUZ36" s="687"/>
      <c r="UVA36" s="687"/>
      <c r="UVB36" s="687"/>
      <c r="UVC36" s="687"/>
      <c r="UVD36" s="687"/>
      <c r="UVE36" s="687"/>
      <c r="UVF36" s="687"/>
      <c r="UVG36" s="687"/>
      <c r="UVH36" s="687"/>
      <c r="UVI36" s="687"/>
      <c r="UVJ36" s="687"/>
      <c r="UVK36" s="687"/>
      <c r="UVL36" s="687"/>
      <c r="UVM36" s="687"/>
      <c r="UVN36" s="687"/>
      <c r="UVO36" s="687"/>
      <c r="UVP36" s="687"/>
      <c r="UVQ36" s="687"/>
      <c r="UVR36" s="687"/>
      <c r="UVS36" s="687"/>
      <c r="UVT36" s="687"/>
      <c r="UVU36" s="687"/>
      <c r="UVV36" s="687"/>
      <c r="UVW36" s="687"/>
      <c r="UVX36" s="687"/>
      <c r="UVY36" s="687"/>
      <c r="UVZ36" s="687"/>
      <c r="UWA36" s="687"/>
      <c r="UWB36" s="687"/>
      <c r="UWC36" s="687"/>
      <c r="UWD36" s="687"/>
      <c r="UWE36" s="687"/>
      <c r="UWF36" s="687"/>
      <c r="UWG36" s="687"/>
      <c r="UWH36" s="687"/>
      <c r="UWI36" s="687"/>
      <c r="UWJ36" s="687"/>
      <c r="UWK36" s="687"/>
      <c r="UWL36" s="687"/>
      <c r="UWM36" s="687"/>
      <c r="UWN36" s="687"/>
      <c r="UWO36" s="687"/>
      <c r="UWP36" s="687"/>
      <c r="UWQ36" s="687"/>
      <c r="UWR36" s="687"/>
      <c r="UWS36" s="687"/>
      <c r="UWT36" s="687"/>
      <c r="UWU36" s="687"/>
      <c r="UWV36" s="687"/>
      <c r="UWW36" s="687"/>
      <c r="UWX36" s="687"/>
      <c r="UWY36" s="687"/>
      <c r="UWZ36" s="687"/>
      <c r="UXA36" s="687"/>
      <c r="UXB36" s="687"/>
      <c r="UXC36" s="687"/>
      <c r="UXD36" s="687"/>
      <c r="UXE36" s="687"/>
      <c r="UXF36" s="687"/>
      <c r="UXG36" s="687"/>
      <c r="UXH36" s="687"/>
      <c r="UXI36" s="687"/>
      <c r="UXJ36" s="687"/>
      <c r="UXK36" s="687"/>
      <c r="UXL36" s="687"/>
      <c r="UXM36" s="687"/>
      <c r="UXN36" s="687"/>
      <c r="UXO36" s="687"/>
      <c r="UXP36" s="687"/>
      <c r="UXQ36" s="687"/>
      <c r="UXR36" s="687"/>
      <c r="UXS36" s="687"/>
      <c r="UXT36" s="687"/>
      <c r="UXU36" s="687"/>
      <c r="UXV36" s="687"/>
      <c r="UXW36" s="687"/>
      <c r="UXX36" s="687"/>
      <c r="UXY36" s="687"/>
      <c r="UXZ36" s="687"/>
      <c r="UYA36" s="687"/>
      <c r="UYB36" s="687"/>
      <c r="UYC36" s="687"/>
      <c r="UYD36" s="687"/>
      <c r="UYE36" s="687"/>
      <c r="UYF36" s="687"/>
      <c r="UYG36" s="687"/>
      <c r="UYH36" s="687"/>
      <c r="UYI36" s="687"/>
      <c r="UYJ36" s="687"/>
      <c r="UYK36" s="687"/>
      <c r="UYL36" s="687"/>
      <c r="UYM36" s="687"/>
      <c r="UYN36" s="687"/>
      <c r="UYO36" s="687"/>
      <c r="UYP36" s="687"/>
      <c r="UYQ36" s="687"/>
      <c r="UYR36" s="687"/>
      <c r="UYS36" s="687"/>
      <c r="UYT36" s="687"/>
      <c r="UYU36" s="687"/>
      <c r="UYV36" s="687"/>
      <c r="UYW36" s="687"/>
      <c r="UYX36" s="687"/>
      <c r="UYY36" s="687"/>
      <c r="UYZ36" s="687"/>
      <c r="UZA36" s="687"/>
      <c r="UZB36" s="687"/>
      <c r="UZC36" s="687"/>
      <c r="UZD36" s="687"/>
      <c r="UZE36" s="687"/>
      <c r="UZF36" s="687"/>
      <c r="UZG36" s="687"/>
      <c r="UZH36" s="687"/>
      <c r="UZI36" s="687"/>
      <c r="UZJ36" s="687"/>
      <c r="UZK36" s="687"/>
      <c r="UZL36" s="687"/>
      <c r="UZM36" s="687"/>
      <c r="UZN36" s="687"/>
      <c r="UZO36" s="687"/>
      <c r="UZP36" s="687"/>
      <c r="UZQ36" s="687"/>
      <c r="UZR36" s="687"/>
      <c r="UZS36" s="687"/>
      <c r="UZT36" s="687"/>
      <c r="UZU36" s="687"/>
      <c r="UZV36" s="687"/>
      <c r="UZW36" s="687"/>
      <c r="UZX36" s="687"/>
      <c r="UZY36" s="687"/>
      <c r="UZZ36" s="687"/>
      <c r="VAA36" s="687"/>
      <c r="VAB36" s="687"/>
      <c r="VAC36" s="687"/>
      <c r="VAD36" s="687"/>
      <c r="VAE36" s="687"/>
      <c r="VAF36" s="687"/>
      <c r="VAG36" s="687"/>
      <c r="VAH36" s="687"/>
      <c r="VAI36" s="687"/>
      <c r="VAJ36" s="687"/>
      <c r="VAK36" s="687"/>
      <c r="VAL36" s="687"/>
      <c r="VAM36" s="687"/>
      <c r="VAN36" s="687"/>
      <c r="VAO36" s="687"/>
      <c r="VAP36" s="687"/>
      <c r="VAQ36" s="687"/>
      <c r="VAR36" s="687"/>
      <c r="VAS36" s="687"/>
      <c r="VAT36" s="687"/>
      <c r="VAU36" s="687"/>
      <c r="VAV36" s="687"/>
      <c r="VAW36" s="687"/>
      <c r="VAX36" s="687"/>
      <c r="VAY36" s="687"/>
      <c r="VAZ36" s="687"/>
      <c r="VBA36" s="687"/>
      <c r="VBB36" s="687"/>
      <c r="VBC36" s="687"/>
      <c r="VBD36" s="687"/>
      <c r="VBE36" s="687"/>
      <c r="VBF36" s="687"/>
      <c r="VBG36" s="687"/>
      <c r="VBH36" s="687"/>
      <c r="VBI36" s="687"/>
      <c r="VBJ36" s="687"/>
      <c r="VBK36" s="687"/>
      <c r="VBL36" s="687"/>
      <c r="VBM36" s="687"/>
      <c r="VBN36" s="687"/>
      <c r="VBO36" s="687"/>
      <c r="VBP36" s="687"/>
      <c r="VBQ36" s="687"/>
      <c r="VBR36" s="687"/>
      <c r="VBS36" s="687"/>
      <c r="VBT36" s="687"/>
      <c r="VBU36" s="687"/>
      <c r="VBV36" s="687"/>
      <c r="VBW36" s="687"/>
      <c r="VBX36" s="687"/>
      <c r="VBY36" s="687"/>
      <c r="VBZ36" s="687"/>
      <c r="VCA36" s="687"/>
      <c r="VCB36" s="687"/>
      <c r="VCC36" s="687"/>
      <c r="VCD36" s="687"/>
      <c r="VCE36" s="687"/>
      <c r="VCF36" s="687"/>
      <c r="VCG36" s="687"/>
      <c r="VCH36" s="687"/>
      <c r="VCI36" s="687"/>
      <c r="VCJ36" s="687"/>
      <c r="VCK36" s="687"/>
      <c r="VCL36" s="687"/>
      <c r="VCM36" s="687"/>
      <c r="VCN36" s="687"/>
      <c r="VCO36" s="687"/>
      <c r="VCP36" s="687"/>
      <c r="VCQ36" s="687"/>
      <c r="VCR36" s="687"/>
      <c r="VCS36" s="687"/>
      <c r="VCT36" s="687"/>
      <c r="VCU36" s="687"/>
      <c r="VCV36" s="687"/>
      <c r="VCW36" s="687"/>
      <c r="VCX36" s="687"/>
      <c r="VCY36" s="687"/>
      <c r="VCZ36" s="687"/>
      <c r="VDA36" s="687"/>
      <c r="VDB36" s="687"/>
      <c r="VDC36" s="687"/>
      <c r="VDD36" s="687"/>
      <c r="VDE36" s="687"/>
      <c r="VDF36" s="687"/>
      <c r="VDG36" s="687"/>
      <c r="VDH36" s="687"/>
      <c r="VDI36" s="687"/>
      <c r="VDJ36" s="687"/>
      <c r="VDK36" s="687"/>
      <c r="VDL36" s="687"/>
      <c r="VDM36" s="687"/>
      <c r="VDN36" s="687"/>
      <c r="VDO36" s="687"/>
      <c r="VDP36" s="687"/>
      <c r="VDQ36" s="687"/>
      <c r="VDR36" s="687"/>
      <c r="VDS36" s="687"/>
      <c r="VDT36" s="687"/>
      <c r="VDU36" s="687"/>
      <c r="VDV36" s="687"/>
      <c r="VDW36" s="687"/>
      <c r="VDX36" s="687"/>
      <c r="VDY36" s="687"/>
      <c r="VDZ36" s="687"/>
      <c r="VEA36" s="687"/>
      <c r="VEB36" s="687"/>
      <c r="VEC36" s="687"/>
      <c r="VED36" s="687"/>
      <c r="VEE36" s="687"/>
      <c r="VEF36" s="687"/>
      <c r="VEG36" s="687"/>
      <c r="VEH36" s="687"/>
      <c r="VEI36" s="687"/>
      <c r="VEJ36" s="687"/>
      <c r="VEK36" s="687"/>
      <c r="VEL36" s="687"/>
      <c r="VEM36" s="687"/>
      <c r="VEN36" s="687"/>
      <c r="VEO36" s="687"/>
      <c r="VEP36" s="687"/>
      <c r="VEQ36" s="687"/>
      <c r="VER36" s="687"/>
      <c r="VES36" s="687"/>
      <c r="VET36" s="687"/>
      <c r="VEU36" s="687"/>
      <c r="VEV36" s="687"/>
      <c r="VEW36" s="687"/>
      <c r="VEX36" s="687"/>
      <c r="VEY36" s="687"/>
      <c r="VEZ36" s="687"/>
      <c r="VFA36" s="687"/>
      <c r="VFB36" s="687"/>
      <c r="VFC36" s="687"/>
      <c r="VFD36" s="687"/>
      <c r="VFE36" s="687"/>
      <c r="VFF36" s="687"/>
      <c r="VFG36" s="687"/>
      <c r="VFH36" s="687"/>
      <c r="VFI36" s="687"/>
      <c r="VFJ36" s="687"/>
      <c r="VFK36" s="687"/>
      <c r="VFL36" s="687"/>
      <c r="VFM36" s="687"/>
      <c r="VFN36" s="687"/>
      <c r="VFO36" s="687"/>
      <c r="VFP36" s="687"/>
      <c r="VFQ36" s="687"/>
      <c r="VFR36" s="687"/>
      <c r="VFS36" s="687"/>
      <c r="VFT36" s="687"/>
      <c r="VFU36" s="687"/>
      <c r="VFV36" s="687"/>
      <c r="VFW36" s="687"/>
      <c r="VFX36" s="687"/>
      <c r="VFY36" s="687"/>
      <c r="VFZ36" s="687"/>
      <c r="VGA36" s="687"/>
      <c r="VGB36" s="687"/>
      <c r="VGC36" s="687"/>
      <c r="VGD36" s="687"/>
      <c r="VGE36" s="687"/>
      <c r="VGF36" s="687"/>
      <c r="VGG36" s="687"/>
      <c r="VGH36" s="687"/>
      <c r="VGI36" s="687"/>
      <c r="VGJ36" s="687"/>
      <c r="VGK36" s="687"/>
      <c r="VGL36" s="687"/>
      <c r="VGM36" s="687"/>
      <c r="VGN36" s="687"/>
      <c r="VGO36" s="687"/>
      <c r="VGP36" s="687"/>
      <c r="VGQ36" s="687"/>
      <c r="VGR36" s="687"/>
      <c r="VGS36" s="687"/>
      <c r="VGT36" s="687"/>
      <c r="VGU36" s="687"/>
      <c r="VGV36" s="687"/>
      <c r="VGW36" s="687"/>
      <c r="VGX36" s="687"/>
      <c r="VGY36" s="687"/>
      <c r="VGZ36" s="687"/>
      <c r="VHA36" s="687"/>
      <c r="VHB36" s="687"/>
      <c r="VHC36" s="687"/>
      <c r="VHD36" s="687"/>
      <c r="VHE36" s="687"/>
      <c r="VHF36" s="687"/>
      <c r="VHG36" s="687"/>
      <c r="VHH36" s="687"/>
      <c r="VHI36" s="687"/>
      <c r="VHJ36" s="687"/>
      <c r="VHK36" s="687"/>
      <c r="VHL36" s="687"/>
      <c r="VHM36" s="687"/>
      <c r="VHN36" s="687"/>
      <c r="VHO36" s="687"/>
      <c r="VHP36" s="687"/>
      <c r="VHQ36" s="687"/>
      <c r="VHR36" s="687"/>
      <c r="VHS36" s="687"/>
      <c r="VHT36" s="687"/>
      <c r="VHU36" s="687"/>
      <c r="VHV36" s="687"/>
      <c r="VHW36" s="687"/>
      <c r="VHX36" s="687"/>
      <c r="VHY36" s="687"/>
      <c r="VHZ36" s="687"/>
      <c r="VIA36" s="687"/>
      <c r="VIB36" s="687"/>
      <c r="VIC36" s="687"/>
      <c r="VID36" s="687"/>
      <c r="VIE36" s="687"/>
      <c r="VIF36" s="687"/>
      <c r="VIG36" s="687"/>
      <c r="VIH36" s="687"/>
      <c r="VII36" s="687"/>
      <c r="VIJ36" s="687"/>
      <c r="VIK36" s="687"/>
      <c r="VIL36" s="687"/>
      <c r="VIM36" s="687"/>
      <c r="VIN36" s="687"/>
      <c r="VIO36" s="687"/>
      <c r="VIP36" s="687"/>
      <c r="VIQ36" s="687"/>
      <c r="VIR36" s="687"/>
      <c r="VIS36" s="687"/>
      <c r="VIT36" s="687"/>
      <c r="VIU36" s="687"/>
      <c r="VIV36" s="687"/>
      <c r="VIW36" s="687"/>
      <c r="VIX36" s="687"/>
      <c r="VIY36" s="687"/>
      <c r="VIZ36" s="687"/>
      <c r="VJA36" s="687"/>
      <c r="VJB36" s="687"/>
      <c r="VJC36" s="687"/>
      <c r="VJD36" s="687"/>
      <c r="VJE36" s="687"/>
      <c r="VJF36" s="687"/>
      <c r="VJG36" s="687"/>
      <c r="VJH36" s="687"/>
      <c r="VJI36" s="687"/>
      <c r="VJJ36" s="687"/>
      <c r="VJK36" s="687"/>
      <c r="VJL36" s="687"/>
      <c r="VJM36" s="687"/>
      <c r="VJN36" s="687"/>
      <c r="VJO36" s="687"/>
      <c r="VJP36" s="687"/>
      <c r="VJQ36" s="687"/>
      <c r="VJR36" s="687"/>
      <c r="VJS36" s="687"/>
      <c r="VJT36" s="687"/>
      <c r="VJU36" s="687"/>
      <c r="VJV36" s="687"/>
      <c r="VJW36" s="687"/>
      <c r="VJX36" s="687"/>
      <c r="VJY36" s="687"/>
      <c r="VJZ36" s="687"/>
      <c r="VKA36" s="687"/>
      <c r="VKB36" s="687"/>
      <c r="VKC36" s="687"/>
      <c r="VKD36" s="687"/>
      <c r="VKE36" s="687"/>
      <c r="VKF36" s="687"/>
      <c r="VKG36" s="687"/>
      <c r="VKH36" s="687"/>
      <c r="VKI36" s="687"/>
      <c r="VKJ36" s="687"/>
      <c r="VKK36" s="687"/>
      <c r="VKL36" s="687"/>
      <c r="VKM36" s="687"/>
      <c r="VKN36" s="687"/>
      <c r="VKO36" s="687"/>
      <c r="VKP36" s="687"/>
      <c r="VKQ36" s="687"/>
      <c r="VKR36" s="687"/>
      <c r="VKS36" s="687"/>
      <c r="VKT36" s="687"/>
      <c r="VKU36" s="687"/>
      <c r="VKV36" s="687"/>
      <c r="VKW36" s="687"/>
      <c r="VKX36" s="687"/>
      <c r="VKY36" s="687"/>
      <c r="VKZ36" s="687"/>
      <c r="VLA36" s="687"/>
      <c r="VLB36" s="687"/>
      <c r="VLC36" s="687"/>
      <c r="VLD36" s="687"/>
      <c r="VLE36" s="687"/>
      <c r="VLF36" s="687"/>
      <c r="VLG36" s="687"/>
      <c r="VLH36" s="687"/>
      <c r="VLI36" s="687"/>
      <c r="VLJ36" s="687"/>
      <c r="VLK36" s="687"/>
      <c r="VLL36" s="687"/>
      <c r="VLM36" s="687"/>
      <c r="VLN36" s="687"/>
      <c r="VLO36" s="687"/>
      <c r="VLP36" s="687"/>
      <c r="VLQ36" s="687"/>
      <c r="VLR36" s="687"/>
      <c r="VLS36" s="687"/>
      <c r="VLT36" s="687"/>
      <c r="VLU36" s="687"/>
      <c r="VLV36" s="687"/>
      <c r="VLW36" s="687"/>
      <c r="VLX36" s="687"/>
      <c r="VLY36" s="687"/>
      <c r="VLZ36" s="687"/>
      <c r="VMA36" s="687"/>
      <c r="VMB36" s="687"/>
      <c r="VMC36" s="687"/>
      <c r="VMD36" s="687"/>
      <c r="VME36" s="687"/>
      <c r="VMF36" s="687"/>
      <c r="VMG36" s="687"/>
      <c r="VMH36" s="687"/>
      <c r="VMI36" s="687"/>
      <c r="VMJ36" s="687"/>
      <c r="VMK36" s="687"/>
      <c r="VML36" s="687"/>
      <c r="VMM36" s="687"/>
      <c r="VMN36" s="687"/>
      <c r="VMO36" s="687"/>
      <c r="VMP36" s="687"/>
      <c r="VMQ36" s="687"/>
      <c r="VMR36" s="687"/>
      <c r="VMS36" s="687"/>
      <c r="VMT36" s="687"/>
      <c r="VMU36" s="687"/>
      <c r="VMV36" s="687"/>
      <c r="VMW36" s="687"/>
      <c r="VMX36" s="687"/>
      <c r="VMY36" s="687"/>
      <c r="VMZ36" s="687"/>
      <c r="VNA36" s="687"/>
      <c r="VNB36" s="687"/>
      <c r="VNC36" s="687"/>
      <c r="VND36" s="687"/>
      <c r="VNE36" s="687"/>
      <c r="VNF36" s="687"/>
      <c r="VNG36" s="687"/>
      <c r="VNH36" s="687"/>
      <c r="VNI36" s="687"/>
      <c r="VNJ36" s="687"/>
      <c r="VNK36" s="687"/>
      <c r="VNL36" s="687"/>
      <c r="VNM36" s="687"/>
      <c r="VNN36" s="687"/>
      <c r="VNO36" s="687"/>
      <c r="VNP36" s="687"/>
      <c r="VNQ36" s="687"/>
      <c r="VNR36" s="687"/>
      <c r="VNS36" s="687"/>
      <c r="VNT36" s="687"/>
      <c r="VNU36" s="687"/>
      <c r="VNV36" s="687"/>
      <c r="VNW36" s="687"/>
      <c r="VNX36" s="687"/>
      <c r="VNY36" s="687"/>
      <c r="VNZ36" s="687"/>
      <c r="VOA36" s="687"/>
      <c r="VOB36" s="687"/>
      <c r="VOC36" s="687"/>
      <c r="VOD36" s="687"/>
      <c r="VOE36" s="687"/>
      <c r="VOF36" s="687"/>
      <c r="VOG36" s="687"/>
      <c r="VOH36" s="687"/>
      <c r="VOI36" s="687"/>
      <c r="VOJ36" s="687"/>
      <c r="VOK36" s="687"/>
      <c r="VOL36" s="687"/>
      <c r="VOM36" s="687"/>
      <c r="VON36" s="687"/>
      <c r="VOO36" s="687"/>
      <c r="VOP36" s="687"/>
      <c r="VOQ36" s="687"/>
      <c r="VOR36" s="687"/>
      <c r="VOS36" s="687"/>
      <c r="VOT36" s="687"/>
      <c r="VOU36" s="687"/>
      <c r="VOV36" s="687"/>
      <c r="VOW36" s="687"/>
      <c r="VOX36" s="687"/>
      <c r="VOY36" s="687"/>
      <c r="VOZ36" s="687"/>
      <c r="VPA36" s="687"/>
      <c r="VPB36" s="687"/>
      <c r="VPC36" s="687"/>
      <c r="VPD36" s="687"/>
      <c r="VPE36" s="687"/>
      <c r="VPF36" s="687"/>
      <c r="VPG36" s="687"/>
      <c r="VPH36" s="687"/>
      <c r="VPI36" s="687"/>
      <c r="VPJ36" s="687"/>
      <c r="VPK36" s="687"/>
      <c r="VPL36" s="687"/>
      <c r="VPM36" s="687"/>
      <c r="VPN36" s="687"/>
      <c r="VPO36" s="687"/>
      <c r="VPP36" s="687"/>
      <c r="VPQ36" s="687"/>
      <c r="VPR36" s="687"/>
      <c r="VPS36" s="687"/>
      <c r="VPT36" s="687"/>
      <c r="VPU36" s="687"/>
      <c r="VPV36" s="687"/>
      <c r="VPW36" s="687"/>
      <c r="VPX36" s="687"/>
      <c r="VPY36" s="687"/>
      <c r="VPZ36" s="687"/>
      <c r="VQA36" s="687"/>
      <c r="VQB36" s="687"/>
      <c r="VQC36" s="687"/>
      <c r="VQD36" s="687"/>
      <c r="VQE36" s="687"/>
      <c r="VQF36" s="687"/>
      <c r="VQG36" s="687"/>
      <c r="VQH36" s="687"/>
      <c r="VQI36" s="687"/>
      <c r="VQJ36" s="687"/>
      <c r="VQK36" s="687"/>
      <c r="VQL36" s="687"/>
      <c r="VQM36" s="687"/>
      <c r="VQN36" s="687"/>
      <c r="VQO36" s="687"/>
      <c r="VQP36" s="687"/>
      <c r="VQQ36" s="687"/>
      <c r="VQR36" s="687"/>
      <c r="VQS36" s="687"/>
      <c r="VQT36" s="687"/>
      <c r="VQU36" s="687"/>
      <c r="VQV36" s="687"/>
      <c r="VQW36" s="687"/>
      <c r="VQX36" s="687"/>
      <c r="VQY36" s="687"/>
      <c r="VQZ36" s="687"/>
      <c r="VRA36" s="687"/>
      <c r="VRB36" s="687"/>
      <c r="VRC36" s="687"/>
      <c r="VRD36" s="687"/>
      <c r="VRE36" s="687"/>
      <c r="VRF36" s="687"/>
      <c r="VRG36" s="687"/>
      <c r="VRH36" s="687"/>
      <c r="VRI36" s="687"/>
      <c r="VRJ36" s="687"/>
      <c r="VRK36" s="687"/>
      <c r="VRL36" s="687"/>
      <c r="VRM36" s="687"/>
      <c r="VRN36" s="687"/>
      <c r="VRO36" s="687"/>
      <c r="VRP36" s="687"/>
      <c r="VRQ36" s="687"/>
      <c r="VRR36" s="687"/>
      <c r="VRS36" s="687"/>
      <c r="VRT36" s="687"/>
      <c r="VRU36" s="687"/>
      <c r="VRV36" s="687"/>
      <c r="VRW36" s="687"/>
      <c r="VRX36" s="687"/>
      <c r="VRY36" s="687"/>
      <c r="VRZ36" s="687"/>
      <c r="VSA36" s="687"/>
      <c r="VSB36" s="687"/>
      <c r="VSC36" s="687"/>
      <c r="VSD36" s="687"/>
      <c r="VSE36" s="687"/>
      <c r="VSF36" s="687"/>
      <c r="VSG36" s="687"/>
      <c r="VSH36" s="687"/>
      <c r="VSI36" s="687"/>
      <c r="VSJ36" s="687"/>
      <c r="VSK36" s="687"/>
      <c r="VSL36" s="687"/>
      <c r="VSM36" s="687"/>
      <c r="VSN36" s="687"/>
      <c r="VSO36" s="687"/>
      <c r="VSP36" s="687"/>
      <c r="VSQ36" s="687"/>
      <c r="VSR36" s="687"/>
      <c r="VSS36" s="687"/>
      <c r="VST36" s="687"/>
      <c r="VSU36" s="687"/>
      <c r="VSV36" s="687"/>
      <c r="VSW36" s="687"/>
      <c r="VSX36" s="687"/>
      <c r="VSY36" s="687"/>
      <c r="VSZ36" s="687"/>
      <c r="VTA36" s="687"/>
      <c r="VTB36" s="687"/>
      <c r="VTC36" s="687"/>
      <c r="VTD36" s="687"/>
      <c r="VTE36" s="687"/>
      <c r="VTF36" s="687"/>
      <c r="VTG36" s="687"/>
      <c r="VTH36" s="687"/>
      <c r="VTI36" s="687"/>
      <c r="VTJ36" s="687"/>
      <c r="VTK36" s="687"/>
      <c r="VTL36" s="687"/>
      <c r="VTM36" s="687"/>
      <c r="VTN36" s="687"/>
      <c r="VTO36" s="687"/>
      <c r="VTP36" s="687"/>
      <c r="VTQ36" s="687"/>
      <c r="VTR36" s="687"/>
      <c r="VTS36" s="687"/>
      <c r="VTT36" s="687"/>
      <c r="VTU36" s="687"/>
      <c r="VTV36" s="687"/>
      <c r="VTW36" s="687"/>
      <c r="VTX36" s="687"/>
      <c r="VTY36" s="687"/>
      <c r="VTZ36" s="687"/>
      <c r="VUA36" s="687"/>
      <c r="VUB36" s="687"/>
      <c r="VUC36" s="687"/>
      <c r="VUD36" s="687"/>
      <c r="VUE36" s="687"/>
      <c r="VUF36" s="687"/>
      <c r="VUG36" s="687"/>
      <c r="VUH36" s="687"/>
      <c r="VUI36" s="687"/>
      <c r="VUJ36" s="687"/>
      <c r="VUK36" s="687"/>
      <c r="VUL36" s="687"/>
      <c r="VUM36" s="687"/>
      <c r="VUN36" s="687"/>
      <c r="VUO36" s="687"/>
      <c r="VUP36" s="687"/>
      <c r="VUQ36" s="687"/>
      <c r="VUR36" s="687"/>
      <c r="VUS36" s="687"/>
      <c r="VUT36" s="687"/>
      <c r="VUU36" s="687"/>
      <c r="VUV36" s="687"/>
      <c r="VUW36" s="687"/>
      <c r="VUX36" s="687"/>
      <c r="VUY36" s="687"/>
      <c r="VUZ36" s="687"/>
      <c r="VVA36" s="687"/>
      <c r="VVB36" s="687"/>
      <c r="VVC36" s="687"/>
      <c r="VVD36" s="687"/>
      <c r="VVE36" s="687"/>
      <c r="VVF36" s="687"/>
      <c r="VVG36" s="687"/>
      <c r="VVH36" s="687"/>
      <c r="VVI36" s="687"/>
      <c r="VVJ36" s="687"/>
      <c r="VVK36" s="687"/>
      <c r="VVL36" s="687"/>
      <c r="VVM36" s="687"/>
      <c r="VVN36" s="687"/>
      <c r="VVO36" s="687"/>
      <c r="VVP36" s="687"/>
      <c r="VVQ36" s="687"/>
      <c r="VVR36" s="687"/>
      <c r="VVS36" s="687"/>
      <c r="VVT36" s="687"/>
      <c r="VVU36" s="687"/>
      <c r="VVV36" s="687"/>
      <c r="VVW36" s="687"/>
      <c r="VVX36" s="687"/>
      <c r="VVY36" s="687"/>
      <c r="VVZ36" s="687"/>
      <c r="VWA36" s="687"/>
      <c r="VWB36" s="687"/>
      <c r="VWC36" s="687"/>
      <c r="VWD36" s="687"/>
      <c r="VWE36" s="687"/>
      <c r="VWF36" s="687"/>
      <c r="VWG36" s="687"/>
      <c r="VWH36" s="687"/>
      <c r="VWI36" s="687"/>
      <c r="VWJ36" s="687"/>
      <c r="VWK36" s="687"/>
      <c r="VWL36" s="687"/>
      <c r="VWM36" s="687"/>
      <c r="VWN36" s="687"/>
      <c r="VWO36" s="687"/>
      <c r="VWP36" s="687"/>
      <c r="VWQ36" s="687"/>
      <c r="VWR36" s="687"/>
      <c r="VWS36" s="687"/>
      <c r="VWT36" s="687"/>
      <c r="VWU36" s="687"/>
      <c r="VWV36" s="687"/>
      <c r="VWW36" s="687"/>
      <c r="VWX36" s="687"/>
      <c r="VWY36" s="687"/>
      <c r="VWZ36" s="687"/>
      <c r="VXA36" s="687"/>
      <c r="VXB36" s="687"/>
      <c r="VXC36" s="687"/>
      <c r="VXD36" s="687"/>
      <c r="VXE36" s="687"/>
      <c r="VXF36" s="687"/>
      <c r="VXG36" s="687"/>
      <c r="VXH36" s="687"/>
      <c r="VXI36" s="687"/>
      <c r="VXJ36" s="687"/>
      <c r="VXK36" s="687"/>
      <c r="VXL36" s="687"/>
      <c r="VXM36" s="687"/>
      <c r="VXN36" s="687"/>
      <c r="VXO36" s="687"/>
      <c r="VXP36" s="687"/>
      <c r="VXQ36" s="687"/>
      <c r="VXR36" s="687"/>
      <c r="VXS36" s="687"/>
      <c r="VXT36" s="687"/>
      <c r="VXU36" s="687"/>
      <c r="VXV36" s="687"/>
      <c r="VXW36" s="687"/>
      <c r="VXX36" s="687"/>
      <c r="VXY36" s="687"/>
      <c r="VXZ36" s="687"/>
      <c r="VYA36" s="687"/>
      <c r="VYB36" s="687"/>
      <c r="VYC36" s="687"/>
      <c r="VYD36" s="687"/>
      <c r="VYE36" s="687"/>
      <c r="VYF36" s="687"/>
      <c r="VYG36" s="687"/>
      <c r="VYH36" s="687"/>
      <c r="VYI36" s="687"/>
      <c r="VYJ36" s="687"/>
      <c r="VYK36" s="687"/>
      <c r="VYL36" s="687"/>
      <c r="VYM36" s="687"/>
      <c r="VYN36" s="687"/>
      <c r="VYO36" s="687"/>
      <c r="VYP36" s="687"/>
      <c r="VYQ36" s="687"/>
      <c r="VYR36" s="687"/>
      <c r="VYS36" s="687"/>
      <c r="VYT36" s="687"/>
      <c r="VYU36" s="687"/>
      <c r="VYV36" s="687"/>
      <c r="VYW36" s="687"/>
      <c r="VYX36" s="687"/>
      <c r="VYY36" s="687"/>
      <c r="VYZ36" s="687"/>
      <c r="VZA36" s="687"/>
      <c r="VZB36" s="687"/>
      <c r="VZC36" s="687"/>
      <c r="VZD36" s="687"/>
      <c r="VZE36" s="687"/>
      <c r="VZF36" s="687"/>
      <c r="VZG36" s="687"/>
      <c r="VZH36" s="687"/>
      <c r="VZI36" s="687"/>
      <c r="VZJ36" s="687"/>
      <c r="VZK36" s="687"/>
      <c r="VZL36" s="687"/>
      <c r="VZM36" s="687"/>
      <c r="VZN36" s="687"/>
      <c r="VZO36" s="687"/>
      <c r="VZP36" s="687"/>
      <c r="VZQ36" s="687"/>
      <c r="VZR36" s="687"/>
      <c r="VZS36" s="687"/>
      <c r="VZT36" s="687"/>
      <c r="VZU36" s="687"/>
      <c r="VZV36" s="687"/>
      <c r="VZW36" s="687"/>
      <c r="VZX36" s="687"/>
      <c r="VZY36" s="687"/>
      <c r="VZZ36" s="687"/>
      <c r="WAA36" s="687"/>
      <c r="WAB36" s="687"/>
      <c r="WAC36" s="687"/>
      <c r="WAD36" s="687"/>
      <c r="WAE36" s="687"/>
      <c r="WAF36" s="687"/>
      <c r="WAG36" s="687"/>
      <c r="WAH36" s="687"/>
      <c r="WAI36" s="687"/>
      <c r="WAJ36" s="687"/>
      <c r="WAK36" s="687"/>
      <c r="WAL36" s="687"/>
      <c r="WAM36" s="687"/>
      <c r="WAN36" s="687"/>
      <c r="WAO36" s="687"/>
      <c r="WAP36" s="687"/>
      <c r="WAQ36" s="687"/>
      <c r="WAR36" s="687"/>
      <c r="WAS36" s="687"/>
      <c r="WAT36" s="687"/>
      <c r="WAU36" s="687"/>
      <c r="WAV36" s="687"/>
      <c r="WAW36" s="687"/>
      <c r="WAX36" s="687"/>
      <c r="WAY36" s="687"/>
      <c r="WAZ36" s="687"/>
      <c r="WBA36" s="687"/>
      <c r="WBB36" s="687"/>
      <c r="WBC36" s="687"/>
      <c r="WBD36" s="687"/>
      <c r="WBE36" s="687"/>
      <c r="WBF36" s="687"/>
      <c r="WBG36" s="687"/>
      <c r="WBH36" s="687"/>
      <c r="WBI36" s="687"/>
      <c r="WBJ36" s="687"/>
      <c r="WBK36" s="687"/>
      <c r="WBL36" s="687"/>
      <c r="WBM36" s="687"/>
      <c r="WBN36" s="687"/>
      <c r="WBO36" s="687"/>
      <c r="WBP36" s="687"/>
      <c r="WBQ36" s="687"/>
      <c r="WBR36" s="687"/>
      <c r="WBS36" s="687"/>
      <c r="WBT36" s="687"/>
      <c r="WBU36" s="687"/>
      <c r="WBV36" s="687"/>
      <c r="WBW36" s="687"/>
      <c r="WBX36" s="687"/>
      <c r="WBY36" s="687"/>
      <c r="WBZ36" s="687"/>
      <c r="WCA36" s="687"/>
      <c r="WCB36" s="687"/>
      <c r="WCC36" s="687"/>
      <c r="WCD36" s="687"/>
      <c r="WCE36" s="687"/>
      <c r="WCF36" s="687"/>
      <c r="WCG36" s="687"/>
      <c r="WCH36" s="687"/>
      <c r="WCI36" s="687"/>
      <c r="WCJ36" s="687"/>
      <c r="WCK36" s="687"/>
      <c r="WCL36" s="687"/>
      <c r="WCM36" s="687"/>
      <c r="WCN36" s="687"/>
      <c r="WCO36" s="687"/>
      <c r="WCP36" s="687"/>
      <c r="WCQ36" s="687"/>
      <c r="WCR36" s="687"/>
      <c r="WCS36" s="687"/>
      <c r="WCT36" s="687"/>
      <c r="WCU36" s="687"/>
      <c r="WCV36" s="687"/>
      <c r="WCW36" s="687"/>
      <c r="WCX36" s="687"/>
      <c r="WCY36" s="687"/>
      <c r="WCZ36" s="687"/>
      <c r="WDA36" s="687"/>
      <c r="WDB36" s="687"/>
      <c r="WDC36" s="687"/>
      <c r="WDD36" s="687"/>
      <c r="WDE36" s="687"/>
      <c r="WDF36" s="687"/>
      <c r="WDG36" s="687"/>
      <c r="WDH36" s="687"/>
      <c r="WDI36" s="687"/>
      <c r="WDJ36" s="687"/>
      <c r="WDK36" s="687"/>
      <c r="WDL36" s="687"/>
      <c r="WDM36" s="687"/>
      <c r="WDN36" s="687"/>
      <c r="WDO36" s="687"/>
      <c r="WDP36" s="687"/>
      <c r="WDQ36" s="687"/>
      <c r="WDR36" s="687"/>
      <c r="WDS36" s="687"/>
      <c r="WDT36" s="687"/>
      <c r="WDU36" s="687"/>
      <c r="WDV36" s="687"/>
      <c r="WDW36" s="687"/>
      <c r="WDX36" s="687"/>
      <c r="WDY36" s="687"/>
      <c r="WDZ36" s="687"/>
      <c r="WEA36" s="687"/>
      <c r="WEB36" s="687"/>
      <c r="WEC36" s="687"/>
      <c r="WED36" s="687"/>
      <c r="WEE36" s="687"/>
      <c r="WEF36" s="687"/>
      <c r="WEG36" s="687"/>
      <c r="WEH36" s="687"/>
      <c r="WEI36" s="687"/>
      <c r="WEJ36" s="687"/>
      <c r="WEK36" s="687"/>
      <c r="WEL36" s="687"/>
      <c r="WEM36" s="687"/>
      <c r="WEN36" s="687"/>
      <c r="WEO36" s="687"/>
      <c r="WEP36" s="687"/>
      <c r="WEQ36" s="687"/>
      <c r="WER36" s="687"/>
      <c r="WES36" s="687"/>
      <c r="WET36" s="687"/>
      <c r="WEU36" s="687"/>
      <c r="WEV36" s="687"/>
      <c r="WEW36" s="687"/>
      <c r="WEX36" s="687"/>
      <c r="WEY36" s="687"/>
      <c r="WEZ36" s="687"/>
      <c r="WFA36" s="687"/>
      <c r="WFB36" s="687"/>
      <c r="WFC36" s="687"/>
      <c r="WFD36" s="687"/>
      <c r="WFE36" s="687"/>
      <c r="WFF36" s="687"/>
      <c r="WFG36" s="687"/>
      <c r="WFH36" s="687"/>
      <c r="WFI36" s="687"/>
      <c r="WFJ36" s="687"/>
      <c r="WFK36" s="687"/>
      <c r="WFL36" s="687"/>
      <c r="WFM36" s="687"/>
      <c r="WFN36" s="687"/>
      <c r="WFO36" s="687"/>
      <c r="WFP36" s="687"/>
      <c r="WFQ36" s="687"/>
      <c r="WFR36" s="687"/>
      <c r="WFS36" s="687"/>
      <c r="WFT36" s="687"/>
      <c r="WFU36" s="687"/>
      <c r="WFV36" s="687"/>
      <c r="WFW36" s="687"/>
      <c r="WFX36" s="687"/>
      <c r="WFY36" s="687"/>
      <c r="WFZ36" s="687"/>
      <c r="WGA36" s="687"/>
      <c r="WGB36" s="687"/>
      <c r="WGC36" s="687"/>
      <c r="WGD36" s="687"/>
      <c r="WGE36" s="687"/>
      <c r="WGF36" s="687"/>
      <c r="WGG36" s="687"/>
      <c r="WGH36" s="687"/>
      <c r="WGI36" s="687"/>
      <c r="WGJ36" s="687"/>
      <c r="WGK36" s="687"/>
      <c r="WGL36" s="687"/>
      <c r="WGM36" s="687"/>
      <c r="WGN36" s="687"/>
      <c r="WGO36" s="687"/>
      <c r="WGP36" s="687"/>
      <c r="WGQ36" s="687"/>
      <c r="WGR36" s="687"/>
      <c r="WGS36" s="687"/>
      <c r="WGT36" s="687"/>
      <c r="WGU36" s="687"/>
      <c r="WGV36" s="687"/>
      <c r="WGW36" s="687"/>
      <c r="WGX36" s="687"/>
      <c r="WGY36" s="687"/>
      <c r="WGZ36" s="687"/>
      <c r="WHA36" s="687"/>
      <c r="WHB36" s="687"/>
      <c r="WHC36" s="687"/>
      <c r="WHD36" s="687"/>
      <c r="WHE36" s="687"/>
      <c r="WHF36" s="687"/>
      <c r="WHG36" s="687"/>
      <c r="WHH36" s="687"/>
      <c r="WHI36" s="687"/>
      <c r="WHJ36" s="687"/>
      <c r="WHK36" s="687"/>
      <c r="WHL36" s="687"/>
      <c r="WHM36" s="687"/>
      <c r="WHN36" s="687"/>
      <c r="WHO36" s="687"/>
      <c r="WHP36" s="687"/>
      <c r="WHQ36" s="687"/>
      <c r="WHR36" s="687"/>
      <c r="WHS36" s="687"/>
      <c r="WHT36" s="687"/>
      <c r="WHU36" s="687"/>
      <c r="WHV36" s="687"/>
      <c r="WHW36" s="687"/>
      <c r="WHX36" s="687"/>
      <c r="WHY36" s="687"/>
      <c r="WHZ36" s="687"/>
      <c r="WIA36" s="687"/>
      <c r="WIB36" s="687"/>
      <c r="WIC36" s="687"/>
      <c r="WID36" s="687"/>
      <c r="WIE36" s="687"/>
      <c r="WIF36" s="687"/>
      <c r="WIG36" s="687"/>
      <c r="WIH36" s="687"/>
      <c r="WII36" s="687"/>
      <c r="WIJ36" s="687"/>
      <c r="WIK36" s="687"/>
      <c r="WIL36" s="687"/>
      <c r="WIM36" s="687"/>
      <c r="WIN36" s="687"/>
      <c r="WIO36" s="687"/>
      <c r="WIP36" s="687"/>
      <c r="WIQ36" s="687"/>
      <c r="WIR36" s="687"/>
      <c r="WIS36" s="687"/>
      <c r="WIT36" s="687"/>
      <c r="WIU36" s="687"/>
      <c r="WIV36" s="687"/>
      <c r="WIW36" s="687"/>
      <c r="WIX36" s="687"/>
      <c r="WIY36" s="687"/>
      <c r="WIZ36" s="687"/>
      <c r="WJA36" s="687"/>
      <c r="WJB36" s="687"/>
      <c r="WJC36" s="687"/>
      <c r="WJD36" s="687"/>
      <c r="WJE36" s="687"/>
      <c r="WJF36" s="687"/>
      <c r="WJG36" s="687"/>
      <c r="WJH36" s="687"/>
      <c r="WJI36" s="687"/>
      <c r="WJJ36" s="687"/>
      <c r="WJK36" s="687"/>
      <c r="WJL36" s="687"/>
      <c r="WJM36" s="687"/>
      <c r="WJN36" s="687"/>
      <c r="WJO36" s="687"/>
      <c r="WJP36" s="687"/>
      <c r="WJQ36" s="687"/>
      <c r="WJR36" s="687"/>
      <c r="WJS36" s="687"/>
      <c r="WJT36" s="687"/>
      <c r="WJU36" s="687"/>
      <c r="WJV36" s="687"/>
      <c r="WJW36" s="687"/>
      <c r="WJX36" s="687"/>
      <c r="WJY36" s="687"/>
      <c r="WJZ36" s="687"/>
      <c r="WKA36" s="687"/>
      <c r="WKB36" s="687"/>
      <c r="WKC36" s="687"/>
      <c r="WKD36" s="687"/>
      <c r="WKE36" s="687"/>
      <c r="WKF36" s="687"/>
      <c r="WKG36" s="687"/>
      <c r="WKH36" s="687"/>
      <c r="WKI36" s="687"/>
      <c r="WKJ36" s="687"/>
      <c r="WKK36" s="687"/>
      <c r="WKL36" s="687"/>
      <c r="WKM36" s="687"/>
      <c r="WKN36" s="687"/>
      <c r="WKO36" s="687"/>
      <c r="WKP36" s="687"/>
      <c r="WKQ36" s="687"/>
      <c r="WKR36" s="687"/>
      <c r="WKS36" s="687"/>
      <c r="WKT36" s="687"/>
      <c r="WKU36" s="687"/>
      <c r="WKV36" s="687"/>
      <c r="WKW36" s="687"/>
      <c r="WKX36" s="687"/>
      <c r="WKY36" s="687"/>
      <c r="WKZ36" s="687"/>
      <c r="WLA36" s="687"/>
      <c r="WLB36" s="687"/>
      <c r="WLC36" s="687"/>
      <c r="WLD36" s="687"/>
      <c r="WLE36" s="687"/>
      <c r="WLF36" s="687"/>
      <c r="WLG36" s="687"/>
      <c r="WLH36" s="687"/>
      <c r="WLI36" s="687"/>
      <c r="WLJ36" s="687"/>
      <c r="WLK36" s="687"/>
      <c r="WLL36" s="687"/>
      <c r="WLM36" s="687"/>
      <c r="WLN36" s="687"/>
      <c r="WLO36" s="687"/>
      <c r="WLP36" s="687"/>
      <c r="WLQ36" s="687"/>
      <c r="WLR36" s="687"/>
      <c r="WLS36" s="687"/>
      <c r="WLT36" s="687"/>
      <c r="WLU36" s="687"/>
      <c r="WLV36" s="687"/>
      <c r="WLW36" s="687"/>
      <c r="WLX36" s="687"/>
      <c r="WLY36" s="687"/>
      <c r="WLZ36" s="687"/>
      <c r="WMA36" s="687"/>
      <c r="WMB36" s="687"/>
      <c r="WMC36" s="687"/>
      <c r="WMD36" s="687"/>
      <c r="WME36" s="687"/>
      <c r="WMF36" s="687"/>
      <c r="WMG36" s="687"/>
      <c r="WMH36" s="687"/>
      <c r="WMI36" s="687"/>
      <c r="WMJ36" s="687"/>
      <c r="WMK36" s="687"/>
      <c r="WML36" s="687"/>
      <c r="WMM36" s="687"/>
      <c r="WMN36" s="687"/>
      <c r="WMO36" s="687"/>
      <c r="WMP36" s="687"/>
      <c r="WMQ36" s="687"/>
      <c r="WMR36" s="687"/>
      <c r="WMS36" s="687"/>
      <c r="WMT36" s="687"/>
      <c r="WMU36" s="687"/>
      <c r="WMV36" s="687"/>
      <c r="WMW36" s="687"/>
      <c r="WMX36" s="687"/>
      <c r="WMY36" s="687"/>
      <c r="WMZ36" s="687"/>
      <c r="WNA36" s="687"/>
      <c r="WNB36" s="687"/>
      <c r="WNC36" s="687"/>
      <c r="WND36" s="687"/>
      <c r="WNE36" s="687"/>
      <c r="WNF36" s="687"/>
      <c r="WNG36" s="687"/>
      <c r="WNH36" s="687"/>
      <c r="WNI36" s="687"/>
      <c r="WNJ36" s="687"/>
      <c r="WNK36" s="687"/>
      <c r="WNL36" s="687"/>
      <c r="WNM36" s="687"/>
      <c r="WNN36" s="687"/>
      <c r="WNO36" s="687"/>
      <c r="WNP36" s="687"/>
      <c r="WNQ36" s="687"/>
      <c r="WNR36" s="687"/>
      <c r="WNS36" s="687"/>
      <c r="WNT36" s="687"/>
      <c r="WNU36" s="687"/>
      <c r="WNV36" s="687"/>
      <c r="WNW36" s="687"/>
      <c r="WNX36" s="687"/>
      <c r="WNY36" s="687"/>
      <c r="WNZ36" s="687"/>
      <c r="WOA36" s="687"/>
      <c r="WOB36" s="687"/>
      <c r="WOC36" s="687"/>
      <c r="WOD36" s="687"/>
      <c r="WOE36" s="687"/>
      <c r="WOF36" s="687"/>
      <c r="WOG36" s="687"/>
      <c r="WOH36" s="687"/>
      <c r="WOI36" s="687"/>
      <c r="WOJ36" s="687"/>
      <c r="WOK36" s="687"/>
      <c r="WOL36" s="687"/>
      <c r="WOM36" s="687"/>
      <c r="WON36" s="687"/>
      <c r="WOO36" s="687"/>
      <c r="WOP36" s="687"/>
      <c r="WOQ36" s="687"/>
      <c r="WOR36" s="687"/>
      <c r="WOS36" s="687"/>
      <c r="WOT36" s="687"/>
      <c r="WOU36" s="687"/>
      <c r="WOV36" s="687"/>
      <c r="WOW36" s="687"/>
      <c r="WOX36" s="687"/>
      <c r="WOY36" s="687"/>
      <c r="WOZ36" s="687"/>
      <c r="WPA36" s="687"/>
      <c r="WPB36" s="687"/>
      <c r="WPC36" s="687"/>
      <c r="WPD36" s="687"/>
      <c r="WPE36" s="687"/>
      <c r="WPF36" s="687"/>
      <c r="WPG36" s="687"/>
      <c r="WPH36" s="687"/>
      <c r="WPI36" s="687"/>
      <c r="WPJ36" s="687"/>
      <c r="WPK36" s="687"/>
      <c r="WPL36" s="687"/>
      <c r="WPM36" s="687"/>
      <c r="WPN36" s="687"/>
      <c r="WPO36" s="687"/>
      <c r="WPP36" s="687"/>
      <c r="WPQ36" s="687"/>
      <c r="WPR36" s="687"/>
      <c r="WPS36" s="687"/>
      <c r="WPT36" s="687"/>
      <c r="WPU36" s="687"/>
      <c r="WPV36" s="687"/>
      <c r="WPW36" s="687"/>
      <c r="WPX36" s="687"/>
      <c r="WPY36" s="687"/>
      <c r="WPZ36" s="687"/>
      <c r="WQA36" s="687"/>
      <c r="WQB36" s="687"/>
      <c r="WQC36" s="687"/>
      <c r="WQD36" s="687"/>
      <c r="WQE36" s="687"/>
      <c r="WQF36" s="687"/>
      <c r="WQG36" s="687"/>
      <c r="WQH36" s="687"/>
      <c r="WQI36" s="687"/>
      <c r="WQJ36" s="687"/>
      <c r="WQK36" s="687"/>
      <c r="WQL36" s="687"/>
      <c r="WQM36" s="687"/>
      <c r="WQN36" s="687"/>
      <c r="WQO36" s="687"/>
      <c r="WQP36" s="687"/>
      <c r="WQQ36" s="687"/>
      <c r="WQR36" s="687"/>
      <c r="WQS36" s="687"/>
      <c r="WQT36" s="687"/>
      <c r="WQU36" s="687"/>
      <c r="WQV36" s="687"/>
      <c r="WQW36" s="687"/>
      <c r="WQX36" s="687"/>
      <c r="WQY36" s="687"/>
      <c r="WQZ36" s="687"/>
      <c r="WRA36" s="687"/>
      <c r="WRB36" s="687"/>
      <c r="WRC36" s="687"/>
      <c r="WRD36" s="687"/>
      <c r="WRE36" s="687"/>
      <c r="WRF36" s="687"/>
      <c r="WRG36" s="687"/>
      <c r="WRH36" s="687"/>
      <c r="WRI36" s="687"/>
      <c r="WRJ36" s="687"/>
      <c r="WRK36" s="687"/>
      <c r="WRL36" s="687"/>
      <c r="WRM36" s="687"/>
      <c r="WRN36" s="687"/>
      <c r="WRO36" s="687"/>
      <c r="WRP36" s="687"/>
      <c r="WRQ36" s="687"/>
      <c r="WRR36" s="687"/>
      <c r="WRS36" s="687"/>
      <c r="WRT36" s="687"/>
      <c r="WRU36" s="687"/>
      <c r="WRV36" s="687"/>
      <c r="WRW36" s="687"/>
      <c r="WRX36" s="687"/>
      <c r="WRY36" s="687"/>
      <c r="WRZ36" s="687"/>
      <c r="WSA36" s="687"/>
      <c r="WSB36" s="687"/>
      <c r="WSC36" s="687"/>
      <c r="WSD36" s="687"/>
      <c r="WSE36" s="687"/>
      <c r="WSF36" s="687"/>
      <c r="WSG36" s="687"/>
      <c r="WSH36" s="687"/>
      <c r="WSI36" s="687"/>
      <c r="WSJ36" s="687"/>
      <c r="WSK36" s="687"/>
      <c r="WSL36" s="687"/>
      <c r="WSM36" s="687"/>
      <c r="WSN36" s="687"/>
      <c r="WSO36" s="687"/>
      <c r="WSP36" s="687"/>
      <c r="WSQ36" s="687"/>
      <c r="WSR36" s="687"/>
      <c r="WSS36" s="687"/>
      <c r="WST36" s="687"/>
      <c r="WSU36" s="687"/>
      <c r="WSV36" s="687"/>
      <c r="WSW36" s="687"/>
      <c r="WSX36" s="687"/>
      <c r="WSY36" s="687"/>
      <c r="WSZ36" s="687"/>
      <c r="WTA36" s="687"/>
      <c r="WTB36" s="687"/>
      <c r="WTC36" s="687"/>
      <c r="WTD36" s="687"/>
      <c r="WTE36" s="687"/>
      <c r="WTF36" s="687"/>
      <c r="WTG36" s="687"/>
      <c r="WTH36" s="687"/>
      <c r="WTI36" s="687"/>
      <c r="WTJ36" s="687"/>
      <c r="WTK36" s="687"/>
      <c r="WTL36" s="687"/>
      <c r="WTM36" s="687"/>
      <c r="WTN36" s="687"/>
      <c r="WTO36" s="687"/>
      <c r="WTP36" s="687"/>
      <c r="WTQ36" s="687"/>
      <c r="WTR36" s="687"/>
      <c r="WTS36" s="687"/>
      <c r="WTT36" s="687"/>
      <c r="WTU36" s="687"/>
      <c r="WTV36" s="687"/>
      <c r="WTW36" s="687"/>
      <c r="WTX36" s="687"/>
      <c r="WTY36" s="687"/>
      <c r="WTZ36" s="687"/>
      <c r="WUA36" s="687"/>
      <c r="WUB36" s="687"/>
      <c r="WUC36" s="687"/>
      <c r="WUD36" s="687"/>
      <c r="WUE36" s="687"/>
      <c r="WUF36" s="687"/>
      <c r="WUG36" s="687"/>
      <c r="WUH36" s="687"/>
      <c r="WUI36" s="687"/>
      <c r="WUJ36" s="687"/>
      <c r="WUK36" s="687"/>
      <c r="WUL36" s="687"/>
      <c r="WUM36" s="687"/>
      <c r="WUN36" s="687"/>
      <c r="WUO36" s="687"/>
      <c r="WUP36" s="687"/>
      <c r="WUQ36" s="687"/>
      <c r="WUR36" s="687"/>
      <c r="WUS36" s="687"/>
      <c r="WUT36" s="687"/>
      <c r="WUU36" s="687"/>
      <c r="WUV36" s="687"/>
      <c r="WUW36" s="687"/>
      <c r="WUX36" s="687"/>
      <c r="WUY36" s="687"/>
      <c r="WUZ36" s="687"/>
      <c r="WVA36" s="687"/>
      <c r="WVB36" s="687"/>
      <c r="WVC36" s="687"/>
      <c r="WVD36" s="687"/>
      <c r="WVE36" s="687"/>
      <c r="WVF36" s="687"/>
      <c r="WVG36" s="687"/>
      <c r="WVH36" s="687"/>
      <c r="WVI36" s="687"/>
      <c r="WVJ36" s="687"/>
      <c r="WVK36" s="687"/>
      <c r="WVL36" s="687"/>
      <c r="WVM36" s="687"/>
      <c r="WVN36" s="687"/>
      <c r="WVO36" s="687"/>
      <c r="WVP36" s="687"/>
      <c r="WVQ36" s="687"/>
      <c r="WVR36" s="687"/>
      <c r="WVS36" s="687"/>
      <c r="WVT36" s="687"/>
      <c r="WVU36" s="687"/>
      <c r="WVV36" s="687"/>
      <c r="WVW36" s="687"/>
      <c r="WVX36" s="687"/>
      <c r="WVY36" s="687"/>
      <c r="WVZ36" s="687"/>
      <c r="WWA36" s="687"/>
      <c r="WWB36" s="687"/>
      <c r="WWC36" s="687"/>
      <c r="WWD36" s="687"/>
      <c r="WWE36" s="687"/>
      <c r="WWF36" s="687"/>
      <c r="WWG36" s="687"/>
      <c r="WWH36" s="687"/>
      <c r="WWI36" s="687"/>
      <c r="WWJ36" s="687"/>
      <c r="WWK36" s="687"/>
      <c r="WWL36" s="687"/>
      <c r="WWM36" s="687"/>
      <c r="WWN36" s="687"/>
      <c r="WWO36" s="687"/>
      <c r="WWP36" s="687"/>
      <c r="WWQ36" s="687"/>
      <c r="WWR36" s="687"/>
      <c r="WWS36" s="687"/>
      <c r="WWT36" s="687"/>
      <c r="WWU36" s="687"/>
      <c r="WWV36" s="687"/>
      <c r="WWW36" s="687"/>
      <c r="WWX36" s="687"/>
      <c r="WWY36" s="687"/>
      <c r="WWZ36" s="687"/>
      <c r="WXA36" s="687"/>
      <c r="WXB36" s="687"/>
      <c r="WXC36" s="687"/>
      <c r="WXD36" s="687"/>
      <c r="WXE36" s="687"/>
      <c r="WXF36" s="687"/>
      <c r="WXG36" s="687"/>
      <c r="WXH36" s="687"/>
      <c r="WXI36" s="687"/>
      <c r="WXJ36" s="687"/>
      <c r="WXK36" s="687"/>
      <c r="WXL36" s="687"/>
      <c r="WXM36" s="687"/>
      <c r="WXN36" s="687"/>
      <c r="WXO36" s="687"/>
      <c r="WXP36" s="687"/>
      <c r="WXQ36" s="687"/>
      <c r="WXR36" s="687"/>
      <c r="WXS36" s="687"/>
      <c r="WXT36" s="687"/>
      <c r="WXU36" s="687"/>
      <c r="WXV36" s="687"/>
      <c r="WXW36" s="687"/>
      <c r="WXX36" s="687"/>
      <c r="WXY36" s="687"/>
      <c r="WXZ36" s="687"/>
      <c r="WYA36" s="687"/>
      <c r="WYB36" s="687"/>
      <c r="WYC36" s="687"/>
      <c r="WYD36" s="687"/>
      <c r="WYE36" s="687"/>
      <c r="WYF36" s="687"/>
      <c r="WYG36" s="687"/>
      <c r="WYH36" s="687"/>
      <c r="WYI36" s="687"/>
      <c r="WYJ36" s="687"/>
      <c r="WYK36" s="687"/>
      <c r="WYL36" s="687"/>
      <c r="WYM36" s="687"/>
      <c r="WYN36" s="687"/>
      <c r="WYO36" s="687"/>
      <c r="WYP36" s="687"/>
      <c r="WYQ36" s="687"/>
      <c r="WYR36" s="687"/>
      <c r="WYS36" s="687"/>
      <c r="WYT36" s="687"/>
      <c r="WYU36" s="687"/>
      <c r="WYV36" s="687"/>
      <c r="WYW36" s="687"/>
      <c r="WYX36" s="687"/>
      <c r="WYY36" s="687"/>
      <c r="WYZ36" s="687"/>
      <c r="WZA36" s="687"/>
      <c r="WZB36" s="687"/>
      <c r="WZC36" s="687"/>
      <c r="WZD36" s="687"/>
      <c r="WZE36" s="687"/>
      <c r="WZF36" s="687"/>
      <c r="WZG36" s="687"/>
      <c r="WZH36" s="687"/>
      <c r="WZI36" s="687"/>
      <c r="WZJ36" s="687"/>
      <c r="WZK36" s="687"/>
      <c r="WZL36" s="687"/>
      <c r="WZM36" s="687"/>
      <c r="WZN36" s="687"/>
      <c r="WZO36" s="687"/>
      <c r="WZP36" s="687"/>
      <c r="WZQ36" s="687"/>
      <c r="WZR36" s="687"/>
      <c r="WZS36" s="687"/>
      <c r="WZT36" s="687"/>
      <c r="WZU36" s="687"/>
      <c r="WZV36" s="687"/>
      <c r="WZW36" s="687"/>
      <c r="WZX36" s="687"/>
      <c r="WZY36" s="687"/>
      <c r="WZZ36" s="687"/>
      <c r="XAA36" s="687"/>
      <c r="XAB36" s="687"/>
      <c r="XAC36" s="687"/>
      <c r="XAD36" s="687"/>
      <c r="XAE36" s="687"/>
      <c r="XAF36" s="687"/>
      <c r="XAG36" s="687"/>
      <c r="XAH36" s="687"/>
      <c r="XAI36" s="687"/>
      <c r="XAJ36" s="687"/>
      <c r="XAK36" s="687"/>
      <c r="XAL36" s="687"/>
      <c r="XAM36" s="687"/>
      <c r="XAN36" s="687"/>
      <c r="XAO36" s="687"/>
      <c r="XAP36" s="687"/>
      <c r="XAQ36" s="687"/>
      <c r="XAR36" s="687"/>
      <c r="XAS36" s="687"/>
      <c r="XAT36" s="687"/>
      <c r="XAU36" s="687"/>
      <c r="XAV36" s="687"/>
      <c r="XAW36" s="687"/>
      <c r="XAX36" s="687"/>
      <c r="XAY36" s="687"/>
      <c r="XAZ36" s="687"/>
      <c r="XBA36" s="687"/>
      <c r="XBB36" s="687"/>
      <c r="XBC36" s="687"/>
      <c r="XBD36" s="687"/>
      <c r="XBE36" s="687"/>
      <c r="XBF36" s="687"/>
      <c r="XBG36" s="687"/>
      <c r="XBH36" s="687"/>
      <c r="XBI36" s="687"/>
      <c r="XBJ36" s="687"/>
      <c r="XBK36" s="687"/>
      <c r="XBL36" s="687"/>
      <c r="XBM36" s="687"/>
      <c r="XBN36" s="687"/>
      <c r="XBO36" s="687"/>
      <c r="XBP36" s="687"/>
      <c r="XBQ36" s="687"/>
      <c r="XBR36" s="687"/>
      <c r="XBS36" s="687"/>
      <c r="XBT36" s="687"/>
      <c r="XBU36" s="687"/>
      <c r="XBV36" s="687"/>
      <c r="XBW36" s="687"/>
      <c r="XBX36" s="687"/>
      <c r="XBY36" s="687"/>
      <c r="XBZ36" s="687"/>
      <c r="XCA36" s="687"/>
      <c r="XCB36" s="687"/>
      <c r="XCC36" s="687"/>
      <c r="XCD36" s="687"/>
      <c r="XCE36" s="687"/>
      <c r="XCF36" s="687"/>
      <c r="XCG36" s="687"/>
      <c r="XCH36" s="687"/>
      <c r="XCI36" s="687"/>
      <c r="XCJ36" s="687"/>
      <c r="XCK36" s="687"/>
      <c r="XCL36" s="687"/>
      <c r="XCM36" s="687"/>
      <c r="XCN36" s="687"/>
      <c r="XCO36" s="687"/>
      <c r="XCP36" s="687"/>
      <c r="XCQ36" s="687"/>
      <c r="XCR36" s="687"/>
      <c r="XCS36" s="687"/>
      <c r="XCT36" s="687"/>
      <c r="XCU36" s="687"/>
      <c r="XCV36" s="687"/>
      <c r="XCW36" s="687"/>
      <c r="XCX36" s="687"/>
      <c r="XCY36" s="687"/>
      <c r="XCZ36" s="687"/>
      <c r="XDA36" s="687"/>
      <c r="XDB36" s="687"/>
      <c r="XDC36" s="687"/>
      <c r="XDD36" s="687"/>
      <c r="XDE36" s="687"/>
      <c r="XDF36" s="687"/>
      <c r="XDG36" s="687"/>
      <c r="XDH36" s="687"/>
      <c r="XDI36" s="687"/>
      <c r="XDJ36" s="687"/>
      <c r="XDK36" s="687"/>
      <c r="XDL36" s="687"/>
      <c r="XDM36" s="687"/>
      <c r="XDN36" s="687"/>
      <c r="XDO36" s="687"/>
      <c r="XDP36" s="687"/>
      <c r="XDQ36" s="687"/>
      <c r="XDR36" s="687"/>
      <c r="XDS36" s="687"/>
      <c r="XDT36" s="687"/>
      <c r="XDU36" s="687"/>
      <c r="XDV36" s="687"/>
      <c r="XDW36" s="687"/>
      <c r="XDX36" s="687"/>
      <c r="XDY36" s="687"/>
      <c r="XDZ36" s="687"/>
      <c r="XEA36" s="687"/>
      <c r="XEB36" s="687"/>
      <c r="XEC36" s="687"/>
      <c r="XED36" s="687"/>
      <c r="XEE36" s="687"/>
      <c r="XEF36" s="687"/>
      <c r="XEG36" s="687"/>
      <c r="XEH36" s="687"/>
      <c r="XEI36" s="687"/>
      <c r="XEJ36" s="687"/>
      <c r="XEK36" s="687"/>
      <c r="XEL36" s="687"/>
      <c r="XEM36" s="687"/>
      <c r="XEN36" s="687"/>
      <c r="XEO36" s="687"/>
      <c r="XEP36" s="687"/>
      <c r="XEQ36" s="687"/>
      <c r="XER36" s="687"/>
      <c r="XES36" s="687"/>
      <c r="XET36" s="687"/>
      <c r="XEU36" s="687"/>
      <c r="XEV36" s="687"/>
      <c r="XEW36" s="687"/>
      <c r="XEX36" s="687"/>
      <c r="XEY36" s="687"/>
      <c r="XEZ36" s="687"/>
    </row>
    <row r="37" spans="1:16380" x14ac:dyDescent="0.25">
      <c r="A37" s="686">
        <v>15</v>
      </c>
      <c r="B37" s="1192" t="s">
        <v>1050</v>
      </c>
      <c r="C37" s="1192">
        <v>1020</v>
      </c>
      <c r="D37" s="976" t="s">
        <v>75</v>
      </c>
      <c r="E37" s="976" t="s">
        <v>397</v>
      </c>
      <c r="F37" s="976"/>
      <c r="G37" s="973">
        <v>338200000</v>
      </c>
      <c r="H37" s="974"/>
      <c r="I37" s="974">
        <v>101460000</v>
      </c>
      <c r="J37" s="974">
        <v>62033100</v>
      </c>
      <c r="K37" s="975"/>
      <c r="L37" s="974"/>
      <c r="M37" s="974">
        <v>163493100</v>
      </c>
      <c r="N37" s="991"/>
      <c r="O37" s="1013">
        <v>174706900</v>
      </c>
      <c r="P37" s="974"/>
      <c r="Q37" s="1147"/>
      <c r="R37" s="974"/>
      <c r="S37" s="976"/>
      <c r="T37" s="687" t="s">
        <v>1051</v>
      </c>
      <c r="U37" s="687"/>
      <c r="V37" s="687"/>
      <c r="X37" s="686"/>
      <c r="Y37" s="686"/>
      <c r="Z37" s="686"/>
    </row>
    <row r="38" spans="1:16380" x14ac:dyDescent="0.25">
      <c r="B38" s="1192" t="s">
        <v>1050</v>
      </c>
      <c r="C38" s="1192">
        <v>1020</v>
      </c>
      <c r="D38" s="976" t="s">
        <v>99</v>
      </c>
      <c r="E38" s="976" t="s">
        <v>100</v>
      </c>
      <c r="F38" s="976"/>
      <c r="G38" s="973">
        <v>227447000.00000003</v>
      </c>
      <c r="H38" s="974">
        <v>236456100</v>
      </c>
      <c r="I38" s="974">
        <v>62033100</v>
      </c>
      <c r="J38" s="974">
        <v>90981880</v>
      </c>
      <c r="K38" s="975">
        <v>70668320</v>
      </c>
      <c r="L38" s="974"/>
      <c r="M38" s="974">
        <v>223683300</v>
      </c>
      <c r="N38" s="991"/>
      <c r="O38" s="1013">
        <v>12772800</v>
      </c>
      <c r="P38" s="974"/>
      <c r="Q38" s="1147"/>
      <c r="R38" s="974"/>
      <c r="S38" s="976"/>
      <c r="T38" s="687" t="s">
        <v>1018</v>
      </c>
      <c r="U38" s="687">
        <v>6210000</v>
      </c>
      <c r="V38" s="687" t="s">
        <v>1052</v>
      </c>
      <c r="X38" s="686"/>
      <c r="Y38" s="686"/>
      <c r="Z38" s="686"/>
    </row>
    <row r="39" spans="1:16380" ht="15.75" x14ac:dyDescent="0.25">
      <c r="A39" s="723"/>
      <c r="B39" s="720" t="s">
        <v>997</v>
      </c>
      <c r="C39" s="720">
        <v>1020</v>
      </c>
      <c r="D39" s="699" t="s">
        <v>922</v>
      </c>
      <c r="E39" s="700"/>
      <c r="F39" s="700"/>
      <c r="G39" s="724"/>
      <c r="H39" s="702"/>
      <c r="I39" s="701"/>
      <c r="J39" s="702"/>
      <c r="K39" s="726"/>
      <c r="L39" s="702"/>
      <c r="M39" s="707">
        <v>387176400</v>
      </c>
      <c r="N39" s="707"/>
      <c r="O39" s="869">
        <v>187479700</v>
      </c>
      <c r="P39" s="742"/>
      <c r="Q39" s="1148"/>
      <c r="R39" s="742"/>
      <c r="S39" s="705"/>
      <c r="T39" s="722"/>
      <c r="U39" s="722"/>
      <c r="V39" s="722"/>
      <c r="W39" s="722"/>
      <c r="X39" s="723"/>
      <c r="Y39" s="723"/>
      <c r="Z39" s="723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723"/>
      <c r="BL39" s="723"/>
      <c r="BM39" s="723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  <c r="BX39" s="723"/>
      <c r="BY39" s="723"/>
      <c r="BZ39" s="723"/>
      <c r="CA39" s="723"/>
      <c r="CB39" s="723"/>
      <c r="CC39" s="723"/>
      <c r="CD39" s="723"/>
      <c r="CE39" s="723"/>
      <c r="CF39" s="723"/>
      <c r="CG39" s="723"/>
      <c r="CH39" s="723"/>
      <c r="CI39" s="723"/>
      <c r="CJ39" s="723"/>
      <c r="CK39" s="723"/>
      <c r="CL39" s="723"/>
      <c r="CM39" s="723"/>
      <c r="CN39" s="723"/>
      <c r="CO39" s="723"/>
      <c r="CP39" s="723"/>
      <c r="CQ39" s="723"/>
      <c r="CR39" s="723"/>
      <c r="CS39" s="723"/>
      <c r="CT39" s="723"/>
      <c r="CU39" s="723"/>
      <c r="CV39" s="723"/>
      <c r="CW39" s="723"/>
      <c r="CX39" s="723"/>
      <c r="CY39" s="723"/>
      <c r="CZ39" s="723"/>
      <c r="DA39" s="723"/>
      <c r="DB39" s="723"/>
      <c r="DC39" s="723"/>
      <c r="DD39" s="723"/>
      <c r="DE39" s="723"/>
      <c r="DF39" s="723"/>
      <c r="DG39" s="723"/>
      <c r="DH39" s="723"/>
      <c r="DI39" s="723"/>
      <c r="DJ39" s="723"/>
      <c r="DK39" s="723"/>
      <c r="DL39" s="723"/>
      <c r="DM39" s="723"/>
      <c r="DN39" s="723"/>
      <c r="DO39" s="723"/>
      <c r="DP39" s="723"/>
      <c r="DQ39" s="723"/>
      <c r="DR39" s="723"/>
      <c r="DS39" s="723"/>
      <c r="DT39" s="723"/>
      <c r="DU39" s="723"/>
      <c r="DV39" s="723"/>
      <c r="DW39" s="723"/>
      <c r="DX39" s="723"/>
      <c r="DY39" s="723"/>
      <c r="DZ39" s="723"/>
      <c r="EA39" s="723"/>
      <c r="EB39" s="723"/>
      <c r="EC39" s="723"/>
      <c r="ED39" s="723"/>
      <c r="EE39" s="723"/>
      <c r="EF39" s="723"/>
      <c r="EG39" s="723"/>
      <c r="EH39" s="723"/>
      <c r="EI39" s="723"/>
      <c r="EJ39" s="723"/>
      <c r="EK39" s="723"/>
      <c r="EL39" s="723"/>
      <c r="EM39" s="723"/>
      <c r="EN39" s="723"/>
      <c r="EO39" s="723"/>
      <c r="EP39" s="723"/>
      <c r="EQ39" s="723"/>
      <c r="ER39" s="723"/>
      <c r="ES39" s="723"/>
      <c r="ET39" s="723"/>
      <c r="EU39" s="723"/>
      <c r="EV39" s="723"/>
      <c r="EW39" s="723"/>
      <c r="EX39" s="723"/>
      <c r="EY39" s="723"/>
      <c r="EZ39" s="723"/>
      <c r="FA39" s="723"/>
      <c r="FB39" s="723"/>
      <c r="FC39" s="723"/>
      <c r="FD39" s="723"/>
      <c r="FE39" s="723"/>
      <c r="FF39" s="723"/>
      <c r="FG39" s="723"/>
      <c r="FH39" s="723"/>
      <c r="FI39" s="723"/>
      <c r="FJ39" s="723"/>
      <c r="FK39" s="723"/>
      <c r="FL39" s="723"/>
      <c r="FM39" s="723"/>
      <c r="FN39" s="723"/>
      <c r="FO39" s="723"/>
      <c r="FP39" s="723"/>
      <c r="FQ39" s="723"/>
      <c r="FR39" s="723"/>
      <c r="FS39" s="723"/>
      <c r="FT39" s="723"/>
      <c r="FU39" s="723"/>
      <c r="FV39" s="723"/>
      <c r="FW39" s="723"/>
      <c r="FX39" s="723"/>
      <c r="FY39" s="723"/>
      <c r="FZ39" s="723"/>
      <c r="GA39" s="723"/>
      <c r="GB39" s="723"/>
      <c r="GC39" s="723"/>
      <c r="GD39" s="723"/>
      <c r="GE39" s="723"/>
      <c r="GF39" s="723"/>
      <c r="GG39" s="723"/>
      <c r="GH39" s="723"/>
      <c r="GI39" s="723"/>
      <c r="GJ39" s="723"/>
      <c r="GK39" s="723"/>
      <c r="GL39" s="723"/>
      <c r="GM39" s="723"/>
      <c r="GN39" s="723"/>
      <c r="GO39" s="723"/>
      <c r="GP39" s="723"/>
      <c r="GQ39" s="723"/>
      <c r="GR39" s="723"/>
      <c r="GS39" s="723"/>
      <c r="GT39" s="723"/>
      <c r="GU39" s="723"/>
      <c r="GV39" s="723"/>
      <c r="GW39" s="723"/>
      <c r="GX39" s="723"/>
      <c r="GY39" s="723"/>
      <c r="GZ39" s="723"/>
      <c r="HA39" s="723"/>
      <c r="HB39" s="723"/>
      <c r="HC39" s="723"/>
      <c r="HD39" s="723"/>
      <c r="HE39" s="723"/>
      <c r="HF39" s="723"/>
      <c r="HG39" s="723"/>
      <c r="HH39" s="723"/>
      <c r="HI39" s="723"/>
      <c r="HJ39" s="723"/>
      <c r="HK39" s="723"/>
      <c r="HL39" s="723"/>
      <c r="HM39" s="723"/>
      <c r="HN39" s="723"/>
      <c r="HO39" s="723"/>
      <c r="HP39" s="723"/>
      <c r="HQ39" s="723"/>
      <c r="HR39" s="723"/>
      <c r="HS39" s="723"/>
      <c r="HT39" s="723"/>
      <c r="HU39" s="723"/>
      <c r="HV39" s="723"/>
      <c r="HW39" s="723"/>
      <c r="HX39" s="723"/>
      <c r="HY39" s="723"/>
      <c r="HZ39" s="723"/>
      <c r="IA39" s="723"/>
      <c r="IB39" s="723"/>
      <c r="IC39" s="723"/>
      <c r="ID39" s="723"/>
      <c r="IE39" s="723"/>
      <c r="IF39" s="723"/>
      <c r="IG39" s="723"/>
      <c r="IH39" s="723"/>
      <c r="II39" s="723"/>
      <c r="IJ39" s="723"/>
      <c r="IK39" s="723"/>
      <c r="IL39" s="723"/>
      <c r="IM39" s="723"/>
      <c r="IN39" s="723"/>
      <c r="IO39" s="723"/>
      <c r="IP39" s="723"/>
      <c r="IQ39" s="723"/>
      <c r="IR39" s="723"/>
      <c r="IS39" s="723"/>
      <c r="IT39" s="723"/>
      <c r="IU39" s="723"/>
      <c r="IV39" s="723"/>
      <c r="IW39" s="723"/>
      <c r="IX39" s="723"/>
      <c r="IY39" s="723"/>
      <c r="IZ39" s="723"/>
      <c r="JA39" s="723"/>
      <c r="JB39" s="723"/>
      <c r="JC39" s="723"/>
      <c r="JD39" s="723"/>
      <c r="JE39" s="723"/>
      <c r="JF39" s="723"/>
      <c r="JG39" s="723"/>
      <c r="JH39" s="723"/>
      <c r="JI39" s="723"/>
      <c r="JJ39" s="723"/>
      <c r="JK39" s="723"/>
      <c r="JL39" s="723"/>
      <c r="JM39" s="723"/>
      <c r="JN39" s="723"/>
      <c r="JO39" s="723"/>
      <c r="JP39" s="723"/>
      <c r="JQ39" s="723"/>
      <c r="JR39" s="723"/>
      <c r="JS39" s="723"/>
      <c r="JT39" s="723"/>
      <c r="JU39" s="723"/>
      <c r="JV39" s="723"/>
      <c r="JW39" s="723"/>
      <c r="JX39" s="723"/>
      <c r="JY39" s="723"/>
      <c r="JZ39" s="723"/>
      <c r="KA39" s="723"/>
      <c r="KB39" s="723"/>
      <c r="KC39" s="723"/>
      <c r="KD39" s="723"/>
      <c r="KE39" s="723"/>
      <c r="KF39" s="723"/>
      <c r="KG39" s="723"/>
      <c r="KH39" s="723"/>
      <c r="KI39" s="723"/>
      <c r="KJ39" s="723"/>
      <c r="KK39" s="723"/>
      <c r="KL39" s="723"/>
      <c r="KM39" s="723"/>
      <c r="KN39" s="723"/>
      <c r="KO39" s="723"/>
      <c r="KP39" s="723"/>
      <c r="KQ39" s="723"/>
      <c r="KR39" s="723"/>
      <c r="KS39" s="723"/>
      <c r="KT39" s="723"/>
      <c r="KU39" s="723"/>
      <c r="KV39" s="723"/>
      <c r="KW39" s="723"/>
      <c r="KX39" s="723"/>
      <c r="KY39" s="723"/>
      <c r="KZ39" s="723"/>
      <c r="LA39" s="723"/>
      <c r="LB39" s="723"/>
      <c r="LC39" s="723"/>
      <c r="LD39" s="723"/>
      <c r="LE39" s="723"/>
      <c r="LF39" s="723"/>
      <c r="LG39" s="723"/>
      <c r="LH39" s="723"/>
      <c r="LI39" s="723"/>
      <c r="LJ39" s="723"/>
      <c r="LK39" s="723"/>
      <c r="LL39" s="723"/>
      <c r="LM39" s="723"/>
      <c r="LN39" s="723"/>
      <c r="LO39" s="723"/>
      <c r="LP39" s="723"/>
      <c r="LQ39" s="723"/>
      <c r="LR39" s="723"/>
      <c r="LS39" s="723"/>
      <c r="LT39" s="723"/>
      <c r="LU39" s="723"/>
      <c r="LV39" s="723"/>
      <c r="LW39" s="723"/>
      <c r="LX39" s="723"/>
      <c r="LY39" s="723"/>
      <c r="LZ39" s="723"/>
      <c r="MA39" s="723"/>
      <c r="MB39" s="723"/>
      <c r="MC39" s="723"/>
      <c r="MD39" s="723"/>
      <c r="ME39" s="723"/>
      <c r="MF39" s="723"/>
      <c r="MG39" s="723"/>
      <c r="MH39" s="723"/>
      <c r="MI39" s="723"/>
      <c r="MJ39" s="723"/>
      <c r="MK39" s="723"/>
      <c r="ML39" s="723"/>
      <c r="MM39" s="723"/>
      <c r="MN39" s="723"/>
      <c r="MO39" s="723"/>
      <c r="MP39" s="723"/>
      <c r="MQ39" s="723"/>
      <c r="MR39" s="723"/>
      <c r="MS39" s="723"/>
      <c r="MT39" s="723"/>
      <c r="MU39" s="723"/>
      <c r="MV39" s="723"/>
      <c r="MW39" s="723"/>
      <c r="MX39" s="723"/>
      <c r="MY39" s="723"/>
      <c r="MZ39" s="723"/>
      <c r="NA39" s="723"/>
      <c r="NB39" s="723"/>
      <c r="NC39" s="723"/>
      <c r="ND39" s="723"/>
      <c r="NE39" s="723"/>
      <c r="NF39" s="723"/>
      <c r="NG39" s="723"/>
      <c r="NH39" s="723"/>
      <c r="NI39" s="723"/>
      <c r="NJ39" s="723"/>
      <c r="NK39" s="723"/>
      <c r="NL39" s="723"/>
      <c r="NM39" s="723"/>
      <c r="NN39" s="723"/>
      <c r="NO39" s="723"/>
      <c r="NP39" s="723"/>
      <c r="NQ39" s="723"/>
      <c r="NR39" s="723"/>
      <c r="NS39" s="723"/>
      <c r="NT39" s="723"/>
      <c r="NU39" s="723"/>
      <c r="NV39" s="723"/>
      <c r="NW39" s="723"/>
      <c r="NX39" s="723"/>
      <c r="NY39" s="723"/>
      <c r="NZ39" s="723"/>
      <c r="OA39" s="723"/>
      <c r="OB39" s="723"/>
      <c r="OC39" s="723"/>
      <c r="OD39" s="723"/>
      <c r="OE39" s="723"/>
      <c r="OF39" s="723"/>
      <c r="OG39" s="723"/>
      <c r="OH39" s="723"/>
      <c r="OI39" s="723"/>
      <c r="OJ39" s="723"/>
      <c r="OK39" s="723"/>
      <c r="OL39" s="723"/>
      <c r="OM39" s="723"/>
      <c r="ON39" s="723"/>
      <c r="OO39" s="723"/>
      <c r="OP39" s="723"/>
      <c r="OQ39" s="723"/>
      <c r="OR39" s="723"/>
      <c r="OS39" s="723"/>
      <c r="OT39" s="723"/>
      <c r="OU39" s="723"/>
      <c r="OV39" s="723"/>
      <c r="OW39" s="723"/>
      <c r="OX39" s="723"/>
      <c r="OY39" s="723"/>
      <c r="OZ39" s="723"/>
      <c r="PA39" s="723"/>
      <c r="PB39" s="723"/>
      <c r="PC39" s="723"/>
      <c r="PD39" s="723"/>
      <c r="PE39" s="723"/>
      <c r="PF39" s="723"/>
      <c r="PG39" s="723"/>
      <c r="PH39" s="723"/>
      <c r="PI39" s="723"/>
      <c r="PJ39" s="723"/>
      <c r="PK39" s="723"/>
      <c r="PL39" s="723"/>
      <c r="PM39" s="723"/>
      <c r="PN39" s="723"/>
      <c r="PO39" s="723"/>
      <c r="PP39" s="723"/>
      <c r="PQ39" s="723"/>
      <c r="PR39" s="723"/>
      <c r="PS39" s="723"/>
      <c r="PT39" s="723"/>
      <c r="PU39" s="723"/>
      <c r="PV39" s="723"/>
      <c r="PW39" s="723"/>
      <c r="PX39" s="723"/>
      <c r="PY39" s="723"/>
      <c r="PZ39" s="723"/>
      <c r="QA39" s="723"/>
      <c r="QB39" s="723"/>
      <c r="QC39" s="723"/>
      <c r="QD39" s="723"/>
      <c r="QE39" s="723"/>
      <c r="QF39" s="723"/>
      <c r="QG39" s="723"/>
      <c r="QH39" s="723"/>
      <c r="QI39" s="723"/>
      <c r="QJ39" s="723"/>
      <c r="QK39" s="723"/>
      <c r="QL39" s="723"/>
      <c r="QM39" s="723"/>
      <c r="QN39" s="723"/>
      <c r="QO39" s="723"/>
      <c r="QP39" s="723"/>
      <c r="QQ39" s="723"/>
      <c r="QR39" s="723"/>
      <c r="QS39" s="723"/>
      <c r="QT39" s="723"/>
      <c r="QU39" s="723"/>
      <c r="QV39" s="723"/>
      <c r="QW39" s="723"/>
      <c r="QX39" s="723"/>
      <c r="QY39" s="723"/>
      <c r="QZ39" s="723"/>
      <c r="RA39" s="723"/>
      <c r="RB39" s="723"/>
      <c r="RC39" s="723"/>
      <c r="RD39" s="723"/>
      <c r="RE39" s="723"/>
      <c r="RF39" s="723"/>
      <c r="RG39" s="723"/>
      <c r="RH39" s="723"/>
      <c r="RI39" s="723"/>
      <c r="RJ39" s="723"/>
      <c r="RK39" s="723"/>
      <c r="RL39" s="723"/>
      <c r="RM39" s="723"/>
      <c r="RN39" s="723"/>
      <c r="RO39" s="723"/>
      <c r="RP39" s="723"/>
      <c r="RQ39" s="723"/>
      <c r="RR39" s="723"/>
      <c r="RS39" s="723"/>
      <c r="RT39" s="723"/>
      <c r="RU39" s="723"/>
      <c r="RV39" s="723"/>
      <c r="RW39" s="723"/>
      <c r="RX39" s="723"/>
      <c r="RY39" s="723"/>
      <c r="RZ39" s="723"/>
      <c r="SA39" s="723"/>
      <c r="SB39" s="723"/>
      <c r="SC39" s="723"/>
      <c r="SD39" s="723"/>
      <c r="SE39" s="723"/>
      <c r="SF39" s="723"/>
      <c r="SG39" s="723"/>
      <c r="SH39" s="723"/>
      <c r="SI39" s="723"/>
      <c r="SJ39" s="723"/>
      <c r="SK39" s="723"/>
      <c r="SL39" s="723"/>
      <c r="SM39" s="723"/>
      <c r="SN39" s="723"/>
      <c r="SO39" s="723"/>
      <c r="SP39" s="723"/>
      <c r="SQ39" s="723"/>
      <c r="SR39" s="723"/>
      <c r="SS39" s="723"/>
      <c r="ST39" s="723"/>
      <c r="SU39" s="723"/>
      <c r="SV39" s="723"/>
      <c r="SW39" s="723"/>
      <c r="SX39" s="723"/>
      <c r="SY39" s="723"/>
      <c r="SZ39" s="723"/>
      <c r="TA39" s="723"/>
      <c r="TB39" s="723"/>
      <c r="TC39" s="723"/>
      <c r="TD39" s="723"/>
      <c r="TE39" s="723"/>
      <c r="TF39" s="723"/>
      <c r="TG39" s="723"/>
      <c r="TH39" s="723"/>
      <c r="TI39" s="723"/>
      <c r="TJ39" s="723"/>
      <c r="TK39" s="723"/>
      <c r="TL39" s="723"/>
      <c r="TM39" s="723"/>
      <c r="TN39" s="723"/>
      <c r="TO39" s="723"/>
      <c r="TP39" s="723"/>
      <c r="TQ39" s="723"/>
      <c r="TR39" s="723"/>
      <c r="TS39" s="723"/>
      <c r="TT39" s="723"/>
      <c r="TU39" s="723"/>
      <c r="TV39" s="723"/>
      <c r="TW39" s="723"/>
      <c r="TX39" s="723"/>
      <c r="TY39" s="723"/>
      <c r="TZ39" s="723"/>
      <c r="UA39" s="723"/>
      <c r="UB39" s="723"/>
      <c r="UC39" s="723"/>
      <c r="UD39" s="723"/>
      <c r="UE39" s="723"/>
      <c r="UF39" s="723"/>
      <c r="UG39" s="723"/>
      <c r="UH39" s="723"/>
      <c r="UI39" s="723"/>
      <c r="UJ39" s="723"/>
      <c r="UK39" s="723"/>
      <c r="UL39" s="723"/>
      <c r="UM39" s="723"/>
      <c r="UN39" s="723"/>
      <c r="UO39" s="723"/>
      <c r="UP39" s="723"/>
      <c r="UQ39" s="723"/>
      <c r="UR39" s="723"/>
      <c r="US39" s="723"/>
      <c r="UT39" s="723"/>
      <c r="UU39" s="723"/>
      <c r="UV39" s="723"/>
      <c r="UW39" s="723"/>
      <c r="UX39" s="723"/>
      <c r="UY39" s="723"/>
      <c r="UZ39" s="723"/>
      <c r="VA39" s="723"/>
      <c r="VB39" s="723"/>
      <c r="VC39" s="723"/>
      <c r="VD39" s="723"/>
      <c r="VE39" s="723"/>
      <c r="VF39" s="723"/>
      <c r="VG39" s="723"/>
      <c r="VH39" s="723"/>
      <c r="VI39" s="723"/>
      <c r="VJ39" s="723"/>
      <c r="VK39" s="723"/>
      <c r="VL39" s="723"/>
      <c r="VM39" s="723"/>
      <c r="VN39" s="723"/>
      <c r="VO39" s="723"/>
      <c r="VP39" s="723"/>
      <c r="VQ39" s="723"/>
      <c r="VR39" s="723"/>
      <c r="VS39" s="723"/>
      <c r="VT39" s="723"/>
      <c r="VU39" s="723"/>
      <c r="VV39" s="723"/>
      <c r="VW39" s="723"/>
      <c r="VX39" s="723"/>
      <c r="VY39" s="723"/>
      <c r="VZ39" s="723"/>
      <c r="WA39" s="723"/>
      <c r="WB39" s="723"/>
      <c r="WC39" s="723"/>
      <c r="WD39" s="723"/>
      <c r="WE39" s="723"/>
      <c r="WF39" s="723"/>
      <c r="WG39" s="723"/>
      <c r="WH39" s="723"/>
      <c r="WI39" s="723"/>
      <c r="WJ39" s="723"/>
      <c r="WK39" s="723"/>
      <c r="WL39" s="723"/>
      <c r="WM39" s="723"/>
      <c r="WN39" s="723"/>
      <c r="WO39" s="723"/>
      <c r="WP39" s="723"/>
      <c r="WQ39" s="723"/>
      <c r="WR39" s="723"/>
      <c r="WS39" s="723"/>
      <c r="WT39" s="723"/>
      <c r="WU39" s="723"/>
      <c r="WV39" s="723"/>
      <c r="WW39" s="723"/>
      <c r="WX39" s="723"/>
      <c r="WY39" s="723"/>
      <c r="WZ39" s="723"/>
      <c r="XA39" s="723"/>
      <c r="XB39" s="723"/>
      <c r="XC39" s="723"/>
      <c r="XD39" s="723"/>
      <c r="XE39" s="723"/>
      <c r="XF39" s="723"/>
      <c r="XG39" s="723"/>
      <c r="XH39" s="723"/>
      <c r="XI39" s="723"/>
      <c r="XJ39" s="723"/>
      <c r="XK39" s="723"/>
      <c r="XL39" s="723"/>
      <c r="XM39" s="723"/>
      <c r="XN39" s="723"/>
      <c r="XO39" s="723"/>
      <c r="XP39" s="723"/>
      <c r="XQ39" s="723"/>
      <c r="XR39" s="723"/>
      <c r="XS39" s="723"/>
      <c r="XT39" s="723"/>
      <c r="XU39" s="723"/>
      <c r="XV39" s="723"/>
      <c r="XW39" s="723"/>
      <c r="XX39" s="723"/>
      <c r="XY39" s="723"/>
      <c r="XZ39" s="723"/>
      <c r="YA39" s="723"/>
      <c r="YB39" s="723"/>
      <c r="YC39" s="723"/>
      <c r="YD39" s="723"/>
      <c r="YE39" s="723"/>
      <c r="YF39" s="723"/>
      <c r="YG39" s="723"/>
      <c r="YH39" s="723"/>
      <c r="YI39" s="723"/>
      <c r="YJ39" s="723"/>
      <c r="YK39" s="723"/>
      <c r="YL39" s="723"/>
      <c r="YM39" s="723"/>
      <c r="YN39" s="723"/>
      <c r="YO39" s="723"/>
      <c r="YP39" s="723"/>
      <c r="YQ39" s="723"/>
      <c r="YR39" s="723"/>
      <c r="YS39" s="723"/>
      <c r="YT39" s="723"/>
      <c r="YU39" s="723"/>
      <c r="YV39" s="723"/>
      <c r="YW39" s="723"/>
      <c r="YX39" s="723"/>
      <c r="YY39" s="723"/>
      <c r="YZ39" s="723"/>
      <c r="ZA39" s="723"/>
      <c r="ZB39" s="723"/>
      <c r="ZC39" s="723"/>
      <c r="ZD39" s="723"/>
      <c r="ZE39" s="723"/>
      <c r="ZF39" s="723"/>
      <c r="ZG39" s="723"/>
      <c r="ZH39" s="723"/>
      <c r="ZI39" s="723"/>
      <c r="ZJ39" s="723"/>
      <c r="ZK39" s="723"/>
      <c r="ZL39" s="723"/>
      <c r="ZM39" s="723"/>
      <c r="ZN39" s="723"/>
      <c r="ZO39" s="723"/>
      <c r="ZP39" s="723"/>
      <c r="ZQ39" s="723"/>
      <c r="ZR39" s="723"/>
      <c r="ZS39" s="723"/>
      <c r="ZT39" s="723"/>
      <c r="ZU39" s="723"/>
      <c r="ZV39" s="723"/>
      <c r="ZW39" s="723"/>
      <c r="ZX39" s="723"/>
      <c r="ZY39" s="723"/>
      <c r="ZZ39" s="723"/>
      <c r="AAA39" s="723"/>
      <c r="AAB39" s="723"/>
      <c r="AAC39" s="723"/>
      <c r="AAD39" s="723"/>
      <c r="AAE39" s="723"/>
      <c r="AAF39" s="723"/>
      <c r="AAG39" s="723"/>
      <c r="AAH39" s="723"/>
      <c r="AAI39" s="723"/>
      <c r="AAJ39" s="723"/>
      <c r="AAK39" s="723"/>
      <c r="AAL39" s="723"/>
      <c r="AAM39" s="723"/>
      <c r="AAN39" s="723"/>
      <c r="AAO39" s="723"/>
      <c r="AAP39" s="723"/>
      <c r="AAQ39" s="723"/>
      <c r="AAR39" s="723"/>
      <c r="AAS39" s="723"/>
      <c r="AAT39" s="723"/>
      <c r="AAU39" s="723"/>
      <c r="AAV39" s="723"/>
      <c r="AAW39" s="723"/>
      <c r="AAX39" s="723"/>
      <c r="AAY39" s="723"/>
      <c r="AAZ39" s="723"/>
      <c r="ABA39" s="723"/>
      <c r="ABB39" s="723"/>
      <c r="ABC39" s="723"/>
      <c r="ABD39" s="723"/>
      <c r="ABE39" s="723"/>
      <c r="ABF39" s="723"/>
      <c r="ABG39" s="723"/>
      <c r="ABH39" s="723"/>
      <c r="ABI39" s="723"/>
      <c r="ABJ39" s="723"/>
      <c r="ABK39" s="723"/>
      <c r="ABL39" s="723"/>
      <c r="ABM39" s="723"/>
      <c r="ABN39" s="723"/>
      <c r="ABO39" s="723"/>
      <c r="ABP39" s="723"/>
      <c r="ABQ39" s="723"/>
      <c r="ABR39" s="723"/>
      <c r="ABS39" s="723"/>
      <c r="ABT39" s="723"/>
      <c r="ABU39" s="723"/>
      <c r="ABV39" s="723"/>
      <c r="ABW39" s="723"/>
      <c r="ABX39" s="723"/>
      <c r="ABY39" s="723"/>
      <c r="ABZ39" s="723"/>
      <c r="ACA39" s="723"/>
      <c r="ACB39" s="723"/>
      <c r="ACC39" s="723"/>
      <c r="ACD39" s="723"/>
      <c r="ACE39" s="723"/>
      <c r="ACF39" s="723"/>
      <c r="ACG39" s="723"/>
      <c r="ACH39" s="723"/>
      <c r="ACI39" s="723"/>
      <c r="ACJ39" s="723"/>
      <c r="ACK39" s="723"/>
      <c r="ACL39" s="723"/>
      <c r="ACM39" s="723"/>
      <c r="ACN39" s="723"/>
      <c r="ACO39" s="723"/>
      <c r="ACP39" s="723"/>
      <c r="ACQ39" s="723"/>
      <c r="ACR39" s="723"/>
      <c r="ACS39" s="723"/>
      <c r="ACT39" s="723"/>
      <c r="ACU39" s="723"/>
      <c r="ACV39" s="723"/>
      <c r="ACW39" s="723"/>
      <c r="ACX39" s="723"/>
      <c r="ACY39" s="723"/>
      <c r="ACZ39" s="723"/>
      <c r="ADA39" s="723"/>
      <c r="ADB39" s="723"/>
      <c r="ADC39" s="723"/>
      <c r="ADD39" s="723"/>
      <c r="ADE39" s="723"/>
      <c r="ADF39" s="723"/>
      <c r="ADG39" s="723"/>
      <c r="ADH39" s="723"/>
      <c r="ADI39" s="723"/>
      <c r="ADJ39" s="723"/>
      <c r="ADK39" s="723"/>
      <c r="ADL39" s="723"/>
      <c r="ADM39" s="723"/>
      <c r="ADN39" s="723"/>
      <c r="ADO39" s="723"/>
      <c r="ADP39" s="723"/>
      <c r="ADQ39" s="723"/>
      <c r="ADR39" s="723"/>
      <c r="ADS39" s="723"/>
      <c r="ADT39" s="723"/>
      <c r="ADU39" s="723"/>
      <c r="ADV39" s="723"/>
      <c r="ADW39" s="723"/>
      <c r="ADX39" s="723"/>
      <c r="ADY39" s="723"/>
      <c r="ADZ39" s="723"/>
      <c r="AEA39" s="723"/>
      <c r="AEB39" s="723"/>
      <c r="AEC39" s="723"/>
      <c r="AED39" s="723"/>
      <c r="AEE39" s="723"/>
      <c r="AEF39" s="723"/>
      <c r="AEG39" s="723"/>
      <c r="AEH39" s="723"/>
      <c r="AEI39" s="723"/>
      <c r="AEJ39" s="723"/>
      <c r="AEK39" s="723"/>
      <c r="AEL39" s="723"/>
      <c r="AEM39" s="723"/>
      <c r="AEN39" s="723"/>
      <c r="AEO39" s="723"/>
      <c r="AEP39" s="723"/>
      <c r="AEQ39" s="723"/>
      <c r="AER39" s="723"/>
      <c r="AES39" s="723"/>
      <c r="AET39" s="723"/>
      <c r="AEU39" s="723"/>
      <c r="AEV39" s="723"/>
      <c r="AEW39" s="723"/>
      <c r="AEX39" s="723"/>
      <c r="AEY39" s="723"/>
      <c r="AEZ39" s="723"/>
      <c r="AFA39" s="723"/>
      <c r="AFB39" s="723"/>
      <c r="AFC39" s="723"/>
      <c r="AFD39" s="723"/>
      <c r="AFE39" s="723"/>
      <c r="AFF39" s="723"/>
      <c r="AFG39" s="723"/>
      <c r="AFH39" s="723"/>
      <c r="AFI39" s="723"/>
      <c r="AFJ39" s="723"/>
      <c r="AFK39" s="723"/>
      <c r="AFL39" s="723"/>
      <c r="AFM39" s="723"/>
      <c r="AFN39" s="723"/>
      <c r="AFO39" s="723"/>
      <c r="AFP39" s="723"/>
      <c r="AFQ39" s="723"/>
      <c r="AFR39" s="723"/>
      <c r="AFS39" s="723"/>
      <c r="AFT39" s="723"/>
      <c r="AFU39" s="723"/>
      <c r="AFV39" s="723"/>
      <c r="AFW39" s="723"/>
      <c r="AFX39" s="723"/>
      <c r="AFY39" s="723"/>
      <c r="AFZ39" s="723"/>
      <c r="AGA39" s="723"/>
      <c r="AGB39" s="723"/>
      <c r="AGC39" s="723"/>
      <c r="AGD39" s="723"/>
      <c r="AGE39" s="723"/>
      <c r="AGF39" s="723"/>
      <c r="AGG39" s="723"/>
      <c r="AGH39" s="723"/>
      <c r="AGI39" s="723"/>
      <c r="AGJ39" s="723"/>
      <c r="AGK39" s="723"/>
      <c r="AGL39" s="723"/>
      <c r="AGM39" s="723"/>
      <c r="AGN39" s="723"/>
      <c r="AGO39" s="723"/>
      <c r="AGP39" s="723"/>
      <c r="AGQ39" s="723"/>
      <c r="AGR39" s="723"/>
      <c r="AGS39" s="723"/>
      <c r="AGT39" s="723"/>
      <c r="AGU39" s="723"/>
      <c r="AGV39" s="723"/>
      <c r="AGW39" s="723"/>
      <c r="AGX39" s="723"/>
      <c r="AGY39" s="723"/>
      <c r="AGZ39" s="723"/>
      <c r="AHA39" s="723"/>
      <c r="AHB39" s="723"/>
      <c r="AHC39" s="723"/>
      <c r="AHD39" s="723"/>
      <c r="AHE39" s="723"/>
      <c r="AHF39" s="723"/>
      <c r="AHG39" s="723"/>
      <c r="AHH39" s="723"/>
      <c r="AHI39" s="723"/>
      <c r="AHJ39" s="723"/>
      <c r="AHK39" s="723"/>
      <c r="AHL39" s="723"/>
      <c r="AHM39" s="723"/>
      <c r="AHN39" s="723"/>
      <c r="AHO39" s="723"/>
      <c r="AHP39" s="723"/>
      <c r="AHQ39" s="723"/>
      <c r="AHR39" s="723"/>
      <c r="AHS39" s="723"/>
      <c r="AHT39" s="723"/>
      <c r="AHU39" s="723"/>
      <c r="AHV39" s="723"/>
      <c r="AHW39" s="723"/>
      <c r="AHX39" s="723"/>
      <c r="AHY39" s="723"/>
      <c r="AHZ39" s="723"/>
      <c r="AIA39" s="723"/>
      <c r="AIB39" s="723"/>
      <c r="AIC39" s="723"/>
      <c r="AID39" s="723"/>
      <c r="AIE39" s="723"/>
      <c r="AIF39" s="723"/>
      <c r="AIG39" s="723"/>
      <c r="AIH39" s="723"/>
      <c r="AII39" s="723"/>
      <c r="AIJ39" s="723"/>
      <c r="AIK39" s="723"/>
      <c r="AIL39" s="723"/>
      <c r="AIM39" s="723"/>
      <c r="AIN39" s="723"/>
      <c r="AIO39" s="723"/>
      <c r="AIP39" s="723"/>
      <c r="AIQ39" s="723"/>
      <c r="AIR39" s="723"/>
      <c r="AIS39" s="723"/>
      <c r="AIT39" s="723"/>
      <c r="AIU39" s="723"/>
      <c r="AIV39" s="723"/>
      <c r="AIW39" s="723"/>
      <c r="AIX39" s="723"/>
      <c r="AIY39" s="723"/>
      <c r="AIZ39" s="723"/>
      <c r="AJA39" s="723"/>
      <c r="AJB39" s="723"/>
      <c r="AJC39" s="723"/>
      <c r="AJD39" s="723"/>
      <c r="AJE39" s="723"/>
      <c r="AJF39" s="723"/>
      <c r="AJG39" s="723"/>
      <c r="AJH39" s="723"/>
      <c r="AJI39" s="723"/>
      <c r="AJJ39" s="723"/>
      <c r="AJK39" s="723"/>
      <c r="AJL39" s="723"/>
      <c r="AJM39" s="723"/>
      <c r="AJN39" s="723"/>
      <c r="AJO39" s="723"/>
      <c r="AJP39" s="723"/>
      <c r="AJQ39" s="723"/>
      <c r="AJR39" s="723"/>
      <c r="AJS39" s="723"/>
      <c r="AJT39" s="723"/>
      <c r="AJU39" s="723"/>
      <c r="AJV39" s="723"/>
      <c r="AJW39" s="723"/>
      <c r="AJX39" s="723"/>
      <c r="AJY39" s="723"/>
      <c r="AJZ39" s="723"/>
      <c r="AKA39" s="723"/>
      <c r="AKB39" s="723"/>
      <c r="AKC39" s="723"/>
      <c r="AKD39" s="723"/>
      <c r="AKE39" s="723"/>
      <c r="AKF39" s="723"/>
      <c r="AKG39" s="723"/>
      <c r="AKH39" s="723"/>
      <c r="AKI39" s="723"/>
      <c r="AKJ39" s="723"/>
      <c r="AKK39" s="723"/>
      <c r="AKL39" s="723"/>
      <c r="AKM39" s="723"/>
      <c r="AKN39" s="723"/>
      <c r="AKO39" s="723"/>
      <c r="AKP39" s="723"/>
      <c r="AKQ39" s="723"/>
      <c r="AKR39" s="723"/>
      <c r="AKS39" s="723"/>
      <c r="AKT39" s="723"/>
      <c r="AKU39" s="723"/>
      <c r="AKV39" s="723"/>
      <c r="AKW39" s="723"/>
      <c r="AKX39" s="723"/>
      <c r="AKY39" s="723"/>
      <c r="AKZ39" s="723"/>
      <c r="ALA39" s="723"/>
      <c r="ALB39" s="723"/>
      <c r="ALC39" s="723"/>
      <c r="ALD39" s="723"/>
      <c r="ALE39" s="723"/>
      <c r="ALF39" s="723"/>
      <c r="ALG39" s="723"/>
      <c r="ALH39" s="723"/>
      <c r="ALI39" s="723"/>
      <c r="ALJ39" s="723"/>
      <c r="ALK39" s="723"/>
      <c r="ALL39" s="723"/>
      <c r="ALM39" s="723"/>
      <c r="ALN39" s="723"/>
      <c r="ALO39" s="723"/>
      <c r="ALP39" s="723"/>
      <c r="ALQ39" s="723"/>
      <c r="ALR39" s="723"/>
      <c r="ALS39" s="723"/>
      <c r="ALT39" s="723"/>
      <c r="ALU39" s="723"/>
      <c r="ALV39" s="723"/>
      <c r="ALW39" s="723"/>
      <c r="ALX39" s="723"/>
      <c r="ALY39" s="723"/>
      <c r="ALZ39" s="723"/>
      <c r="AMA39" s="723"/>
      <c r="AMB39" s="723"/>
      <c r="AMC39" s="723"/>
      <c r="AMD39" s="723"/>
      <c r="AME39" s="723"/>
      <c r="AMF39" s="723"/>
      <c r="AMG39" s="723"/>
      <c r="AMH39" s="723"/>
      <c r="AMI39" s="723"/>
      <c r="AMJ39" s="723"/>
      <c r="AMK39" s="723"/>
      <c r="AML39" s="723"/>
      <c r="AMM39" s="723"/>
      <c r="AMN39" s="723"/>
      <c r="AMO39" s="723"/>
      <c r="AMP39" s="723"/>
      <c r="AMQ39" s="723"/>
      <c r="AMR39" s="723"/>
      <c r="AMS39" s="723"/>
      <c r="AMT39" s="723"/>
      <c r="AMU39" s="723"/>
      <c r="AMV39" s="723"/>
      <c r="AMW39" s="723"/>
      <c r="AMX39" s="723"/>
      <c r="AMY39" s="723"/>
      <c r="AMZ39" s="723"/>
      <c r="ANA39" s="723"/>
      <c r="ANB39" s="723"/>
      <c r="ANC39" s="723"/>
      <c r="AND39" s="723"/>
      <c r="ANE39" s="723"/>
      <c r="ANF39" s="723"/>
      <c r="ANG39" s="723"/>
      <c r="ANH39" s="723"/>
      <c r="ANI39" s="723"/>
      <c r="ANJ39" s="723"/>
      <c r="ANK39" s="723"/>
      <c r="ANL39" s="723"/>
      <c r="ANM39" s="723"/>
      <c r="ANN39" s="723"/>
      <c r="ANO39" s="723"/>
      <c r="ANP39" s="723"/>
      <c r="ANQ39" s="723"/>
      <c r="ANR39" s="723"/>
      <c r="ANS39" s="723"/>
      <c r="ANT39" s="723"/>
      <c r="ANU39" s="723"/>
      <c r="ANV39" s="723"/>
      <c r="ANW39" s="723"/>
      <c r="ANX39" s="723"/>
      <c r="ANY39" s="723"/>
      <c r="ANZ39" s="723"/>
      <c r="AOA39" s="723"/>
      <c r="AOB39" s="723"/>
      <c r="AOC39" s="723"/>
      <c r="AOD39" s="723"/>
      <c r="AOE39" s="723"/>
      <c r="AOF39" s="723"/>
      <c r="AOG39" s="723"/>
      <c r="AOH39" s="723"/>
      <c r="AOI39" s="723"/>
      <c r="AOJ39" s="723"/>
      <c r="AOK39" s="723"/>
      <c r="AOL39" s="723"/>
      <c r="AOM39" s="723"/>
      <c r="AON39" s="723"/>
      <c r="AOO39" s="723"/>
      <c r="AOP39" s="723"/>
      <c r="AOQ39" s="723"/>
      <c r="AOR39" s="723"/>
      <c r="AOS39" s="723"/>
      <c r="AOT39" s="723"/>
      <c r="AOU39" s="723"/>
      <c r="AOV39" s="723"/>
      <c r="AOW39" s="723"/>
      <c r="AOX39" s="723"/>
      <c r="AOY39" s="723"/>
      <c r="AOZ39" s="723"/>
      <c r="APA39" s="723"/>
      <c r="APB39" s="723"/>
      <c r="APC39" s="723"/>
      <c r="APD39" s="723"/>
      <c r="APE39" s="723"/>
      <c r="APF39" s="723"/>
      <c r="APG39" s="723"/>
      <c r="APH39" s="723"/>
      <c r="API39" s="723"/>
      <c r="APJ39" s="723"/>
      <c r="APK39" s="723"/>
      <c r="APL39" s="723"/>
      <c r="APM39" s="723"/>
      <c r="APN39" s="723"/>
      <c r="APO39" s="723"/>
      <c r="APP39" s="723"/>
      <c r="APQ39" s="723"/>
      <c r="APR39" s="723"/>
      <c r="APS39" s="723"/>
      <c r="APT39" s="723"/>
      <c r="APU39" s="723"/>
      <c r="APV39" s="723"/>
      <c r="APW39" s="723"/>
      <c r="APX39" s="723"/>
      <c r="APY39" s="723"/>
      <c r="APZ39" s="723"/>
      <c r="AQA39" s="723"/>
      <c r="AQB39" s="723"/>
      <c r="AQC39" s="723"/>
      <c r="AQD39" s="723"/>
      <c r="AQE39" s="723"/>
      <c r="AQF39" s="723"/>
      <c r="AQG39" s="723"/>
      <c r="AQH39" s="723"/>
      <c r="AQI39" s="723"/>
      <c r="AQJ39" s="723"/>
      <c r="AQK39" s="723"/>
      <c r="AQL39" s="723"/>
      <c r="AQM39" s="723"/>
      <c r="AQN39" s="723"/>
      <c r="AQO39" s="723"/>
      <c r="AQP39" s="723"/>
      <c r="AQQ39" s="723"/>
      <c r="AQR39" s="723"/>
      <c r="AQS39" s="723"/>
      <c r="AQT39" s="723"/>
      <c r="AQU39" s="723"/>
      <c r="AQV39" s="723"/>
      <c r="AQW39" s="723"/>
      <c r="AQX39" s="723"/>
      <c r="AQY39" s="723"/>
      <c r="AQZ39" s="723"/>
      <c r="ARA39" s="723"/>
      <c r="ARB39" s="723"/>
      <c r="ARC39" s="723"/>
      <c r="ARD39" s="723"/>
      <c r="ARE39" s="723"/>
      <c r="ARF39" s="723"/>
      <c r="ARG39" s="723"/>
      <c r="ARH39" s="723"/>
      <c r="ARI39" s="723"/>
      <c r="ARJ39" s="723"/>
      <c r="ARK39" s="723"/>
      <c r="ARL39" s="723"/>
      <c r="ARM39" s="723"/>
      <c r="ARN39" s="723"/>
      <c r="ARO39" s="723"/>
      <c r="ARP39" s="723"/>
      <c r="ARQ39" s="723"/>
      <c r="ARR39" s="723"/>
      <c r="ARS39" s="723"/>
      <c r="ART39" s="723"/>
      <c r="ARU39" s="723"/>
      <c r="ARV39" s="723"/>
      <c r="ARW39" s="723"/>
      <c r="ARX39" s="723"/>
      <c r="ARY39" s="723"/>
      <c r="ARZ39" s="723"/>
      <c r="ASA39" s="723"/>
      <c r="ASB39" s="723"/>
      <c r="ASC39" s="723"/>
      <c r="ASD39" s="723"/>
      <c r="ASE39" s="723"/>
      <c r="ASF39" s="723"/>
      <c r="ASG39" s="723"/>
      <c r="ASH39" s="723"/>
      <c r="ASI39" s="723"/>
      <c r="ASJ39" s="723"/>
      <c r="ASK39" s="723"/>
      <c r="ASL39" s="723"/>
      <c r="ASM39" s="723"/>
      <c r="ASN39" s="723"/>
      <c r="ASO39" s="723"/>
      <c r="ASP39" s="723"/>
      <c r="ASQ39" s="723"/>
      <c r="ASR39" s="723"/>
      <c r="ASS39" s="723"/>
      <c r="AST39" s="723"/>
      <c r="ASU39" s="723"/>
      <c r="ASV39" s="723"/>
      <c r="ASW39" s="723"/>
      <c r="ASX39" s="723"/>
      <c r="ASY39" s="723"/>
      <c r="ASZ39" s="723"/>
      <c r="ATA39" s="723"/>
      <c r="ATB39" s="723"/>
      <c r="ATC39" s="723"/>
      <c r="ATD39" s="723"/>
      <c r="ATE39" s="723"/>
      <c r="ATF39" s="723"/>
      <c r="ATG39" s="723"/>
      <c r="ATH39" s="723"/>
      <c r="ATI39" s="723"/>
      <c r="ATJ39" s="723"/>
      <c r="ATK39" s="723"/>
      <c r="ATL39" s="723"/>
      <c r="ATM39" s="723"/>
      <c r="ATN39" s="723"/>
      <c r="ATO39" s="723"/>
      <c r="ATP39" s="723"/>
      <c r="ATQ39" s="723"/>
      <c r="ATR39" s="723"/>
      <c r="ATS39" s="723"/>
      <c r="ATT39" s="723"/>
      <c r="ATU39" s="723"/>
      <c r="ATV39" s="723"/>
      <c r="ATW39" s="723"/>
      <c r="ATX39" s="723"/>
      <c r="ATY39" s="723"/>
      <c r="ATZ39" s="723"/>
      <c r="AUA39" s="723"/>
      <c r="AUB39" s="723"/>
      <c r="AUC39" s="723"/>
      <c r="AUD39" s="723"/>
      <c r="AUE39" s="723"/>
      <c r="AUF39" s="723"/>
      <c r="AUG39" s="723"/>
      <c r="AUH39" s="723"/>
      <c r="AUI39" s="723"/>
      <c r="AUJ39" s="723"/>
      <c r="AUK39" s="723"/>
      <c r="AUL39" s="723"/>
      <c r="AUM39" s="723"/>
      <c r="AUN39" s="723"/>
      <c r="AUO39" s="723"/>
      <c r="AUP39" s="723"/>
      <c r="AUQ39" s="723"/>
      <c r="AUR39" s="723"/>
      <c r="AUS39" s="723"/>
      <c r="AUT39" s="723"/>
      <c r="AUU39" s="723"/>
      <c r="AUV39" s="723"/>
      <c r="AUW39" s="723"/>
      <c r="AUX39" s="723"/>
      <c r="AUY39" s="723"/>
      <c r="AUZ39" s="723"/>
      <c r="AVA39" s="723"/>
      <c r="AVB39" s="723"/>
      <c r="AVC39" s="723"/>
      <c r="AVD39" s="723"/>
      <c r="AVE39" s="723"/>
      <c r="AVF39" s="723"/>
      <c r="AVG39" s="723"/>
      <c r="AVH39" s="723"/>
      <c r="AVI39" s="723"/>
      <c r="AVJ39" s="723"/>
      <c r="AVK39" s="723"/>
      <c r="AVL39" s="723"/>
      <c r="AVM39" s="723"/>
      <c r="AVN39" s="723"/>
      <c r="AVO39" s="723"/>
      <c r="AVP39" s="723"/>
      <c r="AVQ39" s="723"/>
      <c r="AVR39" s="723"/>
      <c r="AVS39" s="723"/>
      <c r="AVT39" s="723"/>
      <c r="AVU39" s="723"/>
      <c r="AVV39" s="723"/>
      <c r="AVW39" s="723"/>
      <c r="AVX39" s="723"/>
      <c r="AVY39" s="723"/>
      <c r="AVZ39" s="723"/>
      <c r="AWA39" s="723"/>
      <c r="AWB39" s="723"/>
      <c r="AWC39" s="723"/>
      <c r="AWD39" s="723"/>
      <c r="AWE39" s="723"/>
      <c r="AWF39" s="723"/>
      <c r="AWG39" s="723"/>
      <c r="AWH39" s="723"/>
      <c r="AWI39" s="723"/>
      <c r="AWJ39" s="723"/>
      <c r="AWK39" s="723"/>
      <c r="AWL39" s="723"/>
      <c r="AWM39" s="723"/>
      <c r="AWN39" s="723"/>
      <c r="AWO39" s="723"/>
      <c r="AWP39" s="723"/>
      <c r="AWQ39" s="723"/>
      <c r="AWR39" s="723"/>
      <c r="AWS39" s="723"/>
      <c r="AWT39" s="723"/>
      <c r="AWU39" s="723"/>
      <c r="AWV39" s="723"/>
      <c r="AWW39" s="723"/>
      <c r="AWX39" s="723"/>
      <c r="AWY39" s="723"/>
      <c r="AWZ39" s="723"/>
      <c r="AXA39" s="723"/>
      <c r="AXB39" s="723"/>
      <c r="AXC39" s="723"/>
      <c r="AXD39" s="723"/>
      <c r="AXE39" s="723"/>
      <c r="AXF39" s="723"/>
      <c r="AXG39" s="723"/>
      <c r="AXH39" s="723"/>
      <c r="AXI39" s="723"/>
      <c r="AXJ39" s="723"/>
      <c r="AXK39" s="723"/>
      <c r="AXL39" s="723"/>
      <c r="AXM39" s="723"/>
      <c r="AXN39" s="723"/>
      <c r="AXO39" s="723"/>
      <c r="AXP39" s="723"/>
      <c r="AXQ39" s="723"/>
      <c r="AXR39" s="723"/>
      <c r="AXS39" s="723"/>
      <c r="AXT39" s="723"/>
      <c r="AXU39" s="723"/>
      <c r="AXV39" s="723"/>
      <c r="AXW39" s="723"/>
      <c r="AXX39" s="723"/>
      <c r="AXY39" s="723"/>
      <c r="AXZ39" s="723"/>
      <c r="AYA39" s="723"/>
      <c r="AYB39" s="723"/>
      <c r="AYC39" s="723"/>
      <c r="AYD39" s="723"/>
      <c r="AYE39" s="723"/>
      <c r="AYF39" s="723"/>
      <c r="AYG39" s="723"/>
      <c r="AYH39" s="723"/>
      <c r="AYI39" s="723"/>
      <c r="AYJ39" s="723"/>
      <c r="AYK39" s="723"/>
      <c r="AYL39" s="723"/>
      <c r="AYM39" s="723"/>
      <c r="AYN39" s="723"/>
      <c r="AYO39" s="723"/>
      <c r="AYP39" s="723"/>
      <c r="AYQ39" s="723"/>
      <c r="AYR39" s="723"/>
      <c r="AYS39" s="723"/>
      <c r="AYT39" s="723"/>
      <c r="AYU39" s="723"/>
      <c r="AYV39" s="723"/>
      <c r="AYW39" s="723"/>
      <c r="AYX39" s="723"/>
      <c r="AYY39" s="723"/>
      <c r="AYZ39" s="723"/>
      <c r="AZA39" s="723"/>
      <c r="AZB39" s="723"/>
      <c r="AZC39" s="723"/>
      <c r="AZD39" s="723"/>
      <c r="AZE39" s="723"/>
      <c r="AZF39" s="723"/>
      <c r="AZG39" s="723"/>
      <c r="AZH39" s="723"/>
      <c r="AZI39" s="723"/>
      <c r="AZJ39" s="723"/>
      <c r="AZK39" s="723"/>
      <c r="AZL39" s="723"/>
      <c r="AZM39" s="723"/>
      <c r="AZN39" s="723"/>
      <c r="AZO39" s="723"/>
      <c r="AZP39" s="723"/>
      <c r="AZQ39" s="723"/>
      <c r="AZR39" s="723"/>
      <c r="AZS39" s="723"/>
      <c r="AZT39" s="723"/>
      <c r="AZU39" s="723"/>
      <c r="AZV39" s="723"/>
      <c r="AZW39" s="723"/>
      <c r="AZX39" s="723"/>
      <c r="AZY39" s="723"/>
      <c r="AZZ39" s="723"/>
      <c r="BAA39" s="723"/>
      <c r="BAB39" s="723"/>
      <c r="BAC39" s="723"/>
      <c r="BAD39" s="723"/>
      <c r="BAE39" s="723"/>
      <c r="BAF39" s="723"/>
      <c r="BAG39" s="723"/>
      <c r="BAH39" s="723"/>
      <c r="BAI39" s="723"/>
      <c r="BAJ39" s="723"/>
      <c r="BAK39" s="723"/>
      <c r="BAL39" s="723"/>
      <c r="BAM39" s="723"/>
      <c r="BAN39" s="723"/>
      <c r="BAO39" s="723"/>
      <c r="BAP39" s="723"/>
      <c r="BAQ39" s="723"/>
      <c r="BAR39" s="723"/>
      <c r="BAS39" s="723"/>
      <c r="BAT39" s="723"/>
      <c r="BAU39" s="723"/>
      <c r="BAV39" s="723"/>
      <c r="BAW39" s="723"/>
      <c r="BAX39" s="723"/>
      <c r="BAY39" s="723"/>
      <c r="BAZ39" s="723"/>
      <c r="BBA39" s="723"/>
      <c r="BBB39" s="723"/>
      <c r="BBC39" s="723"/>
      <c r="BBD39" s="723"/>
      <c r="BBE39" s="723"/>
      <c r="BBF39" s="723"/>
      <c r="BBG39" s="723"/>
      <c r="BBH39" s="723"/>
      <c r="BBI39" s="723"/>
      <c r="BBJ39" s="723"/>
      <c r="BBK39" s="723"/>
      <c r="BBL39" s="723"/>
      <c r="BBM39" s="723"/>
      <c r="BBN39" s="723"/>
      <c r="BBO39" s="723"/>
      <c r="BBP39" s="723"/>
      <c r="BBQ39" s="723"/>
      <c r="BBR39" s="723"/>
      <c r="BBS39" s="723"/>
      <c r="BBT39" s="723"/>
      <c r="BBU39" s="723"/>
      <c r="BBV39" s="723"/>
      <c r="BBW39" s="723"/>
      <c r="BBX39" s="723"/>
      <c r="BBY39" s="723"/>
      <c r="BBZ39" s="723"/>
      <c r="BCA39" s="723"/>
      <c r="BCB39" s="723"/>
      <c r="BCC39" s="723"/>
      <c r="BCD39" s="723"/>
      <c r="BCE39" s="723"/>
      <c r="BCF39" s="723"/>
      <c r="BCG39" s="723"/>
      <c r="BCH39" s="723"/>
      <c r="BCI39" s="723"/>
      <c r="BCJ39" s="723"/>
      <c r="BCK39" s="723"/>
      <c r="BCL39" s="723"/>
      <c r="BCM39" s="723"/>
      <c r="BCN39" s="723"/>
      <c r="BCO39" s="723"/>
      <c r="BCP39" s="723"/>
      <c r="BCQ39" s="723"/>
      <c r="BCR39" s="723"/>
      <c r="BCS39" s="723"/>
      <c r="BCT39" s="723"/>
      <c r="BCU39" s="723"/>
      <c r="BCV39" s="723"/>
      <c r="BCW39" s="723"/>
      <c r="BCX39" s="723"/>
      <c r="BCY39" s="723"/>
      <c r="BCZ39" s="723"/>
      <c r="BDA39" s="723"/>
      <c r="BDB39" s="723"/>
      <c r="BDC39" s="723"/>
      <c r="BDD39" s="723"/>
      <c r="BDE39" s="723"/>
      <c r="BDF39" s="723"/>
      <c r="BDG39" s="723"/>
      <c r="BDH39" s="723"/>
      <c r="BDI39" s="723"/>
      <c r="BDJ39" s="723"/>
      <c r="BDK39" s="723"/>
      <c r="BDL39" s="723"/>
      <c r="BDM39" s="723"/>
      <c r="BDN39" s="723"/>
      <c r="BDO39" s="723"/>
      <c r="BDP39" s="723"/>
      <c r="BDQ39" s="723"/>
      <c r="BDR39" s="723"/>
      <c r="BDS39" s="723"/>
      <c r="BDT39" s="723"/>
      <c r="BDU39" s="723"/>
      <c r="BDV39" s="723"/>
      <c r="BDW39" s="723"/>
      <c r="BDX39" s="723"/>
      <c r="BDY39" s="723"/>
      <c r="BDZ39" s="723"/>
      <c r="BEA39" s="723"/>
      <c r="BEB39" s="723"/>
      <c r="BEC39" s="723"/>
      <c r="BED39" s="723"/>
      <c r="BEE39" s="723"/>
      <c r="BEF39" s="723"/>
      <c r="BEG39" s="723"/>
      <c r="BEH39" s="723"/>
      <c r="BEI39" s="723"/>
      <c r="BEJ39" s="723"/>
      <c r="BEK39" s="723"/>
      <c r="BEL39" s="723"/>
      <c r="BEM39" s="723"/>
      <c r="BEN39" s="723"/>
      <c r="BEO39" s="723"/>
      <c r="BEP39" s="723"/>
      <c r="BEQ39" s="723"/>
      <c r="BER39" s="723"/>
      <c r="BES39" s="723"/>
      <c r="BET39" s="723"/>
      <c r="BEU39" s="723"/>
      <c r="BEV39" s="723"/>
      <c r="BEW39" s="723"/>
      <c r="BEX39" s="723"/>
      <c r="BEY39" s="723"/>
      <c r="BEZ39" s="723"/>
      <c r="BFA39" s="723"/>
      <c r="BFB39" s="723"/>
      <c r="BFC39" s="723"/>
      <c r="BFD39" s="723"/>
      <c r="BFE39" s="723"/>
      <c r="BFF39" s="723"/>
      <c r="BFG39" s="723"/>
      <c r="BFH39" s="723"/>
      <c r="BFI39" s="723"/>
      <c r="BFJ39" s="723"/>
      <c r="BFK39" s="723"/>
      <c r="BFL39" s="723"/>
      <c r="BFM39" s="723"/>
      <c r="BFN39" s="723"/>
      <c r="BFO39" s="723"/>
      <c r="BFP39" s="723"/>
      <c r="BFQ39" s="723"/>
      <c r="BFR39" s="723"/>
      <c r="BFS39" s="723"/>
      <c r="BFT39" s="723"/>
      <c r="BFU39" s="723"/>
      <c r="BFV39" s="723"/>
      <c r="BFW39" s="723"/>
      <c r="BFX39" s="723"/>
      <c r="BFY39" s="723"/>
      <c r="BFZ39" s="723"/>
      <c r="BGA39" s="723"/>
      <c r="BGB39" s="723"/>
      <c r="BGC39" s="723"/>
      <c r="BGD39" s="723"/>
      <c r="BGE39" s="723"/>
      <c r="BGF39" s="723"/>
      <c r="BGG39" s="723"/>
      <c r="BGH39" s="723"/>
      <c r="BGI39" s="723"/>
      <c r="BGJ39" s="723"/>
      <c r="BGK39" s="723"/>
      <c r="BGL39" s="723"/>
      <c r="BGM39" s="723"/>
      <c r="BGN39" s="723"/>
      <c r="BGO39" s="723"/>
      <c r="BGP39" s="723"/>
      <c r="BGQ39" s="723"/>
      <c r="BGR39" s="723"/>
      <c r="BGS39" s="723"/>
      <c r="BGT39" s="723"/>
      <c r="BGU39" s="723"/>
      <c r="BGV39" s="723"/>
      <c r="BGW39" s="723"/>
      <c r="BGX39" s="723"/>
      <c r="BGY39" s="723"/>
      <c r="BGZ39" s="723"/>
      <c r="BHA39" s="723"/>
      <c r="BHB39" s="723"/>
      <c r="BHC39" s="723"/>
      <c r="BHD39" s="723"/>
      <c r="BHE39" s="723"/>
      <c r="BHF39" s="723"/>
      <c r="BHG39" s="723"/>
      <c r="BHH39" s="723"/>
      <c r="BHI39" s="723"/>
      <c r="BHJ39" s="723"/>
      <c r="BHK39" s="723"/>
      <c r="BHL39" s="723"/>
      <c r="BHM39" s="723"/>
      <c r="BHN39" s="723"/>
      <c r="BHO39" s="723"/>
      <c r="BHP39" s="723"/>
      <c r="BHQ39" s="723"/>
      <c r="BHR39" s="723"/>
      <c r="BHS39" s="723"/>
      <c r="BHT39" s="723"/>
      <c r="BHU39" s="723"/>
      <c r="BHV39" s="723"/>
      <c r="BHW39" s="723"/>
      <c r="BHX39" s="723"/>
      <c r="BHY39" s="723"/>
      <c r="BHZ39" s="723"/>
      <c r="BIA39" s="723"/>
      <c r="BIB39" s="723"/>
      <c r="BIC39" s="723"/>
      <c r="BID39" s="723"/>
      <c r="BIE39" s="723"/>
      <c r="BIF39" s="723"/>
      <c r="BIG39" s="723"/>
      <c r="BIH39" s="723"/>
      <c r="BII39" s="723"/>
      <c r="BIJ39" s="723"/>
      <c r="BIK39" s="723"/>
      <c r="BIL39" s="723"/>
      <c r="BIM39" s="723"/>
      <c r="BIN39" s="723"/>
      <c r="BIO39" s="723"/>
      <c r="BIP39" s="723"/>
      <c r="BIQ39" s="723"/>
      <c r="BIR39" s="723"/>
      <c r="BIS39" s="723"/>
      <c r="BIT39" s="723"/>
      <c r="BIU39" s="723"/>
      <c r="BIV39" s="723"/>
      <c r="BIW39" s="723"/>
      <c r="BIX39" s="723"/>
      <c r="BIY39" s="723"/>
      <c r="BIZ39" s="723"/>
      <c r="BJA39" s="723"/>
      <c r="BJB39" s="723"/>
      <c r="BJC39" s="723"/>
      <c r="BJD39" s="723"/>
      <c r="BJE39" s="723"/>
      <c r="BJF39" s="723"/>
      <c r="BJG39" s="723"/>
      <c r="BJH39" s="723"/>
      <c r="BJI39" s="723"/>
      <c r="BJJ39" s="723"/>
      <c r="BJK39" s="723"/>
      <c r="BJL39" s="723"/>
      <c r="BJM39" s="723"/>
      <c r="BJN39" s="723"/>
      <c r="BJO39" s="723"/>
      <c r="BJP39" s="723"/>
      <c r="BJQ39" s="723"/>
      <c r="BJR39" s="723"/>
      <c r="BJS39" s="723"/>
      <c r="BJT39" s="723"/>
      <c r="BJU39" s="723"/>
      <c r="BJV39" s="723"/>
      <c r="BJW39" s="723"/>
      <c r="BJX39" s="723"/>
      <c r="BJY39" s="723"/>
      <c r="BJZ39" s="723"/>
      <c r="BKA39" s="723"/>
      <c r="BKB39" s="723"/>
      <c r="BKC39" s="723"/>
      <c r="BKD39" s="723"/>
      <c r="BKE39" s="723"/>
      <c r="BKF39" s="723"/>
      <c r="BKG39" s="723"/>
      <c r="BKH39" s="723"/>
      <c r="BKI39" s="723"/>
      <c r="BKJ39" s="723"/>
      <c r="BKK39" s="723"/>
      <c r="BKL39" s="723"/>
      <c r="BKM39" s="723"/>
      <c r="BKN39" s="723"/>
      <c r="BKO39" s="723"/>
      <c r="BKP39" s="723"/>
      <c r="BKQ39" s="723"/>
      <c r="BKR39" s="723"/>
      <c r="BKS39" s="723"/>
      <c r="BKT39" s="723"/>
      <c r="BKU39" s="723"/>
      <c r="BKV39" s="723"/>
      <c r="BKW39" s="723"/>
      <c r="BKX39" s="723"/>
      <c r="BKY39" s="723"/>
      <c r="BKZ39" s="723"/>
      <c r="BLA39" s="723"/>
      <c r="BLB39" s="723"/>
      <c r="BLC39" s="723"/>
      <c r="BLD39" s="723"/>
      <c r="BLE39" s="723"/>
      <c r="BLF39" s="723"/>
      <c r="BLG39" s="723"/>
      <c r="BLH39" s="723"/>
      <c r="BLI39" s="723"/>
      <c r="BLJ39" s="723"/>
      <c r="BLK39" s="723"/>
      <c r="BLL39" s="723"/>
      <c r="BLM39" s="723"/>
      <c r="BLN39" s="723"/>
      <c r="BLO39" s="723"/>
      <c r="BLP39" s="723"/>
      <c r="BLQ39" s="723"/>
      <c r="BLR39" s="723"/>
      <c r="BLS39" s="723"/>
      <c r="BLT39" s="723"/>
      <c r="BLU39" s="723"/>
      <c r="BLV39" s="723"/>
      <c r="BLW39" s="723"/>
      <c r="BLX39" s="723"/>
      <c r="BLY39" s="723"/>
      <c r="BLZ39" s="723"/>
      <c r="BMA39" s="723"/>
      <c r="BMB39" s="723"/>
      <c r="BMC39" s="723"/>
      <c r="BMD39" s="723"/>
      <c r="BME39" s="723"/>
      <c r="BMF39" s="723"/>
      <c r="BMG39" s="723"/>
      <c r="BMH39" s="723"/>
      <c r="BMI39" s="723"/>
      <c r="BMJ39" s="723"/>
      <c r="BMK39" s="723"/>
      <c r="BML39" s="723"/>
      <c r="BMM39" s="723"/>
      <c r="BMN39" s="723"/>
      <c r="BMO39" s="723"/>
      <c r="BMP39" s="723"/>
      <c r="BMQ39" s="723"/>
      <c r="BMR39" s="723"/>
      <c r="BMS39" s="723"/>
      <c r="BMT39" s="723"/>
      <c r="BMU39" s="723"/>
      <c r="BMV39" s="723"/>
      <c r="BMW39" s="723"/>
      <c r="BMX39" s="723"/>
      <c r="BMY39" s="723"/>
      <c r="BMZ39" s="723"/>
      <c r="BNA39" s="723"/>
      <c r="BNB39" s="723"/>
      <c r="BNC39" s="723"/>
      <c r="BND39" s="723"/>
      <c r="BNE39" s="723"/>
      <c r="BNF39" s="723"/>
      <c r="BNG39" s="723"/>
      <c r="BNH39" s="723"/>
      <c r="BNI39" s="723"/>
      <c r="BNJ39" s="723"/>
      <c r="BNK39" s="723"/>
      <c r="BNL39" s="723"/>
      <c r="BNM39" s="723"/>
      <c r="BNN39" s="723"/>
      <c r="BNO39" s="723"/>
      <c r="BNP39" s="723"/>
      <c r="BNQ39" s="723"/>
      <c r="BNR39" s="723"/>
      <c r="BNS39" s="723"/>
      <c r="BNT39" s="723"/>
      <c r="BNU39" s="723"/>
      <c r="BNV39" s="723"/>
      <c r="BNW39" s="723"/>
      <c r="BNX39" s="723"/>
      <c r="BNY39" s="723"/>
      <c r="BNZ39" s="723"/>
      <c r="BOA39" s="723"/>
      <c r="BOB39" s="723"/>
      <c r="BOC39" s="723"/>
      <c r="BOD39" s="723"/>
      <c r="BOE39" s="723"/>
      <c r="BOF39" s="723"/>
      <c r="BOG39" s="723"/>
      <c r="BOH39" s="723"/>
      <c r="BOI39" s="723"/>
      <c r="BOJ39" s="723"/>
      <c r="BOK39" s="723"/>
      <c r="BOL39" s="723"/>
      <c r="BOM39" s="723"/>
      <c r="BON39" s="723"/>
      <c r="BOO39" s="723"/>
      <c r="BOP39" s="723"/>
      <c r="BOQ39" s="723"/>
      <c r="BOR39" s="723"/>
      <c r="BOS39" s="723"/>
      <c r="BOT39" s="723"/>
      <c r="BOU39" s="723"/>
      <c r="BOV39" s="723"/>
      <c r="BOW39" s="723"/>
      <c r="BOX39" s="723"/>
      <c r="BOY39" s="723"/>
      <c r="BOZ39" s="723"/>
      <c r="BPA39" s="723"/>
      <c r="BPB39" s="723"/>
      <c r="BPC39" s="723"/>
      <c r="BPD39" s="723"/>
      <c r="BPE39" s="723"/>
      <c r="BPF39" s="723"/>
      <c r="BPG39" s="723"/>
      <c r="BPH39" s="723"/>
      <c r="BPI39" s="723"/>
      <c r="BPJ39" s="723"/>
      <c r="BPK39" s="723"/>
      <c r="BPL39" s="723"/>
      <c r="BPM39" s="723"/>
      <c r="BPN39" s="723"/>
      <c r="BPO39" s="723"/>
      <c r="BPP39" s="723"/>
      <c r="BPQ39" s="723"/>
      <c r="BPR39" s="723"/>
      <c r="BPS39" s="723"/>
      <c r="BPT39" s="723"/>
      <c r="BPU39" s="723"/>
      <c r="BPV39" s="723"/>
      <c r="BPW39" s="723"/>
      <c r="BPX39" s="723"/>
      <c r="BPY39" s="723"/>
      <c r="BPZ39" s="723"/>
      <c r="BQA39" s="723"/>
      <c r="BQB39" s="723"/>
      <c r="BQC39" s="723"/>
      <c r="BQD39" s="723"/>
      <c r="BQE39" s="723"/>
      <c r="BQF39" s="723"/>
      <c r="BQG39" s="723"/>
      <c r="BQH39" s="723"/>
      <c r="BQI39" s="723"/>
      <c r="BQJ39" s="723"/>
      <c r="BQK39" s="723"/>
      <c r="BQL39" s="723"/>
      <c r="BQM39" s="723"/>
      <c r="BQN39" s="723"/>
      <c r="BQO39" s="723"/>
      <c r="BQP39" s="723"/>
      <c r="BQQ39" s="723"/>
      <c r="BQR39" s="723"/>
      <c r="BQS39" s="723"/>
      <c r="BQT39" s="723"/>
      <c r="BQU39" s="723"/>
      <c r="BQV39" s="723"/>
      <c r="BQW39" s="723"/>
      <c r="BQX39" s="723"/>
      <c r="BQY39" s="723"/>
      <c r="BQZ39" s="723"/>
      <c r="BRA39" s="723"/>
      <c r="BRB39" s="723"/>
      <c r="BRC39" s="723"/>
      <c r="BRD39" s="723"/>
      <c r="BRE39" s="723"/>
      <c r="BRF39" s="723"/>
      <c r="BRG39" s="723"/>
      <c r="BRH39" s="723"/>
      <c r="BRI39" s="723"/>
      <c r="BRJ39" s="723"/>
      <c r="BRK39" s="723"/>
      <c r="BRL39" s="723"/>
      <c r="BRM39" s="723"/>
      <c r="BRN39" s="723"/>
      <c r="BRO39" s="723"/>
      <c r="BRP39" s="723"/>
      <c r="BRQ39" s="723"/>
      <c r="BRR39" s="723"/>
      <c r="BRS39" s="723"/>
      <c r="BRT39" s="723"/>
      <c r="BRU39" s="723"/>
      <c r="BRV39" s="723"/>
      <c r="BRW39" s="723"/>
      <c r="BRX39" s="723"/>
      <c r="BRY39" s="723"/>
      <c r="BRZ39" s="723"/>
      <c r="BSA39" s="723"/>
      <c r="BSB39" s="723"/>
      <c r="BSC39" s="723"/>
      <c r="BSD39" s="723"/>
      <c r="BSE39" s="723"/>
      <c r="BSF39" s="723"/>
      <c r="BSG39" s="723"/>
      <c r="BSH39" s="723"/>
      <c r="BSI39" s="723"/>
      <c r="BSJ39" s="723"/>
      <c r="BSK39" s="723"/>
      <c r="BSL39" s="723"/>
      <c r="BSM39" s="723"/>
      <c r="BSN39" s="723"/>
      <c r="BSO39" s="723"/>
      <c r="BSP39" s="723"/>
      <c r="BSQ39" s="723"/>
      <c r="BSR39" s="723"/>
      <c r="BSS39" s="723"/>
      <c r="BST39" s="723"/>
      <c r="BSU39" s="723"/>
      <c r="BSV39" s="723"/>
      <c r="BSW39" s="723"/>
      <c r="BSX39" s="723"/>
      <c r="BSY39" s="723"/>
      <c r="BSZ39" s="723"/>
      <c r="BTA39" s="723"/>
      <c r="BTB39" s="723"/>
      <c r="BTC39" s="723"/>
      <c r="BTD39" s="723"/>
      <c r="BTE39" s="723"/>
      <c r="BTF39" s="723"/>
      <c r="BTG39" s="723"/>
      <c r="BTH39" s="723"/>
      <c r="BTI39" s="723"/>
      <c r="BTJ39" s="723"/>
      <c r="BTK39" s="723"/>
      <c r="BTL39" s="723"/>
      <c r="BTM39" s="723"/>
      <c r="BTN39" s="723"/>
      <c r="BTO39" s="723"/>
      <c r="BTP39" s="723"/>
      <c r="BTQ39" s="723"/>
      <c r="BTR39" s="723"/>
      <c r="BTS39" s="723"/>
      <c r="BTT39" s="723"/>
      <c r="BTU39" s="723"/>
      <c r="BTV39" s="723"/>
      <c r="BTW39" s="723"/>
      <c r="BTX39" s="723"/>
      <c r="BTY39" s="723"/>
      <c r="BTZ39" s="723"/>
      <c r="BUA39" s="723"/>
      <c r="BUB39" s="723"/>
      <c r="BUC39" s="723"/>
      <c r="BUD39" s="723"/>
      <c r="BUE39" s="723"/>
      <c r="BUF39" s="723"/>
      <c r="BUG39" s="723"/>
      <c r="BUH39" s="723"/>
      <c r="BUI39" s="723"/>
      <c r="BUJ39" s="723"/>
      <c r="BUK39" s="723"/>
      <c r="BUL39" s="723"/>
      <c r="BUM39" s="723"/>
      <c r="BUN39" s="723"/>
      <c r="BUO39" s="723"/>
      <c r="BUP39" s="723"/>
      <c r="BUQ39" s="723"/>
      <c r="BUR39" s="723"/>
      <c r="BUS39" s="723"/>
      <c r="BUT39" s="723"/>
      <c r="BUU39" s="723"/>
      <c r="BUV39" s="723"/>
      <c r="BUW39" s="723"/>
      <c r="BUX39" s="723"/>
      <c r="BUY39" s="723"/>
      <c r="BUZ39" s="723"/>
      <c r="BVA39" s="723"/>
      <c r="BVB39" s="723"/>
      <c r="BVC39" s="723"/>
      <c r="BVD39" s="723"/>
      <c r="BVE39" s="723"/>
      <c r="BVF39" s="723"/>
      <c r="BVG39" s="723"/>
      <c r="BVH39" s="723"/>
      <c r="BVI39" s="723"/>
      <c r="BVJ39" s="723"/>
      <c r="BVK39" s="723"/>
      <c r="BVL39" s="723"/>
      <c r="BVM39" s="723"/>
      <c r="BVN39" s="723"/>
      <c r="BVO39" s="723"/>
      <c r="BVP39" s="723"/>
      <c r="BVQ39" s="723"/>
      <c r="BVR39" s="723"/>
      <c r="BVS39" s="723"/>
      <c r="BVT39" s="723"/>
      <c r="BVU39" s="723"/>
      <c r="BVV39" s="723"/>
      <c r="BVW39" s="723"/>
      <c r="BVX39" s="723"/>
      <c r="BVY39" s="723"/>
      <c r="BVZ39" s="723"/>
      <c r="BWA39" s="723"/>
      <c r="BWB39" s="723"/>
      <c r="BWC39" s="723"/>
      <c r="BWD39" s="723"/>
      <c r="BWE39" s="723"/>
      <c r="BWF39" s="723"/>
      <c r="BWG39" s="723"/>
      <c r="BWH39" s="723"/>
      <c r="BWI39" s="723"/>
      <c r="BWJ39" s="723"/>
      <c r="BWK39" s="723"/>
      <c r="BWL39" s="723"/>
      <c r="BWM39" s="723"/>
      <c r="BWN39" s="723"/>
      <c r="BWO39" s="723"/>
      <c r="BWP39" s="723"/>
      <c r="BWQ39" s="723"/>
      <c r="BWR39" s="723"/>
      <c r="BWS39" s="723"/>
      <c r="BWT39" s="723"/>
      <c r="BWU39" s="723"/>
      <c r="BWV39" s="723"/>
      <c r="BWW39" s="723"/>
      <c r="BWX39" s="723"/>
      <c r="BWY39" s="723"/>
      <c r="BWZ39" s="723"/>
      <c r="BXA39" s="723"/>
      <c r="BXB39" s="723"/>
      <c r="BXC39" s="723"/>
      <c r="BXD39" s="723"/>
      <c r="BXE39" s="723"/>
      <c r="BXF39" s="723"/>
      <c r="BXG39" s="723"/>
      <c r="BXH39" s="723"/>
      <c r="BXI39" s="723"/>
      <c r="BXJ39" s="723"/>
      <c r="BXK39" s="723"/>
      <c r="BXL39" s="723"/>
      <c r="BXM39" s="723"/>
      <c r="BXN39" s="723"/>
      <c r="BXO39" s="723"/>
      <c r="BXP39" s="723"/>
      <c r="BXQ39" s="723"/>
      <c r="BXR39" s="723"/>
      <c r="BXS39" s="723"/>
      <c r="BXT39" s="723"/>
      <c r="BXU39" s="723"/>
      <c r="BXV39" s="723"/>
      <c r="BXW39" s="723"/>
      <c r="BXX39" s="723"/>
      <c r="BXY39" s="723"/>
      <c r="BXZ39" s="723"/>
      <c r="BYA39" s="723"/>
      <c r="BYB39" s="723"/>
      <c r="BYC39" s="723"/>
      <c r="BYD39" s="723"/>
      <c r="BYE39" s="723"/>
      <c r="BYF39" s="723"/>
      <c r="BYG39" s="723"/>
      <c r="BYH39" s="723"/>
      <c r="BYI39" s="723"/>
      <c r="BYJ39" s="723"/>
      <c r="BYK39" s="723"/>
      <c r="BYL39" s="723"/>
      <c r="BYM39" s="723"/>
      <c r="BYN39" s="723"/>
      <c r="BYO39" s="723"/>
      <c r="BYP39" s="723"/>
      <c r="BYQ39" s="723"/>
      <c r="BYR39" s="723"/>
      <c r="BYS39" s="723"/>
      <c r="BYT39" s="723"/>
      <c r="BYU39" s="723"/>
      <c r="BYV39" s="723"/>
      <c r="BYW39" s="723"/>
      <c r="BYX39" s="723"/>
      <c r="BYY39" s="723"/>
      <c r="BYZ39" s="723"/>
      <c r="BZA39" s="723"/>
      <c r="BZB39" s="723"/>
      <c r="BZC39" s="723"/>
      <c r="BZD39" s="723"/>
      <c r="BZE39" s="723"/>
      <c r="BZF39" s="723"/>
      <c r="BZG39" s="723"/>
      <c r="BZH39" s="723"/>
      <c r="BZI39" s="723"/>
      <c r="BZJ39" s="723"/>
      <c r="BZK39" s="723"/>
      <c r="BZL39" s="723"/>
      <c r="BZM39" s="723"/>
      <c r="BZN39" s="723"/>
      <c r="BZO39" s="723"/>
      <c r="BZP39" s="723"/>
      <c r="BZQ39" s="723"/>
      <c r="BZR39" s="723"/>
      <c r="BZS39" s="723"/>
      <c r="BZT39" s="723"/>
      <c r="BZU39" s="723"/>
      <c r="BZV39" s="723"/>
      <c r="BZW39" s="723"/>
      <c r="BZX39" s="723"/>
      <c r="BZY39" s="723"/>
      <c r="BZZ39" s="723"/>
      <c r="CAA39" s="723"/>
      <c r="CAB39" s="723"/>
      <c r="CAC39" s="723"/>
      <c r="CAD39" s="723"/>
      <c r="CAE39" s="723"/>
      <c r="CAF39" s="723"/>
      <c r="CAG39" s="723"/>
      <c r="CAH39" s="723"/>
      <c r="CAI39" s="723"/>
      <c r="CAJ39" s="723"/>
      <c r="CAK39" s="723"/>
      <c r="CAL39" s="723"/>
      <c r="CAM39" s="723"/>
      <c r="CAN39" s="723"/>
      <c r="CAO39" s="723"/>
      <c r="CAP39" s="723"/>
      <c r="CAQ39" s="723"/>
      <c r="CAR39" s="723"/>
      <c r="CAS39" s="723"/>
      <c r="CAT39" s="723"/>
      <c r="CAU39" s="723"/>
      <c r="CAV39" s="723"/>
      <c r="CAW39" s="723"/>
      <c r="CAX39" s="723"/>
      <c r="CAY39" s="723"/>
      <c r="CAZ39" s="723"/>
      <c r="CBA39" s="723"/>
      <c r="CBB39" s="723"/>
      <c r="CBC39" s="723"/>
      <c r="CBD39" s="723"/>
      <c r="CBE39" s="723"/>
      <c r="CBF39" s="723"/>
      <c r="CBG39" s="723"/>
      <c r="CBH39" s="723"/>
      <c r="CBI39" s="723"/>
      <c r="CBJ39" s="723"/>
      <c r="CBK39" s="723"/>
      <c r="CBL39" s="723"/>
      <c r="CBM39" s="723"/>
      <c r="CBN39" s="723"/>
      <c r="CBO39" s="723"/>
      <c r="CBP39" s="723"/>
      <c r="CBQ39" s="723"/>
      <c r="CBR39" s="723"/>
      <c r="CBS39" s="723"/>
      <c r="CBT39" s="723"/>
      <c r="CBU39" s="723"/>
      <c r="CBV39" s="723"/>
      <c r="CBW39" s="723"/>
      <c r="CBX39" s="723"/>
      <c r="CBY39" s="723"/>
      <c r="CBZ39" s="723"/>
      <c r="CCA39" s="723"/>
      <c r="CCB39" s="723"/>
      <c r="CCC39" s="723"/>
      <c r="CCD39" s="723"/>
      <c r="CCE39" s="723"/>
      <c r="CCF39" s="723"/>
      <c r="CCG39" s="723"/>
      <c r="CCH39" s="723"/>
      <c r="CCI39" s="723"/>
      <c r="CCJ39" s="723"/>
      <c r="CCK39" s="723"/>
      <c r="CCL39" s="723"/>
      <c r="CCM39" s="723"/>
      <c r="CCN39" s="723"/>
      <c r="CCO39" s="723"/>
      <c r="CCP39" s="723"/>
      <c r="CCQ39" s="723"/>
      <c r="CCR39" s="723"/>
      <c r="CCS39" s="723"/>
      <c r="CCT39" s="723"/>
      <c r="CCU39" s="723"/>
      <c r="CCV39" s="723"/>
      <c r="CCW39" s="723"/>
      <c r="CCX39" s="723"/>
      <c r="CCY39" s="723"/>
      <c r="CCZ39" s="723"/>
      <c r="CDA39" s="723"/>
      <c r="CDB39" s="723"/>
      <c r="CDC39" s="723"/>
      <c r="CDD39" s="723"/>
      <c r="CDE39" s="723"/>
      <c r="CDF39" s="723"/>
      <c r="CDG39" s="723"/>
      <c r="CDH39" s="723"/>
      <c r="CDI39" s="723"/>
      <c r="CDJ39" s="723"/>
      <c r="CDK39" s="723"/>
      <c r="CDL39" s="723"/>
      <c r="CDM39" s="723"/>
      <c r="CDN39" s="723"/>
      <c r="CDO39" s="723"/>
      <c r="CDP39" s="723"/>
      <c r="CDQ39" s="723"/>
      <c r="CDR39" s="723"/>
      <c r="CDS39" s="723"/>
      <c r="CDT39" s="723"/>
      <c r="CDU39" s="723"/>
      <c r="CDV39" s="723"/>
      <c r="CDW39" s="723"/>
      <c r="CDX39" s="723"/>
      <c r="CDY39" s="723"/>
      <c r="CDZ39" s="723"/>
      <c r="CEA39" s="723"/>
      <c r="CEB39" s="723"/>
      <c r="CEC39" s="723"/>
      <c r="CED39" s="723"/>
      <c r="CEE39" s="723"/>
      <c r="CEF39" s="723"/>
      <c r="CEG39" s="723"/>
      <c r="CEH39" s="723"/>
      <c r="CEI39" s="723"/>
      <c r="CEJ39" s="723"/>
      <c r="CEK39" s="723"/>
      <c r="CEL39" s="723"/>
      <c r="CEM39" s="723"/>
      <c r="CEN39" s="723"/>
      <c r="CEO39" s="723"/>
      <c r="CEP39" s="723"/>
      <c r="CEQ39" s="723"/>
      <c r="CER39" s="723"/>
      <c r="CES39" s="723"/>
      <c r="CET39" s="723"/>
      <c r="CEU39" s="723"/>
      <c r="CEV39" s="723"/>
      <c r="CEW39" s="723"/>
      <c r="CEX39" s="723"/>
      <c r="CEY39" s="723"/>
      <c r="CEZ39" s="723"/>
      <c r="CFA39" s="723"/>
      <c r="CFB39" s="723"/>
      <c r="CFC39" s="723"/>
      <c r="CFD39" s="723"/>
      <c r="CFE39" s="723"/>
      <c r="CFF39" s="723"/>
      <c r="CFG39" s="723"/>
      <c r="CFH39" s="723"/>
      <c r="CFI39" s="723"/>
      <c r="CFJ39" s="723"/>
      <c r="CFK39" s="723"/>
      <c r="CFL39" s="723"/>
      <c r="CFM39" s="723"/>
      <c r="CFN39" s="723"/>
      <c r="CFO39" s="723"/>
      <c r="CFP39" s="723"/>
      <c r="CFQ39" s="723"/>
      <c r="CFR39" s="723"/>
      <c r="CFS39" s="723"/>
      <c r="CFT39" s="723"/>
      <c r="CFU39" s="723"/>
      <c r="CFV39" s="723"/>
      <c r="CFW39" s="723"/>
      <c r="CFX39" s="723"/>
      <c r="CFY39" s="723"/>
      <c r="CFZ39" s="723"/>
      <c r="CGA39" s="723"/>
      <c r="CGB39" s="723"/>
      <c r="CGC39" s="723"/>
      <c r="CGD39" s="723"/>
      <c r="CGE39" s="723"/>
      <c r="CGF39" s="723"/>
      <c r="CGG39" s="723"/>
      <c r="CGH39" s="723"/>
      <c r="CGI39" s="723"/>
      <c r="CGJ39" s="723"/>
      <c r="CGK39" s="723"/>
      <c r="CGL39" s="723"/>
      <c r="CGM39" s="723"/>
      <c r="CGN39" s="723"/>
      <c r="CGO39" s="723"/>
      <c r="CGP39" s="723"/>
      <c r="CGQ39" s="723"/>
      <c r="CGR39" s="723"/>
      <c r="CGS39" s="723"/>
      <c r="CGT39" s="723"/>
      <c r="CGU39" s="723"/>
      <c r="CGV39" s="723"/>
      <c r="CGW39" s="723"/>
      <c r="CGX39" s="723"/>
      <c r="CGY39" s="723"/>
      <c r="CGZ39" s="723"/>
      <c r="CHA39" s="723"/>
      <c r="CHB39" s="723"/>
      <c r="CHC39" s="723"/>
      <c r="CHD39" s="723"/>
      <c r="CHE39" s="723"/>
      <c r="CHF39" s="723"/>
      <c r="CHG39" s="723"/>
      <c r="CHH39" s="723"/>
      <c r="CHI39" s="723"/>
      <c r="CHJ39" s="723"/>
      <c r="CHK39" s="723"/>
      <c r="CHL39" s="723"/>
      <c r="CHM39" s="723"/>
      <c r="CHN39" s="723"/>
      <c r="CHO39" s="723"/>
      <c r="CHP39" s="723"/>
      <c r="CHQ39" s="723"/>
      <c r="CHR39" s="723"/>
      <c r="CHS39" s="723"/>
      <c r="CHT39" s="723"/>
      <c r="CHU39" s="723"/>
      <c r="CHV39" s="723"/>
      <c r="CHW39" s="723"/>
      <c r="CHX39" s="723"/>
      <c r="CHY39" s="723"/>
      <c r="CHZ39" s="723"/>
      <c r="CIA39" s="723"/>
      <c r="CIB39" s="723"/>
      <c r="CIC39" s="723"/>
      <c r="CID39" s="723"/>
      <c r="CIE39" s="723"/>
      <c r="CIF39" s="723"/>
      <c r="CIG39" s="723"/>
      <c r="CIH39" s="723"/>
      <c r="CII39" s="723"/>
      <c r="CIJ39" s="723"/>
      <c r="CIK39" s="723"/>
      <c r="CIL39" s="723"/>
      <c r="CIM39" s="723"/>
      <c r="CIN39" s="723"/>
      <c r="CIO39" s="723"/>
      <c r="CIP39" s="723"/>
      <c r="CIQ39" s="723"/>
      <c r="CIR39" s="723"/>
      <c r="CIS39" s="723"/>
      <c r="CIT39" s="723"/>
      <c r="CIU39" s="723"/>
      <c r="CIV39" s="723"/>
      <c r="CIW39" s="723"/>
      <c r="CIX39" s="723"/>
      <c r="CIY39" s="723"/>
      <c r="CIZ39" s="723"/>
      <c r="CJA39" s="723"/>
      <c r="CJB39" s="723"/>
      <c r="CJC39" s="723"/>
      <c r="CJD39" s="723"/>
      <c r="CJE39" s="723"/>
      <c r="CJF39" s="723"/>
      <c r="CJG39" s="723"/>
      <c r="CJH39" s="723"/>
      <c r="CJI39" s="723"/>
      <c r="CJJ39" s="723"/>
      <c r="CJK39" s="723"/>
      <c r="CJL39" s="723"/>
      <c r="CJM39" s="723"/>
      <c r="CJN39" s="723"/>
      <c r="CJO39" s="723"/>
      <c r="CJP39" s="723"/>
      <c r="CJQ39" s="723"/>
      <c r="CJR39" s="723"/>
      <c r="CJS39" s="723"/>
      <c r="CJT39" s="723"/>
      <c r="CJU39" s="723"/>
      <c r="CJV39" s="723"/>
      <c r="CJW39" s="723"/>
      <c r="CJX39" s="723"/>
      <c r="CJY39" s="723"/>
      <c r="CJZ39" s="723"/>
      <c r="CKA39" s="723"/>
      <c r="CKB39" s="723"/>
      <c r="CKC39" s="723"/>
      <c r="CKD39" s="723"/>
      <c r="CKE39" s="723"/>
      <c r="CKF39" s="723"/>
      <c r="CKG39" s="723"/>
      <c r="CKH39" s="723"/>
      <c r="CKI39" s="723"/>
      <c r="CKJ39" s="723"/>
      <c r="CKK39" s="723"/>
      <c r="CKL39" s="723"/>
      <c r="CKM39" s="723"/>
      <c r="CKN39" s="723"/>
      <c r="CKO39" s="723"/>
      <c r="CKP39" s="723"/>
      <c r="CKQ39" s="723"/>
      <c r="CKR39" s="723"/>
      <c r="CKS39" s="723"/>
      <c r="CKT39" s="723"/>
      <c r="CKU39" s="723"/>
      <c r="CKV39" s="723"/>
      <c r="CKW39" s="723"/>
      <c r="CKX39" s="723"/>
      <c r="CKY39" s="723"/>
      <c r="CKZ39" s="723"/>
      <c r="CLA39" s="723"/>
      <c r="CLB39" s="723"/>
      <c r="CLC39" s="723"/>
      <c r="CLD39" s="723"/>
      <c r="CLE39" s="723"/>
      <c r="CLF39" s="723"/>
      <c r="CLG39" s="723"/>
      <c r="CLH39" s="723"/>
      <c r="CLI39" s="723"/>
      <c r="CLJ39" s="723"/>
      <c r="CLK39" s="723"/>
      <c r="CLL39" s="723"/>
      <c r="CLM39" s="723"/>
      <c r="CLN39" s="723"/>
      <c r="CLO39" s="723"/>
      <c r="CLP39" s="723"/>
      <c r="CLQ39" s="723"/>
      <c r="CLR39" s="723"/>
      <c r="CLS39" s="723"/>
      <c r="CLT39" s="723"/>
      <c r="CLU39" s="723"/>
      <c r="CLV39" s="723"/>
      <c r="CLW39" s="723"/>
      <c r="CLX39" s="723"/>
      <c r="CLY39" s="723"/>
      <c r="CLZ39" s="723"/>
      <c r="CMA39" s="723"/>
      <c r="CMB39" s="723"/>
      <c r="CMC39" s="723"/>
      <c r="CMD39" s="723"/>
      <c r="CME39" s="723"/>
      <c r="CMF39" s="723"/>
      <c r="CMG39" s="723"/>
      <c r="CMH39" s="723"/>
      <c r="CMI39" s="723"/>
      <c r="CMJ39" s="723"/>
      <c r="CMK39" s="723"/>
      <c r="CML39" s="723"/>
      <c r="CMM39" s="723"/>
      <c r="CMN39" s="723"/>
      <c r="CMO39" s="723"/>
      <c r="CMP39" s="723"/>
      <c r="CMQ39" s="723"/>
      <c r="CMR39" s="723"/>
      <c r="CMS39" s="723"/>
      <c r="CMT39" s="723"/>
      <c r="CMU39" s="723"/>
      <c r="CMV39" s="723"/>
      <c r="CMW39" s="723"/>
      <c r="CMX39" s="723"/>
      <c r="CMY39" s="723"/>
      <c r="CMZ39" s="723"/>
      <c r="CNA39" s="723"/>
      <c r="CNB39" s="723"/>
      <c r="CNC39" s="723"/>
      <c r="CND39" s="723"/>
      <c r="CNE39" s="723"/>
      <c r="CNF39" s="723"/>
      <c r="CNG39" s="723"/>
      <c r="CNH39" s="723"/>
      <c r="CNI39" s="723"/>
      <c r="CNJ39" s="723"/>
      <c r="CNK39" s="723"/>
      <c r="CNL39" s="723"/>
      <c r="CNM39" s="723"/>
      <c r="CNN39" s="723"/>
      <c r="CNO39" s="723"/>
      <c r="CNP39" s="723"/>
      <c r="CNQ39" s="723"/>
      <c r="CNR39" s="723"/>
      <c r="CNS39" s="723"/>
      <c r="CNT39" s="723"/>
      <c r="CNU39" s="723"/>
      <c r="CNV39" s="723"/>
      <c r="CNW39" s="723"/>
      <c r="CNX39" s="723"/>
      <c r="CNY39" s="723"/>
      <c r="CNZ39" s="723"/>
      <c r="COA39" s="723"/>
      <c r="COB39" s="723"/>
      <c r="COC39" s="723"/>
      <c r="COD39" s="723"/>
      <c r="COE39" s="723"/>
      <c r="COF39" s="723"/>
      <c r="COG39" s="723"/>
      <c r="COH39" s="723"/>
      <c r="COI39" s="723"/>
      <c r="COJ39" s="723"/>
      <c r="COK39" s="723"/>
      <c r="COL39" s="723"/>
      <c r="COM39" s="723"/>
      <c r="CON39" s="723"/>
      <c r="COO39" s="723"/>
      <c r="COP39" s="723"/>
      <c r="COQ39" s="723"/>
      <c r="COR39" s="723"/>
      <c r="COS39" s="723"/>
      <c r="COT39" s="723"/>
      <c r="COU39" s="723"/>
      <c r="COV39" s="723"/>
      <c r="COW39" s="723"/>
      <c r="COX39" s="723"/>
      <c r="COY39" s="723"/>
      <c r="COZ39" s="723"/>
      <c r="CPA39" s="723"/>
      <c r="CPB39" s="723"/>
      <c r="CPC39" s="723"/>
      <c r="CPD39" s="723"/>
      <c r="CPE39" s="723"/>
      <c r="CPF39" s="723"/>
      <c r="CPG39" s="723"/>
      <c r="CPH39" s="723"/>
      <c r="CPI39" s="723"/>
      <c r="CPJ39" s="723"/>
      <c r="CPK39" s="723"/>
      <c r="CPL39" s="723"/>
      <c r="CPM39" s="723"/>
      <c r="CPN39" s="723"/>
      <c r="CPO39" s="723"/>
      <c r="CPP39" s="723"/>
      <c r="CPQ39" s="723"/>
      <c r="CPR39" s="723"/>
      <c r="CPS39" s="723"/>
      <c r="CPT39" s="723"/>
      <c r="CPU39" s="723"/>
      <c r="CPV39" s="723"/>
      <c r="CPW39" s="723"/>
      <c r="CPX39" s="723"/>
      <c r="CPY39" s="723"/>
      <c r="CPZ39" s="723"/>
      <c r="CQA39" s="723"/>
      <c r="CQB39" s="723"/>
      <c r="CQC39" s="723"/>
      <c r="CQD39" s="723"/>
      <c r="CQE39" s="723"/>
      <c r="CQF39" s="723"/>
      <c r="CQG39" s="723"/>
      <c r="CQH39" s="723"/>
      <c r="CQI39" s="723"/>
      <c r="CQJ39" s="723"/>
      <c r="CQK39" s="723"/>
      <c r="CQL39" s="723"/>
      <c r="CQM39" s="723"/>
      <c r="CQN39" s="723"/>
      <c r="CQO39" s="723"/>
      <c r="CQP39" s="723"/>
      <c r="CQQ39" s="723"/>
      <c r="CQR39" s="723"/>
      <c r="CQS39" s="723"/>
      <c r="CQT39" s="723"/>
      <c r="CQU39" s="723"/>
      <c r="CQV39" s="723"/>
      <c r="CQW39" s="723"/>
      <c r="CQX39" s="723"/>
      <c r="CQY39" s="723"/>
      <c r="CQZ39" s="723"/>
      <c r="CRA39" s="723"/>
      <c r="CRB39" s="723"/>
      <c r="CRC39" s="723"/>
      <c r="CRD39" s="723"/>
      <c r="CRE39" s="723"/>
      <c r="CRF39" s="723"/>
      <c r="CRG39" s="723"/>
      <c r="CRH39" s="723"/>
      <c r="CRI39" s="723"/>
      <c r="CRJ39" s="723"/>
      <c r="CRK39" s="723"/>
      <c r="CRL39" s="723"/>
      <c r="CRM39" s="723"/>
      <c r="CRN39" s="723"/>
      <c r="CRO39" s="723"/>
      <c r="CRP39" s="723"/>
      <c r="CRQ39" s="723"/>
      <c r="CRR39" s="723"/>
      <c r="CRS39" s="723"/>
      <c r="CRT39" s="723"/>
      <c r="CRU39" s="723"/>
      <c r="CRV39" s="723"/>
      <c r="CRW39" s="723"/>
      <c r="CRX39" s="723"/>
      <c r="CRY39" s="723"/>
      <c r="CRZ39" s="723"/>
      <c r="CSA39" s="723"/>
      <c r="CSB39" s="723"/>
      <c r="CSC39" s="723"/>
      <c r="CSD39" s="723"/>
      <c r="CSE39" s="723"/>
      <c r="CSF39" s="723"/>
      <c r="CSG39" s="723"/>
      <c r="CSH39" s="723"/>
      <c r="CSI39" s="723"/>
      <c r="CSJ39" s="723"/>
      <c r="CSK39" s="723"/>
      <c r="CSL39" s="723"/>
      <c r="CSM39" s="723"/>
      <c r="CSN39" s="723"/>
      <c r="CSO39" s="723"/>
      <c r="CSP39" s="723"/>
      <c r="CSQ39" s="723"/>
      <c r="CSR39" s="723"/>
      <c r="CSS39" s="723"/>
      <c r="CST39" s="723"/>
      <c r="CSU39" s="723"/>
      <c r="CSV39" s="723"/>
      <c r="CSW39" s="723"/>
      <c r="CSX39" s="723"/>
      <c r="CSY39" s="723"/>
      <c r="CSZ39" s="723"/>
      <c r="CTA39" s="723"/>
      <c r="CTB39" s="723"/>
      <c r="CTC39" s="723"/>
      <c r="CTD39" s="723"/>
      <c r="CTE39" s="723"/>
      <c r="CTF39" s="723"/>
      <c r="CTG39" s="723"/>
      <c r="CTH39" s="723"/>
      <c r="CTI39" s="723"/>
      <c r="CTJ39" s="723"/>
      <c r="CTK39" s="723"/>
      <c r="CTL39" s="723"/>
      <c r="CTM39" s="723"/>
      <c r="CTN39" s="723"/>
      <c r="CTO39" s="723"/>
      <c r="CTP39" s="723"/>
      <c r="CTQ39" s="723"/>
      <c r="CTR39" s="723"/>
      <c r="CTS39" s="723"/>
      <c r="CTT39" s="723"/>
      <c r="CTU39" s="723"/>
      <c r="CTV39" s="723"/>
      <c r="CTW39" s="723"/>
      <c r="CTX39" s="723"/>
      <c r="CTY39" s="723"/>
      <c r="CTZ39" s="723"/>
      <c r="CUA39" s="723"/>
      <c r="CUB39" s="723"/>
      <c r="CUC39" s="723"/>
      <c r="CUD39" s="723"/>
      <c r="CUE39" s="723"/>
      <c r="CUF39" s="723"/>
      <c r="CUG39" s="723"/>
      <c r="CUH39" s="723"/>
      <c r="CUI39" s="723"/>
      <c r="CUJ39" s="723"/>
      <c r="CUK39" s="723"/>
      <c r="CUL39" s="723"/>
      <c r="CUM39" s="723"/>
      <c r="CUN39" s="723"/>
      <c r="CUO39" s="723"/>
      <c r="CUP39" s="723"/>
      <c r="CUQ39" s="723"/>
      <c r="CUR39" s="723"/>
      <c r="CUS39" s="723"/>
      <c r="CUT39" s="723"/>
      <c r="CUU39" s="723"/>
      <c r="CUV39" s="723"/>
      <c r="CUW39" s="723"/>
      <c r="CUX39" s="723"/>
      <c r="CUY39" s="723"/>
      <c r="CUZ39" s="723"/>
      <c r="CVA39" s="723"/>
      <c r="CVB39" s="723"/>
      <c r="CVC39" s="723"/>
      <c r="CVD39" s="723"/>
      <c r="CVE39" s="723"/>
      <c r="CVF39" s="723"/>
      <c r="CVG39" s="723"/>
      <c r="CVH39" s="723"/>
      <c r="CVI39" s="723"/>
      <c r="CVJ39" s="723"/>
      <c r="CVK39" s="723"/>
      <c r="CVL39" s="723"/>
      <c r="CVM39" s="723"/>
      <c r="CVN39" s="723"/>
      <c r="CVO39" s="723"/>
      <c r="CVP39" s="723"/>
      <c r="CVQ39" s="723"/>
      <c r="CVR39" s="723"/>
      <c r="CVS39" s="723"/>
      <c r="CVT39" s="723"/>
      <c r="CVU39" s="723"/>
      <c r="CVV39" s="723"/>
      <c r="CVW39" s="723"/>
      <c r="CVX39" s="723"/>
      <c r="CVY39" s="723"/>
      <c r="CVZ39" s="723"/>
      <c r="CWA39" s="723"/>
      <c r="CWB39" s="723"/>
      <c r="CWC39" s="723"/>
      <c r="CWD39" s="723"/>
      <c r="CWE39" s="723"/>
      <c r="CWF39" s="723"/>
      <c r="CWG39" s="723"/>
      <c r="CWH39" s="723"/>
      <c r="CWI39" s="723"/>
      <c r="CWJ39" s="723"/>
      <c r="CWK39" s="723"/>
      <c r="CWL39" s="723"/>
      <c r="CWM39" s="723"/>
      <c r="CWN39" s="723"/>
      <c r="CWO39" s="723"/>
      <c r="CWP39" s="723"/>
      <c r="CWQ39" s="723"/>
      <c r="CWR39" s="723"/>
      <c r="CWS39" s="723"/>
      <c r="CWT39" s="723"/>
      <c r="CWU39" s="723"/>
      <c r="CWV39" s="723"/>
      <c r="CWW39" s="723"/>
      <c r="CWX39" s="723"/>
      <c r="CWY39" s="723"/>
      <c r="CWZ39" s="723"/>
      <c r="CXA39" s="723"/>
      <c r="CXB39" s="723"/>
      <c r="CXC39" s="723"/>
      <c r="CXD39" s="723"/>
      <c r="CXE39" s="723"/>
      <c r="CXF39" s="723"/>
      <c r="CXG39" s="723"/>
      <c r="CXH39" s="723"/>
      <c r="CXI39" s="723"/>
      <c r="CXJ39" s="723"/>
      <c r="CXK39" s="723"/>
      <c r="CXL39" s="723"/>
      <c r="CXM39" s="723"/>
      <c r="CXN39" s="723"/>
      <c r="CXO39" s="723"/>
      <c r="CXP39" s="723"/>
      <c r="CXQ39" s="723"/>
      <c r="CXR39" s="723"/>
      <c r="CXS39" s="723"/>
      <c r="CXT39" s="723"/>
      <c r="CXU39" s="723"/>
      <c r="CXV39" s="723"/>
      <c r="CXW39" s="723"/>
      <c r="CXX39" s="723"/>
      <c r="CXY39" s="723"/>
      <c r="CXZ39" s="723"/>
      <c r="CYA39" s="723"/>
      <c r="CYB39" s="723"/>
      <c r="CYC39" s="723"/>
      <c r="CYD39" s="723"/>
      <c r="CYE39" s="723"/>
      <c r="CYF39" s="723"/>
      <c r="CYG39" s="723"/>
      <c r="CYH39" s="723"/>
      <c r="CYI39" s="723"/>
      <c r="CYJ39" s="723"/>
      <c r="CYK39" s="723"/>
      <c r="CYL39" s="723"/>
      <c r="CYM39" s="723"/>
      <c r="CYN39" s="723"/>
      <c r="CYO39" s="723"/>
      <c r="CYP39" s="723"/>
      <c r="CYQ39" s="723"/>
      <c r="CYR39" s="723"/>
      <c r="CYS39" s="723"/>
      <c r="CYT39" s="723"/>
      <c r="CYU39" s="723"/>
      <c r="CYV39" s="723"/>
      <c r="CYW39" s="723"/>
      <c r="CYX39" s="723"/>
      <c r="CYY39" s="723"/>
      <c r="CYZ39" s="723"/>
      <c r="CZA39" s="723"/>
      <c r="CZB39" s="723"/>
      <c r="CZC39" s="723"/>
      <c r="CZD39" s="723"/>
      <c r="CZE39" s="723"/>
      <c r="CZF39" s="723"/>
      <c r="CZG39" s="723"/>
      <c r="CZH39" s="723"/>
      <c r="CZI39" s="723"/>
      <c r="CZJ39" s="723"/>
      <c r="CZK39" s="723"/>
      <c r="CZL39" s="723"/>
      <c r="CZM39" s="723"/>
      <c r="CZN39" s="723"/>
      <c r="CZO39" s="723"/>
      <c r="CZP39" s="723"/>
      <c r="CZQ39" s="723"/>
      <c r="CZR39" s="723"/>
      <c r="CZS39" s="723"/>
      <c r="CZT39" s="723"/>
      <c r="CZU39" s="723"/>
      <c r="CZV39" s="723"/>
      <c r="CZW39" s="723"/>
      <c r="CZX39" s="723"/>
      <c r="CZY39" s="723"/>
      <c r="CZZ39" s="723"/>
      <c r="DAA39" s="723"/>
      <c r="DAB39" s="723"/>
      <c r="DAC39" s="723"/>
      <c r="DAD39" s="723"/>
      <c r="DAE39" s="723"/>
      <c r="DAF39" s="723"/>
      <c r="DAG39" s="723"/>
      <c r="DAH39" s="723"/>
      <c r="DAI39" s="723"/>
      <c r="DAJ39" s="723"/>
      <c r="DAK39" s="723"/>
      <c r="DAL39" s="723"/>
      <c r="DAM39" s="723"/>
      <c r="DAN39" s="723"/>
      <c r="DAO39" s="723"/>
      <c r="DAP39" s="723"/>
      <c r="DAQ39" s="723"/>
      <c r="DAR39" s="723"/>
      <c r="DAS39" s="723"/>
      <c r="DAT39" s="723"/>
      <c r="DAU39" s="723"/>
      <c r="DAV39" s="723"/>
      <c r="DAW39" s="723"/>
      <c r="DAX39" s="723"/>
      <c r="DAY39" s="723"/>
      <c r="DAZ39" s="723"/>
      <c r="DBA39" s="723"/>
      <c r="DBB39" s="723"/>
      <c r="DBC39" s="723"/>
      <c r="DBD39" s="723"/>
      <c r="DBE39" s="723"/>
      <c r="DBF39" s="723"/>
      <c r="DBG39" s="723"/>
      <c r="DBH39" s="723"/>
      <c r="DBI39" s="723"/>
      <c r="DBJ39" s="723"/>
      <c r="DBK39" s="723"/>
      <c r="DBL39" s="723"/>
      <c r="DBM39" s="723"/>
      <c r="DBN39" s="723"/>
      <c r="DBO39" s="723"/>
      <c r="DBP39" s="723"/>
      <c r="DBQ39" s="723"/>
      <c r="DBR39" s="723"/>
      <c r="DBS39" s="723"/>
      <c r="DBT39" s="723"/>
      <c r="DBU39" s="723"/>
      <c r="DBV39" s="723"/>
      <c r="DBW39" s="723"/>
      <c r="DBX39" s="723"/>
      <c r="DBY39" s="723"/>
      <c r="DBZ39" s="723"/>
      <c r="DCA39" s="723"/>
      <c r="DCB39" s="723"/>
      <c r="DCC39" s="723"/>
      <c r="DCD39" s="723"/>
      <c r="DCE39" s="723"/>
      <c r="DCF39" s="723"/>
      <c r="DCG39" s="723"/>
      <c r="DCH39" s="723"/>
      <c r="DCI39" s="723"/>
      <c r="DCJ39" s="723"/>
      <c r="DCK39" s="723"/>
      <c r="DCL39" s="723"/>
      <c r="DCM39" s="723"/>
      <c r="DCN39" s="723"/>
      <c r="DCO39" s="723"/>
      <c r="DCP39" s="723"/>
      <c r="DCQ39" s="723"/>
      <c r="DCR39" s="723"/>
      <c r="DCS39" s="723"/>
      <c r="DCT39" s="723"/>
      <c r="DCU39" s="723"/>
      <c r="DCV39" s="723"/>
      <c r="DCW39" s="723"/>
      <c r="DCX39" s="723"/>
      <c r="DCY39" s="723"/>
      <c r="DCZ39" s="723"/>
      <c r="DDA39" s="723"/>
      <c r="DDB39" s="723"/>
      <c r="DDC39" s="723"/>
      <c r="DDD39" s="723"/>
      <c r="DDE39" s="723"/>
      <c r="DDF39" s="723"/>
      <c r="DDG39" s="723"/>
      <c r="DDH39" s="723"/>
      <c r="DDI39" s="723"/>
      <c r="DDJ39" s="723"/>
      <c r="DDK39" s="723"/>
      <c r="DDL39" s="723"/>
      <c r="DDM39" s="723"/>
      <c r="DDN39" s="723"/>
      <c r="DDO39" s="723"/>
      <c r="DDP39" s="723"/>
      <c r="DDQ39" s="723"/>
      <c r="DDR39" s="723"/>
      <c r="DDS39" s="723"/>
      <c r="DDT39" s="723"/>
      <c r="DDU39" s="723"/>
      <c r="DDV39" s="723"/>
      <c r="DDW39" s="723"/>
      <c r="DDX39" s="723"/>
      <c r="DDY39" s="723"/>
      <c r="DDZ39" s="723"/>
      <c r="DEA39" s="723"/>
      <c r="DEB39" s="723"/>
      <c r="DEC39" s="723"/>
      <c r="DED39" s="723"/>
      <c r="DEE39" s="723"/>
      <c r="DEF39" s="723"/>
      <c r="DEG39" s="723"/>
      <c r="DEH39" s="723"/>
      <c r="DEI39" s="723"/>
      <c r="DEJ39" s="723"/>
      <c r="DEK39" s="723"/>
      <c r="DEL39" s="723"/>
      <c r="DEM39" s="723"/>
      <c r="DEN39" s="723"/>
      <c r="DEO39" s="723"/>
      <c r="DEP39" s="723"/>
      <c r="DEQ39" s="723"/>
      <c r="DER39" s="723"/>
      <c r="DES39" s="723"/>
      <c r="DET39" s="723"/>
      <c r="DEU39" s="723"/>
      <c r="DEV39" s="723"/>
      <c r="DEW39" s="723"/>
      <c r="DEX39" s="723"/>
      <c r="DEY39" s="723"/>
      <c r="DEZ39" s="723"/>
      <c r="DFA39" s="723"/>
      <c r="DFB39" s="723"/>
      <c r="DFC39" s="723"/>
      <c r="DFD39" s="723"/>
      <c r="DFE39" s="723"/>
      <c r="DFF39" s="723"/>
      <c r="DFG39" s="723"/>
      <c r="DFH39" s="723"/>
      <c r="DFI39" s="723"/>
      <c r="DFJ39" s="723"/>
      <c r="DFK39" s="723"/>
      <c r="DFL39" s="723"/>
      <c r="DFM39" s="723"/>
      <c r="DFN39" s="723"/>
      <c r="DFO39" s="723"/>
      <c r="DFP39" s="723"/>
      <c r="DFQ39" s="723"/>
      <c r="DFR39" s="723"/>
      <c r="DFS39" s="723"/>
      <c r="DFT39" s="723"/>
      <c r="DFU39" s="723"/>
      <c r="DFV39" s="723"/>
      <c r="DFW39" s="723"/>
      <c r="DFX39" s="723"/>
      <c r="DFY39" s="723"/>
      <c r="DFZ39" s="723"/>
      <c r="DGA39" s="723"/>
      <c r="DGB39" s="723"/>
      <c r="DGC39" s="723"/>
      <c r="DGD39" s="723"/>
      <c r="DGE39" s="723"/>
      <c r="DGF39" s="723"/>
      <c r="DGG39" s="723"/>
      <c r="DGH39" s="723"/>
      <c r="DGI39" s="723"/>
      <c r="DGJ39" s="723"/>
      <c r="DGK39" s="723"/>
      <c r="DGL39" s="723"/>
      <c r="DGM39" s="723"/>
      <c r="DGN39" s="723"/>
      <c r="DGO39" s="723"/>
      <c r="DGP39" s="723"/>
      <c r="DGQ39" s="723"/>
      <c r="DGR39" s="723"/>
      <c r="DGS39" s="723"/>
      <c r="DGT39" s="723"/>
      <c r="DGU39" s="723"/>
      <c r="DGV39" s="723"/>
      <c r="DGW39" s="723"/>
      <c r="DGX39" s="723"/>
      <c r="DGY39" s="723"/>
      <c r="DGZ39" s="723"/>
      <c r="DHA39" s="723"/>
      <c r="DHB39" s="723"/>
      <c r="DHC39" s="723"/>
      <c r="DHD39" s="723"/>
      <c r="DHE39" s="723"/>
      <c r="DHF39" s="723"/>
      <c r="DHG39" s="723"/>
      <c r="DHH39" s="723"/>
      <c r="DHI39" s="723"/>
      <c r="DHJ39" s="723"/>
      <c r="DHK39" s="723"/>
      <c r="DHL39" s="723"/>
      <c r="DHM39" s="723"/>
      <c r="DHN39" s="723"/>
      <c r="DHO39" s="723"/>
      <c r="DHP39" s="723"/>
      <c r="DHQ39" s="723"/>
      <c r="DHR39" s="723"/>
      <c r="DHS39" s="723"/>
      <c r="DHT39" s="723"/>
      <c r="DHU39" s="723"/>
      <c r="DHV39" s="723"/>
      <c r="DHW39" s="723"/>
      <c r="DHX39" s="723"/>
      <c r="DHY39" s="723"/>
      <c r="DHZ39" s="723"/>
      <c r="DIA39" s="723"/>
      <c r="DIB39" s="723"/>
      <c r="DIC39" s="723"/>
      <c r="DID39" s="723"/>
      <c r="DIE39" s="723"/>
      <c r="DIF39" s="723"/>
      <c r="DIG39" s="723"/>
      <c r="DIH39" s="723"/>
      <c r="DII39" s="723"/>
      <c r="DIJ39" s="723"/>
      <c r="DIK39" s="723"/>
      <c r="DIL39" s="723"/>
      <c r="DIM39" s="723"/>
      <c r="DIN39" s="723"/>
      <c r="DIO39" s="723"/>
      <c r="DIP39" s="723"/>
      <c r="DIQ39" s="723"/>
      <c r="DIR39" s="723"/>
      <c r="DIS39" s="723"/>
      <c r="DIT39" s="723"/>
      <c r="DIU39" s="723"/>
      <c r="DIV39" s="723"/>
      <c r="DIW39" s="723"/>
      <c r="DIX39" s="723"/>
      <c r="DIY39" s="723"/>
      <c r="DIZ39" s="723"/>
      <c r="DJA39" s="723"/>
      <c r="DJB39" s="723"/>
      <c r="DJC39" s="723"/>
      <c r="DJD39" s="723"/>
      <c r="DJE39" s="723"/>
      <c r="DJF39" s="723"/>
      <c r="DJG39" s="723"/>
      <c r="DJH39" s="723"/>
      <c r="DJI39" s="723"/>
      <c r="DJJ39" s="723"/>
      <c r="DJK39" s="723"/>
      <c r="DJL39" s="723"/>
      <c r="DJM39" s="723"/>
      <c r="DJN39" s="723"/>
      <c r="DJO39" s="723"/>
      <c r="DJP39" s="723"/>
      <c r="DJQ39" s="723"/>
      <c r="DJR39" s="723"/>
      <c r="DJS39" s="723"/>
      <c r="DJT39" s="723"/>
      <c r="DJU39" s="723"/>
      <c r="DJV39" s="723"/>
      <c r="DJW39" s="723"/>
      <c r="DJX39" s="723"/>
      <c r="DJY39" s="723"/>
      <c r="DJZ39" s="723"/>
      <c r="DKA39" s="723"/>
      <c r="DKB39" s="723"/>
      <c r="DKC39" s="723"/>
      <c r="DKD39" s="723"/>
      <c r="DKE39" s="723"/>
      <c r="DKF39" s="723"/>
      <c r="DKG39" s="723"/>
      <c r="DKH39" s="723"/>
      <c r="DKI39" s="723"/>
      <c r="DKJ39" s="723"/>
      <c r="DKK39" s="723"/>
      <c r="DKL39" s="723"/>
      <c r="DKM39" s="723"/>
      <c r="DKN39" s="723"/>
      <c r="DKO39" s="723"/>
      <c r="DKP39" s="723"/>
      <c r="DKQ39" s="723"/>
      <c r="DKR39" s="723"/>
      <c r="DKS39" s="723"/>
      <c r="DKT39" s="723"/>
      <c r="DKU39" s="723"/>
      <c r="DKV39" s="723"/>
      <c r="DKW39" s="723"/>
      <c r="DKX39" s="723"/>
      <c r="DKY39" s="723"/>
      <c r="DKZ39" s="723"/>
      <c r="DLA39" s="723"/>
      <c r="DLB39" s="723"/>
      <c r="DLC39" s="723"/>
      <c r="DLD39" s="723"/>
      <c r="DLE39" s="723"/>
      <c r="DLF39" s="723"/>
      <c r="DLG39" s="723"/>
      <c r="DLH39" s="723"/>
      <c r="DLI39" s="723"/>
      <c r="DLJ39" s="723"/>
      <c r="DLK39" s="723"/>
      <c r="DLL39" s="723"/>
      <c r="DLM39" s="723"/>
      <c r="DLN39" s="723"/>
      <c r="DLO39" s="723"/>
      <c r="DLP39" s="723"/>
      <c r="DLQ39" s="723"/>
      <c r="DLR39" s="723"/>
      <c r="DLS39" s="723"/>
      <c r="DLT39" s="723"/>
      <c r="DLU39" s="723"/>
      <c r="DLV39" s="723"/>
      <c r="DLW39" s="723"/>
      <c r="DLX39" s="723"/>
      <c r="DLY39" s="723"/>
      <c r="DLZ39" s="723"/>
      <c r="DMA39" s="723"/>
      <c r="DMB39" s="723"/>
      <c r="DMC39" s="723"/>
      <c r="DMD39" s="723"/>
      <c r="DME39" s="723"/>
      <c r="DMF39" s="723"/>
      <c r="DMG39" s="723"/>
      <c r="DMH39" s="723"/>
      <c r="DMI39" s="723"/>
      <c r="DMJ39" s="723"/>
      <c r="DMK39" s="723"/>
      <c r="DML39" s="723"/>
      <c r="DMM39" s="723"/>
      <c r="DMN39" s="723"/>
      <c r="DMO39" s="723"/>
      <c r="DMP39" s="723"/>
      <c r="DMQ39" s="723"/>
      <c r="DMR39" s="723"/>
      <c r="DMS39" s="723"/>
      <c r="DMT39" s="723"/>
      <c r="DMU39" s="723"/>
      <c r="DMV39" s="723"/>
      <c r="DMW39" s="723"/>
      <c r="DMX39" s="723"/>
      <c r="DMY39" s="723"/>
      <c r="DMZ39" s="723"/>
      <c r="DNA39" s="723"/>
      <c r="DNB39" s="723"/>
      <c r="DNC39" s="723"/>
      <c r="DND39" s="723"/>
      <c r="DNE39" s="723"/>
      <c r="DNF39" s="723"/>
      <c r="DNG39" s="723"/>
      <c r="DNH39" s="723"/>
      <c r="DNI39" s="723"/>
      <c r="DNJ39" s="723"/>
      <c r="DNK39" s="723"/>
      <c r="DNL39" s="723"/>
      <c r="DNM39" s="723"/>
      <c r="DNN39" s="723"/>
      <c r="DNO39" s="723"/>
      <c r="DNP39" s="723"/>
      <c r="DNQ39" s="723"/>
      <c r="DNR39" s="723"/>
      <c r="DNS39" s="723"/>
      <c r="DNT39" s="723"/>
      <c r="DNU39" s="723"/>
      <c r="DNV39" s="723"/>
      <c r="DNW39" s="723"/>
      <c r="DNX39" s="723"/>
      <c r="DNY39" s="723"/>
      <c r="DNZ39" s="723"/>
      <c r="DOA39" s="723"/>
      <c r="DOB39" s="723"/>
      <c r="DOC39" s="723"/>
      <c r="DOD39" s="723"/>
      <c r="DOE39" s="723"/>
      <c r="DOF39" s="723"/>
      <c r="DOG39" s="723"/>
      <c r="DOH39" s="723"/>
      <c r="DOI39" s="723"/>
      <c r="DOJ39" s="723"/>
      <c r="DOK39" s="723"/>
      <c r="DOL39" s="723"/>
      <c r="DOM39" s="723"/>
      <c r="DON39" s="723"/>
      <c r="DOO39" s="723"/>
      <c r="DOP39" s="723"/>
      <c r="DOQ39" s="723"/>
      <c r="DOR39" s="723"/>
      <c r="DOS39" s="723"/>
      <c r="DOT39" s="723"/>
      <c r="DOU39" s="723"/>
      <c r="DOV39" s="723"/>
      <c r="DOW39" s="723"/>
      <c r="DOX39" s="723"/>
      <c r="DOY39" s="723"/>
      <c r="DOZ39" s="723"/>
      <c r="DPA39" s="723"/>
      <c r="DPB39" s="723"/>
      <c r="DPC39" s="723"/>
      <c r="DPD39" s="723"/>
      <c r="DPE39" s="723"/>
      <c r="DPF39" s="723"/>
      <c r="DPG39" s="723"/>
      <c r="DPH39" s="723"/>
      <c r="DPI39" s="723"/>
      <c r="DPJ39" s="723"/>
      <c r="DPK39" s="723"/>
      <c r="DPL39" s="723"/>
      <c r="DPM39" s="723"/>
      <c r="DPN39" s="723"/>
      <c r="DPO39" s="723"/>
      <c r="DPP39" s="723"/>
      <c r="DPQ39" s="723"/>
      <c r="DPR39" s="723"/>
      <c r="DPS39" s="723"/>
      <c r="DPT39" s="723"/>
      <c r="DPU39" s="723"/>
      <c r="DPV39" s="723"/>
      <c r="DPW39" s="723"/>
      <c r="DPX39" s="723"/>
      <c r="DPY39" s="723"/>
      <c r="DPZ39" s="723"/>
      <c r="DQA39" s="723"/>
      <c r="DQB39" s="723"/>
      <c r="DQC39" s="723"/>
      <c r="DQD39" s="723"/>
      <c r="DQE39" s="723"/>
      <c r="DQF39" s="723"/>
      <c r="DQG39" s="723"/>
      <c r="DQH39" s="723"/>
      <c r="DQI39" s="723"/>
      <c r="DQJ39" s="723"/>
      <c r="DQK39" s="723"/>
      <c r="DQL39" s="723"/>
      <c r="DQM39" s="723"/>
      <c r="DQN39" s="723"/>
      <c r="DQO39" s="723"/>
      <c r="DQP39" s="723"/>
      <c r="DQQ39" s="723"/>
      <c r="DQR39" s="723"/>
      <c r="DQS39" s="723"/>
      <c r="DQT39" s="723"/>
      <c r="DQU39" s="723"/>
      <c r="DQV39" s="723"/>
      <c r="DQW39" s="723"/>
      <c r="DQX39" s="723"/>
      <c r="DQY39" s="723"/>
      <c r="DQZ39" s="723"/>
      <c r="DRA39" s="723"/>
      <c r="DRB39" s="723"/>
      <c r="DRC39" s="723"/>
      <c r="DRD39" s="723"/>
      <c r="DRE39" s="723"/>
      <c r="DRF39" s="723"/>
      <c r="DRG39" s="723"/>
      <c r="DRH39" s="723"/>
      <c r="DRI39" s="723"/>
      <c r="DRJ39" s="723"/>
      <c r="DRK39" s="723"/>
      <c r="DRL39" s="723"/>
      <c r="DRM39" s="723"/>
      <c r="DRN39" s="723"/>
      <c r="DRO39" s="723"/>
      <c r="DRP39" s="723"/>
      <c r="DRQ39" s="723"/>
      <c r="DRR39" s="723"/>
      <c r="DRS39" s="723"/>
      <c r="DRT39" s="723"/>
      <c r="DRU39" s="723"/>
      <c r="DRV39" s="723"/>
      <c r="DRW39" s="723"/>
      <c r="DRX39" s="723"/>
      <c r="DRY39" s="723"/>
      <c r="DRZ39" s="723"/>
      <c r="DSA39" s="723"/>
      <c r="DSB39" s="723"/>
      <c r="DSC39" s="723"/>
      <c r="DSD39" s="723"/>
      <c r="DSE39" s="723"/>
      <c r="DSF39" s="723"/>
      <c r="DSG39" s="723"/>
      <c r="DSH39" s="723"/>
      <c r="DSI39" s="723"/>
      <c r="DSJ39" s="723"/>
      <c r="DSK39" s="723"/>
      <c r="DSL39" s="723"/>
      <c r="DSM39" s="723"/>
      <c r="DSN39" s="723"/>
      <c r="DSO39" s="723"/>
      <c r="DSP39" s="723"/>
      <c r="DSQ39" s="723"/>
      <c r="DSR39" s="723"/>
      <c r="DSS39" s="723"/>
      <c r="DST39" s="723"/>
      <c r="DSU39" s="723"/>
      <c r="DSV39" s="723"/>
      <c r="DSW39" s="723"/>
      <c r="DSX39" s="723"/>
      <c r="DSY39" s="723"/>
      <c r="DSZ39" s="723"/>
      <c r="DTA39" s="723"/>
      <c r="DTB39" s="723"/>
      <c r="DTC39" s="723"/>
      <c r="DTD39" s="723"/>
      <c r="DTE39" s="723"/>
      <c r="DTF39" s="723"/>
      <c r="DTG39" s="723"/>
      <c r="DTH39" s="723"/>
      <c r="DTI39" s="723"/>
      <c r="DTJ39" s="723"/>
      <c r="DTK39" s="723"/>
      <c r="DTL39" s="723"/>
      <c r="DTM39" s="723"/>
      <c r="DTN39" s="723"/>
      <c r="DTO39" s="723"/>
      <c r="DTP39" s="723"/>
      <c r="DTQ39" s="723"/>
      <c r="DTR39" s="723"/>
      <c r="DTS39" s="723"/>
      <c r="DTT39" s="723"/>
      <c r="DTU39" s="723"/>
      <c r="DTV39" s="723"/>
      <c r="DTW39" s="723"/>
      <c r="DTX39" s="723"/>
      <c r="DTY39" s="723"/>
      <c r="DTZ39" s="723"/>
      <c r="DUA39" s="723"/>
      <c r="DUB39" s="723"/>
      <c r="DUC39" s="723"/>
      <c r="DUD39" s="723"/>
      <c r="DUE39" s="723"/>
      <c r="DUF39" s="723"/>
      <c r="DUG39" s="723"/>
      <c r="DUH39" s="723"/>
      <c r="DUI39" s="723"/>
      <c r="DUJ39" s="723"/>
      <c r="DUK39" s="723"/>
      <c r="DUL39" s="723"/>
      <c r="DUM39" s="723"/>
      <c r="DUN39" s="723"/>
      <c r="DUO39" s="723"/>
      <c r="DUP39" s="723"/>
      <c r="DUQ39" s="723"/>
      <c r="DUR39" s="723"/>
      <c r="DUS39" s="723"/>
      <c r="DUT39" s="723"/>
      <c r="DUU39" s="723"/>
      <c r="DUV39" s="723"/>
      <c r="DUW39" s="723"/>
      <c r="DUX39" s="723"/>
      <c r="DUY39" s="723"/>
      <c r="DUZ39" s="723"/>
      <c r="DVA39" s="723"/>
      <c r="DVB39" s="723"/>
      <c r="DVC39" s="723"/>
      <c r="DVD39" s="723"/>
      <c r="DVE39" s="723"/>
      <c r="DVF39" s="723"/>
      <c r="DVG39" s="723"/>
      <c r="DVH39" s="723"/>
      <c r="DVI39" s="723"/>
      <c r="DVJ39" s="723"/>
      <c r="DVK39" s="723"/>
      <c r="DVL39" s="723"/>
      <c r="DVM39" s="723"/>
      <c r="DVN39" s="723"/>
      <c r="DVO39" s="723"/>
      <c r="DVP39" s="723"/>
      <c r="DVQ39" s="723"/>
      <c r="DVR39" s="723"/>
      <c r="DVS39" s="723"/>
      <c r="DVT39" s="723"/>
      <c r="DVU39" s="723"/>
      <c r="DVV39" s="723"/>
      <c r="DVW39" s="723"/>
      <c r="DVX39" s="723"/>
      <c r="DVY39" s="723"/>
      <c r="DVZ39" s="723"/>
      <c r="DWA39" s="723"/>
      <c r="DWB39" s="723"/>
      <c r="DWC39" s="723"/>
      <c r="DWD39" s="723"/>
      <c r="DWE39" s="723"/>
      <c r="DWF39" s="723"/>
      <c r="DWG39" s="723"/>
      <c r="DWH39" s="723"/>
      <c r="DWI39" s="723"/>
      <c r="DWJ39" s="723"/>
      <c r="DWK39" s="723"/>
      <c r="DWL39" s="723"/>
      <c r="DWM39" s="723"/>
      <c r="DWN39" s="723"/>
      <c r="DWO39" s="723"/>
      <c r="DWP39" s="723"/>
      <c r="DWQ39" s="723"/>
      <c r="DWR39" s="723"/>
      <c r="DWS39" s="723"/>
      <c r="DWT39" s="723"/>
      <c r="DWU39" s="723"/>
      <c r="DWV39" s="723"/>
      <c r="DWW39" s="723"/>
      <c r="DWX39" s="723"/>
      <c r="DWY39" s="723"/>
      <c r="DWZ39" s="723"/>
      <c r="DXA39" s="723"/>
      <c r="DXB39" s="723"/>
      <c r="DXC39" s="723"/>
      <c r="DXD39" s="723"/>
      <c r="DXE39" s="723"/>
      <c r="DXF39" s="723"/>
      <c r="DXG39" s="723"/>
      <c r="DXH39" s="723"/>
      <c r="DXI39" s="723"/>
      <c r="DXJ39" s="723"/>
      <c r="DXK39" s="723"/>
      <c r="DXL39" s="723"/>
      <c r="DXM39" s="723"/>
      <c r="DXN39" s="723"/>
      <c r="DXO39" s="723"/>
      <c r="DXP39" s="723"/>
      <c r="DXQ39" s="723"/>
      <c r="DXR39" s="723"/>
      <c r="DXS39" s="723"/>
      <c r="DXT39" s="723"/>
      <c r="DXU39" s="723"/>
      <c r="DXV39" s="723"/>
      <c r="DXW39" s="723"/>
      <c r="DXX39" s="723"/>
      <c r="DXY39" s="723"/>
      <c r="DXZ39" s="723"/>
      <c r="DYA39" s="723"/>
      <c r="DYB39" s="723"/>
      <c r="DYC39" s="723"/>
      <c r="DYD39" s="723"/>
      <c r="DYE39" s="723"/>
      <c r="DYF39" s="723"/>
      <c r="DYG39" s="723"/>
      <c r="DYH39" s="723"/>
      <c r="DYI39" s="723"/>
      <c r="DYJ39" s="723"/>
      <c r="DYK39" s="723"/>
      <c r="DYL39" s="723"/>
      <c r="DYM39" s="723"/>
      <c r="DYN39" s="723"/>
      <c r="DYO39" s="723"/>
      <c r="DYP39" s="723"/>
      <c r="DYQ39" s="723"/>
      <c r="DYR39" s="723"/>
      <c r="DYS39" s="723"/>
      <c r="DYT39" s="723"/>
      <c r="DYU39" s="723"/>
      <c r="DYV39" s="723"/>
      <c r="DYW39" s="723"/>
      <c r="DYX39" s="723"/>
      <c r="DYY39" s="723"/>
      <c r="DYZ39" s="723"/>
      <c r="DZA39" s="723"/>
      <c r="DZB39" s="723"/>
      <c r="DZC39" s="723"/>
      <c r="DZD39" s="723"/>
      <c r="DZE39" s="723"/>
      <c r="DZF39" s="723"/>
      <c r="DZG39" s="723"/>
      <c r="DZH39" s="723"/>
      <c r="DZI39" s="723"/>
      <c r="DZJ39" s="723"/>
      <c r="DZK39" s="723"/>
      <c r="DZL39" s="723"/>
      <c r="DZM39" s="723"/>
      <c r="DZN39" s="723"/>
      <c r="DZO39" s="723"/>
      <c r="DZP39" s="723"/>
      <c r="DZQ39" s="723"/>
      <c r="DZR39" s="723"/>
      <c r="DZS39" s="723"/>
      <c r="DZT39" s="723"/>
      <c r="DZU39" s="723"/>
      <c r="DZV39" s="723"/>
      <c r="DZW39" s="723"/>
      <c r="DZX39" s="723"/>
      <c r="DZY39" s="723"/>
      <c r="DZZ39" s="723"/>
      <c r="EAA39" s="723"/>
      <c r="EAB39" s="723"/>
      <c r="EAC39" s="723"/>
      <c r="EAD39" s="723"/>
      <c r="EAE39" s="723"/>
      <c r="EAF39" s="723"/>
      <c r="EAG39" s="723"/>
      <c r="EAH39" s="723"/>
      <c r="EAI39" s="723"/>
      <c r="EAJ39" s="723"/>
      <c r="EAK39" s="723"/>
      <c r="EAL39" s="723"/>
      <c r="EAM39" s="723"/>
      <c r="EAN39" s="723"/>
      <c r="EAO39" s="723"/>
      <c r="EAP39" s="723"/>
      <c r="EAQ39" s="723"/>
      <c r="EAR39" s="723"/>
      <c r="EAS39" s="723"/>
      <c r="EAT39" s="723"/>
      <c r="EAU39" s="723"/>
      <c r="EAV39" s="723"/>
      <c r="EAW39" s="723"/>
      <c r="EAX39" s="723"/>
      <c r="EAY39" s="723"/>
      <c r="EAZ39" s="723"/>
      <c r="EBA39" s="723"/>
      <c r="EBB39" s="723"/>
      <c r="EBC39" s="723"/>
      <c r="EBD39" s="723"/>
      <c r="EBE39" s="723"/>
      <c r="EBF39" s="723"/>
      <c r="EBG39" s="723"/>
      <c r="EBH39" s="723"/>
      <c r="EBI39" s="723"/>
      <c r="EBJ39" s="723"/>
      <c r="EBK39" s="723"/>
      <c r="EBL39" s="723"/>
      <c r="EBM39" s="723"/>
      <c r="EBN39" s="723"/>
      <c r="EBO39" s="723"/>
      <c r="EBP39" s="723"/>
      <c r="EBQ39" s="723"/>
      <c r="EBR39" s="723"/>
      <c r="EBS39" s="723"/>
      <c r="EBT39" s="723"/>
      <c r="EBU39" s="723"/>
      <c r="EBV39" s="723"/>
      <c r="EBW39" s="723"/>
      <c r="EBX39" s="723"/>
      <c r="EBY39" s="723"/>
      <c r="EBZ39" s="723"/>
      <c r="ECA39" s="723"/>
      <c r="ECB39" s="723"/>
      <c r="ECC39" s="723"/>
      <c r="ECD39" s="723"/>
      <c r="ECE39" s="723"/>
      <c r="ECF39" s="723"/>
      <c r="ECG39" s="723"/>
      <c r="ECH39" s="723"/>
      <c r="ECI39" s="723"/>
      <c r="ECJ39" s="723"/>
      <c r="ECK39" s="723"/>
      <c r="ECL39" s="723"/>
      <c r="ECM39" s="723"/>
      <c r="ECN39" s="723"/>
      <c r="ECO39" s="723"/>
      <c r="ECP39" s="723"/>
      <c r="ECQ39" s="723"/>
      <c r="ECR39" s="723"/>
      <c r="ECS39" s="723"/>
      <c r="ECT39" s="723"/>
      <c r="ECU39" s="723"/>
      <c r="ECV39" s="723"/>
      <c r="ECW39" s="723"/>
      <c r="ECX39" s="723"/>
      <c r="ECY39" s="723"/>
      <c r="ECZ39" s="723"/>
      <c r="EDA39" s="723"/>
      <c r="EDB39" s="723"/>
      <c r="EDC39" s="723"/>
      <c r="EDD39" s="723"/>
      <c r="EDE39" s="723"/>
      <c r="EDF39" s="723"/>
      <c r="EDG39" s="723"/>
      <c r="EDH39" s="723"/>
      <c r="EDI39" s="723"/>
      <c r="EDJ39" s="723"/>
      <c r="EDK39" s="723"/>
      <c r="EDL39" s="723"/>
      <c r="EDM39" s="723"/>
      <c r="EDN39" s="723"/>
      <c r="EDO39" s="723"/>
      <c r="EDP39" s="723"/>
      <c r="EDQ39" s="723"/>
      <c r="EDR39" s="723"/>
      <c r="EDS39" s="723"/>
      <c r="EDT39" s="723"/>
      <c r="EDU39" s="723"/>
      <c r="EDV39" s="723"/>
      <c r="EDW39" s="723"/>
      <c r="EDX39" s="723"/>
      <c r="EDY39" s="723"/>
      <c r="EDZ39" s="723"/>
      <c r="EEA39" s="723"/>
      <c r="EEB39" s="723"/>
      <c r="EEC39" s="723"/>
      <c r="EED39" s="723"/>
      <c r="EEE39" s="723"/>
      <c r="EEF39" s="723"/>
      <c r="EEG39" s="723"/>
      <c r="EEH39" s="723"/>
      <c r="EEI39" s="723"/>
      <c r="EEJ39" s="723"/>
      <c r="EEK39" s="723"/>
      <c r="EEL39" s="723"/>
      <c r="EEM39" s="723"/>
      <c r="EEN39" s="723"/>
      <c r="EEO39" s="723"/>
      <c r="EEP39" s="723"/>
      <c r="EEQ39" s="723"/>
      <c r="EER39" s="723"/>
      <c r="EES39" s="723"/>
      <c r="EET39" s="723"/>
      <c r="EEU39" s="723"/>
      <c r="EEV39" s="723"/>
      <c r="EEW39" s="723"/>
      <c r="EEX39" s="723"/>
      <c r="EEY39" s="723"/>
      <c r="EEZ39" s="723"/>
      <c r="EFA39" s="723"/>
      <c r="EFB39" s="723"/>
      <c r="EFC39" s="723"/>
      <c r="EFD39" s="723"/>
      <c r="EFE39" s="723"/>
      <c r="EFF39" s="723"/>
      <c r="EFG39" s="723"/>
      <c r="EFH39" s="723"/>
      <c r="EFI39" s="723"/>
      <c r="EFJ39" s="723"/>
      <c r="EFK39" s="723"/>
      <c r="EFL39" s="723"/>
      <c r="EFM39" s="723"/>
      <c r="EFN39" s="723"/>
      <c r="EFO39" s="723"/>
      <c r="EFP39" s="723"/>
      <c r="EFQ39" s="723"/>
      <c r="EFR39" s="723"/>
      <c r="EFS39" s="723"/>
      <c r="EFT39" s="723"/>
      <c r="EFU39" s="723"/>
      <c r="EFV39" s="723"/>
      <c r="EFW39" s="723"/>
      <c r="EFX39" s="723"/>
      <c r="EFY39" s="723"/>
      <c r="EFZ39" s="723"/>
      <c r="EGA39" s="723"/>
      <c r="EGB39" s="723"/>
      <c r="EGC39" s="723"/>
      <c r="EGD39" s="723"/>
      <c r="EGE39" s="723"/>
      <c r="EGF39" s="723"/>
      <c r="EGG39" s="723"/>
      <c r="EGH39" s="723"/>
      <c r="EGI39" s="723"/>
      <c r="EGJ39" s="723"/>
      <c r="EGK39" s="723"/>
      <c r="EGL39" s="723"/>
      <c r="EGM39" s="723"/>
      <c r="EGN39" s="723"/>
      <c r="EGO39" s="723"/>
      <c r="EGP39" s="723"/>
      <c r="EGQ39" s="723"/>
      <c r="EGR39" s="723"/>
      <c r="EGS39" s="723"/>
      <c r="EGT39" s="723"/>
      <c r="EGU39" s="723"/>
      <c r="EGV39" s="723"/>
      <c r="EGW39" s="723"/>
      <c r="EGX39" s="723"/>
      <c r="EGY39" s="723"/>
      <c r="EGZ39" s="723"/>
      <c r="EHA39" s="723"/>
      <c r="EHB39" s="723"/>
      <c r="EHC39" s="723"/>
      <c r="EHD39" s="723"/>
      <c r="EHE39" s="723"/>
      <c r="EHF39" s="723"/>
      <c r="EHG39" s="723"/>
      <c r="EHH39" s="723"/>
      <c r="EHI39" s="723"/>
      <c r="EHJ39" s="723"/>
      <c r="EHK39" s="723"/>
      <c r="EHL39" s="723"/>
      <c r="EHM39" s="723"/>
      <c r="EHN39" s="723"/>
      <c r="EHO39" s="723"/>
      <c r="EHP39" s="723"/>
      <c r="EHQ39" s="723"/>
      <c r="EHR39" s="723"/>
      <c r="EHS39" s="723"/>
      <c r="EHT39" s="723"/>
      <c r="EHU39" s="723"/>
      <c r="EHV39" s="723"/>
      <c r="EHW39" s="723"/>
      <c r="EHX39" s="723"/>
      <c r="EHY39" s="723"/>
      <c r="EHZ39" s="723"/>
      <c r="EIA39" s="723"/>
      <c r="EIB39" s="723"/>
      <c r="EIC39" s="723"/>
      <c r="EID39" s="723"/>
      <c r="EIE39" s="723"/>
      <c r="EIF39" s="723"/>
      <c r="EIG39" s="723"/>
      <c r="EIH39" s="723"/>
      <c r="EII39" s="723"/>
      <c r="EIJ39" s="723"/>
      <c r="EIK39" s="723"/>
      <c r="EIL39" s="723"/>
      <c r="EIM39" s="723"/>
      <c r="EIN39" s="723"/>
      <c r="EIO39" s="723"/>
      <c r="EIP39" s="723"/>
      <c r="EIQ39" s="723"/>
      <c r="EIR39" s="723"/>
      <c r="EIS39" s="723"/>
      <c r="EIT39" s="723"/>
      <c r="EIU39" s="723"/>
      <c r="EIV39" s="723"/>
      <c r="EIW39" s="723"/>
      <c r="EIX39" s="723"/>
      <c r="EIY39" s="723"/>
      <c r="EIZ39" s="723"/>
      <c r="EJA39" s="723"/>
      <c r="EJB39" s="723"/>
      <c r="EJC39" s="723"/>
      <c r="EJD39" s="723"/>
      <c r="EJE39" s="723"/>
      <c r="EJF39" s="723"/>
      <c r="EJG39" s="723"/>
      <c r="EJH39" s="723"/>
      <c r="EJI39" s="723"/>
      <c r="EJJ39" s="723"/>
      <c r="EJK39" s="723"/>
      <c r="EJL39" s="723"/>
      <c r="EJM39" s="723"/>
      <c r="EJN39" s="723"/>
      <c r="EJO39" s="723"/>
      <c r="EJP39" s="723"/>
      <c r="EJQ39" s="723"/>
      <c r="EJR39" s="723"/>
      <c r="EJS39" s="723"/>
      <c r="EJT39" s="723"/>
      <c r="EJU39" s="723"/>
      <c r="EJV39" s="723"/>
      <c r="EJW39" s="723"/>
      <c r="EJX39" s="723"/>
      <c r="EJY39" s="723"/>
      <c r="EJZ39" s="723"/>
      <c r="EKA39" s="723"/>
      <c r="EKB39" s="723"/>
      <c r="EKC39" s="723"/>
      <c r="EKD39" s="723"/>
      <c r="EKE39" s="723"/>
      <c r="EKF39" s="723"/>
      <c r="EKG39" s="723"/>
      <c r="EKH39" s="723"/>
      <c r="EKI39" s="723"/>
      <c r="EKJ39" s="723"/>
      <c r="EKK39" s="723"/>
      <c r="EKL39" s="723"/>
      <c r="EKM39" s="723"/>
      <c r="EKN39" s="723"/>
      <c r="EKO39" s="723"/>
      <c r="EKP39" s="723"/>
      <c r="EKQ39" s="723"/>
      <c r="EKR39" s="723"/>
      <c r="EKS39" s="723"/>
      <c r="EKT39" s="723"/>
      <c r="EKU39" s="723"/>
      <c r="EKV39" s="723"/>
      <c r="EKW39" s="723"/>
      <c r="EKX39" s="723"/>
      <c r="EKY39" s="723"/>
      <c r="EKZ39" s="723"/>
      <c r="ELA39" s="723"/>
      <c r="ELB39" s="723"/>
      <c r="ELC39" s="723"/>
      <c r="ELD39" s="723"/>
      <c r="ELE39" s="723"/>
      <c r="ELF39" s="723"/>
      <c r="ELG39" s="723"/>
      <c r="ELH39" s="723"/>
      <c r="ELI39" s="723"/>
      <c r="ELJ39" s="723"/>
      <c r="ELK39" s="723"/>
      <c r="ELL39" s="723"/>
      <c r="ELM39" s="723"/>
      <c r="ELN39" s="723"/>
      <c r="ELO39" s="723"/>
      <c r="ELP39" s="723"/>
      <c r="ELQ39" s="723"/>
      <c r="ELR39" s="723"/>
      <c r="ELS39" s="723"/>
      <c r="ELT39" s="723"/>
      <c r="ELU39" s="723"/>
      <c r="ELV39" s="723"/>
      <c r="ELW39" s="723"/>
      <c r="ELX39" s="723"/>
      <c r="ELY39" s="723"/>
      <c r="ELZ39" s="723"/>
      <c r="EMA39" s="723"/>
      <c r="EMB39" s="723"/>
      <c r="EMC39" s="723"/>
      <c r="EMD39" s="723"/>
      <c r="EME39" s="723"/>
      <c r="EMF39" s="723"/>
      <c r="EMG39" s="723"/>
      <c r="EMH39" s="723"/>
      <c r="EMI39" s="723"/>
      <c r="EMJ39" s="723"/>
      <c r="EMK39" s="723"/>
      <c r="EML39" s="723"/>
      <c r="EMM39" s="723"/>
      <c r="EMN39" s="723"/>
      <c r="EMO39" s="723"/>
      <c r="EMP39" s="723"/>
      <c r="EMQ39" s="723"/>
      <c r="EMR39" s="723"/>
      <c r="EMS39" s="723"/>
      <c r="EMT39" s="723"/>
      <c r="EMU39" s="723"/>
      <c r="EMV39" s="723"/>
      <c r="EMW39" s="723"/>
      <c r="EMX39" s="723"/>
      <c r="EMY39" s="723"/>
      <c r="EMZ39" s="723"/>
      <c r="ENA39" s="723"/>
      <c r="ENB39" s="723"/>
      <c r="ENC39" s="723"/>
      <c r="END39" s="723"/>
      <c r="ENE39" s="723"/>
      <c r="ENF39" s="723"/>
      <c r="ENG39" s="723"/>
      <c r="ENH39" s="723"/>
      <c r="ENI39" s="723"/>
      <c r="ENJ39" s="723"/>
      <c r="ENK39" s="723"/>
      <c r="ENL39" s="723"/>
      <c r="ENM39" s="723"/>
      <c r="ENN39" s="723"/>
      <c r="ENO39" s="723"/>
      <c r="ENP39" s="723"/>
      <c r="ENQ39" s="723"/>
      <c r="ENR39" s="723"/>
      <c r="ENS39" s="723"/>
      <c r="ENT39" s="723"/>
      <c r="ENU39" s="723"/>
      <c r="ENV39" s="723"/>
      <c r="ENW39" s="723"/>
      <c r="ENX39" s="723"/>
      <c r="ENY39" s="723"/>
      <c r="ENZ39" s="723"/>
      <c r="EOA39" s="723"/>
      <c r="EOB39" s="723"/>
      <c r="EOC39" s="723"/>
      <c r="EOD39" s="723"/>
      <c r="EOE39" s="723"/>
      <c r="EOF39" s="723"/>
      <c r="EOG39" s="723"/>
      <c r="EOH39" s="723"/>
      <c r="EOI39" s="723"/>
      <c r="EOJ39" s="723"/>
      <c r="EOK39" s="723"/>
      <c r="EOL39" s="723"/>
      <c r="EOM39" s="723"/>
      <c r="EON39" s="723"/>
      <c r="EOO39" s="723"/>
      <c r="EOP39" s="723"/>
      <c r="EOQ39" s="723"/>
      <c r="EOR39" s="723"/>
      <c r="EOS39" s="723"/>
      <c r="EOT39" s="723"/>
      <c r="EOU39" s="723"/>
      <c r="EOV39" s="723"/>
      <c r="EOW39" s="723"/>
      <c r="EOX39" s="723"/>
      <c r="EOY39" s="723"/>
      <c r="EOZ39" s="723"/>
      <c r="EPA39" s="723"/>
      <c r="EPB39" s="723"/>
      <c r="EPC39" s="723"/>
      <c r="EPD39" s="723"/>
      <c r="EPE39" s="723"/>
      <c r="EPF39" s="723"/>
      <c r="EPG39" s="723"/>
      <c r="EPH39" s="723"/>
      <c r="EPI39" s="723"/>
      <c r="EPJ39" s="723"/>
      <c r="EPK39" s="723"/>
      <c r="EPL39" s="723"/>
      <c r="EPM39" s="723"/>
      <c r="EPN39" s="723"/>
      <c r="EPO39" s="723"/>
      <c r="EPP39" s="723"/>
      <c r="EPQ39" s="723"/>
      <c r="EPR39" s="723"/>
      <c r="EPS39" s="723"/>
      <c r="EPT39" s="723"/>
      <c r="EPU39" s="723"/>
      <c r="EPV39" s="723"/>
      <c r="EPW39" s="723"/>
      <c r="EPX39" s="723"/>
      <c r="EPY39" s="723"/>
      <c r="EPZ39" s="723"/>
      <c r="EQA39" s="723"/>
      <c r="EQB39" s="723"/>
      <c r="EQC39" s="723"/>
      <c r="EQD39" s="723"/>
      <c r="EQE39" s="723"/>
      <c r="EQF39" s="723"/>
      <c r="EQG39" s="723"/>
      <c r="EQH39" s="723"/>
      <c r="EQI39" s="723"/>
      <c r="EQJ39" s="723"/>
      <c r="EQK39" s="723"/>
      <c r="EQL39" s="723"/>
      <c r="EQM39" s="723"/>
      <c r="EQN39" s="723"/>
      <c r="EQO39" s="723"/>
      <c r="EQP39" s="723"/>
      <c r="EQQ39" s="723"/>
      <c r="EQR39" s="723"/>
      <c r="EQS39" s="723"/>
      <c r="EQT39" s="723"/>
      <c r="EQU39" s="723"/>
      <c r="EQV39" s="723"/>
      <c r="EQW39" s="723"/>
      <c r="EQX39" s="723"/>
      <c r="EQY39" s="723"/>
      <c r="EQZ39" s="723"/>
      <c r="ERA39" s="723"/>
      <c r="ERB39" s="723"/>
      <c r="ERC39" s="723"/>
      <c r="ERD39" s="723"/>
      <c r="ERE39" s="723"/>
      <c r="ERF39" s="723"/>
      <c r="ERG39" s="723"/>
      <c r="ERH39" s="723"/>
      <c r="ERI39" s="723"/>
      <c r="ERJ39" s="723"/>
      <c r="ERK39" s="723"/>
      <c r="ERL39" s="723"/>
      <c r="ERM39" s="723"/>
      <c r="ERN39" s="723"/>
      <c r="ERO39" s="723"/>
      <c r="ERP39" s="723"/>
      <c r="ERQ39" s="723"/>
      <c r="ERR39" s="723"/>
      <c r="ERS39" s="723"/>
      <c r="ERT39" s="723"/>
      <c r="ERU39" s="723"/>
      <c r="ERV39" s="723"/>
      <c r="ERW39" s="723"/>
      <c r="ERX39" s="723"/>
      <c r="ERY39" s="723"/>
      <c r="ERZ39" s="723"/>
      <c r="ESA39" s="723"/>
      <c r="ESB39" s="723"/>
      <c r="ESC39" s="723"/>
      <c r="ESD39" s="723"/>
      <c r="ESE39" s="723"/>
      <c r="ESF39" s="723"/>
      <c r="ESG39" s="723"/>
      <c r="ESH39" s="723"/>
      <c r="ESI39" s="723"/>
      <c r="ESJ39" s="723"/>
      <c r="ESK39" s="723"/>
      <c r="ESL39" s="723"/>
      <c r="ESM39" s="723"/>
      <c r="ESN39" s="723"/>
      <c r="ESO39" s="723"/>
      <c r="ESP39" s="723"/>
      <c r="ESQ39" s="723"/>
      <c r="ESR39" s="723"/>
      <c r="ESS39" s="723"/>
      <c r="EST39" s="723"/>
      <c r="ESU39" s="723"/>
      <c r="ESV39" s="723"/>
      <c r="ESW39" s="723"/>
      <c r="ESX39" s="723"/>
      <c r="ESY39" s="723"/>
      <c r="ESZ39" s="723"/>
      <c r="ETA39" s="723"/>
      <c r="ETB39" s="723"/>
      <c r="ETC39" s="723"/>
      <c r="ETD39" s="723"/>
      <c r="ETE39" s="723"/>
      <c r="ETF39" s="723"/>
      <c r="ETG39" s="723"/>
      <c r="ETH39" s="723"/>
      <c r="ETI39" s="723"/>
      <c r="ETJ39" s="723"/>
      <c r="ETK39" s="723"/>
      <c r="ETL39" s="723"/>
      <c r="ETM39" s="723"/>
      <c r="ETN39" s="723"/>
      <c r="ETO39" s="723"/>
      <c r="ETP39" s="723"/>
      <c r="ETQ39" s="723"/>
      <c r="ETR39" s="723"/>
      <c r="ETS39" s="723"/>
      <c r="ETT39" s="723"/>
      <c r="ETU39" s="723"/>
      <c r="ETV39" s="723"/>
      <c r="ETW39" s="723"/>
      <c r="ETX39" s="723"/>
      <c r="ETY39" s="723"/>
      <c r="ETZ39" s="723"/>
      <c r="EUA39" s="723"/>
      <c r="EUB39" s="723"/>
      <c r="EUC39" s="723"/>
      <c r="EUD39" s="723"/>
      <c r="EUE39" s="723"/>
      <c r="EUF39" s="723"/>
      <c r="EUG39" s="723"/>
      <c r="EUH39" s="723"/>
      <c r="EUI39" s="723"/>
      <c r="EUJ39" s="723"/>
      <c r="EUK39" s="723"/>
      <c r="EUL39" s="723"/>
      <c r="EUM39" s="723"/>
      <c r="EUN39" s="723"/>
      <c r="EUO39" s="723"/>
      <c r="EUP39" s="723"/>
      <c r="EUQ39" s="723"/>
      <c r="EUR39" s="723"/>
      <c r="EUS39" s="723"/>
      <c r="EUT39" s="723"/>
      <c r="EUU39" s="723"/>
      <c r="EUV39" s="723"/>
      <c r="EUW39" s="723"/>
      <c r="EUX39" s="723"/>
      <c r="EUY39" s="723"/>
      <c r="EUZ39" s="723"/>
      <c r="EVA39" s="723"/>
      <c r="EVB39" s="723"/>
      <c r="EVC39" s="723"/>
      <c r="EVD39" s="723"/>
      <c r="EVE39" s="723"/>
      <c r="EVF39" s="723"/>
      <c r="EVG39" s="723"/>
      <c r="EVH39" s="723"/>
      <c r="EVI39" s="723"/>
      <c r="EVJ39" s="723"/>
      <c r="EVK39" s="723"/>
      <c r="EVL39" s="723"/>
      <c r="EVM39" s="723"/>
      <c r="EVN39" s="723"/>
      <c r="EVO39" s="723"/>
      <c r="EVP39" s="723"/>
      <c r="EVQ39" s="723"/>
      <c r="EVR39" s="723"/>
      <c r="EVS39" s="723"/>
      <c r="EVT39" s="723"/>
      <c r="EVU39" s="723"/>
      <c r="EVV39" s="723"/>
      <c r="EVW39" s="723"/>
      <c r="EVX39" s="723"/>
      <c r="EVY39" s="723"/>
      <c r="EVZ39" s="723"/>
      <c r="EWA39" s="723"/>
      <c r="EWB39" s="723"/>
      <c r="EWC39" s="723"/>
      <c r="EWD39" s="723"/>
      <c r="EWE39" s="723"/>
      <c r="EWF39" s="723"/>
      <c r="EWG39" s="723"/>
      <c r="EWH39" s="723"/>
      <c r="EWI39" s="723"/>
      <c r="EWJ39" s="723"/>
      <c r="EWK39" s="723"/>
      <c r="EWL39" s="723"/>
      <c r="EWM39" s="723"/>
      <c r="EWN39" s="723"/>
      <c r="EWO39" s="723"/>
      <c r="EWP39" s="723"/>
      <c r="EWQ39" s="723"/>
      <c r="EWR39" s="723"/>
      <c r="EWS39" s="723"/>
      <c r="EWT39" s="723"/>
      <c r="EWU39" s="723"/>
      <c r="EWV39" s="723"/>
      <c r="EWW39" s="723"/>
      <c r="EWX39" s="723"/>
      <c r="EWY39" s="723"/>
      <c r="EWZ39" s="723"/>
      <c r="EXA39" s="723"/>
      <c r="EXB39" s="723"/>
      <c r="EXC39" s="723"/>
      <c r="EXD39" s="723"/>
      <c r="EXE39" s="723"/>
      <c r="EXF39" s="723"/>
      <c r="EXG39" s="723"/>
      <c r="EXH39" s="723"/>
      <c r="EXI39" s="723"/>
      <c r="EXJ39" s="723"/>
      <c r="EXK39" s="723"/>
      <c r="EXL39" s="723"/>
      <c r="EXM39" s="723"/>
      <c r="EXN39" s="723"/>
      <c r="EXO39" s="723"/>
      <c r="EXP39" s="723"/>
      <c r="EXQ39" s="723"/>
      <c r="EXR39" s="723"/>
      <c r="EXS39" s="723"/>
      <c r="EXT39" s="723"/>
      <c r="EXU39" s="723"/>
      <c r="EXV39" s="723"/>
      <c r="EXW39" s="723"/>
      <c r="EXX39" s="723"/>
      <c r="EXY39" s="723"/>
      <c r="EXZ39" s="723"/>
      <c r="EYA39" s="723"/>
      <c r="EYB39" s="723"/>
      <c r="EYC39" s="723"/>
      <c r="EYD39" s="723"/>
      <c r="EYE39" s="723"/>
      <c r="EYF39" s="723"/>
      <c r="EYG39" s="723"/>
      <c r="EYH39" s="723"/>
      <c r="EYI39" s="723"/>
      <c r="EYJ39" s="723"/>
      <c r="EYK39" s="723"/>
      <c r="EYL39" s="723"/>
      <c r="EYM39" s="723"/>
      <c r="EYN39" s="723"/>
      <c r="EYO39" s="723"/>
      <c r="EYP39" s="723"/>
      <c r="EYQ39" s="723"/>
      <c r="EYR39" s="723"/>
      <c r="EYS39" s="723"/>
      <c r="EYT39" s="723"/>
      <c r="EYU39" s="723"/>
      <c r="EYV39" s="723"/>
      <c r="EYW39" s="723"/>
      <c r="EYX39" s="723"/>
      <c r="EYY39" s="723"/>
      <c r="EYZ39" s="723"/>
      <c r="EZA39" s="723"/>
      <c r="EZB39" s="723"/>
      <c r="EZC39" s="723"/>
      <c r="EZD39" s="723"/>
      <c r="EZE39" s="723"/>
      <c r="EZF39" s="723"/>
      <c r="EZG39" s="723"/>
      <c r="EZH39" s="723"/>
      <c r="EZI39" s="723"/>
      <c r="EZJ39" s="723"/>
      <c r="EZK39" s="723"/>
      <c r="EZL39" s="723"/>
      <c r="EZM39" s="723"/>
      <c r="EZN39" s="723"/>
      <c r="EZO39" s="723"/>
      <c r="EZP39" s="723"/>
      <c r="EZQ39" s="723"/>
      <c r="EZR39" s="723"/>
      <c r="EZS39" s="723"/>
      <c r="EZT39" s="723"/>
      <c r="EZU39" s="723"/>
      <c r="EZV39" s="723"/>
      <c r="EZW39" s="723"/>
      <c r="EZX39" s="723"/>
      <c r="EZY39" s="723"/>
      <c r="EZZ39" s="723"/>
      <c r="FAA39" s="723"/>
      <c r="FAB39" s="723"/>
      <c r="FAC39" s="723"/>
      <c r="FAD39" s="723"/>
      <c r="FAE39" s="723"/>
      <c r="FAF39" s="723"/>
      <c r="FAG39" s="723"/>
      <c r="FAH39" s="723"/>
      <c r="FAI39" s="723"/>
      <c r="FAJ39" s="723"/>
      <c r="FAK39" s="723"/>
      <c r="FAL39" s="723"/>
      <c r="FAM39" s="723"/>
      <c r="FAN39" s="723"/>
      <c r="FAO39" s="723"/>
      <c r="FAP39" s="723"/>
      <c r="FAQ39" s="723"/>
      <c r="FAR39" s="723"/>
      <c r="FAS39" s="723"/>
      <c r="FAT39" s="723"/>
      <c r="FAU39" s="723"/>
      <c r="FAV39" s="723"/>
      <c r="FAW39" s="723"/>
      <c r="FAX39" s="723"/>
      <c r="FAY39" s="723"/>
      <c r="FAZ39" s="723"/>
      <c r="FBA39" s="723"/>
      <c r="FBB39" s="723"/>
      <c r="FBC39" s="723"/>
      <c r="FBD39" s="723"/>
      <c r="FBE39" s="723"/>
      <c r="FBF39" s="723"/>
      <c r="FBG39" s="723"/>
      <c r="FBH39" s="723"/>
      <c r="FBI39" s="723"/>
      <c r="FBJ39" s="723"/>
      <c r="FBK39" s="723"/>
      <c r="FBL39" s="723"/>
      <c r="FBM39" s="723"/>
      <c r="FBN39" s="723"/>
      <c r="FBO39" s="723"/>
      <c r="FBP39" s="723"/>
      <c r="FBQ39" s="723"/>
      <c r="FBR39" s="723"/>
      <c r="FBS39" s="723"/>
      <c r="FBT39" s="723"/>
      <c r="FBU39" s="723"/>
      <c r="FBV39" s="723"/>
      <c r="FBW39" s="723"/>
      <c r="FBX39" s="723"/>
      <c r="FBY39" s="723"/>
      <c r="FBZ39" s="723"/>
      <c r="FCA39" s="723"/>
      <c r="FCB39" s="723"/>
      <c r="FCC39" s="723"/>
      <c r="FCD39" s="723"/>
      <c r="FCE39" s="723"/>
      <c r="FCF39" s="723"/>
      <c r="FCG39" s="723"/>
      <c r="FCH39" s="723"/>
      <c r="FCI39" s="723"/>
      <c r="FCJ39" s="723"/>
      <c r="FCK39" s="723"/>
      <c r="FCL39" s="723"/>
      <c r="FCM39" s="723"/>
      <c r="FCN39" s="723"/>
      <c r="FCO39" s="723"/>
      <c r="FCP39" s="723"/>
      <c r="FCQ39" s="723"/>
      <c r="FCR39" s="723"/>
      <c r="FCS39" s="723"/>
      <c r="FCT39" s="723"/>
      <c r="FCU39" s="723"/>
      <c r="FCV39" s="723"/>
      <c r="FCW39" s="723"/>
      <c r="FCX39" s="723"/>
      <c r="FCY39" s="723"/>
      <c r="FCZ39" s="723"/>
      <c r="FDA39" s="723"/>
      <c r="FDB39" s="723"/>
      <c r="FDC39" s="723"/>
      <c r="FDD39" s="723"/>
      <c r="FDE39" s="723"/>
      <c r="FDF39" s="723"/>
      <c r="FDG39" s="723"/>
      <c r="FDH39" s="723"/>
      <c r="FDI39" s="723"/>
      <c r="FDJ39" s="723"/>
      <c r="FDK39" s="723"/>
      <c r="FDL39" s="723"/>
      <c r="FDM39" s="723"/>
      <c r="FDN39" s="723"/>
      <c r="FDO39" s="723"/>
      <c r="FDP39" s="723"/>
      <c r="FDQ39" s="723"/>
      <c r="FDR39" s="723"/>
      <c r="FDS39" s="723"/>
      <c r="FDT39" s="723"/>
      <c r="FDU39" s="723"/>
      <c r="FDV39" s="723"/>
      <c r="FDW39" s="723"/>
      <c r="FDX39" s="723"/>
      <c r="FDY39" s="723"/>
      <c r="FDZ39" s="723"/>
      <c r="FEA39" s="723"/>
      <c r="FEB39" s="723"/>
      <c r="FEC39" s="723"/>
      <c r="FED39" s="723"/>
      <c r="FEE39" s="723"/>
      <c r="FEF39" s="723"/>
      <c r="FEG39" s="723"/>
      <c r="FEH39" s="723"/>
      <c r="FEI39" s="723"/>
      <c r="FEJ39" s="723"/>
      <c r="FEK39" s="723"/>
      <c r="FEL39" s="723"/>
      <c r="FEM39" s="723"/>
      <c r="FEN39" s="723"/>
      <c r="FEO39" s="723"/>
      <c r="FEP39" s="723"/>
      <c r="FEQ39" s="723"/>
      <c r="FER39" s="723"/>
      <c r="FES39" s="723"/>
      <c r="FET39" s="723"/>
      <c r="FEU39" s="723"/>
      <c r="FEV39" s="723"/>
      <c r="FEW39" s="723"/>
      <c r="FEX39" s="723"/>
      <c r="FEY39" s="723"/>
      <c r="FEZ39" s="723"/>
      <c r="FFA39" s="723"/>
      <c r="FFB39" s="723"/>
      <c r="FFC39" s="723"/>
      <c r="FFD39" s="723"/>
      <c r="FFE39" s="723"/>
      <c r="FFF39" s="723"/>
      <c r="FFG39" s="723"/>
      <c r="FFH39" s="723"/>
      <c r="FFI39" s="723"/>
      <c r="FFJ39" s="723"/>
      <c r="FFK39" s="723"/>
      <c r="FFL39" s="723"/>
      <c r="FFM39" s="723"/>
      <c r="FFN39" s="723"/>
      <c r="FFO39" s="723"/>
      <c r="FFP39" s="723"/>
      <c r="FFQ39" s="723"/>
      <c r="FFR39" s="723"/>
      <c r="FFS39" s="723"/>
      <c r="FFT39" s="723"/>
      <c r="FFU39" s="723"/>
      <c r="FFV39" s="723"/>
      <c r="FFW39" s="723"/>
      <c r="FFX39" s="723"/>
      <c r="FFY39" s="723"/>
      <c r="FFZ39" s="723"/>
      <c r="FGA39" s="723"/>
      <c r="FGB39" s="723"/>
      <c r="FGC39" s="723"/>
      <c r="FGD39" s="723"/>
      <c r="FGE39" s="723"/>
      <c r="FGF39" s="723"/>
      <c r="FGG39" s="723"/>
      <c r="FGH39" s="723"/>
      <c r="FGI39" s="723"/>
      <c r="FGJ39" s="723"/>
      <c r="FGK39" s="723"/>
      <c r="FGL39" s="723"/>
      <c r="FGM39" s="723"/>
      <c r="FGN39" s="723"/>
      <c r="FGO39" s="723"/>
      <c r="FGP39" s="723"/>
      <c r="FGQ39" s="723"/>
      <c r="FGR39" s="723"/>
      <c r="FGS39" s="723"/>
      <c r="FGT39" s="723"/>
      <c r="FGU39" s="723"/>
      <c r="FGV39" s="723"/>
      <c r="FGW39" s="723"/>
      <c r="FGX39" s="723"/>
      <c r="FGY39" s="723"/>
      <c r="FGZ39" s="723"/>
      <c r="FHA39" s="723"/>
      <c r="FHB39" s="723"/>
      <c r="FHC39" s="723"/>
      <c r="FHD39" s="723"/>
      <c r="FHE39" s="723"/>
      <c r="FHF39" s="723"/>
      <c r="FHG39" s="723"/>
      <c r="FHH39" s="723"/>
      <c r="FHI39" s="723"/>
      <c r="FHJ39" s="723"/>
      <c r="FHK39" s="723"/>
      <c r="FHL39" s="723"/>
      <c r="FHM39" s="723"/>
      <c r="FHN39" s="723"/>
      <c r="FHO39" s="723"/>
      <c r="FHP39" s="723"/>
      <c r="FHQ39" s="723"/>
      <c r="FHR39" s="723"/>
      <c r="FHS39" s="723"/>
      <c r="FHT39" s="723"/>
      <c r="FHU39" s="723"/>
      <c r="FHV39" s="723"/>
      <c r="FHW39" s="723"/>
      <c r="FHX39" s="723"/>
      <c r="FHY39" s="723"/>
      <c r="FHZ39" s="723"/>
      <c r="FIA39" s="723"/>
      <c r="FIB39" s="723"/>
      <c r="FIC39" s="723"/>
      <c r="FID39" s="723"/>
      <c r="FIE39" s="723"/>
      <c r="FIF39" s="723"/>
      <c r="FIG39" s="723"/>
      <c r="FIH39" s="723"/>
      <c r="FII39" s="723"/>
      <c r="FIJ39" s="723"/>
      <c r="FIK39" s="723"/>
      <c r="FIL39" s="723"/>
      <c r="FIM39" s="723"/>
      <c r="FIN39" s="723"/>
      <c r="FIO39" s="723"/>
      <c r="FIP39" s="723"/>
      <c r="FIQ39" s="723"/>
      <c r="FIR39" s="723"/>
      <c r="FIS39" s="723"/>
      <c r="FIT39" s="723"/>
      <c r="FIU39" s="723"/>
      <c r="FIV39" s="723"/>
      <c r="FIW39" s="723"/>
      <c r="FIX39" s="723"/>
      <c r="FIY39" s="723"/>
      <c r="FIZ39" s="723"/>
      <c r="FJA39" s="723"/>
      <c r="FJB39" s="723"/>
      <c r="FJC39" s="723"/>
      <c r="FJD39" s="723"/>
      <c r="FJE39" s="723"/>
      <c r="FJF39" s="723"/>
      <c r="FJG39" s="723"/>
      <c r="FJH39" s="723"/>
      <c r="FJI39" s="723"/>
      <c r="FJJ39" s="723"/>
      <c r="FJK39" s="723"/>
      <c r="FJL39" s="723"/>
      <c r="FJM39" s="723"/>
      <c r="FJN39" s="723"/>
      <c r="FJO39" s="723"/>
      <c r="FJP39" s="723"/>
      <c r="FJQ39" s="723"/>
      <c r="FJR39" s="723"/>
      <c r="FJS39" s="723"/>
      <c r="FJT39" s="723"/>
      <c r="FJU39" s="723"/>
      <c r="FJV39" s="723"/>
      <c r="FJW39" s="723"/>
      <c r="FJX39" s="723"/>
      <c r="FJY39" s="723"/>
      <c r="FJZ39" s="723"/>
      <c r="FKA39" s="723"/>
      <c r="FKB39" s="723"/>
      <c r="FKC39" s="723"/>
      <c r="FKD39" s="723"/>
      <c r="FKE39" s="723"/>
      <c r="FKF39" s="723"/>
      <c r="FKG39" s="723"/>
      <c r="FKH39" s="723"/>
      <c r="FKI39" s="723"/>
      <c r="FKJ39" s="723"/>
      <c r="FKK39" s="723"/>
      <c r="FKL39" s="723"/>
      <c r="FKM39" s="723"/>
      <c r="FKN39" s="723"/>
      <c r="FKO39" s="723"/>
      <c r="FKP39" s="723"/>
      <c r="FKQ39" s="723"/>
      <c r="FKR39" s="723"/>
      <c r="FKS39" s="723"/>
      <c r="FKT39" s="723"/>
      <c r="FKU39" s="723"/>
      <c r="FKV39" s="723"/>
      <c r="FKW39" s="723"/>
      <c r="FKX39" s="723"/>
      <c r="FKY39" s="723"/>
      <c r="FKZ39" s="723"/>
      <c r="FLA39" s="723"/>
      <c r="FLB39" s="723"/>
      <c r="FLC39" s="723"/>
      <c r="FLD39" s="723"/>
      <c r="FLE39" s="723"/>
      <c r="FLF39" s="723"/>
      <c r="FLG39" s="723"/>
      <c r="FLH39" s="723"/>
      <c r="FLI39" s="723"/>
      <c r="FLJ39" s="723"/>
      <c r="FLK39" s="723"/>
      <c r="FLL39" s="723"/>
      <c r="FLM39" s="723"/>
      <c r="FLN39" s="723"/>
      <c r="FLO39" s="723"/>
      <c r="FLP39" s="723"/>
      <c r="FLQ39" s="723"/>
      <c r="FLR39" s="723"/>
      <c r="FLS39" s="723"/>
      <c r="FLT39" s="723"/>
      <c r="FLU39" s="723"/>
      <c r="FLV39" s="723"/>
      <c r="FLW39" s="723"/>
      <c r="FLX39" s="723"/>
      <c r="FLY39" s="723"/>
      <c r="FLZ39" s="723"/>
      <c r="FMA39" s="723"/>
      <c r="FMB39" s="723"/>
      <c r="FMC39" s="723"/>
      <c r="FMD39" s="723"/>
      <c r="FME39" s="723"/>
      <c r="FMF39" s="723"/>
      <c r="FMG39" s="723"/>
      <c r="FMH39" s="723"/>
      <c r="FMI39" s="723"/>
      <c r="FMJ39" s="723"/>
      <c r="FMK39" s="723"/>
      <c r="FML39" s="723"/>
      <c r="FMM39" s="723"/>
      <c r="FMN39" s="723"/>
      <c r="FMO39" s="723"/>
      <c r="FMP39" s="723"/>
      <c r="FMQ39" s="723"/>
      <c r="FMR39" s="723"/>
      <c r="FMS39" s="723"/>
      <c r="FMT39" s="723"/>
      <c r="FMU39" s="723"/>
      <c r="FMV39" s="723"/>
      <c r="FMW39" s="723"/>
      <c r="FMX39" s="723"/>
      <c r="FMY39" s="723"/>
      <c r="FMZ39" s="723"/>
      <c r="FNA39" s="723"/>
      <c r="FNB39" s="723"/>
      <c r="FNC39" s="723"/>
      <c r="FND39" s="723"/>
      <c r="FNE39" s="723"/>
      <c r="FNF39" s="723"/>
      <c r="FNG39" s="723"/>
      <c r="FNH39" s="723"/>
      <c r="FNI39" s="723"/>
      <c r="FNJ39" s="723"/>
      <c r="FNK39" s="723"/>
      <c r="FNL39" s="723"/>
      <c r="FNM39" s="723"/>
      <c r="FNN39" s="723"/>
      <c r="FNO39" s="723"/>
      <c r="FNP39" s="723"/>
      <c r="FNQ39" s="723"/>
      <c r="FNR39" s="723"/>
      <c r="FNS39" s="723"/>
      <c r="FNT39" s="723"/>
      <c r="FNU39" s="723"/>
      <c r="FNV39" s="723"/>
      <c r="FNW39" s="723"/>
      <c r="FNX39" s="723"/>
      <c r="FNY39" s="723"/>
      <c r="FNZ39" s="723"/>
      <c r="FOA39" s="723"/>
      <c r="FOB39" s="723"/>
      <c r="FOC39" s="723"/>
      <c r="FOD39" s="723"/>
      <c r="FOE39" s="723"/>
      <c r="FOF39" s="723"/>
      <c r="FOG39" s="723"/>
      <c r="FOH39" s="723"/>
      <c r="FOI39" s="723"/>
      <c r="FOJ39" s="723"/>
      <c r="FOK39" s="723"/>
      <c r="FOL39" s="723"/>
      <c r="FOM39" s="723"/>
      <c r="FON39" s="723"/>
      <c r="FOO39" s="723"/>
      <c r="FOP39" s="723"/>
      <c r="FOQ39" s="723"/>
      <c r="FOR39" s="723"/>
      <c r="FOS39" s="723"/>
      <c r="FOT39" s="723"/>
      <c r="FOU39" s="723"/>
      <c r="FOV39" s="723"/>
      <c r="FOW39" s="723"/>
      <c r="FOX39" s="723"/>
      <c r="FOY39" s="723"/>
      <c r="FOZ39" s="723"/>
      <c r="FPA39" s="723"/>
      <c r="FPB39" s="723"/>
      <c r="FPC39" s="723"/>
      <c r="FPD39" s="723"/>
      <c r="FPE39" s="723"/>
      <c r="FPF39" s="723"/>
      <c r="FPG39" s="723"/>
      <c r="FPH39" s="723"/>
      <c r="FPI39" s="723"/>
      <c r="FPJ39" s="723"/>
      <c r="FPK39" s="723"/>
      <c r="FPL39" s="723"/>
      <c r="FPM39" s="723"/>
      <c r="FPN39" s="723"/>
      <c r="FPO39" s="723"/>
      <c r="FPP39" s="723"/>
      <c r="FPQ39" s="723"/>
      <c r="FPR39" s="723"/>
      <c r="FPS39" s="723"/>
      <c r="FPT39" s="723"/>
      <c r="FPU39" s="723"/>
      <c r="FPV39" s="723"/>
      <c r="FPW39" s="723"/>
      <c r="FPX39" s="723"/>
      <c r="FPY39" s="723"/>
      <c r="FPZ39" s="723"/>
      <c r="FQA39" s="723"/>
      <c r="FQB39" s="723"/>
      <c r="FQC39" s="723"/>
      <c r="FQD39" s="723"/>
      <c r="FQE39" s="723"/>
      <c r="FQF39" s="723"/>
      <c r="FQG39" s="723"/>
      <c r="FQH39" s="723"/>
      <c r="FQI39" s="723"/>
      <c r="FQJ39" s="723"/>
      <c r="FQK39" s="723"/>
      <c r="FQL39" s="723"/>
      <c r="FQM39" s="723"/>
      <c r="FQN39" s="723"/>
      <c r="FQO39" s="723"/>
      <c r="FQP39" s="723"/>
      <c r="FQQ39" s="723"/>
      <c r="FQR39" s="723"/>
      <c r="FQS39" s="723"/>
      <c r="FQT39" s="723"/>
      <c r="FQU39" s="723"/>
      <c r="FQV39" s="723"/>
      <c r="FQW39" s="723"/>
      <c r="FQX39" s="723"/>
      <c r="FQY39" s="723"/>
      <c r="FQZ39" s="723"/>
      <c r="FRA39" s="723"/>
      <c r="FRB39" s="723"/>
      <c r="FRC39" s="723"/>
      <c r="FRD39" s="723"/>
      <c r="FRE39" s="723"/>
      <c r="FRF39" s="723"/>
      <c r="FRG39" s="723"/>
      <c r="FRH39" s="723"/>
      <c r="FRI39" s="723"/>
      <c r="FRJ39" s="723"/>
      <c r="FRK39" s="723"/>
      <c r="FRL39" s="723"/>
      <c r="FRM39" s="723"/>
      <c r="FRN39" s="723"/>
      <c r="FRO39" s="723"/>
      <c r="FRP39" s="723"/>
      <c r="FRQ39" s="723"/>
      <c r="FRR39" s="723"/>
      <c r="FRS39" s="723"/>
      <c r="FRT39" s="723"/>
      <c r="FRU39" s="723"/>
      <c r="FRV39" s="723"/>
      <c r="FRW39" s="723"/>
      <c r="FRX39" s="723"/>
      <c r="FRY39" s="723"/>
      <c r="FRZ39" s="723"/>
      <c r="FSA39" s="723"/>
      <c r="FSB39" s="723"/>
      <c r="FSC39" s="723"/>
      <c r="FSD39" s="723"/>
      <c r="FSE39" s="723"/>
      <c r="FSF39" s="723"/>
      <c r="FSG39" s="723"/>
      <c r="FSH39" s="723"/>
      <c r="FSI39" s="723"/>
      <c r="FSJ39" s="723"/>
      <c r="FSK39" s="723"/>
      <c r="FSL39" s="723"/>
      <c r="FSM39" s="723"/>
      <c r="FSN39" s="723"/>
      <c r="FSO39" s="723"/>
      <c r="FSP39" s="723"/>
      <c r="FSQ39" s="723"/>
      <c r="FSR39" s="723"/>
      <c r="FSS39" s="723"/>
      <c r="FST39" s="723"/>
      <c r="FSU39" s="723"/>
      <c r="FSV39" s="723"/>
      <c r="FSW39" s="723"/>
      <c r="FSX39" s="723"/>
      <c r="FSY39" s="723"/>
      <c r="FSZ39" s="723"/>
      <c r="FTA39" s="723"/>
      <c r="FTB39" s="723"/>
      <c r="FTC39" s="723"/>
      <c r="FTD39" s="723"/>
      <c r="FTE39" s="723"/>
      <c r="FTF39" s="723"/>
      <c r="FTG39" s="723"/>
      <c r="FTH39" s="723"/>
      <c r="FTI39" s="723"/>
      <c r="FTJ39" s="723"/>
      <c r="FTK39" s="723"/>
      <c r="FTL39" s="723"/>
      <c r="FTM39" s="723"/>
      <c r="FTN39" s="723"/>
      <c r="FTO39" s="723"/>
      <c r="FTP39" s="723"/>
      <c r="FTQ39" s="723"/>
      <c r="FTR39" s="723"/>
      <c r="FTS39" s="723"/>
      <c r="FTT39" s="723"/>
      <c r="FTU39" s="723"/>
      <c r="FTV39" s="723"/>
      <c r="FTW39" s="723"/>
      <c r="FTX39" s="723"/>
      <c r="FTY39" s="723"/>
      <c r="FTZ39" s="723"/>
      <c r="FUA39" s="723"/>
      <c r="FUB39" s="723"/>
      <c r="FUC39" s="723"/>
      <c r="FUD39" s="723"/>
      <c r="FUE39" s="723"/>
      <c r="FUF39" s="723"/>
      <c r="FUG39" s="723"/>
      <c r="FUH39" s="723"/>
      <c r="FUI39" s="723"/>
      <c r="FUJ39" s="723"/>
      <c r="FUK39" s="723"/>
      <c r="FUL39" s="723"/>
      <c r="FUM39" s="723"/>
      <c r="FUN39" s="723"/>
      <c r="FUO39" s="723"/>
      <c r="FUP39" s="723"/>
      <c r="FUQ39" s="723"/>
      <c r="FUR39" s="723"/>
      <c r="FUS39" s="723"/>
      <c r="FUT39" s="723"/>
      <c r="FUU39" s="723"/>
      <c r="FUV39" s="723"/>
      <c r="FUW39" s="723"/>
      <c r="FUX39" s="723"/>
      <c r="FUY39" s="723"/>
      <c r="FUZ39" s="723"/>
      <c r="FVA39" s="723"/>
      <c r="FVB39" s="723"/>
      <c r="FVC39" s="723"/>
      <c r="FVD39" s="723"/>
      <c r="FVE39" s="723"/>
      <c r="FVF39" s="723"/>
      <c r="FVG39" s="723"/>
      <c r="FVH39" s="723"/>
      <c r="FVI39" s="723"/>
      <c r="FVJ39" s="723"/>
      <c r="FVK39" s="723"/>
      <c r="FVL39" s="723"/>
      <c r="FVM39" s="723"/>
      <c r="FVN39" s="723"/>
      <c r="FVO39" s="723"/>
      <c r="FVP39" s="723"/>
      <c r="FVQ39" s="723"/>
      <c r="FVR39" s="723"/>
      <c r="FVS39" s="723"/>
      <c r="FVT39" s="723"/>
      <c r="FVU39" s="723"/>
      <c r="FVV39" s="723"/>
      <c r="FVW39" s="723"/>
      <c r="FVX39" s="723"/>
      <c r="FVY39" s="723"/>
      <c r="FVZ39" s="723"/>
      <c r="FWA39" s="723"/>
      <c r="FWB39" s="723"/>
      <c r="FWC39" s="723"/>
      <c r="FWD39" s="723"/>
      <c r="FWE39" s="723"/>
      <c r="FWF39" s="723"/>
      <c r="FWG39" s="723"/>
      <c r="FWH39" s="723"/>
      <c r="FWI39" s="723"/>
      <c r="FWJ39" s="723"/>
      <c r="FWK39" s="723"/>
      <c r="FWL39" s="723"/>
      <c r="FWM39" s="723"/>
      <c r="FWN39" s="723"/>
      <c r="FWO39" s="723"/>
      <c r="FWP39" s="723"/>
      <c r="FWQ39" s="723"/>
      <c r="FWR39" s="723"/>
      <c r="FWS39" s="723"/>
      <c r="FWT39" s="723"/>
      <c r="FWU39" s="723"/>
      <c r="FWV39" s="723"/>
      <c r="FWW39" s="723"/>
      <c r="FWX39" s="723"/>
      <c r="FWY39" s="723"/>
      <c r="FWZ39" s="723"/>
      <c r="FXA39" s="723"/>
      <c r="FXB39" s="723"/>
      <c r="FXC39" s="723"/>
      <c r="FXD39" s="723"/>
      <c r="FXE39" s="723"/>
      <c r="FXF39" s="723"/>
      <c r="FXG39" s="723"/>
      <c r="FXH39" s="723"/>
      <c r="FXI39" s="723"/>
      <c r="FXJ39" s="723"/>
      <c r="FXK39" s="723"/>
      <c r="FXL39" s="723"/>
      <c r="FXM39" s="723"/>
      <c r="FXN39" s="723"/>
      <c r="FXO39" s="723"/>
      <c r="FXP39" s="723"/>
      <c r="FXQ39" s="723"/>
      <c r="FXR39" s="723"/>
      <c r="FXS39" s="723"/>
      <c r="FXT39" s="723"/>
      <c r="FXU39" s="723"/>
      <c r="FXV39" s="723"/>
      <c r="FXW39" s="723"/>
      <c r="FXX39" s="723"/>
      <c r="FXY39" s="723"/>
      <c r="FXZ39" s="723"/>
      <c r="FYA39" s="723"/>
      <c r="FYB39" s="723"/>
      <c r="FYC39" s="723"/>
      <c r="FYD39" s="723"/>
      <c r="FYE39" s="723"/>
      <c r="FYF39" s="723"/>
      <c r="FYG39" s="723"/>
      <c r="FYH39" s="723"/>
      <c r="FYI39" s="723"/>
      <c r="FYJ39" s="723"/>
      <c r="FYK39" s="723"/>
      <c r="FYL39" s="723"/>
      <c r="FYM39" s="723"/>
      <c r="FYN39" s="723"/>
      <c r="FYO39" s="723"/>
      <c r="FYP39" s="723"/>
      <c r="FYQ39" s="723"/>
      <c r="FYR39" s="723"/>
      <c r="FYS39" s="723"/>
      <c r="FYT39" s="723"/>
      <c r="FYU39" s="723"/>
      <c r="FYV39" s="723"/>
      <c r="FYW39" s="723"/>
      <c r="FYX39" s="723"/>
      <c r="FYY39" s="723"/>
      <c r="FYZ39" s="723"/>
      <c r="FZA39" s="723"/>
      <c r="FZB39" s="723"/>
      <c r="FZC39" s="723"/>
      <c r="FZD39" s="723"/>
      <c r="FZE39" s="723"/>
      <c r="FZF39" s="723"/>
      <c r="FZG39" s="723"/>
      <c r="FZH39" s="723"/>
      <c r="FZI39" s="723"/>
      <c r="FZJ39" s="723"/>
      <c r="FZK39" s="723"/>
      <c r="FZL39" s="723"/>
      <c r="FZM39" s="723"/>
      <c r="FZN39" s="723"/>
      <c r="FZO39" s="723"/>
      <c r="FZP39" s="723"/>
      <c r="FZQ39" s="723"/>
      <c r="FZR39" s="723"/>
      <c r="FZS39" s="723"/>
      <c r="FZT39" s="723"/>
      <c r="FZU39" s="723"/>
      <c r="FZV39" s="723"/>
      <c r="FZW39" s="723"/>
      <c r="FZX39" s="723"/>
      <c r="FZY39" s="723"/>
      <c r="FZZ39" s="723"/>
      <c r="GAA39" s="723"/>
      <c r="GAB39" s="723"/>
      <c r="GAC39" s="723"/>
      <c r="GAD39" s="723"/>
      <c r="GAE39" s="723"/>
      <c r="GAF39" s="723"/>
      <c r="GAG39" s="723"/>
      <c r="GAH39" s="723"/>
      <c r="GAI39" s="723"/>
      <c r="GAJ39" s="723"/>
      <c r="GAK39" s="723"/>
      <c r="GAL39" s="723"/>
      <c r="GAM39" s="723"/>
      <c r="GAN39" s="723"/>
      <c r="GAO39" s="723"/>
      <c r="GAP39" s="723"/>
      <c r="GAQ39" s="723"/>
      <c r="GAR39" s="723"/>
      <c r="GAS39" s="723"/>
      <c r="GAT39" s="723"/>
      <c r="GAU39" s="723"/>
      <c r="GAV39" s="723"/>
      <c r="GAW39" s="723"/>
      <c r="GAX39" s="723"/>
      <c r="GAY39" s="723"/>
      <c r="GAZ39" s="723"/>
      <c r="GBA39" s="723"/>
      <c r="GBB39" s="723"/>
      <c r="GBC39" s="723"/>
      <c r="GBD39" s="723"/>
      <c r="GBE39" s="723"/>
      <c r="GBF39" s="723"/>
      <c r="GBG39" s="723"/>
      <c r="GBH39" s="723"/>
      <c r="GBI39" s="723"/>
      <c r="GBJ39" s="723"/>
      <c r="GBK39" s="723"/>
      <c r="GBL39" s="723"/>
      <c r="GBM39" s="723"/>
      <c r="GBN39" s="723"/>
      <c r="GBO39" s="723"/>
      <c r="GBP39" s="723"/>
      <c r="GBQ39" s="723"/>
      <c r="GBR39" s="723"/>
      <c r="GBS39" s="723"/>
      <c r="GBT39" s="723"/>
      <c r="GBU39" s="723"/>
      <c r="GBV39" s="723"/>
      <c r="GBW39" s="723"/>
      <c r="GBX39" s="723"/>
      <c r="GBY39" s="723"/>
      <c r="GBZ39" s="723"/>
      <c r="GCA39" s="723"/>
      <c r="GCB39" s="723"/>
      <c r="GCC39" s="723"/>
      <c r="GCD39" s="723"/>
      <c r="GCE39" s="723"/>
      <c r="GCF39" s="723"/>
      <c r="GCG39" s="723"/>
      <c r="GCH39" s="723"/>
      <c r="GCI39" s="723"/>
      <c r="GCJ39" s="723"/>
      <c r="GCK39" s="723"/>
      <c r="GCL39" s="723"/>
      <c r="GCM39" s="723"/>
      <c r="GCN39" s="723"/>
      <c r="GCO39" s="723"/>
      <c r="GCP39" s="723"/>
      <c r="GCQ39" s="723"/>
      <c r="GCR39" s="723"/>
      <c r="GCS39" s="723"/>
      <c r="GCT39" s="723"/>
      <c r="GCU39" s="723"/>
      <c r="GCV39" s="723"/>
      <c r="GCW39" s="723"/>
      <c r="GCX39" s="723"/>
      <c r="GCY39" s="723"/>
      <c r="GCZ39" s="723"/>
      <c r="GDA39" s="723"/>
      <c r="GDB39" s="723"/>
      <c r="GDC39" s="723"/>
      <c r="GDD39" s="723"/>
      <c r="GDE39" s="723"/>
      <c r="GDF39" s="723"/>
      <c r="GDG39" s="723"/>
      <c r="GDH39" s="723"/>
      <c r="GDI39" s="723"/>
      <c r="GDJ39" s="723"/>
      <c r="GDK39" s="723"/>
      <c r="GDL39" s="723"/>
      <c r="GDM39" s="723"/>
      <c r="GDN39" s="723"/>
      <c r="GDO39" s="723"/>
      <c r="GDP39" s="723"/>
      <c r="GDQ39" s="723"/>
      <c r="GDR39" s="723"/>
      <c r="GDS39" s="723"/>
      <c r="GDT39" s="723"/>
      <c r="GDU39" s="723"/>
      <c r="GDV39" s="723"/>
      <c r="GDW39" s="723"/>
      <c r="GDX39" s="723"/>
      <c r="GDY39" s="723"/>
      <c r="GDZ39" s="723"/>
      <c r="GEA39" s="723"/>
      <c r="GEB39" s="723"/>
      <c r="GEC39" s="723"/>
      <c r="GED39" s="723"/>
      <c r="GEE39" s="723"/>
      <c r="GEF39" s="723"/>
      <c r="GEG39" s="723"/>
      <c r="GEH39" s="723"/>
      <c r="GEI39" s="723"/>
      <c r="GEJ39" s="723"/>
      <c r="GEK39" s="723"/>
      <c r="GEL39" s="723"/>
      <c r="GEM39" s="723"/>
      <c r="GEN39" s="723"/>
      <c r="GEO39" s="723"/>
      <c r="GEP39" s="723"/>
      <c r="GEQ39" s="723"/>
      <c r="GER39" s="723"/>
      <c r="GES39" s="723"/>
      <c r="GET39" s="723"/>
      <c r="GEU39" s="723"/>
      <c r="GEV39" s="723"/>
      <c r="GEW39" s="723"/>
      <c r="GEX39" s="723"/>
      <c r="GEY39" s="723"/>
      <c r="GEZ39" s="723"/>
      <c r="GFA39" s="723"/>
      <c r="GFB39" s="723"/>
      <c r="GFC39" s="723"/>
      <c r="GFD39" s="723"/>
      <c r="GFE39" s="723"/>
      <c r="GFF39" s="723"/>
      <c r="GFG39" s="723"/>
      <c r="GFH39" s="723"/>
      <c r="GFI39" s="723"/>
      <c r="GFJ39" s="723"/>
      <c r="GFK39" s="723"/>
      <c r="GFL39" s="723"/>
      <c r="GFM39" s="723"/>
      <c r="GFN39" s="723"/>
      <c r="GFO39" s="723"/>
      <c r="GFP39" s="723"/>
      <c r="GFQ39" s="723"/>
      <c r="GFR39" s="723"/>
      <c r="GFS39" s="723"/>
      <c r="GFT39" s="723"/>
      <c r="GFU39" s="723"/>
      <c r="GFV39" s="723"/>
      <c r="GFW39" s="723"/>
      <c r="GFX39" s="723"/>
      <c r="GFY39" s="723"/>
      <c r="GFZ39" s="723"/>
      <c r="GGA39" s="723"/>
      <c r="GGB39" s="723"/>
      <c r="GGC39" s="723"/>
      <c r="GGD39" s="723"/>
      <c r="GGE39" s="723"/>
      <c r="GGF39" s="723"/>
      <c r="GGG39" s="723"/>
      <c r="GGH39" s="723"/>
      <c r="GGI39" s="723"/>
      <c r="GGJ39" s="723"/>
      <c r="GGK39" s="723"/>
      <c r="GGL39" s="723"/>
      <c r="GGM39" s="723"/>
      <c r="GGN39" s="723"/>
      <c r="GGO39" s="723"/>
      <c r="GGP39" s="723"/>
      <c r="GGQ39" s="723"/>
      <c r="GGR39" s="723"/>
      <c r="GGS39" s="723"/>
      <c r="GGT39" s="723"/>
      <c r="GGU39" s="723"/>
      <c r="GGV39" s="723"/>
      <c r="GGW39" s="723"/>
      <c r="GGX39" s="723"/>
      <c r="GGY39" s="723"/>
      <c r="GGZ39" s="723"/>
      <c r="GHA39" s="723"/>
      <c r="GHB39" s="723"/>
      <c r="GHC39" s="723"/>
      <c r="GHD39" s="723"/>
      <c r="GHE39" s="723"/>
      <c r="GHF39" s="723"/>
      <c r="GHG39" s="723"/>
      <c r="GHH39" s="723"/>
      <c r="GHI39" s="723"/>
      <c r="GHJ39" s="723"/>
      <c r="GHK39" s="723"/>
      <c r="GHL39" s="723"/>
      <c r="GHM39" s="723"/>
      <c r="GHN39" s="723"/>
      <c r="GHO39" s="723"/>
      <c r="GHP39" s="723"/>
      <c r="GHQ39" s="723"/>
      <c r="GHR39" s="723"/>
      <c r="GHS39" s="723"/>
      <c r="GHT39" s="723"/>
      <c r="GHU39" s="723"/>
      <c r="GHV39" s="723"/>
      <c r="GHW39" s="723"/>
      <c r="GHX39" s="723"/>
      <c r="GHY39" s="723"/>
      <c r="GHZ39" s="723"/>
      <c r="GIA39" s="723"/>
      <c r="GIB39" s="723"/>
      <c r="GIC39" s="723"/>
      <c r="GID39" s="723"/>
      <c r="GIE39" s="723"/>
      <c r="GIF39" s="723"/>
      <c r="GIG39" s="723"/>
      <c r="GIH39" s="723"/>
      <c r="GII39" s="723"/>
      <c r="GIJ39" s="723"/>
      <c r="GIK39" s="723"/>
      <c r="GIL39" s="723"/>
      <c r="GIM39" s="723"/>
      <c r="GIN39" s="723"/>
      <c r="GIO39" s="723"/>
      <c r="GIP39" s="723"/>
      <c r="GIQ39" s="723"/>
      <c r="GIR39" s="723"/>
      <c r="GIS39" s="723"/>
      <c r="GIT39" s="723"/>
      <c r="GIU39" s="723"/>
      <c r="GIV39" s="723"/>
      <c r="GIW39" s="723"/>
      <c r="GIX39" s="723"/>
      <c r="GIY39" s="723"/>
      <c r="GIZ39" s="723"/>
      <c r="GJA39" s="723"/>
      <c r="GJB39" s="723"/>
      <c r="GJC39" s="723"/>
      <c r="GJD39" s="723"/>
      <c r="GJE39" s="723"/>
      <c r="GJF39" s="723"/>
      <c r="GJG39" s="723"/>
      <c r="GJH39" s="723"/>
      <c r="GJI39" s="723"/>
      <c r="GJJ39" s="723"/>
      <c r="GJK39" s="723"/>
      <c r="GJL39" s="723"/>
      <c r="GJM39" s="723"/>
      <c r="GJN39" s="723"/>
      <c r="GJO39" s="723"/>
      <c r="GJP39" s="723"/>
      <c r="GJQ39" s="723"/>
      <c r="GJR39" s="723"/>
      <c r="GJS39" s="723"/>
      <c r="GJT39" s="723"/>
      <c r="GJU39" s="723"/>
      <c r="GJV39" s="723"/>
      <c r="GJW39" s="723"/>
      <c r="GJX39" s="723"/>
      <c r="GJY39" s="723"/>
      <c r="GJZ39" s="723"/>
      <c r="GKA39" s="723"/>
      <c r="GKB39" s="723"/>
      <c r="GKC39" s="723"/>
      <c r="GKD39" s="723"/>
      <c r="GKE39" s="723"/>
      <c r="GKF39" s="723"/>
      <c r="GKG39" s="723"/>
      <c r="GKH39" s="723"/>
      <c r="GKI39" s="723"/>
      <c r="GKJ39" s="723"/>
      <c r="GKK39" s="723"/>
      <c r="GKL39" s="723"/>
      <c r="GKM39" s="723"/>
      <c r="GKN39" s="723"/>
      <c r="GKO39" s="723"/>
      <c r="GKP39" s="723"/>
      <c r="GKQ39" s="723"/>
      <c r="GKR39" s="723"/>
      <c r="GKS39" s="723"/>
      <c r="GKT39" s="723"/>
      <c r="GKU39" s="723"/>
      <c r="GKV39" s="723"/>
      <c r="GKW39" s="723"/>
      <c r="GKX39" s="723"/>
      <c r="GKY39" s="723"/>
      <c r="GKZ39" s="723"/>
      <c r="GLA39" s="723"/>
      <c r="GLB39" s="723"/>
      <c r="GLC39" s="723"/>
      <c r="GLD39" s="723"/>
      <c r="GLE39" s="723"/>
      <c r="GLF39" s="723"/>
      <c r="GLG39" s="723"/>
      <c r="GLH39" s="723"/>
      <c r="GLI39" s="723"/>
      <c r="GLJ39" s="723"/>
      <c r="GLK39" s="723"/>
      <c r="GLL39" s="723"/>
      <c r="GLM39" s="723"/>
      <c r="GLN39" s="723"/>
      <c r="GLO39" s="723"/>
      <c r="GLP39" s="723"/>
      <c r="GLQ39" s="723"/>
      <c r="GLR39" s="723"/>
      <c r="GLS39" s="723"/>
      <c r="GLT39" s="723"/>
      <c r="GLU39" s="723"/>
      <c r="GLV39" s="723"/>
      <c r="GLW39" s="723"/>
      <c r="GLX39" s="723"/>
      <c r="GLY39" s="723"/>
      <c r="GLZ39" s="723"/>
      <c r="GMA39" s="723"/>
      <c r="GMB39" s="723"/>
      <c r="GMC39" s="723"/>
      <c r="GMD39" s="723"/>
      <c r="GME39" s="723"/>
      <c r="GMF39" s="723"/>
      <c r="GMG39" s="723"/>
      <c r="GMH39" s="723"/>
      <c r="GMI39" s="723"/>
      <c r="GMJ39" s="723"/>
      <c r="GMK39" s="723"/>
      <c r="GML39" s="723"/>
      <c r="GMM39" s="723"/>
      <c r="GMN39" s="723"/>
      <c r="GMO39" s="723"/>
      <c r="GMP39" s="723"/>
      <c r="GMQ39" s="723"/>
      <c r="GMR39" s="723"/>
      <c r="GMS39" s="723"/>
      <c r="GMT39" s="723"/>
      <c r="GMU39" s="723"/>
      <c r="GMV39" s="723"/>
      <c r="GMW39" s="723"/>
      <c r="GMX39" s="723"/>
      <c r="GMY39" s="723"/>
      <c r="GMZ39" s="723"/>
      <c r="GNA39" s="723"/>
      <c r="GNB39" s="723"/>
      <c r="GNC39" s="723"/>
      <c r="GND39" s="723"/>
      <c r="GNE39" s="723"/>
      <c r="GNF39" s="723"/>
      <c r="GNG39" s="723"/>
      <c r="GNH39" s="723"/>
      <c r="GNI39" s="723"/>
      <c r="GNJ39" s="723"/>
      <c r="GNK39" s="723"/>
      <c r="GNL39" s="723"/>
      <c r="GNM39" s="723"/>
      <c r="GNN39" s="723"/>
      <c r="GNO39" s="723"/>
      <c r="GNP39" s="723"/>
      <c r="GNQ39" s="723"/>
      <c r="GNR39" s="723"/>
      <c r="GNS39" s="723"/>
      <c r="GNT39" s="723"/>
      <c r="GNU39" s="723"/>
      <c r="GNV39" s="723"/>
      <c r="GNW39" s="723"/>
      <c r="GNX39" s="723"/>
      <c r="GNY39" s="723"/>
      <c r="GNZ39" s="723"/>
      <c r="GOA39" s="723"/>
      <c r="GOB39" s="723"/>
      <c r="GOC39" s="723"/>
      <c r="GOD39" s="723"/>
      <c r="GOE39" s="723"/>
      <c r="GOF39" s="723"/>
      <c r="GOG39" s="723"/>
      <c r="GOH39" s="723"/>
      <c r="GOI39" s="723"/>
      <c r="GOJ39" s="723"/>
      <c r="GOK39" s="723"/>
      <c r="GOL39" s="723"/>
      <c r="GOM39" s="723"/>
      <c r="GON39" s="723"/>
      <c r="GOO39" s="723"/>
      <c r="GOP39" s="723"/>
      <c r="GOQ39" s="723"/>
      <c r="GOR39" s="723"/>
      <c r="GOS39" s="723"/>
      <c r="GOT39" s="723"/>
      <c r="GOU39" s="723"/>
      <c r="GOV39" s="723"/>
      <c r="GOW39" s="723"/>
      <c r="GOX39" s="723"/>
      <c r="GOY39" s="723"/>
      <c r="GOZ39" s="723"/>
      <c r="GPA39" s="723"/>
      <c r="GPB39" s="723"/>
      <c r="GPC39" s="723"/>
      <c r="GPD39" s="723"/>
      <c r="GPE39" s="723"/>
      <c r="GPF39" s="723"/>
      <c r="GPG39" s="723"/>
      <c r="GPH39" s="723"/>
      <c r="GPI39" s="723"/>
      <c r="GPJ39" s="723"/>
      <c r="GPK39" s="723"/>
      <c r="GPL39" s="723"/>
      <c r="GPM39" s="723"/>
      <c r="GPN39" s="723"/>
      <c r="GPO39" s="723"/>
      <c r="GPP39" s="723"/>
      <c r="GPQ39" s="723"/>
      <c r="GPR39" s="723"/>
      <c r="GPS39" s="723"/>
      <c r="GPT39" s="723"/>
      <c r="GPU39" s="723"/>
      <c r="GPV39" s="723"/>
      <c r="GPW39" s="723"/>
      <c r="GPX39" s="723"/>
      <c r="GPY39" s="723"/>
      <c r="GPZ39" s="723"/>
      <c r="GQA39" s="723"/>
      <c r="GQB39" s="723"/>
      <c r="GQC39" s="723"/>
      <c r="GQD39" s="723"/>
      <c r="GQE39" s="723"/>
      <c r="GQF39" s="723"/>
      <c r="GQG39" s="723"/>
      <c r="GQH39" s="723"/>
      <c r="GQI39" s="723"/>
      <c r="GQJ39" s="723"/>
      <c r="GQK39" s="723"/>
      <c r="GQL39" s="723"/>
      <c r="GQM39" s="723"/>
      <c r="GQN39" s="723"/>
      <c r="GQO39" s="723"/>
      <c r="GQP39" s="723"/>
      <c r="GQQ39" s="723"/>
      <c r="GQR39" s="723"/>
      <c r="GQS39" s="723"/>
      <c r="GQT39" s="723"/>
      <c r="GQU39" s="723"/>
      <c r="GQV39" s="723"/>
      <c r="GQW39" s="723"/>
      <c r="GQX39" s="723"/>
      <c r="GQY39" s="723"/>
      <c r="GQZ39" s="723"/>
      <c r="GRA39" s="723"/>
      <c r="GRB39" s="723"/>
      <c r="GRC39" s="723"/>
      <c r="GRD39" s="723"/>
      <c r="GRE39" s="723"/>
      <c r="GRF39" s="723"/>
      <c r="GRG39" s="723"/>
      <c r="GRH39" s="723"/>
      <c r="GRI39" s="723"/>
      <c r="GRJ39" s="723"/>
      <c r="GRK39" s="723"/>
      <c r="GRL39" s="723"/>
      <c r="GRM39" s="723"/>
      <c r="GRN39" s="723"/>
      <c r="GRO39" s="723"/>
      <c r="GRP39" s="723"/>
      <c r="GRQ39" s="723"/>
      <c r="GRR39" s="723"/>
      <c r="GRS39" s="723"/>
      <c r="GRT39" s="723"/>
      <c r="GRU39" s="723"/>
      <c r="GRV39" s="723"/>
      <c r="GRW39" s="723"/>
      <c r="GRX39" s="723"/>
      <c r="GRY39" s="723"/>
      <c r="GRZ39" s="723"/>
      <c r="GSA39" s="723"/>
      <c r="GSB39" s="723"/>
      <c r="GSC39" s="723"/>
      <c r="GSD39" s="723"/>
      <c r="GSE39" s="723"/>
      <c r="GSF39" s="723"/>
      <c r="GSG39" s="723"/>
      <c r="GSH39" s="723"/>
      <c r="GSI39" s="723"/>
      <c r="GSJ39" s="723"/>
      <c r="GSK39" s="723"/>
      <c r="GSL39" s="723"/>
      <c r="GSM39" s="723"/>
      <c r="GSN39" s="723"/>
      <c r="GSO39" s="723"/>
      <c r="GSP39" s="723"/>
      <c r="GSQ39" s="723"/>
      <c r="GSR39" s="723"/>
      <c r="GSS39" s="723"/>
      <c r="GST39" s="723"/>
      <c r="GSU39" s="723"/>
      <c r="GSV39" s="723"/>
      <c r="GSW39" s="723"/>
      <c r="GSX39" s="723"/>
      <c r="GSY39" s="723"/>
      <c r="GSZ39" s="723"/>
      <c r="GTA39" s="723"/>
      <c r="GTB39" s="723"/>
      <c r="GTC39" s="723"/>
      <c r="GTD39" s="723"/>
      <c r="GTE39" s="723"/>
      <c r="GTF39" s="723"/>
      <c r="GTG39" s="723"/>
      <c r="GTH39" s="723"/>
      <c r="GTI39" s="723"/>
      <c r="GTJ39" s="723"/>
      <c r="GTK39" s="723"/>
      <c r="GTL39" s="723"/>
      <c r="GTM39" s="723"/>
      <c r="GTN39" s="723"/>
      <c r="GTO39" s="723"/>
      <c r="GTP39" s="723"/>
      <c r="GTQ39" s="723"/>
      <c r="GTR39" s="723"/>
      <c r="GTS39" s="723"/>
      <c r="GTT39" s="723"/>
      <c r="GTU39" s="723"/>
      <c r="GTV39" s="723"/>
      <c r="GTW39" s="723"/>
      <c r="GTX39" s="723"/>
      <c r="GTY39" s="723"/>
      <c r="GTZ39" s="723"/>
      <c r="GUA39" s="723"/>
      <c r="GUB39" s="723"/>
      <c r="GUC39" s="723"/>
      <c r="GUD39" s="723"/>
      <c r="GUE39" s="723"/>
      <c r="GUF39" s="723"/>
      <c r="GUG39" s="723"/>
      <c r="GUH39" s="723"/>
      <c r="GUI39" s="723"/>
      <c r="GUJ39" s="723"/>
      <c r="GUK39" s="723"/>
      <c r="GUL39" s="723"/>
      <c r="GUM39" s="723"/>
      <c r="GUN39" s="723"/>
      <c r="GUO39" s="723"/>
      <c r="GUP39" s="723"/>
      <c r="GUQ39" s="723"/>
      <c r="GUR39" s="723"/>
      <c r="GUS39" s="723"/>
      <c r="GUT39" s="723"/>
      <c r="GUU39" s="723"/>
      <c r="GUV39" s="723"/>
      <c r="GUW39" s="723"/>
      <c r="GUX39" s="723"/>
      <c r="GUY39" s="723"/>
      <c r="GUZ39" s="723"/>
      <c r="GVA39" s="723"/>
      <c r="GVB39" s="723"/>
      <c r="GVC39" s="723"/>
      <c r="GVD39" s="723"/>
      <c r="GVE39" s="723"/>
      <c r="GVF39" s="723"/>
      <c r="GVG39" s="723"/>
      <c r="GVH39" s="723"/>
      <c r="GVI39" s="723"/>
      <c r="GVJ39" s="723"/>
      <c r="GVK39" s="723"/>
      <c r="GVL39" s="723"/>
      <c r="GVM39" s="723"/>
      <c r="GVN39" s="723"/>
      <c r="GVO39" s="723"/>
      <c r="GVP39" s="723"/>
      <c r="GVQ39" s="723"/>
      <c r="GVR39" s="723"/>
      <c r="GVS39" s="723"/>
      <c r="GVT39" s="723"/>
      <c r="GVU39" s="723"/>
      <c r="GVV39" s="723"/>
      <c r="GVW39" s="723"/>
      <c r="GVX39" s="723"/>
      <c r="GVY39" s="723"/>
      <c r="GVZ39" s="723"/>
      <c r="GWA39" s="723"/>
      <c r="GWB39" s="723"/>
      <c r="GWC39" s="723"/>
      <c r="GWD39" s="723"/>
      <c r="GWE39" s="723"/>
      <c r="GWF39" s="723"/>
      <c r="GWG39" s="723"/>
      <c r="GWH39" s="723"/>
      <c r="GWI39" s="723"/>
      <c r="GWJ39" s="723"/>
      <c r="GWK39" s="723"/>
      <c r="GWL39" s="723"/>
      <c r="GWM39" s="723"/>
      <c r="GWN39" s="723"/>
      <c r="GWO39" s="723"/>
      <c r="GWP39" s="723"/>
      <c r="GWQ39" s="723"/>
      <c r="GWR39" s="723"/>
      <c r="GWS39" s="723"/>
      <c r="GWT39" s="723"/>
      <c r="GWU39" s="723"/>
      <c r="GWV39" s="723"/>
      <c r="GWW39" s="723"/>
      <c r="GWX39" s="723"/>
      <c r="GWY39" s="723"/>
      <c r="GWZ39" s="723"/>
      <c r="GXA39" s="723"/>
      <c r="GXB39" s="723"/>
      <c r="GXC39" s="723"/>
      <c r="GXD39" s="723"/>
      <c r="GXE39" s="723"/>
      <c r="GXF39" s="723"/>
      <c r="GXG39" s="723"/>
      <c r="GXH39" s="723"/>
      <c r="GXI39" s="723"/>
      <c r="GXJ39" s="723"/>
      <c r="GXK39" s="723"/>
      <c r="GXL39" s="723"/>
      <c r="GXM39" s="723"/>
      <c r="GXN39" s="723"/>
      <c r="GXO39" s="723"/>
      <c r="GXP39" s="723"/>
      <c r="GXQ39" s="723"/>
      <c r="GXR39" s="723"/>
      <c r="GXS39" s="723"/>
      <c r="GXT39" s="723"/>
      <c r="GXU39" s="723"/>
      <c r="GXV39" s="723"/>
      <c r="GXW39" s="723"/>
      <c r="GXX39" s="723"/>
      <c r="GXY39" s="723"/>
      <c r="GXZ39" s="723"/>
      <c r="GYA39" s="723"/>
      <c r="GYB39" s="723"/>
      <c r="GYC39" s="723"/>
      <c r="GYD39" s="723"/>
      <c r="GYE39" s="723"/>
      <c r="GYF39" s="723"/>
      <c r="GYG39" s="723"/>
      <c r="GYH39" s="723"/>
      <c r="GYI39" s="723"/>
      <c r="GYJ39" s="723"/>
      <c r="GYK39" s="723"/>
      <c r="GYL39" s="723"/>
      <c r="GYM39" s="723"/>
      <c r="GYN39" s="723"/>
      <c r="GYO39" s="723"/>
      <c r="GYP39" s="723"/>
      <c r="GYQ39" s="723"/>
      <c r="GYR39" s="723"/>
      <c r="GYS39" s="723"/>
      <c r="GYT39" s="723"/>
      <c r="GYU39" s="723"/>
      <c r="GYV39" s="723"/>
      <c r="GYW39" s="723"/>
      <c r="GYX39" s="723"/>
      <c r="GYY39" s="723"/>
      <c r="GYZ39" s="723"/>
      <c r="GZA39" s="723"/>
      <c r="GZB39" s="723"/>
      <c r="GZC39" s="723"/>
      <c r="GZD39" s="723"/>
      <c r="GZE39" s="723"/>
      <c r="GZF39" s="723"/>
      <c r="GZG39" s="723"/>
      <c r="GZH39" s="723"/>
      <c r="GZI39" s="723"/>
      <c r="GZJ39" s="723"/>
      <c r="GZK39" s="723"/>
      <c r="GZL39" s="723"/>
      <c r="GZM39" s="723"/>
      <c r="GZN39" s="723"/>
      <c r="GZO39" s="723"/>
      <c r="GZP39" s="723"/>
      <c r="GZQ39" s="723"/>
      <c r="GZR39" s="723"/>
      <c r="GZS39" s="723"/>
      <c r="GZT39" s="723"/>
      <c r="GZU39" s="723"/>
      <c r="GZV39" s="723"/>
      <c r="GZW39" s="723"/>
      <c r="GZX39" s="723"/>
      <c r="GZY39" s="723"/>
      <c r="GZZ39" s="723"/>
      <c r="HAA39" s="723"/>
      <c r="HAB39" s="723"/>
      <c r="HAC39" s="723"/>
      <c r="HAD39" s="723"/>
      <c r="HAE39" s="723"/>
      <c r="HAF39" s="723"/>
      <c r="HAG39" s="723"/>
      <c r="HAH39" s="723"/>
      <c r="HAI39" s="723"/>
      <c r="HAJ39" s="723"/>
      <c r="HAK39" s="723"/>
      <c r="HAL39" s="723"/>
      <c r="HAM39" s="723"/>
      <c r="HAN39" s="723"/>
      <c r="HAO39" s="723"/>
      <c r="HAP39" s="723"/>
      <c r="HAQ39" s="723"/>
      <c r="HAR39" s="723"/>
      <c r="HAS39" s="723"/>
      <c r="HAT39" s="723"/>
      <c r="HAU39" s="723"/>
      <c r="HAV39" s="723"/>
      <c r="HAW39" s="723"/>
      <c r="HAX39" s="723"/>
      <c r="HAY39" s="723"/>
      <c r="HAZ39" s="723"/>
      <c r="HBA39" s="723"/>
      <c r="HBB39" s="723"/>
      <c r="HBC39" s="723"/>
      <c r="HBD39" s="723"/>
      <c r="HBE39" s="723"/>
      <c r="HBF39" s="723"/>
      <c r="HBG39" s="723"/>
      <c r="HBH39" s="723"/>
      <c r="HBI39" s="723"/>
      <c r="HBJ39" s="723"/>
      <c r="HBK39" s="723"/>
      <c r="HBL39" s="723"/>
      <c r="HBM39" s="723"/>
      <c r="HBN39" s="723"/>
      <c r="HBO39" s="723"/>
      <c r="HBP39" s="723"/>
      <c r="HBQ39" s="723"/>
      <c r="HBR39" s="723"/>
      <c r="HBS39" s="723"/>
      <c r="HBT39" s="723"/>
      <c r="HBU39" s="723"/>
      <c r="HBV39" s="723"/>
      <c r="HBW39" s="723"/>
      <c r="HBX39" s="723"/>
      <c r="HBY39" s="723"/>
      <c r="HBZ39" s="723"/>
      <c r="HCA39" s="723"/>
      <c r="HCB39" s="723"/>
      <c r="HCC39" s="723"/>
      <c r="HCD39" s="723"/>
      <c r="HCE39" s="723"/>
      <c r="HCF39" s="723"/>
      <c r="HCG39" s="723"/>
      <c r="HCH39" s="723"/>
      <c r="HCI39" s="723"/>
      <c r="HCJ39" s="723"/>
      <c r="HCK39" s="723"/>
      <c r="HCL39" s="723"/>
      <c r="HCM39" s="723"/>
      <c r="HCN39" s="723"/>
      <c r="HCO39" s="723"/>
      <c r="HCP39" s="723"/>
      <c r="HCQ39" s="723"/>
      <c r="HCR39" s="723"/>
      <c r="HCS39" s="723"/>
      <c r="HCT39" s="723"/>
      <c r="HCU39" s="723"/>
      <c r="HCV39" s="723"/>
      <c r="HCW39" s="723"/>
      <c r="HCX39" s="723"/>
      <c r="HCY39" s="723"/>
      <c r="HCZ39" s="723"/>
      <c r="HDA39" s="723"/>
      <c r="HDB39" s="723"/>
      <c r="HDC39" s="723"/>
      <c r="HDD39" s="723"/>
      <c r="HDE39" s="723"/>
      <c r="HDF39" s="723"/>
      <c r="HDG39" s="723"/>
      <c r="HDH39" s="723"/>
      <c r="HDI39" s="723"/>
      <c r="HDJ39" s="723"/>
      <c r="HDK39" s="723"/>
      <c r="HDL39" s="723"/>
      <c r="HDM39" s="723"/>
      <c r="HDN39" s="723"/>
      <c r="HDO39" s="723"/>
      <c r="HDP39" s="723"/>
      <c r="HDQ39" s="723"/>
      <c r="HDR39" s="723"/>
      <c r="HDS39" s="723"/>
      <c r="HDT39" s="723"/>
      <c r="HDU39" s="723"/>
      <c r="HDV39" s="723"/>
      <c r="HDW39" s="723"/>
      <c r="HDX39" s="723"/>
      <c r="HDY39" s="723"/>
      <c r="HDZ39" s="723"/>
      <c r="HEA39" s="723"/>
      <c r="HEB39" s="723"/>
      <c r="HEC39" s="723"/>
      <c r="HED39" s="723"/>
      <c r="HEE39" s="723"/>
      <c r="HEF39" s="723"/>
      <c r="HEG39" s="723"/>
      <c r="HEH39" s="723"/>
      <c r="HEI39" s="723"/>
      <c r="HEJ39" s="723"/>
      <c r="HEK39" s="723"/>
      <c r="HEL39" s="723"/>
      <c r="HEM39" s="723"/>
      <c r="HEN39" s="723"/>
      <c r="HEO39" s="723"/>
      <c r="HEP39" s="723"/>
      <c r="HEQ39" s="723"/>
      <c r="HER39" s="723"/>
      <c r="HES39" s="723"/>
      <c r="HET39" s="723"/>
      <c r="HEU39" s="723"/>
      <c r="HEV39" s="723"/>
      <c r="HEW39" s="723"/>
      <c r="HEX39" s="723"/>
      <c r="HEY39" s="723"/>
      <c r="HEZ39" s="723"/>
      <c r="HFA39" s="723"/>
      <c r="HFB39" s="723"/>
      <c r="HFC39" s="723"/>
      <c r="HFD39" s="723"/>
      <c r="HFE39" s="723"/>
      <c r="HFF39" s="723"/>
      <c r="HFG39" s="723"/>
      <c r="HFH39" s="723"/>
      <c r="HFI39" s="723"/>
      <c r="HFJ39" s="723"/>
      <c r="HFK39" s="723"/>
      <c r="HFL39" s="723"/>
      <c r="HFM39" s="723"/>
      <c r="HFN39" s="723"/>
      <c r="HFO39" s="723"/>
      <c r="HFP39" s="723"/>
      <c r="HFQ39" s="723"/>
      <c r="HFR39" s="723"/>
      <c r="HFS39" s="723"/>
      <c r="HFT39" s="723"/>
      <c r="HFU39" s="723"/>
      <c r="HFV39" s="723"/>
      <c r="HFW39" s="723"/>
      <c r="HFX39" s="723"/>
      <c r="HFY39" s="723"/>
      <c r="HFZ39" s="723"/>
      <c r="HGA39" s="723"/>
      <c r="HGB39" s="723"/>
      <c r="HGC39" s="723"/>
      <c r="HGD39" s="723"/>
      <c r="HGE39" s="723"/>
      <c r="HGF39" s="723"/>
      <c r="HGG39" s="723"/>
      <c r="HGH39" s="723"/>
      <c r="HGI39" s="723"/>
      <c r="HGJ39" s="723"/>
      <c r="HGK39" s="723"/>
      <c r="HGL39" s="723"/>
      <c r="HGM39" s="723"/>
      <c r="HGN39" s="723"/>
      <c r="HGO39" s="723"/>
      <c r="HGP39" s="723"/>
      <c r="HGQ39" s="723"/>
      <c r="HGR39" s="723"/>
      <c r="HGS39" s="723"/>
      <c r="HGT39" s="723"/>
      <c r="HGU39" s="723"/>
      <c r="HGV39" s="723"/>
      <c r="HGW39" s="723"/>
      <c r="HGX39" s="723"/>
      <c r="HGY39" s="723"/>
      <c r="HGZ39" s="723"/>
      <c r="HHA39" s="723"/>
      <c r="HHB39" s="723"/>
      <c r="HHC39" s="723"/>
      <c r="HHD39" s="723"/>
      <c r="HHE39" s="723"/>
      <c r="HHF39" s="723"/>
      <c r="HHG39" s="723"/>
      <c r="HHH39" s="723"/>
      <c r="HHI39" s="723"/>
      <c r="HHJ39" s="723"/>
      <c r="HHK39" s="723"/>
      <c r="HHL39" s="723"/>
      <c r="HHM39" s="723"/>
      <c r="HHN39" s="723"/>
      <c r="HHO39" s="723"/>
      <c r="HHP39" s="723"/>
      <c r="HHQ39" s="723"/>
      <c r="HHR39" s="723"/>
      <c r="HHS39" s="723"/>
      <c r="HHT39" s="723"/>
      <c r="HHU39" s="723"/>
      <c r="HHV39" s="723"/>
      <c r="HHW39" s="723"/>
      <c r="HHX39" s="723"/>
      <c r="HHY39" s="723"/>
      <c r="HHZ39" s="723"/>
      <c r="HIA39" s="723"/>
      <c r="HIB39" s="723"/>
      <c r="HIC39" s="723"/>
      <c r="HID39" s="723"/>
      <c r="HIE39" s="723"/>
      <c r="HIF39" s="723"/>
      <c r="HIG39" s="723"/>
      <c r="HIH39" s="723"/>
      <c r="HII39" s="723"/>
      <c r="HIJ39" s="723"/>
      <c r="HIK39" s="723"/>
      <c r="HIL39" s="723"/>
      <c r="HIM39" s="723"/>
      <c r="HIN39" s="723"/>
      <c r="HIO39" s="723"/>
      <c r="HIP39" s="723"/>
      <c r="HIQ39" s="723"/>
      <c r="HIR39" s="723"/>
      <c r="HIS39" s="723"/>
      <c r="HIT39" s="723"/>
      <c r="HIU39" s="723"/>
      <c r="HIV39" s="723"/>
      <c r="HIW39" s="723"/>
      <c r="HIX39" s="723"/>
      <c r="HIY39" s="723"/>
      <c r="HIZ39" s="723"/>
      <c r="HJA39" s="723"/>
      <c r="HJB39" s="723"/>
      <c r="HJC39" s="723"/>
      <c r="HJD39" s="723"/>
      <c r="HJE39" s="723"/>
      <c r="HJF39" s="723"/>
      <c r="HJG39" s="723"/>
      <c r="HJH39" s="723"/>
      <c r="HJI39" s="723"/>
      <c r="HJJ39" s="723"/>
      <c r="HJK39" s="723"/>
      <c r="HJL39" s="723"/>
      <c r="HJM39" s="723"/>
      <c r="HJN39" s="723"/>
      <c r="HJO39" s="723"/>
      <c r="HJP39" s="723"/>
      <c r="HJQ39" s="723"/>
      <c r="HJR39" s="723"/>
      <c r="HJS39" s="723"/>
      <c r="HJT39" s="723"/>
      <c r="HJU39" s="723"/>
      <c r="HJV39" s="723"/>
      <c r="HJW39" s="723"/>
      <c r="HJX39" s="723"/>
      <c r="HJY39" s="723"/>
      <c r="HJZ39" s="723"/>
      <c r="HKA39" s="723"/>
      <c r="HKB39" s="723"/>
      <c r="HKC39" s="723"/>
      <c r="HKD39" s="723"/>
      <c r="HKE39" s="723"/>
      <c r="HKF39" s="723"/>
      <c r="HKG39" s="723"/>
      <c r="HKH39" s="723"/>
      <c r="HKI39" s="723"/>
      <c r="HKJ39" s="723"/>
      <c r="HKK39" s="723"/>
      <c r="HKL39" s="723"/>
      <c r="HKM39" s="723"/>
      <c r="HKN39" s="723"/>
      <c r="HKO39" s="723"/>
      <c r="HKP39" s="723"/>
      <c r="HKQ39" s="723"/>
      <c r="HKR39" s="723"/>
      <c r="HKS39" s="723"/>
      <c r="HKT39" s="723"/>
      <c r="HKU39" s="723"/>
      <c r="HKV39" s="723"/>
      <c r="HKW39" s="723"/>
      <c r="HKX39" s="723"/>
      <c r="HKY39" s="723"/>
      <c r="HKZ39" s="723"/>
      <c r="HLA39" s="723"/>
      <c r="HLB39" s="723"/>
      <c r="HLC39" s="723"/>
      <c r="HLD39" s="723"/>
      <c r="HLE39" s="723"/>
      <c r="HLF39" s="723"/>
      <c r="HLG39" s="723"/>
      <c r="HLH39" s="723"/>
      <c r="HLI39" s="723"/>
      <c r="HLJ39" s="723"/>
      <c r="HLK39" s="723"/>
      <c r="HLL39" s="723"/>
      <c r="HLM39" s="723"/>
      <c r="HLN39" s="723"/>
      <c r="HLO39" s="723"/>
      <c r="HLP39" s="723"/>
      <c r="HLQ39" s="723"/>
      <c r="HLR39" s="723"/>
      <c r="HLS39" s="723"/>
      <c r="HLT39" s="723"/>
      <c r="HLU39" s="723"/>
      <c r="HLV39" s="723"/>
      <c r="HLW39" s="723"/>
      <c r="HLX39" s="723"/>
      <c r="HLY39" s="723"/>
      <c r="HLZ39" s="723"/>
      <c r="HMA39" s="723"/>
      <c r="HMB39" s="723"/>
      <c r="HMC39" s="723"/>
      <c r="HMD39" s="723"/>
      <c r="HME39" s="723"/>
      <c r="HMF39" s="723"/>
      <c r="HMG39" s="723"/>
      <c r="HMH39" s="723"/>
      <c r="HMI39" s="723"/>
      <c r="HMJ39" s="723"/>
      <c r="HMK39" s="723"/>
      <c r="HML39" s="723"/>
      <c r="HMM39" s="723"/>
      <c r="HMN39" s="723"/>
      <c r="HMO39" s="723"/>
      <c r="HMP39" s="723"/>
      <c r="HMQ39" s="723"/>
      <c r="HMR39" s="723"/>
      <c r="HMS39" s="723"/>
      <c r="HMT39" s="723"/>
      <c r="HMU39" s="723"/>
      <c r="HMV39" s="723"/>
      <c r="HMW39" s="723"/>
      <c r="HMX39" s="723"/>
      <c r="HMY39" s="723"/>
      <c r="HMZ39" s="723"/>
      <c r="HNA39" s="723"/>
      <c r="HNB39" s="723"/>
      <c r="HNC39" s="723"/>
      <c r="HND39" s="723"/>
      <c r="HNE39" s="723"/>
      <c r="HNF39" s="723"/>
      <c r="HNG39" s="723"/>
      <c r="HNH39" s="723"/>
      <c r="HNI39" s="723"/>
      <c r="HNJ39" s="723"/>
      <c r="HNK39" s="723"/>
      <c r="HNL39" s="723"/>
      <c r="HNM39" s="723"/>
      <c r="HNN39" s="723"/>
      <c r="HNO39" s="723"/>
      <c r="HNP39" s="723"/>
      <c r="HNQ39" s="723"/>
      <c r="HNR39" s="723"/>
      <c r="HNS39" s="723"/>
      <c r="HNT39" s="723"/>
      <c r="HNU39" s="723"/>
      <c r="HNV39" s="723"/>
      <c r="HNW39" s="723"/>
      <c r="HNX39" s="723"/>
      <c r="HNY39" s="723"/>
      <c r="HNZ39" s="723"/>
      <c r="HOA39" s="723"/>
      <c r="HOB39" s="723"/>
      <c r="HOC39" s="723"/>
      <c r="HOD39" s="723"/>
      <c r="HOE39" s="723"/>
      <c r="HOF39" s="723"/>
      <c r="HOG39" s="723"/>
      <c r="HOH39" s="723"/>
      <c r="HOI39" s="723"/>
      <c r="HOJ39" s="723"/>
      <c r="HOK39" s="723"/>
      <c r="HOL39" s="723"/>
      <c r="HOM39" s="723"/>
      <c r="HON39" s="723"/>
      <c r="HOO39" s="723"/>
      <c r="HOP39" s="723"/>
      <c r="HOQ39" s="723"/>
      <c r="HOR39" s="723"/>
      <c r="HOS39" s="723"/>
      <c r="HOT39" s="723"/>
      <c r="HOU39" s="723"/>
      <c r="HOV39" s="723"/>
      <c r="HOW39" s="723"/>
      <c r="HOX39" s="723"/>
      <c r="HOY39" s="723"/>
      <c r="HOZ39" s="723"/>
      <c r="HPA39" s="723"/>
      <c r="HPB39" s="723"/>
      <c r="HPC39" s="723"/>
      <c r="HPD39" s="723"/>
      <c r="HPE39" s="723"/>
      <c r="HPF39" s="723"/>
      <c r="HPG39" s="723"/>
      <c r="HPH39" s="723"/>
      <c r="HPI39" s="723"/>
      <c r="HPJ39" s="723"/>
      <c r="HPK39" s="723"/>
      <c r="HPL39" s="723"/>
      <c r="HPM39" s="723"/>
      <c r="HPN39" s="723"/>
      <c r="HPO39" s="723"/>
      <c r="HPP39" s="723"/>
      <c r="HPQ39" s="723"/>
      <c r="HPR39" s="723"/>
      <c r="HPS39" s="723"/>
      <c r="HPT39" s="723"/>
      <c r="HPU39" s="723"/>
      <c r="HPV39" s="723"/>
      <c r="HPW39" s="723"/>
      <c r="HPX39" s="723"/>
      <c r="HPY39" s="723"/>
      <c r="HPZ39" s="723"/>
      <c r="HQA39" s="723"/>
      <c r="HQB39" s="723"/>
      <c r="HQC39" s="723"/>
      <c r="HQD39" s="723"/>
      <c r="HQE39" s="723"/>
      <c r="HQF39" s="723"/>
      <c r="HQG39" s="723"/>
      <c r="HQH39" s="723"/>
      <c r="HQI39" s="723"/>
      <c r="HQJ39" s="723"/>
      <c r="HQK39" s="723"/>
      <c r="HQL39" s="723"/>
      <c r="HQM39" s="723"/>
      <c r="HQN39" s="723"/>
      <c r="HQO39" s="723"/>
      <c r="HQP39" s="723"/>
      <c r="HQQ39" s="723"/>
      <c r="HQR39" s="723"/>
      <c r="HQS39" s="723"/>
      <c r="HQT39" s="723"/>
      <c r="HQU39" s="723"/>
      <c r="HQV39" s="723"/>
      <c r="HQW39" s="723"/>
      <c r="HQX39" s="723"/>
      <c r="HQY39" s="723"/>
      <c r="HQZ39" s="723"/>
      <c r="HRA39" s="723"/>
      <c r="HRB39" s="723"/>
      <c r="HRC39" s="723"/>
      <c r="HRD39" s="723"/>
      <c r="HRE39" s="723"/>
      <c r="HRF39" s="723"/>
      <c r="HRG39" s="723"/>
      <c r="HRH39" s="723"/>
      <c r="HRI39" s="723"/>
      <c r="HRJ39" s="723"/>
      <c r="HRK39" s="723"/>
      <c r="HRL39" s="723"/>
      <c r="HRM39" s="723"/>
      <c r="HRN39" s="723"/>
      <c r="HRO39" s="723"/>
      <c r="HRP39" s="723"/>
      <c r="HRQ39" s="723"/>
      <c r="HRR39" s="723"/>
      <c r="HRS39" s="723"/>
      <c r="HRT39" s="723"/>
      <c r="HRU39" s="723"/>
      <c r="HRV39" s="723"/>
      <c r="HRW39" s="723"/>
      <c r="HRX39" s="723"/>
      <c r="HRY39" s="723"/>
      <c r="HRZ39" s="723"/>
      <c r="HSA39" s="723"/>
      <c r="HSB39" s="723"/>
      <c r="HSC39" s="723"/>
      <c r="HSD39" s="723"/>
      <c r="HSE39" s="723"/>
      <c r="HSF39" s="723"/>
      <c r="HSG39" s="723"/>
      <c r="HSH39" s="723"/>
      <c r="HSI39" s="723"/>
      <c r="HSJ39" s="723"/>
      <c r="HSK39" s="723"/>
      <c r="HSL39" s="723"/>
      <c r="HSM39" s="723"/>
      <c r="HSN39" s="723"/>
      <c r="HSO39" s="723"/>
      <c r="HSP39" s="723"/>
      <c r="HSQ39" s="723"/>
      <c r="HSR39" s="723"/>
      <c r="HSS39" s="723"/>
      <c r="HST39" s="723"/>
      <c r="HSU39" s="723"/>
      <c r="HSV39" s="723"/>
      <c r="HSW39" s="723"/>
      <c r="HSX39" s="723"/>
      <c r="HSY39" s="723"/>
      <c r="HSZ39" s="723"/>
      <c r="HTA39" s="723"/>
      <c r="HTB39" s="723"/>
      <c r="HTC39" s="723"/>
      <c r="HTD39" s="723"/>
      <c r="HTE39" s="723"/>
      <c r="HTF39" s="723"/>
      <c r="HTG39" s="723"/>
      <c r="HTH39" s="723"/>
      <c r="HTI39" s="723"/>
      <c r="HTJ39" s="723"/>
      <c r="HTK39" s="723"/>
      <c r="HTL39" s="723"/>
      <c r="HTM39" s="723"/>
      <c r="HTN39" s="723"/>
      <c r="HTO39" s="723"/>
      <c r="HTP39" s="723"/>
      <c r="HTQ39" s="723"/>
      <c r="HTR39" s="723"/>
      <c r="HTS39" s="723"/>
      <c r="HTT39" s="723"/>
      <c r="HTU39" s="723"/>
      <c r="HTV39" s="723"/>
      <c r="HTW39" s="723"/>
      <c r="HTX39" s="723"/>
      <c r="HTY39" s="723"/>
      <c r="HTZ39" s="723"/>
      <c r="HUA39" s="723"/>
      <c r="HUB39" s="723"/>
      <c r="HUC39" s="723"/>
      <c r="HUD39" s="723"/>
      <c r="HUE39" s="723"/>
      <c r="HUF39" s="723"/>
      <c r="HUG39" s="723"/>
      <c r="HUH39" s="723"/>
      <c r="HUI39" s="723"/>
      <c r="HUJ39" s="723"/>
      <c r="HUK39" s="723"/>
      <c r="HUL39" s="723"/>
      <c r="HUM39" s="723"/>
      <c r="HUN39" s="723"/>
      <c r="HUO39" s="723"/>
      <c r="HUP39" s="723"/>
      <c r="HUQ39" s="723"/>
      <c r="HUR39" s="723"/>
      <c r="HUS39" s="723"/>
      <c r="HUT39" s="723"/>
      <c r="HUU39" s="723"/>
      <c r="HUV39" s="723"/>
      <c r="HUW39" s="723"/>
      <c r="HUX39" s="723"/>
      <c r="HUY39" s="723"/>
      <c r="HUZ39" s="723"/>
      <c r="HVA39" s="723"/>
      <c r="HVB39" s="723"/>
      <c r="HVC39" s="723"/>
      <c r="HVD39" s="723"/>
      <c r="HVE39" s="723"/>
      <c r="HVF39" s="723"/>
      <c r="HVG39" s="723"/>
      <c r="HVH39" s="723"/>
      <c r="HVI39" s="723"/>
      <c r="HVJ39" s="723"/>
      <c r="HVK39" s="723"/>
      <c r="HVL39" s="723"/>
      <c r="HVM39" s="723"/>
      <c r="HVN39" s="723"/>
      <c r="HVO39" s="723"/>
      <c r="HVP39" s="723"/>
      <c r="HVQ39" s="723"/>
      <c r="HVR39" s="723"/>
      <c r="HVS39" s="723"/>
      <c r="HVT39" s="723"/>
      <c r="HVU39" s="723"/>
      <c r="HVV39" s="723"/>
      <c r="HVW39" s="723"/>
      <c r="HVX39" s="723"/>
      <c r="HVY39" s="723"/>
      <c r="HVZ39" s="723"/>
      <c r="HWA39" s="723"/>
      <c r="HWB39" s="723"/>
      <c r="HWC39" s="723"/>
      <c r="HWD39" s="723"/>
      <c r="HWE39" s="723"/>
      <c r="HWF39" s="723"/>
      <c r="HWG39" s="723"/>
      <c r="HWH39" s="723"/>
      <c r="HWI39" s="723"/>
      <c r="HWJ39" s="723"/>
      <c r="HWK39" s="723"/>
      <c r="HWL39" s="723"/>
      <c r="HWM39" s="723"/>
      <c r="HWN39" s="723"/>
      <c r="HWO39" s="723"/>
      <c r="HWP39" s="723"/>
      <c r="HWQ39" s="723"/>
      <c r="HWR39" s="723"/>
      <c r="HWS39" s="723"/>
      <c r="HWT39" s="723"/>
      <c r="HWU39" s="723"/>
      <c r="HWV39" s="723"/>
      <c r="HWW39" s="723"/>
      <c r="HWX39" s="723"/>
      <c r="HWY39" s="723"/>
      <c r="HWZ39" s="723"/>
      <c r="HXA39" s="723"/>
      <c r="HXB39" s="723"/>
      <c r="HXC39" s="723"/>
      <c r="HXD39" s="723"/>
      <c r="HXE39" s="723"/>
      <c r="HXF39" s="723"/>
      <c r="HXG39" s="723"/>
      <c r="HXH39" s="723"/>
      <c r="HXI39" s="723"/>
      <c r="HXJ39" s="723"/>
      <c r="HXK39" s="723"/>
      <c r="HXL39" s="723"/>
      <c r="HXM39" s="723"/>
      <c r="HXN39" s="723"/>
      <c r="HXO39" s="723"/>
      <c r="HXP39" s="723"/>
      <c r="HXQ39" s="723"/>
      <c r="HXR39" s="723"/>
      <c r="HXS39" s="723"/>
      <c r="HXT39" s="723"/>
      <c r="HXU39" s="723"/>
      <c r="HXV39" s="723"/>
      <c r="HXW39" s="723"/>
      <c r="HXX39" s="723"/>
      <c r="HXY39" s="723"/>
      <c r="HXZ39" s="723"/>
      <c r="HYA39" s="723"/>
      <c r="HYB39" s="723"/>
      <c r="HYC39" s="723"/>
      <c r="HYD39" s="723"/>
      <c r="HYE39" s="723"/>
      <c r="HYF39" s="723"/>
      <c r="HYG39" s="723"/>
      <c r="HYH39" s="723"/>
      <c r="HYI39" s="723"/>
      <c r="HYJ39" s="723"/>
      <c r="HYK39" s="723"/>
      <c r="HYL39" s="723"/>
      <c r="HYM39" s="723"/>
      <c r="HYN39" s="723"/>
      <c r="HYO39" s="723"/>
      <c r="HYP39" s="723"/>
      <c r="HYQ39" s="723"/>
      <c r="HYR39" s="723"/>
      <c r="HYS39" s="723"/>
      <c r="HYT39" s="723"/>
      <c r="HYU39" s="723"/>
      <c r="HYV39" s="723"/>
      <c r="HYW39" s="723"/>
      <c r="HYX39" s="723"/>
      <c r="HYY39" s="723"/>
      <c r="HYZ39" s="723"/>
      <c r="HZA39" s="723"/>
      <c r="HZB39" s="723"/>
      <c r="HZC39" s="723"/>
      <c r="HZD39" s="723"/>
      <c r="HZE39" s="723"/>
      <c r="HZF39" s="723"/>
      <c r="HZG39" s="723"/>
      <c r="HZH39" s="723"/>
      <c r="HZI39" s="723"/>
      <c r="HZJ39" s="723"/>
      <c r="HZK39" s="723"/>
      <c r="HZL39" s="723"/>
      <c r="HZM39" s="723"/>
      <c r="HZN39" s="723"/>
      <c r="HZO39" s="723"/>
      <c r="HZP39" s="723"/>
      <c r="HZQ39" s="723"/>
      <c r="HZR39" s="723"/>
      <c r="HZS39" s="723"/>
      <c r="HZT39" s="723"/>
      <c r="HZU39" s="723"/>
      <c r="HZV39" s="723"/>
      <c r="HZW39" s="723"/>
      <c r="HZX39" s="723"/>
      <c r="HZY39" s="723"/>
      <c r="HZZ39" s="723"/>
      <c r="IAA39" s="723"/>
      <c r="IAB39" s="723"/>
      <c r="IAC39" s="723"/>
      <c r="IAD39" s="723"/>
      <c r="IAE39" s="723"/>
      <c r="IAF39" s="723"/>
      <c r="IAG39" s="723"/>
      <c r="IAH39" s="723"/>
      <c r="IAI39" s="723"/>
      <c r="IAJ39" s="723"/>
      <c r="IAK39" s="723"/>
      <c r="IAL39" s="723"/>
      <c r="IAM39" s="723"/>
      <c r="IAN39" s="723"/>
      <c r="IAO39" s="723"/>
      <c r="IAP39" s="723"/>
      <c r="IAQ39" s="723"/>
      <c r="IAR39" s="723"/>
      <c r="IAS39" s="723"/>
      <c r="IAT39" s="723"/>
      <c r="IAU39" s="723"/>
      <c r="IAV39" s="723"/>
      <c r="IAW39" s="723"/>
      <c r="IAX39" s="723"/>
      <c r="IAY39" s="723"/>
      <c r="IAZ39" s="723"/>
      <c r="IBA39" s="723"/>
      <c r="IBB39" s="723"/>
      <c r="IBC39" s="723"/>
      <c r="IBD39" s="723"/>
      <c r="IBE39" s="723"/>
      <c r="IBF39" s="723"/>
      <c r="IBG39" s="723"/>
      <c r="IBH39" s="723"/>
      <c r="IBI39" s="723"/>
      <c r="IBJ39" s="723"/>
      <c r="IBK39" s="723"/>
      <c r="IBL39" s="723"/>
      <c r="IBM39" s="723"/>
      <c r="IBN39" s="723"/>
      <c r="IBO39" s="723"/>
      <c r="IBP39" s="723"/>
      <c r="IBQ39" s="723"/>
      <c r="IBR39" s="723"/>
      <c r="IBS39" s="723"/>
      <c r="IBT39" s="723"/>
      <c r="IBU39" s="723"/>
      <c r="IBV39" s="723"/>
      <c r="IBW39" s="723"/>
      <c r="IBX39" s="723"/>
      <c r="IBY39" s="723"/>
      <c r="IBZ39" s="723"/>
      <c r="ICA39" s="723"/>
      <c r="ICB39" s="723"/>
      <c r="ICC39" s="723"/>
      <c r="ICD39" s="723"/>
      <c r="ICE39" s="723"/>
      <c r="ICF39" s="723"/>
      <c r="ICG39" s="723"/>
      <c r="ICH39" s="723"/>
      <c r="ICI39" s="723"/>
      <c r="ICJ39" s="723"/>
      <c r="ICK39" s="723"/>
      <c r="ICL39" s="723"/>
      <c r="ICM39" s="723"/>
      <c r="ICN39" s="723"/>
      <c r="ICO39" s="723"/>
      <c r="ICP39" s="723"/>
      <c r="ICQ39" s="723"/>
      <c r="ICR39" s="723"/>
      <c r="ICS39" s="723"/>
      <c r="ICT39" s="723"/>
      <c r="ICU39" s="723"/>
      <c r="ICV39" s="723"/>
      <c r="ICW39" s="723"/>
      <c r="ICX39" s="723"/>
      <c r="ICY39" s="723"/>
      <c r="ICZ39" s="723"/>
      <c r="IDA39" s="723"/>
      <c r="IDB39" s="723"/>
      <c r="IDC39" s="723"/>
      <c r="IDD39" s="723"/>
      <c r="IDE39" s="723"/>
      <c r="IDF39" s="723"/>
      <c r="IDG39" s="723"/>
      <c r="IDH39" s="723"/>
      <c r="IDI39" s="723"/>
      <c r="IDJ39" s="723"/>
      <c r="IDK39" s="723"/>
      <c r="IDL39" s="723"/>
      <c r="IDM39" s="723"/>
      <c r="IDN39" s="723"/>
      <c r="IDO39" s="723"/>
      <c r="IDP39" s="723"/>
      <c r="IDQ39" s="723"/>
      <c r="IDR39" s="723"/>
      <c r="IDS39" s="723"/>
      <c r="IDT39" s="723"/>
      <c r="IDU39" s="723"/>
      <c r="IDV39" s="723"/>
      <c r="IDW39" s="723"/>
      <c r="IDX39" s="723"/>
      <c r="IDY39" s="723"/>
      <c r="IDZ39" s="723"/>
      <c r="IEA39" s="723"/>
      <c r="IEB39" s="723"/>
      <c r="IEC39" s="723"/>
      <c r="IED39" s="723"/>
      <c r="IEE39" s="723"/>
      <c r="IEF39" s="723"/>
      <c r="IEG39" s="723"/>
      <c r="IEH39" s="723"/>
      <c r="IEI39" s="723"/>
      <c r="IEJ39" s="723"/>
      <c r="IEK39" s="723"/>
      <c r="IEL39" s="723"/>
      <c r="IEM39" s="723"/>
      <c r="IEN39" s="723"/>
      <c r="IEO39" s="723"/>
      <c r="IEP39" s="723"/>
      <c r="IEQ39" s="723"/>
      <c r="IER39" s="723"/>
      <c r="IES39" s="723"/>
      <c r="IET39" s="723"/>
      <c r="IEU39" s="723"/>
      <c r="IEV39" s="723"/>
      <c r="IEW39" s="723"/>
      <c r="IEX39" s="723"/>
      <c r="IEY39" s="723"/>
      <c r="IEZ39" s="723"/>
      <c r="IFA39" s="723"/>
      <c r="IFB39" s="723"/>
      <c r="IFC39" s="723"/>
      <c r="IFD39" s="723"/>
      <c r="IFE39" s="723"/>
      <c r="IFF39" s="723"/>
      <c r="IFG39" s="723"/>
      <c r="IFH39" s="723"/>
      <c r="IFI39" s="723"/>
      <c r="IFJ39" s="723"/>
      <c r="IFK39" s="723"/>
      <c r="IFL39" s="723"/>
      <c r="IFM39" s="723"/>
      <c r="IFN39" s="723"/>
      <c r="IFO39" s="723"/>
      <c r="IFP39" s="723"/>
      <c r="IFQ39" s="723"/>
      <c r="IFR39" s="723"/>
      <c r="IFS39" s="723"/>
      <c r="IFT39" s="723"/>
      <c r="IFU39" s="723"/>
      <c r="IFV39" s="723"/>
      <c r="IFW39" s="723"/>
      <c r="IFX39" s="723"/>
      <c r="IFY39" s="723"/>
      <c r="IFZ39" s="723"/>
      <c r="IGA39" s="723"/>
      <c r="IGB39" s="723"/>
      <c r="IGC39" s="723"/>
      <c r="IGD39" s="723"/>
      <c r="IGE39" s="723"/>
      <c r="IGF39" s="723"/>
      <c r="IGG39" s="723"/>
      <c r="IGH39" s="723"/>
      <c r="IGI39" s="723"/>
      <c r="IGJ39" s="723"/>
      <c r="IGK39" s="723"/>
      <c r="IGL39" s="723"/>
      <c r="IGM39" s="723"/>
      <c r="IGN39" s="723"/>
      <c r="IGO39" s="723"/>
      <c r="IGP39" s="723"/>
      <c r="IGQ39" s="723"/>
      <c r="IGR39" s="723"/>
      <c r="IGS39" s="723"/>
      <c r="IGT39" s="723"/>
      <c r="IGU39" s="723"/>
      <c r="IGV39" s="723"/>
      <c r="IGW39" s="723"/>
      <c r="IGX39" s="723"/>
      <c r="IGY39" s="723"/>
      <c r="IGZ39" s="723"/>
      <c r="IHA39" s="723"/>
      <c r="IHB39" s="723"/>
      <c r="IHC39" s="723"/>
      <c r="IHD39" s="723"/>
      <c r="IHE39" s="723"/>
      <c r="IHF39" s="723"/>
      <c r="IHG39" s="723"/>
      <c r="IHH39" s="723"/>
      <c r="IHI39" s="723"/>
      <c r="IHJ39" s="723"/>
      <c r="IHK39" s="723"/>
      <c r="IHL39" s="723"/>
      <c r="IHM39" s="723"/>
      <c r="IHN39" s="723"/>
      <c r="IHO39" s="723"/>
      <c r="IHP39" s="723"/>
      <c r="IHQ39" s="723"/>
      <c r="IHR39" s="723"/>
      <c r="IHS39" s="723"/>
      <c r="IHT39" s="723"/>
      <c r="IHU39" s="723"/>
      <c r="IHV39" s="723"/>
      <c r="IHW39" s="723"/>
      <c r="IHX39" s="723"/>
      <c r="IHY39" s="723"/>
      <c r="IHZ39" s="723"/>
      <c r="IIA39" s="723"/>
      <c r="IIB39" s="723"/>
      <c r="IIC39" s="723"/>
      <c r="IID39" s="723"/>
      <c r="IIE39" s="723"/>
      <c r="IIF39" s="723"/>
      <c r="IIG39" s="723"/>
      <c r="IIH39" s="723"/>
      <c r="III39" s="723"/>
      <c r="IIJ39" s="723"/>
      <c r="IIK39" s="723"/>
      <c r="IIL39" s="723"/>
      <c r="IIM39" s="723"/>
      <c r="IIN39" s="723"/>
      <c r="IIO39" s="723"/>
      <c r="IIP39" s="723"/>
      <c r="IIQ39" s="723"/>
      <c r="IIR39" s="723"/>
      <c r="IIS39" s="723"/>
      <c r="IIT39" s="723"/>
      <c r="IIU39" s="723"/>
      <c r="IIV39" s="723"/>
      <c r="IIW39" s="723"/>
      <c r="IIX39" s="723"/>
      <c r="IIY39" s="723"/>
      <c r="IIZ39" s="723"/>
      <c r="IJA39" s="723"/>
      <c r="IJB39" s="723"/>
      <c r="IJC39" s="723"/>
      <c r="IJD39" s="723"/>
      <c r="IJE39" s="723"/>
      <c r="IJF39" s="723"/>
      <c r="IJG39" s="723"/>
      <c r="IJH39" s="723"/>
      <c r="IJI39" s="723"/>
      <c r="IJJ39" s="723"/>
      <c r="IJK39" s="723"/>
      <c r="IJL39" s="723"/>
      <c r="IJM39" s="723"/>
      <c r="IJN39" s="723"/>
      <c r="IJO39" s="723"/>
      <c r="IJP39" s="723"/>
      <c r="IJQ39" s="723"/>
      <c r="IJR39" s="723"/>
      <c r="IJS39" s="723"/>
      <c r="IJT39" s="723"/>
      <c r="IJU39" s="723"/>
      <c r="IJV39" s="723"/>
      <c r="IJW39" s="723"/>
      <c r="IJX39" s="723"/>
      <c r="IJY39" s="723"/>
      <c r="IJZ39" s="723"/>
      <c r="IKA39" s="723"/>
      <c r="IKB39" s="723"/>
      <c r="IKC39" s="723"/>
      <c r="IKD39" s="723"/>
      <c r="IKE39" s="723"/>
      <c r="IKF39" s="723"/>
      <c r="IKG39" s="723"/>
      <c r="IKH39" s="723"/>
      <c r="IKI39" s="723"/>
      <c r="IKJ39" s="723"/>
      <c r="IKK39" s="723"/>
      <c r="IKL39" s="723"/>
      <c r="IKM39" s="723"/>
      <c r="IKN39" s="723"/>
      <c r="IKO39" s="723"/>
      <c r="IKP39" s="723"/>
      <c r="IKQ39" s="723"/>
      <c r="IKR39" s="723"/>
      <c r="IKS39" s="723"/>
      <c r="IKT39" s="723"/>
      <c r="IKU39" s="723"/>
      <c r="IKV39" s="723"/>
      <c r="IKW39" s="723"/>
      <c r="IKX39" s="723"/>
      <c r="IKY39" s="723"/>
      <c r="IKZ39" s="723"/>
      <c r="ILA39" s="723"/>
      <c r="ILB39" s="723"/>
      <c r="ILC39" s="723"/>
      <c r="ILD39" s="723"/>
      <c r="ILE39" s="723"/>
      <c r="ILF39" s="723"/>
      <c r="ILG39" s="723"/>
      <c r="ILH39" s="723"/>
      <c r="ILI39" s="723"/>
      <c r="ILJ39" s="723"/>
      <c r="ILK39" s="723"/>
      <c r="ILL39" s="723"/>
      <c r="ILM39" s="723"/>
      <c r="ILN39" s="723"/>
      <c r="ILO39" s="723"/>
      <c r="ILP39" s="723"/>
      <c r="ILQ39" s="723"/>
      <c r="ILR39" s="723"/>
      <c r="ILS39" s="723"/>
      <c r="ILT39" s="723"/>
      <c r="ILU39" s="723"/>
      <c r="ILV39" s="723"/>
      <c r="ILW39" s="723"/>
      <c r="ILX39" s="723"/>
      <c r="ILY39" s="723"/>
      <c r="ILZ39" s="723"/>
      <c r="IMA39" s="723"/>
      <c r="IMB39" s="723"/>
      <c r="IMC39" s="723"/>
      <c r="IMD39" s="723"/>
      <c r="IME39" s="723"/>
      <c r="IMF39" s="723"/>
      <c r="IMG39" s="723"/>
      <c r="IMH39" s="723"/>
      <c r="IMI39" s="723"/>
      <c r="IMJ39" s="723"/>
      <c r="IMK39" s="723"/>
      <c r="IML39" s="723"/>
      <c r="IMM39" s="723"/>
      <c r="IMN39" s="723"/>
      <c r="IMO39" s="723"/>
      <c r="IMP39" s="723"/>
      <c r="IMQ39" s="723"/>
      <c r="IMR39" s="723"/>
      <c r="IMS39" s="723"/>
      <c r="IMT39" s="723"/>
      <c r="IMU39" s="723"/>
      <c r="IMV39" s="723"/>
      <c r="IMW39" s="723"/>
      <c r="IMX39" s="723"/>
      <c r="IMY39" s="723"/>
      <c r="IMZ39" s="723"/>
      <c r="INA39" s="723"/>
      <c r="INB39" s="723"/>
      <c r="INC39" s="723"/>
      <c r="IND39" s="723"/>
      <c r="INE39" s="723"/>
      <c r="INF39" s="723"/>
      <c r="ING39" s="723"/>
      <c r="INH39" s="723"/>
      <c r="INI39" s="723"/>
      <c r="INJ39" s="723"/>
      <c r="INK39" s="723"/>
      <c r="INL39" s="723"/>
      <c r="INM39" s="723"/>
      <c r="INN39" s="723"/>
      <c r="INO39" s="723"/>
      <c r="INP39" s="723"/>
      <c r="INQ39" s="723"/>
      <c r="INR39" s="723"/>
      <c r="INS39" s="723"/>
      <c r="INT39" s="723"/>
      <c r="INU39" s="723"/>
      <c r="INV39" s="723"/>
      <c r="INW39" s="723"/>
      <c r="INX39" s="723"/>
      <c r="INY39" s="723"/>
      <c r="INZ39" s="723"/>
      <c r="IOA39" s="723"/>
      <c r="IOB39" s="723"/>
      <c r="IOC39" s="723"/>
      <c r="IOD39" s="723"/>
      <c r="IOE39" s="723"/>
      <c r="IOF39" s="723"/>
      <c r="IOG39" s="723"/>
      <c r="IOH39" s="723"/>
      <c r="IOI39" s="723"/>
      <c r="IOJ39" s="723"/>
      <c r="IOK39" s="723"/>
      <c r="IOL39" s="723"/>
      <c r="IOM39" s="723"/>
      <c r="ION39" s="723"/>
      <c r="IOO39" s="723"/>
      <c r="IOP39" s="723"/>
      <c r="IOQ39" s="723"/>
      <c r="IOR39" s="723"/>
      <c r="IOS39" s="723"/>
      <c r="IOT39" s="723"/>
      <c r="IOU39" s="723"/>
      <c r="IOV39" s="723"/>
      <c r="IOW39" s="723"/>
      <c r="IOX39" s="723"/>
      <c r="IOY39" s="723"/>
      <c r="IOZ39" s="723"/>
      <c r="IPA39" s="723"/>
      <c r="IPB39" s="723"/>
      <c r="IPC39" s="723"/>
      <c r="IPD39" s="723"/>
      <c r="IPE39" s="723"/>
      <c r="IPF39" s="723"/>
      <c r="IPG39" s="723"/>
      <c r="IPH39" s="723"/>
      <c r="IPI39" s="723"/>
      <c r="IPJ39" s="723"/>
      <c r="IPK39" s="723"/>
      <c r="IPL39" s="723"/>
      <c r="IPM39" s="723"/>
      <c r="IPN39" s="723"/>
      <c r="IPO39" s="723"/>
      <c r="IPP39" s="723"/>
      <c r="IPQ39" s="723"/>
      <c r="IPR39" s="723"/>
      <c r="IPS39" s="723"/>
      <c r="IPT39" s="723"/>
      <c r="IPU39" s="723"/>
      <c r="IPV39" s="723"/>
      <c r="IPW39" s="723"/>
      <c r="IPX39" s="723"/>
      <c r="IPY39" s="723"/>
      <c r="IPZ39" s="723"/>
      <c r="IQA39" s="723"/>
      <c r="IQB39" s="723"/>
      <c r="IQC39" s="723"/>
      <c r="IQD39" s="723"/>
      <c r="IQE39" s="723"/>
      <c r="IQF39" s="723"/>
      <c r="IQG39" s="723"/>
      <c r="IQH39" s="723"/>
      <c r="IQI39" s="723"/>
      <c r="IQJ39" s="723"/>
      <c r="IQK39" s="723"/>
      <c r="IQL39" s="723"/>
      <c r="IQM39" s="723"/>
      <c r="IQN39" s="723"/>
      <c r="IQO39" s="723"/>
      <c r="IQP39" s="723"/>
      <c r="IQQ39" s="723"/>
      <c r="IQR39" s="723"/>
      <c r="IQS39" s="723"/>
      <c r="IQT39" s="723"/>
      <c r="IQU39" s="723"/>
      <c r="IQV39" s="723"/>
      <c r="IQW39" s="723"/>
      <c r="IQX39" s="723"/>
      <c r="IQY39" s="723"/>
      <c r="IQZ39" s="723"/>
      <c r="IRA39" s="723"/>
      <c r="IRB39" s="723"/>
      <c r="IRC39" s="723"/>
      <c r="IRD39" s="723"/>
      <c r="IRE39" s="723"/>
      <c r="IRF39" s="723"/>
      <c r="IRG39" s="723"/>
      <c r="IRH39" s="723"/>
      <c r="IRI39" s="723"/>
      <c r="IRJ39" s="723"/>
      <c r="IRK39" s="723"/>
      <c r="IRL39" s="723"/>
      <c r="IRM39" s="723"/>
      <c r="IRN39" s="723"/>
      <c r="IRO39" s="723"/>
      <c r="IRP39" s="723"/>
      <c r="IRQ39" s="723"/>
      <c r="IRR39" s="723"/>
      <c r="IRS39" s="723"/>
      <c r="IRT39" s="723"/>
      <c r="IRU39" s="723"/>
      <c r="IRV39" s="723"/>
      <c r="IRW39" s="723"/>
      <c r="IRX39" s="723"/>
      <c r="IRY39" s="723"/>
      <c r="IRZ39" s="723"/>
      <c r="ISA39" s="723"/>
      <c r="ISB39" s="723"/>
      <c r="ISC39" s="723"/>
      <c r="ISD39" s="723"/>
      <c r="ISE39" s="723"/>
      <c r="ISF39" s="723"/>
      <c r="ISG39" s="723"/>
      <c r="ISH39" s="723"/>
      <c r="ISI39" s="723"/>
      <c r="ISJ39" s="723"/>
      <c r="ISK39" s="723"/>
      <c r="ISL39" s="723"/>
      <c r="ISM39" s="723"/>
      <c r="ISN39" s="723"/>
      <c r="ISO39" s="723"/>
      <c r="ISP39" s="723"/>
      <c r="ISQ39" s="723"/>
      <c r="ISR39" s="723"/>
      <c r="ISS39" s="723"/>
      <c r="IST39" s="723"/>
      <c r="ISU39" s="723"/>
      <c r="ISV39" s="723"/>
      <c r="ISW39" s="723"/>
      <c r="ISX39" s="723"/>
      <c r="ISY39" s="723"/>
      <c r="ISZ39" s="723"/>
      <c r="ITA39" s="723"/>
      <c r="ITB39" s="723"/>
      <c r="ITC39" s="723"/>
      <c r="ITD39" s="723"/>
      <c r="ITE39" s="723"/>
      <c r="ITF39" s="723"/>
      <c r="ITG39" s="723"/>
      <c r="ITH39" s="723"/>
      <c r="ITI39" s="723"/>
      <c r="ITJ39" s="723"/>
      <c r="ITK39" s="723"/>
      <c r="ITL39" s="723"/>
      <c r="ITM39" s="723"/>
      <c r="ITN39" s="723"/>
      <c r="ITO39" s="723"/>
      <c r="ITP39" s="723"/>
      <c r="ITQ39" s="723"/>
      <c r="ITR39" s="723"/>
      <c r="ITS39" s="723"/>
      <c r="ITT39" s="723"/>
      <c r="ITU39" s="723"/>
      <c r="ITV39" s="723"/>
      <c r="ITW39" s="723"/>
      <c r="ITX39" s="723"/>
      <c r="ITY39" s="723"/>
      <c r="ITZ39" s="723"/>
      <c r="IUA39" s="723"/>
      <c r="IUB39" s="723"/>
      <c r="IUC39" s="723"/>
      <c r="IUD39" s="723"/>
      <c r="IUE39" s="723"/>
      <c r="IUF39" s="723"/>
      <c r="IUG39" s="723"/>
      <c r="IUH39" s="723"/>
      <c r="IUI39" s="723"/>
      <c r="IUJ39" s="723"/>
      <c r="IUK39" s="723"/>
      <c r="IUL39" s="723"/>
      <c r="IUM39" s="723"/>
      <c r="IUN39" s="723"/>
      <c r="IUO39" s="723"/>
      <c r="IUP39" s="723"/>
      <c r="IUQ39" s="723"/>
      <c r="IUR39" s="723"/>
      <c r="IUS39" s="723"/>
      <c r="IUT39" s="723"/>
      <c r="IUU39" s="723"/>
      <c r="IUV39" s="723"/>
      <c r="IUW39" s="723"/>
      <c r="IUX39" s="723"/>
      <c r="IUY39" s="723"/>
      <c r="IUZ39" s="723"/>
      <c r="IVA39" s="723"/>
      <c r="IVB39" s="723"/>
      <c r="IVC39" s="723"/>
      <c r="IVD39" s="723"/>
      <c r="IVE39" s="723"/>
      <c r="IVF39" s="723"/>
      <c r="IVG39" s="723"/>
      <c r="IVH39" s="723"/>
      <c r="IVI39" s="723"/>
      <c r="IVJ39" s="723"/>
      <c r="IVK39" s="723"/>
      <c r="IVL39" s="723"/>
      <c r="IVM39" s="723"/>
      <c r="IVN39" s="723"/>
      <c r="IVO39" s="723"/>
      <c r="IVP39" s="723"/>
      <c r="IVQ39" s="723"/>
      <c r="IVR39" s="723"/>
      <c r="IVS39" s="723"/>
      <c r="IVT39" s="723"/>
      <c r="IVU39" s="723"/>
      <c r="IVV39" s="723"/>
      <c r="IVW39" s="723"/>
      <c r="IVX39" s="723"/>
      <c r="IVY39" s="723"/>
      <c r="IVZ39" s="723"/>
      <c r="IWA39" s="723"/>
      <c r="IWB39" s="723"/>
      <c r="IWC39" s="723"/>
      <c r="IWD39" s="723"/>
      <c r="IWE39" s="723"/>
      <c r="IWF39" s="723"/>
      <c r="IWG39" s="723"/>
      <c r="IWH39" s="723"/>
      <c r="IWI39" s="723"/>
      <c r="IWJ39" s="723"/>
      <c r="IWK39" s="723"/>
      <c r="IWL39" s="723"/>
      <c r="IWM39" s="723"/>
      <c r="IWN39" s="723"/>
      <c r="IWO39" s="723"/>
      <c r="IWP39" s="723"/>
      <c r="IWQ39" s="723"/>
      <c r="IWR39" s="723"/>
      <c r="IWS39" s="723"/>
      <c r="IWT39" s="723"/>
      <c r="IWU39" s="723"/>
      <c r="IWV39" s="723"/>
      <c r="IWW39" s="723"/>
      <c r="IWX39" s="723"/>
      <c r="IWY39" s="723"/>
      <c r="IWZ39" s="723"/>
      <c r="IXA39" s="723"/>
      <c r="IXB39" s="723"/>
      <c r="IXC39" s="723"/>
      <c r="IXD39" s="723"/>
      <c r="IXE39" s="723"/>
      <c r="IXF39" s="723"/>
      <c r="IXG39" s="723"/>
      <c r="IXH39" s="723"/>
      <c r="IXI39" s="723"/>
      <c r="IXJ39" s="723"/>
      <c r="IXK39" s="723"/>
      <c r="IXL39" s="723"/>
      <c r="IXM39" s="723"/>
      <c r="IXN39" s="723"/>
      <c r="IXO39" s="723"/>
      <c r="IXP39" s="723"/>
      <c r="IXQ39" s="723"/>
      <c r="IXR39" s="723"/>
      <c r="IXS39" s="723"/>
      <c r="IXT39" s="723"/>
      <c r="IXU39" s="723"/>
      <c r="IXV39" s="723"/>
      <c r="IXW39" s="723"/>
      <c r="IXX39" s="723"/>
      <c r="IXY39" s="723"/>
      <c r="IXZ39" s="723"/>
      <c r="IYA39" s="723"/>
      <c r="IYB39" s="723"/>
      <c r="IYC39" s="723"/>
      <c r="IYD39" s="723"/>
      <c r="IYE39" s="723"/>
      <c r="IYF39" s="723"/>
      <c r="IYG39" s="723"/>
      <c r="IYH39" s="723"/>
      <c r="IYI39" s="723"/>
      <c r="IYJ39" s="723"/>
      <c r="IYK39" s="723"/>
      <c r="IYL39" s="723"/>
      <c r="IYM39" s="723"/>
      <c r="IYN39" s="723"/>
      <c r="IYO39" s="723"/>
      <c r="IYP39" s="723"/>
      <c r="IYQ39" s="723"/>
      <c r="IYR39" s="723"/>
      <c r="IYS39" s="723"/>
      <c r="IYT39" s="723"/>
      <c r="IYU39" s="723"/>
      <c r="IYV39" s="723"/>
      <c r="IYW39" s="723"/>
      <c r="IYX39" s="723"/>
      <c r="IYY39" s="723"/>
      <c r="IYZ39" s="723"/>
      <c r="IZA39" s="723"/>
      <c r="IZB39" s="723"/>
      <c r="IZC39" s="723"/>
      <c r="IZD39" s="723"/>
      <c r="IZE39" s="723"/>
      <c r="IZF39" s="723"/>
      <c r="IZG39" s="723"/>
      <c r="IZH39" s="723"/>
      <c r="IZI39" s="723"/>
      <c r="IZJ39" s="723"/>
      <c r="IZK39" s="723"/>
      <c r="IZL39" s="723"/>
      <c r="IZM39" s="723"/>
      <c r="IZN39" s="723"/>
      <c r="IZO39" s="723"/>
      <c r="IZP39" s="723"/>
      <c r="IZQ39" s="723"/>
      <c r="IZR39" s="723"/>
      <c r="IZS39" s="723"/>
      <c r="IZT39" s="723"/>
      <c r="IZU39" s="723"/>
      <c r="IZV39" s="723"/>
      <c r="IZW39" s="723"/>
      <c r="IZX39" s="723"/>
      <c r="IZY39" s="723"/>
      <c r="IZZ39" s="723"/>
      <c r="JAA39" s="723"/>
      <c r="JAB39" s="723"/>
      <c r="JAC39" s="723"/>
      <c r="JAD39" s="723"/>
      <c r="JAE39" s="723"/>
      <c r="JAF39" s="723"/>
      <c r="JAG39" s="723"/>
      <c r="JAH39" s="723"/>
      <c r="JAI39" s="723"/>
      <c r="JAJ39" s="723"/>
      <c r="JAK39" s="723"/>
      <c r="JAL39" s="723"/>
      <c r="JAM39" s="723"/>
      <c r="JAN39" s="723"/>
      <c r="JAO39" s="723"/>
      <c r="JAP39" s="723"/>
      <c r="JAQ39" s="723"/>
      <c r="JAR39" s="723"/>
      <c r="JAS39" s="723"/>
      <c r="JAT39" s="723"/>
      <c r="JAU39" s="723"/>
      <c r="JAV39" s="723"/>
      <c r="JAW39" s="723"/>
      <c r="JAX39" s="723"/>
      <c r="JAY39" s="723"/>
      <c r="JAZ39" s="723"/>
      <c r="JBA39" s="723"/>
      <c r="JBB39" s="723"/>
      <c r="JBC39" s="723"/>
      <c r="JBD39" s="723"/>
      <c r="JBE39" s="723"/>
      <c r="JBF39" s="723"/>
      <c r="JBG39" s="723"/>
      <c r="JBH39" s="723"/>
      <c r="JBI39" s="723"/>
      <c r="JBJ39" s="723"/>
      <c r="JBK39" s="723"/>
      <c r="JBL39" s="723"/>
      <c r="JBM39" s="723"/>
      <c r="JBN39" s="723"/>
      <c r="JBO39" s="723"/>
      <c r="JBP39" s="723"/>
      <c r="JBQ39" s="723"/>
      <c r="JBR39" s="723"/>
      <c r="JBS39" s="723"/>
      <c r="JBT39" s="723"/>
      <c r="JBU39" s="723"/>
      <c r="JBV39" s="723"/>
      <c r="JBW39" s="723"/>
      <c r="JBX39" s="723"/>
      <c r="JBY39" s="723"/>
      <c r="JBZ39" s="723"/>
      <c r="JCA39" s="723"/>
      <c r="JCB39" s="723"/>
      <c r="JCC39" s="723"/>
      <c r="JCD39" s="723"/>
      <c r="JCE39" s="723"/>
      <c r="JCF39" s="723"/>
      <c r="JCG39" s="723"/>
      <c r="JCH39" s="723"/>
      <c r="JCI39" s="723"/>
      <c r="JCJ39" s="723"/>
      <c r="JCK39" s="723"/>
      <c r="JCL39" s="723"/>
      <c r="JCM39" s="723"/>
      <c r="JCN39" s="723"/>
      <c r="JCO39" s="723"/>
      <c r="JCP39" s="723"/>
      <c r="JCQ39" s="723"/>
      <c r="JCR39" s="723"/>
      <c r="JCS39" s="723"/>
      <c r="JCT39" s="723"/>
      <c r="JCU39" s="723"/>
      <c r="JCV39" s="723"/>
      <c r="JCW39" s="723"/>
      <c r="JCX39" s="723"/>
      <c r="JCY39" s="723"/>
      <c r="JCZ39" s="723"/>
      <c r="JDA39" s="723"/>
      <c r="JDB39" s="723"/>
      <c r="JDC39" s="723"/>
      <c r="JDD39" s="723"/>
      <c r="JDE39" s="723"/>
      <c r="JDF39" s="723"/>
      <c r="JDG39" s="723"/>
      <c r="JDH39" s="723"/>
      <c r="JDI39" s="723"/>
      <c r="JDJ39" s="723"/>
      <c r="JDK39" s="723"/>
      <c r="JDL39" s="723"/>
      <c r="JDM39" s="723"/>
      <c r="JDN39" s="723"/>
      <c r="JDO39" s="723"/>
      <c r="JDP39" s="723"/>
      <c r="JDQ39" s="723"/>
      <c r="JDR39" s="723"/>
      <c r="JDS39" s="723"/>
      <c r="JDT39" s="723"/>
      <c r="JDU39" s="723"/>
      <c r="JDV39" s="723"/>
      <c r="JDW39" s="723"/>
      <c r="JDX39" s="723"/>
      <c r="JDY39" s="723"/>
      <c r="JDZ39" s="723"/>
      <c r="JEA39" s="723"/>
      <c r="JEB39" s="723"/>
      <c r="JEC39" s="723"/>
      <c r="JED39" s="723"/>
      <c r="JEE39" s="723"/>
      <c r="JEF39" s="723"/>
      <c r="JEG39" s="723"/>
      <c r="JEH39" s="723"/>
      <c r="JEI39" s="723"/>
      <c r="JEJ39" s="723"/>
      <c r="JEK39" s="723"/>
      <c r="JEL39" s="723"/>
      <c r="JEM39" s="723"/>
      <c r="JEN39" s="723"/>
      <c r="JEO39" s="723"/>
      <c r="JEP39" s="723"/>
      <c r="JEQ39" s="723"/>
      <c r="JER39" s="723"/>
      <c r="JES39" s="723"/>
      <c r="JET39" s="723"/>
      <c r="JEU39" s="723"/>
      <c r="JEV39" s="723"/>
      <c r="JEW39" s="723"/>
      <c r="JEX39" s="723"/>
      <c r="JEY39" s="723"/>
      <c r="JEZ39" s="723"/>
      <c r="JFA39" s="723"/>
      <c r="JFB39" s="723"/>
      <c r="JFC39" s="723"/>
      <c r="JFD39" s="723"/>
      <c r="JFE39" s="723"/>
      <c r="JFF39" s="723"/>
      <c r="JFG39" s="723"/>
      <c r="JFH39" s="723"/>
      <c r="JFI39" s="723"/>
      <c r="JFJ39" s="723"/>
      <c r="JFK39" s="723"/>
      <c r="JFL39" s="723"/>
      <c r="JFM39" s="723"/>
      <c r="JFN39" s="723"/>
      <c r="JFO39" s="723"/>
      <c r="JFP39" s="723"/>
      <c r="JFQ39" s="723"/>
      <c r="JFR39" s="723"/>
      <c r="JFS39" s="723"/>
      <c r="JFT39" s="723"/>
      <c r="JFU39" s="723"/>
      <c r="JFV39" s="723"/>
      <c r="JFW39" s="723"/>
      <c r="JFX39" s="723"/>
      <c r="JFY39" s="723"/>
      <c r="JFZ39" s="723"/>
      <c r="JGA39" s="723"/>
      <c r="JGB39" s="723"/>
      <c r="JGC39" s="723"/>
      <c r="JGD39" s="723"/>
      <c r="JGE39" s="723"/>
      <c r="JGF39" s="723"/>
      <c r="JGG39" s="723"/>
      <c r="JGH39" s="723"/>
      <c r="JGI39" s="723"/>
      <c r="JGJ39" s="723"/>
      <c r="JGK39" s="723"/>
      <c r="JGL39" s="723"/>
      <c r="JGM39" s="723"/>
      <c r="JGN39" s="723"/>
      <c r="JGO39" s="723"/>
      <c r="JGP39" s="723"/>
      <c r="JGQ39" s="723"/>
      <c r="JGR39" s="723"/>
      <c r="JGS39" s="723"/>
      <c r="JGT39" s="723"/>
      <c r="JGU39" s="723"/>
      <c r="JGV39" s="723"/>
      <c r="JGW39" s="723"/>
      <c r="JGX39" s="723"/>
      <c r="JGY39" s="723"/>
      <c r="JGZ39" s="723"/>
      <c r="JHA39" s="723"/>
      <c r="JHB39" s="723"/>
      <c r="JHC39" s="723"/>
      <c r="JHD39" s="723"/>
      <c r="JHE39" s="723"/>
      <c r="JHF39" s="723"/>
      <c r="JHG39" s="723"/>
      <c r="JHH39" s="723"/>
      <c r="JHI39" s="723"/>
      <c r="JHJ39" s="723"/>
      <c r="JHK39" s="723"/>
      <c r="JHL39" s="723"/>
      <c r="JHM39" s="723"/>
      <c r="JHN39" s="723"/>
      <c r="JHO39" s="723"/>
      <c r="JHP39" s="723"/>
      <c r="JHQ39" s="723"/>
      <c r="JHR39" s="723"/>
      <c r="JHS39" s="723"/>
      <c r="JHT39" s="723"/>
      <c r="JHU39" s="723"/>
      <c r="JHV39" s="723"/>
      <c r="JHW39" s="723"/>
      <c r="JHX39" s="723"/>
      <c r="JHY39" s="723"/>
      <c r="JHZ39" s="723"/>
      <c r="JIA39" s="723"/>
      <c r="JIB39" s="723"/>
      <c r="JIC39" s="723"/>
      <c r="JID39" s="723"/>
      <c r="JIE39" s="723"/>
      <c r="JIF39" s="723"/>
      <c r="JIG39" s="723"/>
      <c r="JIH39" s="723"/>
      <c r="JII39" s="723"/>
      <c r="JIJ39" s="723"/>
      <c r="JIK39" s="723"/>
      <c r="JIL39" s="723"/>
      <c r="JIM39" s="723"/>
      <c r="JIN39" s="723"/>
      <c r="JIO39" s="723"/>
      <c r="JIP39" s="723"/>
      <c r="JIQ39" s="723"/>
      <c r="JIR39" s="723"/>
      <c r="JIS39" s="723"/>
      <c r="JIT39" s="723"/>
      <c r="JIU39" s="723"/>
      <c r="JIV39" s="723"/>
      <c r="JIW39" s="723"/>
      <c r="JIX39" s="723"/>
      <c r="JIY39" s="723"/>
      <c r="JIZ39" s="723"/>
      <c r="JJA39" s="723"/>
      <c r="JJB39" s="723"/>
      <c r="JJC39" s="723"/>
      <c r="JJD39" s="723"/>
      <c r="JJE39" s="723"/>
      <c r="JJF39" s="723"/>
      <c r="JJG39" s="723"/>
      <c r="JJH39" s="723"/>
      <c r="JJI39" s="723"/>
      <c r="JJJ39" s="723"/>
      <c r="JJK39" s="723"/>
      <c r="JJL39" s="723"/>
      <c r="JJM39" s="723"/>
      <c r="JJN39" s="723"/>
      <c r="JJO39" s="723"/>
      <c r="JJP39" s="723"/>
      <c r="JJQ39" s="723"/>
      <c r="JJR39" s="723"/>
      <c r="JJS39" s="723"/>
      <c r="JJT39" s="723"/>
      <c r="JJU39" s="723"/>
      <c r="JJV39" s="723"/>
      <c r="JJW39" s="723"/>
      <c r="JJX39" s="723"/>
      <c r="JJY39" s="723"/>
      <c r="JJZ39" s="723"/>
      <c r="JKA39" s="723"/>
      <c r="JKB39" s="723"/>
      <c r="JKC39" s="723"/>
      <c r="JKD39" s="723"/>
      <c r="JKE39" s="723"/>
      <c r="JKF39" s="723"/>
      <c r="JKG39" s="723"/>
      <c r="JKH39" s="723"/>
      <c r="JKI39" s="723"/>
      <c r="JKJ39" s="723"/>
      <c r="JKK39" s="723"/>
      <c r="JKL39" s="723"/>
      <c r="JKM39" s="723"/>
      <c r="JKN39" s="723"/>
      <c r="JKO39" s="723"/>
      <c r="JKP39" s="723"/>
      <c r="JKQ39" s="723"/>
      <c r="JKR39" s="723"/>
      <c r="JKS39" s="723"/>
      <c r="JKT39" s="723"/>
      <c r="JKU39" s="723"/>
      <c r="JKV39" s="723"/>
      <c r="JKW39" s="723"/>
      <c r="JKX39" s="723"/>
      <c r="JKY39" s="723"/>
      <c r="JKZ39" s="723"/>
      <c r="JLA39" s="723"/>
      <c r="JLB39" s="723"/>
      <c r="JLC39" s="723"/>
      <c r="JLD39" s="723"/>
      <c r="JLE39" s="723"/>
      <c r="JLF39" s="723"/>
      <c r="JLG39" s="723"/>
      <c r="JLH39" s="723"/>
      <c r="JLI39" s="723"/>
      <c r="JLJ39" s="723"/>
      <c r="JLK39" s="723"/>
      <c r="JLL39" s="723"/>
      <c r="JLM39" s="723"/>
      <c r="JLN39" s="723"/>
      <c r="JLO39" s="723"/>
      <c r="JLP39" s="723"/>
      <c r="JLQ39" s="723"/>
      <c r="JLR39" s="723"/>
      <c r="JLS39" s="723"/>
      <c r="JLT39" s="723"/>
      <c r="JLU39" s="723"/>
      <c r="JLV39" s="723"/>
      <c r="JLW39" s="723"/>
      <c r="JLX39" s="723"/>
      <c r="JLY39" s="723"/>
      <c r="JLZ39" s="723"/>
      <c r="JMA39" s="723"/>
      <c r="JMB39" s="723"/>
      <c r="JMC39" s="723"/>
      <c r="JMD39" s="723"/>
      <c r="JME39" s="723"/>
      <c r="JMF39" s="723"/>
      <c r="JMG39" s="723"/>
      <c r="JMH39" s="723"/>
      <c r="JMI39" s="723"/>
      <c r="JMJ39" s="723"/>
      <c r="JMK39" s="723"/>
      <c r="JML39" s="723"/>
      <c r="JMM39" s="723"/>
      <c r="JMN39" s="723"/>
      <c r="JMO39" s="723"/>
      <c r="JMP39" s="723"/>
      <c r="JMQ39" s="723"/>
      <c r="JMR39" s="723"/>
      <c r="JMS39" s="723"/>
      <c r="JMT39" s="723"/>
      <c r="JMU39" s="723"/>
      <c r="JMV39" s="723"/>
      <c r="JMW39" s="723"/>
      <c r="JMX39" s="723"/>
      <c r="JMY39" s="723"/>
      <c r="JMZ39" s="723"/>
      <c r="JNA39" s="723"/>
      <c r="JNB39" s="723"/>
      <c r="JNC39" s="723"/>
      <c r="JND39" s="723"/>
      <c r="JNE39" s="723"/>
      <c r="JNF39" s="723"/>
      <c r="JNG39" s="723"/>
      <c r="JNH39" s="723"/>
      <c r="JNI39" s="723"/>
      <c r="JNJ39" s="723"/>
      <c r="JNK39" s="723"/>
      <c r="JNL39" s="723"/>
      <c r="JNM39" s="723"/>
      <c r="JNN39" s="723"/>
      <c r="JNO39" s="723"/>
      <c r="JNP39" s="723"/>
      <c r="JNQ39" s="723"/>
      <c r="JNR39" s="723"/>
      <c r="JNS39" s="723"/>
      <c r="JNT39" s="723"/>
      <c r="JNU39" s="723"/>
      <c r="JNV39" s="723"/>
      <c r="JNW39" s="723"/>
      <c r="JNX39" s="723"/>
      <c r="JNY39" s="723"/>
      <c r="JNZ39" s="723"/>
      <c r="JOA39" s="723"/>
      <c r="JOB39" s="723"/>
      <c r="JOC39" s="723"/>
      <c r="JOD39" s="723"/>
      <c r="JOE39" s="723"/>
      <c r="JOF39" s="723"/>
      <c r="JOG39" s="723"/>
      <c r="JOH39" s="723"/>
      <c r="JOI39" s="723"/>
      <c r="JOJ39" s="723"/>
      <c r="JOK39" s="723"/>
      <c r="JOL39" s="723"/>
      <c r="JOM39" s="723"/>
      <c r="JON39" s="723"/>
      <c r="JOO39" s="723"/>
      <c r="JOP39" s="723"/>
      <c r="JOQ39" s="723"/>
      <c r="JOR39" s="723"/>
      <c r="JOS39" s="723"/>
      <c r="JOT39" s="723"/>
      <c r="JOU39" s="723"/>
      <c r="JOV39" s="723"/>
      <c r="JOW39" s="723"/>
      <c r="JOX39" s="723"/>
      <c r="JOY39" s="723"/>
      <c r="JOZ39" s="723"/>
      <c r="JPA39" s="723"/>
      <c r="JPB39" s="723"/>
      <c r="JPC39" s="723"/>
      <c r="JPD39" s="723"/>
      <c r="JPE39" s="723"/>
      <c r="JPF39" s="723"/>
      <c r="JPG39" s="723"/>
      <c r="JPH39" s="723"/>
      <c r="JPI39" s="723"/>
      <c r="JPJ39" s="723"/>
      <c r="JPK39" s="723"/>
      <c r="JPL39" s="723"/>
      <c r="JPM39" s="723"/>
      <c r="JPN39" s="723"/>
      <c r="JPO39" s="723"/>
      <c r="JPP39" s="723"/>
      <c r="JPQ39" s="723"/>
      <c r="JPR39" s="723"/>
      <c r="JPS39" s="723"/>
      <c r="JPT39" s="723"/>
      <c r="JPU39" s="723"/>
      <c r="JPV39" s="723"/>
      <c r="JPW39" s="723"/>
      <c r="JPX39" s="723"/>
      <c r="JPY39" s="723"/>
      <c r="JPZ39" s="723"/>
      <c r="JQA39" s="723"/>
      <c r="JQB39" s="723"/>
      <c r="JQC39" s="723"/>
      <c r="JQD39" s="723"/>
      <c r="JQE39" s="723"/>
      <c r="JQF39" s="723"/>
      <c r="JQG39" s="723"/>
      <c r="JQH39" s="723"/>
      <c r="JQI39" s="723"/>
      <c r="JQJ39" s="723"/>
      <c r="JQK39" s="723"/>
      <c r="JQL39" s="723"/>
      <c r="JQM39" s="723"/>
      <c r="JQN39" s="723"/>
      <c r="JQO39" s="723"/>
      <c r="JQP39" s="723"/>
      <c r="JQQ39" s="723"/>
      <c r="JQR39" s="723"/>
      <c r="JQS39" s="723"/>
      <c r="JQT39" s="723"/>
      <c r="JQU39" s="723"/>
      <c r="JQV39" s="723"/>
      <c r="JQW39" s="723"/>
      <c r="JQX39" s="723"/>
      <c r="JQY39" s="723"/>
      <c r="JQZ39" s="723"/>
      <c r="JRA39" s="723"/>
      <c r="JRB39" s="723"/>
      <c r="JRC39" s="723"/>
      <c r="JRD39" s="723"/>
      <c r="JRE39" s="723"/>
      <c r="JRF39" s="723"/>
      <c r="JRG39" s="723"/>
      <c r="JRH39" s="723"/>
      <c r="JRI39" s="723"/>
      <c r="JRJ39" s="723"/>
      <c r="JRK39" s="723"/>
      <c r="JRL39" s="723"/>
      <c r="JRM39" s="723"/>
      <c r="JRN39" s="723"/>
      <c r="JRO39" s="723"/>
      <c r="JRP39" s="723"/>
      <c r="JRQ39" s="723"/>
      <c r="JRR39" s="723"/>
      <c r="JRS39" s="723"/>
      <c r="JRT39" s="723"/>
      <c r="JRU39" s="723"/>
      <c r="JRV39" s="723"/>
      <c r="JRW39" s="723"/>
      <c r="JRX39" s="723"/>
      <c r="JRY39" s="723"/>
      <c r="JRZ39" s="723"/>
      <c r="JSA39" s="723"/>
      <c r="JSB39" s="723"/>
      <c r="JSC39" s="723"/>
      <c r="JSD39" s="723"/>
      <c r="JSE39" s="723"/>
      <c r="JSF39" s="723"/>
      <c r="JSG39" s="723"/>
      <c r="JSH39" s="723"/>
      <c r="JSI39" s="723"/>
      <c r="JSJ39" s="723"/>
      <c r="JSK39" s="723"/>
      <c r="JSL39" s="723"/>
      <c r="JSM39" s="723"/>
      <c r="JSN39" s="723"/>
      <c r="JSO39" s="723"/>
      <c r="JSP39" s="723"/>
      <c r="JSQ39" s="723"/>
      <c r="JSR39" s="723"/>
      <c r="JSS39" s="723"/>
      <c r="JST39" s="723"/>
      <c r="JSU39" s="723"/>
      <c r="JSV39" s="723"/>
      <c r="JSW39" s="723"/>
      <c r="JSX39" s="723"/>
      <c r="JSY39" s="723"/>
      <c r="JSZ39" s="723"/>
      <c r="JTA39" s="723"/>
      <c r="JTB39" s="723"/>
      <c r="JTC39" s="723"/>
      <c r="JTD39" s="723"/>
      <c r="JTE39" s="723"/>
      <c r="JTF39" s="723"/>
      <c r="JTG39" s="723"/>
      <c r="JTH39" s="723"/>
      <c r="JTI39" s="723"/>
      <c r="JTJ39" s="723"/>
      <c r="JTK39" s="723"/>
      <c r="JTL39" s="723"/>
      <c r="JTM39" s="723"/>
      <c r="JTN39" s="723"/>
      <c r="JTO39" s="723"/>
      <c r="JTP39" s="723"/>
      <c r="JTQ39" s="723"/>
      <c r="JTR39" s="723"/>
      <c r="JTS39" s="723"/>
      <c r="JTT39" s="723"/>
      <c r="JTU39" s="723"/>
      <c r="JTV39" s="723"/>
      <c r="JTW39" s="723"/>
      <c r="JTX39" s="723"/>
      <c r="JTY39" s="723"/>
      <c r="JTZ39" s="723"/>
      <c r="JUA39" s="723"/>
      <c r="JUB39" s="723"/>
      <c r="JUC39" s="723"/>
      <c r="JUD39" s="723"/>
      <c r="JUE39" s="723"/>
      <c r="JUF39" s="723"/>
      <c r="JUG39" s="723"/>
      <c r="JUH39" s="723"/>
      <c r="JUI39" s="723"/>
      <c r="JUJ39" s="723"/>
      <c r="JUK39" s="723"/>
      <c r="JUL39" s="723"/>
      <c r="JUM39" s="723"/>
      <c r="JUN39" s="723"/>
      <c r="JUO39" s="723"/>
      <c r="JUP39" s="723"/>
      <c r="JUQ39" s="723"/>
      <c r="JUR39" s="723"/>
      <c r="JUS39" s="723"/>
      <c r="JUT39" s="723"/>
      <c r="JUU39" s="723"/>
      <c r="JUV39" s="723"/>
      <c r="JUW39" s="723"/>
      <c r="JUX39" s="723"/>
      <c r="JUY39" s="723"/>
      <c r="JUZ39" s="723"/>
      <c r="JVA39" s="723"/>
      <c r="JVB39" s="723"/>
      <c r="JVC39" s="723"/>
      <c r="JVD39" s="723"/>
      <c r="JVE39" s="723"/>
      <c r="JVF39" s="723"/>
      <c r="JVG39" s="723"/>
      <c r="JVH39" s="723"/>
      <c r="JVI39" s="723"/>
      <c r="JVJ39" s="723"/>
      <c r="JVK39" s="723"/>
      <c r="JVL39" s="723"/>
      <c r="JVM39" s="723"/>
      <c r="JVN39" s="723"/>
      <c r="JVO39" s="723"/>
      <c r="JVP39" s="723"/>
      <c r="JVQ39" s="723"/>
      <c r="JVR39" s="723"/>
      <c r="JVS39" s="723"/>
      <c r="JVT39" s="723"/>
      <c r="JVU39" s="723"/>
      <c r="JVV39" s="723"/>
      <c r="JVW39" s="723"/>
      <c r="JVX39" s="723"/>
      <c r="JVY39" s="723"/>
      <c r="JVZ39" s="723"/>
      <c r="JWA39" s="723"/>
      <c r="JWB39" s="723"/>
      <c r="JWC39" s="723"/>
      <c r="JWD39" s="723"/>
      <c r="JWE39" s="723"/>
      <c r="JWF39" s="723"/>
      <c r="JWG39" s="723"/>
      <c r="JWH39" s="723"/>
      <c r="JWI39" s="723"/>
      <c r="JWJ39" s="723"/>
      <c r="JWK39" s="723"/>
      <c r="JWL39" s="723"/>
      <c r="JWM39" s="723"/>
      <c r="JWN39" s="723"/>
      <c r="JWO39" s="723"/>
      <c r="JWP39" s="723"/>
      <c r="JWQ39" s="723"/>
      <c r="JWR39" s="723"/>
      <c r="JWS39" s="723"/>
      <c r="JWT39" s="723"/>
      <c r="JWU39" s="723"/>
      <c r="JWV39" s="723"/>
      <c r="JWW39" s="723"/>
      <c r="JWX39" s="723"/>
      <c r="JWY39" s="723"/>
      <c r="JWZ39" s="723"/>
      <c r="JXA39" s="723"/>
      <c r="JXB39" s="723"/>
      <c r="JXC39" s="723"/>
      <c r="JXD39" s="723"/>
      <c r="JXE39" s="723"/>
      <c r="JXF39" s="723"/>
      <c r="JXG39" s="723"/>
      <c r="JXH39" s="723"/>
      <c r="JXI39" s="723"/>
      <c r="JXJ39" s="723"/>
      <c r="JXK39" s="723"/>
      <c r="JXL39" s="723"/>
      <c r="JXM39" s="723"/>
      <c r="JXN39" s="723"/>
      <c r="JXO39" s="723"/>
      <c r="JXP39" s="723"/>
      <c r="JXQ39" s="723"/>
      <c r="JXR39" s="723"/>
      <c r="JXS39" s="723"/>
      <c r="JXT39" s="723"/>
      <c r="JXU39" s="723"/>
      <c r="JXV39" s="723"/>
      <c r="JXW39" s="723"/>
      <c r="JXX39" s="723"/>
      <c r="JXY39" s="723"/>
      <c r="JXZ39" s="723"/>
      <c r="JYA39" s="723"/>
      <c r="JYB39" s="723"/>
      <c r="JYC39" s="723"/>
      <c r="JYD39" s="723"/>
      <c r="JYE39" s="723"/>
      <c r="JYF39" s="723"/>
      <c r="JYG39" s="723"/>
      <c r="JYH39" s="723"/>
      <c r="JYI39" s="723"/>
      <c r="JYJ39" s="723"/>
      <c r="JYK39" s="723"/>
      <c r="JYL39" s="723"/>
      <c r="JYM39" s="723"/>
      <c r="JYN39" s="723"/>
      <c r="JYO39" s="723"/>
      <c r="JYP39" s="723"/>
      <c r="JYQ39" s="723"/>
      <c r="JYR39" s="723"/>
      <c r="JYS39" s="723"/>
      <c r="JYT39" s="723"/>
      <c r="JYU39" s="723"/>
      <c r="JYV39" s="723"/>
      <c r="JYW39" s="723"/>
      <c r="JYX39" s="723"/>
      <c r="JYY39" s="723"/>
      <c r="JYZ39" s="723"/>
      <c r="JZA39" s="723"/>
      <c r="JZB39" s="723"/>
      <c r="JZC39" s="723"/>
      <c r="JZD39" s="723"/>
      <c r="JZE39" s="723"/>
      <c r="JZF39" s="723"/>
      <c r="JZG39" s="723"/>
      <c r="JZH39" s="723"/>
      <c r="JZI39" s="723"/>
      <c r="JZJ39" s="723"/>
      <c r="JZK39" s="723"/>
      <c r="JZL39" s="723"/>
      <c r="JZM39" s="723"/>
      <c r="JZN39" s="723"/>
      <c r="JZO39" s="723"/>
      <c r="JZP39" s="723"/>
      <c r="JZQ39" s="723"/>
      <c r="JZR39" s="723"/>
      <c r="JZS39" s="723"/>
      <c r="JZT39" s="723"/>
      <c r="JZU39" s="723"/>
      <c r="JZV39" s="723"/>
      <c r="JZW39" s="723"/>
      <c r="JZX39" s="723"/>
      <c r="JZY39" s="723"/>
      <c r="JZZ39" s="723"/>
      <c r="KAA39" s="723"/>
      <c r="KAB39" s="723"/>
      <c r="KAC39" s="723"/>
      <c r="KAD39" s="723"/>
      <c r="KAE39" s="723"/>
      <c r="KAF39" s="723"/>
      <c r="KAG39" s="723"/>
      <c r="KAH39" s="723"/>
      <c r="KAI39" s="723"/>
      <c r="KAJ39" s="723"/>
      <c r="KAK39" s="723"/>
      <c r="KAL39" s="723"/>
      <c r="KAM39" s="723"/>
      <c r="KAN39" s="723"/>
      <c r="KAO39" s="723"/>
      <c r="KAP39" s="723"/>
      <c r="KAQ39" s="723"/>
      <c r="KAR39" s="723"/>
      <c r="KAS39" s="723"/>
      <c r="KAT39" s="723"/>
      <c r="KAU39" s="723"/>
      <c r="KAV39" s="723"/>
      <c r="KAW39" s="723"/>
      <c r="KAX39" s="723"/>
      <c r="KAY39" s="723"/>
      <c r="KAZ39" s="723"/>
      <c r="KBA39" s="723"/>
      <c r="KBB39" s="723"/>
      <c r="KBC39" s="723"/>
      <c r="KBD39" s="723"/>
      <c r="KBE39" s="723"/>
      <c r="KBF39" s="723"/>
      <c r="KBG39" s="723"/>
      <c r="KBH39" s="723"/>
      <c r="KBI39" s="723"/>
      <c r="KBJ39" s="723"/>
      <c r="KBK39" s="723"/>
      <c r="KBL39" s="723"/>
      <c r="KBM39" s="723"/>
      <c r="KBN39" s="723"/>
      <c r="KBO39" s="723"/>
      <c r="KBP39" s="723"/>
      <c r="KBQ39" s="723"/>
      <c r="KBR39" s="723"/>
      <c r="KBS39" s="723"/>
      <c r="KBT39" s="723"/>
      <c r="KBU39" s="723"/>
      <c r="KBV39" s="723"/>
      <c r="KBW39" s="723"/>
      <c r="KBX39" s="723"/>
      <c r="KBY39" s="723"/>
      <c r="KBZ39" s="723"/>
      <c r="KCA39" s="723"/>
      <c r="KCB39" s="723"/>
      <c r="KCC39" s="723"/>
      <c r="KCD39" s="723"/>
      <c r="KCE39" s="723"/>
      <c r="KCF39" s="723"/>
      <c r="KCG39" s="723"/>
      <c r="KCH39" s="723"/>
      <c r="KCI39" s="723"/>
      <c r="KCJ39" s="723"/>
      <c r="KCK39" s="723"/>
      <c r="KCL39" s="723"/>
      <c r="KCM39" s="723"/>
      <c r="KCN39" s="723"/>
      <c r="KCO39" s="723"/>
      <c r="KCP39" s="723"/>
      <c r="KCQ39" s="723"/>
      <c r="KCR39" s="723"/>
      <c r="KCS39" s="723"/>
      <c r="KCT39" s="723"/>
      <c r="KCU39" s="723"/>
      <c r="KCV39" s="723"/>
      <c r="KCW39" s="723"/>
      <c r="KCX39" s="723"/>
      <c r="KCY39" s="723"/>
      <c r="KCZ39" s="723"/>
      <c r="KDA39" s="723"/>
      <c r="KDB39" s="723"/>
      <c r="KDC39" s="723"/>
      <c r="KDD39" s="723"/>
      <c r="KDE39" s="723"/>
      <c r="KDF39" s="723"/>
      <c r="KDG39" s="723"/>
      <c r="KDH39" s="723"/>
      <c r="KDI39" s="723"/>
      <c r="KDJ39" s="723"/>
      <c r="KDK39" s="723"/>
      <c r="KDL39" s="723"/>
      <c r="KDM39" s="723"/>
      <c r="KDN39" s="723"/>
      <c r="KDO39" s="723"/>
      <c r="KDP39" s="723"/>
      <c r="KDQ39" s="723"/>
      <c r="KDR39" s="723"/>
      <c r="KDS39" s="723"/>
      <c r="KDT39" s="723"/>
      <c r="KDU39" s="723"/>
      <c r="KDV39" s="723"/>
      <c r="KDW39" s="723"/>
      <c r="KDX39" s="723"/>
      <c r="KDY39" s="723"/>
      <c r="KDZ39" s="723"/>
      <c r="KEA39" s="723"/>
      <c r="KEB39" s="723"/>
      <c r="KEC39" s="723"/>
      <c r="KED39" s="723"/>
      <c r="KEE39" s="723"/>
      <c r="KEF39" s="723"/>
      <c r="KEG39" s="723"/>
      <c r="KEH39" s="723"/>
      <c r="KEI39" s="723"/>
      <c r="KEJ39" s="723"/>
      <c r="KEK39" s="723"/>
      <c r="KEL39" s="723"/>
      <c r="KEM39" s="723"/>
      <c r="KEN39" s="723"/>
      <c r="KEO39" s="723"/>
      <c r="KEP39" s="723"/>
      <c r="KEQ39" s="723"/>
      <c r="KER39" s="723"/>
      <c r="KES39" s="723"/>
      <c r="KET39" s="723"/>
      <c r="KEU39" s="723"/>
      <c r="KEV39" s="723"/>
      <c r="KEW39" s="723"/>
      <c r="KEX39" s="723"/>
      <c r="KEY39" s="723"/>
      <c r="KEZ39" s="723"/>
      <c r="KFA39" s="723"/>
      <c r="KFB39" s="723"/>
      <c r="KFC39" s="723"/>
      <c r="KFD39" s="723"/>
      <c r="KFE39" s="723"/>
      <c r="KFF39" s="723"/>
      <c r="KFG39" s="723"/>
      <c r="KFH39" s="723"/>
      <c r="KFI39" s="723"/>
      <c r="KFJ39" s="723"/>
      <c r="KFK39" s="723"/>
      <c r="KFL39" s="723"/>
      <c r="KFM39" s="723"/>
      <c r="KFN39" s="723"/>
      <c r="KFO39" s="723"/>
      <c r="KFP39" s="723"/>
      <c r="KFQ39" s="723"/>
      <c r="KFR39" s="723"/>
      <c r="KFS39" s="723"/>
      <c r="KFT39" s="723"/>
      <c r="KFU39" s="723"/>
      <c r="KFV39" s="723"/>
      <c r="KFW39" s="723"/>
      <c r="KFX39" s="723"/>
      <c r="KFY39" s="723"/>
      <c r="KFZ39" s="723"/>
      <c r="KGA39" s="723"/>
      <c r="KGB39" s="723"/>
      <c r="KGC39" s="723"/>
      <c r="KGD39" s="723"/>
      <c r="KGE39" s="723"/>
      <c r="KGF39" s="723"/>
      <c r="KGG39" s="723"/>
      <c r="KGH39" s="723"/>
      <c r="KGI39" s="723"/>
      <c r="KGJ39" s="723"/>
      <c r="KGK39" s="723"/>
      <c r="KGL39" s="723"/>
      <c r="KGM39" s="723"/>
      <c r="KGN39" s="723"/>
      <c r="KGO39" s="723"/>
      <c r="KGP39" s="723"/>
      <c r="KGQ39" s="723"/>
      <c r="KGR39" s="723"/>
      <c r="KGS39" s="723"/>
      <c r="KGT39" s="723"/>
      <c r="KGU39" s="723"/>
      <c r="KGV39" s="723"/>
      <c r="KGW39" s="723"/>
      <c r="KGX39" s="723"/>
      <c r="KGY39" s="723"/>
      <c r="KGZ39" s="723"/>
      <c r="KHA39" s="723"/>
      <c r="KHB39" s="723"/>
      <c r="KHC39" s="723"/>
      <c r="KHD39" s="723"/>
      <c r="KHE39" s="723"/>
      <c r="KHF39" s="723"/>
      <c r="KHG39" s="723"/>
      <c r="KHH39" s="723"/>
      <c r="KHI39" s="723"/>
      <c r="KHJ39" s="723"/>
      <c r="KHK39" s="723"/>
      <c r="KHL39" s="723"/>
      <c r="KHM39" s="723"/>
      <c r="KHN39" s="723"/>
      <c r="KHO39" s="723"/>
      <c r="KHP39" s="723"/>
      <c r="KHQ39" s="723"/>
      <c r="KHR39" s="723"/>
      <c r="KHS39" s="723"/>
      <c r="KHT39" s="723"/>
      <c r="KHU39" s="723"/>
      <c r="KHV39" s="723"/>
      <c r="KHW39" s="723"/>
      <c r="KHX39" s="723"/>
      <c r="KHY39" s="723"/>
      <c r="KHZ39" s="723"/>
      <c r="KIA39" s="723"/>
      <c r="KIB39" s="723"/>
      <c r="KIC39" s="723"/>
      <c r="KID39" s="723"/>
      <c r="KIE39" s="723"/>
      <c r="KIF39" s="723"/>
      <c r="KIG39" s="723"/>
      <c r="KIH39" s="723"/>
      <c r="KII39" s="723"/>
      <c r="KIJ39" s="723"/>
      <c r="KIK39" s="723"/>
      <c r="KIL39" s="723"/>
      <c r="KIM39" s="723"/>
      <c r="KIN39" s="723"/>
      <c r="KIO39" s="723"/>
      <c r="KIP39" s="723"/>
      <c r="KIQ39" s="723"/>
      <c r="KIR39" s="723"/>
      <c r="KIS39" s="723"/>
      <c r="KIT39" s="723"/>
      <c r="KIU39" s="723"/>
      <c r="KIV39" s="723"/>
      <c r="KIW39" s="723"/>
      <c r="KIX39" s="723"/>
      <c r="KIY39" s="723"/>
      <c r="KIZ39" s="723"/>
      <c r="KJA39" s="723"/>
      <c r="KJB39" s="723"/>
      <c r="KJC39" s="723"/>
      <c r="KJD39" s="723"/>
      <c r="KJE39" s="723"/>
      <c r="KJF39" s="723"/>
      <c r="KJG39" s="723"/>
      <c r="KJH39" s="723"/>
      <c r="KJI39" s="723"/>
      <c r="KJJ39" s="723"/>
      <c r="KJK39" s="723"/>
      <c r="KJL39" s="723"/>
      <c r="KJM39" s="723"/>
      <c r="KJN39" s="723"/>
      <c r="KJO39" s="723"/>
      <c r="KJP39" s="723"/>
      <c r="KJQ39" s="723"/>
      <c r="KJR39" s="723"/>
      <c r="KJS39" s="723"/>
      <c r="KJT39" s="723"/>
      <c r="KJU39" s="723"/>
      <c r="KJV39" s="723"/>
      <c r="KJW39" s="723"/>
      <c r="KJX39" s="723"/>
      <c r="KJY39" s="723"/>
      <c r="KJZ39" s="723"/>
      <c r="KKA39" s="723"/>
      <c r="KKB39" s="723"/>
      <c r="KKC39" s="723"/>
      <c r="KKD39" s="723"/>
      <c r="KKE39" s="723"/>
      <c r="KKF39" s="723"/>
      <c r="KKG39" s="723"/>
      <c r="KKH39" s="723"/>
      <c r="KKI39" s="723"/>
      <c r="KKJ39" s="723"/>
      <c r="KKK39" s="723"/>
      <c r="KKL39" s="723"/>
      <c r="KKM39" s="723"/>
      <c r="KKN39" s="723"/>
      <c r="KKO39" s="723"/>
      <c r="KKP39" s="723"/>
      <c r="KKQ39" s="723"/>
      <c r="KKR39" s="723"/>
      <c r="KKS39" s="723"/>
      <c r="KKT39" s="723"/>
      <c r="KKU39" s="723"/>
      <c r="KKV39" s="723"/>
      <c r="KKW39" s="723"/>
      <c r="KKX39" s="723"/>
      <c r="KKY39" s="723"/>
      <c r="KKZ39" s="723"/>
      <c r="KLA39" s="723"/>
      <c r="KLB39" s="723"/>
      <c r="KLC39" s="723"/>
      <c r="KLD39" s="723"/>
      <c r="KLE39" s="723"/>
      <c r="KLF39" s="723"/>
      <c r="KLG39" s="723"/>
      <c r="KLH39" s="723"/>
      <c r="KLI39" s="723"/>
      <c r="KLJ39" s="723"/>
      <c r="KLK39" s="723"/>
      <c r="KLL39" s="723"/>
      <c r="KLM39" s="723"/>
      <c r="KLN39" s="723"/>
      <c r="KLO39" s="723"/>
      <c r="KLP39" s="723"/>
      <c r="KLQ39" s="723"/>
      <c r="KLR39" s="723"/>
      <c r="KLS39" s="723"/>
      <c r="KLT39" s="723"/>
      <c r="KLU39" s="723"/>
      <c r="KLV39" s="723"/>
      <c r="KLW39" s="723"/>
      <c r="KLX39" s="723"/>
      <c r="KLY39" s="723"/>
      <c r="KLZ39" s="723"/>
      <c r="KMA39" s="723"/>
      <c r="KMB39" s="723"/>
      <c r="KMC39" s="723"/>
      <c r="KMD39" s="723"/>
      <c r="KME39" s="723"/>
      <c r="KMF39" s="723"/>
      <c r="KMG39" s="723"/>
      <c r="KMH39" s="723"/>
      <c r="KMI39" s="723"/>
      <c r="KMJ39" s="723"/>
      <c r="KMK39" s="723"/>
      <c r="KML39" s="723"/>
      <c r="KMM39" s="723"/>
      <c r="KMN39" s="723"/>
      <c r="KMO39" s="723"/>
      <c r="KMP39" s="723"/>
      <c r="KMQ39" s="723"/>
      <c r="KMR39" s="723"/>
      <c r="KMS39" s="723"/>
      <c r="KMT39" s="723"/>
      <c r="KMU39" s="723"/>
      <c r="KMV39" s="723"/>
      <c r="KMW39" s="723"/>
      <c r="KMX39" s="723"/>
      <c r="KMY39" s="723"/>
      <c r="KMZ39" s="723"/>
      <c r="KNA39" s="723"/>
      <c r="KNB39" s="723"/>
      <c r="KNC39" s="723"/>
      <c r="KND39" s="723"/>
      <c r="KNE39" s="723"/>
      <c r="KNF39" s="723"/>
      <c r="KNG39" s="723"/>
      <c r="KNH39" s="723"/>
      <c r="KNI39" s="723"/>
      <c r="KNJ39" s="723"/>
      <c r="KNK39" s="723"/>
      <c r="KNL39" s="723"/>
      <c r="KNM39" s="723"/>
      <c r="KNN39" s="723"/>
      <c r="KNO39" s="723"/>
      <c r="KNP39" s="723"/>
      <c r="KNQ39" s="723"/>
      <c r="KNR39" s="723"/>
      <c r="KNS39" s="723"/>
      <c r="KNT39" s="723"/>
      <c r="KNU39" s="723"/>
      <c r="KNV39" s="723"/>
      <c r="KNW39" s="723"/>
      <c r="KNX39" s="723"/>
      <c r="KNY39" s="723"/>
      <c r="KNZ39" s="723"/>
      <c r="KOA39" s="723"/>
      <c r="KOB39" s="723"/>
      <c r="KOC39" s="723"/>
      <c r="KOD39" s="723"/>
      <c r="KOE39" s="723"/>
      <c r="KOF39" s="723"/>
      <c r="KOG39" s="723"/>
      <c r="KOH39" s="723"/>
      <c r="KOI39" s="723"/>
      <c r="KOJ39" s="723"/>
      <c r="KOK39" s="723"/>
      <c r="KOL39" s="723"/>
      <c r="KOM39" s="723"/>
      <c r="KON39" s="723"/>
      <c r="KOO39" s="723"/>
      <c r="KOP39" s="723"/>
      <c r="KOQ39" s="723"/>
      <c r="KOR39" s="723"/>
      <c r="KOS39" s="723"/>
      <c r="KOT39" s="723"/>
      <c r="KOU39" s="723"/>
      <c r="KOV39" s="723"/>
      <c r="KOW39" s="723"/>
      <c r="KOX39" s="723"/>
      <c r="KOY39" s="723"/>
      <c r="KOZ39" s="723"/>
      <c r="KPA39" s="723"/>
      <c r="KPB39" s="723"/>
      <c r="KPC39" s="723"/>
      <c r="KPD39" s="723"/>
      <c r="KPE39" s="723"/>
      <c r="KPF39" s="723"/>
      <c r="KPG39" s="723"/>
      <c r="KPH39" s="723"/>
      <c r="KPI39" s="723"/>
      <c r="KPJ39" s="723"/>
      <c r="KPK39" s="723"/>
      <c r="KPL39" s="723"/>
      <c r="KPM39" s="723"/>
      <c r="KPN39" s="723"/>
      <c r="KPO39" s="723"/>
      <c r="KPP39" s="723"/>
      <c r="KPQ39" s="723"/>
      <c r="KPR39" s="723"/>
      <c r="KPS39" s="723"/>
      <c r="KPT39" s="723"/>
      <c r="KPU39" s="723"/>
      <c r="KPV39" s="723"/>
      <c r="KPW39" s="723"/>
      <c r="KPX39" s="723"/>
      <c r="KPY39" s="723"/>
      <c r="KPZ39" s="723"/>
      <c r="KQA39" s="723"/>
      <c r="KQB39" s="723"/>
      <c r="KQC39" s="723"/>
      <c r="KQD39" s="723"/>
      <c r="KQE39" s="723"/>
      <c r="KQF39" s="723"/>
      <c r="KQG39" s="723"/>
      <c r="KQH39" s="723"/>
      <c r="KQI39" s="723"/>
      <c r="KQJ39" s="723"/>
      <c r="KQK39" s="723"/>
      <c r="KQL39" s="723"/>
      <c r="KQM39" s="723"/>
      <c r="KQN39" s="723"/>
      <c r="KQO39" s="723"/>
      <c r="KQP39" s="723"/>
      <c r="KQQ39" s="723"/>
      <c r="KQR39" s="723"/>
      <c r="KQS39" s="723"/>
      <c r="KQT39" s="723"/>
      <c r="KQU39" s="723"/>
      <c r="KQV39" s="723"/>
      <c r="KQW39" s="723"/>
      <c r="KQX39" s="723"/>
      <c r="KQY39" s="723"/>
      <c r="KQZ39" s="723"/>
      <c r="KRA39" s="723"/>
      <c r="KRB39" s="723"/>
      <c r="KRC39" s="723"/>
      <c r="KRD39" s="723"/>
      <c r="KRE39" s="723"/>
      <c r="KRF39" s="723"/>
      <c r="KRG39" s="723"/>
      <c r="KRH39" s="723"/>
      <c r="KRI39" s="723"/>
      <c r="KRJ39" s="723"/>
      <c r="KRK39" s="723"/>
      <c r="KRL39" s="723"/>
      <c r="KRM39" s="723"/>
      <c r="KRN39" s="723"/>
      <c r="KRO39" s="723"/>
      <c r="KRP39" s="723"/>
      <c r="KRQ39" s="723"/>
      <c r="KRR39" s="723"/>
      <c r="KRS39" s="723"/>
      <c r="KRT39" s="723"/>
      <c r="KRU39" s="723"/>
      <c r="KRV39" s="723"/>
      <c r="KRW39" s="723"/>
      <c r="KRX39" s="723"/>
      <c r="KRY39" s="723"/>
      <c r="KRZ39" s="723"/>
      <c r="KSA39" s="723"/>
      <c r="KSB39" s="723"/>
      <c r="KSC39" s="723"/>
      <c r="KSD39" s="723"/>
      <c r="KSE39" s="723"/>
      <c r="KSF39" s="723"/>
      <c r="KSG39" s="723"/>
      <c r="KSH39" s="723"/>
      <c r="KSI39" s="723"/>
      <c r="KSJ39" s="723"/>
      <c r="KSK39" s="723"/>
      <c r="KSL39" s="723"/>
      <c r="KSM39" s="723"/>
      <c r="KSN39" s="723"/>
      <c r="KSO39" s="723"/>
      <c r="KSP39" s="723"/>
      <c r="KSQ39" s="723"/>
      <c r="KSR39" s="723"/>
      <c r="KSS39" s="723"/>
      <c r="KST39" s="723"/>
      <c r="KSU39" s="723"/>
      <c r="KSV39" s="723"/>
      <c r="KSW39" s="723"/>
      <c r="KSX39" s="723"/>
      <c r="KSY39" s="723"/>
      <c r="KSZ39" s="723"/>
      <c r="KTA39" s="723"/>
      <c r="KTB39" s="723"/>
      <c r="KTC39" s="723"/>
      <c r="KTD39" s="723"/>
      <c r="KTE39" s="723"/>
      <c r="KTF39" s="723"/>
      <c r="KTG39" s="723"/>
      <c r="KTH39" s="723"/>
      <c r="KTI39" s="723"/>
      <c r="KTJ39" s="723"/>
      <c r="KTK39" s="723"/>
      <c r="KTL39" s="723"/>
      <c r="KTM39" s="723"/>
      <c r="KTN39" s="723"/>
      <c r="KTO39" s="723"/>
      <c r="KTP39" s="723"/>
      <c r="KTQ39" s="723"/>
      <c r="KTR39" s="723"/>
      <c r="KTS39" s="723"/>
      <c r="KTT39" s="723"/>
      <c r="KTU39" s="723"/>
      <c r="KTV39" s="723"/>
      <c r="KTW39" s="723"/>
      <c r="KTX39" s="723"/>
      <c r="KTY39" s="723"/>
      <c r="KTZ39" s="723"/>
      <c r="KUA39" s="723"/>
      <c r="KUB39" s="723"/>
      <c r="KUC39" s="723"/>
      <c r="KUD39" s="723"/>
      <c r="KUE39" s="723"/>
      <c r="KUF39" s="723"/>
      <c r="KUG39" s="723"/>
      <c r="KUH39" s="723"/>
      <c r="KUI39" s="723"/>
      <c r="KUJ39" s="723"/>
      <c r="KUK39" s="723"/>
      <c r="KUL39" s="723"/>
      <c r="KUM39" s="723"/>
      <c r="KUN39" s="723"/>
      <c r="KUO39" s="723"/>
      <c r="KUP39" s="723"/>
      <c r="KUQ39" s="723"/>
      <c r="KUR39" s="723"/>
      <c r="KUS39" s="723"/>
      <c r="KUT39" s="723"/>
      <c r="KUU39" s="723"/>
      <c r="KUV39" s="723"/>
      <c r="KUW39" s="723"/>
      <c r="KUX39" s="723"/>
      <c r="KUY39" s="723"/>
      <c r="KUZ39" s="723"/>
      <c r="KVA39" s="723"/>
      <c r="KVB39" s="723"/>
      <c r="KVC39" s="723"/>
      <c r="KVD39" s="723"/>
      <c r="KVE39" s="723"/>
      <c r="KVF39" s="723"/>
      <c r="KVG39" s="723"/>
      <c r="KVH39" s="723"/>
      <c r="KVI39" s="723"/>
      <c r="KVJ39" s="723"/>
      <c r="KVK39" s="723"/>
      <c r="KVL39" s="723"/>
      <c r="KVM39" s="723"/>
      <c r="KVN39" s="723"/>
      <c r="KVO39" s="723"/>
      <c r="KVP39" s="723"/>
      <c r="KVQ39" s="723"/>
      <c r="KVR39" s="723"/>
      <c r="KVS39" s="723"/>
      <c r="KVT39" s="723"/>
      <c r="KVU39" s="723"/>
      <c r="KVV39" s="723"/>
      <c r="KVW39" s="723"/>
      <c r="KVX39" s="723"/>
      <c r="KVY39" s="723"/>
      <c r="KVZ39" s="723"/>
      <c r="KWA39" s="723"/>
      <c r="KWB39" s="723"/>
      <c r="KWC39" s="723"/>
      <c r="KWD39" s="723"/>
      <c r="KWE39" s="723"/>
      <c r="KWF39" s="723"/>
      <c r="KWG39" s="723"/>
      <c r="KWH39" s="723"/>
      <c r="KWI39" s="723"/>
      <c r="KWJ39" s="723"/>
      <c r="KWK39" s="723"/>
      <c r="KWL39" s="723"/>
      <c r="KWM39" s="723"/>
      <c r="KWN39" s="723"/>
      <c r="KWO39" s="723"/>
      <c r="KWP39" s="723"/>
      <c r="KWQ39" s="723"/>
      <c r="KWR39" s="723"/>
      <c r="KWS39" s="723"/>
      <c r="KWT39" s="723"/>
      <c r="KWU39" s="723"/>
      <c r="KWV39" s="723"/>
      <c r="KWW39" s="723"/>
      <c r="KWX39" s="723"/>
      <c r="KWY39" s="723"/>
      <c r="KWZ39" s="723"/>
      <c r="KXA39" s="723"/>
      <c r="KXB39" s="723"/>
      <c r="KXC39" s="723"/>
      <c r="KXD39" s="723"/>
      <c r="KXE39" s="723"/>
      <c r="KXF39" s="723"/>
      <c r="KXG39" s="723"/>
      <c r="KXH39" s="723"/>
      <c r="KXI39" s="723"/>
      <c r="KXJ39" s="723"/>
      <c r="KXK39" s="723"/>
      <c r="KXL39" s="723"/>
      <c r="KXM39" s="723"/>
      <c r="KXN39" s="723"/>
      <c r="KXO39" s="723"/>
      <c r="KXP39" s="723"/>
      <c r="KXQ39" s="723"/>
      <c r="KXR39" s="723"/>
      <c r="KXS39" s="723"/>
      <c r="KXT39" s="723"/>
      <c r="KXU39" s="723"/>
      <c r="KXV39" s="723"/>
      <c r="KXW39" s="723"/>
      <c r="KXX39" s="723"/>
      <c r="KXY39" s="723"/>
      <c r="KXZ39" s="723"/>
      <c r="KYA39" s="723"/>
      <c r="KYB39" s="723"/>
      <c r="KYC39" s="723"/>
      <c r="KYD39" s="723"/>
      <c r="KYE39" s="723"/>
      <c r="KYF39" s="723"/>
      <c r="KYG39" s="723"/>
      <c r="KYH39" s="723"/>
      <c r="KYI39" s="723"/>
      <c r="KYJ39" s="723"/>
      <c r="KYK39" s="723"/>
      <c r="KYL39" s="723"/>
      <c r="KYM39" s="723"/>
      <c r="KYN39" s="723"/>
      <c r="KYO39" s="723"/>
      <c r="KYP39" s="723"/>
      <c r="KYQ39" s="723"/>
      <c r="KYR39" s="723"/>
      <c r="KYS39" s="723"/>
      <c r="KYT39" s="723"/>
      <c r="KYU39" s="723"/>
      <c r="KYV39" s="723"/>
      <c r="KYW39" s="723"/>
      <c r="KYX39" s="723"/>
      <c r="KYY39" s="723"/>
      <c r="KYZ39" s="723"/>
      <c r="KZA39" s="723"/>
      <c r="KZB39" s="723"/>
      <c r="KZC39" s="723"/>
      <c r="KZD39" s="723"/>
      <c r="KZE39" s="723"/>
      <c r="KZF39" s="723"/>
      <c r="KZG39" s="723"/>
      <c r="KZH39" s="723"/>
      <c r="KZI39" s="723"/>
      <c r="KZJ39" s="723"/>
      <c r="KZK39" s="723"/>
      <c r="KZL39" s="723"/>
      <c r="KZM39" s="723"/>
      <c r="KZN39" s="723"/>
      <c r="KZO39" s="723"/>
      <c r="KZP39" s="723"/>
      <c r="KZQ39" s="723"/>
      <c r="KZR39" s="723"/>
      <c r="KZS39" s="723"/>
      <c r="KZT39" s="723"/>
      <c r="KZU39" s="723"/>
      <c r="KZV39" s="723"/>
      <c r="KZW39" s="723"/>
      <c r="KZX39" s="723"/>
      <c r="KZY39" s="723"/>
      <c r="KZZ39" s="723"/>
      <c r="LAA39" s="723"/>
      <c r="LAB39" s="723"/>
      <c r="LAC39" s="723"/>
      <c r="LAD39" s="723"/>
      <c r="LAE39" s="723"/>
      <c r="LAF39" s="723"/>
      <c r="LAG39" s="723"/>
      <c r="LAH39" s="723"/>
      <c r="LAI39" s="723"/>
      <c r="LAJ39" s="723"/>
      <c r="LAK39" s="723"/>
      <c r="LAL39" s="723"/>
      <c r="LAM39" s="723"/>
      <c r="LAN39" s="723"/>
      <c r="LAO39" s="723"/>
      <c r="LAP39" s="723"/>
      <c r="LAQ39" s="723"/>
      <c r="LAR39" s="723"/>
      <c r="LAS39" s="723"/>
      <c r="LAT39" s="723"/>
      <c r="LAU39" s="723"/>
      <c r="LAV39" s="723"/>
      <c r="LAW39" s="723"/>
      <c r="LAX39" s="723"/>
      <c r="LAY39" s="723"/>
      <c r="LAZ39" s="723"/>
      <c r="LBA39" s="723"/>
      <c r="LBB39" s="723"/>
      <c r="LBC39" s="723"/>
      <c r="LBD39" s="723"/>
      <c r="LBE39" s="723"/>
      <c r="LBF39" s="723"/>
      <c r="LBG39" s="723"/>
      <c r="LBH39" s="723"/>
      <c r="LBI39" s="723"/>
      <c r="LBJ39" s="723"/>
      <c r="LBK39" s="723"/>
      <c r="LBL39" s="723"/>
      <c r="LBM39" s="723"/>
      <c r="LBN39" s="723"/>
      <c r="LBO39" s="723"/>
      <c r="LBP39" s="723"/>
      <c r="LBQ39" s="723"/>
      <c r="LBR39" s="723"/>
      <c r="LBS39" s="723"/>
      <c r="LBT39" s="723"/>
      <c r="LBU39" s="723"/>
      <c r="LBV39" s="723"/>
      <c r="LBW39" s="723"/>
      <c r="LBX39" s="723"/>
      <c r="LBY39" s="723"/>
      <c r="LBZ39" s="723"/>
      <c r="LCA39" s="723"/>
      <c r="LCB39" s="723"/>
      <c r="LCC39" s="723"/>
      <c r="LCD39" s="723"/>
      <c r="LCE39" s="723"/>
      <c r="LCF39" s="723"/>
      <c r="LCG39" s="723"/>
      <c r="LCH39" s="723"/>
      <c r="LCI39" s="723"/>
      <c r="LCJ39" s="723"/>
      <c r="LCK39" s="723"/>
      <c r="LCL39" s="723"/>
      <c r="LCM39" s="723"/>
      <c r="LCN39" s="723"/>
      <c r="LCO39" s="723"/>
      <c r="LCP39" s="723"/>
      <c r="LCQ39" s="723"/>
      <c r="LCR39" s="723"/>
      <c r="LCS39" s="723"/>
      <c r="LCT39" s="723"/>
      <c r="LCU39" s="723"/>
      <c r="LCV39" s="723"/>
      <c r="LCW39" s="723"/>
      <c r="LCX39" s="723"/>
      <c r="LCY39" s="723"/>
      <c r="LCZ39" s="723"/>
      <c r="LDA39" s="723"/>
      <c r="LDB39" s="723"/>
      <c r="LDC39" s="723"/>
      <c r="LDD39" s="723"/>
      <c r="LDE39" s="723"/>
      <c r="LDF39" s="723"/>
      <c r="LDG39" s="723"/>
      <c r="LDH39" s="723"/>
      <c r="LDI39" s="723"/>
      <c r="LDJ39" s="723"/>
      <c r="LDK39" s="723"/>
      <c r="LDL39" s="723"/>
      <c r="LDM39" s="723"/>
      <c r="LDN39" s="723"/>
      <c r="LDO39" s="723"/>
      <c r="LDP39" s="723"/>
      <c r="LDQ39" s="723"/>
      <c r="LDR39" s="723"/>
      <c r="LDS39" s="723"/>
      <c r="LDT39" s="723"/>
      <c r="LDU39" s="723"/>
      <c r="LDV39" s="723"/>
      <c r="LDW39" s="723"/>
      <c r="LDX39" s="723"/>
      <c r="LDY39" s="723"/>
      <c r="LDZ39" s="723"/>
      <c r="LEA39" s="723"/>
      <c r="LEB39" s="723"/>
      <c r="LEC39" s="723"/>
      <c r="LED39" s="723"/>
      <c r="LEE39" s="723"/>
      <c r="LEF39" s="723"/>
      <c r="LEG39" s="723"/>
      <c r="LEH39" s="723"/>
      <c r="LEI39" s="723"/>
      <c r="LEJ39" s="723"/>
      <c r="LEK39" s="723"/>
      <c r="LEL39" s="723"/>
      <c r="LEM39" s="723"/>
      <c r="LEN39" s="723"/>
      <c r="LEO39" s="723"/>
      <c r="LEP39" s="723"/>
      <c r="LEQ39" s="723"/>
      <c r="LER39" s="723"/>
      <c r="LES39" s="723"/>
      <c r="LET39" s="723"/>
      <c r="LEU39" s="723"/>
      <c r="LEV39" s="723"/>
      <c r="LEW39" s="723"/>
      <c r="LEX39" s="723"/>
      <c r="LEY39" s="723"/>
      <c r="LEZ39" s="723"/>
      <c r="LFA39" s="723"/>
      <c r="LFB39" s="723"/>
      <c r="LFC39" s="723"/>
      <c r="LFD39" s="723"/>
      <c r="LFE39" s="723"/>
      <c r="LFF39" s="723"/>
      <c r="LFG39" s="723"/>
      <c r="LFH39" s="723"/>
      <c r="LFI39" s="723"/>
      <c r="LFJ39" s="723"/>
      <c r="LFK39" s="723"/>
      <c r="LFL39" s="723"/>
      <c r="LFM39" s="723"/>
      <c r="LFN39" s="723"/>
      <c r="LFO39" s="723"/>
      <c r="LFP39" s="723"/>
      <c r="LFQ39" s="723"/>
      <c r="LFR39" s="723"/>
      <c r="LFS39" s="723"/>
      <c r="LFT39" s="723"/>
      <c r="LFU39" s="723"/>
      <c r="LFV39" s="723"/>
      <c r="LFW39" s="723"/>
      <c r="LFX39" s="723"/>
      <c r="LFY39" s="723"/>
      <c r="LFZ39" s="723"/>
      <c r="LGA39" s="723"/>
      <c r="LGB39" s="723"/>
      <c r="LGC39" s="723"/>
      <c r="LGD39" s="723"/>
      <c r="LGE39" s="723"/>
      <c r="LGF39" s="723"/>
      <c r="LGG39" s="723"/>
      <c r="LGH39" s="723"/>
      <c r="LGI39" s="723"/>
      <c r="LGJ39" s="723"/>
      <c r="LGK39" s="723"/>
      <c r="LGL39" s="723"/>
      <c r="LGM39" s="723"/>
      <c r="LGN39" s="723"/>
      <c r="LGO39" s="723"/>
      <c r="LGP39" s="723"/>
      <c r="LGQ39" s="723"/>
      <c r="LGR39" s="723"/>
      <c r="LGS39" s="723"/>
      <c r="LGT39" s="723"/>
      <c r="LGU39" s="723"/>
      <c r="LGV39" s="723"/>
      <c r="LGW39" s="723"/>
      <c r="LGX39" s="723"/>
      <c r="LGY39" s="723"/>
      <c r="LGZ39" s="723"/>
      <c r="LHA39" s="723"/>
      <c r="LHB39" s="723"/>
      <c r="LHC39" s="723"/>
      <c r="LHD39" s="723"/>
      <c r="LHE39" s="723"/>
      <c r="LHF39" s="723"/>
      <c r="LHG39" s="723"/>
      <c r="LHH39" s="723"/>
      <c r="LHI39" s="723"/>
      <c r="LHJ39" s="723"/>
      <c r="LHK39" s="723"/>
      <c r="LHL39" s="723"/>
      <c r="LHM39" s="723"/>
      <c r="LHN39" s="723"/>
      <c r="LHO39" s="723"/>
      <c r="LHP39" s="723"/>
      <c r="LHQ39" s="723"/>
      <c r="LHR39" s="723"/>
      <c r="LHS39" s="723"/>
      <c r="LHT39" s="723"/>
      <c r="LHU39" s="723"/>
      <c r="LHV39" s="723"/>
      <c r="LHW39" s="723"/>
      <c r="LHX39" s="723"/>
      <c r="LHY39" s="723"/>
      <c r="LHZ39" s="723"/>
      <c r="LIA39" s="723"/>
      <c r="LIB39" s="723"/>
      <c r="LIC39" s="723"/>
      <c r="LID39" s="723"/>
      <c r="LIE39" s="723"/>
      <c r="LIF39" s="723"/>
      <c r="LIG39" s="723"/>
      <c r="LIH39" s="723"/>
      <c r="LII39" s="723"/>
      <c r="LIJ39" s="723"/>
      <c r="LIK39" s="723"/>
      <c r="LIL39" s="723"/>
      <c r="LIM39" s="723"/>
      <c r="LIN39" s="723"/>
      <c r="LIO39" s="723"/>
      <c r="LIP39" s="723"/>
      <c r="LIQ39" s="723"/>
      <c r="LIR39" s="723"/>
      <c r="LIS39" s="723"/>
      <c r="LIT39" s="723"/>
      <c r="LIU39" s="723"/>
      <c r="LIV39" s="723"/>
      <c r="LIW39" s="723"/>
      <c r="LIX39" s="723"/>
      <c r="LIY39" s="723"/>
      <c r="LIZ39" s="723"/>
      <c r="LJA39" s="723"/>
      <c r="LJB39" s="723"/>
      <c r="LJC39" s="723"/>
      <c r="LJD39" s="723"/>
      <c r="LJE39" s="723"/>
      <c r="LJF39" s="723"/>
      <c r="LJG39" s="723"/>
      <c r="LJH39" s="723"/>
      <c r="LJI39" s="723"/>
      <c r="LJJ39" s="723"/>
      <c r="LJK39" s="723"/>
      <c r="LJL39" s="723"/>
      <c r="LJM39" s="723"/>
      <c r="LJN39" s="723"/>
      <c r="LJO39" s="723"/>
      <c r="LJP39" s="723"/>
      <c r="LJQ39" s="723"/>
      <c r="LJR39" s="723"/>
      <c r="LJS39" s="723"/>
      <c r="LJT39" s="723"/>
      <c r="LJU39" s="723"/>
      <c r="LJV39" s="723"/>
      <c r="LJW39" s="723"/>
      <c r="LJX39" s="723"/>
      <c r="LJY39" s="723"/>
      <c r="LJZ39" s="723"/>
      <c r="LKA39" s="723"/>
      <c r="LKB39" s="723"/>
      <c r="LKC39" s="723"/>
      <c r="LKD39" s="723"/>
      <c r="LKE39" s="723"/>
      <c r="LKF39" s="723"/>
      <c r="LKG39" s="723"/>
      <c r="LKH39" s="723"/>
      <c r="LKI39" s="723"/>
      <c r="LKJ39" s="723"/>
      <c r="LKK39" s="723"/>
      <c r="LKL39" s="723"/>
      <c r="LKM39" s="723"/>
      <c r="LKN39" s="723"/>
      <c r="LKO39" s="723"/>
      <c r="LKP39" s="723"/>
      <c r="LKQ39" s="723"/>
      <c r="LKR39" s="723"/>
      <c r="LKS39" s="723"/>
      <c r="LKT39" s="723"/>
      <c r="LKU39" s="723"/>
      <c r="LKV39" s="723"/>
      <c r="LKW39" s="723"/>
      <c r="LKX39" s="723"/>
      <c r="LKY39" s="723"/>
      <c r="LKZ39" s="723"/>
      <c r="LLA39" s="723"/>
      <c r="LLB39" s="723"/>
      <c r="LLC39" s="723"/>
      <c r="LLD39" s="723"/>
      <c r="LLE39" s="723"/>
      <c r="LLF39" s="723"/>
      <c r="LLG39" s="723"/>
      <c r="LLH39" s="723"/>
      <c r="LLI39" s="723"/>
      <c r="LLJ39" s="723"/>
      <c r="LLK39" s="723"/>
      <c r="LLL39" s="723"/>
      <c r="LLM39" s="723"/>
      <c r="LLN39" s="723"/>
      <c r="LLO39" s="723"/>
      <c r="LLP39" s="723"/>
      <c r="LLQ39" s="723"/>
      <c r="LLR39" s="723"/>
      <c r="LLS39" s="723"/>
      <c r="LLT39" s="723"/>
      <c r="LLU39" s="723"/>
      <c r="LLV39" s="723"/>
      <c r="LLW39" s="723"/>
      <c r="LLX39" s="723"/>
      <c r="LLY39" s="723"/>
      <c r="LLZ39" s="723"/>
      <c r="LMA39" s="723"/>
      <c r="LMB39" s="723"/>
      <c r="LMC39" s="723"/>
      <c r="LMD39" s="723"/>
      <c r="LME39" s="723"/>
      <c r="LMF39" s="723"/>
      <c r="LMG39" s="723"/>
      <c r="LMH39" s="723"/>
      <c r="LMI39" s="723"/>
      <c r="LMJ39" s="723"/>
      <c r="LMK39" s="723"/>
      <c r="LML39" s="723"/>
      <c r="LMM39" s="723"/>
      <c r="LMN39" s="723"/>
      <c r="LMO39" s="723"/>
      <c r="LMP39" s="723"/>
      <c r="LMQ39" s="723"/>
      <c r="LMR39" s="723"/>
      <c r="LMS39" s="723"/>
      <c r="LMT39" s="723"/>
      <c r="LMU39" s="723"/>
      <c r="LMV39" s="723"/>
      <c r="LMW39" s="723"/>
      <c r="LMX39" s="723"/>
      <c r="LMY39" s="723"/>
      <c r="LMZ39" s="723"/>
      <c r="LNA39" s="723"/>
      <c r="LNB39" s="723"/>
      <c r="LNC39" s="723"/>
      <c r="LND39" s="723"/>
      <c r="LNE39" s="723"/>
      <c r="LNF39" s="723"/>
      <c r="LNG39" s="723"/>
      <c r="LNH39" s="723"/>
      <c r="LNI39" s="723"/>
      <c r="LNJ39" s="723"/>
      <c r="LNK39" s="723"/>
      <c r="LNL39" s="723"/>
      <c r="LNM39" s="723"/>
      <c r="LNN39" s="723"/>
      <c r="LNO39" s="723"/>
      <c r="LNP39" s="723"/>
      <c r="LNQ39" s="723"/>
      <c r="LNR39" s="723"/>
      <c r="LNS39" s="723"/>
      <c r="LNT39" s="723"/>
      <c r="LNU39" s="723"/>
      <c r="LNV39" s="723"/>
      <c r="LNW39" s="723"/>
      <c r="LNX39" s="723"/>
      <c r="LNY39" s="723"/>
      <c r="LNZ39" s="723"/>
      <c r="LOA39" s="723"/>
      <c r="LOB39" s="723"/>
      <c r="LOC39" s="723"/>
      <c r="LOD39" s="723"/>
      <c r="LOE39" s="723"/>
      <c r="LOF39" s="723"/>
      <c r="LOG39" s="723"/>
      <c r="LOH39" s="723"/>
      <c r="LOI39" s="723"/>
      <c r="LOJ39" s="723"/>
      <c r="LOK39" s="723"/>
      <c r="LOL39" s="723"/>
      <c r="LOM39" s="723"/>
      <c r="LON39" s="723"/>
      <c r="LOO39" s="723"/>
      <c r="LOP39" s="723"/>
      <c r="LOQ39" s="723"/>
      <c r="LOR39" s="723"/>
      <c r="LOS39" s="723"/>
      <c r="LOT39" s="723"/>
      <c r="LOU39" s="723"/>
      <c r="LOV39" s="723"/>
      <c r="LOW39" s="723"/>
      <c r="LOX39" s="723"/>
      <c r="LOY39" s="723"/>
      <c r="LOZ39" s="723"/>
      <c r="LPA39" s="723"/>
      <c r="LPB39" s="723"/>
      <c r="LPC39" s="723"/>
      <c r="LPD39" s="723"/>
      <c r="LPE39" s="723"/>
      <c r="LPF39" s="723"/>
      <c r="LPG39" s="723"/>
      <c r="LPH39" s="723"/>
      <c r="LPI39" s="723"/>
      <c r="LPJ39" s="723"/>
      <c r="LPK39" s="723"/>
      <c r="LPL39" s="723"/>
      <c r="LPM39" s="723"/>
      <c r="LPN39" s="723"/>
      <c r="LPO39" s="723"/>
      <c r="LPP39" s="723"/>
      <c r="LPQ39" s="723"/>
      <c r="LPR39" s="723"/>
      <c r="LPS39" s="723"/>
      <c r="LPT39" s="723"/>
      <c r="LPU39" s="723"/>
      <c r="LPV39" s="723"/>
      <c r="LPW39" s="723"/>
      <c r="LPX39" s="723"/>
      <c r="LPY39" s="723"/>
      <c r="LPZ39" s="723"/>
      <c r="LQA39" s="723"/>
      <c r="LQB39" s="723"/>
      <c r="LQC39" s="723"/>
      <c r="LQD39" s="723"/>
      <c r="LQE39" s="723"/>
      <c r="LQF39" s="723"/>
      <c r="LQG39" s="723"/>
      <c r="LQH39" s="723"/>
      <c r="LQI39" s="723"/>
      <c r="LQJ39" s="723"/>
      <c r="LQK39" s="723"/>
      <c r="LQL39" s="723"/>
      <c r="LQM39" s="723"/>
      <c r="LQN39" s="723"/>
      <c r="LQO39" s="723"/>
      <c r="LQP39" s="723"/>
      <c r="LQQ39" s="723"/>
      <c r="LQR39" s="723"/>
      <c r="LQS39" s="723"/>
      <c r="LQT39" s="723"/>
      <c r="LQU39" s="723"/>
      <c r="LQV39" s="723"/>
      <c r="LQW39" s="723"/>
      <c r="LQX39" s="723"/>
      <c r="LQY39" s="723"/>
      <c r="LQZ39" s="723"/>
      <c r="LRA39" s="723"/>
      <c r="LRB39" s="723"/>
      <c r="LRC39" s="723"/>
      <c r="LRD39" s="723"/>
      <c r="LRE39" s="723"/>
      <c r="LRF39" s="723"/>
      <c r="LRG39" s="723"/>
      <c r="LRH39" s="723"/>
      <c r="LRI39" s="723"/>
      <c r="LRJ39" s="723"/>
      <c r="LRK39" s="723"/>
      <c r="LRL39" s="723"/>
      <c r="LRM39" s="723"/>
      <c r="LRN39" s="723"/>
      <c r="LRO39" s="723"/>
      <c r="LRP39" s="723"/>
      <c r="LRQ39" s="723"/>
      <c r="LRR39" s="723"/>
      <c r="LRS39" s="723"/>
      <c r="LRT39" s="723"/>
      <c r="LRU39" s="723"/>
      <c r="LRV39" s="723"/>
      <c r="LRW39" s="723"/>
      <c r="LRX39" s="723"/>
      <c r="LRY39" s="723"/>
      <c r="LRZ39" s="723"/>
      <c r="LSA39" s="723"/>
      <c r="LSB39" s="723"/>
      <c r="LSC39" s="723"/>
      <c r="LSD39" s="723"/>
      <c r="LSE39" s="723"/>
      <c r="LSF39" s="723"/>
      <c r="LSG39" s="723"/>
      <c r="LSH39" s="723"/>
      <c r="LSI39" s="723"/>
      <c r="LSJ39" s="723"/>
      <c r="LSK39" s="723"/>
      <c r="LSL39" s="723"/>
      <c r="LSM39" s="723"/>
      <c r="LSN39" s="723"/>
      <c r="LSO39" s="723"/>
      <c r="LSP39" s="723"/>
      <c r="LSQ39" s="723"/>
      <c r="LSR39" s="723"/>
      <c r="LSS39" s="723"/>
      <c r="LST39" s="723"/>
      <c r="LSU39" s="723"/>
      <c r="LSV39" s="723"/>
      <c r="LSW39" s="723"/>
      <c r="LSX39" s="723"/>
      <c r="LSY39" s="723"/>
      <c r="LSZ39" s="723"/>
      <c r="LTA39" s="723"/>
      <c r="LTB39" s="723"/>
      <c r="LTC39" s="723"/>
      <c r="LTD39" s="723"/>
      <c r="LTE39" s="723"/>
      <c r="LTF39" s="723"/>
      <c r="LTG39" s="723"/>
      <c r="LTH39" s="723"/>
      <c r="LTI39" s="723"/>
      <c r="LTJ39" s="723"/>
      <c r="LTK39" s="723"/>
      <c r="LTL39" s="723"/>
      <c r="LTM39" s="723"/>
      <c r="LTN39" s="723"/>
      <c r="LTO39" s="723"/>
      <c r="LTP39" s="723"/>
      <c r="LTQ39" s="723"/>
      <c r="LTR39" s="723"/>
      <c r="LTS39" s="723"/>
      <c r="LTT39" s="723"/>
      <c r="LTU39" s="723"/>
      <c r="LTV39" s="723"/>
      <c r="LTW39" s="723"/>
      <c r="LTX39" s="723"/>
      <c r="LTY39" s="723"/>
      <c r="LTZ39" s="723"/>
      <c r="LUA39" s="723"/>
      <c r="LUB39" s="723"/>
      <c r="LUC39" s="723"/>
      <c r="LUD39" s="723"/>
      <c r="LUE39" s="723"/>
      <c r="LUF39" s="723"/>
      <c r="LUG39" s="723"/>
      <c r="LUH39" s="723"/>
      <c r="LUI39" s="723"/>
      <c r="LUJ39" s="723"/>
      <c r="LUK39" s="723"/>
      <c r="LUL39" s="723"/>
      <c r="LUM39" s="723"/>
      <c r="LUN39" s="723"/>
      <c r="LUO39" s="723"/>
      <c r="LUP39" s="723"/>
      <c r="LUQ39" s="723"/>
      <c r="LUR39" s="723"/>
      <c r="LUS39" s="723"/>
      <c r="LUT39" s="723"/>
      <c r="LUU39" s="723"/>
      <c r="LUV39" s="723"/>
      <c r="LUW39" s="723"/>
      <c r="LUX39" s="723"/>
      <c r="LUY39" s="723"/>
      <c r="LUZ39" s="723"/>
      <c r="LVA39" s="723"/>
      <c r="LVB39" s="723"/>
      <c r="LVC39" s="723"/>
      <c r="LVD39" s="723"/>
      <c r="LVE39" s="723"/>
      <c r="LVF39" s="723"/>
      <c r="LVG39" s="723"/>
      <c r="LVH39" s="723"/>
      <c r="LVI39" s="723"/>
      <c r="LVJ39" s="723"/>
      <c r="LVK39" s="723"/>
      <c r="LVL39" s="723"/>
      <c r="LVM39" s="723"/>
      <c r="LVN39" s="723"/>
      <c r="LVO39" s="723"/>
      <c r="LVP39" s="723"/>
      <c r="LVQ39" s="723"/>
      <c r="LVR39" s="723"/>
      <c r="LVS39" s="723"/>
      <c r="LVT39" s="723"/>
      <c r="LVU39" s="723"/>
      <c r="LVV39" s="723"/>
      <c r="LVW39" s="723"/>
      <c r="LVX39" s="723"/>
      <c r="LVY39" s="723"/>
      <c r="LVZ39" s="723"/>
      <c r="LWA39" s="723"/>
      <c r="LWB39" s="723"/>
      <c r="LWC39" s="723"/>
      <c r="LWD39" s="723"/>
      <c r="LWE39" s="723"/>
      <c r="LWF39" s="723"/>
      <c r="LWG39" s="723"/>
      <c r="LWH39" s="723"/>
      <c r="LWI39" s="723"/>
      <c r="LWJ39" s="723"/>
      <c r="LWK39" s="723"/>
      <c r="LWL39" s="723"/>
      <c r="LWM39" s="723"/>
      <c r="LWN39" s="723"/>
      <c r="LWO39" s="723"/>
      <c r="LWP39" s="723"/>
      <c r="LWQ39" s="723"/>
      <c r="LWR39" s="723"/>
      <c r="LWS39" s="723"/>
      <c r="LWT39" s="723"/>
      <c r="LWU39" s="723"/>
      <c r="LWV39" s="723"/>
      <c r="LWW39" s="723"/>
      <c r="LWX39" s="723"/>
      <c r="LWY39" s="723"/>
      <c r="LWZ39" s="723"/>
      <c r="LXA39" s="723"/>
      <c r="LXB39" s="723"/>
      <c r="LXC39" s="723"/>
      <c r="LXD39" s="723"/>
      <c r="LXE39" s="723"/>
      <c r="LXF39" s="723"/>
      <c r="LXG39" s="723"/>
      <c r="LXH39" s="723"/>
      <c r="LXI39" s="723"/>
      <c r="LXJ39" s="723"/>
      <c r="LXK39" s="723"/>
      <c r="LXL39" s="723"/>
      <c r="LXM39" s="723"/>
      <c r="LXN39" s="723"/>
      <c r="LXO39" s="723"/>
      <c r="LXP39" s="723"/>
      <c r="LXQ39" s="723"/>
      <c r="LXR39" s="723"/>
      <c r="LXS39" s="723"/>
      <c r="LXT39" s="723"/>
      <c r="LXU39" s="723"/>
      <c r="LXV39" s="723"/>
      <c r="LXW39" s="723"/>
      <c r="LXX39" s="723"/>
      <c r="LXY39" s="723"/>
      <c r="LXZ39" s="723"/>
      <c r="LYA39" s="723"/>
      <c r="LYB39" s="723"/>
      <c r="LYC39" s="723"/>
      <c r="LYD39" s="723"/>
      <c r="LYE39" s="723"/>
      <c r="LYF39" s="723"/>
      <c r="LYG39" s="723"/>
      <c r="LYH39" s="723"/>
      <c r="LYI39" s="723"/>
      <c r="LYJ39" s="723"/>
      <c r="LYK39" s="723"/>
      <c r="LYL39" s="723"/>
      <c r="LYM39" s="723"/>
      <c r="LYN39" s="723"/>
      <c r="LYO39" s="723"/>
      <c r="LYP39" s="723"/>
      <c r="LYQ39" s="723"/>
      <c r="LYR39" s="723"/>
      <c r="LYS39" s="723"/>
      <c r="LYT39" s="723"/>
      <c r="LYU39" s="723"/>
      <c r="LYV39" s="723"/>
      <c r="LYW39" s="723"/>
      <c r="LYX39" s="723"/>
      <c r="LYY39" s="723"/>
      <c r="LYZ39" s="723"/>
      <c r="LZA39" s="723"/>
      <c r="LZB39" s="723"/>
      <c r="LZC39" s="723"/>
      <c r="LZD39" s="723"/>
      <c r="LZE39" s="723"/>
      <c r="LZF39" s="723"/>
      <c r="LZG39" s="723"/>
      <c r="LZH39" s="723"/>
      <c r="LZI39" s="723"/>
      <c r="LZJ39" s="723"/>
      <c r="LZK39" s="723"/>
      <c r="LZL39" s="723"/>
      <c r="LZM39" s="723"/>
      <c r="LZN39" s="723"/>
      <c r="LZO39" s="723"/>
      <c r="LZP39" s="723"/>
      <c r="LZQ39" s="723"/>
      <c r="LZR39" s="723"/>
      <c r="LZS39" s="723"/>
      <c r="LZT39" s="723"/>
      <c r="LZU39" s="723"/>
      <c r="LZV39" s="723"/>
      <c r="LZW39" s="723"/>
      <c r="LZX39" s="723"/>
      <c r="LZY39" s="723"/>
      <c r="LZZ39" s="723"/>
      <c r="MAA39" s="723"/>
      <c r="MAB39" s="723"/>
      <c r="MAC39" s="723"/>
      <c r="MAD39" s="723"/>
      <c r="MAE39" s="723"/>
      <c r="MAF39" s="723"/>
      <c r="MAG39" s="723"/>
      <c r="MAH39" s="723"/>
      <c r="MAI39" s="723"/>
      <c r="MAJ39" s="723"/>
      <c r="MAK39" s="723"/>
      <c r="MAL39" s="723"/>
      <c r="MAM39" s="723"/>
      <c r="MAN39" s="723"/>
      <c r="MAO39" s="723"/>
      <c r="MAP39" s="723"/>
      <c r="MAQ39" s="723"/>
      <c r="MAR39" s="723"/>
      <c r="MAS39" s="723"/>
      <c r="MAT39" s="723"/>
      <c r="MAU39" s="723"/>
      <c r="MAV39" s="723"/>
      <c r="MAW39" s="723"/>
      <c r="MAX39" s="723"/>
      <c r="MAY39" s="723"/>
      <c r="MAZ39" s="723"/>
      <c r="MBA39" s="723"/>
      <c r="MBB39" s="723"/>
      <c r="MBC39" s="723"/>
      <c r="MBD39" s="723"/>
      <c r="MBE39" s="723"/>
      <c r="MBF39" s="723"/>
      <c r="MBG39" s="723"/>
      <c r="MBH39" s="723"/>
      <c r="MBI39" s="723"/>
      <c r="MBJ39" s="723"/>
      <c r="MBK39" s="723"/>
      <c r="MBL39" s="723"/>
      <c r="MBM39" s="723"/>
      <c r="MBN39" s="723"/>
      <c r="MBO39" s="723"/>
      <c r="MBP39" s="723"/>
      <c r="MBQ39" s="723"/>
      <c r="MBR39" s="723"/>
      <c r="MBS39" s="723"/>
      <c r="MBT39" s="723"/>
      <c r="MBU39" s="723"/>
      <c r="MBV39" s="723"/>
      <c r="MBW39" s="723"/>
      <c r="MBX39" s="723"/>
      <c r="MBY39" s="723"/>
      <c r="MBZ39" s="723"/>
      <c r="MCA39" s="723"/>
      <c r="MCB39" s="723"/>
      <c r="MCC39" s="723"/>
      <c r="MCD39" s="723"/>
      <c r="MCE39" s="723"/>
      <c r="MCF39" s="723"/>
      <c r="MCG39" s="723"/>
      <c r="MCH39" s="723"/>
      <c r="MCI39" s="723"/>
      <c r="MCJ39" s="723"/>
      <c r="MCK39" s="723"/>
      <c r="MCL39" s="723"/>
      <c r="MCM39" s="723"/>
      <c r="MCN39" s="723"/>
      <c r="MCO39" s="723"/>
      <c r="MCP39" s="723"/>
      <c r="MCQ39" s="723"/>
      <c r="MCR39" s="723"/>
      <c r="MCS39" s="723"/>
      <c r="MCT39" s="723"/>
      <c r="MCU39" s="723"/>
      <c r="MCV39" s="723"/>
      <c r="MCW39" s="723"/>
      <c r="MCX39" s="723"/>
      <c r="MCY39" s="723"/>
      <c r="MCZ39" s="723"/>
      <c r="MDA39" s="723"/>
      <c r="MDB39" s="723"/>
      <c r="MDC39" s="723"/>
      <c r="MDD39" s="723"/>
      <c r="MDE39" s="723"/>
      <c r="MDF39" s="723"/>
      <c r="MDG39" s="723"/>
      <c r="MDH39" s="723"/>
      <c r="MDI39" s="723"/>
      <c r="MDJ39" s="723"/>
      <c r="MDK39" s="723"/>
      <c r="MDL39" s="723"/>
      <c r="MDM39" s="723"/>
      <c r="MDN39" s="723"/>
      <c r="MDO39" s="723"/>
      <c r="MDP39" s="723"/>
      <c r="MDQ39" s="723"/>
      <c r="MDR39" s="723"/>
      <c r="MDS39" s="723"/>
      <c r="MDT39" s="723"/>
      <c r="MDU39" s="723"/>
      <c r="MDV39" s="723"/>
      <c r="MDW39" s="723"/>
      <c r="MDX39" s="723"/>
      <c r="MDY39" s="723"/>
      <c r="MDZ39" s="723"/>
      <c r="MEA39" s="723"/>
      <c r="MEB39" s="723"/>
      <c r="MEC39" s="723"/>
      <c r="MED39" s="723"/>
      <c r="MEE39" s="723"/>
      <c r="MEF39" s="723"/>
      <c r="MEG39" s="723"/>
      <c r="MEH39" s="723"/>
      <c r="MEI39" s="723"/>
      <c r="MEJ39" s="723"/>
      <c r="MEK39" s="723"/>
      <c r="MEL39" s="723"/>
      <c r="MEM39" s="723"/>
      <c r="MEN39" s="723"/>
      <c r="MEO39" s="723"/>
      <c r="MEP39" s="723"/>
      <c r="MEQ39" s="723"/>
      <c r="MER39" s="723"/>
      <c r="MES39" s="723"/>
      <c r="MET39" s="723"/>
      <c r="MEU39" s="723"/>
      <c r="MEV39" s="723"/>
      <c r="MEW39" s="723"/>
      <c r="MEX39" s="723"/>
      <c r="MEY39" s="723"/>
      <c r="MEZ39" s="723"/>
      <c r="MFA39" s="723"/>
      <c r="MFB39" s="723"/>
      <c r="MFC39" s="723"/>
      <c r="MFD39" s="723"/>
      <c r="MFE39" s="723"/>
      <c r="MFF39" s="723"/>
      <c r="MFG39" s="723"/>
      <c r="MFH39" s="723"/>
      <c r="MFI39" s="723"/>
      <c r="MFJ39" s="723"/>
      <c r="MFK39" s="723"/>
      <c r="MFL39" s="723"/>
      <c r="MFM39" s="723"/>
      <c r="MFN39" s="723"/>
      <c r="MFO39" s="723"/>
      <c r="MFP39" s="723"/>
      <c r="MFQ39" s="723"/>
      <c r="MFR39" s="723"/>
      <c r="MFS39" s="723"/>
      <c r="MFT39" s="723"/>
      <c r="MFU39" s="723"/>
      <c r="MFV39" s="723"/>
      <c r="MFW39" s="723"/>
      <c r="MFX39" s="723"/>
      <c r="MFY39" s="723"/>
      <c r="MFZ39" s="723"/>
      <c r="MGA39" s="723"/>
      <c r="MGB39" s="723"/>
      <c r="MGC39" s="723"/>
      <c r="MGD39" s="723"/>
      <c r="MGE39" s="723"/>
      <c r="MGF39" s="723"/>
      <c r="MGG39" s="723"/>
      <c r="MGH39" s="723"/>
      <c r="MGI39" s="723"/>
      <c r="MGJ39" s="723"/>
      <c r="MGK39" s="723"/>
      <c r="MGL39" s="723"/>
      <c r="MGM39" s="723"/>
      <c r="MGN39" s="723"/>
      <c r="MGO39" s="723"/>
      <c r="MGP39" s="723"/>
      <c r="MGQ39" s="723"/>
      <c r="MGR39" s="723"/>
      <c r="MGS39" s="723"/>
      <c r="MGT39" s="723"/>
      <c r="MGU39" s="723"/>
      <c r="MGV39" s="723"/>
      <c r="MGW39" s="723"/>
      <c r="MGX39" s="723"/>
      <c r="MGY39" s="723"/>
      <c r="MGZ39" s="723"/>
      <c r="MHA39" s="723"/>
      <c r="MHB39" s="723"/>
      <c r="MHC39" s="723"/>
      <c r="MHD39" s="723"/>
      <c r="MHE39" s="723"/>
      <c r="MHF39" s="723"/>
      <c r="MHG39" s="723"/>
      <c r="MHH39" s="723"/>
      <c r="MHI39" s="723"/>
      <c r="MHJ39" s="723"/>
      <c r="MHK39" s="723"/>
      <c r="MHL39" s="723"/>
      <c r="MHM39" s="723"/>
      <c r="MHN39" s="723"/>
      <c r="MHO39" s="723"/>
      <c r="MHP39" s="723"/>
      <c r="MHQ39" s="723"/>
      <c r="MHR39" s="723"/>
      <c r="MHS39" s="723"/>
      <c r="MHT39" s="723"/>
      <c r="MHU39" s="723"/>
      <c r="MHV39" s="723"/>
      <c r="MHW39" s="723"/>
      <c r="MHX39" s="723"/>
      <c r="MHY39" s="723"/>
      <c r="MHZ39" s="723"/>
      <c r="MIA39" s="723"/>
      <c r="MIB39" s="723"/>
      <c r="MIC39" s="723"/>
      <c r="MID39" s="723"/>
      <c r="MIE39" s="723"/>
      <c r="MIF39" s="723"/>
      <c r="MIG39" s="723"/>
      <c r="MIH39" s="723"/>
      <c r="MII39" s="723"/>
      <c r="MIJ39" s="723"/>
      <c r="MIK39" s="723"/>
      <c r="MIL39" s="723"/>
      <c r="MIM39" s="723"/>
      <c r="MIN39" s="723"/>
      <c r="MIO39" s="723"/>
      <c r="MIP39" s="723"/>
      <c r="MIQ39" s="723"/>
      <c r="MIR39" s="723"/>
      <c r="MIS39" s="723"/>
      <c r="MIT39" s="723"/>
      <c r="MIU39" s="723"/>
      <c r="MIV39" s="723"/>
      <c r="MIW39" s="723"/>
      <c r="MIX39" s="723"/>
      <c r="MIY39" s="723"/>
      <c r="MIZ39" s="723"/>
      <c r="MJA39" s="723"/>
      <c r="MJB39" s="723"/>
      <c r="MJC39" s="723"/>
      <c r="MJD39" s="723"/>
      <c r="MJE39" s="723"/>
      <c r="MJF39" s="723"/>
      <c r="MJG39" s="723"/>
      <c r="MJH39" s="723"/>
      <c r="MJI39" s="723"/>
      <c r="MJJ39" s="723"/>
      <c r="MJK39" s="723"/>
      <c r="MJL39" s="723"/>
      <c r="MJM39" s="723"/>
      <c r="MJN39" s="723"/>
      <c r="MJO39" s="723"/>
      <c r="MJP39" s="723"/>
      <c r="MJQ39" s="723"/>
      <c r="MJR39" s="723"/>
      <c r="MJS39" s="723"/>
      <c r="MJT39" s="723"/>
      <c r="MJU39" s="723"/>
      <c r="MJV39" s="723"/>
      <c r="MJW39" s="723"/>
      <c r="MJX39" s="723"/>
      <c r="MJY39" s="723"/>
      <c r="MJZ39" s="723"/>
      <c r="MKA39" s="723"/>
      <c r="MKB39" s="723"/>
      <c r="MKC39" s="723"/>
      <c r="MKD39" s="723"/>
      <c r="MKE39" s="723"/>
      <c r="MKF39" s="723"/>
      <c r="MKG39" s="723"/>
      <c r="MKH39" s="723"/>
      <c r="MKI39" s="723"/>
      <c r="MKJ39" s="723"/>
      <c r="MKK39" s="723"/>
      <c r="MKL39" s="723"/>
      <c r="MKM39" s="723"/>
      <c r="MKN39" s="723"/>
      <c r="MKO39" s="723"/>
      <c r="MKP39" s="723"/>
      <c r="MKQ39" s="723"/>
      <c r="MKR39" s="723"/>
      <c r="MKS39" s="723"/>
      <c r="MKT39" s="723"/>
      <c r="MKU39" s="723"/>
      <c r="MKV39" s="723"/>
      <c r="MKW39" s="723"/>
      <c r="MKX39" s="723"/>
      <c r="MKY39" s="723"/>
      <c r="MKZ39" s="723"/>
      <c r="MLA39" s="723"/>
      <c r="MLB39" s="723"/>
      <c r="MLC39" s="723"/>
      <c r="MLD39" s="723"/>
      <c r="MLE39" s="723"/>
      <c r="MLF39" s="723"/>
      <c r="MLG39" s="723"/>
      <c r="MLH39" s="723"/>
      <c r="MLI39" s="723"/>
      <c r="MLJ39" s="723"/>
      <c r="MLK39" s="723"/>
      <c r="MLL39" s="723"/>
      <c r="MLM39" s="723"/>
      <c r="MLN39" s="723"/>
      <c r="MLO39" s="723"/>
      <c r="MLP39" s="723"/>
      <c r="MLQ39" s="723"/>
      <c r="MLR39" s="723"/>
      <c r="MLS39" s="723"/>
      <c r="MLT39" s="723"/>
      <c r="MLU39" s="723"/>
      <c r="MLV39" s="723"/>
      <c r="MLW39" s="723"/>
      <c r="MLX39" s="723"/>
      <c r="MLY39" s="723"/>
      <c r="MLZ39" s="723"/>
      <c r="MMA39" s="723"/>
      <c r="MMB39" s="723"/>
      <c r="MMC39" s="723"/>
      <c r="MMD39" s="723"/>
      <c r="MME39" s="723"/>
      <c r="MMF39" s="723"/>
      <c r="MMG39" s="723"/>
      <c r="MMH39" s="723"/>
      <c r="MMI39" s="723"/>
      <c r="MMJ39" s="723"/>
      <c r="MMK39" s="723"/>
      <c r="MML39" s="723"/>
      <c r="MMM39" s="723"/>
      <c r="MMN39" s="723"/>
      <c r="MMO39" s="723"/>
      <c r="MMP39" s="723"/>
      <c r="MMQ39" s="723"/>
      <c r="MMR39" s="723"/>
      <c r="MMS39" s="723"/>
      <c r="MMT39" s="723"/>
      <c r="MMU39" s="723"/>
      <c r="MMV39" s="723"/>
      <c r="MMW39" s="723"/>
      <c r="MMX39" s="723"/>
      <c r="MMY39" s="723"/>
      <c r="MMZ39" s="723"/>
      <c r="MNA39" s="723"/>
      <c r="MNB39" s="723"/>
      <c r="MNC39" s="723"/>
      <c r="MND39" s="723"/>
      <c r="MNE39" s="723"/>
      <c r="MNF39" s="723"/>
      <c r="MNG39" s="723"/>
      <c r="MNH39" s="723"/>
      <c r="MNI39" s="723"/>
      <c r="MNJ39" s="723"/>
      <c r="MNK39" s="723"/>
      <c r="MNL39" s="723"/>
      <c r="MNM39" s="723"/>
      <c r="MNN39" s="723"/>
      <c r="MNO39" s="723"/>
      <c r="MNP39" s="723"/>
      <c r="MNQ39" s="723"/>
      <c r="MNR39" s="723"/>
      <c r="MNS39" s="723"/>
      <c r="MNT39" s="723"/>
      <c r="MNU39" s="723"/>
      <c r="MNV39" s="723"/>
      <c r="MNW39" s="723"/>
      <c r="MNX39" s="723"/>
      <c r="MNY39" s="723"/>
      <c r="MNZ39" s="723"/>
      <c r="MOA39" s="723"/>
      <c r="MOB39" s="723"/>
      <c r="MOC39" s="723"/>
      <c r="MOD39" s="723"/>
      <c r="MOE39" s="723"/>
      <c r="MOF39" s="723"/>
      <c r="MOG39" s="723"/>
      <c r="MOH39" s="723"/>
      <c r="MOI39" s="723"/>
      <c r="MOJ39" s="723"/>
      <c r="MOK39" s="723"/>
      <c r="MOL39" s="723"/>
      <c r="MOM39" s="723"/>
      <c r="MON39" s="723"/>
      <c r="MOO39" s="723"/>
      <c r="MOP39" s="723"/>
      <c r="MOQ39" s="723"/>
      <c r="MOR39" s="723"/>
      <c r="MOS39" s="723"/>
      <c r="MOT39" s="723"/>
      <c r="MOU39" s="723"/>
      <c r="MOV39" s="723"/>
      <c r="MOW39" s="723"/>
      <c r="MOX39" s="723"/>
      <c r="MOY39" s="723"/>
      <c r="MOZ39" s="723"/>
      <c r="MPA39" s="723"/>
      <c r="MPB39" s="723"/>
      <c r="MPC39" s="723"/>
      <c r="MPD39" s="723"/>
      <c r="MPE39" s="723"/>
      <c r="MPF39" s="723"/>
      <c r="MPG39" s="723"/>
      <c r="MPH39" s="723"/>
      <c r="MPI39" s="723"/>
      <c r="MPJ39" s="723"/>
      <c r="MPK39" s="723"/>
      <c r="MPL39" s="723"/>
      <c r="MPM39" s="723"/>
      <c r="MPN39" s="723"/>
      <c r="MPO39" s="723"/>
      <c r="MPP39" s="723"/>
      <c r="MPQ39" s="723"/>
      <c r="MPR39" s="723"/>
      <c r="MPS39" s="723"/>
      <c r="MPT39" s="723"/>
      <c r="MPU39" s="723"/>
      <c r="MPV39" s="723"/>
      <c r="MPW39" s="723"/>
      <c r="MPX39" s="723"/>
      <c r="MPY39" s="723"/>
      <c r="MPZ39" s="723"/>
      <c r="MQA39" s="723"/>
      <c r="MQB39" s="723"/>
      <c r="MQC39" s="723"/>
      <c r="MQD39" s="723"/>
      <c r="MQE39" s="723"/>
      <c r="MQF39" s="723"/>
      <c r="MQG39" s="723"/>
      <c r="MQH39" s="723"/>
      <c r="MQI39" s="723"/>
      <c r="MQJ39" s="723"/>
      <c r="MQK39" s="723"/>
      <c r="MQL39" s="723"/>
      <c r="MQM39" s="723"/>
      <c r="MQN39" s="723"/>
      <c r="MQO39" s="723"/>
      <c r="MQP39" s="723"/>
      <c r="MQQ39" s="723"/>
      <c r="MQR39" s="723"/>
      <c r="MQS39" s="723"/>
      <c r="MQT39" s="723"/>
      <c r="MQU39" s="723"/>
      <c r="MQV39" s="723"/>
      <c r="MQW39" s="723"/>
      <c r="MQX39" s="723"/>
      <c r="MQY39" s="723"/>
      <c r="MQZ39" s="723"/>
      <c r="MRA39" s="723"/>
      <c r="MRB39" s="723"/>
      <c r="MRC39" s="723"/>
      <c r="MRD39" s="723"/>
      <c r="MRE39" s="723"/>
      <c r="MRF39" s="723"/>
      <c r="MRG39" s="723"/>
      <c r="MRH39" s="723"/>
      <c r="MRI39" s="723"/>
      <c r="MRJ39" s="723"/>
      <c r="MRK39" s="723"/>
      <c r="MRL39" s="723"/>
      <c r="MRM39" s="723"/>
      <c r="MRN39" s="723"/>
      <c r="MRO39" s="723"/>
      <c r="MRP39" s="723"/>
      <c r="MRQ39" s="723"/>
      <c r="MRR39" s="723"/>
      <c r="MRS39" s="723"/>
      <c r="MRT39" s="723"/>
      <c r="MRU39" s="723"/>
      <c r="MRV39" s="723"/>
      <c r="MRW39" s="723"/>
      <c r="MRX39" s="723"/>
      <c r="MRY39" s="723"/>
      <c r="MRZ39" s="723"/>
      <c r="MSA39" s="723"/>
      <c r="MSB39" s="723"/>
      <c r="MSC39" s="723"/>
      <c r="MSD39" s="723"/>
      <c r="MSE39" s="723"/>
      <c r="MSF39" s="723"/>
      <c r="MSG39" s="723"/>
      <c r="MSH39" s="723"/>
      <c r="MSI39" s="723"/>
      <c r="MSJ39" s="723"/>
      <c r="MSK39" s="723"/>
      <c r="MSL39" s="723"/>
      <c r="MSM39" s="723"/>
      <c r="MSN39" s="723"/>
      <c r="MSO39" s="723"/>
      <c r="MSP39" s="723"/>
      <c r="MSQ39" s="723"/>
      <c r="MSR39" s="723"/>
      <c r="MSS39" s="723"/>
      <c r="MST39" s="723"/>
      <c r="MSU39" s="723"/>
      <c r="MSV39" s="723"/>
      <c r="MSW39" s="723"/>
      <c r="MSX39" s="723"/>
      <c r="MSY39" s="723"/>
      <c r="MSZ39" s="723"/>
      <c r="MTA39" s="723"/>
      <c r="MTB39" s="723"/>
      <c r="MTC39" s="723"/>
      <c r="MTD39" s="723"/>
      <c r="MTE39" s="723"/>
      <c r="MTF39" s="723"/>
      <c r="MTG39" s="723"/>
      <c r="MTH39" s="723"/>
      <c r="MTI39" s="723"/>
      <c r="MTJ39" s="723"/>
      <c r="MTK39" s="723"/>
      <c r="MTL39" s="723"/>
      <c r="MTM39" s="723"/>
      <c r="MTN39" s="723"/>
      <c r="MTO39" s="723"/>
      <c r="MTP39" s="723"/>
      <c r="MTQ39" s="723"/>
      <c r="MTR39" s="723"/>
      <c r="MTS39" s="723"/>
      <c r="MTT39" s="723"/>
      <c r="MTU39" s="723"/>
      <c r="MTV39" s="723"/>
      <c r="MTW39" s="723"/>
      <c r="MTX39" s="723"/>
      <c r="MTY39" s="723"/>
      <c r="MTZ39" s="723"/>
      <c r="MUA39" s="723"/>
      <c r="MUB39" s="723"/>
      <c r="MUC39" s="723"/>
      <c r="MUD39" s="723"/>
      <c r="MUE39" s="723"/>
      <c r="MUF39" s="723"/>
      <c r="MUG39" s="723"/>
      <c r="MUH39" s="723"/>
      <c r="MUI39" s="723"/>
      <c r="MUJ39" s="723"/>
      <c r="MUK39" s="723"/>
      <c r="MUL39" s="723"/>
      <c r="MUM39" s="723"/>
      <c r="MUN39" s="723"/>
      <c r="MUO39" s="723"/>
      <c r="MUP39" s="723"/>
      <c r="MUQ39" s="723"/>
      <c r="MUR39" s="723"/>
      <c r="MUS39" s="723"/>
      <c r="MUT39" s="723"/>
      <c r="MUU39" s="723"/>
      <c r="MUV39" s="723"/>
      <c r="MUW39" s="723"/>
      <c r="MUX39" s="723"/>
      <c r="MUY39" s="723"/>
      <c r="MUZ39" s="723"/>
      <c r="MVA39" s="723"/>
      <c r="MVB39" s="723"/>
      <c r="MVC39" s="723"/>
      <c r="MVD39" s="723"/>
      <c r="MVE39" s="723"/>
      <c r="MVF39" s="723"/>
      <c r="MVG39" s="723"/>
      <c r="MVH39" s="723"/>
      <c r="MVI39" s="723"/>
      <c r="MVJ39" s="723"/>
      <c r="MVK39" s="723"/>
      <c r="MVL39" s="723"/>
      <c r="MVM39" s="723"/>
      <c r="MVN39" s="723"/>
      <c r="MVO39" s="723"/>
      <c r="MVP39" s="723"/>
      <c r="MVQ39" s="723"/>
      <c r="MVR39" s="723"/>
      <c r="MVS39" s="723"/>
      <c r="MVT39" s="723"/>
      <c r="MVU39" s="723"/>
      <c r="MVV39" s="723"/>
      <c r="MVW39" s="723"/>
      <c r="MVX39" s="723"/>
      <c r="MVY39" s="723"/>
      <c r="MVZ39" s="723"/>
      <c r="MWA39" s="723"/>
      <c r="MWB39" s="723"/>
      <c r="MWC39" s="723"/>
      <c r="MWD39" s="723"/>
      <c r="MWE39" s="723"/>
      <c r="MWF39" s="723"/>
      <c r="MWG39" s="723"/>
      <c r="MWH39" s="723"/>
      <c r="MWI39" s="723"/>
      <c r="MWJ39" s="723"/>
      <c r="MWK39" s="723"/>
      <c r="MWL39" s="723"/>
      <c r="MWM39" s="723"/>
      <c r="MWN39" s="723"/>
      <c r="MWO39" s="723"/>
      <c r="MWP39" s="723"/>
      <c r="MWQ39" s="723"/>
      <c r="MWR39" s="723"/>
      <c r="MWS39" s="723"/>
      <c r="MWT39" s="723"/>
      <c r="MWU39" s="723"/>
      <c r="MWV39" s="723"/>
      <c r="MWW39" s="723"/>
      <c r="MWX39" s="723"/>
      <c r="MWY39" s="723"/>
      <c r="MWZ39" s="723"/>
      <c r="MXA39" s="723"/>
      <c r="MXB39" s="723"/>
      <c r="MXC39" s="723"/>
      <c r="MXD39" s="723"/>
      <c r="MXE39" s="723"/>
      <c r="MXF39" s="723"/>
      <c r="MXG39" s="723"/>
      <c r="MXH39" s="723"/>
      <c r="MXI39" s="723"/>
      <c r="MXJ39" s="723"/>
      <c r="MXK39" s="723"/>
      <c r="MXL39" s="723"/>
      <c r="MXM39" s="723"/>
      <c r="MXN39" s="723"/>
      <c r="MXO39" s="723"/>
      <c r="MXP39" s="723"/>
      <c r="MXQ39" s="723"/>
      <c r="MXR39" s="723"/>
      <c r="MXS39" s="723"/>
      <c r="MXT39" s="723"/>
      <c r="MXU39" s="723"/>
      <c r="MXV39" s="723"/>
      <c r="MXW39" s="723"/>
      <c r="MXX39" s="723"/>
      <c r="MXY39" s="723"/>
      <c r="MXZ39" s="723"/>
      <c r="MYA39" s="723"/>
      <c r="MYB39" s="723"/>
      <c r="MYC39" s="723"/>
      <c r="MYD39" s="723"/>
      <c r="MYE39" s="723"/>
      <c r="MYF39" s="723"/>
      <c r="MYG39" s="723"/>
      <c r="MYH39" s="723"/>
      <c r="MYI39" s="723"/>
      <c r="MYJ39" s="723"/>
      <c r="MYK39" s="723"/>
      <c r="MYL39" s="723"/>
      <c r="MYM39" s="723"/>
      <c r="MYN39" s="723"/>
      <c r="MYO39" s="723"/>
      <c r="MYP39" s="723"/>
      <c r="MYQ39" s="723"/>
      <c r="MYR39" s="723"/>
      <c r="MYS39" s="723"/>
      <c r="MYT39" s="723"/>
      <c r="MYU39" s="723"/>
      <c r="MYV39" s="723"/>
      <c r="MYW39" s="723"/>
      <c r="MYX39" s="723"/>
      <c r="MYY39" s="723"/>
      <c r="MYZ39" s="723"/>
      <c r="MZA39" s="723"/>
      <c r="MZB39" s="723"/>
      <c r="MZC39" s="723"/>
      <c r="MZD39" s="723"/>
      <c r="MZE39" s="723"/>
      <c r="MZF39" s="723"/>
      <c r="MZG39" s="723"/>
      <c r="MZH39" s="723"/>
      <c r="MZI39" s="723"/>
      <c r="MZJ39" s="723"/>
      <c r="MZK39" s="723"/>
      <c r="MZL39" s="723"/>
      <c r="MZM39" s="723"/>
      <c r="MZN39" s="723"/>
      <c r="MZO39" s="723"/>
      <c r="MZP39" s="723"/>
      <c r="MZQ39" s="723"/>
      <c r="MZR39" s="723"/>
      <c r="MZS39" s="723"/>
      <c r="MZT39" s="723"/>
      <c r="MZU39" s="723"/>
      <c r="MZV39" s="723"/>
      <c r="MZW39" s="723"/>
      <c r="MZX39" s="723"/>
      <c r="MZY39" s="723"/>
      <c r="MZZ39" s="723"/>
      <c r="NAA39" s="723"/>
      <c r="NAB39" s="723"/>
      <c r="NAC39" s="723"/>
      <c r="NAD39" s="723"/>
      <c r="NAE39" s="723"/>
      <c r="NAF39" s="723"/>
      <c r="NAG39" s="723"/>
      <c r="NAH39" s="723"/>
      <c r="NAI39" s="723"/>
      <c r="NAJ39" s="723"/>
      <c r="NAK39" s="723"/>
      <c r="NAL39" s="723"/>
      <c r="NAM39" s="723"/>
      <c r="NAN39" s="723"/>
      <c r="NAO39" s="723"/>
      <c r="NAP39" s="723"/>
      <c r="NAQ39" s="723"/>
      <c r="NAR39" s="723"/>
      <c r="NAS39" s="723"/>
      <c r="NAT39" s="723"/>
      <c r="NAU39" s="723"/>
      <c r="NAV39" s="723"/>
      <c r="NAW39" s="723"/>
      <c r="NAX39" s="723"/>
      <c r="NAY39" s="723"/>
      <c r="NAZ39" s="723"/>
      <c r="NBA39" s="723"/>
      <c r="NBB39" s="723"/>
      <c r="NBC39" s="723"/>
      <c r="NBD39" s="723"/>
      <c r="NBE39" s="723"/>
      <c r="NBF39" s="723"/>
      <c r="NBG39" s="723"/>
      <c r="NBH39" s="723"/>
      <c r="NBI39" s="723"/>
      <c r="NBJ39" s="723"/>
      <c r="NBK39" s="723"/>
      <c r="NBL39" s="723"/>
      <c r="NBM39" s="723"/>
      <c r="NBN39" s="723"/>
      <c r="NBO39" s="723"/>
      <c r="NBP39" s="723"/>
      <c r="NBQ39" s="723"/>
      <c r="NBR39" s="723"/>
      <c r="NBS39" s="723"/>
      <c r="NBT39" s="723"/>
      <c r="NBU39" s="723"/>
      <c r="NBV39" s="723"/>
      <c r="NBW39" s="723"/>
      <c r="NBX39" s="723"/>
      <c r="NBY39" s="723"/>
      <c r="NBZ39" s="723"/>
      <c r="NCA39" s="723"/>
      <c r="NCB39" s="723"/>
      <c r="NCC39" s="723"/>
      <c r="NCD39" s="723"/>
      <c r="NCE39" s="723"/>
      <c r="NCF39" s="723"/>
      <c r="NCG39" s="723"/>
      <c r="NCH39" s="723"/>
      <c r="NCI39" s="723"/>
      <c r="NCJ39" s="723"/>
      <c r="NCK39" s="723"/>
      <c r="NCL39" s="723"/>
      <c r="NCM39" s="723"/>
      <c r="NCN39" s="723"/>
      <c r="NCO39" s="723"/>
      <c r="NCP39" s="723"/>
      <c r="NCQ39" s="723"/>
      <c r="NCR39" s="723"/>
      <c r="NCS39" s="723"/>
      <c r="NCT39" s="723"/>
      <c r="NCU39" s="723"/>
      <c r="NCV39" s="723"/>
      <c r="NCW39" s="723"/>
      <c r="NCX39" s="723"/>
      <c r="NCY39" s="723"/>
      <c r="NCZ39" s="723"/>
      <c r="NDA39" s="723"/>
      <c r="NDB39" s="723"/>
      <c r="NDC39" s="723"/>
      <c r="NDD39" s="723"/>
      <c r="NDE39" s="723"/>
      <c r="NDF39" s="723"/>
      <c r="NDG39" s="723"/>
      <c r="NDH39" s="723"/>
      <c r="NDI39" s="723"/>
      <c r="NDJ39" s="723"/>
      <c r="NDK39" s="723"/>
      <c r="NDL39" s="723"/>
      <c r="NDM39" s="723"/>
      <c r="NDN39" s="723"/>
      <c r="NDO39" s="723"/>
      <c r="NDP39" s="723"/>
      <c r="NDQ39" s="723"/>
      <c r="NDR39" s="723"/>
      <c r="NDS39" s="723"/>
      <c r="NDT39" s="723"/>
      <c r="NDU39" s="723"/>
      <c r="NDV39" s="723"/>
      <c r="NDW39" s="723"/>
      <c r="NDX39" s="723"/>
      <c r="NDY39" s="723"/>
      <c r="NDZ39" s="723"/>
      <c r="NEA39" s="723"/>
      <c r="NEB39" s="723"/>
      <c r="NEC39" s="723"/>
      <c r="NED39" s="723"/>
      <c r="NEE39" s="723"/>
      <c r="NEF39" s="723"/>
      <c r="NEG39" s="723"/>
      <c r="NEH39" s="723"/>
      <c r="NEI39" s="723"/>
      <c r="NEJ39" s="723"/>
      <c r="NEK39" s="723"/>
      <c r="NEL39" s="723"/>
      <c r="NEM39" s="723"/>
      <c r="NEN39" s="723"/>
      <c r="NEO39" s="723"/>
      <c r="NEP39" s="723"/>
      <c r="NEQ39" s="723"/>
      <c r="NER39" s="723"/>
      <c r="NES39" s="723"/>
      <c r="NET39" s="723"/>
      <c r="NEU39" s="723"/>
      <c r="NEV39" s="723"/>
      <c r="NEW39" s="723"/>
      <c r="NEX39" s="723"/>
      <c r="NEY39" s="723"/>
      <c r="NEZ39" s="723"/>
      <c r="NFA39" s="723"/>
      <c r="NFB39" s="723"/>
      <c r="NFC39" s="723"/>
      <c r="NFD39" s="723"/>
      <c r="NFE39" s="723"/>
      <c r="NFF39" s="723"/>
      <c r="NFG39" s="723"/>
      <c r="NFH39" s="723"/>
      <c r="NFI39" s="723"/>
      <c r="NFJ39" s="723"/>
      <c r="NFK39" s="723"/>
      <c r="NFL39" s="723"/>
      <c r="NFM39" s="723"/>
      <c r="NFN39" s="723"/>
      <c r="NFO39" s="723"/>
      <c r="NFP39" s="723"/>
      <c r="NFQ39" s="723"/>
      <c r="NFR39" s="723"/>
      <c r="NFS39" s="723"/>
      <c r="NFT39" s="723"/>
      <c r="NFU39" s="723"/>
      <c r="NFV39" s="723"/>
      <c r="NFW39" s="723"/>
      <c r="NFX39" s="723"/>
      <c r="NFY39" s="723"/>
      <c r="NFZ39" s="723"/>
      <c r="NGA39" s="723"/>
      <c r="NGB39" s="723"/>
      <c r="NGC39" s="723"/>
      <c r="NGD39" s="723"/>
      <c r="NGE39" s="723"/>
      <c r="NGF39" s="723"/>
      <c r="NGG39" s="723"/>
      <c r="NGH39" s="723"/>
      <c r="NGI39" s="723"/>
      <c r="NGJ39" s="723"/>
      <c r="NGK39" s="723"/>
      <c r="NGL39" s="723"/>
      <c r="NGM39" s="723"/>
      <c r="NGN39" s="723"/>
      <c r="NGO39" s="723"/>
      <c r="NGP39" s="723"/>
      <c r="NGQ39" s="723"/>
      <c r="NGR39" s="723"/>
      <c r="NGS39" s="723"/>
      <c r="NGT39" s="723"/>
      <c r="NGU39" s="723"/>
      <c r="NGV39" s="723"/>
      <c r="NGW39" s="723"/>
      <c r="NGX39" s="723"/>
      <c r="NGY39" s="723"/>
      <c r="NGZ39" s="723"/>
      <c r="NHA39" s="723"/>
      <c r="NHB39" s="723"/>
      <c r="NHC39" s="723"/>
      <c r="NHD39" s="723"/>
      <c r="NHE39" s="723"/>
      <c r="NHF39" s="723"/>
      <c r="NHG39" s="723"/>
      <c r="NHH39" s="723"/>
      <c r="NHI39" s="723"/>
      <c r="NHJ39" s="723"/>
      <c r="NHK39" s="723"/>
      <c r="NHL39" s="723"/>
      <c r="NHM39" s="723"/>
      <c r="NHN39" s="723"/>
      <c r="NHO39" s="723"/>
      <c r="NHP39" s="723"/>
      <c r="NHQ39" s="723"/>
      <c r="NHR39" s="723"/>
      <c r="NHS39" s="723"/>
      <c r="NHT39" s="723"/>
      <c r="NHU39" s="723"/>
      <c r="NHV39" s="723"/>
      <c r="NHW39" s="723"/>
      <c r="NHX39" s="723"/>
      <c r="NHY39" s="723"/>
      <c r="NHZ39" s="723"/>
      <c r="NIA39" s="723"/>
      <c r="NIB39" s="723"/>
      <c r="NIC39" s="723"/>
      <c r="NID39" s="723"/>
      <c r="NIE39" s="723"/>
      <c r="NIF39" s="723"/>
      <c r="NIG39" s="723"/>
      <c r="NIH39" s="723"/>
      <c r="NII39" s="723"/>
      <c r="NIJ39" s="723"/>
      <c r="NIK39" s="723"/>
      <c r="NIL39" s="723"/>
      <c r="NIM39" s="723"/>
      <c r="NIN39" s="723"/>
      <c r="NIO39" s="723"/>
      <c r="NIP39" s="723"/>
      <c r="NIQ39" s="723"/>
      <c r="NIR39" s="723"/>
      <c r="NIS39" s="723"/>
      <c r="NIT39" s="723"/>
      <c r="NIU39" s="723"/>
      <c r="NIV39" s="723"/>
      <c r="NIW39" s="723"/>
      <c r="NIX39" s="723"/>
      <c r="NIY39" s="723"/>
      <c r="NIZ39" s="723"/>
      <c r="NJA39" s="723"/>
      <c r="NJB39" s="723"/>
      <c r="NJC39" s="723"/>
      <c r="NJD39" s="723"/>
      <c r="NJE39" s="723"/>
      <c r="NJF39" s="723"/>
      <c r="NJG39" s="723"/>
      <c r="NJH39" s="723"/>
      <c r="NJI39" s="723"/>
      <c r="NJJ39" s="723"/>
      <c r="NJK39" s="723"/>
      <c r="NJL39" s="723"/>
      <c r="NJM39" s="723"/>
      <c r="NJN39" s="723"/>
      <c r="NJO39" s="723"/>
      <c r="NJP39" s="723"/>
      <c r="NJQ39" s="723"/>
      <c r="NJR39" s="723"/>
      <c r="NJS39" s="723"/>
      <c r="NJT39" s="723"/>
      <c r="NJU39" s="723"/>
      <c r="NJV39" s="723"/>
      <c r="NJW39" s="723"/>
      <c r="NJX39" s="723"/>
      <c r="NJY39" s="723"/>
      <c r="NJZ39" s="723"/>
      <c r="NKA39" s="723"/>
      <c r="NKB39" s="723"/>
      <c r="NKC39" s="723"/>
      <c r="NKD39" s="723"/>
      <c r="NKE39" s="723"/>
      <c r="NKF39" s="723"/>
      <c r="NKG39" s="723"/>
      <c r="NKH39" s="723"/>
      <c r="NKI39" s="723"/>
      <c r="NKJ39" s="723"/>
      <c r="NKK39" s="723"/>
      <c r="NKL39" s="723"/>
      <c r="NKM39" s="723"/>
      <c r="NKN39" s="723"/>
      <c r="NKO39" s="723"/>
      <c r="NKP39" s="723"/>
      <c r="NKQ39" s="723"/>
      <c r="NKR39" s="723"/>
      <c r="NKS39" s="723"/>
      <c r="NKT39" s="723"/>
      <c r="NKU39" s="723"/>
      <c r="NKV39" s="723"/>
      <c r="NKW39" s="723"/>
      <c r="NKX39" s="723"/>
      <c r="NKY39" s="723"/>
      <c r="NKZ39" s="723"/>
      <c r="NLA39" s="723"/>
      <c r="NLB39" s="723"/>
      <c r="NLC39" s="723"/>
      <c r="NLD39" s="723"/>
      <c r="NLE39" s="723"/>
      <c r="NLF39" s="723"/>
      <c r="NLG39" s="723"/>
      <c r="NLH39" s="723"/>
      <c r="NLI39" s="723"/>
      <c r="NLJ39" s="723"/>
      <c r="NLK39" s="723"/>
      <c r="NLL39" s="723"/>
      <c r="NLM39" s="723"/>
      <c r="NLN39" s="723"/>
      <c r="NLO39" s="723"/>
      <c r="NLP39" s="723"/>
      <c r="NLQ39" s="723"/>
      <c r="NLR39" s="723"/>
      <c r="NLS39" s="723"/>
      <c r="NLT39" s="723"/>
      <c r="NLU39" s="723"/>
      <c r="NLV39" s="723"/>
      <c r="NLW39" s="723"/>
      <c r="NLX39" s="723"/>
      <c r="NLY39" s="723"/>
      <c r="NLZ39" s="723"/>
      <c r="NMA39" s="723"/>
      <c r="NMB39" s="723"/>
      <c r="NMC39" s="723"/>
      <c r="NMD39" s="723"/>
      <c r="NME39" s="723"/>
      <c r="NMF39" s="723"/>
      <c r="NMG39" s="723"/>
      <c r="NMH39" s="723"/>
      <c r="NMI39" s="723"/>
      <c r="NMJ39" s="723"/>
      <c r="NMK39" s="723"/>
      <c r="NML39" s="723"/>
      <c r="NMM39" s="723"/>
      <c r="NMN39" s="723"/>
      <c r="NMO39" s="723"/>
      <c r="NMP39" s="723"/>
      <c r="NMQ39" s="723"/>
      <c r="NMR39" s="723"/>
      <c r="NMS39" s="723"/>
      <c r="NMT39" s="723"/>
      <c r="NMU39" s="723"/>
      <c r="NMV39" s="723"/>
      <c r="NMW39" s="723"/>
      <c r="NMX39" s="723"/>
      <c r="NMY39" s="723"/>
      <c r="NMZ39" s="723"/>
      <c r="NNA39" s="723"/>
      <c r="NNB39" s="723"/>
      <c r="NNC39" s="723"/>
      <c r="NND39" s="723"/>
      <c r="NNE39" s="723"/>
      <c r="NNF39" s="723"/>
      <c r="NNG39" s="723"/>
      <c r="NNH39" s="723"/>
      <c r="NNI39" s="723"/>
      <c r="NNJ39" s="723"/>
      <c r="NNK39" s="723"/>
      <c r="NNL39" s="723"/>
      <c r="NNM39" s="723"/>
      <c r="NNN39" s="723"/>
      <c r="NNO39" s="723"/>
      <c r="NNP39" s="723"/>
      <c r="NNQ39" s="723"/>
      <c r="NNR39" s="723"/>
      <c r="NNS39" s="723"/>
      <c r="NNT39" s="723"/>
      <c r="NNU39" s="723"/>
      <c r="NNV39" s="723"/>
      <c r="NNW39" s="723"/>
      <c r="NNX39" s="723"/>
      <c r="NNY39" s="723"/>
      <c r="NNZ39" s="723"/>
      <c r="NOA39" s="723"/>
      <c r="NOB39" s="723"/>
      <c r="NOC39" s="723"/>
      <c r="NOD39" s="723"/>
      <c r="NOE39" s="723"/>
      <c r="NOF39" s="723"/>
      <c r="NOG39" s="723"/>
      <c r="NOH39" s="723"/>
      <c r="NOI39" s="723"/>
      <c r="NOJ39" s="723"/>
      <c r="NOK39" s="723"/>
      <c r="NOL39" s="723"/>
      <c r="NOM39" s="723"/>
      <c r="NON39" s="723"/>
      <c r="NOO39" s="723"/>
      <c r="NOP39" s="723"/>
      <c r="NOQ39" s="723"/>
      <c r="NOR39" s="723"/>
      <c r="NOS39" s="723"/>
      <c r="NOT39" s="723"/>
      <c r="NOU39" s="723"/>
      <c r="NOV39" s="723"/>
      <c r="NOW39" s="723"/>
      <c r="NOX39" s="723"/>
      <c r="NOY39" s="723"/>
      <c r="NOZ39" s="723"/>
      <c r="NPA39" s="723"/>
      <c r="NPB39" s="723"/>
      <c r="NPC39" s="723"/>
      <c r="NPD39" s="723"/>
      <c r="NPE39" s="723"/>
      <c r="NPF39" s="723"/>
      <c r="NPG39" s="723"/>
      <c r="NPH39" s="723"/>
      <c r="NPI39" s="723"/>
      <c r="NPJ39" s="723"/>
      <c r="NPK39" s="723"/>
      <c r="NPL39" s="723"/>
      <c r="NPM39" s="723"/>
      <c r="NPN39" s="723"/>
      <c r="NPO39" s="723"/>
      <c r="NPP39" s="723"/>
      <c r="NPQ39" s="723"/>
      <c r="NPR39" s="723"/>
      <c r="NPS39" s="723"/>
      <c r="NPT39" s="723"/>
      <c r="NPU39" s="723"/>
      <c r="NPV39" s="723"/>
      <c r="NPW39" s="723"/>
      <c r="NPX39" s="723"/>
      <c r="NPY39" s="723"/>
      <c r="NPZ39" s="723"/>
      <c r="NQA39" s="723"/>
      <c r="NQB39" s="723"/>
      <c r="NQC39" s="723"/>
      <c r="NQD39" s="723"/>
      <c r="NQE39" s="723"/>
      <c r="NQF39" s="723"/>
      <c r="NQG39" s="723"/>
      <c r="NQH39" s="723"/>
      <c r="NQI39" s="723"/>
      <c r="NQJ39" s="723"/>
      <c r="NQK39" s="723"/>
      <c r="NQL39" s="723"/>
      <c r="NQM39" s="723"/>
      <c r="NQN39" s="723"/>
      <c r="NQO39" s="723"/>
      <c r="NQP39" s="723"/>
      <c r="NQQ39" s="723"/>
      <c r="NQR39" s="723"/>
      <c r="NQS39" s="723"/>
      <c r="NQT39" s="723"/>
      <c r="NQU39" s="723"/>
      <c r="NQV39" s="723"/>
      <c r="NQW39" s="723"/>
      <c r="NQX39" s="723"/>
      <c r="NQY39" s="723"/>
      <c r="NQZ39" s="723"/>
      <c r="NRA39" s="723"/>
      <c r="NRB39" s="723"/>
      <c r="NRC39" s="723"/>
      <c r="NRD39" s="723"/>
      <c r="NRE39" s="723"/>
      <c r="NRF39" s="723"/>
      <c r="NRG39" s="723"/>
      <c r="NRH39" s="723"/>
      <c r="NRI39" s="723"/>
      <c r="NRJ39" s="723"/>
      <c r="NRK39" s="723"/>
      <c r="NRL39" s="723"/>
      <c r="NRM39" s="723"/>
      <c r="NRN39" s="723"/>
      <c r="NRO39" s="723"/>
      <c r="NRP39" s="723"/>
      <c r="NRQ39" s="723"/>
      <c r="NRR39" s="723"/>
      <c r="NRS39" s="723"/>
      <c r="NRT39" s="723"/>
      <c r="NRU39" s="723"/>
      <c r="NRV39" s="723"/>
      <c r="NRW39" s="723"/>
      <c r="NRX39" s="723"/>
      <c r="NRY39" s="723"/>
      <c r="NRZ39" s="723"/>
      <c r="NSA39" s="723"/>
      <c r="NSB39" s="723"/>
      <c r="NSC39" s="723"/>
      <c r="NSD39" s="723"/>
      <c r="NSE39" s="723"/>
      <c r="NSF39" s="723"/>
      <c r="NSG39" s="723"/>
      <c r="NSH39" s="723"/>
      <c r="NSI39" s="723"/>
      <c r="NSJ39" s="723"/>
      <c r="NSK39" s="723"/>
      <c r="NSL39" s="723"/>
      <c r="NSM39" s="723"/>
      <c r="NSN39" s="723"/>
      <c r="NSO39" s="723"/>
      <c r="NSP39" s="723"/>
      <c r="NSQ39" s="723"/>
      <c r="NSR39" s="723"/>
      <c r="NSS39" s="723"/>
      <c r="NST39" s="723"/>
      <c r="NSU39" s="723"/>
      <c r="NSV39" s="723"/>
      <c r="NSW39" s="723"/>
      <c r="NSX39" s="723"/>
      <c r="NSY39" s="723"/>
      <c r="NSZ39" s="723"/>
      <c r="NTA39" s="723"/>
      <c r="NTB39" s="723"/>
      <c r="NTC39" s="723"/>
      <c r="NTD39" s="723"/>
      <c r="NTE39" s="723"/>
      <c r="NTF39" s="723"/>
      <c r="NTG39" s="723"/>
      <c r="NTH39" s="723"/>
      <c r="NTI39" s="723"/>
      <c r="NTJ39" s="723"/>
      <c r="NTK39" s="723"/>
      <c r="NTL39" s="723"/>
      <c r="NTM39" s="723"/>
      <c r="NTN39" s="723"/>
      <c r="NTO39" s="723"/>
      <c r="NTP39" s="723"/>
      <c r="NTQ39" s="723"/>
      <c r="NTR39" s="723"/>
      <c r="NTS39" s="723"/>
      <c r="NTT39" s="723"/>
      <c r="NTU39" s="723"/>
      <c r="NTV39" s="723"/>
      <c r="NTW39" s="723"/>
      <c r="NTX39" s="723"/>
      <c r="NTY39" s="723"/>
      <c r="NTZ39" s="723"/>
      <c r="NUA39" s="723"/>
      <c r="NUB39" s="723"/>
      <c r="NUC39" s="723"/>
      <c r="NUD39" s="723"/>
      <c r="NUE39" s="723"/>
      <c r="NUF39" s="723"/>
      <c r="NUG39" s="723"/>
      <c r="NUH39" s="723"/>
      <c r="NUI39" s="723"/>
      <c r="NUJ39" s="723"/>
      <c r="NUK39" s="723"/>
      <c r="NUL39" s="723"/>
      <c r="NUM39" s="723"/>
      <c r="NUN39" s="723"/>
      <c r="NUO39" s="723"/>
      <c r="NUP39" s="723"/>
      <c r="NUQ39" s="723"/>
      <c r="NUR39" s="723"/>
      <c r="NUS39" s="723"/>
      <c r="NUT39" s="723"/>
      <c r="NUU39" s="723"/>
      <c r="NUV39" s="723"/>
      <c r="NUW39" s="723"/>
      <c r="NUX39" s="723"/>
      <c r="NUY39" s="723"/>
      <c r="NUZ39" s="723"/>
      <c r="NVA39" s="723"/>
      <c r="NVB39" s="723"/>
      <c r="NVC39" s="723"/>
      <c r="NVD39" s="723"/>
      <c r="NVE39" s="723"/>
      <c r="NVF39" s="723"/>
      <c r="NVG39" s="723"/>
      <c r="NVH39" s="723"/>
      <c r="NVI39" s="723"/>
      <c r="NVJ39" s="723"/>
      <c r="NVK39" s="723"/>
      <c r="NVL39" s="723"/>
      <c r="NVM39" s="723"/>
      <c r="NVN39" s="723"/>
      <c r="NVO39" s="723"/>
      <c r="NVP39" s="723"/>
      <c r="NVQ39" s="723"/>
      <c r="NVR39" s="723"/>
      <c r="NVS39" s="723"/>
      <c r="NVT39" s="723"/>
      <c r="NVU39" s="723"/>
      <c r="NVV39" s="723"/>
      <c r="NVW39" s="723"/>
      <c r="NVX39" s="723"/>
      <c r="NVY39" s="723"/>
      <c r="NVZ39" s="723"/>
      <c r="NWA39" s="723"/>
      <c r="NWB39" s="723"/>
      <c r="NWC39" s="723"/>
      <c r="NWD39" s="723"/>
      <c r="NWE39" s="723"/>
      <c r="NWF39" s="723"/>
      <c r="NWG39" s="723"/>
      <c r="NWH39" s="723"/>
      <c r="NWI39" s="723"/>
      <c r="NWJ39" s="723"/>
      <c r="NWK39" s="723"/>
      <c r="NWL39" s="723"/>
      <c r="NWM39" s="723"/>
      <c r="NWN39" s="723"/>
      <c r="NWO39" s="723"/>
      <c r="NWP39" s="723"/>
      <c r="NWQ39" s="723"/>
      <c r="NWR39" s="723"/>
      <c r="NWS39" s="723"/>
      <c r="NWT39" s="723"/>
      <c r="NWU39" s="723"/>
      <c r="NWV39" s="723"/>
      <c r="NWW39" s="723"/>
      <c r="NWX39" s="723"/>
      <c r="NWY39" s="723"/>
      <c r="NWZ39" s="723"/>
      <c r="NXA39" s="723"/>
      <c r="NXB39" s="723"/>
      <c r="NXC39" s="723"/>
      <c r="NXD39" s="723"/>
      <c r="NXE39" s="723"/>
      <c r="NXF39" s="723"/>
      <c r="NXG39" s="723"/>
      <c r="NXH39" s="723"/>
      <c r="NXI39" s="723"/>
      <c r="NXJ39" s="723"/>
      <c r="NXK39" s="723"/>
      <c r="NXL39" s="723"/>
      <c r="NXM39" s="723"/>
      <c r="NXN39" s="723"/>
      <c r="NXO39" s="723"/>
      <c r="NXP39" s="723"/>
      <c r="NXQ39" s="723"/>
      <c r="NXR39" s="723"/>
      <c r="NXS39" s="723"/>
      <c r="NXT39" s="723"/>
      <c r="NXU39" s="723"/>
      <c r="NXV39" s="723"/>
      <c r="NXW39" s="723"/>
      <c r="NXX39" s="723"/>
      <c r="NXY39" s="723"/>
      <c r="NXZ39" s="723"/>
      <c r="NYA39" s="723"/>
      <c r="NYB39" s="723"/>
      <c r="NYC39" s="723"/>
      <c r="NYD39" s="723"/>
      <c r="NYE39" s="723"/>
      <c r="NYF39" s="723"/>
      <c r="NYG39" s="723"/>
      <c r="NYH39" s="723"/>
      <c r="NYI39" s="723"/>
      <c r="NYJ39" s="723"/>
      <c r="NYK39" s="723"/>
      <c r="NYL39" s="723"/>
      <c r="NYM39" s="723"/>
      <c r="NYN39" s="723"/>
      <c r="NYO39" s="723"/>
      <c r="NYP39" s="723"/>
      <c r="NYQ39" s="723"/>
      <c r="NYR39" s="723"/>
      <c r="NYS39" s="723"/>
      <c r="NYT39" s="723"/>
      <c r="NYU39" s="723"/>
      <c r="NYV39" s="723"/>
      <c r="NYW39" s="723"/>
      <c r="NYX39" s="723"/>
      <c r="NYY39" s="723"/>
      <c r="NYZ39" s="723"/>
      <c r="NZA39" s="723"/>
      <c r="NZB39" s="723"/>
      <c r="NZC39" s="723"/>
      <c r="NZD39" s="723"/>
      <c r="NZE39" s="723"/>
      <c r="NZF39" s="723"/>
      <c r="NZG39" s="723"/>
      <c r="NZH39" s="723"/>
      <c r="NZI39" s="723"/>
      <c r="NZJ39" s="723"/>
      <c r="NZK39" s="723"/>
      <c r="NZL39" s="723"/>
      <c r="NZM39" s="723"/>
      <c r="NZN39" s="723"/>
      <c r="NZO39" s="723"/>
      <c r="NZP39" s="723"/>
      <c r="NZQ39" s="723"/>
      <c r="NZR39" s="723"/>
      <c r="NZS39" s="723"/>
      <c r="NZT39" s="723"/>
      <c r="NZU39" s="723"/>
      <c r="NZV39" s="723"/>
      <c r="NZW39" s="723"/>
      <c r="NZX39" s="723"/>
      <c r="NZY39" s="723"/>
      <c r="NZZ39" s="723"/>
      <c r="OAA39" s="723"/>
      <c r="OAB39" s="723"/>
      <c r="OAC39" s="723"/>
      <c r="OAD39" s="723"/>
      <c r="OAE39" s="723"/>
      <c r="OAF39" s="723"/>
      <c r="OAG39" s="723"/>
      <c r="OAH39" s="723"/>
      <c r="OAI39" s="723"/>
      <c r="OAJ39" s="723"/>
      <c r="OAK39" s="723"/>
      <c r="OAL39" s="723"/>
      <c r="OAM39" s="723"/>
      <c r="OAN39" s="723"/>
      <c r="OAO39" s="723"/>
      <c r="OAP39" s="723"/>
      <c r="OAQ39" s="723"/>
      <c r="OAR39" s="723"/>
      <c r="OAS39" s="723"/>
      <c r="OAT39" s="723"/>
      <c r="OAU39" s="723"/>
      <c r="OAV39" s="723"/>
      <c r="OAW39" s="723"/>
      <c r="OAX39" s="723"/>
      <c r="OAY39" s="723"/>
      <c r="OAZ39" s="723"/>
      <c r="OBA39" s="723"/>
      <c r="OBB39" s="723"/>
      <c r="OBC39" s="723"/>
      <c r="OBD39" s="723"/>
      <c r="OBE39" s="723"/>
      <c r="OBF39" s="723"/>
      <c r="OBG39" s="723"/>
      <c r="OBH39" s="723"/>
      <c r="OBI39" s="723"/>
      <c r="OBJ39" s="723"/>
      <c r="OBK39" s="723"/>
      <c r="OBL39" s="723"/>
      <c r="OBM39" s="723"/>
      <c r="OBN39" s="723"/>
      <c r="OBO39" s="723"/>
      <c r="OBP39" s="723"/>
      <c r="OBQ39" s="723"/>
      <c r="OBR39" s="723"/>
      <c r="OBS39" s="723"/>
      <c r="OBT39" s="723"/>
      <c r="OBU39" s="723"/>
      <c r="OBV39" s="723"/>
      <c r="OBW39" s="723"/>
      <c r="OBX39" s="723"/>
      <c r="OBY39" s="723"/>
      <c r="OBZ39" s="723"/>
      <c r="OCA39" s="723"/>
      <c r="OCB39" s="723"/>
      <c r="OCC39" s="723"/>
      <c r="OCD39" s="723"/>
      <c r="OCE39" s="723"/>
      <c r="OCF39" s="723"/>
      <c r="OCG39" s="723"/>
      <c r="OCH39" s="723"/>
      <c r="OCI39" s="723"/>
      <c r="OCJ39" s="723"/>
      <c r="OCK39" s="723"/>
      <c r="OCL39" s="723"/>
      <c r="OCM39" s="723"/>
      <c r="OCN39" s="723"/>
      <c r="OCO39" s="723"/>
      <c r="OCP39" s="723"/>
      <c r="OCQ39" s="723"/>
      <c r="OCR39" s="723"/>
      <c r="OCS39" s="723"/>
      <c r="OCT39" s="723"/>
      <c r="OCU39" s="723"/>
      <c r="OCV39" s="723"/>
      <c r="OCW39" s="723"/>
      <c r="OCX39" s="723"/>
      <c r="OCY39" s="723"/>
      <c r="OCZ39" s="723"/>
      <c r="ODA39" s="723"/>
      <c r="ODB39" s="723"/>
      <c r="ODC39" s="723"/>
      <c r="ODD39" s="723"/>
      <c r="ODE39" s="723"/>
      <c r="ODF39" s="723"/>
      <c r="ODG39" s="723"/>
      <c r="ODH39" s="723"/>
      <c r="ODI39" s="723"/>
      <c r="ODJ39" s="723"/>
      <c r="ODK39" s="723"/>
      <c r="ODL39" s="723"/>
      <c r="ODM39" s="723"/>
      <c r="ODN39" s="723"/>
      <c r="ODO39" s="723"/>
      <c r="ODP39" s="723"/>
      <c r="ODQ39" s="723"/>
      <c r="ODR39" s="723"/>
      <c r="ODS39" s="723"/>
      <c r="ODT39" s="723"/>
      <c r="ODU39" s="723"/>
      <c r="ODV39" s="723"/>
      <c r="ODW39" s="723"/>
      <c r="ODX39" s="723"/>
      <c r="ODY39" s="723"/>
      <c r="ODZ39" s="723"/>
      <c r="OEA39" s="723"/>
      <c r="OEB39" s="723"/>
      <c r="OEC39" s="723"/>
      <c r="OED39" s="723"/>
      <c r="OEE39" s="723"/>
      <c r="OEF39" s="723"/>
      <c r="OEG39" s="723"/>
      <c r="OEH39" s="723"/>
      <c r="OEI39" s="723"/>
      <c r="OEJ39" s="723"/>
      <c r="OEK39" s="723"/>
      <c r="OEL39" s="723"/>
      <c r="OEM39" s="723"/>
      <c r="OEN39" s="723"/>
      <c r="OEO39" s="723"/>
      <c r="OEP39" s="723"/>
      <c r="OEQ39" s="723"/>
      <c r="OER39" s="723"/>
      <c r="OES39" s="723"/>
      <c r="OET39" s="723"/>
      <c r="OEU39" s="723"/>
      <c r="OEV39" s="723"/>
      <c r="OEW39" s="723"/>
      <c r="OEX39" s="723"/>
      <c r="OEY39" s="723"/>
      <c r="OEZ39" s="723"/>
      <c r="OFA39" s="723"/>
      <c r="OFB39" s="723"/>
      <c r="OFC39" s="723"/>
      <c r="OFD39" s="723"/>
      <c r="OFE39" s="723"/>
      <c r="OFF39" s="723"/>
      <c r="OFG39" s="723"/>
      <c r="OFH39" s="723"/>
      <c r="OFI39" s="723"/>
      <c r="OFJ39" s="723"/>
      <c r="OFK39" s="723"/>
      <c r="OFL39" s="723"/>
      <c r="OFM39" s="723"/>
      <c r="OFN39" s="723"/>
      <c r="OFO39" s="723"/>
      <c r="OFP39" s="723"/>
      <c r="OFQ39" s="723"/>
      <c r="OFR39" s="723"/>
      <c r="OFS39" s="723"/>
      <c r="OFT39" s="723"/>
      <c r="OFU39" s="723"/>
      <c r="OFV39" s="723"/>
      <c r="OFW39" s="723"/>
      <c r="OFX39" s="723"/>
      <c r="OFY39" s="723"/>
      <c r="OFZ39" s="723"/>
      <c r="OGA39" s="723"/>
      <c r="OGB39" s="723"/>
      <c r="OGC39" s="723"/>
      <c r="OGD39" s="723"/>
      <c r="OGE39" s="723"/>
      <c r="OGF39" s="723"/>
      <c r="OGG39" s="723"/>
      <c r="OGH39" s="723"/>
      <c r="OGI39" s="723"/>
      <c r="OGJ39" s="723"/>
      <c r="OGK39" s="723"/>
      <c r="OGL39" s="723"/>
      <c r="OGM39" s="723"/>
      <c r="OGN39" s="723"/>
      <c r="OGO39" s="723"/>
      <c r="OGP39" s="723"/>
      <c r="OGQ39" s="723"/>
      <c r="OGR39" s="723"/>
      <c r="OGS39" s="723"/>
      <c r="OGT39" s="723"/>
      <c r="OGU39" s="723"/>
      <c r="OGV39" s="723"/>
      <c r="OGW39" s="723"/>
      <c r="OGX39" s="723"/>
      <c r="OGY39" s="723"/>
      <c r="OGZ39" s="723"/>
      <c r="OHA39" s="723"/>
      <c r="OHB39" s="723"/>
      <c r="OHC39" s="723"/>
      <c r="OHD39" s="723"/>
      <c r="OHE39" s="723"/>
      <c r="OHF39" s="723"/>
      <c r="OHG39" s="723"/>
      <c r="OHH39" s="723"/>
      <c r="OHI39" s="723"/>
      <c r="OHJ39" s="723"/>
      <c r="OHK39" s="723"/>
      <c r="OHL39" s="723"/>
      <c r="OHM39" s="723"/>
      <c r="OHN39" s="723"/>
      <c r="OHO39" s="723"/>
      <c r="OHP39" s="723"/>
      <c r="OHQ39" s="723"/>
      <c r="OHR39" s="723"/>
      <c r="OHS39" s="723"/>
      <c r="OHT39" s="723"/>
      <c r="OHU39" s="723"/>
      <c r="OHV39" s="723"/>
      <c r="OHW39" s="723"/>
      <c r="OHX39" s="723"/>
      <c r="OHY39" s="723"/>
      <c r="OHZ39" s="723"/>
      <c r="OIA39" s="723"/>
      <c r="OIB39" s="723"/>
      <c r="OIC39" s="723"/>
      <c r="OID39" s="723"/>
      <c r="OIE39" s="723"/>
      <c r="OIF39" s="723"/>
      <c r="OIG39" s="723"/>
      <c r="OIH39" s="723"/>
      <c r="OII39" s="723"/>
      <c r="OIJ39" s="723"/>
      <c r="OIK39" s="723"/>
      <c r="OIL39" s="723"/>
      <c r="OIM39" s="723"/>
      <c r="OIN39" s="723"/>
      <c r="OIO39" s="723"/>
      <c r="OIP39" s="723"/>
      <c r="OIQ39" s="723"/>
      <c r="OIR39" s="723"/>
      <c r="OIS39" s="723"/>
      <c r="OIT39" s="723"/>
      <c r="OIU39" s="723"/>
      <c r="OIV39" s="723"/>
      <c r="OIW39" s="723"/>
      <c r="OIX39" s="723"/>
      <c r="OIY39" s="723"/>
      <c r="OIZ39" s="723"/>
      <c r="OJA39" s="723"/>
      <c r="OJB39" s="723"/>
      <c r="OJC39" s="723"/>
      <c r="OJD39" s="723"/>
      <c r="OJE39" s="723"/>
      <c r="OJF39" s="723"/>
      <c r="OJG39" s="723"/>
      <c r="OJH39" s="723"/>
      <c r="OJI39" s="723"/>
      <c r="OJJ39" s="723"/>
      <c r="OJK39" s="723"/>
      <c r="OJL39" s="723"/>
      <c r="OJM39" s="723"/>
      <c r="OJN39" s="723"/>
      <c r="OJO39" s="723"/>
      <c r="OJP39" s="723"/>
      <c r="OJQ39" s="723"/>
      <c r="OJR39" s="723"/>
      <c r="OJS39" s="723"/>
      <c r="OJT39" s="723"/>
      <c r="OJU39" s="723"/>
      <c r="OJV39" s="723"/>
      <c r="OJW39" s="723"/>
      <c r="OJX39" s="723"/>
      <c r="OJY39" s="723"/>
      <c r="OJZ39" s="723"/>
      <c r="OKA39" s="723"/>
      <c r="OKB39" s="723"/>
      <c r="OKC39" s="723"/>
      <c r="OKD39" s="723"/>
      <c r="OKE39" s="723"/>
      <c r="OKF39" s="723"/>
      <c r="OKG39" s="723"/>
      <c r="OKH39" s="723"/>
      <c r="OKI39" s="723"/>
      <c r="OKJ39" s="723"/>
      <c r="OKK39" s="723"/>
      <c r="OKL39" s="723"/>
      <c r="OKM39" s="723"/>
      <c r="OKN39" s="723"/>
      <c r="OKO39" s="723"/>
      <c r="OKP39" s="723"/>
      <c r="OKQ39" s="723"/>
      <c r="OKR39" s="723"/>
      <c r="OKS39" s="723"/>
      <c r="OKT39" s="723"/>
      <c r="OKU39" s="723"/>
      <c r="OKV39" s="723"/>
      <c r="OKW39" s="723"/>
      <c r="OKX39" s="723"/>
      <c r="OKY39" s="723"/>
      <c r="OKZ39" s="723"/>
      <c r="OLA39" s="723"/>
      <c r="OLB39" s="723"/>
      <c r="OLC39" s="723"/>
      <c r="OLD39" s="723"/>
      <c r="OLE39" s="723"/>
      <c r="OLF39" s="723"/>
      <c r="OLG39" s="723"/>
      <c r="OLH39" s="723"/>
      <c r="OLI39" s="723"/>
      <c r="OLJ39" s="723"/>
      <c r="OLK39" s="723"/>
      <c r="OLL39" s="723"/>
      <c r="OLM39" s="723"/>
      <c r="OLN39" s="723"/>
      <c r="OLO39" s="723"/>
      <c r="OLP39" s="723"/>
      <c r="OLQ39" s="723"/>
      <c r="OLR39" s="723"/>
      <c r="OLS39" s="723"/>
      <c r="OLT39" s="723"/>
      <c r="OLU39" s="723"/>
      <c r="OLV39" s="723"/>
      <c r="OLW39" s="723"/>
      <c r="OLX39" s="723"/>
      <c r="OLY39" s="723"/>
      <c r="OLZ39" s="723"/>
      <c r="OMA39" s="723"/>
      <c r="OMB39" s="723"/>
      <c r="OMC39" s="723"/>
      <c r="OMD39" s="723"/>
      <c r="OME39" s="723"/>
      <c r="OMF39" s="723"/>
      <c r="OMG39" s="723"/>
      <c r="OMH39" s="723"/>
      <c r="OMI39" s="723"/>
      <c r="OMJ39" s="723"/>
      <c r="OMK39" s="723"/>
      <c r="OML39" s="723"/>
      <c r="OMM39" s="723"/>
      <c r="OMN39" s="723"/>
      <c r="OMO39" s="723"/>
      <c r="OMP39" s="723"/>
      <c r="OMQ39" s="723"/>
      <c r="OMR39" s="723"/>
      <c r="OMS39" s="723"/>
      <c r="OMT39" s="723"/>
      <c r="OMU39" s="723"/>
      <c r="OMV39" s="723"/>
      <c r="OMW39" s="723"/>
      <c r="OMX39" s="723"/>
      <c r="OMY39" s="723"/>
      <c r="OMZ39" s="723"/>
      <c r="ONA39" s="723"/>
      <c r="ONB39" s="723"/>
      <c r="ONC39" s="723"/>
      <c r="OND39" s="723"/>
      <c r="ONE39" s="723"/>
      <c r="ONF39" s="723"/>
      <c r="ONG39" s="723"/>
      <c r="ONH39" s="723"/>
      <c r="ONI39" s="723"/>
      <c r="ONJ39" s="723"/>
      <c r="ONK39" s="723"/>
      <c r="ONL39" s="723"/>
      <c r="ONM39" s="723"/>
      <c r="ONN39" s="723"/>
      <c r="ONO39" s="723"/>
      <c r="ONP39" s="723"/>
      <c r="ONQ39" s="723"/>
      <c r="ONR39" s="723"/>
      <c r="ONS39" s="723"/>
      <c r="ONT39" s="723"/>
      <c r="ONU39" s="723"/>
      <c r="ONV39" s="723"/>
      <c r="ONW39" s="723"/>
      <c r="ONX39" s="723"/>
      <c r="ONY39" s="723"/>
      <c r="ONZ39" s="723"/>
      <c r="OOA39" s="723"/>
      <c r="OOB39" s="723"/>
      <c r="OOC39" s="723"/>
      <c r="OOD39" s="723"/>
      <c r="OOE39" s="723"/>
      <c r="OOF39" s="723"/>
      <c r="OOG39" s="723"/>
      <c r="OOH39" s="723"/>
      <c r="OOI39" s="723"/>
      <c r="OOJ39" s="723"/>
      <c r="OOK39" s="723"/>
      <c r="OOL39" s="723"/>
      <c r="OOM39" s="723"/>
      <c r="OON39" s="723"/>
      <c r="OOO39" s="723"/>
      <c r="OOP39" s="723"/>
      <c r="OOQ39" s="723"/>
      <c r="OOR39" s="723"/>
      <c r="OOS39" s="723"/>
      <c r="OOT39" s="723"/>
      <c r="OOU39" s="723"/>
      <c r="OOV39" s="723"/>
      <c r="OOW39" s="723"/>
      <c r="OOX39" s="723"/>
      <c r="OOY39" s="723"/>
      <c r="OOZ39" s="723"/>
      <c r="OPA39" s="723"/>
      <c r="OPB39" s="723"/>
      <c r="OPC39" s="723"/>
      <c r="OPD39" s="723"/>
      <c r="OPE39" s="723"/>
      <c r="OPF39" s="723"/>
      <c r="OPG39" s="723"/>
      <c r="OPH39" s="723"/>
      <c r="OPI39" s="723"/>
      <c r="OPJ39" s="723"/>
      <c r="OPK39" s="723"/>
      <c r="OPL39" s="723"/>
      <c r="OPM39" s="723"/>
      <c r="OPN39" s="723"/>
      <c r="OPO39" s="723"/>
      <c r="OPP39" s="723"/>
      <c r="OPQ39" s="723"/>
      <c r="OPR39" s="723"/>
      <c r="OPS39" s="723"/>
      <c r="OPT39" s="723"/>
      <c r="OPU39" s="723"/>
      <c r="OPV39" s="723"/>
      <c r="OPW39" s="723"/>
      <c r="OPX39" s="723"/>
      <c r="OPY39" s="723"/>
      <c r="OPZ39" s="723"/>
      <c r="OQA39" s="723"/>
      <c r="OQB39" s="723"/>
      <c r="OQC39" s="723"/>
      <c r="OQD39" s="723"/>
      <c r="OQE39" s="723"/>
      <c r="OQF39" s="723"/>
      <c r="OQG39" s="723"/>
      <c r="OQH39" s="723"/>
      <c r="OQI39" s="723"/>
      <c r="OQJ39" s="723"/>
      <c r="OQK39" s="723"/>
      <c r="OQL39" s="723"/>
      <c r="OQM39" s="723"/>
      <c r="OQN39" s="723"/>
      <c r="OQO39" s="723"/>
      <c r="OQP39" s="723"/>
      <c r="OQQ39" s="723"/>
      <c r="OQR39" s="723"/>
      <c r="OQS39" s="723"/>
      <c r="OQT39" s="723"/>
      <c r="OQU39" s="723"/>
      <c r="OQV39" s="723"/>
      <c r="OQW39" s="723"/>
      <c r="OQX39" s="723"/>
      <c r="OQY39" s="723"/>
      <c r="OQZ39" s="723"/>
      <c r="ORA39" s="723"/>
      <c r="ORB39" s="723"/>
      <c r="ORC39" s="723"/>
      <c r="ORD39" s="723"/>
      <c r="ORE39" s="723"/>
      <c r="ORF39" s="723"/>
      <c r="ORG39" s="723"/>
      <c r="ORH39" s="723"/>
      <c r="ORI39" s="723"/>
      <c r="ORJ39" s="723"/>
      <c r="ORK39" s="723"/>
      <c r="ORL39" s="723"/>
      <c r="ORM39" s="723"/>
      <c r="ORN39" s="723"/>
      <c r="ORO39" s="723"/>
      <c r="ORP39" s="723"/>
      <c r="ORQ39" s="723"/>
      <c r="ORR39" s="723"/>
      <c r="ORS39" s="723"/>
      <c r="ORT39" s="723"/>
      <c r="ORU39" s="723"/>
      <c r="ORV39" s="723"/>
      <c r="ORW39" s="723"/>
      <c r="ORX39" s="723"/>
      <c r="ORY39" s="723"/>
      <c r="ORZ39" s="723"/>
      <c r="OSA39" s="723"/>
      <c r="OSB39" s="723"/>
      <c r="OSC39" s="723"/>
      <c r="OSD39" s="723"/>
      <c r="OSE39" s="723"/>
      <c r="OSF39" s="723"/>
      <c r="OSG39" s="723"/>
      <c r="OSH39" s="723"/>
      <c r="OSI39" s="723"/>
      <c r="OSJ39" s="723"/>
      <c r="OSK39" s="723"/>
      <c r="OSL39" s="723"/>
      <c r="OSM39" s="723"/>
      <c r="OSN39" s="723"/>
      <c r="OSO39" s="723"/>
      <c r="OSP39" s="723"/>
      <c r="OSQ39" s="723"/>
      <c r="OSR39" s="723"/>
      <c r="OSS39" s="723"/>
      <c r="OST39" s="723"/>
      <c r="OSU39" s="723"/>
      <c r="OSV39" s="723"/>
      <c r="OSW39" s="723"/>
      <c r="OSX39" s="723"/>
      <c r="OSY39" s="723"/>
      <c r="OSZ39" s="723"/>
      <c r="OTA39" s="723"/>
      <c r="OTB39" s="723"/>
      <c r="OTC39" s="723"/>
      <c r="OTD39" s="723"/>
      <c r="OTE39" s="723"/>
      <c r="OTF39" s="723"/>
      <c r="OTG39" s="723"/>
      <c r="OTH39" s="723"/>
      <c r="OTI39" s="723"/>
      <c r="OTJ39" s="723"/>
      <c r="OTK39" s="723"/>
      <c r="OTL39" s="723"/>
      <c r="OTM39" s="723"/>
      <c r="OTN39" s="723"/>
      <c r="OTO39" s="723"/>
      <c r="OTP39" s="723"/>
      <c r="OTQ39" s="723"/>
      <c r="OTR39" s="723"/>
      <c r="OTS39" s="723"/>
      <c r="OTT39" s="723"/>
      <c r="OTU39" s="723"/>
      <c r="OTV39" s="723"/>
      <c r="OTW39" s="723"/>
      <c r="OTX39" s="723"/>
      <c r="OTY39" s="723"/>
      <c r="OTZ39" s="723"/>
      <c r="OUA39" s="723"/>
      <c r="OUB39" s="723"/>
      <c r="OUC39" s="723"/>
      <c r="OUD39" s="723"/>
      <c r="OUE39" s="723"/>
      <c r="OUF39" s="723"/>
      <c r="OUG39" s="723"/>
      <c r="OUH39" s="723"/>
      <c r="OUI39" s="723"/>
      <c r="OUJ39" s="723"/>
      <c r="OUK39" s="723"/>
      <c r="OUL39" s="723"/>
      <c r="OUM39" s="723"/>
      <c r="OUN39" s="723"/>
      <c r="OUO39" s="723"/>
      <c r="OUP39" s="723"/>
      <c r="OUQ39" s="723"/>
      <c r="OUR39" s="723"/>
      <c r="OUS39" s="723"/>
      <c r="OUT39" s="723"/>
      <c r="OUU39" s="723"/>
      <c r="OUV39" s="723"/>
      <c r="OUW39" s="723"/>
      <c r="OUX39" s="723"/>
      <c r="OUY39" s="723"/>
      <c r="OUZ39" s="723"/>
      <c r="OVA39" s="723"/>
      <c r="OVB39" s="723"/>
      <c r="OVC39" s="723"/>
      <c r="OVD39" s="723"/>
      <c r="OVE39" s="723"/>
      <c r="OVF39" s="723"/>
      <c r="OVG39" s="723"/>
      <c r="OVH39" s="723"/>
      <c r="OVI39" s="723"/>
      <c r="OVJ39" s="723"/>
      <c r="OVK39" s="723"/>
      <c r="OVL39" s="723"/>
      <c r="OVM39" s="723"/>
      <c r="OVN39" s="723"/>
      <c r="OVO39" s="723"/>
      <c r="OVP39" s="723"/>
      <c r="OVQ39" s="723"/>
      <c r="OVR39" s="723"/>
      <c r="OVS39" s="723"/>
      <c r="OVT39" s="723"/>
      <c r="OVU39" s="723"/>
      <c r="OVV39" s="723"/>
      <c r="OVW39" s="723"/>
      <c r="OVX39" s="723"/>
      <c r="OVY39" s="723"/>
      <c r="OVZ39" s="723"/>
      <c r="OWA39" s="723"/>
      <c r="OWB39" s="723"/>
      <c r="OWC39" s="723"/>
      <c r="OWD39" s="723"/>
      <c r="OWE39" s="723"/>
      <c r="OWF39" s="723"/>
      <c r="OWG39" s="723"/>
      <c r="OWH39" s="723"/>
      <c r="OWI39" s="723"/>
      <c r="OWJ39" s="723"/>
      <c r="OWK39" s="723"/>
      <c r="OWL39" s="723"/>
      <c r="OWM39" s="723"/>
      <c r="OWN39" s="723"/>
      <c r="OWO39" s="723"/>
      <c r="OWP39" s="723"/>
      <c r="OWQ39" s="723"/>
      <c r="OWR39" s="723"/>
      <c r="OWS39" s="723"/>
      <c r="OWT39" s="723"/>
      <c r="OWU39" s="723"/>
      <c r="OWV39" s="723"/>
      <c r="OWW39" s="723"/>
      <c r="OWX39" s="723"/>
      <c r="OWY39" s="723"/>
      <c r="OWZ39" s="723"/>
      <c r="OXA39" s="723"/>
      <c r="OXB39" s="723"/>
      <c r="OXC39" s="723"/>
      <c r="OXD39" s="723"/>
      <c r="OXE39" s="723"/>
      <c r="OXF39" s="723"/>
      <c r="OXG39" s="723"/>
      <c r="OXH39" s="723"/>
      <c r="OXI39" s="723"/>
      <c r="OXJ39" s="723"/>
      <c r="OXK39" s="723"/>
      <c r="OXL39" s="723"/>
      <c r="OXM39" s="723"/>
      <c r="OXN39" s="723"/>
      <c r="OXO39" s="723"/>
      <c r="OXP39" s="723"/>
      <c r="OXQ39" s="723"/>
      <c r="OXR39" s="723"/>
      <c r="OXS39" s="723"/>
      <c r="OXT39" s="723"/>
      <c r="OXU39" s="723"/>
      <c r="OXV39" s="723"/>
      <c r="OXW39" s="723"/>
      <c r="OXX39" s="723"/>
      <c r="OXY39" s="723"/>
      <c r="OXZ39" s="723"/>
      <c r="OYA39" s="723"/>
      <c r="OYB39" s="723"/>
      <c r="OYC39" s="723"/>
      <c r="OYD39" s="723"/>
      <c r="OYE39" s="723"/>
      <c r="OYF39" s="723"/>
      <c r="OYG39" s="723"/>
      <c r="OYH39" s="723"/>
      <c r="OYI39" s="723"/>
      <c r="OYJ39" s="723"/>
      <c r="OYK39" s="723"/>
      <c r="OYL39" s="723"/>
      <c r="OYM39" s="723"/>
      <c r="OYN39" s="723"/>
      <c r="OYO39" s="723"/>
      <c r="OYP39" s="723"/>
      <c r="OYQ39" s="723"/>
      <c r="OYR39" s="723"/>
      <c r="OYS39" s="723"/>
      <c r="OYT39" s="723"/>
      <c r="OYU39" s="723"/>
      <c r="OYV39" s="723"/>
      <c r="OYW39" s="723"/>
      <c r="OYX39" s="723"/>
      <c r="OYY39" s="723"/>
      <c r="OYZ39" s="723"/>
      <c r="OZA39" s="723"/>
      <c r="OZB39" s="723"/>
      <c r="OZC39" s="723"/>
      <c r="OZD39" s="723"/>
      <c r="OZE39" s="723"/>
      <c r="OZF39" s="723"/>
      <c r="OZG39" s="723"/>
      <c r="OZH39" s="723"/>
      <c r="OZI39" s="723"/>
      <c r="OZJ39" s="723"/>
      <c r="OZK39" s="723"/>
      <c r="OZL39" s="723"/>
      <c r="OZM39" s="723"/>
      <c r="OZN39" s="723"/>
      <c r="OZO39" s="723"/>
      <c r="OZP39" s="723"/>
      <c r="OZQ39" s="723"/>
      <c r="OZR39" s="723"/>
      <c r="OZS39" s="723"/>
      <c r="OZT39" s="723"/>
      <c r="OZU39" s="723"/>
      <c r="OZV39" s="723"/>
      <c r="OZW39" s="723"/>
      <c r="OZX39" s="723"/>
      <c r="OZY39" s="723"/>
      <c r="OZZ39" s="723"/>
      <c r="PAA39" s="723"/>
      <c r="PAB39" s="723"/>
      <c r="PAC39" s="723"/>
      <c r="PAD39" s="723"/>
      <c r="PAE39" s="723"/>
      <c r="PAF39" s="723"/>
      <c r="PAG39" s="723"/>
      <c r="PAH39" s="723"/>
      <c r="PAI39" s="723"/>
      <c r="PAJ39" s="723"/>
      <c r="PAK39" s="723"/>
      <c r="PAL39" s="723"/>
      <c r="PAM39" s="723"/>
      <c r="PAN39" s="723"/>
      <c r="PAO39" s="723"/>
      <c r="PAP39" s="723"/>
      <c r="PAQ39" s="723"/>
      <c r="PAR39" s="723"/>
      <c r="PAS39" s="723"/>
      <c r="PAT39" s="723"/>
      <c r="PAU39" s="723"/>
      <c r="PAV39" s="723"/>
      <c r="PAW39" s="723"/>
      <c r="PAX39" s="723"/>
      <c r="PAY39" s="723"/>
      <c r="PAZ39" s="723"/>
      <c r="PBA39" s="723"/>
      <c r="PBB39" s="723"/>
      <c r="PBC39" s="723"/>
      <c r="PBD39" s="723"/>
      <c r="PBE39" s="723"/>
      <c r="PBF39" s="723"/>
      <c r="PBG39" s="723"/>
      <c r="PBH39" s="723"/>
      <c r="PBI39" s="723"/>
      <c r="PBJ39" s="723"/>
      <c r="PBK39" s="723"/>
      <c r="PBL39" s="723"/>
      <c r="PBM39" s="723"/>
      <c r="PBN39" s="723"/>
      <c r="PBO39" s="723"/>
      <c r="PBP39" s="723"/>
      <c r="PBQ39" s="723"/>
      <c r="PBR39" s="723"/>
      <c r="PBS39" s="723"/>
      <c r="PBT39" s="723"/>
      <c r="PBU39" s="723"/>
      <c r="PBV39" s="723"/>
      <c r="PBW39" s="723"/>
      <c r="PBX39" s="723"/>
      <c r="PBY39" s="723"/>
      <c r="PBZ39" s="723"/>
      <c r="PCA39" s="723"/>
      <c r="PCB39" s="723"/>
      <c r="PCC39" s="723"/>
      <c r="PCD39" s="723"/>
      <c r="PCE39" s="723"/>
      <c r="PCF39" s="723"/>
      <c r="PCG39" s="723"/>
      <c r="PCH39" s="723"/>
      <c r="PCI39" s="723"/>
      <c r="PCJ39" s="723"/>
      <c r="PCK39" s="723"/>
      <c r="PCL39" s="723"/>
      <c r="PCM39" s="723"/>
      <c r="PCN39" s="723"/>
      <c r="PCO39" s="723"/>
      <c r="PCP39" s="723"/>
      <c r="PCQ39" s="723"/>
      <c r="PCR39" s="723"/>
      <c r="PCS39" s="723"/>
      <c r="PCT39" s="723"/>
      <c r="PCU39" s="723"/>
      <c r="PCV39" s="723"/>
      <c r="PCW39" s="723"/>
      <c r="PCX39" s="723"/>
      <c r="PCY39" s="723"/>
      <c r="PCZ39" s="723"/>
      <c r="PDA39" s="723"/>
      <c r="PDB39" s="723"/>
      <c r="PDC39" s="723"/>
      <c r="PDD39" s="723"/>
      <c r="PDE39" s="723"/>
      <c r="PDF39" s="723"/>
      <c r="PDG39" s="723"/>
      <c r="PDH39" s="723"/>
      <c r="PDI39" s="723"/>
      <c r="PDJ39" s="723"/>
      <c r="PDK39" s="723"/>
      <c r="PDL39" s="723"/>
      <c r="PDM39" s="723"/>
      <c r="PDN39" s="723"/>
      <c r="PDO39" s="723"/>
      <c r="PDP39" s="723"/>
      <c r="PDQ39" s="723"/>
      <c r="PDR39" s="723"/>
      <c r="PDS39" s="723"/>
      <c r="PDT39" s="723"/>
      <c r="PDU39" s="723"/>
      <c r="PDV39" s="723"/>
      <c r="PDW39" s="723"/>
      <c r="PDX39" s="723"/>
      <c r="PDY39" s="723"/>
      <c r="PDZ39" s="723"/>
      <c r="PEA39" s="723"/>
      <c r="PEB39" s="723"/>
      <c r="PEC39" s="723"/>
      <c r="PED39" s="723"/>
      <c r="PEE39" s="723"/>
      <c r="PEF39" s="723"/>
      <c r="PEG39" s="723"/>
      <c r="PEH39" s="723"/>
      <c r="PEI39" s="723"/>
      <c r="PEJ39" s="723"/>
      <c r="PEK39" s="723"/>
      <c r="PEL39" s="723"/>
      <c r="PEM39" s="723"/>
      <c r="PEN39" s="723"/>
      <c r="PEO39" s="723"/>
      <c r="PEP39" s="723"/>
      <c r="PEQ39" s="723"/>
      <c r="PER39" s="723"/>
      <c r="PES39" s="723"/>
      <c r="PET39" s="723"/>
      <c r="PEU39" s="723"/>
      <c r="PEV39" s="723"/>
      <c r="PEW39" s="723"/>
      <c r="PEX39" s="723"/>
      <c r="PEY39" s="723"/>
      <c r="PEZ39" s="723"/>
      <c r="PFA39" s="723"/>
      <c r="PFB39" s="723"/>
      <c r="PFC39" s="723"/>
      <c r="PFD39" s="723"/>
      <c r="PFE39" s="723"/>
      <c r="PFF39" s="723"/>
      <c r="PFG39" s="723"/>
      <c r="PFH39" s="723"/>
      <c r="PFI39" s="723"/>
      <c r="PFJ39" s="723"/>
      <c r="PFK39" s="723"/>
      <c r="PFL39" s="723"/>
      <c r="PFM39" s="723"/>
      <c r="PFN39" s="723"/>
      <c r="PFO39" s="723"/>
      <c r="PFP39" s="723"/>
      <c r="PFQ39" s="723"/>
      <c r="PFR39" s="723"/>
      <c r="PFS39" s="723"/>
      <c r="PFT39" s="723"/>
      <c r="PFU39" s="723"/>
      <c r="PFV39" s="723"/>
      <c r="PFW39" s="723"/>
      <c r="PFX39" s="723"/>
      <c r="PFY39" s="723"/>
      <c r="PFZ39" s="723"/>
      <c r="PGA39" s="723"/>
      <c r="PGB39" s="723"/>
      <c r="PGC39" s="723"/>
      <c r="PGD39" s="723"/>
      <c r="PGE39" s="723"/>
      <c r="PGF39" s="723"/>
      <c r="PGG39" s="723"/>
      <c r="PGH39" s="723"/>
      <c r="PGI39" s="723"/>
      <c r="PGJ39" s="723"/>
      <c r="PGK39" s="723"/>
      <c r="PGL39" s="723"/>
      <c r="PGM39" s="723"/>
      <c r="PGN39" s="723"/>
      <c r="PGO39" s="723"/>
      <c r="PGP39" s="723"/>
      <c r="PGQ39" s="723"/>
      <c r="PGR39" s="723"/>
      <c r="PGS39" s="723"/>
      <c r="PGT39" s="723"/>
      <c r="PGU39" s="723"/>
      <c r="PGV39" s="723"/>
      <c r="PGW39" s="723"/>
      <c r="PGX39" s="723"/>
      <c r="PGY39" s="723"/>
      <c r="PGZ39" s="723"/>
      <c r="PHA39" s="723"/>
      <c r="PHB39" s="723"/>
      <c r="PHC39" s="723"/>
      <c r="PHD39" s="723"/>
      <c r="PHE39" s="723"/>
      <c r="PHF39" s="723"/>
      <c r="PHG39" s="723"/>
      <c r="PHH39" s="723"/>
      <c r="PHI39" s="723"/>
      <c r="PHJ39" s="723"/>
      <c r="PHK39" s="723"/>
      <c r="PHL39" s="723"/>
      <c r="PHM39" s="723"/>
      <c r="PHN39" s="723"/>
      <c r="PHO39" s="723"/>
      <c r="PHP39" s="723"/>
      <c r="PHQ39" s="723"/>
      <c r="PHR39" s="723"/>
      <c r="PHS39" s="723"/>
      <c r="PHT39" s="723"/>
      <c r="PHU39" s="723"/>
      <c r="PHV39" s="723"/>
      <c r="PHW39" s="723"/>
      <c r="PHX39" s="723"/>
      <c r="PHY39" s="723"/>
      <c r="PHZ39" s="723"/>
      <c r="PIA39" s="723"/>
      <c r="PIB39" s="723"/>
      <c r="PIC39" s="723"/>
      <c r="PID39" s="723"/>
      <c r="PIE39" s="723"/>
      <c r="PIF39" s="723"/>
      <c r="PIG39" s="723"/>
      <c r="PIH39" s="723"/>
      <c r="PII39" s="723"/>
      <c r="PIJ39" s="723"/>
      <c r="PIK39" s="723"/>
      <c r="PIL39" s="723"/>
      <c r="PIM39" s="723"/>
      <c r="PIN39" s="723"/>
      <c r="PIO39" s="723"/>
      <c r="PIP39" s="723"/>
      <c r="PIQ39" s="723"/>
      <c r="PIR39" s="723"/>
      <c r="PIS39" s="723"/>
      <c r="PIT39" s="723"/>
      <c r="PIU39" s="723"/>
      <c r="PIV39" s="723"/>
      <c r="PIW39" s="723"/>
      <c r="PIX39" s="723"/>
      <c r="PIY39" s="723"/>
      <c r="PIZ39" s="723"/>
      <c r="PJA39" s="723"/>
      <c r="PJB39" s="723"/>
      <c r="PJC39" s="723"/>
      <c r="PJD39" s="723"/>
      <c r="PJE39" s="723"/>
      <c r="PJF39" s="723"/>
      <c r="PJG39" s="723"/>
      <c r="PJH39" s="723"/>
      <c r="PJI39" s="723"/>
      <c r="PJJ39" s="723"/>
      <c r="PJK39" s="723"/>
      <c r="PJL39" s="723"/>
      <c r="PJM39" s="723"/>
      <c r="PJN39" s="723"/>
      <c r="PJO39" s="723"/>
      <c r="PJP39" s="723"/>
      <c r="PJQ39" s="723"/>
      <c r="PJR39" s="723"/>
      <c r="PJS39" s="723"/>
      <c r="PJT39" s="723"/>
      <c r="PJU39" s="723"/>
      <c r="PJV39" s="723"/>
      <c r="PJW39" s="723"/>
      <c r="PJX39" s="723"/>
      <c r="PJY39" s="723"/>
      <c r="PJZ39" s="723"/>
      <c r="PKA39" s="723"/>
      <c r="PKB39" s="723"/>
      <c r="PKC39" s="723"/>
      <c r="PKD39" s="723"/>
      <c r="PKE39" s="723"/>
      <c r="PKF39" s="723"/>
      <c r="PKG39" s="723"/>
      <c r="PKH39" s="723"/>
      <c r="PKI39" s="723"/>
      <c r="PKJ39" s="723"/>
      <c r="PKK39" s="723"/>
      <c r="PKL39" s="723"/>
      <c r="PKM39" s="723"/>
      <c r="PKN39" s="723"/>
      <c r="PKO39" s="723"/>
      <c r="PKP39" s="723"/>
      <c r="PKQ39" s="723"/>
      <c r="PKR39" s="723"/>
      <c r="PKS39" s="723"/>
      <c r="PKT39" s="723"/>
      <c r="PKU39" s="723"/>
      <c r="PKV39" s="723"/>
      <c r="PKW39" s="723"/>
      <c r="PKX39" s="723"/>
      <c r="PKY39" s="723"/>
      <c r="PKZ39" s="723"/>
      <c r="PLA39" s="723"/>
      <c r="PLB39" s="723"/>
      <c r="PLC39" s="723"/>
      <c r="PLD39" s="723"/>
      <c r="PLE39" s="723"/>
      <c r="PLF39" s="723"/>
      <c r="PLG39" s="723"/>
      <c r="PLH39" s="723"/>
      <c r="PLI39" s="723"/>
      <c r="PLJ39" s="723"/>
      <c r="PLK39" s="723"/>
      <c r="PLL39" s="723"/>
      <c r="PLM39" s="723"/>
      <c r="PLN39" s="723"/>
      <c r="PLO39" s="723"/>
      <c r="PLP39" s="723"/>
      <c r="PLQ39" s="723"/>
      <c r="PLR39" s="723"/>
      <c r="PLS39" s="723"/>
      <c r="PLT39" s="723"/>
      <c r="PLU39" s="723"/>
      <c r="PLV39" s="723"/>
      <c r="PLW39" s="723"/>
      <c r="PLX39" s="723"/>
      <c r="PLY39" s="723"/>
      <c r="PLZ39" s="723"/>
      <c r="PMA39" s="723"/>
      <c r="PMB39" s="723"/>
      <c r="PMC39" s="723"/>
      <c r="PMD39" s="723"/>
      <c r="PME39" s="723"/>
      <c r="PMF39" s="723"/>
      <c r="PMG39" s="723"/>
      <c r="PMH39" s="723"/>
      <c r="PMI39" s="723"/>
      <c r="PMJ39" s="723"/>
      <c r="PMK39" s="723"/>
      <c r="PML39" s="723"/>
      <c r="PMM39" s="723"/>
      <c r="PMN39" s="723"/>
      <c r="PMO39" s="723"/>
      <c r="PMP39" s="723"/>
      <c r="PMQ39" s="723"/>
      <c r="PMR39" s="723"/>
      <c r="PMS39" s="723"/>
      <c r="PMT39" s="723"/>
      <c r="PMU39" s="723"/>
      <c r="PMV39" s="723"/>
      <c r="PMW39" s="723"/>
      <c r="PMX39" s="723"/>
      <c r="PMY39" s="723"/>
      <c r="PMZ39" s="723"/>
      <c r="PNA39" s="723"/>
      <c r="PNB39" s="723"/>
      <c r="PNC39" s="723"/>
      <c r="PND39" s="723"/>
      <c r="PNE39" s="723"/>
      <c r="PNF39" s="723"/>
      <c r="PNG39" s="723"/>
      <c r="PNH39" s="723"/>
      <c r="PNI39" s="723"/>
      <c r="PNJ39" s="723"/>
      <c r="PNK39" s="723"/>
      <c r="PNL39" s="723"/>
      <c r="PNM39" s="723"/>
      <c r="PNN39" s="723"/>
      <c r="PNO39" s="723"/>
      <c r="PNP39" s="723"/>
      <c r="PNQ39" s="723"/>
      <c r="PNR39" s="723"/>
      <c r="PNS39" s="723"/>
      <c r="PNT39" s="723"/>
      <c r="PNU39" s="723"/>
      <c r="PNV39" s="723"/>
      <c r="PNW39" s="723"/>
      <c r="PNX39" s="723"/>
      <c r="PNY39" s="723"/>
      <c r="PNZ39" s="723"/>
      <c r="POA39" s="723"/>
      <c r="POB39" s="723"/>
      <c r="POC39" s="723"/>
      <c r="POD39" s="723"/>
      <c r="POE39" s="723"/>
      <c r="POF39" s="723"/>
      <c r="POG39" s="723"/>
      <c r="POH39" s="723"/>
      <c r="POI39" s="723"/>
      <c r="POJ39" s="723"/>
      <c r="POK39" s="723"/>
      <c r="POL39" s="723"/>
      <c r="POM39" s="723"/>
      <c r="PON39" s="723"/>
      <c r="POO39" s="723"/>
      <c r="POP39" s="723"/>
      <c r="POQ39" s="723"/>
      <c r="POR39" s="723"/>
      <c r="POS39" s="723"/>
      <c r="POT39" s="723"/>
      <c r="POU39" s="723"/>
      <c r="POV39" s="723"/>
      <c r="POW39" s="723"/>
      <c r="POX39" s="723"/>
      <c r="POY39" s="723"/>
      <c r="POZ39" s="723"/>
      <c r="PPA39" s="723"/>
      <c r="PPB39" s="723"/>
      <c r="PPC39" s="723"/>
      <c r="PPD39" s="723"/>
      <c r="PPE39" s="723"/>
      <c r="PPF39" s="723"/>
      <c r="PPG39" s="723"/>
      <c r="PPH39" s="723"/>
      <c r="PPI39" s="723"/>
      <c r="PPJ39" s="723"/>
      <c r="PPK39" s="723"/>
      <c r="PPL39" s="723"/>
      <c r="PPM39" s="723"/>
      <c r="PPN39" s="723"/>
      <c r="PPO39" s="723"/>
      <c r="PPP39" s="723"/>
      <c r="PPQ39" s="723"/>
      <c r="PPR39" s="723"/>
      <c r="PPS39" s="723"/>
      <c r="PPT39" s="723"/>
      <c r="PPU39" s="723"/>
      <c r="PPV39" s="723"/>
      <c r="PPW39" s="723"/>
      <c r="PPX39" s="723"/>
      <c r="PPY39" s="723"/>
      <c r="PPZ39" s="723"/>
      <c r="PQA39" s="723"/>
      <c r="PQB39" s="723"/>
      <c r="PQC39" s="723"/>
      <c r="PQD39" s="723"/>
      <c r="PQE39" s="723"/>
      <c r="PQF39" s="723"/>
      <c r="PQG39" s="723"/>
      <c r="PQH39" s="723"/>
      <c r="PQI39" s="723"/>
      <c r="PQJ39" s="723"/>
      <c r="PQK39" s="723"/>
      <c r="PQL39" s="723"/>
      <c r="PQM39" s="723"/>
      <c r="PQN39" s="723"/>
      <c r="PQO39" s="723"/>
      <c r="PQP39" s="723"/>
      <c r="PQQ39" s="723"/>
      <c r="PQR39" s="723"/>
      <c r="PQS39" s="723"/>
      <c r="PQT39" s="723"/>
      <c r="PQU39" s="723"/>
      <c r="PQV39" s="723"/>
      <c r="PQW39" s="723"/>
      <c r="PQX39" s="723"/>
      <c r="PQY39" s="723"/>
      <c r="PQZ39" s="723"/>
      <c r="PRA39" s="723"/>
      <c r="PRB39" s="723"/>
      <c r="PRC39" s="723"/>
      <c r="PRD39" s="723"/>
      <c r="PRE39" s="723"/>
      <c r="PRF39" s="723"/>
      <c r="PRG39" s="723"/>
      <c r="PRH39" s="723"/>
      <c r="PRI39" s="723"/>
      <c r="PRJ39" s="723"/>
      <c r="PRK39" s="723"/>
      <c r="PRL39" s="723"/>
      <c r="PRM39" s="723"/>
      <c r="PRN39" s="723"/>
      <c r="PRO39" s="723"/>
      <c r="PRP39" s="723"/>
      <c r="PRQ39" s="723"/>
      <c r="PRR39" s="723"/>
      <c r="PRS39" s="723"/>
      <c r="PRT39" s="723"/>
      <c r="PRU39" s="723"/>
      <c r="PRV39" s="723"/>
      <c r="PRW39" s="723"/>
      <c r="PRX39" s="723"/>
      <c r="PRY39" s="723"/>
      <c r="PRZ39" s="723"/>
      <c r="PSA39" s="723"/>
      <c r="PSB39" s="723"/>
      <c r="PSC39" s="723"/>
      <c r="PSD39" s="723"/>
      <c r="PSE39" s="723"/>
      <c r="PSF39" s="723"/>
      <c r="PSG39" s="723"/>
      <c r="PSH39" s="723"/>
      <c r="PSI39" s="723"/>
      <c r="PSJ39" s="723"/>
      <c r="PSK39" s="723"/>
      <c r="PSL39" s="723"/>
      <c r="PSM39" s="723"/>
      <c r="PSN39" s="723"/>
      <c r="PSO39" s="723"/>
      <c r="PSP39" s="723"/>
      <c r="PSQ39" s="723"/>
      <c r="PSR39" s="723"/>
      <c r="PSS39" s="723"/>
      <c r="PST39" s="723"/>
      <c r="PSU39" s="723"/>
      <c r="PSV39" s="723"/>
      <c r="PSW39" s="723"/>
      <c r="PSX39" s="723"/>
      <c r="PSY39" s="723"/>
      <c r="PSZ39" s="723"/>
      <c r="PTA39" s="723"/>
      <c r="PTB39" s="723"/>
      <c r="PTC39" s="723"/>
      <c r="PTD39" s="723"/>
      <c r="PTE39" s="723"/>
      <c r="PTF39" s="723"/>
      <c r="PTG39" s="723"/>
      <c r="PTH39" s="723"/>
      <c r="PTI39" s="723"/>
      <c r="PTJ39" s="723"/>
      <c r="PTK39" s="723"/>
      <c r="PTL39" s="723"/>
      <c r="PTM39" s="723"/>
      <c r="PTN39" s="723"/>
      <c r="PTO39" s="723"/>
      <c r="PTP39" s="723"/>
      <c r="PTQ39" s="723"/>
      <c r="PTR39" s="723"/>
      <c r="PTS39" s="723"/>
      <c r="PTT39" s="723"/>
      <c r="PTU39" s="723"/>
      <c r="PTV39" s="723"/>
      <c r="PTW39" s="723"/>
      <c r="PTX39" s="723"/>
      <c r="PTY39" s="723"/>
      <c r="PTZ39" s="723"/>
      <c r="PUA39" s="723"/>
      <c r="PUB39" s="723"/>
      <c r="PUC39" s="723"/>
      <c r="PUD39" s="723"/>
      <c r="PUE39" s="723"/>
      <c r="PUF39" s="723"/>
      <c r="PUG39" s="723"/>
      <c r="PUH39" s="723"/>
      <c r="PUI39" s="723"/>
      <c r="PUJ39" s="723"/>
      <c r="PUK39" s="723"/>
      <c r="PUL39" s="723"/>
      <c r="PUM39" s="723"/>
      <c r="PUN39" s="723"/>
      <c r="PUO39" s="723"/>
      <c r="PUP39" s="723"/>
      <c r="PUQ39" s="723"/>
      <c r="PUR39" s="723"/>
      <c r="PUS39" s="723"/>
      <c r="PUT39" s="723"/>
      <c r="PUU39" s="723"/>
      <c r="PUV39" s="723"/>
      <c r="PUW39" s="723"/>
      <c r="PUX39" s="723"/>
      <c r="PUY39" s="723"/>
      <c r="PUZ39" s="723"/>
      <c r="PVA39" s="723"/>
      <c r="PVB39" s="723"/>
      <c r="PVC39" s="723"/>
      <c r="PVD39" s="723"/>
      <c r="PVE39" s="723"/>
      <c r="PVF39" s="723"/>
      <c r="PVG39" s="723"/>
      <c r="PVH39" s="723"/>
      <c r="PVI39" s="723"/>
      <c r="PVJ39" s="723"/>
      <c r="PVK39" s="723"/>
      <c r="PVL39" s="723"/>
      <c r="PVM39" s="723"/>
      <c r="PVN39" s="723"/>
      <c r="PVO39" s="723"/>
      <c r="PVP39" s="723"/>
      <c r="PVQ39" s="723"/>
      <c r="PVR39" s="723"/>
      <c r="PVS39" s="723"/>
      <c r="PVT39" s="723"/>
      <c r="PVU39" s="723"/>
      <c r="PVV39" s="723"/>
      <c r="PVW39" s="723"/>
      <c r="PVX39" s="723"/>
      <c r="PVY39" s="723"/>
      <c r="PVZ39" s="723"/>
      <c r="PWA39" s="723"/>
      <c r="PWB39" s="723"/>
      <c r="PWC39" s="723"/>
      <c r="PWD39" s="723"/>
      <c r="PWE39" s="723"/>
      <c r="PWF39" s="723"/>
      <c r="PWG39" s="723"/>
      <c r="PWH39" s="723"/>
      <c r="PWI39" s="723"/>
      <c r="PWJ39" s="723"/>
      <c r="PWK39" s="723"/>
      <c r="PWL39" s="723"/>
      <c r="PWM39" s="723"/>
      <c r="PWN39" s="723"/>
      <c r="PWO39" s="723"/>
      <c r="PWP39" s="723"/>
      <c r="PWQ39" s="723"/>
      <c r="PWR39" s="723"/>
      <c r="PWS39" s="723"/>
      <c r="PWT39" s="723"/>
      <c r="PWU39" s="723"/>
      <c r="PWV39" s="723"/>
      <c r="PWW39" s="723"/>
      <c r="PWX39" s="723"/>
      <c r="PWY39" s="723"/>
      <c r="PWZ39" s="723"/>
      <c r="PXA39" s="723"/>
      <c r="PXB39" s="723"/>
      <c r="PXC39" s="723"/>
      <c r="PXD39" s="723"/>
      <c r="PXE39" s="723"/>
      <c r="PXF39" s="723"/>
      <c r="PXG39" s="723"/>
      <c r="PXH39" s="723"/>
      <c r="PXI39" s="723"/>
      <c r="PXJ39" s="723"/>
      <c r="PXK39" s="723"/>
      <c r="PXL39" s="723"/>
      <c r="PXM39" s="723"/>
      <c r="PXN39" s="723"/>
      <c r="PXO39" s="723"/>
      <c r="PXP39" s="723"/>
      <c r="PXQ39" s="723"/>
      <c r="PXR39" s="723"/>
      <c r="PXS39" s="723"/>
      <c r="PXT39" s="723"/>
      <c r="PXU39" s="723"/>
      <c r="PXV39" s="723"/>
      <c r="PXW39" s="723"/>
      <c r="PXX39" s="723"/>
      <c r="PXY39" s="723"/>
      <c r="PXZ39" s="723"/>
      <c r="PYA39" s="723"/>
      <c r="PYB39" s="723"/>
      <c r="PYC39" s="723"/>
      <c r="PYD39" s="723"/>
      <c r="PYE39" s="723"/>
      <c r="PYF39" s="723"/>
      <c r="PYG39" s="723"/>
      <c r="PYH39" s="723"/>
      <c r="PYI39" s="723"/>
      <c r="PYJ39" s="723"/>
      <c r="PYK39" s="723"/>
      <c r="PYL39" s="723"/>
      <c r="PYM39" s="723"/>
      <c r="PYN39" s="723"/>
      <c r="PYO39" s="723"/>
      <c r="PYP39" s="723"/>
      <c r="PYQ39" s="723"/>
      <c r="PYR39" s="723"/>
      <c r="PYS39" s="723"/>
      <c r="PYT39" s="723"/>
      <c r="PYU39" s="723"/>
      <c r="PYV39" s="723"/>
      <c r="PYW39" s="723"/>
      <c r="PYX39" s="723"/>
      <c r="PYY39" s="723"/>
      <c r="PYZ39" s="723"/>
      <c r="PZA39" s="723"/>
      <c r="PZB39" s="723"/>
      <c r="PZC39" s="723"/>
      <c r="PZD39" s="723"/>
      <c r="PZE39" s="723"/>
      <c r="PZF39" s="723"/>
      <c r="PZG39" s="723"/>
      <c r="PZH39" s="723"/>
      <c r="PZI39" s="723"/>
      <c r="PZJ39" s="723"/>
      <c r="PZK39" s="723"/>
      <c r="PZL39" s="723"/>
      <c r="PZM39" s="723"/>
      <c r="PZN39" s="723"/>
      <c r="PZO39" s="723"/>
      <c r="PZP39" s="723"/>
      <c r="PZQ39" s="723"/>
      <c r="PZR39" s="723"/>
      <c r="PZS39" s="723"/>
      <c r="PZT39" s="723"/>
      <c r="PZU39" s="723"/>
      <c r="PZV39" s="723"/>
      <c r="PZW39" s="723"/>
      <c r="PZX39" s="723"/>
      <c r="PZY39" s="723"/>
      <c r="PZZ39" s="723"/>
      <c r="QAA39" s="723"/>
      <c r="QAB39" s="723"/>
      <c r="QAC39" s="723"/>
      <c r="QAD39" s="723"/>
      <c r="QAE39" s="723"/>
      <c r="QAF39" s="723"/>
      <c r="QAG39" s="723"/>
      <c r="QAH39" s="723"/>
      <c r="QAI39" s="723"/>
      <c r="QAJ39" s="723"/>
      <c r="QAK39" s="723"/>
      <c r="QAL39" s="723"/>
      <c r="QAM39" s="723"/>
      <c r="QAN39" s="723"/>
      <c r="QAO39" s="723"/>
      <c r="QAP39" s="723"/>
      <c r="QAQ39" s="723"/>
      <c r="QAR39" s="723"/>
      <c r="QAS39" s="723"/>
      <c r="QAT39" s="723"/>
      <c r="QAU39" s="723"/>
      <c r="QAV39" s="723"/>
      <c r="QAW39" s="723"/>
      <c r="QAX39" s="723"/>
      <c r="QAY39" s="723"/>
      <c r="QAZ39" s="723"/>
      <c r="QBA39" s="723"/>
      <c r="QBB39" s="723"/>
      <c r="QBC39" s="723"/>
      <c r="QBD39" s="723"/>
      <c r="QBE39" s="723"/>
      <c r="QBF39" s="723"/>
      <c r="QBG39" s="723"/>
      <c r="QBH39" s="723"/>
      <c r="QBI39" s="723"/>
      <c r="QBJ39" s="723"/>
      <c r="QBK39" s="723"/>
      <c r="QBL39" s="723"/>
      <c r="QBM39" s="723"/>
      <c r="QBN39" s="723"/>
      <c r="QBO39" s="723"/>
      <c r="QBP39" s="723"/>
      <c r="QBQ39" s="723"/>
      <c r="QBR39" s="723"/>
      <c r="QBS39" s="723"/>
      <c r="QBT39" s="723"/>
      <c r="QBU39" s="723"/>
      <c r="QBV39" s="723"/>
      <c r="QBW39" s="723"/>
      <c r="QBX39" s="723"/>
      <c r="QBY39" s="723"/>
      <c r="QBZ39" s="723"/>
      <c r="QCA39" s="723"/>
      <c r="QCB39" s="723"/>
      <c r="QCC39" s="723"/>
      <c r="QCD39" s="723"/>
      <c r="QCE39" s="723"/>
      <c r="QCF39" s="723"/>
      <c r="QCG39" s="723"/>
      <c r="QCH39" s="723"/>
      <c r="QCI39" s="723"/>
      <c r="QCJ39" s="723"/>
      <c r="QCK39" s="723"/>
      <c r="QCL39" s="723"/>
      <c r="QCM39" s="723"/>
      <c r="QCN39" s="723"/>
      <c r="QCO39" s="723"/>
      <c r="QCP39" s="723"/>
      <c r="QCQ39" s="723"/>
      <c r="QCR39" s="723"/>
      <c r="QCS39" s="723"/>
      <c r="QCT39" s="723"/>
      <c r="QCU39" s="723"/>
      <c r="QCV39" s="723"/>
      <c r="QCW39" s="723"/>
      <c r="QCX39" s="723"/>
      <c r="QCY39" s="723"/>
      <c r="QCZ39" s="723"/>
      <c r="QDA39" s="723"/>
      <c r="QDB39" s="723"/>
      <c r="QDC39" s="723"/>
      <c r="QDD39" s="723"/>
      <c r="QDE39" s="723"/>
      <c r="QDF39" s="723"/>
      <c r="QDG39" s="723"/>
      <c r="QDH39" s="723"/>
      <c r="QDI39" s="723"/>
      <c r="QDJ39" s="723"/>
      <c r="QDK39" s="723"/>
      <c r="QDL39" s="723"/>
      <c r="QDM39" s="723"/>
      <c r="QDN39" s="723"/>
      <c r="QDO39" s="723"/>
      <c r="QDP39" s="723"/>
      <c r="QDQ39" s="723"/>
      <c r="QDR39" s="723"/>
      <c r="QDS39" s="723"/>
      <c r="QDT39" s="723"/>
      <c r="QDU39" s="723"/>
      <c r="QDV39" s="723"/>
      <c r="QDW39" s="723"/>
      <c r="QDX39" s="723"/>
      <c r="QDY39" s="723"/>
      <c r="QDZ39" s="723"/>
      <c r="QEA39" s="723"/>
      <c r="QEB39" s="723"/>
      <c r="QEC39" s="723"/>
      <c r="QED39" s="723"/>
      <c r="QEE39" s="723"/>
      <c r="QEF39" s="723"/>
      <c r="QEG39" s="723"/>
      <c r="QEH39" s="723"/>
      <c r="QEI39" s="723"/>
      <c r="QEJ39" s="723"/>
      <c r="QEK39" s="723"/>
      <c r="QEL39" s="723"/>
      <c r="QEM39" s="723"/>
      <c r="QEN39" s="723"/>
      <c r="QEO39" s="723"/>
      <c r="QEP39" s="723"/>
      <c r="QEQ39" s="723"/>
      <c r="QER39" s="723"/>
      <c r="QES39" s="723"/>
      <c r="QET39" s="723"/>
      <c r="QEU39" s="723"/>
      <c r="QEV39" s="723"/>
      <c r="QEW39" s="723"/>
      <c r="QEX39" s="723"/>
      <c r="QEY39" s="723"/>
      <c r="QEZ39" s="723"/>
      <c r="QFA39" s="723"/>
      <c r="QFB39" s="723"/>
      <c r="QFC39" s="723"/>
      <c r="QFD39" s="723"/>
      <c r="QFE39" s="723"/>
      <c r="QFF39" s="723"/>
      <c r="QFG39" s="723"/>
      <c r="QFH39" s="723"/>
      <c r="QFI39" s="723"/>
      <c r="QFJ39" s="723"/>
      <c r="QFK39" s="723"/>
      <c r="QFL39" s="723"/>
      <c r="QFM39" s="723"/>
      <c r="QFN39" s="723"/>
      <c r="QFO39" s="723"/>
      <c r="QFP39" s="723"/>
      <c r="QFQ39" s="723"/>
      <c r="QFR39" s="723"/>
      <c r="QFS39" s="723"/>
      <c r="QFT39" s="723"/>
      <c r="QFU39" s="723"/>
      <c r="QFV39" s="723"/>
      <c r="QFW39" s="723"/>
      <c r="QFX39" s="723"/>
      <c r="QFY39" s="723"/>
      <c r="QFZ39" s="723"/>
      <c r="QGA39" s="723"/>
      <c r="QGB39" s="723"/>
      <c r="QGC39" s="723"/>
      <c r="QGD39" s="723"/>
      <c r="QGE39" s="723"/>
      <c r="QGF39" s="723"/>
      <c r="QGG39" s="723"/>
      <c r="QGH39" s="723"/>
      <c r="QGI39" s="723"/>
      <c r="QGJ39" s="723"/>
      <c r="QGK39" s="723"/>
      <c r="QGL39" s="723"/>
      <c r="QGM39" s="723"/>
      <c r="QGN39" s="723"/>
      <c r="QGO39" s="723"/>
      <c r="QGP39" s="723"/>
      <c r="QGQ39" s="723"/>
      <c r="QGR39" s="723"/>
      <c r="QGS39" s="723"/>
      <c r="QGT39" s="723"/>
      <c r="QGU39" s="723"/>
      <c r="QGV39" s="723"/>
      <c r="QGW39" s="723"/>
      <c r="QGX39" s="723"/>
      <c r="QGY39" s="723"/>
      <c r="QGZ39" s="723"/>
      <c r="QHA39" s="723"/>
      <c r="QHB39" s="723"/>
      <c r="QHC39" s="723"/>
      <c r="QHD39" s="723"/>
      <c r="QHE39" s="723"/>
      <c r="QHF39" s="723"/>
      <c r="QHG39" s="723"/>
      <c r="QHH39" s="723"/>
      <c r="QHI39" s="723"/>
      <c r="QHJ39" s="723"/>
      <c r="QHK39" s="723"/>
      <c r="QHL39" s="723"/>
      <c r="QHM39" s="723"/>
      <c r="QHN39" s="723"/>
      <c r="QHO39" s="723"/>
      <c r="QHP39" s="723"/>
      <c r="QHQ39" s="723"/>
      <c r="QHR39" s="723"/>
      <c r="QHS39" s="723"/>
      <c r="QHT39" s="723"/>
      <c r="QHU39" s="723"/>
      <c r="QHV39" s="723"/>
      <c r="QHW39" s="723"/>
      <c r="QHX39" s="723"/>
      <c r="QHY39" s="723"/>
      <c r="QHZ39" s="723"/>
      <c r="QIA39" s="723"/>
      <c r="QIB39" s="723"/>
      <c r="QIC39" s="723"/>
      <c r="QID39" s="723"/>
      <c r="QIE39" s="723"/>
      <c r="QIF39" s="723"/>
      <c r="QIG39" s="723"/>
      <c r="QIH39" s="723"/>
      <c r="QII39" s="723"/>
      <c r="QIJ39" s="723"/>
      <c r="QIK39" s="723"/>
      <c r="QIL39" s="723"/>
      <c r="QIM39" s="723"/>
      <c r="QIN39" s="723"/>
      <c r="QIO39" s="723"/>
      <c r="QIP39" s="723"/>
      <c r="QIQ39" s="723"/>
      <c r="QIR39" s="723"/>
      <c r="QIS39" s="723"/>
      <c r="QIT39" s="723"/>
      <c r="QIU39" s="723"/>
      <c r="QIV39" s="723"/>
      <c r="QIW39" s="723"/>
      <c r="QIX39" s="723"/>
      <c r="QIY39" s="723"/>
      <c r="QIZ39" s="723"/>
      <c r="QJA39" s="723"/>
      <c r="QJB39" s="723"/>
      <c r="QJC39" s="723"/>
      <c r="QJD39" s="723"/>
      <c r="QJE39" s="723"/>
      <c r="QJF39" s="723"/>
      <c r="QJG39" s="723"/>
      <c r="QJH39" s="723"/>
      <c r="QJI39" s="723"/>
      <c r="QJJ39" s="723"/>
      <c r="QJK39" s="723"/>
      <c r="QJL39" s="723"/>
      <c r="QJM39" s="723"/>
      <c r="QJN39" s="723"/>
      <c r="QJO39" s="723"/>
      <c r="QJP39" s="723"/>
      <c r="QJQ39" s="723"/>
      <c r="QJR39" s="723"/>
      <c r="QJS39" s="723"/>
      <c r="QJT39" s="723"/>
      <c r="QJU39" s="723"/>
      <c r="QJV39" s="723"/>
      <c r="QJW39" s="723"/>
      <c r="QJX39" s="723"/>
      <c r="QJY39" s="723"/>
      <c r="QJZ39" s="723"/>
      <c r="QKA39" s="723"/>
      <c r="QKB39" s="723"/>
      <c r="QKC39" s="723"/>
      <c r="QKD39" s="723"/>
      <c r="QKE39" s="723"/>
      <c r="QKF39" s="723"/>
      <c r="QKG39" s="723"/>
      <c r="QKH39" s="723"/>
      <c r="QKI39" s="723"/>
      <c r="QKJ39" s="723"/>
      <c r="QKK39" s="723"/>
      <c r="QKL39" s="723"/>
      <c r="QKM39" s="723"/>
      <c r="QKN39" s="723"/>
      <c r="QKO39" s="723"/>
      <c r="QKP39" s="723"/>
      <c r="QKQ39" s="723"/>
      <c r="QKR39" s="723"/>
      <c r="QKS39" s="723"/>
      <c r="QKT39" s="723"/>
      <c r="QKU39" s="723"/>
      <c r="QKV39" s="723"/>
      <c r="QKW39" s="723"/>
      <c r="QKX39" s="723"/>
      <c r="QKY39" s="723"/>
      <c r="QKZ39" s="723"/>
      <c r="QLA39" s="723"/>
      <c r="QLB39" s="723"/>
      <c r="QLC39" s="723"/>
      <c r="QLD39" s="723"/>
      <c r="QLE39" s="723"/>
      <c r="QLF39" s="723"/>
      <c r="QLG39" s="723"/>
      <c r="QLH39" s="723"/>
      <c r="QLI39" s="723"/>
      <c r="QLJ39" s="723"/>
      <c r="QLK39" s="723"/>
      <c r="QLL39" s="723"/>
      <c r="QLM39" s="723"/>
      <c r="QLN39" s="723"/>
      <c r="QLO39" s="723"/>
      <c r="QLP39" s="723"/>
      <c r="QLQ39" s="723"/>
      <c r="QLR39" s="723"/>
      <c r="QLS39" s="723"/>
      <c r="QLT39" s="723"/>
      <c r="QLU39" s="723"/>
      <c r="QLV39" s="723"/>
      <c r="QLW39" s="723"/>
      <c r="QLX39" s="723"/>
      <c r="QLY39" s="723"/>
      <c r="QLZ39" s="723"/>
      <c r="QMA39" s="723"/>
      <c r="QMB39" s="723"/>
      <c r="QMC39" s="723"/>
      <c r="QMD39" s="723"/>
      <c r="QME39" s="723"/>
      <c r="QMF39" s="723"/>
      <c r="QMG39" s="723"/>
      <c r="QMH39" s="723"/>
      <c r="QMI39" s="723"/>
      <c r="QMJ39" s="723"/>
      <c r="QMK39" s="723"/>
      <c r="QML39" s="723"/>
      <c r="QMM39" s="723"/>
      <c r="QMN39" s="723"/>
      <c r="QMO39" s="723"/>
      <c r="QMP39" s="723"/>
      <c r="QMQ39" s="723"/>
      <c r="QMR39" s="723"/>
      <c r="QMS39" s="723"/>
      <c r="QMT39" s="723"/>
      <c r="QMU39" s="723"/>
      <c r="QMV39" s="723"/>
      <c r="QMW39" s="723"/>
      <c r="QMX39" s="723"/>
      <c r="QMY39" s="723"/>
      <c r="QMZ39" s="723"/>
      <c r="QNA39" s="723"/>
      <c r="QNB39" s="723"/>
      <c r="QNC39" s="723"/>
      <c r="QND39" s="723"/>
      <c r="QNE39" s="723"/>
      <c r="QNF39" s="723"/>
      <c r="QNG39" s="723"/>
      <c r="QNH39" s="723"/>
      <c r="QNI39" s="723"/>
      <c r="QNJ39" s="723"/>
      <c r="QNK39" s="723"/>
      <c r="QNL39" s="723"/>
      <c r="QNM39" s="723"/>
      <c r="QNN39" s="723"/>
      <c r="QNO39" s="723"/>
      <c r="QNP39" s="723"/>
      <c r="QNQ39" s="723"/>
      <c r="QNR39" s="723"/>
      <c r="QNS39" s="723"/>
      <c r="QNT39" s="723"/>
      <c r="QNU39" s="723"/>
      <c r="QNV39" s="723"/>
      <c r="QNW39" s="723"/>
      <c r="QNX39" s="723"/>
      <c r="QNY39" s="723"/>
      <c r="QNZ39" s="723"/>
      <c r="QOA39" s="723"/>
      <c r="QOB39" s="723"/>
      <c r="QOC39" s="723"/>
      <c r="QOD39" s="723"/>
      <c r="QOE39" s="723"/>
      <c r="QOF39" s="723"/>
      <c r="QOG39" s="723"/>
      <c r="QOH39" s="723"/>
      <c r="QOI39" s="723"/>
      <c r="QOJ39" s="723"/>
      <c r="QOK39" s="723"/>
      <c r="QOL39" s="723"/>
      <c r="QOM39" s="723"/>
      <c r="QON39" s="723"/>
      <c r="QOO39" s="723"/>
      <c r="QOP39" s="723"/>
      <c r="QOQ39" s="723"/>
      <c r="QOR39" s="723"/>
      <c r="QOS39" s="723"/>
      <c r="QOT39" s="723"/>
      <c r="QOU39" s="723"/>
      <c r="QOV39" s="723"/>
      <c r="QOW39" s="723"/>
      <c r="QOX39" s="723"/>
      <c r="QOY39" s="723"/>
      <c r="QOZ39" s="723"/>
      <c r="QPA39" s="723"/>
      <c r="QPB39" s="723"/>
      <c r="QPC39" s="723"/>
      <c r="QPD39" s="723"/>
      <c r="QPE39" s="723"/>
      <c r="QPF39" s="723"/>
      <c r="QPG39" s="723"/>
      <c r="QPH39" s="723"/>
      <c r="QPI39" s="723"/>
      <c r="QPJ39" s="723"/>
      <c r="QPK39" s="723"/>
      <c r="QPL39" s="723"/>
      <c r="QPM39" s="723"/>
      <c r="QPN39" s="723"/>
      <c r="QPO39" s="723"/>
      <c r="QPP39" s="723"/>
      <c r="QPQ39" s="723"/>
      <c r="QPR39" s="723"/>
      <c r="QPS39" s="723"/>
      <c r="QPT39" s="723"/>
      <c r="QPU39" s="723"/>
      <c r="QPV39" s="723"/>
      <c r="QPW39" s="723"/>
      <c r="QPX39" s="723"/>
      <c r="QPY39" s="723"/>
      <c r="QPZ39" s="723"/>
      <c r="QQA39" s="723"/>
      <c r="QQB39" s="723"/>
      <c r="QQC39" s="723"/>
      <c r="QQD39" s="723"/>
      <c r="QQE39" s="723"/>
      <c r="QQF39" s="723"/>
      <c r="QQG39" s="723"/>
      <c r="QQH39" s="723"/>
      <c r="QQI39" s="723"/>
      <c r="QQJ39" s="723"/>
      <c r="QQK39" s="723"/>
      <c r="QQL39" s="723"/>
      <c r="QQM39" s="723"/>
      <c r="QQN39" s="723"/>
      <c r="QQO39" s="723"/>
      <c r="QQP39" s="723"/>
      <c r="QQQ39" s="723"/>
      <c r="QQR39" s="723"/>
      <c r="QQS39" s="723"/>
      <c r="QQT39" s="723"/>
      <c r="QQU39" s="723"/>
      <c r="QQV39" s="723"/>
      <c r="QQW39" s="723"/>
      <c r="QQX39" s="723"/>
      <c r="QQY39" s="723"/>
      <c r="QQZ39" s="723"/>
      <c r="QRA39" s="723"/>
      <c r="QRB39" s="723"/>
      <c r="QRC39" s="723"/>
      <c r="QRD39" s="723"/>
      <c r="QRE39" s="723"/>
      <c r="QRF39" s="723"/>
      <c r="QRG39" s="723"/>
      <c r="QRH39" s="723"/>
      <c r="QRI39" s="723"/>
      <c r="QRJ39" s="723"/>
      <c r="QRK39" s="723"/>
      <c r="QRL39" s="723"/>
      <c r="QRM39" s="723"/>
      <c r="QRN39" s="723"/>
      <c r="QRO39" s="723"/>
      <c r="QRP39" s="723"/>
      <c r="QRQ39" s="723"/>
      <c r="QRR39" s="723"/>
      <c r="QRS39" s="723"/>
      <c r="QRT39" s="723"/>
      <c r="QRU39" s="723"/>
      <c r="QRV39" s="723"/>
      <c r="QRW39" s="723"/>
      <c r="QRX39" s="723"/>
      <c r="QRY39" s="723"/>
      <c r="QRZ39" s="723"/>
      <c r="QSA39" s="723"/>
      <c r="QSB39" s="723"/>
      <c r="QSC39" s="723"/>
      <c r="QSD39" s="723"/>
      <c r="QSE39" s="723"/>
      <c r="QSF39" s="723"/>
      <c r="QSG39" s="723"/>
      <c r="QSH39" s="723"/>
      <c r="QSI39" s="723"/>
      <c r="QSJ39" s="723"/>
      <c r="QSK39" s="723"/>
      <c r="QSL39" s="723"/>
      <c r="QSM39" s="723"/>
      <c r="QSN39" s="723"/>
      <c r="QSO39" s="723"/>
      <c r="QSP39" s="723"/>
      <c r="QSQ39" s="723"/>
      <c r="QSR39" s="723"/>
      <c r="QSS39" s="723"/>
      <c r="QST39" s="723"/>
      <c r="QSU39" s="723"/>
      <c r="QSV39" s="723"/>
      <c r="QSW39" s="723"/>
      <c r="QSX39" s="723"/>
      <c r="QSY39" s="723"/>
      <c r="QSZ39" s="723"/>
      <c r="QTA39" s="723"/>
      <c r="QTB39" s="723"/>
      <c r="QTC39" s="723"/>
      <c r="QTD39" s="723"/>
      <c r="QTE39" s="723"/>
      <c r="QTF39" s="723"/>
      <c r="QTG39" s="723"/>
      <c r="QTH39" s="723"/>
      <c r="QTI39" s="723"/>
      <c r="QTJ39" s="723"/>
      <c r="QTK39" s="723"/>
      <c r="QTL39" s="723"/>
      <c r="QTM39" s="723"/>
      <c r="QTN39" s="723"/>
      <c r="QTO39" s="723"/>
      <c r="QTP39" s="723"/>
      <c r="QTQ39" s="723"/>
      <c r="QTR39" s="723"/>
      <c r="QTS39" s="723"/>
      <c r="QTT39" s="723"/>
      <c r="QTU39" s="723"/>
      <c r="QTV39" s="723"/>
      <c r="QTW39" s="723"/>
      <c r="QTX39" s="723"/>
      <c r="QTY39" s="723"/>
      <c r="QTZ39" s="723"/>
      <c r="QUA39" s="723"/>
      <c r="QUB39" s="723"/>
      <c r="QUC39" s="723"/>
      <c r="QUD39" s="723"/>
      <c r="QUE39" s="723"/>
      <c r="QUF39" s="723"/>
      <c r="QUG39" s="723"/>
      <c r="QUH39" s="723"/>
      <c r="QUI39" s="723"/>
      <c r="QUJ39" s="723"/>
      <c r="QUK39" s="723"/>
      <c r="QUL39" s="723"/>
      <c r="QUM39" s="723"/>
      <c r="QUN39" s="723"/>
      <c r="QUO39" s="723"/>
      <c r="QUP39" s="723"/>
      <c r="QUQ39" s="723"/>
      <c r="QUR39" s="723"/>
      <c r="QUS39" s="723"/>
      <c r="QUT39" s="723"/>
      <c r="QUU39" s="723"/>
      <c r="QUV39" s="723"/>
      <c r="QUW39" s="723"/>
      <c r="QUX39" s="723"/>
      <c r="QUY39" s="723"/>
      <c r="QUZ39" s="723"/>
      <c r="QVA39" s="723"/>
      <c r="QVB39" s="723"/>
      <c r="QVC39" s="723"/>
      <c r="QVD39" s="723"/>
      <c r="QVE39" s="723"/>
      <c r="QVF39" s="723"/>
      <c r="QVG39" s="723"/>
      <c r="QVH39" s="723"/>
      <c r="QVI39" s="723"/>
      <c r="QVJ39" s="723"/>
      <c r="QVK39" s="723"/>
      <c r="QVL39" s="723"/>
      <c r="QVM39" s="723"/>
      <c r="QVN39" s="723"/>
      <c r="QVO39" s="723"/>
      <c r="QVP39" s="723"/>
      <c r="QVQ39" s="723"/>
      <c r="QVR39" s="723"/>
      <c r="QVS39" s="723"/>
      <c r="QVT39" s="723"/>
      <c r="QVU39" s="723"/>
      <c r="QVV39" s="723"/>
      <c r="QVW39" s="723"/>
      <c r="QVX39" s="723"/>
      <c r="QVY39" s="723"/>
      <c r="QVZ39" s="723"/>
      <c r="QWA39" s="723"/>
      <c r="QWB39" s="723"/>
      <c r="QWC39" s="723"/>
      <c r="QWD39" s="723"/>
      <c r="QWE39" s="723"/>
      <c r="QWF39" s="723"/>
      <c r="QWG39" s="723"/>
      <c r="QWH39" s="723"/>
      <c r="QWI39" s="723"/>
      <c r="QWJ39" s="723"/>
      <c r="QWK39" s="723"/>
      <c r="QWL39" s="723"/>
      <c r="QWM39" s="723"/>
      <c r="QWN39" s="723"/>
      <c r="QWO39" s="723"/>
      <c r="QWP39" s="723"/>
      <c r="QWQ39" s="723"/>
      <c r="QWR39" s="723"/>
      <c r="QWS39" s="723"/>
      <c r="QWT39" s="723"/>
      <c r="QWU39" s="723"/>
      <c r="QWV39" s="723"/>
      <c r="QWW39" s="723"/>
      <c r="QWX39" s="723"/>
      <c r="QWY39" s="723"/>
      <c r="QWZ39" s="723"/>
      <c r="QXA39" s="723"/>
      <c r="QXB39" s="723"/>
      <c r="QXC39" s="723"/>
      <c r="QXD39" s="723"/>
      <c r="QXE39" s="723"/>
      <c r="QXF39" s="723"/>
      <c r="QXG39" s="723"/>
      <c r="QXH39" s="723"/>
      <c r="QXI39" s="723"/>
      <c r="QXJ39" s="723"/>
      <c r="QXK39" s="723"/>
      <c r="QXL39" s="723"/>
      <c r="QXM39" s="723"/>
      <c r="QXN39" s="723"/>
      <c r="QXO39" s="723"/>
      <c r="QXP39" s="723"/>
      <c r="QXQ39" s="723"/>
      <c r="QXR39" s="723"/>
      <c r="QXS39" s="723"/>
      <c r="QXT39" s="723"/>
      <c r="QXU39" s="723"/>
      <c r="QXV39" s="723"/>
      <c r="QXW39" s="723"/>
      <c r="QXX39" s="723"/>
      <c r="QXY39" s="723"/>
      <c r="QXZ39" s="723"/>
      <c r="QYA39" s="723"/>
      <c r="QYB39" s="723"/>
      <c r="QYC39" s="723"/>
      <c r="QYD39" s="723"/>
      <c r="QYE39" s="723"/>
      <c r="QYF39" s="723"/>
      <c r="QYG39" s="723"/>
      <c r="QYH39" s="723"/>
      <c r="QYI39" s="723"/>
      <c r="QYJ39" s="723"/>
      <c r="QYK39" s="723"/>
      <c r="QYL39" s="723"/>
      <c r="QYM39" s="723"/>
      <c r="QYN39" s="723"/>
      <c r="QYO39" s="723"/>
      <c r="QYP39" s="723"/>
      <c r="QYQ39" s="723"/>
      <c r="QYR39" s="723"/>
      <c r="QYS39" s="723"/>
      <c r="QYT39" s="723"/>
      <c r="QYU39" s="723"/>
      <c r="QYV39" s="723"/>
      <c r="QYW39" s="723"/>
      <c r="QYX39" s="723"/>
      <c r="QYY39" s="723"/>
      <c r="QYZ39" s="723"/>
      <c r="QZA39" s="723"/>
      <c r="QZB39" s="723"/>
      <c r="QZC39" s="723"/>
      <c r="QZD39" s="723"/>
      <c r="QZE39" s="723"/>
      <c r="QZF39" s="723"/>
      <c r="QZG39" s="723"/>
      <c r="QZH39" s="723"/>
      <c r="QZI39" s="723"/>
      <c r="QZJ39" s="723"/>
      <c r="QZK39" s="723"/>
      <c r="QZL39" s="723"/>
      <c r="QZM39" s="723"/>
      <c r="QZN39" s="723"/>
      <c r="QZO39" s="723"/>
      <c r="QZP39" s="723"/>
      <c r="QZQ39" s="723"/>
      <c r="QZR39" s="723"/>
      <c r="QZS39" s="723"/>
      <c r="QZT39" s="723"/>
      <c r="QZU39" s="723"/>
      <c r="QZV39" s="723"/>
      <c r="QZW39" s="723"/>
      <c r="QZX39" s="723"/>
      <c r="QZY39" s="723"/>
      <c r="QZZ39" s="723"/>
      <c r="RAA39" s="723"/>
      <c r="RAB39" s="723"/>
      <c r="RAC39" s="723"/>
      <c r="RAD39" s="723"/>
      <c r="RAE39" s="723"/>
      <c r="RAF39" s="723"/>
      <c r="RAG39" s="723"/>
      <c r="RAH39" s="723"/>
      <c r="RAI39" s="723"/>
      <c r="RAJ39" s="723"/>
      <c r="RAK39" s="723"/>
      <c r="RAL39" s="723"/>
      <c r="RAM39" s="723"/>
      <c r="RAN39" s="723"/>
      <c r="RAO39" s="723"/>
      <c r="RAP39" s="723"/>
      <c r="RAQ39" s="723"/>
      <c r="RAR39" s="723"/>
      <c r="RAS39" s="723"/>
      <c r="RAT39" s="723"/>
      <c r="RAU39" s="723"/>
      <c r="RAV39" s="723"/>
      <c r="RAW39" s="723"/>
      <c r="RAX39" s="723"/>
      <c r="RAY39" s="723"/>
      <c r="RAZ39" s="723"/>
      <c r="RBA39" s="723"/>
      <c r="RBB39" s="723"/>
      <c r="RBC39" s="723"/>
      <c r="RBD39" s="723"/>
      <c r="RBE39" s="723"/>
      <c r="RBF39" s="723"/>
      <c r="RBG39" s="723"/>
      <c r="RBH39" s="723"/>
      <c r="RBI39" s="723"/>
      <c r="RBJ39" s="723"/>
      <c r="RBK39" s="723"/>
      <c r="RBL39" s="723"/>
      <c r="RBM39" s="723"/>
      <c r="RBN39" s="723"/>
      <c r="RBO39" s="723"/>
      <c r="RBP39" s="723"/>
      <c r="RBQ39" s="723"/>
      <c r="RBR39" s="723"/>
      <c r="RBS39" s="723"/>
      <c r="RBT39" s="723"/>
      <c r="RBU39" s="723"/>
      <c r="RBV39" s="723"/>
      <c r="RBW39" s="723"/>
      <c r="RBX39" s="723"/>
      <c r="RBY39" s="723"/>
      <c r="RBZ39" s="723"/>
      <c r="RCA39" s="723"/>
      <c r="RCB39" s="723"/>
      <c r="RCC39" s="723"/>
      <c r="RCD39" s="723"/>
      <c r="RCE39" s="723"/>
      <c r="RCF39" s="723"/>
      <c r="RCG39" s="723"/>
      <c r="RCH39" s="723"/>
      <c r="RCI39" s="723"/>
      <c r="RCJ39" s="723"/>
      <c r="RCK39" s="723"/>
      <c r="RCL39" s="723"/>
      <c r="RCM39" s="723"/>
      <c r="RCN39" s="723"/>
      <c r="RCO39" s="723"/>
      <c r="RCP39" s="723"/>
      <c r="RCQ39" s="723"/>
      <c r="RCR39" s="723"/>
      <c r="RCS39" s="723"/>
      <c r="RCT39" s="723"/>
      <c r="RCU39" s="723"/>
      <c r="RCV39" s="723"/>
      <c r="RCW39" s="723"/>
      <c r="RCX39" s="723"/>
      <c r="RCY39" s="723"/>
      <c r="RCZ39" s="723"/>
      <c r="RDA39" s="723"/>
      <c r="RDB39" s="723"/>
      <c r="RDC39" s="723"/>
      <c r="RDD39" s="723"/>
      <c r="RDE39" s="723"/>
      <c r="RDF39" s="723"/>
      <c r="RDG39" s="723"/>
      <c r="RDH39" s="723"/>
      <c r="RDI39" s="723"/>
      <c r="RDJ39" s="723"/>
      <c r="RDK39" s="723"/>
      <c r="RDL39" s="723"/>
      <c r="RDM39" s="723"/>
      <c r="RDN39" s="723"/>
      <c r="RDO39" s="723"/>
      <c r="RDP39" s="723"/>
      <c r="RDQ39" s="723"/>
      <c r="RDR39" s="723"/>
      <c r="RDS39" s="723"/>
      <c r="RDT39" s="723"/>
      <c r="RDU39" s="723"/>
      <c r="RDV39" s="723"/>
      <c r="RDW39" s="723"/>
      <c r="RDX39" s="723"/>
      <c r="RDY39" s="723"/>
      <c r="RDZ39" s="723"/>
      <c r="REA39" s="723"/>
      <c r="REB39" s="723"/>
      <c r="REC39" s="723"/>
      <c r="RED39" s="723"/>
      <c r="REE39" s="723"/>
      <c r="REF39" s="723"/>
      <c r="REG39" s="723"/>
      <c r="REH39" s="723"/>
      <c r="REI39" s="723"/>
      <c r="REJ39" s="723"/>
      <c r="REK39" s="723"/>
      <c r="REL39" s="723"/>
      <c r="REM39" s="723"/>
      <c r="REN39" s="723"/>
      <c r="REO39" s="723"/>
      <c r="REP39" s="723"/>
      <c r="REQ39" s="723"/>
      <c r="RER39" s="723"/>
      <c r="RES39" s="723"/>
      <c r="RET39" s="723"/>
      <c r="REU39" s="723"/>
      <c r="REV39" s="723"/>
      <c r="REW39" s="723"/>
      <c r="REX39" s="723"/>
      <c r="REY39" s="723"/>
      <c r="REZ39" s="723"/>
      <c r="RFA39" s="723"/>
      <c r="RFB39" s="723"/>
      <c r="RFC39" s="723"/>
      <c r="RFD39" s="723"/>
      <c r="RFE39" s="723"/>
      <c r="RFF39" s="723"/>
      <c r="RFG39" s="723"/>
      <c r="RFH39" s="723"/>
      <c r="RFI39" s="723"/>
      <c r="RFJ39" s="723"/>
      <c r="RFK39" s="723"/>
      <c r="RFL39" s="723"/>
      <c r="RFM39" s="723"/>
      <c r="RFN39" s="723"/>
      <c r="RFO39" s="723"/>
      <c r="RFP39" s="723"/>
      <c r="RFQ39" s="723"/>
      <c r="RFR39" s="723"/>
      <c r="RFS39" s="723"/>
      <c r="RFT39" s="723"/>
      <c r="RFU39" s="723"/>
      <c r="RFV39" s="723"/>
      <c r="RFW39" s="723"/>
      <c r="RFX39" s="723"/>
      <c r="RFY39" s="723"/>
      <c r="RFZ39" s="723"/>
      <c r="RGA39" s="723"/>
      <c r="RGB39" s="723"/>
      <c r="RGC39" s="723"/>
      <c r="RGD39" s="723"/>
      <c r="RGE39" s="723"/>
      <c r="RGF39" s="723"/>
      <c r="RGG39" s="723"/>
      <c r="RGH39" s="723"/>
      <c r="RGI39" s="723"/>
      <c r="RGJ39" s="723"/>
      <c r="RGK39" s="723"/>
      <c r="RGL39" s="723"/>
      <c r="RGM39" s="723"/>
      <c r="RGN39" s="723"/>
      <c r="RGO39" s="723"/>
      <c r="RGP39" s="723"/>
      <c r="RGQ39" s="723"/>
      <c r="RGR39" s="723"/>
      <c r="RGS39" s="723"/>
      <c r="RGT39" s="723"/>
      <c r="RGU39" s="723"/>
      <c r="RGV39" s="723"/>
      <c r="RGW39" s="723"/>
      <c r="RGX39" s="723"/>
      <c r="RGY39" s="723"/>
      <c r="RGZ39" s="723"/>
      <c r="RHA39" s="723"/>
      <c r="RHB39" s="723"/>
      <c r="RHC39" s="723"/>
      <c r="RHD39" s="723"/>
      <c r="RHE39" s="723"/>
      <c r="RHF39" s="723"/>
      <c r="RHG39" s="723"/>
      <c r="RHH39" s="723"/>
      <c r="RHI39" s="723"/>
      <c r="RHJ39" s="723"/>
      <c r="RHK39" s="723"/>
      <c r="RHL39" s="723"/>
      <c r="RHM39" s="723"/>
      <c r="RHN39" s="723"/>
      <c r="RHO39" s="723"/>
      <c r="RHP39" s="723"/>
      <c r="RHQ39" s="723"/>
      <c r="RHR39" s="723"/>
      <c r="RHS39" s="723"/>
      <c r="RHT39" s="723"/>
      <c r="RHU39" s="723"/>
      <c r="RHV39" s="723"/>
      <c r="RHW39" s="723"/>
      <c r="RHX39" s="723"/>
      <c r="RHY39" s="723"/>
      <c r="RHZ39" s="723"/>
      <c r="RIA39" s="723"/>
      <c r="RIB39" s="723"/>
      <c r="RIC39" s="723"/>
      <c r="RID39" s="723"/>
      <c r="RIE39" s="723"/>
      <c r="RIF39" s="723"/>
      <c r="RIG39" s="723"/>
      <c r="RIH39" s="723"/>
      <c r="RII39" s="723"/>
      <c r="RIJ39" s="723"/>
      <c r="RIK39" s="723"/>
      <c r="RIL39" s="723"/>
      <c r="RIM39" s="723"/>
      <c r="RIN39" s="723"/>
      <c r="RIO39" s="723"/>
      <c r="RIP39" s="723"/>
      <c r="RIQ39" s="723"/>
      <c r="RIR39" s="723"/>
      <c r="RIS39" s="723"/>
      <c r="RIT39" s="723"/>
      <c r="RIU39" s="723"/>
      <c r="RIV39" s="723"/>
      <c r="RIW39" s="723"/>
      <c r="RIX39" s="723"/>
      <c r="RIY39" s="723"/>
      <c r="RIZ39" s="723"/>
      <c r="RJA39" s="723"/>
      <c r="RJB39" s="723"/>
      <c r="RJC39" s="723"/>
      <c r="RJD39" s="723"/>
      <c r="RJE39" s="723"/>
      <c r="RJF39" s="723"/>
      <c r="RJG39" s="723"/>
      <c r="RJH39" s="723"/>
      <c r="RJI39" s="723"/>
      <c r="RJJ39" s="723"/>
      <c r="RJK39" s="723"/>
      <c r="RJL39" s="723"/>
      <c r="RJM39" s="723"/>
      <c r="RJN39" s="723"/>
      <c r="RJO39" s="723"/>
      <c r="RJP39" s="723"/>
      <c r="RJQ39" s="723"/>
      <c r="RJR39" s="723"/>
      <c r="RJS39" s="723"/>
      <c r="RJT39" s="723"/>
      <c r="RJU39" s="723"/>
      <c r="RJV39" s="723"/>
      <c r="RJW39" s="723"/>
      <c r="RJX39" s="723"/>
      <c r="RJY39" s="723"/>
      <c r="RJZ39" s="723"/>
      <c r="RKA39" s="723"/>
      <c r="RKB39" s="723"/>
      <c r="RKC39" s="723"/>
      <c r="RKD39" s="723"/>
      <c r="RKE39" s="723"/>
      <c r="RKF39" s="723"/>
      <c r="RKG39" s="723"/>
      <c r="RKH39" s="723"/>
      <c r="RKI39" s="723"/>
      <c r="RKJ39" s="723"/>
      <c r="RKK39" s="723"/>
      <c r="RKL39" s="723"/>
      <c r="RKM39" s="723"/>
      <c r="RKN39" s="723"/>
      <c r="RKO39" s="723"/>
      <c r="RKP39" s="723"/>
      <c r="RKQ39" s="723"/>
      <c r="RKR39" s="723"/>
      <c r="RKS39" s="723"/>
      <c r="RKT39" s="723"/>
      <c r="RKU39" s="723"/>
      <c r="RKV39" s="723"/>
      <c r="RKW39" s="723"/>
      <c r="RKX39" s="723"/>
      <c r="RKY39" s="723"/>
      <c r="RKZ39" s="723"/>
      <c r="RLA39" s="723"/>
      <c r="RLB39" s="723"/>
      <c r="RLC39" s="723"/>
      <c r="RLD39" s="723"/>
      <c r="RLE39" s="723"/>
      <c r="RLF39" s="723"/>
      <c r="RLG39" s="723"/>
      <c r="RLH39" s="723"/>
      <c r="RLI39" s="723"/>
      <c r="RLJ39" s="723"/>
      <c r="RLK39" s="723"/>
      <c r="RLL39" s="723"/>
      <c r="RLM39" s="723"/>
      <c r="RLN39" s="723"/>
      <c r="RLO39" s="723"/>
      <c r="RLP39" s="723"/>
      <c r="RLQ39" s="723"/>
      <c r="RLR39" s="723"/>
      <c r="RLS39" s="723"/>
      <c r="RLT39" s="723"/>
      <c r="RLU39" s="723"/>
      <c r="RLV39" s="723"/>
      <c r="RLW39" s="723"/>
      <c r="RLX39" s="723"/>
      <c r="RLY39" s="723"/>
      <c r="RLZ39" s="723"/>
      <c r="RMA39" s="723"/>
      <c r="RMB39" s="723"/>
      <c r="RMC39" s="723"/>
      <c r="RMD39" s="723"/>
      <c r="RME39" s="723"/>
      <c r="RMF39" s="723"/>
      <c r="RMG39" s="723"/>
      <c r="RMH39" s="723"/>
      <c r="RMI39" s="723"/>
      <c r="RMJ39" s="723"/>
      <c r="RMK39" s="723"/>
      <c r="RML39" s="723"/>
      <c r="RMM39" s="723"/>
      <c r="RMN39" s="723"/>
      <c r="RMO39" s="723"/>
      <c r="RMP39" s="723"/>
      <c r="RMQ39" s="723"/>
      <c r="RMR39" s="723"/>
      <c r="RMS39" s="723"/>
      <c r="RMT39" s="723"/>
      <c r="RMU39" s="723"/>
      <c r="RMV39" s="723"/>
      <c r="RMW39" s="723"/>
      <c r="RMX39" s="723"/>
      <c r="RMY39" s="723"/>
      <c r="RMZ39" s="723"/>
      <c r="RNA39" s="723"/>
      <c r="RNB39" s="723"/>
      <c r="RNC39" s="723"/>
      <c r="RND39" s="723"/>
      <c r="RNE39" s="723"/>
      <c r="RNF39" s="723"/>
      <c r="RNG39" s="723"/>
      <c r="RNH39" s="723"/>
      <c r="RNI39" s="723"/>
      <c r="RNJ39" s="723"/>
      <c r="RNK39" s="723"/>
      <c r="RNL39" s="723"/>
      <c r="RNM39" s="723"/>
      <c r="RNN39" s="723"/>
      <c r="RNO39" s="723"/>
      <c r="RNP39" s="723"/>
      <c r="RNQ39" s="723"/>
      <c r="RNR39" s="723"/>
      <c r="RNS39" s="723"/>
      <c r="RNT39" s="723"/>
      <c r="RNU39" s="723"/>
      <c r="RNV39" s="723"/>
      <c r="RNW39" s="723"/>
      <c r="RNX39" s="723"/>
      <c r="RNY39" s="723"/>
      <c r="RNZ39" s="723"/>
      <c r="ROA39" s="723"/>
      <c r="ROB39" s="723"/>
      <c r="ROC39" s="723"/>
      <c r="ROD39" s="723"/>
      <c r="ROE39" s="723"/>
      <c r="ROF39" s="723"/>
      <c r="ROG39" s="723"/>
      <c r="ROH39" s="723"/>
      <c r="ROI39" s="723"/>
      <c r="ROJ39" s="723"/>
      <c r="ROK39" s="723"/>
      <c r="ROL39" s="723"/>
      <c r="ROM39" s="723"/>
      <c r="RON39" s="723"/>
      <c r="ROO39" s="723"/>
      <c r="ROP39" s="723"/>
      <c r="ROQ39" s="723"/>
      <c r="ROR39" s="723"/>
      <c r="ROS39" s="723"/>
      <c r="ROT39" s="723"/>
      <c r="ROU39" s="723"/>
      <c r="ROV39" s="723"/>
      <c r="ROW39" s="723"/>
      <c r="ROX39" s="723"/>
      <c r="ROY39" s="723"/>
      <c r="ROZ39" s="723"/>
      <c r="RPA39" s="723"/>
      <c r="RPB39" s="723"/>
      <c r="RPC39" s="723"/>
      <c r="RPD39" s="723"/>
      <c r="RPE39" s="723"/>
      <c r="RPF39" s="723"/>
      <c r="RPG39" s="723"/>
      <c r="RPH39" s="723"/>
      <c r="RPI39" s="723"/>
      <c r="RPJ39" s="723"/>
      <c r="RPK39" s="723"/>
      <c r="RPL39" s="723"/>
      <c r="RPM39" s="723"/>
      <c r="RPN39" s="723"/>
      <c r="RPO39" s="723"/>
      <c r="RPP39" s="723"/>
      <c r="RPQ39" s="723"/>
      <c r="RPR39" s="723"/>
      <c r="RPS39" s="723"/>
      <c r="RPT39" s="723"/>
      <c r="RPU39" s="723"/>
      <c r="RPV39" s="723"/>
      <c r="RPW39" s="723"/>
      <c r="RPX39" s="723"/>
      <c r="RPY39" s="723"/>
      <c r="RPZ39" s="723"/>
      <c r="RQA39" s="723"/>
      <c r="RQB39" s="723"/>
      <c r="RQC39" s="723"/>
      <c r="RQD39" s="723"/>
      <c r="RQE39" s="723"/>
      <c r="RQF39" s="723"/>
      <c r="RQG39" s="723"/>
      <c r="RQH39" s="723"/>
      <c r="RQI39" s="723"/>
      <c r="RQJ39" s="723"/>
      <c r="RQK39" s="723"/>
      <c r="RQL39" s="723"/>
      <c r="RQM39" s="723"/>
      <c r="RQN39" s="723"/>
      <c r="RQO39" s="723"/>
      <c r="RQP39" s="723"/>
      <c r="RQQ39" s="723"/>
      <c r="RQR39" s="723"/>
      <c r="RQS39" s="723"/>
      <c r="RQT39" s="723"/>
      <c r="RQU39" s="723"/>
      <c r="RQV39" s="723"/>
      <c r="RQW39" s="723"/>
      <c r="RQX39" s="723"/>
      <c r="RQY39" s="723"/>
      <c r="RQZ39" s="723"/>
      <c r="RRA39" s="723"/>
      <c r="RRB39" s="723"/>
      <c r="RRC39" s="723"/>
      <c r="RRD39" s="723"/>
      <c r="RRE39" s="723"/>
      <c r="RRF39" s="723"/>
      <c r="RRG39" s="723"/>
      <c r="RRH39" s="723"/>
      <c r="RRI39" s="723"/>
      <c r="RRJ39" s="723"/>
      <c r="RRK39" s="723"/>
      <c r="RRL39" s="723"/>
      <c r="RRM39" s="723"/>
      <c r="RRN39" s="723"/>
      <c r="RRO39" s="723"/>
      <c r="RRP39" s="723"/>
      <c r="RRQ39" s="723"/>
      <c r="RRR39" s="723"/>
      <c r="RRS39" s="723"/>
      <c r="RRT39" s="723"/>
      <c r="RRU39" s="723"/>
      <c r="RRV39" s="723"/>
      <c r="RRW39" s="723"/>
      <c r="RRX39" s="723"/>
      <c r="RRY39" s="723"/>
      <c r="RRZ39" s="723"/>
      <c r="RSA39" s="723"/>
      <c r="RSB39" s="723"/>
      <c r="RSC39" s="723"/>
      <c r="RSD39" s="723"/>
      <c r="RSE39" s="723"/>
      <c r="RSF39" s="723"/>
      <c r="RSG39" s="723"/>
      <c r="RSH39" s="723"/>
      <c r="RSI39" s="723"/>
      <c r="RSJ39" s="723"/>
      <c r="RSK39" s="723"/>
      <c r="RSL39" s="723"/>
      <c r="RSM39" s="723"/>
      <c r="RSN39" s="723"/>
      <c r="RSO39" s="723"/>
      <c r="RSP39" s="723"/>
      <c r="RSQ39" s="723"/>
      <c r="RSR39" s="723"/>
      <c r="RSS39" s="723"/>
      <c r="RST39" s="723"/>
      <c r="RSU39" s="723"/>
      <c r="RSV39" s="723"/>
      <c r="RSW39" s="723"/>
      <c r="RSX39" s="723"/>
      <c r="RSY39" s="723"/>
      <c r="RSZ39" s="723"/>
      <c r="RTA39" s="723"/>
      <c r="RTB39" s="723"/>
      <c r="RTC39" s="723"/>
      <c r="RTD39" s="723"/>
      <c r="RTE39" s="723"/>
      <c r="RTF39" s="723"/>
      <c r="RTG39" s="723"/>
      <c r="RTH39" s="723"/>
      <c r="RTI39" s="723"/>
      <c r="RTJ39" s="723"/>
      <c r="RTK39" s="723"/>
      <c r="RTL39" s="723"/>
      <c r="RTM39" s="723"/>
      <c r="RTN39" s="723"/>
      <c r="RTO39" s="723"/>
      <c r="RTP39" s="723"/>
      <c r="RTQ39" s="723"/>
      <c r="RTR39" s="723"/>
      <c r="RTS39" s="723"/>
      <c r="RTT39" s="723"/>
      <c r="RTU39" s="723"/>
      <c r="RTV39" s="723"/>
      <c r="RTW39" s="723"/>
      <c r="RTX39" s="723"/>
      <c r="RTY39" s="723"/>
      <c r="RTZ39" s="723"/>
      <c r="RUA39" s="723"/>
      <c r="RUB39" s="723"/>
      <c r="RUC39" s="723"/>
      <c r="RUD39" s="723"/>
      <c r="RUE39" s="723"/>
      <c r="RUF39" s="723"/>
      <c r="RUG39" s="723"/>
      <c r="RUH39" s="723"/>
      <c r="RUI39" s="723"/>
      <c r="RUJ39" s="723"/>
      <c r="RUK39" s="723"/>
      <c r="RUL39" s="723"/>
      <c r="RUM39" s="723"/>
      <c r="RUN39" s="723"/>
      <c r="RUO39" s="723"/>
      <c r="RUP39" s="723"/>
      <c r="RUQ39" s="723"/>
      <c r="RUR39" s="723"/>
      <c r="RUS39" s="723"/>
      <c r="RUT39" s="723"/>
      <c r="RUU39" s="723"/>
      <c r="RUV39" s="723"/>
      <c r="RUW39" s="723"/>
      <c r="RUX39" s="723"/>
      <c r="RUY39" s="723"/>
      <c r="RUZ39" s="723"/>
      <c r="RVA39" s="723"/>
      <c r="RVB39" s="723"/>
      <c r="RVC39" s="723"/>
      <c r="RVD39" s="723"/>
      <c r="RVE39" s="723"/>
      <c r="RVF39" s="723"/>
      <c r="RVG39" s="723"/>
      <c r="RVH39" s="723"/>
      <c r="RVI39" s="723"/>
      <c r="RVJ39" s="723"/>
      <c r="RVK39" s="723"/>
      <c r="RVL39" s="723"/>
      <c r="RVM39" s="723"/>
      <c r="RVN39" s="723"/>
      <c r="RVO39" s="723"/>
      <c r="RVP39" s="723"/>
      <c r="RVQ39" s="723"/>
      <c r="RVR39" s="723"/>
      <c r="RVS39" s="723"/>
      <c r="RVT39" s="723"/>
      <c r="RVU39" s="723"/>
      <c r="RVV39" s="723"/>
      <c r="RVW39" s="723"/>
      <c r="RVX39" s="723"/>
      <c r="RVY39" s="723"/>
      <c r="RVZ39" s="723"/>
      <c r="RWA39" s="723"/>
      <c r="RWB39" s="723"/>
      <c r="RWC39" s="723"/>
      <c r="RWD39" s="723"/>
      <c r="RWE39" s="723"/>
      <c r="RWF39" s="723"/>
      <c r="RWG39" s="723"/>
      <c r="RWH39" s="723"/>
      <c r="RWI39" s="723"/>
      <c r="RWJ39" s="723"/>
      <c r="RWK39" s="723"/>
      <c r="RWL39" s="723"/>
      <c r="RWM39" s="723"/>
      <c r="RWN39" s="723"/>
      <c r="RWO39" s="723"/>
      <c r="RWP39" s="723"/>
      <c r="RWQ39" s="723"/>
      <c r="RWR39" s="723"/>
      <c r="RWS39" s="723"/>
      <c r="RWT39" s="723"/>
      <c r="RWU39" s="723"/>
      <c r="RWV39" s="723"/>
      <c r="RWW39" s="723"/>
      <c r="RWX39" s="723"/>
      <c r="RWY39" s="723"/>
      <c r="RWZ39" s="723"/>
      <c r="RXA39" s="723"/>
      <c r="RXB39" s="723"/>
      <c r="RXC39" s="723"/>
      <c r="RXD39" s="723"/>
      <c r="RXE39" s="723"/>
      <c r="RXF39" s="723"/>
      <c r="RXG39" s="723"/>
      <c r="RXH39" s="723"/>
      <c r="RXI39" s="723"/>
      <c r="RXJ39" s="723"/>
      <c r="RXK39" s="723"/>
      <c r="RXL39" s="723"/>
      <c r="RXM39" s="723"/>
      <c r="RXN39" s="723"/>
      <c r="RXO39" s="723"/>
      <c r="RXP39" s="723"/>
      <c r="RXQ39" s="723"/>
      <c r="RXR39" s="723"/>
      <c r="RXS39" s="723"/>
      <c r="RXT39" s="723"/>
      <c r="RXU39" s="723"/>
      <c r="RXV39" s="723"/>
      <c r="RXW39" s="723"/>
      <c r="RXX39" s="723"/>
      <c r="RXY39" s="723"/>
      <c r="RXZ39" s="723"/>
      <c r="RYA39" s="723"/>
      <c r="RYB39" s="723"/>
      <c r="RYC39" s="723"/>
      <c r="RYD39" s="723"/>
      <c r="RYE39" s="723"/>
      <c r="RYF39" s="723"/>
      <c r="RYG39" s="723"/>
      <c r="RYH39" s="723"/>
      <c r="RYI39" s="723"/>
      <c r="RYJ39" s="723"/>
      <c r="RYK39" s="723"/>
      <c r="RYL39" s="723"/>
      <c r="RYM39" s="723"/>
      <c r="RYN39" s="723"/>
      <c r="RYO39" s="723"/>
      <c r="RYP39" s="723"/>
      <c r="RYQ39" s="723"/>
      <c r="RYR39" s="723"/>
      <c r="RYS39" s="723"/>
      <c r="RYT39" s="723"/>
      <c r="RYU39" s="723"/>
      <c r="RYV39" s="723"/>
      <c r="RYW39" s="723"/>
      <c r="RYX39" s="723"/>
      <c r="RYY39" s="723"/>
      <c r="RYZ39" s="723"/>
      <c r="RZA39" s="723"/>
      <c r="RZB39" s="723"/>
      <c r="RZC39" s="723"/>
      <c r="RZD39" s="723"/>
      <c r="RZE39" s="723"/>
      <c r="RZF39" s="723"/>
      <c r="RZG39" s="723"/>
      <c r="RZH39" s="723"/>
      <c r="RZI39" s="723"/>
      <c r="RZJ39" s="723"/>
      <c r="RZK39" s="723"/>
      <c r="RZL39" s="723"/>
      <c r="RZM39" s="723"/>
      <c r="RZN39" s="723"/>
      <c r="RZO39" s="723"/>
      <c r="RZP39" s="723"/>
      <c r="RZQ39" s="723"/>
      <c r="RZR39" s="723"/>
      <c r="RZS39" s="723"/>
      <c r="RZT39" s="723"/>
      <c r="RZU39" s="723"/>
      <c r="RZV39" s="723"/>
      <c r="RZW39" s="723"/>
      <c r="RZX39" s="723"/>
      <c r="RZY39" s="723"/>
      <c r="RZZ39" s="723"/>
      <c r="SAA39" s="723"/>
      <c r="SAB39" s="723"/>
      <c r="SAC39" s="723"/>
      <c r="SAD39" s="723"/>
      <c r="SAE39" s="723"/>
      <c r="SAF39" s="723"/>
      <c r="SAG39" s="723"/>
      <c r="SAH39" s="723"/>
      <c r="SAI39" s="723"/>
      <c r="SAJ39" s="723"/>
      <c r="SAK39" s="723"/>
      <c r="SAL39" s="723"/>
      <c r="SAM39" s="723"/>
      <c r="SAN39" s="723"/>
      <c r="SAO39" s="723"/>
      <c r="SAP39" s="723"/>
      <c r="SAQ39" s="723"/>
      <c r="SAR39" s="723"/>
      <c r="SAS39" s="723"/>
      <c r="SAT39" s="723"/>
      <c r="SAU39" s="723"/>
      <c r="SAV39" s="723"/>
      <c r="SAW39" s="723"/>
      <c r="SAX39" s="723"/>
      <c r="SAY39" s="723"/>
      <c r="SAZ39" s="723"/>
      <c r="SBA39" s="723"/>
      <c r="SBB39" s="723"/>
      <c r="SBC39" s="723"/>
      <c r="SBD39" s="723"/>
      <c r="SBE39" s="723"/>
      <c r="SBF39" s="723"/>
      <c r="SBG39" s="723"/>
      <c r="SBH39" s="723"/>
      <c r="SBI39" s="723"/>
      <c r="SBJ39" s="723"/>
      <c r="SBK39" s="723"/>
      <c r="SBL39" s="723"/>
      <c r="SBM39" s="723"/>
      <c r="SBN39" s="723"/>
      <c r="SBO39" s="723"/>
      <c r="SBP39" s="723"/>
      <c r="SBQ39" s="723"/>
      <c r="SBR39" s="723"/>
      <c r="SBS39" s="723"/>
      <c r="SBT39" s="723"/>
      <c r="SBU39" s="723"/>
      <c r="SBV39" s="723"/>
      <c r="SBW39" s="723"/>
      <c r="SBX39" s="723"/>
      <c r="SBY39" s="723"/>
      <c r="SBZ39" s="723"/>
      <c r="SCA39" s="723"/>
      <c r="SCB39" s="723"/>
      <c r="SCC39" s="723"/>
      <c r="SCD39" s="723"/>
      <c r="SCE39" s="723"/>
      <c r="SCF39" s="723"/>
      <c r="SCG39" s="723"/>
      <c r="SCH39" s="723"/>
      <c r="SCI39" s="723"/>
      <c r="SCJ39" s="723"/>
      <c r="SCK39" s="723"/>
      <c r="SCL39" s="723"/>
      <c r="SCM39" s="723"/>
      <c r="SCN39" s="723"/>
      <c r="SCO39" s="723"/>
      <c r="SCP39" s="723"/>
      <c r="SCQ39" s="723"/>
      <c r="SCR39" s="723"/>
      <c r="SCS39" s="723"/>
      <c r="SCT39" s="723"/>
      <c r="SCU39" s="723"/>
      <c r="SCV39" s="723"/>
      <c r="SCW39" s="723"/>
      <c r="SCX39" s="723"/>
      <c r="SCY39" s="723"/>
      <c r="SCZ39" s="723"/>
      <c r="SDA39" s="723"/>
      <c r="SDB39" s="723"/>
      <c r="SDC39" s="723"/>
      <c r="SDD39" s="723"/>
      <c r="SDE39" s="723"/>
      <c r="SDF39" s="723"/>
      <c r="SDG39" s="723"/>
      <c r="SDH39" s="723"/>
      <c r="SDI39" s="723"/>
      <c r="SDJ39" s="723"/>
      <c r="SDK39" s="723"/>
      <c r="SDL39" s="723"/>
      <c r="SDM39" s="723"/>
      <c r="SDN39" s="723"/>
      <c r="SDO39" s="723"/>
      <c r="SDP39" s="723"/>
      <c r="SDQ39" s="723"/>
      <c r="SDR39" s="723"/>
      <c r="SDS39" s="723"/>
      <c r="SDT39" s="723"/>
      <c r="SDU39" s="723"/>
      <c r="SDV39" s="723"/>
      <c r="SDW39" s="723"/>
      <c r="SDX39" s="723"/>
      <c r="SDY39" s="723"/>
      <c r="SDZ39" s="723"/>
      <c r="SEA39" s="723"/>
      <c r="SEB39" s="723"/>
      <c r="SEC39" s="723"/>
      <c r="SED39" s="723"/>
      <c r="SEE39" s="723"/>
      <c r="SEF39" s="723"/>
      <c r="SEG39" s="723"/>
      <c r="SEH39" s="723"/>
      <c r="SEI39" s="723"/>
      <c r="SEJ39" s="723"/>
      <c r="SEK39" s="723"/>
      <c r="SEL39" s="723"/>
      <c r="SEM39" s="723"/>
      <c r="SEN39" s="723"/>
      <c r="SEO39" s="723"/>
      <c r="SEP39" s="723"/>
      <c r="SEQ39" s="723"/>
      <c r="SER39" s="723"/>
      <c r="SES39" s="723"/>
      <c r="SET39" s="723"/>
      <c r="SEU39" s="723"/>
      <c r="SEV39" s="723"/>
      <c r="SEW39" s="723"/>
      <c r="SEX39" s="723"/>
      <c r="SEY39" s="723"/>
      <c r="SEZ39" s="723"/>
      <c r="SFA39" s="723"/>
      <c r="SFB39" s="723"/>
      <c r="SFC39" s="723"/>
      <c r="SFD39" s="723"/>
      <c r="SFE39" s="723"/>
      <c r="SFF39" s="723"/>
      <c r="SFG39" s="723"/>
      <c r="SFH39" s="723"/>
      <c r="SFI39" s="723"/>
      <c r="SFJ39" s="723"/>
      <c r="SFK39" s="723"/>
      <c r="SFL39" s="723"/>
      <c r="SFM39" s="723"/>
      <c r="SFN39" s="723"/>
      <c r="SFO39" s="723"/>
      <c r="SFP39" s="723"/>
      <c r="SFQ39" s="723"/>
      <c r="SFR39" s="723"/>
      <c r="SFS39" s="723"/>
      <c r="SFT39" s="723"/>
      <c r="SFU39" s="723"/>
      <c r="SFV39" s="723"/>
      <c r="SFW39" s="723"/>
      <c r="SFX39" s="723"/>
      <c r="SFY39" s="723"/>
      <c r="SFZ39" s="723"/>
      <c r="SGA39" s="723"/>
      <c r="SGB39" s="723"/>
      <c r="SGC39" s="723"/>
      <c r="SGD39" s="723"/>
      <c r="SGE39" s="723"/>
      <c r="SGF39" s="723"/>
      <c r="SGG39" s="723"/>
      <c r="SGH39" s="723"/>
      <c r="SGI39" s="723"/>
      <c r="SGJ39" s="723"/>
      <c r="SGK39" s="723"/>
      <c r="SGL39" s="723"/>
      <c r="SGM39" s="723"/>
      <c r="SGN39" s="723"/>
      <c r="SGO39" s="723"/>
      <c r="SGP39" s="723"/>
      <c r="SGQ39" s="723"/>
      <c r="SGR39" s="723"/>
      <c r="SGS39" s="723"/>
      <c r="SGT39" s="723"/>
      <c r="SGU39" s="723"/>
      <c r="SGV39" s="723"/>
      <c r="SGW39" s="723"/>
      <c r="SGX39" s="723"/>
      <c r="SGY39" s="723"/>
      <c r="SGZ39" s="723"/>
      <c r="SHA39" s="723"/>
      <c r="SHB39" s="723"/>
      <c r="SHC39" s="723"/>
      <c r="SHD39" s="723"/>
      <c r="SHE39" s="723"/>
      <c r="SHF39" s="723"/>
      <c r="SHG39" s="723"/>
      <c r="SHH39" s="723"/>
      <c r="SHI39" s="723"/>
      <c r="SHJ39" s="723"/>
      <c r="SHK39" s="723"/>
      <c r="SHL39" s="723"/>
      <c r="SHM39" s="723"/>
      <c r="SHN39" s="723"/>
      <c r="SHO39" s="723"/>
      <c r="SHP39" s="723"/>
      <c r="SHQ39" s="723"/>
      <c r="SHR39" s="723"/>
      <c r="SHS39" s="723"/>
      <c r="SHT39" s="723"/>
      <c r="SHU39" s="723"/>
      <c r="SHV39" s="723"/>
      <c r="SHW39" s="723"/>
      <c r="SHX39" s="723"/>
      <c r="SHY39" s="723"/>
      <c r="SHZ39" s="723"/>
      <c r="SIA39" s="723"/>
      <c r="SIB39" s="723"/>
      <c r="SIC39" s="723"/>
      <c r="SID39" s="723"/>
      <c r="SIE39" s="723"/>
      <c r="SIF39" s="723"/>
      <c r="SIG39" s="723"/>
      <c r="SIH39" s="723"/>
      <c r="SII39" s="723"/>
      <c r="SIJ39" s="723"/>
      <c r="SIK39" s="723"/>
      <c r="SIL39" s="723"/>
      <c r="SIM39" s="723"/>
      <c r="SIN39" s="723"/>
      <c r="SIO39" s="723"/>
      <c r="SIP39" s="723"/>
      <c r="SIQ39" s="723"/>
      <c r="SIR39" s="723"/>
      <c r="SIS39" s="723"/>
      <c r="SIT39" s="723"/>
      <c r="SIU39" s="723"/>
      <c r="SIV39" s="723"/>
      <c r="SIW39" s="723"/>
      <c r="SIX39" s="723"/>
      <c r="SIY39" s="723"/>
      <c r="SIZ39" s="723"/>
      <c r="SJA39" s="723"/>
      <c r="SJB39" s="723"/>
      <c r="SJC39" s="723"/>
      <c r="SJD39" s="723"/>
      <c r="SJE39" s="723"/>
      <c r="SJF39" s="723"/>
      <c r="SJG39" s="723"/>
      <c r="SJH39" s="723"/>
      <c r="SJI39" s="723"/>
      <c r="SJJ39" s="723"/>
      <c r="SJK39" s="723"/>
      <c r="SJL39" s="723"/>
      <c r="SJM39" s="723"/>
      <c r="SJN39" s="723"/>
      <c r="SJO39" s="723"/>
      <c r="SJP39" s="723"/>
      <c r="SJQ39" s="723"/>
      <c r="SJR39" s="723"/>
      <c r="SJS39" s="723"/>
      <c r="SJT39" s="723"/>
      <c r="SJU39" s="723"/>
      <c r="SJV39" s="723"/>
      <c r="SJW39" s="723"/>
      <c r="SJX39" s="723"/>
      <c r="SJY39" s="723"/>
      <c r="SJZ39" s="723"/>
      <c r="SKA39" s="723"/>
      <c r="SKB39" s="723"/>
      <c r="SKC39" s="723"/>
      <c r="SKD39" s="723"/>
      <c r="SKE39" s="723"/>
      <c r="SKF39" s="723"/>
      <c r="SKG39" s="723"/>
      <c r="SKH39" s="723"/>
      <c r="SKI39" s="723"/>
      <c r="SKJ39" s="723"/>
      <c r="SKK39" s="723"/>
      <c r="SKL39" s="723"/>
      <c r="SKM39" s="723"/>
      <c r="SKN39" s="723"/>
      <c r="SKO39" s="723"/>
      <c r="SKP39" s="723"/>
      <c r="SKQ39" s="723"/>
      <c r="SKR39" s="723"/>
      <c r="SKS39" s="723"/>
      <c r="SKT39" s="723"/>
      <c r="SKU39" s="723"/>
      <c r="SKV39" s="723"/>
      <c r="SKW39" s="723"/>
      <c r="SKX39" s="723"/>
      <c r="SKY39" s="723"/>
      <c r="SKZ39" s="723"/>
      <c r="SLA39" s="723"/>
      <c r="SLB39" s="723"/>
      <c r="SLC39" s="723"/>
      <c r="SLD39" s="723"/>
      <c r="SLE39" s="723"/>
      <c r="SLF39" s="723"/>
      <c r="SLG39" s="723"/>
      <c r="SLH39" s="723"/>
      <c r="SLI39" s="723"/>
      <c r="SLJ39" s="723"/>
      <c r="SLK39" s="723"/>
      <c r="SLL39" s="723"/>
      <c r="SLM39" s="723"/>
      <c r="SLN39" s="723"/>
      <c r="SLO39" s="723"/>
      <c r="SLP39" s="723"/>
      <c r="SLQ39" s="723"/>
      <c r="SLR39" s="723"/>
      <c r="SLS39" s="723"/>
      <c r="SLT39" s="723"/>
      <c r="SLU39" s="723"/>
      <c r="SLV39" s="723"/>
      <c r="SLW39" s="723"/>
      <c r="SLX39" s="723"/>
      <c r="SLY39" s="723"/>
      <c r="SLZ39" s="723"/>
      <c r="SMA39" s="723"/>
      <c r="SMB39" s="723"/>
      <c r="SMC39" s="723"/>
      <c r="SMD39" s="723"/>
      <c r="SME39" s="723"/>
      <c r="SMF39" s="723"/>
      <c r="SMG39" s="723"/>
      <c r="SMH39" s="723"/>
      <c r="SMI39" s="723"/>
      <c r="SMJ39" s="723"/>
      <c r="SMK39" s="723"/>
      <c r="SML39" s="723"/>
      <c r="SMM39" s="723"/>
      <c r="SMN39" s="723"/>
      <c r="SMO39" s="723"/>
      <c r="SMP39" s="723"/>
      <c r="SMQ39" s="723"/>
      <c r="SMR39" s="723"/>
      <c r="SMS39" s="723"/>
      <c r="SMT39" s="723"/>
      <c r="SMU39" s="723"/>
      <c r="SMV39" s="723"/>
      <c r="SMW39" s="723"/>
      <c r="SMX39" s="723"/>
      <c r="SMY39" s="723"/>
      <c r="SMZ39" s="723"/>
      <c r="SNA39" s="723"/>
      <c r="SNB39" s="723"/>
      <c r="SNC39" s="723"/>
      <c r="SND39" s="723"/>
      <c r="SNE39" s="723"/>
      <c r="SNF39" s="723"/>
      <c r="SNG39" s="723"/>
      <c r="SNH39" s="723"/>
      <c r="SNI39" s="723"/>
      <c r="SNJ39" s="723"/>
      <c r="SNK39" s="723"/>
      <c r="SNL39" s="723"/>
      <c r="SNM39" s="723"/>
      <c r="SNN39" s="723"/>
      <c r="SNO39" s="723"/>
      <c r="SNP39" s="723"/>
      <c r="SNQ39" s="723"/>
      <c r="SNR39" s="723"/>
      <c r="SNS39" s="723"/>
      <c r="SNT39" s="723"/>
      <c r="SNU39" s="723"/>
      <c r="SNV39" s="723"/>
      <c r="SNW39" s="723"/>
      <c r="SNX39" s="723"/>
      <c r="SNY39" s="723"/>
      <c r="SNZ39" s="723"/>
      <c r="SOA39" s="723"/>
      <c r="SOB39" s="723"/>
      <c r="SOC39" s="723"/>
      <c r="SOD39" s="723"/>
      <c r="SOE39" s="723"/>
      <c r="SOF39" s="723"/>
      <c r="SOG39" s="723"/>
      <c r="SOH39" s="723"/>
      <c r="SOI39" s="723"/>
      <c r="SOJ39" s="723"/>
      <c r="SOK39" s="723"/>
      <c r="SOL39" s="723"/>
      <c r="SOM39" s="723"/>
      <c r="SON39" s="723"/>
      <c r="SOO39" s="723"/>
      <c r="SOP39" s="723"/>
      <c r="SOQ39" s="723"/>
      <c r="SOR39" s="723"/>
      <c r="SOS39" s="723"/>
      <c r="SOT39" s="723"/>
      <c r="SOU39" s="723"/>
      <c r="SOV39" s="723"/>
      <c r="SOW39" s="723"/>
      <c r="SOX39" s="723"/>
      <c r="SOY39" s="723"/>
      <c r="SOZ39" s="723"/>
      <c r="SPA39" s="723"/>
      <c r="SPB39" s="723"/>
      <c r="SPC39" s="723"/>
      <c r="SPD39" s="723"/>
      <c r="SPE39" s="723"/>
      <c r="SPF39" s="723"/>
      <c r="SPG39" s="723"/>
      <c r="SPH39" s="723"/>
      <c r="SPI39" s="723"/>
      <c r="SPJ39" s="723"/>
      <c r="SPK39" s="723"/>
      <c r="SPL39" s="723"/>
      <c r="SPM39" s="723"/>
      <c r="SPN39" s="723"/>
      <c r="SPO39" s="723"/>
      <c r="SPP39" s="723"/>
      <c r="SPQ39" s="723"/>
      <c r="SPR39" s="723"/>
      <c r="SPS39" s="723"/>
      <c r="SPT39" s="723"/>
      <c r="SPU39" s="723"/>
      <c r="SPV39" s="723"/>
      <c r="SPW39" s="723"/>
      <c r="SPX39" s="723"/>
      <c r="SPY39" s="723"/>
      <c r="SPZ39" s="723"/>
      <c r="SQA39" s="723"/>
      <c r="SQB39" s="723"/>
      <c r="SQC39" s="723"/>
      <c r="SQD39" s="723"/>
      <c r="SQE39" s="723"/>
      <c r="SQF39" s="723"/>
      <c r="SQG39" s="723"/>
      <c r="SQH39" s="723"/>
      <c r="SQI39" s="723"/>
      <c r="SQJ39" s="723"/>
      <c r="SQK39" s="723"/>
      <c r="SQL39" s="723"/>
      <c r="SQM39" s="723"/>
      <c r="SQN39" s="723"/>
      <c r="SQO39" s="723"/>
      <c r="SQP39" s="723"/>
      <c r="SQQ39" s="723"/>
      <c r="SQR39" s="723"/>
      <c r="SQS39" s="723"/>
      <c r="SQT39" s="723"/>
      <c r="SQU39" s="723"/>
      <c r="SQV39" s="723"/>
      <c r="SQW39" s="723"/>
      <c r="SQX39" s="723"/>
      <c r="SQY39" s="723"/>
      <c r="SQZ39" s="723"/>
      <c r="SRA39" s="723"/>
      <c r="SRB39" s="723"/>
      <c r="SRC39" s="723"/>
      <c r="SRD39" s="723"/>
      <c r="SRE39" s="723"/>
      <c r="SRF39" s="723"/>
      <c r="SRG39" s="723"/>
      <c r="SRH39" s="723"/>
      <c r="SRI39" s="723"/>
      <c r="SRJ39" s="723"/>
      <c r="SRK39" s="723"/>
      <c r="SRL39" s="723"/>
      <c r="SRM39" s="723"/>
      <c r="SRN39" s="723"/>
      <c r="SRO39" s="723"/>
      <c r="SRP39" s="723"/>
      <c r="SRQ39" s="723"/>
      <c r="SRR39" s="723"/>
      <c r="SRS39" s="723"/>
      <c r="SRT39" s="723"/>
      <c r="SRU39" s="723"/>
      <c r="SRV39" s="723"/>
      <c r="SRW39" s="723"/>
      <c r="SRX39" s="723"/>
      <c r="SRY39" s="723"/>
      <c r="SRZ39" s="723"/>
      <c r="SSA39" s="723"/>
      <c r="SSB39" s="723"/>
      <c r="SSC39" s="723"/>
      <c r="SSD39" s="723"/>
      <c r="SSE39" s="723"/>
      <c r="SSF39" s="723"/>
      <c r="SSG39" s="723"/>
      <c r="SSH39" s="723"/>
      <c r="SSI39" s="723"/>
      <c r="SSJ39" s="723"/>
      <c r="SSK39" s="723"/>
      <c r="SSL39" s="723"/>
      <c r="SSM39" s="723"/>
      <c r="SSN39" s="723"/>
      <c r="SSO39" s="723"/>
      <c r="SSP39" s="723"/>
      <c r="SSQ39" s="723"/>
      <c r="SSR39" s="723"/>
      <c r="SSS39" s="723"/>
      <c r="SST39" s="723"/>
      <c r="SSU39" s="723"/>
      <c r="SSV39" s="723"/>
      <c r="SSW39" s="723"/>
      <c r="SSX39" s="723"/>
      <c r="SSY39" s="723"/>
      <c r="SSZ39" s="723"/>
      <c r="STA39" s="723"/>
      <c r="STB39" s="723"/>
      <c r="STC39" s="723"/>
      <c r="STD39" s="723"/>
      <c r="STE39" s="723"/>
      <c r="STF39" s="723"/>
      <c r="STG39" s="723"/>
      <c r="STH39" s="723"/>
      <c r="STI39" s="723"/>
      <c r="STJ39" s="723"/>
      <c r="STK39" s="723"/>
      <c r="STL39" s="723"/>
      <c r="STM39" s="723"/>
      <c r="STN39" s="723"/>
      <c r="STO39" s="723"/>
      <c r="STP39" s="723"/>
      <c r="STQ39" s="723"/>
      <c r="STR39" s="723"/>
      <c r="STS39" s="723"/>
      <c r="STT39" s="723"/>
      <c r="STU39" s="723"/>
      <c r="STV39" s="723"/>
      <c r="STW39" s="723"/>
      <c r="STX39" s="723"/>
      <c r="STY39" s="723"/>
      <c r="STZ39" s="723"/>
      <c r="SUA39" s="723"/>
      <c r="SUB39" s="723"/>
      <c r="SUC39" s="723"/>
      <c r="SUD39" s="723"/>
      <c r="SUE39" s="723"/>
      <c r="SUF39" s="723"/>
      <c r="SUG39" s="723"/>
      <c r="SUH39" s="723"/>
      <c r="SUI39" s="723"/>
      <c r="SUJ39" s="723"/>
      <c r="SUK39" s="723"/>
      <c r="SUL39" s="723"/>
      <c r="SUM39" s="723"/>
      <c r="SUN39" s="723"/>
      <c r="SUO39" s="723"/>
      <c r="SUP39" s="723"/>
      <c r="SUQ39" s="723"/>
      <c r="SUR39" s="723"/>
      <c r="SUS39" s="723"/>
      <c r="SUT39" s="723"/>
      <c r="SUU39" s="723"/>
      <c r="SUV39" s="723"/>
      <c r="SUW39" s="723"/>
      <c r="SUX39" s="723"/>
      <c r="SUY39" s="723"/>
      <c r="SUZ39" s="723"/>
      <c r="SVA39" s="723"/>
      <c r="SVB39" s="723"/>
      <c r="SVC39" s="723"/>
      <c r="SVD39" s="723"/>
      <c r="SVE39" s="723"/>
      <c r="SVF39" s="723"/>
      <c r="SVG39" s="723"/>
      <c r="SVH39" s="723"/>
      <c r="SVI39" s="723"/>
      <c r="SVJ39" s="723"/>
      <c r="SVK39" s="723"/>
      <c r="SVL39" s="723"/>
      <c r="SVM39" s="723"/>
      <c r="SVN39" s="723"/>
      <c r="SVO39" s="723"/>
      <c r="SVP39" s="723"/>
      <c r="SVQ39" s="723"/>
      <c r="SVR39" s="723"/>
      <c r="SVS39" s="723"/>
      <c r="SVT39" s="723"/>
      <c r="SVU39" s="723"/>
      <c r="SVV39" s="723"/>
      <c r="SVW39" s="723"/>
      <c r="SVX39" s="723"/>
      <c r="SVY39" s="723"/>
      <c r="SVZ39" s="723"/>
      <c r="SWA39" s="723"/>
      <c r="SWB39" s="723"/>
      <c r="SWC39" s="723"/>
      <c r="SWD39" s="723"/>
      <c r="SWE39" s="723"/>
      <c r="SWF39" s="723"/>
      <c r="SWG39" s="723"/>
      <c r="SWH39" s="723"/>
      <c r="SWI39" s="723"/>
      <c r="SWJ39" s="723"/>
      <c r="SWK39" s="723"/>
      <c r="SWL39" s="723"/>
      <c r="SWM39" s="723"/>
      <c r="SWN39" s="723"/>
      <c r="SWO39" s="723"/>
      <c r="SWP39" s="723"/>
      <c r="SWQ39" s="723"/>
      <c r="SWR39" s="723"/>
      <c r="SWS39" s="723"/>
      <c r="SWT39" s="723"/>
      <c r="SWU39" s="723"/>
      <c r="SWV39" s="723"/>
      <c r="SWW39" s="723"/>
      <c r="SWX39" s="723"/>
      <c r="SWY39" s="723"/>
      <c r="SWZ39" s="723"/>
      <c r="SXA39" s="723"/>
      <c r="SXB39" s="723"/>
      <c r="SXC39" s="723"/>
      <c r="SXD39" s="723"/>
      <c r="SXE39" s="723"/>
      <c r="SXF39" s="723"/>
      <c r="SXG39" s="723"/>
      <c r="SXH39" s="723"/>
      <c r="SXI39" s="723"/>
      <c r="SXJ39" s="723"/>
      <c r="SXK39" s="723"/>
      <c r="SXL39" s="723"/>
      <c r="SXM39" s="723"/>
      <c r="SXN39" s="723"/>
      <c r="SXO39" s="723"/>
      <c r="SXP39" s="723"/>
      <c r="SXQ39" s="723"/>
      <c r="SXR39" s="723"/>
      <c r="SXS39" s="723"/>
      <c r="SXT39" s="723"/>
      <c r="SXU39" s="723"/>
      <c r="SXV39" s="723"/>
      <c r="SXW39" s="723"/>
      <c r="SXX39" s="723"/>
      <c r="SXY39" s="723"/>
      <c r="SXZ39" s="723"/>
      <c r="SYA39" s="723"/>
      <c r="SYB39" s="723"/>
      <c r="SYC39" s="723"/>
      <c r="SYD39" s="723"/>
      <c r="SYE39" s="723"/>
      <c r="SYF39" s="723"/>
      <c r="SYG39" s="723"/>
      <c r="SYH39" s="723"/>
      <c r="SYI39" s="723"/>
      <c r="SYJ39" s="723"/>
      <c r="SYK39" s="723"/>
      <c r="SYL39" s="723"/>
      <c r="SYM39" s="723"/>
      <c r="SYN39" s="723"/>
      <c r="SYO39" s="723"/>
      <c r="SYP39" s="723"/>
      <c r="SYQ39" s="723"/>
      <c r="SYR39" s="723"/>
      <c r="SYS39" s="723"/>
      <c r="SYT39" s="723"/>
      <c r="SYU39" s="723"/>
      <c r="SYV39" s="723"/>
      <c r="SYW39" s="723"/>
      <c r="SYX39" s="723"/>
      <c r="SYY39" s="723"/>
      <c r="SYZ39" s="723"/>
      <c r="SZA39" s="723"/>
      <c r="SZB39" s="723"/>
      <c r="SZC39" s="723"/>
      <c r="SZD39" s="723"/>
      <c r="SZE39" s="723"/>
      <c r="SZF39" s="723"/>
      <c r="SZG39" s="723"/>
      <c r="SZH39" s="723"/>
      <c r="SZI39" s="723"/>
      <c r="SZJ39" s="723"/>
      <c r="SZK39" s="723"/>
      <c r="SZL39" s="723"/>
      <c r="SZM39" s="723"/>
      <c r="SZN39" s="723"/>
      <c r="SZO39" s="723"/>
      <c r="SZP39" s="723"/>
      <c r="SZQ39" s="723"/>
      <c r="SZR39" s="723"/>
      <c r="SZS39" s="723"/>
      <c r="SZT39" s="723"/>
      <c r="SZU39" s="723"/>
      <c r="SZV39" s="723"/>
      <c r="SZW39" s="723"/>
      <c r="SZX39" s="723"/>
      <c r="SZY39" s="723"/>
      <c r="SZZ39" s="723"/>
      <c r="TAA39" s="723"/>
      <c r="TAB39" s="723"/>
      <c r="TAC39" s="723"/>
      <c r="TAD39" s="723"/>
      <c r="TAE39" s="723"/>
      <c r="TAF39" s="723"/>
      <c r="TAG39" s="723"/>
      <c r="TAH39" s="723"/>
      <c r="TAI39" s="723"/>
      <c r="TAJ39" s="723"/>
      <c r="TAK39" s="723"/>
      <c r="TAL39" s="723"/>
      <c r="TAM39" s="723"/>
      <c r="TAN39" s="723"/>
      <c r="TAO39" s="723"/>
      <c r="TAP39" s="723"/>
      <c r="TAQ39" s="723"/>
      <c r="TAR39" s="723"/>
      <c r="TAS39" s="723"/>
      <c r="TAT39" s="723"/>
      <c r="TAU39" s="723"/>
      <c r="TAV39" s="723"/>
      <c r="TAW39" s="723"/>
      <c r="TAX39" s="723"/>
      <c r="TAY39" s="723"/>
      <c r="TAZ39" s="723"/>
      <c r="TBA39" s="723"/>
      <c r="TBB39" s="723"/>
      <c r="TBC39" s="723"/>
      <c r="TBD39" s="723"/>
      <c r="TBE39" s="723"/>
      <c r="TBF39" s="723"/>
      <c r="TBG39" s="723"/>
      <c r="TBH39" s="723"/>
      <c r="TBI39" s="723"/>
      <c r="TBJ39" s="723"/>
      <c r="TBK39" s="723"/>
      <c r="TBL39" s="723"/>
      <c r="TBM39" s="723"/>
      <c r="TBN39" s="723"/>
      <c r="TBO39" s="723"/>
      <c r="TBP39" s="723"/>
      <c r="TBQ39" s="723"/>
      <c r="TBR39" s="723"/>
      <c r="TBS39" s="723"/>
      <c r="TBT39" s="723"/>
      <c r="TBU39" s="723"/>
      <c r="TBV39" s="723"/>
      <c r="TBW39" s="723"/>
      <c r="TBX39" s="723"/>
      <c r="TBY39" s="723"/>
      <c r="TBZ39" s="723"/>
      <c r="TCA39" s="723"/>
      <c r="TCB39" s="723"/>
      <c r="TCC39" s="723"/>
      <c r="TCD39" s="723"/>
      <c r="TCE39" s="723"/>
      <c r="TCF39" s="723"/>
      <c r="TCG39" s="723"/>
      <c r="TCH39" s="723"/>
      <c r="TCI39" s="723"/>
      <c r="TCJ39" s="723"/>
      <c r="TCK39" s="723"/>
      <c r="TCL39" s="723"/>
      <c r="TCM39" s="723"/>
      <c r="TCN39" s="723"/>
      <c r="TCO39" s="723"/>
      <c r="TCP39" s="723"/>
      <c r="TCQ39" s="723"/>
      <c r="TCR39" s="723"/>
      <c r="TCS39" s="723"/>
      <c r="TCT39" s="723"/>
      <c r="TCU39" s="723"/>
      <c r="TCV39" s="723"/>
      <c r="TCW39" s="723"/>
      <c r="TCX39" s="723"/>
      <c r="TCY39" s="723"/>
      <c r="TCZ39" s="723"/>
      <c r="TDA39" s="723"/>
      <c r="TDB39" s="723"/>
      <c r="TDC39" s="723"/>
      <c r="TDD39" s="723"/>
      <c r="TDE39" s="723"/>
      <c r="TDF39" s="723"/>
      <c r="TDG39" s="723"/>
      <c r="TDH39" s="723"/>
      <c r="TDI39" s="723"/>
      <c r="TDJ39" s="723"/>
      <c r="TDK39" s="723"/>
      <c r="TDL39" s="723"/>
      <c r="TDM39" s="723"/>
      <c r="TDN39" s="723"/>
      <c r="TDO39" s="723"/>
      <c r="TDP39" s="723"/>
      <c r="TDQ39" s="723"/>
      <c r="TDR39" s="723"/>
      <c r="TDS39" s="723"/>
      <c r="TDT39" s="723"/>
      <c r="TDU39" s="723"/>
      <c r="TDV39" s="723"/>
      <c r="TDW39" s="723"/>
      <c r="TDX39" s="723"/>
      <c r="TDY39" s="723"/>
      <c r="TDZ39" s="723"/>
      <c r="TEA39" s="723"/>
      <c r="TEB39" s="723"/>
      <c r="TEC39" s="723"/>
      <c r="TED39" s="723"/>
      <c r="TEE39" s="723"/>
      <c r="TEF39" s="723"/>
      <c r="TEG39" s="723"/>
      <c r="TEH39" s="723"/>
      <c r="TEI39" s="723"/>
      <c r="TEJ39" s="723"/>
      <c r="TEK39" s="723"/>
      <c r="TEL39" s="723"/>
      <c r="TEM39" s="723"/>
      <c r="TEN39" s="723"/>
      <c r="TEO39" s="723"/>
      <c r="TEP39" s="723"/>
      <c r="TEQ39" s="723"/>
      <c r="TER39" s="723"/>
      <c r="TES39" s="723"/>
      <c r="TET39" s="723"/>
      <c r="TEU39" s="723"/>
      <c r="TEV39" s="723"/>
      <c r="TEW39" s="723"/>
      <c r="TEX39" s="723"/>
      <c r="TEY39" s="723"/>
      <c r="TEZ39" s="723"/>
      <c r="TFA39" s="723"/>
      <c r="TFB39" s="723"/>
      <c r="TFC39" s="723"/>
      <c r="TFD39" s="723"/>
      <c r="TFE39" s="723"/>
      <c r="TFF39" s="723"/>
      <c r="TFG39" s="723"/>
      <c r="TFH39" s="723"/>
      <c r="TFI39" s="723"/>
      <c r="TFJ39" s="723"/>
      <c r="TFK39" s="723"/>
      <c r="TFL39" s="723"/>
      <c r="TFM39" s="723"/>
      <c r="TFN39" s="723"/>
      <c r="TFO39" s="723"/>
      <c r="TFP39" s="723"/>
      <c r="TFQ39" s="723"/>
      <c r="TFR39" s="723"/>
      <c r="TFS39" s="723"/>
      <c r="TFT39" s="723"/>
      <c r="TFU39" s="723"/>
      <c r="TFV39" s="723"/>
      <c r="TFW39" s="723"/>
      <c r="TFX39" s="723"/>
      <c r="TFY39" s="723"/>
      <c r="TFZ39" s="723"/>
      <c r="TGA39" s="723"/>
      <c r="TGB39" s="723"/>
      <c r="TGC39" s="723"/>
      <c r="TGD39" s="723"/>
      <c r="TGE39" s="723"/>
      <c r="TGF39" s="723"/>
      <c r="TGG39" s="723"/>
      <c r="TGH39" s="723"/>
      <c r="TGI39" s="723"/>
      <c r="TGJ39" s="723"/>
      <c r="TGK39" s="723"/>
      <c r="TGL39" s="723"/>
      <c r="TGM39" s="723"/>
      <c r="TGN39" s="723"/>
      <c r="TGO39" s="723"/>
      <c r="TGP39" s="723"/>
      <c r="TGQ39" s="723"/>
      <c r="TGR39" s="723"/>
      <c r="TGS39" s="723"/>
      <c r="TGT39" s="723"/>
      <c r="TGU39" s="723"/>
      <c r="TGV39" s="723"/>
      <c r="TGW39" s="723"/>
      <c r="TGX39" s="723"/>
      <c r="TGY39" s="723"/>
      <c r="TGZ39" s="723"/>
      <c r="THA39" s="723"/>
      <c r="THB39" s="723"/>
      <c r="THC39" s="723"/>
      <c r="THD39" s="723"/>
      <c r="THE39" s="723"/>
      <c r="THF39" s="723"/>
      <c r="THG39" s="723"/>
      <c r="THH39" s="723"/>
      <c r="THI39" s="723"/>
      <c r="THJ39" s="723"/>
      <c r="THK39" s="723"/>
      <c r="THL39" s="723"/>
      <c r="THM39" s="723"/>
      <c r="THN39" s="723"/>
      <c r="THO39" s="723"/>
      <c r="THP39" s="723"/>
      <c r="THQ39" s="723"/>
      <c r="THR39" s="723"/>
      <c r="THS39" s="723"/>
      <c r="THT39" s="723"/>
      <c r="THU39" s="723"/>
      <c r="THV39" s="723"/>
      <c r="THW39" s="723"/>
      <c r="THX39" s="723"/>
      <c r="THY39" s="723"/>
      <c r="THZ39" s="723"/>
      <c r="TIA39" s="723"/>
      <c r="TIB39" s="723"/>
      <c r="TIC39" s="723"/>
      <c r="TID39" s="723"/>
      <c r="TIE39" s="723"/>
      <c r="TIF39" s="723"/>
      <c r="TIG39" s="723"/>
      <c r="TIH39" s="723"/>
      <c r="TII39" s="723"/>
      <c r="TIJ39" s="723"/>
      <c r="TIK39" s="723"/>
      <c r="TIL39" s="723"/>
      <c r="TIM39" s="723"/>
      <c r="TIN39" s="723"/>
      <c r="TIO39" s="723"/>
      <c r="TIP39" s="723"/>
      <c r="TIQ39" s="723"/>
      <c r="TIR39" s="723"/>
      <c r="TIS39" s="723"/>
      <c r="TIT39" s="723"/>
      <c r="TIU39" s="723"/>
      <c r="TIV39" s="723"/>
      <c r="TIW39" s="723"/>
      <c r="TIX39" s="723"/>
      <c r="TIY39" s="723"/>
      <c r="TIZ39" s="723"/>
      <c r="TJA39" s="723"/>
      <c r="TJB39" s="723"/>
      <c r="TJC39" s="723"/>
      <c r="TJD39" s="723"/>
      <c r="TJE39" s="723"/>
      <c r="TJF39" s="723"/>
      <c r="TJG39" s="723"/>
      <c r="TJH39" s="723"/>
      <c r="TJI39" s="723"/>
      <c r="TJJ39" s="723"/>
      <c r="TJK39" s="723"/>
      <c r="TJL39" s="723"/>
      <c r="TJM39" s="723"/>
      <c r="TJN39" s="723"/>
      <c r="TJO39" s="723"/>
      <c r="TJP39" s="723"/>
      <c r="TJQ39" s="723"/>
      <c r="TJR39" s="723"/>
      <c r="TJS39" s="723"/>
      <c r="TJT39" s="723"/>
      <c r="TJU39" s="723"/>
      <c r="TJV39" s="723"/>
      <c r="TJW39" s="723"/>
      <c r="TJX39" s="723"/>
      <c r="TJY39" s="723"/>
      <c r="TJZ39" s="723"/>
      <c r="TKA39" s="723"/>
      <c r="TKB39" s="723"/>
      <c r="TKC39" s="723"/>
      <c r="TKD39" s="723"/>
      <c r="TKE39" s="723"/>
      <c r="TKF39" s="723"/>
      <c r="TKG39" s="723"/>
      <c r="TKH39" s="723"/>
      <c r="TKI39" s="723"/>
      <c r="TKJ39" s="723"/>
      <c r="TKK39" s="723"/>
      <c r="TKL39" s="723"/>
      <c r="TKM39" s="723"/>
      <c r="TKN39" s="723"/>
      <c r="TKO39" s="723"/>
      <c r="TKP39" s="723"/>
      <c r="TKQ39" s="723"/>
      <c r="TKR39" s="723"/>
      <c r="TKS39" s="723"/>
      <c r="TKT39" s="723"/>
      <c r="TKU39" s="723"/>
      <c r="TKV39" s="723"/>
      <c r="TKW39" s="723"/>
      <c r="TKX39" s="723"/>
      <c r="TKY39" s="723"/>
      <c r="TKZ39" s="723"/>
      <c r="TLA39" s="723"/>
      <c r="TLB39" s="723"/>
      <c r="TLC39" s="723"/>
      <c r="TLD39" s="723"/>
      <c r="TLE39" s="723"/>
      <c r="TLF39" s="723"/>
      <c r="TLG39" s="723"/>
      <c r="TLH39" s="723"/>
      <c r="TLI39" s="723"/>
      <c r="TLJ39" s="723"/>
      <c r="TLK39" s="723"/>
      <c r="TLL39" s="723"/>
      <c r="TLM39" s="723"/>
      <c r="TLN39" s="723"/>
      <c r="TLO39" s="723"/>
      <c r="TLP39" s="723"/>
      <c r="TLQ39" s="723"/>
      <c r="TLR39" s="723"/>
      <c r="TLS39" s="723"/>
      <c r="TLT39" s="723"/>
      <c r="TLU39" s="723"/>
      <c r="TLV39" s="723"/>
      <c r="TLW39" s="723"/>
      <c r="TLX39" s="723"/>
      <c r="TLY39" s="723"/>
      <c r="TLZ39" s="723"/>
      <c r="TMA39" s="723"/>
      <c r="TMB39" s="723"/>
      <c r="TMC39" s="723"/>
      <c r="TMD39" s="723"/>
      <c r="TME39" s="723"/>
      <c r="TMF39" s="723"/>
      <c r="TMG39" s="723"/>
      <c r="TMH39" s="723"/>
      <c r="TMI39" s="723"/>
      <c r="TMJ39" s="723"/>
      <c r="TMK39" s="723"/>
      <c r="TML39" s="723"/>
      <c r="TMM39" s="723"/>
      <c r="TMN39" s="723"/>
      <c r="TMO39" s="723"/>
      <c r="TMP39" s="723"/>
      <c r="TMQ39" s="723"/>
      <c r="TMR39" s="723"/>
      <c r="TMS39" s="723"/>
      <c r="TMT39" s="723"/>
      <c r="TMU39" s="723"/>
      <c r="TMV39" s="723"/>
      <c r="TMW39" s="723"/>
      <c r="TMX39" s="723"/>
      <c r="TMY39" s="723"/>
      <c r="TMZ39" s="723"/>
      <c r="TNA39" s="723"/>
      <c r="TNB39" s="723"/>
      <c r="TNC39" s="723"/>
      <c r="TND39" s="723"/>
      <c r="TNE39" s="723"/>
      <c r="TNF39" s="723"/>
      <c r="TNG39" s="723"/>
      <c r="TNH39" s="723"/>
      <c r="TNI39" s="723"/>
      <c r="TNJ39" s="723"/>
      <c r="TNK39" s="723"/>
      <c r="TNL39" s="723"/>
      <c r="TNM39" s="723"/>
      <c r="TNN39" s="723"/>
      <c r="TNO39" s="723"/>
      <c r="TNP39" s="723"/>
      <c r="TNQ39" s="723"/>
      <c r="TNR39" s="723"/>
      <c r="TNS39" s="723"/>
      <c r="TNT39" s="723"/>
      <c r="TNU39" s="723"/>
      <c r="TNV39" s="723"/>
      <c r="TNW39" s="723"/>
      <c r="TNX39" s="723"/>
      <c r="TNY39" s="723"/>
      <c r="TNZ39" s="723"/>
      <c r="TOA39" s="723"/>
      <c r="TOB39" s="723"/>
      <c r="TOC39" s="723"/>
      <c r="TOD39" s="723"/>
      <c r="TOE39" s="723"/>
      <c r="TOF39" s="723"/>
      <c r="TOG39" s="723"/>
      <c r="TOH39" s="723"/>
      <c r="TOI39" s="723"/>
      <c r="TOJ39" s="723"/>
      <c r="TOK39" s="723"/>
      <c r="TOL39" s="723"/>
      <c r="TOM39" s="723"/>
      <c r="TON39" s="723"/>
      <c r="TOO39" s="723"/>
      <c r="TOP39" s="723"/>
      <c r="TOQ39" s="723"/>
      <c r="TOR39" s="723"/>
      <c r="TOS39" s="723"/>
      <c r="TOT39" s="723"/>
      <c r="TOU39" s="723"/>
      <c r="TOV39" s="723"/>
      <c r="TOW39" s="723"/>
      <c r="TOX39" s="723"/>
      <c r="TOY39" s="723"/>
      <c r="TOZ39" s="723"/>
      <c r="TPA39" s="723"/>
      <c r="TPB39" s="723"/>
      <c r="TPC39" s="723"/>
      <c r="TPD39" s="723"/>
      <c r="TPE39" s="723"/>
      <c r="TPF39" s="723"/>
      <c r="TPG39" s="723"/>
      <c r="TPH39" s="723"/>
      <c r="TPI39" s="723"/>
      <c r="TPJ39" s="723"/>
      <c r="TPK39" s="723"/>
      <c r="TPL39" s="723"/>
      <c r="TPM39" s="723"/>
      <c r="TPN39" s="723"/>
      <c r="TPO39" s="723"/>
      <c r="TPP39" s="723"/>
      <c r="TPQ39" s="723"/>
      <c r="TPR39" s="723"/>
      <c r="TPS39" s="723"/>
      <c r="TPT39" s="723"/>
      <c r="TPU39" s="723"/>
      <c r="TPV39" s="723"/>
      <c r="TPW39" s="723"/>
      <c r="TPX39" s="723"/>
      <c r="TPY39" s="723"/>
      <c r="TPZ39" s="723"/>
      <c r="TQA39" s="723"/>
      <c r="TQB39" s="723"/>
      <c r="TQC39" s="723"/>
      <c r="TQD39" s="723"/>
      <c r="TQE39" s="723"/>
      <c r="TQF39" s="723"/>
      <c r="TQG39" s="723"/>
      <c r="TQH39" s="723"/>
      <c r="TQI39" s="723"/>
      <c r="TQJ39" s="723"/>
      <c r="TQK39" s="723"/>
      <c r="TQL39" s="723"/>
      <c r="TQM39" s="723"/>
      <c r="TQN39" s="723"/>
      <c r="TQO39" s="723"/>
      <c r="TQP39" s="723"/>
      <c r="TQQ39" s="723"/>
      <c r="TQR39" s="723"/>
      <c r="TQS39" s="723"/>
      <c r="TQT39" s="723"/>
      <c r="TQU39" s="723"/>
      <c r="TQV39" s="723"/>
      <c r="TQW39" s="723"/>
      <c r="TQX39" s="723"/>
      <c r="TQY39" s="723"/>
      <c r="TQZ39" s="723"/>
      <c r="TRA39" s="723"/>
      <c r="TRB39" s="723"/>
      <c r="TRC39" s="723"/>
      <c r="TRD39" s="723"/>
      <c r="TRE39" s="723"/>
      <c r="TRF39" s="723"/>
      <c r="TRG39" s="723"/>
      <c r="TRH39" s="723"/>
      <c r="TRI39" s="723"/>
      <c r="TRJ39" s="723"/>
      <c r="TRK39" s="723"/>
      <c r="TRL39" s="723"/>
      <c r="TRM39" s="723"/>
      <c r="TRN39" s="723"/>
      <c r="TRO39" s="723"/>
      <c r="TRP39" s="723"/>
      <c r="TRQ39" s="723"/>
      <c r="TRR39" s="723"/>
      <c r="TRS39" s="723"/>
      <c r="TRT39" s="723"/>
      <c r="TRU39" s="723"/>
      <c r="TRV39" s="723"/>
      <c r="TRW39" s="723"/>
      <c r="TRX39" s="723"/>
      <c r="TRY39" s="723"/>
      <c r="TRZ39" s="723"/>
      <c r="TSA39" s="723"/>
      <c r="TSB39" s="723"/>
      <c r="TSC39" s="723"/>
      <c r="TSD39" s="723"/>
      <c r="TSE39" s="723"/>
      <c r="TSF39" s="723"/>
      <c r="TSG39" s="723"/>
      <c r="TSH39" s="723"/>
      <c r="TSI39" s="723"/>
      <c r="TSJ39" s="723"/>
      <c r="TSK39" s="723"/>
      <c r="TSL39" s="723"/>
      <c r="TSM39" s="723"/>
      <c r="TSN39" s="723"/>
      <c r="TSO39" s="723"/>
      <c r="TSP39" s="723"/>
      <c r="TSQ39" s="723"/>
      <c r="TSR39" s="723"/>
      <c r="TSS39" s="723"/>
      <c r="TST39" s="723"/>
      <c r="TSU39" s="723"/>
      <c r="TSV39" s="723"/>
      <c r="TSW39" s="723"/>
      <c r="TSX39" s="723"/>
      <c r="TSY39" s="723"/>
      <c r="TSZ39" s="723"/>
      <c r="TTA39" s="723"/>
      <c r="TTB39" s="723"/>
      <c r="TTC39" s="723"/>
      <c r="TTD39" s="723"/>
      <c r="TTE39" s="723"/>
      <c r="TTF39" s="723"/>
      <c r="TTG39" s="723"/>
      <c r="TTH39" s="723"/>
      <c r="TTI39" s="723"/>
      <c r="TTJ39" s="723"/>
      <c r="TTK39" s="723"/>
      <c r="TTL39" s="723"/>
      <c r="TTM39" s="723"/>
      <c r="TTN39" s="723"/>
      <c r="TTO39" s="723"/>
      <c r="TTP39" s="723"/>
      <c r="TTQ39" s="723"/>
      <c r="TTR39" s="723"/>
      <c r="TTS39" s="723"/>
      <c r="TTT39" s="723"/>
      <c r="TTU39" s="723"/>
      <c r="TTV39" s="723"/>
      <c r="TTW39" s="723"/>
      <c r="TTX39" s="723"/>
      <c r="TTY39" s="723"/>
      <c r="TTZ39" s="723"/>
      <c r="TUA39" s="723"/>
      <c r="TUB39" s="723"/>
      <c r="TUC39" s="723"/>
      <c r="TUD39" s="723"/>
      <c r="TUE39" s="723"/>
      <c r="TUF39" s="723"/>
      <c r="TUG39" s="723"/>
      <c r="TUH39" s="723"/>
      <c r="TUI39" s="723"/>
      <c r="TUJ39" s="723"/>
      <c r="TUK39" s="723"/>
      <c r="TUL39" s="723"/>
      <c r="TUM39" s="723"/>
      <c r="TUN39" s="723"/>
      <c r="TUO39" s="723"/>
      <c r="TUP39" s="723"/>
      <c r="TUQ39" s="723"/>
      <c r="TUR39" s="723"/>
      <c r="TUS39" s="723"/>
      <c r="TUT39" s="723"/>
      <c r="TUU39" s="723"/>
      <c r="TUV39" s="723"/>
      <c r="TUW39" s="723"/>
      <c r="TUX39" s="723"/>
      <c r="TUY39" s="723"/>
      <c r="TUZ39" s="723"/>
      <c r="TVA39" s="723"/>
      <c r="TVB39" s="723"/>
      <c r="TVC39" s="723"/>
      <c r="TVD39" s="723"/>
      <c r="TVE39" s="723"/>
      <c r="TVF39" s="723"/>
      <c r="TVG39" s="723"/>
      <c r="TVH39" s="723"/>
      <c r="TVI39" s="723"/>
      <c r="TVJ39" s="723"/>
      <c r="TVK39" s="723"/>
      <c r="TVL39" s="723"/>
      <c r="TVM39" s="723"/>
      <c r="TVN39" s="723"/>
      <c r="TVO39" s="723"/>
      <c r="TVP39" s="723"/>
      <c r="TVQ39" s="723"/>
      <c r="TVR39" s="723"/>
      <c r="TVS39" s="723"/>
      <c r="TVT39" s="723"/>
      <c r="TVU39" s="723"/>
      <c r="TVV39" s="723"/>
      <c r="TVW39" s="723"/>
      <c r="TVX39" s="723"/>
      <c r="TVY39" s="723"/>
      <c r="TVZ39" s="723"/>
      <c r="TWA39" s="723"/>
      <c r="TWB39" s="723"/>
      <c r="TWC39" s="723"/>
      <c r="TWD39" s="723"/>
      <c r="TWE39" s="723"/>
      <c r="TWF39" s="723"/>
      <c r="TWG39" s="723"/>
      <c r="TWH39" s="723"/>
      <c r="TWI39" s="723"/>
      <c r="TWJ39" s="723"/>
      <c r="TWK39" s="723"/>
      <c r="TWL39" s="723"/>
      <c r="TWM39" s="723"/>
      <c r="TWN39" s="723"/>
      <c r="TWO39" s="723"/>
      <c r="TWP39" s="723"/>
      <c r="TWQ39" s="723"/>
      <c r="TWR39" s="723"/>
      <c r="TWS39" s="723"/>
      <c r="TWT39" s="723"/>
      <c r="TWU39" s="723"/>
      <c r="TWV39" s="723"/>
      <c r="TWW39" s="723"/>
      <c r="TWX39" s="723"/>
      <c r="TWY39" s="723"/>
      <c r="TWZ39" s="723"/>
      <c r="TXA39" s="723"/>
      <c r="TXB39" s="723"/>
      <c r="TXC39" s="723"/>
      <c r="TXD39" s="723"/>
      <c r="TXE39" s="723"/>
      <c r="TXF39" s="723"/>
      <c r="TXG39" s="723"/>
      <c r="TXH39" s="723"/>
      <c r="TXI39" s="723"/>
      <c r="TXJ39" s="723"/>
      <c r="TXK39" s="723"/>
      <c r="TXL39" s="723"/>
      <c r="TXM39" s="723"/>
      <c r="TXN39" s="723"/>
      <c r="TXO39" s="723"/>
      <c r="TXP39" s="723"/>
      <c r="TXQ39" s="723"/>
      <c r="TXR39" s="723"/>
      <c r="TXS39" s="723"/>
      <c r="TXT39" s="723"/>
      <c r="TXU39" s="723"/>
      <c r="TXV39" s="723"/>
      <c r="TXW39" s="723"/>
      <c r="TXX39" s="723"/>
      <c r="TXY39" s="723"/>
      <c r="TXZ39" s="723"/>
      <c r="TYA39" s="723"/>
      <c r="TYB39" s="723"/>
      <c r="TYC39" s="723"/>
      <c r="TYD39" s="723"/>
      <c r="TYE39" s="723"/>
      <c r="TYF39" s="723"/>
      <c r="TYG39" s="723"/>
      <c r="TYH39" s="723"/>
      <c r="TYI39" s="723"/>
      <c r="TYJ39" s="723"/>
      <c r="TYK39" s="723"/>
      <c r="TYL39" s="723"/>
      <c r="TYM39" s="723"/>
      <c r="TYN39" s="723"/>
      <c r="TYO39" s="723"/>
      <c r="TYP39" s="723"/>
      <c r="TYQ39" s="723"/>
      <c r="TYR39" s="723"/>
      <c r="TYS39" s="723"/>
      <c r="TYT39" s="723"/>
      <c r="TYU39" s="723"/>
      <c r="TYV39" s="723"/>
      <c r="TYW39" s="723"/>
      <c r="TYX39" s="723"/>
      <c r="TYY39" s="723"/>
      <c r="TYZ39" s="723"/>
      <c r="TZA39" s="723"/>
      <c r="TZB39" s="723"/>
      <c r="TZC39" s="723"/>
      <c r="TZD39" s="723"/>
      <c r="TZE39" s="723"/>
      <c r="TZF39" s="723"/>
      <c r="TZG39" s="723"/>
      <c r="TZH39" s="723"/>
      <c r="TZI39" s="723"/>
      <c r="TZJ39" s="723"/>
      <c r="TZK39" s="723"/>
      <c r="TZL39" s="723"/>
      <c r="TZM39" s="723"/>
      <c r="TZN39" s="723"/>
      <c r="TZO39" s="723"/>
      <c r="TZP39" s="723"/>
      <c r="TZQ39" s="723"/>
      <c r="TZR39" s="723"/>
      <c r="TZS39" s="723"/>
      <c r="TZT39" s="723"/>
      <c r="TZU39" s="723"/>
      <c r="TZV39" s="723"/>
      <c r="TZW39" s="723"/>
      <c r="TZX39" s="723"/>
      <c r="TZY39" s="723"/>
      <c r="TZZ39" s="723"/>
      <c r="UAA39" s="723"/>
      <c r="UAB39" s="723"/>
      <c r="UAC39" s="723"/>
      <c r="UAD39" s="723"/>
      <c r="UAE39" s="723"/>
      <c r="UAF39" s="723"/>
      <c r="UAG39" s="723"/>
      <c r="UAH39" s="723"/>
      <c r="UAI39" s="723"/>
      <c r="UAJ39" s="723"/>
      <c r="UAK39" s="723"/>
      <c r="UAL39" s="723"/>
      <c r="UAM39" s="723"/>
      <c r="UAN39" s="723"/>
      <c r="UAO39" s="723"/>
      <c r="UAP39" s="723"/>
      <c r="UAQ39" s="723"/>
      <c r="UAR39" s="723"/>
      <c r="UAS39" s="723"/>
      <c r="UAT39" s="723"/>
      <c r="UAU39" s="723"/>
      <c r="UAV39" s="723"/>
      <c r="UAW39" s="723"/>
      <c r="UAX39" s="723"/>
      <c r="UAY39" s="723"/>
      <c r="UAZ39" s="723"/>
      <c r="UBA39" s="723"/>
      <c r="UBB39" s="723"/>
      <c r="UBC39" s="723"/>
      <c r="UBD39" s="723"/>
      <c r="UBE39" s="723"/>
      <c r="UBF39" s="723"/>
      <c r="UBG39" s="723"/>
      <c r="UBH39" s="723"/>
      <c r="UBI39" s="723"/>
      <c r="UBJ39" s="723"/>
      <c r="UBK39" s="723"/>
      <c r="UBL39" s="723"/>
      <c r="UBM39" s="723"/>
      <c r="UBN39" s="723"/>
      <c r="UBO39" s="723"/>
      <c r="UBP39" s="723"/>
      <c r="UBQ39" s="723"/>
      <c r="UBR39" s="723"/>
      <c r="UBS39" s="723"/>
      <c r="UBT39" s="723"/>
      <c r="UBU39" s="723"/>
      <c r="UBV39" s="723"/>
      <c r="UBW39" s="723"/>
      <c r="UBX39" s="723"/>
      <c r="UBY39" s="723"/>
      <c r="UBZ39" s="723"/>
      <c r="UCA39" s="723"/>
      <c r="UCB39" s="723"/>
      <c r="UCC39" s="723"/>
      <c r="UCD39" s="723"/>
      <c r="UCE39" s="723"/>
      <c r="UCF39" s="723"/>
      <c r="UCG39" s="723"/>
      <c r="UCH39" s="723"/>
      <c r="UCI39" s="723"/>
      <c r="UCJ39" s="723"/>
      <c r="UCK39" s="723"/>
      <c r="UCL39" s="723"/>
      <c r="UCM39" s="723"/>
      <c r="UCN39" s="723"/>
      <c r="UCO39" s="723"/>
      <c r="UCP39" s="723"/>
      <c r="UCQ39" s="723"/>
      <c r="UCR39" s="723"/>
      <c r="UCS39" s="723"/>
      <c r="UCT39" s="723"/>
      <c r="UCU39" s="723"/>
      <c r="UCV39" s="723"/>
      <c r="UCW39" s="723"/>
      <c r="UCX39" s="723"/>
      <c r="UCY39" s="723"/>
      <c r="UCZ39" s="723"/>
      <c r="UDA39" s="723"/>
      <c r="UDB39" s="723"/>
      <c r="UDC39" s="723"/>
      <c r="UDD39" s="723"/>
      <c r="UDE39" s="723"/>
      <c r="UDF39" s="723"/>
      <c r="UDG39" s="723"/>
      <c r="UDH39" s="723"/>
      <c r="UDI39" s="723"/>
      <c r="UDJ39" s="723"/>
      <c r="UDK39" s="723"/>
      <c r="UDL39" s="723"/>
      <c r="UDM39" s="723"/>
      <c r="UDN39" s="723"/>
      <c r="UDO39" s="723"/>
      <c r="UDP39" s="723"/>
      <c r="UDQ39" s="723"/>
      <c r="UDR39" s="723"/>
      <c r="UDS39" s="723"/>
      <c r="UDT39" s="723"/>
      <c r="UDU39" s="723"/>
      <c r="UDV39" s="723"/>
      <c r="UDW39" s="723"/>
      <c r="UDX39" s="723"/>
      <c r="UDY39" s="723"/>
      <c r="UDZ39" s="723"/>
      <c r="UEA39" s="723"/>
      <c r="UEB39" s="723"/>
      <c r="UEC39" s="723"/>
      <c r="UED39" s="723"/>
      <c r="UEE39" s="723"/>
      <c r="UEF39" s="723"/>
      <c r="UEG39" s="723"/>
      <c r="UEH39" s="723"/>
      <c r="UEI39" s="723"/>
      <c r="UEJ39" s="723"/>
      <c r="UEK39" s="723"/>
      <c r="UEL39" s="723"/>
      <c r="UEM39" s="723"/>
      <c r="UEN39" s="723"/>
      <c r="UEO39" s="723"/>
      <c r="UEP39" s="723"/>
      <c r="UEQ39" s="723"/>
      <c r="UER39" s="723"/>
      <c r="UES39" s="723"/>
      <c r="UET39" s="723"/>
      <c r="UEU39" s="723"/>
      <c r="UEV39" s="723"/>
      <c r="UEW39" s="723"/>
      <c r="UEX39" s="723"/>
      <c r="UEY39" s="723"/>
      <c r="UEZ39" s="723"/>
      <c r="UFA39" s="723"/>
      <c r="UFB39" s="723"/>
      <c r="UFC39" s="723"/>
      <c r="UFD39" s="723"/>
      <c r="UFE39" s="723"/>
      <c r="UFF39" s="723"/>
      <c r="UFG39" s="723"/>
      <c r="UFH39" s="723"/>
      <c r="UFI39" s="723"/>
      <c r="UFJ39" s="723"/>
      <c r="UFK39" s="723"/>
      <c r="UFL39" s="723"/>
      <c r="UFM39" s="723"/>
      <c r="UFN39" s="723"/>
      <c r="UFO39" s="723"/>
      <c r="UFP39" s="723"/>
      <c r="UFQ39" s="723"/>
      <c r="UFR39" s="723"/>
      <c r="UFS39" s="723"/>
      <c r="UFT39" s="723"/>
      <c r="UFU39" s="723"/>
      <c r="UFV39" s="723"/>
      <c r="UFW39" s="723"/>
      <c r="UFX39" s="723"/>
      <c r="UFY39" s="723"/>
      <c r="UFZ39" s="723"/>
      <c r="UGA39" s="723"/>
      <c r="UGB39" s="723"/>
      <c r="UGC39" s="723"/>
      <c r="UGD39" s="723"/>
      <c r="UGE39" s="723"/>
      <c r="UGF39" s="723"/>
      <c r="UGG39" s="723"/>
      <c r="UGH39" s="723"/>
      <c r="UGI39" s="723"/>
      <c r="UGJ39" s="723"/>
      <c r="UGK39" s="723"/>
      <c r="UGL39" s="723"/>
      <c r="UGM39" s="723"/>
      <c r="UGN39" s="723"/>
      <c r="UGO39" s="723"/>
      <c r="UGP39" s="723"/>
      <c r="UGQ39" s="723"/>
      <c r="UGR39" s="723"/>
      <c r="UGS39" s="723"/>
      <c r="UGT39" s="723"/>
      <c r="UGU39" s="723"/>
      <c r="UGV39" s="723"/>
      <c r="UGW39" s="723"/>
      <c r="UGX39" s="723"/>
      <c r="UGY39" s="723"/>
      <c r="UGZ39" s="723"/>
      <c r="UHA39" s="723"/>
      <c r="UHB39" s="723"/>
      <c r="UHC39" s="723"/>
      <c r="UHD39" s="723"/>
      <c r="UHE39" s="723"/>
      <c r="UHF39" s="723"/>
      <c r="UHG39" s="723"/>
      <c r="UHH39" s="723"/>
      <c r="UHI39" s="723"/>
      <c r="UHJ39" s="723"/>
      <c r="UHK39" s="723"/>
      <c r="UHL39" s="723"/>
      <c r="UHM39" s="723"/>
      <c r="UHN39" s="723"/>
      <c r="UHO39" s="723"/>
      <c r="UHP39" s="723"/>
      <c r="UHQ39" s="723"/>
      <c r="UHR39" s="723"/>
      <c r="UHS39" s="723"/>
      <c r="UHT39" s="723"/>
      <c r="UHU39" s="723"/>
      <c r="UHV39" s="723"/>
      <c r="UHW39" s="723"/>
      <c r="UHX39" s="723"/>
      <c r="UHY39" s="723"/>
      <c r="UHZ39" s="723"/>
      <c r="UIA39" s="723"/>
      <c r="UIB39" s="723"/>
      <c r="UIC39" s="723"/>
      <c r="UID39" s="723"/>
      <c r="UIE39" s="723"/>
      <c r="UIF39" s="723"/>
      <c r="UIG39" s="723"/>
      <c r="UIH39" s="723"/>
      <c r="UII39" s="723"/>
      <c r="UIJ39" s="723"/>
      <c r="UIK39" s="723"/>
      <c r="UIL39" s="723"/>
      <c r="UIM39" s="723"/>
      <c r="UIN39" s="723"/>
      <c r="UIO39" s="723"/>
      <c r="UIP39" s="723"/>
      <c r="UIQ39" s="723"/>
      <c r="UIR39" s="723"/>
      <c r="UIS39" s="723"/>
      <c r="UIT39" s="723"/>
      <c r="UIU39" s="723"/>
      <c r="UIV39" s="723"/>
      <c r="UIW39" s="723"/>
      <c r="UIX39" s="723"/>
      <c r="UIY39" s="723"/>
      <c r="UIZ39" s="723"/>
      <c r="UJA39" s="723"/>
      <c r="UJB39" s="723"/>
      <c r="UJC39" s="723"/>
      <c r="UJD39" s="723"/>
      <c r="UJE39" s="723"/>
      <c r="UJF39" s="723"/>
      <c r="UJG39" s="723"/>
      <c r="UJH39" s="723"/>
      <c r="UJI39" s="723"/>
      <c r="UJJ39" s="723"/>
      <c r="UJK39" s="723"/>
      <c r="UJL39" s="723"/>
      <c r="UJM39" s="723"/>
      <c r="UJN39" s="723"/>
      <c r="UJO39" s="723"/>
      <c r="UJP39" s="723"/>
      <c r="UJQ39" s="723"/>
      <c r="UJR39" s="723"/>
      <c r="UJS39" s="723"/>
      <c r="UJT39" s="723"/>
      <c r="UJU39" s="723"/>
      <c r="UJV39" s="723"/>
      <c r="UJW39" s="723"/>
      <c r="UJX39" s="723"/>
      <c r="UJY39" s="723"/>
      <c r="UJZ39" s="723"/>
      <c r="UKA39" s="723"/>
      <c r="UKB39" s="723"/>
      <c r="UKC39" s="723"/>
      <c r="UKD39" s="723"/>
      <c r="UKE39" s="723"/>
      <c r="UKF39" s="723"/>
      <c r="UKG39" s="723"/>
      <c r="UKH39" s="723"/>
      <c r="UKI39" s="723"/>
      <c r="UKJ39" s="723"/>
      <c r="UKK39" s="723"/>
      <c r="UKL39" s="723"/>
      <c r="UKM39" s="723"/>
      <c r="UKN39" s="723"/>
      <c r="UKO39" s="723"/>
      <c r="UKP39" s="723"/>
      <c r="UKQ39" s="723"/>
      <c r="UKR39" s="723"/>
      <c r="UKS39" s="723"/>
      <c r="UKT39" s="723"/>
      <c r="UKU39" s="723"/>
      <c r="UKV39" s="723"/>
      <c r="UKW39" s="723"/>
      <c r="UKX39" s="723"/>
      <c r="UKY39" s="723"/>
      <c r="UKZ39" s="723"/>
      <c r="ULA39" s="723"/>
      <c r="ULB39" s="723"/>
      <c r="ULC39" s="723"/>
      <c r="ULD39" s="723"/>
      <c r="ULE39" s="723"/>
      <c r="ULF39" s="723"/>
      <c r="ULG39" s="723"/>
      <c r="ULH39" s="723"/>
      <c r="ULI39" s="723"/>
      <c r="ULJ39" s="723"/>
      <c r="ULK39" s="723"/>
      <c r="ULL39" s="723"/>
      <c r="ULM39" s="723"/>
      <c r="ULN39" s="723"/>
      <c r="ULO39" s="723"/>
      <c r="ULP39" s="723"/>
      <c r="ULQ39" s="723"/>
      <c r="ULR39" s="723"/>
      <c r="ULS39" s="723"/>
      <c r="ULT39" s="723"/>
      <c r="ULU39" s="723"/>
      <c r="ULV39" s="723"/>
      <c r="ULW39" s="723"/>
      <c r="ULX39" s="723"/>
      <c r="ULY39" s="723"/>
      <c r="ULZ39" s="723"/>
      <c r="UMA39" s="723"/>
      <c r="UMB39" s="723"/>
      <c r="UMC39" s="723"/>
      <c r="UMD39" s="723"/>
      <c r="UME39" s="723"/>
      <c r="UMF39" s="723"/>
      <c r="UMG39" s="723"/>
      <c r="UMH39" s="723"/>
      <c r="UMI39" s="723"/>
      <c r="UMJ39" s="723"/>
      <c r="UMK39" s="723"/>
      <c r="UML39" s="723"/>
      <c r="UMM39" s="723"/>
      <c r="UMN39" s="723"/>
      <c r="UMO39" s="723"/>
      <c r="UMP39" s="723"/>
      <c r="UMQ39" s="723"/>
      <c r="UMR39" s="723"/>
      <c r="UMS39" s="723"/>
      <c r="UMT39" s="723"/>
      <c r="UMU39" s="723"/>
      <c r="UMV39" s="723"/>
      <c r="UMW39" s="723"/>
      <c r="UMX39" s="723"/>
      <c r="UMY39" s="723"/>
      <c r="UMZ39" s="723"/>
      <c r="UNA39" s="723"/>
      <c r="UNB39" s="723"/>
      <c r="UNC39" s="723"/>
      <c r="UND39" s="723"/>
      <c r="UNE39" s="723"/>
      <c r="UNF39" s="723"/>
      <c r="UNG39" s="723"/>
      <c r="UNH39" s="723"/>
      <c r="UNI39" s="723"/>
      <c r="UNJ39" s="723"/>
      <c r="UNK39" s="723"/>
      <c r="UNL39" s="723"/>
      <c r="UNM39" s="723"/>
      <c r="UNN39" s="723"/>
      <c r="UNO39" s="723"/>
      <c r="UNP39" s="723"/>
      <c r="UNQ39" s="723"/>
      <c r="UNR39" s="723"/>
      <c r="UNS39" s="723"/>
      <c r="UNT39" s="723"/>
      <c r="UNU39" s="723"/>
      <c r="UNV39" s="723"/>
      <c r="UNW39" s="723"/>
      <c r="UNX39" s="723"/>
      <c r="UNY39" s="723"/>
      <c r="UNZ39" s="723"/>
      <c r="UOA39" s="723"/>
      <c r="UOB39" s="723"/>
      <c r="UOC39" s="723"/>
      <c r="UOD39" s="723"/>
      <c r="UOE39" s="723"/>
      <c r="UOF39" s="723"/>
      <c r="UOG39" s="723"/>
      <c r="UOH39" s="723"/>
      <c r="UOI39" s="723"/>
      <c r="UOJ39" s="723"/>
      <c r="UOK39" s="723"/>
      <c r="UOL39" s="723"/>
      <c r="UOM39" s="723"/>
      <c r="UON39" s="723"/>
      <c r="UOO39" s="723"/>
      <c r="UOP39" s="723"/>
      <c r="UOQ39" s="723"/>
      <c r="UOR39" s="723"/>
      <c r="UOS39" s="723"/>
      <c r="UOT39" s="723"/>
      <c r="UOU39" s="723"/>
      <c r="UOV39" s="723"/>
      <c r="UOW39" s="723"/>
      <c r="UOX39" s="723"/>
      <c r="UOY39" s="723"/>
      <c r="UOZ39" s="723"/>
      <c r="UPA39" s="723"/>
      <c r="UPB39" s="723"/>
      <c r="UPC39" s="723"/>
      <c r="UPD39" s="723"/>
      <c r="UPE39" s="723"/>
      <c r="UPF39" s="723"/>
      <c r="UPG39" s="723"/>
      <c r="UPH39" s="723"/>
      <c r="UPI39" s="723"/>
      <c r="UPJ39" s="723"/>
      <c r="UPK39" s="723"/>
      <c r="UPL39" s="723"/>
      <c r="UPM39" s="723"/>
      <c r="UPN39" s="723"/>
      <c r="UPO39" s="723"/>
      <c r="UPP39" s="723"/>
      <c r="UPQ39" s="723"/>
      <c r="UPR39" s="723"/>
      <c r="UPS39" s="723"/>
      <c r="UPT39" s="723"/>
      <c r="UPU39" s="723"/>
      <c r="UPV39" s="723"/>
      <c r="UPW39" s="723"/>
      <c r="UPX39" s="723"/>
      <c r="UPY39" s="723"/>
      <c r="UPZ39" s="723"/>
      <c r="UQA39" s="723"/>
      <c r="UQB39" s="723"/>
      <c r="UQC39" s="723"/>
      <c r="UQD39" s="723"/>
      <c r="UQE39" s="723"/>
      <c r="UQF39" s="723"/>
      <c r="UQG39" s="723"/>
      <c r="UQH39" s="723"/>
      <c r="UQI39" s="723"/>
      <c r="UQJ39" s="723"/>
      <c r="UQK39" s="723"/>
      <c r="UQL39" s="723"/>
      <c r="UQM39" s="723"/>
      <c r="UQN39" s="723"/>
      <c r="UQO39" s="723"/>
      <c r="UQP39" s="723"/>
      <c r="UQQ39" s="723"/>
      <c r="UQR39" s="723"/>
      <c r="UQS39" s="723"/>
      <c r="UQT39" s="723"/>
      <c r="UQU39" s="723"/>
      <c r="UQV39" s="723"/>
      <c r="UQW39" s="723"/>
      <c r="UQX39" s="723"/>
      <c r="UQY39" s="723"/>
      <c r="UQZ39" s="723"/>
      <c r="URA39" s="723"/>
      <c r="URB39" s="723"/>
      <c r="URC39" s="723"/>
      <c r="URD39" s="723"/>
      <c r="URE39" s="723"/>
      <c r="URF39" s="723"/>
      <c r="URG39" s="723"/>
      <c r="URH39" s="723"/>
      <c r="URI39" s="723"/>
      <c r="URJ39" s="723"/>
      <c r="URK39" s="723"/>
      <c r="URL39" s="723"/>
      <c r="URM39" s="723"/>
      <c r="URN39" s="723"/>
      <c r="URO39" s="723"/>
      <c r="URP39" s="723"/>
      <c r="URQ39" s="723"/>
      <c r="URR39" s="723"/>
      <c r="URS39" s="723"/>
      <c r="URT39" s="723"/>
      <c r="URU39" s="723"/>
      <c r="URV39" s="723"/>
      <c r="URW39" s="723"/>
      <c r="URX39" s="723"/>
      <c r="URY39" s="723"/>
      <c r="URZ39" s="723"/>
      <c r="USA39" s="723"/>
      <c r="USB39" s="723"/>
      <c r="USC39" s="723"/>
      <c r="USD39" s="723"/>
      <c r="USE39" s="723"/>
      <c r="USF39" s="723"/>
      <c r="USG39" s="723"/>
      <c r="USH39" s="723"/>
      <c r="USI39" s="723"/>
      <c r="USJ39" s="723"/>
      <c r="USK39" s="723"/>
      <c r="USL39" s="723"/>
      <c r="USM39" s="723"/>
      <c r="USN39" s="723"/>
      <c r="USO39" s="723"/>
      <c r="USP39" s="723"/>
      <c r="USQ39" s="723"/>
      <c r="USR39" s="723"/>
      <c r="USS39" s="723"/>
      <c r="UST39" s="723"/>
      <c r="USU39" s="723"/>
      <c r="USV39" s="723"/>
      <c r="USW39" s="723"/>
      <c r="USX39" s="723"/>
      <c r="USY39" s="723"/>
      <c r="USZ39" s="723"/>
      <c r="UTA39" s="723"/>
      <c r="UTB39" s="723"/>
      <c r="UTC39" s="723"/>
      <c r="UTD39" s="723"/>
      <c r="UTE39" s="723"/>
      <c r="UTF39" s="723"/>
      <c r="UTG39" s="723"/>
      <c r="UTH39" s="723"/>
      <c r="UTI39" s="723"/>
      <c r="UTJ39" s="723"/>
      <c r="UTK39" s="723"/>
      <c r="UTL39" s="723"/>
      <c r="UTM39" s="723"/>
      <c r="UTN39" s="723"/>
      <c r="UTO39" s="723"/>
      <c r="UTP39" s="723"/>
      <c r="UTQ39" s="723"/>
      <c r="UTR39" s="723"/>
      <c r="UTS39" s="723"/>
      <c r="UTT39" s="723"/>
      <c r="UTU39" s="723"/>
      <c r="UTV39" s="723"/>
      <c r="UTW39" s="723"/>
      <c r="UTX39" s="723"/>
      <c r="UTY39" s="723"/>
      <c r="UTZ39" s="723"/>
      <c r="UUA39" s="723"/>
      <c r="UUB39" s="723"/>
      <c r="UUC39" s="723"/>
      <c r="UUD39" s="723"/>
      <c r="UUE39" s="723"/>
      <c r="UUF39" s="723"/>
      <c r="UUG39" s="723"/>
      <c r="UUH39" s="723"/>
      <c r="UUI39" s="723"/>
      <c r="UUJ39" s="723"/>
      <c r="UUK39" s="723"/>
      <c r="UUL39" s="723"/>
      <c r="UUM39" s="723"/>
      <c r="UUN39" s="723"/>
      <c r="UUO39" s="723"/>
      <c r="UUP39" s="723"/>
      <c r="UUQ39" s="723"/>
      <c r="UUR39" s="723"/>
      <c r="UUS39" s="723"/>
      <c r="UUT39" s="723"/>
      <c r="UUU39" s="723"/>
      <c r="UUV39" s="723"/>
      <c r="UUW39" s="723"/>
      <c r="UUX39" s="723"/>
      <c r="UUY39" s="723"/>
      <c r="UUZ39" s="723"/>
      <c r="UVA39" s="723"/>
      <c r="UVB39" s="723"/>
      <c r="UVC39" s="723"/>
      <c r="UVD39" s="723"/>
      <c r="UVE39" s="723"/>
      <c r="UVF39" s="723"/>
      <c r="UVG39" s="723"/>
      <c r="UVH39" s="723"/>
      <c r="UVI39" s="723"/>
      <c r="UVJ39" s="723"/>
      <c r="UVK39" s="723"/>
      <c r="UVL39" s="723"/>
      <c r="UVM39" s="723"/>
      <c r="UVN39" s="723"/>
      <c r="UVO39" s="723"/>
      <c r="UVP39" s="723"/>
      <c r="UVQ39" s="723"/>
      <c r="UVR39" s="723"/>
      <c r="UVS39" s="723"/>
      <c r="UVT39" s="723"/>
      <c r="UVU39" s="723"/>
      <c r="UVV39" s="723"/>
      <c r="UVW39" s="723"/>
      <c r="UVX39" s="723"/>
      <c r="UVY39" s="723"/>
      <c r="UVZ39" s="723"/>
      <c r="UWA39" s="723"/>
      <c r="UWB39" s="723"/>
      <c r="UWC39" s="723"/>
      <c r="UWD39" s="723"/>
      <c r="UWE39" s="723"/>
      <c r="UWF39" s="723"/>
      <c r="UWG39" s="723"/>
      <c r="UWH39" s="723"/>
      <c r="UWI39" s="723"/>
      <c r="UWJ39" s="723"/>
      <c r="UWK39" s="723"/>
      <c r="UWL39" s="723"/>
      <c r="UWM39" s="723"/>
      <c r="UWN39" s="723"/>
      <c r="UWO39" s="723"/>
      <c r="UWP39" s="723"/>
      <c r="UWQ39" s="723"/>
      <c r="UWR39" s="723"/>
      <c r="UWS39" s="723"/>
      <c r="UWT39" s="723"/>
      <c r="UWU39" s="723"/>
      <c r="UWV39" s="723"/>
      <c r="UWW39" s="723"/>
      <c r="UWX39" s="723"/>
      <c r="UWY39" s="723"/>
      <c r="UWZ39" s="723"/>
      <c r="UXA39" s="723"/>
      <c r="UXB39" s="723"/>
      <c r="UXC39" s="723"/>
      <c r="UXD39" s="723"/>
      <c r="UXE39" s="723"/>
      <c r="UXF39" s="723"/>
      <c r="UXG39" s="723"/>
      <c r="UXH39" s="723"/>
      <c r="UXI39" s="723"/>
      <c r="UXJ39" s="723"/>
      <c r="UXK39" s="723"/>
      <c r="UXL39" s="723"/>
      <c r="UXM39" s="723"/>
      <c r="UXN39" s="723"/>
      <c r="UXO39" s="723"/>
      <c r="UXP39" s="723"/>
      <c r="UXQ39" s="723"/>
      <c r="UXR39" s="723"/>
      <c r="UXS39" s="723"/>
      <c r="UXT39" s="723"/>
      <c r="UXU39" s="723"/>
      <c r="UXV39" s="723"/>
      <c r="UXW39" s="723"/>
      <c r="UXX39" s="723"/>
      <c r="UXY39" s="723"/>
      <c r="UXZ39" s="723"/>
      <c r="UYA39" s="723"/>
      <c r="UYB39" s="723"/>
      <c r="UYC39" s="723"/>
      <c r="UYD39" s="723"/>
      <c r="UYE39" s="723"/>
      <c r="UYF39" s="723"/>
      <c r="UYG39" s="723"/>
      <c r="UYH39" s="723"/>
      <c r="UYI39" s="723"/>
      <c r="UYJ39" s="723"/>
      <c r="UYK39" s="723"/>
      <c r="UYL39" s="723"/>
      <c r="UYM39" s="723"/>
      <c r="UYN39" s="723"/>
      <c r="UYO39" s="723"/>
      <c r="UYP39" s="723"/>
      <c r="UYQ39" s="723"/>
      <c r="UYR39" s="723"/>
      <c r="UYS39" s="723"/>
      <c r="UYT39" s="723"/>
      <c r="UYU39" s="723"/>
      <c r="UYV39" s="723"/>
      <c r="UYW39" s="723"/>
      <c r="UYX39" s="723"/>
      <c r="UYY39" s="723"/>
      <c r="UYZ39" s="723"/>
      <c r="UZA39" s="723"/>
      <c r="UZB39" s="723"/>
      <c r="UZC39" s="723"/>
      <c r="UZD39" s="723"/>
      <c r="UZE39" s="723"/>
      <c r="UZF39" s="723"/>
      <c r="UZG39" s="723"/>
      <c r="UZH39" s="723"/>
      <c r="UZI39" s="723"/>
      <c r="UZJ39" s="723"/>
      <c r="UZK39" s="723"/>
      <c r="UZL39" s="723"/>
      <c r="UZM39" s="723"/>
      <c r="UZN39" s="723"/>
      <c r="UZO39" s="723"/>
      <c r="UZP39" s="723"/>
      <c r="UZQ39" s="723"/>
      <c r="UZR39" s="723"/>
      <c r="UZS39" s="723"/>
      <c r="UZT39" s="723"/>
      <c r="UZU39" s="723"/>
      <c r="UZV39" s="723"/>
      <c r="UZW39" s="723"/>
      <c r="UZX39" s="723"/>
      <c r="UZY39" s="723"/>
      <c r="UZZ39" s="723"/>
      <c r="VAA39" s="723"/>
      <c r="VAB39" s="723"/>
      <c r="VAC39" s="723"/>
      <c r="VAD39" s="723"/>
      <c r="VAE39" s="723"/>
      <c r="VAF39" s="723"/>
      <c r="VAG39" s="723"/>
      <c r="VAH39" s="723"/>
      <c r="VAI39" s="723"/>
      <c r="VAJ39" s="723"/>
      <c r="VAK39" s="723"/>
      <c r="VAL39" s="723"/>
      <c r="VAM39" s="723"/>
      <c r="VAN39" s="723"/>
      <c r="VAO39" s="723"/>
      <c r="VAP39" s="723"/>
      <c r="VAQ39" s="723"/>
      <c r="VAR39" s="723"/>
      <c r="VAS39" s="723"/>
      <c r="VAT39" s="723"/>
      <c r="VAU39" s="723"/>
      <c r="VAV39" s="723"/>
      <c r="VAW39" s="723"/>
      <c r="VAX39" s="723"/>
      <c r="VAY39" s="723"/>
      <c r="VAZ39" s="723"/>
      <c r="VBA39" s="723"/>
      <c r="VBB39" s="723"/>
      <c r="VBC39" s="723"/>
      <c r="VBD39" s="723"/>
      <c r="VBE39" s="723"/>
      <c r="VBF39" s="723"/>
      <c r="VBG39" s="723"/>
      <c r="VBH39" s="723"/>
      <c r="VBI39" s="723"/>
      <c r="VBJ39" s="723"/>
      <c r="VBK39" s="723"/>
      <c r="VBL39" s="723"/>
      <c r="VBM39" s="723"/>
      <c r="VBN39" s="723"/>
      <c r="VBO39" s="723"/>
      <c r="VBP39" s="723"/>
      <c r="VBQ39" s="723"/>
      <c r="VBR39" s="723"/>
      <c r="VBS39" s="723"/>
      <c r="VBT39" s="723"/>
      <c r="VBU39" s="723"/>
      <c r="VBV39" s="723"/>
      <c r="VBW39" s="723"/>
      <c r="VBX39" s="723"/>
      <c r="VBY39" s="723"/>
      <c r="VBZ39" s="723"/>
      <c r="VCA39" s="723"/>
      <c r="VCB39" s="723"/>
      <c r="VCC39" s="723"/>
      <c r="VCD39" s="723"/>
      <c r="VCE39" s="723"/>
      <c r="VCF39" s="723"/>
      <c r="VCG39" s="723"/>
      <c r="VCH39" s="723"/>
      <c r="VCI39" s="723"/>
      <c r="VCJ39" s="723"/>
      <c r="VCK39" s="723"/>
      <c r="VCL39" s="723"/>
      <c r="VCM39" s="723"/>
      <c r="VCN39" s="723"/>
      <c r="VCO39" s="723"/>
      <c r="VCP39" s="723"/>
      <c r="VCQ39" s="723"/>
      <c r="VCR39" s="723"/>
      <c r="VCS39" s="723"/>
      <c r="VCT39" s="723"/>
      <c r="VCU39" s="723"/>
      <c r="VCV39" s="723"/>
      <c r="VCW39" s="723"/>
      <c r="VCX39" s="723"/>
      <c r="VCY39" s="723"/>
      <c r="VCZ39" s="723"/>
      <c r="VDA39" s="723"/>
      <c r="VDB39" s="723"/>
      <c r="VDC39" s="723"/>
      <c r="VDD39" s="723"/>
      <c r="VDE39" s="723"/>
      <c r="VDF39" s="723"/>
      <c r="VDG39" s="723"/>
      <c r="VDH39" s="723"/>
      <c r="VDI39" s="723"/>
      <c r="VDJ39" s="723"/>
      <c r="VDK39" s="723"/>
      <c r="VDL39" s="723"/>
      <c r="VDM39" s="723"/>
      <c r="VDN39" s="723"/>
      <c r="VDO39" s="723"/>
      <c r="VDP39" s="723"/>
      <c r="VDQ39" s="723"/>
      <c r="VDR39" s="723"/>
      <c r="VDS39" s="723"/>
      <c r="VDT39" s="723"/>
      <c r="VDU39" s="723"/>
      <c r="VDV39" s="723"/>
      <c r="VDW39" s="723"/>
      <c r="VDX39" s="723"/>
      <c r="VDY39" s="723"/>
      <c r="VDZ39" s="723"/>
      <c r="VEA39" s="723"/>
      <c r="VEB39" s="723"/>
      <c r="VEC39" s="723"/>
      <c r="VED39" s="723"/>
      <c r="VEE39" s="723"/>
      <c r="VEF39" s="723"/>
      <c r="VEG39" s="723"/>
      <c r="VEH39" s="723"/>
      <c r="VEI39" s="723"/>
      <c r="VEJ39" s="723"/>
      <c r="VEK39" s="723"/>
      <c r="VEL39" s="723"/>
      <c r="VEM39" s="723"/>
      <c r="VEN39" s="723"/>
      <c r="VEO39" s="723"/>
      <c r="VEP39" s="723"/>
      <c r="VEQ39" s="723"/>
      <c r="VER39" s="723"/>
      <c r="VES39" s="723"/>
      <c r="VET39" s="723"/>
      <c r="VEU39" s="723"/>
      <c r="VEV39" s="723"/>
      <c r="VEW39" s="723"/>
      <c r="VEX39" s="723"/>
      <c r="VEY39" s="723"/>
      <c r="VEZ39" s="723"/>
      <c r="VFA39" s="723"/>
      <c r="VFB39" s="723"/>
      <c r="VFC39" s="723"/>
      <c r="VFD39" s="723"/>
      <c r="VFE39" s="723"/>
      <c r="VFF39" s="723"/>
      <c r="VFG39" s="723"/>
      <c r="VFH39" s="723"/>
      <c r="VFI39" s="723"/>
      <c r="VFJ39" s="723"/>
      <c r="VFK39" s="723"/>
      <c r="VFL39" s="723"/>
      <c r="VFM39" s="723"/>
      <c r="VFN39" s="723"/>
      <c r="VFO39" s="723"/>
      <c r="VFP39" s="723"/>
      <c r="VFQ39" s="723"/>
      <c r="VFR39" s="723"/>
      <c r="VFS39" s="723"/>
      <c r="VFT39" s="723"/>
      <c r="VFU39" s="723"/>
      <c r="VFV39" s="723"/>
      <c r="VFW39" s="723"/>
      <c r="VFX39" s="723"/>
      <c r="VFY39" s="723"/>
      <c r="VFZ39" s="723"/>
      <c r="VGA39" s="723"/>
      <c r="VGB39" s="723"/>
      <c r="VGC39" s="723"/>
      <c r="VGD39" s="723"/>
      <c r="VGE39" s="723"/>
      <c r="VGF39" s="723"/>
      <c r="VGG39" s="723"/>
      <c r="VGH39" s="723"/>
      <c r="VGI39" s="723"/>
      <c r="VGJ39" s="723"/>
      <c r="VGK39" s="723"/>
      <c r="VGL39" s="723"/>
      <c r="VGM39" s="723"/>
      <c r="VGN39" s="723"/>
      <c r="VGO39" s="723"/>
      <c r="VGP39" s="723"/>
      <c r="VGQ39" s="723"/>
      <c r="VGR39" s="723"/>
      <c r="VGS39" s="723"/>
      <c r="VGT39" s="723"/>
      <c r="VGU39" s="723"/>
      <c r="VGV39" s="723"/>
      <c r="VGW39" s="723"/>
      <c r="VGX39" s="723"/>
      <c r="VGY39" s="723"/>
      <c r="VGZ39" s="723"/>
      <c r="VHA39" s="723"/>
      <c r="VHB39" s="723"/>
      <c r="VHC39" s="723"/>
      <c r="VHD39" s="723"/>
      <c r="VHE39" s="723"/>
      <c r="VHF39" s="723"/>
      <c r="VHG39" s="723"/>
      <c r="VHH39" s="723"/>
      <c r="VHI39" s="723"/>
      <c r="VHJ39" s="723"/>
      <c r="VHK39" s="723"/>
      <c r="VHL39" s="723"/>
      <c r="VHM39" s="723"/>
      <c r="VHN39" s="723"/>
      <c r="VHO39" s="723"/>
      <c r="VHP39" s="723"/>
      <c r="VHQ39" s="723"/>
      <c r="VHR39" s="723"/>
      <c r="VHS39" s="723"/>
      <c r="VHT39" s="723"/>
      <c r="VHU39" s="723"/>
      <c r="VHV39" s="723"/>
      <c r="VHW39" s="723"/>
      <c r="VHX39" s="723"/>
      <c r="VHY39" s="723"/>
      <c r="VHZ39" s="723"/>
      <c r="VIA39" s="723"/>
      <c r="VIB39" s="723"/>
      <c r="VIC39" s="723"/>
      <c r="VID39" s="723"/>
      <c r="VIE39" s="723"/>
      <c r="VIF39" s="723"/>
      <c r="VIG39" s="723"/>
      <c r="VIH39" s="723"/>
      <c r="VII39" s="723"/>
      <c r="VIJ39" s="723"/>
      <c r="VIK39" s="723"/>
      <c r="VIL39" s="723"/>
      <c r="VIM39" s="723"/>
      <c r="VIN39" s="723"/>
      <c r="VIO39" s="723"/>
      <c r="VIP39" s="723"/>
      <c r="VIQ39" s="723"/>
      <c r="VIR39" s="723"/>
      <c r="VIS39" s="723"/>
      <c r="VIT39" s="723"/>
      <c r="VIU39" s="723"/>
      <c r="VIV39" s="723"/>
      <c r="VIW39" s="723"/>
      <c r="VIX39" s="723"/>
      <c r="VIY39" s="723"/>
      <c r="VIZ39" s="723"/>
      <c r="VJA39" s="723"/>
      <c r="VJB39" s="723"/>
      <c r="VJC39" s="723"/>
      <c r="VJD39" s="723"/>
      <c r="VJE39" s="723"/>
      <c r="VJF39" s="723"/>
      <c r="VJG39" s="723"/>
      <c r="VJH39" s="723"/>
      <c r="VJI39" s="723"/>
      <c r="VJJ39" s="723"/>
      <c r="VJK39" s="723"/>
      <c r="VJL39" s="723"/>
      <c r="VJM39" s="723"/>
      <c r="VJN39" s="723"/>
      <c r="VJO39" s="723"/>
      <c r="VJP39" s="723"/>
      <c r="VJQ39" s="723"/>
      <c r="VJR39" s="723"/>
      <c r="VJS39" s="723"/>
      <c r="VJT39" s="723"/>
      <c r="VJU39" s="723"/>
      <c r="VJV39" s="723"/>
      <c r="VJW39" s="723"/>
      <c r="VJX39" s="723"/>
      <c r="VJY39" s="723"/>
      <c r="VJZ39" s="723"/>
      <c r="VKA39" s="723"/>
      <c r="VKB39" s="723"/>
      <c r="VKC39" s="723"/>
      <c r="VKD39" s="723"/>
      <c r="VKE39" s="723"/>
      <c r="VKF39" s="723"/>
      <c r="VKG39" s="723"/>
      <c r="VKH39" s="723"/>
      <c r="VKI39" s="723"/>
      <c r="VKJ39" s="723"/>
      <c r="VKK39" s="723"/>
      <c r="VKL39" s="723"/>
      <c r="VKM39" s="723"/>
      <c r="VKN39" s="723"/>
      <c r="VKO39" s="723"/>
      <c r="VKP39" s="723"/>
      <c r="VKQ39" s="723"/>
      <c r="VKR39" s="723"/>
      <c r="VKS39" s="723"/>
      <c r="VKT39" s="723"/>
      <c r="VKU39" s="723"/>
      <c r="VKV39" s="723"/>
      <c r="VKW39" s="723"/>
      <c r="VKX39" s="723"/>
      <c r="VKY39" s="723"/>
      <c r="VKZ39" s="723"/>
      <c r="VLA39" s="723"/>
      <c r="VLB39" s="723"/>
      <c r="VLC39" s="723"/>
      <c r="VLD39" s="723"/>
      <c r="VLE39" s="723"/>
      <c r="VLF39" s="723"/>
      <c r="VLG39" s="723"/>
      <c r="VLH39" s="723"/>
      <c r="VLI39" s="723"/>
      <c r="VLJ39" s="723"/>
      <c r="VLK39" s="723"/>
      <c r="VLL39" s="723"/>
      <c r="VLM39" s="723"/>
      <c r="VLN39" s="723"/>
      <c r="VLO39" s="723"/>
      <c r="VLP39" s="723"/>
      <c r="VLQ39" s="723"/>
      <c r="VLR39" s="723"/>
      <c r="VLS39" s="723"/>
      <c r="VLT39" s="723"/>
      <c r="VLU39" s="723"/>
      <c r="VLV39" s="723"/>
      <c r="VLW39" s="723"/>
      <c r="VLX39" s="723"/>
      <c r="VLY39" s="723"/>
      <c r="VLZ39" s="723"/>
      <c r="VMA39" s="723"/>
      <c r="VMB39" s="723"/>
      <c r="VMC39" s="723"/>
      <c r="VMD39" s="723"/>
      <c r="VME39" s="723"/>
      <c r="VMF39" s="723"/>
      <c r="VMG39" s="723"/>
      <c r="VMH39" s="723"/>
      <c r="VMI39" s="723"/>
      <c r="VMJ39" s="723"/>
      <c r="VMK39" s="723"/>
      <c r="VML39" s="723"/>
      <c r="VMM39" s="723"/>
      <c r="VMN39" s="723"/>
      <c r="VMO39" s="723"/>
      <c r="VMP39" s="723"/>
      <c r="VMQ39" s="723"/>
      <c r="VMR39" s="723"/>
      <c r="VMS39" s="723"/>
      <c r="VMT39" s="723"/>
      <c r="VMU39" s="723"/>
      <c r="VMV39" s="723"/>
      <c r="VMW39" s="723"/>
      <c r="VMX39" s="723"/>
      <c r="VMY39" s="723"/>
      <c r="VMZ39" s="723"/>
      <c r="VNA39" s="723"/>
      <c r="VNB39" s="723"/>
      <c r="VNC39" s="723"/>
      <c r="VND39" s="723"/>
      <c r="VNE39" s="723"/>
      <c r="VNF39" s="723"/>
      <c r="VNG39" s="723"/>
      <c r="VNH39" s="723"/>
      <c r="VNI39" s="723"/>
      <c r="VNJ39" s="723"/>
      <c r="VNK39" s="723"/>
      <c r="VNL39" s="723"/>
      <c r="VNM39" s="723"/>
      <c r="VNN39" s="723"/>
      <c r="VNO39" s="723"/>
      <c r="VNP39" s="723"/>
      <c r="VNQ39" s="723"/>
      <c r="VNR39" s="723"/>
      <c r="VNS39" s="723"/>
      <c r="VNT39" s="723"/>
      <c r="VNU39" s="723"/>
      <c r="VNV39" s="723"/>
      <c r="VNW39" s="723"/>
      <c r="VNX39" s="723"/>
      <c r="VNY39" s="723"/>
      <c r="VNZ39" s="723"/>
      <c r="VOA39" s="723"/>
      <c r="VOB39" s="723"/>
      <c r="VOC39" s="723"/>
      <c r="VOD39" s="723"/>
      <c r="VOE39" s="723"/>
      <c r="VOF39" s="723"/>
      <c r="VOG39" s="723"/>
      <c r="VOH39" s="723"/>
      <c r="VOI39" s="723"/>
      <c r="VOJ39" s="723"/>
      <c r="VOK39" s="723"/>
      <c r="VOL39" s="723"/>
      <c r="VOM39" s="723"/>
      <c r="VON39" s="723"/>
      <c r="VOO39" s="723"/>
      <c r="VOP39" s="723"/>
      <c r="VOQ39" s="723"/>
      <c r="VOR39" s="723"/>
      <c r="VOS39" s="723"/>
      <c r="VOT39" s="723"/>
      <c r="VOU39" s="723"/>
      <c r="VOV39" s="723"/>
      <c r="VOW39" s="723"/>
      <c r="VOX39" s="723"/>
      <c r="VOY39" s="723"/>
      <c r="VOZ39" s="723"/>
      <c r="VPA39" s="723"/>
      <c r="VPB39" s="723"/>
      <c r="VPC39" s="723"/>
      <c r="VPD39" s="723"/>
      <c r="VPE39" s="723"/>
      <c r="VPF39" s="723"/>
      <c r="VPG39" s="723"/>
      <c r="VPH39" s="723"/>
      <c r="VPI39" s="723"/>
      <c r="VPJ39" s="723"/>
      <c r="VPK39" s="723"/>
      <c r="VPL39" s="723"/>
      <c r="VPM39" s="723"/>
      <c r="VPN39" s="723"/>
      <c r="VPO39" s="723"/>
      <c r="VPP39" s="723"/>
      <c r="VPQ39" s="723"/>
      <c r="VPR39" s="723"/>
      <c r="VPS39" s="723"/>
      <c r="VPT39" s="723"/>
      <c r="VPU39" s="723"/>
      <c r="VPV39" s="723"/>
      <c r="VPW39" s="723"/>
      <c r="VPX39" s="723"/>
      <c r="VPY39" s="723"/>
      <c r="VPZ39" s="723"/>
      <c r="VQA39" s="723"/>
      <c r="VQB39" s="723"/>
      <c r="VQC39" s="723"/>
      <c r="VQD39" s="723"/>
      <c r="VQE39" s="723"/>
      <c r="VQF39" s="723"/>
      <c r="VQG39" s="723"/>
      <c r="VQH39" s="723"/>
      <c r="VQI39" s="723"/>
      <c r="VQJ39" s="723"/>
      <c r="VQK39" s="723"/>
      <c r="VQL39" s="723"/>
      <c r="VQM39" s="723"/>
      <c r="VQN39" s="723"/>
      <c r="VQO39" s="723"/>
      <c r="VQP39" s="723"/>
      <c r="VQQ39" s="723"/>
      <c r="VQR39" s="723"/>
      <c r="VQS39" s="723"/>
      <c r="VQT39" s="723"/>
      <c r="VQU39" s="723"/>
      <c r="VQV39" s="723"/>
      <c r="VQW39" s="723"/>
      <c r="VQX39" s="723"/>
      <c r="VQY39" s="723"/>
      <c r="VQZ39" s="723"/>
      <c r="VRA39" s="723"/>
      <c r="VRB39" s="723"/>
      <c r="VRC39" s="723"/>
      <c r="VRD39" s="723"/>
      <c r="VRE39" s="723"/>
      <c r="VRF39" s="723"/>
      <c r="VRG39" s="723"/>
      <c r="VRH39" s="723"/>
      <c r="VRI39" s="723"/>
      <c r="VRJ39" s="723"/>
      <c r="VRK39" s="723"/>
      <c r="VRL39" s="723"/>
      <c r="VRM39" s="723"/>
      <c r="VRN39" s="723"/>
      <c r="VRO39" s="723"/>
      <c r="VRP39" s="723"/>
      <c r="VRQ39" s="723"/>
      <c r="VRR39" s="723"/>
      <c r="VRS39" s="723"/>
      <c r="VRT39" s="723"/>
      <c r="VRU39" s="723"/>
      <c r="VRV39" s="723"/>
      <c r="VRW39" s="723"/>
      <c r="VRX39" s="723"/>
      <c r="VRY39" s="723"/>
      <c r="VRZ39" s="723"/>
      <c r="VSA39" s="723"/>
      <c r="VSB39" s="723"/>
      <c r="VSC39" s="723"/>
      <c r="VSD39" s="723"/>
      <c r="VSE39" s="723"/>
      <c r="VSF39" s="723"/>
      <c r="VSG39" s="723"/>
      <c r="VSH39" s="723"/>
      <c r="VSI39" s="723"/>
      <c r="VSJ39" s="723"/>
      <c r="VSK39" s="723"/>
      <c r="VSL39" s="723"/>
      <c r="VSM39" s="723"/>
      <c r="VSN39" s="723"/>
      <c r="VSO39" s="723"/>
      <c r="VSP39" s="723"/>
      <c r="VSQ39" s="723"/>
      <c r="VSR39" s="723"/>
      <c r="VSS39" s="723"/>
      <c r="VST39" s="723"/>
      <c r="VSU39" s="723"/>
      <c r="VSV39" s="723"/>
      <c r="VSW39" s="723"/>
      <c r="VSX39" s="723"/>
      <c r="VSY39" s="723"/>
      <c r="VSZ39" s="723"/>
      <c r="VTA39" s="723"/>
      <c r="VTB39" s="723"/>
      <c r="VTC39" s="723"/>
      <c r="VTD39" s="723"/>
      <c r="VTE39" s="723"/>
      <c r="VTF39" s="723"/>
      <c r="VTG39" s="723"/>
      <c r="VTH39" s="723"/>
      <c r="VTI39" s="723"/>
      <c r="VTJ39" s="723"/>
      <c r="VTK39" s="723"/>
      <c r="VTL39" s="723"/>
      <c r="VTM39" s="723"/>
      <c r="VTN39" s="723"/>
      <c r="VTO39" s="723"/>
      <c r="VTP39" s="723"/>
      <c r="VTQ39" s="723"/>
      <c r="VTR39" s="723"/>
      <c r="VTS39" s="723"/>
      <c r="VTT39" s="723"/>
      <c r="VTU39" s="723"/>
      <c r="VTV39" s="723"/>
      <c r="VTW39" s="723"/>
      <c r="VTX39" s="723"/>
      <c r="VTY39" s="723"/>
      <c r="VTZ39" s="723"/>
      <c r="VUA39" s="723"/>
      <c r="VUB39" s="723"/>
      <c r="VUC39" s="723"/>
      <c r="VUD39" s="723"/>
      <c r="VUE39" s="723"/>
      <c r="VUF39" s="723"/>
      <c r="VUG39" s="723"/>
      <c r="VUH39" s="723"/>
      <c r="VUI39" s="723"/>
      <c r="VUJ39" s="723"/>
      <c r="VUK39" s="723"/>
      <c r="VUL39" s="723"/>
      <c r="VUM39" s="723"/>
      <c r="VUN39" s="723"/>
      <c r="VUO39" s="723"/>
      <c r="VUP39" s="723"/>
      <c r="VUQ39" s="723"/>
      <c r="VUR39" s="723"/>
      <c r="VUS39" s="723"/>
      <c r="VUT39" s="723"/>
      <c r="VUU39" s="723"/>
      <c r="VUV39" s="723"/>
      <c r="VUW39" s="723"/>
      <c r="VUX39" s="723"/>
      <c r="VUY39" s="723"/>
      <c r="VUZ39" s="723"/>
      <c r="VVA39" s="723"/>
      <c r="VVB39" s="723"/>
      <c r="VVC39" s="723"/>
      <c r="VVD39" s="723"/>
      <c r="VVE39" s="723"/>
      <c r="VVF39" s="723"/>
      <c r="VVG39" s="723"/>
      <c r="VVH39" s="723"/>
      <c r="VVI39" s="723"/>
      <c r="VVJ39" s="723"/>
      <c r="VVK39" s="723"/>
      <c r="VVL39" s="723"/>
      <c r="VVM39" s="723"/>
      <c r="VVN39" s="723"/>
      <c r="VVO39" s="723"/>
      <c r="VVP39" s="723"/>
      <c r="VVQ39" s="723"/>
      <c r="VVR39" s="723"/>
      <c r="VVS39" s="723"/>
      <c r="VVT39" s="723"/>
      <c r="VVU39" s="723"/>
      <c r="VVV39" s="723"/>
      <c r="VVW39" s="723"/>
      <c r="VVX39" s="723"/>
      <c r="VVY39" s="723"/>
      <c r="VVZ39" s="723"/>
      <c r="VWA39" s="723"/>
      <c r="VWB39" s="723"/>
      <c r="VWC39" s="723"/>
      <c r="VWD39" s="723"/>
      <c r="VWE39" s="723"/>
      <c r="VWF39" s="723"/>
      <c r="VWG39" s="723"/>
      <c r="VWH39" s="723"/>
      <c r="VWI39" s="723"/>
      <c r="VWJ39" s="723"/>
      <c r="VWK39" s="723"/>
      <c r="VWL39" s="723"/>
      <c r="VWM39" s="723"/>
      <c r="VWN39" s="723"/>
      <c r="VWO39" s="723"/>
      <c r="VWP39" s="723"/>
      <c r="VWQ39" s="723"/>
      <c r="VWR39" s="723"/>
      <c r="VWS39" s="723"/>
      <c r="VWT39" s="723"/>
      <c r="VWU39" s="723"/>
      <c r="VWV39" s="723"/>
      <c r="VWW39" s="723"/>
      <c r="VWX39" s="723"/>
      <c r="VWY39" s="723"/>
      <c r="VWZ39" s="723"/>
      <c r="VXA39" s="723"/>
      <c r="VXB39" s="723"/>
      <c r="VXC39" s="723"/>
      <c r="VXD39" s="723"/>
      <c r="VXE39" s="723"/>
      <c r="VXF39" s="723"/>
      <c r="VXG39" s="723"/>
      <c r="VXH39" s="723"/>
      <c r="VXI39" s="723"/>
      <c r="VXJ39" s="723"/>
      <c r="VXK39" s="723"/>
      <c r="VXL39" s="723"/>
      <c r="VXM39" s="723"/>
      <c r="VXN39" s="723"/>
      <c r="VXO39" s="723"/>
      <c r="VXP39" s="723"/>
      <c r="VXQ39" s="723"/>
      <c r="VXR39" s="723"/>
      <c r="VXS39" s="723"/>
      <c r="VXT39" s="723"/>
      <c r="VXU39" s="723"/>
      <c r="VXV39" s="723"/>
      <c r="VXW39" s="723"/>
      <c r="VXX39" s="723"/>
      <c r="VXY39" s="723"/>
      <c r="VXZ39" s="723"/>
      <c r="VYA39" s="723"/>
      <c r="VYB39" s="723"/>
      <c r="VYC39" s="723"/>
      <c r="VYD39" s="723"/>
      <c r="VYE39" s="723"/>
      <c r="VYF39" s="723"/>
      <c r="VYG39" s="723"/>
      <c r="VYH39" s="723"/>
      <c r="VYI39" s="723"/>
      <c r="VYJ39" s="723"/>
      <c r="VYK39" s="723"/>
      <c r="VYL39" s="723"/>
      <c r="VYM39" s="723"/>
      <c r="VYN39" s="723"/>
      <c r="VYO39" s="723"/>
      <c r="VYP39" s="723"/>
      <c r="VYQ39" s="723"/>
      <c r="VYR39" s="723"/>
      <c r="VYS39" s="723"/>
      <c r="VYT39" s="723"/>
      <c r="VYU39" s="723"/>
      <c r="VYV39" s="723"/>
      <c r="VYW39" s="723"/>
      <c r="VYX39" s="723"/>
      <c r="VYY39" s="723"/>
      <c r="VYZ39" s="723"/>
      <c r="VZA39" s="723"/>
      <c r="VZB39" s="723"/>
      <c r="VZC39" s="723"/>
      <c r="VZD39" s="723"/>
      <c r="VZE39" s="723"/>
      <c r="VZF39" s="723"/>
      <c r="VZG39" s="723"/>
      <c r="VZH39" s="723"/>
      <c r="VZI39" s="723"/>
      <c r="VZJ39" s="723"/>
      <c r="VZK39" s="723"/>
      <c r="VZL39" s="723"/>
      <c r="VZM39" s="723"/>
      <c r="VZN39" s="723"/>
      <c r="VZO39" s="723"/>
      <c r="VZP39" s="723"/>
      <c r="VZQ39" s="723"/>
      <c r="VZR39" s="723"/>
      <c r="VZS39" s="723"/>
      <c r="VZT39" s="723"/>
      <c r="VZU39" s="723"/>
      <c r="VZV39" s="723"/>
      <c r="VZW39" s="723"/>
      <c r="VZX39" s="723"/>
      <c r="VZY39" s="723"/>
      <c r="VZZ39" s="723"/>
      <c r="WAA39" s="723"/>
      <c r="WAB39" s="723"/>
      <c r="WAC39" s="723"/>
      <c r="WAD39" s="723"/>
      <c r="WAE39" s="723"/>
      <c r="WAF39" s="723"/>
      <c r="WAG39" s="723"/>
      <c r="WAH39" s="723"/>
      <c r="WAI39" s="723"/>
      <c r="WAJ39" s="723"/>
      <c r="WAK39" s="723"/>
      <c r="WAL39" s="723"/>
      <c r="WAM39" s="723"/>
      <c r="WAN39" s="723"/>
      <c r="WAO39" s="723"/>
      <c r="WAP39" s="723"/>
      <c r="WAQ39" s="723"/>
      <c r="WAR39" s="723"/>
      <c r="WAS39" s="723"/>
      <c r="WAT39" s="723"/>
      <c r="WAU39" s="723"/>
      <c r="WAV39" s="723"/>
      <c r="WAW39" s="723"/>
      <c r="WAX39" s="723"/>
      <c r="WAY39" s="723"/>
      <c r="WAZ39" s="723"/>
      <c r="WBA39" s="723"/>
      <c r="WBB39" s="723"/>
      <c r="WBC39" s="723"/>
      <c r="WBD39" s="723"/>
      <c r="WBE39" s="723"/>
      <c r="WBF39" s="723"/>
      <c r="WBG39" s="723"/>
      <c r="WBH39" s="723"/>
      <c r="WBI39" s="723"/>
      <c r="WBJ39" s="723"/>
      <c r="WBK39" s="723"/>
      <c r="WBL39" s="723"/>
      <c r="WBM39" s="723"/>
      <c r="WBN39" s="723"/>
      <c r="WBO39" s="723"/>
      <c r="WBP39" s="723"/>
      <c r="WBQ39" s="723"/>
      <c r="WBR39" s="723"/>
      <c r="WBS39" s="723"/>
      <c r="WBT39" s="723"/>
      <c r="WBU39" s="723"/>
      <c r="WBV39" s="723"/>
      <c r="WBW39" s="723"/>
      <c r="WBX39" s="723"/>
      <c r="WBY39" s="723"/>
      <c r="WBZ39" s="723"/>
      <c r="WCA39" s="723"/>
      <c r="WCB39" s="723"/>
      <c r="WCC39" s="723"/>
      <c r="WCD39" s="723"/>
      <c r="WCE39" s="723"/>
      <c r="WCF39" s="723"/>
      <c r="WCG39" s="723"/>
      <c r="WCH39" s="723"/>
      <c r="WCI39" s="723"/>
      <c r="WCJ39" s="723"/>
      <c r="WCK39" s="723"/>
      <c r="WCL39" s="723"/>
      <c r="WCM39" s="723"/>
      <c r="WCN39" s="723"/>
      <c r="WCO39" s="723"/>
      <c r="WCP39" s="723"/>
      <c r="WCQ39" s="723"/>
      <c r="WCR39" s="723"/>
      <c r="WCS39" s="723"/>
      <c r="WCT39" s="723"/>
      <c r="WCU39" s="723"/>
      <c r="WCV39" s="723"/>
      <c r="WCW39" s="723"/>
      <c r="WCX39" s="723"/>
      <c r="WCY39" s="723"/>
      <c r="WCZ39" s="723"/>
      <c r="WDA39" s="723"/>
      <c r="WDB39" s="723"/>
      <c r="WDC39" s="723"/>
      <c r="WDD39" s="723"/>
      <c r="WDE39" s="723"/>
      <c r="WDF39" s="723"/>
      <c r="WDG39" s="723"/>
      <c r="WDH39" s="723"/>
      <c r="WDI39" s="723"/>
      <c r="WDJ39" s="723"/>
      <c r="WDK39" s="723"/>
      <c r="WDL39" s="723"/>
      <c r="WDM39" s="723"/>
      <c r="WDN39" s="723"/>
      <c r="WDO39" s="723"/>
      <c r="WDP39" s="723"/>
      <c r="WDQ39" s="723"/>
      <c r="WDR39" s="723"/>
      <c r="WDS39" s="723"/>
      <c r="WDT39" s="723"/>
      <c r="WDU39" s="723"/>
      <c r="WDV39" s="723"/>
      <c r="WDW39" s="723"/>
      <c r="WDX39" s="723"/>
      <c r="WDY39" s="723"/>
      <c r="WDZ39" s="723"/>
      <c r="WEA39" s="723"/>
      <c r="WEB39" s="723"/>
      <c r="WEC39" s="723"/>
      <c r="WED39" s="723"/>
      <c r="WEE39" s="723"/>
      <c r="WEF39" s="723"/>
      <c r="WEG39" s="723"/>
      <c r="WEH39" s="723"/>
      <c r="WEI39" s="723"/>
      <c r="WEJ39" s="723"/>
      <c r="WEK39" s="723"/>
      <c r="WEL39" s="723"/>
      <c r="WEM39" s="723"/>
      <c r="WEN39" s="723"/>
      <c r="WEO39" s="723"/>
      <c r="WEP39" s="723"/>
      <c r="WEQ39" s="723"/>
      <c r="WER39" s="723"/>
      <c r="WES39" s="723"/>
      <c r="WET39" s="723"/>
      <c r="WEU39" s="723"/>
      <c r="WEV39" s="723"/>
      <c r="WEW39" s="723"/>
      <c r="WEX39" s="723"/>
      <c r="WEY39" s="723"/>
      <c r="WEZ39" s="723"/>
      <c r="WFA39" s="723"/>
      <c r="WFB39" s="723"/>
      <c r="WFC39" s="723"/>
      <c r="WFD39" s="723"/>
      <c r="WFE39" s="723"/>
      <c r="WFF39" s="723"/>
      <c r="WFG39" s="723"/>
      <c r="WFH39" s="723"/>
      <c r="WFI39" s="723"/>
      <c r="WFJ39" s="723"/>
      <c r="WFK39" s="723"/>
      <c r="WFL39" s="723"/>
      <c r="WFM39" s="723"/>
      <c r="WFN39" s="723"/>
      <c r="WFO39" s="723"/>
      <c r="WFP39" s="723"/>
      <c r="WFQ39" s="723"/>
      <c r="WFR39" s="723"/>
      <c r="WFS39" s="723"/>
      <c r="WFT39" s="723"/>
      <c r="WFU39" s="723"/>
      <c r="WFV39" s="723"/>
      <c r="WFW39" s="723"/>
      <c r="WFX39" s="723"/>
      <c r="WFY39" s="723"/>
      <c r="WFZ39" s="723"/>
      <c r="WGA39" s="723"/>
      <c r="WGB39" s="723"/>
      <c r="WGC39" s="723"/>
      <c r="WGD39" s="723"/>
      <c r="WGE39" s="723"/>
      <c r="WGF39" s="723"/>
      <c r="WGG39" s="723"/>
      <c r="WGH39" s="723"/>
      <c r="WGI39" s="723"/>
      <c r="WGJ39" s="723"/>
      <c r="WGK39" s="723"/>
      <c r="WGL39" s="723"/>
      <c r="WGM39" s="723"/>
      <c r="WGN39" s="723"/>
      <c r="WGO39" s="723"/>
      <c r="WGP39" s="723"/>
      <c r="WGQ39" s="723"/>
      <c r="WGR39" s="723"/>
      <c r="WGS39" s="723"/>
      <c r="WGT39" s="723"/>
      <c r="WGU39" s="723"/>
      <c r="WGV39" s="723"/>
      <c r="WGW39" s="723"/>
      <c r="WGX39" s="723"/>
      <c r="WGY39" s="723"/>
      <c r="WGZ39" s="723"/>
      <c r="WHA39" s="723"/>
      <c r="WHB39" s="723"/>
      <c r="WHC39" s="723"/>
      <c r="WHD39" s="723"/>
      <c r="WHE39" s="723"/>
      <c r="WHF39" s="723"/>
      <c r="WHG39" s="723"/>
      <c r="WHH39" s="723"/>
      <c r="WHI39" s="723"/>
      <c r="WHJ39" s="723"/>
      <c r="WHK39" s="723"/>
      <c r="WHL39" s="723"/>
      <c r="WHM39" s="723"/>
      <c r="WHN39" s="723"/>
      <c r="WHO39" s="723"/>
      <c r="WHP39" s="723"/>
      <c r="WHQ39" s="723"/>
      <c r="WHR39" s="723"/>
      <c r="WHS39" s="723"/>
      <c r="WHT39" s="723"/>
      <c r="WHU39" s="723"/>
      <c r="WHV39" s="723"/>
      <c r="WHW39" s="723"/>
      <c r="WHX39" s="723"/>
      <c r="WHY39" s="723"/>
      <c r="WHZ39" s="723"/>
      <c r="WIA39" s="723"/>
      <c r="WIB39" s="723"/>
      <c r="WIC39" s="723"/>
      <c r="WID39" s="723"/>
      <c r="WIE39" s="723"/>
      <c r="WIF39" s="723"/>
      <c r="WIG39" s="723"/>
      <c r="WIH39" s="723"/>
      <c r="WII39" s="723"/>
      <c r="WIJ39" s="723"/>
      <c r="WIK39" s="723"/>
      <c r="WIL39" s="723"/>
      <c r="WIM39" s="723"/>
      <c r="WIN39" s="723"/>
      <c r="WIO39" s="723"/>
      <c r="WIP39" s="723"/>
      <c r="WIQ39" s="723"/>
      <c r="WIR39" s="723"/>
      <c r="WIS39" s="723"/>
      <c r="WIT39" s="723"/>
      <c r="WIU39" s="723"/>
      <c r="WIV39" s="723"/>
      <c r="WIW39" s="723"/>
      <c r="WIX39" s="723"/>
      <c r="WIY39" s="723"/>
      <c r="WIZ39" s="723"/>
      <c r="WJA39" s="723"/>
      <c r="WJB39" s="723"/>
      <c r="WJC39" s="723"/>
      <c r="WJD39" s="723"/>
      <c r="WJE39" s="723"/>
      <c r="WJF39" s="723"/>
      <c r="WJG39" s="723"/>
      <c r="WJH39" s="723"/>
      <c r="WJI39" s="723"/>
      <c r="WJJ39" s="723"/>
      <c r="WJK39" s="723"/>
      <c r="WJL39" s="723"/>
      <c r="WJM39" s="723"/>
      <c r="WJN39" s="723"/>
      <c r="WJO39" s="723"/>
      <c r="WJP39" s="723"/>
      <c r="WJQ39" s="723"/>
      <c r="WJR39" s="723"/>
      <c r="WJS39" s="723"/>
      <c r="WJT39" s="723"/>
      <c r="WJU39" s="723"/>
      <c r="WJV39" s="723"/>
      <c r="WJW39" s="723"/>
      <c r="WJX39" s="723"/>
      <c r="WJY39" s="723"/>
      <c r="WJZ39" s="723"/>
      <c r="WKA39" s="723"/>
      <c r="WKB39" s="723"/>
      <c r="WKC39" s="723"/>
      <c r="WKD39" s="723"/>
      <c r="WKE39" s="723"/>
      <c r="WKF39" s="723"/>
      <c r="WKG39" s="723"/>
      <c r="WKH39" s="723"/>
      <c r="WKI39" s="723"/>
      <c r="WKJ39" s="723"/>
      <c r="WKK39" s="723"/>
      <c r="WKL39" s="723"/>
      <c r="WKM39" s="723"/>
      <c r="WKN39" s="723"/>
      <c r="WKO39" s="723"/>
      <c r="WKP39" s="723"/>
      <c r="WKQ39" s="723"/>
      <c r="WKR39" s="723"/>
      <c r="WKS39" s="723"/>
      <c r="WKT39" s="723"/>
      <c r="WKU39" s="723"/>
      <c r="WKV39" s="723"/>
      <c r="WKW39" s="723"/>
      <c r="WKX39" s="723"/>
      <c r="WKY39" s="723"/>
      <c r="WKZ39" s="723"/>
      <c r="WLA39" s="723"/>
      <c r="WLB39" s="723"/>
      <c r="WLC39" s="723"/>
      <c r="WLD39" s="723"/>
      <c r="WLE39" s="723"/>
      <c r="WLF39" s="723"/>
      <c r="WLG39" s="723"/>
      <c r="WLH39" s="723"/>
      <c r="WLI39" s="723"/>
      <c r="WLJ39" s="723"/>
      <c r="WLK39" s="723"/>
      <c r="WLL39" s="723"/>
      <c r="WLM39" s="723"/>
      <c r="WLN39" s="723"/>
      <c r="WLO39" s="723"/>
      <c r="WLP39" s="723"/>
      <c r="WLQ39" s="723"/>
      <c r="WLR39" s="723"/>
      <c r="WLS39" s="723"/>
      <c r="WLT39" s="723"/>
      <c r="WLU39" s="723"/>
      <c r="WLV39" s="723"/>
      <c r="WLW39" s="723"/>
      <c r="WLX39" s="723"/>
      <c r="WLY39" s="723"/>
      <c r="WLZ39" s="723"/>
      <c r="WMA39" s="723"/>
      <c r="WMB39" s="723"/>
      <c r="WMC39" s="723"/>
      <c r="WMD39" s="723"/>
      <c r="WME39" s="723"/>
      <c r="WMF39" s="723"/>
      <c r="WMG39" s="723"/>
      <c r="WMH39" s="723"/>
      <c r="WMI39" s="723"/>
      <c r="WMJ39" s="723"/>
      <c r="WMK39" s="723"/>
      <c r="WML39" s="723"/>
      <c r="WMM39" s="723"/>
      <c r="WMN39" s="723"/>
      <c r="WMO39" s="723"/>
      <c r="WMP39" s="723"/>
      <c r="WMQ39" s="723"/>
      <c r="WMR39" s="723"/>
      <c r="WMS39" s="723"/>
      <c r="WMT39" s="723"/>
      <c r="WMU39" s="723"/>
      <c r="WMV39" s="723"/>
      <c r="WMW39" s="723"/>
      <c r="WMX39" s="723"/>
      <c r="WMY39" s="723"/>
      <c r="WMZ39" s="723"/>
      <c r="WNA39" s="723"/>
      <c r="WNB39" s="723"/>
      <c r="WNC39" s="723"/>
      <c r="WND39" s="723"/>
      <c r="WNE39" s="723"/>
      <c r="WNF39" s="723"/>
      <c r="WNG39" s="723"/>
      <c r="WNH39" s="723"/>
      <c r="WNI39" s="723"/>
      <c r="WNJ39" s="723"/>
      <c r="WNK39" s="723"/>
      <c r="WNL39" s="723"/>
      <c r="WNM39" s="723"/>
      <c r="WNN39" s="723"/>
      <c r="WNO39" s="723"/>
      <c r="WNP39" s="723"/>
      <c r="WNQ39" s="723"/>
      <c r="WNR39" s="723"/>
      <c r="WNS39" s="723"/>
      <c r="WNT39" s="723"/>
      <c r="WNU39" s="723"/>
      <c r="WNV39" s="723"/>
      <c r="WNW39" s="723"/>
      <c r="WNX39" s="723"/>
      <c r="WNY39" s="723"/>
      <c r="WNZ39" s="723"/>
      <c r="WOA39" s="723"/>
      <c r="WOB39" s="723"/>
      <c r="WOC39" s="723"/>
      <c r="WOD39" s="723"/>
      <c r="WOE39" s="723"/>
      <c r="WOF39" s="723"/>
      <c r="WOG39" s="723"/>
      <c r="WOH39" s="723"/>
      <c r="WOI39" s="723"/>
      <c r="WOJ39" s="723"/>
      <c r="WOK39" s="723"/>
      <c r="WOL39" s="723"/>
      <c r="WOM39" s="723"/>
      <c r="WON39" s="723"/>
      <c r="WOO39" s="723"/>
      <c r="WOP39" s="723"/>
      <c r="WOQ39" s="723"/>
      <c r="WOR39" s="723"/>
      <c r="WOS39" s="723"/>
      <c r="WOT39" s="723"/>
      <c r="WOU39" s="723"/>
      <c r="WOV39" s="723"/>
      <c r="WOW39" s="723"/>
      <c r="WOX39" s="723"/>
      <c r="WOY39" s="723"/>
      <c r="WOZ39" s="723"/>
      <c r="WPA39" s="723"/>
      <c r="WPB39" s="723"/>
      <c r="WPC39" s="723"/>
      <c r="WPD39" s="723"/>
      <c r="WPE39" s="723"/>
      <c r="WPF39" s="723"/>
      <c r="WPG39" s="723"/>
      <c r="WPH39" s="723"/>
      <c r="WPI39" s="723"/>
      <c r="WPJ39" s="723"/>
      <c r="WPK39" s="723"/>
      <c r="WPL39" s="723"/>
      <c r="WPM39" s="723"/>
      <c r="WPN39" s="723"/>
      <c r="WPO39" s="723"/>
      <c r="WPP39" s="723"/>
      <c r="WPQ39" s="723"/>
      <c r="WPR39" s="723"/>
      <c r="WPS39" s="723"/>
      <c r="WPT39" s="723"/>
      <c r="WPU39" s="723"/>
      <c r="WPV39" s="723"/>
      <c r="WPW39" s="723"/>
      <c r="WPX39" s="723"/>
      <c r="WPY39" s="723"/>
      <c r="WPZ39" s="723"/>
      <c r="WQA39" s="723"/>
      <c r="WQB39" s="723"/>
      <c r="WQC39" s="723"/>
      <c r="WQD39" s="723"/>
      <c r="WQE39" s="723"/>
      <c r="WQF39" s="723"/>
      <c r="WQG39" s="723"/>
      <c r="WQH39" s="723"/>
      <c r="WQI39" s="723"/>
      <c r="WQJ39" s="723"/>
      <c r="WQK39" s="723"/>
      <c r="WQL39" s="723"/>
      <c r="WQM39" s="723"/>
      <c r="WQN39" s="723"/>
      <c r="WQO39" s="723"/>
      <c r="WQP39" s="723"/>
      <c r="WQQ39" s="723"/>
      <c r="WQR39" s="723"/>
      <c r="WQS39" s="723"/>
      <c r="WQT39" s="723"/>
      <c r="WQU39" s="723"/>
      <c r="WQV39" s="723"/>
      <c r="WQW39" s="723"/>
      <c r="WQX39" s="723"/>
      <c r="WQY39" s="723"/>
      <c r="WQZ39" s="723"/>
      <c r="WRA39" s="723"/>
      <c r="WRB39" s="723"/>
      <c r="WRC39" s="723"/>
      <c r="WRD39" s="723"/>
      <c r="WRE39" s="723"/>
      <c r="WRF39" s="723"/>
      <c r="WRG39" s="723"/>
      <c r="WRH39" s="723"/>
      <c r="WRI39" s="723"/>
      <c r="WRJ39" s="723"/>
      <c r="WRK39" s="723"/>
      <c r="WRL39" s="723"/>
      <c r="WRM39" s="723"/>
      <c r="WRN39" s="723"/>
      <c r="WRO39" s="723"/>
      <c r="WRP39" s="723"/>
      <c r="WRQ39" s="723"/>
      <c r="WRR39" s="723"/>
      <c r="WRS39" s="723"/>
      <c r="WRT39" s="723"/>
      <c r="WRU39" s="723"/>
      <c r="WRV39" s="723"/>
      <c r="WRW39" s="723"/>
      <c r="WRX39" s="723"/>
      <c r="WRY39" s="723"/>
      <c r="WRZ39" s="723"/>
      <c r="WSA39" s="723"/>
      <c r="WSB39" s="723"/>
      <c r="WSC39" s="723"/>
      <c r="WSD39" s="723"/>
      <c r="WSE39" s="723"/>
      <c r="WSF39" s="723"/>
      <c r="WSG39" s="723"/>
      <c r="WSH39" s="723"/>
      <c r="WSI39" s="723"/>
      <c r="WSJ39" s="723"/>
      <c r="WSK39" s="723"/>
      <c r="WSL39" s="723"/>
      <c r="WSM39" s="723"/>
      <c r="WSN39" s="723"/>
      <c r="WSO39" s="723"/>
      <c r="WSP39" s="723"/>
      <c r="WSQ39" s="723"/>
      <c r="WSR39" s="723"/>
      <c r="WSS39" s="723"/>
      <c r="WST39" s="723"/>
      <c r="WSU39" s="723"/>
      <c r="WSV39" s="723"/>
      <c r="WSW39" s="723"/>
      <c r="WSX39" s="723"/>
      <c r="WSY39" s="723"/>
      <c r="WSZ39" s="723"/>
      <c r="WTA39" s="723"/>
      <c r="WTB39" s="723"/>
      <c r="WTC39" s="723"/>
      <c r="WTD39" s="723"/>
      <c r="WTE39" s="723"/>
      <c r="WTF39" s="723"/>
      <c r="WTG39" s="723"/>
      <c r="WTH39" s="723"/>
      <c r="WTI39" s="723"/>
      <c r="WTJ39" s="723"/>
      <c r="WTK39" s="723"/>
      <c r="WTL39" s="723"/>
      <c r="WTM39" s="723"/>
      <c r="WTN39" s="723"/>
      <c r="WTO39" s="723"/>
      <c r="WTP39" s="723"/>
      <c r="WTQ39" s="723"/>
      <c r="WTR39" s="723"/>
      <c r="WTS39" s="723"/>
      <c r="WTT39" s="723"/>
      <c r="WTU39" s="723"/>
      <c r="WTV39" s="723"/>
      <c r="WTW39" s="723"/>
      <c r="WTX39" s="723"/>
      <c r="WTY39" s="723"/>
      <c r="WTZ39" s="723"/>
      <c r="WUA39" s="723"/>
      <c r="WUB39" s="723"/>
      <c r="WUC39" s="723"/>
      <c r="WUD39" s="723"/>
      <c r="WUE39" s="723"/>
      <c r="WUF39" s="723"/>
      <c r="WUG39" s="723"/>
      <c r="WUH39" s="723"/>
      <c r="WUI39" s="723"/>
      <c r="WUJ39" s="723"/>
      <c r="WUK39" s="723"/>
      <c r="WUL39" s="723"/>
      <c r="WUM39" s="723"/>
      <c r="WUN39" s="723"/>
      <c r="WUO39" s="723"/>
      <c r="WUP39" s="723"/>
      <c r="WUQ39" s="723"/>
      <c r="WUR39" s="723"/>
      <c r="WUS39" s="723"/>
      <c r="WUT39" s="723"/>
      <c r="WUU39" s="723"/>
      <c r="WUV39" s="723"/>
      <c r="WUW39" s="723"/>
      <c r="WUX39" s="723"/>
      <c r="WUY39" s="723"/>
      <c r="WUZ39" s="723"/>
      <c r="WVA39" s="723"/>
      <c r="WVB39" s="723"/>
      <c r="WVC39" s="723"/>
      <c r="WVD39" s="723"/>
      <c r="WVE39" s="723"/>
      <c r="WVF39" s="723"/>
      <c r="WVG39" s="723"/>
      <c r="WVH39" s="723"/>
      <c r="WVI39" s="723"/>
      <c r="WVJ39" s="723"/>
      <c r="WVK39" s="723"/>
      <c r="WVL39" s="723"/>
      <c r="WVM39" s="723"/>
      <c r="WVN39" s="723"/>
      <c r="WVO39" s="723"/>
      <c r="WVP39" s="723"/>
      <c r="WVQ39" s="723"/>
      <c r="WVR39" s="723"/>
      <c r="WVS39" s="723"/>
      <c r="WVT39" s="723"/>
      <c r="WVU39" s="723"/>
      <c r="WVV39" s="723"/>
      <c r="WVW39" s="723"/>
      <c r="WVX39" s="723"/>
      <c r="WVY39" s="723"/>
      <c r="WVZ39" s="723"/>
      <c r="WWA39" s="723"/>
      <c r="WWB39" s="723"/>
      <c r="WWC39" s="723"/>
      <c r="WWD39" s="723"/>
      <c r="WWE39" s="723"/>
      <c r="WWF39" s="723"/>
      <c r="WWG39" s="723"/>
      <c r="WWH39" s="723"/>
      <c r="WWI39" s="723"/>
      <c r="WWJ39" s="723"/>
      <c r="WWK39" s="723"/>
      <c r="WWL39" s="723"/>
      <c r="WWM39" s="723"/>
      <c r="WWN39" s="723"/>
      <c r="WWO39" s="723"/>
      <c r="WWP39" s="723"/>
      <c r="WWQ39" s="723"/>
      <c r="WWR39" s="723"/>
      <c r="WWS39" s="723"/>
      <c r="WWT39" s="723"/>
      <c r="WWU39" s="723"/>
      <c r="WWV39" s="723"/>
      <c r="WWW39" s="723"/>
      <c r="WWX39" s="723"/>
      <c r="WWY39" s="723"/>
      <c r="WWZ39" s="723"/>
      <c r="WXA39" s="723"/>
      <c r="WXB39" s="723"/>
      <c r="WXC39" s="723"/>
      <c r="WXD39" s="723"/>
      <c r="WXE39" s="723"/>
      <c r="WXF39" s="723"/>
      <c r="WXG39" s="723"/>
      <c r="WXH39" s="723"/>
      <c r="WXI39" s="723"/>
      <c r="WXJ39" s="723"/>
      <c r="WXK39" s="723"/>
      <c r="WXL39" s="723"/>
      <c r="WXM39" s="723"/>
      <c r="WXN39" s="723"/>
      <c r="WXO39" s="723"/>
      <c r="WXP39" s="723"/>
      <c r="WXQ39" s="723"/>
      <c r="WXR39" s="723"/>
      <c r="WXS39" s="723"/>
      <c r="WXT39" s="723"/>
      <c r="WXU39" s="723"/>
      <c r="WXV39" s="723"/>
      <c r="WXW39" s="723"/>
      <c r="WXX39" s="723"/>
      <c r="WXY39" s="723"/>
      <c r="WXZ39" s="723"/>
      <c r="WYA39" s="723"/>
      <c r="WYB39" s="723"/>
      <c r="WYC39" s="723"/>
      <c r="WYD39" s="723"/>
      <c r="WYE39" s="723"/>
      <c r="WYF39" s="723"/>
      <c r="WYG39" s="723"/>
      <c r="WYH39" s="723"/>
      <c r="WYI39" s="723"/>
      <c r="WYJ39" s="723"/>
      <c r="WYK39" s="723"/>
      <c r="WYL39" s="723"/>
      <c r="WYM39" s="723"/>
      <c r="WYN39" s="723"/>
      <c r="WYO39" s="723"/>
      <c r="WYP39" s="723"/>
      <c r="WYQ39" s="723"/>
      <c r="WYR39" s="723"/>
      <c r="WYS39" s="723"/>
      <c r="WYT39" s="723"/>
      <c r="WYU39" s="723"/>
      <c r="WYV39" s="723"/>
      <c r="WYW39" s="723"/>
      <c r="WYX39" s="723"/>
      <c r="WYY39" s="723"/>
      <c r="WYZ39" s="723"/>
      <c r="WZA39" s="723"/>
      <c r="WZB39" s="723"/>
      <c r="WZC39" s="723"/>
      <c r="WZD39" s="723"/>
      <c r="WZE39" s="723"/>
      <c r="WZF39" s="723"/>
      <c r="WZG39" s="723"/>
      <c r="WZH39" s="723"/>
      <c r="WZI39" s="723"/>
      <c r="WZJ39" s="723"/>
      <c r="WZK39" s="723"/>
      <c r="WZL39" s="723"/>
      <c r="WZM39" s="723"/>
      <c r="WZN39" s="723"/>
      <c r="WZO39" s="723"/>
      <c r="WZP39" s="723"/>
      <c r="WZQ39" s="723"/>
      <c r="WZR39" s="723"/>
      <c r="WZS39" s="723"/>
      <c r="WZT39" s="723"/>
      <c r="WZU39" s="723"/>
      <c r="WZV39" s="723"/>
      <c r="WZW39" s="723"/>
      <c r="WZX39" s="723"/>
      <c r="WZY39" s="723"/>
      <c r="WZZ39" s="723"/>
      <c r="XAA39" s="723"/>
      <c r="XAB39" s="723"/>
      <c r="XAC39" s="723"/>
      <c r="XAD39" s="723"/>
      <c r="XAE39" s="723"/>
      <c r="XAF39" s="723"/>
      <c r="XAG39" s="723"/>
      <c r="XAH39" s="723"/>
      <c r="XAI39" s="723"/>
      <c r="XAJ39" s="723"/>
      <c r="XAK39" s="723"/>
      <c r="XAL39" s="723"/>
      <c r="XAM39" s="723"/>
      <c r="XAN39" s="723"/>
      <c r="XAO39" s="723"/>
      <c r="XAP39" s="723"/>
      <c r="XAQ39" s="723"/>
      <c r="XAR39" s="723"/>
      <c r="XAS39" s="723"/>
      <c r="XAT39" s="723"/>
      <c r="XAU39" s="723"/>
      <c r="XAV39" s="723"/>
      <c r="XAW39" s="723"/>
      <c r="XAX39" s="723"/>
      <c r="XAY39" s="723"/>
      <c r="XAZ39" s="723"/>
      <c r="XBA39" s="723"/>
      <c r="XBB39" s="723"/>
      <c r="XBC39" s="723"/>
      <c r="XBD39" s="723"/>
      <c r="XBE39" s="723"/>
      <c r="XBF39" s="723"/>
      <c r="XBG39" s="723"/>
      <c r="XBH39" s="723"/>
      <c r="XBI39" s="723"/>
      <c r="XBJ39" s="723"/>
      <c r="XBK39" s="723"/>
      <c r="XBL39" s="723"/>
      <c r="XBM39" s="723"/>
      <c r="XBN39" s="723"/>
      <c r="XBO39" s="723"/>
      <c r="XBP39" s="723"/>
      <c r="XBQ39" s="723"/>
      <c r="XBR39" s="723"/>
      <c r="XBS39" s="723"/>
      <c r="XBT39" s="723"/>
      <c r="XBU39" s="723"/>
      <c r="XBV39" s="723"/>
      <c r="XBW39" s="723"/>
      <c r="XBX39" s="723"/>
      <c r="XBY39" s="723"/>
      <c r="XBZ39" s="723"/>
      <c r="XCA39" s="723"/>
      <c r="XCB39" s="723"/>
      <c r="XCC39" s="723"/>
      <c r="XCD39" s="723"/>
      <c r="XCE39" s="723"/>
      <c r="XCF39" s="723"/>
      <c r="XCG39" s="723"/>
      <c r="XCH39" s="723"/>
      <c r="XCI39" s="723"/>
      <c r="XCJ39" s="723"/>
      <c r="XCK39" s="723"/>
      <c r="XCL39" s="723"/>
      <c r="XCM39" s="723"/>
      <c r="XCN39" s="723"/>
      <c r="XCO39" s="723"/>
      <c r="XCP39" s="723"/>
      <c r="XCQ39" s="723"/>
      <c r="XCR39" s="723"/>
      <c r="XCS39" s="723"/>
      <c r="XCT39" s="723"/>
      <c r="XCU39" s="723"/>
      <c r="XCV39" s="723"/>
      <c r="XCW39" s="723"/>
      <c r="XCX39" s="723"/>
      <c r="XCY39" s="723"/>
      <c r="XCZ39" s="723"/>
      <c r="XDA39" s="723"/>
      <c r="XDB39" s="723"/>
      <c r="XDC39" s="723"/>
      <c r="XDD39" s="723"/>
      <c r="XDE39" s="723"/>
      <c r="XDF39" s="723"/>
      <c r="XDG39" s="723"/>
      <c r="XDH39" s="723"/>
      <c r="XDI39" s="723"/>
      <c r="XDJ39" s="723"/>
      <c r="XDK39" s="723"/>
      <c r="XDL39" s="723"/>
      <c r="XDM39" s="723"/>
      <c r="XDN39" s="723"/>
      <c r="XDO39" s="723"/>
      <c r="XDP39" s="723"/>
      <c r="XDQ39" s="723"/>
      <c r="XDR39" s="723"/>
      <c r="XDS39" s="723"/>
      <c r="XDT39" s="723"/>
      <c r="XDU39" s="723"/>
      <c r="XDV39" s="723"/>
      <c r="XDW39" s="723"/>
      <c r="XDX39" s="723"/>
      <c r="XDY39" s="723"/>
      <c r="XDZ39" s="723"/>
      <c r="XEA39" s="723"/>
      <c r="XEB39" s="723"/>
      <c r="XEC39" s="723"/>
      <c r="XED39" s="723"/>
      <c r="XEE39" s="723"/>
      <c r="XEF39" s="723"/>
      <c r="XEG39" s="723"/>
      <c r="XEH39" s="723"/>
      <c r="XEI39" s="723"/>
      <c r="XEJ39" s="723"/>
      <c r="XEK39" s="723"/>
      <c r="XEL39" s="723"/>
      <c r="XEM39" s="723"/>
      <c r="XEN39" s="723"/>
      <c r="XEO39" s="723"/>
      <c r="XEP39" s="723"/>
      <c r="XEQ39" s="723"/>
      <c r="XER39" s="723"/>
      <c r="XES39" s="723"/>
      <c r="XET39" s="723"/>
      <c r="XEU39" s="723"/>
      <c r="XEV39" s="723"/>
      <c r="XEW39" s="723"/>
      <c r="XEX39" s="723"/>
      <c r="XEY39" s="723"/>
      <c r="XEZ39" s="723"/>
    </row>
    <row r="40" spans="1:16380" x14ac:dyDescent="0.25">
      <c r="B40" s="1113" t="s">
        <v>1597</v>
      </c>
      <c r="C40" s="1015">
        <v>1024</v>
      </c>
      <c r="D40" s="983" t="s">
        <v>1456</v>
      </c>
      <c r="E40" s="976" t="s">
        <v>1118</v>
      </c>
      <c r="F40" s="976"/>
      <c r="G40" s="973">
        <v>704027500</v>
      </c>
      <c r="H40" s="974"/>
      <c r="I40" s="974">
        <v>211208250</v>
      </c>
      <c r="J40" s="974"/>
      <c r="K40" s="975"/>
      <c r="L40" s="974"/>
      <c r="M40" s="1003">
        <v>211208250</v>
      </c>
      <c r="N40" s="976"/>
      <c r="O40" s="1013">
        <v>492819250</v>
      </c>
      <c r="P40" s="974"/>
      <c r="Q40" s="1147"/>
      <c r="R40" s="974"/>
      <c r="S40" s="976"/>
      <c r="T40" s="1000"/>
      <c r="U40" s="1000"/>
      <c r="W40" s="686"/>
      <c r="X40" s="686"/>
      <c r="Y40" s="686"/>
      <c r="Z40" s="686"/>
    </row>
    <row r="41" spans="1:16380" x14ac:dyDescent="0.25">
      <c r="B41" s="1113" t="s">
        <v>1597</v>
      </c>
      <c r="C41" s="1015">
        <v>1024</v>
      </c>
      <c r="D41" s="983" t="s">
        <v>1416</v>
      </c>
      <c r="E41" s="976" t="s">
        <v>1110</v>
      </c>
      <c r="F41" s="976"/>
      <c r="G41" s="973">
        <v>158133360</v>
      </c>
      <c r="H41" s="974"/>
      <c r="I41" s="974">
        <v>47440008</v>
      </c>
      <c r="J41" s="974"/>
      <c r="K41" s="975"/>
      <c r="L41" s="974"/>
      <c r="M41" s="1003">
        <v>47440008</v>
      </c>
      <c r="N41" s="976"/>
      <c r="O41" s="1013">
        <v>110693352</v>
      </c>
      <c r="P41" s="974"/>
      <c r="Q41" s="1147"/>
      <c r="R41" s="974"/>
      <c r="S41" s="985" t="s">
        <v>1323</v>
      </c>
      <c r="T41" s="1000"/>
      <c r="U41" s="1000"/>
      <c r="W41" s="686"/>
      <c r="X41" s="686"/>
      <c r="Y41" s="686"/>
      <c r="Z41" s="686"/>
    </row>
    <row r="42" spans="1:16380" x14ac:dyDescent="0.25">
      <c r="B42" s="1113" t="s">
        <v>1597</v>
      </c>
      <c r="C42" s="1015">
        <v>1024</v>
      </c>
      <c r="D42" s="983" t="s">
        <v>1433</v>
      </c>
      <c r="E42" s="976" t="s">
        <v>887</v>
      </c>
      <c r="F42" s="976"/>
      <c r="G42" s="973">
        <v>65675000</v>
      </c>
      <c r="H42" s="974"/>
      <c r="I42" s="974">
        <v>19702500</v>
      </c>
      <c r="J42" s="974">
        <v>19183000</v>
      </c>
      <c r="K42" s="975"/>
      <c r="L42" s="974"/>
      <c r="M42" s="1003">
        <v>38885500</v>
      </c>
      <c r="N42" s="976"/>
      <c r="O42" s="1013">
        <v>26789500</v>
      </c>
      <c r="P42" s="974"/>
      <c r="Q42" s="1147"/>
      <c r="R42" s="974"/>
      <c r="S42" s="976"/>
      <c r="T42" s="1000"/>
      <c r="U42" s="1000"/>
      <c r="W42" s="686"/>
      <c r="X42" s="686"/>
      <c r="Y42" s="686"/>
      <c r="Z42" s="686"/>
    </row>
    <row r="43" spans="1:16380" x14ac:dyDescent="0.25">
      <c r="B43" s="1113" t="s">
        <v>1597</v>
      </c>
      <c r="C43" s="1015">
        <v>1024</v>
      </c>
      <c r="D43" s="983" t="s">
        <v>1604</v>
      </c>
      <c r="E43" s="976" t="s">
        <v>1605</v>
      </c>
      <c r="F43" s="976"/>
      <c r="G43" s="973">
        <v>197920000</v>
      </c>
      <c r="H43" s="974"/>
      <c r="I43" s="974">
        <v>59376000</v>
      </c>
      <c r="J43" s="974"/>
      <c r="K43" s="975"/>
      <c r="L43" s="974"/>
      <c r="M43" s="1003">
        <v>59376000</v>
      </c>
      <c r="N43" s="976"/>
      <c r="O43" s="1013">
        <v>138544000</v>
      </c>
      <c r="P43" s="974"/>
      <c r="Q43" s="1147"/>
      <c r="R43" s="974"/>
      <c r="S43" s="976"/>
      <c r="T43" s="1000"/>
      <c r="U43" s="1000"/>
      <c r="W43" s="686"/>
      <c r="X43" s="686"/>
      <c r="Y43" s="686"/>
      <c r="Z43" s="686"/>
    </row>
    <row r="44" spans="1:16380" x14ac:dyDescent="0.25">
      <c r="B44" s="1113" t="s">
        <v>1597</v>
      </c>
      <c r="C44" s="1015">
        <v>1024</v>
      </c>
      <c r="D44" s="983" t="s">
        <v>1345</v>
      </c>
      <c r="E44" s="976" t="s">
        <v>1607</v>
      </c>
      <c r="F44" s="976"/>
      <c r="G44" s="973">
        <v>188118000</v>
      </c>
      <c r="H44" s="974"/>
      <c r="I44" s="974">
        <v>50000000</v>
      </c>
      <c r="J44" s="974"/>
      <c r="K44" s="975"/>
      <c r="L44" s="974"/>
      <c r="M44" s="1003">
        <v>50000000</v>
      </c>
      <c r="N44" s="976"/>
      <c r="O44" s="1013">
        <v>138118000</v>
      </c>
      <c r="P44" s="974"/>
      <c r="Q44" s="1147"/>
      <c r="R44" s="974"/>
      <c r="S44" s="976"/>
      <c r="T44" s="1000"/>
      <c r="U44" s="1000"/>
      <c r="W44" s="686"/>
      <c r="X44" s="686"/>
      <c r="Y44" s="686"/>
      <c r="Z44" s="686"/>
    </row>
    <row r="45" spans="1:16380" x14ac:dyDescent="0.25">
      <c r="B45" s="1113" t="s">
        <v>1597</v>
      </c>
      <c r="C45" s="1015">
        <v>1024</v>
      </c>
      <c r="D45" s="985" t="s">
        <v>1608</v>
      </c>
      <c r="E45" s="985" t="s">
        <v>1609</v>
      </c>
      <c r="F45" s="985"/>
      <c r="G45" s="973">
        <v>236900000</v>
      </c>
      <c r="H45" s="974"/>
      <c r="I45" s="974">
        <v>118450000</v>
      </c>
      <c r="J45" s="974"/>
      <c r="K45" s="975"/>
      <c r="L45" s="974"/>
      <c r="M45" s="1003">
        <v>118450000</v>
      </c>
      <c r="N45" s="976"/>
      <c r="O45" s="1013">
        <v>118450000</v>
      </c>
      <c r="P45" s="974"/>
      <c r="Q45" s="1147"/>
      <c r="R45" s="974"/>
      <c r="S45" s="976" t="s">
        <v>1323</v>
      </c>
      <c r="T45" s="1000"/>
      <c r="U45" s="1000"/>
      <c r="W45" s="686"/>
      <c r="X45" s="686"/>
      <c r="Y45" s="686"/>
      <c r="Z45" s="686"/>
    </row>
    <row r="46" spans="1:16380" x14ac:dyDescent="0.25">
      <c r="B46" s="1113" t="s">
        <v>1597</v>
      </c>
      <c r="C46" s="1015">
        <v>1024</v>
      </c>
      <c r="D46" s="985" t="s">
        <v>1610</v>
      </c>
      <c r="E46" s="985" t="s">
        <v>1611</v>
      </c>
      <c r="F46" s="985"/>
      <c r="G46" s="973">
        <v>41227120</v>
      </c>
      <c r="H46" s="974"/>
      <c r="I46" s="974">
        <v>28858984</v>
      </c>
      <c r="J46" s="974"/>
      <c r="K46" s="975"/>
      <c r="L46" s="974"/>
      <c r="M46" s="1003">
        <v>28858984</v>
      </c>
      <c r="N46" s="976"/>
      <c r="O46" s="1013">
        <v>12368136</v>
      </c>
      <c r="P46" s="974"/>
      <c r="Q46" s="1147"/>
      <c r="R46" s="974"/>
      <c r="S46" s="976" t="s">
        <v>1323</v>
      </c>
      <c r="T46" s="1000"/>
      <c r="U46" s="1000"/>
      <c r="W46" s="686"/>
      <c r="X46" s="686"/>
      <c r="Y46" s="686"/>
      <c r="Z46" s="686"/>
    </row>
    <row r="47" spans="1:16380" x14ac:dyDescent="0.25">
      <c r="B47" s="1113" t="s">
        <v>1597</v>
      </c>
      <c r="C47" s="1015">
        <v>1024</v>
      </c>
      <c r="D47" s="985" t="s">
        <v>1612</v>
      </c>
      <c r="E47" s="985" t="s">
        <v>1432</v>
      </c>
      <c r="F47" s="985"/>
      <c r="G47" s="973">
        <v>270133622</v>
      </c>
      <c r="H47" s="974"/>
      <c r="I47" s="974">
        <v>108053448</v>
      </c>
      <c r="J47" s="974"/>
      <c r="K47" s="975"/>
      <c r="L47" s="974"/>
      <c r="M47" s="1003">
        <v>108053448</v>
      </c>
      <c r="N47" s="976"/>
      <c r="O47" s="1013">
        <v>162080174</v>
      </c>
      <c r="P47" s="974"/>
      <c r="Q47" s="1147"/>
      <c r="R47" s="974" t="s">
        <v>1417</v>
      </c>
      <c r="S47" s="976" t="s">
        <v>1323</v>
      </c>
      <c r="T47" s="1000"/>
      <c r="U47" s="1000"/>
      <c r="W47" s="686"/>
      <c r="X47" s="686"/>
      <c r="Y47" s="686"/>
      <c r="Z47" s="686"/>
    </row>
    <row r="48" spans="1:16380" x14ac:dyDescent="0.25">
      <c r="B48" s="1113" t="s">
        <v>1597</v>
      </c>
      <c r="C48" s="1015">
        <v>1024</v>
      </c>
      <c r="D48" s="985" t="s">
        <v>1447</v>
      </c>
      <c r="E48" s="985" t="s">
        <v>1266</v>
      </c>
      <c r="F48" s="985"/>
      <c r="G48" s="973">
        <v>92820000</v>
      </c>
      <c r="H48" s="974"/>
      <c r="I48" s="974">
        <v>46410000</v>
      </c>
      <c r="J48" s="974"/>
      <c r="K48" s="975"/>
      <c r="L48" s="974"/>
      <c r="M48" s="1003">
        <v>46410000</v>
      </c>
      <c r="N48" s="976"/>
      <c r="O48" s="1013">
        <v>46410000</v>
      </c>
      <c r="P48" s="974"/>
      <c r="Q48" s="1147"/>
      <c r="R48" s="974"/>
      <c r="S48" s="976"/>
      <c r="T48" s="1000"/>
      <c r="U48" s="1000"/>
      <c r="W48" s="686"/>
      <c r="X48" s="686"/>
      <c r="Y48" s="686"/>
      <c r="Z48" s="686"/>
    </row>
    <row r="49" spans="1:16380" x14ac:dyDescent="0.25">
      <c r="B49" s="1113" t="s">
        <v>1597</v>
      </c>
      <c r="C49" s="1015">
        <v>1024</v>
      </c>
      <c r="D49" s="976" t="s">
        <v>947</v>
      </c>
      <c r="E49" s="976"/>
      <c r="F49" s="976"/>
      <c r="G49" s="973">
        <v>0</v>
      </c>
      <c r="H49" s="974"/>
      <c r="I49" s="974">
        <v>840000</v>
      </c>
      <c r="J49" s="974">
        <v>1120000</v>
      </c>
      <c r="K49" s="975">
        <v>440000</v>
      </c>
      <c r="L49" s="974">
        <v>280000</v>
      </c>
      <c r="M49" s="1003">
        <v>2680000</v>
      </c>
      <c r="N49" s="976"/>
      <c r="O49" s="1013">
        <v>-2680000</v>
      </c>
      <c r="P49" s="974"/>
      <c r="Q49" s="1147"/>
      <c r="R49" s="974"/>
      <c r="S49" s="976"/>
      <c r="T49" s="1000" t="s">
        <v>948</v>
      </c>
      <c r="U49" s="1000">
        <v>0</v>
      </c>
      <c r="W49" s="686"/>
      <c r="X49" s="686"/>
      <c r="Y49" s="686"/>
      <c r="Z49" s="686"/>
    </row>
    <row r="50" spans="1:16380" ht="15.75" x14ac:dyDescent="0.25">
      <c r="A50" s="723"/>
      <c r="B50" s="720" t="s">
        <v>997</v>
      </c>
      <c r="C50" s="720">
        <v>1024</v>
      </c>
      <c r="D50" s="699" t="s">
        <v>1597</v>
      </c>
      <c r="E50" s="992"/>
      <c r="F50" s="992"/>
      <c r="G50" s="993"/>
      <c r="H50" s="994"/>
      <c r="I50" s="994"/>
      <c r="J50" s="994"/>
      <c r="K50" s="995"/>
      <c r="L50" s="994"/>
      <c r="M50" s="735">
        <v>711362190</v>
      </c>
      <c r="N50" s="992"/>
      <c r="O50" s="1042">
        <v>1243592412</v>
      </c>
      <c r="P50" s="994"/>
      <c r="Q50" s="1153"/>
      <c r="R50" s="994"/>
      <c r="S50" s="992"/>
      <c r="U50" s="687"/>
      <c r="W50" s="686"/>
      <c r="X50" s="686"/>
      <c r="Y50" s="686"/>
      <c r="Z50" s="686"/>
    </row>
    <row r="51" spans="1:16380" x14ac:dyDescent="0.25">
      <c r="B51" s="1192" t="s">
        <v>1068</v>
      </c>
      <c r="C51" s="1192">
        <v>1029</v>
      </c>
      <c r="D51" s="976" t="s">
        <v>1085</v>
      </c>
      <c r="E51" s="976" t="s">
        <v>887</v>
      </c>
      <c r="F51" s="976"/>
      <c r="G51" s="1108">
        <v>40000000</v>
      </c>
      <c r="H51" s="974">
        <v>65700000</v>
      </c>
      <c r="I51" s="973">
        <v>20000000</v>
      </c>
      <c r="J51" s="974">
        <v>20000000</v>
      </c>
      <c r="K51" s="975">
        <v>15700000</v>
      </c>
      <c r="L51" s="974"/>
      <c r="M51" s="974">
        <v>55700000</v>
      </c>
      <c r="N51" s="991"/>
      <c r="O51" s="1013">
        <v>10000000</v>
      </c>
      <c r="P51" s="974"/>
      <c r="Q51" s="1147"/>
      <c r="R51" s="974"/>
      <c r="S51" s="976"/>
      <c r="U51" s="687"/>
      <c r="V51" s="687"/>
      <c r="X51" s="686"/>
      <c r="Y51" s="686"/>
      <c r="Z51" s="686"/>
    </row>
    <row r="52" spans="1:16380" x14ac:dyDescent="0.25">
      <c r="B52" s="1192" t="s">
        <v>1068</v>
      </c>
      <c r="C52" s="1192">
        <v>1029</v>
      </c>
      <c r="D52" s="976" t="s">
        <v>947</v>
      </c>
      <c r="E52" s="976"/>
      <c r="F52" s="976"/>
      <c r="G52" s="973">
        <v>8150000</v>
      </c>
      <c r="H52" s="974"/>
      <c r="I52" s="973">
        <v>0</v>
      </c>
      <c r="J52" s="974"/>
      <c r="K52" s="975"/>
      <c r="L52" s="974"/>
      <c r="M52" s="974">
        <v>0</v>
      </c>
      <c r="N52" s="991"/>
      <c r="O52" s="1013">
        <v>8150000</v>
      </c>
      <c r="P52" s="974"/>
      <c r="Q52" s="1147"/>
      <c r="R52" s="974"/>
      <c r="S52" s="976"/>
      <c r="T52" s="1000" t="s">
        <v>948</v>
      </c>
      <c r="U52" s="1000">
        <v>0</v>
      </c>
      <c r="V52" s="687"/>
      <c r="X52" s="686"/>
      <c r="Y52" s="686"/>
      <c r="Z52" s="686"/>
    </row>
    <row r="53" spans="1:16380" ht="15.75" x14ac:dyDescent="0.25">
      <c r="A53" s="723"/>
      <c r="B53" s="720" t="s">
        <v>997</v>
      </c>
      <c r="C53" s="720">
        <v>1029</v>
      </c>
      <c r="D53" s="699" t="s">
        <v>1068</v>
      </c>
      <c r="E53" s="700"/>
      <c r="F53" s="700"/>
      <c r="G53" s="724"/>
      <c r="H53" s="702"/>
      <c r="I53" s="711"/>
      <c r="J53" s="701"/>
      <c r="K53" s="726"/>
      <c r="L53" s="702"/>
      <c r="M53" s="707">
        <v>55700000</v>
      </c>
      <c r="N53" s="707"/>
      <c r="O53" s="869">
        <v>18150000</v>
      </c>
      <c r="P53" s="742"/>
      <c r="Q53" s="1148"/>
      <c r="R53" s="742"/>
      <c r="S53" s="705"/>
      <c r="T53" s="722"/>
      <c r="U53" s="722"/>
      <c r="V53" s="722"/>
      <c r="W53" s="722"/>
      <c r="X53" s="723"/>
      <c r="Y53" s="723"/>
      <c r="Z53" s="723"/>
      <c r="AA53" s="723"/>
      <c r="AB53" s="723"/>
      <c r="AC53" s="723"/>
      <c r="AD53" s="723"/>
      <c r="AE53" s="723"/>
      <c r="AF53" s="723"/>
      <c r="AG53" s="723"/>
      <c r="AH53" s="723"/>
      <c r="AI53" s="723"/>
      <c r="AJ53" s="723"/>
      <c r="AK53" s="723"/>
      <c r="AL53" s="723"/>
      <c r="AM53" s="723"/>
      <c r="AN53" s="723"/>
      <c r="AO53" s="723"/>
      <c r="AP53" s="723"/>
      <c r="AQ53" s="723"/>
      <c r="AR53" s="723"/>
      <c r="AS53" s="723"/>
      <c r="AT53" s="723"/>
      <c r="AU53" s="723"/>
      <c r="AV53" s="723"/>
      <c r="AW53" s="723"/>
      <c r="AX53" s="723"/>
      <c r="AY53" s="723"/>
      <c r="AZ53" s="723"/>
      <c r="BA53" s="723"/>
      <c r="BB53" s="723"/>
      <c r="BC53" s="723"/>
      <c r="BD53" s="723"/>
      <c r="BE53" s="723"/>
      <c r="BF53" s="723"/>
      <c r="BG53" s="723"/>
      <c r="BH53" s="723"/>
      <c r="BI53" s="723"/>
      <c r="BJ53" s="723"/>
      <c r="BK53" s="723"/>
      <c r="BL53" s="723"/>
      <c r="BM53" s="723"/>
      <c r="BN53" s="723"/>
      <c r="BO53" s="723"/>
      <c r="BP53" s="723"/>
      <c r="BQ53" s="723"/>
      <c r="BR53" s="723"/>
      <c r="BS53" s="723"/>
      <c r="BT53" s="723"/>
      <c r="BU53" s="723"/>
      <c r="BV53" s="723"/>
      <c r="BW53" s="723"/>
      <c r="BX53" s="723"/>
      <c r="BY53" s="723"/>
      <c r="BZ53" s="723"/>
      <c r="CA53" s="723"/>
      <c r="CB53" s="723"/>
      <c r="CC53" s="723"/>
      <c r="CD53" s="723"/>
      <c r="CE53" s="723"/>
      <c r="CF53" s="723"/>
      <c r="CG53" s="723"/>
      <c r="CH53" s="723"/>
      <c r="CI53" s="723"/>
      <c r="CJ53" s="723"/>
      <c r="CK53" s="723"/>
      <c r="CL53" s="723"/>
      <c r="CM53" s="723"/>
      <c r="CN53" s="723"/>
      <c r="CO53" s="723"/>
      <c r="CP53" s="723"/>
      <c r="CQ53" s="723"/>
      <c r="CR53" s="723"/>
      <c r="CS53" s="723"/>
      <c r="CT53" s="723"/>
      <c r="CU53" s="723"/>
      <c r="CV53" s="723"/>
      <c r="CW53" s="723"/>
      <c r="CX53" s="723"/>
      <c r="CY53" s="723"/>
      <c r="CZ53" s="723"/>
      <c r="DA53" s="723"/>
      <c r="DB53" s="723"/>
      <c r="DC53" s="723"/>
      <c r="DD53" s="723"/>
      <c r="DE53" s="723"/>
      <c r="DF53" s="723"/>
      <c r="DG53" s="723"/>
      <c r="DH53" s="723"/>
      <c r="DI53" s="723"/>
      <c r="DJ53" s="723"/>
      <c r="DK53" s="723"/>
      <c r="DL53" s="723"/>
      <c r="DM53" s="723"/>
      <c r="DN53" s="723"/>
      <c r="DO53" s="723"/>
      <c r="DP53" s="723"/>
      <c r="DQ53" s="723"/>
      <c r="DR53" s="723"/>
      <c r="DS53" s="723"/>
      <c r="DT53" s="723"/>
      <c r="DU53" s="723"/>
      <c r="DV53" s="723"/>
      <c r="DW53" s="723"/>
      <c r="DX53" s="723"/>
      <c r="DY53" s="723"/>
      <c r="DZ53" s="723"/>
      <c r="EA53" s="723"/>
      <c r="EB53" s="723"/>
      <c r="EC53" s="723"/>
      <c r="ED53" s="723"/>
      <c r="EE53" s="723"/>
      <c r="EF53" s="723"/>
      <c r="EG53" s="723"/>
      <c r="EH53" s="723"/>
      <c r="EI53" s="723"/>
      <c r="EJ53" s="723"/>
      <c r="EK53" s="723"/>
      <c r="EL53" s="723"/>
      <c r="EM53" s="723"/>
      <c r="EN53" s="723"/>
      <c r="EO53" s="723"/>
      <c r="EP53" s="723"/>
      <c r="EQ53" s="723"/>
      <c r="ER53" s="723"/>
      <c r="ES53" s="723"/>
      <c r="ET53" s="723"/>
      <c r="EU53" s="723"/>
      <c r="EV53" s="723"/>
      <c r="EW53" s="723"/>
      <c r="EX53" s="723"/>
      <c r="EY53" s="723"/>
      <c r="EZ53" s="723"/>
      <c r="FA53" s="723"/>
      <c r="FB53" s="723"/>
      <c r="FC53" s="723"/>
      <c r="FD53" s="723"/>
      <c r="FE53" s="723"/>
      <c r="FF53" s="723"/>
      <c r="FG53" s="723"/>
      <c r="FH53" s="723"/>
      <c r="FI53" s="723"/>
      <c r="FJ53" s="723"/>
      <c r="FK53" s="723"/>
      <c r="FL53" s="723"/>
      <c r="FM53" s="723"/>
      <c r="FN53" s="723"/>
      <c r="FO53" s="723"/>
      <c r="FP53" s="723"/>
      <c r="FQ53" s="723"/>
      <c r="FR53" s="723"/>
      <c r="FS53" s="723"/>
      <c r="FT53" s="723"/>
      <c r="FU53" s="723"/>
      <c r="FV53" s="723"/>
      <c r="FW53" s="723"/>
      <c r="FX53" s="723"/>
      <c r="FY53" s="723"/>
      <c r="FZ53" s="723"/>
      <c r="GA53" s="723"/>
      <c r="GB53" s="723"/>
      <c r="GC53" s="723"/>
      <c r="GD53" s="723"/>
      <c r="GE53" s="723"/>
      <c r="GF53" s="723"/>
      <c r="GG53" s="723"/>
      <c r="GH53" s="723"/>
      <c r="GI53" s="723"/>
      <c r="GJ53" s="723"/>
      <c r="GK53" s="723"/>
      <c r="GL53" s="723"/>
      <c r="GM53" s="723"/>
      <c r="GN53" s="723"/>
      <c r="GO53" s="723"/>
      <c r="GP53" s="723"/>
      <c r="GQ53" s="723"/>
      <c r="GR53" s="723"/>
      <c r="GS53" s="723"/>
      <c r="GT53" s="723"/>
      <c r="GU53" s="723"/>
      <c r="GV53" s="723"/>
      <c r="GW53" s="723"/>
      <c r="GX53" s="723"/>
      <c r="GY53" s="723"/>
      <c r="GZ53" s="723"/>
      <c r="HA53" s="723"/>
      <c r="HB53" s="723"/>
      <c r="HC53" s="723"/>
      <c r="HD53" s="723"/>
      <c r="HE53" s="723"/>
      <c r="HF53" s="723"/>
      <c r="HG53" s="723"/>
      <c r="HH53" s="723"/>
      <c r="HI53" s="723"/>
      <c r="HJ53" s="723"/>
      <c r="HK53" s="723"/>
      <c r="HL53" s="723"/>
      <c r="HM53" s="723"/>
      <c r="HN53" s="723"/>
      <c r="HO53" s="723"/>
      <c r="HP53" s="723"/>
      <c r="HQ53" s="723"/>
      <c r="HR53" s="723"/>
      <c r="HS53" s="723"/>
      <c r="HT53" s="723"/>
      <c r="HU53" s="723"/>
      <c r="HV53" s="723"/>
      <c r="HW53" s="723"/>
      <c r="HX53" s="723"/>
      <c r="HY53" s="723"/>
      <c r="HZ53" s="723"/>
      <c r="IA53" s="723"/>
      <c r="IB53" s="723"/>
      <c r="IC53" s="723"/>
      <c r="ID53" s="723"/>
      <c r="IE53" s="723"/>
      <c r="IF53" s="723"/>
      <c r="IG53" s="723"/>
      <c r="IH53" s="723"/>
      <c r="II53" s="723"/>
      <c r="IJ53" s="723"/>
      <c r="IK53" s="723"/>
      <c r="IL53" s="723"/>
      <c r="IM53" s="723"/>
      <c r="IN53" s="723"/>
      <c r="IO53" s="723"/>
      <c r="IP53" s="723"/>
      <c r="IQ53" s="723"/>
      <c r="IR53" s="723"/>
      <c r="IS53" s="723"/>
      <c r="IT53" s="723"/>
      <c r="IU53" s="723"/>
      <c r="IV53" s="723"/>
      <c r="IW53" s="723"/>
      <c r="IX53" s="723"/>
      <c r="IY53" s="723"/>
      <c r="IZ53" s="723"/>
      <c r="JA53" s="723"/>
      <c r="JB53" s="723"/>
      <c r="JC53" s="723"/>
      <c r="JD53" s="723"/>
      <c r="JE53" s="723"/>
      <c r="JF53" s="723"/>
      <c r="JG53" s="723"/>
      <c r="JH53" s="723"/>
      <c r="JI53" s="723"/>
      <c r="JJ53" s="723"/>
      <c r="JK53" s="723"/>
      <c r="JL53" s="723"/>
      <c r="JM53" s="723"/>
      <c r="JN53" s="723"/>
      <c r="JO53" s="723"/>
      <c r="JP53" s="723"/>
      <c r="JQ53" s="723"/>
      <c r="JR53" s="723"/>
      <c r="JS53" s="723"/>
      <c r="JT53" s="723"/>
      <c r="JU53" s="723"/>
      <c r="JV53" s="723"/>
      <c r="JW53" s="723"/>
      <c r="JX53" s="723"/>
      <c r="JY53" s="723"/>
      <c r="JZ53" s="723"/>
      <c r="KA53" s="723"/>
      <c r="KB53" s="723"/>
      <c r="KC53" s="723"/>
      <c r="KD53" s="723"/>
      <c r="KE53" s="723"/>
      <c r="KF53" s="723"/>
      <c r="KG53" s="723"/>
      <c r="KH53" s="723"/>
      <c r="KI53" s="723"/>
      <c r="KJ53" s="723"/>
      <c r="KK53" s="723"/>
      <c r="KL53" s="723"/>
      <c r="KM53" s="723"/>
      <c r="KN53" s="723"/>
      <c r="KO53" s="723"/>
      <c r="KP53" s="723"/>
      <c r="KQ53" s="723"/>
      <c r="KR53" s="723"/>
      <c r="KS53" s="723"/>
      <c r="KT53" s="723"/>
      <c r="KU53" s="723"/>
      <c r="KV53" s="723"/>
      <c r="KW53" s="723"/>
      <c r="KX53" s="723"/>
      <c r="KY53" s="723"/>
      <c r="KZ53" s="723"/>
      <c r="LA53" s="723"/>
      <c r="LB53" s="723"/>
      <c r="LC53" s="723"/>
      <c r="LD53" s="723"/>
      <c r="LE53" s="723"/>
      <c r="LF53" s="723"/>
      <c r="LG53" s="723"/>
      <c r="LH53" s="723"/>
      <c r="LI53" s="723"/>
      <c r="LJ53" s="723"/>
      <c r="LK53" s="723"/>
      <c r="LL53" s="723"/>
      <c r="LM53" s="723"/>
      <c r="LN53" s="723"/>
      <c r="LO53" s="723"/>
      <c r="LP53" s="723"/>
      <c r="LQ53" s="723"/>
      <c r="LR53" s="723"/>
      <c r="LS53" s="723"/>
      <c r="LT53" s="723"/>
      <c r="LU53" s="723"/>
      <c r="LV53" s="723"/>
      <c r="LW53" s="723"/>
      <c r="LX53" s="723"/>
      <c r="LY53" s="723"/>
      <c r="LZ53" s="723"/>
      <c r="MA53" s="723"/>
      <c r="MB53" s="723"/>
      <c r="MC53" s="723"/>
      <c r="MD53" s="723"/>
      <c r="ME53" s="723"/>
      <c r="MF53" s="723"/>
      <c r="MG53" s="723"/>
      <c r="MH53" s="723"/>
      <c r="MI53" s="723"/>
      <c r="MJ53" s="723"/>
      <c r="MK53" s="723"/>
      <c r="ML53" s="723"/>
      <c r="MM53" s="723"/>
      <c r="MN53" s="723"/>
      <c r="MO53" s="723"/>
      <c r="MP53" s="723"/>
      <c r="MQ53" s="723"/>
      <c r="MR53" s="723"/>
      <c r="MS53" s="723"/>
      <c r="MT53" s="723"/>
      <c r="MU53" s="723"/>
      <c r="MV53" s="723"/>
      <c r="MW53" s="723"/>
      <c r="MX53" s="723"/>
      <c r="MY53" s="723"/>
      <c r="MZ53" s="723"/>
      <c r="NA53" s="723"/>
      <c r="NB53" s="723"/>
      <c r="NC53" s="723"/>
      <c r="ND53" s="723"/>
      <c r="NE53" s="723"/>
      <c r="NF53" s="723"/>
      <c r="NG53" s="723"/>
      <c r="NH53" s="723"/>
      <c r="NI53" s="723"/>
      <c r="NJ53" s="723"/>
      <c r="NK53" s="723"/>
      <c r="NL53" s="723"/>
      <c r="NM53" s="723"/>
      <c r="NN53" s="723"/>
      <c r="NO53" s="723"/>
      <c r="NP53" s="723"/>
      <c r="NQ53" s="723"/>
      <c r="NR53" s="723"/>
      <c r="NS53" s="723"/>
      <c r="NT53" s="723"/>
      <c r="NU53" s="723"/>
      <c r="NV53" s="723"/>
      <c r="NW53" s="723"/>
      <c r="NX53" s="723"/>
      <c r="NY53" s="723"/>
      <c r="NZ53" s="723"/>
      <c r="OA53" s="723"/>
      <c r="OB53" s="723"/>
      <c r="OC53" s="723"/>
      <c r="OD53" s="723"/>
      <c r="OE53" s="723"/>
      <c r="OF53" s="723"/>
      <c r="OG53" s="723"/>
      <c r="OH53" s="723"/>
      <c r="OI53" s="723"/>
      <c r="OJ53" s="723"/>
      <c r="OK53" s="723"/>
      <c r="OL53" s="723"/>
      <c r="OM53" s="723"/>
      <c r="ON53" s="723"/>
      <c r="OO53" s="723"/>
      <c r="OP53" s="723"/>
      <c r="OQ53" s="723"/>
      <c r="OR53" s="723"/>
      <c r="OS53" s="723"/>
      <c r="OT53" s="723"/>
      <c r="OU53" s="723"/>
      <c r="OV53" s="723"/>
      <c r="OW53" s="723"/>
      <c r="OX53" s="723"/>
      <c r="OY53" s="723"/>
      <c r="OZ53" s="723"/>
      <c r="PA53" s="723"/>
      <c r="PB53" s="723"/>
      <c r="PC53" s="723"/>
      <c r="PD53" s="723"/>
      <c r="PE53" s="723"/>
      <c r="PF53" s="723"/>
      <c r="PG53" s="723"/>
      <c r="PH53" s="723"/>
      <c r="PI53" s="723"/>
      <c r="PJ53" s="723"/>
      <c r="PK53" s="723"/>
      <c r="PL53" s="723"/>
      <c r="PM53" s="723"/>
      <c r="PN53" s="723"/>
      <c r="PO53" s="723"/>
      <c r="PP53" s="723"/>
      <c r="PQ53" s="723"/>
      <c r="PR53" s="723"/>
      <c r="PS53" s="723"/>
      <c r="PT53" s="723"/>
      <c r="PU53" s="723"/>
      <c r="PV53" s="723"/>
      <c r="PW53" s="723"/>
      <c r="PX53" s="723"/>
      <c r="PY53" s="723"/>
      <c r="PZ53" s="723"/>
      <c r="QA53" s="723"/>
      <c r="QB53" s="723"/>
      <c r="QC53" s="723"/>
      <c r="QD53" s="723"/>
      <c r="QE53" s="723"/>
      <c r="QF53" s="723"/>
      <c r="QG53" s="723"/>
      <c r="QH53" s="723"/>
      <c r="QI53" s="723"/>
      <c r="QJ53" s="723"/>
      <c r="QK53" s="723"/>
      <c r="QL53" s="723"/>
      <c r="QM53" s="723"/>
      <c r="QN53" s="723"/>
      <c r="QO53" s="723"/>
      <c r="QP53" s="723"/>
      <c r="QQ53" s="723"/>
      <c r="QR53" s="723"/>
      <c r="QS53" s="723"/>
      <c r="QT53" s="723"/>
      <c r="QU53" s="723"/>
      <c r="QV53" s="723"/>
      <c r="QW53" s="723"/>
      <c r="QX53" s="723"/>
      <c r="QY53" s="723"/>
      <c r="QZ53" s="723"/>
      <c r="RA53" s="723"/>
      <c r="RB53" s="723"/>
      <c r="RC53" s="723"/>
      <c r="RD53" s="723"/>
      <c r="RE53" s="723"/>
      <c r="RF53" s="723"/>
      <c r="RG53" s="723"/>
      <c r="RH53" s="723"/>
      <c r="RI53" s="723"/>
      <c r="RJ53" s="723"/>
      <c r="RK53" s="723"/>
      <c r="RL53" s="723"/>
      <c r="RM53" s="723"/>
      <c r="RN53" s="723"/>
      <c r="RO53" s="723"/>
      <c r="RP53" s="723"/>
      <c r="RQ53" s="723"/>
      <c r="RR53" s="723"/>
      <c r="RS53" s="723"/>
      <c r="RT53" s="723"/>
      <c r="RU53" s="723"/>
      <c r="RV53" s="723"/>
      <c r="RW53" s="723"/>
      <c r="RX53" s="723"/>
      <c r="RY53" s="723"/>
      <c r="RZ53" s="723"/>
      <c r="SA53" s="723"/>
      <c r="SB53" s="723"/>
      <c r="SC53" s="723"/>
      <c r="SD53" s="723"/>
      <c r="SE53" s="723"/>
      <c r="SF53" s="723"/>
      <c r="SG53" s="723"/>
      <c r="SH53" s="723"/>
      <c r="SI53" s="723"/>
      <c r="SJ53" s="723"/>
      <c r="SK53" s="723"/>
      <c r="SL53" s="723"/>
      <c r="SM53" s="723"/>
      <c r="SN53" s="723"/>
      <c r="SO53" s="723"/>
      <c r="SP53" s="723"/>
      <c r="SQ53" s="723"/>
      <c r="SR53" s="723"/>
      <c r="SS53" s="723"/>
      <c r="ST53" s="723"/>
      <c r="SU53" s="723"/>
      <c r="SV53" s="723"/>
      <c r="SW53" s="723"/>
      <c r="SX53" s="723"/>
      <c r="SY53" s="723"/>
      <c r="SZ53" s="723"/>
      <c r="TA53" s="723"/>
      <c r="TB53" s="723"/>
      <c r="TC53" s="723"/>
      <c r="TD53" s="723"/>
      <c r="TE53" s="723"/>
      <c r="TF53" s="723"/>
      <c r="TG53" s="723"/>
      <c r="TH53" s="723"/>
      <c r="TI53" s="723"/>
      <c r="TJ53" s="723"/>
      <c r="TK53" s="723"/>
      <c r="TL53" s="723"/>
      <c r="TM53" s="723"/>
      <c r="TN53" s="723"/>
      <c r="TO53" s="723"/>
      <c r="TP53" s="723"/>
      <c r="TQ53" s="723"/>
      <c r="TR53" s="723"/>
      <c r="TS53" s="723"/>
      <c r="TT53" s="723"/>
      <c r="TU53" s="723"/>
      <c r="TV53" s="723"/>
      <c r="TW53" s="723"/>
      <c r="TX53" s="723"/>
      <c r="TY53" s="723"/>
      <c r="TZ53" s="723"/>
      <c r="UA53" s="723"/>
      <c r="UB53" s="723"/>
      <c r="UC53" s="723"/>
      <c r="UD53" s="723"/>
      <c r="UE53" s="723"/>
      <c r="UF53" s="723"/>
      <c r="UG53" s="723"/>
      <c r="UH53" s="723"/>
      <c r="UI53" s="723"/>
      <c r="UJ53" s="723"/>
      <c r="UK53" s="723"/>
      <c r="UL53" s="723"/>
      <c r="UM53" s="723"/>
      <c r="UN53" s="723"/>
      <c r="UO53" s="723"/>
      <c r="UP53" s="723"/>
      <c r="UQ53" s="723"/>
      <c r="UR53" s="723"/>
      <c r="US53" s="723"/>
      <c r="UT53" s="723"/>
      <c r="UU53" s="723"/>
      <c r="UV53" s="723"/>
      <c r="UW53" s="723"/>
      <c r="UX53" s="723"/>
      <c r="UY53" s="723"/>
      <c r="UZ53" s="723"/>
      <c r="VA53" s="723"/>
      <c r="VB53" s="723"/>
      <c r="VC53" s="723"/>
      <c r="VD53" s="723"/>
      <c r="VE53" s="723"/>
      <c r="VF53" s="723"/>
      <c r="VG53" s="723"/>
      <c r="VH53" s="723"/>
      <c r="VI53" s="723"/>
      <c r="VJ53" s="723"/>
      <c r="VK53" s="723"/>
      <c r="VL53" s="723"/>
      <c r="VM53" s="723"/>
      <c r="VN53" s="723"/>
      <c r="VO53" s="723"/>
      <c r="VP53" s="723"/>
      <c r="VQ53" s="723"/>
      <c r="VR53" s="723"/>
      <c r="VS53" s="723"/>
      <c r="VT53" s="723"/>
      <c r="VU53" s="723"/>
      <c r="VV53" s="723"/>
      <c r="VW53" s="723"/>
      <c r="VX53" s="723"/>
      <c r="VY53" s="723"/>
      <c r="VZ53" s="723"/>
      <c r="WA53" s="723"/>
      <c r="WB53" s="723"/>
      <c r="WC53" s="723"/>
      <c r="WD53" s="723"/>
      <c r="WE53" s="723"/>
      <c r="WF53" s="723"/>
      <c r="WG53" s="723"/>
      <c r="WH53" s="723"/>
      <c r="WI53" s="723"/>
      <c r="WJ53" s="723"/>
      <c r="WK53" s="723"/>
      <c r="WL53" s="723"/>
      <c r="WM53" s="723"/>
      <c r="WN53" s="723"/>
      <c r="WO53" s="723"/>
      <c r="WP53" s="723"/>
      <c r="WQ53" s="723"/>
      <c r="WR53" s="723"/>
      <c r="WS53" s="723"/>
      <c r="WT53" s="723"/>
      <c r="WU53" s="723"/>
      <c r="WV53" s="723"/>
      <c r="WW53" s="723"/>
      <c r="WX53" s="723"/>
      <c r="WY53" s="723"/>
      <c r="WZ53" s="723"/>
      <c r="XA53" s="723"/>
      <c r="XB53" s="723"/>
      <c r="XC53" s="723"/>
      <c r="XD53" s="723"/>
      <c r="XE53" s="723"/>
      <c r="XF53" s="723"/>
      <c r="XG53" s="723"/>
      <c r="XH53" s="723"/>
      <c r="XI53" s="723"/>
      <c r="XJ53" s="723"/>
      <c r="XK53" s="723"/>
      <c r="XL53" s="723"/>
      <c r="XM53" s="723"/>
      <c r="XN53" s="723"/>
      <c r="XO53" s="723"/>
      <c r="XP53" s="723"/>
      <c r="XQ53" s="723"/>
      <c r="XR53" s="723"/>
      <c r="XS53" s="723"/>
      <c r="XT53" s="723"/>
      <c r="XU53" s="723"/>
      <c r="XV53" s="723"/>
      <c r="XW53" s="723"/>
      <c r="XX53" s="723"/>
      <c r="XY53" s="723"/>
      <c r="XZ53" s="723"/>
      <c r="YA53" s="723"/>
      <c r="YB53" s="723"/>
      <c r="YC53" s="723"/>
      <c r="YD53" s="723"/>
      <c r="YE53" s="723"/>
      <c r="YF53" s="723"/>
      <c r="YG53" s="723"/>
      <c r="YH53" s="723"/>
      <c r="YI53" s="723"/>
      <c r="YJ53" s="723"/>
      <c r="YK53" s="723"/>
      <c r="YL53" s="723"/>
      <c r="YM53" s="723"/>
      <c r="YN53" s="723"/>
      <c r="YO53" s="723"/>
      <c r="YP53" s="723"/>
      <c r="YQ53" s="723"/>
      <c r="YR53" s="723"/>
      <c r="YS53" s="723"/>
      <c r="YT53" s="723"/>
      <c r="YU53" s="723"/>
      <c r="YV53" s="723"/>
      <c r="YW53" s="723"/>
      <c r="YX53" s="723"/>
      <c r="YY53" s="723"/>
      <c r="YZ53" s="723"/>
      <c r="ZA53" s="723"/>
      <c r="ZB53" s="723"/>
      <c r="ZC53" s="723"/>
      <c r="ZD53" s="723"/>
      <c r="ZE53" s="723"/>
      <c r="ZF53" s="723"/>
      <c r="ZG53" s="723"/>
      <c r="ZH53" s="723"/>
      <c r="ZI53" s="723"/>
      <c r="ZJ53" s="723"/>
      <c r="ZK53" s="723"/>
      <c r="ZL53" s="723"/>
      <c r="ZM53" s="723"/>
      <c r="ZN53" s="723"/>
      <c r="ZO53" s="723"/>
      <c r="ZP53" s="723"/>
      <c r="ZQ53" s="723"/>
      <c r="ZR53" s="723"/>
      <c r="ZS53" s="723"/>
      <c r="ZT53" s="723"/>
      <c r="ZU53" s="723"/>
      <c r="ZV53" s="723"/>
      <c r="ZW53" s="723"/>
      <c r="ZX53" s="723"/>
      <c r="ZY53" s="723"/>
      <c r="ZZ53" s="723"/>
      <c r="AAA53" s="723"/>
      <c r="AAB53" s="723"/>
      <c r="AAC53" s="723"/>
      <c r="AAD53" s="723"/>
      <c r="AAE53" s="723"/>
      <c r="AAF53" s="723"/>
      <c r="AAG53" s="723"/>
      <c r="AAH53" s="723"/>
      <c r="AAI53" s="723"/>
      <c r="AAJ53" s="723"/>
      <c r="AAK53" s="723"/>
      <c r="AAL53" s="723"/>
      <c r="AAM53" s="723"/>
      <c r="AAN53" s="723"/>
      <c r="AAO53" s="723"/>
      <c r="AAP53" s="723"/>
      <c r="AAQ53" s="723"/>
      <c r="AAR53" s="723"/>
      <c r="AAS53" s="723"/>
      <c r="AAT53" s="723"/>
      <c r="AAU53" s="723"/>
      <c r="AAV53" s="723"/>
      <c r="AAW53" s="723"/>
      <c r="AAX53" s="723"/>
      <c r="AAY53" s="723"/>
      <c r="AAZ53" s="723"/>
      <c r="ABA53" s="723"/>
      <c r="ABB53" s="723"/>
      <c r="ABC53" s="723"/>
      <c r="ABD53" s="723"/>
      <c r="ABE53" s="723"/>
      <c r="ABF53" s="723"/>
      <c r="ABG53" s="723"/>
      <c r="ABH53" s="723"/>
      <c r="ABI53" s="723"/>
      <c r="ABJ53" s="723"/>
      <c r="ABK53" s="723"/>
      <c r="ABL53" s="723"/>
      <c r="ABM53" s="723"/>
      <c r="ABN53" s="723"/>
      <c r="ABO53" s="723"/>
      <c r="ABP53" s="723"/>
      <c r="ABQ53" s="723"/>
      <c r="ABR53" s="723"/>
      <c r="ABS53" s="723"/>
      <c r="ABT53" s="723"/>
      <c r="ABU53" s="723"/>
      <c r="ABV53" s="723"/>
      <c r="ABW53" s="723"/>
      <c r="ABX53" s="723"/>
      <c r="ABY53" s="723"/>
      <c r="ABZ53" s="723"/>
      <c r="ACA53" s="723"/>
      <c r="ACB53" s="723"/>
      <c r="ACC53" s="723"/>
      <c r="ACD53" s="723"/>
      <c r="ACE53" s="723"/>
      <c r="ACF53" s="723"/>
      <c r="ACG53" s="723"/>
      <c r="ACH53" s="723"/>
      <c r="ACI53" s="723"/>
      <c r="ACJ53" s="723"/>
      <c r="ACK53" s="723"/>
      <c r="ACL53" s="723"/>
      <c r="ACM53" s="723"/>
      <c r="ACN53" s="723"/>
      <c r="ACO53" s="723"/>
      <c r="ACP53" s="723"/>
      <c r="ACQ53" s="723"/>
      <c r="ACR53" s="723"/>
      <c r="ACS53" s="723"/>
      <c r="ACT53" s="723"/>
      <c r="ACU53" s="723"/>
      <c r="ACV53" s="723"/>
      <c r="ACW53" s="723"/>
      <c r="ACX53" s="723"/>
      <c r="ACY53" s="723"/>
      <c r="ACZ53" s="723"/>
      <c r="ADA53" s="723"/>
      <c r="ADB53" s="723"/>
      <c r="ADC53" s="723"/>
      <c r="ADD53" s="723"/>
      <c r="ADE53" s="723"/>
      <c r="ADF53" s="723"/>
      <c r="ADG53" s="723"/>
      <c r="ADH53" s="723"/>
      <c r="ADI53" s="723"/>
      <c r="ADJ53" s="723"/>
      <c r="ADK53" s="723"/>
      <c r="ADL53" s="723"/>
      <c r="ADM53" s="723"/>
      <c r="ADN53" s="723"/>
      <c r="ADO53" s="723"/>
      <c r="ADP53" s="723"/>
      <c r="ADQ53" s="723"/>
      <c r="ADR53" s="723"/>
      <c r="ADS53" s="723"/>
      <c r="ADT53" s="723"/>
      <c r="ADU53" s="723"/>
      <c r="ADV53" s="723"/>
      <c r="ADW53" s="723"/>
      <c r="ADX53" s="723"/>
      <c r="ADY53" s="723"/>
      <c r="ADZ53" s="723"/>
      <c r="AEA53" s="723"/>
      <c r="AEB53" s="723"/>
      <c r="AEC53" s="723"/>
      <c r="AED53" s="723"/>
      <c r="AEE53" s="723"/>
      <c r="AEF53" s="723"/>
      <c r="AEG53" s="723"/>
      <c r="AEH53" s="723"/>
      <c r="AEI53" s="723"/>
      <c r="AEJ53" s="723"/>
      <c r="AEK53" s="723"/>
      <c r="AEL53" s="723"/>
      <c r="AEM53" s="723"/>
      <c r="AEN53" s="723"/>
      <c r="AEO53" s="723"/>
      <c r="AEP53" s="723"/>
      <c r="AEQ53" s="723"/>
      <c r="AER53" s="723"/>
      <c r="AES53" s="723"/>
      <c r="AET53" s="723"/>
      <c r="AEU53" s="723"/>
      <c r="AEV53" s="723"/>
      <c r="AEW53" s="723"/>
      <c r="AEX53" s="723"/>
      <c r="AEY53" s="723"/>
      <c r="AEZ53" s="723"/>
      <c r="AFA53" s="723"/>
      <c r="AFB53" s="723"/>
      <c r="AFC53" s="723"/>
      <c r="AFD53" s="723"/>
      <c r="AFE53" s="723"/>
      <c r="AFF53" s="723"/>
      <c r="AFG53" s="723"/>
      <c r="AFH53" s="723"/>
      <c r="AFI53" s="723"/>
      <c r="AFJ53" s="723"/>
      <c r="AFK53" s="723"/>
      <c r="AFL53" s="723"/>
      <c r="AFM53" s="723"/>
      <c r="AFN53" s="723"/>
      <c r="AFO53" s="723"/>
      <c r="AFP53" s="723"/>
      <c r="AFQ53" s="723"/>
      <c r="AFR53" s="723"/>
      <c r="AFS53" s="723"/>
      <c r="AFT53" s="723"/>
      <c r="AFU53" s="723"/>
      <c r="AFV53" s="723"/>
      <c r="AFW53" s="723"/>
      <c r="AFX53" s="723"/>
      <c r="AFY53" s="723"/>
      <c r="AFZ53" s="723"/>
      <c r="AGA53" s="723"/>
      <c r="AGB53" s="723"/>
      <c r="AGC53" s="723"/>
      <c r="AGD53" s="723"/>
      <c r="AGE53" s="723"/>
      <c r="AGF53" s="723"/>
      <c r="AGG53" s="723"/>
      <c r="AGH53" s="723"/>
      <c r="AGI53" s="723"/>
      <c r="AGJ53" s="723"/>
      <c r="AGK53" s="723"/>
      <c r="AGL53" s="723"/>
      <c r="AGM53" s="723"/>
      <c r="AGN53" s="723"/>
      <c r="AGO53" s="723"/>
      <c r="AGP53" s="723"/>
      <c r="AGQ53" s="723"/>
      <c r="AGR53" s="723"/>
      <c r="AGS53" s="723"/>
      <c r="AGT53" s="723"/>
      <c r="AGU53" s="723"/>
      <c r="AGV53" s="723"/>
      <c r="AGW53" s="723"/>
      <c r="AGX53" s="723"/>
      <c r="AGY53" s="723"/>
      <c r="AGZ53" s="723"/>
      <c r="AHA53" s="723"/>
      <c r="AHB53" s="723"/>
      <c r="AHC53" s="723"/>
      <c r="AHD53" s="723"/>
      <c r="AHE53" s="723"/>
      <c r="AHF53" s="723"/>
      <c r="AHG53" s="723"/>
      <c r="AHH53" s="723"/>
      <c r="AHI53" s="723"/>
      <c r="AHJ53" s="723"/>
      <c r="AHK53" s="723"/>
      <c r="AHL53" s="723"/>
      <c r="AHM53" s="723"/>
      <c r="AHN53" s="723"/>
      <c r="AHO53" s="723"/>
      <c r="AHP53" s="723"/>
      <c r="AHQ53" s="723"/>
      <c r="AHR53" s="723"/>
      <c r="AHS53" s="723"/>
      <c r="AHT53" s="723"/>
      <c r="AHU53" s="723"/>
      <c r="AHV53" s="723"/>
      <c r="AHW53" s="723"/>
      <c r="AHX53" s="723"/>
      <c r="AHY53" s="723"/>
      <c r="AHZ53" s="723"/>
      <c r="AIA53" s="723"/>
      <c r="AIB53" s="723"/>
      <c r="AIC53" s="723"/>
      <c r="AID53" s="723"/>
      <c r="AIE53" s="723"/>
      <c r="AIF53" s="723"/>
      <c r="AIG53" s="723"/>
      <c r="AIH53" s="723"/>
      <c r="AII53" s="723"/>
      <c r="AIJ53" s="723"/>
      <c r="AIK53" s="723"/>
      <c r="AIL53" s="723"/>
      <c r="AIM53" s="723"/>
      <c r="AIN53" s="723"/>
      <c r="AIO53" s="723"/>
      <c r="AIP53" s="723"/>
      <c r="AIQ53" s="723"/>
      <c r="AIR53" s="723"/>
      <c r="AIS53" s="723"/>
      <c r="AIT53" s="723"/>
      <c r="AIU53" s="723"/>
      <c r="AIV53" s="723"/>
      <c r="AIW53" s="723"/>
      <c r="AIX53" s="723"/>
      <c r="AIY53" s="723"/>
      <c r="AIZ53" s="723"/>
      <c r="AJA53" s="723"/>
      <c r="AJB53" s="723"/>
      <c r="AJC53" s="723"/>
      <c r="AJD53" s="723"/>
      <c r="AJE53" s="723"/>
      <c r="AJF53" s="723"/>
      <c r="AJG53" s="723"/>
      <c r="AJH53" s="723"/>
      <c r="AJI53" s="723"/>
      <c r="AJJ53" s="723"/>
      <c r="AJK53" s="723"/>
      <c r="AJL53" s="723"/>
      <c r="AJM53" s="723"/>
      <c r="AJN53" s="723"/>
      <c r="AJO53" s="723"/>
      <c r="AJP53" s="723"/>
      <c r="AJQ53" s="723"/>
      <c r="AJR53" s="723"/>
      <c r="AJS53" s="723"/>
      <c r="AJT53" s="723"/>
      <c r="AJU53" s="723"/>
      <c r="AJV53" s="723"/>
      <c r="AJW53" s="723"/>
      <c r="AJX53" s="723"/>
      <c r="AJY53" s="723"/>
      <c r="AJZ53" s="723"/>
      <c r="AKA53" s="723"/>
      <c r="AKB53" s="723"/>
      <c r="AKC53" s="723"/>
      <c r="AKD53" s="723"/>
      <c r="AKE53" s="723"/>
      <c r="AKF53" s="723"/>
      <c r="AKG53" s="723"/>
      <c r="AKH53" s="723"/>
      <c r="AKI53" s="723"/>
      <c r="AKJ53" s="723"/>
      <c r="AKK53" s="723"/>
      <c r="AKL53" s="723"/>
      <c r="AKM53" s="723"/>
      <c r="AKN53" s="723"/>
      <c r="AKO53" s="723"/>
      <c r="AKP53" s="723"/>
      <c r="AKQ53" s="723"/>
      <c r="AKR53" s="723"/>
      <c r="AKS53" s="723"/>
      <c r="AKT53" s="723"/>
      <c r="AKU53" s="723"/>
      <c r="AKV53" s="723"/>
      <c r="AKW53" s="723"/>
      <c r="AKX53" s="723"/>
      <c r="AKY53" s="723"/>
      <c r="AKZ53" s="723"/>
      <c r="ALA53" s="723"/>
      <c r="ALB53" s="723"/>
      <c r="ALC53" s="723"/>
      <c r="ALD53" s="723"/>
      <c r="ALE53" s="723"/>
      <c r="ALF53" s="723"/>
      <c r="ALG53" s="723"/>
      <c r="ALH53" s="723"/>
      <c r="ALI53" s="723"/>
      <c r="ALJ53" s="723"/>
      <c r="ALK53" s="723"/>
      <c r="ALL53" s="723"/>
      <c r="ALM53" s="723"/>
      <c r="ALN53" s="723"/>
      <c r="ALO53" s="723"/>
      <c r="ALP53" s="723"/>
      <c r="ALQ53" s="723"/>
      <c r="ALR53" s="723"/>
      <c r="ALS53" s="723"/>
      <c r="ALT53" s="723"/>
      <c r="ALU53" s="723"/>
      <c r="ALV53" s="723"/>
      <c r="ALW53" s="723"/>
      <c r="ALX53" s="723"/>
      <c r="ALY53" s="723"/>
      <c r="ALZ53" s="723"/>
      <c r="AMA53" s="723"/>
      <c r="AMB53" s="723"/>
      <c r="AMC53" s="723"/>
      <c r="AMD53" s="723"/>
      <c r="AME53" s="723"/>
      <c r="AMF53" s="723"/>
      <c r="AMG53" s="723"/>
      <c r="AMH53" s="723"/>
      <c r="AMI53" s="723"/>
      <c r="AMJ53" s="723"/>
      <c r="AMK53" s="723"/>
      <c r="AML53" s="723"/>
      <c r="AMM53" s="723"/>
      <c r="AMN53" s="723"/>
      <c r="AMO53" s="723"/>
      <c r="AMP53" s="723"/>
      <c r="AMQ53" s="723"/>
      <c r="AMR53" s="723"/>
      <c r="AMS53" s="723"/>
      <c r="AMT53" s="723"/>
      <c r="AMU53" s="723"/>
      <c r="AMV53" s="723"/>
      <c r="AMW53" s="723"/>
      <c r="AMX53" s="723"/>
      <c r="AMY53" s="723"/>
      <c r="AMZ53" s="723"/>
      <c r="ANA53" s="723"/>
      <c r="ANB53" s="723"/>
      <c r="ANC53" s="723"/>
      <c r="AND53" s="723"/>
      <c r="ANE53" s="723"/>
      <c r="ANF53" s="723"/>
      <c r="ANG53" s="723"/>
      <c r="ANH53" s="723"/>
      <c r="ANI53" s="723"/>
      <c r="ANJ53" s="723"/>
      <c r="ANK53" s="723"/>
      <c r="ANL53" s="723"/>
      <c r="ANM53" s="723"/>
      <c r="ANN53" s="723"/>
      <c r="ANO53" s="723"/>
      <c r="ANP53" s="723"/>
      <c r="ANQ53" s="723"/>
      <c r="ANR53" s="723"/>
      <c r="ANS53" s="723"/>
      <c r="ANT53" s="723"/>
      <c r="ANU53" s="723"/>
      <c r="ANV53" s="723"/>
      <c r="ANW53" s="723"/>
      <c r="ANX53" s="723"/>
      <c r="ANY53" s="723"/>
      <c r="ANZ53" s="723"/>
      <c r="AOA53" s="723"/>
      <c r="AOB53" s="723"/>
      <c r="AOC53" s="723"/>
      <c r="AOD53" s="723"/>
      <c r="AOE53" s="723"/>
      <c r="AOF53" s="723"/>
      <c r="AOG53" s="723"/>
      <c r="AOH53" s="723"/>
      <c r="AOI53" s="723"/>
      <c r="AOJ53" s="723"/>
      <c r="AOK53" s="723"/>
      <c r="AOL53" s="723"/>
      <c r="AOM53" s="723"/>
      <c r="AON53" s="723"/>
      <c r="AOO53" s="723"/>
      <c r="AOP53" s="723"/>
      <c r="AOQ53" s="723"/>
      <c r="AOR53" s="723"/>
      <c r="AOS53" s="723"/>
      <c r="AOT53" s="723"/>
      <c r="AOU53" s="723"/>
      <c r="AOV53" s="723"/>
      <c r="AOW53" s="723"/>
      <c r="AOX53" s="723"/>
      <c r="AOY53" s="723"/>
      <c r="AOZ53" s="723"/>
      <c r="APA53" s="723"/>
      <c r="APB53" s="723"/>
      <c r="APC53" s="723"/>
      <c r="APD53" s="723"/>
      <c r="APE53" s="723"/>
      <c r="APF53" s="723"/>
      <c r="APG53" s="723"/>
      <c r="APH53" s="723"/>
      <c r="API53" s="723"/>
      <c r="APJ53" s="723"/>
      <c r="APK53" s="723"/>
      <c r="APL53" s="723"/>
      <c r="APM53" s="723"/>
      <c r="APN53" s="723"/>
      <c r="APO53" s="723"/>
      <c r="APP53" s="723"/>
      <c r="APQ53" s="723"/>
      <c r="APR53" s="723"/>
      <c r="APS53" s="723"/>
      <c r="APT53" s="723"/>
      <c r="APU53" s="723"/>
      <c r="APV53" s="723"/>
      <c r="APW53" s="723"/>
      <c r="APX53" s="723"/>
      <c r="APY53" s="723"/>
      <c r="APZ53" s="723"/>
      <c r="AQA53" s="723"/>
      <c r="AQB53" s="723"/>
      <c r="AQC53" s="723"/>
      <c r="AQD53" s="723"/>
      <c r="AQE53" s="723"/>
      <c r="AQF53" s="723"/>
      <c r="AQG53" s="723"/>
      <c r="AQH53" s="723"/>
      <c r="AQI53" s="723"/>
      <c r="AQJ53" s="723"/>
      <c r="AQK53" s="723"/>
      <c r="AQL53" s="723"/>
      <c r="AQM53" s="723"/>
      <c r="AQN53" s="723"/>
      <c r="AQO53" s="723"/>
      <c r="AQP53" s="723"/>
      <c r="AQQ53" s="723"/>
      <c r="AQR53" s="723"/>
      <c r="AQS53" s="723"/>
      <c r="AQT53" s="723"/>
      <c r="AQU53" s="723"/>
      <c r="AQV53" s="723"/>
      <c r="AQW53" s="723"/>
      <c r="AQX53" s="723"/>
      <c r="AQY53" s="723"/>
      <c r="AQZ53" s="723"/>
      <c r="ARA53" s="723"/>
      <c r="ARB53" s="723"/>
      <c r="ARC53" s="723"/>
      <c r="ARD53" s="723"/>
      <c r="ARE53" s="723"/>
      <c r="ARF53" s="723"/>
      <c r="ARG53" s="723"/>
      <c r="ARH53" s="723"/>
      <c r="ARI53" s="723"/>
      <c r="ARJ53" s="723"/>
      <c r="ARK53" s="723"/>
      <c r="ARL53" s="723"/>
      <c r="ARM53" s="723"/>
      <c r="ARN53" s="723"/>
      <c r="ARO53" s="723"/>
      <c r="ARP53" s="723"/>
      <c r="ARQ53" s="723"/>
      <c r="ARR53" s="723"/>
      <c r="ARS53" s="723"/>
      <c r="ART53" s="723"/>
      <c r="ARU53" s="723"/>
      <c r="ARV53" s="723"/>
      <c r="ARW53" s="723"/>
      <c r="ARX53" s="723"/>
      <c r="ARY53" s="723"/>
      <c r="ARZ53" s="723"/>
      <c r="ASA53" s="723"/>
      <c r="ASB53" s="723"/>
      <c r="ASC53" s="723"/>
      <c r="ASD53" s="723"/>
      <c r="ASE53" s="723"/>
      <c r="ASF53" s="723"/>
      <c r="ASG53" s="723"/>
      <c r="ASH53" s="723"/>
      <c r="ASI53" s="723"/>
      <c r="ASJ53" s="723"/>
      <c r="ASK53" s="723"/>
      <c r="ASL53" s="723"/>
      <c r="ASM53" s="723"/>
      <c r="ASN53" s="723"/>
      <c r="ASO53" s="723"/>
      <c r="ASP53" s="723"/>
      <c r="ASQ53" s="723"/>
      <c r="ASR53" s="723"/>
      <c r="ASS53" s="723"/>
      <c r="AST53" s="723"/>
      <c r="ASU53" s="723"/>
      <c r="ASV53" s="723"/>
      <c r="ASW53" s="723"/>
      <c r="ASX53" s="723"/>
      <c r="ASY53" s="723"/>
      <c r="ASZ53" s="723"/>
      <c r="ATA53" s="723"/>
      <c r="ATB53" s="723"/>
      <c r="ATC53" s="723"/>
      <c r="ATD53" s="723"/>
      <c r="ATE53" s="723"/>
      <c r="ATF53" s="723"/>
      <c r="ATG53" s="723"/>
      <c r="ATH53" s="723"/>
      <c r="ATI53" s="723"/>
      <c r="ATJ53" s="723"/>
      <c r="ATK53" s="723"/>
      <c r="ATL53" s="723"/>
      <c r="ATM53" s="723"/>
      <c r="ATN53" s="723"/>
      <c r="ATO53" s="723"/>
      <c r="ATP53" s="723"/>
      <c r="ATQ53" s="723"/>
      <c r="ATR53" s="723"/>
      <c r="ATS53" s="723"/>
      <c r="ATT53" s="723"/>
      <c r="ATU53" s="723"/>
      <c r="ATV53" s="723"/>
      <c r="ATW53" s="723"/>
      <c r="ATX53" s="723"/>
      <c r="ATY53" s="723"/>
      <c r="ATZ53" s="723"/>
      <c r="AUA53" s="723"/>
      <c r="AUB53" s="723"/>
      <c r="AUC53" s="723"/>
      <c r="AUD53" s="723"/>
      <c r="AUE53" s="723"/>
      <c r="AUF53" s="723"/>
      <c r="AUG53" s="723"/>
      <c r="AUH53" s="723"/>
      <c r="AUI53" s="723"/>
      <c r="AUJ53" s="723"/>
      <c r="AUK53" s="723"/>
      <c r="AUL53" s="723"/>
      <c r="AUM53" s="723"/>
      <c r="AUN53" s="723"/>
      <c r="AUO53" s="723"/>
      <c r="AUP53" s="723"/>
      <c r="AUQ53" s="723"/>
      <c r="AUR53" s="723"/>
      <c r="AUS53" s="723"/>
      <c r="AUT53" s="723"/>
      <c r="AUU53" s="723"/>
      <c r="AUV53" s="723"/>
      <c r="AUW53" s="723"/>
      <c r="AUX53" s="723"/>
      <c r="AUY53" s="723"/>
      <c r="AUZ53" s="723"/>
      <c r="AVA53" s="723"/>
      <c r="AVB53" s="723"/>
      <c r="AVC53" s="723"/>
      <c r="AVD53" s="723"/>
      <c r="AVE53" s="723"/>
      <c r="AVF53" s="723"/>
      <c r="AVG53" s="723"/>
      <c r="AVH53" s="723"/>
      <c r="AVI53" s="723"/>
      <c r="AVJ53" s="723"/>
      <c r="AVK53" s="723"/>
      <c r="AVL53" s="723"/>
      <c r="AVM53" s="723"/>
      <c r="AVN53" s="723"/>
      <c r="AVO53" s="723"/>
      <c r="AVP53" s="723"/>
      <c r="AVQ53" s="723"/>
      <c r="AVR53" s="723"/>
      <c r="AVS53" s="723"/>
      <c r="AVT53" s="723"/>
      <c r="AVU53" s="723"/>
      <c r="AVV53" s="723"/>
      <c r="AVW53" s="723"/>
      <c r="AVX53" s="723"/>
      <c r="AVY53" s="723"/>
      <c r="AVZ53" s="723"/>
      <c r="AWA53" s="723"/>
      <c r="AWB53" s="723"/>
      <c r="AWC53" s="723"/>
      <c r="AWD53" s="723"/>
      <c r="AWE53" s="723"/>
      <c r="AWF53" s="723"/>
      <c r="AWG53" s="723"/>
      <c r="AWH53" s="723"/>
      <c r="AWI53" s="723"/>
      <c r="AWJ53" s="723"/>
      <c r="AWK53" s="723"/>
      <c r="AWL53" s="723"/>
      <c r="AWM53" s="723"/>
      <c r="AWN53" s="723"/>
      <c r="AWO53" s="723"/>
      <c r="AWP53" s="723"/>
      <c r="AWQ53" s="723"/>
      <c r="AWR53" s="723"/>
      <c r="AWS53" s="723"/>
      <c r="AWT53" s="723"/>
      <c r="AWU53" s="723"/>
      <c r="AWV53" s="723"/>
      <c r="AWW53" s="723"/>
      <c r="AWX53" s="723"/>
      <c r="AWY53" s="723"/>
      <c r="AWZ53" s="723"/>
      <c r="AXA53" s="723"/>
      <c r="AXB53" s="723"/>
      <c r="AXC53" s="723"/>
      <c r="AXD53" s="723"/>
      <c r="AXE53" s="723"/>
      <c r="AXF53" s="723"/>
      <c r="AXG53" s="723"/>
      <c r="AXH53" s="723"/>
      <c r="AXI53" s="723"/>
      <c r="AXJ53" s="723"/>
      <c r="AXK53" s="723"/>
      <c r="AXL53" s="723"/>
      <c r="AXM53" s="723"/>
      <c r="AXN53" s="723"/>
      <c r="AXO53" s="723"/>
      <c r="AXP53" s="723"/>
      <c r="AXQ53" s="723"/>
      <c r="AXR53" s="723"/>
      <c r="AXS53" s="723"/>
      <c r="AXT53" s="723"/>
      <c r="AXU53" s="723"/>
      <c r="AXV53" s="723"/>
      <c r="AXW53" s="723"/>
      <c r="AXX53" s="723"/>
      <c r="AXY53" s="723"/>
      <c r="AXZ53" s="723"/>
      <c r="AYA53" s="723"/>
      <c r="AYB53" s="723"/>
      <c r="AYC53" s="723"/>
      <c r="AYD53" s="723"/>
      <c r="AYE53" s="723"/>
      <c r="AYF53" s="723"/>
      <c r="AYG53" s="723"/>
      <c r="AYH53" s="723"/>
      <c r="AYI53" s="723"/>
      <c r="AYJ53" s="723"/>
      <c r="AYK53" s="723"/>
      <c r="AYL53" s="723"/>
      <c r="AYM53" s="723"/>
      <c r="AYN53" s="723"/>
      <c r="AYO53" s="723"/>
      <c r="AYP53" s="723"/>
      <c r="AYQ53" s="723"/>
      <c r="AYR53" s="723"/>
      <c r="AYS53" s="723"/>
      <c r="AYT53" s="723"/>
      <c r="AYU53" s="723"/>
      <c r="AYV53" s="723"/>
      <c r="AYW53" s="723"/>
      <c r="AYX53" s="723"/>
      <c r="AYY53" s="723"/>
      <c r="AYZ53" s="723"/>
      <c r="AZA53" s="723"/>
      <c r="AZB53" s="723"/>
      <c r="AZC53" s="723"/>
      <c r="AZD53" s="723"/>
      <c r="AZE53" s="723"/>
      <c r="AZF53" s="723"/>
      <c r="AZG53" s="723"/>
      <c r="AZH53" s="723"/>
      <c r="AZI53" s="723"/>
      <c r="AZJ53" s="723"/>
      <c r="AZK53" s="723"/>
      <c r="AZL53" s="723"/>
      <c r="AZM53" s="723"/>
      <c r="AZN53" s="723"/>
      <c r="AZO53" s="723"/>
      <c r="AZP53" s="723"/>
      <c r="AZQ53" s="723"/>
      <c r="AZR53" s="723"/>
      <c r="AZS53" s="723"/>
      <c r="AZT53" s="723"/>
      <c r="AZU53" s="723"/>
      <c r="AZV53" s="723"/>
      <c r="AZW53" s="723"/>
      <c r="AZX53" s="723"/>
      <c r="AZY53" s="723"/>
      <c r="AZZ53" s="723"/>
      <c r="BAA53" s="723"/>
      <c r="BAB53" s="723"/>
      <c r="BAC53" s="723"/>
      <c r="BAD53" s="723"/>
      <c r="BAE53" s="723"/>
      <c r="BAF53" s="723"/>
      <c r="BAG53" s="723"/>
      <c r="BAH53" s="723"/>
      <c r="BAI53" s="723"/>
      <c r="BAJ53" s="723"/>
      <c r="BAK53" s="723"/>
      <c r="BAL53" s="723"/>
      <c r="BAM53" s="723"/>
      <c r="BAN53" s="723"/>
      <c r="BAO53" s="723"/>
      <c r="BAP53" s="723"/>
      <c r="BAQ53" s="723"/>
      <c r="BAR53" s="723"/>
      <c r="BAS53" s="723"/>
      <c r="BAT53" s="723"/>
      <c r="BAU53" s="723"/>
      <c r="BAV53" s="723"/>
      <c r="BAW53" s="723"/>
      <c r="BAX53" s="723"/>
      <c r="BAY53" s="723"/>
      <c r="BAZ53" s="723"/>
      <c r="BBA53" s="723"/>
      <c r="BBB53" s="723"/>
      <c r="BBC53" s="723"/>
      <c r="BBD53" s="723"/>
      <c r="BBE53" s="723"/>
      <c r="BBF53" s="723"/>
      <c r="BBG53" s="723"/>
      <c r="BBH53" s="723"/>
      <c r="BBI53" s="723"/>
      <c r="BBJ53" s="723"/>
      <c r="BBK53" s="723"/>
      <c r="BBL53" s="723"/>
      <c r="BBM53" s="723"/>
      <c r="BBN53" s="723"/>
      <c r="BBO53" s="723"/>
      <c r="BBP53" s="723"/>
      <c r="BBQ53" s="723"/>
      <c r="BBR53" s="723"/>
      <c r="BBS53" s="723"/>
      <c r="BBT53" s="723"/>
      <c r="BBU53" s="723"/>
      <c r="BBV53" s="723"/>
      <c r="BBW53" s="723"/>
      <c r="BBX53" s="723"/>
      <c r="BBY53" s="723"/>
      <c r="BBZ53" s="723"/>
      <c r="BCA53" s="723"/>
      <c r="BCB53" s="723"/>
      <c r="BCC53" s="723"/>
      <c r="BCD53" s="723"/>
      <c r="BCE53" s="723"/>
      <c r="BCF53" s="723"/>
      <c r="BCG53" s="723"/>
      <c r="BCH53" s="723"/>
      <c r="BCI53" s="723"/>
      <c r="BCJ53" s="723"/>
      <c r="BCK53" s="723"/>
      <c r="BCL53" s="723"/>
      <c r="BCM53" s="723"/>
      <c r="BCN53" s="723"/>
      <c r="BCO53" s="723"/>
      <c r="BCP53" s="723"/>
      <c r="BCQ53" s="723"/>
      <c r="BCR53" s="723"/>
      <c r="BCS53" s="723"/>
      <c r="BCT53" s="723"/>
      <c r="BCU53" s="723"/>
      <c r="BCV53" s="723"/>
      <c r="BCW53" s="723"/>
      <c r="BCX53" s="723"/>
      <c r="BCY53" s="723"/>
      <c r="BCZ53" s="723"/>
      <c r="BDA53" s="723"/>
      <c r="BDB53" s="723"/>
      <c r="BDC53" s="723"/>
      <c r="BDD53" s="723"/>
      <c r="BDE53" s="723"/>
      <c r="BDF53" s="723"/>
      <c r="BDG53" s="723"/>
      <c r="BDH53" s="723"/>
      <c r="BDI53" s="723"/>
      <c r="BDJ53" s="723"/>
      <c r="BDK53" s="723"/>
      <c r="BDL53" s="723"/>
      <c r="BDM53" s="723"/>
      <c r="BDN53" s="723"/>
      <c r="BDO53" s="723"/>
      <c r="BDP53" s="723"/>
      <c r="BDQ53" s="723"/>
      <c r="BDR53" s="723"/>
      <c r="BDS53" s="723"/>
      <c r="BDT53" s="723"/>
      <c r="BDU53" s="723"/>
      <c r="BDV53" s="723"/>
      <c r="BDW53" s="723"/>
      <c r="BDX53" s="723"/>
      <c r="BDY53" s="723"/>
      <c r="BDZ53" s="723"/>
      <c r="BEA53" s="723"/>
      <c r="BEB53" s="723"/>
      <c r="BEC53" s="723"/>
      <c r="BED53" s="723"/>
      <c r="BEE53" s="723"/>
      <c r="BEF53" s="723"/>
      <c r="BEG53" s="723"/>
      <c r="BEH53" s="723"/>
      <c r="BEI53" s="723"/>
      <c r="BEJ53" s="723"/>
      <c r="BEK53" s="723"/>
      <c r="BEL53" s="723"/>
      <c r="BEM53" s="723"/>
      <c r="BEN53" s="723"/>
      <c r="BEO53" s="723"/>
      <c r="BEP53" s="723"/>
      <c r="BEQ53" s="723"/>
      <c r="BER53" s="723"/>
      <c r="BES53" s="723"/>
      <c r="BET53" s="723"/>
      <c r="BEU53" s="723"/>
      <c r="BEV53" s="723"/>
      <c r="BEW53" s="723"/>
      <c r="BEX53" s="723"/>
      <c r="BEY53" s="723"/>
      <c r="BEZ53" s="723"/>
      <c r="BFA53" s="723"/>
      <c r="BFB53" s="723"/>
      <c r="BFC53" s="723"/>
      <c r="BFD53" s="723"/>
      <c r="BFE53" s="723"/>
      <c r="BFF53" s="723"/>
      <c r="BFG53" s="723"/>
      <c r="BFH53" s="723"/>
      <c r="BFI53" s="723"/>
      <c r="BFJ53" s="723"/>
      <c r="BFK53" s="723"/>
      <c r="BFL53" s="723"/>
      <c r="BFM53" s="723"/>
      <c r="BFN53" s="723"/>
      <c r="BFO53" s="723"/>
      <c r="BFP53" s="723"/>
      <c r="BFQ53" s="723"/>
      <c r="BFR53" s="723"/>
      <c r="BFS53" s="723"/>
      <c r="BFT53" s="723"/>
      <c r="BFU53" s="723"/>
      <c r="BFV53" s="723"/>
      <c r="BFW53" s="723"/>
      <c r="BFX53" s="723"/>
      <c r="BFY53" s="723"/>
      <c r="BFZ53" s="723"/>
      <c r="BGA53" s="723"/>
      <c r="BGB53" s="723"/>
      <c r="BGC53" s="723"/>
      <c r="BGD53" s="723"/>
      <c r="BGE53" s="723"/>
      <c r="BGF53" s="723"/>
      <c r="BGG53" s="723"/>
      <c r="BGH53" s="723"/>
      <c r="BGI53" s="723"/>
      <c r="BGJ53" s="723"/>
      <c r="BGK53" s="723"/>
      <c r="BGL53" s="723"/>
      <c r="BGM53" s="723"/>
      <c r="BGN53" s="723"/>
      <c r="BGO53" s="723"/>
      <c r="BGP53" s="723"/>
      <c r="BGQ53" s="723"/>
      <c r="BGR53" s="723"/>
      <c r="BGS53" s="723"/>
      <c r="BGT53" s="723"/>
      <c r="BGU53" s="723"/>
      <c r="BGV53" s="723"/>
      <c r="BGW53" s="723"/>
      <c r="BGX53" s="723"/>
      <c r="BGY53" s="723"/>
      <c r="BGZ53" s="723"/>
      <c r="BHA53" s="723"/>
      <c r="BHB53" s="723"/>
      <c r="BHC53" s="723"/>
      <c r="BHD53" s="723"/>
      <c r="BHE53" s="723"/>
      <c r="BHF53" s="723"/>
      <c r="BHG53" s="723"/>
      <c r="BHH53" s="723"/>
      <c r="BHI53" s="723"/>
      <c r="BHJ53" s="723"/>
      <c r="BHK53" s="723"/>
      <c r="BHL53" s="723"/>
      <c r="BHM53" s="723"/>
      <c r="BHN53" s="723"/>
      <c r="BHO53" s="723"/>
      <c r="BHP53" s="723"/>
      <c r="BHQ53" s="723"/>
      <c r="BHR53" s="723"/>
      <c r="BHS53" s="723"/>
      <c r="BHT53" s="723"/>
      <c r="BHU53" s="723"/>
      <c r="BHV53" s="723"/>
      <c r="BHW53" s="723"/>
      <c r="BHX53" s="723"/>
      <c r="BHY53" s="723"/>
      <c r="BHZ53" s="723"/>
      <c r="BIA53" s="723"/>
      <c r="BIB53" s="723"/>
      <c r="BIC53" s="723"/>
      <c r="BID53" s="723"/>
      <c r="BIE53" s="723"/>
      <c r="BIF53" s="723"/>
      <c r="BIG53" s="723"/>
      <c r="BIH53" s="723"/>
      <c r="BII53" s="723"/>
      <c r="BIJ53" s="723"/>
      <c r="BIK53" s="723"/>
      <c r="BIL53" s="723"/>
      <c r="BIM53" s="723"/>
      <c r="BIN53" s="723"/>
      <c r="BIO53" s="723"/>
      <c r="BIP53" s="723"/>
      <c r="BIQ53" s="723"/>
      <c r="BIR53" s="723"/>
      <c r="BIS53" s="723"/>
      <c r="BIT53" s="723"/>
      <c r="BIU53" s="723"/>
      <c r="BIV53" s="723"/>
      <c r="BIW53" s="723"/>
      <c r="BIX53" s="723"/>
      <c r="BIY53" s="723"/>
      <c r="BIZ53" s="723"/>
      <c r="BJA53" s="723"/>
      <c r="BJB53" s="723"/>
      <c r="BJC53" s="723"/>
      <c r="BJD53" s="723"/>
      <c r="BJE53" s="723"/>
      <c r="BJF53" s="723"/>
      <c r="BJG53" s="723"/>
      <c r="BJH53" s="723"/>
      <c r="BJI53" s="723"/>
      <c r="BJJ53" s="723"/>
      <c r="BJK53" s="723"/>
      <c r="BJL53" s="723"/>
      <c r="BJM53" s="723"/>
      <c r="BJN53" s="723"/>
      <c r="BJO53" s="723"/>
      <c r="BJP53" s="723"/>
      <c r="BJQ53" s="723"/>
      <c r="BJR53" s="723"/>
      <c r="BJS53" s="723"/>
      <c r="BJT53" s="723"/>
      <c r="BJU53" s="723"/>
      <c r="BJV53" s="723"/>
      <c r="BJW53" s="723"/>
      <c r="BJX53" s="723"/>
      <c r="BJY53" s="723"/>
      <c r="BJZ53" s="723"/>
      <c r="BKA53" s="723"/>
      <c r="BKB53" s="723"/>
      <c r="BKC53" s="723"/>
      <c r="BKD53" s="723"/>
      <c r="BKE53" s="723"/>
      <c r="BKF53" s="723"/>
      <c r="BKG53" s="723"/>
      <c r="BKH53" s="723"/>
      <c r="BKI53" s="723"/>
      <c r="BKJ53" s="723"/>
      <c r="BKK53" s="723"/>
      <c r="BKL53" s="723"/>
      <c r="BKM53" s="723"/>
      <c r="BKN53" s="723"/>
      <c r="BKO53" s="723"/>
      <c r="BKP53" s="723"/>
      <c r="BKQ53" s="723"/>
      <c r="BKR53" s="723"/>
      <c r="BKS53" s="723"/>
      <c r="BKT53" s="723"/>
      <c r="BKU53" s="723"/>
      <c r="BKV53" s="723"/>
      <c r="BKW53" s="723"/>
      <c r="BKX53" s="723"/>
      <c r="BKY53" s="723"/>
      <c r="BKZ53" s="723"/>
      <c r="BLA53" s="723"/>
      <c r="BLB53" s="723"/>
      <c r="BLC53" s="723"/>
      <c r="BLD53" s="723"/>
      <c r="BLE53" s="723"/>
      <c r="BLF53" s="723"/>
      <c r="BLG53" s="723"/>
      <c r="BLH53" s="723"/>
      <c r="BLI53" s="723"/>
      <c r="BLJ53" s="723"/>
      <c r="BLK53" s="723"/>
      <c r="BLL53" s="723"/>
      <c r="BLM53" s="723"/>
      <c r="BLN53" s="723"/>
      <c r="BLO53" s="723"/>
      <c r="BLP53" s="723"/>
      <c r="BLQ53" s="723"/>
      <c r="BLR53" s="723"/>
      <c r="BLS53" s="723"/>
      <c r="BLT53" s="723"/>
      <c r="BLU53" s="723"/>
      <c r="BLV53" s="723"/>
      <c r="BLW53" s="723"/>
      <c r="BLX53" s="723"/>
      <c r="BLY53" s="723"/>
      <c r="BLZ53" s="723"/>
      <c r="BMA53" s="723"/>
      <c r="BMB53" s="723"/>
      <c r="BMC53" s="723"/>
      <c r="BMD53" s="723"/>
      <c r="BME53" s="723"/>
      <c r="BMF53" s="723"/>
      <c r="BMG53" s="723"/>
      <c r="BMH53" s="723"/>
      <c r="BMI53" s="723"/>
      <c r="BMJ53" s="723"/>
      <c r="BMK53" s="723"/>
      <c r="BML53" s="723"/>
      <c r="BMM53" s="723"/>
      <c r="BMN53" s="723"/>
      <c r="BMO53" s="723"/>
      <c r="BMP53" s="723"/>
      <c r="BMQ53" s="723"/>
      <c r="BMR53" s="723"/>
      <c r="BMS53" s="723"/>
      <c r="BMT53" s="723"/>
      <c r="BMU53" s="723"/>
      <c r="BMV53" s="723"/>
      <c r="BMW53" s="723"/>
      <c r="BMX53" s="723"/>
      <c r="BMY53" s="723"/>
      <c r="BMZ53" s="723"/>
      <c r="BNA53" s="723"/>
      <c r="BNB53" s="723"/>
      <c r="BNC53" s="723"/>
      <c r="BND53" s="723"/>
      <c r="BNE53" s="723"/>
      <c r="BNF53" s="723"/>
      <c r="BNG53" s="723"/>
      <c r="BNH53" s="723"/>
      <c r="BNI53" s="723"/>
      <c r="BNJ53" s="723"/>
      <c r="BNK53" s="723"/>
      <c r="BNL53" s="723"/>
      <c r="BNM53" s="723"/>
      <c r="BNN53" s="723"/>
      <c r="BNO53" s="723"/>
      <c r="BNP53" s="723"/>
      <c r="BNQ53" s="723"/>
      <c r="BNR53" s="723"/>
      <c r="BNS53" s="723"/>
      <c r="BNT53" s="723"/>
      <c r="BNU53" s="723"/>
      <c r="BNV53" s="723"/>
      <c r="BNW53" s="723"/>
      <c r="BNX53" s="723"/>
      <c r="BNY53" s="723"/>
      <c r="BNZ53" s="723"/>
      <c r="BOA53" s="723"/>
      <c r="BOB53" s="723"/>
      <c r="BOC53" s="723"/>
      <c r="BOD53" s="723"/>
      <c r="BOE53" s="723"/>
      <c r="BOF53" s="723"/>
      <c r="BOG53" s="723"/>
      <c r="BOH53" s="723"/>
      <c r="BOI53" s="723"/>
      <c r="BOJ53" s="723"/>
      <c r="BOK53" s="723"/>
      <c r="BOL53" s="723"/>
      <c r="BOM53" s="723"/>
      <c r="BON53" s="723"/>
      <c r="BOO53" s="723"/>
      <c r="BOP53" s="723"/>
      <c r="BOQ53" s="723"/>
      <c r="BOR53" s="723"/>
      <c r="BOS53" s="723"/>
      <c r="BOT53" s="723"/>
      <c r="BOU53" s="723"/>
      <c r="BOV53" s="723"/>
      <c r="BOW53" s="723"/>
      <c r="BOX53" s="723"/>
      <c r="BOY53" s="723"/>
      <c r="BOZ53" s="723"/>
      <c r="BPA53" s="723"/>
      <c r="BPB53" s="723"/>
      <c r="BPC53" s="723"/>
      <c r="BPD53" s="723"/>
      <c r="BPE53" s="723"/>
      <c r="BPF53" s="723"/>
      <c r="BPG53" s="723"/>
      <c r="BPH53" s="723"/>
      <c r="BPI53" s="723"/>
      <c r="BPJ53" s="723"/>
      <c r="BPK53" s="723"/>
      <c r="BPL53" s="723"/>
      <c r="BPM53" s="723"/>
      <c r="BPN53" s="723"/>
      <c r="BPO53" s="723"/>
      <c r="BPP53" s="723"/>
      <c r="BPQ53" s="723"/>
      <c r="BPR53" s="723"/>
      <c r="BPS53" s="723"/>
      <c r="BPT53" s="723"/>
      <c r="BPU53" s="723"/>
      <c r="BPV53" s="723"/>
      <c r="BPW53" s="723"/>
      <c r="BPX53" s="723"/>
      <c r="BPY53" s="723"/>
      <c r="BPZ53" s="723"/>
      <c r="BQA53" s="723"/>
      <c r="BQB53" s="723"/>
      <c r="BQC53" s="723"/>
      <c r="BQD53" s="723"/>
      <c r="BQE53" s="723"/>
      <c r="BQF53" s="723"/>
      <c r="BQG53" s="723"/>
      <c r="BQH53" s="723"/>
      <c r="BQI53" s="723"/>
      <c r="BQJ53" s="723"/>
      <c r="BQK53" s="723"/>
      <c r="BQL53" s="723"/>
      <c r="BQM53" s="723"/>
      <c r="BQN53" s="723"/>
      <c r="BQO53" s="723"/>
      <c r="BQP53" s="723"/>
      <c r="BQQ53" s="723"/>
      <c r="BQR53" s="723"/>
      <c r="BQS53" s="723"/>
      <c r="BQT53" s="723"/>
      <c r="BQU53" s="723"/>
      <c r="BQV53" s="723"/>
      <c r="BQW53" s="723"/>
      <c r="BQX53" s="723"/>
      <c r="BQY53" s="723"/>
      <c r="BQZ53" s="723"/>
      <c r="BRA53" s="723"/>
      <c r="BRB53" s="723"/>
      <c r="BRC53" s="723"/>
      <c r="BRD53" s="723"/>
      <c r="BRE53" s="723"/>
      <c r="BRF53" s="723"/>
      <c r="BRG53" s="723"/>
      <c r="BRH53" s="723"/>
      <c r="BRI53" s="723"/>
      <c r="BRJ53" s="723"/>
      <c r="BRK53" s="723"/>
      <c r="BRL53" s="723"/>
      <c r="BRM53" s="723"/>
      <c r="BRN53" s="723"/>
      <c r="BRO53" s="723"/>
      <c r="BRP53" s="723"/>
      <c r="BRQ53" s="723"/>
      <c r="BRR53" s="723"/>
      <c r="BRS53" s="723"/>
      <c r="BRT53" s="723"/>
      <c r="BRU53" s="723"/>
      <c r="BRV53" s="723"/>
      <c r="BRW53" s="723"/>
      <c r="BRX53" s="723"/>
      <c r="BRY53" s="723"/>
      <c r="BRZ53" s="723"/>
      <c r="BSA53" s="723"/>
      <c r="BSB53" s="723"/>
      <c r="BSC53" s="723"/>
      <c r="BSD53" s="723"/>
      <c r="BSE53" s="723"/>
      <c r="BSF53" s="723"/>
      <c r="BSG53" s="723"/>
      <c r="BSH53" s="723"/>
      <c r="BSI53" s="723"/>
      <c r="BSJ53" s="723"/>
      <c r="BSK53" s="723"/>
      <c r="BSL53" s="723"/>
      <c r="BSM53" s="723"/>
      <c r="BSN53" s="723"/>
      <c r="BSO53" s="723"/>
      <c r="BSP53" s="723"/>
      <c r="BSQ53" s="723"/>
      <c r="BSR53" s="723"/>
      <c r="BSS53" s="723"/>
      <c r="BST53" s="723"/>
      <c r="BSU53" s="723"/>
      <c r="BSV53" s="723"/>
      <c r="BSW53" s="723"/>
      <c r="BSX53" s="723"/>
      <c r="BSY53" s="723"/>
      <c r="BSZ53" s="723"/>
      <c r="BTA53" s="723"/>
      <c r="BTB53" s="723"/>
      <c r="BTC53" s="723"/>
      <c r="BTD53" s="723"/>
      <c r="BTE53" s="723"/>
      <c r="BTF53" s="723"/>
      <c r="BTG53" s="723"/>
      <c r="BTH53" s="723"/>
      <c r="BTI53" s="723"/>
      <c r="BTJ53" s="723"/>
      <c r="BTK53" s="723"/>
      <c r="BTL53" s="723"/>
      <c r="BTM53" s="723"/>
      <c r="BTN53" s="723"/>
      <c r="BTO53" s="723"/>
      <c r="BTP53" s="723"/>
      <c r="BTQ53" s="723"/>
      <c r="BTR53" s="723"/>
      <c r="BTS53" s="723"/>
      <c r="BTT53" s="723"/>
      <c r="BTU53" s="723"/>
      <c r="BTV53" s="723"/>
      <c r="BTW53" s="723"/>
      <c r="BTX53" s="723"/>
      <c r="BTY53" s="723"/>
      <c r="BTZ53" s="723"/>
      <c r="BUA53" s="723"/>
      <c r="BUB53" s="723"/>
      <c r="BUC53" s="723"/>
      <c r="BUD53" s="723"/>
      <c r="BUE53" s="723"/>
      <c r="BUF53" s="723"/>
      <c r="BUG53" s="723"/>
      <c r="BUH53" s="723"/>
      <c r="BUI53" s="723"/>
      <c r="BUJ53" s="723"/>
      <c r="BUK53" s="723"/>
      <c r="BUL53" s="723"/>
      <c r="BUM53" s="723"/>
      <c r="BUN53" s="723"/>
      <c r="BUO53" s="723"/>
      <c r="BUP53" s="723"/>
      <c r="BUQ53" s="723"/>
      <c r="BUR53" s="723"/>
      <c r="BUS53" s="723"/>
      <c r="BUT53" s="723"/>
      <c r="BUU53" s="723"/>
      <c r="BUV53" s="723"/>
      <c r="BUW53" s="723"/>
      <c r="BUX53" s="723"/>
      <c r="BUY53" s="723"/>
      <c r="BUZ53" s="723"/>
      <c r="BVA53" s="723"/>
      <c r="BVB53" s="723"/>
      <c r="BVC53" s="723"/>
      <c r="BVD53" s="723"/>
      <c r="BVE53" s="723"/>
      <c r="BVF53" s="723"/>
      <c r="BVG53" s="723"/>
      <c r="BVH53" s="723"/>
      <c r="BVI53" s="723"/>
      <c r="BVJ53" s="723"/>
      <c r="BVK53" s="723"/>
      <c r="BVL53" s="723"/>
      <c r="BVM53" s="723"/>
      <c r="BVN53" s="723"/>
      <c r="BVO53" s="723"/>
      <c r="BVP53" s="723"/>
      <c r="BVQ53" s="723"/>
      <c r="BVR53" s="723"/>
      <c r="BVS53" s="723"/>
      <c r="BVT53" s="723"/>
      <c r="BVU53" s="723"/>
      <c r="BVV53" s="723"/>
      <c r="BVW53" s="723"/>
      <c r="BVX53" s="723"/>
      <c r="BVY53" s="723"/>
      <c r="BVZ53" s="723"/>
      <c r="BWA53" s="723"/>
      <c r="BWB53" s="723"/>
      <c r="BWC53" s="723"/>
      <c r="BWD53" s="723"/>
      <c r="BWE53" s="723"/>
      <c r="BWF53" s="723"/>
      <c r="BWG53" s="723"/>
      <c r="BWH53" s="723"/>
      <c r="BWI53" s="723"/>
      <c r="BWJ53" s="723"/>
      <c r="BWK53" s="723"/>
      <c r="BWL53" s="723"/>
      <c r="BWM53" s="723"/>
      <c r="BWN53" s="723"/>
      <c r="BWO53" s="723"/>
      <c r="BWP53" s="723"/>
      <c r="BWQ53" s="723"/>
      <c r="BWR53" s="723"/>
      <c r="BWS53" s="723"/>
      <c r="BWT53" s="723"/>
      <c r="BWU53" s="723"/>
      <c r="BWV53" s="723"/>
      <c r="BWW53" s="723"/>
      <c r="BWX53" s="723"/>
      <c r="BWY53" s="723"/>
      <c r="BWZ53" s="723"/>
      <c r="BXA53" s="723"/>
      <c r="BXB53" s="723"/>
      <c r="BXC53" s="723"/>
      <c r="BXD53" s="723"/>
      <c r="BXE53" s="723"/>
      <c r="BXF53" s="723"/>
      <c r="BXG53" s="723"/>
      <c r="BXH53" s="723"/>
      <c r="BXI53" s="723"/>
      <c r="BXJ53" s="723"/>
      <c r="BXK53" s="723"/>
      <c r="BXL53" s="723"/>
      <c r="BXM53" s="723"/>
      <c r="BXN53" s="723"/>
      <c r="BXO53" s="723"/>
      <c r="BXP53" s="723"/>
      <c r="BXQ53" s="723"/>
      <c r="BXR53" s="723"/>
      <c r="BXS53" s="723"/>
      <c r="BXT53" s="723"/>
      <c r="BXU53" s="723"/>
      <c r="BXV53" s="723"/>
      <c r="BXW53" s="723"/>
      <c r="BXX53" s="723"/>
      <c r="BXY53" s="723"/>
      <c r="BXZ53" s="723"/>
      <c r="BYA53" s="723"/>
      <c r="BYB53" s="723"/>
      <c r="BYC53" s="723"/>
      <c r="BYD53" s="723"/>
      <c r="BYE53" s="723"/>
      <c r="BYF53" s="723"/>
      <c r="BYG53" s="723"/>
      <c r="BYH53" s="723"/>
      <c r="BYI53" s="723"/>
      <c r="BYJ53" s="723"/>
      <c r="BYK53" s="723"/>
      <c r="BYL53" s="723"/>
      <c r="BYM53" s="723"/>
      <c r="BYN53" s="723"/>
      <c r="BYO53" s="723"/>
      <c r="BYP53" s="723"/>
      <c r="BYQ53" s="723"/>
      <c r="BYR53" s="723"/>
      <c r="BYS53" s="723"/>
      <c r="BYT53" s="723"/>
      <c r="BYU53" s="723"/>
      <c r="BYV53" s="723"/>
      <c r="BYW53" s="723"/>
      <c r="BYX53" s="723"/>
      <c r="BYY53" s="723"/>
      <c r="BYZ53" s="723"/>
      <c r="BZA53" s="723"/>
      <c r="BZB53" s="723"/>
      <c r="BZC53" s="723"/>
      <c r="BZD53" s="723"/>
      <c r="BZE53" s="723"/>
      <c r="BZF53" s="723"/>
      <c r="BZG53" s="723"/>
      <c r="BZH53" s="723"/>
      <c r="BZI53" s="723"/>
      <c r="BZJ53" s="723"/>
      <c r="BZK53" s="723"/>
      <c r="BZL53" s="723"/>
      <c r="BZM53" s="723"/>
      <c r="BZN53" s="723"/>
      <c r="BZO53" s="723"/>
      <c r="BZP53" s="723"/>
      <c r="BZQ53" s="723"/>
      <c r="BZR53" s="723"/>
      <c r="BZS53" s="723"/>
      <c r="BZT53" s="723"/>
      <c r="BZU53" s="723"/>
      <c r="BZV53" s="723"/>
      <c r="BZW53" s="723"/>
      <c r="BZX53" s="723"/>
      <c r="BZY53" s="723"/>
      <c r="BZZ53" s="723"/>
      <c r="CAA53" s="723"/>
      <c r="CAB53" s="723"/>
      <c r="CAC53" s="723"/>
      <c r="CAD53" s="723"/>
      <c r="CAE53" s="723"/>
      <c r="CAF53" s="723"/>
      <c r="CAG53" s="723"/>
      <c r="CAH53" s="723"/>
      <c r="CAI53" s="723"/>
      <c r="CAJ53" s="723"/>
      <c r="CAK53" s="723"/>
      <c r="CAL53" s="723"/>
      <c r="CAM53" s="723"/>
      <c r="CAN53" s="723"/>
      <c r="CAO53" s="723"/>
      <c r="CAP53" s="723"/>
      <c r="CAQ53" s="723"/>
      <c r="CAR53" s="723"/>
      <c r="CAS53" s="723"/>
      <c r="CAT53" s="723"/>
      <c r="CAU53" s="723"/>
      <c r="CAV53" s="723"/>
      <c r="CAW53" s="723"/>
      <c r="CAX53" s="723"/>
      <c r="CAY53" s="723"/>
      <c r="CAZ53" s="723"/>
      <c r="CBA53" s="723"/>
      <c r="CBB53" s="723"/>
      <c r="CBC53" s="723"/>
      <c r="CBD53" s="723"/>
      <c r="CBE53" s="723"/>
      <c r="CBF53" s="723"/>
      <c r="CBG53" s="723"/>
      <c r="CBH53" s="723"/>
      <c r="CBI53" s="723"/>
      <c r="CBJ53" s="723"/>
      <c r="CBK53" s="723"/>
      <c r="CBL53" s="723"/>
      <c r="CBM53" s="723"/>
      <c r="CBN53" s="723"/>
      <c r="CBO53" s="723"/>
      <c r="CBP53" s="723"/>
      <c r="CBQ53" s="723"/>
      <c r="CBR53" s="723"/>
      <c r="CBS53" s="723"/>
      <c r="CBT53" s="723"/>
      <c r="CBU53" s="723"/>
      <c r="CBV53" s="723"/>
      <c r="CBW53" s="723"/>
      <c r="CBX53" s="723"/>
      <c r="CBY53" s="723"/>
      <c r="CBZ53" s="723"/>
      <c r="CCA53" s="723"/>
      <c r="CCB53" s="723"/>
      <c r="CCC53" s="723"/>
      <c r="CCD53" s="723"/>
      <c r="CCE53" s="723"/>
      <c r="CCF53" s="723"/>
      <c r="CCG53" s="723"/>
      <c r="CCH53" s="723"/>
      <c r="CCI53" s="723"/>
      <c r="CCJ53" s="723"/>
      <c r="CCK53" s="723"/>
      <c r="CCL53" s="723"/>
      <c r="CCM53" s="723"/>
      <c r="CCN53" s="723"/>
      <c r="CCO53" s="723"/>
      <c r="CCP53" s="723"/>
      <c r="CCQ53" s="723"/>
      <c r="CCR53" s="723"/>
      <c r="CCS53" s="723"/>
      <c r="CCT53" s="723"/>
      <c r="CCU53" s="723"/>
      <c r="CCV53" s="723"/>
      <c r="CCW53" s="723"/>
      <c r="CCX53" s="723"/>
      <c r="CCY53" s="723"/>
      <c r="CCZ53" s="723"/>
      <c r="CDA53" s="723"/>
      <c r="CDB53" s="723"/>
      <c r="CDC53" s="723"/>
      <c r="CDD53" s="723"/>
      <c r="CDE53" s="723"/>
      <c r="CDF53" s="723"/>
      <c r="CDG53" s="723"/>
      <c r="CDH53" s="723"/>
      <c r="CDI53" s="723"/>
      <c r="CDJ53" s="723"/>
      <c r="CDK53" s="723"/>
      <c r="CDL53" s="723"/>
      <c r="CDM53" s="723"/>
      <c r="CDN53" s="723"/>
      <c r="CDO53" s="723"/>
      <c r="CDP53" s="723"/>
      <c r="CDQ53" s="723"/>
      <c r="CDR53" s="723"/>
      <c r="CDS53" s="723"/>
      <c r="CDT53" s="723"/>
      <c r="CDU53" s="723"/>
      <c r="CDV53" s="723"/>
      <c r="CDW53" s="723"/>
      <c r="CDX53" s="723"/>
      <c r="CDY53" s="723"/>
      <c r="CDZ53" s="723"/>
      <c r="CEA53" s="723"/>
      <c r="CEB53" s="723"/>
      <c r="CEC53" s="723"/>
      <c r="CED53" s="723"/>
      <c r="CEE53" s="723"/>
      <c r="CEF53" s="723"/>
      <c r="CEG53" s="723"/>
      <c r="CEH53" s="723"/>
      <c r="CEI53" s="723"/>
      <c r="CEJ53" s="723"/>
      <c r="CEK53" s="723"/>
      <c r="CEL53" s="723"/>
      <c r="CEM53" s="723"/>
      <c r="CEN53" s="723"/>
      <c r="CEO53" s="723"/>
      <c r="CEP53" s="723"/>
      <c r="CEQ53" s="723"/>
      <c r="CER53" s="723"/>
      <c r="CES53" s="723"/>
      <c r="CET53" s="723"/>
      <c r="CEU53" s="723"/>
      <c r="CEV53" s="723"/>
      <c r="CEW53" s="723"/>
      <c r="CEX53" s="723"/>
      <c r="CEY53" s="723"/>
      <c r="CEZ53" s="723"/>
      <c r="CFA53" s="723"/>
      <c r="CFB53" s="723"/>
      <c r="CFC53" s="723"/>
      <c r="CFD53" s="723"/>
      <c r="CFE53" s="723"/>
      <c r="CFF53" s="723"/>
      <c r="CFG53" s="723"/>
      <c r="CFH53" s="723"/>
      <c r="CFI53" s="723"/>
      <c r="CFJ53" s="723"/>
      <c r="CFK53" s="723"/>
      <c r="CFL53" s="723"/>
      <c r="CFM53" s="723"/>
      <c r="CFN53" s="723"/>
      <c r="CFO53" s="723"/>
      <c r="CFP53" s="723"/>
      <c r="CFQ53" s="723"/>
      <c r="CFR53" s="723"/>
      <c r="CFS53" s="723"/>
      <c r="CFT53" s="723"/>
      <c r="CFU53" s="723"/>
      <c r="CFV53" s="723"/>
      <c r="CFW53" s="723"/>
      <c r="CFX53" s="723"/>
      <c r="CFY53" s="723"/>
      <c r="CFZ53" s="723"/>
      <c r="CGA53" s="723"/>
      <c r="CGB53" s="723"/>
      <c r="CGC53" s="723"/>
      <c r="CGD53" s="723"/>
      <c r="CGE53" s="723"/>
      <c r="CGF53" s="723"/>
      <c r="CGG53" s="723"/>
      <c r="CGH53" s="723"/>
      <c r="CGI53" s="723"/>
      <c r="CGJ53" s="723"/>
      <c r="CGK53" s="723"/>
      <c r="CGL53" s="723"/>
      <c r="CGM53" s="723"/>
      <c r="CGN53" s="723"/>
      <c r="CGO53" s="723"/>
      <c r="CGP53" s="723"/>
      <c r="CGQ53" s="723"/>
      <c r="CGR53" s="723"/>
      <c r="CGS53" s="723"/>
      <c r="CGT53" s="723"/>
      <c r="CGU53" s="723"/>
      <c r="CGV53" s="723"/>
      <c r="CGW53" s="723"/>
      <c r="CGX53" s="723"/>
      <c r="CGY53" s="723"/>
      <c r="CGZ53" s="723"/>
      <c r="CHA53" s="723"/>
      <c r="CHB53" s="723"/>
      <c r="CHC53" s="723"/>
      <c r="CHD53" s="723"/>
      <c r="CHE53" s="723"/>
      <c r="CHF53" s="723"/>
      <c r="CHG53" s="723"/>
      <c r="CHH53" s="723"/>
      <c r="CHI53" s="723"/>
      <c r="CHJ53" s="723"/>
      <c r="CHK53" s="723"/>
      <c r="CHL53" s="723"/>
      <c r="CHM53" s="723"/>
      <c r="CHN53" s="723"/>
      <c r="CHO53" s="723"/>
      <c r="CHP53" s="723"/>
      <c r="CHQ53" s="723"/>
      <c r="CHR53" s="723"/>
      <c r="CHS53" s="723"/>
      <c r="CHT53" s="723"/>
      <c r="CHU53" s="723"/>
      <c r="CHV53" s="723"/>
      <c r="CHW53" s="723"/>
      <c r="CHX53" s="723"/>
      <c r="CHY53" s="723"/>
      <c r="CHZ53" s="723"/>
      <c r="CIA53" s="723"/>
      <c r="CIB53" s="723"/>
      <c r="CIC53" s="723"/>
      <c r="CID53" s="723"/>
      <c r="CIE53" s="723"/>
      <c r="CIF53" s="723"/>
      <c r="CIG53" s="723"/>
      <c r="CIH53" s="723"/>
      <c r="CII53" s="723"/>
      <c r="CIJ53" s="723"/>
      <c r="CIK53" s="723"/>
      <c r="CIL53" s="723"/>
      <c r="CIM53" s="723"/>
      <c r="CIN53" s="723"/>
      <c r="CIO53" s="723"/>
      <c r="CIP53" s="723"/>
      <c r="CIQ53" s="723"/>
      <c r="CIR53" s="723"/>
      <c r="CIS53" s="723"/>
      <c r="CIT53" s="723"/>
      <c r="CIU53" s="723"/>
      <c r="CIV53" s="723"/>
      <c r="CIW53" s="723"/>
      <c r="CIX53" s="723"/>
      <c r="CIY53" s="723"/>
      <c r="CIZ53" s="723"/>
      <c r="CJA53" s="723"/>
      <c r="CJB53" s="723"/>
      <c r="CJC53" s="723"/>
      <c r="CJD53" s="723"/>
      <c r="CJE53" s="723"/>
      <c r="CJF53" s="723"/>
      <c r="CJG53" s="723"/>
      <c r="CJH53" s="723"/>
      <c r="CJI53" s="723"/>
      <c r="CJJ53" s="723"/>
      <c r="CJK53" s="723"/>
      <c r="CJL53" s="723"/>
      <c r="CJM53" s="723"/>
      <c r="CJN53" s="723"/>
      <c r="CJO53" s="723"/>
      <c r="CJP53" s="723"/>
      <c r="CJQ53" s="723"/>
      <c r="CJR53" s="723"/>
      <c r="CJS53" s="723"/>
      <c r="CJT53" s="723"/>
      <c r="CJU53" s="723"/>
      <c r="CJV53" s="723"/>
      <c r="CJW53" s="723"/>
      <c r="CJX53" s="723"/>
      <c r="CJY53" s="723"/>
      <c r="CJZ53" s="723"/>
      <c r="CKA53" s="723"/>
      <c r="CKB53" s="723"/>
      <c r="CKC53" s="723"/>
      <c r="CKD53" s="723"/>
      <c r="CKE53" s="723"/>
      <c r="CKF53" s="723"/>
      <c r="CKG53" s="723"/>
      <c r="CKH53" s="723"/>
      <c r="CKI53" s="723"/>
      <c r="CKJ53" s="723"/>
      <c r="CKK53" s="723"/>
      <c r="CKL53" s="723"/>
      <c r="CKM53" s="723"/>
      <c r="CKN53" s="723"/>
      <c r="CKO53" s="723"/>
      <c r="CKP53" s="723"/>
      <c r="CKQ53" s="723"/>
      <c r="CKR53" s="723"/>
      <c r="CKS53" s="723"/>
      <c r="CKT53" s="723"/>
      <c r="CKU53" s="723"/>
      <c r="CKV53" s="723"/>
      <c r="CKW53" s="723"/>
      <c r="CKX53" s="723"/>
      <c r="CKY53" s="723"/>
      <c r="CKZ53" s="723"/>
      <c r="CLA53" s="723"/>
      <c r="CLB53" s="723"/>
      <c r="CLC53" s="723"/>
      <c r="CLD53" s="723"/>
      <c r="CLE53" s="723"/>
      <c r="CLF53" s="723"/>
      <c r="CLG53" s="723"/>
      <c r="CLH53" s="723"/>
      <c r="CLI53" s="723"/>
      <c r="CLJ53" s="723"/>
      <c r="CLK53" s="723"/>
      <c r="CLL53" s="723"/>
      <c r="CLM53" s="723"/>
      <c r="CLN53" s="723"/>
      <c r="CLO53" s="723"/>
      <c r="CLP53" s="723"/>
      <c r="CLQ53" s="723"/>
      <c r="CLR53" s="723"/>
      <c r="CLS53" s="723"/>
      <c r="CLT53" s="723"/>
      <c r="CLU53" s="723"/>
      <c r="CLV53" s="723"/>
      <c r="CLW53" s="723"/>
      <c r="CLX53" s="723"/>
      <c r="CLY53" s="723"/>
      <c r="CLZ53" s="723"/>
      <c r="CMA53" s="723"/>
      <c r="CMB53" s="723"/>
      <c r="CMC53" s="723"/>
      <c r="CMD53" s="723"/>
      <c r="CME53" s="723"/>
      <c r="CMF53" s="723"/>
      <c r="CMG53" s="723"/>
      <c r="CMH53" s="723"/>
      <c r="CMI53" s="723"/>
      <c r="CMJ53" s="723"/>
      <c r="CMK53" s="723"/>
      <c r="CML53" s="723"/>
      <c r="CMM53" s="723"/>
      <c r="CMN53" s="723"/>
      <c r="CMO53" s="723"/>
      <c r="CMP53" s="723"/>
      <c r="CMQ53" s="723"/>
      <c r="CMR53" s="723"/>
      <c r="CMS53" s="723"/>
      <c r="CMT53" s="723"/>
      <c r="CMU53" s="723"/>
      <c r="CMV53" s="723"/>
      <c r="CMW53" s="723"/>
      <c r="CMX53" s="723"/>
      <c r="CMY53" s="723"/>
      <c r="CMZ53" s="723"/>
      <c r="CNA53" s="723"/>
      <c r="CNB53" s="723"/>
      <c r="CNC53" s="723"/>
      <c r="CND53" s="723"/>
      <c r="CNE53" s="723"/>
      <c r="CNF53" s="723"/>
      <c r="CNG53" s="723"/>
      <c r="CNH53" s="723"/>
      <c r="CNI53" s="723"/>
      <c r="CNJ53" s="723"/>
      <c r="CNK53" s="723"/>
      <c r="CNL53" s="723"/>
      <c r="CNM53" s="723"/>
      <c r="CNN53" s="723"/>
      <c r="CNO53" s="723"/>
      <c r="CNP53" s="723"/>
      <c r="CNQ53" s="723"/>
      <c r="CNR53" s="723"/>
      <c r="CNS53" s="723"/>
      <c r="CNT53" s="723"/>
      <c r="CNU53" s="723"/>
      <c r="CNV53" s="723"/>
      <c r="CNW53" s="723"/>
      <c r="CNX53" s="723"/>
      <c r="CNY53" s="723"/>
      <c r="CNZ53" s="723"/>
      <c r="COA53" s="723"/>
      <c r="COB53" s="723"/>
      <c r="COC53" s="723"/>
      <c r="COD53" s="723"/>
      <c r="COE53" s="723"/>
      <c r="COF53" s="723"/>
      <c r="COG53" s="723"/>
      <c r="COH53" s="723"/>
      <c r="COI53" s="723"/>
      <c r="COJ53" s="723"/>
      <c r="COK53" s="723"/>
      <c r="COL53" s="723"/>
      <c r="COM53" s="723"/>
      <c r="CON53" s="723"/>
      <c r="COO53" s="723"/>
      <c r="COP53" s="723"/>
      <c r="COQ53" s="723"/>
      <c r="COR53" s="723"/>
      <c r="COS53" s="723"/>
      <c r="COT53" s="723"/>
      <c r="COU53" s="723"/>
      <c r="COV53" s="723"/>
      <c r="COW53" s="723"/>
      <c r="COX53" s="723"/>
      <c r="COY53" s="723"/>
      <c r="COZ53" s="723"/>
      <c r="CPA53" s="723"/>
      <c r="CPB53" s="723"/>
      <c r="CPC53" s="723"/>
      <c r="CPD53" s="723"/>
      <c r="CPE53" s="723"/>
      <c r="CPF53" s="723"/>
      <c r="CPG53" s="723"/>
      <c r="CPH53" s="723"/>
      <c r="CPI53" s="723"/>
      <c r="CPJ53" s="723"/>
      <c r="CPK53" s="723"/>
      <c r="CPL53" s="723"/>
      <c r="CPM53" s="723"/>
      <c r="CPN53" s="723"/>
      <c r="CPO53" s="723"/>
      <c r="CPP53" s="723"/>
      <c r="CPQ53" s="723"/>
      <c r="CPR53" s="723"/>
      <c r="CPS53" s="723"/>
      <c r="CPT53" s="723"/>
      <c r="CPU53" s="723"/>
      <c r="CPV53" s="723"/>
      <c r="CPW53" s="723"/>
      <c r="CPX53" s="723"/>
      <c r="CPY53" s="723"/>
      <c r="CPZ53" s="723"/>
      <c r="CQA53" s="723"/>
      <c r="CQB53" s="723"/>
      <c r="CQC53" s="723"/>
      <c r="CQD53" s="723"/>
      <c r="CQE53" s="723"/>
      <c r="CQF53" s="723"/>
      <c r="CQG53" s="723"/>
      <c r="CQH53" s="723"/>
      <c r="CQI53" s="723"/>
      <c r="CQJ53" s="723"/>
      <c r="CQK53" s="723"/>
      <c r="CQL53" s="723"/>
      <c r="CQM53" s="723"/>
      <c r="CQN53" s="723"/>
      <c r="CQO53" s="723"/>
      <c r="CQP53" s="723"/>
      <c r="CQQ53" s="723"/>
      <c r="CQR53" s="723"/>
      <c r="CQS53" s="723"/>
      <c r="CQT53" s="723"/>
      <c r="CQU53" s="723"/>
      <c r="CQV53" s="723"/>
      <c r="CQW53" s="723"/>
      <c r="CQX53" s="723"/>
      <c r="CQY53" s="723"/>
      <c r="CQZ53" s="723"/>
      <c r="CRA53" s="723"/>
      <c r="CRB53" s="723"/>
      <c r="CRC53" s="723"/>
      <c r="CRD53" s="723"/>
      <c r="CRE53" s="723"/>
      <c r="CRF53" s="723"/>
      <c r="CRG53" s="723"/>
      <c r="CRH53" s="723"/>
      <c r="CRI53" s="723"/>
      <c r="CRJ53" s="723"/>
      <c r="CRK53" s="723"/>
      <c r="CRL53" s="723"/>
      <c r="CRM53" s="723"/>
      <c r="CRN53" s="723"/>
      <c r="CRO53" s="723"/>
      <c r="CRP53" s="723"/>
      <c r="CRQ53" s="723"/>
      <c r="CRR53" s="723"/>
      <c r="CRS53" s="723"/>
      <c r="CRT53" s="723"/>
      <c r="CRU53" s="723"/>
      <c r="CRV53" s="723"/>
      <c r="CRW53" s="723"/>
      <c r="CRX53" s="723"/>
      <c r="CRY53" s="723"/>
      <c r="CRZ53" s="723"/>
      <c r="CSA53" s="723"/>
      <c r="CSB53" s="723"/>
      <c r="CSC53" s="723"/>
      <c r="CSD53" s="723"/>
      <c r="CSE53" s="723"/>
      <c r="CSF53" s="723"/>
      <c r="CSG53" s="723"/>
      <c r="CSH53" s="723"/>
      <c r="CSI53" s="723"/>
      <c r="CSJ53" s="723"/>
      <c r="CSK53" s="723"/>
      <c r="CSL53" s="723"/>
      <c r="CSM53" s="723"/>
      <c r="CSN53" s="723"/>
      <c r="CSO53" s="723"/>
      <c r="CSP53" s="723"/>
      <c r="CSQ53" s="723"/>
      <c r="CSR53" s="723"/>
      <c r="CSS53" s="723"/>
      <c r="CST53" s="723"/>
      <c r="CSU53" s="723"/>
      <c r="CSV53" s="723"/>
      <c r="CSW53" s="723"/>
      <c r="CSX53" s="723"/>
      <c r="CSY53" s="723"/>
      <c r="CSZ53" s="723"/>
      <c r="CTA53" s="723"/>
      <c r="CTB53" s="723"/>
      <c r="CTC53" s="723"/>
      <c r="CTD53" s="723"/>
      <c r="CTE53" s="723"/>
      <c r="CTF53" s="723"/>
      <c r="CTG53" s="723"/>
      <c r="CTH53" s="723"/>
      <c r="CTI53" s="723"/>
      <c r="CTJ53" s="723"/>
      <c r="CTK53" s="723"/>
      <c r="CTL53" s="723"/>
      <c r="CTM53" s="723"/>
      <c r="CTN53" s="723"/>
      <c r="CTO53" s="723"/>
      <c r="CTP53" s="723"/>
      <c r="CTQ53" s="723"/>
      <c r="CTR53" s="723"/>
      <c r="CTS53" s="723"/>
      <c r="CTT53" s="723"/>
      <c r="CTU53" s="723"/>
      <c r="CTV53" s="723"/>
      <c r="CTW53" s="723"/>
      <c r="CTX53" s="723"/>
      <c r="CTY53" s="723"/>
      <c r="CTZ53" s="723"/>
      <c r="CUA53" s="723"/>
      <c r="CUB53" s="723"/>
      <c r="CUC53" s="723"/>
      <c r="CUD53" s="723"/>
      <c r="CUE53" s="723"/>
      <c r="CUF53" s="723"/>
      <c r="CUG53" s="723"/>
      <c r="CUH53" s="723"/>
      <c r="CUI53" s="723"/>
      <c r="CUJ53" s="723"/>
      <c r="CUK53" s="723"/>
      <c r="CUL53" s="723"/>
      <c r="CUM53" s="723"/>
      <c r="CUN53" s="723"/>
      <c r="CUO53" s="723"/>
      <c r="CUP53" s="723"/>
      <c r="CUQ53" s="723"/>
      <c r="CUR53" s="723"/>
      <c r="CUS53" s="723"/>
      <c r="CUT53" s="723"/>
      <c r="CUU53" s="723"/>
      <c r="CUV53" s="723"/>
      <c r="CUW53" s="723"/>
      <c r="CUX53" s="723"/>
      <c r="CUY53" s="723"/>
      <c r="CUZ53" s="723"/>
      <c r="CVA53" s="723"/>
      <c r="CVB53" s="723"/>
      <c r="CVC53" s="723"/>
      <c r="CVD53" s="723"/>
      <c r="CVE53" s="723"/>
      <c r="CVF53" s="723"/>
      <c r="CVG53" s="723"/>
      <c r="CVH53" s="723"/>
      <c r="CVI53" s="723"/>
      <c r="CVJ53" s="723"/>
      <c r="CVK53" s="723"/>
      <c r="CVL53" s="723"/>
      <c r="CVM53" s="723"/>
      <c r="CVN53" s="723"/>
      <c r="CVO53" s="723"/>
      <c r="CVP53" s="723"/>
      <c r="CVQ53" s="723"/>
      <c r="CVR53" s="723"/>
      <c r="CVS53" s="723"/>
      <c r="CVT53" s="723"/>
      <c r="CVU53" s="723"/>
      <c r="CVV53" s="723"/>
      <c r="CVW53" s="723"/>
      <c r="CVX53" s="723"/>
      <c r="CVY53" s="723"/>
      <c r="CVZ53" s="723"/>
      <c r="CWA53" s="723"/>
      <c r="CWB53" s="723"/>
      <c r="CWC53" s="723"/>
      <c r="CWD53" s="723"/>
      <c r="CWE53" s="723"/>
      <c r="CWF53" s="723"/>
      <c r="CWG53" s="723"/>
      <c r="CWH53" s="723"/>
      <c r="CWI53" s="723"/>
      <c r="CWJ53" s="723"/>
      <c r="CWK53" s="723"/>
      <c r="CWL53" s="723"/>
      <c r="CWM53" s="723"/>
      <c r="CWN53" s="723"/>
      <c r="CWO53" s="723"/>
      <c r="CWP53" s="723"/>
      <c r="CWQ53" s="723"/>
      <c r="CWR53" s="723"/>
      <c r="CWS53" s="723"/>
      <c r="CWT53" s="723"/>
      <c r="CWU53" s="723"/>
      <c r="CWV53" s="723"/>
      <c r="CWW53" s="723"/>
      <c r="CWX53" s="723"/>
      <c r="CWY53" s="723"/>
      <c r="CWZ53" s="723"/>
      <c r="CXA53" s="723"/>
      <c r="CXB53" s="723"/>
      <c r="CXC53" s="723"/>
      <c r="CXD53" s="723"/>
      <c r="CXE53" s="723"/>
      <c r="CXF53" s="723"/>
      <c r="CXG53" s="723"/>
      <c r="CXH53" s="723"/>
      <c r="CXI53" s="723"/>
      <c r="CXJ53" s="723"/>
      <c r="CXK53" s="723"/>
      <c r="CXL53" s="723"/>
      <c r="CXM53" s="723"/>
      <c r="CXN53" s="723"/>
      <c r="CXO53" s="723"/>
      <c r="CXP53" s="723"/>
      <c r="CXQ53" s="723"/>
      <c r="CXR53" s="723"/>
      <c r="CXS53" s="723"/>
      <c r="CXT53" s="723"/>
      <c r="CXU53" s="723"/>
      <c r="CXV53" s="723"/>
      <c r="CXW53" s="723"/>
      <c r="CXX53" s="723"/>
      <c r="CXY53" s="723"/>
      <c r="CXZ53" s="723"/>
      <c r="CYA53" s="723"/>
      <c r="CYB53" s="723"/>
      <c r="CYC53" s="723"/>
      <c r="CYD53" s="723"/>
      <c r="CYE53" s="723"/>
      <c r="CYF53" s="723"/>
      <c r="CYG53" s="723"/>
      <c r="CYH53" s="723"/>
      <c r="CYI53" s="723"/>
      <c r="CYJ53" s="723"/>
      <c r="CYK53" s="723"/>
      <c r="CYL53" s="723"/>
      <c r="CYM53" s="723"/>
      <c r="CYN53" s="723"/>
      <c r="CYO53" s="723"/>
      <c r="CYP53" s="723"/>
      <c r="CYQ53" s="723"/>
      <c r="CYR53" s="723"/>
      <c r="CYS53" s="723"/>
      <c r="CYT53" s="723"/>
      <c r="CYU53" s="723"/>
      <c r="CYV53" s="723"/>
      <c r="CYW53" s="723"/>
      <c r="CYX53" s="723"/>
      <c r="CYY53" s="723"/>
      <c r="CYZ53" s="723"/>
      <c r="CZA53" s="723"/>
      <c r="CZB53" s="723"/>
      <c r="CZC53" s="723"/>
      <c r="CZD53" s="723"/>
      <c r="CZE53" s="723"/>
      <c r="CZF53" s="723"/>
      <c r="CZG53" s="723"/>
      <c r="CZH53" s="723"/>
      <c r="CZI53" s="723"/>
      <c r="CZJ53" s="723"/>
      <c r="CZK53" s="723"/>
      <c r="CZL53" s="723"/>
      <c r="CZM53" s="723"/>
      <c r="CZN53" s="723"/>
      <c r="CZO53" s="723"/>
      <c r="CZP53" s="723"/>
      <c r="CZQ53" s="723"/>
      <c r="CZR53" s="723"/>
      <c r="CZS53" s="723"/>
      <c r="CZT53" s="723"/>
      <c r="CZU53" s="723"/>
      <c r="CZV53" s="723"/>
      <c r="CZW53" s="723"/>
      <c r="CZX53" s="723"/>
      <c r="CZY53" s="723"/>
      <c r="CZZ53" s="723"/>
      <c r="DAA53" s="723"/>
      <c r="DAB53" s="723"/>
      <c r="DAC53" s="723"/>
      <c r="DAD53" s="723"/>
      <c r="DAE53" s="723"/>
      <c r="DAF53" s="723"/>
      <c r="DAG53" s="723"/>
      <c r="DAH53" s="723"/>
      <c r="DAI53" s="723"/>
      <c r="DAJ53" s="723"/>
      <c r="DAK53" s="723"/>
      <c r="DAL53" s="723"/>
      <c r="DAM53" s="723"/>
      <c r="DAN53" s="723"/>
      <c r="DAO53" s="723"/>
      <c r="DAP53" s="723"/>
      <c r="DAQ53" s="723"/>
      <c r="DAR53" s="723"/>
      <c r="DAS53" s="723"/>
      <c r="DAT53" s="723"/>
      <c r="DAU53" s="723"/>
      <c r="DAV53" s="723"/>
      <c r="DAW53" s="723"/>
      <c r="DAX53" s="723"/>
      <c r="DAY53" s="723"/>
      <c r="DAZ53" s="723"/>
      <c r="DBA53" s="723"/>
      <c r="DBB53" s="723"/>
      <c r="DBC53" s="723"/>
      <c r="DBD53" s="723"/>
      <c r="DBE53" s="723"/>
      <c r="DBF53" s="723"/>
      <c r="DBG53" s="723"/>
      <c r="DBH53" s="723"/>
      <c r="DBI53" s="723"/>
      <c r="DBJ53" s="723"/>
      <c r="DBK53" s="723"/>
      <c r="DBL53" s="723"/>
      <c r="DBM53" s="723"/>
      <c r="DBN53" s="723"/>
      <c r="DBO53" s="723"/>
      <c r="DBP53" s="723"/>
      <c r="DBQ53" s="723"/>
      <c r="DBR53" s="723"/>
      <c r="DBS53" s="723"/>
      <c r="DBT53" s="723"/>
      <c r="DBU53" s="723"/>
      <c r="DBV53" s="723"/>
      <c r="DBW53" s="723"/>
      <c r="DBX53" s="723"/>
      <c r="DBY53" s="723"/>
      <c r="DBZ53" s="723"/>
      <c r="DCA53" s="723"/>
      <c r="DCB53" s="723"/>
      <c r="DCC53" s="723"/>
      <c r="DCD53" s="723"/>
      <c r="DCE53" s="723"/>
      <c r="DCF53" s="723"/>
      <c r="DCG53" s="723"/>
      <c r="DCH53" s="723"/>
      <c r="DCI53" s="723"/>
      <c r="DCJ53" s="723"/>
      <c r="DCK53" s="723"/>
      <c r="DCL53" s="723"/>
      <c r="DCM53" s="723"/>
      <c r="DCN53" s="723"/>
      <c r="DCO53" s="723"/>
      <c r="DCP53" s="723"/>
      <c r="DCQ53" s="723"/>
      <c r="DCR53" s="723"/>
      <c r="DCS53" s="723"/>
      <c r="DCT53" s="723"/>
      <c r="DCU53" s="723"/>
      <c r="DCV53" s="723"/>
      <c r="DCW53" s="723"/>
      <c r="DCX53" s="723"/>
      <c r="DCY53" s="723"/>
      <c r="DCZ53" s="723"/>
      <c r="DDA53" s="723"/>
      <c r="DDB53" s="723"/>
      <c r="DDC53" s="723"/>
      <c r="DDD53" s="723"/>
      <c r="DDE53" s="723"/>
      <c r="DDF53" s="723"/>
      <c r="DDG53" s="723"/>
      <c r="DDH53" s="723"/>
      <c r="DDI53" s="723"/>
      <c r="DDJ53" s="723"/>
      <c r="DDK53" s="723"/>
      <c r="DDL53" s="723"/>
      <c r="DDM53" s="723"/>
      <c r="DDN53" s="723"/>
      <c r="DDO53" s="723"/>
      <c r="DDP53" s="723"/>
      <c r="DDQ53" s="723"/>
      <c r="DDR53" s="723"/>
      <c r="DDS53" s="723"/>
      <c r="DDT53" s="723"/>
      <c r="DDU53" s="723"/>
      <c r="DDV53" s="723"/>
      <c r="DDW53" s="723"/>
      <c r="DDX53" s="723"/>
      <c r="DDY53" s="723"/>
      <c r="DDZ53" s="723"/>
      <c r="DEA53" s="723"/>
      <c r="DEB53" s="723"/>
      <c r="DEC53" s="723"/>
      <c r="DED53" s="723"/>
      <c r="DEE53" s="723"/>
      <c r="DEF53" s="723"/>
      <c r="DEG53" s="723"/>
      <c r="DEH53" s="723"/>
      <c r="DEI53" s="723"/>
      <c r="DEJ53" s="723"/>
      <c r="DEK53" s="723"/>
      <c r="DEL53" s="723"/>
      <c r="DEM53" s="723"/>
      <c r="DEN53" s="723"/>
      <c r="DEO53" s="723"/>
      <c r="DEP53" s="723"/>
      <c r="DEQ53" s="723"/>
      <c r="DER53" s="723"/>
      <c r="DES53" s="723"/>
      <c r="DET53" s="723"/>
      <c r="DEU53" s="723"/>
      <c r="DEV53" s="723"/>
      <c r="DEW53" s="723"/>
      <c r="DEX53" s="723"/>
      <c r="DEY53" s="723"/>
      <c r="DEZ53" s="723"/>
      <c r="DFA53" s="723"/>
      <c r="DFB53" s="723"/>
      <c r="DFC53" s="723"/>
      <c r="DFD53" s="723"/>
      <c r="DFE53" s="723"/>
      <c r="DFF53" s="723"/>
      <c r="DFG53" s="723"/>
      <c r="DFH53" s="723"/>
      <c r="DFI53" s="723"/>
      <c r="DFJ53" s="723"/>
      <c r="DFK53" s="723"/>
      <c r="DFL53" s="723"/>
      <c r="DFM53" s="723"/>
      <c r="DFN53" s="723"/>
      <c r="DFO53" s="723"/>
      <c r="DFP53" s="723"/>
      <c r="DFQ53" s="723"/>
      <c r="DFR53" s="723"/>
      <c r="DFS53" s="723"/>
      <c r="DFT53" s="723"/>
      <c r="DFU53" s="723"/>
      <c r="DFV53" s="723"/>
      <c r="DFW53" s="723"/>
      <c r="DFX53" s="723"/>
      <c r="DFY53" s="723"/>
      <c r="DFZ53" s="723"/>
      <c r="DGA53" s="723"/>
      <c r="DGB53" s="723"/>
      <c r="DGC53" s="723"/>
      <c r="DGD53" s="723"/>
      <c r="DGE53" s="723"/>
      <c r="DGF53" s="723"/>
      <c r="DGG53" s="723"/>
      <c r="DGH53" s="723"/>
      <c r="DGI53" s="723"/>
      <c r="DGJ53" s="723"/>
      <c r="DGK53" s="723"/>
      <c r="DGL53" s="723"/>
      <c r="DGM53" s="723"/>
      <c r="DGN53" s="723"/>
      <c r="DGO53" s="723"/>
      <c r="DGP53" s="723"/>
      <c r="DGQ53" s="723"/>
      <c r="DGR53" s="723"/>
      <c r="DGS53" s="723"/>
      <c r="DGT53" s="723"/>
      <c r="DGU53" s="723"/>
      <c r="DGV53" s="723"/>
      <c r="DGW53" s="723"/>
      <c r="DGX53" s="723"/>
      <c r="DGY53" s="723"/>
      <c r="DGZ53" s="723"/>
      <c r="DHA53" s="723"/>
      <c r="DHB53" s="723"/>
      <c r="DHC53" s="723"/>
      <c r="DHD53" s="723"/>
      <c r="DHE53" s="723"/>
      <c r="DHF53" s="723"/>
      <c r="DHG53" s="723"/>
      <c r="DHH53" s="723"/>
      <c r="DHI53" s="723"/>
      <c r="DHJ53" s="723"/>
      <c r="DHK53" s="723"/>
      <c r="DHL53" s="723"/>
      <c r="DHM53" s="723"/>
      <c r="DHN53" s="723"/>
      <c r="DHO53" s="723"/>
      <c r="DHP53" s="723"/>
      <c r="DHQ53" s="723"/>
      <c r="DHR53" s="723"/>
      <c r="DHS53" s="723"/>
      <c r="DHT53" s="723"/>
      <c r="DHU53" s="723"/>
      <c r="DHV53" s="723"/>
      <c r="DHW53" s="723"/>
      <c r="DHX53" s="723"/>
      <c r="DHY53" s="723"/>
      <c r="DHZ53" s="723"/>
      <c r="DIA53" s="723"/>
      <c r="DIB53" s="723"/>
      <c r="DIC53" s="723"/>
      <c r="DID53" s="723"/>
      <c r="DIE53" s="723"/>
      <c r="DIF53" s="723"/>
      <c r="DIG53" s="723"/>
      <c r="DIH53" s="723"/>
      <c r="DII53" s="723"/>
      <c r="DIJ53" s="723"/>
      <c r="DIK53" s="723"/>
      <c r="DIL53" s="723"/>
      <c r="DIM53" s="723"/>
      <c r="DIN53" s="723"/>
      <c r="DIO53" s="723"/>
      <c r="DIP53" s="723"/>
      <c r="DIQ53" s="723"/>
      <c r="DIR53" s="723"/>
      <c r="DIS53" s="723"/>
      <c r="DIT53" s="723"/>
      <c r="DIU53" s="723"/>
      <c r="DIV53" s="723"/>
      <c r="DIW53" s="723"/>
      <c r="DIX53" s="723"/>
      <c r="DIY53" s="723"/>
      <c r="DIZ53" s="723"/>
      <c r="DJA53" s="723"/>
      <c r="DJB53" s="723"/>
      <c r="DJC53" s="723"/>
      <c r="DJD53" s="723"/>
      <c r="DJE53" s="723"/>
      <c r="DJF53" s="723"/>
      <c r="DJG53" s="723"/>
      <c r="DJH53" s="723"/>
      <c r="DJI53" s="723"/>
      <c r="DJJ53" s="723"/>
      <c r="DJK53" s="723"/>
      <c r="DJL53" s="723"/>
      <c r="DJM53" s="723"/>
      <c r="DJN53" s="723"/>
      <c r="DJO53" s="723"/>
      <c r="DJP53" s="723"/>
      <c r="DJQ53" s="723"/>
      <c r="DJR53" s="723"/>
      <c r="DJS53" s="723"/>
      <c r="DJT53" s="723"/>
      <c r="DJU53" s="723"/>
      <c r="DJV53" s="723"/>
      <c r="DJW53" s="723"/>
      <c r="DJX53" s="723"/>
      <c r="DJY53" s="723"/>
      <c r="DJZ53" s="723"/>
      <c r="DKA53" s="723"/>
      <c r="DKB53" s="723"/>
      <c r="DKC53" s="723"/>
      <c r="DKD53" s="723"/>
      <c r="DKE53" s="723"/>
      <c r="DKF53" s="723"/>
      <c r="DKG53" s="723"/>
      <c r="DKH53" s="723"/>
      <c r="DKI53" s="723"/>
      <c r="DKJ53" s="723"/>
      <c r="DKK53" s="723"/>
      <c r="DKL53" s="723"/>
      <c r="DKM53" s="723"/>
      <c r="DKN53" s="723"/>
      <c r="DKO53" s="723"/>
      <c r="DKP53" s="723"/>
      <c r="DKQ53" s="723"/>
      <c r="DKR53" s="723"/>
      <c r="DKS53" s="723"/>
      <c r="DKT53" s="723"/>
      <c r="DKU53" s="723"/>
      <c r="DKV53" s="723"/>
      <c r="DKW53" s="723"/>
      <c r="DKX53" s="723"/>
      <c r="DKY53" s="723"/>
      <c r="DKZ53" s="723"/>
      <c r="DLA53" s="723"/>
      <c r="DLB53" s="723"/>
      <c r="DLC53" s="723"/>
      <c r="DLD53" s="723"/>
      <c r="DLE53" s="723"/>
      <c r="DLF53" s="723"/>
      <c r="DLG53" s="723"/>
      <c r="DLH53" s="723"/>
      <c r="DLI53" s="723"/>
      <c r="DLJ53" s="723"/>
      <c r="DLK53" s="723"/>
      <c r="DLL53" s="723"/>
      <c r="DLM53" s="723"/>
      <c r="DLN53" s="723"/>
      <c r="DLO53" s="723"/>
      <c r="DLP53" s="723"/>
      <c r="DLQ53" s="723"/>
      <c r="DLR53" s="723"/>
      <c r="DLS53" s="723"/>
      <c r="DLT53" s="723"/>
      <c r="DLU53" s="723"/>
      <c r="DLV53" s="723"/>
      <c r="DLW53" s="723"/>
      <c r="DLX53" s="723"/>
      <c r="DLY53" s="723"/>
      <c r="DLZ53" s="723"/>
      <c r="DMA53" s="723"/>
      <c r="DMB53" s="723"/>
      <c r="DMC53" s="723"/>
      <c r="DMD53" s="723"/>
      <c r="DME53" s="723"/>
      <c r="DMF53" s="723"/>
      <c r="DMG53" s="723"/>
      <c r="DMH53" s="723"/>
      <c r="DMI53" s="723"/>
      <c r="DMJ53" s="723"/>
      <c r="DMK53" s="723"/>
      <c r="DML53" s="723"/>
      <c r="DMM53" s="723"/>
      <c r="DMN53" s="723"/>
      <c r="DMO53" s="723"/>
      <c r="DMP53" s="723"/>
      <c r="DMQ53" s="723"/>
      <c r="DMR53" s="723"/>
      <c r="DMS53" s="723"/>
      <c r="DMT53" s="723"/>
      <c r="DMU53" s="723"/>
      <c r="DMV53" s="723"/>
      <c r="DMW53" s="723"/>
      <c r="DMX53" s="723"/>
      <c r="DMY53" s="723"/>
      <c r="DMZ53" s="723"/>
      <c r="DNA53" s="723"/>
      <c r="DNB53" s="723"/>
      <c r="DNC53" s="723"/>
      <c r="DND53" s="723"/>
      <c r="DNE53" s="723"/>
      <c r="DNF53" s="723"/>
      <c r="DNG53" s="723"/>
      <c r="DNH53" s="723"/>
      <c r="DNI53" s="723"/>
      <c r="DNJ53" s="723"/>
      <c r="DNK53" s="723"/>
      <c r="DNL53" s="723"/>
      <c r="DNM53" s="723"/>
      <c r="DNN53" s="723"/>
      <c r="DNO53" s="723"/>
      <c r="DNP53" s="723"/>
      <c r="DNQ53" s="723"/>
      <c r="DNR53" s="723"/>
      <c r="DNS53" s="723"/>
      <c r="DNT53" s="723"/>
      <c r="DNU53" s="723"/>
      <c r="DNV53" s="723"/>
      <c r="DNW53" s="723"/>
      <c r="DNX53" s="723"/>
      <c r="DNY53" s="723"/>
      <c r="DNZ53" s="723"/>
      <c r="DOA53" s="723"/>
      <c r="DOB53" s="723"/>
      <c r="DOC53" s="723"/>
      <c r="DOD53" s="723"/>
      <c r="DOE53" s="723"/>
      <c r="DOF53" s="723"/>
      <c r="DOG53" s="723"/>
      <c r="DOH53" s="723"/>
      <c r="DOI53" s="723"/>
      <c r="DOJ53" s="723"/>
      <c r="DOK53" s="723"/>
      <c r="DOL53" s="723"/>
      <c r="DOM53" s="723"/>
      <c r="DON53" s="723"/>
      <c r="DOO53" s="723"/>
      <c r="DOP53" s="723"/>
      <c r="DOQ53" s="723"/>
      <c r="DOR53" s="723"/>
      <c r="DOS53" s="723"/>
      <c r="DOT53" s="723"/>
      <c r="DOU53" s="723"/>
      <c r="DOV53" s="723"/>
      <c r="DOW53" s="723"/>
      <c r="DOX53" s="723"/>
      <c r="DOY53" s="723"/>
      <c r="DOZ53" s="723"/>
      <c r="DPA53" s="723"/>
      <c r="DPB53" s="723"/>
      <c r="DPC53" s="723"/>
      <c r="DPD53" s="723"/>
      <c r="DPE53" s="723"/>
      <c r="DPF53" s="723"/>
      <c r="DPG53" s="723"/>
      <c r="DPH53" s="723"/>
      <c r="DPI53" s="723"/>
      <c r="DPJ53" s="723"/>
      <c r="DPK53" s="723"/>
      <c r="DPL53" s="723"/>
      <c r="DPM53" s="723"/>
      <c r="DPN53" s="723"/>
      <c r="DPO53" s="723"/>
      <c r="DPP53" s="723"/>
      <c r="DPQ53" s="723"/>
      <c r="DPR53" s="723"/>
      <c r="DPS53" s="723"/>
      <c r="DPT53" s="723"/>
      <c r="DPU53" s="723"/>
      <c r="DPV53" s="723"/>
      <c r="DPW53" s="723"/>
      <c r="DPX53" s="723"/>
      <c r="DPY53" s="723"/>
      <c r="DPZ53" s="723"/>
      <c r="DQA53" s="723"/>
      <c r="DQB53" s="723"/>
      <c r="DQC53" s="723"/>
      <c r="DQD53" s="723"/>
      <c r="DQE53" s="723"/>
      <c r="DQF53" s="723"/>
      <c r="DQG53" s="723"/>
      <c r="DQH53" s="723"/>
      <c r="DQI53" s="723"/>
      <c r="DQJ53" s="723"/>
      <c r="DQK53" s="723"/>
      <c r="DQL53" s="723"/>
      <c r="DQM53" s="723"/>
      <c r="DQN53" s="723"/>
      <c r="DQO53" s="723"/>
      <c r="DQP53" s="723"/>
      <c r="DQQ53" s="723"/>
      <c r="DQR53" s="723"/>
      <c r="DQS53" s="723"/>
      <c r="DQT53" s="723"/>
      <c r="DQU53" s="723"/>
      <c r="DQV53" s="723"/>
      <c r="DQW53" s="723"/>
      <c r="DQX53" s="723"/>
      <c r="DQY53" s="723"/>
      <c r="DQZ53" s="723"/>
      <c r="DRA53" s="723"/>
      <c r="DRB53" s="723"/>
      <c r="DRC53" s="723"/>
      <c r="DRD53" s="723"/>
      <c r="DRE53" s="723"/>
      <c r="DRF53" s="723"/>
      <c r="DRG53" s="723"/>
      <c r="DRH53" s="723"/>
      <c r="DRI53" s="723"/>
      <c r="DRJ53" s="723"/>
      <c r="DRK53" s="723"/>
      <c r="DRL53" s="723"/>
      <c r="DRM53" s="723"/>
      <c r="DRN53" s="723"/>
      <c r="DRO53" s="723"/>
      <c r="DRP53" s="723"/>
      <c r="DRQ53" s="723"/>
      <c r="DRR53" s="723"/>
      <c r="DRS53" s="723"/>
      <c r="DRT53" s="723"/>
      <c r="DRU53" s="723"/>
      <c r="DRV53" s="723"/>
      <c r="DRW53" s="723"/>
      <c r="DRX53" s="723"/>
      <c r="DRY53" s="723"/>
      <c r="DRZ53" s="723"/>
      <c r="DSA53" s="723"/>
      <c r="DSB53" s="723"/>
      <c r="DSC53" s="723"/>
      <c r="DSD53" s="723"/>
      <c r="DSE53" s="723"/>
      <c r="DSF53" s="723"/>
      <c r="DSG53" s="723"/>
      <c r="DSH53" s="723"/>
      <c r="DSI53" s="723"/>
      <c r="DSJ53" s="723"/>
      <c r="DSK53" s="723"/>
      <c r="DSL53" s="723"/>
      <c r="DSM53" s="723"/>
      <c r="DSN53" s="723"/>
      <c r="DSO53" s="723"/>
      <c r="DSP53" s="723"/>
      <c r="DSQ53" s="723"/>
      <c r="DSR53" s="723"/>
      <c r="DSS53" s="723"/>
      <c r="DST53" s="723"/>
      <c r="DSU53" s="723"/>
      <c r="DSV53" s="723"/>
      <c r="DSW53" s="723"/>
      <c r="DSX53" s="723"/>
      <c r="DSY53" s="723"/>
      <c r="DSZ53" s="723"/>
      <c r="DTA53" s="723"/>
      <c r="DTB53" s="723"/>
      <c r="DTC53" s="723"/>
      <c r="DTD53" s="723"/>
      <c r="DTE53" s="723"/>
      <c r="DTF53" s="723"/>
      <c r="DTG53" s="723"/>
      <c r="DTH53" s="723"/>
      <c r="DTI53" s="723"/>
      <c r="DTJ53" s="723"/>
      <c r="DTK53" s="723"/>
      <c r="DTL53" s="723"/>
      <c r="DTM53" s="723"/>
      <c r="DTN53" s="723"/>
      <c r="DTO53" s="723"/>
      <c r="DTP53" s="723"/>
      <c r="DTQ53" s="723"/>
      <c r="DTR53" s="723"/>
      <c r="DTS53" s="723"/>
      <c r="DTT53" s="723"/>
      <c r="DTU53" s="723"/>
      <c r="DTV53" s="723"/>
      <c r="DTW53" s="723"/>
      <c r="DTX53" s="723"/>
      <c r="DTY53" s="723"/>
      <c r="DTZ53" s="723"/>
      <c r="DUA53" s="723"/>
      <c r="DUB53" s="723"/>
      <c r="DUC53" s="723"/>
      <c r="DUD53" s="723"/>
      <c r="DUE53" s="723"/>
      <c r="DUF53" s="723"/>
      <c r="DUG53" s="723"/>
      <c r="DUH53" s="723"/>
      <c r="DUI53" s="723"/>
      <c r="DUJ53" s="723"/>
      <c r="DUK53" s="723"/>
      <c r="DUL53" s="723"/>
      <c r="DUM53" s="723"/>
      <c r="DUN53" s="723"/>
      <c r="DUO53" s="723"/>
      <c r="DUP53" s="723"/>
      <c r="DUQ53" s="723"/>
      <c r="DUR53" s="723"/>
      <c r="DUS53" s="723"/>
      <c r="DUT53" s="723"/>
      <c r="DUU53" s="723"/>
      <c r="DUV53" s="723"/>
      <c r="DUW53" s="723"/>
      <c r="DUX53" s="723"/>
      <c r="DUY53" s="723"/>
      <c r="DUZ53" s="723"/>
      <c r="DVA53" s="723"/>
      <c r="DVB53" s="723"/>
      <c r="DVC53" s="723"/>
      <c r="DVD53" s="723"/>
      <c r="DVE53" s="723"/>
      <c r="DVF53" s="723"/>
      <c r="DVG53" s="723"/>
      <c r="DVH53" s="723"/>
      <c r="DVI53" s="723"/>
      <c r="DVJ53" s="723"/>
      <c r="DVK53" s="723"/>
      <c r="DVL53" s="723"/>
      <c r="DVM53" s="723"/>
      <c r="DVN53" s="723"/>
      <c r="DVO53" s="723"/>
      <c r="DVP53" s="723"/>
      <c r="DVQ53" s="723"/>
      <c r="DVR53" s="723"/>
      <c r="DVS53" s="723"/>
      <c r="DVT53" s="723"/>
      <c r="DVU53" s="723"/>
      <c r="DVV53" s="723"/>
      <c r="DVW53" s="723"/>
      <c r="DVX53" s="723"/>
      <c r="DVY53" s="723"/>
      <c r="DVZ53" s="723"/>
      <c r="DWA53" s="723"/>
      <c r="DWB53" s="723"/>
      <c r="DWC53" s="723"/>
      <c r="DWD53" s="723"/>
      <c r="DWE53" s="723"/>
      <c r="DWF53" s="723"/>
      <c r="DWG53" s="723"/>
      <c r="DWH53" s="723"/>
      <c r="DWI53" s="723"/>
      <c r="DWJ53" s="723"/>
      <c r="DWK53" s="723"/>
      <c r="DWL53" s="723"/>
      <c r="DWM53" s="723"/>
      <c r="DWN53" s="723"/>
      <c r="DWO53" s="723"/>
      <c r="DWP53" s="723"/>
      <c r="DWQ53" s="723"/>
      <c r="DWR53" s="723"/>
      <c r="DWS53" s="723"/>
      <c r="DWT53" s="723"/>
      <c r="DWU53" s="723"/>
      <c r="DWV53" s="723"/>
      <c r="DWW53" s="723"/>
      <c r="DWX53" s="723"/>
      <c r="DWY53" s="723"/>
      <c r="DWZ53" s="723"/>
      <c r="DXA53" s="723"/>
      <c r="DXB53" s="723"/>
      <c r="DXC53" s="723"/>
      <c r="DXD53" s="723"/>
      <c r="DXE53" s="723"/>
      <c r="DXF53" s="723"/>
      <c r="DXG53" s="723"/>
      <c r="DXH53" s="723"/>
      <c r="DXI53" s="723"/>
      <c r="DXJ53" s="723"/>
      <c r="DXK53" s="723"/>
      <c r="DXL53" s="723"/>
      <c r="DXM53" s="723"/>
      <c r="DXN53" s="723"/>
      <c r="DXO53" s="723"/>
      <c r="DXP53" s="723"/>
      <c r="DXQ53" s="723"/>
      <c r="DXR53" s="723"/>
      <c r="DXS53" s="723"/>
      <c r="DXT53" s="723"/>
      <c r="DXU53" s="723"/>
      <c r="DXV53" s="723"/>
      <c r="DXW53" s="723"/>
      <c r="DXX53" s="723"/>
      <c r="DXY53" s="723"/>
      <c r="DXZ53" s="723"/>
      <c r="DYA53" s="723"/>
      <c r="DYB53" s="723"/>
      <c r="DYC53" s="723"/>
      <c r="DYD53" s="723"/>
      <c r="DYE53" s="723"/>
      <c r="DYF53" s="723"/>
      <c r="DYG53" s="723"/>
      <c r="DYH53" s="723"/>
      <c r="DYI53" s="723"/>
      <c r="DYJ53" s="723"/>
      <c r="DYK53" s="723"/>
      <c r="DYL53" s="723"/>
      <c r="DYM53" s="723"/>
      <c r="DYN53" s="723"/>
      <c r="DYO53" s="723"/>
      <c r="DYP53" s="723"/>
      <c r="DYQ53" s="723"/>
      <c r="DYR53" s="723"/>
      <c r="DYS53" s="723"/>
      <c r="DYT53" s="723"/>
      <c r="DYU53" s="723"/>
      <c r="DYV53" s="723"/>
      <c r="DYW53" s="723"/>
      <c r="DYX53" s="723"/>
      <c r="DYY53" s="723"/>
      <c r="DYZ53" s="723"/>
      <c r="DZA53" s="723"/>
      <c r="DZB53" s="723"/>
      <c r="DZC53" s="723"/>
      <c r="DZD53" s="723"/>
      <c r="DZE53" s="723"/>
      <c r="DZF53" s="723"/>
      <c r="DZG53" s="723"/>
      <c r="DZH53" s="723"/>
      <c r="DZI53" s="723"/>
      <c r="DZJ53" s="723"/>
      <c r="DZK53" s="723"/>
      <c r="DZL53" s="723"/>
      <c r="DZM53" s="723"/>
      <c r="DZN53" s="723"/>
      <c r="DZO53" s="723"/>
      <c r="DZP53" s="723"/>
      <c r="DZQ53" s="723"/>
      <c r="DZR53" s="723"/>
      <c r="DZS53" s="723"/>
      <c r="DZT53" s="723"/>
      <c r="DZU53" s="723"/>
      <c r="DZV53" s="723"/>
      <c r="DZW53" s="723"/>
      <c r="DZX53" s="723"/>
      <c r="DZY53" s="723"/>
      <c r="DZZ53" s="723"/>
      <c r="EAA53" s="723"/>
      <c r="EAB53" s="723"/>
      <c r="EAC53" s="723"/>
      <c r="EAD53" s="723"/>
      <c r="EAE53" s="723"/>
      <c r="EAF53" s="723"/>
      <c r="EAG53" s="723"/>
      <c r="EAH53" s="723"/>
      <c r="EAI53" s="723"/>
      <c r="EAJ53" s="723"/>
      <c r="EAK53" s="723"/>
      <c r="EAL53" s="723"/>
      <c r="EAM53" s="723"/>
      <c r="EAN53" s="723"/>
      <c r="EAO53" s="723"/>
      <c r="EAP53" s="723"/>
      <c r="EAQ53" s="723"/>
      <c r="EAR53" s="723"/>
      <c r="EAS53" s="723"/>
      <c r="EAT53" s="723"/>
      <c r="EAU53" s="723"/>
      <c r="EAV53" s="723"/>
      <c r="EAW53" s="723"/>
      <c r="EAX53" s="723"/>
      <c r="EAY53" s="723"/>
      <c r="EAZ53" s="723"/>
      <c r="EBA53" s="723"/>
      <c r="EBB53" s="723"/>
      <c r="EBC53" s="723"/>
      <c r="EBD53" s="723"/>
      <c r="EBE53" s="723"/>
      <c r="EBF53" s="723"/>
      <c r="EBG53" s="723"/>
      <c r="EBH53" s="723"/>
      <c r="EBI53" s="723"/>
      <c r="EBJ53" s="723"/>
      <c r="EBK53" s="723"/>
      <c r="EBL53" s="723"/>
      <c r="EBM53" s="723"/>
      <c r="EBN53" s="723"/>
      <c r="EBO53" s="723"/>
      <c r="EBP53" s="723"/>
      <c r="EBQ53" s="723"/>
      <c r="EBR53" s="723"/>
      <c r="EBS53" s="723"/>
      <c r="EBT53" s="723"/>
      <c r="EBU53" s="723"/>
      <c r="EBV53" s="723"/>
      <c r="EBW53" s="723"/>
      <c r="EBX53" s="723"/>
      <c r="EBY53" s="723"/>
      <c r="EBZ53" s="723"/>
      <c r="ECA53" s="723"/>
      <c r="ECB53" s="723"/>
      <c r="ECC53" s="723"/>
      <c r="ECD53" s="723"/>
      <c r="ECE53" s="723"/>
      <c r="ECF53" s="723"/>
      <c r="ECG53" s="723"/>
      <c r="ECH53" s="723"/>
      <c r="ECI53" s="723"/>
      <c r="ECJ53" s="723"/>
      <c r="ECK53" s="723"/>
      <c r="ECL53" s="723"/>
      <c r="ECM53" s="723"/>
      <c r="ECN53" s="723"/>
      <c r="ECO53" s="723"/>
      <c r="ECP53" s="723"/>
      <c r="ECQ53" s="723"/>
      <c r="ECR53" s="723"/>
      <c r="ECS53" s="723"/>
      <c r="ECT53" s="723"/>
      <c r="ECU53" s="723"/>
      <c r="ECV53" s="723"/>
      <c r="ECW53" s="723"/>
      <c r="ECX53" s="723"/>
      <c r="ECY53" s="723"/>
      <c r="ECZ53" s="723"/>
      <c r="EDA53" s="723"/>
      <c r="EDB53" s="723"/>
      <c r="EDC53" s="723"/>
      <c r="EDD53" s="723"/>
      <c r="EDE53" s="723"/>
      <c r="EDF53" s="723"/>
      <c r="EDG53" s="723"/>
      <c r="EDH53" s="723"/>
      <c r="EDI53" s="723"/>
      <c r="EDJ53" s="723"/>
      <c r="EDK53" s="723"/>
      <c r="EDL53" s="723"/>
      <c r="EDM53" s="723"/>
      <c r="EDN53" s="723"/>
      <c r="EDO53" s="723"/>
      <c r="EDP53" s="723"/>
      <c r="EDQ53" s="723"/>
      <c r="EDR53" s="723"/>
      <c r="EDS53" s="723"/>
      <c r="EDT53" s="723"/>
      <c r="EDU53" s="723"/>
      <c r="EDV53" s="723"/>
      <c r="EDW53" s="723"/>
      <c r="EDX53" s="723"/>
      <c r="EDY53" s="723"/>
      <c r="EDZ53" s="723"/>
      <c r="EEA53" s="723"/>
      <c r="EEB53" s="723"/>
      <c r="EEC53" s="723"/>
      <c r="EED53" s="723"/>
      <c r="EEE53" s="723"/>
      <c r="EEF53" s="723"/>
      <c r="EEG53" s="723"/>
      <c r="EEH53" s="723"/>
      <c r="EEI53" s="723"/>
      <c r="EEJ53" s="723"/>
      <c r="EEK53" s="723"/>
      <c r="EEL53" s="723"/>
      <c r="EEM53" s="723"/>
      <c r="EEN53" s="723"/>
      <c r="EEO53" s="723"/>
      <c r="EEP53" s="723"/>
      <c r="EEQ53" s="723"/>
      <c r="EER53" s="723"/>
      <c r="EES53" s="723"/>
      <c r="EET53" s="723"/>
      <c r="EEU53" s="723"/>
      <c r="EEV53" s="723"/>
      <c r="EEW53" s="723"/>
      <c r="EEX53" s="723"/>
      <c r="EEY53" s="723"/>
      <c r="EEZ53" s="723"/>
      <c r="EFA53" s="723"/>
      <c r="EFB53" s="723"/>
      <c r="EFC53" s="723"/>
      <c r="EFD53" s="723"/>
      <c r="EFE53" s="723"/>
      <c r="EFF53" s="723"/>
      <c r="EFG53" s="723"/>
      <c r="EFH53" s="723"/>
      <c r="EFI53" s="723"/>
      <c r="EFJ53" s="723"/>
      <c r="EFK53" s="723"/>
      <c r="EFL53" s="723"/>
      <c r="EFM53" s="723"/>
      <c r="EFN53" s="723"/>
      <c r="EFO53" s="723"/>
      <c r="EFP53" s="723"/>
      <c r="EFQ53" s="723"/>
      <c r="EFR53" s="723"/>
      <c r="EFS53" s="723"/>
      <c r="EFT53" s="723"/>
      <c r="EFU53" s="723"/>
      <c r="EFV53" s="723"/>
      <c r="EFW53" s="723"/>
      <c r="EFX53" s="723"/>
      <c r="EFY53" s="723"/>
      <c r="EFZ53" s="723"/>
      <c r="EGA53" s="723"/>
      <c r="EGB53" s="723"/>
      <c r="EGC53" s="723"/>
      <c r="EGD53" s="723"/>
      <c r="EGE53" s="723"/>
      <c r="EGF53" s="723"/>
      <c r="EGG53" s="723"/>
      <c r="EGH53" s="723"/>
      <c r="EGI53" s="723"/>
      <c r="EGJ53" s="723"/>
      <c r="EGK53" s="723"/>
      <c r="EGL53" s="723"/>
      <c r="EGM53" s="723"/>
      <c r="EGN53" s="723"/>
      <c r="EGO53" s="723"/>
      <c r="EGP53" s="723"/>
      <c r="EGQ53" s="723"/>
      <c r="EGR53" s="723"/>
      <c r="EGS53" s="723"/>
      <c r="EGT53" s="723"/>
      <c r="EGU53" s="723"/>
      <c r="EGV53" s="723"/>
      <c r="EGW53" s="723"/>
      <c r="EGX53" s="723"/>
      <c r="EGY53" s="723"/>
      <c r="EGZ53" s="723"/>
      <c r="EHA53" s="723"/>
      <c r="EHB53" s="723"/>
      <c r="EHC53" s="723"/>
      <c r="EHD53" s="723"/>
      <c r="EHE53" s="723"/>
      <c r="EHF53" s="723"/>
      <c r="EHG53" s="723"/>
      <c r="EHH53" s="723"/>
      <c r="EHI53" s="723"/>
      <c r="EHJ53" s="723"/>
      <c r="EHK53" s="723"/>
      <c r="EHL53" s="723"/>
      <c r="EHM53" s="723"/>
      <c r="EHN53" s="723"/>
      <c r="EHO53" s="723"/>
      <c r="EHP53" s="723"/>
      <c r="EHQ53" s="723"/>
      <c r="EHR53" s="723"/>
      <c r="EHS53" s="723"/>
      <c r="EHT53" s="723"/>
      <c r="EHU53" s="723"/>
      <c r="EHV53" s="723"/>
      <c r="EHW53" s="723"/>
      <c r="EHX53" s="723"/>
      <c r="EHY53" s="723"/>
      <c r="EHZ53" s="723"/>
      <c r="EIA53" s="723"/>
      <c r="EIB53" s="723"/>
      <c r="EIC53" s="723"/>
      <c r="EID53" s="723"/>
      <c r="EIE53" s="723"/>
      <c r="EIF53" s="723"/>
      <c r="EIG53" s="723"/>
      <c r="EIH53" s="723"/>
      <c r="EII53" s="723"/>
      <c r="EIJ53" s="723"/>
      <c r="EIK53" s="723"/>
      <c r="EIL53" s="723"/>
      <c r="EIM53" s="723"/>
      <c r="EIN53" s="723"/>
      <c r="EIO53" s="723"/>
      <c r="EIP53" s="723"/>
      <c r="EIQ53" s="723"/>
      <c r="EIR53" s="723"/>
      <c r="EIS53" s="723"/>
      <c r="EIT53" s="723"/>
      <c r="EIU53" s="723"/>
      <c r="EIV53" s="723"/>
      <c r="EIW53" s="723"/>
      <c r="EIX53" s="723"/>
      <c r="EIY53" s="723"/>
      <c r="EIZ53" s="723"/>
      <c r="EJA53" s="723"/>
      <c r="EJB53" s="723"/>
      <c r="EJC53" s="723"/>
      <c r="EJD53" s="723"/>
      <c r="EJE53" s="723"/>
      <c r="EJF53" s="723"/>
      <c r="EJG53" s="723"/>
      <c r="EJH53" s="723"/>
      <c r="EJI53" s="723"/>
      <c r="EJJ53" s="723"/>
      <c r="EJK53" s="723"/>
      <c r="EJL53" s="723"/>
      <c r="EJM53" s="723"/>
      <c r="EJN53" s="723"/>
      <c r="EJO53" s="723"/>
      <c r="EJP53" s="723"/>
      <c r="EJQ53" s="723"/>
      <c r="EJR53" s="723"/>
      <c r="EJS53" s="723"/>
      <c r="EJT53" s="723"/>
      <c r="EJU53" s="723"/>
      <c r="EJV53" s="723"/>
      <c r="EJW53" s="723"/>
      <c r="EJX53" s="723"/>
      <c r="EJY53" s="723"/>
      <c r="EJZ53" s="723"/>
      <c r="EKA53" s="723"/>
      <c r="EKB53" s="723"/>
      <c r="EKC53" s="723"/>
      <c r="EKD53" s="723"/>
      <c r="EKE53" s="723"/>
      <c r="EKF53" s="723"/>
      <c r="EKG53" s="723"/>
      <c r="EKH53" s="723"/>
      <c r="EKI53" s="723"/>
      <c r="EKJ53" s="723"/>
      <c r="EKK53" s="723"/>
      <c r="EKL53" s="723"/>
      <c r="EKM53" s="723"/>
      <c r="EKN53" s="723"/>
      <c r="EKO53" s="723"/>
      <c r="EKP53" s="723"/>
      <c r="EKQ53" s="723"/>
      <c r="EKR53" s="723"/>
      <c r="EKS53" s="723"/>
      <c r="EKT53" s="723"/>
      <c r="EKU53" s="723"/>
      <c r="EKV53" s="723"/>
      <c r="EKW53" s="723"/>
      <c r="EKX53" s="723"/>
      <c r="EKY53" s="723"/>
      <c r="EKZ53" s="723"/>
      <c r="ELA53" s="723"/>
      <c r="ELB53" s="723"/>
      <c r="ELC53" s="723"/>
      <c r="ELD53" s="723"/>
      <c r="ELE53" s="723"/>
      <c r="ELF53" s="723"/>
      <c r="ELG53" s="723"/>
      <c r="ELH53" s="723"/>
      <c r="ELI53" s="723"/>
      <c r="ELJ53" s="723"/>
      <c r="ELK53" s="723"/>
      <c r="ELL53" s="723"/>
      <c r="ELM53" s="723"/>
      <c r="ELN53" s="723"/>
      <c r="ELO53" s="723"/>
      <c r="ELP53" s="723"/>
      <c r="ELQ53" s="723"/>
      <c r="ELR53" s="723"/>
      <c r="ELS53" s="723"/>
      <c r="ELT53" s="723"/>
      <c r="ELU53" s="723"/>
      <c r="ELV53" s="723"/>
      <c r="ELW53" s="723"/>
      <c r="ELX53" s="723"/>
      <c r="ELY53" s="723"/>
      <c r="ELZ53" s="723"/>
      <c r="EMA53" s="723"/>
      <c r="EMB53" s="723"/>
      <c r="EMC53" s="723"/>
      <c r="EMD53" s="723"/>
      <c r="EME53" s="723"/>
      <c r="EMF53" s="723"/>
      <c r="EMG53" s="723"/>
      <c r="EMH53" s="723"/>
      <c r="EMI53" s="723"/>
      <c r="EMJ53" s="723"/>
      <c r="EMK53" s="723"/>
      <c r="EML53" s="723"/>
      <c r="EMM53" s="723"/>
      <c r="EMN53" s="723"/>
      <c r="EMO53" s="723"/>
      <c r="EMP53" s="723"/>
      <c r="EMQ53" s="723"/>
      <c r="EMR53" s="723"/>
      <c r="EMS53" s="723"/>
      <c r="EMT53" s="723"/>
      <c r="EMU53" s="723"/>
      <c r="EMV53" s="723"/>
      <c r="EMW53" s="723"/>
      <c r="EMX53" s="723"/>
      <c r="EMY53" s="723"/>
      <c r="EMZ53" s="723"/>
      <c r="ENA53" s="723"/>
      <c r="ENB53" s="723"/>
      <c r="ENC53" s="723"/>
      <c r="END53" s="723"/>
      <c r="ENE53" s="723"/>
      <c r="ENF53" s="723"/>
      <c r="ENG53" s="723"/>
      <c r="ENH53" s="723"/>
      <c r="ENI53" s="723"/>
      <c r="ENJ53" s="723"/>
      <c r="ENK53" s="723"/>
      <c r="ENL53" s="723"/>
      <c r="ENM53" s="723"/>
      <c r="ENN53" s="723"/>
      <c r="ENO53" s="723"/>
      <c r="ENP53" s="723"/>
      <c r="ENQ53" s="723"/>
      <c r="ENR53" s="723"/>
      <c r="ENS53" s="723"/>
      <c r="ENT53" s="723"/>
      <c r="ENU53" s="723"/>
      <c r="ENV53" s="723"/>
      <c r="ENW53" s="723"/>
      <c r="ENX53" s="723"/>
      <c r="ENY53" s="723"/>
      <c r="ENZ53" s="723"/>
      <c r="EOA53" s="723"/>
      <c r="EOB53" s="723"/>
      <c r="EOC53" s="723"/>
      <c r="EOD53" s="723"/>
      <c r="EOE53" s="723"/>
      <c r="EOF53" s="723"/>
      <c r="EOG53" s="723"/>
      <c r="EOH53" s="723"/>
      <c r="EOI53" s="723"/>
      <c r="EOJ53" s="723"/>
      <c r="EOK53" s="723"/>
      <c r="EOL53" s="723"/>
      <c r="EOM53" s="723"/>
      <c r="EON53" s="723"/>
      <c r="EOO53" s="723"/>
      <c r="EOP53" s="723"/>
      <c r="EOQ53" s="723"/>
      <c r="EOR53" s="723"/>
      <c r="EOS53" s="723"/>
      <c r="EOT53" s="723"/>
      <c r="EOU53" s="723"/>
      <c r="EOV53" s="723"/>
      <c r="EOW53" s="723"/>
      <c r="EOX53" s="723"/>
      <c r="EOY53" s="723"/>
      <c r="EOZ53" s="723"/>
      <c r="EPA53" s="723"/>
      <c r="EPB53" s="723"/>
      <c r="EPC53" s="723"/>
      <c r="EPD53" s="723"/>
      <c r="EPE53" s="723"/>
      <c r="EPF53" s="723"/>
      <c r="EPG53" s="723"/>
      <c r="EPH53" s="723"/>
      <c r="EPI53" s="723"/>
      <c r="EPJ53" s="723"/>
      <c r="EPK53" s="723"/>
      <c r="EPL53" s="723"/>
      <c r="EPM53" s="723"/>
      <c r="EPN53" s="723"/>
      <c r="EPO53" s="723"/>
      <c r="EPP53" s="723"/>
      <c r="EPQ53" s="723"/>
      <c r="EPR53" s="723"/>
      <c r="EPS53" s="723"/>
      <c r="EPT53" s="723"/>
      <c r="EPU53" s="723"/>
      <c r="EPV53" s="723"/>
      <c r="EPW53" s="723"/>
      <c r="EPX53" s="723"/>
      <c r="EPY53" s="723"/>
      <c r="EPZ53" s="723"/>
      <c r="EQA53" s="723"/>
      <c r="EQB53" s="723"/>
      <c r="EQC53" s="723"/>
      <c r="EQD53" s="723"/>
      <c r="EQE53" s="723"/>
      <c r="EQF53" s="723"/>
      <c r="EQG53" s="723"/>
      <c r="EQH53" s="723"/>
      <c r="EQI53" s="723"/>
      <c r="EQJ53" s="723"/>
      <c r="EQK53" s="723"/>
      <c r="EQL53" s="723"/>
      <c r="EQM53" s="723"/>
      <c r="EQN53" s="723"/>
      <c r="EQO53" s="723"/>
      <c r="EQP53" s="723"/>
      <c r="EQQ53" s="723"/>
      <c r="EQR53" s="723"/>
      <c r="EQS53" s="723"/>
      <c r="EQT53" s="723"/>
      <c r="EQU53" s="723"/>
      <c r="EQV53" s="723"/>
      <c r="EQW53" s="723"/>
      <c r="EQX53" s="723"/>
      <c r="EQY53" s="723"/>
      <c r="EQZ53" s="723"/>
      <c r="ERA53" s="723"/>
      <c r="ERB53" s="723"/>
      <c r="ERC53" s="723"/>
      <c r="ERD53" s="723"/>
      <c r="ERE53" s="723"/>
      <c r="ERF53" s="723"/>
      <c r="ERG53" s="723"/>
      <c r="ERH53" s="723"/>
      <c r="ERI53" s="723"/>
      <c r="ERJ53" s="723"/>
      <c r="ERK53" s="723"/>
      <c r="ERL53" s="723"/>
      <c r="ERM53" s="723"/>
      <c r="ERN53" s="723"/>
      <c r="ERO53" s="723"/>
      <c r="ERP53" s="723"/>
      <c r="ERQ53" s="723"/>
      <c r="ERR53" s="723"/>
      <c r="ERS53" s="723"/>
      <c r="ERT53" s="723"/>
      <c r="ERU53" s="723"/>
      <c r="ERV53" s="723"/>
      <c r="ERW53" s="723"/>
      <c r="ERX53" s="723"/>
      <c r="ERY53" s="723"/>
      <c r="ERZ53" s="723"/>
      <c r="ESA53" s="723"/>
      <c r="ESB53" s="723"/>
      <c r="ESC53" s="723"/>
      <c r="ESD53" s="723"/>
      <c r="ESE53" s="723"/>
      <c r="ESF53" s="723"/>
      <c r="ESG53" s="723"/>
      <c r="ESH53" s="723"/>
      <c r="ESI53" s="723"/>
      <c r="ESJ53" s="723"/>
      <c r="ESK53" s="723"/>
      <c r="ESL53" s="723"/>
      <c r="ESM53" s="723"/>
      <c r="ESN53" s="723"/>
      <c r="ESO53" s="723"/>
      <c r="ESP53" s="723"/>
      <c r="ESQ53" s="723"/>
      <c r="ESR53" s="723"/>
      <c r="ESS53" s="723"/>
      <c r="EST53" s="723"/>
      <c r="ESU53" s="723"/>
      <c r="ESV53" s="723"/>
      <c r="ESW53" s="723"/>
      <c r="ESX53" s="723"/>
      <c r="ESY53" s="723"/>
      <c r="ESZ53" s="723"/>
      <c r="ETA53" s="723"/>
      <c r="ETB53" s="723"/>
      <c r="ETC53" s="723"/>
      <c r="ETD53" s="723"/>
      <c r="ETE53" s="723"/>
      <c r="ETF53" s="723"/>
      <c r="ETG53" s="723"/>
      <c r="ETH53" s="723"/>
      <c r="ETI53" s="723"/>
      <c r="ETJ53" s="723"/>
      <c r="ETK53" s="723"/>
      <c r="ETL53" s="723"/>
      <c r="ETM53" s="723"/>
      <c r="ETN53" s="723"/>
      <c r="ETO53" s="723"/>
      <c r="ETP53" s="723"/>
      <c r="ETQ53" s="723"/>
      <c r="ETR53" s="723"/>
      <c r="ETS53" s="723"/>
      <c r="ETT53" s="723"/>
      <c r="ETU53" s="723"/>
      <c r="ETV53" s="723"/>
      <c r="ETW53" s="723"/>
      <c r="ETX53" s="723"/>
      <c r="ETY53" s="723"/>
      <c r="ETZ53" s="723"/>
      <c r="EUA53" s="723"/>
      <c r="EUB53" s="723"/>
      <c r="EUC53" s="723"/>
      <c r="EUD53" s="723"/>
      <c r="EUE53" s="723"/>
      <c r="EUF53" s="723"/>
      <c r="EUG53" s="723"/>
      <c r="EUH53" s="723"/>
      <c r="EUI53" s="723"/>
      <c r="EUJ53" s="723"/>
      <c r="EUK53" s="723"/>
      <c r="EUL53" s="723"/>
      <c r="EUM53" s="723"/>
      <c r="EUN53" s="723"/>
      <c r="EUO53" s="723"/>
      <c r="EUP53" s="723"/>
      <c r="EUQ53" s="723"/>
      <c r="EUR53" s="723"/>
      <c r="EUS53" s="723"/>
      <c r="EUT53" s="723"/>
      <c r="EUU53" s="723"/>
      <c r="EUV53" s="723"/>
      <c r="EUW53" s="723"/>
      <c r="EUX53" s="723"/>
      <c r="EUY53" s="723"/>
      <c r="EUZ53" s="723"/>
      <c r="EVA53" s="723"/>
      <c r="EVB53" s="723"/>
      <c r="EVC53" s="723"/>
      <c r="EVD53" s="723"/>
      <c r="EVE53" s="723"/>
      <c r="EVF53" s="723"/>
      <c r="EVG53" s="723"/>
      <c r="EVH53" s="723"/>
      <c r="EVI53" s="723"/>
      <c r="EVJ53" s="723"/>
      <c r="EVK53" s="723"/>
      <c r="EVL53" s="723"/>
      <c r="EVM53" s="723"/>
      <c r="EVN53" s="723"/>
      <c r="EVO53" s="723"/>
      <c r="EVP53" s="723"/>
      <c r="EVQ53" s="723"/>
      <c r="EVR53" s="723"/>
      <c r="EVS53" s="723"/>
      <c r="EVT53" s="723"/>
      <c r="EVU53" s="723"/>
      <c r="EVV53" s="723"/>
      <c r="EVW53" s="723"/>
      <c r="EVX53" s="723"/>
      <c r="EVY53" s="723"/>
      <c r="EVZ53" s="723"/>
      <c r="EWA53" s="723"/>
      <c r="EWB53" s="723"/>
      <c r="EWC53" s="723"/>
      <c r="EWD53" s="723"/>
      <c r="EWE53" s="723"/>
      <c r="EWF53" s="723"/>
      <c r="EWG53" s="723"/>
      <c r="EWH53" s="723"/>
      <c r="EWI53" s="723"/>
      <c r="EWJ53" s="723"/>
      <c r="EWK53" s="723"/>
      <c r="EWL53" s="723"/>
      <c r="EWM53" s="723"/>
      <c r="EWN53" s="723"/>
      <c r="EWO53" s="723"/>
      <c r="EWP53" s="723"/>
      <c r="EWQ53" s="723"/>
      <c r="EWR53" s="723"/>
      <c r="EWS53" s="723"/>
      <c r="EWT53" s="723"/>
      <c r="EWU53" s="723"/>
      <c r="EWV53" s="723"/>
      <c r="EWW53" s="723"/>
      <c r="EWX53" s="723"/>
      <c r="EWY53" s="723"/>
      <c r="EWZ53" s="723"/>
      <c r="EXA53" s="723"/>
      <c r="EXB53" s="723"/>
      <c r="EXC53" s="723"/>
      <c r="EXD53" s="723"/>
      <c r="EXE53" s="723"/>
      <c r="EXF53" s="723"/>
      <c r="EXG53" s="723"/>
      <c r="EXH53" s="723"/>
      <c r="EXI53" s="723"/>
      <c r="EXJ53" s="723"/>
      <c r="EXK53" s="723"/>
      <c r="EXL53" s="723"/>
      <c r="EXM53" s="723"/>
      <c r="EXN53" s="723"/>
      <c r="EXO53" s="723"/>
      <c r="EXP53" s="723"/>
      <c r="EXQ53" s="723"/>
      <c r="EXR53" s="723"/>
      <c r="EXS53" s="723"/>
      <c r="EXT53" s="723"/>
      <c r="EXU53" s="723"/>
      <c r="EXV53" s="723"/>
      <c r="EXW53" s="723"/>
      <c r="EXX53" s="723"/>
      <c r="EXY53" s="723"/>
      <c r="EXZ53" s="723"/>
      <c r="EYA53" s="723"/>
      <c r="EYB53" s="723"/>
      <c r="EYC53" s="723"/>
      <c r="EYD53" s="723"/>
      <c r="EYE53" s="723"/>
      <c r="EYF53" s="723"/>
      <c r="EYG53" s="723"/>
      <c r="EYH53" s="723"/>
      <c r="EYI53" s="723"/>
      <c r="EYJ53" s="723"/>
      <c r="EYK53" s="723"/>
      <c r="EYL53" s="723"/>
      <c r="EYM53" s="723"/>
      <c r="EYN53" s="723"/>
      <c r="EYO53" s="723"/>
      <c r="EYP53" s="723"/>
      <c r="EYQ53" s="723"/>
      <c r="EYR53" s="723"/>
      <c r="EYS53" s="723"/>
      <c r="EYT53" s="723"/>
      <c r="EYU53" s="723"/>
      <c r="EYV53" s="723"/>
      <c r="EYW53" s="723"/>
      <c r="EYX53" s="723"/>
      <c r="EYY53" s="723"/>
      <c r="EYZ53" s="723"/>
      <c r="EZA53" s="723"/>
      <c r="EZB53" s="723"/>
      <c r="EZC53" s="723"/>
      <c r="EZD53" s="723"/>
      <c r="EZE53" s="723"/>
      <c r="EZF53" s="723"/>
      <c r="EZG53" s="723"/>
      <c r="EZH53" s="723"/>
      <c r="EZI53" s="723"/>
      <c r="EZJ53" s="723"/>
      <c r="EZK53" s="723"/>
      <c r="EZL53" s="723"/>
      <c r="EZM53" s="723"/>
      <c r="EZN53" s="723"/>
      <c r="EZO53" s="723"/>
      <c r="EZP53" s="723"/>
      <c r="EZQ53" s="723"/>
      <c r="EZR53" s="723"/>
      <c r="EZS53" s="723"/>
      <c r="EZT53" s="723"/>
      <c r="EZU53" s="723"/>
      <c r="EZV53" s="723"/>
      <c r="EZW53" s="723"/>
      <c r="EZX53" s="723"/>
      <c r="EZY53" s="723"/>
      <c r="EZZ53" s="723"/>
      <c r="FAA53" s="723"/>
      <c r="FAB53" s="723"/>
      <c r="FAC53" s="723"/>
      <c r="FAD53" s="723"/>
      <c r="FAE53" s="723"/>
      <c r="FAF53" s="723"/>
      <c r="FAG53" s="723"/>
      <c r="FAH53" s="723"/>
      <c r="FAI53" s="723"/>
      <c r="FAJ53" s="723"/>
      <c r="FAK53" s="723"/>
      <c r="FAL53" s="723"/>
      <c r="FAM53" s="723"/>
      <c r="FAN53" s="723"/>
      <c r="FAO53" s="723"/>
      <c r="FAP53" s="723"/>
      <c r="FAQ53" s="723"/>
      <c r="FAR53" s="723"/>
      <c r="FAS53" s="723"/>
      <c r="FAT53" s="723"/>
      <c r="FAU53" s="723"/>
      <c r="FAV53" s="723"/>
      <c r="FAW53" s="723"/>
      <c r="FAX53" s="723"/>
      <c r="FAY53" s="723"/>
      <c r="FAZ53" s="723"/>
      <c r="FBA53" s="723"/>
      <c r="FBB53" s="723"/>
      <c r="FBC53" s="723"/>
      <c r="FBD53" s="723"/>
      <c r="FBE53" s="723"/>
      <c r="FBF53" s="723"/>
      <c r="FBG53" s="723"/>
      <c r="FBH53" s="723"/>
      <c r="FBI53" s="723"/>
      <c r="FBJ53" s="723"/>
      <c r="FBK53" s="723"/>
      <c r="FBL53" s="723"/>
      <c r="FBM53" s="723"/>
      <c r="FBN53" s="723"/>
      <c r="FBO53" s="723"/>
      <c r="FBP53" s="723"/>
      <c r="FBQ53" s="723"/>
      <c r="FBR53" s="723"/>
      <c r="FBS53" s="723"/>
      <c r="FBT53" s="723"/>
      <c r="FBU53" s="723"/>
      <c r="FBV53" s="723"/>
      <c r="FBW53" s="723"/>
      <c r="FBX53" s="723"/>
      <c r="FBY53" s="723"/>
      <c r="FBZ53" s="723"/>
      <c r="FCA53" s="723"/>
      <c r="FCB53" s="723"/>
      <c r="FCC53" s="723"/>
      <c r="FCD53" s="723"/>
      <c r="FCE53" s="723"/>
      <c r="FCF53" s="723"/>
      <c r="FCG53" s="723"/>
      <c r="FCH53" s="723"/>
      <c r="FCI53" s="723"/>
      <c r="FCJ53" s="723"/>
      <c r="FCK53" s="723"/>
      <c r="FCL53" s="723"/>
      <c r="FCM53" s="723"/>
      <c r="FCN53" s="723"/>
      <c r="FCO53" s="723"/>
      <c r="FCP53" s="723"/>
      <c r="FCQ53" s="723"/>
      <c r="FCR53" s="723"/>
      <c r="FCS53" s="723"/>
      <c r="FCT53" s="723"/>
      <c r="FCU53" s="723"/>
      <c r="FCV53" s="723"/>
      <c r="FCW53" s="723"/>
      <c r="FCX53" s="723"/>
      <c r="FCY53" s="723"/>
      <c r="FCZ53" s="723"/>
      <c r="FDA53" s="723"/>
      <c r="FDB53" s="723"/>
      <c r="FDC53" s="723"/>
      <c r="FDD53" s="723"/>
      <c r="FDE53" s="723"/>
      <c r="FDF53" s="723"/>
      <c r="FDG53" s="723"/>
      <c r="FDH53" s="723"/>
      <c r="FDI53" s="723"/>
      <c r="FDJ53" s="723"/>
      <c r="FDK53" s="723"/>
      <c r="FDL53" s="723"/>
      <c r="FDM53" s="723"/>
      <c r="FDN53" s="723"/>
      <c r="FDO53" s="723"/>
      <c r="FDP53" s="723"/>
      <c r="FDQ53" s="723"/>
      <c r="FDR53" s="723"/>
      <c r="FDS53" s="723"/>
      <c r="FDT53" s="723"/>
      <c r="FDU53" s="723"/>
      <c r="FDV53" s="723"/>
      <c r="FDW53" s="723"/>
      <c r="FDX53" s="723"/>
      <c r="FDY53" s="723"/>
      <c r="FDZ53" s="723"/>
      <c r="FEA53" s="723"/>
      <c r="FEB53" s="723"/>
      <c r="FEC53" s="723"/>
      <c r="FED53" s="723"/>
      <c r="FEE53" s="723"/>
      <c r="FEF53" s="723"/>
      <c r="FEG53" s="723"/>
      <c r="FEH53" s="723"/>
      <c r="FEI53" s="723"/>
      <c r="FEJ53" s="723"/>
      <c r="FEK53" s="723"/>
      <c r="FEL53" s="723"/>
      <c r="FEM53" s="723"/>
      <c r="FEN53" s="723"/>
      <c r="FEO53" s="723"/>
      <c r="FEP53" s="723"/>
      <c r="FEQ53" s="723"/>
      <c r="FER53" s="723"/>
      <c r="FES53" s="723"/>
      <c r="FET53" s="723"/>
      <c r="FEU53" s="723"/>
      <c r="FEV53" s="723"/>
      <c r="FEW53" s="723"/>
      <c r="FEX53" s="723"/>
      <c r="FEY53" s="723"/>
      <c r="FEZ53" s="723"/>
      <c r="FFA53" s="723"/>
      <c r="FFB53" s="723"/>
      <c r="FFC53" s="723"/>
      <c r="FFD53" s="723"/>
      <c r="FFE53" s="723"/>
      <c r="FFF53" s="723"/>
      <c r="FFG53" s="723"/>
      <c r="FFH53" s="723"/>
      <c r="FFI53" s="723"/>
      <c r="FFJ53" s="723"/>
      <c r="FFK53" s="723"/>
      <c r="FFL53" s="723"/>
      <c r="FFM53" s="723"/>
      <c r="FFN53" s="723"/>
      <c r="FFO53" s="723"/>
      <c r="FFP53" s="723"/>
      <c r="FFQ53" s="723"/>
      <c r="FFR53" s="723"/>
      <c r="FFS53" s="723"/>
      <c r="FFT53" s="723"/>
      <c r="FFU53" s="723"/>
      <c r="FFV53" s="723"/>
      <c r="FFW53" s="723"/>
      <c r="FFX53" s="723"/>
      <c r="FFY53" s="723"/>
      <c r="FFZ53" s="723"/>
      <c r="FGA53" s="723"/>
      <c r="FGB53" s="723"/>
      <c r="FGC53" s="723"/>
      <c r="FGD53" s="723"/>
      <c r="FGE53" s="723"/>
      <c r="FGF53" s="723"/>
      <c r="FGG53" s="723"/>
      <c r="FGH53" s="723"/>
      <c r="FGI53" s="723"/>
      <c r="FGJ53" s="723"/>
      <c r="FGK53" s="723"/>
      <c r="FGL53" s="723"/>
      <c r="FGM53" s="723"/>
      <c r="FGN53" s="723"/>
      <c r="FGO53" s="723"/>
      <c r="FGP53" s="723"/>
      <c r="FGQ53" s="723"/>
      <c r="FGR53" s="723"/>
      <c r="FGS53" s="723"/>
      <c r="FGT53" s="723"/>
      <c r="FGU53" s="723"/>
      <c r="FGV53" s="723"/>
      <c r="FGW53" s="723"/>
      <c r="FGX53" s="723"/>
      <c r="FGY53" s="723"/>
      <c r="FGZ53" s="723"/>
      <c r="FHA53" s="723"/>
      <c r="FHB53" s="723"/>
      <c r="FHC53" s="723"/>
      <c r="FHD53" s="723"/>
      <c r="FHE53" s="723"/>
      <c r="FHF53" s="723"/>
      <c r="FHG53" s="723"/>
      <c r="FHH53" s="723"/>
      <c r="FHI53" s="723"/>
      <c r="FHJ53" s="723"/>
      <c r="FHK53" s="723"/>
      <c r="FHL53" s="723"/>
      <c r="FHM53" s="723"/>
      <c r="FHN53" s="723"/>
      <c r="FHO53" s="723"/>
      <c r="FHP53" s="723"/>
      <c r="FHQ53" s="723"/>
      <c r="FHR53" s="723"/>
      <c r="FHS53" s="723"/>
      <c r="FHT53" s="723"/>
      <c r="FHU53" s="723"/>
      <c r="FHV53" s="723"/>
      <c r="FHW53" s="723"/>
      <c r="FHX53" s="723"/>
      <c r="FHY53" s="723"/>
      <c r="FHZ53" s="723"/>
      <c r="FIA53" s="723"/>
      <c r="FIB53" s="723"/>
      <c r="FIC53" s="723"/>
      <c r="FID53" s="723"/>
      <c r="FIE53" s="723"/>
      <c r="FIF53" s="723"/>
      <c r="FIG53" s="723"/>
      <c r="FIH53" s="723"/>
      <c r="FII53" s="723"/>
      <c r="FIJ53" s="723"/>
      <c r="FIK53" s="723"/>
      <c r="FIL53" s="723"/>
      <c r="FIM53" s="723"/>
      <c r="FIN53" s="723"/>
      <c r="FIO53" s="723"/>
      <c r="FIP53" s="723"/>
      <c r="FIQ53" s="723"/>
      <c r="FIR53" s="723"/>
      <c r="FIS53" s="723"/>
      <c r="FIT53" s="723"/>
      <c r="FIU53" s="723"/>
      <c r="FIV53" s="723"/>
      <c r="FIW53" s="723"/>
      <c r="FIX53" s="723"/>
      <c r="FIY53" s="723"/>
      <c r="FIZ53" s="723"/>
      <c r="FJA53" s="723"/>
      <c r="FJB53" s="723"/>
      <c r="FJC53" s="723"/>
      <c r="FJD53" s="723"/>
      <c r="FJE53" s="723"/>
      <c r="FJF53" s="723"/>
      <c r="FJG53" s="723"/>
      <c r="FJH53" s="723"/>
      <c r="FJI53" s="723"/>
      <c r="FJJ53" s="723"/>
      <c r="FJK53" s="723"/>
      <c r="FJL53" s="723"/>
      <c r="FJM53" s="723"/>
      <c r="FJN53" s="723"/>
      <c r="FJO53" s="723"/>
      <c r="FJP53" s="723"/>
      <c r="FJQ53" s="723"/>
      <c r="FJR53" s="723"/>
      <c r="FJS53" s="723"/>
      <c r="FJT53" s="723"/>
      <c r="FJU53" s="723"/>
      <c r="FJV53" s="723"/>
      <c r="FJW53" s="723"/>
      <c r="FJX53" s="723"/>
      <c r="FJY53" s="723"/>
      <c r="FJZ53" s="723"/>
      <c r="FKA53" s="723"/>
      <c r="FKB53" s="723"/>
      <c r="FKC53" s="723"/>
      <c r="FKD53" s="723"/>
      <c r="FKE53" s="723"/>
      <c r="FKF53" s="723"/>
      <c r="FKG53" s="723"/>
      <c r="FKH53" s="723"/>
      <c r="FKI53" s="723"/>
      <c r="FKJ53" s="723"/>
      <c r="FKK53" s="723"/>
      <c r="FKL53" s="723"/>
      <c r="FKM53" s="723"/>
      <c r="FKN53" s="723"/>
      <c r="FKO53" s="723"/>
      <c r="FKP53" s="723"/>
      <c r="FKQ53" s="723"/>
      <c r="FKR53" s="723"/>
      <c r="FKS53" s="723"/>
      <c r="FKT53" s="723"/>
      <c r="FKU53" s="723"/>
      <c r="FKV53" s="723"/>
      <c r="FKW53" s="723"/>
      <c r="FKX53" s="723"/>
      <c r="FKY53" s="723"/>
      <c r="FKZ53" s="723"/>
      <c r="FLA53" s="723"/>
      <c r="FLB53" s="723"/>
      <c r="FLC53" s="723"/>
      <c r="FLD53" s="723"/>
      <c r="FLE53" s="723"/>
      <c r="FLF53" s="723"/>
      <c r="FLG53" s="723"/>
      <c r="FLH53" s="723"/>
      <c r="FLI53" s="723"/>
      <c r="FLJ53" s="723"/>
      <c r="FLK53" s="723"/>
      <c r="FLL53" s="723"/>
      <c r="FLM53" s="723"/>
      <c r="FLN53" s="723"/>
      <c r="FLO53" s="723"/>
      <c r="FLP53" s="723"/>
      <c r="FLQ53" s="723"/>
      <c r="FLR53" s="723"/>
      <c r="FLS53" s="723"/>
      <c r="FLT53" s="723"/>
      <c r="FLU53" s="723"/>
      <c r="FLV53" s="723"/>
      <c r="FLW53" s="723"/>
      <c r="FLX53" s="723"/>
      <c r="FLY53" s="723"/>
      <c r="FLZ53" s="723"/>
      <c r="FMA53" s="723"/>
      <c r="FMB53" s="723"/>
      <c r="FMC53" s="723"/>
      <c r="FMD53" s="723"/>
      <c r="FME53" s="723"/>
      <c r="FMF53" s="723"/>
      <c r="FMG53" s="723"/>
      <c r="FMH53" s="723"/>
      <c r="FMI53" s="723"/>
      <c r="FMJ53" s="723"/>
      <c r="FMK53" s="723"/>
      <c r="FML53" s="723"/>
      <c r="FMM53" s="723"/>
      <c r="FMN53" s="723"/>
      <c r="FMO53" s="723"/>
      <c r="FMP53" s="723"/>
      <c r="FMQ53" s="723"/>
      <c r="FMR53" s="723"/>
      <c r="FMS53" s="723"/>
      <c r="FMT53" s="723"/>
      <c r="FMU53" s="723"/>
      <c r="FMV53" s="723"/>
      <c r="FMW53" s="723"/>
      <c r="FMX53" s="723"/>
      <c r="FMY53" s="723"/>
      <c r="FMZ53" s="723"/>
      <c r="FNA53" s="723"/>
      <c r="FNB53" s="723"/>
      <c r="FNC53" s="723"/>
      <c r="FND53" s="723"/>
      <c r="FNE53" s="723"/>
      <c r="FNF53" s="723"/>
      <c r="FNG53" s="723"/>
      <c r="FNH53" s="723"/>
      <c r="FNI53" s="723"/>
      <c r="FNJ53" s="723"/>
      <c r="FNK53" s="723"/>
      <c r="FNL53" s="723"/>
      <c r="FNM53" s="723"/>
      <c r="FNN53" s="723"/>
      <c r="FNO53" s="723"/>
      <c r="FNP53" s="723"/>
      <c r="FNQ53" s="723"/>
      <c r="FNR53" s="723"/>
      <c r="FNS53" s="723"/>
      <c r="FNT53" s="723"/>
      <c r="FNU53" s="723"/>
      <c r="FNV53" s="723"/>
      <c r="FNW53" s="723"/>
      <c r="FNX53" s="723"/>
      <c r="FNY53" s="723"/>
      <c r="FNZ53" s="723"/>
      <c r="FOA53" s="723"/>
      <c r="FOB53" s="723"/>
      <c r="FOC53" s="723"/>
      <c r="FOD53" s="723"/>
      <c r="FOE53" s="723"/>
      <c r="FOF53" s="723"/>
      <c r="FOG53" s="723"/>
      <c r="FOH53" s="723"/>
      <c r="FOI53" s="723"/>
      <c r="FOJ53" s="723"/>
      <c r="FOK53" s="723"/>
      <c r="FOL53" s="723"/>
      <c r="FOM53" s="723"/>
      <c r="FON53" s="723"/>
      <c r="FOO53" s="723"/>
      <c r="FOP53" s="723"/>
      <c r="FOQ53" s="723"/>
      <c r="FOR53" s="723"/>
      <c r="FOS53" s="723"/>
      <c r="FOT53" s="723"/>
      <c r="FOU53" s="723"/>
      <c r="FOV53" s="723"/>
      <c r="FOW53" s="723"/>
      <c r="FOX53" s="723"/>
      <c r="FOY53" s="723"/>
      <c r="FOZ53" s="723"/>
      <c r="FPA53" s="723"/>
      <c r="FPB53" s="723"/>
      <c r="FPC53" s="723"/>
      <c r="FPD53" s="723"/>
      <c r="FPE53" s="723"/>
      <c r="FPF53" s="723"/>
      <c r="FPG53" s="723"/>
      <c r="FPH53" s="723"/>
      <c r="FPI53" s="723"/>
      <c r="FPJ53" s="723"/>
      <c r="FPK53" s="723"/>
      <c r="FPL53" s="723"/>
      <c r="FPM53" s="723"/>
      <c r="FPN53" s="723"/>
      <c r="FPO53" s="723"/>
      <c r="FPP53" s="723"/>
      <c r="FPQ53" s="723"/>
      <c r="FPR53" s="723"/>
      <c r="FPS53" s="723"/>
      <c r="FPT53" s="723"/>
      <c r="FPU53" s="723"/>
      <c r="FPV53" s="723"/>
      <c r="FPW53" s="723"/>
      <c r="FPX53" s="723"/>
      <c r="FPY53" s="723"/>
      <c r="FPZ53" s="723"/>
      <c r="FQA53" s="723"/>
      <c r="FQB53" s="723"/>
      <c r="FQC53" s="723"/>
      <c r="FQD53" s="723"/>
      <c r="FQE53" s="723"/>
      <c r="FQF53" s="723"/>
      <c r="FQG53" s="723"/>
      <c r="FQH53" s="723"/>
      <c r="FQI53" s="723"/>
      <c r="FQJ53" s="723"/>
      <c r="FQK53" s="723"/>
      <c r="FQL53" s="723"/>
      <c r="FQM53" s="723"/>
      <c r="FQN53" s="723"/>
      <c r="FQO53" s="723"/>
      <c r="FQP53" s="723"/>
      <c r="FQQ53" s="723"/>
      <c r="FQR53" s="723"/>
      <c r="FQS53" s="723"/>
      <c r="FQT53" s="723"/>
      <c r="FQU53" s="723"/>
      <c r="FQV53" s="723"/>
      <c r="FQW53" s="723"/>
      <c r="FQX53" s="723"/>
      <c r="FQY53" s="723"/>
      <c r="FQZ53" s="723"/>
      <c r="FRA53" s="723"/>
      <c r="FRB53" s="723"/>
      <c r="FRC53" s="723"/>
      <c r="FRD53" s="723"/>
      <c r="FRE53" s="723"/>
      <c r="FRF53" s="723"/>
      <c r="FRG53" s="723"/>
      <c r="FRH53" s="723"/>
      <c r="FRI53" s="723"/>
      <c r="FRJ53" s="723"/>
      <c r="FRK53" s="723"/>
      <c r="FRL53" s="723"/>
      <c r="FRM53" s="723"/>
      <c r="FRN53" s="723"/>
      <c r="FRO53" s="723"/>
      <c r="FRP53" s="723"/>
      <c r="FRQ53" s="723"/>
      <c r="FRR53" s="723"/>
      <c r="FRS53" s="723"/>
      <c r="FRT53" s="723"/>
      <c r="FRU53" s="723"/>
      <c r="FRV53" s="723"/>
      <c r="FRW53" s="723"/>
      <c r="FRX53" s="723"/>
      <c r="FRY53" s="723"/>
      <c r="FRZ53" s="723"/>
      <c r="FSA53" s="723"/>
      <c r="FSB53" s="723"/>
      <c r="FSC53" s="723"/>
      <c r="FSD53" s="723"/>
      <c r="FSE53" s="723"/>
      <c r="FSF53" s="723"/>
      <c r="FSG53" s="723"/>
      <c r="FSH53" s="723"/>
      <c r="FSI53" s="723"/>
      <c r="FSJ53" s="723"/>
      <c r="FSK53" s="723"/>
      <c r="FSL53" s="723"/>
      <c r="FSM53" s="723"/>
      <c r="FSN53" s="723"/>
      <c r="FSO53" s="723"/>
      <c r="FSP53" s="723"/>
      <c r="FSQ53" s="723"/>
      <c r="FSR53" s="723"/>
      <c r="FSS53" s="723"/>
      <c r="FST53" s="723"/>
      <c r="FSU53" s="723"/>
      <c r="FSV53" s="723"/>
      <c r="FSW53" s="723"/>
      <c r="FSX53" s="723"/>
      <c r="FSY53" s="723"/>
      <c r="FSZ53" s="723"/>
      <c r="FTA53" s="723"/>
      <c r="FTB53" s="723"/>
      <c r="FTC53" s="723"/>
      <c r="FTD53" s="723"/>
      <c r="FTE53" s="723"/>
      <c r="FTF53" s="723"/>
      <c r="FTG53" s="723"/>
      <c r="FTH53" s="723"/>
      <c r="FTI53" s="723"/>
      <c r="FTJ53" s="723"/>
      <c r="FTK53" s="723"/>
      <c r="FTL53" s="723"/>
      <c r="FTM53" s="723"/>
      <c r="FTN53" s="723"/>
      <c r="FTO53" s="723"/>
      <c r="FTP53" s="723"/>
      <c r="FTQ53" s="723"/>
      <c r="FTR53" s="723"/>
      <c r="FTS53" s="723"/>
      <c r="FTT53" s="723"/>
      <c r="FTU53" s="723"/>
      <c r="FTV53" s="723"/>
      <c r="FTW53" s="723"/>
      <c r="FTX53" s="723"/>
      <c r="FTY53" s="723"/>
      <c r="FTZ53" s="723"/>
      <c r="FUA53" s="723"/>
      <c r="FUB53" s="723"/>
      <c r="FUC53" s="723"/>
      <c r="FUD53" s="723"/>
      <c r="FUE53" s="723"/>
      <c r="FUF53" s="723"/>
      <c r="FUG53" s="723"/>
      <c r="FUH53" s="723"/>
      <c r="FUI53" s="723"/>
      <c r="FUJ53" s="723"/>
      <c r="FUK53" s="723"/>
      <c r="FUL53" s="723"/>
      <c r="FUM53" s="723"/>
      <c r="FUN53" s="723"/>
      <c r="FUO53" s="723"/>
      <c r="FUP53" s="723"/>
      <c r="FUQ53" s="723"/>
      <c r="FUR53" s="723"/>
      <c r="FUS53" s="723"/>
      <c r="FUT53" s="723"/>
      <c r="FUU53" s="723"/>
      <c r="FUV53" s="723"/>
      <c r="FUW53" s="723"/>
      <c r="FUX53" s="723"/>
      <c r="FUY53" s="723"/>
      <c r="FUZ53" s="723"/>
      <c r="FVA53" s="723"/>
      <c r="FVB53" s="723"/>
      <c r="FVC53" s="723"/>
      <c r="FVD53" s="723"/>
      <c r="FVE53" s="723"/>
      <c r="FVF53" s="723"/>
      <c r="FVG53" s="723"/>
      <c r="FVH53" s="723"/>
      <c r="FVI53" s="723"/>
      <c r="FVJ53" s="723"/>
      <c r="FVK53" s="723"/>
      <c r="FVL53" s="723"/>
      <c r="FVM53" s="723"/>
      <c r="FVN53" s="723"/>
      <c r="FVO53" s="723"/>
      <c r="FVP53" s="723"/>
      <c r="FVQ53" s="723"/>
      <c r="FVR53" s="723"/>
      <c r="FVS53" s="723"/>
      <c r="FVT53" s="723"/>
      <c r="FVU53" s="723"/>
      <c r="FVV53" s="723"/>
      <c r="FVW53" s="723"/>
      <c r="FVX53" s="723"/>
      <c r="FVY53" s="723"/>
      <c r="FVZ53" s="723"/>
      <c r="FWA53" s="723"/>
      <c r="FWB53" s="723"/>
      <c r="FWC53" s="723"/>
      <c r="FWD53" s="723"/>
      <c r="FWE53" s="723"/>
      <c r="FWF53" s="723"/>
      <c r="FWG53" s="723"/>
      <c r="FWH53" s="723"/>
      <c r="FWI53" s="723"/>
      <c r="FWJ53" s="723"/>
      <c r="FWK53" s="723"/>
      <c r="FWL53" s="723"/>
      <c r="FWM53" s="723"/>
      <c r="FWN53" s="723"/>
      <c r="FWO53" s="723"/>
      <c r="FWP53" s="723"/>
      <c r="FWQ53" s="723"/>
      <c r="FWR53" s="723"/>
      <c r="FWS53" s="723"/>
      <c r="FWT53" s="723"/>
      <c r="FWU53" s="723"/>
      <c r="FWV53" s="723"/>
      <c r="FWW53" s="723"/>
      <c r="FWX53" s="723"/>
      <c r="FWY53" s="723"/>
      <c r="FWZ53" s="723"/>
      <c r="FXA53" s="723"/>
      <c r="FXB53" s="723"/>
      <c r="FXC53" s="723"/>
      <c r="FXD53" s="723"/>
      <c r="FXE53" s="723"/>
      <c r="FXF53" s="723"/>
      <c r="FXG53" s="723"/>
      <c r="FXH53" s="723"/>
      <c r="FXI53" s="723"/>
      <c r="FXJ53" s="723"/>
      <c r="FXK53" s="723"/>
      <c r="FXL53" s="723"/>
      <c r="FXM53" s="723"/>
      <c r="FXN53" s="723"/>
      <c r="FXO53" s="723"/>
      <c r="FXP53" s="723"/>
      <c r="FXQ53" s="723"/>
      <c r="FXR53" s="723"/>
      <c r="FXS53" s="723"/>
      <c r="FXT53" s="723"/>
      <c r="FXU53" s="723"/>
      <c r="FXV53" s="723"/>
      <c r="FXW53" s="723"/>
      <c r="FXX53" s="723"/>
      <c r="FXY53" s="723"/>
      <c r="FXZ53" s="723"/>
      <c r="FYA53" s="723"/>
      <c r="FYB53" s="723"/>
      <c r="FYC53" s="723"/>
      <c r="FYD53" s="723"/>
      <c r="FYE53" s="723"/>
      <c r="FYF53" s="723"/>
      <c r="FYG53" s="723"/>
      <c r="FYH53" s="723"/>
      <c r="FYI53" s="723"/>
      <c r="FYJ53" s="723"/>
      <c r="FYK53" s="723"/>
      <c r="FYL53" s="723"/>
      <c r="FYM53" s="723"/>
      <c r="FYN53" s="723"/>
      <c r="FYO53" s="723"/>
      <c r="FYP53" s="723"/>
      <c r="FYQ53" s="723"/>
      <c r="FYR53" s="723"/>
      <c r="FYS53" s="723"/>
      <c r="FYT53" s="723"/>
      <c r="FYU53" s="723"/>
      <c r="FYV53" s="723"/>
      <c r="FYW53" s="723"/>
      <c r="FYX53" s="723"/>
      <c r="FYY53" s="723"/>
      <c r="FYZ53" s="723"/>
      <c r="FZA53" s="723"/>
      <c r="FZB53" s="723"/>
      <c r="FZC53" s="723"/>
      <c r="FZD53" s="723"/>
      <c r="FZE53" s="723"/>
      <c r="FZF53" s="723"/>
      <c r="FZG53" s="723"/>
      <c r="FZH53" s="723"/>
      <c r="FZI53" s="723"/>
      <c r="FZJ53" s="723"/>
      <c r="FZK53" s="723"/>
      <c r="FZL53" s="723"/>
      <c r="FZM53" s="723"/>
      <c r="FZN53" s="723"/>
      <c r="FZO53" s="723"/>
      <c r="FZP53" s="723"/>
      <c r="FZQ53" s="723"/>
      <c r="FZR53" s="723"/>
      <c r="FZS53" s="723"/>
      <c r="FZT53" s="723"/>
      <c r="FZU53" s="723"/>
      <c r="FZV53" s="723"/>
      <c r="FZW53" s="723"/>
      <c r="FZX53" s="723"/>
      <c r="FZY53" s="723"/>
      <c r="FZZ53" s="723"/>
      <c r="GAA53" s="723"/>
      <c r="GAB53" s="723"/>
      <c r="GAC53" s="723"/>
      <c r="GAD53" s="723"/>
      <c r="GAE53" s="723"/>
      <c r="GAF53" s="723"/>
      <c r="GAG53" s="723"/>
      <c r="GAH53" s="723"/>
      <c r="GAI53" s="723"/>
      <c r="GAJ53" s="723"/>
      <c r="GAK53" s="723"/>
      <c r="GAL53" s="723"/>
      <c r="GAM53" s="723"/>
      <c r="GAN53" s="723"/>
      <c r="GAO53" s="723"/>
      <c r="GAP53" s="723"/>
      <c r="GAQ53" s="723"/>
      <c r="GAR53" s="723"/>
      <c r="GAS53" s="723"/>
      <c r="GAT53" s="723"/>
      <c r="GAU53" s="723"/>
      <c r="GAV53" s="723"/>
      <c r="GAW53" s="723"/>
      <c r="GAX53" s="723"/>
      <c r="GAY53" s="723"/>
      <c r="GAZ53" s="723"/>
      <c r="GBA53" s="723"/>
      <c r="GBB53" s="723"/>
      <c r="GBC53" s="723"/>
      <c r="GBD53" s="723"/>
      <c r="GBE53" s="723"/>
      <c r="GBF53" s="723"/>
      <c r="GBG53" s="723"/>
      <c r="GBH53" s="723"/>
      <c r="GBI53" s="723"/>
      <c r="GBJ53" s="723"/>
      <c r="GBK53" s="723"/>
      <c r="GBL53" s="723"/>
      <c r="GBM53" s="723"/>
      <c r="GBN53" s="723"/>
      <c r="GBO53" s="723"/>
      <c r="GBP53" s="723"/>
      <c r="GBQ53" s="723"/>
      <c r="GBR53" s="723"/>
      <c r="GBS53" s="723"/>
      <c r="GBT53" s="723"/>
      <c r="GBU53" s="723"/>
      <c r="GBV53" s="723"/>
      <c r="GBW53" s="723"/>
      <c r="GBX53" s="723"/>
      <c r="GBY53" s="723"/>
      <c r="GBZ53" s="723"/>
      <c r="GCA53" s="723"/>
      <c r="GCB53" s="723"/>
      <c r="GCC53" s="723"/>
      <c r="GCD53" s="723"/>
      <c r="GCE53" s="723"/>
      <c r="GCF53" s="723"/>
      <c r="GCG53" s="723"/>
      <c r="GCH53" s="723"/>
      <c r="GCI53" s="723"/>
      <c r="GCJ53" s="723"/>
      <c r="GCK53" s="723"/>
      <c r="GCL53" s="723"/>
      <c r="GCM53" s="723"/>
      <c r="GCN53" s="723"/>
      <c r="GCO53" s="723"/>
      <c r="GCP53" s="723"/>
      <c r="GCQ53" s="723"/>
      <c r="GCR53" s="723"/>
      <c r="GCS53" s="723"/>
      <c r="GCT53" s="723"/>
      <c r="GCU53" s="723"/>
      <c r="GCV53" s="723"/>
      <c r="GCW53" s="723"/>
      <c r="GCX53" s="723"/>
      <c r="GCY53" s="723"/>
      <c r="GCZ53" s="723"/>
      <c r="GDA53" s="723"/>
      <c r="GDB53" s="723"/>
      <c r="GDC53" s="723"/>
      <c r="GDD53" s="723"/>
      <c r="GDE53" s="723"/>
      <c r="GDF53" s="723"/>
      <c r="GDG53" s="723"/>
      <c r="GDH53" s="723"/>
      <c r="GDI53" s="723"/>
      <c r="GDJ53" s="723"/>
      <c r="GDK53" s="723"/>
      <c r="GDL53" s="723"/>
      <c r="GDM53" s="723"/>
      <c r="GDN53" s="723"/>
      <c r="GDO53" s="723"/>
      <c r="GDP53" s="723"/>
      <c r="GDQ53" s="723"/>
      <c r="GDR53" s="723"/>
      <c r="GDS53" s="723"/>
      <c r="GDT53" s="723"/>
      <c r="GDU53" s="723"/>
      <c r="GDV53" s="723"/>
      <c r="GDW53" s="723"/>
      <c r="GDX53" s="723"/>
      <c r="GDY53" s="723"/>
      <c r="GDZ53" s="723"/>
      <c r="GEA53" s="723"/>
      <c r="GEB53" s="723"/>
      <c r="GEC53" s="723"/>
      <c r="GED53" s="723"/>
      <c r="GEE53" s="723"/>
      <c r="GEF53" s="723"/>
      <c r="GEG53" s="723"/>
      <c r="GEH53" s="723"/>
      <c r="GEI53" s="723"/>
      <c r="GEJ53" s="723"/>
      <c r="GEK53" s="723"/>
      <c r="GEL53" s="723"/>
      <c r="GEM53" s="723"/>
      <c r="GEN53" s="723"/>
      <c r="GEO53" s="723"/>
      <c r="GEP53" s="723"/>
      <c r="GEQ53" s="723"/>
      <c r="GER53" s="723"/>
      <c r="GES53" s="723"/>
      <c r="GET53" s="723"/>
      <c r="GEU53" s="723"/>
      <c r="GEV53" s="723"/>
      <c r="GEW53" s="723"/>
      <c r="GEX53" s="723"/>
      <c r="GEY53" s="723"/>
      <c r="GEZ53" s="723"/>
      <c r="GFA53" s="723"/>
      <c r="GFB53" s="723"/>
      <c r="GFC53" s="723"/>
      <c r="GFD53" s="723"/>
      <c r="GFE53" s="723"/>
      <c r="GFF53" s="723"/>
      <c r="GFG53" s="723"/>
      <c r="GFH53" s="723"/>
      <c r="GFI53" s="723"/>
      <c r="GFJ53" s="723"/>
      <c r="GFK53" s="723"/>
      <c r="GFL53" s="723"/>
      <c r="GFM53" s="723"/>
      <c r="GFN53" s="723"/>
      <c r="GFO53" s="723"/>
      <c r="GFP53" s="723"/>
      <c r="GFQ53" s="723"/>
      <c r="GFR53" s="723"/>
      <c r="GFS53" s="723"/>
      <c r="GFT53" s="723"/>
      <c r="GFU53" s="723"/>
      <c r="GFV53" s="723"/>
      <c r="GFW53" s="723"/>
      <c r="GFX53" s="723"/>
      <c r="GFY53" s="723"/>
      <c r="GFZ53" s="723"/>
      <c r="GGA53" s="723"/>
      <c r="GGB53" s="723"/>
      <c r="GGC53" s="723"/>
      <c r="GGD53" s="723"/>
      <c r="GGE53" s="723"/>
      <c r="GGF53" s="723"/>
      <c r="GGG53" s="723"/>
      <c r="GGH53" s="723"/>
      <c r="GGI53" s="723"/>
      <c r="GGJ53" s="723"/>
      <c r="GGK53" s="723"/>
      <c r="GGL53" s="723"/>
      <c r="GGM53" s="723"/>
      <c r="GGN53" s="723"/>
      <c r="GGO53" s="723"/>
      <c r="GGP53" s="723"/>
      <c r="GGQ53" s="723"/>
      <c r="GGR53" s="723"/>
      <c r="GGS53" s="723"/>
      <c r="GGT53" s="723"/>
      <c r="GGU53" s="723"/>
      <c r="GGV53" s="723"/>
      <c r="GGW53" s="723"/>
      <c r="GGX53" s="723"/>
      <c r="GGY53" s="723"/>
      <c r="GGZ53" s="723"/>
      <c r="GHA53" s="723"/>
      <c r="GHB53" s="723"/>
      <c r="GHC53" s="723"/>
      <c r="GHD53" s="723"/>
      <c r="GHE53" s="723"/>
      <c r="GHF53" s="723"/>
      <c r="GHG53" s="723"/>
      <c r="GHH53" s="723"/>
      <c r="GHI53" s="723"/>
      <c r="GHJ53" s="723"/>
      <c r="GHK53" s="723"/>
      <c r="GHL53" s="723"/>
      <c r="GHM53" s="723"/>
      <c r="GHN53" s="723"/>
      <c r="GHO53" s="723"/>
      <c r="GHP53" s="723"/>
      <c r="GHQ53" s="723"/>
      <c r="GHR53" s="723"/>
      <c r="GHS53" s="723"/>
      <c r="GHT53" s="723"/>
      <c r="GHU53" s="723"/>
      <c r="GHV53" s="723"/>
      <c r="GHW53" s="723"/>
      <c r="GHX53" s="723"/>
      <c r="GHY53" s="723"/>
      <c r="GHZ53" s="723"/>
      <c r="GIA53" s="723"/>
      <c r="GIB53" s="723"/>
      <c r="GIC53" s="723"/>
      <c r="GID53" s="723"/>
      <c r="GIE53" s="723"/>
      <c r="GIF53" s="723"/>
      <c r="GIG53" s="723"/>
      <c r="GIH53" s="723"/>
      <c r="GII53" s="723"/>
      <c r="GIJ53" s="723"/>
      <c r="GIK53" s="723"/>
      <c r="GIL53" s="723"/>
      <c r="GIM53" s="723"/>
      <c r="GIN53" s="723"/>
      <c r="GIO53" s="723"/>
      <c r="GIP53" s="723"/>
      <c r="GIQ53" s="723"/>
      <c r="GIR53" s="723"/>
      <c r="GIS53" s="723"/>
      <c r="GIT53" s="723"/>
      <c r="GIU53" s="723"/>
      <c r="GIV53" s="723"/>
      <c r="GIW53" s="723"/>
      <c r="GIX53" s="723"/>
      <c r="GIY53" s="723"/>
      <c r="GIZ53" s="723"/>
      <c r="GJA53" s="723"/>
      <c r="GJB53" s="723"/>
      <c r="GJC53" s="723"/>
      <c r="GJD53" s="723"/>
      <c r="GJE53" s="723"/>
      <c r="GJF53" s="723"/>
      <c r="GJG53" s="723"/>
      <c r="GJH53" s="723"/>
      <c r="GJI53" s="723"/>
      <c r="GJJ53" s="723"/>
      <c r="GJK53" s="723"/>
      <c r="GJL53" s="723"/>
      <c r="GJM53" s="723"/>
      <c r="GJN53" s="723"/>
      <c r="GJO53" s="723"/>
      <c r="GJP53" s="723"/>
      <c r="GJQ53" s="723"/>
      <c r="GJR53" s="723"/>
      <c r="GJS53" s="723"/>
      <c r="GJT53" s="723"/>
      <c r="GJU53" s="723"/>
      <c r="GJV53" s="723"/>
      <c r="GJW53" s="723"/>
      <c r="GJX53" s="723"/>
      <c r="GJY53" s="723"/>
      <c r="GJZ53" s="723"/>
      <c r="GKA53" s="723"/>
      <c r="GKB53" s="723"/>
      <c r="GKC53" s="723"/>
      <c r="GKD53" s="723"/>
      <c r="GKE53" s="723"/>
      <c r="GKF53" s="723"/>
      <c r="GKG53" s="723"/>
      <c r="GKH53" s="723"/>
      <c r="GKI53" s="723"/>
      <c r="GKJ53" s="723"/>
      <c r="GKK53" s="723"/>
      <c r="GKL53" s="723"/>
      <c r="GKM53" s="723"/>
      <c r="GKN53" s="723"/>
      <c r="GKO53" s="723"/>
      <c r="GKP53" s="723"/>
      <c r="GKQ53" s="723"/>
      <c r="GKR53" s="723"/>
      <c r="GKS53" s="723"/>
      <c r="GKT53" s="723"/>
      <c r="GKU53" s="723"/>
      <c r="GKV53" s="723"/>
      <c r="GKW53" s="723"/>
      <c r="GKX53" s="723"/>
      <c r="GKY53" s="723"/>
      <c r="GKZ53" s="723"/>
      <c r="GLA53" s="723"/>
      <c r="GLB53" s="723"/>
      <c r="GLC53" s="723"/>
      <c r="GLD53" s="723"/>
      <c r="GLE53" s="723"/>
      <c r="GLF53" s="723"/>
      <c r="GLG53" s="723"/>
      <c r="GLH53" s="723"/>
      <c r="GLI53" s="723"/>
      <c r="GLJ53" s="723"/>
      <c r="GLK53" s="723"/>
      <c r="GLL53" s="723"/>
      <c r="GLM53" s="723"/>
      <c r="GLN53" s="723"/>
      <c r="GLO53" s="723"/>
      <c r="GLP53" s="723"/>
      <c r="GLQ53" s="723"/>
      <c r="GLR53" s="723"/>
      <c r="GLS53" s="723"/>
      <c r="GLT53" s="723"/>
      <c r="GLU53" s="723"/>
      <c r="GLV53" s="723"/>
      <c r="GLW53" s="723"/>
      <c r="GLX53" s="723"/>
      <c r="GLY53" s="723"/>
      <c r="GLZ53" s="723"/>
      <c r="GMA53" s="723"/>
      <c r="GMB53" s="723"/>
      <c r="GMC53" s="723"/>
      <c r="GMD53" s="723"/>
      <c r="GME53" s="723"/>
      <c r="GMF53" s="723"/>
      <c r="GMG53" s="723"/>
      <c r="GMH53" s="723"/>
      <c r="GMI53" s="723"/>
      <c r="GMJ53" s="723"/>
      <c r="GMK53" s="723"/>
      <c r="GML53" s="723"/>
      <c r="GMM53" s="723"/>
      <c r="GMN53" s="723"/>
      <c r="GMO53" s="723"/>
      <c r="GMP53" s="723"/>
      <c r="GMQ53" s="723"/>
      <c r="GMR53" s="723"/>
      <c r="GMS53" s="723"/>
      <c r="GMT53" s="723"/>
      <c r="GMU53" s="723"/>
      <c r="GMV53" s="723"/>
      <c r="GMW53" s="723"/>
      <c r="GMX53" s="723"/>
      <c r="GMY53" s="723"/>
      <c r="GMZ53" s="723"/>
      <c r="GNA53" s="723"/>
      <c r="GNB53" s="723"/>
      <c r="GNC53" s="723"/>
      <c r="GND53" s="723"/>
      <c r="GNE53" s="723"/>
      <c r="GNF53" s="723"/>
      <c r="GNG53" s="723"/>
      <c r="GNH53" s="723"/>
      <c r="GNI53" s="723"/>
      <c r="GNJ53" s="723"/>
      <c r="GNK53" s="723"/>
      <c r="GNL53" s="723"/>
      <c r="GNM53" s="723"/>
      <c r="GNN53" s="723"/>
      <c r="GNO53" s="723"/>
      <c r="GNP53" s="723"/>
      <c r="GNQ53" s="723"/>
      <c r="GNR53" s="723"/>
      <c r="GNS53" s="723"/>
      <c r="GNT53" s="723"/>
      <c r="GNU53" s="723"/>
      <c r="GNV53" s="723"/>
      <c r="GNW53" s="723"/>
      <c r="GNX53" s="723"/>
      <c r="GNY53" s="723"/>
      <c r="GNZ53" s="723"/>
      <c r="GOA53" s="723"/>
      <c r="GOB53" s="723"/>
      <c r="GOC53" s="723"/>
      <c r="GOD53" s="723"/>
      <c r="GOE53" s="723"/>
      <c r="GOF53" s="723"/>
      <c r="GOG53" s="723"/>
      <c r="GOH53" s="723"/>
      <c r="GOI53" s="723"/>
      <c r="GOJ53" s="723"/>
      <c r="GOK53" s="723"/>
      <c r="GOL53" s="723"/>
      <c r="GOM53" s="723"/>
      <c r="GON53" s="723"/>
      <c r="GOO53" s="723"/>
      <c r="GOP53" s="723"/>
      <c r="GOQ53" s="723"/>
      <c r="GOR53" s="723"/>
      <c r="GOS53" s="723"/>
      <c r="GOT53" s="723"/>
      <c r="GOU53" s="723"/>
      <c r="GOV53" s="723"/>
      <c r="GOW53" s="723"/>
      <c r="GOX53" s="723"/>
      <c r="GOY53" s="723"/>
      <c r="GOZ53" s="723"/>
      <c r="GPA53" s="723"/>
      <c r="GPB53" s="723"/>
      <c r="GPC53" s="723"/>
      <c r="GPD53" s="723"/>
      <c r="GPE53" s="723"/>
      <c r="GPF53" s="723"/>
      <c r="GPG53" s="723"/>
      <c r="GPH53" s="723"/>
      <c r="GPI53" s="723"/>
      <c r="GPJ53" s="723"/>
      <c r="GPK53" s="723"/>
      <c r="GPL53" s="723"/>
      <c r="GPM53" s="723"/>
      <c r="GPN53" s="723"/>
      <c r="GPO53" s="723"/>
      <c r="GPP53" s="723"/>
      <c r="GPQ53" s="723"/>
      <c r="GPR53" s="723"/>
      <c r="GPS53" s="723"/>
      <c r="GPT53" s="723"/>
      <c r="GPU53" s="723"/>
      <c r="GPV53" s="723"/>
      <c r="GPW53" s="723"/>
      <c r="GPX53" s="723"/>
      <c r="GPY53" s="723"/>
      <c r="GPZ53" s="723"/>
      <c r="GQA53" s="723"/>
      <c r="GQB53" s="723"/>
      <c r="GQC53" s="723"/>
      <c r="GQD53" s="723"/>
      <c r="GQE53" s="723"/>
      <c r="GQF53" s="723"/>
      <c r="GQG53" s="723"/>
      <c r="GQH53" s="723"/>
      <c r="GQI53" s="723"/>
      <c r="GQJ53" s="723"/>
      <c r="GQK53" s="723"/>
      <c r="GQL53" s="723"/>
      <c r="GQM53" s="723"/>
      <c r="GQN53" s="723"/>
      <c r="GQO53" s="723"/>
      <c r="GQP53" s="723"/>
      <c r="GQQ53" s="723"/>
      <c r="GQR53" s="723"/>
      <c r="GQS53" s="723"/>
      <c r="GQT53" s="723"/>
      <c r="GQU53" s="723"/>
      <c r="GQV53" s="723"/>
      <c r="GQW53" s="723"/>
      <c r="GQX53" s="723"/>
      <c r="GQY53" s="723"/>
      <c r="GQZ53" s="723"/>
      <c r="GRA53" s="723"/>
      <c r="GRB53" s="723"/>
      <c r="GRC53" s="723"/>
      <c r="GRD53" s="723"/>
      <c r="GRE53" s="723"/>
      <c r="GRF53" s="723"/>
      <c r="GRG53" s="723"/>
      <c r="GRH53" s="723"/>
      <c r="GRI53" s="723"/>
      <c r="GRJ53" s="723"/>
      <c r="GRK53" s="723"/>
      <c r="GRL53" s="723"/>
      <c r="GRM53" s="723"/>
      <c r="GRN53" s="723"/>
      <c r="GRO53" s="723"/>
      <c r="GRP53" s="723"/>
      <c r="GRQ53" s="723"/>
      <c r="GRR53" s="723"/>
      <c r="GRS53" s="723"/>
      <c r="GRT53" s="723"/>
      <c r="GRU53" s="723"/>
      <c r="GRV53" s="723"/>
      <c r="GRW53" s="723"/>
      <c r="GRX53" s="723"/>
      <c r="GRY53" s="723"/>
      <c r="GRZ53" s="723"/>
      <c r="GSA53" s="723"/>
      <c r="GSB53" s="723"/>
      <c r="GSC53" s="723"/>
      <c r="GSD53" s="723"/>
      <c r="GSE53" s="723"/>
      <c r="GSF53" s="723"/>
      <c r="GSG53" s="723"/>
      <c r="GSH53" s="723"/>
      <c r="GSI53" s="723"/>
      <c r="GSJ53" s="723"/>
      <c r="GSK53" s="723"/>
      <c r="GSL53" s="723"/>
      <c r="GSM53" s="723"/>
      <c r="GSN53" s="723"/>
      <c r="GSO53" s="723"/>
      <c r="GSP53" s="723"/>
      <c r="GSQ53" s="723"/>
      <c r="GSR53" s="723"/>
      <c r="GSS53" s="723"/>
      <c r="GST53" s="723"/>
      <c r="GSU53" s="723"/>
      <c r="GSV53" s="723"/>
      <c r="GSW53" s="723"/>
      <c r="GSX53" s="723"/>
      <c r="GSY53" s="723"/>
      <c r="GSZ53" s="723"/>
      <c r="GTA53" s="723"/>
      <c r="GTB53" s="723"/>
      <c r="GTC53" s="723"/>
      <c r="GTD53" s="723"/>
      <c r="GTE53" s="723"/>
      <c r="GTF53" s="723"/>
      <c r="GTG53" s="723"/>
      <c r="GTH53" s="723"/>
      <c r="GTI53" s="723"/>
      <c r="GTJ53" s="723"/>
      <c r="GTK53" s="723"/>
      <c r="GTL53" s="723"/>
      <c r="GTM53" s="723"/>
      <c r="GTN53" s="723"/>
      <c r="GTO53" s="723"/>
      <c r="GTP53" s="723"/>
      <c r="GTQ53" s="723"/>
      <c r="GTR53" s="723"/>
      <c r="GTS53" s="723"/>
      <c r="GTT53" s="723"/>
      <c r="GTU53" s="723"/>
      <c r="GTV53" s="723"/>
      <c r="GTW53" s="723"/>
      <c r="GTX53" s="723"/>
      <c r="GTY53" s="723"/>
      <c r="GTZ53" s="723"/>
      <c r="GUA53" s="723"/>
      <c r="GUB53" s="723"/>
      <c r="GUC53" s="723"/>
      <c r="GUD53" s="723"/>
      <c r="GUE53" s="723"/>
      <c r="GUF53" s="723"/>
      <c r="GUG53" s="723"/>
      <c r="GUH53" s="723"/>
      <c r="GUI53" s="723"/>
      <c r="GUJ53" s="723"/>
      <c r="GUK53" s="723"/>
      <c r="GUL53" s="723"/>
      <c r="GUM53" s="723"/>
      <c r="GUN53" s="723"/>
      <c r="GUO53" s="723"/>
      <c r="GUP53" s="723"/>
      <c r="GUQ53" s="723"/>
      <c r="GUR53" s="723"/>
      <c r="GUS53" s="723"/>
      <c r="GUT53" s="723"/>
      <c r="GUU53" s="723"/>
      <c r="GUV53" s="723"/>
      <c r="GUW53" s="723"/>
      <c r="GUX53" s="723"/>
      <c r="GUY53" s="723"/>
      <c r="GUZ53" s="723"/>
      <c r="GVA53" s="723"/>
      <c r="GVB53" s="723"/>
      <c r="GVC53" s="723"/>
      <c r="GVD53" s="723"/>
      <c r="GVE53" s="723"/>
      <c r="GVF53" s="723"/>
      <c r="GVG53" s="723"/>
      <c r="GVH53" s="723"/>
      <c r="GVI53" s="723"/>
      <c r="GVJ53" s="723"/>
      <c r="GVK53" s="723"/>
      <c r="GVL53" s="723"/>
      <c r="GVM53" s="723"/>
      <c r="GVN53" s="723"/>
      <c r="GVO53" s="723"/>
      <c r="GVP53" s="723"/>
      <c r="GVQ53" s="723"/>
      <c r="GVR53" s="723"/>
      <c r="GVS53" s="723"/>
      <c r="GVT53" s="723"/>
      <c r="GVU53" s="723"/>
      <c r="GVV53" s="723"/>
      <c r="GVW53" s="723"/>
      <c r="GVX53" s="723"/>
      <c r="GVY53" s="723"/>
      <c r="GVZ53" s="723"/>
      <c r="GWA53" s="723"/>
      <c r="GWB53" s="723"/>
      <c r="GWC53" s="723"/>
      <c r="GWD53" s="723"/>
      <c r="GWE53" s="723"/>
      <c r="GWF53" s="723"/>
      <c r="GWG53" s="723"/>
      <c r="GWH53" s="723"/>
      <c r="GWI53" s="723"/>
      <c r="GWJ53" s="723"/>
      <c r="GWK53" s="723"/>
      <c r="GWL53" s="723"/>
      <c r="GWM53" s="723"/>
      <c r="GWN53" s="723"/>
      <c r="GWO53" s="723"/>
      <c r="GWP53" s="723"/>
      <c r="GWQ53" s="723"/>
      <c r="GWR53" s="723"/>
      <c r="GWS53" s="723"/>
      <c r="GWT53" s="723"/>
      <c r="GWU53" s="723"/>
      <c r="GWV53" s="723"/>
      <c r="GWW53" s="723"/>
      <c r="GWX53" s="723"/>
      <c r="GWY53" s="723"/>
      <c r="GWZ53" s="723"/>
      <c r="GXA53" s="723"/>
      <c r="GXB53" s="723"/>
      <c r="GXC53" s="723"/>
      <c r="GXD53" s="723"/>
      <c r="GXE53" s="723"/>
      <c r="GXF53" s="723"/>
      <c r="GXG53" s="723"/>
      <c r="GXH53" s="723"/>
      <c r="GXI53" s="723"/>
      <c r="GXJ53" s="723"/>
      <c r="GXK53" s="723"/>
      <c r="GXL53" s="723"/>
      <c r="GXM53" s="723"/>
      <c r="GXN53" s="723"/>
      <c r="GXO53" s="723"/>
      <c r="GXP53" s="723"/>
      <c r="GXQ53" s="723"/>
      <c r="GXR53" s="723"/>
      <c r="GXS53" s="723"/>
      <c r="GXT53" s="723"/>
      <c r="GXU53" s="723"/>
      <c r="GXV53" s="723"/>
      <c r="GXW53" s="723"/>
      <c r="GXX53" s="723"/>
      <c r="GXY53" s="723"/>
      <c r="GXZ53" s="723"/>
      <c r="GYA53" s="723"/>
      <c r="GYB53" s="723"/>
      <c r="GYC53" s="723"/>
      <c r="GYD53" s="723"/>
      <c r="GYE53" s="723"/>
      <c r="GYF53" s="723"/>
      <c r="GYG53" s="723"/>
      <c r="GYH53" s="723"/>
      <c r="GYI53" s="723"/>
      <c r="GYJ53" s="723"/>
      <c r="GYK53" s="723"/>
      <c r="GYL53" s="723"/>
      <c r="GYM53" s="723"/>
      <c r="GYN53" s="723"/>
      <c r="GYO53" s="723"/>
      <c r="GYP53" s="723"/>
      <c r="GYQ53" s="723"/>
      <c r="GYR53" s="723"/>
      <c r="GYS53" s="723"/>
      <c r="GYT53" s="723"/>
      <c r="GYU53" s="723"/>
      <c r="GYV53" s="723"/>
      <c r="GYW53" s="723"/>
      <c r="GYX53" s="723"/>
      <c r="GYY53" s="723"/>
      <c r="GYZ53" s="723"/>
      <c r="GZA53" s="723"/>
      <c r="GZB53" s="723"/>
      <c r="GZC53" s="723"/>
      <c r="GZD53" s="723"/>
      <c r="GZE53" s="723"/>
      <c r="GZF53" s="723"/>
      <c r="GZG53" s="723"/>
      <c r="GZH53" s="723"/>
      <c r="GZI53" s="723"/>
      <c r="GZJ53" s="723"/>
      <c r="GZK53" s="723"/>
      <c r="GZL53" s="723"/>
      <c r="GZM53" s="723"/>
      <c r="GZN53" s="723"/>
      <c r="GZO53" s="723"/>
      <c r="GZP53" s="723"/>
      <c r="GZQ53" s="723"/>
      <c r="GZR53" s="723"/>
      <c r="GZS53" s="723"/>
      <c r="GZT53" s="723"/>
      <c r="GZU53" s="723"/>
      <c r="GZV53" s="723"/>
      <c r="GZW53" s="723"/>
      <c r="GZX53" s="723"/>
      <c r="GZY53" s="723"/>
      <c r="GZZ53" s="723"/>
      <c r="HAA53" s="723"/>
      <c r="HAB53" s="723"/>
      <c r="HAC53" s="723"/>
      <c r="HAD53" s="723"/>
      <c r="HAE53" s="723"/>
      <c r="HAF53" s="723"/>
      <c r="HAG53" s="723"/>
      <c r="HAH53" s="723"/>
      <c r="HAI53" s="723"/>
      <c r="HAJ53" s="723"/>
      <c r="HAK53" s="723"/>
      <c r="HAL53" s="723"/>
      <c r="HAM53" s="723"/>
      <c r="HAN53" s="723"/>
      <c r="HAO53" s="723"/>
      <c r="HAP53" s="723"/>
      <c r="HAQ53" s="723"/>
      <c r="HAR53" s="723"/>
      <c r="HAS53" s="723"/>
      <c r="HAT53" s="723"/>
      <c r="HAU53" s="723"/>
      <c r="HAV53" s="723"/>
      <c r="HAW53" s="723"/>
      <c r="HAX53" s="723"/>
      <c r="HAY53" s="723"/>
      <c r="HAZ53" s="723"/>
      <c r="HBA53" s="723"/>
      <c r="HBB53" s="723"/>
      <c r="HBC53" s="723"/>
      <c r="HBD53" s="723"/>
      <c r="HBE53" s="723"/>
      <c r="HBF53" s="723"/>
      <c r="HBG53" s="723"/>
      <c r="HBH53" s="723"/>
      <c r="HBI53" s="723"/>
      <c r="HBJ53" s="723"/>
      <c r="HBK53" s="723"/>
      <c r="HBL53" s="723"/>
      <c r="HBM53" s="723"/>
      <c r="HBN53" s="723"/>
      <c r="HBO53" s="723"/>
      <c r="HBP53" s="723"/>
      <c r="HBQ53" s="723"/>
      <c r="HBR53" s="723"/>
      <c r="HBS53" s="723"/>
      <c r="HBT53" s="723"/>
      <c r="HBU53" s="723"/>
      <c r="HBV53" s="723"/>
      <c r="HBW53" s="723"/>
      <c r="HBX53" s="723"/>
      <c r="HBY53" s="723"/>
      <c r="HBZ53" s="723"/>
      <c r="HCA53" s="723"/>
      <c r="HCB53" s="723"/>
      <c r="HCC53" s="723"/>
      <c r="HCD53" s="723"/>
      <c r="HCE53" s="723"/>
      <c r="HCF53" s="723"/>
      <c r="HCG53" s="723"/>
      <c r="HCH53" s="723"/>
      <c r="HCI53" s="723"/>
      <c r="HCJ53" s="723"/>
      <c r="HCK53" s="723"/>
      <c r="HCL53" s="723"/>
      <c r="HCM53" s="723"/>
      <c r="HCN53" s="723"/>
      <c r="HCO53" s="723"/>
      <c r="HCP53" s="723"/>
      <c r="HCQ53" s="723"/>
      <c r="HCR53" s="723"/>
      <c r="HCS53" s="723"/>
      <c r="HCT53" s="723"/>
      <c r="HCU53" s="723"/>
      <c r="HCV53" s="723"/>
      <c r="HCW53" s="723"/>
      <c r="HCX53" s="723"/>
      <c r="HCY53" s="723"/>
      <c r="HCZ53" s="723"/>
      <c r="HDA53" s="723"/>
      <c r="HDB53" s="723"/>
      <c r="HDC53" s="723"/>
      <c r="HDD53" s="723"/>
      <c r="HDE53" s="723"/>
      <c r="HDF53" s="723"/>
      <c r="HDG53" s="723"/>
      <c r="HDH53" s="723"/>
      <c r="HDI53" s="723"/>
      <c r="HDJ53" s="723"/>
      <c r="HDK53" s="723"/>
      <c r="HDL53" s="723"/>
      <c r="HDM53" s="723"/>
      <c r="HDN53" s="723"/>
      <c r="HDO53" s="723"/>
      <c r="HDP53" s="723"/>
      <c r="HDQ53" s="723"/>
      <c r="HDR53" s="723"/>
      <c r="HDS53" s="723"/>
      <c r="HDT53" s="723"/>
      <c r="HDU53" s="723"/>
      <c r="HDV53" s="723"/>
      <c r="HDW53" s="723"/>
      <c r="HDX53" s="723"/>
      <c r="HDY53" s="723"/>
      <c r="HDZ53" s="723"/>
      <c r="HEA53" s="723"/>
      <c r="HEB53" s="723"/>
      <c r="HEC53" s="723"/>
      <c r="HED53" s="723"/>
      <c r="HEE53" s="723"/>
      <c r="HEF53" s="723"/>
      <c r="HEG53" s="723"/>
      <c r="HEH53" s="723"/>
      <c r="HEI53" s="723"/>
      <c r="HEJ53" s="723"/>
      <c r="HEK53" s="723"/>
      <c r="HEL53" s="723"/>
      <c r="HEM53" s="723"/>
      <c r="HEN53" s="723"/>
      <c r="HEO53" s="723"/>
      <c r="HEP53" s="723"/>
      <c r="HEQ53" s="723"/>
      <c r="HER53" s="723"/>
      <c r="HES53" s="723"/>
      <c r="HET53" s="723"/>
      <c r="HEU53" s="723"/>
      <c r="HEV53" s="723"/>
      <c r="HEW53" s="723"/>
      <c r="HEX53" s="723"/>
      <c r="HEY53" s="723"/>
      <c r="HEZ53" s="723"/>
      <c r="HFA53" s="723"/>
      <c r="HFB53" s="723"/>
      <c r="HFC53" s="723"/>
      <c r="HFD53" s="723"/>
      <c r="HFE53" s="723"/>
      <c r="HFF53" s="723"/>
      <c r="HFG53" s="723"/>
      <c r="HFH53" s="723"/>
      <c r="HFI53" s="723"/>
      <c r="HFJ53" s="723"/>
      <c r="HFK53" s="723"/>
      <c r="HFL53" s="723"/>
      <c r="HFM53" s="723"/>
      <c r="HFN53" s="723"/>
      <c r="HFO53" s="723"/>
      <c r="HFP53" s="723"/>
      <c r="HFQ53" s="723"/>
      <c r="HFR53" s="723"/>
      <c r="HFS53" s="723"/>
      <c r="HFT53" s="723"/>
      <c r="HFU53" s="723"/>
      <c r="HFV53" s="723"/>
      <c r="HFW53" s="723"/>
      <c r="HFX53" s="723"/>
      <c r="HFY53" s="723"/>
      <c r="HFZ53" s="723"/>
      <c r="HGA53" s="723"/>
      <c r="HGB53" s="723"/>
      <c r="HGC53" s="723"/>
      <c r="HGD53" s="723"/>
      <c r="HGE53" s="723"/>
      <c r="HGF53" s="723"/>
      <c r="HGG53" s="723"/>
      <c r="HGH53" s="723"/>
      <c r="HGI53" s="723"/>
      <c r="HGJ53" s="723"/>
      <c r="HGK53" s="723"/>
      <c r="HGL53" s="723"/>
      <c r="HGM53" s="723"/>
      <c r="HGN53" s="723"/>
      <c r="HGO53" s="723"/>
      <c r="HGP53" s="723"/>
      <c r="HGQ53" s="723"/>
      <c r="HGR53" s="723"/>
      <c r="HGS53" s="723"/>
      <c r="HGT53" s="723"/>
      <c r="HGU53" s="723"/>
      <c r="HGV53" s="723"/>
      <c r="HGW53" s="723"/>
      <c r="HGX53" s="723"/>
      <c r="HGY53" s="723"/>
      <c r="HGZ53" s="723"/>
      <c r="HHA53" s="723"/>
      <c r="HHB53" s="723"/>
      <c r="HHC53" s="723"/>
      <c r="HHD53" s="723"/>
      <c r="HHE53" s="723"/>
      <c r="HHF53" s="723"/>
      <c r="HHG53" s="723"/>
      <c r="HHH53" s="723"/>
      <c r="HHI53" s="723"/>
      <c r="HHJ53" s="723"/>
      <c r="HHK53" s="723"/>
      <c r="HHL53" s="723"/>
      <c r="HHM53" s="723"/>
      <c r="HHN53" s="723"/>
      <c r="HHO53" s="723"/>
      <c r="HHP53" s="723"/>
      <c r="HHQ53" s="723"/>
      <c r="HHR53" s="723"/>
      <c r="HHS53" s="723"/>
      <c r="HHT53" s="723"/>
      <c r="HHU53" s="723"/>
      <c r="HHV53" s="723"/>
      <c r="HHW53" s="723"/>
      <c r="HHX53" s="723"/>
      <c r="HHY53" s="723"/>
      <c r="HHZ53" s="723"/>
      <c r="HIA53" s="723"/>
      <c r="HIB53" s="723"/>
      <c r="HIC53" s="723"/>
      <c r="HID53" s="723"/>
      <c r="HIE53" s="723"/>
      <c r="HIF53" s="723"/>
      <c r="HIG53" s="723"/>
      <c r="HIH53" s="723"/>
      <c r="HII53" s="723"/>
      <c r="HIJ53" s="723"/>
      <c r="HIK53" s="723"/>
      <c r="HIL53" s="723"/>
      <c r="HIM53" s="723"/>
      <c r="HIN53" s="723"/>
      <c r="HIO53" s="723"/>
      <c r="HIP53" s="723"/>
      <c r="HIQ53" s="723"/>
      <c r="HIR53" s="723"/>
      <c r="HIS53" s="723"/>
      <c r="HIT53" s="723"/>
      <c r="HIU53" s="723"/>
      <c r="HIV53" s="723"/>
      <c r="HIW53" s="723"/>
      <c r="HIX53" s="723"/>
      <c r="HIY53" s="723"/>
      <c r="HIZ53" s="723"/>
      <c r="HJA53" s="723"/>
      <c r="HJB53" s="723"/>
      <c r="HJC53" s="723"/>
      <c r="HJD53" s="723"/>
      <c r="HJE53" s="723"/>
      <c r="HJF53" s="723"/>
      <c r="HJG53" s="723"/>
      <c r="HJH53" s="723"/>
      <c r="HJI53" s="723"/>
      <c r="HJJ53" s="723"/>
      <c r="HJK53" s="723"/>
      <c r="HJL53" s="723"/>
      <c r="HJM53" s="723"/>
      <c r="HJN53" s="723"/>
      <c r="HJO53" s="723"/>
      <c r="HJP53" s="723"/>
      <c r="HJQ53" s="723"/>
      <c r="HJR53" s="723"/>
      <c r="HJS53" s="723"/>
      <c r="HJT53" s="723"/>
      <c r="HJU53" s="723"/>
      <c r="HJV53" s="723"/>
      <c r="HJW53" s="723"/>
      <c r="HJX53" s="723"/>
      <c r="HJY53" s="723"/>
      <c r="HJZ53" s="723"/>
      <c r="HKA53" s="723"/>
      <c r="HKB53" s="723"/>
      <c r="HKC53" s="723"/>
      <c r="HKD53" s="723"/>
      <c r="HKE53" s="723"/>
      <c r="HKF53" s="723"/>
      <c r="HKG53" s="723"/>
      <c r="HKH53" s="723"/>
      <c r="HKI53" s="723"/>
      <c r="HKJ53" s="723"/>
      <c r="HKK53" s="723"/>
      <c r="HKL53" s="723"/>
      <c r="HKM53" s="723"/>
      <c r="HKN53" s="723"/>
      <c r="HKO53" s="723"/>
      <c r="HKP53" s="723"/>
      <c r="HKQ53" s="723"/>
      <c r="HKR53" s="723"/>
      <c r="HKS53" s="723"/>
      <c r="HKT53" s="723"/>
      <c r="HKU53" s="723"/>
      <c r="HKV53" s="723"/>
      <c r="HKW53" s="723"/>
      <c r="HKX53" s="723"/>
      <c r="HKY53" s="723"/>
      <c r="HKZ53" s="723"/>
      <c r="HLA53" s="723"/>
      <c r="HLB53" s="723"/>
      <c r="HLC53" s="723"/>
      <c r="HLD53" s="723"/>
      <c r="HLE53" s="723"/>
      <c r="HLF53" s="723"/>
      <c r="HLG53" s="723"/>
      <c r="HLH53" s="723"/>
      <c r="HLI53" s="723"/>
      <c r="HLJ53" s="723"/>
      <c r="HLK53" s="723"/>
      <c r="HLL53" s="723"/>
      <c r="HLM53" s="723"/>
      <c r="HLN53" s="723"/>
      <c r="HLO53" s="723"/>
      <c r="HLP53" s="723"/>
      <c r="HLQ53" s="723"/>
      <c r="HLR53" s="723"/>
      <c r="HLS53" s="723"/>
      <c r="HLT53" s="723"/>
      <c r="HLU53" s="723"/>
      <c r="HLV53" s="723"/>
      <c r="HLW53" s="723"/>
      <c r="HLX53" s="723"/>
      <c r="HLY53" s="723"/>
      <c r="HLZ53" s="723"/>
      <c r="HMA53" s="723"/>
      <c r="HMB53" s="723"/>
      <c r="HMC53" s="723"/>
      <c r="HMD53" s="723"/>
      <c r="HME53" s="723"/>
      <c r="HMF53" s="723"/>
      <c r="HMG53" s="723"/>
      <c r="HMH53" s="723"/>
      <c r="HMI53" s="723"/>
      <c r="HMJ53" s="723"/>
      <c r="HMK53" s="723"/>
      <c r="HML53" s="723"/>
      <c r="HMM53" s="723"/>
      <c r="HMN53" s="723"/>
      <c r="HMO53" s="723"/>
      <c r="HMP53" s="723"/>
      <c r="HMQ53" s="723"/>
      <c r="HMR53" s="723"/>
      <c r="HMS53" s="723"/>
      <c r="HMT53" s="723"/>
      <c r="HMU53" s="723"/>
      <c r="HMV53" s="723"/>
      <c r="HMW53" s="723"/>
      <c r="HMX53" s="723"/>
      <c r="HMY53" s="723"/>
      <c r="HMZ53" s="723"/>
      <c r="HNA53" s="723"/>
      <c r="HNB53" s="723"/>
      <c r="HNC53" s="723"/>
      <c r="HND53" s="723"/>
      <c r="HNE53" s="723"/>
      <c r="HNF53" s="723"/>
      <c r="HNG53" s="723"/>
      <c r="HNH53" s="723"/>
      <c r="HNI53" s="723"/>
      <c r="HNJ53" s="723"/>
      <c r="HNK53" s="723"/>
      <c r="HNL53" s="723"/>
      <c r="HNM53" s="723"/>
      <c r="HNN53" s="723"/>
      <c r="HNO53" s="723"/>
      <c r="HNP53" s="723"/>
      <c r="HNQ53" s="723"/>
      <c r="HNR53" s="723"/>
      <c r="HNS53" s="723"/>
      <c r="HNT53" s="723"/>
      <c r="HNU53" s="723"/>
      <c r="HNV53" s="723"/>
      <c r="HNW53" s="723"/>
      <c r="HNX53" s="723"/>
      <c r="HNY53" s="723"/>
      <c r="HNZ53" s="723"/>
      <c r="HOA53" s="723"/>
      <c r="HOB53" s="723"/>
      <c r="HOC53" s="723"/>
      <c r="HOD53" s="723"/>
      <c r="HOE53" s="723"/>
      <c r="HOF53" s="723"/>
      <c r="HOG53" s="723"/>
      <c r="HOH53" s="723"/>
      <c r="HOI53" s="723"/>
      <c r="HOJ53" s="723"/>
      <c r="HOK53" s="723"/>
      <c r="HOL53" s="723"/>
      <c r="HOM53" s="723"/>
      <c r="HON53" s="723"/>
      <c r="HOO53" s="723"/>
      <c r="HOP53" s="723"/>
      <c r="HOQ53" s="723"/>
      <c r="HOR53" s="723"/>
      <c r="HOS53" s="723"/>
      <c r="HOT53" s="723"/>
      <c r="HOU53" s="723"/>
      <c r="HOV53" s="723"/>
      <c r="HOW53" s="723"/>
      <c r="HOX53" s="723"/>
      <c r="HOY53" s="723"/>
      <c r="HOZ53" s="723"/>
      <c r="HPA53" s="723"/>
      <c r="HPB53" s="723"/>
      <c r="HPC53" s="723"/>
      <c r="HPD53" s="723"/>
      <c r="HPE53" s="723"/>
      <c r="HPF53" s="723"/>
      <c r="HPG53" s="723"/>
      <c r="HPH53" s="723"/>
      <c r="HPI53" s="723"/>
      <c r="HPJ53" s="723"/>
      <c r="HPK53" s="723"/>
      <c r="HPL53" s="723"/>
      <c r="HPM53" s="723"/>
      <c r="HPN53" s="723"/>
      <c r="HPO53" s="723"/>
      <c r="HPP53" s="723"/>
      <c r="HPQ53" s="723"/>
      <c r="HPR53" s="723"/>
      <c r="HPS53" s="723"/>
      <c r="HPT53" s="723"/>
      <c r="HPU53" s="723"/>
      <c r="HPV53" s="723"/>
      <c r="HPW53" s="723"/>
      <c r="HPX53" s="723"/>
      <c r="HPY53" s="723"/>
      <c r="HPZ53" s="723"/>
      <c r="HQA53" s="723"/>
      <c r="HQB53" s="723"/>
      <c r="HQC53" s="723"/>
      <c r="HQD53" s="723"/>
      <c r="HQE53" s="723"/>
      <c r="HQF53" s="723"/>
      <c r="HQG53" s="723"/>
      <c r="HQH53" s="723"/>
      <c r="HQI53" s="723"/>
      <c r="HQJ53" s="723"/>
      <c r="HQK53" s="723"/>
      <c r="HQL53" s="723"/>
      <c r="HQM53" s="723"/>
      <c r="HQN53" s="723"/>
      <c r="HQO53" s="723"/>
      <c r="HQP53" s="723"/>
      <c r="HQQ53" s="723"/>
      <c r="HQR53" s="723"/>
      <c r="HQS53" s="723"/>
      <c r="HQT53" s="723"/>
      <c r="HQU53" s="723"/>
      <c r="HQV53" s="723"/>
      <c r="HQW53" s="723"/>
      <c r="HQX53" s="723"/>
      <c r="HQY53" s="723"/>
      <c r="HQZ53" s="723"/>
      <c r="HRA53" s="723"/>
      <c r="HRB53" s="723"/>
      <c r="HRC53" s="723"/>
      <c r="HRD53" s="723"/>
      <c r="HRE53" s="723"/>
      <c r="HRF53" s="723"/>
      <c r="HRG53" s="723"/>
      <c r="HRH53" s="723"/>
      <c r="HRI53" s="723"/>
      <c r="HRJ53" s="723"/>
      <c r="HRK53" s="723"/>
      <c r="HRL53" s="723"/>
      <c r="HRM53" s="723"/>
      <c r="HRN53" s="723"/>
      <c r="HRO53" s="723"/>
      <c r="HRP53" s="723"/>
      <c r="HRQ53" s="723"/>
      <c r="HRR53" s="723"/>
      <c r="HRS53" s="723"/>
      <c r="HRT53" s="723"/>
      <c r="HRU53" s="723"/>
      <c r="HRV53" s="723"/>
      <c r="HRW53" s="723"/>
      <c r="HRX53" s="723"/>
      <c r="HRY53" s="723"/>
      <c r="HRZ53" s="723"/>
      <c r="HSA53" s="723"/>
      <c r="HSB53" s="723"/>
      <c r="HSC53" s="723"/>
      <c r="HSD53" s="723"/>
      <c r="HSE53" s="723"/>
      <c r="HSF53" s="723"/>
      <c r="HSG53" s="723"/>
      <c r="HSH53" s="723"/>
      <c r="HSI53" s="723"/>
      <c r="HSJ53" s="723"/>
      <c r="HSK53" s="723"/>
      <c r="HSL53" s="723"/>
      <c r="HSM53" s="723"/>
      <c r="HSN53" s="723"/>
      <c r="HSO53" s="723"/>
      <c r="HSP53" s="723"/>
      <c r="HSQ53" s="723"/>
      <c r="HSR53" s="723"/>
      <c r="HSS53" s="723"/>
      <c r="HST53" s="723"/>
      <c r="HSU53" s="723"/>
      <c r="HSV53" s="723"/>
      <c r="HSW53" s="723"/>
      <c r="HSX53" s="723"/>
      <c r="HSY53" s="723"/>
      <c r="HSZ53" s="723"/>
      <c r="HTA53" s="723"/>
      <c r="HTB53" s="723"/>
      <c r="HTC53" s="723"/>
      <c r="HTD53" s="723"/>
      <c r="HTE53" s="723"/>
      <c r="HTF53" s="723"/>
      <c r="HTG53" s="723"/>
      <c r="HTH53" s="723"/>
      <c r="HTI53" s="723"/>
      <c r="HTJ53" s="723"/>
      <c r="HTK53" s="723"/>
      <c r="HTL53" s="723"/>
      <c r="HTM53" s="723"/>
      <c r="HTN53" s="723"/>
      <c r="HTO53" s="723"/>
      <c r="HTP53" s="723"/>
      <c r="HTQ53" s="723"/>
      <c r="HTR53" s="723"/>
      <c r="HTS53" s="723"/>
      <c r="HTT53" s="723"/>
      <c r="HTU53" s="723"/>
      <c r="HTV53" s="723"/>
      <c r="HTW53" s="723"/>
      <c r="HTX53" s="723"/>
      <c r="HTY53" s="723"/>
      <c r="HTZ53" s="723"/>
      <c r="HUA53" s="723"/>
      <c r="HUB53" s="723"/>
      <c r="HUC53" s="723"/>
      <c r="HUD53" s="723"/>
      <c r="HUE53" s="723"/>
      <c r="HUF53" s="723"/>
      <c r="HUG53" s="723"/>
      <c r="HUH53" s="723"/>
      <c r="HUI53" s="723"/>
      <c r="HUJ53" s="723"/>
      <c r="HUK53" s="723"/>
      <c r="HUL53" s="723"/>
      <c r="HUM53" s="723"/>
      <c r="HUN53" s="723"/>
      <c r="HUO53" s="723"/>
      <c r="HUP53" s="723"/>
      <c r="HUQ53" s="723"/>
      <c r="HUR53" s="723"/>
      <c r="HUS53" s="723"/>
      <c r="HUT53" s="723"/>
      <c r="HUU53" s="723"/>
      <c r="HUV53" s="723"/>
      <c r="HUW53" s="723"/>
      <c r="HUX53" s="723"/>
      <c r="HUY53" s="723"/>
      <c r="HUZ53" s="723"/>
      <c r="HVA53" s="723"/>
      <c r="HVB53" s="723"/>
      <c r="HVC53" s="723"/>
      <c r="HVD53" s="723"/>
      <c r="HVE53" s="723"/>
      <c r="HVF53" s="723"/>
      <c r="HVG53" s="723"/>
      <c r="HVH53" s="723"/>
      <c r="HVI53" s="723"/>
      <c r="HVJ53" s="723"/>
      <c r="HVK53" s="723"/>
      <c r="HVL53" s="723"/>
      <c r="HVM53" s="723"/>
      <c r="HVN53" s="723"/>
      <c r="HVO53" s="723"/>
      <c r="HVP53" s="723"/>
      <c r="HVQ53" s="723"/>
      <c r="HVR53" s="723"/>
      <c r="HVS53" s="723"/>
      <c r="HVT53" s="723"/>
      <c r="HVU53" s="723"/>
      <c r="HVV53" s="723"/>
      <c r="HVW53" s="723"/>
      <c r="HVX53" s="723"/>
      <c r="HVY53" s="723"/>
      <c r="HVZ53" s="723"/>
      <c r="HWA53" s="723"/>
      <c r="HWB53" s="723"/>
      <c r="HWC53" s="723"/>
      <c r="HWD53" s="723"/>
      <c r="HWE53" s="723"/>
      <c r="HWF53" s="723"/>
      <c r="HWG53" s="723"/>
      <c r="HWH53" s="723"/>
      <c r="HWI53" s="723"/>
      <c r="HWJ53" s="723"/>
      <c r="HWK53" s="723"/>
      <c r="HWL53" s="723"/>
      <c r="HWM53" s="723"/>
      <c r="HWN53" s="723"/>
      <c r="HWO53" s="723"/>
      <c r="HWP53" s="723"/>
      <c r="HWQ53" s="723"/>
      <c r="HWR53" s="723"/>
      <c r="HWS53" s="723"/>
      <c r="HWT53" s="723"/>
      <c r="HWU53" s="723"/>
      <c r="HWV53" s="723"/>
      <c r="HWW53" s="723"/>
      <c r="HWX53" s="723"/>
      <c r="HWY53" s="723"/>
      <c r="HWZ53" s="723"/>
      <c r="HXA53" s="723"/>
      <c r="HXB53" s="723"/>
      <c r="HXC53" s="723"/>
      <c r="HXD53" s="723"/>
      <c r="HXE53" s="723"/>
      <c r="HXF53" s="723"/>
      <c r="HXG53" s="723"/>
      <c r="HXH53" s="723"/>
      <c r="HXI53" s="723"/>
      <c r="HXJ53" s="723"/>
      <c r="HXK53" s="723"/>
      <c r="HXL53" s="723"/>
      <c r="HXM53" s="723"/>
      <c r="HXN53" s="723"/>
      <c r="HXO53" s="723"/>
      <c r="HXP53" s="723"/>
      <c r="HXQ53" s="723"/>
      <c r="HXR53" s="723"/>
      <c r="HXS53" s="723"/>
      <c r="HXT53" s="723"/>
      <c r="HXU53" s="723"/>
      <c r="HXV53" s="723"/>
      <c r="HXW53" s="723"/>
      <c r="HXX53" s="723"/>
      <c r="HXY53" s="723"/>
      <c r="HXZ53" s="723"/>
      <c r="HYA53" s="723"/>
      <c r="HYB53" s="723"/>
      <c r="HYC53" s="723"/>
      <c r="HYD53" s="723"/>
      <c r="HYE53" s="723"/>
      <c r="HYF53" s="723"/>
      <c r="HYG53" s="723"/>
      <c r="HYH53" s="723"/>
      <c r="HYI53" s="723"/>
      <c r="HYJ53" s="723"/>
      <c r="HYK53" s="723"/>
      <c r="HYL53" s="723"/>
      <c r="HYM53" s="723"/>
      <c r="HYN53" s="723"/>
      <c r="HYO53" s="723"/>
      <c r="HYP53" s="723"/>
      <c r="HYQ53" s="723"/>
      <c r="HYR53" s="723"/>
      <c r="HYS53" s="723"/>
      <c r="HYT53" s="723"/>
      <c r="HYU53" s="723"/>
      <c r="HYV53" s="723"/>
      <c r="HYW53" s="723"/>
      <c r="HYX53" s="723"/>
      <c r="HYY53" s="723"/>
      <c r="HYZ53" s="723"/>
      <c r="HZA53" s="723"/>
      <c r="HZB53" s="723"/>
      <c r="HZC53" s="723"/>
      <c r="HZD53" s="723"/>
      <c r="HZE53" s="723"/>
      <c r="HZF53" s="723"/>
      <c r="HZG53" s="723"/>
      <c r="HZH53" s="723"/>
      <c r="HZI53" s="723"/>
      <c r="HZJ53" s="723"/>
      <c r="HZK53" s="723"/>
      <c r="HZL53" s="723"/>
      <c r="HZM53" s="723"/>
      <c r="HZN53" s="723"/>
      <c r="HZO53" s="723"/>
      <c r="HZP53" s="723"/>
      <c r="HZQ53" s="723"/>
      <c r="HZR53" s="723"/>
      <c r="HZS53" s="723"/>
      <c r="HZT53" s="723"/>
      <c r="HZU53" s="723"/>
      <c r="HZV53" s="723"/>
      <c r="HZW53" s="723"/>
      <c r="HZX53" s="723"/>
      <c r="HZY53" s="723"/>
      <c r="HZZ53" s="723"/>
      <c r="IAA53" s="723"/>
      <c r="IAB53" s="723"/>
      <c r="IAC53" s="723"/>
      <c r="IAD53" s="723"/>
      <c r="IAE53" s="723"/>
      <c r="IAF53" s="723"/>
      <c r="IAG53" s="723"/>
      <c r="IAH53" s="723"/>
      <c r="IAI53" s="723"/>
      <c r="IAJ53" s="723"/>
      <c r="IAK53" s="723"/>
      <c r="IAL53" s="723"/>
      <c r="IAM53" s="723"/>
      <c r="IAN53" s="723"/>
      <c r="IAO53" s="723"/>
      <c r="IAP53" s="723"/>
      <c r="IAQ53" s="723"/>
      <c r="IAR53" s="723"/>
      <c r="IAS53" s="723"/>
      <c r="IAT53" s="723"/>
      <c r="IAU53" s="723"/>
      <c r="IAV53" s="723"/>
      <c r="IAW53" s="723"/>
      <c r="IAX53" s="723"/>
      <c r="IAY53" s="723"/>
      <c r="IAZ53" s="723"/>
      <c r="IBA53" s="723"/>
      <c r="IBB53" s="723"/>
      <c r="IBC53" s="723"/>
      <c r="IBD53" s="723"/>
      <c r="IBE53" s="723"/>
      <c r="IBF53" s="723"/>
      <c r="IBG53" s="723"/>
      <c r="IBH53" s="723"/>
      <c r="IBI53" s="723"/>
      <c r="IBJ53" s="723"/>
      <c r="IBK53" s="723"/>
      <c r="IBL53" s="723"/>
      <c r="IBM53" s="723"/>
      <c r="IBN53" s="723"/>
      <c r="IBO53" s="723"/>
      <c r="IBP53" s="723"/>
      <c r="IBQ53" s="723"/>
      <c r="IBR53" s="723"/>
      <c r="IBS53" s="723"/>
      <c r="IBT53" s="723"/>
      <c r="IBU53" s="723"/>
      <c r="IBV53" s="723"/>
      <c r="IBW53" s="723"/>
      <c r="IBX53" s="723"/>
      <c r="IBY53" s="723"/>
      <c r="IBZ53" s="723"/>
      <c r="ICA53" s="723"/>
      <c r="ICB53" s="723"/>
      <c r="ICC53" s="723"/>
      <c r="ICD53" s="723"/>
      <c r="ICE53" s="723"/>
      <c r="ICF53" s="723"/>
      <c r="ICG53" s="723"/>
      <c r="ICH53" s="723"/>
      <c r="ICI53" s="723"/>
      <c r="ICJ53" s="723"/>
      <c r="ICK53" s="723"/>
      <c r="ICL53" s="723"/>
      <c r="ICM53" s="723"/>
      <c r="ICN53" s="723"/>
      <c r="ICO53" s="723"/>
      <c r="ICP53" s="723"/>
      <c r="ICQ53" s="723"/>
      <c r="ICR53" s="723"/>
      <c r="ICS53" s="723"/>
      <c r="ICT53" s="723"/>
      <c r="ICU53" s="723"/>
      <c r="ICV53" s="723"/>
      <c r="ICW53" s="723"/>
      <c r="ICX53" s="723"/>
      <c r="ICY53" s="723"/>
      <c r="ICZ53" s="723"/>
      <c r="IDA53" s="723"/>
      <c r="IDB53" s="723"/>
      <c r="IDC53" s="723"/>
      <c r="IDD53" s="723"/>
      <c r="IDE53" s="723"/>
      <c r="IDF53" s="723"/>
      <c r="IDG53" s="723"/>
      <c r="IDH53" s="723"/>
      <c r="IDI53" s="723"/>
      <c r="IDJ53" s="723"/>
      <c r="IDK53" s="723"/>
      <c r="IDL53" s="723"/>
      <c r="IDM53" s="723"/>
      <c r="IDN53" s="723"/>
      <c r="IDO53" s="723"/>
      <c r="IDP53" s="723"/>
      <c r="IDQ53" s="723"/>
      <c r="IDR53" s="723"/>
      <c r="IDS53" s="723"/>
      <c r="IDT53" s="723"/>
      <c r="IDU53" s="723"/>
      <c r="IDV53" s="723"/>
      <c r="IDW53" s="723"/>
      <c r="IDX53" s="723"/>
      <c r="IDY53" s="723"/>
      <c r="IDZ53" s="723"/>
      <c r="IEA53" s="723"/>
      <c r="IEB53" s="723"/>
      <c r="IEC53" s="723"/>
      <c r="IED53" s="723"/>
      <c r="IEE53" s="723"/>
      <c r="IEF53" s="723"/>
      <c r="IEG53" s="723"/>
      <c r="IEH53" s="723"/>
      <c r="IEI53" s="723"/>
      <c r="IEJ53" s="723"/>
      <c r="IEK53" s="723"/>
      <c r="IEL53" s="723"/>
      <c r="IEM53" s="723"/>
      <c r="IEN53" s="723"/>
      <c r="IEO53" s="723"/>
      <c r="IEP53" s="723"/>
      <c r="IEQ53" s="723"/>
      <c r="IER53" s="723"/>
      <c r="IES53" s="723"/>
      <c r="IET53" s="723"/>
      <c r="IEU53" s="723"/>
      <c r="IEV53" s="723"/>
      <c r="IEW53" s="723"/>
      <c r="IEX53" s="723"/>
      <c r="IEY53" s="723"/>
      <c r="IEZ53" s="723"/>
      <c r="IFA53" s="723"/>
      <c r="IFB53" s="723"/>
      <c r="IFC53" s="723"/>
      <c r="IFD53" s="723"/>
      <c r="IFE53" s="723"/>
      <c r="IFF53" s="723"/>
      <c r="IFG53" s="723"/>
      <c r="IFH53" s="723"/>
      <c r="IFI53" s="723"/>
      <c r="IFJ53" s="723"/>
      <c r="IFK53" s="723"/>
      <c r="IFL53" s="723"/>
      <c r="IFM53" s="723"/>
      <c r="IFN53" s="723"/>
      <c r="IFO53" s="723"/>
      <c r="IFP53" s="723"/>
      <c r="IFQ53" s="723"/>
      <c r="IFR53" s="723"/>
      <c r="IFS53" s="723"/>
      <c r="IFT53" s="723"/>
      <c r="IFU53" s="723"/>
      <c r="IFV53" s="723"/>
      <c r="IFW53" s="723"/>
      <c r="IFX53" s="723"/>
      <c r="IFY53" s="723"/>
      <c r="IFZ53" s="723"/>
      <c r="IGA53" s="723"/>
      <c r="IGB53" s="723"/>
      <c r="IGC53" s="723"/>
      <c r="IGD53" s="723"/>
      <c r="IGE53" s="723"/>
      <c r="IGF53" s="723"/>
      <c r="IGG53" s="723"/>
      <c r="IGH53" s="723"/>
      <c r="IGI53" s="723"/>
      <c r="IGJ53" s="723"/>
      <c r="IGK53" s="723"/>
      <c r="IGL53" s="723"/>
      <c r="IGM53" s="723"/>
      <c r="IGN53" s="723"/>
      <c r="IGO53" s="723"/>
      <c r="IGP53" s="723"/>
      <c r="IGQ53" s="723"/>
      <c r="IGR53" s="723"/>
      <c r="IGS53" s="723"/>
      <c r="IGT53" s="723"/>
      <c r="IGU53" s="723"/>
      <c r="IGV53" s="723"/>
      <c r="IGW53" s="723"/>
      <c r="IGX53" s="723"/>
      <c r="IGY53" s="723"/>
      <c r="IGZ53" s="723"/>
      <c r="IHA53" s="723"/>
      <c r="IHB53" s="723"/>
      <c r="IHC53" s="723"/>
      <c r="IHD53" s="723"/>
      <c r="IHE53" s="723"/>
      <c r="IHF53" s="723"/>
      <c r="IHG53" s="723"/>
      <c r="IHH53" s="723"/>
      <c r="IHI53" s="723"/>
      <c r="IHJ53" s="723"/>
      <c r="IHK53" s="723"/>
      <c r="IHL53" s="723"/>
      <c r="IHM53" s="723"/>
      <c r="IHN53" s="723"/>
      <c r="IHO53" s="723"/>
      <c r="IHP53" s="723"/>
      <c r="IHQ53" s="723"/>
      <c r="IHR53" s="723"/>
      <c r="IHS53" s="723"/>
      <c r="IHT53" s="723"/>
      <c r="IHU53" s="723"/>
      <c r="IHV53" s="723"/>
      <c r="IHW53" s="723"/>
      <c r="IHX53" s="723"/>
      <c r="IHY53" s="723"/>
      <c r="IHZ53" s="723"/>
      <c r="IIA53" s="723"/>
      <c r="IIB53" s="723"/>
      <c r="IIC53" s="723"/>
      <c r="IID53" s="723"/>
      <c r="IIE53" s="723"/>
      <c r="IIF53" s="723"/>
      <c r="IIG53" s="723"/>
      <c r="IIH53" s="723"/>
      <c r="III53" s="723"/>
      <c r="IIJ53" s="723"/>
      <c r="IIK53" s="723"/>
      <c r="IIL53" s="723"/>
      <c r="IIM53" s="723"/>
      <c r="IIN53" s="723"/>
      <c r="IIO53" s="723"/>
      <c r="IIP53" s="723"/>
      <c r="IIQ53" s="723"/>
      <c r="IIR53" s="723"/>
      <c r="IIS53" s="723"/>
      <c r="IIT53" s="723"/>
      <c r="IIU53" s="723"/>
      <c r="IIV53" s="723"/>
      <c r="IIW53" s="723"/>
      <c r="IIX53" s="723"/>
      <c r="IIY53" s="723"/>
      <c r="IIZ53" s="723"/>
      <c r="IJA53" s="723"/>
      <c r="IJB53" s="723"/>
      <c r="IJC53" s="723"/>
      <c r="IJD53" s="723"/>
      <c r="IJE53" s="723"/>
      <c r="IJF53" s="723"/>
      <c r="IJG53" s="723"/>
      <c r="IJH53" s="723"/>
      <c r="IJI53" s="723"/>
      <c r="IJJ53" s="723"/>
      <c r="IJK53" s="723"/>
      <c r="IJL53" s="723"/>
      <c r="IJM53" s="723"/>
      <c r="IJN53" s="723"/>
      <c r="IJO53" s="723"/>
      <c r="IJP53" s="723"/>
      <c r="IJQ53" s="723"/>
      <c r="IJR53" s="723"/>
      <c r="IJS53" s="723"/>
      <c r="IJT53" s="723"/>
      <c r="IJU53" s="723"/>
      <c r="IJV53" s="723"/>
      <c r="IJW53" s="723"/>
      <c r="IJX53" s="723"/>
      <c r="IJY53" s="723"/>
      <c r="IJZ53" s="723"/>
      <c r="IKA53" s="723"/>
      <c r="IKB53" s="723"/>
      <c r="IKC53" s="723"/>
      <c r="IKD53" s="723"/>
      <c r="IKE53" s="723"/>
      <c r="IKF53" s="723"/>
      <c r="IKG53" s="723"/>
      <c r="IKH53" s="723"/>
      <c r="IKI53" s="723"/>
      <c r="IKJ53" s="723"/>
      <c r="IKK53" s="723"/>
      <c r="IKL53" s="723"/>
      <c r="IKM53" s="723"/>
      <c r="IKN53" s="723"/>
      <c r="IKO53" s="723"/>
      <c r="IKP53" s="723"/>
      <c r="IKQ53" s="723"/>
      <c r="IKR53" s="723"/>
      <c r="IKS53" s="723"/>
      <c r="IKT53" s="723"/>
      <c r="IKU53" s="723"/>
      <c r="IKV53" s="723"/>
      <c r="IKW53" s="723"/>
      <c r="IKX53" s="723"/>
      <c r="IKY53" s="723"/>
      <c r="IKZ53" s="723"/>
      <c r="ILA53" s="723"/>
      <c r="ILB53" s="723"/>
      <c r="ILC53" s="723"/>
      <c r="ILD53" s="723"/>
      <c r="ILE53" s="723"/>
      <c r="ILF53" s="723"/>
      <c r="ILG53" s="723"/>
      <c r="ILH53" s="723"/>
      <c r="ILI53" s="723"/>
      <c r="ILJ53" s="723"/>
      <c r="ILK53" s="723"/>
      <c r="ILL53" s="723"/>
      <c r="ILM53" s="723"/>
      <c r="ILN53" s="723"/>
      <c r="ILO53" s="723"/>
      <c r="ILP53" s="723"/>
      <c r="ILQ53" s="723"/>
      <c r="ILR53" s="723"/>
      <c r="ILS53" s="723"/>
      <c r="ILT53" s="723"/>
      <c r="ILU53" s="723"/>
      <c r="ILV53" s="723"/>
      <c r="ILW53" s="723"/>
      <c r="ILX53" s="723"/>
      <c r="ILY53" s="723"/>
      <c r="ILZ53" s="723"/>
      <c r="IMA53" s="723"/>
      <c r="IMB53" s="723"/>
      <c r="IMC53" s="723"/>
      <c r="IMD53" s="723"/>
      <c r="IME53" s="723"/>
      <c r="IMF53" s="723"/>
      <c r="IMG53" s="723"/>
      <c r="IMH53" s="723"/>
      <c r="IMI53" s="723"/>
      <c r="IMJ53" s="723"/>
      <c r="IMK53" s="723"/>
      <c r="IML53" s="723"/>
      <c r="IMM53" s="723"/>
      <c r="IMN53" s="723"/>
      <c r="IMO53" s="723"/>
      <c r="IMP53" s="723"/>
      <c r="IMQ53" s="723"/>
      <c r="IMR53" s="723"/>
      <c r="IMS53" s="723"/>
      <c r="IMT53" s="723"/>
      <c r="IMU53" s="723"/>
      <c r="IMV53" s="723"/>
      <c r="IMW53" s="723"/>
      <c r="IMX53" s="723"/>
      <c r="IMY53" s="723"/>
      <c r="IMZ53" s="723"/>
      <c r="INA53" s="723"/>
      <c r="INB53" s="723"/>
      <c r="INC53" s="723"/>
      <c r="IND53" s="723"/>
      <c r="INE53" s="723"/>
      <c r="INF53" s="723"/>
      <c r="ING53" s="723"/>
      <c r="INH53" s="723"/>
      <c r="INI53" s="723"/>
      <c r="INJ53" s="723"/>
      <c r="INK53" s="723"/>
      <c r="INL53" s="723"/>
      <c r="INM53" s="723"/>
      <c r="INN53" s="723"/>
      <c r="INO53" s="723"/>
      <c r="INP53" s="723"/>
      <c r="INQ53" s="723"/>
      <c r="INR53" s="723"/>
      <c r="INS53" s="723"/>
      <c r="INT53" s="723"/>
      <c r="INU53" s="723"/>
      <c r="INV53" s="723"/>
      <c r="INW53" s="723"/>
      <c r="INX53" s="723"/>
      <c r="INY53" s="723"/>
      <c r="INZ53" s="723"/>
      <c r="IOA53" s="723"/>
      <c r="IOB53" s="723"/>
      <c r="IOC53" s="723"/>
      <c r="IOD53" s="723"/>
      <c r="IOE53" s="723"/>
      <c r="IOF53" s="723"/>
      <c r="IOG53" s="723"/>
      <c r="IOH53" s="723"/>
      <c r="IOI53" s="723"/>
      <c r="IOJ53" s="723"/>
      <c r="IOK53" s="723"/>
      <c r="IOL53" s="723"/>
      <c r="IOM53" s="723"/>
      <c r="ION53" s="723"/>
      <c r="IOO53" s="723"/>
      <c r="IOP53" s="723"/>
      <c r="IOQ53" s="723"/>
      <c r="IOR53" s="723"/>
      <c r="IOS53" s="723"/>
      <c r="IOT53" s="723"/>
      <c r="IOU53" s="723"/>
      <c r="IOV53" s="723"/>
      <c r="IOW53" s="723"/>
      <c r="IOX53" s="723"/>
      <c r="IOY53" s="723"/>
      <c r="IOZ53" s="723"/>
      <c r="IPA53" s="723"/>
      <c r="IPB53" s="723"/>
      <c r="IPC53" s="723"/>
      <c r="IPD53" s="723"/>
      <c r="IPE53" s="723"/>
      <c r="IPF53" s="723"/>
      <c r="IPG53" s="723"/>
      <c r="IPH53" s="723"/>
      <c r="IPI53" s="723"/>
      <c r="IPJ53" s="723"/>
      <c r="IPK53" s="723"/>
      <c r="IPL53" s="723"/>
      <c r="IPM53" s="723"/>
      <c r="IPN53" s="723"/>
      <c r="IPO53" s="723"/>
      <c r="IPP53" s="723"/>
      <c r="IPQ53" s="723"/>
      <c r="IPR53" s="723"/>
      <c r="IPS53" s="723"/>
      <c r="IPT53" s="723"/>
      <c r="IPU53" s="723"/>
      <c r="IPV53" s="723"/>
      <c r="IPW53" s="723"/>
      <c r="IPX53" s="723"/>
      <c r="IPY53" s="723"/>
      <c r="IPZ53" s="723"/>
      <c r="IQA53" s="723"/>
      <c r="IQB53" s="723"/>
      <c r="IQC53" s="723"/>
      <c r="IQD53" s="723"/>
      <c r="IQE53" s="723"/>
      <c r="IQF53" s="723"/>
      <c r="IQG53" s="723"/>
      <c r="IQH53" s="723"/>
      <c r="IQI53" s="723"/>
      <c r="IQJ53" s="723"/>
      <c r="IQK53" s="723"/>
      <c r="IQL53" s="723"/>
      <c r="IQM53" s="723"/>
      <c r="IQN53" s="723"/>
      <c r="IQO53" s="723"/>
      <c r="IQP53" s="723"/>
      <c r="IQQ53" s="723"/>
      <c r="IQR53" s="723"/>
      <c r="IQS53" s="723"/>
      <c r="IQT53" s="723"/>
      <c r="IQU53" s="723"/>
      <c r="IQV53" s="723"/>
      <c r="IQW53" s="723"/>
      <c r="IQX53" s="723"/>
      <c r="IQY53" s="723"/>
      <c r="IQZ53" s="723"/>
      <c r="IRA53" s="723"/>
      <c r="IRB53" s="723"/>
      <c r="IRC53" s="723"/>
      <c r="IRD53" s="723"/>
      <c r="IRE53" s="723"/>
      <c r="IRF53" s="723"/>
      <c r="IRG53" s="723"/>
      <c r="IRH53" s="723"/>
      <c r="IRI53" s="723"/>
      <c r="IRJ53" s="723"/>
      <c r="IRK53" s="723"/>
      <c r="IRL53" s="723"/>
      <c r="IRM53" s="723"/>
      <c r="IRN53" s="723"/>
      <c r="IRO53" s="723"/>
      <c r="IRP53" s="723"/>
      <c r="IRQ53" s="723"/>
      <c r="IRR53" s="723"/>
      <c r="IRS53" s="723"/>
      <c r="IRT53" s="723"/>
      <c r="IRU53" s="723"/>
      <c r="IRV53" s="723"/>
      <c r="IRW53" s="723"/>
      <c r="IRX53" s="723"/>
      <c r="IRY53" s="723"/>
      <c r="IRZ53" s="723"/>
      <c r="ISA53" s="723"/>
      <c r="ISB53" s="723"/>
      <c r="ISC53" s="723"/>
      <c r="ISD53" s="723"/>
      <c r="ISE53" s="723"/>
      <c r="ISF53" s="723"/>
      <c r="ISG53" s="723"/>
      <c r="ISH53" s="723"/>
      <c r="ISI53" s="723"/>
      <c r="ISJ53" s="723"/>
      <c r="ISK53" s="723"/>
      <c r="ISL53" s="723"/>
      <c r="ISM53" s="723"/>
      <c r="ISN53" s="723"/>
      <c r="ISO53" s="723"/>
      <c r="ISP53" s="723"/>
      <c r="ISQ53" s="723"/>
      <c r="ISR53" s="723"/>
      <c r="ISS53" s="723"/>
      <c r="IST53" s="723"/>
      <c r="ISU53" s="723"/>
      <c r="ISV53" s="723"/>
      <c r="ISW53" s="723"/>
      <c r="ISX53" s="723"/>
      <c r="ISY53" s="723"/>
      <c r="ISZ53" s="723"/>
      <c r="ITA53" s="723"/>
      <c r="ITB53" s="723"/>
      <c r="ITC53" s="723"/>
      <c r="ITD53" s="723"/>
      <c r="ITE53" s="723"/>
      <c r="ITF53" s="723"/>
      <c r="ITG53" s="723"/>
      <c r="ITH53" s="723"/>
      <c r="ITI53" s="723"/>
      <c r="ITJ53" s="723"/>
      <c r="ITK53" s="723"/>
      <c r="ITL53" s="723"/>
      <c r="ITM53" s="723"/>
      <c r="ITN53" s="723"/>
      <c r="ITO53" s="723"/>
      <c r="ITP53" s="723"/>
      <c r="ITQ53" s="723"/>
      <c r="ITR53" s="723"/>
      <c r="ITS53" s="723"/>
      <c r="ITT53" s="723"/>
      <c r="ITU53" s="723"/>
      <c r="ITV53" s="723"/>
      <c r="ITW53" s="723"/>
      <c r="ITX53" s="723"/>
      <c r="ITY53" s="723"/>
      <c r="ITZ53" s="723"/>
      <c r="IUA53" s="723"/>
      <c r="IUB53" s="723"/>
      <c r="IUC53" s="723"/>
      <c r="IUD53" s="723"/>
      <c r="IUE53" s="723"/>
      <c r="IUF53" s="723"/>
      <c r="IUG53" s="723"/>
      <c r="IUH53" s="723"/>
      <c r="IUI53" s="723"/>
      <c r="IUJ53" s="723"/>
      <c r="IUK53" s="723"/>
      <c r="IUL53" s="723"/>
      <c r="IUM53" s="723"/>
      <c r="IUN53" s="723"/>
      <c r="IUO53" s="723"/>
      <c r="IUP53" s="723"/>
      <c r="IUQ53" s="723"/>
      <c r="IUR53" s="723"/>
      <c r="IUS53" s="723"/>
      <c r="IUT53" s="723"/>
      <c r="IUU53" s="723"/>
      <c r="IUV53" s="723"/>
      <c r="IUW53" s="723"/>
      <c r="IUX53" s="723"/>
      <c r="IUY53" s="723"/>
      <c r="IUZ53" s="723"/>
      <c r="IVA53" s="723"/>
      <c r="IVB53" s="723"/>
      <c r="IVC53" s="723"/>
      <c r="IVD53" s="723"/>
      <c r="IVE53" s="723"/>
      <c r="IVF53" s="723"/>
      <c r="IVG53" s="723"/>
      <c r="IVH53" s="723"/>
      <c r="IVI53" s="723"/>
      <c r="IVJ53" s="723"/>
      <c r="IVK53" s="723"/>
      <c r="IVL53" s="723"/>
      <c r="IVM53" s="723"/>
      <c r="IVN53" s="723"/>
      <c r="IVO53" s="723"/>
      <c r="IVP53" s="723"/>
      <c r="IVQ53" s="723"/>
      <c r="IVR53" s="723"/>
      <c r="IVS53" s="723"/>
      <c r="IVT53" s="723"/>
      <c r="IVU53" s="723"/>
      <c r="IVV53" s="723"/>
      <c r="IVW53" s="723"/>
      <c r="IVX53" s="723"/>
      <c r="IVY53" s="723"/>
      <c r="IVZ53" s="723"/>
      <c r="IWA53" s="723"/>
      <c r="IWB53" s="723"/>
      <c r="IWC53" s="723"/>
      <c r="IWD53" s="723"/>
      <c r="IWE53" s="723"/>
      <c r="IWF53" s="723"/>
      <c r="IWG53" s="723"/>
      <c r="IWH53" s="723"/>
      <c r="IWI53" s="723"/>
      <c r="IWJ53" s="723"/>
      <c r="IWK53" s="723"/>
      <c r="IWL53" s="723"/>
      <c r="IWM53" s="723"/>
      <c r="IWN53" s="723"/>
      <c r="IWO53" s="723"/>
      <c r="IWP53" s="723"/>
      <c r="IWQ53" s="723"/>
      <c r="IWR53" s="723"/>
      <c r="IWS53" s="723"/>
      <c r="IWT53" s="723"/>
      <c r="IWU53" s="723"/>
      <c r="IWV53" s="723"/>
      <c r="IWW53" s="723"/>
      <c r="IWX53" s="723"/>
      <c r="IWY53" s="723"/>
      <c r="IWZ53" s="723"/>
      <c r="IXA53" s="723"/>
      <c r="IXB53" s="723"/>
      <c r="IXC53" s="723"/>
      <c r="IXD53" s="723"/>
      <c r="IXE53" s="723"/>
      <c r="IXF53" s="723"/>
      <c r="IXG53" s="723"/>
      <c r="IXH53" s="723"/>
      <c r="IXI53" s="723"/>
      <c r="IXJ53" s="723"/>
      <c r="IXK53" s="723"/>
      <c r="IXL53" s="723"/>
      <c r="IXM53" s="723"/>
      <c r="IXN53" s="723"/>
      <c r="IXO53" s="723"/>
      <c r="IXP53" s="723"/>
      <c r="IXQ53" s="723"/>
      <c r="IXR53" s="723"/>
      <c r="IXS53" s="723"/>
      <c r="IXT53" s="723"/>
      <c r="IXU53" s="723"/>
      <c r="IXV53" s="723"/>
      <c r="IXW53" s="723"/>
      <c r="IXX53" s="723"/>
      <c r="IXY53" s="723"/>
      <c r="IXZ53" s="723"/>
      <c r="IYA53" s="723"/>
      <c r="IYB53" s="723"/>
      <c r="IYC53" s="723"/>
      <c r="IYD53" s="723"/>
      <c r="IYE53" s="723"/>
      <c r="IYF53" s="723"/>
      <c r="IYG53" s="723"/>
      <c r="IYH53" s="723"/>
      <c r="IYI53" s="723"/>
      <c r="IYJ53" s="723"/>
      <c r="IYK53" s="723"/>
      <c r="IYL53" s="723"/>
      <c r="IYM53" s="723"/>
      <c r="IYN53" s="723"/>
      <c r="IYO53" s="723"/>
      <c r="IYP53" s="723"/>
      <c r="IYQ53" s="723"/>
      <c r="IYR53" s="723"/>
      <c r="IYS53" s="723"/>
      <c r="IYT53" s="723"/>
      <c r="IYU53" s="723"/>
      <c r="IYV53" s="723"/>
      <c r="IYW53" s="723"/>
      <c r="IYX53" s="723"/>
      <c r="IYY53" s="723"/>
      <c r="IYZ53" s="723"/>
      <c r="IZA53" s="723"/>
      <c r="IZB53" s="723"/>
      <c r="IZC53" s="723"/>
      <c r="IZD53" s="723"/>
      <c r="IZE53" s="723"/>
      <c r="IZF53" s="723"/>
      <c r="IZG53" s="723"/>
      <c r="IZH53" s="723"/>
      <c r="IZI53" s="723"/>
      <c r="IZJ53" s="723"/>
      <c r="IZK53" s="723"/>
      <c r="IZL53" s="723"/>
      <c r="IZM53" s="723"/>
      <c r="IZN53" s="723"/>
      <c r="IZO53" s="723"/>
      <c r="IZP53" s="723"/>
      <c r="IZQ53" s="723"/>
      <c r="IZR53" s="723"/>
      <c r="IZS53" s="723"/>
      <c r="IZT53" s="723"/>
      <c r="IZU53" s="723"/>
      <c r="IZV53" s="723"/>
      <c r="IZW53" s="723"/>
      <c r="IZX53" s="723"/>
      <c r="IZY53" s="723"/>
      <c r="IZZ53" s="723"/>
      <c r="JAA53" s="723"/>
      <c r="JAB53" s="723"/>
      <c r="JAC53" s="723"/>
      <c r="JAD53" s="723"/>
      <c r="JAE53" s="723"/>
      <c r="JAF53" s="723"/>
      <c r="JAG53" s="723"/>
      <c r="JAH53" s="723"/>
      <c r="JAI53" s="723"/>
      <c r="JAJ53" s="723"/>
      <c r="JAK53" s="723"/>
      <c r="JAL53" s="723"/>
      <c r="JAM53" s="723"/>
      <c r="JAN53" s="723"/>
      <c r="JAO53" s="723"/>
      <c r="JAP53" s="723"/>
      <c r="JAQ53" s="723"/>
      <c r="JAR53" s="723"/>
      <c r="JAS53" s="723"/>
      <c r="JAT53" s="723"/>
      <c r="JAU53" s="723"/>
      <c r="JAV53" s="723"/>
      <c r="JAW53" s="723"/>
      <c r="JAX53" s="723"/>
      <c r="JAY53" s="723"/>
      <c r="JAZ53" s="723"/>
      <c r="JBA53" s="723"/>
      <c r="JBB53" s="723"/>
      <c r="JBC53" s="723"/>
      <c r="JBD53" s="723"/>
      <c r="JBE53" s="723"/>
      <c r="JBF53" s="723"/>
      <c r="JBG53" s="723"/>
      <c r="JBH53" s="723"/>
      <c r="JBI53" s="723"/>
      <c r="JBJ53" s="723"/>
      <c r="JBK53" s="723"/>
      <c r="JBL53" s="723"/>
      <c r="JBM53" s="723"/>
      <c r="JBN53" s="723"/>
      <c r="JBO53" s="723"/>
      <c r="JBP53" s="723"/>
      <c r="JBQ53" s="723"/>
      <c r="JBR53" s="723"/>
      <c r="JBS53" s="723"/>
      <c r="JBT53" s="723"/>
      <c r="JBU53" s="723"/>
      <c r="JBV53" s="723"/>
      <c r="JBW53" s="723"/>
      <c r="JBX53" s="723"/>
      <c r="JBY53" s="723"/>
      <c r="JBZ53" s="723"/>
      <c r="JCA53" s="723"/>
      <c r="JCB53" s="723"/>
      <c r="JCC53" s="723"/>
      <c r="JCD53" s="723"/>
      <c r="JCE53" s="723"/>
      <c r="JCF53" s="723"/>
      <c r="JCG53" s="723"/>
      <c r="JCH53" s="723"/>
      <c r="JCI53" s="723"/>
      <c r="JCJ53" s="723"/>
      <c r="JCK53" s="723"/>
      <c r="JCL53" s="723"/>
      <c r="JCM53" s="723"/>
      <c r="JCN53" s="723"/>
      <c r="JCO53" s="723"/>
      <c r="JCP53" s="723"/>
      <c r="JCQ53" s="723"/>
      <c r="JCR53" s="723"/>
      <c r="JCS53" s="723"/>
      <c r="JCT53" s="723"/>
      <c r="JCU53" s="723"/>
      <c r="JCV53" s="723"/>
      <c r="JCW53" s="723"/>
      <c r="JCX53" s="723"/>
      <c r="JCY53" s="723"/>
      <c r="JCZ53" s="723"/>
      <c r="JDA53" s="723"/>
      <c r="JDB53" s="723"/>
      <c r="JDC53" s="723"/>
      <c r="JDD53" s="723"/>
      <c r="JDE53" s="723"/>
      <c r="JDF53" s="723"/>
      <c r="JDG53" s="723"/>
      <c r="JDH53" s="723"/>
      <c r="JDI53" s="723"/>
      <c r="JDJ53" s="723"/>
      <c r="JDK53" s="723"/>
      <c r="JDL53" s="723"/>
      <c r="JDM53" s="723"/>
      <c r="JDN53" s="723"/>
      <c r="JDO53" s="723"/>
      <c r="JDP53" s="723"/>
      <c r="JDQ53" s="723"/>
      <c r="JDR53" s="723"/>
      <c r="JDS53" s="723"/>
      <c r="JDT53" s="723"/>
      <c r="JDU53" s="723"/>
      <c r="JDV53" s="723"/>
      <c r="JDW53" s="723"/>
      <c r="JDX53" s="723"/>
      <c r="JDY53" s="723"/>
      <c r="JDZ53" s="723"/>
      <c r="JEA53" s="723"/>
      <c r="JEB53" s="723"/>
      <c r="JEC53" s="723"/>
      <c r="JED53" s="723"/>
      <c r="JEE53" s="723"/>
      <c r="JEF53" s="723"/>
      <c r="JEG53" s="723"/>
      <c r="JEH53" s="723"/>
      <c r="JEI53" s="723"/>
      <c r="JEJ53" s="723"/>
      <c r="JEK53" s="723"/>
      <c r="JEL53" s="723"/>
      <c r="JEM53" s="723"/>
      <c r="JEN53" s="723"/>
      <c r="JEO53" s="723"/>
      <c r="JEP53" s="723"/>
      <c r="JEQ53" s="723"/>
      <c r="JER53" s="723"/>
      <c r="JES53" s="723"/>
      <c r="JET53" s="723"/>
      <c r="JEU53" s="723"/>
      <c r="JEV53" s="723"/>
      <c r="JEW53" s="723"/>
      <c r="JEX53" s="723"/>
      <c r="JEY53" s="723"/>
      <c r="JEZ53" s="723"/>
      <c r="JFA53" s="723"/>
      <c r="JFB53" s="723"/>
      <c r="JFC53" s="723"/>
      <c r="JFD53" s="723"/>
      <c r="JFE53" s="723"/>
      <c r="JFF53" s="723"/>
      <c r="JFG53" s="723"/>
      <c r="JFH53" s="723"/>
      <c r="JFI53" s="723"/>
      <c r="JFJ53" s="723"/>
      <c r="JFK53" s="723"/>
      <c r="JFL53" s="723"/>
      <c r="JFM53" s="723"/>
      <c r="JFN53" s="723"/>
      <c r="JFO53" s="723"/>
      <c r="JFP53" s="723"/>
      <c r="JFQ53" s="723"/>
      <c r="JFR53" s="723"/>
      <c r="JFS53" s="723"/>
      <c r="JFT53" s="723"/>
      <c r="JFU53" s="723"/>
      <c r="JFV53" s="723"/>
      <c r="JFW53" s="723"/>
      <c r="JFX53" s="723"/>
      <c r="JFY53" s="723"/>
      <c r="JFZ53" s="723"/>
      <c r="JGA53" s="723"/>
      <c r="JGB53" s="723"/>
      <c r="JGC53" s="723"/>
      <c r="JGD53" s="723"/>
      <c r="JGE53" s="723"/>
      <c r="JGF53" s="723"/>
      <c r="JGG53" s="723"/>
      <c r="JGH53" s="723"/>
      <c r="JGI53" s="723"/>
      <c r="JGJ53" s="723"/>
      <c r="JGK53" s="723"/>
      <c r="JGL53" s="723"/>
      <c r="JGM53" s="723"/>
      <c r="JGN53" s="723"/>
      <c r="JGO53" s="723"/>
      <c r="JGP53" s="723"/>
      <c r="JGQ53" s="723"/>
      <c r="JGR53" s="723"/>
      <c r="JGS53" s="723"/>
      <c r="JGT53" s="723"/>
      <c r="JGU53" s="723"/>
      <c r="JGV53" s="723"/>
      <c r="JGW53" s="723"/>
      <c r="JGX53" s="723"/>
      <c r="JGY53" s="723"/>
      <c r="JGZ53" s="723"/>
      <c r="JHA53" s="723"/>
      <c r="JHB53" s="723"/>
      <c r="JHC53" s="723"/>
      <c r="JHD53" s="723"/>
      <c r="JHE53" s="723"/>
      <c r="JHF53" s="723"/>
      <c r="JHG53" s="723"/>
      <c r="JHH53" s="723"/>
      <c r="JHI53" s="723"/>
      <c r="JHJ53" s="723"/>
      <c r="JHK53" s="723"/>
      <c r="JHL53" s="723"/>
      <c r="JHM53" s="723"/>
      <c r="JHN53" s="723"/>
      <c r="JHO53" s="723"/>
      <c r="JHP53" s="723"/>
      <c r="JHQ53" s="723"/>
      <c r="JHR53" s="723"/>
      <c r="JHS53" s="723"/>
      <c r="JHT53" s="723"/>
      <c r="JHU53" s="723"/>
      <c r="JHV53" s="723"/>
      <c r="JHW53" s="723"/>
      <c r="JHX53" s="723"/>
      <c r="JHY53" s="723"/>
      <c r="JHZ53" s="723"/>
      <c r="JIA53" s="723"/>
      <c r="JIB53" s="723"/>
      <c r="JIC53" s="723"/>
      <c r="JID53" s="723"/>
      <c r="JIE53" s="723"/>
      <c r="JIF53" s="723"/>
      <c r="JIG53" s="723"/>
      <c r="JIH53" s="723"/>
      <c r="JII53" s="723"/>
      <c r="JIJ53" s="723"/>
      <c r="JIK53" s="723"/>
      <c r="JIL53" s="723"/>
      <c r="JIM53" s="723"/>
      <c r="JIN53" s="723"/>
      <c r="JIO53" s="723"/>
      <c r="JIP53" s="723"/>
      <c r="JIQ53" s="723"/>
      <c r="JIR53" s="723"/>
      <c r="JIS53" s="723"/>
      <c r="JIT53" s="723"/>
      <c r="JIU53" s="723"/>
      <c r="JIV53" s="723"/>
      <c r="JIW53" s="723"/>
      <c r="JIX53" s="723"/>
      <c r="JIY53" s="723"/>
      <c r="JIZ53" s="723"/>
      <c r="JJA53" s="723"/>
      <c r="JJB53" s="723"/>
      <c r="JJC53" s="723"/>
      <c r="JJD53" s="723"/>
      <c r="JJE53" s="723"/>
      <c r="JJF53" s="723"/>
      <c r="JJG53" s="723"/>
      <c r="JJH53" s="723"/>
      <c r="JJI53" s="723"/>
      <c r="JJJ53" s="723"/>
      <c r="JJK53" s="723"/>
      <c r="JJL53" s="723"/>
      <c r="JJM53" s="723"/>
      <c r="JJN53" s="723"/>
      <c r="JJO53" s="723"/>
      <c r="JJP53" s="723"/>
      <c r="JJQ53" s="723"/>
      <c r="JJR53" s="723"/>
      <c r="JJS53" s="723"/>
      <c r="JJT53" s="723"/>
      <c r="JJU53" s="723"/>
      <c r="JJV53" s="723"/>
      <c r="JJW53" s="723"/>
      <c r="JJX53" s="723"/>
      <c r="JJY53" s="723"/>
      <c r="JJZ53" s="723"/>
      <c r="JKA53" s="723"/>
      <c r="JKB53" s="723"/>
      <c r="JKC53" s="723"/>
      <c r="JKD53" s="723"/>
      <c r="JKE53" s="723"/>
      <c r="JKF53" s="723"/>
      <c r="JKG53" s="723"/>
      <c r="JKH53" s="723"/>
      <c r="JKI53" s="723"/>
      <c r="JKJ53" s="723"/>
      <c r="JKK53" s="723"/>
      <c r="JKL53" s="723"/>
      <c r="JKM53" s="723"/>
      <c r="JKN53" s="723"/>
      <c r="JKO53" s="723"/>
      <c r="JKP53" s="723"/>
      <c r="JKQ53" s="723"/>
      <c r="JKR53" s="723"/>
      <c r="JKS53" s="723"/>
      <c r="JKT53" s="723"/>
      <c r="JKU53" s="723"/>
      <c r="JKV53" s="723"/>
      <c r="JKW53" s="723"/>
      <c r="JKX53" s="723"/>
      <c r="JKY53" s="723"/>
      <c r="JKZ53" s="723"/>
      <c r="JLA53" s="723"/>
      <c r="JLB53" s="723"/>
      <c r="JLC53" s="723"/>
      <c r="JLD53" s="723"/>
      <c r="JLE53" s="723"/>
      <c r="JLF53" s="723"/>
      <c r="JLG53" s="723"/>
      <c r="JLH53" s="723"/>
      <c r="JLI53" s="723"/>
      <c r="JLJ53" s="723"/>
      <c r="JLK53" s="723"/>
      <c r="JLL53" s="723"/>
      <c r="JLM53" s="723"/>
      <c r="JLN53" s="723"/>
      <c r="JLO53" s="723"/>
      <c r="JLP53" s="723"/>
      <c r="JLQ53" s="723"/>
      <c r="JLR53" s="723"/>
      <c r="JLS53" s="723"/>
      <c r="JLT53" s="723"/>
      <c r="JLU53" s="723"/>
      <c r="JLV53" s="723"/>
      <c r="JLW53" s="723"/>
      <c r="JLX53" s="723"/>
      <c r="JLY53" s="723"/>
      <c r="JLZ53" s="723"/>
      <c r="JMA53" s="723"/>
      <c r="JMB53" s="723"/>
      <c r="JMC53" s="723"/>
      <c r="JMD53" s="723"/>
      <c r="JME53" s="723"/>
      <c r="JMF53" s="723"/>
      <c r="JMG53" s="723"/>
      <c r="JMH53" s="723"/>
      <c r="JMI53" s="723"/>
      <c r="JMJ53" s="723"/>
      <c r="JMK53" s="723"/>
      <c r="JML53" s="723"/>
      <c r="JMM53" s="723"/>
      <c r="JMN53" s="723"/>
      <c r="JMO53" s="723"/>
      <c r="JMP53" s="723"/>
      <c r="JMQ53" s="723"/>
      <c r="JMR53" s="723"/>
      <c r="JMS53" s="723"/>
      <c r="JMT53" s="723"/>
      <c r="JMU53" s="723"/>
      <c r="JMV53" s="723"/>
      <c r="JMW53" s="723"/>
      <c r="JMX53" s="723"/>
      <c r="JMY53" s="723"/>
      <c r="JMZ53" s="723"/>
      <c r="JNA53" s="723"/>
      <c r="JNB53" s="723"/>
      <c r="JNC53" s="723"/>
      <c r="JND53" s="723"/>
      <c r="JNE53" s="723"/>
      <c r="JNF53" s="723"/>
      <c r="JNG53" s="723"/>
      <c r="JNH53" s="723"/>
      <c r="JNI53" s="723"/>
      <c r="JNJ53" s="723"/>
      <c r="JNK53" s="723"/>
      <c r="JNL53" s="723"/>
      <c r="JNM53" s="723"/>
      <c r="JNN53" s="723"/>
      <c r="JNO53" s="723"/>
      <c r="JNP53" s="723"/>
      <c r="JNQ53" s="723"/>
      <c r="JNR53" s="723"/>
      <c r="JNS53" s="723"/>
      <c r="JNT53" s="723"/>
      <c r="JNU53" s="723"/>
      <c r="JNV53" s="723"/>
      <c r="JNW53" s="723"/>
      <c r="JNX53" s="723"/>
      <c r="JNY53" s="723"/>
      <c r="JNZ53" s="723"/>
      <c r="JOA53" s="723"/>
      <c r="JOB53" s="723"/>
      <c r="JOC53" s="723"/>
      <c r="JOD53" s="723"/>
      <c r="JOE53" s="723"/>
      <c r="JOF53" s="723"/>
      <c r="JOG53" s="723"/>
      <c r="JOH53" s="723"/>
      <c r="JOI53" s="723"/>
      <c r="JOJ53" s="723"/>
      <c r="JOK53" s="723"/>
      <c r="JOL53" s="723"/>
      <c r="JOM53" s="723"/>
      <c r="JON53" s="723"/>
      <c r="JOO53" s="723"/>
      <c r="JOP53" s="723"/>
      <c r="JOQ53" s="723"/>
      <c r="JOR53" s="723"/>
      <c r="JOS53" s="723"/>
      <c r="JOT53" s="723"/>
      <c r="JOU53" s="723"/>
      <c r="JOV53" s="723"/>
      <c r="JOW53" s="723"/>
      <c r="JOX53" s="723"/>
      <c r="JOY53" s="723"/>
      <c r="JOZ53" s="723"/>
      <c r="JPA53" s="723"/>
      <c r="JPB53" s="723"/>
      <c r="JPC53" s="723"/>
      <c r="JPD53" s="723"/>
      <c r="JPE53" s="723"/>
      <c r="JPF53" s="723"/>
      <c r="JPG53" s="723"/>
      <c r="JPH53" s="723"/>
      <c r="JPI53" s="723"/>
      <c r="JPJ53" s="723"/>
      <c r="JPK53" s="723"/>
      <c r="JPL53" s="723"/>
      <c r="JPM53" s="723"/>
      <c r="JPN53" s="723"/>
      <c r="JPO53" s="723"/>
      <c r="JPP53" s="723"/>
      <c r="JPQ53" s="723"/>
      <c r="JPR53" s="723"/>
      <c r="JPS53" s="723"/>
      <c r="JPT53" s="723"/>
      <c r="JPU53" s="723"/>
      <c r="JPV53" s="723"/>
      <c r="JPW53" s="723"/>
      <c r="JPX53" s="723"/>
      <c r="JPY53" s="723"/>
      <c r="JPZ53" s="723"/>
      <c r="JQA53" s="723"/>
      <c r="JQB53" s="723"/>
      <c r="JQC53" s="723"/>
      <c r="JQD53" s="723"/>
      <c r="JQE53" s="723"/>
      <c r="JQF53" s="723"/>
      <c r="JQG53" s="723"/>
      <c r="JQH53" s="723"/>
      <c r="JQI53" s="723"/>
      <c r="JQJ53" s="723"/>
      <c r="JQK53" s="723"/>
      <c r="JQL53" s="723"/>
      <c r="JQM53" s="723"/>
      <c r="JQN53" s="723"/>
      <c r="JQO53" s="723"/>
      <c r="JQP53" s="723"/>
      <c r="JQQ53" s="723"/>
      <c r="JQR53" s="723"/>
      <c r="JQS53" s="723"/>
      <c r="JQT53" s="723"/>
      <c r="JQU53" s="723"/>
      <c r="JQV53" s="723"/>
      <c r="JQW53" s="723"/>
      <c r="JQX53" s="723"/>
      <c r="JQY53" s="723"/>
      <c r="JQZ53" s="723"/>
      <c r="JRA53" s="723"/>
      <c r="JRB53" s="723"/>
      <c r="JRC53" s="723"/>
      <c r="JRD53" s="723"/>
      <c r="JRE53" s="723"/>
      <c r="JRF53" s="723"/>
      <c r="JRG53" s="723"/>
      <c r="JRH53" s="723"/>
      <c r="JRI53" s="723"/>
      <c r="JRJ53" s="723"/>
      <c r="JRK53" s="723"/>
      <c r="JRL53" s="723"/>
      <c r="JRM53" s="723"/>
      <c r="JRN53" s="723"/>
      <c r="JRO53" s="723"/>
      <c r="JRP53" s="723"/>
      <c r="JRQ53" s="723"/>
      <c r="JRR53" s="723"/>
      <c r="JRS53" s="723"/>
      <c r="JRT53" s="723"/>
      <c r="JRU53" s="723"/>
      <c r="JRV53" s="723"/>
      <c r="JRW53" s="723"/>
      <c r="JRX53" s="723"/>
      <c r="JRY53" s="723"/>
      <c r="JRZ53" s="723"/>
      <c r="JSA53" s="723"/>
      <c r="JSB53" s="723"/>
      <c r="JSC53" s="723"/>
      <c r="JSD53" s="723"/>
      <c r="JSE53" s="723"/>
      <c r="JSF53" s="723"/>
      <c r="JSG53" s="723"/>
      <c r="JSH53" s="723"/>
      <c r="JSI53" s="723"/>
      <c r="JSJ53" s="723"/>
      <c r="JSK53" s="723"/>
      <c r="JSL53" s="723"/>
      <c r="JSM53" s="723"/>
      <c r="JSN53" s="723"/>
      <c r="JSO53" s="723"/>
      <c r="JSP53" s="723"/>
      <c r="JSQ53" s="723"/>
      <c r="JSR53" s="723"/>
      <c r="JSS53" s="723"/>
      <c r="JST53" s="723"/>
      <c r="JSU53" s="723"/>
      <c r="JSV53" s="723"/>
      <c r="JSW53" s="723"/>
      <c r="JSX53" s="723"/>
      <c r="JSY53" s="723"/>
      <c r="JSZ53" s="723"/>
      <c r="JTA53" s="723"/>
      <c r="JTB53" s="723"/>
      <c r="JTC53" s="723"/>
      <c r="JTD53" s="723"/>
      <c r="JTE53" s="723"/>
      <c r="JTF53" s="723"/>
      <c r="JTG53" s="723"/>
      <c r="JTH53" s="723"/>
      <c r="JTI53" s="723"/>
      <c r="JTJ53" s="723"/>
      <c r="JTK53" s="723"/>
      <c r="JTL53" s="723"/>
      <c r="JTM53" s="723"/>
      <c r="JTN53" s="723"/>
      <c r="JTO53" s="723"/>
      <c r="JTP53" s="723"/>
      <c r="JTQ53" s="723"/>
      <c r="JTR53" s="723"/>
      <c r="JTS53" s="723"/>
      <c r="JTT53" s="723"/>
      <c r="JTU53" s="723"/>
      <c r="JTV53" s="723"/>
      <c r="JTW53" s="723"/>
      <c r="JTX53" s="723"/>
      <c r="JTY53" s="723"/>
      <c r="JTZ53" s="723"/>
      <c r="JUA53" s="723"/>
      <c r="JUB53" s="723"/>
      <c r="JUC53" s="723"/>
      <c r="JUD53" s="723"/>
      <c r="JUE53" s="723"/>
      <c r="JUF53" s="723"/>
      <c r="JUG53" s="723"/>
      <c r="JUH53" s="723"/>
      <c r="JUI53" s="723"/>
      <c r="JUJ53" s="723"/>
      <c r="JUK53" s="723"/>
      <c r="JUL53" s="723"/>
      <c r="JUM53" s="723"/>
      <c r="JUN53" s="723"/>
      <c r="JUO53" s="723"/>
      <c r="JUP53" s="723"/>
      <c r="JUQ53" s="723"/>
      <c r="JUR53" s="723"/>
      <c r="JUS53" s="723"/>
      <c r="JUT53" s="723"/>
      <c r="JUU53" s="723"/>
      <c r="JUV53" s="723"/>
      <c r="JUW53" s="723"/>
      <c r="JUX53" s="723"/>
      <c r="JUY53" s="723"/>
      <c r="JUZ53" s="723"/>
      <c r="JVA53" s="723"/>
      <c r="JVB53" s="723"/>
      <c r="JVC53" s="723"/>
      <c r="JVD53" s="723"/>
      <c r="JVE53" s="723"/>
      <c r="JVF53" s="723"/>
      <c r="JVG53" s="723"/>
      <c r="JVH53" s="723"/>
      <c r="JVI53" s="723"/>
      <c r="JVJ53" s="723"/>
      <c r="JVK53" s="723"/>
      <c r="JVL53" s="723"/>
      <c r="JVM53" s="723"/>
      <c r="JVN53" s="723"/>
      <c r="JVO53" s="723"/>
      <c r="JVP53" s="723"/>
      <c r="JVQ53" s="723"/>
      <c r="JVR53" s="723"/>
      <c r="JVS53" s="723"/>
      <c r="JVT53" s="723"/>
      <c r="JVU53" s="723"/>
      <c r="JVV53" s="723"/>
      <c r="JVW53" s="723"/>
      <c r="JVX53" s="723"/>
      <c r="JVY53" s="723"/>
      <c r="JVZ53" s="723"/>
      <c r="JWA53" s="723"/>
      <c r="JWB53" s="723"/>
      <c r="JWC53" s="723"/>
      <c r="JWD53" s="723"/>
      <c r="JWE53" s="723"/>
      <c r="JWF53" s="723"/>
      <c r="JWG53" s="723"/>
      <c r="JWH53" s="723"/>
      <c r="JWI53" s="723"/>
      <c r="JWJ53" s="723"/>
      <c r="JWK53" s="723"/>
      <c r="JWL53" s="723"/>
      <c r="JWM53" s="723"/>
      <c r="JWN53" s="723"/>
      <c r="JWO53" s="723"/>
      <c r="JWP53" s="723"/>
      <c r="JWQ53" s="723"/>
      <c r="JWR53" s="723"/>
      <c r="JWS53" s="723"/>
      <c r="JWT53" s="723"/>
      <c r="JWU53" s="723"/>
      <c r="JWV53" s="723"/>
      <c r="JWW53" s="723"/>
      <c r="JWX53" s="723"/>
      <c r="JWY53" s="723"/>
      <c r="JWZ53" s="723"/>
      <c r="JXA53" s="723"/>
      <c r="JXB53" s="723"/>
      <c r="JXC53" s="723"/>
      <c r="JXD53" s="723"/>
      <c r="JXE53" s="723"/>
      <c r="JXF53" s="723"/>
      <c r="JXG53" s="723"/>
      <c r="JXH53" s="723"/>
      <c r="JXI53" s="723"/>
      <c r="JXJ53" s="723"/>
      <c r="JXK53" s="723"/>
      <c r="JXL53" s="723"/>
      <c r="JXM53" s="723"/>
      <c r="JXN53" s="723"/>
      <c r="JXO53" s="723"/>
      <c r="JXP53" s="723"/>
      <c r="JXQ53" s="723"/>
      <c r="JXR53" s="723"/>
      <c r="JXS53" s="723"/>
      <c r="JXT53" s="723"/>
      <c r="JXU53" s="723"/>
      <c r="JXV53" s="723"/>
      <c r="JXW53" s="723"/>
      <c r="JXX53" s="723"/>
      <c r="JXY53" s="723"/>
      <c r="JXZ53" s="723"/>
      <c r="JYA53" s="723"/>
      <c r="JYB53" s="723"/>
      <c r="JYC53" s="723"/>
      <c r="JYD53" s="723"/>
      <c r="JYE53" s="723"/>
      <c r="JYF53" s="723"/>
      <c r="JYG53" s="723"/>
      <c r="JYH53" s="723"/>
      <c r="JYI53" s="723"/>
      <c r="JYJ53" s="723"/>
      <c r="JYK53" s="723"/>
      <c r="JYL53" s="723"/>
      <c r="JYM53" s="723"/>
      <c r="JYN53" s="723"/>
      <c r="JYO53" s="723"/>
      <c r="JYP53" s="723"/>
      <c r="JYQ53" s="723"/>
      <c r="JYR53" s="723"/>
      <c r="JYS53" s="723"/>
      <c r="JYT53" s="723"/>
      <c r="JYU53" s="723"/>
      <c r="JYV53" s="723"/>
      <c r="JYW53" s="723"/>
      <c r="JYX53" s="723"/>
      <c r="JYY53" s="723"/>
      <c r="JYZ53" s="723"/>
      <c r="JZA53" s="723"/>
      <c r="JZB53" s="723"/>
      <c r="JZC53" s="723"/>
      <c r="JZD53" s="723"/>
      <c r="JZE53" s="723"/>
      <c r="JZF53" s="723"/>
      <c r="JZG53" s="723"/>
      <c r="JZH53" s="723"/>
      <c r="JZI53" s="723"/>
      <c r="JZJ53" s="723"/>
      <c r="JZK53" s="723"/>
      <c r="JZL53" s="723"/>
      <c r="JZM53" s="723"/>
      <c r="JZN53" s="723"/>
      <c r="JZO53" s="723"/>
      <c r="JZP53" s="723"/>
      <c r="JZQ53" s="723"/>
      <c r="JZR53" s="723"/>
      <c r="JZS53" s="723"/>
      <c r="JZT53" s="723"/>
      <c r="JZU53" s="723"/>
      <c r="JZV53" s="723"/>
      <c r="JZW53" s="723"/>
      <c r="JZX53" s="723"/>
      <c r="JZY53" s="723"/>
      <c r="JZZ53" s="723"/>
      <c r="KAA53" s="723"/>
      <c r="KAB53" s="723"/>
      <c r="KAC53" s="723"/>
      <c r="KAD53" s="723"/>
      <c r="KAE53" s="723"/>
      <c r="KAF53" s="723"/>
      <c r="KAG53" s="723"/>
      <c r="KAH53" s="723"/>
      <c r="KAI53" s="723"/>
      <c r="KAJ53" s="723"/>
      <c r="KAK53" s="723"/>
      <c r="KAL53" s="723"/>
      <c r="KAM53" s="723"/>
      <c r="KAN53" s="723"/>
      <c r="KAO53" s="723"/>
      <c r="KAP53" s="723"/>
      <c r="KAQ53" s="723"/>
      <c r="KAR53" s="723"/>
      <c r="KAS53" s="723"/>
      <c r="KAT53" s="723"/>
      <c r="KAU53" s="723"/>
      <c r="KAV53" s="723"/>
      <c r="KAW53" s="723"/>
      <c r="KAX53" s="723"/>
      <c r="KAY53" s="723"/>
      <c r="KAZ53" s="723"/>
      <c r="KBA53" s="723"/>
      <c r="KBB53" s="723"/>
      <c r="KBC53" s="723"/>
      <c r="KBD53" s="723"/>
      <c r="KBE53" s="723"/>
      <c r="KBF53" s="723"/>
      <c r="KBG53" s="723"/>
      <c r="KBH53" s="723"/>
      <c r="KBI53" s="723"/>
      <c r="KBJ53" s="723"/>
      <c r="KBK53" s="723"/>
      <c r="KBL53" s="723"/>
      <c r="KBM53" s="723"/>
      <c r="KBN53" s="723"/>
      <c r="KBO53" s="723"/>
      <c r="KBP53" s="723"/>
      <c r="KBQ53" s="723"/>
      <c r="KBR53" s="723"/>
      <c r="KBS53" s="723"/>
      <c r="KBT53" s="723"/>
      <c r="KBU53" s="723"/>
      <c r="KBV53" s="723"/>
      <c r="KBW53" s="723"/>
      <c r="KBX53" s="723"/>
      <c r="KBY53" s="723"/>
      <c r="KBZ53" s="723"/>
      <c r="KCA53" s="723"/>
      <c r="KCB53" s="723"/>
      <c r="KCC53" s="723"/>
      <c r="KCD53" s="723"/>
      <c r="KCE53" s="723"/>
      <c r="KCF53" s="723"/>
      <c r="KCG53" s="723"/>
      <c r="KCH53" s="723"/>
      <c r="KCI53" s="723"/>
      <c r="KCJ53" s="723"/>
      <c r="KCK53" s="723"/>
      <c r="KCL53" s="723"/>
      <c r="KCM53" s="723"/>
      <c r="KCN53" s="723"/>
      <c r="KCO53" s="723"/>
      <c r="KCP53" s="723"/>
      <c r="KCQ53" s="723"/>
      <c r="KCR53" s="723"/>
      <c r="KCS53" s="723"/>
      <c r="KCT53" s="723"/>
      <c r="KCU53" s="723"/>
      <c r="KCV53" s="723"/>
      <c r="KCW53" s="723"/>
      <c r="KCX53" s="723"/>
      <c r="KCY53" s="723"/>
      <c r="KCZ53" s="723"/>
      <c r="KDA53" s="723"/>
      <c r="KDB53" s="723"/>
      <c r="KDC53" s="723"/>
      <c r="KDD53" s="723"/>
      <c r="KDE53" s="723"/>
      <c r="KDF53" s="723"/>
      <c r="KDG53" s="723"/>
      <c r="KDH53" s="723"/>
      <c r="KDI53" s="723"/>
      <c r="KDJ53" s="723"/>
      <c r="KDK53" s="723"/>
      <c r="KDL53" s="723"/>
      <c r="KDM53" s="723"/>
      <c r="KDN53" s="723"/>
      <c r="KDO53" s="723"/>
      <c r="KDP53" s="723"/>
      <c r="KDQ53" s="723"/>
      <c r="KDR53" s="723"/>
      <c r="KDS53" s="723"/>
      <c r="KDT53" s="723"/>
      <c r="KDU53" s="723"/>
      <c r="KDV53" s="723"/>
      <c r="KDW53" s="723"/>
      <c r="KDX53" s="723"/>
      <c r="KDY53" s="723"/>
      <c r="KDZ53" s="723"/>
      <c r="KEA53" s="723"/>
      <c r="KEB53" s="723"/>
      <c r="KEC53" s="723"/>
      <c r="KED53" s="723"/>
      <c r="KEE53" s="723"/>
      <c r="KEF53" s="723"/>
      <c r="KEG53" s="723"/>
      <c r="KEH53" s="723"/>
      <c r="KEI53" s="723"/>
      <c r="KEJ53" s="723"/>
      <c r="KEK53" s="723"/>
      <c r="KEL53" s="723"/>
      <c r="KEM53" s="723"/>
      <c r="KEN53" s="723"/>
      <c r="KEO53" s="723"/>
      <c r="KEP53" s="723"/>
      <c r="KEQ53" s="723"/>
      <c r="KER53" s="723"/>
      <c r="KES53" s="723"/>
      <c r="KET53" s="723"/>
      <c r="KEU53" s="723"/>
      <c r="KEV53" s="723"/>
      <c r="KEW53" s="723"/>
      <c r="KEX53" s="723"/>
      <c r="KEY53" s="723"/>
      <c r="KEZ53" s="723"/>
      <c r="KFA53" s="723"/>
      <c r="KFB53" s="723"/>
      <c r="KFC53" s="723"/>
      <c r="KFD53" s="723"/>
      <c r="KFE53" s="723"/>
      <c r="KFF53" s="723"/>
      <c r="KFG53" s="723"/>
      <c r="KFH53" s="723"/>
      <c r="KFI53" s="723"/>
      <c r="KFJ53" s="723"/>
      <c r="KFK53" s="723"/>
      <c r="KFL53" s="723"/>
      <c r="KFM53" s="723"/>
      <c r="KFN53" s="723"/>
      <c r="KFO53" s="723"/>
      <c r="KFP53" s="723"/>
      <c r="KFQ53" s="723"/>
      <c r="KFR53" s="723"/>
      <c r="KFS53" s="723"/>
      <c r="KFT53" s="723"/>
      <c r="KFU53" s="723"/>
      <c r="KFV53" s="723"/>
      <c r="KFW53" s="723"/>
      <c r="KFX53" s="723"/>
      <c r="KFY53" s="723"/>
      <c r="KFZ53" s="723"/>
      <c r="KGA53" s="723"/>
      <c r="KGB53" s="723"/>
      <c r="KGC53" s="723"/>
      <c r="KGD53" s="723"/>
      <c r="KGE53" s="723"/>
      <c r="KGF53" s="723"/>
      <c r="KGG53" s="723"/>
      <c r="KGH53" s="723"/>
      <c r="KGI53" s="723"/>
      <c r="KGJ53" s="723"/>
      <c r="KGK53" s="723"/>
      <c r="KGL53" s="723"/>
      <c r="KGM53" s="723"/>
      <c r="KGN53" s="723"/>
      <c r="KGO53" s="723"/>
      <c r="KGP53" s="723"/>
      <c r="KGQ53" s="723"/>
      <c r="KGR53" s="723"/>
      <c r="KGS53" s="723"/>
      <c r="KGT53" s="723"/>
      <c r="KGU53" s="723"/>
      <c r="KGV53" s="723"/>
      <c r="KGW53" s="723"/>
      <c r="KGX53" s="723"/>
      <c r="KGY53" s="723"/>
      <c r="KGZ53" s="723"/>
      <c r="KHA53" s="723"/>
      <c r="KHB53" s="723"/>
      <c r="KHC53" s="723"/>
      <c r="KHD53" s="723"/>
      <c r="KHE53" s="723"/>
      <c r="KHF53" s="723"/>
      <c r="KHG53" s="723"/>
      <c r="KHH53" s="723"/>
      <c r="KHI53" s="723"/>
      <c r="KHJ53" s="723"/>
      <c r="KHK53" s="723"/>
      <c r="KHL53" s="723"/>
      <c r="KHM53" s="723"/>
      <c r="KHN53" s="723"/>
      <c r="KHO53" s="723"/>
      <c r="KHP53" s="723"/>
      <c r="KHQ53" s="723"/>
      <c r="KHR53" s="723"/>
      <c r="KHS53" s="723"/>
      <c r="KHT53" s="723"/>
      <c r="KHU53" s="723"/>
      <c r="KHV53" s="723"/>
      <c r="KHW53" s="723"/>
      <c r="KHX53" s="723"/>
      <c r="KHY53" s="723"/>
      <c r="KHZ53" s="723"/>
      <c r="KIA53" s="723"/>
      <c r="KIB53" s="723"/>
      <c r="KIC53" s="723"/>
      <c r="KID53" s="723"/>
      <c r="KIE53" s="723"/>
      <c r="KIF53" s="723"/>
      <c r="KIG53" s="723"/>
      <c r="KIH53" s="723"/>
      <c r="KII53" s="723"/>
      <c r="KIJ53" s="723"/>
      <c r="KIK53" s="723"/>
      <c r="KIL53" s="723"/>
      <c r="KIM53" s="723"/>
      <c r="KIN53" s="723"/>
      <c r="KIO53" s="723"/>
      <c r="KIP53" s="723"/>
      <c r="KIQ53" s="723"/>
      <c r="KIR53" s="723"/>
      <c r="KIS53" s="723"/>
      <c r="KIT53" s="723"/>
      <c r="KIU53" s="723"/>
      <c r="KIV53" s="723"/>
      <c r="KIW53" s="723"/>
      <c r="KIX53" s="723"/>
      <c r="KIY53" s="723"/>
      <c r="KIZ53" s="723"/>
      <c r="KJA53" s="723"/>
      <c r="KJB53" s="723"/>
      <c r="KJC53" s="723"/>
      <c r="KJD53" s="723"/>
      <c r="KJE53" s="723"/>
      <c r="KJF53" s="723"/>
      <c r="KJG53" s="723"/>
      <c r="KJH53" s="723"/>
      <c r="KJI53" s="723"/>
      <c r="KJJ53" s="723"/>
      <c r="KJK53" s="723"/>
      <c r="KJL53" s="723"/>
      <c r="KJM53" s="723"/>
      <c r="KJN53" s="723"/>
      <c r="KJO53" s="723"/>
      <c r="KJP53" s="723"/>
      <c r="KJQ53" s="723"/>
      <c r="KJR53" s="723"/>
      <c r="KJS53" s="723"/>
      <c r="KJT53" s="723"/>
      <c r="KJU53" s="723"/>
      <c r="KJV53" s="723"/>
      <c r="KJW53" s="723"/>
      <c r="KJX53" s="723"/>
      <c r="KJY53" s="723"/>
      <c r="KJZ53" s="723"/>
      <c r="KKA53" s="723"/>
      <c r="KKB53" s="723"/>
      <c r="KKC53" s="723"/>
      <c r="KKD53" s="723"/>
      <c r="KKE53" s="723"/>
      <c r="KKF53" s="723"/>
      <c r="KKG53" s="723"/>
      <c r="KKH53" s="723"/>
      <c r="KKI53" s="723"/>
      <c r="KKJ53" s="723"/>
      <c r="KKK53" s="723"/>
      <c r="KKL53" s="723"/>
      <c r="KKM53" s="723"/>
      <c r="KKN53" s="723"/>
      <c r="KKO53" s="723"/>
      <c r="KKP53" s="723"/>
      <c r="KKQ53" s="723"/>
      <c r="KKR53" s="723"/>
      <c r="KKS53" s="723"/>
      <c r="KKT53" s="723"/>
      <c r="KKU53" s="723"/>
      <c r="KKV53" s="723"/>
      <c r="KKW53" s="723"/>
      <c r="KKX53" s="723"/>
      <c r="KKY53" s="723"/>
      <c r="KKZ53" s="723"/>
      <c r="KLA53" s="723"/>
      <c r="KLB53" s="723"/>
      <c r="KLC53" s="723"/>
      <c r="KLD53" s="723"/>
      <c r="KLE53" s="723"/>
      <c r="KLF53" s="723"/>
      <c r="KLG53" s="723"/>
      <c r="KLH53" s="723"/>
      <c r="KLI53" s="723"/>
      <c r="KLJ53" s="723"/>
      <c r="KLK53" s="723"/>
      <c r="KLL53" s="723"/>
      <c r="KLM53" s="723"/>
      <c r="KLN53" s="723"/>
      <c r="KLO53" s="723"/>
      <c r="KLP53" s="723"/>
      <c r="KLQ53" s="723"/>
      <c r="KLR53" s="723"/>
      <c r="KLS53" s="723"/>
      <c r="KLT53" s="723"/>
      <c r="KLU53" s="723"/>
      <c r="KLV53" s="723"/>
      <c r="KLW53" s="723"/>
      <c r="KLX53" s="723"/>
      <c r="KLY53" s="723"/>
      <c r="KLZ53" s="723"/>
      <c r="KMA53" s="723"/>
      <c r="KMB53" s="723"/>
      <c r="KMC53" s="723"/>
      <c r="KMD53" s="723"/>
      <c r="KME53" s="723"/>
      <c r="KMF53" s="723"/>
      <c r="KMG53" s="723"/>
      <c r="KMH53" s="723"/>
      <c r="KMI53" s="723"/>
      <c r="KMJ53" s="723"/>
      <c r="KMK53" s="723"/>
      <c r="KML53" s="723"/>
      <c r="KMM53" s="723"/>
      <c r="KMN53" s="723"/>
      <c r="KMO53" s="723"/>
      <c r="KMP53" s="723"/>
      <c r="KMQ53" s="723"/>
      <c r="KMR53" s="723"/>
      <c r="KMS53" s="723"/>
      <c r="KMT53" s="723"/>
      <c r="KMU53" s="723"/>
      <c r="KMV53" s="723"/>
      <c r="KMW53" s="723"/>
      <c r="KMX53" s="723"/>
      <c r="KMY53" s="723"/>
      <c r="KMZ53" s="723"/>
      <c r="KNA53" s="723"/>
      <c r="KNB53" s="723"/>
      <c r="KNC53" s="723"/>
      <c r="KND53" s="723"/>
      <c r="KNE53" s="723"/>
      <c r="KNF53" s="723"/>
      <c r="KNG53" s="723"/>
      <c r="KNH53" s="723"/>
      <c r="KNI53" s="723"/>
      <c r="KNJ53" s="723"/>
      <c r="KNK53" s="723"/>
      <c r="KNL53" s="723"/>
      <c r="KNM53" s="723"/>
      <c r="KNN53" s="723"/>
      <c r="KNO53" s="723"/>
      <c r="KNP53" s="723"/>
      <c r="KNQ53" s="723"/>
      <c r="KNR53" s="723"/>
      <c r="KNS53" s="723"/>
      <c r="KNT53" s="723"/>
      <c r="KNU53" s="723"/>
      <c r="KNV53" s="723"/>
      <c r="KNW53" s="723"/>
      <c r="KNX53" s="723"/>
      <c r="KNY53" s="723"/>
      <c r="KNZ53" s="723"/>
      <c r="KOA53" s="723"/>
      <c r="KOB53" s="723"/>
      <c r="KOC53" s="723"/>
      <c r="KOD53" s="723"/>
      <c r="KOE53" s="723"/>
      <c r="KOF53" s="723"/>
      <c r="KOG53" s="723"/>
      <c r="KOH53" s="723"/>
      <c r="KOI53" s="723"/>
      <c r="KOJ53" s="723"/>
      <c r="KOK53" s="723"/>
      <c r="KOL53" s="723"/>
      <c r="KOM53" s="723"/>
      <c r="KON53" s="723"/>
      <c r="KOO53" s="723"/>
      <c r="KOP53" s="723"/>
      <c r="KOQ53" s="723"/>
      <c r="KOR53" s="723"/>
      <c r="KOS53" s="723"/>
      <c r="KOT53" s="723"/>
      <c r="KOU53" s="723"/>
      <c r="KOV53" s="723"/>
      <c r="KOW53" s="723"/>
      <c r="KOX53" s="723"/>
      <c r="KOY53" s="723"/>
      <c r="KOZ53" s="723"/>
      <c r="KPA53" s="723"/>
      <c r="KPB53" s="723"/>
      <c r="KPC53" s="723"/>
      <c r="KPD53" s="723"/>
      <c r="KPE53" s="723"/>
      <c r="KPF53" s="723"/>
      <c r="KPG53" s="723"/>
      <c r="KPH53" s="723"/>
      <c r="KPI53" s="723"/>
      <c r="KPJ53" s="723"/>
      <c r="KPK53" s="723"/>
      <c r="KPL53" s="723"/>
      <c r="KPM53" s="723"/>
      <c r="KPN53" s="723"/>
      <c r="KPO53" s="723"/>
      <c r="KPP53" s="723"/>
      <c r="KPQ53" s="723"/>
      <c r="KPR53" s="723"/>
      <c r="KPS53" s="723"/>
      <c r="KPT53" s="723"/>
      <c r="KPU53" s="723"/>
      <c r="KPV53" s="723"/>
      <c r="KPW53" s="723"/>
      <c r="KPX53" s="723"/>
      <c r="KPY53" s="723"/>
      <c r="KPZ53" s="723"/>
      <c r="KQA53" s="723"/>
      <c r="KQB53" s="723"/>
      <c r="KQC53" s="723"/>
      <c r="KQD53" s="723"/>
      <c r="KQE53" s="723"/>
      <c r="KQF53" s="723"/>
      <c r="KQG53" s="723"/>
      <c r="KQH53" s="723"/>
      <c r="KQI53" s="723"/>
      <c r="KQJ53" s="723"/>
      <c r="KQK53" s="723"/>
      <c r="KQL53" s="723"/>
      <c r="KQM53" s="723"/>
      <c r="KQN53" s="723"/>
      <c r="KQO53" s="723"/>
      <c r="KQP53" s="723"/>
      <c r="KQQ53" s="723"/>
      <c r="KQR53" s="723"/>
      <c r="KQS53" s="723"/>
      <c r="KQT53" s="723"/>
      <c r="KQU53" s="723"/>
      <c r="KQV53" s="723"/>
      <c r="KQW53" s="723"/>
      <c r="KQX53" s="723"/>
      <c r="KQY53" s="723"/>
      <c r="KQZ53" s="723"/>
      <c r="KRA53" s="723"/>
      <c r="KRB53" s="723"/>
      <c r="KRC53" s="723"/>
      <c r="KRD53" s="723"/>
      <c r="KRE53" s="723"/>
      <c r="KRF53" s="723"/>
      <c r="KRG53" s="723"/>
      <c r="KRH53" s="723"/>
      <c r="KRI53" s="723"/>
      <c r="KRJ53" s="723"/>
      <c r="KRK53" s="723"/>
      <c r="KRL53" s="723"/>
      <c r="KRM53" s="723"/>
      <c r="KRN53" s="723"/>
      <c r="KRO53" s="723"/>
      <c r="KRP53" s="723"/>
      <c r="KRQ53" s="723"/>
      <c r="KRR53" s="723"/>
      <c r="KRS53" s="723"/>
      <c r="KRT53" s="723"/>
      <c r="KRU53" s="723"/>
      <c r="KRV53" s="723"/>
      <c r="KRW53" s="723"/>
      <c r="KRX53" s="723"/>
      <c r="KRY53" s="723"/>
      <c r="KRZ53" s="723"/>
      <c r="KSA53" s="723"/>
      <c r="KSB53" s="723"/>
      <c r="KSC53" s="723"/>
      <c r="KSD53" s="723"/>
      <c r="KSE53" s="723"/>
      <c r="KSF53" s="723"/>
      <c r="KSG53" s="723"/>
      <c r="KSH53" s="723"/>
      <c r="KSI53" s="723"/>
      <c r="KSJ53" s="723"/>
      <c r="KSK53" s="723"/>
      <c r="KSL53" s="723"/>
      <c r="KSM53" s="723"/>
      <c r="KSN53" s="723"/>
      <c r="KSO53" s="723"/>
      <c r="KSP53" s="723"/>
      <c r="KSQ53" s="723"/>
      <c r="KSR53" s="723"/>
      <c r="KSS53" s="723"/>
      <c r="KST53" s="723"/>
      <c r="KSU53" s="723"/>
      <c r="KSV53" s="723"/>
      <c r="KSW53" s="723"/>
      <c r="KSX53" s="723"/>
      <c r="KSY53" s="723"/>
      <c r="KSZ53" s="723"/>
      <c r="KTA53" s="723"/>
      <c r="KTB53" s="723"/>
      <c r="KTC53" s="723"/>
      <c r="KTD53" s="723"/>
      <c r="KTE53" s="723"/>
      <c r="KTF53" s="723"/>
      <c r="KTG53" s="723"/>
      <c r="KTH53" s="723"/>
      <c r="KTI53" s="723"/>
      <c r="KTJ53" s="723"/>
      <c r="KTK53" s="723"/>
      <c r="KTL53" s="723"/>
      <c r="KTM53" s="723"/>
      <c r="KTN53" s="723"/>
      <c r="KTO53" s="723"/>
      <c r="KTP53" s="723"/>
      <c r="KTQ53" s="723"/>
      <c r="KTR53" s="723"/>
      <c r="KTS53" s="723"/>
      <c r="KTT53" s="723"/>
      <c r="KTU53" s="723"/>
      <c r="KTV53" s="723"/>
      <c r="KTW53" s="723"/>
      <c r="KTX53" s="723"/>
      <c r="KTY53" s="723"/>
      <c r="KTZ53" s="723"/>
      <c r="KUA53" s="723"/>
      <c r="KUB53" s="723"/>
      <c r="KUC53" s="723"/>
      <c r="KUD53" s="723"/>
      <c r="KUE53" s="723"/>
      <c r="KUF53" s="723"/>
      <c r="KUG53" s="723"/>
      <c r="KUH53" s="723"/>
      <c r="KUI53" s="723"/>
      <c r="KUJ53" s="723"/>
      <c r="KUK53" s="723"/>
      <c r="KUL53" s="723"/>
      <c r="KUM53" s="723"/>
      <c r="KUN53" s="723"/>
      <c r="KUO53" s="723"/>
      <c r="KUP53" s="723"/>
      <c r="KUQ53" s="723"/>
      <c r="KUR53" s="723"/>
      <c r="KUS53" s="723"/>
      <c r="KUT53" s="723"/>
      <c r="KUU53" s="723"/>
      <c r="KUV53" s="723"/>
      <c r="KUW53" s="723"/>
      <c r="KUX53" s="723"/>
      <c r="KUY53" s="723"/>
      <c r="KUZ53" s="723"/>
      <c r="KVA53" s="723"/>
      <c r="KVB53" s="723"/>
      <c r="KVC53" s="723"/>
      <c r="KVD53" s="723"/>
      <c r="KVE53" s="723"/>
      <c r="KVF53" s="723"/>
      <c r="KVG53" s="723"/>
      <c r="KVH53" s="723"/>
      <c r="KVI53" s="723"/>
      <c r="KVJ53" s="723"/>
      <c r="KVK53" s="723"/>
      <c r="KVL53" s="723"/>
      <c r="KVM53" s="723"/>
      <c r="KVN53" s="723"/>
      <c r="KVO53" s="723"/>
      <c r="KVP53" s="723"/>
      <c r="KVQ53" s="723"/>
      <c r="KVR53" s="723"/>
      <c r="KVS53" s="723"/>
      <c r="KVT53" s="723"/>
      <c r="KVU53" s="723"/>
      <c r="KVV53" s="723"/>
      <c r="KVW53" s="723"/>
      <c r="KVX53" s="723"/>
      <c r="KVY53" s="723"/>
      <c r="KVZ53" s="723"/>
      <c r="KWA53" s="723"/>
      <c r="KWB53" s="723"/>
      <c r="KWC53" s="723"/>
      <c r="KWD53" s="723"/>
      <c r="KWE53" s="723"/>
      <c r="KWF53" s="723"/>
      <c r="KWG53" s="723"/>
      <c r="KWH53" s="723"/>
      <c r="KWI53" s="723"/>
      <c r="KWJ53" s="723"/>
      <c r="KWK53" s="723"/>
      <c r="KWL53" s="723"/>
      <c r="KWM53" s="723"/>
      <c r="KWN53" s="723"/>
      <c r="KWO53" s="723"/>
      <c r="KWP53" s="723"/>
      <c r="KWQ53" s="723"/>
      <c r="KWR53" s="723"/>
      <c r="KWS53" s="723"/>
      <c r="KWT53" s="723"/>
      <c r="KWU53" s="723"/>
      <c r="KWV53" s="723"/>
      <c r="KWW53" s="723"/>
      <c r="KWX53" s="723"/>
      <c r="KWY53" s="723"/>
      <c r="KWZ53" s="723"/>
      <c r="KXA53" s="723"/>
      <c r="KXB53" s="723"/>
      <c r="KXC53" s="723"/>
      <c r="KXD53" s="723"/>
      <c r="KXE53" s="723"/>
      <c r="KXF53" s="723"/>
      <c r="KXG53" s="723"/>
      <c r="KXH53" s="723"/>
      <c r="KXI53" s="723"/>
      <c r="KXJ53" s="723"/>
      <c r="KXK53" s="723"/>
      <c r="KXL53" s="723"/>
      <c r="KXM53" s="723"/>
      <c r="KXN53" s="723"/>
      <c r="KXO53" s="723"/>
      <c r="KXP53" s="723"/>
      <c r="KXQ53" s="723"/>
      <c r="KXR53" s="723"/>
      <c r="KXS53" s="723"/>
      <c r="KXT53" s="723"/>
      <c r="KXU53" s="723"/>
      <c r="KXV53" s="723"/>
      <c r="KXW53" s="723"/>
      <c r="KXX53" s="723"/>
      <c r="KXY53" s="723"/>
      <c r="KXZ53" s="723"/>
      <c r="KYA53" s="723"/>
      <c r="KYB53" s="723"/>
      <c r="KYC53" s="723"/>
      <c r="KYD53" s="723"/>
      <c r="KYE53" s="723"/>
      <c r="KYF53" s="723"/>
      <c r="KYG53" s="723"/>
      <c r="KYH53" s="723"/>
      <c r="KYI53" s="723"/>
      <c r="KYJ53" s="723"/>
      <c r="KYK53" s="723"/>
      <c r="KYL53" s="723"/>
      <c r="KYM53" s="723"/>
      <c r="KYN53" s="723"/>
      <c r="KYO53" s="723"/>
      <c r="KYP53" s="723"/>
      <c r="KYQ53" s="723"/>
      <c r="KYR53" s="723"/>
      <c r="KYS53" s="723"/>
      <c r="KYT53" s="723"/>
      <c r="KYU53" s="723"/>
      <c r="KYV53" s="723"/>
      <c r="KYW53" s="723"/>
      <c r="KYX53" s="723"/>
      <c r="KYY53" s="723"/>
      <c r="KYZ53" s="723"/>
      <c r="KZA53" s="723"/>
      <c r="KZB53" s="723"/>
      <c r="KZC53" s="723"/>
      <c r="KZD53" s="723"/>
      <c r="KZE53" s="723"/>
      <c r="KZF53" s="723"/>
      <c r="KZG53" s="723"/>
      <c r="KZH53" s="723"/>
      <c r="KZI53" s="723"/>
      <c r="KZJ53" s="723"/>
      <c r="KZK53" s="723"/>
      <c r="KZL53" s="723"/>
      <c r="KZM53" s="723"/>
      <c r="KZN53" s="723"/>
      <c r="KZO53" s="723"/>
      <c r="KZP53" s="723"/>
      <c r="KZQ53" s="723"/>
      <c r="KZR53" s="723"/>
      <c r="KZS53" s="723"/>
      <c r="KZT53" s="723"/>
      <c r="KZU53" s="723"/>
      <c r="KZV53" s="723"/>
      <c r="KZW53" s="723"/>
      <c r="KZX53" s="723"/>
      <c r="KZY53" s="723"/>
      <c r="KZZ53" s="723"/>
      <c r="LAA53" s="723"/>
      <c r="LAB53" s="723"/>
      <c r="LAC53" s="723"/>
      <c r="LAD53" s="723"/>
      <c r="LAE53" s="723"/>
      <c r="LAF53" s="723"/>
      <c r="LAG53" s="723"/>
      <c r="LAH53" s="723"/>
      <c r="LAI53" s="723"/>
      <c r="LAJ53" s="723"/>
      <c r="LAK53" s="723"/>
      <c r="LAL53" s="723"/>
      <c r="LAM53" s="723"/>
      <c r="LAN53" s="723"/>
      <c r="LAO53" s="723"/>
      <c r="LAP53" s="723"/>
      <c r="LAQ53" s="723"/>
      <c r="LAR53" s="723"/>
      <c r="LAS53" s="723"/>
      <c r="LAT53" s="723"/>
      <c r="LAU53" s="723"/>
      <c r="LAV53" s="723"/>
      <c r="LAW53" s="723"/>
      <c r="LAX53" s="723"/>
      <c r="LAY53" s="723"/>
      <c r="LAZ53" s="723"/>
      <c r="LBA53" s="723"/>
      <c r="LBB53" s="723"/>
      <c r="LBC53" s="723"/>
      <c r="LBD53" s="723"/>
      <c r="LBE53" s="723"/>
      <c r="LBF53" s="723"/>
      <c r="LBG53" s="723"/>
      <c r="LBH53" s="723"/>
      <c r="LBI53" s="723"/>
      <c r="LBJ53" s="723"/>
      <c r="LBK53" s="723"/>
      <c r="LBL53" s="723"/>
      <c r="LBM53" s="723"/>
      <c r="LBN53" s="723"/>
      <c r="LBO53" s="723"/>
      <c r="LBP53" s="723"/>
      <c r="LBQ53" s="723"/>
      <c r="LBR53" s="723"/>
      <c r="LBS53" s="723"/>
      <c r="LBT53" s="723"/>
      <c r="LBU53" s="723"/>
      <c r="LBV53" s="723"/>
      <c r="LBW53" s="723"/>
      <c r="LBX53" s="723"/>
      <c r="LBY53" s="723"/>
      <c r="LBZ53" s="723"/>
      <c r="LCA53" s="723"/>
      <c r="LCB53" s="723"/>
      <c r="LCC53" s="723"/>
      <c r="LCD53" s="723"/>
      <c r="LCE53" s="723"/>
      <c r="LCF53" s="723"/>
      <c r="LCG53" s="723"/>
      <c r="LCH53" s="723"/>
      <c r="LCI53" s="723"/>
      <c r="LCJ53" s="723"/>
      <c r="LCK53" s="723"/>
      <c r="LCL53" s="723"/>
      <c r="LCM53" s="723"/>
      <c r="LCN53" s="723"/>
      <c r="LCO53" s="723"/>
      <c r="LCP53" s="723"/>
      <c r="LCQ53" s="723"/>
      <c r="LCR53" s="723"/>
      <c r="LCS53" s="723"/>
      <c r="LCT53" s="723"/>
      <c r="LCU53" s="723"/>
      <c r="LCV53" s="723"/>
      <c r="LCW53" s="723"/>
      <c r="LCX53" s="723"/>
      <c r="LCY53" s="723"/>
      <c r="LCZ53" s="723"/>
      <c r="LDA53" s="723"/>
      <c r="LDB53" s="723"/>
      <c r="LDC53" s="723"/>
      <c r="LDD53" s="723"/>
      <c r="LDE53" s="723"/>
      <c r="LDF53" s="723"/>
      <c r="LDG53" s="723"/>
      <c r="LDH53" s="723"/>
      <c r="LDI53" s="723"/>
      <c r="LDJ53" s="723"/>
      <c r="LDK53" s="723"/>
      <c r="LDL53" s="723"/>
      <c r="LDM53" s="723"/>
      <c r="LDN53" s="723"/>
      <c r="LDO53" s="723"/>
      <c r="LDP53" s="723"/>
      <c r="LDQ53" s="723"/>
      <c r="LDR53" s="723"/>
      <c r="LDS53" s="723"/>
      <c r="LDT53" s="723"/>
      <c r="LDU53" s="723"/>
      <c r="LDV53" s="723"/>
      <c r="LDW53" s="723"/>
      <c r="LDX53" s="723"/>
      <c r="LDY53" s="723"/>
      <c r="LDZ53" s="723"/>
      <c r="LEA53" s="723"/>
      <c r="LEB53" s="723"/>
      <c r="LEC53" s="723"/>
      <c r="LED53" s="723"/>
      <c r="LEE53" s="723"/>
      <c r="LEF53" s="723"/>
      <c r="LEG53" s="723"/>
      <c r="LEH53" s="723"/>
      <c r="LEI53" s="723"/>
      <c r="LEJ53" s="723"/>
      <c r="LEK53" s="723"/>
      <c r="LEL53" s="723"/>
      <c r="LEM53" s="723"/>
      <c r="LEN53" s="723"/>
      <c r="LEO53" s="723"/>
      <c r="LEP53" s="723"/>
      <c r="LEQ53" s="723"/>
      <c r="LER53" s="723"/>
      <c r="LES53" s="723"/>
      <c r="LET53" s="723"/>
      <c r="LEU53" s="723"/>
      <c r="LEV53" s="723"/>
      <c r="LEW53" s="723"/>
      <c r="LEX53" s="723"/>
      <c r="LEY53" s="723"/>
      <c r="LEZ53" s="723"/>
      <c r="LFA53" s="723"/>
      <c r="LFB53" s="723"/>
      <c r="LFC53" s="723"/>
      <c r="LFD53" s="723"/>
      <c r="LFE53" s="723"/>
      <c r="LFF53" s="723"/>
      <c r="LFG53" s="723"/>
      <c r="LFH53" s="723"/>
      <c r="LFI53" s="723"/>
      <c r="LFJ53" s="723"/>
      <c r="LFK53" s="723"/>
      <c r="LFL53" s="723"/>
      <c r="LFM53" s="723"/>
      <c r="LFN53" s="723"/>
      <c r="LFO53" s="723"/>
      <c r="LFP53" s="723"/>
      <c r="LFQ53" s="723"/>
      <c r="LFR53" s="723"/>
      <c r="LFS53" s="723"/>
      <c r="LFT53" s="723"/>
      <c r="LFU53" s="723"/>
      <c r="LFV53" s="723"/>
      <c r="LFW53" s="723"/>
      <c r="LFX53" s="723"/>
      <c r="LFY53" s="723"/>
      <c r="LFZ53" s="723"/>
      <c r="LGA53" s="723"/>
      <c r="LGB53" s="723"/>
      <c r="LGC53" s="723"/>
      <c r="LGD53" s="723"/>
      <c r="LGE53" s="723"/>
      <c r="LGF53" s="723"/>
      <c r="LGG53" s="723"/>
      <c r="LGH53" s="723"/>
      <c r="LGI53" s="723"/>
      <c r="LGJ53" s="723"/>
      <c r="LGK53" s="723"/>
      <c r="LGL53" s="723"/>
      <c r="LGM53" s="723"/>
      <c r="LGN53" s="723"/>
      <c r="LGO53" s="723"/>
      <c r="LGP53" s="723"/>
      <c r="LGQ53" s="723"/>
      <c r="LGR53" s="723"/>
      <c r="LGS53" s="723"/>
      <c r="LGT53" s="723"/>
      <c r="LGU53" s="723"/>
      <c r="LGV53" s="723"/>
      <c r="LGW53" s="723"/>
      <c r="LGX53" s="723"/>
      <c r="LGY53" s="723"/>
      <c r="LGZ53" s="723"/>
      <c r="LHA53" s="723"/>
      <c r="LHB53" s="723"/>
      <c r="LHC53" s="723"/>
      <c r="LHD53" s="723"/>
      <c r="LHE53" s="723"/>
      <c r="LHF53" s="723"/>
      <c r="LHG53" s="723"/>
      <c r="LHH53" s="723"/>
      <c r="LHI53" s="723"/>
      <c r="LHJ53" s="723"/>
      <c r="LHK53" s="723"/>
      <c r="LHL53" s="723"/>
      <c r="LHM53" s="723"/>
      <c r="LHN53" s="723"/>
      <c r="LHO53" s="723"/>
      <c r="LHP53" s="723"/>
      <c r="LHQ53" s="723"/>
      <c r="LHR53" s="723"/>
      <c r="LHS53" s="723"/>
      <c r="LHT53" s="723"/>
      <c r="LHU53" s="723"/>
      <c r="LHV53" s="723"/>
      <c r="LHW53" s="723"/>
      <c r="LHX53" s="723"/>
      <c r="LHY53" s="723"/>
      <c r="LHZ53" s="723"/>
      <c r="LIA53" s="723"/>
      <c r="LIB53" s="723"/>
      <c r="LIC53" s="723"/>
      <c r="LID53" s="723"/>
      <c r="LIE53" s="723"/>
      <c r="LIF53" s="723"/>
      <c r="LIG53" s="723"/>
      <c r="LIH53" s="723"/>
      <c r="LII53" s="723"/>
      <c r="LIJ53" s="723"/>
      <c r="LIK53" s="723"/>
      <c r="LIL53" s="723"/>
      <c r="LIM53" s="723"/>
      <c r="LIN53" s="723"/>
      <c r="LIO53" s="723"/>
      <c r="LIP53" s="723"/>
      <c r="LIQ53" s="723"/>
      <c r="LIR53" s="723"/>
      <c r="LIS53" s="723"/>
      <c r="LIT53" s="723"/>
      <c r="LIU53" s="723"/>
      <c r="LIV53" s="723"/>
      <c r="LIW53" s="723"/>
      <c r="LIX53" s="723"/>
      <c r="LIY53" s="723"/>
      <c r="LIZ53" s="723"/>
      <c r="LJA53" s="723"/>
      <c r="LJB53" s="723"/>
      <c r="LJC53" s="723"/>
      <c r="LJD53" s="723"/>
      <c r="LJE53" s="723"/>
      <c r="LJF53" s="723"/>
      <c r="LJG53" s="723"/>
      <c r="LJH53" s="723"/>
      <c r="LJI53" s="723"/>
      <c r="LJJ53" s="723"/>
      <c r="LJK53" s="723"/>
      <c r="LJL53" s="723"/>
      <c r="LJM53" s="723"/>
      <c r="LJN53" s="723"/>
      <c r="LJO53" s="723"/>
      <c r="LJP53" s="723"/>
      <c r="LJQ53" s="723"/>
      <c r="LJR53" s="723"/>
      <c r="LJS53" s="723"/>
      <c r="LJT53" s="723"/>
      <c r="LJU53" s="723"/>
      <c r="LJV53" s="723"/>
      <c r="LJW53" s="723"/>
      <c r="LJX53" s="723"/>
      <c r="LJY53" s="723"/>
      <c r="LJZ53" s="723"/>
      <c r="LKA53" s="723"/>
      <c r="LKB53" s="723"/>
      <c r="LKC53" s="723"/>
      <c r="LKD53" s="723"/>
      <c r="LKE53" s="723"/>
      <c r="LKF53" s="723"/>
      <c r="LKG53" s="723"/>
      <c r="LKH53" s="723"/>
      <c r="LKI53" s="723"/>
      <c r="LKJ53" s="723"/>
      <c r="LKK53" s="723"/>
      <c r="LKL53" s="723"/>
      <c r="LKM53" s="723"/>
      <c r="LKN53" s="723"/>
      <c r="LKO53" s="723"/>
      <c r="LKP53" s="723"/>
      <c r="LKQ53" s="723"/>
      <c r="LKR53" s="723"/>
      <c r="LKS53" s="723"/>
      <c r="LKT53" s="723"/>
      <c r="LKU53" s="723"/>
      <c r="LKV53" s="723"/>
      <c r="LKW53" s="723"/>
      <c r="LKX53" s="723"/>
      <c r="LKY53" s="723"/>
      <c r="LKZ53" s="723"/>
      <c r="LLA53" s="723"/>
      <c r="LLB53" s="723"/>
      <c r="LLC53" s="723"/>
      <c r="LLD53" s="723"/>
      <c r="LLE53" s="723"/>
      <c r="LLF53" s="723"/>
      <c r="LLG53" s="723"/>
      <c r="LLH53" s="723"/>
      <c r="LLI53" s="723"/>
      <c r="LLJ53" s="723"/>
      <c r="LLK53" s="723"/>
      <c r="LLL53" s="723"/>
      <c r="LLM53" s="723"/>
      <c r="LLN53" s="723"/>
      <c r="LLO53" s="723"/>
      <c r="LLP53" s="723"/>
      <c r="LLQ53" s="723"/>
      <c r="LLR53" s="723"/>
      <c r="LLS53" s="723"/>
      <c r="LLT53" s="723"/>
      <c r="LLU53" s="723"/>
      <c r="LLV53" s="723"/>
      <c r="LLW53" s="723"/>
      <c r="LLX53" s="723"/>
      <c r="LLY53" s="723"/>
      <c r="LLZ53" s="723"/>
      <c r="LMA53" s="723"/>
      <c r="LMB53" s="723"/>
      <c r="LMC53" s="723"/>
      <c r="LMD53" s="723"/>
      <c r="LME53" s="723"/>
      <c r="LMF53" s="723"/>
      <c r="LMG53" s="723"/>
      <c r="LMH53" s="723"/>
      <c r="LMI53" s="723"/>
      <c r="LMJ53" s="723"/>
      <c r="LMK53" s="723"/>
      <c r="LML53" s="723"/>
      <c r="LMM53" s="723"/>
      <c r="LMN53" s="723"/>
      <c r="LMO53" s="723"/>
      <c r="LMP53" s="723"/>
      <c r="LMQ53" s="723"/>
      <c r="LMR53" s="723"/>
      <c r="LMS53" s="723"/>
      <c r="LMT53" s="723"/>
      <c r="LMU53" s="723"/>
      <c r="LMV53" s="723"/>
      <c r="LMW53" s="723"/>
      <c r="LMX53" s="723"/>
      <c r="LMY53" s="723"/>
      <c r="LMZ53" s="723"/>
      <c r="LNA53" s="723"/>
      <c r="LNB53" s="723"/>
      <c r="LNC53" s="723"/>
      <c r="LND53" s="723"/>
      <c r="LNE53" s="723"/>
      <c r="LNF53" s="723"/>
      <c r="LNG53" s="723"/>
      <c r="LNH53" s="723"/>
      <c r="LNI53" s="723"/>
      <c r="LNJ53" s="723"/>
      <c r="LNK53" s="723"/>
      <c r="LNL53" s="723"/>
      <c r="LNM53" s="723"/>
      <c r="LNN53" s="723"/>
      <c r="LNO53" s="723"/>
      <c r="LNP53" s="723"/>
      <c r="LNQ53" s="723"/>
      <c r="LNR53" s="723"/>
      <c r="LNS53" s="723"/>
      <c r="LNT53" s="723"/>
      <c r="LNU53" s="723"/>
      <c r="LNV53" s="723"/>
      <c r="LNW53" s="723"/>
      <c r="LNX53" s="723"/>
      <c r="LNY53" s="723"/>
      <c r="LNZ53" s="723"/>
      <c r="LOA53" s="723"/>
      <c r="LOB53" s="723"/>
      <c r="LOC53" s="723"/>
      <c r="LOD53" s="723"/>
      <c r="LOE53" s="723"/>
      <c r="LOF53" s="723"/>
      <c r="LOG53" s="723"/>
      <c r="LOH53" s="723"/>
      <c r="LOI53" s="723"/>
      <c r="LOJ53" s="723"/>
      <c r="LOK53" s="723"/>
      <c r="LOL53" s="723"/>
      <c r="LOM53" s="723"/>
      <c r="LON53" s="723"/>
      <c r="LOO53" s="723"/>
      <c r="LOP53" s="723"/>
      <c r="LOQ53" s="723"/>
      <c r="LOR53" s="723"/>
      <c r="LOS53" s="723"/>
      <c r="LOT53" s="723"/>
      <c r="LOU53" s="723"/>
      <c r="LOV53" s="723"/>
      <c r="LOW53" s="723"/>
      <c r="LOX53" s="723"/>
      <c r="LOY53" s="723"/>
      <c r="LOZ53" s="723"/>
      <c r="LPA53" s="723"/>
      <c r="LPB53" s="723"/>
      <c r="LPC53" s="723"/>
      <c r="LPD53" s="723"/>
      <c r="LPE53" s="723"/>
      <c r="LPF53" s="723"/>
      <c r="LPG53" s="723"/>
      <c r="LPH53" s="723"/>
      <c r="LPI53" s="723"/>
      <c r="LPJ53" s="723"/>
      <c r="LPK53" s="723"/>
      <c r="LPL53" s="723"/>
      <c r="LPM53" s="723"/>
      <c r="LPN53" s="723"/>
      <c r="LPO53" s="723"/>
      <c r="LPP53" s="723"/>
      <c r="LPQ53" s="723"/>
      <c r="LPR53" s="723"/>
      <c r="LPS53" s="723"/>
      <c r="LPT53" s="723"/>
      <c r="LPU53" s="723"/>
      <c r="LPV53" s="723"/>
      <c r="LPW53" s="723"/>
      <c r="LPX53" s="723"/>
      <c r="LPY53" s="723"/>
      <c r="LPZ53" s="723"/>
      <c r="LQA53" s="723"/>
      <c r="LQB53" s="723"/>
      <c r="LQC53" s="723"/>
      <c r="LQD53" s="723"/>
      <c r="LQE53" s="723"/>
      <c r="LQF53" s="723"/>
      <c r="LQG53" s="723"/>
      <c r="LQH53" s="723"/>
      <c r="LQI53" s="723"/>
      <c r="LQJ53" s="723"/>
      <c r="LQK53" s="723"/>
      <c r="LQL53" s="723"/>
      <c r="LQM53" s="723"/>
      <c r="LQN53" s="723"/>
      <c r="LQO53" s="723"/>
      <c r="LQP53" s="723"/>
      <c r="LQQ53" s="723"/>
      <c r="LQR53" s="723"/>
      <c r="LQS53" s="723"/>
      <c r="LQT53" s="723"/>
      <c r="LQU53" s="723"/>
      <c r="LQV53" s="723"/>
      <c r="LQW53" s="723"/>
      <c r="LQX53" s="723"/>
      <c r="LQY53" s="723"/>
      <c r="LQZ53" s="723"/>
      <c r="LRA53" s="723"/>
      <c r="LRB53" s="723"/>
      <c r="LRC53" s="723"/>
      <c r="LRD53" s="723"/>
      <c r="LRE53" s="723"/>
      <c r="LRF53" s="723"/>
      <c r="LRG53" s="723"/>
      <c r="LRH53" s="723"/>
      <c r="LRI53" s="723"/>
      <c r="LRJ53" s="723"/>
      <c r="LRK53" s="723"/>
      <c r="LRL53" s="723"/>
      <c r="LRM53" s="723"/>
      <c r="LRN53" s="723"/>
      <c r="LRO53" s="723"/>
      <c r="LRP53" s="723"/>
      <c r="LRQ53" s="723"/>
      <c r="LRR53" s="723"/>
      <c r="LRS53" s="723"/>
      <c r="LRT53" s="723"/>
      <c r="LRU53" s="723"/>
      <c r="LRV53" s="723"/>
      <c r="LRW53" s="723"/>
      <c r="LRX53" s="723"/>
      <c r="LRY53" s="723"/>
      <c r="LRZ53" s="723"/>
      <c r="LSA53" s="723"/>
      <c r="LSB53" s="723"/>
      <c r="LSC53" s="723"/>
      <c r="LSD53" s="723"/>
      <c r="LSE53" s="723"/>
      <c r="LSF53" s="723"/>
      <c r="LSG53" s="723"/>
      <c r="LSH53" s="723"/>
      <c r="LSI53" s="723"/>
      <c r="LSJ53" s="723"/>
      <c r="LSK53" s="723"/>
      <c r="LSL53" s="723"/>
      <c r="LSM53" s="723"/>
      <c r="LSN53" s="723"/>
      <c r="LSO53" s="723"/>
      <c r="LSP53" s="723"/>
      <c r="LSQ53" s="723"/>
      <c r="LSR53" s="723"/>
      <c r="LSS53" s="723"/>
      <c r="LST53" s="723"/>
      <c r="LSU53" s="723"/>
      <c r="LSV53" s="723"/>
      <c r="LSW53" s="723"/>
      <c r="LSX53" s="723"/>
      <c r="LSY53" s="723"/>
      <c r="LSZ53" s="723"/>
      <c r="LTA53" s="723"/>
      <c r="LTB53" s="723"/>
      <c r="LTC53" s="723"/>
      <c r="LTD53" s="723"/>
      <c r="LTE53" s="723"/>
      <c r="LTF53" s="723"/>
      <c r="LTG53" s="723"/>
      <c r="LTH53" s="723"/>
      <c r="LTI53" s="723"/>
      <c r="LTJ53" s="723"/>
      <c r="LTK53" s="723"/>
      <c r="LTL53" s="723"/>
      <c r="LTM53" s="723"/>
      <c r="LTN53" s="723"/>
      <c r="LTO53" s="723"/>
      <c r="LTP53" s="723"/>
      <c r="LTQ53" s="723"/>
      <c r="LTR53" s="723"/>
      <c r="LTS53" s="723"/>
      <c r="LTT53" s="723"/>
      <c r="LTU53" s="723"/>
      <c r="LTV53" s="723"/>
      <c r="LTW53" s="723"/>
      <c r="LTX53" s="723"/>
      <c r="LTY53" s="723"/>
      <c r="LTZ53" s="723"/>
      <c r="LUA53" s="723"/>
      <c r="LUB53" s="723"/>
      <c r="LUC53" s="723"/>
      <c r="LUD53" s="723"/>
      <c r="LUE53" s="723"/>
      <c r="LUF53" s="723"/>
      <c r="LUG53" s="723"/>
      <c r="LUH53" s="723"/>
      <c r="LUI53" s="723"/>
      <c r="LUJ53" s="723"/>
      <c r="LUK53" s="723"/>
      <c r="LUL53" s="723"/>
      <c r="LUM53" s="723"/>
      <c r="LUN53" s="723"/>
      <c r="LUO53" s="723"/>
      <c r="LUP53" s="723"/>
      <c r="LUQ53" s="723"/>
      <c r="LUR53" s="723"/>
      <c r="LUS53" s="723"/>
      <c r="LUT53" s="723"/>
      <c r="LUU53" s="723"/>
      <c r="LUV53" s="723"/>
      <c r="LUW53" s="723"/>
      <c r="LUX53" s="723"/>
      <c r="LUY53" s="723"/>
      <c r="LUZ53" s="723"/>
      <c r="LVA53" s="723"/>
      <c r="LVB53" s="723"/>
      <c r="LVC53" s="723"/>
      <c r="LVD53" s="723"/>
      <c r="LVE53" s="723"/>
      <c r="LVF53" s="723"/>
      <c r="LVG53" s="723"/>
      <c r="LVH53" s="723"/>
      <c r="LVI53" s="723"/>
      <c r="LVJ53" s="723"/>
      <c r="LVK53" s="723"/>
      <c r="LVL53" s="723"/>
      <c r="LVM53" s="723"/>
      <c r="LVN53" s="723"/>
      <c r="LVO53" s="723"/>
      <c r="LVP53" s="723"/>
      <c r="LVQ53" s="723"/>
      <c r="LVR53" s="723"/>
      <c r="LVS53" s="723"/>
      <c r="LVT53" s="723"/>
      <c r="LVU53" s="723"/>
      <c r="LVV53" s="723"/>
      <c r="LVW53" s="723"/>
      <c r="LVX53" s="723"/>
      <c r="LVY53" s="723"/>
      <c r="LVZ53" s="723"/>
      <c r="LWA53" s="723"/>
      <c r="LWB53" s="723"/>
      <c r="LWC53" s="723"/>
      <c r="LWD53" s="723"/>
      <c r="LWE53" s="723"/>
      <c r="LWF53" s="723"/>
      <c r="LWG53" s="723"/>
      <c r="LWH53" s="723"/>
      <c r="LWI53" s="723"/>
      <c r="LWJ53" s="723"/>
      <c r="LWK53" s="723"/>
      <c r="LWL53" s="723"/>
      <c r="LWM53" s="723"/>
      <c r="LWN53" s="723"/>
      <c r="LWO53" s="723"/>
      <c r="LWP53" s="723"/>
      <c r="LWQ53" s="723"/>
      <c r="LWR53" s="723"/>
      <c r="LWS53" s="723"/>
      <c r="LWT53" s="723"/>
      <c r="LWU53" s="723"/>
      <c r="LWV53" s="723"/>
      <c r="LWW53" s="723"/>
      <c r="LWX53" s="723"/>
      <c r="LWY53" s="723"/>
      <c r="LWZ53" s="723"/>
      <c r="LXA53" s="723"/>
      <c r="LXB53" s="723"/>
      <c r="LXC53" s="723"/>
      <c r="LXD53" s="723"/>
      <c r="LXE53" s="723"/>
      <c r="LXF53" s="723"/>
      <c r="LXG53" s="723"/>
      <c r="LXH53" s="723"/>
      <c r="LXI53" s="723"/>
      <c r="LXJ53" s="723"/>
      <c r="LXK53" s="723"/>
      <c r="LXL53" s="723"/>
      <c r="LXM53" s="723"/>
      <c r="LXN53" s="723"/>
      <c r="LXO53" s="723"/>
      <c r="LXP53" s="723"/>
      <c r="LXQ53" s="723"/>
      <c r="LXR53" s="723"/>
      <c r="LXS53" s="723"/>
      <c r="LXT53" s="723"/>
      <c r="LXU53" s="723"/>
      <c r="LXV53" s="723"/>
      <c r="LXW53" s="723"/>
      <c r="LXX53" s="723"/>
      <c r="LXY53" s="723"/>
      <c r="LXZ53" s="723"/>
      <c r="LYA53" s="723"/>
      <c r="LYB53" s="723"/>
      <c r="LYC53" s="723"/>
      <c r="LYD53" s="723"/>
      <c r="LYE53" s="723"/>
      <c r="LYF53" s="723"/>
      <c r="LYG53" s="723"/>
      <c r="LYH53" s="723"/>
      <c r="LYI53" s="723"/>
      <c r="LYJ53" s="723"/>
      <c r="LYK53" s="723"/>
      <c r="LYL53" s="723"/>
      <c r="LYM53" s="723"/>
      <c r="LYN53" s="723"/>
      <c r="LYO53" s="723"/>
      <c r="LYP53" s="723"/>
      <c r="LYQ53" s="723"/>
      <c r="LYR53" s="723"/>
      <c r="LYS53" s="723"/>
      <c r="LYT53" s="723"/>
      <c r="LYU53" s="723"/>
      <c r="LYV53" s="723"/>
      <c r="LYW53" s="723"/>
      <c r="LYX53" s="723"/>
      <c r="LYY53" s="723"/>
      <c r="LYZ53" s="723"/>
      <c r="LZA53" s="723"/>
      <c r="LZB53" s="723"/>
      <c r="LZC53" s="723"/>
      <c r="LZD53" s="723"/>
      <c r="LZE53" s="723"/>
      <c r="LZF53" s="723"/>
      <c r="LZG53" s="723"/>
      <c r="LZH53" s="723"/>
      <c r="LZI53" s="723"/>
      <c r="LZJ53" s="723"/>
      <c r="LZK53" s="723"/>
      <c r="LZL53" s="723"/>
      <c r="LZM53" s="723"/>
      <c r="LZN53" s="723"/>
      <c r="LZO53" s="723"/>
      <c r="LZP53" s="723"/>
      <c r="LZQ53" s="723"/>
      <c r="LZR53" s="723"/>
      <c r="LZS53" s="723"/>
      <c r="LZT53" s="723"/>
      <c r="LZU53" s="723"/>
      <c r="LZV53" s="723"/>
      <c r="LZW53" s="723"/>
      <c r="LZX53" s="723"/>
      <c r="LZY53" s="723"/>
      <c r="LZZ53" s="723"/>
      <c r="MAA53" s="723"/>
      <c r="MAB53" s="723"/>
      <c r="MAC53" s="723"/>
      <c r="MAD53" s="723"/>
      <c r="MAE53" s="723"/>
      <c r="MAF53" s="723"/>
      <c r="MAG53" s="723"/>
      <c r="MAH53" s="723"/>
      <c r="MAI53" s="723"/>
      <c r="MAJ53" s="723"/>
      <c r="MAK53" s="723"/>
      <c r="MAL53" s="723"/>
      <c r="MAM53" s="723"/>
      <c r="MAN53" s="723"/>
      <c r="MAO53" s="723"/>
      <c r="MAP53" s="723"/>
      <c r="MAQ53" s="723"/>
      <c r="MAR53" s="723"/>
      <c r="MAS53" s="723"/>
      <c r="MAT53" s="723"/>
      <c r="MAU53" s="723"/>
      <c r="MAV53" s="723"/>
      <c r="MAW53" s="723"/>
      <c r="MAX53" s="723"/>
      <c r="MAY53" s="723"/>
      <c r="MAZ53" s="723"/>
      <c r="MBA53" s="723"/>
      <c r="MBB53" s="723"/>
      <c r="MBC53" s="723"/>
      <c r="MBD53" s="723"/>
      <c r="MBE53" s="723"/>
      <c r="MBF53" s="723"/>
      <c r="MBG53" s="723"/>
      <c r="MBH53" s="723"/>
      <c r="MBI53" s="723"/>
      <c r="MBJ53" s="723"/>
      <c r="MBK53" s="723"/>
      <c r="MBL53" s="723"/>
      <c r="MBM53" s="723"/>
      <c r="MBN53" s="723"/>
      <c r="MBO53" s="723"/>
      <c r="MBP53" s="723"/>
      <c r="MBQ53" s="723"/>
      <c r="MBR53" s="723"/>
      <c r="MBS53" s="723"/>
      <c r="MBT53" s="723"/>
      <c r="MBU53" s="723"/>
      <c r="MBV53" s="723"/>
      <c r="MBW53" s="723"/>
      <c r="MBX53" s="723"/>
      <c r="MBY53" s="723"/>
      <c r="MBZ53" s="723"/>
      <c r="MCA53" s="723"/>
      <c r="MCB53" s="723"/>
      <c r="MCC53" s="723"/>
      <c r="MCD53" s="723"/>
      <c r="MCE53" s="723"/>
      <c r="MCF53" s="723"/>
      <c r="MCG53" s="723"/>
      <c r="MCH53" s="723"/>
      <c r="MCI53" s="723"/>
      <c r="MCJ53" s="723"/>
      <c r="MCK53" s="723"/>
      <c r="MCL53" s="723"/>
      <c r="MCM53" s="723"/>
      <c r="MCN53" s="723"/>
      <c r="MCO53" s="723"/>
      <c r="MCP53" s="723"/>
      <c r="MCQ53" s="723"/>
      <c r="MCR53" s="723"/>
      <c r="MCS53" s="723"/>
      <c r="MCT53" s="723"/>
      <c r="MCU53" s="723"/>
      <c r="MCV53" s="723"/>
      <c r="MCW53" s="723"/>
      <c r="MCX53" s="723"/>
      <c r="MCY53" s="723"/>
      <c r="MCZ53" s="723"/>
      <c r="MDA53" s="723"/>
      <c r="MDB53" s="723"/>
      <c r="MDC53" s="723"/>
      <c r="MDD53" s="723"/>
      <c r="MDE53" s="723"/>
      <c r="MDF53" s="723"/>
      <c r="MDG53" s="723"/>
      <c r="MDH53" s="723"/>
      <c r="MDI53" s="723"/>
      <c r="MDJ53" s="723"/>
      <c r="MDK53" s="723"/>
      <c r="MDL53" s="723"/>
      <c r="MDM53" s="723"/>
      <c r="MDN53" s="723"/>
      <c r="MDO53" s="723"/>
      <c r="MDP53" s="723"/>
      <c r="MDQ53" s="723"/>
      <c r="MDR53" s="723"/>
      <c r="MDS53" s="723"/>
      <c r="MDT53" s="723"/>
      <c r="MDU53" s="723"/>
      <c r="MDV53" s="723"/>
      <c r="MDW53" s="723"/>
      <c r="MDX53" s="723"/>
      <c r="MDY53" s="723"/>
      <c r="MDZ53" s="723"/>
      <c r="MEA53" s="723"/>
      <c r="MEB53" s="723"/>
      <c r="MEC53" s="723"/>
      <c r="MED53" s="723"/>
      <c r="MEE53" s="723"/>
      <c r="MEF53" s="723"/>
      <c r="MEG53" s="723"/>
      <c r="MEH53" s="723"/>
      <c r="MEI53" s="723"/>
      <c r="MEJ53" s="723"/>
      <c r="MEK53" s="723"/>
      <c r="MEL53" s="723"/>
      <c r="MEM53" s="723"/>
      <c r="MEN53" s="723"/>
      <c r="MEO53" s="723"/>
      <c r="MEP53" s="723"/>
      <c r="MEQ53" s="723"/>
      <c r="MER53" s="723"/>
      <c r="MES53" s="723"/>
      <c r="MET53" s="723"/>
      <c r="MEU53" s="723"/>
      <c r="MEV53" s="723"/>
      <c r="MEW53" s="723"/>
      <c r="MEX53" s="723"/>
      <c r="MEY53" s="723"/>
      <c r="MEZ53" s="723"/>
      <c r="MFA53" s="723"/>
      <c r="MFB53" s="723"/>
      <c r="MFC53" s="723"/>
      <c r="MFD53" s="723"/>
      <c r="MFE53" s="723"/>
      <c r="MFF53" s="723"/>
      <c r="MFG53" s="723"/>
      <c r="MFH53" s="723"/>
      <c r="MFI53" s="723"/>
      <c r="MFJ53" s="723"/>
      <c r="MFK53" s="723"/>
      <c r="MFL53" s="723"/>
      <c r="MFM53" s="723"/>
      <c r="MFN53" s="723"/>
      <c r="MFO53" s="723"/>
      <c r="MFP53" s="723"/>
      <c r="MFQ53" s="723"/>
      <c r="MFR53" s="723"/>
      <c r="MFS53" s="723"/>
      <c r="MFT53" s="723"/>
      <c r="MFU53" s="723"/>
      <c r="MFV53" s="723"/>
      <c r="MFW53" s="723"/>
      <c r="MFX53" s="723"/>
      <c r="MFY53" s="723"/>
      <c r="MFZ53" s="723"/>
      <c r="MGA53" s="723"/>
      <c r="MGB53" s="723"/>
      <c r="MGC53" s="723"/>
      <c r="MGD53" s="723"/>
      <c r="MGE53" s="723"/>
      <c r="MGF53" s="723"/>
      <c r="MGG53" s="723"/>
      <c r="MGH53" s="723"/>
      <c r="MGI53" s="723"/>
      <c r="MGJ53" s="723"/>
      <c r="MGK53" s="723"/>
      <c r="MGL53" s="723"/>
      <c r="MGM53" s="723"/>
      <c r="MGN53" s="723"/>
      <c r="MGO53" s="723"/>
      <c r="MGP53" s="723"/>
      <c r="MGQ53" s="723"/>
      <c r="MGR53" s="723"/>
      <c r="MGS53" s="723"/>
      <c r="MGT53" s="723"/>
      <c r="MGU53" s="723"/>
      <c r="MGV53" s="723"/>
      <c r="MGW53" s="723"/>
      <c r="MGX53" s="723"/>
      <c r="MGY53" s="723"/>
      <c r="MGZ53" s="723"/>
      <c r="MHA53" s="723"/>
      <c r="MHB53" s="723"/>
      <c r="MHC53" s="723"/>
      <c r="MHD53" s="723"/>
      <c r="MHE53" s="723"/>
      <c r="MHF53" s="723"/>
      <c r="MHG53" s="723"/>
      <c r="MHH53" s="723"/>
      <c r="MHI53" s="723"/>
      <c r="MHJ53" s="723"/>
      <c r="MHK53" s="723"/>
      <c r="MHL53" s="723"/>
      <c r="MHM53" s="723"/>
      <c r="MHN53" s="723"/>
      <c r="MHO53" s="723"/>
      <c r="MHP53" s="723"/>
      <c r="MHQ53" s="723"/>
      <c r="MHR53" s="723"/>
      <c r="MHS53" s="723"/>
      <c r="MHT53" s="723"/>
      <c r="MHU53" s="723"/>
      <c r="MHV53" s="723"/>
      <c r="MHW53" s="723"/>
      <c r="MHX53" s="723"/>
      <c r="MHY53" s="723"/>
      <c r="MHZ53" s="723"/>
      <c r="MIA53" s="723"/>
      <c r="MIB53" s="723"/>
      <c r="MIC53" s="723"/>
      <c r="MID53" s="723"/>
      <c r="MIE53" s="723"/>
      <c r="MIF53" s="723"/>
      <c r="MIG53" s="723"/>
      <c r="MIH53" s="723"/>
      <c r="MII53" s="723"/>
      <c r="MIJ53" s="723"/>
      <c r="MIK53" s="723"/>
      <c r="MIL53" s="723"/>
      <c r="MIM53" s="723"/>
      <c r="MIN53" s="723"/>
      <c r="MIO53" s="723"/>
      <c r="MIP53" s="723"/>
      <c r="MIQ53" s="723"/>
      <c r="MIR53" s="723"/>
      <c r="MIS53" s="723"/>
      <c r="MIT53" s="723"/>
      <c r="MIU53" s="723"/>
      <c r="MIV53" s="723"/>
      <c r="MIW53" s="723"/>
      <c r="MIX53" s="723"/>
      <c r="MIY53" s="723"/>
      <c r="MIZ53" s="723"/>
      <c r="MJA53" s="723"/>
      <c r="MJB53" s="723"/>
      <c r="MJC53" s="723"/>
      <c r="MJD53" s="723"/>
      <c r="MJE53" s="723"/>
      <c r="MJF53" s="723"/>
      <c r="MJG53" s="723"/>
      <c r="MJH53" s="723"/>
      <c r="MJI53" s="723"/>
      <c r="MJJ53" s="723"/>
      <c r="MJK53" s="723"/>
      <c r="MJL53" s="723"/>
      <c r="MJM53" s="723"/>
      <c r="MJN53" s="723"/>
      <c r="MJO53" s="723"/>
      <c r="MJP53" s="723"/>
      <c r="MJQ53" s="723"/>
      <c r="MJR53" s="723"/>
      <c r="MJS53" s="723"/>
      <c r="MJT53" s="723"/>
      <c r="MJU53" s="723"/>
      <c r="MJV53" s="723"/>
      <c r="MJW53" s="723"/>
      <c r="MJX53" s="723"/>
      <c r="MJY53" s="723"/>
      <c r="MJZ53" s="723"/>
      <c r="MKA53" s="723"/>
      <c r="MKB53" s="723"/>
      <c r="MKC53" s="723"/>
      <c r="MKD53" s="723"/>
      <c r="MKE53" s="723"/>
      <c r="MKF53" s="723"/>
      <c r="MKG53" s="723"/>
      <c r="MKH53" s="723"/>
      <c r="MKI53" s="723"/>
      <c r="MKJ53" s="723"/>
      <c r="MKK53" s="723"/>
      <c r="MKL53" s="723"/>
      <c r="MKM53" s="723"/>
      <c r="MKN53" s="723"/>
      <c r="MKO53" s="723"/>
      <c r="MKP53" s="723"/>
      <c r="MKQ53" s="723"/>
      <c r="MKR53" s="723"/>
      <c r="MKS53" s="723"/>
      <c r="MKT53" s="723"/>
      <c r="MKU53" s="723"/>
      <c r="MKV53" s="723"/>
      <c r="MKW53" s="723"/>
      <c r="MKX53" s="723"/>
      <c r="MKY53" s="723"/>
      <c r="MKZ53" s="723"/>
      <c r="MLA53" s="723"/>
      <c r="MLB53" s="723"/>
      <c r="MLC53" s="723"/>
      <c r="MLD53" s="723"/>
      <c r="MLE53" s="723"/>
      <c r="MLF53" s="723"/>
      <c r="MLG53" s="723"/>
      <c r="MLH53" s="723"/>
      <c r="MLI53" s="723"/>
      <c r="MLJ53" s="723"/>
      <c r="MLK53" s="723"/>
      <c r="MLL53" s="723"/>
      <c r="MLM53" s="723"/>
      <c r="MLN53" s="723"/>
      <c r="MLO53" s="723"/>
      <c r="MLP53" s="723"/>
      <c r="MLQ53" s="723"/>
      <c r="MLR53" s="723"/>
      <c r="MLS53" s="723"/>
      <c r="MLT53" s="723"/>
      <c r="MLU53" s="723"/>
      <c r="MLV53" s="723"/>
      <c r="MLW53" s="723"/>
      <c r="MLX53" s="723"/>
      <c r="MLY53" s="723"/>
      <c r="MLZ53" s="723"/>
      <c r="MMA53" s="723"/>
      <c r="MMB53" s="723"/>
      <c r="MMC53" s="723"/>
      <c r="MMD53" s="723"/>
      <c r="MME53" s="723"/>
      <c r="MMF53" s="723"/>
      <c r="MMG53" s="723"/>
      <c r="MMH53" s="723"/>
      <c r="MMI53" s="723"/>
      <c r="MMJ53" s="723"/>
      <c r="MMK53" s="723"/>
      <c r="MML53" s="723"/>
      <c r="MMM53" s="723"/>
      <c r="MMN53" s="723"/>
      <c r="MMO53" s="723"/>
      <c r="MMP53" s="723"/>
      <c r="MMQ53" s="723"/>
      <c r="MMR53" s="723"/>
      <c r="MMS53" s="723"/>
      <c r="MMT53" s="723"/>
      <c r="MMU53" s="723"/>
      <c r="MMV53" s="723"/>
      <c r="MMW53" s="723"/>
      <c r="MMX53" s="723"/>
      <c r="MMY53" s="723"/>
      <c r="MMZ53" s="723"/>
      <c r="MNA53" s="723"/>
      <c r="MNB53" s="723"/>
      <c r="MNC53" s="723"/>
      <c r="MND53" s="723"/>
      <c r="MNE53" s="723"/>
      <c r="MNF53" s="723"/>
      <c r="MNG53" s="723"/>
      <c r="MNH53" s="723"/>
      <c r="MNI53" s="723"/>
      <c r="MNJ53" s="723"/>
      <c r="MNK53" s="723"/>
      <c r="MNL53" s="723"/>
      <c r="MNM53" s="723"/>
      <c r="MNN53" s="723"/>
      <c r="MNO53" s="723"/>
      <c r="MNP53" s="723"/>
      <c r="MNQ53" s="723"/>
      <c r="MNR53" s="723"/>
      <c r="MNS53" s="723"/>
      <c r="MNT53" s="723"/>
      <c r="MNU53" s="723"/>
      <c r="MNV53" s="723"/>
      <c r="MNW53" s="723"/>
      <c r="MNX53" s="723"/>
      <c r="MNY53" s="723"/>
      <c r="MNZ53" s="723"/>
      <c r="MOA53" s="723"/>
      <c r="MOB53" s="723"/>
      <c r="MOC53" s="723"/>
      <c r="MOD53" s="723"/>
      <c r="MOE53" s="723"/>
      <c r="MOF53" s="723"/>
      <c r="MOG53" s="723"/>
      <c r="MOH53" s="723"/>
      <c r="MOI53" s="723"/>
      <c r="MOJ53" s="723"/>
      <c r="MOK53" s="723"/>
      <c r="MOL53" s="723"/>
      <c r="MOM53" s="723"/>
      <c r="MON53" s="723"/>
      <c r="MOO53" s="723"/>
      <c r="MOP53" s="723"/>
      <c r="MOQ53" s="723"/>
      <c r="MOR53" s="723"/>
      <c r="MOS53" s="723"/>
      <c r="MOT53" s="723"/>
      <c r="MOU53" s="723"/>
      <c r="MOV53" s="723"/>
      <c r="MOW53" s="723"/>
      <c r="MOX53" s="723"/>
      <c r="MOY53" s="723"/>
      <c r="MOZ53" s="723"/>
      <c r="MPA53" s="723"/>
      <c r="MPB53" s="723"/>
      <c r="MPC53" s="723"/>
      <c r="MPD53" s="723"/>
      <c r="MPE53" s="723"/>
      <c r="MPF53" s="723"/>
      <c r="MPG53" s="723"/>
      <c r="MPH53" s="723"/>
      <c r="MPI53" s="723"/>
      <c r="MPJ53" s="723"/>
      <c r="MPK53" s="723"/>
      <c r="MPL53" s="723"/>
      <c r="MPM53" s="723"/>
      <c r="MPN53" s="723"/>
      <c r="MPO53" s="723"/>
      <c r="MPP53" s="723"/>
      <c r="MPQ53" s="723"/>
      <c r="MPR53" s="723"/>
      <c r="MPS53" s="723"/>
      <c r="MPT53" s="723"/>
      <c r="MPU53" s="723"/>
      <c r="MPV53" s="723"/>
      <c r="MPW53" s="723"/>
      <c r="MPX53" s="723"/>
      <c r="MPY53" s="723"/>
      <c r="MPZ53" s="723"/>
      <c r="MQA53" s="723"/>
      <c r="MQB53" s="723"/>
      <c r="MQC53" s="723"/>
      <c r="MQD53" s="723"/>
      <c r="MQE53" s="723"/>
      <c r="MQF53" s="723"/>
      <c r="MQG53" s="723"/>
      <c r="MQH53" s="723"/>
      <c r="MQI53" s="723"/>
      <c r="MQJ53" s="723"/>
      <c r="MQK53" s="723"/>
      <c r="MQL53" s="723"/>
      <c r="MQM53" s="723"/>
      <c r="MQN53" s="723"/>
      <c r="MQO53" s="723"/>
      <c r="MQP53" s="723"/>
      <c r="MQQ53" s="723"/>
      <c r="MQR53" s="723"/>
      <c r="MQS53" s="723"/>
      <c r="MQT53" s="723"/>
      <c r="MQU53" s="723"/>
      <c r="MQV53" s="723"/>
      <c r="MQW53" s="723"/>
      <c r="MQX53" s="723"/>
      <c r="MQY53" s="723"/>
      <c r="MQZ53" s="723"/>
      <c r="MRA53" s="723"/>
      <c r="MRB53" s="723"/>
      <c r="MRC53" s="723"/>
      <c r="MRD53" s="723"/>
      <c r="MRE53" s="723"/>
      <c r="MRF53" s="723"/>
      <c r="MRG53" s="723"/>
      <c r="MRH53" s="723"/>
      <c r="MRI53" s="723"/>
      <c r="MRJ53" s="723"/>
      <c r="MRK53" s="723"/>
      <c r="MRL53" s="723"/>
      <c r="MRM53" s="723"/>
      <c r="MRN53" s="723"/>
      <c r="MRO53" s="723"/>
      <c r="MRP53" s="723"/>
      <c r="MRQ53" s="723"/>
      <c r="MRR53" s="723"/>
      <c r="MRS53" s="723"/>
      <c r="MRT53" s="723"/>
      <c r="MRU53" s="723"/>
      <c r="MRV53" s="723"/>
      <c r="MRW53" s="723"/>
      <c r="MRX53" s="723"/>
      <c r="MRY53" s="723"/>
      <c r="MRZ53" s="723"/>
      <c r="MSA53" s="723"/>
      <c r="MSB53" s="723"/>
      <c r="MSC53" s="723"/>
      <c r="MSD53" s="723"/>
      <c r="MSE53" s="723"/>
      <c r="MSF53" s="723"/>
      <c r="MSG53" s="723"/>
      <c r="MSH53" s="723"/>
      <c r="MSI53" s="723"/>
      <c r="MSJ53" s="723"/>
      <c r="MSK53" s="723"/>
      <c r="MSL53" s="723"/>
      <c r="MSM53" s="723"/>
      <c r="MSN53" s="723"/>
      <c r="MSO53" s="723"/>
      <c r="MSP53" s="723"/>
      <c r="MSQ53" s="723"/>
      <c r="MSR53" s="723"/>
      <c r="MSS53" s="723"/>
      <c r="MST53" s="723"/>
      <c r="MSU53" s="723"/>
      <c r="MSV53" s="723"/>
      <c r="MSW53" s="723"/>
      <c r="MSX53" s="723"/>
      <c r="MSY53" s="723"/>
      <c r="MSZ53" s="723"/>
      <c r="MTA53" s="723"/>
      <c r="MTB53" s="723"/>
      <c r="MTC53" s="723"/>
      <c r="MTD53" s="723"/>
      <c r="MTE53" s="723"/>
      <c r="MTF53" s="723"/>
      <c r="MTG53" s="723"/>
      <c r="MTH53" s="723"/>
      <c r="MTI53" s="723"/>
      <c r="MTJ53" s="723"/>
      <c r="MTK53" s="723"/>
      <c r="MTL53" s="723"/>
      <c r="MTM53" s="723"/>
      <c r="MTN53" s="723"/>
      <c r="MTO53" s="723"/>
      <c r="MTP53" s="723"/>
      <c r="MTQ53" s="723"/>
      <c r="MTR53" s="723"/>
      <c r="MTS53" s="723"/>
      <c r="MTT53" s="723"/>
      <c r="MTU53" s="723"/>
      <c r="MTV53" s="723"/>
      <c r="MTW53" s="723"/>
      <c r="MTX53" s="723"/>
      <c r="MTY53" s="723"/>
      <c r="MTZ53" s="723"/>
      <c r="MUA53" s="723"/>
      <c r="MUB53" s="723"/>
      <c r="MUC53" s="723"/>
      <c r="MUD53" s="723"/>
      <c r="MUE53" s="723"/>
      <c r="MUF53" s="723"/>
      <c r="MUG53" s="723"/>
      <c r="MUH53" s="723"/>
      <c r="MUI53" s="723"/>
      <c r="MUJ53" s="723"/>
      <c r="MUK53" s="723"/>
      <c r="MUL53" s="723"/>
      <c r="MUM53" s="723"/>
      <c r="MUN53" s="723"/>
      <c r="MUO53" s="723"/>
      <c r="MUP53" s="723"/>
      <c r="MUQ53" s="723"/>
      <c r="MUR53" s="723"/>
      <c r="MUS53" s="723"/>
      <c r="MUT53" s="723"/>
      <c r="MUU53" s="723"/>
      <c r="MUV53" s="723"/>
      <c r="MUW53" s="723"/>
      <c r="MUX53" s="723"/>
      <c r="MUY53" s="723"/>
      <c r="MUZ53" s="723"/>
      <c r="MVA53" s="723"/>
      <c r="MVB53" s="723"/>
      <c r="MVC53" s="723"/>
      <c r="MVD53" s="723"/>
      <c r="MVE53" s="723"/>
      <c r="MVF53" s="723"/>
      <c r="MVG53" s="723"/>
      <c r="MVH53" s="723"/>
      <c r="MVI53" s="723"/>
      <c r="MVJ53" s="723"/>
      <c r="MVK53" s="723"/>
      <c r="MVL53" s="723"/>
      <c r="MVM53" s="723"/>
      <c r="MVN53" s="723"/>
      <c r="MVO53" s="723"/>
      <c r="MVP53" s="723"/>
      <c r="MVQ53" s="723"/>
      <c r="MVR53" s="723"/>
      <c r="MVS53" s="723"/>
      <c r="MVT53" s="723"/>
      <c r="MVU53" s="723"/>
      <c r="MVV53" s="723"/>
      <c r="MVW53" s="723"/>
      <c r="MVX53" s="723"/>
      <c r="MVY53" s="723"/>
      <c r="MVZ53" s="723"/>
      <c r="MWA53" s="723"/>
      <c r="MWB53" s="723"/>
      <c r="MWC53" s="723"/>
      <c r="MWD53" s="723"/>
      <c r="MWE53" s="723"/>
      <c r="MWF53" s="723"/>
      <c r="MWG53" s="723"/>
      <c r="MWH53" s="723"/>
      <c r="MWI53" s="723"/>
      <c r="MWJ53" s="723"/>
      <c r="MWK53" s="723"/>
      <c r="MWL53" s="723"/>
      <c r="MWM53" s="723"/>
      <c r="MWN53" s="723"/>
      <c r="MWO53" s="723"/>
      <c r="MWP53" s="723"/>
      <c r="MWQ53" s="723"/>
      <c r="MWR53" s="723"/>
      <c r="MWS53" s="723"/>
      <c r="MWT53" s="723"/>
      <c r="MWU53" s="723"/>
      <c r="MWV53" s="723"/>
      <c r="MWW53" s="723"/>
      <c r="MWX53" s="723"/>
      <c r="MWY53" s="723"/>
      <c r="MWZ53" s="723"/>
      <c r="MXA53" s="723"/>
      <c r="MXB53" s="723"/>
      <c r="MXC53" s="723"/>
      <c r="MXD53" s="723"/>
      <c r="MXE53" s="723"/>
      <c r="MXF53" s="723"/>
      <c r="MXG53" s="723"/>
      <c r="MXH53" s="723"/>
      <c r="MXI53" s="723"/>
      <c r="MXJ53" s="723"/>
      <c r="MXK53" s="723"/>
      <c r="MXL53" s="723"/>
      <c r="MXM53" s="723"/>
      <c r="MXN53" s="723"/>
      <c r="MXO53" s="723"/>
      <c r="MXP53" s="723"/>
      <c r="MXQ53" s="723"/>
      <c r="MXR53" s="723"/>
      <c r="MXS53" s="723"/>
      <c r="MXT53" s="723"/>
      <c r="MXU53" s="723"/>
      <c r="MXV53" s="723"/>
      <c r="MXW53" s="723"/>
      <c r="MXX53" s="723"/>
      <c r="MXY53" s="723"/>
      <c r="MXZ53" s="723"/>
      <c r="MYA53" s="723"/>
      <c r="MYB53" s="723"/>
      <c r="MYC53" s="723"/>
      <c r="MYD53" s="723"/>
      <c r="MYE53" s="723"/>
      <c r="MYF53" s="723"/>
      <c r="MYG53" s="723"/>
      <c r="MYH53" s="723"/>
      <c r="MYI53" s="723"/>
      <c r="MYJ53" s="723"/>
      <c r="MYK53" s="723"/>
      <c r="MYL53" s="723"/>
      <c r="MYM53" s="723"/>
      <c r="MYN53" s="723"/>
      <c r="MYO53" s="723"/>
      <c r="MYP53" s="723"/>
      <c r="MYQ53" s="723"/>
      <c r="MYR53" s="723"/>
      <c r="MYS53" s="723"/>
      <c r="MYT53" s="723"/>
      <c r="MYU53" s="723"/>
      <c r="MYV53" s="723"/>
      <c r="MYW53" s="723"/>
      <c r="MYX53" s="723"/>
      <c r="MYY53" s="723"/>
      <c r="MYZ53" s="723"/>
      <c r="MZA53" s="723"/>
      <c r="MZB53" s="723"/>
      <c r="MZC53" s="723"/>
      <c r="MZD53" s="723"/>
      <c r="MZE53" s="723"/>
      <c r="MZF53" s="723"/>
      <c r="MZG53" s="723"/>
      <c r="MZH53" s="723"/>
      <c r="MZI53" s="723"/>
      <c r="MZJ53" s="723"/>
      <c r="MZK53" s="723"/>
      <c r="MZL53" s="723"/>
      <c r="MZM53" s="723"/>
      <c r="MZN53" s="723"/>
      <c r="MZO53" s="723"/>
      <c r="MZP53" s="723"/>
      <c r="MZQ53" s="723"/>
      <c r="MZR53" s="723"/>
      <c r="MZS53" s="723"/>
      <c r="MZT53" s="723"/>
      <c r="MZU53" s="723"/>
      <c r="MZV53" s="723"/>
      <c r="MZW53" s="723"/>
      <c r="MZX53" s="723"/>
      <c r="MZY53" s="723"/>
      <c r="MZZ53" s="723"/>
      <c r="NAA53" s="723"/>
      <c r="NAB53" s="723"/>
      <c r="NAC53" s="723"/>
      <c r="NAD53" s="723"/>
      <c r="NAE53" s="723"/>
      <c r="NAF53" s="723"/>
      <c r="NAG53" s="723"/>
      <c r="NAH53" s="723"/>
      <c r="NAI53" s="723"/>
      <c r="NAJ53" s="723"/>
      <c r="NAK53" s="723"/>
      <c r="NAL53" s="723"/>
      <c r="NAM53" s="723"/>
      <c r="NAN53" s="723"/>
      <c r="NAO53" s="723"/>
      <c r="NAP53" s="723"/>
      <c r="NAQ53" s="723"/>
      <c r="NAR53" s="723"/>
      <c r="NAS53" s="723"/>
      <c r="NAT53" s="723"/>
      <c r="NAU53" s="723"/>
      <c r="NAV53" s="723"/>
      <c r="NAW53" s="723"/>
      <c r="NAX53" s="723"/>
      <c r="NAY53" s="723"/>
      <c r="NAZ53" s="723"/>
      <c r="NBA53" s="723"/>
      <c r="NBB53" s="723"/>
      <c r="NBC53" s="723"/>
      <c r="NBD53" s="723"/>
      <c r="NBE53" s="723"/>
      <c r="NBF53" s="723"/>
      <c r="NBG53" s="723"/>
      <c r="NBH53" s="723"/>
      <c r="NBI53" s="723"/>
      <c r="NBJ53" s="723"/>
      <c r="NBK53" s="723"/>
      <c r="NBL53" s="723"/>
      <c r="NBM53" s="723"/>
      <c r="NBN53" s="723"/>
      <c r="NBO53" s="723"/>
      <c r="NBP53" s="723"/>
      <c r="NBQ53" s="723"/>
      <c r="NBR53" s="723"/>
      <c r="NBS53" s="723"/>
      <c r="NBT53" s="723"/>
      <c r="NBU53" s="723"/>
      <c r="NBV53" s="723"/>
      <c r="NBW53" s="723"/>
      <c r="NBX53" s="723"/>
      <c r="NBY53" s="723"/>
      <c r="NBZ53" s="723"/>
      <c r="NCA53" s="723"/>
      <c r="NCB53" s="723"/>
      <c r="NCC53" s="723"/>
      <c r="NCD53" s="723"/>
      <c r="NCE53" s="723"/>
      <c r="NCF53" s="723"/>
      <c r="NCG53" s="723"/>
      <c r="NCH53" s="723"/>
      <c r="NCI53" s="723"/>
      <c r="NCJ53" s="723"/>
      <c r="NCK53" s="723"/>
      <c r="NCL53" s="723"/>
      <c r="NCM53" s="723"/>
      <c r="NCN53" s="723"/>
      <c r="NCO53" s="723"/>
      <c r="NCP53" s="723"/>
      <c r="NCQ53" s="723"/>
      <c r="NCR53" s="723"/>
      <c r="NCS53" s="723"/>
      <c r="NCT53" s="723"/>
      <c r="NCU53" s="723"/>
      <c r="NCV53" s="723"/>
      <c r="NCW53" s="723"/>
      <c r="NCX53" s="723"/>
      <c r="NCY53" s="723"/>
      <c r="NCZ53" s="723"/>
      <c r="NDA53" s="723"/>
      <c r="NDB53" s="723"/>
      <c r="NDC53" s="723"/>
      <c r="NDD53" s="723"/>
      <c r="NDE53" s="723"/>
      <c r="NDF53" s="723"/>
      <c r="NDG53" s="723"/>
      <c r="NDH53" s="723"/>
      <c r="NDI53" s="723"/>
      <c r="NDJ53" s="723"/>
      <c r="NDK53" s="723"/>
      <c r="NDL53" s="723"/>
      <c r="NDM53" s="723"/>
      <c r="NDN53" s="723"/>
      <c r="NDO53" s="723"/>
      <c r="NDP53" s="723"/>
      <c r="NDQ53" s="723"/>
      <c r="NDR53" s="723"/>
      <c r="NDS53" s="723"/>
      <c r="NDT53" s="723"/>
      <c r="NDU53" s="723"/>
      <c r="NDV53" s="723"/>
      <c r="NDW53" s="723"/>
      <c r="NDX53" s="723"/>
      <c r="NDY53" s="723"/>
      <c r="NDZ53" s="723"/>
      <c r="NEA53" s="723"/>
      <c r="NEB53" s="723"/>
      <c r="NEC53" s="723"/>
      <c r="NED53" s="723"/>
      <c r="NEE53" s="723"/>
      <c r="NEF53" s="723"/>
      <c r="NEG53" s="723"/>
      <c r="NEH53" s="723"/>
      <c r="NEI53" s="723"/>
      <c r="NEJ53" s="723"/>
      <c r="NEK53" s="723"/>
      <c r="NEL53" s="723"/>
      <c r="NEM53" s="723"/>
      <c r="NEN53" s="723"/>
      <c r="NEO53" s="723"/>
      <c r="NEP53" s="723"/>
      <c r="NEQ53" s="723"/>
      <c r="NER53" s="723"/>
      <c r="NES53" s="723"/>
      <c r="NET53" s="723"/>
      <c r="NEU53" s="723"/>
      <c r="NEV53" s="723"/>
      <c r="NEW53" s="723"/>
      <c r="NEX53" s="723"/>
      <c r="NEY53" s="723"/>
      <c r="NEZ53" s="723"/>
      <c r="NFA53" s="723"/>
      <c r="NFB53" s="723"/>
      <c r="NFC53" s="723"/>
      <c r="NFD53" s="723"/>
      <c r="NFE53" s="723"/>
      <c r="NFF53" s="723"/>
      <c r="NFG53" s="723"/>
      <c r="NFH53" s="723"/>
      <c r="NFI53" s="723"/>
      <c r="NFJ53" s="723"/>
      <c r="NFK53" s="723"/>
      <c r="NFL53" s="723"/>
      <c r="NFM53" s="723"/>
      <c r="NFN53" s="723"/>
      <c r="NFO53" s="723"/>
      <c r="NFP53" s="723"/>
      <c r="NFQ53" s="723"/>
      <c r="NFR53" s="723"/>
      <c r="NFS53" s="723"/>
      <c r="NFT53" s="723"/>
      <c r="NFU53" s="723"/>
      <c r="NFV53" s="723"/>
      <c r="NFW53" s="723"/>
      <c r="NFX53" s="723"/>
      <c r="NFY53" s="723"/>
      <c r="NFZ53" s="723"/>
      <c r="NGA53" s="723"/>
      <c r="NGB53" s="723"/>
      <c r="NGC53" s="723"/>
      <c r="NGD53" s="723"/>
      <c r="NGE53" s="723"/>
      <c r="NGF53" s="723"/>
      <c r="NGG53" s="723"/>
      <c r="NGH53" s="723"/>
      <c r="NGI53" s="723"/>
      <c r="NGJ53" s="723"/>
      <c r="NGK53" s="723"/>
      <c r="NGL53" s="723"/>
      <c r="NGM53" s="723"/>
      <c r="NGN53" s="723"/>
      <c r="NGO53" s="723"/>
      <c r="NGP53" s="723"/>
      <c r="NGQ53" s="723"/>
      <c r="NGR53" s="723"/>
      <c r="NGS53" s="723"/>
      <c r="NGT53" s="723"/>
      <c r="NGU53" s="723"/>
      <c r="NGV53" s="723"/>
      <c r="NGW53" s="723"/>
      <c r="NGX53" s="723"/>
      <c r="NGY53" s="723"/>
      <c r="NGZ53" s="723"/>
      <c r="NHA53" s="723"/>
      <c r="NHB53" s="723"/>
      <c r="NHC53" s="723"/>
      <c r="NHD53" s="723"/>
      <c r="NHE53" s="723"/>
      <c r="NHF53" s="723"/>
      <c r="NHG53" s="723"/>
      <c r="NHH53" s="723"/>
      <c r="NHI53" s="723"/>
      <c r="NHJ53" s="723"/>
      <c r="NHK53" s="723"/>
      <c r="NHL53" s="723"/>
      <c r="NHM53" s="723"/>
      <c r="NHN53" s="723"/>
      <c r="NHO53" s="723"/>
      <c r="NHP53" s="723"/>
      <c r="NHQ53" s="723"/>
      <c r="NHR53" s="723"/>
      <c r="NHS53" s="723"/>
      <c r="NHT53" s="723"/>
      <c r="NHU53" s="723"/>
      <c r="NHV53" s="723"/>
      <c r="NHW53" s="723"/>
      <c r="NHX53" s="723"/>
      <c r="NHY53" s="723"/>
      <c r="NHZ53" s="723"/>
      <c r="NIA53" s="723"/>
      <c r="NIB53" s="723"/>
      <c r="NIC53" s="723"/>
      <c r="NID53" s="723"/>
      <c r="NIE53" s="723"/>
      <c r="NIF53" s="723"/>
      <c r="NIG53" s="723"/>
      <c r="NIH53" s="723"/>
      <c r="NII53" s="723"/>
      <c r="NIJ53" s="723"/>
      <c r="NIK53" s="723"/>
      <c r="NIL53" s="723"/>
      <c r="NIM53" s="723"/>
      <c r="NIN53" s="723"/>
      <c r="NIO53" s="723"/>
      <c r="NIP53" s="723"/>
      <c r="NIQ53" s="723"/>
      <c r="NIR53" s="723"/>
      <c r="NIS53" s="723"/>
      <c r="NIT53" s="723"/>
      <c r="NIU53" s="723"/>
      <c r="NIV53" s="723"/>
      <c r="NIW53" s="723"/>
      <c r="NIX53" s="723"/>
      <c r="NIY53" s="723"/>
      <c r="NIZ53" s="723"/>
      <c r="NJA53" s="723"/>
      <c r="NJB53" s="723"/>
      <c r="NJC53" s="723"/>
      <c r="NJD53" s="723"/>
      <c r="NJE53" s="723"/>
      <c r="NJF53" s="723"/>
      <c r="NJG53" s="723"/>
      <c r="NJH53" s="723"/>
      <c r="NJI53" s="723"/>
      <c r="NJJ53" s="723"/>
      <c r="NJK53" s="723"/>
      <c r="NJL53" s="723"/>
      <c r="NJM53" s="723"/>
      <c r="NJN53" s="723"/>
      <c r="NJO53" s="723"/>
      <c r="NJP53" s="723"/>
      <c r="NJQ53" s="723"/>
      <c r="NJR53" s="723"/>
      <c r="NJS53" s="723"/>
      <c r="NJT53" s="723"/>
      <c r="NJU53" s="723"/>
      <c r="NJV53" s="723"/>
      <c r="NJW53" s="723"/>
      <c r="NJX53" s="723"/>
      <c r="NJY53" s="723"/>
      <c r="NJZ53" s="723"/>
      <c r="NKA53" s="723"/>
      <c r="NKB53" s="723"/>
      <c r="NKC53" s="723"/>
      <c r="NKD53" s="723"/>
      <c r="NKE53" s="723"/>
      <c r="NKF53" s="723"/>
      <c r="NKG53" s="723"/>
      <c r="NKH53" s="723"/>
      <c r="NKI53" s="723"/>
      <c r="NKJ53" s="723"/>
      <c r="NKK53" s="723"/>
      <c r="NKL53" s="723"/>
      <c r="NKM53" s="723"/>
      <c r="NKN53" s="723"/>
      <c r="NKO53" s="723"/>
      <c r="NKP53" s="723"/>
      <c r="NKQ53" s="723"/>
      <c r="NKR53" s="723"/>
      <c r="NKS53" s="723"/>
      <c r="NKT53" s="723"/>
      <c r="NKU53" s="723"/>
      <c r="NKV53" s="723"/>
      <c r="NKW53" s="723"/>
      <c r="NKX53" s="723"/>
      <c r="NKY53" s="723"/>
      <c r="NKZ53" s="723"/>
      <c r="NLA53" s="723"/>
      <c r="NLB53" s="723"/>
      <c r="NLC53" s="723"/>
      <c r="NLD53" s="723"/>
      <c r="NLE53" s="723"/>
      <c r="NLF53" s="723"/>
      <c r="NLG53" s="723"/>
      <c r="NLH53" s="723"/>
      <c r="NLI53" s="723"/>
      <c r="NLJ53" s="723"/>
      <c r="NLK53" s="723"/>
      <c r="NLL53" s="723"/>
      <c r="NLM53" s="723"/>
      <c r="NLN53" s="723"/>
      <c r="NLO53" s="723"/>
      <c r="NLP53" s="723"/>
      <c r="NLQ53" s="723"/>
      <c r="NLR53" s="723"/>
      <c r="NLS53" s="723"/>
      <c r="NLT53" s="723"/>
      <c r="NLU53" s="723"/>
      <c r="NLV53" s="723"/>
      <c r="NLW53" s="723"/>
      <c r="NLX53" s="723"/>
      <c r="NLY53" s="723"/>
      <c r="NLZ53" s="723"/>
      <c r="NMA53" s="723"/>
      <c r="NMB53" s="723"/>
      <c r="NMC53" s="723"/>
      <c r="NMD53" s="723"/>
      <c r="NME53" s="723"/>
      <c r="NMF53" s="723"/>
      <c r="NMG53" s="723"/>
      <c r="NMH53" s="723"/>
      <c r="NMI53" s="723"/>
      <c r="NMJ53" s="723"/>
      <c r="NMK53" s="723"/>
      <c r="NML53" s="723"/>
      <c r="NMM53" s="723"/>
      <c r="NMN53" s="723"/>
      <c r="NMO53" s="723"/>
      <c r="NMP53" s="723"/>
      <c r="NMQ53" s="723"/>
      <c r="NMR53" s="723"/>
      <c r="NMS53" s="723"/>
      <c r="NMT53" s="723"/>
      <c r="NMU53" s="723"/>
      <c r="NMV53" s="723"/>
      <c r="NMW53" s="723"/>
      <c r="NMX53" s="723"/>
      <c r="NMY53" s="723"/>
      <c r="NMZ53" s="723"/>
      <c r="NNA53" s="723"/>
      <c r="NNB53" s="723"/>
      <c r="NNC53" s="723"/>
      <c r="NND53" s="723"/>
      <c r="NNE53" s="723"/>
      <c r="NNF53" s="723"/>
      <c r="NNG53" s="723"/>
      <c r="NNH53" s="723"/>
      <c r="NNI53" s="723"/>
      <c r="NNJ53" s="723"/>
      <c r="NNK53" s="723"/>
      <c r="NNL53" s="723"/>
      <c r="NNM53" s="723"/>
      <c r="NNN53" s="723"/>
      <c r="NNO53" s="723"/>
      <c r="NNP53" s="723"/>
      <c r="NNQ53" s="723"/>
      <c r="NNR53" s="723"/>
      <c r="NNS53" s="723"/>
      <c r="NNT53" s="723"/>
      <c r="NNU53" s="723"/>
      <c r="NNV53" s="723"/>
      <c r="NNW53" s="723"/>
      <c r="NNX53" s="723"/>
      <c r="NNY53" s="723"/>
      <c r="NNZ53" s="723"/>
      <c r="NOA53" s="723"/>
      <c r="NOB53" s="723"/>
      <c r="NOC53" s="723"/>
      <c r="NOD53" s="723"/>
      <c r="NOE53" s="723"/>
      <c r="NOF53" s="723"/>
      <c r="NOG53" s="723"/>
      <c r="NOH53" s="723"/>
      <c r="NOI53" s="723"/>
      <c r="NOJ53" s="723"/>
      <c r="NOK53" s="723"/>
      <c r="NOL53" s="723"/>
      <c r="NOM53" s="723"/>
      <c r="NON53" s="723"/>
      <c r="NOO53" s="723"/>
      <c r="NOP53" s="723"/>
      <c r="NOQ53" s="723"/>
      <c r="NOR53" s="723"/>
      <c r="NOS53" s="723"/>
      <c r="NOT53" s="723"/>
      <c r="NOU53" s="723"/>
      <c r="NOV53" s="723"/>
      <c r="NOW53" s="723"/>
      <c r="NOX53" s="723"/>
      <c r="NOY53" s="723"/>
      <c r="NOZ53" s="723"/>
      <c r="NPA53" s="723"/>
      <c r="NPB53" s="723"/>
      <c r="NPC53" s="723"/>
      <c r="NPD53" s="723"/>
      <c r="NPE53" s="723"/>
      <c r="NPF53" s="723"/>
      <c r="NPG53" s="723"/>
      <c r="NPH53" s="723"/>
      <c r="NPI53" s="723"/>
      <c r="NPJ53" s="723"/>
      <c r="NPK53" s="723"/>
      <c r="NPL53" s="723"/>
      <c r="NPM53" s="723"/>
      <c r="NPN53" s="723"/>
      <c r="NPO53" s="723"/>
      <c r="NPP53" s="723"/>
      <c r="NPQ53" s="723"/>
      <c r="NPR53" s="723"/>
      <c r="NPS53" s="723"/>
      <c r="NPT53" s="723"/>
      <c r="NPU53" s="723"/>
      <c r="NPV53" s="723"/>
      <c r="NPW53" s="723"/>
      <c r="NPX53" s="723"/>
      <c r="NPY53" s="723"/>
      <c r="NPZ53" s="723"/>
      <c r="NQA53" s="723"/>
      <c r="NQB53" s="723"/>
      <c r="NQC53" s="723"/>
      <c r="NQD53" s="723"/>
      <c r="NQE53" s="723"/>
      <c r="NQF53" s="723"/>
      <c r="NQG53" s="723"/>
      <c r="NQH53" s="723"/>
      <c r="NQI53" s="723"/>
      <c r="NQJ53" s="723"/>
      <c r="NQK53" s="723"/>
      <c r="NQL53" s="723"/>
      <c r="NQM53" s="723"/>
      <c r="NQN53" s="723"/>
      <c r="NQO53" s="723"/>
      <c r="NQP53" s="723"/>
      <c r="NQQ53" s="723"/>
      <c r="NQR53" s="723"/>
      <c r="NQS53" s="723"/>
      <c r="NQT53" s="723"/>
      <c r="NQU53" s="723"/>
      <c r="NQV53" s="723"/>
      <c r="NQW53" s="723"/>
      <c r="NQX53" s="723"/>
      <c r="NQY53" s="723"/>
      <c r="NQZ53" s="723"/>
      <c r="NRA53" s="723"/>
      <c r="NRB53" s="723"/>
      <c r="NRC53" s="723"/>
      <c r="NRD53" s="723"/>
      <c r="NRE53" s="723"/>
      <c r="NRF53" s="723"/>
      <c r="NRG53" s="723"/>
      <c r="NRH53" s="723"/>
      <c r="NRI53" s="723"/>
      <c r="NRJ53" s="723"/>
      <c r="NRK53" s="723"/>
      <c r="NRL53" s="723"/>
      <c r="NRM53" s="723"/>
      <c r="NRN53" s="723"/>
      <c r="NRO53" s="723"/>
      <c r="NRP53" s="723"/>
      <c r="NRQ53" s="723"/>
      <c r="NRR53" s="723"/>
      <c r="NRS53" s="723"/>
      <c r="NRT53" s="723"/>
      <c r="NRU53" s="723"/>
      <c r="NRV53" s="723"/>
      <c r="NRW53" s="723"/>
      <c r="NRX53" s="723"/>
      <c r="NRY53" s="723"/>
      <c r="NRZ53" s="723"/>
      <c r="NSA53" s="723"/>
      <c r="NSB53" s="723"/>
      <c r="NSC53" s="723"/>
      <c r="NSD53" s="723"/>
      <c r="NSE53" s="723"/>
      <c r="NSF53" s="723"/>
      <c r="NSG53" s="723"/>
      <c r="NSH53" s="723"/>
      <c r="NSI53" s="723"/>
      <c r="NSJ53" s="723"/>
      <c r="NSK53" s="723"/>
      <c r="NSL53" s="723"/>
      <c r="NSM53" s="723"/>
      <c r="NSN53" s="723"/>
      <c r="NSO53" s="723"/>
      <c r="NSP53" s="723"/>
      <c r="NSQ53" s="723"/>
      <c r="NSR53" s="723"/>
      <c r="NSS53" s="723"/>
      <c r="NST53" s="723"/>
      <c r="NSU53" s="723"/>
      <c r="NSV53" s="723"/>
      <c r="NSW53" s="723"/>
      <c r="NSX53" s="723"/>
      <c r="NSY53" s="723"/>
      <c r="NSZ53" s="723"/>
      <c r="NTA53" s="723"/>
      <c r="NTB53" s="723"/>
      <c r="NTC53" s="723"/>
      <c r="NTD53" s="723"/>
      <c r="NTE53" s="723"/>
      <c r="NTF53" s="723"/>
      <c r="NTG53" s="723"/>
      <c r="NTH53" s="723"/>
      <c r="NTI53" s="723"/>
      <c r="NTJ53" s="723"/>
      <c r="NTK53" s="723"/>
      <c r="NTL53" s="723"/>
      <c r="NTM53" s="723"/>
      <c r="NTN53" s="723"/>
      <c r="NTO53" s="723"/>
      <c r="NTP53" s="723"/>
      <c r="NTQ53" s="723"/>
      <c r="NTR53" s="723"/>
      <c r="NTS53" s="723"/>
      <c r="NTT53" s="723"/>
      <c r="NTU53" s="723"/>
      <c r="NTV53" s="723"/>
      <c r="NTW53" s="723"/>
      <c r="NTX53" s="723"/>
      <c r="NTY53" s="723"/>
      <c r="NTZ53" s="723"/>
      <c r="NUA53" s="723"/>
      <c r="NUB53" s="723"/>
      <c r="NUC53" s="723"/>
      <c r="NUD53" s="723"/>
      <c r="NUE53" s="723"/>
      <c r="NUF53" s="723"/>
      <c r="NUG53" s="723"/>
      <c r="NUH53" s="723"/>
      <c r="NUI53" s="723"/>
      <c r="NUJ53" s="723"/>
      <c r="NUK53" s="723"/>
      <c r="NUL53" s="723"/>
      <c r="NUM53" s="723"/>
      <c r="NUN53" s="723"/>
      <c r="NUO53" s="723"/>
      <c r="NUP53" s="723"/>
      <c r="NUQ53" s="723"/>
      <c r="NUR53" s="723"/>
      <c r="NUS53" s="723"/>
      <c r="NUT53" s="723"/>
      <c r="NUU53" s="723"/>
      <c r="NUV53" s="723"/>
      <c r="NUW53" s="723"/>
      <c r="NUX53" s="723"/>
      <c r="NUY53" s="723"/>
      <c r="NUZ53" s="723"/>
      <c r="NVA53" s="723"/>
      <c r="NVB53" s="723"/>
      <c r="NVC53" s="723"/>
      <c r="NVD53" s="723"/>
      <c r="NVE53" s="723"/>
      <c r="NVF53" s="723"/>
      <c r="NVG53" s="723"/>
      <c r="NVH53" s="723"/>
      <c r="NVI53" s="723"/>
      <c r="NVJ53" s="723"/>
      <c r="NVK53" s="723"/>
      <c r="NVL53" s="723"/>
      <c r="NVM53" s="723"/>
      <c r="NVN53" s="723"/>
      <c r="NVO53" s="723"/>
      <c r="NVP53" s="723"/>
      <c r="NVQ53" s="723"/>
      <c r="NVR53" s="723"/>
      <c r="NVS53" s="723"/>
      <c r="NVT53" s="723"/>
      <c r="NVU53" s="723"/>
      <c r="NVV53" s="723"/>
      <c r="NVW53" s="723"/>
      <c r="NVX53" s="723"/>
      <c r="NVY53" s="723"/>
      <c r="NVZ53" s="723"/>
      <c r="NWA53" s="723"/>
      <c r="NWB53" s="723"/>
      <c r="NWC53" s="723"/>
      <c r="NWD53" s="723"/>
      <c r="NWE53" s="723"/>
      <c r="NWF53" s="723"/>
      <c r="NWG53" s="723"/>
      <c r="NWH53" s="723"/>
      <c r="NWI53" s="723"/>
      <c r="NWJ53" s="723"/>
      <c r="NWK53" s="723"/>
      <c r="NWL53" s="723"/>
      <c r="NWM53" s="723"/>
      <c r="NWN53" s="723"/>
      <c r="NWO53" s="723"/>
      <c r="NWP53" s="723"/>
      <c r="NWQ53" s="723"/>
      <c r="NWR53" s="723"/>
      <c r="NWS53" s="723"/>
      <c r="NWT53" s="723"/>
      <c r="NWU53" s="723"/>
      <c r="NWV53" s="723"/>
      <c r="NWW53" s="723"/>
      <c r="NWX53" s="723"/>
      <c r="NWY53" s="723"/>
      <c r="NWZ53" s="723"/>
      <c r="NXA53" s="723"/>
      <c r="NXB53" s="723"/>
      <c r="NXC53" s="723"/>
      <c r="NXD53" s="723"/>
      <c r="NXE53" s="723"/>
      <c r="NXF53" s="723"/>
      <c r="NXG53" s="723"/>
      <c r="NXH53" s="723"/>
      <c r="NXI53" s="723"/>
      <c r="NXJ53" s="723"/>
      <c r="NXK53" s="723"/>
      <c r="NXL53" s="723"/>
      <c r="NXM53" s="723"/>
      <c r="NXN53" s="723"/>
      <c r="NXO53" s="723"/>
      <c r="NXP53" s="723"/>
      <c r="NXQ53" s="723"/>
      <c r="NXR53" s="723"/>
      <c r="NXS53" s="723"/>
      <c r="NXT53" s="723"/>
      <c r="NXU53" s="723"/>
      <c r="NXV53" s="723"/>
      <c r="NXW53" s="723"/>
      <c r="NXX53" s="723"/>
      <c r="NXY53" s="723"/>
      <c r="NXZ53" s="723"/>
      <c r="NYA53" s="723"/>
      <c r="NYB53" s="723"/>
      <c r="NYC53" s="723"/>
      <c r="NYD53" s="723"/>
      <c r="NYE53" s="723"/>
      <c r="NYF53" s="723"/>
      <c r="NYG53" s="723"/>
      <c r="NYH53" s="723"/>
      <c r="NYI53" s="723"/>
      <c r="NYJ53" s="723"/>
      <c r="NYK53" s="723"/>
      <c r="NYL53" s="723"/>
      <c r="NYM53" s="723"/>
      <c r="NYN53" s="723"/>
      <c r="NYO53" s="723"/>
      <c r="NYP53" s="723"/>
      <c r="NYQ53" s="723"/>
      <c r="NYR53" s="723"/>
      <c r="NYS53" s="723"/>
      <c r="NYT53" s="723"/>
      <c r="NYU53" s="723"/>
      <c r="NYV53" s="723"/>
      <c r="NYW53" s="723"/>
      <c r="NYX53" s="723"/>
      <c r="NYY53" s="723"/>
      <c r="NYZ53" s="723"/>
      <c r="NZA53" s="723"/>
      <c r="NZB53" s="723"/>
      <c r="NZC53" s="723"/>
      <c r="NZD53" s="723"/>
      <c r="NZE53" s="723"/>
      <c r="NZF53" s="723"/>
      <c r="NZG53" s="723"/>
      <c r="NZH53" s="723"/>
      <c r="NZI53" s="723"/>
      <c r="NZJ53" s="723"/>
      <c r="NZK53" s="723"/>
      <c r="NZL53" s="723"/>
      <c r="NZM53" s="723"/>
      <c r="NZN53" s="723"/>
      <c r="NZO53" s="723"/>
      <c r="NZP53" s="723"/>
      <c r="NZQ53" s="723"/>
      <c r="NZR53" s="723"/>
      <c r="NZS53" s="723"/>
      <c r="NZT53" s="723"/>
      <c r="NZU53" s="723"/>
      <c r="NZV53" s="723"/>
      <c r="NZW53" s="723"/>
      <c r="NZX53" s="723"/>
      <c r="NZY53" s="723"/>
      <c r="NZZ53" s="723"/>
      <c r="OAA53" s="723"/>
      <c r="OAB53" s="723"/>
      <c r="OAC53" s="723"/>
      <c r="OAD53" s="723"/>
      <c r="OAE53" s="723"/>
      <c r="OAF53" s="723"/>
      <c r="OAG53" s="723"/>
      <c r="OAH53" s="723"/>
      <c r="OAI53" s="723"/>
      <c r="OAJ53" s="723"/>
      <c r="OAK53" s="723"/>
      <c r="OAL53" s="723"/>
      <c r="OAM53" s="723"/>
      <c r="OAN53" s="723"/>
      <c r="OAO53" s="723"/>
      <c r="OAP53" s="723"/>
      <c r="OAQ53" s="723"/>
      <c r="OAR53" s="723"/>
      <c r="OAS53" s="723"/>
      <c r="OAT53" s="723"/>
      <c r="OAU53" s="723"/>
      <c r="OAV53" s="723"/>
      <c r="OAW53" s="723"/>
      <c r="OAX53" s="723"/>
      <c r="OAY53" s="723"/>
      <c r="OAZ53" s="723"/>
      <c r="OBA53" s="723"/>
      <c r="OBB53" s="723"/>
      <c r="OBC53" s="723"/>
      <c r="OBD53" s="723"/>
      <c r="OBE53" s="723"/>
      <c r="OBF53" s="723"/>
      <c r="OBG53" s="723"/>
      <c r="OBH53" s="723"/>
      <c r="OBI53" s="723"/>
      <c r="OBJ53" s="723"/>
      <c r="OBK53" s="723"/>
      <c r="OBL53" s="723"/>
      <c r="OBM53" s="723"/>
      <c r="OBN53" s="723"/>
      <c r="OBO53" s="723"/>
      <c r="OBP53" s="723"/>
      <c r="OBQ53" s="723"/>
      <c r="OBR53" s="723"/>
      <c r="OBS53" s="723"/>
      <c r="OBT53" s="723"/>
      <c r="OBU53" s="723"/>
      <c r="OBV53" s="723"/>
      <c r="OBW53" s="723"/>
      <c r="OBX53" s="723"/>
      <c r="OBY53" s="723"/>
      <c r="OBZ53" s="723"/>
      <c r="OCA53" s="723"/>
      <c r="OCB53" s="723"/>
      <c r="OCC53" s="723"/>
      <c r="OCD53" s="723"/>
      <c r="OCE53" s="723"/>
      <c r="OCF53" s="723"/>
      <c r="OCG53" s="723"/>
      <c r="OCH53" s="723"/>
      <c r="OCI53" s="723"/>
      <c r="OCJ53" s="723"/>
      <c r="OCK53" s="723"/>
      <c r="OCL53" s="723"/>
      <c r="OCM53" s="723"/>
      <c r="OCN53" s="723"/>
      <c r="OCO53" s="723"/>
      <c r="OCP53" s="723"/>
      <c r="OCQ53" s="723"/>
      <c r="OCR53" s="723"/>
      <c r="OCS53" s="723"/>
      <c r="OCT53" s="723"/>
      <c r="OCU53" s="723"/>
      <c r="OCV53" s="723"/>
      <c r="OCW53" s="723"/>
      <c r="OCX53" s="723"/>
      <c r="OCY53" s="723"/>
      <c r="OCZ53" s="723"/>
      <c r="ODA53" s="723"/>
      <c r="ODB53" s="723"/>
      <c r="ODC53" s="723"/>
      <c r="ODD53" s="723"/>
      <c r="ODE53" s="723"/>
      <c r="ODF53" s="723"/>
      <c r="ODG53" s="723"/>
      <c r="ODH53" s="723"/>
      <c r="ODI53" s="723"/>
      <c r="ODJ53" s="723"/>
      <c r="ODK53" s="723"/>
      <c r="ODL53" s="723"/>
      <c r="ODM53" s="723"/>
      <c r="ODN53" s="723"/>
      <c r="ODO53" s="723"/>
      <c r="ODP53" s="723"/>
      <c r="ODQ53" s="723"/>
      <c r="ODR53" s="723"/>
      <c r="ODS53" s="723"/>
      <c r="ODT53" s="723"/>
      <c r="ODU53" s="723"/>
      <c r="ODV53" s="723"/>
      <c r="ODW53" s="723"/>
      <c r="ODX53" s="723"/>
      <c r="ODY53" s="723"/>
      <c r="ODZ53" s="723"/>
      <c r="OEA53" s="723"/>
      <c r="OEB53" s="723"/>
      <c r="OEC53" s="723"/>
      <c r="OED53" s="723"/>
      <c r="OEE53" s="723"/>
      <c r="OEF53" s="723"/>
      <c r="OEG53" s="723"/>
      <c r="OEH53" s="723"/>
      <c r="OEI53" s="723"/>
      <c r="OEJ53" s="723"/>
      <c r="OEK53" s="723"/>
      <c r="OEL53" s="723"/>
      <c r="OEM53" s="723"/>
      <c r="OEN53" s="723"/>
      <c r="OEO53" s="723"/>
      <c r="OEP53" s="723"/>
      <c r="OEQ53" s="723"/>
      <c r="OER53" s="723"/>
      <c r="OES53" s="723"/>
      <c r="OET53" s="723"/>
      <c r="OEU53" s="723"/>
      <c r="OEV53" s="723"/>
      <c r="OEW53" s="723"/>
      <c r="OEX53" s="723"/>
      <c r="OEY53" s="723"/>
      <c r="OEZ53" s="723"/>
      <c r="OFA53" s="723"/>
      <c r="OFB53" s="723"/>
      <c r="OFC53" s="723"/>
      <c r="OFD53" s="723"/>
      <c r="OFE53" s="723"/>
      <c r="OFF53" s="723"/>
      <c r="OFG53" s="723"/>
      <c r="OFH53" s="723"/>
      <c r="OFI53" s="723"/>
      <c r="OFJ53" s="723"/>
      <c r="OFK53" s="723"/>
      <c r="OFL53" s="723"/>
      <c r="OFM53" s="723"/>
      <c r="OFN53" s="723"/>
      <c r="OFO53" s="723"/>
      <c r="OFP53" s="723"/>
      <c r="OFQ53" s="723"/>
      <c r="OFR53" s="723"/>
      <c r="OFS53" s="723"/>
      <c r="OFT53" s="723"/>
      <c r="OFU53" s="723"/>
      <c r="OFV53" s="723"/>
      <c r="OFW53" s="723"/>
      <c r="OFX53" s="723"/>
      <c r="OFY53" s="723"/>
      <c r="OFZ53" s="723"/>
      <c r="OGA53" s="723"/>
      <c r="OGB53" s="723"/>
      <c r="OGC53" s="723"/>
      <c r="OGD53" s="723"/>
      <c r="OGE53" s="723"/>
      <c r="OGF53" s="723"/>
      <c r="OGG53" s="723"/>
      <c r="OGH53" s="723"/>
      <c r="OGI53" s="723"/>
      <c r="OGJ53" s="723"/>
      <c r="OGK53" s="723"/>
      <c r="OGL53" s="723"/>
      <c r="OGM53" s="723"/>
      <c r="OGN53" s="723"/>
      <c r="OGO53" s="723"/>
      <c r="OGP53" s="723"/>
      <c r="OGQ53" s="723"/>
      <c r="OGR53" s="723"/>
      <c r="OGS53" s="723"/>
      <c r="OGT53" s="723"/>
      <c r="OGU53" s="723"/>
      <c r="OGV53" s="723"/>
      <c r="OGW53" s="723"/>
      <c r="OGX53" s="723"/>
      <c r="OGY53" s="723"/>
      <c r="OGZ53" s="723"/>
      <c r="OHA53" s="723"/>
      <c r="OHB53" s="723"/>
      <c r="OHC53" s="723"/>
      <c r="OHD53" s="723"/>
      <c r="OHE53" s="723"/>
      <c r="OHF53" s="723"/>
      <c r="OHG53" s="723"/>
      <c r="OHH53" s="723"/>
      <c r="OHI53" s="723"/>
      <c r="OHJ53" s="723"/>
      <c r="OHK53" s="723"/>
      <c r="OHL53" s="723"/>
      <c r="OHM53" s="723"/>
      <c r="OHN53" s="723"/>
      <c r="OHO53" s="723"/>
      <c r="OHP53" s="723"/>
      <c r="OHQ53" s="723"/>
      <c r="OHR53" s="723"/>
      <c r="OHS53" s="723"/>
      <c r="OHT53" s="723"/>
      <c r="OHU53" s="723"/>
      <c r="OHV53" s="723"/>
      <c r="OHW53" s="723"/>
      <c r="OHX53" s="723"/>
      <c r="OHY53" s="723"/>
      <c r="OHZ53" s="723"/>
      <c r="OIA53" s="723"/>
      <c r="OIB53" s="723"/>
      <c r="OIC53" s="723"/>
      <c r="OID53" s="723"/>
      <c r="OIE53" s="723"/>
      <c r="OIF53" s="723"/>
      <c r="OIG53" s="723"/>
      <c r="OIH53" s="723"/>
      <c r="OII53" s="723"/>
      <c r="OIJ53" s="723"/>
      <c r="OIK53" s="723"/>
      <c r="OIL53" s="723"/>
      <c r="OIM53" s="723"/>
      <c r="OIN53" s="723"/>
      <c r="OIO53" s="723"/>
      <c r="OIP53" s="723"/>
      <c r="OIQ53" s="723"/>
      <c r="OIR53" s="723"/>
      <c r="OIS53" s="723"/>
      <c r="OIT53" s="723"/>
      <c r="OIU53" s="723"/>
      <c r="OIV53" s="723"/>
      <c r="OIW53" s="723"/>
      <c r="OIX53" s="723"/>
      <c r="OIY53" s="723"/>
      <c r="OIZ53" s="723"/>
      <c r="OJA53" s="723"/>
      <c r="OJB53" s="723"/>
      <c r="OJC53" s="723"/>
      <c r="OJD53" s="723"/>
      <c r="OJE53" s="723"/>
      <c r="OJF53" s="723"/>
      <c r="OJG53" s="723"/>
      <c r="OJH53" s="723"/>
      <c r="OJI53" s="723"/>
      <c r="OJJ53" s="723"/>
      <c r="OJK53" s="723"/>
      <c r="OJL53" s="723"/>
      <c r="OJM53" s="723"/>
      <c r="OJN53" s="723"/>
      <c r="OJO53" s="723"/>
      <c r="OJP53" s="723"/>
      <c r="OJQ53" s="723"/>
      <c r="OJR53" s="723"/>
      <c r="OJS53" s="723"/>
      <c r="OJT53" s="723"/>
      <c r="OJU53" s="723"/>
      <c r="OJV53" s="723"/>
      <c r="OJW53" s="723"/>
      <c r="OJX53" s="723"/>
      <c r="OJY53" s="723"/>
      <c r="OJZ53" s="723"/>
      <c r="OKA53" s="723"/>
      <c r="OKB53" s="723"/>
      <c r="OKC53" s="723"/>
      <c r="OKD53" s="723"/>
      <c r="OKE53" s="723"/>
      <c r="OKF53" s="723"/>
      <c r="OKG53" s="723"/>
      <c r="OKH53" s="723"/>
      <c r="OKI53" s="723"/>
      <c r="OKJ53" s="723"/>
      <c r="OKK53" s="723"/>
      <c r="OKL53" s="723"/>
      <c r="OKM53" s="723"/>
      <c r="OKN53" s="723"/>
      <c r="OKO53" s="723"/>
      <c r="OKP53" s="723"/>
      <c r="OKQ53" s="723"/>
      <c r="OKR53" s="723"/>
      <c r="OKS53" s="723"/>
      <c r="OKT53" s="723"/>
      <c r="OKU53" s="723"/>
      <c r="OKV53" s="723"/>
      <c r="OKW53" s="723"/>
      <c r="OKX53" s="723"/>
      <c r="OKY53" s="723"/>
      <c r="OKZ53" s="723"/>
      <c r="OLA53" s="723"/>
      <c r="OLB53" s="723"/>
      <c r="OLC53" s="723"/>
      <c r="OLD53" s="723"/>
      <c r="OLE53" s="723"/>
      <c r="OLF53" s="723"/>
      <c r="OLG53" s="723"/>
      <c r="OLH53" s="723"/>
      <c r="OLI53" s="723"/>
      <c r="OLJ53" s="723"/>
      <c r="OLK53" s="723"/>
      <c r="OLL53" s="723"/>
      <c r="OLM53" s="723"/>
      <c r="OLN53" s="723"/>
      <c r="OLO53" s="723"/>
      <c r="OLP53" s="723"/>
      <c r="OLQ53" s="723"/>
      <c r="OLR53" s="723"/>
      <c r="OLS53" s="723"/>
      <c r="OLT53" s="723"/>
      <c r="OLU53" s="723"/>
      <c r="OLV53" s="723"/>
      <c r="OLW53" s="723"/>
      <c r="OLX53" s="723"/>
      <c r="OLY53" s="723"/>
      <c r="OLZ53" s="723"/>
      <c r="OMA53" s="723"/>
      <c r="OMB53" s="723"/>
      <c r="OMC53" s="723"/>
      <c r="OMD53" s="723"/>
      <c r="OME53" s="723"/>
      <c r="OMF53" s="723"/>
      <c r="OMG53" s="723"/>
      <c r="OMH53" s="723"/>
      <c r="OMI53" s="723"/>
      <c r="OMJ53" s="723"/>
      <c r="OMK53" s="723"/>
      <c r="OML53" s="723"/>
      <c r="OMM53" s="723"/>
      <c r="OMN53" s="723"/>
      <c r="OMO53" s="723"/>
      <c r="OMP53" s="723"/>
      <c r="OMQ53" s="723"/>
      <c r="OMR53" s="723"/>
      <c r="OMS53" s="723"/>
      <c r="OMT53" s="723"/>
      <c r="OMU53" s="723"/>
      <c r="OMV53" s="723"/>
      <c r="OMW53" s="723"/>
      <c r="OMX53" s="723"/>
      <c r="OMY53" s="723"/>
      <c r="OMZ53" s="723"/>
      <c r="ONA53" s="723"/>
      <c r="ONB53" s="723"/>
      <c r="ONC53" s="723"/>
      <c r="OND53" s="723"/>
      <c r="ONE53" s="723"/>
      <c r="ONF53" s="723"/>
      <c r="ONG53" s="723"/>
      <c r="ONH53" s="723"/>
      <c r="ONI53" s="723"/>
      <c r="ONJ53" s="723"/>
      <c r="ONK53" s="723"/>
      <c r="ONL53" s="723"/>
      <c r="ONM53" s="723"/>
      <c r="ONN53" s="723"/>
      <c r="ONO53" s="723"/>
      <c r="ONP53" s="723"/>
      <c r="ONQ53" s="723"/>
      <c r="ONR53" s="723"/>
      <c r="ONS53" s="723"/>
      <c r="ONT53" s="723"/>
      <c r="ONU53" s="723"/>
      <c r="ONV53" s="723"/>
      <c r="ONW53" s="723"/>
      <c r="ONX53" s="723"/>
      <c r="ONY53" s="723"/>
      <c r="ONZ53" s="723"/>
      <c r="OOA53" s="723"/>
      <c r="OOB53" s="723"/>
      <c r="OOC53" s="723"/>
      <c r="OOD53" s="723"/>
      <c r="OOE53" s="723"/>
      <c r="OOF53" s="723"/>
      <c r="OOG53" s="723"/>
      <c r="OOH53" s="723"/>
      <c r="OOI53" s="723"/>
      <c r="OOJ53" s="723"/>
      <c r="OOK53" s="723"/>
      <c r="OOL53" s="723"/>
      <c r="OOM53" s="723"/>
      <c r="OON53" s="723"/>
      <c r="OOO53" s="723"/>
      <c r="OOP53" s="723"/>
      <c r="OOQ53" s="723"/>
      <c r="OOR53" s="723"/>
      <c r="OOS53" s="723"/>
      <c r="OOT53" s="723"/>
      <c r="OOU53" s="723"/>
      <c r="OOV53" s="723"/>
      <c r="OOW53" s="723"/>
      <c r="OOX53" s="723"/>
      <c r="OOY53" s="723"/>
      <c r="OOZ53" s="723"/>
      <c r="OPA53" s="723"/>
      <c r="OPB53" s="723"/>
      <c r="OPC53" s="723"/>
      <c r="OPD53" s="723"/>
      <c r="OPE53" s="723"/>
      <c r="OPF53" s="723"/>
      <c r="OPG53" s="723"/>
      <c r="OPH53" s="723"/>
      <c r="OPI53" s="723"/>
      <c r="OPJ53" s="723"/>
      <c r="OPK53" s="723"/>
      <c r="OPL53" s="723"/>
      <c r="OPM53" s="723"/>
      <c r="OPN53" s="723"/>
      <c r="OPO53" s="723"/>
      <c r="OPP53" s="723"/>
      <c r="OPQ53" s="723"/>
      <c r="OPR53" s="723"/>
      <c r="OPS53" s="723"/>
      <c r="OPT53" s="723"/>
      <c r="OPU53" s="723"/>
      <c r="OPV53" s="723"/>
      <c r="OPW53" s="723"/>
      <c r="OPX53" s="723"/>
      <c r="OPY53" s="723"/>
      <c r="OPZ53" s="723"/>
      <c r="OQA53" s="723"/>
      <c r="OQB53" s="723"/>
      <c r="OQC53" s="723"/>
      <c r="OQD53" s="723"/>
      <c r="OQE53" s="723"/>
      <c r="OQF53" s="723"/>
      <c r="OQG53" s="723"/>
      <c r="OQH53" s="723"/>
      <c r="OQI53" s="723"/>
      <c r="OQJ53" s="723"/>
      <c r="OQK53" s="723"/>
      <c r="OQL53" s="723"/>
      <c r="OQM53" s="723"/>
      <c r="OQN53" s="723"/>
      <c r="OQO53" s="723"/>
      <c r="OQP53" s="723"/>
      <c r="OQQ53" s="723"/>
      <c r="OQR53" s="723"/>
      <c r="OQS53" s="723"/>
      <c r="OQT53" s="723"/>
      <c r="OQU53" s="723"/>
      <c r="OQV53" s="723"/>
      <c r="OQW53" s="723"/>
      <c r="OQX53" s="723"/>
      <c r="OQY53" s="723"/>
      <c r="OQZ53" s="723"/>
      <c r="ORA53" s="723"/>
      <c r="ORB53" s="723"/>
      <c r="ORC53" s="723"/>
      <c r="ORD53" s="723"/>
      <c r="ORE53" s="723"/>
      <c r="ORF53" s="723"/>
      <c r="ORG53" s="723"/>
      <c r="ORH53" s="723"/>
      <c r="ORI53" s="723"/>
      <c r="ORJ53" s="723"/>
      <c r="ORK53" s="723"/>
      <c r="ORL53" s="723"/>
      <c r="ORM53" s="723"/>
      <c r="ORN53" s="723"/>
      <c r="ORO53" s="723"/>
      <c r="ORP53" s="723"/>
      <c r="ORQ53" s="723"/>
      <c r="ORR53" s="723"/>
      <c r="ORS53" s="723"/>
      <c r="ORT53" s="723"/>
      <c r="ORU53" s="723"/>
      <c r="ORV53" s="723"/>
      <c r="ORW53" s="723"/>
      <c r="ORX53" s="723"/>
      <c r="ORY53" s="723"/>
      <c r="ORZ53" s="723"/>
      <c r="OSA53" s="723"/>
      <c r="OSB53" s="723"/>
      <c r="OSC53" s="723"/>
      <c r="OSD53" s="723"/>
      <c r="OSE53" s="723"/>
      <c r="OSF53" s="723"/>
      <c r="OSG53" s="723"/>
      <c r="OSH53" s="723"/>
      <c r="OSI53" s="723"/>
      <c r="OSJ53" s="723"/>
      <c r="OSK53" s="723"/>
      <c r="OSL53" s="723"/>
      <c r="OSM53" s="723"/>
      <c r="OSN53" s="723"/>
      <c r="OSO53" s="723"/>
      <c r="OSP53" s="723"/>
      <c r="OSQ53" s="723"/>
      <c r="OSR53" s="723"/>
      <c r="OSS53" s="723"/>
      <c r="OST53" s="723"/>
      <c r="OSU53" s="723"/>
      <c r="OSV53" s="723"/>
      <c r="OSW53" s="723"/>
      <c r="OSX53" s="723"/>
      <c r="OSY53" s="723"/>
      <c r="OSZ53" s="723"/>
      <c r="OTA53" s="723"/>
      <c r="OTB53" s="723"/>
      <c r="OTC53" s="723"/>
      <c r="OTD53" s="723"/>
      <c r="OTE53" s="723"/>
      <c r="OTF53" s="723"/>
      <c r="OTG53" s="723"/>
      <c r="OTH53" s="723"/>
      <c r="OTI53" s="723"/>
      <c r="OTJ53" s="723"/>
      <c r="OTK53" s="723"/>
      <c r="OTL53" s="723"/>
      <c r="OTM53" s="723"/>
      <c r="OTN53" s="723"/>
      <c r="OTO53" s="723"/>
      <c r="OTP53" s="723"/>
      <c r="OTQ53" s="723"/>
      <c r="OTR53" s="723"/>
      <c r="OTS53" s="723"/>
      <c r="OTT53" s="723"/>
      <c r="OTU53" s="723"/>
      <c r="OTV53" s="723"/>
      <c r="OTW53" s="723"/>
      <c r="OTX53" s="723"/>
      <c r="OTY53" s="723"/>
      <c r="OTZ53" s="723"/>
      <c r="OUA53" s="723"/>
      <c r="OUB53" s="723"/>
      <c r="OUC53" s="723"/>
      <c r="OUD53" s="723"/>
      <c r="OUE53" s="723"/>
      <c r="OUF53" s="723"/>
      <c r="OUG53" s="723"/>
      <c r="OUH53" s="723"/>
      <c r="OUI53" s="723"/>
      <c r="OUJ53" s="723"/>
      <c r="OUK53" s="723"/>
      <c r="OUL53" s="723"/>
      <c r="OUM53" s="723"/>
      <c r="OUN53" s="723"/>
      <c r="OUO53" s="723"/>
      <c r="OUP53" s="723"/>
      <c r="OUQ53" s="723"/>
      <c r="OUR53" s="723"/>
      <c r="OUS53" s="723"/>
      <c r="OUT53" s="723"/>
      <c r="OUU53" s="723"/>
      <c r="OUV53" s="723"/>
      <c r="OUW53" s="723"/>
      <c r="OUX53" s="723"/>
      <c r="OUY53" s="723"/>
      <c r="OUZ53" s="723"/>
      <c r="OVA53" s="723"/>
      <c r="OVB53" s="723"/>
      <c r="OVC53" s="723"/>
      <c r="OVD53" s="723"/>
      <c r="OVE53" s="723"/>
      <c r="OVF53" s="723"/>
      <c r="OVG53" s="723"/>
      <c r="OVH53" s="723"/>
      <c r="OVI53" s="723"/>
      <c r="OVJ53" s="723"/>
      <c r="OVK53" s="723"/>
      <c r="OVL53" s="723"/>
      <c r="OVM53" s="723"/>
      <c r="OVN53" s="723"/>
      <c r="OVO53" s="723"/>
      <c r="OVP53" s="723"/>
      <c r="OVQ53" s="723"/>
      <c r="OVR53" s="723"/>
      <c r="OVS53" s="723"/>
      <c r="OVT53" s="723"/>
      <c r="OVU53" s="723"/>
      <c r="OVV53" s="723"/>
      <c r="OVW53" s="723"/>
      <c r="OVX53" s="723"/>
      <c r="OVY53" s="723"/>
      <c r="OVZ53" s="723"/>
      <c r="OWA53" s="723"/>
      <c r="OWB53" s="723"/>
      <c r="OWC53" s="723"/>
      <c r="OWD53" s="723"/>
      <c r="OWE53" s="723"/>
      <c r="OWF53" s="723"/>
      <c r="OWG53" s="723"/>
      <c r="OWH53" s="723"/>
      <c r="OWI53" s="723"/>
      <c r="OWJ53" s="723"/>
      <c r="OWK53" s="723"/>
      <c r="OWL53" s="723"/>
      <c r="OWM53" s="723"/>
      <c r="OWN53" s="723"/>
      <c r="OWO53" s="723"/>
      <c r="OWP53" s="723"/>
      <c r="OWQ53" s="723"/>
      <c r="OWR53" s="723"/>
      <c r="OWS53" s="723"/>
      <c r="OWT53" s="723"/>
      <c r="OWU53" s="723"/>
      <c r="OWV53" s="723"/>
      <c r="OWW53" s="723"/>
      <c r="OWX53" s="723"/>
      <c r="OWY53" s="723"/>
      <c r="OWZ53" s="723"/>
      <c r="OXA53" s="723"/>
      <c r="OXB53" s="723"/>
      <c r="OXC53" s="723"/>
      <c r="OXD53" s="723"/>
      <c r="OXE53" s="723"/>
      <c r="OXF53" s="723"/>
      <c r="OXG53" s="723"/>
      <c r="OXH53" s="723"/>
      <c r="OXI53" s="723"/>
      <c r="OXJ53" s="723"/>
      <c r="OXK53" s="723"/>
      <c r="OXL53" s="723"/>
      <c r="OXM53" s="723"/>
      <c r="OXN53" s="723"/>
      <c r="OXO53" s="723"/>
      <c r="OXP53" s="723"/>
      <c r="OXQ53" s="723"/>
      <c r="OXR53" s="723"/>
      <c r="OXS53" s="723"/>
      <c r="OXT53" s="723"/>
      <c r="OXU53" s="723"/>
      <c r="OXV53" s="723"/>
      <c r="OXW53" s="723"/>
      <c r="OXX53" s="723"/>
      <c r="OXY53" s="723"/>
      <c r="OXZ53" s="723"/>
      <c r="OYA53" s="723"/>
      <c r="OYB53" s="723"/>
      <c r="OYC53" s="723"/>
      <c r="OYD53" s="723"/>
      <c r="OYE53" s="723"/>
      <c r="OYF53" s="723"/>
      <c r="OYG53" s="723"/>
      <c r="OYH53" s="723"/>
      <c r="OYI53" s="723"/>
      <c r="OYJ53" s="723"/>
      <c r="OYK53" s="723"/>
      <c r="OYL53" s="723"/>
      <c r="OYM53" s="723"/>
      <c r="OYN53" s="723"/>
      <c r="OYO53" s="723"/>
      <c r="OYP53" s="723"/>
      <c r="OYQ53" s="723"/>
      <c r="OYR53" s="723"/>
      <c r="OYS53" s="723"/>
      <c r="OYT53" s="723"/>
      <c r="OYU53" s="723"/>
      <c r="OYV53" s="723"/>
      <c r="OYW53" s="723"/>
      <c r="OYX53" s="723"/>
      <c r="OYY53" s="723"/>
      <c r="OYZ53" s="723"/>
      <c r="OZA53" s="723"/>
      <c r="OZB53" s="723"/>
      <c r="OZC53" s="723"/>
      <c r="OZD53" s="723"/>
      <c r="OZE53" s="723"/>
      <c r="OZF53" s="723"/>
      <c r="OZG53" s="723"/>
      <c r="OZH53" s="723"/>
      <c r="OZI53" s="723"/>
      <c r="OZJ53" s="723"/>
      <c r="OZK53" s="723"/>
      <c r="OZL53" s="723"/>
      <c r="OZM53" s="723"/>
      <c r="OZN53" s="723"/>
      <c r="OZO53" s="723"/>
      <c r="OZP53" s="723"/>
      <c r="OZQ53" s="723"/>
      <c r="OZR53" s="723"/>
      <c r="OZS53" s="723"/>
      <c r="OZT53" s="723"/>
      <c r="OZU53" s="723"/>
      <c r="OZV53" s="723"/>
      <c r="OZW53" s="723"/>
      <c r="OZX53" s="723"/>
      <c r="OZY53" s="723"/>
      <c r="OZZ53" s="723"/>
      <c r="PAA53" s="723"/>
      <c r="PAB53" s="723"/>
      <c r="PAC53" s="723"/>
      <c r="PAD53" s="723"/>
      <c r="PAE53" s="723"/>
      <c r="PAF53" s="723"/>
      <c r="PAG53" s="723"/>
      <c r="PAH53" s="723"/>
      <c r="PAI53" s="723"/>
      <c r="PAJ53" s="723"/>
      <c r="PAK53" s="723"/>
      <c r="PAL53" s="723"/>
      <c r="PAM53" s="723"/>
      <c r="PAN53" s="723"/>
      <c r="PAO53" s="723"/>
      <c r="PAP53" s="723"/>
      <c r="PAQ53" s="723"/>
      <c r="PAR53" s="723"/>
      <c r="PAS53" s="723"/>
      <c r="PAT53" s="723"/>
      <c r="PAU53" s="723"/>
      <c r="PAV53" s="723"/>
      <c r="PAW53" s="723"/>
      <c r="PAX53" s="723"/>
      <c r="PAY53" s="723"/>
      <c r="PAZ53" s="723"/>
      <c r="PBA53" s="723"/>
      <c r="PBB53" s="723"/>
      <c r="PBC53" s="723"/>
      <c r="PBD53" s="723"/>
      <c r="PBE53" s="723"/>
      <c r="PBF53" s="723"/>
      <c r="PBG53" s="723"/>
      <c r="PBH53" s="723"/>
      <c r="PBI53" s="723"/>
      <c r="PBJ53" s="723"/>
      <c r="PBK53" s="723"/>
      <c r="PBL53" s="723"/>
      <c r="PBM53" s="723"/>
      <c r="PBN53" s="723"/>
      <c r="PBO53" s="723"/>
      <c r="PBP53" s="723"/>
      <c r="PBQ53" s="723"/>
      <c r="PBR53" s="723"/>
      <c r="PBS53" s="723"/>
      <c r="PBT53" s="723"/>
      <c r="PBU53" s="723"/>
      <c r="PBV53" s="723"/>
      <c r="PBW53" s="723"/>
      <c r="PBX53" s="723"/>
      <c r="PBY53" s="723"/>
      <c r="PBZ53" s="723"/>
      <c r="PCA53" s="723"/>
      <c r="PCB53" s="723"/>
      <c r="PCC53" s="723"/>
      <c r="PCD53" s="723"/>
      <c r="PCE53" s="723"/>
      <c r="PCF53" s="723"/>
      <c r="PCG53" s="723"/>
      <c r="PCH53" s="723"/>
      <c r="PCI53" s="723"/>
      <c r="PCJ53" s="723"/>
      <c r="PCK53" s="723"/>
      <c r="PCL53" s="723"/>
      <c r="PCM53" s="723"/>
      <c r="PCN53" s="723"/>
      <c r="PCO53" s="723"/>
      <c r="PCP53" s="723"/>
      <c r="PCQ53" s="723"/>
      <c r="PCR53" s="723"/>
      <c r="PCS53" s="723"/>
      <c r="PCT53" s="723"/>
      <c r="PCU53" s="723"/>
      <c r="PCV53" s="723"/>
      <c r="PCW53" s="723"/>
      <c r="PCX53" s="723"/>
      <c r="PCY53" s="723"/>
      <c r="PCZ53" s="723"/>
      <c r="PDA53" s="723"/>
      <c r="PDB53" s="723"/>
      <c r="PDC53" s="723"/>
      <c r="PDD53" s="723"/>
      <c r="PDE53" s="723"/>
      <c r="PDF53" s="723"/>
      <c r="PDG53" s="723"/>
      <c r="PDH53" s="723"/>
      <c r="PDI53" s="723"/>
      <c r="PDJ53" s="723"/>
      <c r="PDK53" s="723"/>
      <c r="PDL53" s="723"/>
      <c r="PDM53" s="723"/>
      <c r="PDN53" s="723"/>
      <c r="PDO53" s="723"/>
      <c r="PDP53" s="723"/>
      <c r="PDQ53" s="723"/>
      <c r="PDR53" s="723"/>
      <c r="PDS53" s="723"/>
      <c r="PDT53" s="723"/>
      <c r="PDU53" s="723"/>
      <c r="PDV53" s="723"/>
      <c r="PDW53" s="723"/>
      <c r="PDX53" s="723"/>
      <c r="PDY53" s="723"/>
      <c r="PDZ53" s="723"/>
      <c r="PEA53" s="723"/>
      <c r="PEB53" s="723"/>
      <c r="PEC53" s="723"/>
      <c r="PED53" s="723"/>
      <c r="PEE53" s="723"/>
      <c r="PEF53" s="723"/>
      <c r="PEG53" s="723"/>
      <c r="PEH53" s="723"/>
      <c r="PEI53" s="723"/>
      <c r="PEJ53" s="723"/>
      <c r="PEK53" s="723"/>
      <c r="PEL53" s="723"/>
      <c r="PEM53" s="723"/>
      <c r="PEN53" s="723"/>
      <c r="PEO53" s="723"/>
      <c r="PEP53" s="723"/>
      <c r="PEQ53" s="723"/>
      <c r="PER53" s="723"/>
      <c r="PES53" s="723"/>
      <c r="PET53" s="723"/>
      <c r="PEU53" s="723"/>
      <c r="PEV53" s="723"/>
      <c r="PEW53" s="723"/>
      <c r="PEX53" s="723"/>
      <c r="PEY53" s="723"/>
      <c r="PEZ53" s="723"/>
      <c r="PFA53" s="723"/>
      <c r="PFB53" s="723"/>
      <c r="PFC53" s="723"/>
      <c r="PFD53" s="723"/>
      <c r="PFE53" s="723"/>
      <c r="PFF53" s="723"/>
      <c r="PFG53" s="723"/>
      <c r="PFH53" s="723"/>
      <c r="PFI53" s="723"/>
      <c r="PFJ53" s="723"/>
      <c r="PFK53" s="723"/>
      <c r="PFL53" s="723"/>
      <c r="PFM53" s="723"/>
      <c r="PFN53" s="723"/>
      <c r="PFO53" s="723"/>
      <c r="PFP53" s="723"/>
      <c r="PFQ53" s="723"/>
      <c r="PFR53" s="723"/>
      <c r="PFS53" s="723"/>
      <c r="PFT53" s="723"/>
      <c r="PFU53" s="723"/>
      <c r="PFV53" s="723"/>
      <c r="PFW53" s="723"/>
      <c r="PFX53" s="723"/>
      <c r="PFY53" s="723"/>
      <c r="PFZ53" s="723"/>
      <c r="PGA53" s="723"/>
      <c r="PGB53" s="723"/>
      <c r="PGC53" s="723"/>
      <c r="PGD53" s="723"/>
      <c r="PGE53" s="723"/>
      <c r="PGF53" s="723"/>
      <c r="PGG53" s="723"/>
      <c r="PGH53" s="723"/>
      <c r="PGI53" s="723"/>
      <c r="PGJ53" s="723"/>
      <c r="PGK53" s="723"/>
      <c r="PGL53" s="723"/>
      <c r="PGM53" s="723"/>
      <c r="PGN53" s="723"/>
      <c r="PGO53" s="723"/>
      <c r="PGP53" s="723"/>
      <c r="PGQ53" s="723"/>
      <c r="PGR53" s="723"/>
      <c r="PGS53" s="723"/>
      <c r="PGT53" s="723"/>
      <c r="PGU53" s="723"/>
      <c r="PGV53" s="723"/>
      <c r="PGW53" s="723"/>
      <c r="PGX53" s="723"/>
      <c r="PGY53" s="723"/>
      <c r="PGZ53" s="723"/>
      <c r="PHA53" s="723"/>
      <c r="PHB53" s="723"/>
      <c r="PHC53" s="723"/>
      <c r="PHD53" s="723"/>
      <c r="PHE53" s="723"/>
      <c r="PHF53" s="723"/>
      <c r="PHG53" s="723"/>
      <c r="PHH53" s="723"/>
      <c r="PHI53" s="723"/>
      <c r="PHJ53" s="723"/>
      <c r="PHK53" s="723"/>
      <c r="PHL53" s="723"/>
      <c r="PHM53" s="723"/>
      <c r="PHN53" s="723"/>
      <c r="PHO53" s="723"/>
      <c r="PHP53" s="723"/>
      <c r="PHQ53" s="723"/>
      <c r="PHR53" s="723"/>
      <c r="PHS53" s="723"/>
      <c r="PHT53" s="723"/>
      <c r="PHU53" s="723"/>
      <c r="PHV53" s="723"/>
      <c r="PHW53" s="723"/>
      <c r="PHX53" s="723"/>
      <c r="PHY53" s="723"/>
      <c r="PHZ53" s="723"/>
      <c r="PIA53" s="723"/>
      <c r="PIB53" s="723"/>
      <c r="PIC53" s="723"/>
      <c r="PID53" s="723"/>
      <c r="PIE53" s="723"/>
      <c r="PIF53" s="723"/>
      <c r="PIG53" s="723"/>
      <c r="PIH53" s="723"/>
      <c r="PII53" s="723"/>
      <c r="PIJ53" s="723"/>
      <c r="PIK53" s="723"/>
      <c r="PIL53" s="723"/>
      <c r="PIM53" s="723"/>
      <c r="PIN53" s="723"/>
      <c r="PIO53" s="723"/>
      <c r="PIP53" s="723"/>
      <c r="PIQ53" s="723"/>
      <c r="PIR53" s="723"/>
      <c r="PIS53" s="723"/>
      <c r="PIT53" s="723"/>
      <c r="PIU53" s="723"/>
      <c r="PIV53" s="723"/>
      <c r="PIW53" s="723"/>
      <c r="PIX53" s="723"/>
      <c r="PIY53" s="723"/>
      <c r="PIZ53" s="723"/>
      <c r="PJA53" s="723"/>
      <c r="PJB53" s="723"/>
      <c r="PJC53" s="723"/>
      <c r="PJD53" s="723"/>
      <c r="PJE53" s="723"/>
      <c r="PJF53" s="723"/>
      <c r="PJG53" s="723"/>
      <c r="PJH53" s="723"/>
      <c r="PJI53" s="723"/>
      <c r="PJJ53" s="723"/>
      <c r="PJK53" s="723"/>
      <c r="PJL53" s="723"/>
      <c r="PJM53" s="723"/>
      <c r="PJN53" s="723"/>
      <c r="PJO53" s="723"/>
      <c r="PJP53" s="723"/>
      <c r="PJQ53" s="723"/>
      <c r="PJR53" s="723"/>
      <c r="PJS53" s="723"/>
      <c r="PJT53" s="723"/>
      <c r="PJU53" s="723"/>
      <c r="PJV53" s="723"/>
      <c r="PJW53" s="723"/>
      <c r="PJX53" s="723"/>
      <c r="PJY53" s="723"/>
      <c r="PJZ53" s="723"/>
      <c r="PKA53" s="723"/>
      <c r="PKB53" s="723"/>
      <c r="PKC53" s="723"/>
      <c r="PKD53" s="723"/>
      <c r="PKE53" s="723"/>
      <c r="PKF53" s="723"/>
      <c r="PKG53" s="723"/>
      <c r="PKH53" s="723"/>
      <c r="PKI53" s="723"/>
      <c r="PKJ53" s="723"/>
      <c r="PKK53" s="723"/>
      <c r="PKL53" s="723"/>
      <c r="PKM53" s="723"/>
      <c r="PKN53" s="723"/>
      <c r="PKO53" s="723"/>
      <c r="PKP53" s="723"/>
      <c r="PKQ53" s="723"/>
      <c r="PKR53" s="723"/>
      <c r="PKS53" s="723"/>
      <c r="PKT53" s="723"/>
      <c r="PKU53" s="723"/>
      <c r="PKV53" s="723"/>
      <c r="PKW53" s="723"/>
      <c r="PKX53" s="723"/>
      <c r="PKY53" s="723"/>
      <c r="PKZ53" s="723"/>
      <c r="PLA53" s="723"/>
      <c r="PLB53" s="723"/>
      <c r="PLC53" s="723"/>
      <c r="PLD53" s="723"/>
      <c r="PLE53" s="723"/>
      <c r="PLF53" s="723"/>
      <c r="PLG53" s="723"/>
      <c r="PLH53" s="723"/>
      <c r="PLI53" s="723"/>
      <c r="PLJ53" s="723"/>
      <c r="PLK53" s="723"/>
      <c r="PLL53" s="723"/>
      <c r="PLM53" s="723"/>
      <c r="PLN53" s="723"/>
      <c r="PLO53" s="723"/>
      <c r="PLP53" s="723"/>
      <c r="PLQ53" s="723"/>
      <c r="PLR53" s="723"/>
      <c r="PLS53" s="723"/>
      <c r="PLT53" s="723"/>
      <c r="PLU53" s="723"/>
      <c r="PLV53" s="723"/>
      <c r="PLW53" s="723"/>
      <c r="PLX53" s="723"/>
      <c r="PLY53" s="723"/>
      <c r="PLZ53" s="723"/>
      <c r="PMA53" s="723"/>
      <c r="PMB53" s="723"/>
      <c r="PMC53" s="723"/>
      <c r="PMD53" s="723"/>
      <c r="PME53" s="723"/>
      <c r="PMF53" s="723"/>
      <c r="PMG53" s="723"/>
      <c r="PMH53" s="723"/>
      <c r="PMI53" s="723"/>
      <c r="PMJ53" s="723"/>
      <c r="PMK53" s="723"/>
      <c r="PML53" s="723"/>
      <c r="PMM53" s="723"/>
      <c r="PMN53" s="723"/>
      <c r="PMO53" s="723"/>
      <c r="PMP53" s="723"/>
      <c r="PMQ53" s="723"/>
      <c r="PMR53" s="723"/>
      <c r="PMS53" s="723"/>
      <c r="PMT53" s="723"/>
      <c r="PMU53" s="723"/>
      <c r="PMV53" s="723"/>
      <c r="PMW53" s="723"/>
      <c r="PMX53" s="723"/>
      <c r="PMY53" s="723"/>
      <c r="PMZ53" s="723"/>
      <c r="PNA53" s="723"/>
      <c r="PNB53" s="723"/>
      <c r="PNC53" s="723"/>
      <c r="PND53" s="723"/>
      <c r="PNE53" s="723"/>
      <c r="PNF53" s="723"/>
      <c r="PNG53" s="723"/>
      <c r="PNH53" s="723"/>
      <c r="PNI53" s="723"/>
      <c r="PNJ53" s="723"/>
      <c r="PNK53" s="723"/>
      <c r="PNL53" s="723"/>
      <c r="PNM53" s="723"/>
      <c r="PNN53" s="723"/>
      <c r="PNO53" s="723"/>
      <c r="PNP53" s="723"/>
      <c r="PNQ53" s="723"/>
      <c r="PNR53" s="723"/>
      <c r="PNS53" s="723"/>
      <c r="PNT53" s="723"/>
      <c r="PNU53" s="723"/>
      <c r="PNV53" s="723"/>
      <c r="PNW53" s="723"/>
      <c r="PNX53" s="723"/>
      <c r="PNY53" s="723"/>
      <c r="PNZ53" s="723"/>
      <c r="POA53" s="723"/>
      <c r="POB53" s="723"/>
      <c r="POC53" s="723"/>
      <c r="POD53" s="723"/>
      <c r="POE53" s="723"/>
      <c r="POF53" s="723"/>
      <c r="POG53" s="723"/>
      <c r="POH53" s="723"/>
      <c r="POI53" s="723"/>
      <c r="POJ53" s="723"/>
      <c r="POK53" s="723"/>
      <c r="POL53" s="723"/>
      <c r="POM53" s="723"/>
      <c r="PON53" s="723"/>
      <c r="POO53" s="723"/>
      <c r="POP53" s="723"/>
      <c r="POQ53" s="723"/>
      <c r="POR53" s="723"/>
      <c r="POS53" s="723"/>
      <c r="POT53" s="723"/>
      <c r="POU53" s="723"/>
      <c r="POV53" s="723"/>
      <c r="POW53" s="723"/>
      <c r="POX53" s="723"/>
      <c r="POY53" s="723"/>
      <c r="POZ53" s="723"/>
      <c r="PPA53" s="723"/>
      <c r="PPB53" s="723"/>
      <c r="PPC53" s="723"/>
      <c r="PPD53" s="723"/>
      <c r="PPE53" s="723"/>
      <c r="PPF53" s="723"/>
      <c r="PPG53" s="723"/>
      <c r="PPH53" s="723"/>
      <c r="PPI53" s="723"/>
      <c r="PPJ53" s="723"/>
      <c r="PPK53" s="723"/>
      <c r="PPL53" s="723"/>
      <c r="PPM53" s="723"/>
      <c r="PPN53" s="723"/>
      <c r="PPO53" s="723"/>
      <c r="PPP53" s="723"/>
      <c r="PPQ53" s="723"/>
      <c r="PPR53" s="723"/>
      <c r="PPS53" s="723"/>
      <c r="PPT53" s="723"/>
      <c r="PPU53" s="723"/>
      <c r="PPV53" s="723"/>
      <c r="PPW53" s="723"/>
      <c r="PPX53" s="723"/>
      <c r="PPY53" s="723"/>
      <c r="PPZ53" s="723"/>
      <c r="PQA53" s="723"/>
      <c r="PQB53" s="723"/>
      <c r="PQC53" s="723"/>
      <c r="PQD53" s="723"/>
      <c r="PQE53" s="723"/>
      <c r="PQF53" s="723"/>
      <c r="PQG53" s="723"/>
      <c r="PQH53" s="723"/>
      <c r="PQI53" s="723"/>
      <c r="PQJ53" s="723"/>
      <c r="PQK53" s="723"/>
      <c r="PQL53" s="723"/>
      <c r="PQM53" s="723"/>
      <c r="PQN53" s="723"/>
      <c r="PQO53" s="723"/>
      <c r="PQP53" s="723"/>
      <c r="PQQ53" s="723"/>
      <c r="PQR53" s="723"/>
      <c r="PQS53" s="723"/>
      <c r="PQT53" s="723"/>
      <c r="PQU53" s="723"/>
      <c r="PQV53" s="723"/>
      <c r="PQW53" s="723"/>
      <c r="PQX53" s="723"/>
      <c r="PQY53" s="723"/>
      <c r="PQZ53" s="723"/>
      <c r="PRA53" s="723"/>
      <c r="PRB53" s="723"/>
      <c r="PRC53" s="723"/>
      <c r="PRD53" s="723"/>
      <c r="PRE53" s="723"/>
      <c r="PRF53" s="723"/>
      <c r="PRG53" s="723"/>
      <c r="PRH53" s="723"/>
      <c r="PRI53" s="723"/>
      <c r="PRJ53" s="723"/>
      <c r="PRK53" s="723"/>
      <c r="PRL53" s="723"/>
      <c r="PRM53" s="723"/>
      <c r="PRN53" s="723"/>
      <c r="PRO53" s="723"/>
      <c r="PRP53" s="723"/>
      <c r="PRQ53" s="723"/>
      <c r="PRR53" s="723"/>
      <c r="PRS53" s="723"/>
      <c r="PRT53" s="723"/>
      <c r="PRU53" s="723"/>
      <c r="PRV53" s="723"/>
      <c r="PRW53" s="723"/>
      <c r="PRX53" s="723"/>
      <c r="PRY53" s="723"/>
      <c r="PRZ53" s="723"/>
      <c r="PSA53" s="723"/>
      <c r="PSB53" s="723"/>
      <c r="PSC53" s="723"/>
      <c r="PSD53" s="723"/>
      <c r="PSE53" s="723"/>
      <c r="PSF53" s="723"/>
      <c r="PSG53" s="723"/>
      <c r="PSH53" s="723"/>
      <c r="PSI53" s="723"/>
      <c r="PSJ53" s="723"/>
      <c r="PSK53" s="723"/>
      <c r="PSL53" s="723"/>
      <c r="PSM53" s="723"/>
      <c r="PSN53" s="723"/>
      <c r="PSO53" s="723"/>
      <c r="PSP53" s="723"/>
      <c r="PSQ53" s="723"/>
      <c r="PSR53" s="723"/>
      <c r="PSS53" s="723"/>
      <c r="PST53" s="723"/>
      <c r="PSU53" s="723"/>
      <c r="PSV53" s="723"/>
      <c r="PSW53" s="723"/>
      <c r="PSX53" s="723"/>
      <c r="PSY53" s="723"/>
      <c r="PSZ53" s="723"/>
      <c r="PTA53" s="723"/>
      <c r="PTB53" s="723"/>
      <c r="PTC53" s="723"/>
      <c r="PTD53" s="723"/>
      <c r="PTE53" s="723"/>
      <c r="PTF53" s="723"/>
      <c r="PTG53" s="723"/>
      <c r="PTH53" s="723"/>
      <c r="PTI53" s="723"/>
      <c r="PTJ53" s="723"/>
      <c r="PTK53" s="723"/>
      <c r="PTL53" s="723"/>
      <c r="PTM53" s="723"/>
      <c r="PTN53" s="723"/>
      <c r="PTO53" s="723"/>
      <c r="PTP53" s="723"/>
      <c r="PTQ53" s="723"/>
      <c r="PTR53" s="723"/>
      <c r="PTS53" s="723"/>
      <c r="PTT53" s="723"/>
      <c r="PTU53" s="723"/>
      <c r="PTV53" s="723"/>
      <c r="PTW53" s="723"/>
      <c r="PTX53" s="723"/>
      <c r="PTY53" s="723"/>
      <c r="PTZ53" s="723"/>
      <c r="PUA53" s="723"/>
      <c r="PUB53" s="723"/>
      <c r="PUC53" s="723"/>
      <c r="PUD53" s="723"/>
      <c r="PUE53" s="723"/>
      <c r="PUF53" s="723"/>
      <c r="PUG53" s="723"/>
      <c r="PUH53" s="723"/>
      <c r="PUI53" s="723"/>
      <c r="PUJ53" s="723"/>
      <c r="PUK53" s="723"/>
      <c r="PUL53" s="723"/>
      <c r="PUM53" s="723"/>
      <c r="PUN53" s="723"/>
      <c r="PUO53" s="723"/>
      <c r="PUP53" s="723"/>
      <c r="PUQ53" s="723"/>
      <c r="PUR53" s="723"/>
      <c r="PUS53" s="723"/>
      <c r="PUT53" s="723"/>
      <c r="PUU53" s="723"/>
      <c r="PUV53" s="723"/>
      <c r="PUW53" s="723"/>
      <c r="PUX53" s="723"/>
      <c r="PUY53" s="723"/>
      <c r="PUZ53" s="723"/>
      <c r="PVA53" s="723"/>
      <c r="PVB53" s="723"/>
      <c r="PVC53" s="723"/>
      <c r="PVD53" s="723"/>
      <c r="PVE53" s="723"/>
      <c r="PVF53" s="723"/>
      <c r="PVG53" s="723"/>
      <c r="PVH53" s="723"/>
      <c r="PVI53" s="723"/>
      <c r="PVJ53" s="723"/>
      <c r="PVK53" s="723"/>
      <c r="PVL53" s="723"/>
      <c r="PVM53" s="723"/>
      <c r="PVN53" s="723"/>
      <c r="PVO53" s="723"/>
      <c r="PVP53" s="723"/>
      <c r="PVQ53" s="723"/>
      <c r="PVR53" s="723"/>
      <c r="PVS53" s="723"/>
      <c r="PVT53" s="723"/>
      <c r="PVU53" s="723"/>
      <c r="PVV53" s="723"/>
      <c r="PVW53" s="723"/>
      <c r="PVX53" s="723"/>
      <c r="PVY53" s="723"/>
      <c r="PVZ53" s="723"/>
      <c r="PWA53" s="723"/>
      <c r="PWB53" s="723"/>
      <c r="PWC53" s="723"/>
      <c r="PWD53" s="723"/>
      <c r="PWE53" s="723"/>
      <c r="PWF53" s="723"/>
      <c r="PWG53" s="723"/>
      <c r="PWH53" s="723"/>
      <c r="PWI53" s="723"/>
      <c r="PWJ53" s="723"/>
      <c r="PWK53" s="723"/>
      <c r="PWL53" s="723"/>
      <c r="PWM53" s="723"/>
      <c r="PWN53" s="723"/>
      <c r="PWO53" s="723"/>
      <c r="PWP53" s="723"/>
      <c r="PWQ53" s="723"/>
      <c r="PWR53" s="723"/>
      <c r="PWS53" s="723"/>
      <c r="PWT53" s="723"/>
      <c r="PWU53" s="723"/>
      <c r="PWV53" s="723"/>
      <c r="PWW53" s="723"/>
      <c r="PWX53" s="723"/>
      <c r="PWY53" s="723"/>
      <c r="PWZ53" s="723"/>
      <c r="PXA53" s="723"/>
      <c r="PXB53" s="723"/>
      <c r="PXC53" s="723"/>
      <c r="PXD53" s="723"/>
      <c r="PXE53" s="723"/>
      <c r="PXF53" s="723"/>
      <c r="PXG53" s="723"/>
      <c r="PXH53" s="723"/>
      <c r="PXI53" s="723"/>
      <c r="PXJ53" s="723"/>
      <c r="PXK53" s="723"/>
      <c r="PXL53" s="723"/>
      <c r="PXM53" s="723"/>
      <c r="PXN53" s="723"/>
      <c r="PXO53" s="723"/>
      <c r="PXP53" s="723"/>
      <c r="PXQ53" s="723"/>
      <c r="PXR53" s="723"/>
      <c r="PXS53" s="723"/>
      <c r="PXT53" s="723"/>
      <c r="PXU53" s="723"/>
      <c r="PXV53" s="723"/>
      <c r="PXW53" s="723"/>
      <c r="PXX53" s="723"/>
      <c r="PXY53" s="723"/>
      <c r="PXZ53" s="723"/>
      <c r="PYA53" s="723"/>
      <c r="PYB53" s="723"/>
      <c r="PYC53" s="723"/>
      <c r="PYD53" s="723"/>
      <c r="PYE53" s="723"/>
      <c r="PYF53" s="723"/>
      <c r="PYG53" s="723"/>
      <c r="PYH53" s="723"/>
      <c r="PYI53" s="723"/>
      <c r="PYJ53" s="723"/>
      <c r="PYK53" s="723"/>
      <c r="PYL53" s="723"/>
      <c r="PYM53" s="723"/>
      <c r="PYN53" s="723"/>
      <c r="PYO53" s="723"/>
      <c r="PYP53" s="723"/>
      <c r="PYQ53" s="723"/>
      <c r="PYR53" s="723"/>
      <c r="PYS53" s="723"/>
      <c r="PYT53" s="723"/>
      <c r="PYU53" s="723"/>
      <c r="PYV53" s="723"/>
      <c r="PYW53" s="723"/>
      <c r="PYX53" s="723"/>
      <c r="PYY53" s="723"/>
      <c r="PYZ53" s="723"/>
      <c r="PZA53" s="723"/>
      <c r="PZB53" s="723"/>
      <c r="PZC53" s="723"/>
      <c r="PZD53" s="723"/>
      <c r="PZE53" s="723"/>
      <c r="PZF53" s="723"/>
      <c r="PZG53" s="723"/>
      <c r="PZH53" s="723"/>
      <c r="PZI53" s="723"/>
      <c r="PZJ53" s="723"/>
      <c r="PZK53" s="723"/>
      <c r="PZL53" s="723"/>
      <c r="PZM53" s="723"/>
      <c r="PZN53" s="723"/>
      <c r="PZO53" s="723"/>
      <c r="PZP53" s="723"/>
      <c r="PZQ53" s="723"/>
      <c r="PZR53" s="723"/>
      <c r="PZS53" s="723"/>
      <c r="PZT53" s="723"/>
      <c r="PZU53" s="723"/>
      <c r="PZV53" s="723"/>
      <c r="PZW53" s="723"/>
      <c r="PZX53" s="723"/>
      <c r="PZY53" s="723"/>
      <c r="PZZ53" s="723"/>
      <c r="QAA53" s="723"/>
      <c r="QAB53" s="723"/>
      <c r="QAC53" s="723"/>
      <c r="QAD53" s="723"/>
      <c r="QAE53" s="723"/>
      <c r="QAF53" s="723"/>
      <c r="QAG53" s="723"/>
      <c r="QAH53" s="723"/>
      <c r="QAI53" s="723"/>
      <c r="QAJ53" s="723"/>
      <c r="QAK53" s="723"/>
      <c r="QAL53" s="723"/>
      <c r="QAM53" s="723"/>
      <c r="QAN53" s="723"/>
      <c r="QAO53" s="723"/>
      <c r="QAP53" s="723"/>
      <c r="QAQ53" s="723"/>
      <c r="QAR53" s="723"/>
      <c r="QAS53" s="723"/>
      <c r="QAT53" s="723"/>
      <c r="QAU53" s="723"/>
      <c r="QAV53" s="723"/>
      <c r="QAW53" s="723"/>
      <c r="QAX53" s="723"/>
      <c r="QAY53" s="723"/>
      <c r="QAZ53" s="723"/>
      <c r="QBA53" s="723"/>
      <c r="QBB53" s="723"/>
      <c r="QBC53" s="723"/>
      <c r="QBD53" s="723"/>
      <c r="QBE53" s="723"/>
      <c r="QBF53" s="723"/>
      <c r="QBG53" s="723"/>
      <c r="QBH53" s="723"/>
      <c r="QBI53" s="723"/>
      <c r="QBJ53" s="723"/>
      <c r="QBK53" s="723"/>
      <c r="QBL53" s="723"/>
      <c r="QBM53" s="723"/>
      <c r="QBN53" s="723"/>
      <c r="QBO53" s="723"/>
      <c r="QBP53" s="723"/>
      <c r="QBQ53" s="723"/>
      <c r="QBR53" s="723"/>
      <c r="QBS53" s="723"/>
      <c r="QBT53" s="723"/>
      <c r="QBU53" s="723"/>
      <c r="QBV53" s="723"/>
      <c r="QBW53" s="723"/>
      <c r="QBX53" s="723"/>
      <c r="QBY53" s="723"/>
      <c r="QBZ53" s="723"/>
      <c r="QCA53" s="723"/>
      <c r="QCB53" s="723"/>
      <c r="QCC53" s="723"/>
      <c r="QCD53" s="723"/>
      <c r="QCE53" s="723"/>
      <c r="QCF53" s="723"/>
      <c r="QCG53" s="723"/>
      <c r="QCH53" s="723"/>
      <c r="QCI53" s="723"/>
      <c r="QCJ53" s="723"/>
      <c r="QCK53" s="723"/>
      <c r="QCL53" s="723"/>
      <c r="QCM53" s="723"/>
      <c r="QCN53" s="723"/>
      <c r="QCO53" s="723"/>
      <c r="QCP53" s="723"/>
      <c r="QCQ53" s="723"/>
      <c r="QCR53" s="723"/>
      <c r="QCS53" s="723"/>
      <c r="QCT53" s="723"/>
      <c r="QCU53" s="723"/>
      <c r="QCV53" s="723"/>
      <c r="QCW53" s="723"/>
      <c r="QCX53" s="723"/>
      <c r="QCY53" s="723"/>
      <c r="QCZ53" s="723"/>
      <c r="QDA53" s="723"/>
      <c r="QDB53" s="723"/>
      <c r="QDC53" s="723"/>
      <c r="QDD53" s="723"/>
      <c r="QDE53" s="723"/>
      <c r="QDF53" s="723"/>
      <c r="QDG53" s="723"/>
      <c r="QDH53" s="723"/>
      <c r="QDI53" s="723"/>
      <c r="QDJ53" s="723"/>
      <c r="QDK53" s="723"/>
      <c r="QDL53" s="723"/>
      <c r="QDM53" s="723"/>
      <c r="QDN53" s="723"/>
      <c r="QDO53" s="723"/>
      <c r="QDP53" s="723"/>
      <c r="QDQ53" s="723"/>
      <c r="QDR53" s="723"/>
      <c r="QDS53" s="723"/>
      <c r="QDT53" s="723"/>
      <c r="QDU53" s="723"/>
      <c r="QDV53" s="723"/>
      <c r="QDW53" s="723"/>
      <c r="QDX53" s="723"/>
      <c r="QDY53" s="723"/>
      <c r="QDZ53" s="723"/>
      <c r="QEA53" s="723"/>
      <c r="QEB53" s="723"/>
      <c r="QEC53" s="723"/>
      <c r="QED53" s="723"/>
      <c r="QEE53" s="723"/>
      <c r="QEF53" s="723"/>
      <c r="QEG53" s="723"/>
      <c r="QEH53" s="723"/>
      <c r="QEI53" s="723"/>
      <c r="QEJ53" s="723"/>
      <c r="QEK53" s="723"/>
      <c r="QEL53" s="723"/>
      <c r="QEM53" s="723"/>
      <c r="QEN53" s="723"/>
      <c r="QEO53" s="723"/>
      <c r="QEP53" s="723"/>
      <c r="QEQ53" s="723"/>
      <c r="QER53" s="723"/>
      <c r="QES53" s="723"/>
      <c r="QET53" s="723"/>
      <c r="QEU53" s="723"/>
      <c r="QEV53" s="723"/>
      <c r="QEW53" s="723"/>
      <c r="QEX53" s="723"/>
      <c r="QEY53" s="723"/>
      <c r="QEZ53" s="723"/>
      <c r="QFA53" s="723"/>
      <c r="QFB53" s="723"/>
      <c r="QFC53" s="723"/>
      <c r="QFD53" s="723"/>
      <c r="QFE53" s="723"/>
      <c r="QFF53" s="723"/>
      <c r="QFG53" s="723"/>
      <c r="QFH53" s="723"/>
      <c r="QFI53" s="723"/>
      <c r="QFJ53" s="723"/>
      <c r="QFK53" s="723"/>
      <c r="QFL53" s="723"/>
      <c r="QFM53" s="723"/>
      <c r="QFN53" s="723"/>
      <c r="QFO53" s="723"/>
      <c r="QFP53" s="723"/>
      <c r="QFQ53" s="723"/>
      <c r="QFR53" s="723"/>
      <c r="QFS53" s="723"/>
      <c r="QFT53" s="723"/>
      <c r="QFU53" s="723"/>
      <c r="QFV53" s="723"/>
      <c r="QFW53" s="723"/>
      <c r="QFX53" s="723"/>
      <c r="QFY53" s="723"/>
      <c r="QFZ53" s="723"/>
      <c r="QGA53" s="723"/>
      <c r="QGB53" s="723"/>
      <c r="QGC53" s="723"/>
      <c r="QGD53" s="723"/>
      <c r="QGE53" s="723"/>
      <c r="QGF53" s="723"/>
      <c r="QGG53" s="723"/>
      <c r="QGH53" s="723"/>
      <c r="QGI53" s="723"/>
      <c r="QGJ53" s="723"/>
      <c r="QGK53" s="723"/>
      <c r="QGL53" s="723"/>
      <c r="QGM53" s="723"/>
      <c r="QGN53" s="723"/>
      <c r="QGO53" s="723"/>
      <c r="QGP53" s="723"/>
      <c r="QGQ53" s="723"/>
      <c r="QGR53" s="723"/>
      <c r="QGS53" s="723"/>
      <c r="QGT53" s="723"/>
      <c r="QGU53" s="723"/>
      <c r="QGV53" s="723"/>
      <c r="QGW53" s="723"/>
      <c r="QGX53" s="723"/>
      <c r="QGY53" s="723"/>
      <c r="QGZ53" s="723"/>
      <c r="QHA53" s="723"/>
      <c r="QHB53" s="723"/>
      <c r="QHC53" s="723"/>
      <c r="QHD53" s="723"/>
      <c r="QHE53" s="723"/>
      <c r="QHF53" s="723"/>
      <c r="QHG53" s="723"/>
      <c r="QHH53" s="723"/>
      <c r="QHI53" s="723"/>
      <c r="QHJ53" s="723"/>
      <c r="QHK53" s="723"/>
      <c r="QHL53" s="723"/>
      <c r="QHM53" s="723"/>
      <c r="QHN53" s="723"/>
      <c r="QHO53" s="723"/>
      <c r="QHP53" s="723"/>
      <c r="QHQ53" s="723"/>
      <c r="QHR53" s="723"/>
      <c r="QHS53" s="723"/>
      <c r="QHT53" s="723"/>
      <c r="QHU53" s="723"/>
      <c r="QHV53" s="723"/>
      <c r="QHW53" s="723"/>
      <c r="QHX53" s="723"/>
      <c r="QHY53" s="723"/>
      <c r="QHZ53" s="723"/>
      <c r="QIA53" s="723"/>
      <c r="QIB53" s="723"/>
      <c r="QIC53" s="723"/>
      <c r="QID53" s="723"/>
      <c r="QIE53" s="723"/>
      <c r="QIF53" s="723"/>
      <c r="QIG53" s="723"/>
      <c r="QIH53" s="723"/>
      <c r="QII53" s="723"/>
      <c r="QIJ53" s="723"/>
      <c r="QIK53" s="723"/>
      <c r="QIL53" s="723"/>
      <c r="QIM53" s="723"/>
      <c r="QIN53" s="723"/>
      <c r="QIO53" s="723"/>
      <c r="QIP53" s="723"/>
      <c r="QIQ53" s="723"/>
      <c r="QIR53" s="723"/>
      <c r="QIS53" s="723"/>
      <c r="QIT53" s="723"/>
      <c r="QIU53" s="723"/>
      <c r="QIV53" s="723"/>
      <c r="QIW53" s="723"/>
      <c r="QIX53" s="723"/>
      <c r="QIY53" s="723"/>
      <c r="QIZ53" s="723"/>
      <c r="QJA53" s="723"/>
      <c r="QJB53" s="723"/>
      <c r="QJC53" s="723"/>
      <c r="QJD53" s="723"/>
      <c r="QJE53" s="723"/>
      <c r="QJF53" s="723"/>
      <c r="QJG53" s="723"/>
      <c r="QJH53" s="723"/>
      <c r="QJI53" s="723"/>
      <c r="QJJ53" s="723"/>
      <c r="QJK53" s="723"/>
      <c r="QJL53" s="723"/>
      <c r="QJM53" s="723"/>
      <c r="QJN53" s="723"/>
      <c r="QJO53" s="723"/>
      <c r="QJP53" s="723"/>
      <c r="QJQ53" s="723"/>
      <c r="QJR53" s="723"/>
      <c r="QJS53" s="723"/>
      <c r="QJT53" s="723"/>
      <c r="QJU53" s="723"/>
      <c r="QJV53" s="723"/>
      <c r="QJW53" s="723"/>
      <c r="QJX53" s="723"/>
      <c r="QJY53" s="723"/>
      <c r="QJZ53" s="723"/>
      <c r="QKA53" s="723"/>
      <c r="QKB53" s="723"/>
      <c r="QKC53" s="723"/>
      <c r="QKD53" s="723"/>
      <c r="QKE53" s="723"/>
      <c r="QKF53" s="723"/>
      <c r="QKG53" s="723"/>
      <c r="QKH53" s="723"/>
      <c r="QKI53" s="723"/>
      <c r="QKJ53" s="723"/>
      <c r="QKK53" s="723"/>
      <c r="QKL53" s="723"/>
      <c r="QKM53" s="723"/>
      <c r="QKN53" s="723"/>
      <c r="QKO53" s="723"/>
      <c r="QKP53" s="723"/>
      <c r="QKQ53" s="723"/>
      <c r="QKR53" s="723"/>
      <c r="QKS53" s="723"/>
      <c r="QKT53" s="723"/>
      <c r="QKU53" s="723"/>
      <c r="QKV53" s="723"/>
      <c r="QKW53" s="723"/>
      <c r="QKX53" s="723"/>
      <c r="QKY53" s="723"/>
      <c r="QKZ53" s="723"/>
      <c r="QLA53" s="723"/>
      <c r="QLB53" s="723"/>
      <c r="QLC53" s="723"/>
      <c r="QLD53" s="723"/>
      <c r="QLE53" s="723"/>
      <c r="QLF53" s="723"/>
      <c r="QLG53" s="723"/>
      <c r="QLH53" s="723"/>
      <c r="QLI53" s="723"/>
      <c r="QLJ53" s="723"/>
      <c r="QLK53" s="723"/>
      <c r="QLL53" s="723"/>
      <c r="QLM53" s="723"/>
      <c r="QLN53" s="723"/>
      <c r="QLO53" s="723"/>
      <c r="QLP53" s="723"/>
      <c r="QLQ53" s="723"/>
      <c r="QLR53" s="723"/>
      <c r="QLS53" s="723"/>
      <c r="QLT53" s="723"/>
      <c r="QLU53" s="723"/>
      <c r="QLV53" s="723"/>
      <c r="QLW53" s="723"/>
      <c r="QLX53" s="723"/>
      <c r="QLY53" s="723"/>
      <c r="QLZ53" s="723"/>
      <c r="QMA53" s="723"/>
      <c r="QMB53" s="723"/>
      <c r="QMC53" s="723"/>
      <c r="QMD53" s="723"/>
      <c r="QME53" s="723"/>
      <c r="QMF53" s="723"/>
      <c r="QMG53" s="723"/>
      <c r="QMH53" s="723"/>
      <c r="QMI53" s="723"/>
      <c r="QMJ53" s="723"/>
      <c r="QMK53" s="723"/>
      <c r="QML53" s="723"/>
      <c r="QMM53" s="723"/>
      <c r="QMN53" s="723"/>
      <c r="QMO53" s="723"/>
      <c r="QMP53" s="723"/>
      <c r="QMQ53" s="723"/>
      <c r="QMR53" s="723"/>
      <c r="QMS53" s="723"/>
      <c r="QMT53" s="723"/>
      <c r="QMU53" s="723"/>
      <c r="QMV53" s="723"/>
      <c r="QMW53" s="723"/>
      <c r="QMX53" s="723"/>
      <c r="QMY53" s="723"/>
      <c r="QMZ53" s="723"/>
      <c r="QNA53" s="723"/>
      <c r="QNB53" s="723"/>
      <c r="QNC53" s="723"/>
      <c r="QND53" s="723"/>
      <c r="QNE53" s="723"/>
      <c r="QNF53" s="723"/>
      <c r="QNG53" s="723"/>
      <c r="QNH53" s="723"/>
      <c r="QNI53" s="723"/>
      <c r="QNJ53" s="723"/>
      <c r="QNK53" s="723"/>
      <c r="QNL53" s="723"/>
      <c r="QNM53" s="723"/>
      <c r="QNN53" s="723"/>
      <c r="QNO53" s="723"/>
      <c r="QNP53" s="723"/>
      <c r="QNQ53" s="723"/>
      <c r="QNR53" s="723"/>
      <c r="QNS53" s="723"/>
      <c r="QNT53" s="723"/>
      <c r="QNU53" s="723"/>
      <c r="QNV53" s="723"/>
      <c r="QNW53" s="723"/>
      <c r="QNX53" s="723"/>
      <c r="QNY53" s="723"/>
      <c r="QNZ53" s="723"/>
      <c r="QOA53" s="723"/>
      <c r="QOB53" s="723"/>
      <c r="QOC53" s="723"/>
      <c r="QOD53" s="723"/>
      <c r="QOE53" s="723"/>
      <c r="QOF53" s="723"/>
      <c r="QOG53" s="723"/>
      <c r="QOH53" s="723"/>
      <c r="QOI53" s="723"/>
      <c r="QOJ53" s="723"/>
      <c r="QOK53" s="723"/>
      <c r="QOL53" s="723"/>
      <c r="QOM53" s="723"/>
      <c r="QON53" s="723"/>
      <c r="QOO53" s="723"/>
      <c r="QOP53" s="723"/>
      <c r="QOQ53" s="723"/>
      <c r="QOR53" s="723"/>
      <c r="QOS53" s="723"/>
      <c r="QOT53" s="723"/>
      <c r="QOU53" s="723"/>
      <c r="QOV53" s="723"/>
      <c r="QOW53" s="723"/>
      <c r="QOX53" s="723"/>
      <c r="QOY53" s="723"/>
      <c r="QOZ53" s="723"/>
      <c r="QPA53" s="723"/>
      <c r="QPB53" s="723"/>
      <c r="QPC53" s="723"/>
      <c r="QPD53" s="723"/>
      <c r="QPE53" s="723"/>
      <c r="QPF53" s="723"/>
      <c r="QPG53" s="723"/>
      <c r="QPH53" s="723"/>
      <c r="QPI53" s="723"/>
      <c r="QPJ53" s="723"/>
      <c r="QPK53" s="723"/>
      <c r="QPL53" s="723"/>
      <c r="QPM53" s="723"/>
      <c r="QPN53" s="723"/>
      <c r="QPO53" s="723"/>
      <c r="QPP53" s="723"/>
      <c r="QPQ53" s="723"/>
      <c r="QPR53" s="723"/>
      <c r="QPS53" s="723"/>
      <c r="QPT53" s="723"/>
      <c r="QPU53" s="723"/>
      <c r="QPV53" s="723"/>
      <c r="QPW53" s="723"/>
      <c r="QPX53" s="723"/>
      <c r="QPY53" s="723"/>
      <c r="QPZ53" s="723"/>
      <c r="QQA53" s="723"/>
      <c r="QQB53" s="723"/>
      <c r="QQC53" s="723"/>
      <c r="QQD53" s="723"/>
      <c r="QQE53" s="723"/>
      <c r="QQF53" s="723"/>
      <c r="QQG53" s="723"/>
      <c r="QQH53" s="723"/>
      <c r="QQI53" s="723"/>
      <c r="QQJ53" s="723"/>
      <c r="QQK53" s="723"/>
      <c r="QQL53" s="723"/>
      <c r="QQM53" s="723"/>
      <c r="QQN53" s="723"/>
      <c r="QQO53" s="723"/>
      <c r="QQP53" s="723"/>
      <c r="QQQ53" s="723"/>
      <c r="QQR53" s="723"/>
      <c r="QQS53" s="723"/>
      <c r="QQT53" s="723"/>
      <c r="QQU53" s="723"/>
      <c r="QQV53" s="723"/>
      <c r="QQW53" s="723"/>
      <c r="QQX53" s="723"/>
      <c r="QQY53" s="723"/>
      <c r="QQZ53" s="723"/>
      <c r="QRA53" s="723"/>
      <c r="QRB53" s="723"/>
      <c r="QRC53" s="723"/>
      <c r="QRD53" s="723"/>
      <c r="QRE53" s="723"/>
      <c r="QRF53" s="723"/>
      <c r="QRG53" s="723"/>
      <c r="QRH53" s="723"/>
      <c r="QRI53" s="723"/>
      <c r="QRJ53" s="723"/>
      <c r="QRK53" s="723"/>
      <c r="QRL53" s="723"/>
      <c r="QRM53" s="723"/>
      <c r="QRN53" s="723"/>
      <c r="QRO53" s="723"/>
      <c r="QRP53" s="723"/>
      <c r="QRQ53" s="723"/>
      <c r="QRR53" s="723"/>
      <c r="QRS53" s="723"/>
      <c r="QRT53" s="723"/>
      <c r="QRU53" s="723"/>
      <c r="QRV53" s="723"/>
      <c r="QRW53" s="723"/>
      <c r="QRX53" s="723"/>
      <c r="QRY53" s="723"/>
      <c r="QRZ53" s="723"/>
      <c r="QSA53" s="723"/>
      <c r="QSB53" s="723"/>
      <c r="QSC53" s="723"/>
      <c r="QSD53" s="723"/>
      <c r="QSE53" s="723"/>
      <c r="QSF53" s="723"/>
      <c r="QSG53" s="723"/>
      <c r="QSH53" s="723"/>
      <c r="QSI53" s="723"/>
      <c r="QSJ53" s="723"/>
      <c r="QSK53" s="723"/>
      <c r="QSL53" s="723"/>
      <c r="QSM53" s="723"/>
      <c r="QSN53" s="723"/>
      <c r="QSO53" s="723"/>
      <c r="QSP53" s="723"/>
      <c r="QSQ53" s="723"/>
      <c r="QSR53" s="723"/>
      <c r="QSS53" s="723"/>
      <c r="QST53" s="723"/>
      <c r="QSU53" s="723"/>
      <c r="QSV53" s="723"/>
      <c r="QSW53" s="723"/>
      <c r="QSX53" s="723"/>
      <c r="QSY53" s="723"/>
      <c r="QSZ53" s="723"/>
      <c r="QTA53" s="723"/>
      <c r="QTB53" s="723"/>
      <c r="QTC53" s="723"/>
      <c r="QTD53" s="723"/>
      <c r="QTE53" s="723"/>
      <c r="QTF53" s="723"/>
      <c r="QTG53" s="723"/>
      <c r="QTH53" s="723"/>
      <c r="QTI53" s="723"/>
      <c r="QTJ53" s="723"/>
      <c r="QTK53" s="723"/>
      <c r="QTL53" s="723"/>
      <c r="QTM53" s="723"/>
      <c r="QTN53" s="723"/>
      <c r="QTO53" s="723"/>
      <c r="QTP53" s="723"/>
      <c r="QTQ53" s="723"/>
      <c r="QTR53" s="723"/>
      <c r="QTS53" s="723"/>
      <c r="QTT53" s="723"/>
      <c r="QTU53" s="723"/>
      <c r="QTV53" s="723"/>
      <c r="QTW53" s="723"/>
      <c r="QTX53" s="723"/>
      <c r="QTY53" s="723"/>
      <c r="QTZ53" s="723"/>
      <c r="QUA53" s="723"/>
      <c r="QUB53" s="723"/>
      <c r="QUC53" s="723"/>
      <c r="QUD53" s="723"/>
      <c r="QUE53" s="723"/>
      <c r="QUF53" s="723"/>
      <c r="QUG53" s="723"/>
      <c r="QUH53" s="723"/>
      <c r="QUI53" s="723"/>
      <c r="QUJ53" s="723"/>
      <c r="QUK53" s="723"/>
      <c r="QUL53" s="723"/>
      <c r="QUM53" s="723"/>
      <c r="QUN53" s="723"/>
      <c r="QUO53" s="723"/>
      <c r="QUP53" s="723"/>
      <c r="QUQ53" s="723"/>
      <c r="QUR53" s="723"/>
      <c r="QUS53" s="723"/>
      <c r="QUT53" s="723"/>
      <c r="QUU53" s="723"/>
      <c r="QUV53" s="723"/>
      <c r="QUW53" s="723"/>
      <c r="QUX53" s="723"/>
      <c r="QUY53" s="723"/>
      <c r="QUZ53" s="723"/>
      <c r="QVA53" s="723"/>
      <c r="QVB53" s="723"/>
      <c r="QVC53" s="723"/>
      <c r="QVD53" s="723"/>
      <c r="QVE53" s="723"/>
      <c r="QVF53" s="723"/>
      <c r="QVG53" s="723"/>
      <c r="QVH53" s="723"/>
      <c r="QVI53" s="723"/>
      <c r="QVJ53" s="723"/>
      <c r="QVK53" s="723"/>
      <c r="QVL53" s="723"/>
      <c r="QVM53" s="723"/>
      <c r="QVN53" s="723"/>
      <c r="QVO53" s="723"/>
      <c r="QVP53" s="723"/>
      <c r="QVQ53" s="723"/>
      <c r="QVR53" s="723"/>
      <c r="QVS53" s="723"/>
      <c r="QVT53" s="723"/>
      <c r="QVU53" s="723"/>
      <c r="QVV53" s="723"/>
      <c r="QVW53" s="723"/>
      <c r="QVX53" s="723"/>
      <c r="QVY53" s="723"/>
      <c r="QVZ53" s="723"/>
      <c r="QWA53" s="723"/>
      <c r="QWB53" s="723"/>
      <c r="QWC53" s="723"/>
      <c r="QWD53" s="723"/>
      <c r="QWE53" s="723"/>
      <c r="QWF53" s="723"/>
      <c r="QWG53" s="723"/>
      <c r="QWH53" s="723"/>
      <c r="QWI53" s="723"/>
      <c r="QWJ53" s="723"/>
      <c r="QWK53" s="723"/>
      <c r="QWL53" s="723"/>
      <c r="QWM53" s="723"/>
      <c r="QWN53" s="723"/>
      <c r="QWO53" s="723"/>
      <c r="QWP53" s="723"/>
      <c r="QWQ53" s="723"/>
      <c r="QWR53" s="723"/>
      <c r="QWS53" s="723"/>
      <c r="QWT53" s="723"/>
      <c r="QWU53" s="723"/>
      <c r="QWV53" s="723"/>
      <c r="QWW53" s="723"/>
      <c r="QWX53" s="723"/>
      <c r="QWY53" s="723"/>
      <c r="QWZ53" s="723"/>
      <c r="QXA53" s="723"/>
      <c r="QXB53" s="723"/>
      <c r="QXC53" s="723"/>
      <c r="QXD53" s="723"/>
      <c r="QXE53" s="723"/>
      <c r="QXF53" s="723"/>
      <c r="QXG53" s="723"/>
      <c r="QXH53" s="723"/>
      <c r="QXI53" s="723"/>
      <c r="QXJ53" s="723"/>
      <c r="QXK53" s="723"/>
      <c r="QXL53" s="723"/>
      <c r="QXM53" s="723"/>
      <c r="QXN53" s="723"/>
      <c r="QXO53" s="723"/>
      <c r="QXP53" s="723"/>
      <c r="QXQ53" s="723"/>
      <c r="QXR53" s="723"/>
      <c r="QXS53" s="723"/>
      <c r="QXT53" s="723"/>
      <c r="QXU53" s="723"/>
      <c r="QXV53" s="723"/>
      <c r="QXW53" s="723"/>
      <c r="QXX53" s="723"/>
      <c r="QXY53" s="723"/>
      <c r="QXZ53" s="723"/>
      <c r="QYA53" s="723"/>
      <c r="QYB53" s="723"/>
      <c r="QYC53" s="723"/>
      <c r="QYD53" s="723"/>
      <c r="QYE53" s="723"/>
      <c r="QYF53" s="723"/>
      <c r="QYG53" s="723"/>
      <c r="QYH53" s="723"/>
      <c r="QYI53" s="723"/>
      <c r="QYJ53" s="723"/>
      <c r="QYK53" s="723"/>
      <c r="QYL53" s="723"/>
      <c r="QYM53" s="723"/>
      <c r="QYN53" s="723"/>
      <c r="QYO53" s="723"/>
      <c r="QYP53" s="723"/>
      <c r="QYQ53" s="723"/>
      <c r="QYR53" s="723"/>
      <c r="QYS53" s="723"/>
      <c r="QYT53" s="723"/>
      <c r="QYU53" s="723"/>
      <c r="QYV53" s="723"/>
      <c r="QYW53" s="723"/>
      <c r="QYX53" s="723"/>
      <c r="QYY53" s="723"/>
      <c r="QYZ53" s="723"/>
      <c r="QZA53" s="723"/>
      <c r="QZB53" s="723"/>
      <c r="QZC53" s="723"/>
      <c r="QZD53" s="723"/>
      <c r="QZE53" s="723"/>
      <c r="QZF53" s="723"/>
      <c r="QZG53" s="723"/>
      <c r="QZH53" s="723"/>
      <c r="QZI53" s="723"/>
      <c r="QZJ53" s="723"/>
      <c r="QZK53" s="723"/>
      <c r="QZL53" s="723"/>
      <c r="QZM53" s="723"/>
      <c r="QZN53" s="723"/>
      <c r="QZO53" s="723"/>
      <c r="QZP53" s="723"/>
      <c r="QZQ53" s="723"/>
      <c r="QZR53" s="723"/>
      <c r="QZS53" s="723"/>
      <c r="QZT53" s="723"/>
      <c r="QZU53" s="723"/>
      <c r="QZV53" s="723"/>
      <c r="QZW53" s="723"/>
      <c r="QZX53" s="723"/>
      <c r="QZY53" s="723"/>
      <c r="QZZ53" s="723"/>
      <c r="RAA53" s="723"/>
      <c r="RAB53" s="723"/>
      <c r="RAC53" s="723"/>
      <c r="RAD53" s="723"/>
      <c r="RAE53" s="723"/>
      <c r="RAF53" s="723"/>
      <c r="RAG53" s="723"/>
      <c r="RAH53" s="723"/>
      <c r="RAI53" s="723"/>
      <c r="RAJ53" s="723"/>
      <c r="RAK53" s="723"/>
      <c r="RAL53" s="723"/>
      <c r="RAM53" s="723"/>
      <c r="RAN53" s="723"/>
      <c r="RAO53" s="723"/>
      <c r="RAP53" s="723"/>
      <c r="RAQ53" s="723"/>
      <c r="RAR53" s="723"/>
      <c r="RAS53" s="723"/>
      <c r="RAT53" s="723"/>
      <c r="RAU53" s="723"/>
      <c r="RAV53" s="723"/>
      <c r="RAW53" s="723"/>
      <c r="RAX53" s="723"/>
      <c r="RAY53" s="723"/>
      <c r="RAZ53" s="723"/>
      <c r="RBA53" s="723"/>
      <c r="RBB53" s="723"/>
      <c r="RBC53" s="723"/>
      <c r="RBD53" s="723"/>
      <c r="RBE53" s="723"/>
      <c r="RBF53" s="723"/>
      <c r="RBG53" s="723"/>
      <c r="RBH53" s="723"/>
      <c r="RBI53" s="723"/>
      <c r="RBJ53" s="723"/>
      <c r="RBK53" s="723"/>
      <c r="RBL53" s="723"/>
      <c r="RBM53" s="723"/>
      <c r="RBN53" s="723"/>
      <c r="RBO53" s="723"/>
      <c r="RBP53" s="723"/>
      <c r="RBQ53" s="723"/>
      <c r="RBR53" s="723"/>
      <c r="RBS53" s="723"/>
      <c r="RBT53" s="723"/>
      <c r="RBU53" s="723"/>
      <c r="RBV53" s="723"/>
      <c r="RBW53" s="723"/>
      <c r="RBX53" s="723"/>
      <c r="RBY53" s="723"/>
      <c r="RBZ53" s="723"/>
      <c r="RCA53" s="723"/>
      <c r="RCB53" s="723"/>
      <c r="RCC53" s="723"/>
      <c r="RCD53" s="723"/>
      <c r="RCE53" s="723"/>
      <c r="RCF53" s="723"/>
      <c r="RCG53" s="723"/>
      <c r="RCH53" s="723"/>
      <c r="RCI53" s="723"/>
      <c r="RCJ53" s="723"/>
      <c r="RCK53" s="723"/>
      <c r="RCL53" s="723"/>
      <c r="RCM53" s="723"/>
      <c r="RCN53" s="723"/>
      <c r="RCO53" s="723"/>
      <c r="RCP53" s="723"/>
      <c r="RCQ53" s="723"/>
      <c r="RCR53" s="723"/>
      <c r="RCS53" s="723"/>
      <c r="RCT53" s="723"/>
      <c r="RCU53" s="723"/>
      <c r="RCV53" s="723"/>
      <c r="RCW53" s="723"/>
      <c r="RCX53" s="723"/>
      <c r="RCY53" s="723"/>
      <c r="RCZ53" s="723"/>
      <c r="RDA53" s="723"/>
      <c r="RDB53" s="723"/>
      <c r="RDC53" s="723"/>
      <c r="RDD53" s="723"/>
      <c r="RDE53" s="723"/>
      <c r="RDF53" s="723"/>
      <c r="RDG53" s="723"/>
      <c r="RDH53" s="723"/>
      <c r="RDI53" s="723"/>
      <c r="RDJ53" s="723"/>
      <c r="RDK53" s="723"/>
      <c r="RDL53" s="723"/>
      <c r="RDM53" s="723"/>
      <c r="RDN53" s="723"/>
      <c r="RDO53" s="723"/>
      <c r="RDP53" s="723"/>
      <c r="RDQ53" s="723"/>
      <c r="RDR53" s="723"/>
      <c r="RDS53" s="723"/>
      <c r="RDT53" s="723"/>
      <c r="RDU53" s="723"/>
      <c r="RDV53" s="723"/>
      <c r="RDW53" s="723"/>
      <c r="RDX53" s="723"/>
      <c r="RDY53" s="723"/>
      <c r="RDZ53" s="723"/>
      <c r="REA53" s="723"/>
      <c r="REB53" s="723"/>
      <c r="REC53" s="723"/>
      <c r="RED53" s="723"/>
      <c r="REE53" s="723"/>
      <c r="REF53" s="723"/>
      <c r="REG53" s="723"/>
      <c r="REH53" s="723"/>
      <c r="REI53" s="723"/>
      <c r="REJ53" s="723"/>
      <c r="REK53" s="723"/>
      <c r="REL53" s="723"/>
      <c r="REM53" s="723"/>
      <c r="REN53" s="723"/>
      <c r="REO53" s="723"/>
      <c r="REP53" s="723"/>
      <c r="REQ53" s="723"/>
      <c r="RER53" s="723"/>
      <c r="RES53" s="723"/>
      <c r="RET53" s="723"/>
      <c r="REU53" s="723"/>
      <c r="REV53" s="723"/>
      <c r="REW53" s="723"/>
      <c r="REX53" s="723"/>
      <c r="REY53" s="723"/>
      <c r="REZ53" s="723"/>
      <c r="RFA53" s="723"/>
      <c r="RFB53" s="723"/>
      <c r="RFC53" s="723"/>
      <c r="RFD53" s="723"/>
      <c r="RFE53" s="723"/>
      <c r="RFF53" s="723"/>
      <c r="RFG53" s="723"/>
      <c r="RFH53" s="723"/>
      <c r="RFI53" s="723"/>
      <c r="RFJ53" s="723"/>
      <c r="RFK53" s="723"/>
      <c r="RFL53" s="723"/>
      <c r="RFM53" s="723"/>
      <c r="RFN53" s="723"/>
      <c r="RFO53" s="723"/>
      <c r="RFP53" s="723"/>
      <c r="RFQ53" s="723"/>
      <c r="RFR53" s="723"/>
      <c r="RFS53" s="723"/>
      <c r="RFT53" s="723"/>
      <c r="RFU53" s="723"/>
      <c r="RFV53" s="723"/>
      <c r="RFW53" s="723"/>
      <c r="RFX53" s="723"/>
      <c r="RFY53" s="723"/>
      <c r="RFZ53" s="723"/>
      <c r="RGA53" s="723"/>
      <c r="RGB53" s="723"/>
      <c r="RGC53" s="723"/>
      <c r="RGD53" s="723"/>
      <c r="RGE53" s="723"/>
      <c r="RGF53" s="723"/>
      <c r="RGG53" s="723"/>
      <c r="RGH53" s="723"/>
      <c r="RGI53" s="723"/>
      <c r="RGJ53" s="723"/>
      <c r="RGK53" s="723"/>
      <c r="RGL53" s="723"/>
      <c r="RGM53" s="723"/>
      <c r="RGN53" s="723"/>
      <c r="RGO53" s="723"/>
      <c r="RGP53" s="723"/>
      <c r="RGQ53" s="723"/>
      <c r="RGR53" s="723"/>
      <c r="RGS53" s="723"/>
      <c r="RGT53" s="723"/>
      <c r="RGU53" s="723"/>
      <c r="RGV53" s="723"/>
      <c r="RGW53" s="723"/>
      <c r="RGX53" s="723"/>
      <c r="RGY53" s="723"/>
      <c r="RGZ53" s="723"/>
      <c r="RHA53" s="723"/>
      <c r="RHB53" s="723"/>
      <c r="RHC53" s="723"/>
      <c r="RHD53" s="723"/>
      <c r="RHE53" s="723"/>
      <c r="RHF53" s="723"/>
      <c r="RHG53" s="723"/>
      <c r="RHH53" s="723"/>
      <c r="RHI53" s="723"/>
      <c r="RHJ53" s="723"/>
      <c r="RHK53" s="723"/>
      <c r="RHL53" s="723"/>
      <c r="RHM53" s="723"/>
      <c r="RHN53" s="723"/>
      <c r="RHO53" s="723"/>
      <c r="RHP53" s="723"/>
      <c r="RHQ53" s="723"/>
      <c r="RHR53" s="723"/>
      <c r="RHS53" s="723"/>
      <c r="RHT53" s="723"/>
      <c r="RHU53" s="723"/>
      <c r="RHV53" s="723"/>
      <c r="RHW53" s="723"/>
      <c r="RHX53" s="723"/>
      <c r="RHY53" s="723"/>
      <c r="RHZ53" s="723"/>
      <c r="RIA53" s="723"/>
      <c r="RIB53" s="723"/>
      <c r="RIC53" s="723"/>
      <c r="RID53" s="723"/>
      <c r="RIE53" s="723"/>
      <c r="RIF53" s="723"/>
      <c r="RIG53" s="723"/>
      <c r="RIH53" s="723"/>
      <c r="RII53" s="723"/>
      <c r="RIJ53" s="723"/>
      <c r="RIK53" s="723"/>
      <c r="RIL53" s="723"/>
      <c r="RIM53" s="723"/>
      <c r="RIN53" s="723"/>
      <c r="RIO53" s="723"/>
      <c r="RIP53" s="723"/>
      <c r="RIQ53" s="723"/>
      <c r="RIR53" s="723"/>
      <c r="RIS53" s="723"/>
      <c r="RIT53" s="723"/>
      <c r="RIU53" s="723"/>
      <c r="RIV53" s="723"/>
      <c r="RIW53" s="723"/>
      <c r="RIX53" s="723"/>
      <c r="RIY53" s="723"/>
      <c r="RIZ53" s="723"/>
      <c r="RJA53" s="723"/>
      <c r="RJB53" s="723"/>
      <c r="RJC53" s="723"/>
      <c r="RJD53" s="723"/>
      <c r="RJE53" s="723"/>
      <c r="RJF53" s="723"/>
      <c r="RJG53" s="723"/>
      <c r="RJH53" s="723"/>
      <c r="RJI53" s="723"/>
      <c r="RJJ53" s="723"/>
      <c r="RJK53" s="723"/>
      <c r="RJL53" s="723"/>
      <c r="RJM53" s="723"/>
      <c r="RJN53" s="723"/>
      <c r="RJO53" s="723"/>
      <c r="RJP53" s="723"/>
      <c r="RJQ53" s="723"/>
      <c r="RJR53" s="723"/>
      <c r="RJS53" s="723"/>
      <c r="RJT53" s="723"/>
      <c r="RJU53" s="723"/>
      <c r="RJV53" s="723"/>
      <c r="RJW53" s="723"/>
      <c r="RJX53" s="723"/>
      <c r="RJY53" s="723"/>
      <c r="RJZ53" s="723"/>
      <c r="RKA53" s="723"/>
      <c r="RKB53" s="723"/>
      <c r="RKC53" s="723"/>
      <c r="RKD53" s="723"/>
      <c r="RKE53" s="723"/>
      <c r="RKF53" s="723"/>
      <c r="RKG53" s="723"/>
      <c r="RKH53" s="723"/>
      <c r="RKI53" s="723"/>
      <c r="RKJ53" s="723"/>
      <c r="RKK53" s="723"/>
      <c r="RKL53" s="723"/>
      <c r="RKM53" s="723"/>
      <c r="RKN53" s="723"/>
      <c r="RKO53" s="723"/>
      <c r="RKP53" s="723"/>
      <c r="RKQ53" s="723"/>
      <c r="RKR53" s="723"/>
      <c r="RKS53" s="723"/>
      <c r="RKT53" s="723"/>
      <c r="RKU53" s="723"/>
      <c r="RKV53" s="723"/>
      <c r="RKW53" s="723"/>
      <c r="RKX53" s="723"/>
      <c r="RKY53" s="723"/>
      <c r="RKZ53" s="723"/>
      <c r="RLA53" s="723"/>
      <c r="RLB53" s="723"/>
      <c r="RLC53" s="723"/>
      <c r="RLD53" s="723"/>
      <c r="RLE53" s="723"/>
      <c r="RLF53" s="723"/>
      <c r="RLG53" s="723"/>
      <c r="RLH53" s="723"/>
      <c r="RLI53" s="723"/>
      <c r="RLJ53" s="723"/>
      <c r="RLK53" s="723"/>
      <c r="RLL53" s="723"/>
      <c r="RLM53" s="723"/>
      <c r="RLN53" s="723"/>
      <c r="RLO53" s="723"/>
      <c r="RLP53" s="723"/>
      <c r="RLQ53" s="723"/>
      <c r="RLR53" s="723"/>
      <c r="RLS53" s="723"/>
      <c r="RLT53" s="723"/>
      <c r="RLU53" s="723"/>
      <c r="RLV53" s="723"/>
      <c r="RLW53" s="723"/>
      <c r="RLX53" s="723"/>
      <c r="RLY53" s="723"/>
      <c r="RLZ53" s="723"/>
      <c r="RMA53" s="723"/>
      <c r="RMB53" s="723"/>
      <c r="RMC53" s="723"/>
      <c r="RMD53" s="723"/>
      <c r="RME53" s="723"/>
      <c r="RMF53" s="723"/>
      <c r="RMG53" s="723"/>
      <c r="RMH53" s="723"/>
      <c r="RMI53" s="723"/>
      <c r="RMJ53" s="723"/>
      <c r="RMK53" s="723"/>
      <c r="RML53" s="723"/>
      <c r="RMM53" s="723"/>
      <c r="RMN53" s="723"/>
      <c r="RMO53" s="723"/>
      <c r="RMP53" s="723"/>
      <c r="RMQ53" s="723"/>
      <c r="RMR53" s="723"/>
      <c r="RMS53" s="723"/>
      <c r="RMT53" s="723"/>
      <c r="RMU53" s="723"/>
      <c r="RMV53" s="723"/>
      <c r="RMW53" s="723"/>
      <c r="RMX53" s="723"/>
      <c r="RMY53" s="723"/>
      <c r="RMZ53" s="723"/>
      <c r="RNA53" s="723"/>
      <c r="RNB53" s="723"/>
      <c r="RNC53" s="723"/>
      <c r="RND53" s="723"/>
      <c r="RNE53" s="723"/>
      <c r="RNF53" s="723"/>
      <c r="RNG53" s="723"/>
      <c r="RNH53" s="723"/>
      <c r="RNI53" s="723"/>
      <c r="RNJ53" s="723"/>
      <c r="RNK53" s="723"/>
      <c r="RNL53" s="723"/>
      <c r="RNM53" s="723"/>
      <c r="RNN53" s="723"/>
      <c r="RNO53" s="723"/>
      <c r="RNP53" s="723"/>
      <c r="RNQ53" s="723"/>
      <c r="RNR53" s="723"/>
      <c r="RNS53" s="723"/>
      <c r="RNT53" s="723"/>
      <c r="RNU53" s="723"/>
      <c r="RNV53" s="723"/>
      <c r="RNW53" s="723"/>
      <c r="RNX53" s="723"/>
      <c r="RNY53" s="723"/>
      <c r="RNZ53" s="723"/>
      <c r="ROA53" s="723"/>
      <c r="ROB53" s="723"/>
      <c r="ROC53" s="723"/>
      <c r="ROD53" s="723"/>
      <c r="ROE53" s="723"/>
      <c r="ROF53" s="723"/>
      <c r="ROG53" s="723"/>
      <c r="ROH53" s="723"/>
      <c r="ROI53" s="723"/>
      <c r="ROJ53" s="723"/>
      <c r="ROK53" s="723"/>
      <c r="ROL53" s="723"/>
      <c r="ROM53" s="723"/>
      <c r="RON53" s="723"/>
      <c r="ROO53" s="723"/>
      <c r="ROP53" s="723"/>
      <c r="ROQ53" s="723"/>
      <c r="ROR53" s="723"/>
      <c r="ROS53" s="723"/>
      <c r="ROT53" s="723"/>
      <c r="ROU53" s="723"/>
      <c r="ROV53" s="723"/>
      <c r="ROW53" s="723"/>
      <c r="ROX53" s="723"/>
      <c r="ROY53" s="723"/>
      <c r="ROZ53" s="723"/>
      <c r="RPA53" s="723"/>
      <c r="RPB53" s="723"/>
      <c r="RPC53" s="723"/>
      <c r="RPD53" s="723"/>
      <c r="RPE53" s="723"/>
      <c r="RPF53" s="723"/>
      <c r="RPG53" s="723"/>
      <c r="RPH53" s="723"/>
      <c r="RPI53" s="723"/>
      <c r="RPJ53" s="723"/>
      <c r="RPK53" s="723"/>
      <c r="RPL53" s="723"/>
      <c r="RPM53" s="723"/>
      <c r="RPN53" s="723"/>
      <c r="RPO53" s="723"/>
      <c r="RPP53" s="723"/>
      <c r="RPQ53" s="723"/>
      <c r="RPR53" s="723"/>
      <c r="RPS53" s="723"/>
      <c r="RPT53" s="723"/>
      <c r="RPU53" s="723"/>
      <c r="RPV53" s="723"/>
      <c r="RPW53" s="723"/>
      <c r="RPX53" s="723"/>
      <c r="RPY53" s="723"/>
      <c r="RPZ53" s="723"/>
      <c r="RQA53" s="723"/>
      <c r="RQB53" s="723"/>
      <c r="RQC53" s="723"/>
      <c r="RQD53" s="723"/>
      <c r="RQE53" s="723"/>
      <c r="RQF53" s="723"/>
      <c r="RQG53" s="723"/>
      <c r="RQH53" s="723"/>
      <c r="RQI53" s="723"/>
      <c r="RQJ53" s="723"/>
      <c r="RQK53" s="723"/>
      <c r="RQL53" s="723"/>
      <c r="RQM53" s="723"/>
      <c r="RQN53" s="723"/>
      <c r="RQO53" s="723"/>
      <c r="RQP53" s="723"/>
      <c r="RQQ53" s="723"/>
      <c r="RQR53" s="723"/>
      <c r="RQS53" s="723"/>
      <c r="RQT53" s="723"/>
      <c r="RQU53" s="723"/>
      <c r="RQV53" s="723"/>
      <c r="RQW53" s="723"/>
      <c r="RQX53" s="723"/>
      <c r="RQY53" s="723"/>
      <c r="RQZ53" s="723"/>
      <c r="RRA53" s="723"/>
      <c r="RRB53" s="723"/>
      <c r="RRC53" s="723"/>
      <c r="RRD53" s="723"/>
      <c r="RRE53" s="723"/>
      <c r="RRF53" s="723"/>
      <c r="RRG53" s="723"/>
      <c r="RRH53" s="723"/>
      <c r="RRI53" s="723"/>
      <c r="RRJ53" s="723"/>
      <c r="RRK53" s="723"/>
      <c r="RRL53" s="723"/>
      <c r="RRM53" s="723"/>
      <c r="RRN53" s="723"/>
      <c r="RRO53" s="723"/>
      <c r="RRP53" s="723"/>
      <c r="RRQ53" s="723"/>
      <c r="RRR53" s="723"/>
      <c r="RRS53" s="723"/>
      <c r="RRT53" s="723"/>
      <c r="RRU53" s="723"/>
      <c r="RRV53" s="723"/>
      <c r="RRW53" s="723"/>
      <c r="RRX53" s="723"/>
      <c r="RRY53" s="723"/>
      <c r="RRZ53" s="723"/>
      <c r="RSA53" s="723"/>
      <c r="RSB53" s="723"/>
      <c r="RSC53" s="723"/>
      <c r="RSD53" s="723"/>
      <c r="RSE53" s="723"/>
      <c r="RSF53" s="723"/>
      <c r="RSG53" s="723"/>
      <c r="RSH53" s="723"/>
      <c r="RSI53" s="723"/>
      <c r="RSJ53" s="723"/>
      <c r="RSK53" s="723"/>
      <c r="RSL53" s="723"/>
      <c r="RSM53" s="723"/>
      <c r="RSN53" s="723"/>
      <c r="RSO53" s="723"/>
      <c r="RSP53" s="723"/>
      <c r="RSQ53" s="723"/>
      <c r="RSR53" s="723"/>
      <c r="RSS53" s="723"/>
      <c r="RST53" s="723"/>
      <c r="RSU53" s="723"/>
      <c r="RSV53" s="723"/>
      <c r="RSW53" s="723"/>
      <c r="RSX53" s="723"/>
      <c r="RSY53" s="723"/>
      <c r="RSZ53" s="723"/>
      <c r="RTA53" s="723"/>
      <c r="RTB53" s="723"/>
      <c r="RTC53" s="723"/>
      <c r="RTD53" s="723"/>
      <c r="RTE53" s="723"/>
      <c r="RTF53" s="723"/>
      <c r="RTG53" s="723"/>
      <c r="RTH53" s="723"/>
      <c r="RTI53" s="723"/>
      <c r="RTJ53" s="723"/>
      <c r="RTK53" s="723"/>
      <c r="RTL53" s="723"/>
      <c r="RTM53" s="723"/>
      <c r="RTN53" s="723"/>
      <c r="RTO53" s="723"/>
      <c r="RTP53" s="723"/>
      <c r="RTQ53" s="723"/>
      <c r="RTR53" s="723"/>
      <c r="RTS53" s="723"/>
      <c r="RTT53" s="723"/>
      <c r="RTU53" s="723"/>
      <c r="RTV53" s="723"/>
      <c r="RTW53" s="723"/>
      <c r="RTX53" s="723"/>
      <c r="RTY53" s="723"/>
      <c r="RTZ53" s="723"/>
      <c r="RUA53" s="723"/>
      <c r="RUB53" s="723"/>
      <c r="RUC53" s="723"/>
      <c r="RUD53" s="723"/>
      <c r="RUE53" s="723"/>
      <c r="RUF53" s="723"/>
      <c r="RUG53" s="723"/>
      <c r="RUH53" s="723"/>
      <c r="RUI53" s="723"/>
      <c r="RUJ53" s="723"/>
      <c r="RUK53" s="723"/>
      <c r="RUL53" s="723"/>
      <c r="RUM53" s="723"/>
      <c r="RUN53" s="723"/>
      <c r="RUO53" s="723"/>
      <c r="RUP53" s="723"/>
      <c r="RUQ53" s="723"/>
      <c r="RUR53" s="723"/>
      <c r="RUS53" s="723"/>
      <c r="RUT53" s="723"/>
      <c r="RUU53" s="723"/>
      <c r="RUV53" s="723"/>
      <c r="RUW53" s="723"/>
      <c r="RUX53" s="723"/>
      <c r="RUY53" s="723"/>
      <c r="RUZ53" s="723"/>
      <c r="RVA53" s="723"/>
      <c r="RVB53" s="723"/>
      <c r="RVC53" s="723"/>
      <c r="RVD53" s="723"/>
      <c r="RVE53" s="723"/>
      <c r="RVF53" s="723"/>
      <c r="RVG53" s="723"/>
      <c r="RVH53" s="723"/>
      <c r="RVI53" s="723"/>
      <c r="RVJ53" s="723"/>
      <c r="RVK53" s="723"/>
      <c r="RVL53" s="723"/>
      <c r="RVM53" s="723"/>
      <c r="RVN53" s="723"/>
      <c r="RVO53" s="723"/>
      <c r="RVP53" s="723"/>
      <c r="RVQ53" s="723"/>
      <c r="RVR53" s="723"/>
      <c r="RVS53" s="723"/>
      <c r="RVT53" s="723"/>
      <c r="RVU53" s="723"/>
      <c r="RVV53" s="723"/>
      <c r="RVW53" s="723"/>
      <c r="RVX53" s="723"/>
      <c r="RVY53" s="723"/>
      <c r="RVZ53" s="723"/>
      <c r="RWA53" s="723"/>
      <c r="RWB53" s="723"/>
      <c r="RWC53" s="723"/>
      <c r="RWD53" s="723"/>
      <c r="RWE53" s="723"/>
      <c r="RWF53" s="723"/>
      <c r="RWG53" s="723"/>
      <c r="RWH53" s="723"/>
      <c r="RWI53" s="723"/>
      <c r="RWJ53" s="723"/>
      <c r="RWK53" s="723"/>
      <c r="RWL53" s="723"/>
      <c r="RWM53" s="723"/>
      <c r="RWN53" s="723"/>
      <c r="RWO53" s="723"/>
      <c r="RWP53" s="723"/>
      <c r="RWQ53" s="723"/>
      <c r="RWR53" s="723"/>
      <c r="RWS53" s="723"/>
      <c r="RWT53" s="723"/>
      <c r="RWU53" s="723"/>
      <c r="RWV53" s="723"/>
      <c r="RWW53" s="723"/>
      <c r="RWX53" s="723"/>
      <c r="RWY53" s="723"/>
      <c r="RWZ53" s="723"/>
      <c r="RXA53" s="723"/>
      <c r="RXB53" s="723"/>
      <c r="RXC53" s="723"/>
      <c r="RXD53" s="723"/>
      <c r="RXE53" s="723"/>
      <c r="RXF53" s="723"/>
      <c r="RXG53" s="723"/>
      <c r="RXH53" s="723"/>
      <c r="RXI53" s="723"/>
      <c r="RXJ53" s="723"/>
      <c r="RXK53" s="723"/>
      <c r="RXL53" s="723"/>
      <c r="RXM53" s="723"/>
      <c r="RXN53" s="723"/>
      <c r="RXO53" s="723"/>
      <c r="RXP53" s="723"/>
      <c r="RXQ53" s="723"/>
      <c r="RXR53" s="723"/>
      <c r="RXS53" s="723"/>
      <c r="RXT53" s="723"/>
      <c r="RXU53" s="723"/>
      <c r="RXV53" s="723"/>
      <c r="RXW53" s="723"/>
      <c r="RXX53" s="723"/>
      <c r="RXY53" s="723"/>
      <c r="RXZ53" s="723"/>
      <c r="RYA53" s="723"/>
      <c r="RYB53" s="723"/>
      <c r="RYC53" s="723"/>
      <c r="RYD53" s="723"/>
      <c r="RYE53" s="723"/>
      <c r="RYF53" s="723"/>
      <c r="RYG53" s="723"/>
      <c r="RYH53" s="723"/>
      <c r="RYI53" s="723"/>
      <c r="RYJ53" s="723"/>
      <c r="RYK53" s="723"/>
      <c r="RYL53" s="723"/>
      <c r="RYM53" s="723"/>
      <c r="RYN53" s="723"/>
      <c r="RYO53" s="723"/>
      <c r="RYP53" s="723"/>
      <c r="RYQ53" s="723"/>
      <c r="RYR53" s="723"/>
      <c r="RYS53" s="723"/>
      <c r="RYT53" s="723"/>
      <c r="RYU53" s="723"/>
      <c r="RYV53" s="723"/>
      <c r="RYW53" s="723"/>
      <c r="RYX53" s="723"/>
      <c r="RYY53" s="723"/>
      <c r="RYZ53" s="723"/>
      <c r="RZA53" s="723"/>
      <c r="RZB53" s="723"/>
      <c r="RZC53" s="723"/>
      <c r="RZD53" s="723"/>
      <c r="RZE53" s="723"/>
      <c r="RZF53" s="723"/>
      <c r="RZG53" s="723"/>
      <c r="RZH53" s="723"/>
      <c r="RZI53" s="723"/>
      <c r="RZJ53" s="723"/>
      <c r="RZK53" s="723"/>
      <c r="RZL53" s="723"/>
      <c r="RZM53" s="723"/>
      <c r="RZN53" s="723"/>
      <c r="RZO53" s="723"/>
      <c r="RZP53" s="723"/>
      <c r="RZQ53" s="723"/>
      <c r="RZR53" s="723"/>
      <c r="RZS53" s="723"/>
      <c r="RZT53" s="723"/>
      <c r="RZU53" s="723"/>
      <c r="RZV53" s="723"/>
      <c r="RZW53" s="723"/>
      <c r="RZX53" s="723"/>
      <c r="RZY53" s="723"/>
      <c r="RZZ53" s="723"/>
      <c r="SAA53" s="723"/>
      <c r="SAB53" s="723"/>
      <c r="SAC53" s="723"/>
      <c r="SAD53" s="723"/>
      <c r="SAE53" s="723"/>
      <c r="SAF53" s="723"/>
      <c r="SAG53" s="723"/>
      <c r="SAH53" s="723"/>
      <c r="SAI53" s="723"/>
      <c r="SAJ53" s="723"/>
      <c r="SAK53" s="723"/>
      <c r="SAL53" s="723"/>
      <c r="SAM53" s="723"/>
      <c r="SAN53" s="723"/>
      <c r="SAO53" s="723"/>
      <c r="SAP53" s="723"/>
      <c r="SAQ53" s="723"/>
      <c r="SAR53" s="723"/>
      <c r="SAS53" s="723"/>
      <c r="SAT53" s="723"/>
      <c r="SAU53" s="723"/>
      <c r="SAV53" s="723"/>
      <c r="SAW53" s="723"/>
      <c r="SAX53" s="723"/>
      <c r="SAY53" s="723"/>
      <c r="SAZ53" s="723"/>
      <c r="SBA53" s="723"/>
      <c r="SBB53" s="723"/>
      <c r="SBC53" s="723"/>
      <c r="SBD53" s="723"/>
      <c r="SBE53" s="723"/>
      <c r="SBF53" s="723"/>
      <c r="SBG53" s="723"/>
      <c r="SBH53" s="723"/>
      <c r="SBI53" s="723"/>
      <c r="SBJ53" s="723"/>
      <c r="SBK53" s="723"/>
      <c r="SBL53" s="723"/>
      <c r="SBM53" s="723"/>
      <c r="SBN53" s="723"/>
      <c r="SBO53" s="723"/>
      <c r="SBP53" s="723"/>
      <c r="SBQ53" s="723"/>
      <c r="SBR53" s="723"/>
      <c r="SBS53" s="723"/>
      <c r="SBT53" s="723"/>
      <c r="SBU53" s="723"/>
      <c r="SBV53" s="723"/>
      <c r="SBW53" s="723"/>
      <c r="SBX53" s="723"/>
      <c r="SBY53" s="723"/>
      <c r="SBZ53" s="723"/>
      <c r="SCA53" s="723"/>
      <c r="SCB53" s="723"/>
      <c r="SCC53" s="723"/>
      <c r="SCD53" s="723"/>
      <c r="SCE53" s="723"/>
      <c r="SCF53" s="723"/>
      <c r="SCG53" s="723"/>
      <c r="SCH53" s="723"/>
      <c r="SCI53" s="723"/>
      <c r="SCJ53" s="723"/>
      <c r="SCK53" s="723"/>
      <c r="SCL53" s="723"/>
      <c r="SCM53" s="723"/>
      <c r="SCN53" s="723"/>
      <c r="SCO53" s="723"/>
      <c r="SCP53" s="723"/>
      <c r="SCQ53" s="723"/>
      <c r="SCR53" s="723"/>
      <c r="SCS53" s="723"/>
      <c r="SCT53" s="723"/>
      <c r="SCU53" s="723"/>
      <c r="SCV53" s="723"/>
      <c r="SCW53" s="723"/>
      <c r="SCX53" s="723"/>
      <c r="SCY53" s="723"/>
      <c r="SCZ53" s="723"/>
      <c r="SDA53" s="723"/>
      <c r="SDB53" s="723"/>
      <c r="SDC53" s="723"/>
      <c r="SDD53" s="723"/>
      <c r="SDE53" s="723"/>
      <c r="SDF53" s="723"/>
      <c r="SDG53" s="723"/>
      <c r="SDH53" s="723"/>
      <c r="SDI53" s="723"/>
      <c r="SDJ53" s="723"/>
      <c r="SDK53" s="723"/>
      <c r="SDL53" s="723"/>
      <c r="SDM53" s="723"/>
      <c r="SDN53" s="723"/>
      <c r="SDO53" s="723"/>
      <c r="SDP53" s="723"/>
      <c r="SDQ53" s="723"/>
      <c r="SDR53" s="723"/>
      <c r="SDS53" s="723"/>
      <c r="SDT53" s="723"/>
      <c r="SDU53" s="723"/>
      <c r="SDV53" s="723"/>
      <c r="SDW53" s="723"/>
      <c r="SDX53" s="723"/>
      <c r="SDY53" s="723"/>
      <c r="SDZ53" s="723"/>
      <c r="SEA53" s="723"/>
      <c r="SEB53" s="723"/>
      <c r="SEC53" s="723"/>
      <c r="SED53" s="723"/>
      <c r="SEE53" s="723"/>
      <c r="SEF53" s="723"/>
      <c r="SEG53" s="723"/>
      <c r="SEH53" s="723"/>
      <c r="SEI53" s="723"/>
      <c r="SEJ53" s="723"/>
      <c r="SEK53" s="723"/>
      <c r="SEL53" s="723"/>
      <c r="SEM53" s="723"/>
      <c r="SEN53" s="723"/>
      <c r="SEO53" s="723"/>
      <c r="SEP53" s="723"/>
      <c r="SEQ53" s="723"/>
      <c r="SER53" s="723"/>
      <c r="SES53" s="723"/>
      <c r="SET53" s="723"/>
      <c r="SEU53" s="723"/>
      <c r="SEV53" s="723"/>
      <c r="SEW53" s="723"/>
      <c r="SEX53" s="723"/>
      <c r="SEY53" s="723"/>
      <c r="SEZ53" s="723"/>
      <c r="SFA53" s="723"/>
      <c r="SFB53" s="723"/>
      <c r="SFC53" s="723"/>
      <c r="SFD53" s="723"/>
      <c r="SFE53" s="723"/>
      <c r="SFF53" s="723"/>
      <c r="SFG53" s="723"/>
      <c r="SFH53" s="723"/>
      <c r="SFI53" s="723"/>
      <c r="SFJ53" s="723"/>
      <c r="SFK53" s="723"/>
      <c r="SFL53" s="723"/>
      <c r="SFM53" s="723"/>
      <c r="SFN53" s="723"/>
      <c r="SFO53" s="723"/>
      <c r="SFP53" s="723"/>
      <c r="SFQ53" s="723"/>
      <c r="SFR53" s="723"/>
      <c r="SFS53" s="723"/>
      <c r="SFT53" s="723"/>
      <c r="SFU53" s="723"/>
      <c r="SFV53" s="723"/>
      <c r="SFW53" s="723"/>
      <c r="SFX53" s="723"/>
      <c r="SFY53" s="723"/>
      <c r="SFZ53" s="723"/>
      <c r="SGA53" s="723"/>
      <c r="SGB53" s="723"/>
      <c r="SGC53" s="723"/>
      <c r="SGD53" s="723"/>
      <c r="SGE53" s="723"/>
      <c r="SGF53" s="723"/>
      <c r="SGG53" s="723"/>
      <c r="SGH53" s="723"/>
      <c r="SGI53" s="723"/>
      <c r="SGJ53" s="723"/>
      <c r="SGK53" s="723"/>
      <c r="SGL53" s="723"/>
      <c r="SGM53" s="723"/>
      <c r="SGN53" s="723"/>
      <c r="SGO53" s="723"/>
      <c r="SGP53" s="723"/>
      <c r="SGQ53" s="723"/>
      <c r="SGR53" s="723"/>
      <c r="SGS53" s="723"/>
      <c r="SGT53" s="723"/>
      <c r="SGU53" s="723"/>
      <c r="SGV53" s="723"/>
      <c r="SGW53" s="723"/>
      <c r="SGX53" s="723"/>
      <c r="SGY53" s="723"/>
      <c r="SGZ53" s="723"/>
      <c r="SHA53" s="723"/>
      <c r="SHB53" s="723"/>
      <c r="SHC53" s="723"/>
      <c r="SHD53" s="723"/>
      <c r="SHE53" s="723"/>
      <c r="SHF53" s="723"/>
      <c r="SHG53" s="723"/>
      <c r="SHH53" s="723"/>
      <c r="SHI53" s="723"/>
      <c r="SHJ53" s="723"/>
      <c r="SHK53" s="723"/>
      <c r="SHL53" s="723"/>
      <c r="SHM53" s="723"/>
      <c r="SHN53" s="723"/>
      <c r="SHO53" s="723"/>
      <c r="SHP53" s="723"/>
      <c r="SHQ53" s="723"/>
      <c r="SHR53" s="723"/>
      <c r="SHS53" s="723"/>
      <c r="SHT53" s="723"/>
      <c r="SHU53" s="723"/>
      <c r="SHV53" s="723"/>
      <c r="SHW53" s="723"/>
      <c r="SHX53" s="723"/>
      <c r="SHY53" s="723"/>
      <c r="SHZ53" s="723"/>
      <c r="SIA53" s="723"/>
      <c r="SIB53" s="723"/>
      <c r="SIC53" s="723"/>
      <c r="SID53" s="723"/>
      <c r="SIE53" s="723"/>
      <c r="SIF53" s="723"/>
      <c r="SIG53" s="723"/>
      <c r="SIH53" s="723"/>
      <c r="SII53" s="723"/>
      <c r="SIJ53" s="723"/>
      <c r="SIK53" s="723"/>
      <c r="SIL53" s="723"/>
      <c r="SIM53" s="723"/>
      <c r="SIN53" s="723"/>
      <c r="SIO53" s="723"/>
      <c r="SIP53" s="723"/>
      <c r="SIQ53" s="723"/>
      <c r="SIR53" s="723"/>
      <c r="SIS53" s="723"/>
      <c r="SIT53" s="723"/>
      <c r="SIU53" s="723"/>
      <c r="SIV53" s="723"/>
      <c r="SIW53" s="723"/>
      <c r="SIX53" s="723"/>
      <c r="SIY53" s="723"/>
      <c r="SIZ53" s="723"/>
      <c r="SJA53" s="723"/>
      <c r="SJB53" s="723"/>
      <c r="SJC53" s="723"/>
      <c r="SJD53" s="723"/>
      <c r="SJE53" s="723"/>
      <c r="SJF53" s="723"/>
      <c r="SJG53" s="723"/>
      <c r="SJH53" s="723"/>
      <c r="SJI53" s="723"/>
      <c r="SJJ53" s="723"/>
      <c r="SJK53" s="723"/>
      <c r="SJL53" s="723"/>
      <c r="SJM53" s="723"/>
      <c r="SJN53" s="723"/>
      <c r="SJO53" s="723"/>
      <c r="SJP53" s="723"/>
      <c r="SJQ53" s="723"/>
      <c r="SJR53" s="723"/>
      <c r="SJS53" s="723"/>
      <c r="SJT53" s="723"/>
      <c r="SJU53" s="723"/>
      <c r="SJV53" s="723"/>
      <c r="SJW53" s="723"/>
      <c r="SJX53" s="723"/>
      <c r="SJY53" s="723"/>
      <c r="SJZ53" s="723"/>
      <c r="SKA53" s="723"/>
      <c r="SKB53" s="723"/>
      <c r="SKC53" s="723"/>
      <c r="SKD53" s="723"/>
      <c r="SKE53" s="723"/>
      <c r="SKF53" s="723"/>
      <c r="SKG53" s="723"/>
      <c r="SKH53" s="723"/>
      <c r="SKI53" s="723"/>
      <c r="SKJ53" s="723"/>
      <c r="SKK53" s="723"/>
      <c r="SKL53" s="723"/>
      <c r="SKM53" s="723"/>
      <c r="SKN53" s="723"/>
      <c r="SKO53" s="723"/>
      <c r="SKP53" s="723"/>
      <c r="SKQ53" s="723"/>
      <c r="SKR53" s="723"/>
      <c r="SKS53" s="723"/>
      <c r="SKT53" s="723"/>
      <c r="SKU53" s="723"/>
      <c r="SKV53" s="723"/>
      <c r="SKW53" s="723"/>
      <c r="SKX53" s="723"/>
      <c r="SKY53" s="723"/>
      <c r="SKZ53" s="723"/>
      <c r="SLA53" s="723"/>
      <c r="SLB53" s="723"/>
      <c r="SLC53" s="723"/>
      <c r="SLD53" s="723"/>
      <c r="SLE53" s="723"/>
      <c r="SLF53" s="723"/>
      <c r="SLG53" s="723"/>
      <c r="SLH53" s="723"/>
      <c r="SLI53" s="723"/>
      <c r="SLJ53" s="723"/>
      <c r="SLK53" s="723"/>
      <c r="SLL53" s="723"/>
      <c r="SLM53" s="723"/>
      <c r="SLN53" s="723"/>
      <c r="SLO53" s="723"/>
      <c r="SLP53" s="723"/>
      <c r="SLQ53" s="723"/>
      <c r="SLR53" s="723"/>
      <c r="SLS53" s="723"/>
      <c r="SLT53" s="723"/>
      <c r="SLU53" s="723"/>
      <c r="SLV53" s="723"/>
      <c r="SLW53" s="723"/>
      <c r="SLX53" s="723"/>
      <c r="SLY53" s="723"/>
      <c r="SLZ53" s="723"/>
      <c r="SMA53" s="723"/>
      <c r="SMB53" s="723"/>
      <c r="SMC53" s="723"/>
      <c r="SMD53" s="723"/>
      <c r="SME53" s="723"/>
      <c r="SMF53" s="723"/>
      <c r="SMG53" s="723"/>
      <c r="SMH53" s="723"/>
      <c r="SMI53" s="723"/>
      <c r="SMJ53" s="723"/>
      <c r="SMK53" s="723"/>
      <c r="SML53" s="723"/>
      <c r="SMM53" s="723"/>
      <c r="SMN53" s="723"/>
      <c r="SMO53" s="723"/>
      <c r="SMP53" s="723"/>
      <c r="SMQ53" s="723"/>
      <c r="SMR53" s="723"/>
      <c r="SMS53" s="723"/>
      <c r="SMT53" s="723"/>
      <c r="SMU53" s="723"/>
      <c r="SMV53" s="723"/>
      <c r="SMW53" s="723"/>
      <c r="SMX53" s="723"/>
      <c r="SMY53" s="723"/>
      <c r="SMZ53" s="723"/>
      <c r="SNA53" s="723"/>
      <c r="SNB53" s="723"/>
      <c r="SNC53" s="723"/>
      <c r="SND53" s="723"/>
      <c r="SNE53" s="723"/>
      <c r="SNF53" s="723"/>
      <c r="SNG53" s="723"/>
      <c r="SNH53" s="723"/>
      <c r="SNI53" s="723"/>
      <c r="SNJ53" s="723"/>
      <c r="SNK53" s="723"/>
      <c r="SNL53" s="723"/>
      <c r="SNM53" s="723"/>
      <c r="SNN53" s="723"/>
      <c r="SNO53" s="723"/>
      <c r="SNP53" s="723"/>
      <c r="SNQ53" s="723"/>
      <c r="SNR53" s="723"/>
      <c r="SNS53" s="723"/>
      <c r="SNT53" s="723"/>
      <c r="SNU53" s="723"/>
      <c r="SNV53" s="723"/>
      <c r="SNW53" s="723"/>
      <c r="SNX53" s="723"/>
      <c r="SNY53" s="723"/>
      <c r="SNZ53" s="723"/>
      <c r="SOA53" s="723"/>
      <c r="SOB53" s="723"/>
      <c r="SOC53" s="723"/>
      <c r="SOD53" s="723"/>
      <c r="SOE53" s="723"/>
      <c r="SOF53" s="723"/>
      <c r="SOG53" s="723"/>
      <c r="SOH53" s="723"/>
      <c r="SOI53" s="723"/>
      <c r="SOJ53" s="723"/>
      <c r="SOK53" s="723"/>
      <c r="SOL53" s="723"/>
      <c r="SOM53" s="723"/>
      <c r="SON53" s="723"/>
      <c r="SOO53" s="723"/>
      <c r="SOP53" s="723"/>
      <c r="SOQ53" s="723"/>
      <c r="SOR53" s="723"/>
      <c r="SOS53" s="723"/>
      <c r="SOT53" s="723"/>
      <c r="SOU53" s="723"/>
      <c r="SOV53" s="723"/>
      <c r="SOW53" s="723"/>
      <c r="SOX53" s="723"/>
      <c r="SOY53" s="723"/>
      <c r="SOZ53" s="723"/>
      <c r="SPA53" s="723"/>
      <c r="SPB53" s="723"/>
      <c r="SPC53" s="723"/>
      <c r="SPD53" s="723"/>
      <c r="SPE53" s="723"/>
      <c r="SPF53" s="723"/>
      <c r="SPG53" s="723"/>
      <c r="SPH53" s="723"/>
      <c r="SPI53" s="723"/>
      <c r="SPJ53" s="723"/>
      <c r="SPK53" s="723"/>
      <c r="SPL53" s="723"/>
      <c r="SPM53" s="723"/>
      <c r="SPN53" s="723"/>
      <c r="SPO53" s="723"/>
      <c r="SPP53" s="723"/>
      <c r="SPQ53" s="723"/>
      <c r="SPR53" s="723"/>
      <c r="SPS53" s="723"/>
      <c r="SPT53" s="723"/>
      <c r="SPU53" s="723"/>
      <c r="SPV53" s="723"/>
      <c r="SPW53" s="723"/>
      <c r="SPX53" s="723"/>
      <c r="SPY53" s="723"/>
      <c r="SPZ53" s="723"/>
      <c r="SQA53" s="723"/>
      <c r="SQB53" s="723"/>
      <c r="SQC53" s="723"/>
      <c r="SQD53" s="723"/>
      <c r="SQE53" s="723"/>
      <c r="SQF53" s="723"/>
      <c r="SQG53" s="723"/>
      <c r="SQH53" s="723"/>
      <c r="SQI53" s="723"/>
      <c r="SQJ53" s="723"/>
      <c r="SQK53" s="723"/>
      <c r="SQL53" s="723"/>
      <c r="SQM53" s="723"/>
      <c r="SQN53" s="723"/>
      <c r="SQO53" s="723"/>
      <c r="SQP53" s="723"/>
      <c r="SQQ53" s="723"/>
      <c r="SQR53" s="723"/>
      <c r="SQS53" s="723"/>
      <c r="SQT53" s="723"/>
      <c r="SQU53" s="723"/>
      <c r="SQV53" s="723"/>
      <c r="SQW53" s="723"/>
      <c r="SQX53" s="723"/>
      <c r="SQY53" s="723"/>
      <c r="SQZ53" s="723"/>
      <c r="SRA53" s="723"/>
      <c r="SRB53" s="723"/>
      <c r="SRC53" s="723"/>
      <c r="SRD53" s="723"/>
      <c r="SRE53" s="723"/>
      <c r="SRF53" s="723"/>
      <c r="SRG53" s="723"/>
      <c r="SRH53" s="723"/>
      <c r="SRI53" s="723"/>
      <c r="SRJ53" s="723"/>
      <c r="SRK53" s="723"/>
      <c r="SRL53" s="723"/>
      <c r="SRM53" s="723"/>
      <c r="SRN53" s="723"/>
      <c r="SRO53" s="723"/>
      <c r="SRP53" s="723"/>
      <c r="SRQ53" s="723"/>
      <c r="SRR53" s="723"/>
      <c r="SRS53" s="723"/>
      <c r="SRT53" s="723"/>
      <c r="SRU53" s="723"/>
      <c r="SRV53" s="723"/>
      <c r="SRW53" s="723"/>
      <c r="SRX53" s="723"/>
      <c r="SRY53" s="723"/>
      <c r="SRZ53" s="723"/>
      <c r="SSA53" s="723"/>
      <c r="SSB53" s="723"/>
      <c r="SSC53" s="723"/>
      <c r="SSD53" s="723"/>
      <c r="SSE53" s="723"/>
      <c r="SSF53" s="723"/>
      <c r="SSG53" s="723"/>
      <c r="SSH53" s="723"/>
      <c r="SSI53" s="723"/>
      <c r="SSJ53" s="723"/>
      <c r="SSK53" s="723"/>
      <c r="SSL53" s="723"/>
      <c r="SSM53" s="723"/>
      <c r="SSN53" s="723"/>
      <c r="SSO53" s="723"/>
      <c r="SSP53" s="723"/>
      <c r="SSQ53" s="723"/>
      <c r="SSR53" s="723"/>
      <c r="SSS53" s="723"/>
      <c r="SST53" s="723"/>
      <c r="SSU53" s="723"/>
      <c r="SSV53" s="723"/>
      <c r="SSW53" s="723"/>
      <c r="SSX53" s="723"/>
      <c r="SSY53" s="723"/>
      <c r="SSZ53" s="723"/>
      <c r="STA53" s="723"/>
      <c r="STB53" s="723"/>
      <c r="STC53" s="723"/>
      <c r="STD53" s="723"/>
      <c r="STE53" s="723"/>
      <c r="STF53" s="723"/>
      <c r="STG53" s="723"/>
      <c r="STH53" s="723"/>
      <c r="STI53" s="723"/>
      <c r="STJ53" s="723"/>
      <c r="STK53" s="723"/>
      <c r="STL53" s="723"/>
      <c r="STM53" s="723"/>
      <c r="STN53" s="723"/>
      <c r="STO53" s="723"/>
      <c r="STP53" s="723"/>
      <c r="STQ53" s="723"/>
      <c r="STR53" s="723"/>
      <c r="STS53" s="723"/>
      <c r="STT53" s="723"/>
      <c r="STU53" s="723"/>
      <c r="STV53" s="723"/>
      <c r="STW53" s="723"/>
      <c r="STX53" s="723"/>
      <c r="STY53" s="723"/>
      <c r="STZ53" s="723"/>
      <c r="SUA53" s="723"/>
      <c r="SUB53" s="723"/>
      <c r="SUC53" s="723"/>
      <c r="SUD53" s="723"/>
      <c r="SUE53" s="723"/>
      <c r="SUF53" s="723"/>
      <c r="SUG53" s="723"/>
      <c r="SUH53" s="723"/>
      <c r="SUI53" s="723"/>
      <c r="SUJ53" s="723"/>
      <c r="SUK53" s="723"/>
      <c r="SUL53" s="723"/>
      <c r="SUM53" s="723"/>
      <c r="SUN53" s="723"/>
      <c r="SUO53" s="723"/>
      <c r="SUP53" s="723"/>
      <c r="SUQ53" s="723"/>
      <c r="SUR53" s="723"/>
      <c r="SUS53" s="723"/>
      <c r="SUT53" s="723"/>
      <c r="SUU53" s="723"/>
      <c r="SUV53" s="723"/>
      <c r="SUW53" s="723"/>
      <c r="SUX53" s="723"/>
      <c r="SUY53" s="723"/>
      <c r="SUZ53" s="723"/>
      <c r="SVA53" s="723"/>
      <c r="SVB53" s="723"/>
      <c r="SVC53" s="723"/>
      <c r="SVD53" s="723"/>
      <c r="SVE53" s="723"/>
      <c r="SVF53" s="723"/>
      <c r="SVG53" s="723"/>
      <c r="SVH53" s="723"/>
      <c r="SVI53" s="723"/>
      <c r="SVJ53" s="723"/>
      <c r="SVK53" s="723"/>
      <c r="SVL53" s="723"/>
      <c r="SVM53" s="723"/>
      <c r="SVN53" s="723"/>
      <c r="SVO53" s="723"/>
      <c r="SVP53" s="723"/>
      <c r="SVQ53" s="723"/>
      <c r="SVR53" s="723"/>
      <c r="SVS53" s="723"/>
      <c r="SVT53" s="723"/>
      <c r="SVU53" s="723"/>
      <c r="SVV53" s="723"/>
      <c r="SVW53" s="723"/>
      <c r="SVX53" s="723"/>
      <c r="SVY53" s="723"/>
      <c r="SVZ53" s="723"/>
      <c r="SWA53" s="723"/>
      <c r="SWB53" s="723"/>
      <c r="SWC53" s="723"/>
      <c r="SWD53" s="723"/>
      <c r="SWE53" s="723"/>
      <c r="SWF53" s="723"/>
      <c r="SWG53" s="723"/>
      <c r="SWH53" s="723"/>
      <c r="SWI53" s="723"/>
      <c r="SWJ53" s="723"/>
      <c r="SWK53" s="723"/>
      <c r="SWL53" s="723"/>
      <c r="SWM53" s="723"/>
      <c r="SWN53" s="723"/>
      <c r="SWO53" s="723"/>
      <c r="SWP53" s="723"/>
      <c r="SWQ53" s="723"/>
      <c r="SWR53" s="723"/>
      <c r="SWS53" s="723"/>
      <c r="SWT53" s="723"/>
      <c r="SWU53" s="723"/>
      <c r="SWV53" s="723"/>
      <c r="SWW53" s="723"/>
      <c r="SWX53" s="723"/>
      <c r="SWY53" s="723"/>
      <c r="SWZ53" s="723"/>
      <c r="SXA53" s="723"/>
      <c r="SXB53" s="723"/>
      <c r="SXC53" s="723"/>
      <c r="SXD53" s="723"/>
      <c r="SXE53" s="723"/>
      <c r="SXF53" s="723"/>
      <c r="SXG53" s="723"/>
      <c r="SXH53" s="723"/>
      <c r="SXI53" s="723"/>
      <c r="SXJ53" s="723"/>
      <c r="SXK53" s="723"/>
      <c r="SXL53" s="723"/>
      <c r="SXM53" s="723"/>
      <c r="SXN53" s="723"/>
      <c r="SXO53" s="723"/>
      <c r="SXP53" s="723"/>
      <c r="SXQ53" s="723"/>
      <c r="SXR53" s="723"/>
      <c r="SXS53" s="723"/>
      <c r="SXT53" s="723"/>
      <c r="SXU53" s="723"/>
      <c r="SXV53" s="723"/>
      <c r="SXW53" s="723"/>
      <c r="SXX53" s="723"/>
      <c r="SXY53" s="723"/>
      <c r="SXZ53" s="723"/>
      <c r="SYA53" s="723"/>
      <c r="SYB53" s="723"/>
      <c r="SYC53" s="723"/>
      <c r="SYD53" s="723"/>
      <c r="SYE53" s="723"/>
      <c r="SYF53" s="723"/>
      <c r="SYG53" s="723"/>
      <c r="SYH53" s="723"/>
      <c r="SYI53" s="723"/>
      <c r="SYJ53" s="723"/>
      <c r="SYK53" s="723"/>
      <c r="SYL53" s="723"/>
      <c r="SYM53" s="723"/>
      <c r="SYN53" s="723"/>
      <c r="SYO53" s="723"/>
      <c r="SYP53" s="723"/>
      <c r="SYQ53" s="723"/>
      <c r="SYR53" s="723"/>
      <c r="SYS53" s="723"/>
      <c r="SYT53" s="723"/>
      <c r="SYU53" s="723"/>
      <c r="SYV53" s="723"/>
      <c r="SYW53" s="723"/>
      <c r="SYX53" s="723"/>
      <c r="SYY53" s="723"/>
      <c r="SYZ53" s="723"/>
      <c r="SZA53" s="723"/>
      <c r="SZB53" s="723"/>
      <c r="SZC53" s="723"/>
      <c r="SZD53" s="723"/>
      <c r="SZE53" s="723"/>
      <c r="SZF53" s="723"/>
      <c r="SZG53" s="723"/>
      <c r="SZH53" s="723"/>
      <c r="SZI53" s="723"/>
      <c r="SZJ53" s="723"/>
      <c r="SZK53" s="723"/>
      <c r="SZL53" s="723"/>
      <c r="SZM53" s="723"/>
      <c r="SZN53" s="723"/>
      <c r="SZO53" s="723"/>
      <c r="SZP53" s="723"/>
      <c r="SZQ53" s="723"/>
      <c r="SZR53" s="723"/>
      <c r="SZS53" s="723"/>
      <c r="SZT53" s="723"/>
      <c r="SZU53" s="723"/>
      <c r="SZV53" s="723"/>
      <c r="SZW53" s="723"/>
      <c r="SZX53" s="723"/>
      <c r="SZY53" s="723"/>
      <c r="SZZ53" s="723"/>
      <c r="TAA53" s="723"/>
      <c r="TAB53" s="723"/>
      <c r="TAC53" s="723"/>
      <c r="TAD53" s="723"/>
      <c r="TAE53" s="723"/>
      <c r="TAF53" s="723"/>
      <c r="TAG53" s="723"/>
      <c r="TAH53" s="723"/>
      <c r="TAI53" s="723"/>
      <c r="TAJ53" s="723"/>
      <c r="TAK53" s="723"/>
      <c r="TAL53" s="723"/>
      <c r="TAM53" s="723"/>
      <c r="TAN53" s="723"/>
      <c r="TAO53" s="723"/>
      <c r="TAP53" s="723"/>
      <c r="TAQ53" s="723"/>
      <c r="TAR53" s="723"/>
      <c r="TAS53" s="723"/>
      <c r="TAT53" s="723"/>
      <c r="TAU53" s="723"/>
      <c r="TAV53" s="723"/>
      <c r="TAW53" s="723"/>
      <c r="TAX53" s="723"/>
      <c r="TAY53" s="723"/>
      <c r="TAZ53" s="723"/>
      <c r="TBA53" s="723"/>
      <c r="TBB53" s="723"/>
      <c r="TBC53" s="723"/>
      <c r="TBD53" s="723"/>
      <c r="TBE53" s="723"/>
      <c r="TBF53" s="723"/>
      <c r="TBG53" s="723"/>
      <c r="TBH53" s="723"/>
      <c r="TBI53" s="723"/>
      <c r="TBJ53" s="723"/>
      <c r="TBK53" s="723"/>
      <c r="TBL53" s="723"/>
      <c r="TBM53" s="723"/>
      <c r="TBN53" s="723"/>
      <c r="TBO53" s="723"/>
      <c r="TBP53" s="723"/>
      <c r="TBQ53" s="723"/>
      <c r="TBR53" s="723"/>
      <c r="TBS53" s="723"/>
      <c r="TBT53" s="723"/>
      <c r="TBU53" s="723"/>
      <c r="TBV53" s="723"/>
      <c r="TBW53" s="723"/>
      <c r="TBX53" s="723"/>
      <c r="TBY53" s="723"/>
      <c r="TBZ53" s="723"/>
      <c r="TCA53" s="723"/>
      <c r="TCB53" s="723"/>
      <c r="TCC53" s="723"/>
      <c r="TCD53" s="723"/>
      <c r="TCE53" s="723"/>
      <c r="TCF53" s="723"/>
      <c r="TCG53" s="723"/>
      <c r="TCH53" s="723"/>
      <c r="TCI53" s="723"/>
      <c r="TCJ53" s="723"/>
      <c r="TCK53" s="723"/>
      <c r="TCL53" s="723"/>
      <c r="TCM53" s="723"/>
      <c r="TCN53" s="723"/>
      <c r="TCO53" s="723"/>
      <c r="TCP53" s="723"/>
      <c r="TCQ53" s="723"/>
      <c r="TCR53" s="723"/>
      <c r="TCS53" s="723"/>
      <c r="TCT53" s="723"/>
      <c r="TCU53" s="723"/>
      <c r="TCV53" s="723"/>
      <c r="TCW53" s="723"/>
      <c r="TCX53" s="723"/>
      <c r="TCY53" s="723"/>
      <c r="TCZ53" s="723"/>
      <c r="TDA53" s="723"/>
      <c r="TDB53" s="723"/>
      <c r="TDC53" s="723"/>
      <c r="TDD53" s="723"/>
      <c r="TDE53" s="723"/>
      <c r="TDF53" s="723"/>
      <c r="TDG53" s="723"/>
      <c r="TDH53" s="723"/>
      <c r="TDI53" s="723"/>
      <c r="TDJ53" s="723"/>
      <c r="TDK53" s="723"/>
      <c r="TDL53" s="723"/>
      <c r="TDM53" s="723"/>
      <c r="TDN53" s="723"/>
      <c r="TDO53" s="723"/>
      <c r="TDP53" s="723"/>
      <c r="TDQ53" s="723"/>
      <c r="TDR53" s="723"/>
      <c r="TDS53" s="723"/>
      <c r="TDT53" s="723"/>
      <c r="TDU53" s="723"/>
      <c r="TDV53" s="723"/>
      <c r="TDW53" s="723"/>
      <c r="TDX53" s="723"/>
      <c r="TDY53" s="723"/>
      <c r="TDZ53" s="723"/>
      <c r="TEA53" s="723"/>
      <c r="TEB53" s="723"/>
      <c r="TEC53" s="723"/>
      <c r="TED53" s="723"/>
      <c r="TEE53" s="723"/>
      <c r="TEF53" s="723"/>
      <c r="TEG53" s="723"/>
      <c r="TEH53" s="723"/>
      <c r="TEI53" s="723"/>
      <c r="TEJ53" s="723"/>
      <c r="TEK53" s="723"/>
      <c r="TEL53" s="723"/>
      <c r="TEM53" s="723"/>
      <c r="TEN53" s="723"/>
      <c r="TEO53" s="723"/>
      <c r="TEP53" s="723"/>
      <c r="TEQ53" s="723"/>
      <c r="TER53" s="723"/>
      <c r="TES53" s="723"/>
      <c r="TET53" s="723"/>
      <c r="TEU53" s="723"/>
      <c r="TEV53" s="723"/>
      <c r="TEW53" s="723"/>
      <c r="TEX53" s="723"/>
      <c r="TEY53" s="723"/>
      <c r="TEZ53" s="723"/>
      <c r="TFA53" s="723"/>
      <c r="TFB53" s="723"/>
      <c r="TFC53" s="723"/>
      <c r="TFD53" s="723"/>
      <c r="TFE53" s="723"/>
      <c r="TFF53" s="723"/>
      <c r="TFG53" s="723"/>
      <c r="TFH53" s="723"/>
      <c r="TFI53" s="723"/>
      <c r="TFJ53" s="723"/>
      <c r="TFK53" s="723"/>
      <c r="TFL53" s="723"/>
      <c r="TFM53" s="723"/>
      <c r="TFN53" s="723"/>
      <c r="TFO53" s="723"/>
      <c r="TFP53" s="723"/>
      <c r="TFQ53" s="723"/>
      <c r="TFR53" s="723"/>
      <c r="TFS53" s="723"/>
      <c r="TFT53" s="723"/>
      <c r="TFU53" s="723"/>
      <c r="TFV53" s="723"/>
      <c r="TFW53" s="723"/>
      <c r="TFX53" s="723"/>
      <c r="TFY53" s="723"/>
      <c r="TFZ53" s="723"/>
      <c r="TGA53" s="723"/>
      <c r="TGB53" s="723"/>
      <c r="TGC53" s="723"/>
      <c r="TGD53" s="723"/>
      <c r="TGE53" s="723"/>
      <c r="TGF53" s="723"/>
      <c r="TGG53" s="723"/>
      <c r="TGH53" s="723"/>
      <c r="TGI53" s="723"/>
      <c r="TGJ53" s="723"/>
      <c r="TGK53" s="723"/>
      <c r="TGL53" s="723"/>
      <c r="TGM53" s="723"/>
      <c r="TGN53" s="723"/>
      <c r="TGO53" s="723"/>
      <c r="TGP53" s="723"/>
      <c r="TGQ53" s="723"/>
      <c r="TGR53" s="723"/>
      <c r="TGS53" s="723"/>
      <c r="TGT53" s="723"/>
      <c r="TGU53" s="723"/>
      <c r="TGV53" s="723"/>
      <c r="TGW53" s="723"/>
      <c r="TGX53" s="723"/>
      <c r="TGY53" s="723"/>
      <c r="TGZ53" s="723"/>
      <c r="THA53" s="723"/>
      <c r="THB53" s="723"/>
      <c r="THC53" s="723"/>
      <c r="THD53" s="723"/>
      <c r="THE53" s="723"/>
      <c r="THF53" s="723"/>
      <c r="THG53" s="723"/>
      <c r="THH53" s="723"/>
      <c r="THI53" s="723"/>
      <c r="THJ53" s="723"/>
      <c r="THK53" s="723"/>
      <c r="THL53" s="723"/>
      <c r="THM53" s="723"/>
      <c r="THN53" s="723"/>
      <c r="THO53" s="723"/>
      <c r="THP53" s="723"/>
      <c r="THQ53" s="723"/>
      <c r="THR53" s="723"/>
      <c r="THS53" s="723"/>
      <c r="THT53" s="723"/>
      <c r="THU53" s="723"/>
      <c r="THV53" s="723"/>
      <c r="THW53" s="723"/>
      <c r="THX53" s="723"/>
      <c r="THY53" s="723"/>
      <c r="THZ53" s="723"/>
      <c r="TIA53" s="723"/>
      <c r="TIB53" s="723"/>
      <c r="TIC53" s="723"/>
      <c r="TID53" s="723"/>
      <c r="TIE53" s="723"/>
      <c r="TIF53" s="723"/>
      <c r="TIG53" s="723"/>
      <c r="TIH53" s="723"/>
      <c r="TII53" s="723"/>
      <c r="TIJ53" s="723"/>
      <c r="TIK53" s="723"/>
      <c r="TIL53" s="723"/>
      <c r="TIM53" s="723"/>
      <c r="TIN53" s="723"/>
      <c r="TIO53" s="723"/>
      <c r="TIP53" s="723"/>
      <c r="TIQ53" s="723"/>
      <c r="TIR53" s="723"/>
      <c r="TIS53" s="723"/>
      <c r="TIT53" s="723"/>
      <c r="TIU53" s="723"/>
      <c r="TIV53" s="723"/>
      <c r="TIW53" s="723"/>
      <c r="TIX53" s="723"/>
      <c r="TIY53" s="723"/>
      <c r="TIZ53" s="723"/>
      <c r="TJA53" s="723"/>
      <c r="TJB53" s="723"/>
      <c r="TJC53" s="723"/>
      <c r="TJD53" s="723"/>
      <c r="TJE53" s="723"/>
      <c r="TJF53" s="723"/>
      <c r="TJG53" s="723"/>
      <c r="TJH53" s="723"/>
      <c r="TJI53" s="723"/>
      <c r="TJJ53" s="723"/>
      <c r="TJK53" s="723"/>
      <c r="TJL53" s="723"/>
      <c r="TJM53" s="723"/>
      <c r="TJN53" s="723"/>
      <c r="TJO53" s="723"/>
      <c r="TJP53" s="723"/>
      <c r="TJQ53" s="723"/>
      <c r="TJR53" s="723"/>
      <c r="TJS53" s="723"/>
      <c r="TJT53" s="723"/>
      <c r="TJU53" s="723"/>
      <c r="TJV53" s="723"/>
      <c r="TJW53" s="723"/>
      <c r="TJX53" s="723"/>
      <c r="TJY53" s="723"/>
      <c r="TJZ53" s="723"/>
      <c r="TKA53" s="723"/>
      <c r="TKB53" s="723"/>
      <c r="TKC53" s="723"/>
      <c r="TKD53" s="723"/>
      <c r="TKE53" s="723"/>
      <c r="TKF53" s="723"/>
      <c r="TKG53" s="723"/>
      <c r="TKH53" s="723"/>
      <c r="TKI53" s="723"/>
      <c r="TKJ53" s="723"/>
      <c r="TKK53" s="723"/>
      <c r="TKL53" s="723"/>
      <c r="TKM53" s="723"/>
      <c r="TKN53" s="723"/>
      <c r="TKO53" s="723"/>
      <c r="TKP53" s="723"/>
      <c r="TKQ53" s="723"/>
      <c r="TKR53" s="723"/>
      <c r="TKS53" s="723"/>
      <c r="TKT53" s="723"/>
      <c r="TKU53" s="723"/>
      <c r="TKV53" s="723"/>
      <c r="TKW53" s="723"/>
      <c r="TKX53" s="723"/>
      <c r="TKY53" s="723"/>
      <c r="TKZ53" s="723"/>
      <c r="TLA53" s="723"/>
      <c r="TLB53" s="723"/>
      <c r="TLC53" s="723"/>
      <c r="TLD53" s="723"/>
      <c r="TLE53" s="723"/>
      <c r="TLF53" s="723"/>
      <c r="TLG53" s="723"/>
      <c r="TLH53" s="723"/>
      <c r="TLI53" s="723"/>
      <c r="TLJ53" s="723"/>
      <c r="TLK53" s="723"/>
      <c r="TLL53" s="723"/>
      <c r="TLM53" s="723"/>
      <c r="TLN53" s="723"/>
      <c r="TLO53" s="723"/>
      <c r="TLP53" s="723"/>
      <c r="TLQ53" s="723"/>
      <c r="TLR53" s="723"/>
      <c r="TLS53" s="723"/>
      <c r="TLT53" s="723"/>
      <c r="TLU53" s="723"/>
      <c r="TLV53" s="723"/>
      <c r="TLW53" s="723"/>
      <c r="TLX53" s="723"/>
      <c r="TLY53" s="723"/>
      <c r="TLZ53" s="723"/>
      <c r="TMA53" s="723"/>
      <c r="TMB53" s="723"/>
      <c r="TMC53" s="723"/>
      <c r="TMD53" s="723"/>
      <c r="TME53" s="723"/>
      <c r="TMF53" s="723"/>
      <c r="TMG53" s="723"/>
      <c r="TMH53" s="723"/>
      <c r="TMI53" s="723"/>
      <c r="TMJ53" s="723"/>
      <c r="TMK53" s="723"/>
      <c r="TML53" s="723"/>
      <c r="TMM53" s="723"/>
      <c r="TMN53" s="723"/>
      <c r="TMO53" s="723"/>
      <c r="TMP53" s="723"/>
      <c r="TMQ53" s="723"/>
      <c r="TMR53" s="723"/>
      <c r="TMS53" s="723"/>
      <c r="TMT53" s="723"/>
      <c r="TMU53" s="723"/>
      <c r="TMV53" s="723"/>
      <c r="TMW53" s="723"/>
      <c r="TMX53" s="723"/>
      <c r="TMY53" s="723"/>
      <c r="TMZ53" s="723"/>
      <c r="TNA53" s="723"/>
      <c r="TNB53" s="723"/>
      <c r="TNC53" s="723"/>
      <c r="TND53" s="723"/>
      <c r="TNE53" s="723"/>
      <c r="TNF53" s="723"/>
      <c r="TNG53" s="723"/>
      <c r="TNH53" s="723"/>
      <c r="TNI53" s="723"/>
      <c r="TNJ53" s="723"/>
      <c r="TNK53" s="723"/>
      <c r="TNL53" s="723"/>
      <c r="TNM53" s="723"/>
      <c r="TNN53" s="723"/>
      <c r="TNO53" s="723"/>
      <c r="TNP53" s="723"/>
      <c r="TNQ53" s="723"/>
      <c r="TNR53" s="723"/>
      <c r="TNS53" s="723"/>
      <c r="TNT53" s="723"/>
      <c r="TNU53" s="723"/>
      <c r="TNV53" s="723"/>
      <c r="TNW53" s="723"/>
      <c r="TNX53" s="723"/>
      <c r="TNY53" s="723"/>
      <c r="TNZ53" s="723"/>
      <c r="TOA53" s="723"/>
      <c r="TOB53" s="723"/>
      <c r="TOC53" s="723"/>
      <c r="TOD53" s="723"/>
      <c r="TOE53" s="723"/>
      <c r="TOF53" s="723"/>
      <c r="TOG53" s="723"/>
      <c r="TOH53" s="723"/>
      <c r="TOI53" s="723"/>
      <c r="TOJ53" s="723"/>
      <c r="TOK53" s="723"/>
      <c r="TOL53" s="723"/>
      <c r="TOM53" s="723"/>
      <c r="TON53" s="723"/>
      <c r="TOO53" s="723"/>
      <c r="TOP53" s="723"/>
      <c r="TOQ53" s="723"/>
      <c r="TOR53" s="723"/>
      <c r="TOS53" s="723"/>
      <c r="TOT53" s="723"/>
      <c r="TOU53" s="723"/>
      <c r="TOV53" s="723"/>
      <c r="TOW53" s="723"/>
      <c r="TOX53" s="723"/>
      <c r="TOY53" s="723"/>
      <c r="TOZ53" s="723"/>
      <c r="TPA53" s="723"/>
      <c r="TPB53" s="723"/>
      <c r="TPC53" s="723"/>
      <c r="TPD53" s="723"/>
      <c r="TPE53" s="723"/>
      <c r="TPF53" s="723"/>
      <c r="TPG53" s="723"/>
      <c r="TPH53" s="723"/>
      <c r="TPI53" s="723"/>
      <c r="TPJ53" s="723"/>
      <c r="TPK53" s="723"/>
      <c r="TPL53" s="723"/>
      <c r="TPM53" s="723"/>
      <c r="TPN53" s="723"/>
      <c r="TPO53" s="723"/>
      <c r="TPP53" s="723"/>
      <c r="TPQ53" s="723"/>
      <c r="TPR53" s="723"/>
      <c r="TPS53" s="723"/>
      <c r="TPT53" s="723"/>
      <c r="TPU53" s="723"/>
      <c r="TPV53" s="723"/>
      <c r="TPW53" s="723"/>
      <c r="TPX53" s="723"/>
      <c r="TPY53" s="723"/>
      <c r="TPZ53" s="723"/>
      <c r="TQA53" s="723"/>
      <c r="TQB53" s="723"/>
      <c r="TQC53" s="723"/>
      <c r="TQD53" s="723"/>
      <c r="TQE53" s="723"/>
      <c r="TQF53" s="723"/>
      <c r="TQG53" s="723"/>
      <c r="TQH53" s="723"/>
      <c r="TQI53" s="723"/>
      <c r="TQJ53" s="723"/>
      <c r="TQK53" s="723"/>
      <c r="TQL53" s="723"/>
      <c r="TQM53" s="723"/>
      <c r="TQN53" s="723"/>
      <c r="TQO53" s="723"/>
      <c r="TQP53" s="723"/>
      <c r="TQQ53" s="723"/>
      <c r="TQR53" s="723"/>
      <c r="TQS53" s="723"/>
      <c r="TQT53" s="723"/>
      <c r="TQU53" s="723"/>
      <c r="TQV53" s="723"/>
      <c r="TQW53" s="723"/>
      <c r="TQX53" s="723"/>
      <c r="TQY53" s="723"/>
      <c r="TQZ53" s="723"/>
      <c r="TRA53" s="723"/>
      <c r="TRB53" s="723"/>
      <c r="TRC53" s="723"/>
      <c r="TRD53" s="723"/>
      <c r="TRE53" s="723"/>
      <c r="TRF53" s="723"/>
      <c r="TRG53" s="723"/>
      <c r="TRH53" s="723"/>
      <c r="TRI53" s="723"/>
      <c r="TRJ53" s="723"/>
      <c r="TRK53" s="723"/>
      <c r="TRL53" s="723"/>
      <c r="TRM53" s="723"/>
      <c r="TRN53" s="723"/>
      <c r="TRO53" s="723"/>
      <c r="TRP53" s="723"/>
      <c r="TRQ53" s="723"/>
      <c r="TRR53" s="723"/>
      <c r="TRS53" s="723"/>
      <c r="TRT53" s="723"/>
      <c r="TRU53" s="723"/>
      <c r="TRV53" s="723"/>
      <c r="TRW53" s="723"/>
      <c r="TRX53" s="723"/>
      <c r="TRY53" s="723"/>
      <c r="TRZ53" s="723"/>
      <c r="TSA53" s="723"/>
      <c r="TSB53" s="723"/>
      <c r="TSC53" s="723"/>
      <c r="TSD53" s="723"/>
      <c r="TSE53" s="723"/>
      <c r="TSF53" s="723"/>
      <c r="TSG53" s="723"/>
      <c r="TSH53" s="723"/>
      <c r="TSI53" s="723"/>
      <c r="TSJ53" s="723"/>
      <c r="TSK53" s="723"/>
      <c r="TSL53" s="723"/>
      <c r="TSM53" s="723"/>
      <c r="TSN53" s="723"/>
      <c r="TSO53" s="723"/>
      <c r="TSP53" s="723"/>
      <c r="TSQ53" s="723"/>
      <c r="TSR53" s="723"/>
      <c r="TSS53" s="723"/>
      <c r="TST53" s="723"/>
      <c r="TSU53" s="723"/>
      <c r="TSV53" s="723"/>
      <c r="TSW53" s="723"/>
      <c r="TSX53" s="723"/>
      <c r="TSY53" s="723"/>
      <c r="TSZ53" s="723"/>
      <c r="TTA53" s="723"/>
      <c r="TTB53" s="723"/>
      <c r="TTC53" s="723"/>
      <c r="TTD53" s="723"/>
      <c r="TTE53" s="723"/>
      <c r="TTF53" s="723"/>
      <c r="TTG53" s="723"/>
      <c r="TTH53" s="723"/>
      <c r="TTI53" s="723"/>
      <c r="TTJ53" s="723"/>
      <c r="TTK53" s="723"/>
      <c r="TTL53" s="723"/>
      <c r="TTM53" s="723"/>
      <c r="TTN53" s="723"/>
      <c r="TTO53" s="723"/>
      <c r="TTP53" s="723"/>
      <c r="TTQ53" s="723"/>
      <c r="TTR53" s="723"/>
      <c r="TTS53" s="723"/>
      <c r="TTT53" s="723"/>
      <c r="TTU53" s="723"/>
      <c r="TTV53" s="723"/>
      <c r="TTW53" s="723"/>
      <c r="TTX53" s="723"/>
      <c r="TTY53" s="723"/>
      <c r="TTZ53" s="723"/>
      <c r="TUA53" s="723"/>
      <c r="TUB53" s="723"/>
      <c r="TUC53" s="723"/>
      <c r="TUD53" s="723"/>
      <c r="TUE53" s="723"/>
      <c r="TUF53" s="723"/>
      <c r="TUG53" s="723"/>
      <c r="TUH53" s="723"/>
      <c r="TUI53" s="723"/>
      <c r="TUJ53" s="723"/>
      <c r="TUK53" s="723"/>
      <c r="TUL53" s="723"/>
      <c r="TUM53" s="723"/>
      <c r="TUN53" s="723"/>
      <c r="TUO53" s="723"/>
      <c r="TUP53" s="723"/>
      <c r="TUQ53" s="723"/>
      <c r="TUR53" s="723"/>
      <c r="TUS53" s="723"/>
      <c r="TUT53" s="723"/>
      <c r="TUU53" s="723"/>
      <c r="TUV53" s="723"/>
      <c r="TUW53" s="723"/>
      <c r="TUX53" s="723"/>
      <c r="TUY53" s="723"/>
      <c r="TUZ53" s="723"/>
      <c r="TVA53" s="723"/>
      <c r="TVB53" s="723"/>
      <c r="TVC53" s="723"/>
      <c r="TVD53" s="723"/>
      <c r="TVE53" s="723"/>
      <c r="TVF53" s="723"/>
      <c r="TVG53" s="723"/>
      <c r="TVH53" s="723"/>
      <c r="TVI53" s="723"/>
      <c r="TVJ53" s="723"/>
      <c r="TVK53" s="723"/>
      <c r="TVL53" s="723"/>
      <c r="TVM53" s="723"/>
      <c r="TVN53" s="723"/>
      <c r="TVO53" s="723"/>
      <c r="TVP53" s="723"/>
      <c r="TVQ53" s="723"/>
      <c r="TVR53" s="723"/>
      <c r="TVS53" s="723"/>
      <c r="TVT53" s="723"/>
      <c r="TVU53" s="723"/>
      <c r="TVV53" s="723"/>
      <c r="TVW53" s="723"/>
      <c r="TVX53" s="723"/>
      <c r="TVY53" s="723"/>
      <c r="TVZ53" s="723"/>
      <c r="TWA53" s="723"/>
      <c r="TWB53" s="723"/>
      <c r="TWC53" s="723"/>
      <c r="TWD53" s="723"/>
      <c r="TWE53" s="723"/>
      <c r="TWF53" s="723"/>
      <c r="TWG53" s="723"/>
      <c r="TWH53" s="723"/>
      <c r="TWI53" s="723"/>
      <c r="TWJ53" s="723"/>
      <c r="TWK53" s="723"/>
      <c r="TWL53" s="723"/>
      <c r="TWM53" s="723"/>
      <c r="TWN53" s="723"/>
      <c r="TWO53" s="723"/>
      <c r="TWP53" s="723"/>
      <c r="TWQ53" s="723"/>
      <c r="TWR53" s="723"/>
      <c r="TWS53" s="723"/>
      <c r="TWT53" s="723"/>
      <c r="TWU53" s="723"/>
      <c r="TWV53" s="723"/>
      <c r="TWW53" s="723"/>
      <c r="TWX53" s="723"/>
      <c r="TWY53" s="723"/>
      <c r="TWZ53" s="723"/>
      <c r="TXA53" s="723"/>
      <c r="TXB53" s="723"/>
      <c r="TXC53" s="723"/>
      <c r="TXD53" s="723"/>
      <c r="TXE53" s="723"/>
      <c r="TXF53" s="723"/>
      <c r="TXG53" s="723"/>
      <c r="TXH53" s="723"/>
      <c r="TXI53" s="723"/>
      <c r="TXJ53" s="723"/>
      <c r="TXK53" s="723"/>
      <c r="TXL53" s="723"/>
      <c r="TXM53" s="723"/>
      <c r="TXN53" s="723"/>
      <c r="TXO53" s="723"/>
      <c r="TXP53" s="723"/>
      <c r="TXQ53" s="723"/>
      <c r="TXR53" s="723"/>
      <c r="TXS53" s="723"/>
      <c r="TXT53" s="723"/>
      <c r="TXU53" s="723"/>
      <c r="TXV53" s="723"/>
      <c r="TXW53" s="723"/>
      <c r="TXX53" s="723"/>
      <c r="TXY53" s="723"/>
      <c r="TXZ53" s="723"/>
      <c r="TYA53" s="723"/>
      <c r="TYB53" s="723"/>
      <c r="TYC53" s="723"/>
      <c r="TYD53" s="723"/>
      <c r="TYE53" s="723"/>
      <c r="TYF53" s="723"/>
      <c r="TYG53" s="723"/>
      <c r="TYH53" s="723"/>
      <c r="TYI53" s="723"/>
      <c r="TYJ53" s="723"/>
      <c r="TYK53" s="723"/>
      <c r="TYL53" s="723"/>
      <c r="TYM53" s="723"/>
      <c r="TYN53" s="723"/>
      <c r="TYO53" s="723"/>
      <c r="TYP53" s="723"/>
      <c r="TYQ53" s="723"/>
      <c r="TYR53" s="723"/>
      <c r="TYS53" s="723"/>
      <c r="TYT53" s="723"/>
      <c r="TYU53" s="723"/>
      <c r="TYV53" s="723"/>
      <c r="TYW53" s="723"/>
      <c r="TYX53" s="723"/>
      <c r="TYY53" s="723"/>
      <c r="TYZ53" s="723"/>
      <c r="TZA53" s="723"/>
      <c r="TZB53" s="723"/>
      <c r="TZC53" s="723"/>
      <c r="TZD53" s="723"/>
      <c r="TZE53" s="723"/>
      <c r="TZF53" s="723"/>
      <c r="TZG53" s="723"/>
      <c r="TZH53" s="723"/>
      <c r="TZI53" s="723"/>
      <c r="TZJ53" s="723"/>
      <c r="TZK53" s="723"/>
      <c r="TZL53" s="723"/>
      <c r="TZM53" s="723"/>
      <c r="TZN53" s="723"/>
      <c r="TZO53" s="723"/>
      <c r="TZP53" s="723"/>
      <c r="TZQ53" s="723"/>
      <c r="TZR53" s="723"/>
      <c r="TZS53" s="723"/>
      <c r="TZT53" s="723"/>
      <c r="TZU53" s="723"/>
      <c r="TZV53" s="723"/>
      <c r="TZW53" s="723"/>
      <c r="TZX53" s="723"/>
      <c r="TZY53" s="723"/>
      <c r="TZZ53" s="723"/>
      <c r="UAA53" s="723"/>
      <c r="UAB53" s="723"/>
      <c r="UAC53" s="723"/>
      <c r="UAD53" s="723"/>
      <c r="UAE53" s="723"/>
      <c r="UAF53" s="723"/>
      <c r="UAG53" s="723"/>
      <c r="UAH53" s="723"/>
      <c r="UAI53" s="723"/>
      <c r="UAJ53" s="723"/>
      <c r="UAK53" s="723"/>
      <c r="UAL53" s="723"/>
      <c r="UAM53" s="723"/>
      <c r="UAN53" s="723"/>
      <c r="UAO53" s="723"/>
      <c r="UAP53" s="723"/>
      <c r="UAQ53" s="723"/>
      <c r="UAR53" s="723"/>
      <c r="UAS53" s="723"/>
      <c r="UAT53" s="723"/>
      <c r="UAU53" s="723"/>
      <c r="UAV53" s="723"/>
      <c r="UAW53" s="723"/>
      <c r="UAX53" s="723"/>
      <c r="UAY53" s="723"/>
      <c r="UAZ53" s="723"/>
      <c r="UBA53" s="723"/>
      <c r="UBB53" s="723"/>
      <c r="UBC53" s="723"/>
      <c r="UBD53" s="723"/>
      <c r="UBE53" s="723"/>
      <c r="UBF53" s="723"/>
      <c r="UBG53" s="723"/>
      <c r="UBH53" s="723"/>
      <c r="UBI53" s="723"/>
      <c r="UBJ53" s="723"/>
      <c r="UBK53" s="723"/>
      <c r="UBL53" s="723"/>
      <c r="UBM53" s="723"/>
      <c r="UBN53" s="723"/>
      <c r="UBO53" s="723"/>
      <c r="UBP53" s="723"/>
      <c r="UBQ53" s="723"/>
      <c r="UBR53" s="723"/>
      <c r="UBS53" s="723"/>
      <c r="UBT53" s="723"/>
      <c r="UBU53" s="723"/>
      <c r="UBV53" s="723"/>
      <c r="UBW53" s="723"/>
      <c r="UBX53" s="723"/>
      <c r="UBY53" s="723"/>
      <c r="UBZ53" s="723"/>
      <c r="UCA53" s="723"/>
      <c r="UCB53" s="723"/>
      <c r="UCC53" s="723"/>
      <c r="UCD53" s="723"/>
      <c r="UCE53" s="723"/>
      <c r="UCF53" s="723"/>
      <c r="UCG53" s="723"/>
      <c r="UCH53" s="723"/>
      <c r="UCI53" s="723"/>
      <c r="UCJ53" s="723"/>
      <c r="UCK53" s="723"/>
      <c r="UCL53" s="723"/>
      <c r="UCM53" s="723"/>
      <c r="UCN53" s="723"/>
      <c r="UCO53" s="723"/>
      <c r="UCP53" s="723"/>
      <c r="UCQ53" s="723"/>
      <c r="UCR53" s="723"/>
      <c r="UCS53" s="723"/>
      <c r="UCT53" s="723"/>
      <c r="UCU53" s="723"/>
      <c r="UCV53" s="723"/>
      <c r="UCW53" s="723"/>
      <c r="UCX53" s="723"/>
      <c r="UCY53" s="723"/>
      <c r="UCZ53" s="723"/>
      <c r="UDA53" s="723"/>
      <c r="UDB53" s="723"/>
      <c r="UDC53" s="723"/>
      <c r="UDD53" s="723"/>
      <c r="UDE53" s="723"/>
      <c r="UDF53" s="723"/>
      <c r="UDG53" s="723"/>
      <c r="UDH53" s="723"/>
      <c r="UDI53" s="723"/>
      <c r="UDJ53" s="723"/>
      <c r="UDK53" s="723"/>
      <c r="UDL53" s="723"/>
      <c r="UDM53" s="723"/>
      <c r="UDN53" s="723"/>
      <c r="UDO53" s="723"/>
      <c r="UDP53" s="723"/>
      <c r="UDQ53" s="723"/>
      <c r="UDR53" s="723"/>
      <c r="UDS53" s="723"/>
      <c r="UDT53" s="723"/>
      <c r="UDU53" s="723"/>
      <c r="UDV53" s="723"/>
      <c r="UDW53" s="723"/>
      <c r="UDX53" s="723"/>
      <c r="UDY53" s="723"/>
      <c r="UDZ53" s="723"/>
      <c r="UEA53" s="723"/>
      <c r="UEB53" s="723"/>
      <c r="UEC53" s="723"/>
      <c r="UED53" s="723"/>
      <c r="UEE53" s="723"/>
      <c r="UEF53" s="723"/>
      <c r="UEG53" s="723"/>
      <c r="UEH53" s="723"/>
      <c r="UEI53" s="723"/>
      <c r="UEJ53" s="723"/>
      <c r="UEK53" s="723"/>
      <c r="UEL53" s="723"/>
      <c r="UEM53" s="723"/>
      <c r="UEN53" s="723"/>
      <c r="UEO53" s="723"/>
      <c r="UEP53" s="723"/>
      <c r="UEQ53" s="723"/>
      <c r="UER53" s="723"/>
      <c r="UES53" s="723"/>
      <c r="UET53" s="723"/>
      <c r="UEU53" s="723"/>
      <c r="UEV53" s="723"/>
      <c r="UEW53" s="723"/>
      <c r="UEX53" s="723"/>
      <c r="UEY53" s="723"/>
      <c r="UEZ53" s="723"/>
      <c r="UFA53" s="723"/>
      <c r="UFB53" s="723"/>
      <c r="UFC53" s="723"/>
      <c r="UFD53" s="723"/>
      <c r="UFE53" s="723"/>
      <c r="UFF53" s="723"/>
      <c r="UFG53" s="723"/>
      <c r="UFH53" s="723"/>
      <c r="UFI53" s="723"/>
      <c r="UFJ53" s="723"/>
      <c r="UFK53" s="723"/>
      <c r="UFL53" s="723"/>
      <c r="UFM53" s="723"/>
      <c r="UFN53" s="723"/>
      <c r="UFO53" s="723"/>
      <c r="UFP53" s="723"/>
      <c r="UFQ53" s="723"/>
      <c r="UFR53" s="723"/>
      <c r="UFS53" s="723"/>
      <c r="UFT53" s="723"/>
      <c r="UFU53" s="723"/>
      <c r="UFV53" s="723"/>
      <c r="UFW53" s="723"/>
      <c r="UFX53" s="723"/>
      <c r="UFY53" s="723"/>
      <c r="UFZ53" s="723"/>
      <c r="UGA53" s="723"/>
      <c r="UGB53" s="723"/>
      <c r="UGC53" s="723"/>
      <c r="UGD53" s="723"/>
      <c r="UGE53" s="723"/>
      <c r="UGF53" s="723"/>
      <c r="UGG53" s="723"/>
      <c r="UGH53" s="723"/>
      <c r="UGI53" s="723"/>
      <c r="UGJ53" s="723"/>
      <c r="UGK53" s="723"/>
      <c r="UGL53" s="723"/>
      <c r="UGM53" s="723"/>
      <c r="UGN53" s="723"/>
      <c r="UGO53" s="723"/>
      <c r="UGP53" s="723"/>
      <c r="UGQ53" s="723"/>
      <c r="UGR53" s="723"/>
      <c r="UGS53" s="723"/>
      <c r="UGT53" s="723"/>
      <c r="UGU53" s="723"/>
      <c r="UGV53" s="723"/>
      <c r="UGW53" s="723"/>
      <c r="UGX53" s="723"/>
      <c r="UGY53" s="723"/>
      <c r="UGZ53" s="723"/>
      <c r="UHA53" s="723"/>
      <c r="UHB53" s="723"/>
      <c r="UHC53" s="723"/>
      <c r="UHD53" s="723"/>
      <c r="UHE53" s="723"/>
      <c r="UHF53" s="723"/>
      <c r="UHG53" s="723"/>
      <c r="UHH53" s="723"/>
      <c r="UHI53" s="723"/>
      <c r="UHJ53" s="723"/>
      <c r="UHK53" s="723"/>
      <c r="UHL53" s="723"/>
      <c r="UHM53" s="723"/>
      <c r="UHN53" s="723"/>
      <c r="UHO53" s="723"/>
      <c r="UHP53" s="723"/>
      <c r="UHQ53" s="723"/>
      <c r="UHR53" s="723"/>
      <c r="UHS53" s="723"/>
      <c r="UHT53" s="723"/>
      <c r="UHU53" s="723"/>
      <c r="UHV53" s="723"/>
      <c r="UHW53" s="723"/>
      <c r="UHX53" s="723"/>
      <c r="UHY53" s="723"/>
      <c r="UHZ53" s="723"/>
      <c r="UIA53" s="723"/>
      <c r="UIB53" s="723"/>
      <c r="UIC53" s="723"/>
      <c r="UID53" s="723"/>
      <c r="UIE53" s="723"/>
      <c r="UIF53" s="723"/>
      <c r="UIG53" s="723"/>
      <c r="UIH53" s="723"/>
      <c r="UII53" s="723"/>
      <c r="UIJ53" s="723"/>
      <c r="UIK53" s="723"/>
      <c r="UIL53" s="723"/>
      <c r="UIM53" s="723"/>
      <c r="UIN53" s="723"/>
      <c r="UIO53" s="723"/>
      <c r="UIP53" s="723"/>
      <c r="UIQ53" s="723"/>
      <c r="UIR53" s="723"/>
      <c r="UIS53" s="723"/>
      <c r="UIT53" s="723"/>
      <c r="UIU53" s="723"/>
      <c r="UIV53" s="723"/>
      <c r="UIW53" s="723"/>
      <c r="UIX53" s="723"/>
      <c r="UIY53" s="723"/>
      <c r="UIZ53" s="723"/>
      <c r="UJA53" s="723"/>
      <c r="UJB53" s="723"/>
      <c r="UJC53" s="723"/>
      <c r="UJD53" s="723"/>
      <c r="UJE53" s="723"/>
      <c r="UJF53" s="723"/>
      <c r="UJG53" s="723"/>
      <c r="UJH53" s="723"/>
      <c r="UJI53" s="723"/>
      <c r="UJJ53" s="723"/>
      <c r="UJK53" s="723"/>
      <c r="UJL53" s="723"/>
      <c r="UJM53" s="723"/>
      <c r="UJN53" s="723"/>
      <c r="UJO53" s="723"/>
      <c r="UJP53" s="723"/>
      <c r="UJQ53" s="723"/>
      <c r="UJR53" s="723"/>
      <c r="UJS53" s="723"/>
      <c r="UJT53" s="723"/>
      <c r="UJU53" s="723"/>
      <c r="UJV53" s="723"/>
      <c r="UJW53" s="723"/>
      <c r="UJX53" s="723"/>
      <c r="UJY53" s="723"/>
      <c r="UJZ53" s="723"/>
      <c r="UKA53" s="723"/>
      <c r="UKB53" s="723"/>
      <c r="UKC53" s="723"/>
      <c r="UKD53" s="723"/>
      <c r="UKE53" s="723"/>
      <c r="UKF53" s="723"/>
      <c r="UKG53" s="723"/>
      <c r="UKH53" s="723"/>
      <c r="UKI53" s="723"/>
      <c r="UKJ53" s="723"/>
      <c r="UKK53" s="723"/>
      <c r="UKL53" s="723"/>
      <c r="UKM53" s="723"/>
      <c r="UKN53" s="723"/>
      <c r="UKO53" s="723"/>
      <c r="UKP53" s="723"/>
      <c r="UKQ53" s="723"/>
      <c r="UKR53" s="723"/>
      <c r="UKS53" s="723"/>
      <c r="UKT53" s="723"/>
      <c r="UKU53" s="723"/>
      <c r="UKV53" s="723"/>
      <c r="UKW53" s="723"/>
      <c r="UKX53" s="723"/>
      <c r="UKY53" s="723"/>
      <c r="UKZ53" s="723"/>
      <c r="ULA53" s="723"/>
      <c r="ULB53" s="723"/>
      <c r="ULC53" s="723"/>
      <c r="ULD53" s="723"/>
      <c r="ULE53" s="723"/>
      <c r="ULF53" s="723"/>
      <c r="ULG53" s="723"/>
      <c r="ULH53" s="723"/>
      <c r="ULI53" s="723"/>
      <c r="ULJ53" s="723"/>
      <c r="ULK53" s="723"/>
      <c r="ULL53" s="723"/>
      <c r="ULM53" s="723"/>
      <c r="ULN53" s="723"/>
      <c r="ULO53" s="723"/>
      <c r="ULP53" s="723"/>
      <c r="ULQ53" s="723"/>
      <c r="ULR53" s="723"/>
      <c r="ULS53" s="723"/>
      <c r="ULT53" s="723"/>
      <c r="ULU53" s="723"/>
      <c r="ULV53" s="723"/>
      <c r="ULW53" s="723"/>
      <c r="ULX53" s="723"/>
      <c r="ULY53" s="723"/>
      <c r="ULZ53" s="723"/>
      <c r="UMA53" s="723"/>
      <c r="UMB53" s="723"/>
      <c r="UMC53" s="723"/>
      <c r="UMD53" s="723"/>
      <c r="UME53" s="723"/>
      <c r="UMF53" s="723"/>
      <c r="UMG53" s="723"/>
      <c r="UMH53" s="723"/>
      <c r="UMI53" s="723"/>
      <c r="UMJ53" s="723"/>
      <c r="UMK53" s="723"/>
      <c r="UML53" s="723"/>
      <c r="UMM53" s="723"/>
      <c r="UMN53" s="723"/>
      <c r="UMO53" s="723"/>
      <c r="UMP53" s="723"/>
      <c r="UMQ53" s="723"/>
      <c r="UMR53" s="723"/>
      <c r="UMS53" s="723"/>
      <c r="UMT53" s="723"/>
      <c r="UMU53" s="723"/>
      <c r="UMV53" s="723"/>
      <c r="UMW53" s="723"/>
      <c r="UMX53" s="723"/>
      <c r="UMY53" s="723"/>
      <c r="UMZ53" s="723"/>
      <c r="UNA53" s="723"/>
      <c r="UNB53" s="723"/>
      <c r="UNC53" s="723"/>
      <c r="UND53" s="723"/>
      <c r="UNE53" s="723"/>
      <c r="UNF53" s="723"/>
      <c r="UNG53" s="723"/>
      <c r="UNH53" s="723"/>
      <c r="UNI53" s="723"/>
      <c r="UNJ53" s="723"/>
      <c r="UNK53" s="723"/>
      <c r="UNL53" s="723"/>
      <c r="UNM53" s="723"/>
      <c r="UNN53" s="723"/>
      <c r="UNO53" s="723"/>
      <c r="UNP53" s="723"/>
      <c r="UNQ53" s="723"/>
      <c r="UNR53" s="723"/>
      <c r="UNS53" s="723"/>
      <c r="UNT53" s="723"/>
      <c r="UNU53" s="723"/>
      <c r="UNV53" s="723"/>
      <c r="UNW53" s="723"/>
      <c r="UNX53" s="723"/>
      <c r="UNY53" s="723"/>
      <c r="UNZ53" s="723"/>
      <c r="UOA53" s="723"/>
      <c r="UOB53" s="723"/>
      <c r="UOC53" s="723"/>
      <c r="UOD53" s="723"/>
      <c r="UOE53" s="723"/>
      <c r="UOF53" s="723"/>
      <c r="UOG53" s="723"/>
      <c r="UOH53" s="723"/>
      <c r="UOI53" s="723"/>
      <c r="UOJ53" s="723"/>
      <c r="UOK53" s="723"/>
      <c r="UOL53" s="723"/>
      <c r="UOM53" s="723"/>
      <c r="UON53" s="723"/>
      <c r="UOO53" s="723"/>
      <c r="UOP53" s="723"/>
      <c r="UOQ53" s="723"/>
      <c r="UOR53" s="723"/>
      <c r="UOS53" s="723"/>
      <c r="UOT53" s="723"/>
      <c r="UOU53" s="723"/>
      <c r="UOV53" s="723"/>
      <c r="UOW53" s="723"/>
      <c r="UOX53" s="723"/>
      <c r="UOY53" s="723"/>
      <c r="UOZ53" s="723"/>
      <c r="UPA53" s="723"/>
      <c r="UPB53" s="723"/>
      <c r="UPC53" s="723"/>
      <c r="UPD53" s="723"/>
      <c r="UPE53" s="723"/>
      <c r="UPF53" s="723"/>
      <c r="UPG53" s="723"/>
      <c r="UPH53" s="723"/>
      <c r="UPI53" s="723"/>
      <c r="UPJ53" s="723"/>
      <c r="UPK53" s="723"/>
      <c r="UPL53" s="723"/>
      <c r="UPM53" s="723"/>
      <c r="UPN53" s="723"/>
      <c r="UPO53" s="723"/>
      <c r="UPP53" s="723"/>
      <c r="UPQ53" s="723"/>
      <c r="UPR53" s="723"/>
      <c r="UPS53" s="723"/>
      <c r="UPT53" s="723"/>
      <c r="UPU53" s="723"/>
      <c r="UPV53" s="723"/>
      <c r="UPW53" s="723"/>
      <c r="UPX53" s="723"/>
      <c r="UPY53" s="723"/>
      <c r="UPZ53" s="723"/>
      <c r="UQA53" s="723"/>
      <c r="UQB53" s="723"/>
      <c r="UQC53" s="723"/>
      <c r="UQD53" s="723"/>
      <c r="UQE53" s="723"/>
      <c r="UQF53" s="723"/>
      <c r="UQG53" s="723"/>
      <c r="UQH53" s="723"/>
      <c r="UQI53" s="723"/>
      <c r="UQJ53" s="723"/>
      <c r="UQK53" s="723"/>
      <c r="UQL53" s="723"/>
      <c r="UQM53" s="723"/>
      <c r="UQN53" s="723"/>
      <c r="UQO53" s="723"/>
      <c r="UQP53" s="723"/>
      <c r="UQQ53" s="723"/>
      <c r="UQR53" s="723"/>
      <c r="UQS53" s="723"/>
      <c r="UQT53" s="723"/>
      <c r="UQU53" s="723"/>
      <c r="UQV53" s="723"/>
      <c r="UQW53" s="723"/>
      <c r="UQX53" s="723"/>
      <c r="UQY53" s="723"/>
      <c r="UQZ53" s="723"/>
      <c r="URA53" s="723"/>
      <c r="URB53" s="723"/>
      <c r="URC53" s="723"/>
      <c r="URD53" s="723"/>
      <c r="URE53" s="723"/>
      <c r="URF53" s="723"/>
      <c r="URG53" s="723"/>
      <c r="URH53" s="723"/>
      <c r="URI53" s="723"/>
      <c r="URJ53" s="723"/>
      <c r="URK53" s="723"/>
      <c r="URL53" s="723"/>
      <c r="URM53" s="723"/>
      <c r="URN53" s="723"/>
      <c r="URO53" s="723"/>
      <c r="URP53" s="723"/>
      <c r="URQ53" s="723"/>
      <c r="URR53" s="723"/>
      <c r="URS53" s="723"/>
      <c r="URT53" s="723"/>
      <c r="URU53" s="723"/>
      <c r="URV53" s="723"/>
      <c r="URW53" s="723"/>
      <c r="URX53" s="723"/>
      <c r="URY53" s="723"/>
      <c r="URZ53" s="723"/>
      <c r="USA53" s="723"/>
      <c r="USB53" s="723"/>
      <c r="USC53" s="723"/>
      <c r="USD53" s="723"/>
      <c r="USE53" s="723"/>
      <c r="USF53" s="723"/>
      <c r="USG53" s="723"/>
      <c r="USH53" s="723"/>
      <c r="USI53" s="723"/>
      <c r="USJ53" s="723"/>
      <c r="USK53" s="723"/>
      <c r="USL53" s="723"/>
      <c r="USM53" s="723"/>
      <c r="USN53" s="723"/>
      <c r="USO53" s="723"/>
      <c r="USP53" s="723"/>
      <c r="USQ53" s="723"/>
      <c r="USR53" s="723"/>
      <c r="USS53" s="723"/>
      <c r="UST53" s="723"/>
      <c r="USU53" s="723"/>
      <c r="USV53" s="723"/>
      <c r="USW53" s="723"/>
      <c r="USX53" s="723"/>
      <c r="USY53" s="723"/>
      <c r="USZ53" s="723"/>
      <c r="UTA53" s="723"/>
      <c r="UTB53" s="723"/>
      <c r="UTC53" s="723"/>
      <c r="UTD53" s="723"/>
      <c r="UTE53" s="723"/>
      <c r="UTF53" s="723"/>
      <c r="UTG53" s="723"/>
      <c r="UTH53" s="723"/>
      <c r="UTI53" s="723"/>
      <c r="UTJ53" s="723"/>
      <c r="UTK53" s="723"/>
      <c r="UTL53" s="723"/>
      <c r="UTM53" s="723"/>
      <c r="UTN53" s="723"/>
      <c r="UTO53" s="723"/>
      <c r="UTP53" s="723"/>
      <c r="UTQ53" s="723"/>
      <c r="UTR53" s="723"/>
      <c r="UTS53" s="723"/>
      <c r="UTT53" s="723"/>
      <c r="UTU53" s="723"/>
      <c r="UTV53" s="723"/>
      <c r="UTW53" s="723"/>
      <c r="UTX53" s="723"/>
      <c r="UTY53" s="723"/>
      <c r="UTZ53" s="723"/>
      <c r="UUA53" s="723"/>
      <c r="UUB53" s="723"/>
      <c r="UUC53" s="723"/>
      <c r="UUD53" s="723"/>
      <c r="UUE53" s="723"/>
      <c r="UUF53" s="723"/>
      <c r="UUG53" s="723"/>
      <c r="UUH53" s="723"/>
      <c r="UUI53" s="723"/>
      <c r="UUJ53" s="723"/>
      <c r="UUK53" s="723"/>
      <c r="UUL53" s="723"/>
      <c r="UUM53" s="723"/>
      <c r="UUN53" s="723"/>
      <c r="UUO53" s="723"/>
      <c r="UUP53" s="723"/>
      <c r="UUQ53" s="723"/>
      <c r="UUR53" s="723"/>
      <c r="UUS53" s="723"/>
      <c r="UUT53" s="723"/>
      <c r="UUU53" s="723"/>
      <c r="UUV53" s="723"/>
      <c r="UUW53" s="723"/>
      <c r="UUX53" s="723"/>
      <c r="UUY53" s="723"/>
      <c r="UUZ53" s="723"/>
      <c r="UVA53" s="723"/>
      <c r="UVB53" s="723"/>
      <c r="UVC53" s="723"/>
      <c r="UVD53" s="723"/>
      <c r="UVE53" s="723"/>
      <c r="UVF53" s="723"/>
      <c r="UVG53" s="723"/>
      <c r="UVH53" s="723"/>
      <c r="UVI53" s="723"/>
      <c r="UVJ53" s="723"/>
      <c r="UVK53" s="723"/>
      <c r="UVL53" s="723"/>
      <c r="UVM53" s="723"/>
      <c r="UVN53" s="723"/>
      <c r="UVO53" s="723"/>
      <c r="UVP53" s="723"/>
      <c r="UVQ53" s="723"/>
      <c r="UVR53" s="723"/>
      <c r="UVS53" s="723"/>
      <c r="UVT53" s="723"/>
      <c r="UVU53" s="723"/>
      <c r="UVV53" s="723"/>
      <c r="UVW53" s="723"/>
      <c r="UVX53" s="723"/>
      <c r="UVY53" s="723"/>
      <c r="UVZ53" s="723"/>
      <c r="UWA53" s="723"/>
      <c r="UWB53" s="723"/>
      <c r="UWC53" s="723"/>
      <c r="UWD53" s="723"/>
      <c r="UWE53" s="723"/>
      <c r="UWF53" s="723"/>
      <c r="UWG53" s="723"/>
      <c r="UWH53" s="723"/>
      <c r="UWI53" s="723"/>
      <c r="UWJ53" s="723"/>
      <c r="UWK53" s="723"/>
      <c r="UWL53" s="723"/>
      <c r="UWM53" s="723"/>
      <c r="UWN53" s="723"/>
      <c r="UWO53" s="723"/>
      <c r="UWP53" s="723"/>
      <c r="UWQ53" s="723"/>
      <c r="UWR53" s="723"/>
      <c r="UWS53" s="723"/>
      <c r="UWT53" s="723"/>
      <c r="UWU53" s="723"/>
      <c r="UWV53" s="723"/>
      <c r="UWW53" s="723"/>
      <c r="UWX53" s="723"/>
      <c r="UWY53" s="723"/>
      <c r="UWZ53" s="723"/>
      <c r="UXA53" s="723"/>
      <c r="UXB53" s="723"/>
      <c r="UXC53" s="723"/>
      <c r="UXD53" s="723"/>
      <c r="UXE53" s="723"/>
      <c r="UXF53" s="723"/>
      <c r="UXG53" s="723"/>
      <c r="UXH53" s="723"/>
      <c r="UXI53" s="723"/>
      <c r="UXJ53" s="723"/>
      <c r="UXK53" s="723"/>
      <c r="UXL53" s="723"/>
      <c r="UXM53" s="723"/>
      <c r="UXN53" s="723"/>
      <c r="UXO53" s="723"/>
      <c r="UXP53" s="723"/>
      <c r="UXQ53" s="723"/>
      <c r="UXR53" s="723"/>
      <c r="UXS53" s="723"/>
      <c r="UXT53" s="723"/>
      <c r="UXU53" s="723"/>
      <c r="UXV53" s="723"/>
      <c r="UXW53" s="723"/>
      <c r="UXX53" s="723"/>
      <c r="UXY53" s="723"/>
      <c r="UXZ53" s="723"/>
      <c r="UYA53" s="723"/>
      <c r="UYB53" s="723"/>
      <c r="UYC53" s="723"/>
      <c r="UYD53" s="723"/>
      <c r="UYE53" s="723"/>
      <c r="UYF53" s="723"/>
      <c r="UYG53" s="723"/>
      <c r="UYH53" s="723"/>
      <c r="UYI53" s="723"/>
      <c r="UYJ53" s="723"/>
      <c r="UYK53" s="723"/>
      <c r="UYL53" s="723"/>
      <c r="UYM53" s="723"/>
      <c r="UYN53" s="723"/>
      <c r="UYO53" s="723"/>
      <c r="UYP53" s="723"/>
      <c r="UYQ53" s="723"/>
      <c r="UYR53" s="723"/>
      <c r="UYS53" s="723"/>
      <c r="UYT53" s="723"/>
      <c r="UYU53" s="723"/>
      <c r="UYV53" s="723"/>
      <c r="UYW53" s="723"/>
      <c r="UYX53" s="723"/>
      <c r="UYY53" s="723"/>
      <c r="UYZ53" s="723"/>
      <c r="UZA53" s="723"/>
      <c r="UZB53" s="723"/>
      <c r="UZC53" s="723"/>
      <c r="UZD53" s="723"/>
      <c r="UZE53" s="723"/>
      <c r="UZF53" s="723"/>
      <c r="UZG53" s="723"/>
      <c r="UZH53" s="723"/>
      <c r="UZI53" s="723"/>
      <c r="UZJ53" s="723"/>
      <c r="UZK53" s="723"/>
      <c r="UZL53" s="723"/>
      <c r="UZM53" s="723"/>
      <c r="UZN53" s="723"/>
      <c r="UZO53" s="723"/>
      <c r="UZP53" s="723"/>
      <c r="UZQ53" s="723"/>
      <c r="UZR53" s="723"/>
      <c r="UZS53" s="723"/>
      <c r="UZT53" s="723"/>
      <c r="UZU53" s="723"/>
      <c r="UZV53" s="723"/>
      <c r="UZW53" s="723"/>
      <c r="UZX53" s="723"/>
      <c r="UZY53" s="723"/>
      <c r="UZZ53" s="723"/>
      <c r="VAA53" s="723"/>
      <c r="VAB53" s="723"/>
      <c r="VAC53" s="723"/>
      <c r="VAD53" s="723"/>
      <c r="VAE53" s="723"/>
      <c r="VAF53" s="723"/>
      <c r="VAG53" s="723"/>
      <c r="VAH53" s="723"/>
      <c r="VAI53" s="723"/>
      <c r="VAJ53" s="723"/>
      <c r="VAK53" s="723"/>
      <c r="VAL53" s="723"/>
      <c r="VAM53" s="723"/>
      <c r="VAN53" s="723"/>
      <c r="VAO53" s="723"/>
      <c r="VAP53" s="723"/>
      <c r="VAQ53" s="723"/>
      <c r="VAR53" s="723"/>
      <c r="VAS53" s="723"/>
      <c r="VAT53" s="723"/>
      <c r="VAU53" s="723"/>
      <c r="VAV53" s="723"/>
      <c r="VAW53" s="723"/>
      <c r="VAX53" s="723"/>
      <c r="VAY53" s="723"/>
      <c r="VAZ53" s="723"/>
      <c r="VBA53" s="723"/>
      <c r="VBB53" s="723"/>
      <c r="VBC53" s="723"/>
      <c r="VBD53" s="723"/>
      <c r="VBE53" s="723"/>
      <c r="VBF53" s="723"/>
      <c r="VBG53" s="723"/>
      <c r="VBH53" s="723"/>
      <c r="VBI53" s="723"/>
      <c r="VBJ53" s="723"/>
      <c r="VBK53" s="723"/>
      <c r="VBL53" s="723"/>
      <c r="VBM53" s="723"/>
      <c r="VBN53" s="723"/>
      <c r="VBO53" s="723"/>
      <c r="VBP53" s="723"/>
      <c r="VBQ53" s="723"/>
      <c r="VBR53" s="723"/>
      <c r="VBS53" s="723"/>
      <c r="VBT53" s="723"/>
      <c r="VBU53" s="723"/>
      <c r="VBV53" s="723"/>
      <c r="VBW53" s="723"/>
      <c r="VBX53" s="723"/>
      <c r="VBY53" s="723"/>
      <c r="VBZ53" s="723"/>
      <c r="VCA53" s="723"/>
      <c r="VCB53" s="723"/>
      <c r="VCC53" s="723"/>
      <c r="VCD53" s="723"/>
      <c r="VCE53" s="723"/>
      <c r="VCF53" s="723"/>
      <c r="VCG53" s="723"/>
      <c r="VCH53" s="723"/>
      <c r="VCI53" s="723"/>
      <c r="VCJ53" s="723"/>
      <c r="VCK53" s="723"/>
      <c r="VCL53" s="723"/>
      <c r="VCM53" s="723"/>
      <c r="VCN53" s="723"/>
      <c r="VCO53" s="723"/>
      <c r="VCP53" s="723"/>
      <c r="VCQ53" s="723"/>
      <c r="VCR53" s="723"/>
      <c r="VCS53" s="723"/>
      <c r="VCT53" s="723"/>
      <c r="VCU53" s="723"/>
      <c r="VCV53" s="723"/>
      <c r="VCW53" s="723"/>
      <c r="VCX53" s="723"/>
      <c r="VCY53" s="723"/>
      <c r="VCZ53" s="723"/>
      <c r="VDA53" s="723"/>
      <c r="VDB53" s="723"/>
      <c r="VDC53" s="723"/>
      <c r="VDD53" s="723"/>
      <c r="VDE53" s="723"/>
      <c r="VDF53" s="723"/>
      <c r="VDG53" s="723"/>
      <c r="VDH53" s="723"/>
      <c r="VDI53" s="723"/>
      <c r="VDJ53" s="723"/>
      <c r="VDK53" s="723"/>
      <c r="VDL53" s="723"/>
      <c r="VDM53" s="723"/>
      <c r="VDN53" s="723"/>
      <c r="VDO53" s="723"/>
      <c r="VDP53" s="723"/>
      <c r="VDQ53" s="723"/>
      <c r="VDR53" s="723"/>
      <c r="VDS53" s="723"/>
      <c r="VDT53" s="723"/>
      <c r="VDU53" s="723"/>
      <c r="VDV53" s="723"/>
      <c r="VDW53" s="723"/>
      <c r="VDX53" s="723"/>
      <c r="VDY53" s="723"/>
      <c r="VDZ53" s="723"/>
      <c r="VEA53" s="723"/>
      <c r="VEB53" s="723"/>
      <c r="VEC53" s="723"/>
      <c r="VED53" s="723"/>
      <c r="VEE53" s="723"/>
      <c r="VEF53" s="723"/>
      <c r="VEG53" s="723"/>
      <c r="VEH53" s="723"/>
      <c r="VEI53" s="723"/>
      <c r="VEJ53" s="723"/>
      <c r="VEK53" s="723"/>
      <c r="VEL53" s="723"/>
      <c r="VEM53" s="723"/>
      <c r="VEN53" s="723"/>
      <c r="VEO53" s="723"/>
      <c r="VEP53" s="723"/>
      <c r="VEQ53" s="723"/>
      <c r="VER53" s="723"/>
      <c r="VES53" s="723"/>
      <c r="VET53" s="723"/>
      <c r="VEU53" s="723"/>
      <c r="VEV53" s="723"/>
      <c r="VEW53" s="723"/>
      <c r="VEX53" s="723"/>
      <c r="VEY53" s="723"/>
      <c r="VEZ53" s="723"/>
      <c r="VFA53" s="723"/>
      <c r="VFB53" s="723"/>
      <c r="VFC53" s="723"/>
      <c r="VFD53" s="723"/>
      <c r="VFE53" s="723"/>
      <c r="VFF53" s="723"/>
      <c r="VFG53" s="723"/>
      <c r="VFH53" s="723"/>
      <c r="VFI53" s="723"/>
      <c r="VFJ53" s="723"/>
      <c r="VFK53" s="723"/>
      <c r="VFL53" s="723"/>
      <c r="VFM53" s="723"/>
      <c r="VFN53" s="723"/>
      <c r="VFO53" s="723"/>
      <c r="VFP53" s="723"/>
      <c r="VFQ53" s="723"/>
      <c r="VFR53" s="723"/>
      <c r="VFS53" s="723"/>
      <c r="VFT53" s="723"/>
      <c r="VFU53" s="723"/>
      <c r="VFV53" s="723"/>
      <c r="VFW53" s="723"/>
      <c r="VFX53" s="723"/>
      <c r="VFY53" s="723"/>
      <c r="VFZ53" s="723"/>
      <c r="VGA53" s="723"/>
      <c r="VGB53" s="723"/>
      <c r="VGC53" s="723"/>
      <c r="VGD53" s="723"/>
      <c r="VGE53" s="723"/>
      <c r="VGF53" s="723"/>
      <c r="VGG53" s="723"/>
      <c r="VGH53" s="723"/>
      <c r="VGI53" s="723"/>
      <c r="VGJ53" s="723"/>
      <c r="VGK53" s="723"/>
      <c r="VGL53" s="723"/>
      <c r="VGM53" s="723"/>
      <c r="VGN53" s="723"/>
      <c r="VGO53" s="723"/>
      <c r="VGP53" s="723"/>
      <c r="VGQ53" s="723"/>
      <c r="VGR53" s="723"/>
      <c r="VGS53" s="723"/>
      <c r="VGT53" s="723"/>
      <c r="VGU53" s="723"/>
      <c r="VGV53" s="723"/>
      <c r="VGW53" s="723"/>
      <c r="VGX53" s="723"/>
      <c r="VGY53" s="723"/>
      <c r="VGZ53" s="723"/>
      <c r="VHA53" s="723"/>
      <c r="VHB53" s="723"/>
      <c r="VHC53" s="723"/>
      <c r="VHD53" s="723"/>
      <c r="VHE53" s="723"/>
      <c r="VHF53" s="723"/>
      <c r="VHG53" s="723"/>
      <c r="VHH53" s="723"/>
      <c r="VHI53" s="723"/>
      <c r="VHJ53" s="723"/>
      <c r="VHK53" s="723"/>
      <c r="VHL53" s="723"/>
      <c r="VHM53" s="723"/>
      <c r="VHN53" s="723"/>
      <c r="VHO53" s="723"/>
      <c r="VHP53" s="723"/>
      <c r="VHQ53" s="723"/>
      <c r="VHR53" s="723"/>
      <c r="VHS53" s="723"/>
      <c r="VHT53" s="723"/>
      <c r="VHU53" s="723"/>
      <c r="VHV53" s="723"/>
      <c r="VHW53" s="723"/>
      <c r="VHX53" s="723"/>
      <c r="VHY53" s="723"/>
      <c r="VHZ53" s="723"/>
      <c r="VIA53" s="723"/>
      <c r="VIB53" s="723"/>
      <c r="VIC53" s="723"/>
      <c r="VID53" s="723"/>
      <c r="VIE53" s="723"/>
      <c r="VIF53" s="723"/>
      <c r="VIG53" s="723"/>
      <c r="VIH53" s="723"/>
      <c r="VII53" s="723"/>
      <c r="VIJ53" s="723"/>
      <c r="VIK53" s="723"/>
      <c r="VIL53" s="723"/>
      <c r="VIM53" s="723"/>
      <c r="VIN53" s="723"/>
      <c r="VIO53" s="723"/>
      <c r="VIP53" s="723"/>
      <c r="VIQ53" s="723"/>
      <c r="VIR53" s="723"/>
      <c r="VIS53" s="723"/>
      <c r="VIT53" s="723"/>
      <c r="VIU53" s="723"/>
      <c r="VIV53" s="723"/>
      <c r="VIW53" s="723"/>
      <c r="VIX53" s="723"/>
      <c r="VIY53" s="723"/>
      <c r="VIZ53" s="723"/>
      <c r="VJA53" s="723"/>
      <c r="VJB53" s="723"/>
      <c r="VJC53" s="723"/>
      <c r="VJD53" s="723"/>
      <c r="VJE53" s="723"/>
      <c r="VJF53" s="723"/>
      <c r="VJG53" s="723"/>
      <c r="VJH53" s="723"/>
      <c r="VJI53" s="723"/>
      <c r="VJJ53" s="723"/>
      <c r="VJK53" s="723"/>
      <c r="VJL53" s="723"/>
      <c r="VJM53" s="723"/>
      <c r="VJN53" s="723"/>
      <c r="VJO53" s="723"/>
      <c r="VJP53" s="723"/>
      <c r="VJQ53" s="723"/>
      <c r="VJR53" s="723"/>
      <c r="VJS53" s="723"/>
      <c r="VJT53" s="723"/>
      <c r="VJU53" s="723"/>
      <c r="VJV53" s="723"/>
      <c r="VJW53" s="723"/>
      <c r="VJX53" s="723"/>
      <c r="VJY53" s="723"/>
      <c r="VJZ53" s="723"/>
      <c r="VKA53" s="723"/>
      <c r="VKB53" s="723"/>
      <c r="VKC53" s="723"/>
      <c r="VKD53" s="723"/>
      <c r="VKE53" s="723"/>
      <c r="VKF53" s="723"/>
      <c r="VKG53" s="723"/>
      <c r="VKH53" s="723"/>
      <c r="VKI53" s="723"/>
      <c r="VKJ53" s="723"/>
      <c r="VKK53" s="723"/>
      <c r="VKL53" s="723"/>
      <c r="VKM53" s="723"/>
      <c r="VKN53" s="723"/>
      <c r="VKO53" s="723"/>
      <c r="VKP53" s="723"/>
      <c r="VKQ53" s="723"/>
      <c r="VKR53" s="723"/>
      <c r="VKS53" s="723"/>
      <c r="VKT53" s="723"/>
      <c r="VKU53" s="723"/>
      <c r="VKV53" s="723"/>
      <c r="VKW53" s="723"/>
      <c r="VKX53" s="723"/>
      <c r="VKY53" s="723"/>
      <c r="VKZ53" s="723"/>
      <c r="VLA53" s="723"/>
      <c r="VLB53" s="723"/>
      <c r="VLC53" s="723"/>
      <c r="VLD53" s="723"/>
      <c r="VLE53" s="723"/>
      <c r="VLF53" s="723"/>
      <c r="VLG53" s="723"/>
      <c r="VLH53" s="723"/>
      <c r="VLI53" s="723"/>
      <c r="VLJ53" s="723"/>
      <c r="VLK53" s="723"/>
      <c r="VLL53" s="723"/>
      <c r="VLM53" s="723"/>
      <c r="VLN53" s="723"/>
      <c r="VLO53" s="723"/>
      <c r="VLP53" s="723"/>
      <c r="VLQ53" s="723"/>
      <c r="VLR53" s="723"/>
      <c r="VLS53" s="723"/>
      <c r="VLT53" s="723"/>
      <c r="VLU53" s="723"/>
      <c r="VLV53" s="723"/>
      <c r="VLW53" s="723"/>
      <c r="VLX53" s="723"/>
      <c r="VLY53" s="723"/>
      <c r="VLZ53" s="723"/>
      <c r="VMA53" s="723"/>
      <c r="VMB53" s="723"/>
      <c r="VMC53" s="723"/>
      <c r="VMD53" s="723"/>
      <c r="VME53" s="723"/>
      <c r="VMF53" s="723"/>
      <c r="VMG53" s="723"/>
      <c r="VMH53" s="723"/>
      <c r="VMI53" s="723"/>
      <c r="VMJ53" s="723"/>
      <c r="VMK53" s="723"/>
      <c r="VML53" s="723"/>
      <c r="VMM53" s="723"/>
      <c r="VMN53" s="723"/>
      <c r="VMO53" s="723"/>
      <c r="VMP53" s="723"/>
      <c r="VMQ53" s="723"/>
      <c r="VMR53" s="723"/>
      <c r="VMS53" s="723"/>
      <c r="VMT53" s="723"/>
      <c r="VMU53" s="723"/>
      <c r="VMV53" s="723"/>
      <c r="VMW53" s="723"/>
      <c r="VMX53" s="723"/>
      <c r="VMY53" s="723"/>
      <c r="VMZ53" s="723"/>
      <c r="VNA53" s="723"/>
      <c r="VNB53" s="723"/>
      <c r="VNC53" s="723"/>
      <c r="VND53" s="723"/>
      <c r="VNE53" s="723"/>
      <c r="VNF53" s="723"/>
      <c r="VNG53" s="723"/>
      <c r="VNH53" s="723"/>
      <c r="VNI53" s="723"/>
      <c r="VNJ53" s="723"/>
      <c r="VNK53" s="723"/>
      <c r="VNL53" s="723"/>
      <c r="VNM53" s="723"/>
      <c r="VNN53" s="723"/>
      <c r="VNO53" s="723"/>
      <c r="VNP53" s="723"/>
      <c r="VNQ53" s="723"/>
      <c r="VNR53" s="723"/>
      <c r="VNS53" s="723"/>
      <c r="VNT53" s="723"/>
      <c r="VNU53" s="723"/>
      <c r="VNV53" s="723"/>
      <c r="VNW53" s="723"/>
      <c r="VNX53" s="723"/>
      <c r="VNY53" s="723"/>
      <c r="VNZ53" s="723"/>
      <c r="VOA53" s="723"/>
      <c r="VOB53" s="723"/>
      <c r="VOC53" s="723"/>
      <c r="VOD53" s="723"/>
      <c r="VOE53" s="723"/>
      <c r="VOF53" s="723"/>
      <c r="VOG53" s="723"/>
      <c r="VOH53" s="723"/>
      <c r="VOI53" s="723"/>
      <c r="VOJ53" s="723"/>
      <c r="VOK53" s="723"/>
      <c r="VOL53" s="723"/>
      <c r="VOM53" s="723"/>
      <c r="VON53" s="723"/>
      <c r="VOO53" s="723"/>
      <c r="VOP53" s="723"/>
      <c r="VOQ53" s="723"/>
      <c r="VOR53" s="723"/>
      <c r="VOS53" s="723"/>
      <c r="VOT53" s="723"/>
      <c r="VOU53" s="723"/>
      <c r="VOV53" s="723"/>
      <c r="VOW53" s="723"/>
      <c r="VOX53" s="723"/>
      <c r="VOY53" s="723"/>
      <c r="VOZ53" s="723"/>
      <c r="VPA53" s="723"/>
      <c r="VPB53" s="723"/>
      <c r="VPC53" s="723"/>
      <c r="VPD53" s="723"/>
      <c r="VPE53" s="723"/>
      <c r="VPF53" s="723"/>
      <c r="VPG53" s="723"/>
      <c r="VPH53" s="723"/>
      <c r="VPI53" s="723"/>
      <c r="VPJ53" s="723"/>
      <c r="VPK53" s="723"/>
      <c r="VPL53" s="723"/>
      <c r="VPM53" s="723"/>
      <c r="VPN53" s="723"/>
      <c r="VPO53" s="723"/>
      <c r="VPP53" s="723"/>
      <c r="VPQ53" s="723"/>
      <c r="VPR53" s="723"/>
      <c r="VPS53" s="723"/>
      <c r="VPT53" s="723"/>
      <c r="VPU53" s="723"/>
      <c r="VPV53" s="723"/>
      <c r="VPW53" s="723"/>
      <c r="VPX53" s="723"/>
      <c r="VPY53" s="723"/>
      <c r="VPZ53" s="723"/>
      <c r="VQA53" s="723"/>
      <c r="VQB53" s="723"/>
      <c r="VQC53" s="723"/>
      <c r="VQD53" s="723"/>
      <c r="VQE53" s="723"/>
      <c r="VQF53" s="723"/>
      <c r="VQG53" s="723"/>
      <c r="VQH53" s="723"/>
      <c r="VQI53" s="723"/>
      <c r="VQJ53" s="723"/>
      <c r="VQK53" s="723"/>
      <c r="VQL53" s="723"/>
      <c r="VQM53" s="723"/>
      <c r="VQN53" s="723"/>
      <c r="VQO53" s="723"/>
      <c r="VQP53" s="723"/>
      <c r="VQQ53" s="723"/>
      <c r="VQR53" s="723"/>
      <c r="VQS53" s="723"/>
      <c r="VQT53" s="723"/>
      <c r="VQU53" s="723"/>
      <c r="VQV53" s="723"/>
      <c r="VQW53" s="723"/>
      <c r="VQX53" s="723"/>
      <c r="VQY53" s="723"/>
      <c r="VQZ53" s="723"/>
      <c r="VRA53" s="723"/>
      <c r="VRB53" s="723"/>
      <c r="VRC53" s="723"/>
      <c r="VRD53" s="723"/>
      <c r="VRE53" s="723"/>
      <c r="VRF53" s="723"/>
      <c r="VRG53" s="723"/>
      <c r="VRH53" s="723"/>
      <c r="VRI53" s="723"/>
      <c r="VRJ53" s="723"/>
      <c r="VRK53" s="723"/>
      <c r="VRL53" s="723"/>
      <c r="VRM53" s="723"/>
      <c r="VRN53" s="723"/>
      <c r="VRO53" s="723"/>
      <c r="VRP53" s="723"/>
      <c r="VRQ53" s="723"/>
      <c r="VRR53" s="723"/>
      <c r="VRS53" s="723"/>
      <c r="VRT53" s="723"/>
      <c r="VRU53" s="723"/>
      <c r="VRV53" s="723"/>
      <c r="VRW53" s="723"/>
      <c r="VRX53" s="723"/>
      <c r="VRY53" s="723"/>
      <c r="VRZ53" s="723"/>
      <c r="VSA53" s="723"/>
      <c r="VSB53" s="723"/>
      <c r="VSC53" s="723"/>
      <c r="VSD53" s="723"/>
      <c r="VSE53" s="723"/>
      <c r="VSF53" s="723"/>
      <c r="VSG53" s="723"/>
      <c r="VSH53" s="723"/>
      <c r="VSI53" s="723"/>
      <c r="VSJ53" s="723"/>
      <c r="VSK53" s="723"/>
      <c r="VSL53" s="723"/>
      <c r="VSM53" s="723"/>
      <c r="VSN53" s="723"/>
      <c r="VSO53" s="723"/>
      <c r="VSP53" s="723"/>
      <c r="VSQ53" s="723"/>
      <c r="VSR53" s="723"/>
      <c r="VSS53" s="723"/>
      <c r="VST53" s="723"/>
      <c r="VSU53" s="723"/>
      <c r="VSV53" s="723"/>
      <c r="VSW53" s="723"/>
      <c r="VSX53" s="723"/>
      <c r="VSY53" s="723"/>
      <c r="VSZ53" s="723"/>
      <c r="VTA53" s="723"/>
      <c r="VTB53" s="723"/>
      <c r="VTC53" s="723"/>
      <c r="VTD53" s="723"/>
      <c r="VTE53" s="723"/>
      <c r="VTF53" s="723"/>
      <c r="VTG53" s="723"/>
      <c r="VTH53" s="723"/>
      <c r="VTI53" s="723"/>
      <c r="VTJ53" s="723"/>
      <c r="VTK53" s="723"/>
      <c r="VTL53" s="723"/>
      <c r="VTM53" s="723"/>
      <c r="VTN53" s="723"/>
      <c r="VTO53" s="723"/>
      <c r="VTP53" s="723"/>
      <c r="VTQ53" s="723"/>
      <c r="VTR53" s="723"/>
      <c r="VTS53" s="723"/>
      <c r="VTT53" s="723"/>
      <c r="VTU53" s="723"/>
      <c r="VTV53" s="723"/>
      <c r="VTW53" s="723"/>
      <c r="VTX53" s="723"/>
      <c r="VTY53" s="723"/>
      <c r="VTZ53" s="723"/>
      <c r="VUA53" s="723"/>
      <c r="VUB53" s="723"/>
      <c r="VUC53" s="723"/>
      <c r="VUD53" s="723"/>
      <c r="VUE53" s="723"/>
      <c r="VUF53" s="723"/>
      <c r="VUG53" s="723"/>
      <c r="VUH53" s="723"/>
      <c r="VUI53" s="723"/>
      <c r="VUJ53" s="723"/>
      <c r="VUK53" s="723"/>
      <c r="VUL53" s="723"/>
      <c r="VUM53" s="723"/>
      <c r="VUN53" s="723"/>
      <c r="VUO53" s="723"/>
      <c r="VUP53" s="723"/>
      <c r="VUQ53" s="723"/>
      <c r="VUR53" s="723"/>
      <c r="VUS53" s="723"/>
      <c r="VUT53" s="723"/>
      <c r="VUU53" s="723"/>
      <c r="VUV53" s="723"/>
      <c r="VUW53" s="723"/>
      <c r="VUX53" s="723"/>
      <c r="VUY53" s="723"/>
      <c r="VUZ53" s="723"/>
      <c r="VVA53" s="723"/>
      <c r="VVB53" s="723"/>
      <c r="VVC53" s="723"/>
      <c r="VVD53" s="723"/>
      <c r="VVE53" s="723"/>
      <c r="VVF53" s="723"/>
      <c r="VVG53" s="723"/>
      <c r="VVH53" s="723"/>
      <c r="VVI53" s="723"/>
      <c r="VVJ53" s="723"/>
      <c r="VVK53" s="723"/>
      <c r="VVL53" s="723"/>
      <c r="VVM53" s="723"/>
      <c r="VVN53" s="723"/>
      <c r="VVO53" s="723"/>
      <c r="VVP53" s="723"/>
      <c r="VVQ53" s="723"/>
      <c r="VVR53" s="723"/>
      <c r="VVS53" s="723"/>
      <c r="VVT53" s="723"/>
      <c r="VVU53" s="723"/>
      <c r="VVV53" s="723"/>
      <c r="VVW53" s="723"/>
      <c r="VVX53" s="723"/>
      <c r="VVY53" s="723"/>
      <c r="VVZ53" s="723"/>
      <c r="VWA53" s="723"/>
      <c r="VWB53" s="723"/>
      <c r="VWC53" s="723"/>
      <c r="VWD53" s="723"/>
      <c r="VWE53" s="723"/>
      <c r="VWF53" s="723"/>
      <c r="VWG53" s="723"/>
      <c r="VWH53" s="723"/>
      <c r="VWI53" s="723"/>
      <c r="VWJ53" s="723"/>
      <c r="VWK53" s="723"/>
      <c r="VWL53" s="723"/>
      <c r="VWM53" s="723"/>
      <c r="VWN53" s="723"/>
      <c r="VWO53" s="723"/>
      <c r="VWP53" s="723"/>
      <c r="VWQ53" s="723"/>
      <c r="VWR53" s="723"/>
      <c r="VWS53" s="723"/>
      <c r="VWT53" s="723"/>
      <c r="VWU53" s="723"/>
      <c r="VWV53" s="723"/>
      <c r="VWW53" s="723"/>
      <c r="VWX53" s="723"/>
      <c r="VWY53" s="723"/>
      <c r="VWZ53" s="723"/>
      <c r="VXA53" s="723"/>
      <c r="VXB53" s="723"/>
      <c r="VXC53" s="723"/>
      <c r="VXD53" s="723"/>
      <c r="VXE53" s="723"/>
      <c r="VXF53" s="723"/>
      <c r="VXG53" s="723"/>
      <c r="VXH53" s="723"/>
      <c r="VXI53" s="723"/>
      <c r="VXJ53" s="723"/>
      <c r="VXK53" s="723"/>
      <c r="VXL53" s="723"/>
      <c r="VXM53" s="723"/>
      <c r="VXN53" s="723"/>
      <c r="VXO53" s="723"/>
      <c r="VXP53" s="723"/>
      <c r="VXQ53" s="723"/>
      <c r="VXR53" s="723"/>
      <c r="VXS53" s="723"/>
      <c r="VXT53" s="723"/>
      <c r="VXU53" s="723"/>
      <c r="VXV53" s="723"/>
      <c r="VXW53" s="723"/>
      <c r="VXX53" s="723"/>
      <c r="VXY53" s="723"/>
      <c r="VXZ53" s="723"/>
      <c r="VYA53" s="723"/>
      <c r="VYB53" s="723"/>
      <c r="VYC53" s="723"/>
      <c r="VYD53" s="723"/>
      <c r="VYE53" s="723"/>
      <c r="VYF53" s="723"/>
      <c r="VYG53" s="723"/>
      <c r="VYH53" s="723"/>
      <c r="VYI53" s="723"/>
      <c r="VYJ53" s="723"/>
      <c r="VYK53" s="723"/>
      <c r="VYL53" s="723"/>
      <c r="VYM53" s="723"/>
      <c r="VYN53" s="723"/>
      <c r="VYO53" s="723"/>
      <c r="VYP53" s="723"/>
      <c r="VYQ53" s="723"/>
      <c r="VYR53" s="723"/>
      <c r="VYS53" s="723"/>
      <c r="VYT53" s="723"/>
      <c r="VYU53" s="723"/>
      <c r="VYV53" s="723"/>
      <c r="VYW53" s="723"/>
      <c r="VYX53" s="723"/>
      <c r="VYY53" s="723"/>
      <c r="VYZ53" s="723"/>
      <c r="VZA53" s="723"/>
      <c r="VZB53" s="723"/>
      <c r="VZC53" s="723"/>
      <c r="VZD53" s="723"/>
      <c r="VZE53" s="723"/>
      <c r="VZF53" s="723"/>
      <c r="VZG53" s="723"/>
      <c r="VZH53" s="723"/>
      <c r="VZI53" s="723"/>
      <c r="VZJ53" s="723"/>
      <c r="VZK53" s="723"/>
      <c r="VZL53" s="723"/>
      <c r="VZM53" s="723"/>
      <c r="VZN53" s="723"/>
      <c r="VZO53" s="723"/>
      <c r="VZP53" s="723"/>
      <c r="VZQ53" s="723"/>
      <c r="VZR53" s="723"/>
      <c r="VZS53" s="723"/>
      <c r="VZT53" s="723"/>
      <c r="VZU53" s="723"/>
      <c r="VZV53" s="723"/>
      <c r="VZW53" s="723"/>
      <c r="VZX53" s="723"/>
      <c r="VZY53" s="723"/>
      <c r="VZZ53" s="723"/>
      <c r="WAA53" s="723"/>
      <c r="WAB53" s="723"/>
      <c r="WAC53" s="723"/>
      <c r="WAD53" s="723"/>
      <c r="WAE53" s="723"/>
      <c r="WAF53" s="723"/>
      <c r="WAG53" s="723"/>
      <c r="WAH53" s="723"/>
      <c r="WAI53" s="723"/>
      <c r="WAJ53" s="723"/>
      <c r="WAK53" s="723"/>
      <c r="WAL53" s="723"/>
      <c r="WAM53" s="723"/>
      <c r="WAN53" s="723"/>
      <c r="WAO53" s="723"/>
      <c r="WAP53" s="723"/>
      <c r="WAQ53" s="723"/>
      <c r="WAR53" s="723"/>
      <c r="WAS53" s="723"/>
      <c r="WAT53" s="723"/>
      <c r="WAU53" s="723"/>
      <c r="WAV53" s="723"/>
      <c r="WAW53" s="723"/>
      <c r="WAX53" s="723"/>
      <c r="WAY53" s="723"/>
      <c r="WAZ53" s="723"/>
      <c r="WBA53" s="723"/>
      <c r="WBB53" s="723"/>
      <c r="WBC53" s="723"/>
      <c r="WBD53" s="723"/>
      <c r="WBE53" s="723"/>
      <c r="WBF53" s="723"/>
      <c r="WBG53" s="723"/>
      <c r="WBH53" s="723"/>
      <c r="WBI53" s="723"/>
      <c r="WBJ53" s="723"/>
      <c r="WBK53" s="723"/>
      <c r="WBL53" s="723"/>
      <c r="WBM53" s="723"/>
      <c r="WBN53" s="723"/>
      <c r="WBO53" s="723"/>
      <c r="WBP53" s="723"/>
      <c r="WBQ53" s="723"/>
      <c r="WBR53" s="723"/>
      <c r="WBS53" s="723"/>
      <c r="WBT53" s="723"/>
      <c r="WBU53" s="723"/>
      <c r="WBV53" s="723"/>
      <c r="WBW53" s="723"/>
      <c r="WBX53" s="723"/>
      <c r="WBY53" s="723"/>
      <c r="WBZ53" s="723"/>
      <c r="WCA53" s="723"/>
      <c r="WCB53" s="723"/>
      <c r="WCC53" s="723"/>
      <c r="WCD53" s="723"/>
      <c r="WCE53" s="723"/>
      <c r="WCF53" s="723"/>
      <c r="WCG53" s="723"/>
      <c r="WCH53" s="723"/>
      <c r="WCI53" s="723"/>
      <c r="WCJ53" s="723"/>
      <c r="WCK53" s="723"/>
      <c r="WCL53" s="723"/>
      <c r="WCM53" s="723"/>
      <c r="WCN53" s="723"/>
      <c r="WCO53" s="723"/>
      <c r="WCP53" s="723"/>
      <c r="WCQ53" s="723"/>
      <c r="WCR53" s="723"/>
      <c r="WCS53" s="723"/>
      <c r="WCT53" s="723"/>
      <c r="WCU53" s="723"/>
      <c r="WCV53" s="723"/>
      <c r="WCW53" s="723"/>
      <c r="WCX53" s="723"/>
      <c r="WCY53" s="723"/>
      <c r="WCZ53" s="723"/>
      <c r="WDA53" s="723"/>
      <c r="WDB53" s="723"/>
      <c r="WDC53" s="723"/>
      <c r="WDD53" s="723"/>
      <c r="WDE53" s="723"/>
      <c r="WDF53" s="723"/>
      <c r="WDG53" s="723"/>
      <c r="WDH53" s="723"/>
      <c r="WDI53" s="723"/>
      <c r="WDJ53" s="723"/>
      <c r="WDK53" s="723"/>
      <c r="WDL53" s="723"/>
      <c r="WDM53" s="723"/>
      <c r="WDN53" s="723"/>
      <c r="WDO53" s="723"/>
      <c r="WDP53" s="723"/>
      <c r="WDQ53" s="723"/>
      <c r="WDR53" s="723"/>
      <c r="WDS53" s="723"/>
      <c r="WDT53" s="723"/>
      <c r="WDU53" s="723"/>
      <c r="WDV53" s="723"/>
      <c r="WDW53" s="723"/>
      <c r="WDX53" s="723"/>
      <c r="WDY53" s="723"/>
      <c r="WDZ53" s="723"/>
      <c r="WEA53" s="723"/>
      <c r="WEB53" s="723"/>
      <c r="WEC53" s="723"/>
      <c r="WED53" s="723"/>
      <c r="WEE53" s="723"/>
      <c r="WEF53" s="723"/>
      <c r="WEG53" s="723"/>
      <c r="WEH53" s="723"/>
      <c r="WEI53" s="723"/>
      <c r="WEJ53" s="723"/>
      <c r="WEK53" s="723"/>
      <c r="WEL53" s="723"/>
      <c r="WEM53" s="723"/>
      <c r="WEN53" s="723"/>
      <c r="WEO53" s="723"/>
      <c r="WEP53" s="723"/>
      <c r="WEQ53" s="723"/>
      <c r="WER53" s="723"/>
      <c r="WES53" s="723"/>
      <c r="WET53" s="723"/>
      <c r="WEU53" s="723"/>
      <c r="WEV53" s="723"/>
      <c r="WEW53" s="723"/>
      <c r="WEX53" s="723"/>
      <c r="WEY53" s="723"/>
      <c r="WEZ53" s="723"/>
      <c r="WFA53" s="723"/>
      <c r="WFB53" s="723"/>
      <c r="WFC53" s="723"/>
      <c r="WFD53" s="723"/>
      <c r="WFE53" s="723"/>
      <c r="WFF53" s="723"/>
      <c r="WFG53" s="723"/>
      <c r="WFH53" s="723"/>
      <c r="WFI53" s="723"/>
      <c r="WFJ53" s="723"/>
      <c r="WFK53" s="723"/>
      <c r="WFL53" s="723"/>
      <c r="WFM53" s="723"/>
      <c r="WFN53" s="723"/>
      <c r="WFO53" s="723"/>
      <c r="WFP53" s="723"/>
      <c r="WFQ53" s="723"/>
      <c r="WFR53" s="723"/>
      <c r="WFS53" s="723"/>
      <c r="WFT53" s="723"/>
      <c r="WFU53" s="723"/>
      <c r="WFV53" s="723"/>
      <c r="WFW53" s="723"/>
      <c r="WFX53" s="723"/>
      <c r="WFY53" s="723"/>
      <c r="WFZ53" s="723"/>
      <c r="WGA53" s="723"/>
      <c r="WGB53" s="723"/>
      <c r="WGC53" s="723"/>
      <c r="WGD53" s="723"/>
      <c r="WGE53" s="723"/>
      <c r="WGF53" s="723"/>
      <c r="WGG53" s="723"/>
      <c r="WGH53" s="723"/>
      <c r="WGI53" s="723"/>
      <c r="WGJ53" s="723"/>
      <c r="WGK53" s="723"/>
      <c r="WGL53" s="723"/>
      <c r="WGM53" s="723"/>
      <c r="WGN53" s="723"/>
      <c r="WGO53" s="723"/>
      <c r="WGP53" s="723"/>
      <c r="WGQ53" s="723"/>
      <c r="WGR53" s="723"/>
      <c r="WGS53" s="723"/>
      <c r="WGT53" s="723"/>
      <c r="WGU53" s="723"/>
      <c r="WGV53" s="723"/>
      <c r="WGW53" s="723"/>
      <c r="WGX53" s="723"/>
      <c r="WGY53" s="723"/>
      <c r="WGZ53" s="723"/>
      <c r="WHA53" s="723"/>
      <c r="WHB53" s="723"/>
      <c r="WHC53" s="723"/>
      <c r="WHD53" s="723"/>
      <c r="WHE53" s="723"/>
      <c r="WHF53" s="723"/>
      <c r="WHG53" s="723"/>
      <c r="WHH53" s="723"/>
      <c r="WHI53" s="723"/>
      <c r="WHJ53" s="723"/>
      <c r="WHK53" s="723"/>
      <c r="WHL53" s="723"/>
      <c r="WHM53" s="723"/>
      <c r="WHN53" s="723"/>
      <c r="WHO53" s="723"/>
      <c r="WHP53" s="723"/>
      <c r="WHQ53" s="723"/>
      <c r="WHR53" s="723"/>
      <c r="WHS53" s="723"/>
      <c r="WHT53" s="723"/>
      <c r="WHU53" s="723"/>
      <c r="WHV53" s="723"/>
      <c r="WHW53" s="723"/>
      <c r="WHX53" s="723"/>
      <c r="WHY53" s="723"/>
      <c r="WHZ53" s="723"/>
      <c r="WIA53" s="723"/>
      <c r="WIB53" s="723"/>
      <c r="WIC53" s="723"/>
      <c r="WID53" s="723"/>
      <c r="WIE53" s="723"/>
      <c r="WIF53" s="723"/>
      <c r="WIG53" s="723"/>
      <c r="WIH53" s="723"/>
      <c r="WII53" s="723"/>
      <c r="WIJ53" s="723"/>
      <c r="WIK53" s="723"/>
      <c r="WIL53" s="723"/>
      <c r="WIM53" s="723"/>
      <c r="WIN53" s="723"/>
      <c r="WIO53" s="723"/>
      <c r="WIP53" s="723"/>
      <c r="WIQ53" s="723"/>
      <c r="WIR53" s="723"/>
      <c r="WIS53" s="723"/>
      <c r="WIT53" s="723"/>
      <c r="WIU53" s="723"/>
      <c r="WIV53" s="723"/>
      <c r="WIW53" s="723"/>
      <c r="WIX53" s="723"/>
      <c r="WIY53" s="723"/>
      <c r="WIZ53" s="723"/>
      <c r="WJA53" s="723"/>
      <c r="WJB53" s="723"/>
      <c r="WJC53" s="723"/>
      <c r="WJD53" s="723"/>
      <c r="WJE53" s="723"/>
      <c r="WJF53" s="723"/>
      <c r="WJG53" s="723"/>
      <c r="WJH53" s="723"/>
      <c r="WJI53" s="723"/>
      <c r="WJJ53" s="723"/>
      <c r="WJK53" s="723"/>
      <c r="WJL53" s="723"/>
      <c r="WJM53" s="723"/>
      <c r="WJN53" s="723"/>
      <c r="WJO53" s="723"/>
      <c r="WJP53" s="723"/>
      <c r="WJQ53" s="723"/>
      <c r="WJR53" s="723"/>
      <c r="WJS53" s="723"/>
      <c r="WJT53" s="723"/>
      <c r="WJU53" s="723"/>
      <c r="WJV53" s="723"/>
      <c r="WJW53" s="723"/>
      <c r="WJX53" s="723"/>
      <c r="WJY53" s="723"/>
      <c r="WJZ53" s="723"/>
      <c r="WKA53" s="723"/>
      <c r="WKB53" s="723"/>
      <c r="WKC53" s="723"/>
      <c r="WKD53" s="723"/>
      <c r="WKE53" s="723"/>
      <c r="WKF53" s="723"/>
      <c r="WKG53" s="723"/>
      <c r="WKH53" s="723"/>
      <c r="WKI53" s="723"/>
      <c r="WKJ53" s="723"/>
      <c r="WKK53" s="723"/>
      <c r="WKL53" s="723"/>
      <c r="WKM53" s="723"/>
      <c r="WKN53" s="723"/>
      <c r="WKO53" s="723"/>
      <c r="WKP53" s="723"/>
      <c r="WKQ53" s="723"/>
      <c r="WKR53" s="723"/>
      <c r="WKS53" s="723"/>
      <c r="WKT53" s="723"/>
      <c r="WKU53" s="723"/>
      <c r="WKV53" s="723"/>
      <c r="WKW53" s="723"/>
      <c r="WKX53" s="723"/>
      <c r="WKY53" s="723"/>
      <c r="WKZ53" s="723"/>
      <c r="WLA53" s="723"/>
      <c r="WLB53" s="723"/>
      <c r="WLC53" s="723"/>
      <c r="WLD53" s="723"/>
      <c r="WLE53" s="723"/>
      <c r="WLF53" s="723"/>
      <c r="WLG53" s="723"/>
      <c r="WLH53" s="723"/>
      <c r="WLI53" s="723"/>
      <c r="WLJ53" s="723"/>
      <c r="WLK53" s="723"/>
      <c r="WLL53" s="723"/>
      <c r="WLM53" s="723"/>
      <c r="WLN53" s="723"/>
      <c r="WLO53" s="723"/>
      <c r="WLP53" s="723"/>
      <c r="WLQ53" s="723"/>
      <c r="WLR53" s="723"/>
      <c r="WLS53" s="723"/>
      <c r="WLT53" s="723"/>
      <c r="WLU53" s="723"/>
      <c r="WLV53" s="723"/>
      <c r="WLW53" s="723"/>
      <c r="WLX53" s="723"/>
      <c r="WLY53" s="723"/>
      <c r="WLZ53" s="723"/>
      <c r="WMA53" s="723"/>
      <c r="WMB53" s="723"/>
      <c r="WMC53" s="723"/>
      <c r="WMD53" s="723"/>
      <c r="WME53" s="723"/>
      <c r="WMF53" s="723"/>
      <c r="WMG53" s="723"/>
      <c r="WMH53" s="723"/>
      <c r="WMI53" s="723"/>
      <c r="WMJ53" s="723"/>
      <c r="WMK53" s="723"/>
      <c r="WML53" s="723"/>
      <c r="WMM53" s="723"/>
      <c r="WMN53" s="723"/>
      <c r="WMO53" s="723"/>
      <c r="WMP53" s="723"/>
      <c r="WMQ53" s="723"/>
      <c r="WMR53" s="723"/>
      <c r="WMS53" s="723"/>
      <c r="WMT53" s="723"/>
      <c r="WMU53" s="723"/>
      <c r="WMV53" s="723"/>
      <c r="WMW53" s="723"/>
      <c r="WMX53" s="723"/>
      <c r="WMY53" s="723"/>
      <c r="WMZ53" s="723"/>
      <c r="WNA53" s="723"/>
      <c r="WNB53" s="723"/>
      <c r="WNC53" s="723"/>
      <c r="WND53" s="723"/>
      <c r="WNE53" s="723"/>
      <c r="WNF53" s="723"/>
      <c r="WNG53" s="723"/>
      <c r="WNH53" s="723"/>
      <c r="WNI53" s="723"/>
      <c r="WNJ53" s="723"/>
      <c r="WNK53" s="723"/>
      <c r="WNL53" s="723"/>
      <c r="WNM53" s="723"/>
      <c r="WNN53" s="723"/>
      <c r="WNO53" s="723"/>
      <c r="WNP53" s="723"/>
      <c r="WNQ53" s="723"/>
      <c r="WNR53" s="723"/>
      <c r="WNS53" s="723"/>
      <c r="WNT53" s="723"/>
      <c r="WNU53" s="723"/>
      <c r="WNV53" s="723"/>
      <c r="WNW53" s="723"/>
      <c r="WNX53" s="723"/>
      <c r="WNY53" s="723"/>
      <c r="WNZ53" s="723"/>
      <c r="WOA53" s="723"/>
      <c r="WOB53" s="723"/>
      <c r="WOC53" s="723"/>
      <c r="WOD53" s="723"/>
      <c r="WOE53" s="723"/>
      <c r="WOF53" s="723"/>
      <c r="WOG53" s="723"/>
      <c r="WOH53" s="723"/>
      <c r="WOI53" s="723"/>
      <c r="WOJ53" s="723"/>
      <c r="WOK53" s="723"/>
      <c r="WOL53" s="723"/>
      <c r="WOM53" s="723"/>
      <c r="WON53" s="723"/>
      <c r="WOO53" s="723"/>
      <c r="WOP53" s="723"/>
      <c r="WOQ53" s="723"/>
      <c r="WOR53" s="723"/>
      <c r="WOS53" s="723"/>
      <c r="WOT53" s="723"/>
      <c r="WOU53" s="723"/>
      <c r="WOV53" s="723"/>
      <c r="WOW53" s="723"/>
      <c r="WOX53" s="723"/>
      <c r="WOY53" s="723"/>
      <c r="WOZ53" s="723"/>
      <c r="WPA53" s="723"/>
      <c r="WPB53" s="723"/>
      <c r="WPC53" s="723"/>
      <c r="WPD53" s="723"/>
      <c r="WPE53" s="723"/>
      <c r="WPF53" s="723"/>
      <c r="WPG53" s="723"/>
      <c r="WPH53" s="723"/>
      <c r="WPI53" s="723"/>
      <c r="WPJ53" s="723"/>
      <c r="WPK53" s="723"/>
      <c r="WPL53" s="723"/>
      <c r="WPM53" s="723"/>
      <c r="WPN53" s="723"/>
      <c r="WPO53" s="723"/>
      <c r="WPP53" s="723"/>
      <c r="WPQ53" s="723"/>
      <c r="WPR53" s="723"/>
      <c r="WPS53" s="723"/>
      <c r="WPT53" s="723"/>
      <c r="WPU53" s="723"/>
      <c r="WPV53" s="723"/>
      <c r="WPW53" s="723"/>
      <c r="WPX53" s="723"/>
      <c r="WPY53" s="723"/>
      <c r="WPZ53" s="723"/>
      <c r="WQA53" s="723"/>
      <c r="WQB53" s="723"/>
      <c r="WQC53" s="723"/>
      <c r="WQD53" s="723"/>
      <c r="WQE53" s="723"/>
      <c r="WQF53" s="723"/>
      <c r="WQG53" s="723"/>
      <c r="WQH53" s="723"/>
      <c r="WQI53" s="723"/>
      <c r="WQJ53" s="723"/>
      <c r="WQK53" s="723"/>
      <c r="WQL53" s="723"/>
      <c r="WQM53" s="723"/>
      <c r="WQN53" s="723"/>
      <c r="WQO53" s="723"/>
      <c r="WQP53" s="723"/>
      <c r="WQQ53" s="723"/>
      <c r="WQR53" s="723"/>
      <c r="WQS53" s="723"/>
      <c r="WQT53" s="723"/>
      <c r="WQU53" s="723"/>
      <c r="WQV53" s="723"/>
      <c r="WQW53" s="723"/>
      <c r="WQX53" s="723"/>
      <c r="WQY53" s="723"/>
      <c r="WQZ53" s="723"/>
      <c r="WRA53" s="723"/>
      <c r="WRB53" s="723"/>
      <c r="WRC53" s="723"/>
      <c r="WRD53" s="723"/>
      <c r="WRE53" s="723"/>
      <c r="WRF53" s="723"/>
      <c r="WRG53" s="723"/>
      <c r="WRH53" s="723"/>
      <c r="WRI53" s="723"/>
      <c r="WRJ53" s="723"/>
      <c r="WRK53" s="723"/>
      <c r="WRL53" s="723"/>
      <c r="WRM53" s="723"/>
      <c r="WRN53" s="723"/>
      <c r="WRO53" s="723"/>
      <c r="WRP53" s="723"/>
      <c r="WRQ53" s="723"/>
      <c r="WRR53" s="723"/>
      <c r="WRS53" s="723"/>
      <c r="WRT53" s="723"/>
      <c r="WRU53" s="723"/>
      <c r="WRV53" s="723"/>
      <c r="WRW53" s="723"/>
      <c r="WRX53" s="723"/>
      <c r="WRY53" s="723"/>
      <c r="WRZ53" s="723"/>
      <c r="WSA53" s="723"/>
      <c r="WSB53" s="723"/>
      <c r="WSC53" s="723"/>
      <c r="WSD53" s="723"/>
      <c r="WSE53" s="723"/>
      <c r="WSF53" s="723"/>
      <c r="WSG53" s="723"/>
      <c r="WSH53" s="723"/>
      <c r="WSI53" s="723"/>
      <c r="WSJ53" s="723"/>
      <c r="WSK53" s="723"/>
      <c r="WSL53" s="723"/>
      <c r="WSM53" s="723"/>
      <c r="WSN53" s="723"/>
      <c r="WSO53" s="723"/>
      <c r="WSP53" s="723"/>
      <c r="WSQ53" s="723"/>
      <c r="WSR53" s="723"/>
      <c r="WSS53" s="723"/>
      <c r="WST53" s="723"/>
      <c r="WSU53" s="723"/>
      <c r="WSV53" s="723"/>
      <c r="WSW53" s="723"/>
      <c r="WSX53" s="723"/>
      <c r="WSY53" s="723"/>
      <c r="WSZ53" s="723"/>
      <c r="WTA53" s="723"/>
      <c r="WTB53" s="723"/>
      <c r="WTC53" s="723"/>
      <c r="WTD53" s="723"/>
      <c r="WTE53" s="723"/>
      <c r="WTF53" s="723"/>
      <c r="WTG53" s="723"/>
      <c r="WTH53" s="723"/>
      <c r="WTI53" s="723"/>
      <c r="WTJ53" s="723"/>
      <c r="WTK53" s="723"/>
      <c r="WTL53" s="723"/>
      <c r="WTM53" s="723"/>
      <c r="WTN53" s="723"/>
      <c r="WTO53" s="723"/>
      <c r="WTP53" s="723"/>
      <c r="WTQ53" s="723"/>
      <c r="WTR53" s="723"/>
      <c r="WTS53" s="723"/>
      <c r="WTT53" s="723"/>
      <c r="WTU53" s="723"/>
      <c r="WTV53" s="723"/>
      <c r="WTW53" s="723"/>
      <c r="WTX53" s="723"/>
      <c r="WTY53" s="723"/>
      <c r="WTZ53" s="723"/>
      <c r="WUA53" s="723"/>
      <c r="WUB53" s="723"/>
      <c r="WUC53" s="723"/>
      <c r="WUD53" s="723"/>
      <c r="WUE53" s="723"/>
      <c r="WUF53" s="723"/>
      <c r="WUG53" s="723"/>
      <c r="WUH53" s="723"/>
      <c r="WUI53" s="723"/>
      <c r="WUJ53" s="723"/>
      <c r="WUK53" s="723"/>
      <c r="WUL53" s="723"/>
      <c r="WUM53" s="723"/>
      <c r="WUN53" s="723"/>
      <c r="WUO53" s="723"/>
      <c r="WUP53" s="723"/>
      <c r="WUQ53" s="723"/>
      <c r="WUR53" s="723"/>
      <c r="WUS53" s="723"/>
      <c r="WUT53" s="723"/>
      <c r="WUU53" s="723"/>
      <c r="WUV53" s="723"/>
      <c r="WUW53" s="723"/>
      <c r="WUX53" s="723"/>
      <c r="WUY53" s="723"/>
      <c r="WUZ53" s="723"/>
      <c r="WVA53" s="723"/>
      <c r="WVB53" s="723"/>
      <c r="WVC53" s="723"/>
      <c r="WVD53" s="723"/>
      <c r="WVE53" s="723"/>
      <c r="WVF53" s="723"/>
      <c r="WVG53" s="723"/>
      <c r="WVH53" s="723"/>
      <c r="WVI53" s="723"/>
      <c r="WVJ53" s="723"/>
      <c r="WVK53" s="723"/>
      <c r="WVL53" s="723"/>
      <c r="WVM53" s="723"/>
      <c r="WVN53" s="723"/>
      <c r="WVO53" s="723"/>
      <c r="WVP53" s="723"/>
      <c r="WVQ53" s="723"/>
      <c r="WVR53" s="723"/>
      <c r="WVS53" s="723"/>
      <c r="WVT53" s="723"/>
      <c r="WVU53" s="723"/>
      <c r="WVV53" s="723"/>
      <c r="WVW53" s="723"/>
      <c r="WVX53" s="723"/>
      <c r="WVY53" s="723"/>
      <c r="WVZ53" s="723"/>
      <c r="WWA53" s="723"/>
      <c r="WWB53" s="723"/>
      <c r="WWC53" s="723"/>
      <c r="WWD53" s="723"/>
      <c r="WWE53" s="723"/>
      <c r="WWF53" s="723"/>
      <c r="WWG53" s="723"/>
      <c r="WWH53" s="723"/>
      <c r="WWI53" s="723"/>
      <c r="WWJ53" s="723"/>
      <c r="WWK53" s="723"/>
      <c r="WWL53" s="723"/>
      <c r="WWM53" s="723"/>
      <c r="WWN53" s="723"/>
      <c r="WWO53" s="723"/>
      <c r="WWP53" s="723"/>
      <c r="WWQ53" s="723"/>
      <c r="WWR53" s="723"/>
      <c r="WWS53" s="723"/>
      <c r="WWT53" s="723"/>
      <c r="WWU53" s="723"/>
      <c r="WWV53" s="723"/>
      <c r="WWW53" s="723"/>
      <c r="WWX53" s="723"/>
      <c r="WWY53" s="723"/>
      <c r="WWZ53" s="723"/>
      <c r="WXA53" s="723"/>
      <c r="WXB53" s="723"/>
      <c r="WXC53" s="723"/>
      <c r="WXD53" s="723"/>
      <c r="WXE53" s="723"/>
      <c r="WXF53" s="723"/>
      <c r="WXG53" s="723"/>
      <c r="WXH53" s="723"/>
      <c r="WXI53" s="723"/>
      <c r="WXJ53" s="723"/>
      <c r="WXK53" s="723"/>
      <c r="WXL53" s="723"/>
      <c r="WXM53" s="723"/>
      <c r="WXN53" s="723"/>
      <c r="WXO53" s="723"/>
      <c r="WXP53" s="723"/>
      <c r="WXQ53" s="723"/>
      <c r="WXR53" s="723"/>
      <c r="WXS53" s="723"/>
      <c r="WXT53" s="723"/>
      <c r="WXU53" s="723"/>
      <c r="WXV53" s="723"/>
      <c r="WXW53" s="723"/>
      <c r="WXX53" s="723"/>
      <c r="WXY53" s="723"/>
      <c r="WXZ53" s="723"/>
      <c r="WYA53" s="723"/>
      <c r="WYB53" s="723"/>
      <c r="WYC53" s="723"/>
      <c r="WYD53" s="723"/>
      <c r="WYE53" s="723"/>
      <c r="WYF53" s="723"/>
      <c r="WYG53" s="723"/>
      <c r="WYH53" s="723"/>
      <c r="WYI53" s="723"/>
      <c r="WYJ53" s="723"/>
      <c r="WYK53" s="723"/>
      <c r="WYL53" s="723"/>
      <c r="WYM53" s="723"/>
      <c r="WYN53" s="723"/>
      <c r="WYO53" s="723"/>
      <c r="WYP53" s="723"/>
      <c r="WYQ53" s="723"/>
      <c r="WYR53" s="723"/>
      <c r="WYS53" s="723"/>
      <c r="WYT53" s="723"/>
      <c r="WYU53" s="723"/>
      <c r="WYV53" s="723"/>
      <c r="WYW53" s="723"/>
      <c r="WYX53" s="723"/>
      <c r="WYY53" s="723"/>
      <c r="WYZ53" s="723"/>
      <c r="WZA53" s="723"/>
      <c r="WZB53" s="723"/>
      <c r="WZC53" s="723"/>
      <c r="WZD53" s="723"/>
      <c r="WZE53" s="723"/>
      <c r="WZF53" s="723"/>
      <c r="WZG53" s="723"/>
      <c r="WZH53" s="723"/>
      <c r="WZI53" s="723"/>
      <c r="WZJ53" s="723"/>
      <c r="WZK53" s="723"/>
      <c r="WZL53" s="723"/>
      <c r="WZM53" s="723"/>
      <c r="WZN53" s="723"/>
      <c r="WZO53" s="723"/>
      <c r="WZP53" s="723"/>
      <c r="WZQ53" s="723"/>
      <c r="WZR53" s="723"/>
      <c r="WZS53" s="723"/>
      <c r="WZT53" s="723"/>
      <c r="WZU53" s="723"/>
      <c r="WZV53" s="723"/>
      <c r="WZW53" s="723"/>
      <c r="WZX53" s="723"/>
      <c r="WZY53" s="723"/>
      <c r="WZZ53" s="723"/>
      <c r="XAA53" s="723"/>
      <c r="XAB53" s="723"/>
      <c r="XAC53" s="723"/>
      <c r="XAD53" s="723"/>
      <c r="XAE53" s="723"/>
      <c r="XAF53" s="723"/>
      <c r="XAG53" s="723"/>
      <c r="XAH53" s="723"/>
      <c r="XAI53" s="723"/>
      <c r="XAJ53" s="723"/>
      <c r="XAK53" s="723"/>
      <c r="XAL53" s="723"/>
      <c r="XAM53" s="723"/>
      <c r="XAN53" s="723"/>
      <c r="XAO53" s="723"/>
      <c r="XAP53" s="723"/>
      <c r="XAQ53" s="723"/>
      <c r="XAR53" s="723"/>
      <c r="XAS53" s="723"/>
      <c r="XAT53" s="723"/>
      <c r="XAU53" s="723"/>
      <c r="XAV53" s="723"/>
      <c r="XAW53" s="723"/>
      <c r="XAX53" s="723"/>
      <c r="XAY53" s="723"/>
      <c r="XAZ53" s="723"/>
      <c r="XBA53" s="723"/>
      <c r="XBB53" s="723"/>
      <c r="XBC53" s="723"/>
      <c r="XBD53" s="723"/>
      <c r="XBE53" s="723"/>
      <c r="XBF53" s="723"/>
      <c r="XBG53" s="723"/>
      <c r="XBH53" s="723"/>
      <c r="XBI53" s="723"/>
      <c r="XBJ53" s="723"/>
      <c r="XBK53" s="723"/>
      <c r="XBL53" s="723"/>
      <c r="XBM53" s="723"/>
      <c r="XBN53" s="723"/>
      <c r="XBO53" s="723"/>
      <c r="XBP53" s="723"/>
      <c r="XBQ53" s="723"/>
      <c r="XBR53" s="723"/>
      <c r="XBS53" s="723"/>
      <c r="XBT53" s="723"/>
      <c r="XBU53" s="723"/>
      <c r="XBV53" s="723"/>
      <c r="XBW53" s="723"/>
      <c r="XBX53" s="723"/>
      <c r="XBY53" s="723"/>
      <c r="XBZ53" s="723"/>
      <c r="XCA53" s="723"/>
      <c r="XCB53" s="723"/>
      <c r="XCC53" s="723"/>
      <c r="XCD53" s="723"/>
      <c r="XCE53" s="723"/>
      <c r="XCF53" s="723"/>
      <c r="XCG53" s="723"/>
      <c r="XCH53" s="723"/>
      <c r="XCI53" s="723"/>
      <c r="XCJ53" s="723"/>
      <c r="XCK53" s="723"/>
      <c r="XCL53" s="723"/>
      <c r="XCM53" s="723"/>
      <c r="XCN53" s="723"/>
      <c r="XCO53" s="723"/>
      <c r="XCP53" s="723"/>
      <c r="XCQ53" s="723"/>
      <c r="XCR53" s="723"/>
      <c r="XCS53" s="723"/>
      <c r="XCT53" s="723"/>
      <c r="XCU53" s="723"/>
      <c r="XCV53" s="723"/>
      <c r="XCW53" s="723"/>
      <c r="XCX53" s="723"/>
      <c r="XCY53" s="723"/>
      <c r="XCZ53" s="723"/>
      <c r="XDA53" s="723"/>
      <c r="XDB53" s="723"/>
      <c r="XDC53" s="723"/>
      <c r="XDD53" s="723"/>
      <c r="XDE53" s="723"/>
      <c r="XDF53" s="723"/>
      <c r="XDG53" s="723"/>
      <c r="XDH53" s="723"/>
      <c r="XDI53" s="723"/>
      <c r="XDJ53" s="723"/>
      <c r="XDK53" s="723"/>
      <c r="XDL53" s="723"/>
      <c r="XDM53" s="723"/>
      <c r="XDN53" s="723"/>
      <c r="XDO53" s="723"/>
      <c r="XDP53" s="723"/>
      <c r="XDQ53" s="723"/>
      <c r="XDR53" s="723"/>
      <c r="XDS53" s="723"/>
      <c r="XDT53" s="723"/>
      <c r="XDU53" s="723"/>
      <c r="XDV53" s="723"/>
      <c r="XDW53" s="723"/>
      <c r="XDX53" s="723"/>
      <c r="XDY53" s="723"/>
      <c r="XDZ53" s="723"/>
      <c r="XEA53" s="723"/>
      <c r="XEB53" s="723"/>
      <c r="XEC53" s="723"/>
      <c r="XED53" s="723"/>
      <c r="XEE53" s="723"/>
      <c r="XEF53" s="723"/>
      <c r="XEG53" s="723"/>
      <c r="XEH53" s="723"/>
      <c r="XEI53" s="723"/>
      <c r="XEJ53" s="723"/>
      <c r="XEK53" s="723"/>
      <c r="XEL53" s="723"/>
      <c r="XEM53" s="723"/>
      <c r="XEN53" s="723"/>
      <c r="XEO53" s="723"/>
      <c r="XEP53" s="723"/>
      <c r="XEQ53" s="723"/>
      <c r="XER53" s="723"/>
      <c r="XES53" s="723"/>
      <c r="XET53" s="723"/>
      <c r="XEU53" s="723"/>
      <c r="XEV53" s="723"/>
      <c r="XEW53" s="723"/>
      <c r="XEX53" s="723"/>
      <c r="XEY53" s="723"/>
      <c r="XEZ53" s="723"/>
    </row>
    <row r="54" spans="1:16380" x14ac:dyDescent="0.25">
      <c r="B54" s="1112" t="s">
        <v>1551</v>
      </c>
      <c r="C54" s="1015">
        <v>1049</v>
      </c>
      <c r="D54" s="985" t="s">
        <v>1556</v>
      </c>
      <c r="E54" s="985" t="s">
        <v>1557</v>
      </c>
      <c r="F54" s="985"/>
      <c r="G54" s="986">
        <v>88096360</v>
      </c>
      <c r="H54" s="987"/>
      <c r="I54" s="987">
        <v>61667452</v>
      </c>
      <c r="J54" s="987"/>
      <c r="K54" s="988"/>
      <c r="L54" s="987"/>
      <c r="M54" s="974">
        <v>61667452</v>
      </c>
      <c r="N54" s="985"/>
      <c r="O54" s="1013">
        <v>26428908</v>
      </c>
      <c r="P54" s="987"/>
      <c r="Q54" s="1152"/>
      <c r="R54" s="987"/>
      <c r="S54" s="985" t="s">
        <v>1323</v>
      </c>
      <c r="T54" s="687" t="s">
        <v>1498</v>
      </c>
      <c r="U54" s="687">
        <v>5538000</v>
      </c>
      <c r="V54" s="687"/>
      <c r="X54" s="686"/>
      <c r="AA54" s="687"/>
      <c r="AB54" s="687"/>
      <c r="AC54" s="687"/>
      <c r="AD54" s="687"/>
      <c r="AE54" s="687"/>
      <c r="AF54" s="687"/>
      <c r="AG54" s="687"/>
      <c r="AH54" s="687"/>
      <c r="AI54" s="687"/>
      <c r="AJ54" s="687"/>
      <c r="AK54" s="687"/>
      <c r="AL54" s="687"/>
      <c r="AM54" s="687"/>
      <c r="AN54" s="687"/>
      <c r="AO54" s="687"/>
      <c r="AP54" s="687"/>
      <c r="AQ54" s="687"/>
      <c r="AR54" s="687"/>
      <c r="AS54" s="687"/>
      <c r="AT54" s="687"/>
      <c r="AU54" s="687"/>
      <c r="AV54" s="687"/>
      <c r="AW54" s="687"/>
      <c r="AX54" s="687"/>
      <c r="AY54" s="687"/>
      <c r="AZ54" s="687"/>
      <c r="BA54" s="687"/>
      <c r="BB54" s="687"/>
      <c r="BC54" s="687"/>
      <c r="BD54" s="687"/>
      <c r="BE54" s="687"/>
      <c r="BF54" s="687"/>
      <c r="BG54" s="687"/>
      <c r="BH54" s="687"/>
      <c r="BI54" s="687"/>
      <c r="BJ54" s="687"/>
      <c r="BK54" s="687"/>
      <c r="BL54" s="687"/>
      <c r="BM54" s="687"/>
      <c r="BN54" s="687"/>
      <c r="BO54" s="687"/>
      <c r="BP54" s="687"/>
      <c r="BQ54" s="687"/>
      <c r="BR54" s="687"/>
      <c r="BS54" s="687"/>
      <c r="BT54" s="687"/>
      <c r="BU54" s="687"/>
      <c r="BV54" s="687"/>
      <c r="BW54" s="687"/>
      <c r="BX54" s="687"/>
      <c r="BY54" s="687"/>
      <c r="BZ54" s="687"/>
      <c r="CA54" s="687"/>
      <c r="CB54" s="687"/>
      <c r="CC54" s="687"/>
      <c r="CD54" s="687"/>
      <c r="CE54" s="687"/>
      <c r="CF54" s="687"/>
      <c r="CG54" s="687"/>
      <c r="CH54" s="687"/>
      <c r="CI54" s="687"/>
      <c r="CJ54" s="687"/>
      <c r="CK54" s="687"/>
      <c r="CL54" s="687"/>
      <c r="CM54" s="687"/>
      <c r="CN54" s="687"/>
      <c r="CO54" s="687"/>
      <c r="CP54" s="687"/>
      <c r="CQ54" s="687"/>
      <c r="CR54" s="687"/>
      <c r="CS54" s="687"/>
      <c r="CT54" s="687"/>
      <c r="CU54" s="687"/>
      <c r="CV54" s="687"/>
      <c r="CW54" s="687"/>
      <c r="CX54" s="687"/>
      <c r="CY54" s="687"/>
      <c r="CZ54" s="687"/>
      <c r="DA54" s="687"/>
      <c r="DB54" s="687"/>
      <c r="DC54" s="687"/>
      <c r="DD54" s="687"/>
      <c r="DE54" s="687"/>
      <c r="DF54" s="687"/>
      <c r="DG54" s="687"/>
      <c r="DH54" s="687"/>
      <c r="DI54" s="687"/>
      <c r="DJ54" s="687"/>
      <c r="DK54" s="687"/>
      <c r="DL54" s="687"/>
      <c r="DM54" s="687"/>
      <c r="DN54" s="687"/>
      <c r="DO54" s="687"/>
      <c r="DP54" s="687"/>
      <c r="DQ54" s="687"/>
      <c r="DR54" s="687"/>
      <c r="DS54" s="687"/>
      <c r="DT54" s="687"/>
      <c r="DU54" s="687"/>
      <c r="DV54" s="687"/>
      <c r="DW54" s="687"/>
      <c r="DX54" s="687"/>
      <c r="DY54" s="687"/>
      <c r="DZ54" s="687"/>
      <c r="EA54" s="687"/>
      <c r="EB54" s="687"/>
      <c r="EC54" s="687"/>
      <c r="ED54" s="687"/>
      <c r="EE54" s="687"/>
      <c r="EF54" s="687"/>
      <c r="EG54" s="687"/>
      <c r="EH54" s="687"/>
      <c r="EI54" s="687"/>
      <c r="EJ54" s="687"/>
      <c r="EK54" s="687"/>
      <c r="EL54" s="687"/>
      <c r="EM54" s="687"/>
      <c r="EN54" s="687"/>
      <c r="EO54" s="687"/>
      <c r="EP54" s="687"/>
      <c r="EQ54" s="687"/>
      <c r="ER54" s="687"/>
      <c r="ES54" s="687"/>
      <c r="ET54" s="687"/>
      <c r="EU54" s="687"/>
      <c r="EV54" s="687"/>
      <c r="EW54" s="687"/>
      <c r="EX54" s="687"/>
      <c r="EY54" s="687"/>
      <c r="EZ54" s="687"/>
      <c r="FA54" s="687"/>
      <c r="FB54" s="687"/>
      <c r="FC54" s="687"/>
      <c r="FD54" s="687"/>
      <c r="FE54" s="687"/>
      <c r="FF54" s="687"/>
      <c r="FG54" s="687"/>
      <c r="FH54" s="687"/>
      <c r="FI54" s="687"/>
      <c r="FJ54" s="687"/>
      <c r="FK54" s="687"/>
      <c r="FL54" s="687"/>
      <c r="FM54" s="687"/>
      <c r="FN54" s="687"/>
      <c r="FO54" s="687"/>
      <c r="FP54" s="687"/>
      <c r="FQ54" s="687"/>
      <c r="FR54" s="687"/>
      <c r="FS54" s="687"/>
      <c r="FT54" s="687"/>
      <c r="FU54" s="687"/>
      <c r="FV54" s="687"/>
      <c r="FW54" s="687"/>
      <c r="FX54" s="687"/>
      <c r="FY54" s="687"/>
      <c r="FZ54" s="687"/>
      <c r="GA54" s="687"/>
      <c r="GB54" s="687"/>
      <c r="GC54" s="687"/>
      <c r="GD54" s="687"/>
      <c r="GE54" s="687"/>
      <c r="GF54" s="687"/>
      <c r="GG54" s="687"/>
      <c r="GH54" s="687"/>
      <c r="GI54" s="687"/>
      <c r="GJ54" s="687"/>
      <c r="GK54" s="687"/>
      <c r="GL54" s="687"/>
      <c r="GM54" s="687"/>
      <c r="GN54" s="687"/>
      <c r="GO54" s="687"/>
      <c r="GP54" s="687"/>
      <c r="GQ54" s="687"/>
      <c r="GR54" s="687"/>
      <c r="GS54" s="687"/>
      <c r="GT54" s="687"/>
      <c r="GU54" s="687"/>
      <c r="GV54" s="687"/>
      <c r="GW54" s="687"/>
      <c r="GX54" s="687"/>
      <c r="GY54" s="687"/>
      <c r="GZ54" s="687"/>
      <c r="HA54" s="687"/>
      <c r="HB54" s="687"/>
      <c r="HC54" s="687"/>
      <c r="HD54" s="687"/>
      <c r="HE54" s="687"/>
      <c r="HF54" s="687"/>
      <c r="HG54" s="687"/>
      <c r="HH54" s="687"/>
      <c r="HI54" s="687"/>
      <c r="HJ54" s="687"/>
      <c r="HK54" s="687"/>
      <c r="HL54" s="687"/>
      <c r="HM54" s="687"/>
      <c r="HN54" s="687"/>
      <c r="HO54" s="687"/>
      <c r="HP54" s="687"/>
      <c r="HQ54" s="687"/>
      <c r="HR54" s="687"/>
      <c r="HS54" s="687"/>
      <c r="HT54" s="687"/>
      <c r="HU54" s="687"/>
      <c r="HV54" s="687"/>
      <c r="HW54" s="687"/>
      <c r="HX54" s="687"/>
      <c r="HY54" s="687"/>
      <c r="HZ54" s="687"/>
      <c r="IA54" s="687"/>
      <c r="IB54" s="687"/>
      <c r="IC54" s="687"/>
      <c r="ID54" s="687"/>
      <c r="IE54" s="687"/>
      <c r="IF54" s="687"/>
      <c r="IG54" s="687"/>
      <c r="IH54" s="687"/>
      <c r="II54" s="687"/>
      <c r="IJ54" s="687"/>
      <c r="IK54" s="687"/>
      <c r="IL54" s="687"/>
      <c r="IM54" s="687"/>
      <c r="IN54" s="687"/>
      <c r="IO54" s="687"/>
      <c r="IP54" s="687"/>
      <c r="IQ54" s="687"/>
      <c r="IR54" s="687"/>
      <c r="IS54" s="687"/>
      <c r="IT54" s="687"/>
      <c r="IU54" s="687"/>
      <c r="IV54" s="687"/>
      <c r="IW54" s="687"/>
      <c r="IX54" s="687"/>
      <c r="IY54" s="687"/>
      <c r="IZ54" s="687"/>
      <c r="JA54" s="687"/>
      <c r="JB54" s="687"/>
      <c r="JC54" s="687"/>
      <c r="JD54" s="687"/>
      <c r="JE54" s="687"/>
      <c r="JF54" s="687"/>
      <c r="JG54" s="687"/>
      <c r="JH54" s="687"/>
      <c r="JI54" s="687"/>
      <c r="JJ54" s="687"/>
      <c r="JK54" s="687"/>
      <c r="JL54" s="687"/>
      <c r="JM54" s="687"/>
      <c r="JN54" s="687"/>
      <c r="JO54" s="687"/>
      <c r="JP54" s="687"/>
      <c r="JQ54" s="687"/>
      <c r="JR54" s="687"/>
      <c r="JS54" s="687"/>
      <c r="JT54" s="687"/>
      <c r="JU54" s="687"/>
      <c r="JV54" s="687"/>
      <c r="JW54" s="687"/>
      <c r="JX54" s="687"/>
      <c r="JY54" s="687"/>
      <c r="JZ54" s="687"/>
      <c r="KA54" s="687"/>
      <c r="KB54" s="687"/>
      <c r="KC54" s="687"/>
      <c r="KD54" s="687"/>
      <c r="KE54" s="687"/>
      <c r="KF54" s="687"/>
      <c r="KG54" s="687"/>
      <c r="KH54" s="687"/>
      <c r="KI54" s="687"/>
      <c r="KJ54" s="687"/>
      <c r="KK54" s="687"/>
      <c r="KL54" s="687"/>
      <c r="KM54" s="687"/>
      <c r="KN54" s="687"/>
      <c r="KO54" s="687"/>
      <c r="KP54" s="687"/>
      <c r="KQ54" s="687"/>
      <c r="KR54" s="687"/>
      <c r="KS54" s="687"/>
      <c r="KT54" s="687"/>
      <c r="KU54" s="687"/>
      <c r="KV54" s="687"/>
      <c r="KW54" s="687"/>
      <c r="KX54" s="687"/>
      <c r="KY54" s="687"/>
      <c r="KZ54" s="687"/>
      <c r="LA54" s="687"/>
      <c r="LB54" s="687"/>
      <c r="LC54" s="687"/>
      <c r="LD54" s="687"/>
      <c r="LE54" s="687"/>
      <c r="LF54" s="687"/>
      <c r="LG54" s="687"/>
      <c r="LH54" s="687"/>
      <c r="LI54" s="687"/>
      <c r="LJ54" s="687"/>
      <c r="LK54" s="687"/>
      <c r="LL54" s="687"/>
      <c r="LM54" s="687"/>
      <c r="LN54" s="687"/>
      <c r="LO54" s="687"/>
      <c r="LP54" s="687"/>
      <c r="LQ54" s="687"/>
      <c r="LR54" s="687"/>
      <c r="LS54" s="687"/>
      <c r="LT54" s="687"/>
      <c r="LU54" s="687"/>
      <c r="LV54" s="687"/>
      <c r="LW54" s="687"/>
      <c r="LX54" s="687"/>
      <c r="LY54" s="687"/>
      <c r="LZ54" s="687"/>
      <c r="MA54" s="687"/>
      <c r="MB54" s="687"/>
      <c r="MC54" s="687"/>
      <c r="MD54" s="687"/>
      <c r="ME54" s="687"/>
      <c r="MF54" s="687"/>
      <c r="MG54" s="687"/>
      <c r="MH54" s="687"/>
      <c r="MI54" s="687"/>
      <c r="MJ54" s="687"/>
      <c r="MK54" s="687"/>
      <c r="ML54" s="687"/>
      <c r="MM54" s="687"/>
      <c r="MN54" s="687"/>
      <c r="MO54" s="687"/>
      <c r="MP54" s="687"/>
      <c r="MQ54" s="687"/>
      <c r="MR54" s="687"/>
      <c r="MS54" s="687"/>
      <c r="MT54" s="687"/>
      <c r="MU54" s="687"/>
      <c r="MV54" s="687"/>
      <c r="MW54" s="687"/>
      <c r="MX54" s="687"/>
      <c r="MY54" s="687"/>
      <c r="MZ54" s="687"/>
      <c r="NA54" s="687"/>
      <c r="NB54" s="687"/>
      <c r="NC54" s="687"/>
      <c r="ND54" s="687"/>
      <c r="NE54" s="687"/>
      <c r="NF54" s="687"/>
      <c r="NG54" s="687"/>
      <c r="NH54" s="687"/>
      <c r="NI54" s="687"/>
      <c r="NJ54" s="687"/>
      <c r="NK54" s="687"/>
      <c r="NL54" s="687"/>
      <c r="NM54" s="687"/>
      <c r="NN54" s="687"/>
      <c r="NO54" s="687"/>
      <c r="NP54" s="687"/>
      <c r="NQ54" s="687"/>
      <c r="NR54" s="687"/>
      <c r="NS54" s="687"/>
      <c r="NT54" s="687"/>
      <c r="NU54" s="687"/>
      <c r="NV54" s="687"/>
      <c r="NW54" s="687"/>
      <c r="NX54" s="687"/>
      <c r="NY54" s="687"/>
      <c r="NZ54" s="687"/>
      <c r="OA54" s="687"/>
      <c r="OB54" s="687"/>
      <c r="OC54" s="687"/>
      <c r="OD54" s="687"/>
      <c r="OE54" s="687"/>
      <c r="OF54" s="687"/>
      <c r="OG54" s="687"/>
      <c r="OH54" s="687"/>
      <c r="OI54" s="687"/>
      <c r="OJ54" s="687"/>
      <c r="OK54" s="687"/>
      <c r="OL54" s="687"/>
      <c r="OM54" s="687"/>
      <c r="ON54" s="687"/>
      <c r="OO54" s="687"/>
      <c r="OP54" s="687"/>
      <c r="OQ54" s="687"/>
      <c r="OR54" s="687"/>
      <c r="OS54" s="687"/>
      <c r="OT54" s="687"/>
      <c r="OU54" s="687"/>
      <c r="OV54" s="687"/>
      <c r="OW54" s="687"/>
      <c r="OX54" s="687"/>
      <c r="OY54" s="687"/>
      <c r="OZ54" s="687"/>
      <c r="PA54" s="687"/>
      <c r="PB54" s="687"/>
      <c r="PC54" s="687"/>
      <c r="PD54" s="687"/>
      <c r="PE54" s="687"/>
      <c r="PF54" s="687"/>
      <c r="PG54" s="687"/>
      <c r="PH54" s="687"/>
      <c r="PI54" s="687"/>
      <c r="PJ54" s="687"/>
      <c r="PK54" s="687"/>
      <c r="PL54" s="687"/>
      <c r="PM54" s="687"/>
      <c r="PN54" s="687"/>
      <c r="PO54" s="687"/>
      <c r="PP54" s="687"/>
      <c r="PQ54" s="687"/>
      <c r="PR54" s="687"/>
      <c r="PS54" s="687"/>
      <c r="PT54" s="687"/>
      <c r="PU54" s="687"/>
      <c r="PV54" s="687"/>
      <c r="PW54" s="687"/>
      <c r="PX54" s="687"/>
      <c r="PY54" s="687"/>
      <c r="PZ54" s="687"/>
      <c r="QA54" s="687"/>
      <c r="QB54" s="687"/>
      <c r="QC54" s="687"/>
      <c r="QD54" s="687"/>
      <c r="QE54" s="687"/>
      <c r="QF54" s="687"/>
      <c r="QG54" s="687"/>
      <c r="QH54" s="687"/>
      <c r="QI54" s="687"/>
      <c r="QJ54" s="687"/>
      <c r="QK54" s="687"/>
      <c r="QL54" s="687"/>
      <c r="QM54" s="687"/>
      <c r="QN54" s="687"/>
      <c r="QO54" s="687"/>
      <c r="QP54" s="687"/>
      <c r="QQ54" s="687"/>
      <c r="QR54" s="687"/>
      <c r="QS54" s="687"/>
      <c r="QT54" s="687"/>
      <c r="QU54" s="687"/>
      <c r="QV54" s="687"/>
      <c r="QW54" s="687"/>
      <c r="QX54" s="687"/>
      <c r="QY54" s="687"/>
      <c r="QZ54" s="687"/>
      <c r="RA54" s="687"/>
      <c r="RB54" s="687"/>
      <c r="RC54" s="687"/>
      <c r="RD54" s="687"/>
      <c r="RE54" s="687"/>
      <c r="RF54" s="687"/>
      <c r="RG54" s="687"/>
      <c r="RH54" s="687"/>
      <c r="RI54" s="687"/>
      <c r="RJ54" s="687"/>
      <c r="RK54" s="687"/>
      <c r="RL54" s="687"/>
      <c r="RM54" s="687"/>
      <c r="RN54" s="687"/>
      <c r="RO54" s="687"/>
      <c r="RP54" s="687"/>
      <c r="RQ54" s="687"/>
      <c r="RR54" s="687"/>
      <c r="RS54" s="687"/>
      <c r="RT54" s="687"/>
      <c r="RU54" s="687"/>
      <c r="RV54" s="687"/>
      <c r="RW54" s="687"/>
      <c r="RX54" s="687"/>
      <c r="RY54" s="687"/>
      <c r="RZ54" s="687"/>
      <c r="SA54" s="687"/>
      <c r="SB54" s="687"/>
      <c r="SC54" s="687"/>
      <c r="SD54" s="687"/>
      <c r="SE54" s="687"/>
      <c r="SF54" s="687"/>
      <c r="SG54" s="687"/>
      <c r="SH54" s="687"/>
      <c r="SI54" s="687"/>
      <c r="SJ54" s="687"/>
      <c r="SK54" s="687"/>
      <c r="SL54" s="687"/>
      <c r="SM54" s="687"/>
      <c r="SN54" s="687"/>
      <c r="SO54" s="687"/>
      <c r="SP54" s="687"/>
      <c r="SQ54" s="687"/>
      <c r="SR54" s="687"/>
      <c r="SS54" s="687"/>
      <c r="ST54" s="687"/>
      <c r="SU54" s="687"/>
      <c r="SV54" s="687"/>
      <c r="SW54" s="687"/>
      <c r="SX54" s="687"/>
      <c r="SY54" s="687"/>
      <c r="SZ54" s="687"/>
      <c r="TA54" s="687"/>
      <c r="TB54" s="687"/>
      <c r="TC54" s="687"/>
      <c r="TD54" s="687"/>
      <c r="TE54" s="687"/>
      <c r="TF54" s="687"/>
      <c r="TG54" s="687"/>
      <c r="TH54" s="687"/>
      <c r="TI54" s="687"/>
      <c r="TJ54" s="687"/>
      <c r="TK54" s="687"/>
      <c r="TL54" s="687"/>
      <c r="TM54" s="687"/>
      <c r="TN54" s="687"/>
      <c r="TO54" s="687"/>
      <c r="TP54" s="687"/>
      <c r="TQ54" s="687"/>
      <c r="TR54" s="687"/>
      <c r="TS54" s="687"/>
      <c r="TT54" s="687"/>
      <c r="TU54" s="687"/>
      <c r="TV54" s="687"/>
      <c r="TW54" s="687"/>
      <c r="TX54" s="687"/>
      <c r="TY54" s="687"/>
      <c r="TZ54" s="687"/>
      <c r="UA54" s="687"/>
      <c r="UB54" s="687"/>
      <c r="UC54" s="687"/>
      <c r="UD54" s="687"/>
      <c r="UE54" s="687"/>
      <c r="UF54" s="687"/>
      <c r="UG54" s="687"/>
      <c r="UH54" s="687"/>
      <c r="UI54" s="687"/>
      <c r="UJ54" s="687"/>
      <c r="UK54" s="687"/>
      <c r="UL54" s="687"/>
      <c r="UM54" s="687"/>
      <c r="UN54" s="687"/>
      <c r="UO54" s="687"/>
      <c r="UP54" s="687"/>
      <c r="UQ54" s="687"/>
      <c r="UR54" s="687"/>
      <c r="US54" s="687"/>
      <c r="UT54" s="687"/>
      <c r="UU54" s="687"/>
      <c r="UV54" s="687"/>
      <c r="UW54" s="687"/>
      <c r="UX54" s="687"/>
      <c r="UY54" s="687"/>
      <c r="UZ54" s="687"/>
      <c r="VA54" s="687"/>
      <c r="VB54" s="687"/>
      <c r="VC54" s="687"/>
      <c r="VD54" s="687"/>
      <c r="VE54" s="687"/>
      <c r="VF54" s="687"/>
      <c r="VG54" s="687"/>
      <c r="VH54" s="687"/>
      <c r="VI54" s="687"/>
      <c r="VJ54" s="687"/>
      <c r="VK54" s="687"/>
      <c r="VL54" s="687"/>
      <c r="VM54" s="687"/>
      <c r="VN54" s="687"/>
      <c r="VO54" s="687"/>
      <c r="VP54" s="687"/>
      <c r="VQ54" s="687"/>
      <c r="VR54" s="687"/>
      <c r="VS54" s="687"/>
      <c r="VT54" s="687"/>
      <c r="VU54" s="687"/>
      <c r="VV54" s="687"/>
      <c r="VW54" s="687"/>
      <c r="VX54" s="687"/>
      <c r="VY54" s="687"/>
      <c r="VZ54" s="687"/>
      <c r="WA54" s="687"/>
      <c r="WB54" s="687"/>
      <c r="WC54" s="687"/>
      <c r="WD54" s="687"/>
      <c r="WE54" s="687"/>
      <c r="WF54" s="687"/>
      <c r="WG54" s="687"/>
      <c r="WH54" s="687"/>
      <c r="WI54" s="687"/>
      <c r="WJ54" s="687"/>
      <c r="WK54" s="687"/>
      <c r="WL54" s="687"/>
      <c r="WM54" s="687"/>
      <c r="WN54" s="687"/>
      <c r="WO54" s="687"/>
      <c r="WP54" s="687"/>
      <c r="WQ54" s="687"/>
      <c r="WR54" s="687"/>
      <c r="WS54" s="687"/>
      <c r="WT54" s="687"/>
      <c r="WU54" s="687"/>
      <c r="WV54" s="687"/>
      <c r="WW54" s="687"/>
      <c r="WX54" s="687"/>
      <c r="WY54" s="687"/>
      <c r="WZ54" s="687"/>
      <c r="XA54" s="687"/>
      <c r="XB54" s="687"/>
      <c r="XC54" s="687"/>
      <c r="XD54" s="687"/>
      <c r="XE54" s="687"/>
      <c r="XF54" s="687"/>
      <c r="XG54" s="687"/>
      <c r="XH54" s="687"/>
      <c r="XI54" s="687"/>
      <c r="XJ54" s="687"/>
      <c r="XK54" s="687"/>
      <c r="XL54" s="687"/>
      <c r="XM54" s="687"/>
      <c r="XN54" s="687"/>
      <c r="XO54" s="687"/>
      <c r="XP54" s="687"/>
      <c r="XQ54" s="687"/>
      <c r="XR54" s="687"/>
      <c r="XS54" s="687"/>
      <c r="XT54" s="687"/>
      <c r="XU54" s="687"/>
      <c r="XV54" s="687"/>
      <c r="XW54" s="687"/>
      <c r="XX54" s="687"/>
      <c r="XY54" s="687"/>
      <c r="XZ54" s="687"/>
      <c r="YA54" s="687"/>
      <c r="YB54" s="687"/>
      <c r="YC54" s="687"/>
      <c r="YD54" s="687"/>
      <c r="YE54" s="687"/>
      <c r="YF54" s="687"/>
      <c r="YG54" s="687"/>
      <c r="YH54" s="687"/>
      <c r="YI54" s="687"/>
      <c r="YJ54" s="687"/>
      <c r="YK54" s="687"/>
      <c r="YL54" s="687"/>
      <c r="YM54" s="687"/>
      <c r="YN54" s="687"/>
      <c r="YO54" s="687"/>
      <c r="YP54" s="687"/>
      <c r="YQ54" s="687"/>
      <c r="YR54" s="687"/>
      <c r="YS54" s="687"/>
      <c r="YT54" s="687"/>
      <c r="YU54" s="687"/>
      <c r="YV54" s="687"/>
      <c r="YW54" s="687"/>
      <c r="YX54" s="687"/>
      <c r="YY54" s="687"/>
      <c r="YZ54" s="687"/>
      <c r="ZA54" s="687"/>
      <c r="ZB54" s="687"/>
      <c r="ZC54" s="687"/>
      <c r="ZD54" s="687"/>
      <c r="ZE54" s="687"/>
      <c r="ZF54" s="687"/>
      <c r="ZG54" s="687"/>
      <c r="ZH54" s="687"/>
      <c r="ZI54" s="687"/>
      <c r="ZJ54" s="687"/>
      <c r="ZK54" s="687"/>
      <c r="ZL54" s="687"/>
      <c r="ZM54" s="687"/>
      <c r="ZN54" s="687"/>
      <c r="ZO54" s="687"/>
      <c r="ZP54" s="687"/>
      <c r="ZQ54" s="687"/>
      <c r="ZR54" s="687"/>
      <c r="ZS54" s="687"/>
      <c r="ZT54" s="687"/>
      <c r="ZU54" s="687"/>
      <c r="ZV54" s="687"/>
      <c r="ZW54" s="687"/>
      <c r="ZX54" s="687"/>
      <c r="ZY54" s="687"/>
      <c r="ZZ54" s="687"/>
      <c r="AAA54" s="687"/>
      <c r="AAB54" s="687"/>
      <c r="AAC54" s="687"/>
      <c r="AAD54" s="687"/>
      <c r="AAE54" s="687"/>
      <c r="AAF54" s="687"/>
      <c r="AAG54" s="687"/>
      <c r="AAH54" s="687"/>
      <c r="AAI54" s="687"/>
      <c r="AAJ54" s="687"/>
      <c r="AAK54" s="687"/>
      <c r="AAL54" s="687"/>
      <c r="AAM54" s="687"/>
      <c r="AAN54" s="687"/>
      <c r="AAO54" s="687"/>
      <c r="AAP54" s="687"/>
      <c r="AAQ54" s="687"/>
      <c r="AAR54" s="687"/>
      <c r="AAS54" s="687"/>
      <c r="AAT54" s="687"/>
      <c r="AAU54" s="687"/>
      <c r="AAV54" s="687"/>
      <c r="AAW54" s="687"/>
      <c r="AAX54" s="687"/>
      <c r="AAY54" s="687"/>
      <c r="AAZ54" s="687"/>
      <c r="ABA54" s="687"/>
      <c r="ABB54" s="687"/>
      <c r="ABC54" s="687"/>
      <c r="ABD54" s="687"/>
      <c r="ABE54" s="687"/>
      <c r="ABF54" s="687"/>
      <c r="ABG54" s="687"/>
      <c r="ABH54" s="687"/>
      <c r="ABI54" s="687"/>
      <c r="ABJ54" s="687"/>
      <c r="ABK54" s="687"/>
      <c r="ABL54" s="687"/>
      <c r="ABM54" s="687"/>
      <c r="ABN54" s="687"/>
      <c r="ABO54" s="687"/>
      <c r="ABP54" s="687"/>
      <c r="ABQ54" s="687"/>
      <c r="ABR54" s="687"/>
      <c r="ABS54" s="687"/>
      <c r="ABT54" s="687"/>
      <c r="ABU54" s="687"/>
      <c r="ABV54" s="687"/>
      <c r="ABW54" s="687"/>
      <c r="ABX54" s="687"/>
      <c r="ABY54" s="687"/>
      <c r="ABZ54" s="687"/>
      <c r="ACA54" s="687"/>
      <c r="ACB54" s="687"/>
      <c r="ACC54" s="687"/>
      <c r="ACD54" s="687"/>
      <c r="ACE54" s="687"/>
      <c r="ACF54" s="687"/>
      <c r="ACG54" s="687"/>
      <c r="ACH54" s="687"/>
      <c r="ACI54" s="687"/>
      <c r="ACJ54" s="687"/>
      <c r="ACK54" s="687"/>
      <c r="ACL54" s="687"/>
      <c r="ACM54" s="687"/>
      <c r="ACN54" s="687"/>
      <c r="ACO54" s="687"/>
      <c r="ACP54" s="687"/>
      <c r="ACQ54" s="687"/>
      <c r="ACR54" s="687"/>
      <c r="ACS54" s="687"/>
      <c r="ACT54" s="687"/>
      <c r="ACU54" s="687"/>
      <c r="ACV54" s="687"/>
      <c r="ACW54" s="687"/>
      <c r="ACX54" s="687"/>
      <c r="ACY54" s="687"/>
      <c r="ACZ54" s="687"/>
      <c r="ADA54" s="687"/>
      <c r="ADB54" s="687"/>
      <c r="ADC54" s="687"/>
      <c r="ADD54" s="687"/>
      <c r="ADE54" s="687"/>
      <c r="ADF54" s="687"/>
      <c r="ADG54" s="687"/>
      <c r="ADH54" s="687"/>
      <c r="ADI54" s="687"/>
      <c r="ADJ54" s="687"/>
      <c r="ADK54" s="687"/>
      <c r="ADL54" s="687"/>
      <c r="ADM54" s="687"/>
      <c r="ADN54" s="687"/>
      <c r="ADO54" s="687"/>
      <c r="ADP54" s="687"/>
      <c r="ADQ54" s="687"/>
      <c r="ADR54" s="687"/>
      <c r="ADS54" s="687"/>
      <c r="ADT54" s="687"/>
      <c r="ADU54" s="687"/>
      <c r="ADV54" s="687"/>
      <c r="ADW54" s="687"/>
      <c r="ADX54" s="687"/>
      <c r="ADY54" s="687"/>
      <c r="ADZ54" s="687"/>
      <c r="AEA54" s="687"/>
      <c r="AEB54" s="687"/>
      <c r="AEC54" s="687"/>
      <c r="AED54" s="687"/>
      <c r="AEE54" s="687"/>
      <c r="AEF54" s="687"/>
      <c r="AEG54" s="687"/>
      <c r="AEH54" s="687"/>
      <c r="AEI54" s="687"/>
      <c r="AEJ54" s="687"/>
      <c r="AEK54" s="687"/>
      <c r="AEL54" s="687"/>
      <c r="AEM54" s="687"/>
      <c r="AEN54" s="687"/>
      <c r="AEO54" s="687"/>
      <c r="AEP54" s="687"/>
      <c r="AEQ54" s="687"/>
      <c r="AER54" s="687"/>
      <c r="AES54" s="687"/>
      <c r="AET54" s="687"/>
      <c r="AEU54" s="687"/>
      <c r="AEV54" s="687"/>
      <c r="AEW54" s="687"/>
      <c r="AEX54" s="687"/>
      <c r="AEY54" s="687"/>
      <c r="AEZ54" s="687"/>
      <c r="AFA54" s="687"/>
      <c r="AFB54" s="687"/>
      <c r="AFC54" s="687"/>
      <c r="AFD54" s="687"/>
      <c r="AFE54" s="687"/>
      <c r="AFF54" s="687"/>
      <c r="AFG54" s="687"/>
      <c r="AFH54" s="687"/>
      <c r="AFI54" s="687"/>
      <c r="AFJ54" s="687"/>
      <c r="AFK54" s="687"/>
      <c r="AFL54" s="687"/>
      <c r="AFM54" s="687"/>
      <c r="AFN54" s="687"/>
      <c r="AFO54" s="687"/>
      <c r="AFP54" s="687"/>
      <c r="AFQ54" s="687"/>
      <c r="AFR54" s="687"/>
      <c r="AFS54" s="687"/>
      <c r="AFT54" s="687"/>
      <c r="AFU54" s="687"/>
      <c r="AFV54" s="687"/>
      <c r="AFW54" s="687"/>
      <c r="AFX54" s="687"/>
      <c r="AFY54" s="687"/>
      <c r="AFZ54" s="687"/>
      <c r="AGA54" s="687"/>
      <c r="AGB54" s="687"/>
      <c r="AGC54" s="687"/>
      <c r="AGD54" s="687"/>
      <c r="AGE54" s="687"/>
      <c r="AGF54" s="687"/>
      <c r="AGG54" s="687"/>
      <c r="AGH54" s="687"/>
      <c r="AGI54" s="687"/>
      <c r="AGJ54" s="687"/>
      <c r="AGK54" s="687"/>
      <c r="AGL54" s="687"/>
      <c r="AGM54" s="687"/>
      <c r="AGN54" s="687"/>
      <c r="AGO54" s="687"/>
      <c r="AGP54" s="687"/>
      <c r="AGQ54" s="687"/>
      <c r="AGR54" s="687"/>
      <c r="AGS54" s="687"/>
      <c r="AGT54" s="687"/>
      <c r="AGU54" s="687"/>
      <c r="AGV54" s="687"/>
      <c r="AGW54" s="687"/>
      <c r="AGX54" s="687"/>
      <c r="AGY54" s="687"/>
      <c r="AGZ54" s="687"/>
      <c r="AHA54" s="687"/>
      <c r="AHB54" s="687"/>
      <c r="AHC54" s="687"/>
      <c r="AHD54" s="687"/>
      <c r="AHE54" s="687"/>
      <c r="AHF54" s="687"/>
      <c r="AHG54" s="687"/>
      <c r="AHH54" s="687"/>
      <c r="AHI54" s="687"/>
      <c r="AHJ54" s="687"/>
      <c r="AHK54" s="687"/>
      <c r="AHL54" s="687"/>
      <c r="AHM54" s="687"/>
      <c r="AHN54" s="687"/>
      <c r="AHO54" s="687"/>
      <c r="AHP54" s="687"/>
      <c r="AHQ54" s="687"/>
      <c r="AHR54" s="687"/>
      <c r="AHS54" s="687"/>
      <c r="AHT54" s="687"/>
      <c r="AHU54" s="687"/>
      <c r="AHV54" s="687"/>
      <c r="AHW54" s="687"/>
      <c r="AHX54" s="687"/>
      <c r="AHY54" s="687"/>
      <c r="AHZ54" s="687"/>
      <c r="AIA54" s="687"/>
      <c r="AIB54" s="687"/>
      <c r="AIC54" s="687"/>
      <c r="AID54" s="687"/>
      <c r="AIE54" s="687"/>
      <c r="AIF54" s="687"/>
      <c r="AIG54" s="687"/>
      <c r="AIH54" s="687"/>
      <c r="AII54" s="687"/>
      <c r="AIJ54" s="687"/>
      <c r="AIK54" s="687"/>
      <c r="AIL54" s="687"/>
      <c r="AIM54" s="687"/>
      <c r="AIN54" s="687"/>
      <c r="AIO54" s="687"/>
      <c r="AIP54" s="687"/>
      <c r="AIQ54" s="687"/>
      <c r="AIR54" s="687"/>
      <c r="AIS54" s="687"/>
      <c r="AIT54" s="687"/>
      <c r="AIU54" s="687"/>
      <c r="AIV54" s="687"/>
      <c r="AIW54" s="687"/>
      <c r="AIX54" s="687"/>
      <c r="AIY54" s="687"/>
      <c r="AIZ54" s="687"/>
      <c r="AJA54" s="687"/>
      <c r="AJB54" s="687"/>
      <c r="AJC54" s="687"/>
      <c r="AJD54" s="687"/>
      <c r="AJE54" s="687"/>
      <c r="AJF54" s="687"/>
      <c r="AJG54" s="687"/>
      <c r="AJH54" s="687"/>
      <c r="AJI54" s="687"/>
      <c r="AJJ54" s="687"/>
      <c r="AJK54" s="687"/>
      <c r="AJL54" s="687"/>
      <c r="AJM54" s="687"/>
      <c r="AJN54" s="687"/>
      <c r="AJO54" s="687"/>
      <c r="AJP54" s="687"/>
      <c r="AJQ54" s="687"/>
      <c r="AJR54" s="687"/>
      <c r="AJS54" s="687"/>
      <c r="AJT54" s="687"/>
      <c r="AJU54" s="687"/>
      <c r="AJV54" s="687"/>
      <c r="AJW54" s="687"/>
      <c r="AJX54" s="687"/>
      <c r="AJY54" s="687"/>
      <c r="AJZ54" s="687"/>
      <c r="AKA54" s="687"/>
      <c r="AKB54" s="687"/>
      <c r="AKC54" s="687"/>
      <c r="AKD54" s="687"/>
      <c r="AKE54" s="687"/>
      <c r="AKF54" s="687"/>
      <c r="AKG54" s="687"/>
      <c r="AKH54" s="687"/>
      <c r="AKI54" s="687"/>
      <c r="AKJ54" s="687"/>
      <c r="AKK54" s="687"/>
      <c r="AKL54" s="687"/>
      <c r="AKM54" s="687"/>
      <c r="AKN54" s="687"/>
      <c r="AKO54" s="687"/>
      <c r="AKP54" s="687"/>
      <c r="AKQ54" s="687"/>
      <c r="AKR54" s="687"/>
      <c r="AKS54" s="687"/>
      <c r="AKT54" s="687"/>
      <c r="AKU54" s="687"/>
      <c r="AKV54" s="687"/>
      <c r="AKW54" s="687"/>
      <c r="AKX54" s="687"/>
      <c r="AKY54" s="687"/>
      <c r="AKZ54" s="687"/>
      <c r="ALA54" s="687"/>
      <c r="ALB54" s="687"/>
      <c r="ALC54" s="687"/>
      <c r="ALD54" s="687"/>
      <c r="ALE54" s="687"/>
      <c r="ALF54" s="687"/>
      <c r="ALG54" s="687"/>
      <c r="ALH54" s="687"/>
      <c r="ALI54" s="687"/>
      <c r="ALJ54" s="687"/>
      <c r="ALK54" s="687"/>
      <c r="ALL54" s="687"/>
      <c r="ALM54" s="687"/>
      <c r="ALN54" s="687"/>
      <c r="ALO54" s="687"/>
      <c r="ALP54" s="687"/>
      <c r="ALQ54" s="687"/>
      <c r="ALR54" s="687"/>
      <c r="ALS54" s="687"/>
      <c r="ALT54" s="687"/>
      <c r="ALU54" s="687"/>
      <c r="ALV54" s="687"/>
      <c r="ALW54" s="687"/>
      <c r="ALX54" s="687"/>
      <c r="ALY54" s="687"/>
      <c r="ALZ54" s="687"/>
      <c r="AMA54" s="687"/>
      <c r="AMB54" s="687"/>
      <c r="AMC54" s="687"/>
      <c r="AMD54" s="687"/>
      <c r="AME54" s="687"/>
      <c r="AMF54" s="687"/>
      <c r="AMG54" s="687"/>
      <c r="AMH54" s="687"/>
      <c r="AMI54" s="687"/>
      <c r="AMJ54" s="687"/>
      <c r="AMK54" s="687"/>
      <c r="AML54" s="687"/>
      <c r="AMM54" s="687"/>
      <c r="AMN54" s="687"/>
      <c r="AMO54" s="687"/>
      <c r="AMP54" s="687"/>
      <c r="AMQ54" s="687"/>
      <c r="AMR54" s="687"/>
      <c r="AMS54" s="687"/>
      <c r="AMT54" s="687"/>
      <c r="AMU54" s="687"/>
      <c r="AMV54" s="687"/>
      <c r="AMW54" s="687"/>
      <c r="AMX54" s="687"/>
      <c r="AMY54" s="687"/>
      <c r="AMZ54" s="687"/>
      <c r="ANA54" s="687"/>
      <c r="ANB54" s="687"/>
      <c r="ANC54" s="687"/>
      <c r="AND54" s="687"/>
      <c r="ANE54" s="687"/>
      <c r="ANF54" s="687"/>
      <c r="ANG54" s="687"/>
      <c r="ANH54" s="687"/>
      <c r="ANI54" s="687"/>
      <c r="ANJ54" s="687"/>
      <c r="ANK54" s="687"/>
      <c r="ANL54" s="687"/>
      <c r="ANM54" s="687"/>
      <c r="ANN54" s="687"/>
      <c r="ANO54" s="687"/>
      <c r="ANP54" s="687"/>
      <c r="ANQ54" s="687"/>
      <c r="ANR54" s="687"/>
      <c r="ANS54" s="687"/>
      <c r="ANT54" s="687"/>
      <c r="ANU54" s="687"/>
      <c r="ANV54" s="687"/>
      <c r="ANW54" s="687"/>
      <c r="ANX54" s="687"/>
      <c r="ANY54" s="687"/>
      <c r="ANZ54" s="687"/>
      <c r="AOA54" s="687"/>
      <c r="AOB54" s="687"/>
      <c r="AOC54" s="687"/>
      <c r="AOD54" s="687"/>
      <c r="AOE54" s="687"/>
      <c r="AOF54" s="687"/>
      <c r="AOG54" s="687"/>
      <c r="AOH54" s="687"/>
      <c r="AOI54" s="687"/>
      <c r="AOJ54" s="687"/>
      <c r="AOK54" s="687"/>
      <c r="AOL54" s="687"/>
      <c r="AOM54" s="687"/>
      <c r="AON54" s="687"/>
      <c r="AOO54" s="687"/>
      <c r="AOP54" s="687"/>
      <c r="AOQ54" s="687"/>
      <c r="AOR54" s="687"/>
      <c r="AOS54" s="687"/>
      <c r="AOT54" s="687"/>
      <c r="AOU54" s="687"/>
      <c r="AOV54" s="687"/>
      <c r="AOW54" s="687"/>
      <c r="AOX54" s="687"/>
      <c r="AOY54" s="687"/>
      <c r="AOZ54" s="687"/>
      <c r="APA54" s="687"/>
      <c r="APB54" s="687"/>
      <c r="APC54" s="687"/>
      <c r="APD54" s="687"/>
      <c r="APE54" s="687"/>
      <c r="APF54" s="687"/>
      <c r="APG54" s="687"/>
      <c r="APH54" s="687"/>
      <c r="API54" s="687"/>
      <c r="APJ54" s="687"/>
      <c r="APK54" s="687"/>
      <c r="APL54" s="687"/>
      <c r="APM54" s="687"/>
      <c r="APN54" s="687"/>
      <c r="APO54" s="687"/>
      <c r="APP54" s="687"/>
      <c r="APQ54" s="687"/>
      <c r="APR54" s="687"/>
      <c r="APS54" s="687"/>
      <c r="APT54" s="687"/>
      <c r="APU54" s="687"/>
      <c r="APV54" s="687"/>
      <c r="APW54" s="687"/>
      <c r="APX54" s="687"/>
      <c r="APY54" s="687"/>
      <c r="APZ54" s="687"/>
      <c r="AQA54" s="687"/>
      <c r="AQB54" s="687"/>
      <c r="AQC54" s="687"/>
      <c r="AQD54" s="687"/>
      <c r="AQE54" s="687"/>
      <c r="AQF54" s="687"/>
      <c r="AQG54" s="687"/>
      <c r="AQH54" s="687"/>
      <c r="AQI54" s="687"/>
      <c r="AQJ54" s="687"/>
      <c r="AQK54" s="687"/>
      <c r="AQL54" s="687"/>
      <c r="AQM54" s="687"/>
      <c r="AQN54" s="687"/>
      <c r="AQO54" s="687"/>
      <c r="AQP54" s="687"/>
      <c r="AQQ54" s="687"/>
      <c r="AQR54" s="687"/>
      <c r="AQS54" s="687"/>
      <c r="AQT54" s="687"/>
      <c r="AQU54" s="687"/>
      <c r="AQV54" s="687"/>
      <c r="AQW54" s="687"/>
      <c r="AQX54" s="687"/>
      <c r="AQY54" s="687"/>
      <c r="AQZ54" s="687"/>
      <c r="ARA54" s="687"/>
      <c r="ARB54" s="687"/>
      <c r="ARC54" s="687"/>
      <c r="ARD54" s="687"/>
      <c r="ARE54" s="687"/>
      <c r="ARF54" s="687"/>
      <c r="ARG54" s="687"/>
      <c r="ARH54" s="687"/>
      <c r="ARI54" s="687"/>
      <c r="ARJ54" s="687"/>
      <c r="ARK54" s="687"/>
      <c r="ARL54" s="687"/>
      <c r="ARM54" s="687"/>
      <c r="ARN54" s="687"/>
      <c r="ARO54" s="687"/>
      <c r="ARP54" s="687"/>
      <c r="ARQ54" s="687"/>
      <c r="ARR54" s="687"/>
      <c r="ARS54" s="687"/>
      <c r="ART54" s="687"/>
      <c r="ARU54" s="687"/>
      <c r="ARV54" s="687"/>
      <c r="ARW54" s="687"/>
      <c r="ARX54" s="687"/>
      <c r="ARY54" s="687"/>
      <c r="ARZ54" s="687"/>
      <c r="ASA54" s="687"/>
      <c r="ASB54" s="687"/>
      <c r="ASC54" s="687"/>
      <c r="ASD54" s="687"/>
      <c r="ASE54" s="687"/>
      <c r="ASF54" s="687"/>
      <c r="ASG54" s="687"/>
      <c r="ASH54" s="687"/>
      <c r="ASI54" s="687"/>
      <c r="ASJ54" s="687"/>
      <c r="ASK54" s="687"/>
      <c r="ASL54" s="687"/>
      <c r="ASM54" s="687"/>
      <c r="ASN54" s="687"/>
      <c r="ASO54" s="687"/>
      <c r="ASP54" s="687"/>
      <c r="ASQ54" s="687"/>
      <c r="ASR54" s="687"/>
      <c r="ASS54" s="687"/>
      <c r="AST54" s="687"/>
      <c r="ASU54" s="687"/>
      <c r="ASV54" s="687"/>
      <c r="ASW54" s="687"/>
      <c r="ASX54" s="687"/>
      <c r="ASY54" s="687"/>
      <c r="ASZ54" s="687"/>
      <c r="ATA54" s="687"/>
      <c r="ATB54" s="687"/>
      <c r="ATC54" s="687"/>
      <c r="ATD54" s="687"/>
      <c r="ATE54" s="687"/>
      <c r="ATF54" s="687"/>
      <c r="ATG54" s="687"/>
      <c r="ATH54" s="687"/>
      <c r="ATI54" s="687"/>
      <c r="ATJ54" s="687"/>
      <c r="ATK54" s="687"/>
      <c r="ATL54" s="687"/>
      <c r="ATM54" s="687"/>
      <c r="ATN54" s="687"/>
      <c r="ATO54" s="687"/>
      <c r="ATP54" s="687"/>
      <c r="ATQ54" s="687"/>
      <c r="ATR54" s="687"/>
      <c r="ATS54" s="687"/>
      <c r="ATT54" s="687"/>
      <c r="ATU54" s="687"/>
      <c r="ATV54" s="687"/>
      <c r="ATW54" s="687"/>
      <c r="ATX54" s="687"/>
      <c r="ATY54" s="687"/>
      <c r="ATZ54" s="687"/>
      <c r="AUA54" s="687"/>
      <c r="AUB54" s="687"/>
      <c r="AUC54" s="687"/>
      <c r="AUD54" s="687"/>
      <c r="AUE54" s="687"/>
      <c r="AUF54" s="687"/>
      <c r="AUG54" s="687"/>
      <c r="AUH54" s="687"/>
      <c r="AUI54" s="687"/>
      <c r="AUJ54" s="687"/>
      <c r="AUK54" s="687"/>
      <c r="AUL54" s="687"/>
      <c r="AUM54" s="687"/>
      <c r="AUN54" s="687"/>
      <c r="AUO54" s="687"/>
      <c r="AUP54" s="687"/>
      <c r="AUQ54" s="687"/>
      <c r="AUR54" s="687"/>
      <c r="AUS54" s="687"/>
      <c r="AUT54" s="687"/>
      <c r="AUU54" s="687"/>
      <c r="AUV54" s="687"/>
      <c r="AUW54" s="687"/>
      <c r="AUX54" s="687"/>
      <c r="AUY54" s="687"/>
      <c r="AUZ54" s="687"/>
      <c r="AVA54" s="687"/>
      <c r="AVB54" s="687"/>
      <c r="AVC54" s="687"/>
      <c r="AVD54" s="687"/>
      <c r="AVE54" s="687"/>
      <c r="AVF54" s="687"/>
      <c r="AVG54" s="687"/>
      <c r="AVH54" s="687"/>
      <c r="AVI54" s="687"/>
      <c r="AVJ54" s="687"/>
      <c r="AVK54" s="687"/>
      <c r="AVL54" s="687"/>
      <c r="AVM54" s="687"/>
      <c r="AVN54" s="687"/>
      <c r="AVO54" s="687"/>
      <c r="AVP54" s="687"/>
      <c r="AVQ54" s="687"/>
      <c r="AVR54" s="687"/>
      <c r="AVS54" s="687"/>
      <c r="AVT54" s="687"/>
      <c r="AVU54" s="687"/>
      <c r="AVV54" s="687"/>
      <c r="AVW54" s="687"/>
      <c r="AVX54" s="687"/>
      <c r="AVY54" s="687"/>
      <c r="AVZ54" s="687"/>
      <c r="AWA54" s="687"/>
      <c r="AWB54" s="687"/>
      <c r="AWC54" s="687"/>
      <c r="AWD54" s="687"/>
      <c r="AWE54" s="687"/>
      <c r="AWF54" s="687"/>
      <c r="AWG54" s="687"/>
      <c r="AWH54" s="687"/>
      <c r="AWI54" s="687"/>
      <c r="AWJ54" s="687"/>
      <c r="AWK54" s="687"/>
      <c r="AWL54" s="687"/>
      <c r="AWM54" s="687"/>
      <c r="AWN54" s="687"/>
      <c r="AWO54" s="687"/>
      <c r="AWP54" s="687"/>
      <c r="AWQ54" s="687"/>
      <c r="AWR54" s="687"/>
      <c r="AWS54" s="687"/>
      <c r="AWT54" s="687"/>
      <c r="AWU54" s="687"/>
      <c r="AWV54" s="687"/>
      <c r="AWW54" s="687"/>
      <c r="AWX54" s="687"/>
      <c r="AWY54" s="687"/>
      <c r="AWZ54" s="687"/>
      <c r="AXA54" s="687"/>
      <c r="AXB54" s="687"/>
      <c r="AXC54" s="687"/>
      <c r="AXD54" s="687"/>
      <c r="AXE54" s="687"/>
      <c r="AXF54" s="687"/>
      <c r="AXG54" s="687"/>
      <c r="AXH54" s="687"/>
      <c r="AXI54" s="687"/>
      <c r="AXJ54" s="687"/>
      <c r="AXK54" s="687"/>
      <c r="AXL54" s="687"/>
      <c r="AXM54" s="687"/>
      <c r="AXN54" s="687"/>
      <c r="AXO54" s="687"/>
      <c r="AXP54" s="687"/>
      <c r="AXQ54" s="687"/>
      <c r="AXR54" s="687"/>
      <c r="AXS54" s="687"/>
      <c r="AXT54" s="687"/>
      <c r="AXU54" s="687"/>
      <c r="AXV54" s="687"/>
      <c r="AXW54" s="687"/>
      <c r="AXX54" s="687"/>
      <c r="AXY54" s="687"/>
      <c r="AXZ54" s="687"/>
      <c r="AYA54" s="687"/>
      <c r="AYB54" s="687"/>
      <c r="AYC54" s="687"/>
      <c r="AYD54" s="687"/>
      <c r="AYE54" s="687"/>
      <c r="AYF54" s="687"/>
      <c r="AYG54" s="687"/>
      <c r="AYH54" s="687"/>
      <c r="AYI54" s="687"/>
      <c r="AYJ54" s="687"/>
      <c r="AYK54" s="687"/>
      <c r="AYL54" s="687"/>
      <c r="AYM54" s="687"/>
      <c r="AYN54" s="687"/>
      <c r="AYO54" s="687"/>
      <c r="AYP54" s="687"/>
      <c r="AYQ54" s="687"/>
      <c r="AYR54" s="687"/>
      <c r="AYS54" s="687"/>
      <c r="AYT54" s="687"/>
      <c r="AYU54" s="687"/>
      <c r="AYV54" s="687"/>
      <c r="AYW54" s="687"/>
      <c r="AYX54" s="687"/>
      <c r="AYY54" s="687"/>
      <c r="AYZ54" s="687"/>
      <c r="AZA54" s="687"/>
      <c r="AZB54" s="687"/>
      <c r="AZC54" s="687"/>
      <c r="AZD54" s="687"/>
      <c r="AZE54" s="687"/>
      <c r="AZF54" s="687"/>
      <c r="AZG54" s="687"/>
      <c r="AZH54" s="687"/>
      <c r="AZI54" s="687"/>
      <c r="AZJ54" s="687"/>
      <c r="AZK54" s="687"/>
      <c r="AZL54" s="687"/>
      <c r="AZM54" s="687"/>
      <c r="AZN54" s="687"/>
      <c r="AZO54" s="687"/>
      <c r="AZP54" s="687"/>
      <c r="AZQ54" s="687"/>
      <c r="AZR54" s="687"/>
      <c r="AZS54" s="687"/>
      <c r="AZT54" s="687"/>
      <c r="AZU54" s="687"/>
      <c r="AZV54" s="687"/>
      <c r="AZW54" s="687"/>
      <c r="AZX54" s="687"/>
      <c r="AZY54" s="687"/>
      <c r="AZZ54" s="687"/>
      <c r="BAA54" s="687"/>
      <c r="BAB54" s="687"/>
      <c r="BAC54" s="687"/>
      <c r="BAD54" s="687"/>
      <c r="BAE54" s="687"/>
      <c r="BAF54" s="687"/>
      <c r="BAG54" s="687"/>
      <c r="BAH54" s="687"/>
      <c r="BAI54" s="687"/>
      <c r="BAJ54" s="687"/>
      <c r="BAK54" s="687"/>
      <c r="BAL54" s="687"/>
      <c r="BAM54" s="687"/>
      <c r="BAN54" s="687"/>
      <c r="BAO54" s="687"/>
      <c r="BAP54" s="687"/>
      <c r="BAQ54" s="687"/>
      <c r="BAR54" s="687"/>
      <c r="BAS54" s="687"/>
      <c r="BAT54" s="687"/>
      <c r="BAU54" s="687"/>
      <c r="BAV54" s="687"/>
      <c r="BAW54" s="687"/>
      <c r="BAX54" s="687"/>
      <c r="BAY54" s="687"/>
      <c r="BAZ54" s="687"/>
      <c r="BBA54" s="687"/>
      <c r="BBB54" s="687"/>
      <c r="BBC54" s="687"/>
      <c r="BBD54" s="687"/>
      <c r="BBE54" s="687"/>
      <c r="BBF54" s="687"/>
      <c r="BBG54" s="687"/>
      <c r="BBH54" s="687"/>
      <c r="BBI54" s="687"/>
      <c r="BBJ54" s="687"/>
      <c r="BBK54" s="687"/>
      <c r="BBL54" s="687"/>
      <c r="BBM54" s="687"/>
      <c r="BBN54" s="687"/>
      <c r="BBO54" s="687"/>
      <c r="BBP54" s="687"/>
      <c r="BBQ54" s="687"/>
      <c r="BBR54" s="687"/>
      <c r="BBS54" s="687"/>
      <c r="BBT54" s="687"/>
      <c r="BBU54" s="687"/>
      <c r="BBV54" s="687"/>
      <c r="BBW54" s="687"/>
      <c r="BBX54" s="687"/>
      <c r="BBY54" s="687"/>
      <c r="BBZ54" s="687"/>
      <c r="BCA54" s="687"/>
      <c r="BCB54" s="687"/>
      <c r="BCC54" s="687"/>
      <c r="BCD54" s="687"/>
      <c r="BCE54" s="687"/>
      <c r="BCF54" s="687"/>
      <c r="BCG54" s="687"/>
      <c r="BCH54" s="687"/>
      <c r="BCI54" s="687"/>
      <c r="BCJ54" s="687"/>
      <c r="BCK54" s="687"/>
      <c r="BCL54" s="687"/>
      <c r="BCM54" s="687"/>
      <c r="BCN54" s="687"/>
      <c r="BCO54" s="687"/>
      <c r="BCP54" s="687"/>
      <c r="BCQ54" s="687"/>
      <c r="BCR54" s="687"/>
      <c r="BCS54" s="687"/>
      <c r="BCT54" s="687"/>
      <c r="BCU54" s="687"/>
      <c r="BCV54" s="687"/>
      <c r="BCW54" s="687"/>
      <c r="BCX54" s="687"/>
      <c r="BCY54" s="687"/>
      <c r="BCZ54" s="687"/>
      <c r="BDA54" s="687"/>
      <c r="BDB54" s="687"/>
      <c r="BDC54" s="687"/>
      <c r="BDD54" s="687"/>
      <c r="BDE54" s="687"/>
      <c r="BDF54" s="687"/>
      <c r="BDG54" s="687"/>
      <c r="BDH54" s="687"/>
      <c r="BDI54" s="687"/>
      <c r="BDJ54" s="687"/>
      <c r="BDK54" s="687"/>
      <c r="BDL54" s="687"/>
      <c r="BDM54" s="687"/>
      <c r="BDN54" s="687"/>
      <c r="BDO54" s="687"/>
      <c r="BDP54" s="687"/>
      <c r="BDQ54" s="687"/>
      <c r="BDR54" s="687"/>
      <c r="BDS54" s="687"/>
      <c r="BDT54" s="687"/>
      <c r="BDU54" s="687"/>
      <c r="BDV54" s="687"/>
      <c r="BDW54" s="687"/>
      <c r="BDX54" s="687"/>
      <c r="BDY54" s="687"/>
      <c r="BDZ54" s="687"/>
      <c r="BEA54" s="687"/>
      <c r="BEB54" s="687"/>
      <c r="BEC54" s="687"/>
      <c r="BED54" s="687"/>
      <c r="BEE54" s="687"/>
      <c r="BEF54" s="687"/>
      <c r="BEG54" s="687"/>
      <c r="BEH54" s="687"/>
      <c r="BEI54" s="687"/>
      <c r="BEJ54" s="687"/>
      <c r="BEK54" s="687"/>
      <c r="BEL54" s="687"/>
      <c r="BEM54" s="687"/>
      <c r="BEN54" s="687"/>
      <c r="BEO54" s="687"/>
      <c r="BEP54" s="687"/>
      <c r="BEQ54" s="687"/>
      <c r="BER54" s="687"/>
      <c r="BES54" s="687"/>
      <c r="BET54" s="687"/>
      <c r="BEU54" s="687"/>
      <c r="BEV54" s="687"/>
      <c r="BEW54" s="687"/>
      <c r="BEX54" s="687"/>
      <c r="BEY54" s="687"/>
      <c r="BEZ54" s="687"/>
      <c r="BFA54" s="687"/>
      <c r="BFB54" s="687"/>
      <c r="BFC54" s="687"/>
      <c r="BFD54" s="687"/>
      <c r="BFE54" s="687"/>
      <c r="BFF54" s="687"/>
      <c r="BFG54" s="687"/>
      <c r="BFH54" s="687"/>
      <c r="BFI54" s="687"/>
      <c r="BFJ54" s="687"/>
      <c r="BFK54" s="687"/>
      <c r="BFL54" s="687"/>
      <c r="BFM54" s="687"/>
      <c r="BFN54" s="687"/>
      <c r="BFO54" s="687"/>
      <c r="BFP54" s="687"/>
      <c r="BFQ54" s="687"/>
      <c r="BFR54" s="687"/>
      <c r="BFS54" s="687"/>
      <c r="BFT54" s="687"/>
      <c r="BFU54" s="687"/>
      <c r="BFV54" s="687"/>
      <c r="BFW54" s="687"/>
      <c r="BFX54" s="687"/>
      <c r="BFY54" s="687"/>
      <c r="BFZ54" s="687"/>
      <c r="BGA54" s="687"/>
      <c r="BGB54" s="687"/>
      <c r="BGC54" s="687"/>
      <c r="BGD54" s="687"/>
      <c r="BGE54" s="687"/>
      <c r="BGF54" s="687"/>
      <c r="BGG54" s="687"/>
      <c r="BGH54" s="687"/>
      <c r="BGI54" s="687"/>
      <c r="BGJ54" s="687"/>
      <c r="BGK54" s="687"/>
      <c r="BGL54" s="687"/>
      <c r="BGM54" s="687"/>
      <c r="BGN54" s="687"/>
      <c r="BGO54" s="687"/>
      <c r="BGP54" s="687"/>
      <c r="BGQ54" s="687"/>
      <c r="BGR54" s="687"/>
      <c r="BGS54" s="687"/>
      <c r="BGT54" s="687"/>
      <c r="BGU54" s="687"/>
      <c r="BGV54" s="687"/>
      <c r="BGW54" s="687"/>
      <c r="BGX54" s="687"/>
      <c r="BGY54" s="687"/>
      <c r="BGZ54" s="687"/>
      <c r="BHA54" s="687"/>
      <c r="BHB54" s="687"/>
      <c r="BHC54" s="687"/>
      <c r="BHD54" s="687"/>
      <c r="BHE54" s="687"/>
      <c r="BHF54" s="687"/>
      <c r="BHG54" s="687"/>
      <c r="BHH54" s="687"/>
      <c r="BHI54" s="687"/>
      <c r="BHJ54" s="687"/>
      <c r="BHK54" s="687"/>
      <c r="BHL54" s="687"/>
      <c r="BHM54" s="687"/>
      <c r="BHN54" s="687"/>
      <c r="BHO54" s="687"/>
      <c r="BHP54" s="687"/>
      <c r="BHQ54" s="687"/>
      <c r="BHR54" s="687"/>
      <c r="BHS54" s="687"/>
      <c r="BHT54" s="687"/>
      <c r="BHU54" s="687"/>
      <c r="BHV54" s="687"/>
      <c r="BHW54" s="687"/>
      <c r="BHX54" s="687"/>
      <c r="BHY54" s="687"/>
      <c r="BHZ54" s="687"/>
      <c r="BIA54" s="687"/>
      <c r="BIB54" s="687"/>
      <c r="BIC54" s="687"/>
      <c r="BID54" s="687"/>
      <c r="BIE54" s="687"/>
      <c r="BIF54" s="687"/>
      <c r="BIG54" s="687"/>
      <c r="BIH54" s="687"/>
      <c r="BII54" s="687"/>
      <c r="BIJ54" s="687"/>
      <c r="BIK54" s="687"/>
      <c r="BIL54" s="687"/>
      <c r="BIM54" s="687"/>
      <c r="BIN54" s="687"/>
      <c r="BIO54" s="687"/>
      <c r="BIP54" s="687"/>
      <c r="BIQ54" s="687"/>
      <c r="BIR54" s="687"/>
      <c r="BIS54" s="687"/>
      <c r="BIT54" s="687"/>
      <c r="BIU54" s="687"/>
      <c r="BIV54" s="687"/>
      <c r="BIW54" s="687"/>
      <c r="BIX54" s="687"/>
      <c r="BIY54" s="687"/>
      <c r="BIZ54" s="687"/>
      <c r="BJA54" s="687"/>
      <c r="BJB54" s="687"/>
      <c r="BJC54" s="687"/>
      <c r="BJD54" s="687"/>
      <c r="BJE54" s="687"/>
      <c r="BJF54" s="687"/>
      <c r="BJG54" s="687"/>
      <c r="BJH54" s="687"/>
      <c r="BJI54" s="687"/>
      <c r="BJJ54" s="687"/>
      <c r="BJK54" s="687"/>
      <c r="BJL54" s="687"/>
      <c r="BJM54" s="687"/>
      <c r="BJN54" s="687"/>
      <c r="BJO54" s="687"/>
      <c r="BJP54" s="687"/>
      <c r="BJQ54" s="687"/>
      <c r="BJR54" s="687"/>
      <c r="BJS54" s="687"/>
      <c r="BJT54" s="687"/>
      <c r="BJU54" s="687"/>
      <c r="BJV54" s="687"/>
      <c r="BJW54" s="687"/>
      <c r="BJX54" s="687"/>
      <c r="BJY54" s="687"/>
      <c r="BJZ54" s="687"/>
      <c r="BKA54" s="687"/>
      <c r="BKB54" s="687"/>
      <c r="BKC54" s="687"/>
      <c r="BKD54" s="687"/>
      <c r="BKE54" s="687"/>
      <c r="BKF54" s="687"/>
      <c r="BKG54" s="687"/>
      <c r="BKH54" s="687"/>
      <c r="BKI54" s="687"/>
      <c r="BKJ54" s="687"/>
      <c r="BKK54" s="687"/>
      <c r="BKL54" s="687"/>
      <c r="BKM54" s="687"/>
      <c r="BKN54" s="687"/>
      <c r="BKO54" s="687"/>
      <c r="BKP54" s="687"/>
      <c r="BKQ54" s="687"/>
      <c r="BKR54" s="687"/>
      <c r="BKS54" s="687"/>
      <c r="BKT54" s="687"/>
      <c r="BKU54" s="687"/>
      <c r="BKV54" s="687"/>
      <c r="BKW54" s="687"/>
      <c r="BKX54" s="687"/>
      <c r="BKY54" s="687"/>
      <c r="BKZ54" s="687"/>
      <c r="BLA54" s="687"/>
      <c r="BLB54" s="687"/>
      <c r="BLC54" s="687"/>
      <c r="BLD54" s="687"/>
      <c r="BLE54" s="687"/>
      <c r="BLF54" s="687"/>
      <c r="BLG54" s="687"/>
      <c r="BLH54" s="687"/>
      <c r="BLI54" s="687"/>
      <c r="BLJ54" s="687"/>
      <c r="BLK54" s="687"/>
      <c r="BLL54" s="687"/>
      <c r="BLM54" s="687"/>
      <c r="BLN54" s="687"/>
      <c r="BLO54" s="687"/>
      <c r="BLP54" s="687"/>
      <c r="BLQ54" s="687"/>
      <c r="BLR54" s="687"/>
      <c r="BLS54" s="687"/>
      <c r="BLT54" s="687"/>
      <c r="BLU54" s="687"/>
      <c r="BLV54" s="687"/>
      <c r="BLW54" s="687"/>
      <c r="BLX54" s="687"/>
      <c r="BLY54" s="687"/>
      <c r="BLZ54" s="687"/>
      <c r="BMA54" s="687"/>
      <c r="BMB54" s="687"/>
      <c r="BMC54" s="687"/>
      <c r="BMD54" s="687"/>
      <c r="BME54" s="687"/>
      <c r="BMF54" s="687"/>
      <c r="BMG54" s="687"/>
      <c r="BMH54" s="687"/>
      <c r="BMI54" s="687"/>
      <c r="BMJ54" s="687"/>
      <c r="BMK54" s="687"/>
      <c r="BML54" s="687"/>
      <c r="BMM54" s="687"/>
      <c r="BMN54" s="687"/>
      <c r="BMO54" s="687"/>
      <c r="BMP54" s="687"/>
      <c r="BMQ54" s="687"/>
      <c r="BMR54" s="687"/>
      <c r="BMS54" s="687"/>
      <c r="BMT54" s="687"/>
      <c r="BMU54" s="687"/>
      <c r="BMV54" s="687"/>
      <c r="BMW54" s="687"/>
      <c r="BMX54" s="687"/>
      <c r="BMY54" s="687"/>
      <c r="BMZ54" s="687"/>
      <c r="BNA54" s="687"/>
      <c r="BNB54" s="687"/>
      <c r="BNC54" s="687"/>
      <c r="BND54" s="687"/>
      <c r="BNE54" s="687"/>
      <c r="BNF54" s="687"/>
      <c r="BNG54" s="687"/>
      <c r="BNH54" s="687"/>
      <c r="BNI54" s="687"/>
      <c r="BNJ54" s="687"/>
      <c r="BNK54" s="687"/>
      <c r="BNL54" s="687"/>
      <c r="BNM54" s="687"/>
      <c r="BNN54" s="687"/>
      <c r="BNO54" s="687"/>
      <c r="BNP54" s="687"/>
      <c r="BNQ54" s="687"/>
      <c r="BNR54" s="687"/>
      <c r="BNS54" s="687"/>
      <c r="BNT54" s="687"/>
      <c r="BNU54" s="687"/>
      <c r="BNV54" s="687"/>
      <c r="BNW54" s="687"/>
      <c r="BNX54" s="687"/>
      <c r="BNY54" s="687"/>
      <c r="BNZ54" s="687"/>
      <c r="BOA54" s="687"/>
      <c r="BOB54" s="687"/>
      <c r="BOC54" s="687"/>
      <c r="BOD54" s="687"/>
      <c r="BOE54" s="687"/>
      <c r="BOF54" s="687"/>
      <c r="BOG54" s="687"/>
      <c r="BOH54" s="687"/>
      <c r="BOI54" s="687"/>
      <c r="BOJ54" s="687"/>
      <c r="BOK54" s="687"/>
      <c r="BOL54" s="687"/>
      <c r="BOM54" s="687"/>
      <c r="BON54" s="687"/>
      <c r="BOO54" s="687"/>
      <c r="BOP54" s="687"/>
      <c r="BOQ54" s="687"/>
      <c r="BOR54" s="687"/>
      <c r="BOS54" s="687"/>
      <c r="BOT54" s="687"/>
      <c r="BOU54" s="687"/>
      <c r="BOV54" s="687"/>
      <c r="BOW54" s="687"/>
      <c r="BOX54" s="687"/>
      <c r="BOY54" s="687"/>
      <c r="BOZ54" s="687"/>
      <c r="BPA54" s="687"/>
      <c r="BPB54" s="687"/>
      <c r="BPC54" s="687"/>
      <c r="BPD54" s="687"/>
      <c r="BPE54" s="687"/>
      <c r="BPF54" s="687"/>
      <c r="BPG54" s="687"/>
      <c r="BPH54" s="687"/>
      <c r="BPI54" s="687"/>
      <c r="BPJ54" s="687"/>
      <c r="BPK54" s="687"/>
      <c r="BPL54" s="687"/>
      <c r="BPM54" s="687"/>
      <c r="BPN54" s="687"/>
      <c r="BPO54" s="687"/>
      <c r="BPP54" s="687"/>
      <c r="BPQ54" s="687"/>
      <c r="BPR54" s="687"/>
      <c r="BPS54" s="687"/>
      <c r="BPT54" s="687"/>
      <c r="BPU54" s="687"/>
      <c r="BPV54" s="687"/>
      <c r="BPW54" s="687"/>
      <c r="BPX54" s="687"/>
      <c r="BPY54" s="687"/>
      <c r="BPZ54" s="687"/>
      <c r="BQA54" s="687"/>
      <c r="BQB54" s="687"/>
      <c r="BQC54" s="687"/>
      <c r="BQD54" s="687"/>
      <c r="BQE54" s="687"/>
      <c r="BQF54" s="687"/>
      <c r="BQG54" s="687"/>
      <c r="BQH54" s="687"/>
      <c r="BQI54" s="687"/>
      <c r="BQJ54" s="687"/>
      <c r="BQK54" s="687"/>
      <c r="BQL54" s="687"/>
      <c r="BQM54" s="687"/>
      <c r="BQN54" s="687"/>
      <c r="BQO54" s="687"/>
      <c r="BQP54" s="687"/>
      <c r="BQQ54" s="687"/>
      <c r="BQR54" s="687"/>
      <c r="BQS54" s="687"/>
      <c r="BQT54" s="687"/>
      <c r="BQU54" s="687"/>
      <c r="BQV54" s="687"/>
      <c r="BQW54" s="687"/>
      <c r="BQX54" s="687"/>
      <c r="BQY54" s="687"/>
      <c r="BQZ54" s="687"/>
      <c r="BRA54" s="687"/>
      <c r="BRB54" s="687"/>
      <c r="BRC54" s="687"/>
      <c r="BRD54" s="687"/>
      <c r="BRE54" s="687"/>
      <c r="BRF54" s="687"/>
      <c r="BRG54" s="687"/>
      <c r="BRH54" s="687"/>
      <c r="BRI54" s="687"/>
      <c r="BRJ54" s="687"/>
      <c r="BRK54" s="687"/>
      <c r="BRL54" s="687"/>
      <c r="BRM54" s="687"/>
      <c r="BRN54" s="687"/>
      <c r="BRO54" s="687"/>
      <c r="BRP54" s="687"/>
      <c r="BRQ54" s="687"/>
      <c r="BRR54" s="687"/>
      <c r="BRS54" s="687"/>
      <c r="BRT54" s="687"/>
      <c r="BRU54" s="687"/>
      <c r="BRV54" s="687"/>
      <c r="BRW54" s="687"/>
      <c r="BRX54" s="687"/>
      <c r="BRY54" s="687"/>
      <c r="BRZ54" s="687"/>
      <c r="BSA54" s="687"/>
      <c r="BSB54" s="687"/>
      <c r="BSC54" s="687"/>
      <c r="BSD54" s="687"/>
      <c r="BSE54" s="687"/>
      <c r="BSF54" s="687"/>
      <c r="BSG54" s="687"/>
      <c r="BSH54" s="687"/>
      <c r="BSI54" s="687"/>
      <c r="BSJ54" s="687"/>
      <c r="BSK54" s="687"/>
      <c r="BSL54" s="687"/>
      <c r="BSM54" s="687"/>
      <c r="BSN54" s="687"/>
      <c r="BSO54" s="687"/>
      <c r="BSP54" s="687"/>
      <c r="BSQ54" s="687"/>
      <c r="BSR54" s="687"/>
      <c r="BSS54" s="687"/>
      <c r="BST54" s="687"/>
      <c r="BSU54" s="687"/>
      <c r="BSV54" s="687"/>
      <c r="BSW54" s="687"/>
      <c r="BSX54" s="687"/>
      <c r="BSY54" s="687"/>
      <c r="BSZ54" s="687"/>
      <c r="BTA54" s="687"/>
      <c r="BTB54" s="687"/>
      <c r="BTC54" s="687"/>
      <c r="BTD54" s="687"/>
      <c r="BTE54" s="687"/>
      <c r="BTF54" s="687"/>
      <c r="BTG54" s="687"/>
      <c r="BTH54" s="687"/>
      <c r="BTI54" s="687"/>
      <c r="BTJ54" s="687"/>
      <c r="BTK54" s="687"/>
      <c r="BTL54" s="687"/>
      <c r="BTM54" s="687"/>
      <c r="BTN54" s="687"/>
      <c r="BTO54" s="687"/>
      <c r="BTP54" s="687"/>
      <c r="BTQ54" s="687"/>
      <c r="BTR54" s="687"/>
      <c r="BTS54" s="687"/>
      <c r="BTT54" s="687"/>
      <c r="BTU54" s="687"/>
      <c r="BTV54" s="687"/>
      <c r="BTW54" s="687"/>
      <c r="BTX54" s="687"/>
      <c r="BTY54" s="687"/>
      <c r="BTZ54" s="687"/>
      <c r="BUA54" s="687"/>
      <c r="BUB54" s="687"/>
      <c r="BUC54" s="687"/>
      <c r="BUD54" s="687"/>
      <c r="BUE54" s="687"/>
      <c r="BUF54" s="687"/>
      <c r="BUG54" s="687"/>
      <c r="BUH54" s="687"/>
      <c r="BUI54" s="687"/>
      <c r="BUJ54" s="687"/>
      <c r="BUK54" s="687"/>
      <c r="BUL54" s="687"/>
      <c r="BUM54" s="687"/>
      <c r="BUN54" s="687"/>
      <c r="BUO54" s="687"/>
      <c r="BUP54" s="687"/>
      <c r="BUQ54" s="687"/>
      <c r="BUR54" s="687"/>
      <c r="BUS54" s="687"/>
      <c r="BUT54" s="687"/>
      <c r="BUU54" s="687"/>
      <c r="BUV54" s="687"/>
      <c r="BUW54" s="687"/>
      <c r="BUX54" s="687"/>
      <c r="BUY54" s="687"/>
      <c r="BUZ54" s="687"/>
      <c r="BVA54" s="687"/>
      <c r="BVB54" s="687"/>
      <c r="BVC54" s="687"/>
      <c r="BVD54" s="687"/>
      <c r="BVE54" s="687"/>
      <c r="BVF54" s="687"/>
      <c r="BVG54" s="687"/>
      <c r="BVH54" s="687"/>
      <c r="BVI54" s="687"/>
      <c r="BVJ54" s="687"/>
      <c r="BVK54" s="687"/>
      <c r="BVL54" s="687"/>
      <c r="BVM54" s="687"/>
      <c r="BVN54" s="687"/>
      <c r="BVO54" s="687"/>
      <c r="BVP54" s="687"/>
      <c r="BVQ54" s="687"/>
      <c r="BVR54" s="687"/>
      <c r="BVS54" s="687"/>
      <c r="BVT54" s="687"/>
      <c r="BVU54" s="687"/>
      <c r="BVV54" s="687"/>
      <c r="BVW54" s="687"/>
      <c r="BVX54" s="687"/>
      <c r="BVY54" s="687"/>
      <c r="BVZ54" s="687"/>
      <c r="BWA54" s="687"/>
      <c r="BWB54" s="687"/>
      <c r="BWC54" s="687"/>
      <c r="BWD54" s="687"/>
      <c r="BWE54" s="687"/>
      <c r="BWF54" s="687"/>
      <c r="BWG54" s="687"/>
      <c r="BWH54" s="687"/>
      <c r="BWI54" s="687"/>
      <c r="BWJ54" s="687"/>
      <c r="BWK54" s="687"/>
      <c r="BWL54" s="687"/>
      <c r="BWM54" s="687"/>
      <c r="BWN54" s="687"/>
      <c r="BWO54" s="687"/>
      <c r="BWP54" s="687"/>
      <c r="BWQ54" s="687"/>
      <c r="BWR54" s="687"/>
      <c r="BWS54" s="687"/>
      <c r="BWT54" s="687"/>
      <c r="BWU54" s="687"/>
      <c r="BWV54" s="687"/>
      <c r="BWW54" s="687"/>
      <c r="BWX54" s="687"/>
      <c r="BWY54" s="687"/>
      <c r="BWZ54" s="687"/>
      <c r="BXA54" s="687"/>
      <c r="BXB54" s="687"/>
      <c r="BXC54" s="687"/>
      <c r="BXD54" s="687"/>
      <c r="BXE54" s="687"/>
      <c r="BXF54" s="687"/>
      <c r="BXG54" s="687"/>
      <c r="BXH54" s="687"/>
      <c r="BXI54" s="687"/>
      <c r="BXJ54" s="687"/>
      <c r="BXK54" s="687"/>
      <c r="BXL54" s="687"/>
      <c r="BXM54" s="687"/>
      <c r="BXN54" s="687"/>
      <c r="BXO54" s="687"/>
      <c r="BXP54" s="687"/>
      <c r="BXQ54" s="687"/>
      <c r="BXR54" s="687"/>
      <c r="BXS54" s="687"/>
      <c r="BXT54" s="687"/>
      <c r="BXU54" s="687"/>
      <c r="BXV54" s="687"/>
      <c r="BXW54" s="687"/>
      <c r="BXX54" s="687"/>
      <c r="BXY54" s="687"/>
      <c r="BXZ54" s="687"/>
      <c r="BYA54" s="687"/>
      <c r="BYB54" s="687"/>
      <c r="BYC54" s="687"/>
      <c r="BYD54" s="687"/>
      <c r="BYE54" s="687"/>
      <c r="BYF54" s="687"/>
      <c r="BYG54" s="687"/>
      <c r="BYH54" s="687"/>
      <c r="BYI54" s="687"/>
      <c r="BYJ54" s="687"/>
      <c r="BYK54" s="687"/>
      <c r="BYL54" s="687"/>
      <c r="BYM54" s="687"/>
      <c r="BYN54" s="687"/>
      <c r="BYO54" s="687"/>
      <c r="BYP54" s="687"/>
      <c r="BYQ54" s="687"/>
      <c r="BYR54" s="687"/>
      <c r="BYS54" s="687"/>
      <c r="BYT54" s="687"/>
      <c r="BYU54" s="687"/>
      <c r="BYV54" s="687"/>
      <c r="BYW54" s="687"/>
      <c r="BYX54" s="687"/>
      <c r="BYY54" s="687"/>
      <c r="BYZ54" s="687"/>
      <c r="BZA54" s="687"/>
      <c r="BZB54" s="687"/>
      <c r="BZC54" s="687"/>
      <c r="BZD54" s="687"/>
      <c r="BZE54" s="687"/>
      <c r="BZF54" s="687"/>
      <c r="BZG54" s="687"/>
      <c r="BZH54" s="687"/>
      <c r="BZI54" s="687"/>
      <c r="BZJ54" s="687"/>
      <c r="BZK54" s="687"/>
      <c r="BZL54" s="687"/>
      <c r="BZM54" s="687"/>
      <c r="BZN54" s="687"/>
      <c r="BZO54" s="687"/>
      <c r="BZP54" s="687"/>
      <c r="BZQ54" s="687"/>
      <c r="BZR54" s="687"/>
      <c r="BZS54" s="687"/>
      <c r="BZT54" s="687"/>
      <c r="BZU54" s="687"/>
      <c r="BZV54" s="687"/>
      <c r="BZW54" s="687"/>
      <c r="BZX54" s="687"/>
      <c r="BZY54" s="687"/>
      <c r="BZZ54" s="687"/>
      <c r="CAA54" s="687"/>
      <c r="CAB54" s="687"/>
      <c r="CAC54" s="687"/>
      <c r="CAD54" s="687"/>
      <c r="CAE54" s="687"/>
      <c r="CAF54" s="687"/>
      <c r="CAG54" s="687"/>
      <c r="CAH54" s="687"/>
      <c r="CAI54" s="687"/>
      <c r="CAJ54" s="687"/>
      <c r="CAK54" s="687"/>
      <c r="CAL54" s="687"/>
      <c r="CAM54" s="687"/>
      <c r="CAN54" s="687"/>
      <c r="CAO54" s="687"/>
      <c r="CAP54" s="687"/>
      <c r="CAQ54" s="687"/>
      <c r="CAR54" s="687"/>
      <c r="CAS54" s="687"/>
      <c r="CAT54" s="687"/>
      <c r="CAU54" s="687"/>
      <c r="CAV54" s="687"/>
      <c r="CAW54" s="687"/>
      <c r="CAX54" s="687"/>
      <c r="CAY54" s="687"/>
      <c r="CAZ54" s="687"/>
      <c r="CBA54" s="687"/>
      <c r="CBB54" s="687"/>
      <c r="CBC54" s="687"/>
      <c r="CBD54" s="687"/>
      <c r="CBE54" s="687"/>
      <c r="CBF54" s="687"/>
      <c r="CBG54" s="687"/>
      <c r="CBH54" s="687"/>
      <c r="CBI54" s="687"/>
      <c r="CBJ54" s="687"/>
      <c r="CBK54" s="687"/>
      <c r="CBL54" s="687"/>
      <c r="CBM54" s="687"/>
      <c r="CBN54" s="687"/>
      <c r="CBO54" s="687"/>
      <c r="CBP54" s="687"/>
      <c r="CBQ54" s="687"/>
      <c r="CBR54" s="687"/>
      <c r="CBS54" s="687"/>
      <c r="CBT54" s="687"/>
      <c r="CBU54" s="687"/>
      <c r="CBV54" s="687"/>
      <c r="CBW54" s="687"/>
      <c r="CBX54" s="687"/>
      <c r="CBY54" s="687"/>
      <c r="CBZ54" s="687"/>
      <c r="CCA54" s="687"/>
      <c r="CCB54" s="687"/>
      <c r="CCC54" s="687"/>
      <c r="CCD54" s="687"/>
      <c r="CCE54" s="687"/>
      <c r="CCF54" s="687"/>
      <c r="CCG54" s="687"/>
      <c r="CCH54" s="687"/>
      <c r="CCI54" s="687"/>
      <c r="CCJ54" s="687"/>
      <c r="CCK54" s="687"/>
      <c r="CCL54" s="687"/>
      <c r="CCM54" s="687"/>
      <c r="CCN54" s="687"/>
      <c r="CCO54" s="687"/>
      <c r="CCP54" s="687"/>
      <c r="CCQ54" s="687"/>
      <c r="CCR54" s="687"/>
      <c r="CCS54" s="687"/>
      <c r="CCT54" s="687"/>
      <c r="CCU54" s="687"/>
      <c r="CCV54" s="687"/>
      <c r="CCW54" s="687"/>
      <c r="CCX54" s="687"/>
      <c r="CCY54" s="687"/>
      <c r="CCZ54" s="687"/>
      <c r="CDA54" s="687"/>
      <c r="CDB54" s="687"/>
      <c r="CDC54" s="687"/>
      <c r="CDD54" s="687"/>
      <c r="CDE54" s="687"/>
      <c r="CDF54" s="687"/>
      <c r="CDG54" s="687"/>
      <c r="CDH54" s="687"/>
      <c r="CDI54" s="687"/>
      <c r="CDJ54" s="687"/>
      <c r="CDK54" s="687"/>
      <c r="CDL54" s="687"/>
      <c r="CDM54" s="687"/>
      <c r="CDN54" s="687"/>
      <c r="CDO54" s="687"/>
      <c r="CDP54" s="687"/>
      <c r="CDQ54" s="687"/>
      <c r="CDR54" s="687"/>
      <c r="CDS54" s="687"/>
      <c r="CDT54" s="687"/>
      <c r="CDU54" s="687"/>
      <c r="CDV54" s="687"/>
      <c r="CDW54" s="687"/>
      <c r="CDX54" s="687"/>
      <c r="CDY54" s="687"/>
      <c r="CDZ54" s="687"/>
      <c r="CEA54" s="687"/>
      <c r="CEB54" s="687"/>
      <c r="CEC54" s="687"/>
      <c r="CED54" s="687"/>
      <c r="CEE54" s="687"/>
      <c r="CEF54" s="687"/>
      <c r="CEG54" s="687"/>
      <c r="CEH54" s="687"/>
      <c r="CEI54" s="687"/>
      <c r="CEJ54" s="687"/>
      <c r="CEK54" s="687"/>
      <c r="CEL54" s="687"/>
      <c r="CEM54" s="687"/>
      <c r="CEN54" s="687"/>
      <c r="CEO54" s="687"/>
      <c r="CEP54" s="687"/>
      <c r="CEQ54" s="687"/>
      <c r="CER54" s="687"/>
      <c r="CES54" s="687"/>
      <c r="CET54" s="687"/>
      <c r="CEU54" s="687"/>
      <c r="CEV54" s="687"/>
      <c r="CEW54" s="687"/>
      <c r="CEX54" s="687"/>
      <c r="CEY54" s="687"/>
      <c r="CEZ54" s="687"/>
      <c r="CFA54" s="687"/>
      <c r="CFB54" s="687"/>
      <c r="CFC54" s="687"/>
      <c r="CFD54" s="687"/>
      <c r="CFE54" s="687"/>
      <c r="CFF54" s="687"/>
      <c r="CFG54" s="687"/>
      <c r="CFH54" s="687"/>
      <c r="CFI54" s="687"/>
      <c r="CFJ54" s="687"/>
      <c r="CFK54" s="687"/>
      <c r="CFL54" s="687"/>
      <c r="CFM54" s="687"/>
      <c r="CFN54" s="687"/>
      <c r="CFO54" s="687"/>
      <c r="CFP54" s="687"/>
      <c r="CFQ54" s="687"/>
      <c r="CFR54" s="687"/>
      <c r="CFS54" s="687"/>
      <c r="CFT54" s="687"/>
      <c r="CFU54" s="687"/>
      <c r="CFV54" s="687"/>
      <c r="CFW54" s="687"/>
      <c r="CFX54" s="687"/>
      <c r="CFY54" s="687"/>
      <c r="CFZ54" s="687"/>
      <c r="CGA54" s="687"/>
      <c r="CGB54" s="687"/>
      <c r="CGC54" s="687"/>
      <c r="CGD54" s="687"/>
      <c r="CGE54" s="687"/>
      <c r="CGF54" s="687"/>
      <c r="CGG54" s="687"/>
      <c r="CGH54" s="687"/>
      <c r="CGI54" s="687"/>
      <c r="CGJ54" s="687"/>
      <c r="CGK54" s="687"/>
      <c r="CGL54" s="687"/>
      <c r="CGM54" s="687"/>
      <c r="CGN54" s="687"/>
      <c r="CGO54" s="687"/>
      <c r="CGP54" s="687"/>
      <c r="CGQ54" s="687"/>
      <c r="CGR54" s="687"/>
      <c r="CGS54" s="687"/>
      <c r="CGT54" s="687"/>
      <c r="CGU54" s="687"/>
      <c r="CGV54" s="687"/>
      <c r="CGW54" s="687"/>
      <c r="CGX54" s="687"/>
      <c r="CGY54" s="687"/>
      <c r="CGZ54" s="687"/>
      <c r="CHA54" s="687"/>
      <c r="CHB54" s="687"/>
      <c r="CHC54" s="687"/>
      <c r="CHD54" s="687"/>
      <c r="CHE54" s="687"/>
      <c r="CHF54" s="687"/>
      <c r="CHG54" s="687"/>
      <c r="CHH54" s="687"/>
      <c r="CHI54" s="687"/>
      <c r="CHJ54" s="687"/>
      <c r="CHK54" s="687"/>
      <c r="CHL54" s="687"/>
      <c r="CHM54" s="687"/>
      <c r="CHN54" s="687"/>
      <c r="CHO54" s="687"/>
      <c r="CHP54" s="687"/>
      <c r="CHQ54" s="687"/>
      <c r="CHR54" s="687"/>
      <c r="CHS54" s="687"/>
      <c r="CHT54" s="687"/>
      <c r="CHU54" s="687"/>
      <c r="CHV54" s="687"/>
      <c r="CHW54" s="687"/>
      <c r="CHX54" s="687"/>
      <c r="CHY54" s="687"/>
      <c r="CHZ54" s="687"/>
      <c r="CIA54" s="687"/>
      <c r="CIB54" s="687"/>
      <c r="CIC54" s="687"/>
      <c r="CID54" s="687"/>
      <c r="CIE54" s="687"/>
      <c r="CIF54" s="687"/>
      <c r="CIG54" s="687"/>
      <c r="CIH54" s="687"/>
      <c r="CII54" s="687"/>
      <c r="CIJ54" s="687"/>
      <c r="CIK54" s="687"/>
      <c r="CIL54" s="687"/>
      <c r="CIM54" s="687"/>
      <c r="CIN54" s="687"/>
      <c r="CIO54" s="687"/>
      <c r="CIP54" s="687"/>
      <c r="CIQ54" s="687"/>
      <c r="CIR54" s="687"/>
      <c r="CIS54" s="687"/>
      <c r="CIT54" s="687"/>
      <c r="CIU54" s="687"/>
      <c r="CIV54" s="687"/>
      <c r="CIW54" s="687"/>
      <c r="CIX54" s="687"/>
      <c r="CIY54" s="687"/>
      <c r="CIZ54" s="687"/>
      <c r="CJA54" s="687"/>
      <c r="CJB54" s="687"/>
      <c r="CJC54" s="687"/>
      <c r="CJD54" s="687"/>
      <c r="CJE54" s="687"/>
      <c r="CJF54" s="687"/>
      <c r="CJG54" s="687"/>
      <c r="CJH54" s="687"/>
      <c r="CJI54" s="687"/>
      <c r="CJJ54" s="687"/>
      <c r="CJK54" s="687"/>
      <c r="CJL54" s="687"/>
      <c r="CJM54" s="687"/>
      <c r="CJN54" s="687"/>
      <c r="CJO54" s="687"/>
      <c r="CJP54" s="687"/>
      <c r="CJQ54" s="687"/>
      <c r="CJR54" s="687"/>
      <c r="CJS54" s="687"/>
      <c r="CJT54" s="687"/>
      <c r="CJU54" s="687"/>
      <c r="CJV54" s="687"/>
      <c r="CJW54" s="687"/>
      <c r="CJX54" s="687"/>
      <c r="CJY54" s="687"/>
      <c r="CJZ54" s="687"/>
      <c r="CKA54" s="687"/>
      <c r="CKB54" s="687"/>
      <c r="CKC54" s="687"/>
      <c r="CKD54" s="687"/>
      <c r="CKE54" s="687"/>
      <c r="CKF54" s="687"/>
      <c r="CKG54" s="687"/>
      <c r="CKH54" s="687"/>
      <c r="CKI54" s="687"/>
      <c r="CKJ54" s="687"/>
      <c r="CKK54" s="687"/>
      <c r="CKL54" s="687"/>
      <c r="CKM54" s="687"/>
      <c r="CKN54" s="687"/>
      <c r="CKO54" s="687"/>
      <c r="CKP54" s="687"/>
      <c r="CKQ54" s="687"/>
      <c r="CKR54" s="687"/>
      <c r="CKS54" s="687"/>
      <c r="CKT54" s="687"/>
      <c r="CKU54" s="687"/>
      <c r="CKV54" s="687"/>
      <c r="CKW54" s="687"/>
      <c r="CKX54" s="687"/>
      <c r="CKY54" s="687"/>
      <c r="CKZ54" s="687"/>
      <c r="CLA54" s="687"/>
      <c r="CLB54" s="687"/>
      <c r="CLC54" s="687"/>
      <c r="CLD54" s="687"/>
      <c r="CLE54" s="687"/>
      <c r="CLF54" s="687"/>
      <c r="CLG54" s="687"/>
      <c r="CLH54" s="687"/>
      <c r="CLI54" s="687"/>
      <c r="CLJ54" s="687"/>
      <c r="CLK54" s="687"/>
      <c r="CLL54" s="687"/>
      <c r="CLM54" s="687"/>
      <c r="CLN54" s="687"/>
      <c r="CLO54" s="687"/>
      <c r="CLP54" s="687"/>
      <c r="CLQ54" s="687"/>
      <c r="CLR54" s="687"/>
      <c r="CLS54" s="687"/>
      <c r="CLT54" s="687"/>
      <c r="CLU54" s="687"/>
      <c r="CLV54" s="687"/>
      <c r="CLW54" s="687"/>
      <c r="CLX54" s="687"/>
      <c r="CLY54" s="687"/>
      <c r="CLZ54" s="687"/>
      <c r="CMA54" s="687"/>
      <c r="CMB54" s="687"/>
      <c r="CMC54" s="687"/>
      <c r="CMD54" s="687"/>
      <c r="CME54" s="687"/>
      <c r="CMF54" s="687"/>
      <c r="CMG54" s="687"/>
      <c r="CMH54" s="687"/>
      <c r="CMI54" s="687"/>
      <c r="CMJ54" s="687"/>
      <c r="CMK54" s="687"/>
      <c r="CML54" s="687"/>
      <c r="CMM54" s="687"/>
      <c r="CMN54" s="687"/>
      <c r="CMO54" s="687"/>
      <c r="CMP54" s="687"/>
      <c r="CMQ54" s="687"/>
      <c r="CMR54" s="687"/>
      <c r="CMS54" s="687"/>
      <c r="CMT54" s="687"/>
      <c r="CMU54" s="687"/>
      <c r="CMV54" s="687"/>
      <c r="CMW54" s="687"/>
      <c r="CMX54" s="687"/>
      <c r="CMY54" s="687"/>
      <c r="CMZ54" s="687"/>
      <c r="CNA54" s="687"/>
      <c r="CNB54" s="687"/>
      <c r="CNC54" s="687"/>
      <c r="CND54" s="687"/>
      <c r="CNE54" s="687"/>
      <c r="CNF54" s="687"/>
      <c r="CNG54" s="687"/>
      <c r="CNH54" s="687"/>
      <c r="CNI54" s="687"/>
      <c r="CNJ54" s="687"/>
      <c r="CNK54" s="687"/>
      <c r="CNL54" s="687"/>
      <c r="CNM54" s="687"/>
      <c r="CNN54" s="687"/>
      <c r="CNO54" s="687"/>
      <c r="CNP54" s="687"/>
      <c r="CNQ54" s="687"/>
      <c r="CNR54" s="687"/>
      <c r="CNS54" s="687"/>
      <c r="CNT54" s="687"/>
      <c r="CNU54" s="687"/>
      <c r="CNV54" s="687"/>
      <c r="CNW54" s="687"/>
      <c r="CNX54" s="687"/>
      <c r="CNY54" s="687"/>
      <c r="CNZ54" s="687"/>
      <c r="COA54" s="687"/>
      <c r="COB54" s="687"/>
      <c r="COC54" s="687"/>
      <c r="COD54" s="687"/>
      <c r="COE54" s="687"/>
      <c r="COF54" s="687"/>
      <c r="COG54" s="687"/>
      <c r="COH54" s="687"/>
      <c r="COI54" s="687"/>
      <c r="COJ54" s="687"/>
      <c r="COK54" s="687"/>
      <c r="COL54" s="687"/>
      <c r="COM54" s="687"/>
      <c r="CON54" s="687"/>
      <c r="COO54" s="687"/>
      <c r="COP54" s="687"/>
      <c r="COQ54" s="687"/>
      <c r="COR54" s="687"/>
      <c r="COS54" s="687"/>
      <c r="COT54" s="687"/>
      <c r="COU54" s="687"/>
      <c r="COV54" s="687"/>
      <c r="COW54" s="687"/>
      <c r="COX54" s="687"/>
      <c r="COY54" s="687"/>
      <c r="COZ54" s="687"/>
      <c r="CPA54" s="687"/>
      <c r="CPB54" s="687"/>
      <c r="CPC54" s="687"/>
      <c r="CPD54" s="687"/>
      <c r="CPE54" s="687"/>
      <c r="CPF54" s="687"/>
      <c r="CPG54" s="687"/>
      <c r="CPH54" s="687"/>
      <c r="CPI54" s="687"/>
      <c r="CPJ54" s="687"/>
      <c r="CPK54" s="687"/>
      <c r="CPL54" s="687"/>
      <c r="CPM54" s="687"/>
      <c r="CPN54" s="687"/>
      <c r="CPO54" s="687"/>
      <c r="CPP54" s="687"/>
      <c r="CPQ54" s="687"/>
      <c r="CPR54" s="687"/>
      <c r="CPS54" s="687"/>
      <c r="CPT54" s="687"/>
      <c r="CPU54" s="687"/>
      <c r="CPV54" s="687"/>
      <c r="CPW54" s="687"/>
      <c r="CPX54" s="687"/>
      <c r="CPY54" s="687"/>
      <c r="CPZ54" s="687"/>
      <c r="CQA54" s="687"/>
      <c r="CQB54" s="687"/>
      <c r="CQC54" s="687"/>
      <c r="CQD54" s="687"/>
      <c r="CQE54" s="687"/>
      <c r="CQF54" s="687"/>
      <c r="CQG54" s="687"/>
      <c r="CQH54" s="687"/>
      <c r="CQI54" s="687"/>
      <c r="CQJ54" s="687"/>
      <c r="CQK54" s="687"/>
      <c r="CQL54" s="687"/>
      <c r="CQM54" s="687"/>
      <c r="CQN54" s="687"/>
      <c r="CQO54" s="687"/>
      <c r="CQP54" s="687"/>
      <c r="CQQ54" s="687"/>
      <c r="CQR54" s="687"/>
      <c r="CQS54" s="687"/>
      <c r="CQT54" s="687"/>
      <c r="CQU54" s="687"/>
      <c r="CQV54" s="687"/>
      <c r="CQW54" s="687"/>
      <c r="CQX54" s="687"/>
      <c r="CQY54" s="687"/>
      <c r="CQZ54" s="687"/>
      <c r="CRA54" s="687"/>
      <c r="CRB54" s="687"/>
      <c r="CRC54" s="687"/>
      <c r="CRD54" s="687"/>
      <c r="CRE54" s="687"/>
      <c r="CRF54" s="687"/>
      <c r="CRG54" s="687"/>
      <c r="CRH54" s="687"/>
      <c r="CRI54" s="687"/>
      <c r="CRJ54" s="687"/>
      <c r="CRK54" s="687"/>
      <c r="CRL54" s="687"/>
      <c r="CRM54" s="687"/>
      <c r="CRN54" s="687"/>
      <c r="CRO54" s="687"/>
      <c r="CRP54" s="687"/>
      <c r="CRQ54" s="687"/>
      <c r="CRR54" s="687"/>
      <c r="CRS54" s="687"/>
      <c r="CRT54" s="687"/>
      <c r="CRU54" s="687"/>
      <c r="CRV54" s="687"/>
      <c r="CRW54" s="687"/>
      <c r="CRX54" s="687"/>
      <c r="CRY54" s="687"/>
      <c r="CRZ54" s="687"/>
      <c r="CSA54" s="687"/>
      <c r="CSB54" s="687"/>
      <c r="CSC54" s="687"/>
      <c r="CSD54" s="687"/>
      <c r="CSE54" s="687"/>
      <c r="CSF54" s="687"/>
      <c r="CSG54" s="687"/>
      <c r="CSH54" s="687"/>
      <c r="CSI54" s="687"/>
      <c r="CSJ54" s="687"/>
      <c r="CSK54" s="687"/>
      <c r="CSL54" s="687"/>
      <c r="CSM54" s="687"/>
      <c r="CSN54" s="687"/>
      <c r="CSO54" s="687"/>
      <c r="CSP54" s="687"/>
      <c r="CSQ54" s="687"/>
      <c r="CSR54" s="687"/>
      <c r="CSS54" s="687"/>
      <c r="CST54" s="687"/>
      <c r="CSU54" s="687"/>
      <c r="CSV54" s="687"/>
      <c r="CSW54" s="687"/>
      <c r="CSX54" s="687"/>
      <c r="CSY54" s="687"/>
      <c r="CSZ54" s="687"/>
      <c r="CTA54" s="687"/>
      <c r="CTB54" s="687"/>
      <c r="CTC54" s="687"/>
      <c r="CTD54" s="687"/>
      <c r="CTE54" s="687"/>
      <c r="CTF54" s="687"/>
      <c r="CTG54" s="687"/>
      <c r="CTH54" s="687"/>
      <c r="CTI54" s="687"/>
      <c r="CTJ54" s="687"/>
      <c r="CTK54" s="687"/>
      <c r="CTL54" s="687"/>
      <c r="CTM54" s="687"/>
      <c r="CTN54" s="687"/>
      <c r="CTO54" s="687"/>
      <c r="CTP54" s="687"/>
      <c r="CTQ54" s="687"/>
      <c r="CTR54" s="687"/>
      <c r="CTS54" s="687"/>
      <c r="CTT54" s="687"/>
      <c r="CTU54" s="687"/>
      <c r="CTV54" s="687"/>
      <c r="CTW54" s="687"/>
      <c r="CTX54" s="687"/>
      <c r="CTY54" s="687"/>
      <c r="CTZ54" s="687"/>
      <c r="CUA54" s="687"/>
      <c r="CUB54" s="687"/>
      <c r="CUC54" s="687"/>
      <c r="CUD54" s="687"/>
      <c r="CUE54" s="687"/>
      <c r="CUF54" s="687"/>
      <c r="CUG54" s="687"/>
      <c r="CUH54" s="687"/>
      <c r="CUI54" s="687"/>
      <c r="CUJ54" s="687"/>
      <c r="CUK54" s="687"/>
      <c r="CUL54" s="687"/>
      <c r="CUM54" s="687"/>
      <c r="CUN54" s="687"/>
      <c r="CUO54" s="687"/>
      <c r="CUP54" s="687"/>
      <c r="CUQ54" s="687"/>
      <c r="CUR54" s="687"/>
      <c r="CUS54" s="687"/>
      <c r="CUT54" s="687"/>
      <c r="CUU54" s="687"/>
      <c r="CUV54" s="687"/>
      <c r="CUW54" s="687"/>
      <c r="CUX54" s="687"/>
      <c r="CUY54" s="687"/>
      <c r="CUZ54" s="687"/>
      <c r="CVA54" s="687"/>
      <c r="CVB54" s="687"/>
      <c r="CVC54" s="687"/>
      <c r="CVD54" s="687"/>
      <c r="CVE54" s="687"/>
      <c r="CVF54" s="687"/>
      <c r="CVG54" s="687"/>
      <c r="CVH54" s="687"/>
      <c r="CVI54" s="687"/>
      <c r="CVJ54" s="687"/>
      <c r="CVK54" s="687"/>
      <c r="CVL54" s="687"/>
      <c r="CVM54" s="687"/>
      <c r="CVN54" s="687"/>
      <c r="CVO54" s="687"/>
      <c r="CVP54" s="687"/>
      <c r="CVQ54" s="687"/>
      <c r="CVR54" s="687"/>
      <c r="CVS54" s="687"/>
      <c r="CVT54" s="687"/>
      <c r="CVU54" s="687"/>
      <c r="CVV54" s="687"/>
      <c r="CVW54" s="687"/>
      <c r="CVX54" s="687"/>
      <c r="CVY54" s="687"/>
      <c r="CVZ54" s="687"/>
      <c r="CWA54" s="687"/>
      <c r="CWB54" s="687"/>
      <c r="CWC54" s="687"/>
      <c r="CWD54" s="687"/>
      <c r="CWE54" s="687"/>
      <c r="CWF54" s="687"/>
      <c r="CWG54" s="687"/>
      <c r="CWH54" s="687"/>
      <c r="CWI54" s="687"/>
      <c r="CWJ54" s="687"/>
      <c r="CWK54" s="687"/>
      <c r="CWL54" s="687"/>
      <c r="CWM54" s="687"/>
      <c r="CWN54" s="687"/>
      <c r="CWO54" s="687"/>
      <c r="CWP54" s="687"/>
      <c r="CWQ54" s="687"/>
      <c r="CWR54" s="687"/>
      <c r="CWS54" s="687"/>
      <c r="CWT54" s="687"/>
      <c r="CWU54" s="687"/>
      <c r="CWV54" s="687"/>
      <c r="CWW54" s="687"/>
      <c r="CWX54" s="687"/>
      <c r="CWY54" s="687"/>
      <c r="CWZ54" s="687"/>
      <c r="CXA54" s="687"/>
      <c r="CXB54" s="687"/>
      <c r="CXC54" s="687"/>
      <c r="CXD54" s="687"/>
      <c r="CXE54" s="687"/>
      <c r="CXF54" s="687"/>
      <c r="CXG54" s="687"/>
      <c r="CXH54" s="687"/>
      <c r="CXI54" s="687"/>
      <c r="CXJ54" s="687"/>
      <c r="CXK54" s="687"/>
      <c r="CXL54" s="687"/>
      <c r="CXM54" s="687"/>
      <c r="CXN54" s="687"/>
      <c r="CXO54" s="687"/>
      <c r="CXP54" s="687"/>
      <c r="CXQ54" s="687"/>
      <c r="CXR54" s="687"/>
      <c r="CXS54" s="687"/>
      <c r="CXT54" s="687"/>
      <c r="CXU54" s="687"/>
      <c r="CXV54" s="687"/>
      <c r="CXW54" s="687"/>
      <c r="CXX54" s="687"/>
      <c r="CXY54" s="687"/>
      <c r="CXZ54" s="687"/>
      <c r="CYA54" s="687"/>
      <c r="CYB54" s="687"/>
      <c r="CYC54" s="687"/>
      <c r="CYD54" s="687"/>
      <c r="CYE54" s="687"/>
      <c r="CYF54" s="687"/>
      <c r="CYG54" s="687"/>
      <c r="CYH54" s="687"/>
      <c r="CYI54" s="687"/>
      <c r="CYJ54" s="687"/>
      <c r="CYK54" s="687"/>
      <c r="CYL54" s="687"/>
      <c r="CYM54" s="687"/>
      <c r="CYN54" s="687"/>
      <c r="CYO54" s="687"/>
      <c r="CYP54" s="687"/>
      <c r="CYQ54" s="687"/>
      <c r="CYR54" s="687"/>
      <c r="CYS54" s="687"/>
      <c r="CYT54" s="687"/>
      <c r="CYU54" s="687"/>
      <c r="CYV54" s="687"/>
      <c r="CYW54" s="687"/>
      <c r="CYX54" s="687"/>
      <c r="CYY54" s="687"/>
      <c r="CYZ54" s="687"/>
      <c r="CZA54" s="687"/>
      <c r="CZB54" s="687"/>
      <c r="CZC54" s="687"/>
      <c r="CZD54" s="687"/>
      <c r="CZE54" s="687"/>
      <c r="CZF54" s="687"/>
      <c r="CZG54" s="687"/>
      <c r="CZH54" s="687"/>
      <c r="CZI54" s="687"/>
      <c r="CZJ54" s="687"/>
      <c r="CZK54" s="687"/>
      <c r="CZL54" s="687"/>
      <c r="CZM54" s="687"/>
      <c r="CZN54" s="687"/>
      <c r="CZO54" s="687"/>
      <c r="CZP54" s="687"/>
      <c r="CZQ54" s="687"/>
      <c r="CZR54" s="687"/>
      <c r="CZS54" s="687"/>
      <c r="CZT54" s="687"/>
      <c r="CZU54" s="687"/>
      <c r="CZV54" s="687"/>
      <c r="CZW54" s="687"/>
      <c r="CZX54" s="687"/>
      <c r="CZY54" s="687"/>
      <c r="CZZ54" s="687"/>
      <c r="DAA54" s="687"/>
      <c r="DAB54" s="687"/>
      <c r="DAC54" s="687"/>
      <c r="DAD54" s="687"/>
      <c r="DAE54" s="687"/>
      <c r="DAF54" s="687"/>
      <c r="DAG54" s="687"/>
      <c r="DAH54" s="687"/>
      <c r="DAI54" s="687"/>
      <c r="DAJ54" s="687"/>
      <c r="DAK54" s="687"/>
      <c r="DAL54" s="687"/>
      <c r="DAM54" s="687"/>
      <c r="DAN54" s="687"/>
      <c r="DAO54" s="687"/>
      <c r="DAP54" s="687"/>
      <c r="DAQ54" s="687"/>
      <c r="DAR54" s="687"/>
      <c r="DAS54" s="687"/>
      <c r="DAT54" s="687"/>
      <c r="DAU54" s="687"/>
      <c r="DAV54" s="687"/>
      <c r="DAW54" s="687"/>
      <c r="DAX54" s="687"/>
      <c r="DAY54" s="687"/>
      <c r="DAZ54" s="687"/>
      <c r="DBA54" s="687"/>
      <c r="DBB54" s="687"/>
      <c r="DBC54" s="687"/>
      <c r="DBD54" s="687"/>
      <c r="DBE54" s="687"/>
      <c r="DBF54" s="687"/>
      <c r="DBG54" s="687"/>
      <c r="DBH54" s="687"/>
      <c r="DBI54" s="687"/>
      <c r="DBJ54" s="687"/>
      <c r="DBK54" s="687"/>
      <c r="DBL54" s="687"/>
      <c r="DBM54" s="687"/>
      <c r="DBN54" s="687"/>
      <c r="DBO54" s="687"/>
      <c r="DBP54" s="687"/>
      <c r="DBQ54" s="687"/>
      <c r="DBR54" s="687"/>
      <c r="DBS54" s="687"/>
      <c r="DBT54" s="687"/>
      <c r="DBU54" s="687"/>
      <c r="DBV54" s="687"/>
      <c r="DBW54" s="687"/>
      <c r="DBX54" s="687"/>
      <c r="DBY54" s="687"/>
      <c r="DBZ54" s="687"/>
      <c r="DCA54" s="687"/>
      <c r="DCB54" s="687"/>
      <c r="DCC54" s="687"/>
      <c r="DCD54" s="687"/>
      <c r="DCE54" s="687"/>
      <c r="DCF54" s="687"/>
      <c r="DCG54" s="687"/>
      <c r="DCH54" s="687"/>
      <c r="DCI54" s="687"/>
      <c r="DCJ54" s="687"/>
      <c r="DCK54" s="687"/>
      <c r="DCL54" s="687"/>
      <c r="DCM54" s="687"/>
      <c r="DCN54" s="687"/>
      <c r="DCO54" s="687"/>
      <c r="DCP54" s="687"/>
      <c r="DCQ54" s="687"/>
      <c r="DCR54" s="687"/>
      <c r="DCS54" s="687"/>
      <c r="DCT54" s="687"/>
      <c r="DCU54" s="687"/>
      <c r="DCV54" s="687"/>
      <c r="DCW54" s="687"/>
      <c r="DCX54" s="687"/>
      <c r="DCY54" s="687"/>
      <c r="DCZ54" s="687"/>
      <c r="DDA54" s="687"/>
      <c r="DDB54" s="687"/>
      <c r="DDC54" s="687"/>
      <c r="DDD54" s="687"/>
      <c r="DDE54" s="687"/>
      <c r="DDF54" s="687"/>
      <c r="DDG54" s="687"/>
      <c r="DDH54" s="687"/>
      <c r="DDI54" s="687"/>
      <c r="DDJ54" s="687"/>
      <c r="DDK54" s="687"/>
      <c r="DDL54" s="687"/>
      <c r="DDM54" s="687"/>
      <c r="DDN54" s="687"/>
      <c r="DDO54" s="687"/>
      <c r="DDP54" s="687"/>
      <c r="DDQ54" s="687"/>
      <c r="DDR54" s="687"/>
      <c r="DDS54" s="687"/>
      <c r="DDT54" s="687"/>
      <c r="DDU54" s="687"/>
      <c r="DDV54" s="687"/>
      <c r="DDW54" s="687"/>
      <c r="DDX54" s="687"/>
      <c r="DDY54" s="687"/>
      <c r="DDZ54" s="687"/>
      <c r="DEA54" s="687"/>
      <c r="DEB54" s="687"/>
      <c r="DEC54" s="687"/>
      <c r="DED54" s="687"/>
      <c r="DEE54" s="687"/>
      <c r="DEF54" s="687"/>
      <c r="DEG54" s="687"/>
      <c r="DEH54" s="687"/>
      <c r="DEI54" s="687"/>
      <c r="DEJ54" s="687"/>
      <c r="DEK54" s="687"/>
      <c r="DEL54" s="687"/>
      <c r="DEM54" s="687"/>
      <c r="DEN54" s="687"/>
      <c r="DEO54" s="687"/>
      <c r="DEP54" s="687"/>
      <c r="DEQ54" s="687"/>
      <c r="DER54" s="687"/>
      <c r="DES54" s="687"/>
      <c r="DET54" s="687"/>
      <c r="DEU54" s="687"/>
      <c r="DEV54" s="687"/>
      <c r="DEW54" s="687"/>
      <c r="DEX54" s="687"/>
      <c r="DEY54" s="687"/>
      <c r="DEZ54" s="687"/>
      <c r="DFA54" s="687"/>
      <c r="DFB54" s="687"/>
      <c r="DFC54" s="687"/>
      <c r="DFD54" s="687"/>
      <c r="DFE54" s="687"/>
      <c r="DFF54" s="687"/>
      <c r="DFG54" s="687"/>
      <c r="DFH54" s="687"/>
      <c r="DFI54" s="687"/>
      <c r="DFJ54" s="687"/>
      <c r="DFK54" s="687"/>
      <c r="DFL54" s="687"/>
      <c r="DFM54" s="687"/>
      <c r="DFN54" s="687"/>
      <c r="DFO54" s="687"/>
      <c r="DFP54" s="687"/>
      <c r="DFQ54" s="687"/>
      <c r="DFR54" s="687"/>
      <c r="DFS54" s="687"/>
      <c r="DFT54" s="687"/>
      <c r="DFU54" s="687"/>
      <c r="DFV54" s="687"/>
      <c r="DFW54" s="687"/>
      <c r="DFX54" s="687"/>
      <c r="DFY54" s="687"/>
      <c r="DFZ54" s="687"/>
      <c r="DGA54" s="687"/>
      <c r="DGB54" s="687"/>
      <c r="DGC54" s="687"/>
      <c r="DGD54" s="687"/>
      <c r="DGE54" s="687"/>
      <c r="DGF54" s="687"/>
      <c r="DGG54" s="687"/>
      <c r="DGH54" s="687"/>
      <c r="DGI54" s="687"/>
      <c r="DGJ54" s="687"/>
      <c r="DGK54" s="687"/>
      <c r="DGL54" s="687"/>
      <c r="DGM54" s="687"/>
      <c r="DGN54" s="687"/>
      <c r="DGO54" s="687"/>
      <c r="DGP54" s="687"/>
      <c r="DGQ54" s="687"/>
      <c r="DGR54" s="687"/>
      <c r="DGS54" s="687"/>
      <c r="DGT54" s="687"/>
      <c r="DGU54" s="687"/>
      <c r="DGV54" s="687"/>
      <c r="DGW54" s="687"/>
      <c r="DGX54" s="687"/>
      <c r="DGY54" s="687"/>
      <c r="DGZ54" s="687"/>
      <c r="DHA54" s="687"/>
      <c r="DHB54" s="687"/>
      <c r="DHC54" s="687"/>
      <c r="DHD54" s="687"/>
      <c r="DHE54" s="687"/>
      <c r="DHF54" s="687"/>
      <c r="DHG54" s="687"/>
      <c r="DHH54" s="687"/>
      <c r="DHI54" s="687"/>
      <c r="DHJ54" s="687"/>
      <c r="DHK54" s="687"/>
      <c r="DHL54" s="687"/>
      <c r="DHM54" s="687"/>
      <c r="DHN54" s="687"/>
      <c r="DHO54" s="687"/>
      <c r="DHP54" s="687"/>
      <c r="DHQ54" s="687"/>
      <c r="DHR54" s="687"/>
      <c r="DHS54" s="687"/>
      <c r="DHT54" s="687"/>
      <c r="DHU54" s="687"/>
      <c r="DHV54" s="687"/>
      <c r="DHW54" s="687"/>
      <c r="DHX54" s="687"/>
      <c r="DHY54" s="687"/>
      <c r="DHZ54" s="687"/>
      <c r="DIA54" s="687"/>
      <c r="DIB54" s="687"/>
      <c r="DIC54" s="687"/>
      <c r="DID54" s="687"/>
      <c r="DIE54" s="687"/>
      <c r="DIF54" s="687"/>
      <c r="DIG54" s="687"/>
      <c r="DIH54" s="687"/>
      <c r="DII54" s="687"/>
      <c r="DIJ54" s="687"/>
      <c r="DIK54" s="687"/>
      <c r="DIL54" s="687"/>
      <c r="DIM54" s="687"/>
      <c r="DIN54" s="687"/>
      <c r="DIO54" s="687"/>
      <c r="DIP54" s="687"/>
      <c r="DIQ54" s="687"/>
      <c r="DIR54" s="687"/>
      <c r="DIS54" s="687"/>
      <c r="DIT54" s="687"/>
      <c r="DIU54" s="687"/>
      <c r="DIV54" s="687"/>
      <c r="DIW54" s="687"/>
      <c r="DIX54" s="687"/>
      <c r="DIY54" s="687"/>
      <c r="DIZ54" s="687"/>
      <c r="DJA54" s="687"/>
      <c r="DJB54" s="687"/>
      <c r="DJC54" s="687"/>
      <c r="DJD54" s="687"/>
      <c r="DJE54" s="687"/>
      <c r="DJF54" s="687"/>
      <c r="DJG54" s="687"/>
      <c r="DJH54" s="687"/>
      <c r="DJI54" s="687"/>
      <c r="DJJ54" s="687"/>
      <c r="DJK54" s="687"/>
      <c r="DJL54" s="687"/>
      <c r="DJM54" s="687"/>
      <c r="DJN54" s="687"/>
      <c r="DJO54" s="687"/>
      <c r="DJP54" s="687"/>
      <c r="DJQ54" s="687"/>
      <c r="DJR54" s="687"/>
      <c r="DJS54" s="687"/>
      <c r="DJT54" s="687"/>
      <c r="DJU54" s="687"/>
      <c r="DJV54" s="687"/>
      <c r="DJW54" s="687"/>
      <c r="DJX54" s="687"/>
      <c r="DJY54" s="687"/>
      <c r="DJZ54" s="687"/>
      <c r="DKA54" s="687"/>
      <c r="DKB54" s="687"/>
      <c r="DKC54" s="687"/>
      <c r="DKD54" s="687"/>
      <c r="DKE54" s="687"/>
      <c r="DKF54" s="687"/>
      <c r="DKG54" s="687"/>
      <c r="DKH54" s="687"/>
      <c r="DKI54" s="687"/>
      <c r="DKJ54" s="687"/>
      <c r="DKK54" s="687"/>
      <c r="DKL54" s="687"/>
      <c r="DKM54" s="687"/>
      <c r="DKN54" s="687"/>
      <c r="DKO54" s="687"/>
      <c r="DKP54" s="687"/>
      <c r="DKQ54" s="687"/>
      <c r="DKR54" s="687"/>
      <c r="DKS54" s="687"/>
      <c r="DKT54" s="687"/>
      <c r="DKU54" s="687"/>
      <c r="DKV54" s="687"/>
      <c r="DKW54" s="687"/>
      <c r="DKX54" s="687"/>
      <c r="DKY54" s="687"/>
      <c r="DKZ54" s="687"/>
      <c r="DLA54" s="687"/>
      <c r="DLB54" s="687"/>
      <c r="DLC54" s="687"/>
      <c r="DLD54" s="687"/>
      <c r="DLE54" s="687"/>
      <c r="DLF54" s="687"/>
      <c r="DLG54" s="687"/>
      <c r="DLH54" s="687"/>
      <c r="DLI54" s="687"/>
      <c r="DLJ54" s="687"/>
      <c r="DLK54" s="687"/>
      <c r="DLL54" s="687"/>
      <c r="DLM54" s="687"/>
      <c r="DLN54" s="687"/>
      <c r="DLO54" s="687"/>
      <c r="DLP54" s="687"/>
      <c r="DLQ54" s="687"/>
      <c r="DLR54" s="687"/>
      <c r="DLS54" s="687"/>
      <c r="DLT54" s="687"/>
      <c r="DLU54" s="687"/>
      <c r="DLV54" s="687"/>
      <c r="DLW54" s="687"/>
      <c r="DLX54" s="687"/>
      <c r="DLY54" s="687"/>
      <c r="DLZ54" s="687"/>
      <c r="DMA54" s="687"/>
      <c r="DMB54" s="687"/>
      <c r="DMC54" s="687"/>
      <c r="DMD54" s="687"/>
      <c r="DME54" s="687"/>
      <c r="DMF54" s="687"/>
      <c r="DMG54" s="687"/>
      <c r="DMH54" s="687"/>
      <c r="DMI54" s="687"/>
      <c r="DMJ54" s="687"/>
      <c r="DMK54" s="687"/>
      <c r="DML54" s="687"/>
      <c r="DMM54" s="687"/>
      <c r="DMN54" s="687"/>
      <c r="DMO54" s="687"/>
      <c r="DMP54" s="687"/>
      <c r="DMQ54" s="687"/>
      <c r="DMR54" s="687"/>
      <c r="DMS54" s="687"/>
      <c r="DMT54" s="687"/>
      <c r="DMU54" s="687"/>
      <c r="DMV54" s="687"/>
      <c r="DMW54" s="687"/>
      <c r="DMX54" s="687"/>
      <c r="DMY54" s="687"/>
      <c r="DMZ54" s="687"/>
      <c r="DNA54" s="687"/>
      <c r="DNB54" s="687"/>
      <c r="DNC54" s="687"/>
      <c r="DND54" s="687"/>
      <c r="DNE54" s="687"/>
      <c r="DNF54" s="687"/>
      <c r="DNG54" s="687"/>
      <c r="DNH54" s="687"/>
      <c r="DNI54" s="687"/>
      <c r="DNJ54" s="687"/>
      <c r="DNK54" s="687"/>
      <c r="DNL54" s="687"/>
      <c r="DNM54" s="687"/>
      <c r="DNN54" s="687"/>
      <c r="DNO54" s="687"/>
      <c r="DNP54" s="687"/>
      <c r="DNQ54" s="687"/>
      <c r="DNR54" s="687"/>
      <c r="DNS54" s="687"/>
      <c r="DNT54" s="687"/>
      <c r="DNU54" s="687"/>
      <c r="DNV54" s="687"/>
      <c r="DNW54" s="687"/>
      <c r="DNX54" s="687"/>
      <c r="DNY54" s="687"/>
      <c r="DNZ54" s="687"/>
      <c r="DOA54" s="687"/>
      <c r="DOB54" s="687"/>
      <c r="DOC54" s="687"/>
      <c r="DOD54" s="687"/>
      <c r="DOE54" s="687"/>
      <c r="DOF54" s="687"/>
      <c r="DOG54" s="687"/>
      <c r="DOH54" s="687"/>
      <c r="DOI54" s="687"/>
      <c r="DOJ54" s="687"/>
      <c r="DOK54" s="687"/>
      <c r="DOL54" s="687"/>
      <c r="DOM54" s="687"/>
      <c r="DON54" s="687"/>
      <c r="DOO54" s="687"/>
      <c r="DOP54" s="687"/>
      <c r="DOQ54" s="687"/>
      <c r="DOR54" s="687"/>
      <c r="DOS54" s="687"/>
      <c r="DOT54" s="687"/>
      <c r="DOU54" s="687"/>
      <c r="DOV54" s="687"/>
      <c r="DOW54" s="687"/>
      <c r="DOX54" s="687"/>
      <c r="DOY54" s="687"/>
      <c r="DOZ54" s="687"/>
      <c r="DPA54" s="687"/>
      <c r="DPB54" s="687"/>
      <c r="DPC54" s="687"/>
      <c r="DPD54" s="687"/>
      <c r="DPE54" s="687"/>
      <c r="DPF54" s="687"/>
      <c r="DPG54" s="687"/>
      <c r="DPH54" s="687"/>
      <c r="DPI54" s="687"/>
      <c r="DPJ54" s="687"/>
      <c r="DPK54" s="687"/>
      <c r="DPL54" s="687"/>
      <c r="DPM54" s="687"/>
      <c r="DPN54" s="687"/>
      <c r="DPO54" s="687"/>
      <c r="DPP54" s="687"/>
      <c r="DPQ54" s="687"/>
      <c r="DPR54" s="687"/>
      <c r="DPS54" s="687"/>
      <c r="DPT54" s="687"/>
      <c r="DPU54" s="687"/>
      <c r="DPV54" s="687"/>
      <c r="DPW54" s="687"/>
      <c r="DPX54" s="687"/>
      <c r="DPY54" s="687"/>
      <c r="DPZ54" s="687"/>
      <c r="DQA54" s="687"/>
      <c r="DQB54" s="687"/>
      <c r="DQC54" s="687"/>
      <c r="DQD54" s="687"/>
      <c r="DQE54" s="687"/>
      <c r="DQF54" s="687"/>
      <c r="DQG54" s="687"/>
      <c r="DQH54" s="687"/>
      <c r="DQI54" s="687"/>
      <c r="DQJ54" s="687"/>
      <c r="DQK54" s="687"/>
      <c r="DQL54" s="687"/>
      <c r="DQM54" s="687"/>
      <c r="DQN54" s="687"/>
      <c r="DQO54" s="687"/>
      <c r="DQP54" s="687"/>
      <c r="DQQ54" s="687"/>
      <c r="DQR54" s="687"/>
      <c r="DQS54" s="687"/>
      <c r="DQT54" s="687"/>
      <c r="DQU54" s="687"/>
      <c r="DQV54" s="687"/>
      <c r="DQW54" s="687"/>
      <c r="DQX54" s="687"/>
      <c r="DQY54" s="687"/>
      <c r="DQZ54" s="687"/>
      <c r="DRA54" s="687"/>
      <c r="DRB54" s="687"/>
      <c r="DRC54" s="687"/>
      <c r="DRD54" s="687"/>
      <c r="DRE54" s="687"/>
      <c r="DRF54" s="687"/>
      <c r="DRG54" s="687"/>
      <c r="DRH54" s="687"/>
      <c r="DRI54" s="687"/>
      <c r="DRJ54" s="687"/>
      <c r="DRK54" s="687"/>
      <c r="DRL54" s="687"/>
      <c r="DRM54" s="687"/>
      <c r="DRN54" s="687"/>
      <c r="DRO54" s="687"/>
      <c r="DRP54" s="687"/>
      <c r="DRQ54" s="687"/>
      <c r="DRR54" s="687"/>
      <c r="DRS54" s="687"/>
      <c r="DRT54" s="687"/>
      <c r="DRU54" s="687"/>
      <c r="DRV54" s="687"/>
      <c r="DRW54" s="687"/>
      <c r="DRX54" s="687"/>
      <c r="DRY54" s="687"/>
      <c r="DRZ54" s="687"/>
      <c r="DSA54" s="687"/>
      <c r="DSB54" s="687"/>
      <c r="DSC54" s="687"/>
      <c r="DSD54" s="687"/>
      <c r="DSE54" s="687"/>
      <c r="DSF54" s="687"/>
      <c r="DSG54" s="687"/>
      <c r="DSH54" s="687"/>
      <c r="DSI54" s="687"/>
      <c r="DSJ54" s="687"/>
      <c r="DSK54" s="687"/>
      <c r="DSL54" s="687"/>
      <c r="DSM54" s="687"/>
      <c r="DSN54" s="687"/>
      <c r="DSO54" s="687"/>
      <c r="DSP54" s="687"/>
      <c r="DSQ54" s="687"/>
      <c r="DSR54" s="687"/>
      <c r="DSS54" s="687"/>
      <c r="DST54" s="687"/>
      <c r="DSU54" s="687"/>
      <c r="DSV54" s="687"/>
      <c r="DSW54" s="687"/>
      <c r="DSX54" s="687"/>
      <c r="DSY54" s="687"/>
      <c r="DSZ54" s="687"/>
      <c r="DTA54" s="687"/>
      <c r="DTB54" s="687"/>
      <c r="DTC54" s="687"/>
      <c r="DTD54" s="687"/>
      <c r="DTE54" s="687"/>
      <c r="DTF54" s="687"/>
      <c r="DTG54" s="687"/>
      <c r="DTH54" s="687"/>
      <c r="DTI54" s="687"/>
      <c r="DTJ54" s="687"/>
      <c r="DTK54" s="687"/>
      <c r="DTL54" s="687"/>
      <c r="DTM54" s="687"/>
      <c r="DTN54" s="687"/>
      <c r="DTO54" s="687"/>
      <c r="DTP54" s="687"/>
      <c r="DTQ54" s="687"/>
      <c r="DTR54" s="687"/>
      <c r="DTS54" s="687"/>
      <c r="DTT54" s="687"/>
      <c r="DTU54" s="687"/>
      <c r="DTV54" s="687"/>
      <c r="DTW54" s="687"/>
      <c r="DTX54" s="687"/>
      <c r="DTY54" s="687"/>
      <c r="DTZ54" s="687"/>
      <c r="DUA54" s="687"/>
      <c r="DUB54" s="687"/>
      <c r="DUC54" s="687"/>
      <c r="DUD54" s="687"/>
      <c r="DUE54" s="687"/>
      <c r="DUF54" s="687"/>
      <c r="DUG54" s="687"/>
      <c r="DUH54" s="687"/>
      <c r="DUI54" s="687"/>
      <c r="DUJ54" s="687"/>
      <c r="DUK54" s="687"/>
      <c r="DUL54" s="687"/>
      <c r="DUM54" s="687"/>
      <c r="DUN54" s="687"/>
      <c r="DUO54" s="687"/>
      <c r="DUP54" s="687"/>
      <c r="DUQ54" s="687"/>
      <c r="DUR54" s="687"/>
      <c r="DUS54" s="687"/>
      <c r="DUT54" s="687"/>
      <c r="DUU54" s="687"/>
      <c r="DUV54" s="687"/>
      <c r="DUW54" s="687"/>
      <c r="DUX54" s="687"/>
      <c r="DUY54" s="687"/>
      <c r="DUZ54" s="687"/>
      <c r="DVA54" s="687"/>
      <c r="DVB54" s="687"/>
      <c r="DVC54" s="687"/>
      <c r="DVD54" s="687"/>
      <c r="DVE54" s="687"/>
      <c r="DVF54" s="687"/>
      <c r="DVG54" s="687"/>
      <c r="DVH54" s="687"/>
      <c r="DVI54" s="687"/>
      <c r="DVJ54" s="687"/>
      <c r="DVK54" s="687"/>
      <c r="DVL54" s="687"/>
      <c r="DVM54" s="687"/>
      <c r="DVN54" s="687"/>
      <c r="DVO54" s="687"/>
      <c r="DVP54" s="687"/>
      <c r="DVQ54" s="687"/>
      <c r="DVR54" s="687"/>
      <c r="DVS54" s="687"/>
      <c r="DVT54" s="687"/>
      <c r="DVU54" s="687"/>
      <c r="DVV54" s="687"/>
      <c r="DVW54" s="687"/>
      <c r="DVX54" s="687"/>
      <c r="DVY54" s="687"/>
      <c r="DVZ54" s="687"/>
      <c r="DWA54" s="687"/>
      <c r="DWB54" s="687"/>
      <c r="DWC54" s="687"/>
      <c r="DWD54" s="687"/>
      <c r="DWE54" s="687"/>
      <c r="DWF54" s="687"/>
      <c r="DWG54" s="687"/>
      <c r="DWH54" s="687"/>
      <c r="DWI54" s="687"/>
      <c r="DWJ54" s="687"/>
      <c r="DWK54" s="687"/>
      <c r="DWL54" s="687"/>
      <c r="DWM54" s="687"/>
      <c r="DWN54" s="687"/>
      <c r="DWO54" s="687"/>
      <c r="DWP54" s="687"/>
      <c r="DWQ54" s="687"/>
      <c r="DWR54" s="687"/>
      <c r="DWS54" s="687"/>
      <c r="DWT54" s="687"/>
      <c r="DWU54" s="687"/>
      <c r="DWV54" s="687"/>
      <c r="DWW54" s="687"/>
      <c r="DWX54" s="687"/>
      <c r="DWY54" s="687"/>
      <c r="DWZ54" s="687"/>
      <c r="DXA54" s="687"/>
      <c r="DXB54" s="687"/>
      <c r="DXC54" s="687"/>
      <c r="DXD54" s="687"/>
      <c r="DXE54" s="687"/>
      <c r="DXF54" s="687"/>
      <c r="DXG54" s="687"/>
      <c r="DXH54" s="687"/>
      <c r="DXI54" s="687"/>
      <c r="DXJ54" s="687"/>
      <c r="DXK54" s="687"/>
      <c r="DXL54" s="687"/>
      <c r="DXM54" s="687"/>
      <c r="DXN54" s="687"/>
      <c r="DXO54" s="687"/>
      <c r="DXP54" s="687"/>
      <c r="DXQ54" s="687"/>
      <c r="DXR54" s="687"/>
      <c r="DXS54" s="687"/>
      <c r="DXT54" s="687"/>
      <c r="DXU54" s="687"/>
      <c r="DXV54" s="687"/>
      <c r="DXW54" s="687"/>
      <c r="DXX54" s="687"/>
      <c r="DXY54" s="687"/>
      <c r="DXZ54" s="687"/>
      <c r="DYA54" s="687"/>
      <c r="DYB54" s="687"/>
      <c r="DYC54" s="687"/>
      <c r="DYD54" s="687"/>
      <c r="DYE54" s="687"/>
      <c r="DYF54" s="687"/>
      <c r="DYG54" s="687"/>
      <c r="DYH54" s="687"/>
      <c r="DYI54" s="687"/>
      <c r="DYJ54" s="687"/>
      <c r="DYK54" s="687"/>
      <c r="DYL54" s="687"/>
      <c r="DYM54" s="687"/>
      <c r="DYN54" s="687"/>
      <c r="DYO54" s="687"/>
      <c r="DYP54" s="687"/>
      <c r="DYQ54" s="687"/>
      <c r="DYR54" s="687"/>
      <c r="DYS54" s="687"/>
      <c r="DYT54" s="687"/>
      <c r="DYU54" s="687"/>
      <c r="DYV54" s="687"/>
      <c r="DYW54" s="687"/>
      <c r="DYX54" s="687"/>
      <c r="DYY54" s="687"/>
      <c r="DYZ54" s="687"/>
      <c r="DZA54" s="687"/>
      <c r="DZB54" s="687"/>
      <c r="DZC54" s="687"/>
      <c r="DZD54" s="687"/>
      <c r="DZE54" s="687"/>
      <c r="DZF54" s="687"/>
      <c r="DZG54" s="687"/>
      <c r="DZH54" s="687"/>
      <c r="DZI54" s="687"/>
      <c r="DZJ54" s="687"/>
      <c r="DZK54" s="687"/>
      <c r="DZL54" s="687"/>
      <c r="DZM54" s="687"/>
      <c r="DZN54" s="687"/>
      <c r="DZO54" s="687"/>
      <c r="DZP54" s="687"/>
      <c r="DZQ54" s="687"/>
      <c r="DZR54" s="687"/>
      <c r="DZS54" s="687"/>
      <c r="DZT54" s="687"/>
      <c r="DZU54" s="687"/>
      <c r="DZV54" s="687"/>
      <c r="DZW54" s="687"/>
      <c r="DZX54" s="687"/>
      <c r="DZY54" s="687"/>
      <c r="DZZ54" s="687"/>
      <c r="EAA54" s="687"/>
      <c r="EAB54" s="687"/>
      <c r="EAC54" s="687"/>
      <c r="EAD54" s="687"/>
      <c r="EAE54" s="687"/>
      <c r="EAF54" s="687"/>
      <c r="EAG54" s="687"/>
      <c r="EAH54" s="687"/>
      <c r="EAI54" s="687"/>
      <c r="EAJ54" s="687"/>
      <c r="EAK54" s="687"/>
      <c r="EAL54" s="687"/>
      <c r="EAM54" s="687"/>
      <c r="EAN54" s="687"/>
      <c r="EAO54" s="687"/>
      <c r="EAP54" s="687"/>
      <c r="EAQ54" s="687"/>
      <c r="EAR54" s="687"/>
      <c r="EAS54" s="687"/>
      <c r="EAT54" s="687"/>
      <c r="EAU54" s="687"/>
      <c r="EAV54" s="687"/>
      <c r="EAW54" s="687"/>
      <c r="EAX54" s="687"/>
      <c r="EAY54" s="687"/>
      <c r="EAZ54" s="687"/>
      <c r="EBA54" s="687"/>
      <c r="EBB54" s="687"/>
      <c r="EBC54" s="687"/>
      <c r="EBD54" s="687"/>
      <c r="EBE54" s="687"/>
      <c r="EBF54" s="687"/>
      <c r="EBG54" s="687"/>
      <c r="EBH54" s="687"/>
      <c r="EBI54" s="687"/>
      <c r="EBJ54" s="687"/>
      <c r="EBK54" s="687"/>
      <c r="EBL54" s="687"/>
      <c r="EBM54" s="687"/>
      <c r="EBN54" s="687"/>
      <c r="EBO54" s="687"/>
      <c r="EBP54" s="687"/>
      <c r="EBQ54" s="687"/>
      <c r="EBR54" s="687"/>
      <c r="EBS54" s="687"/>
      <c r="EBT54" s="687"/>
      <c r="EBU54" s="687"/>
      <c r="EBV54" s="687"/>
      <c r="EBW54" s="687"/>
      <c r="EBX54" s="687"/>
      <c r="EBY54" s="687"/>
      <c r="EBZ54" s="687"/>
      <c r="ECA54" s="687"/>
      <c r="ECB54" s="687"/>
      <c r="ECC54" s="687"/>
      <c r="ECD54" s="687"/>
      <c r="ECE54" s="687"/>
      <c r="ECF54" s="687"/>
      <c r="ECG54" s="687"/>
      <c r="ECH54" s="687"/>
      <c r="ECI54" s="687"/>
      <c r="ECJ54" s="687"/>
      <c r="ECK54" s="687"/>
      <c r="ECL54" s="687"/>
      <c r="ECM54" s="687"/>
      <c r="ECN54" s="687"/>
      <c r="ECO54" s="687"/>
      <c r="ECP54" s="687"/>
      <c r="ECQ54" s="687"/>
      <c r="ECR54" s="687"/>
      <c r="ECS54" s="687"/>
      <c r="ECT54" s="687"/>
      <c r="ECU54" s="687"/>
      <c r="ECV54" s="687"/>
      <c r="ECW54" s="687"/>
      <c r="ECX54" s="687"/>
      <c r="ECY54" s="687"/>
      <c r="ECZ54" s="687"/>
      <c r="EDA54" s="687"/>
      <c r="EDB54" s="687"/>
      <c r="EDC54" s="687"/>
      <c r="EDD54" s="687"/>
      <c r="EDE54" s="687"/>
      <c r="EDF54" s="687"/>
      <c r="EDG54" s="687"/>
      <c r="EDH54" s="687"/>
      <c r="EDI54" s="687"/>
      <c r="EDJ54" s="687"/>
      <c r="EDK54" s="687"/>
      <c r="EDL54" s="687"/>
      <c r="EDM54" s="687"/>
      <c r="EDN54" s="687"/>
      <c r="EDO54" s="687"/>
      <c r="EDP54" s="687"/>
      <c r="EDQ54" s="687"/>
      <c r="EDR54" s="687"/>
      <c r="EDS54" s="687"/>
      <c r="EDT54" s="687"/>
      <c r="EDU54" s="687"/>
      <c r="EDV54" s="687"/>
      <c r="EDW54" s="687"/>
      <c r="EDX54" s="687"/>
      <c r="EDY54" s="687"/>
      <c r="EDZ54" s="687"/>
      <c r="EEA54" s="687"/>
      <c r="EEB54" s="687"/>
      <c r="EEC54" s="687"/>
      <c r="EED54" s="687"/>
      <c r="EEE54" s="687"/>
      <c r="EEF54" s="687"/>
      <c r="EEG54" s="687"/>
      <c r="EEH54" s="687"/>
      <c r="EEI54" s="687"/>
      <c r="EEJ54" s="687"/>
      <c r="EEK54" s="687"/>
      <c r="EEL54" s="687"/>
      <c r="EEM54" s="687"/>
      <c r="EEN54" s="687"/>
      <c r="EEO54" s="687"/>
      <c r="EEP54" s="687"/>
      <c r="EEQ54" s="687"/>
      <c r="EER54" s="687"/>
      <c r="EES54" s="687"/>
      <c r="EET54" s="687"/>
      <c r="EEU54" s="687"/>
      <c r="EEV54" s="687"/>
      <c r="EEW54" s="687"/>
      <c r="EEX54" s="687"/>
      <c r="EEY54" s="687"/>
      <c r="EEZ54" s="687"/>
      <c r="EFA54" s="687"/>
      <c r="EFB54" s="687"/>
      <c r="EFC54" s="687"/>
      <c r="EFD54" s="687"/>
      <c r="EFE54" s="687"/>
      <c r="EFF54" s="687"/>
      <c r="EFG54" s="687"/>
      <c r="EFH54" s="687"/>
      <c r="EFI54" s="687"/>
      <c r="EFJ54" s="687"/>
      <c r="EFK54" s="687"/>
      <c r="EFL54" s="687"/>
      <c r="EFM54" s="687"/>
      <c r="EFN54" s="687"/>
      <c r="EFO54" s="687"/>
      <c r="EFP54" s="687"/>
      <c r="EFQ54" s="687"/>
      <c r="EFR54" s="687"/>
      <c r="EFS54" s="687"/>
      <c r="EFT54" s="687"/>
      <c r="EFU54" s="687"/>
      <c r="EFV54" s="687"/>
      <c r="EFW54" s="687"/>
      <c r="EFX54" s="687"/>
      <c r="EFY54" s="687"/>
      <c r="EFZ54" s="687"/>
      <c r="EGA54" s="687"/>
      <c r="EGB54" s="687"/>
      <c r="EGC54" s="687"/>
      <c r="EGD54" s="687"/>
      <c r="EGE54" s="687"/>
      <c r="EGF54" s="687"/>
      <c r="EGG54" s="687"/>
      <c r="EGH54" s="687"/>
      <c r="EGI54" s="687"/>
      <c r="EGJ54" s="687"/>
      <c r="EGK54" s="687"/>
      <c r="EGL54" s="687"/>
      <c r="EGM54" s="687"/>
      <c r="EGN54" s="687"/>
      <c r="EGO54" s="687"/>
      <c r="EGP54" s="687"/>
      <c r="EGQ54" s="687"/>
      <c r="EGR54" s="687"/>
      <c r="EGS54" s="687"/>
      <c r="EGT54" s="687"/>
      <c r="EGU54" s="687"/>
      <c r="EGV54" s="687"/>
      <c r="EGW54" s="687"/>
      <c r="EGX54" s="687"/>
      <c r="EGY54" s="687"/>
      <c r="EGZ54" s="687"/>
      <c r="EHA54" s="687"/>
      <c r="EHB54" s="687"/>
      <c r="EHC54" s="687"/>
      <c r="EHD54" s="687"/>
      <c r="EHE54" s="687"/>
      <c r="EHF54" s="687"/>
      <c r="EHG54" s="687"/>
      <c r="EHH54" s="687"/>
      <c r="EHI54" s="687"/>
      <c r="EHJ54" s="687"/>
      <c r="EHK54" s="687"/>
      <c r="EHL54" s="687"/>
      <c r="EHM54" s="687"/>
      <c r="EHN54" s="687"/>
      <c r="EHO54" s="687"/>
      <c r="EHP54" s="687"/>
      <c r="EHQ54" s="687"/>
      <c r="EHR54" s="687"/>
      <c r="EHS54" s="687"/>
      <c r="EHT54" s="687"/>
      <c r="EHU54" s="687"/>
      <c r="EHV54" s="687"/>
      <c r="EHW54" s="687"/>
      <c r="EHX54" s="687"/>
      <c r="EHY54" s="687"/>
      <c r="EHZ54" s="687"/>
      <c r="EIA54" s="687"/>
      <c r="EIB54" s="687"/>
      <c r="EIC54" s="687"/>
      <c r="EID54" s="687"/>
      <c r="EIE54" s="687"/>
      <c r="EIF54" s="687"/>
      <c r="EIG54" s="687"/>
      <c r="EIH54" s="687"/>
      <c r="EII54" s="687"/>
      <c r="EIJ54" s="687"/>
      <c r="EIK54" s="687"/>
      <c r="EIL54" s="687"/>
      <c r="EIM54" s="687"/>
      <c r="EIN54" s="687"/>
      <c r="EIO54" s="687"/>
      <c r="EIP54" s="687"/>
      <c r="EIQ54" s="687"/>
      <c r="EIR54" s="687"/>
      <c r="EIS54" s="687"/>
      <c r="EIT54" s="687"/>
      <c r="EIU54" s="687"/>
      <c r="EIV54" s="687"/>
      <c r="EIW54" s="687"/>
      <c r="EIX54" s="687"/>
      <c r="EIY54" s="687"/>
      <c r="EIZ54" s="687"/>
      <c r="EJA54" s="687"/>
      <c r="EJB54" s="687"/>
      <c r="EJC54" s="687"/>
      <c r="EJD54" s="687"/>
      <c r="EJE54" s="687"/>
      <c r="EJF54" s="687"/>
      <c r="EJG54" s="687"/>
      <c r="EJH54" s="687"/>
      <c r="EJI54" s="687"/>
      <c r="EJJ54" s="687"/>
      <c r="EJK54" s="687"/>
      <c r="EJL54" s="687"/>
      <c r="EJM54" s="687"/>
      <c r="EJN54" s="687"/>
      <c r="EJO54" s="687"/>
      <c r="EJP54" s="687"/>
      <c r="EJQ54" s="687"/>
      <c r="EJR54" s="687"/>
      <c r="EJS54" s="687"/>
      <c r="EJT54" s="687"/>
      <c r="EJU54" s="687"/>
      <c r="EJV54" s="687"/>
      <c r="EJW54" s="687"/>
      <c r="EJX54" s="687"/>
      <c r="EJY54" s="687"/>
      <c r="EJZ54" s="687"/>
      <c r="EKA54" s="687"/>
      <c r="EKB54" s="687"/>
      <c r="EKC54" s="687"/>
      <c r="EKD54" s="687"/>
      <c r="EKE54" s="687"/>
      <c r="EKF54" s="687"/>
      <c r="EKG54" s="687"/>
      <c r="EKH54" s="687"/>
      <c r="EKI54" s="687"/>
      <c r="EKJ54" s="687"/>
      <c r="EKK54" s="687"/>
      <c r="EKL54" s="687"/>
      <c r="EKM54" s="687"/>
      <c r="EKN54" s="687"/>
      <c r="EKO54" s="687"/>
      <c r="EKP54" s="687"/>
      <c r="EKQ54" s="687"/>
      <c r="EKR54" s="687"/>
      <c r="EKS54" s="687"/>
      <c r="EKT54" s="687"/>
      <c r="EKU54" s="687"/>
      <c r="EKV54" s="687"/>
      <c r="EKW54" s="687"/>
      <c r="EKX54" s="687"/>
      <c r="EKY54" s="687"/>
      <c r="EKZ54" s="687"/>
      <c r="ELA54" s="687"/>
      <c r="ELB54" s="687"/>
      <c r="ELC54" s="687"/>
      <c r="ELD54" s="687"/>
      <c r="ELE54" s="687"/>
      <c r="ELF54" s="687"/>
      <c r="ELG54" s="687"/>
      <c r="ELH54" s="687"/>
      <c r="ELI54" s="687"/>
      <c r="ELJ54" s="687"/>
      <c r="ELK54" s="687"/>
      <c r="ELL54" s="687"/>
      <c r="ELM54" s="687"/>
      <c r="ELN54" s="687"/>
      <c r="ELO54" s="687"/>
      <c r="ELP54" s="687"/>
      <c r="ELQ54" s="687"/>
      <c r="ELR54" s="687"/>
      <c r="ELS54" s="687"/>
      <c r="ELT54" s="687"/>
      <c r="ELU54" s="687"/>
      <c r="ELV54" s="687"/>
      <c r="ELW54" s="687"/>
      <c r="ELX54" s="687"/>
      <c r="ELY54" s="687"/>
      <c r="ELZ54" s="687"/>
      <c r="EMA54" s="687"/>
      <c r="EMB54" s="687"/>
      <c r="EMC54" s="687"/>
      <c r="EMD54" s="687"/>
      <c r="EME54" s="687"/>
      <c r="EMF54" s="687"/>
      <c r="EMG54" s="687"/>
      <c r="EMH54" s="687"/>
      <c r="EMI54" s="687"/>
      <c r="EMJ54" s="687"/>
      <c r="EMK54" s="687"/>
      <c r="EML54" s="687"/>
      <c r="EMM54" s="687"/>
      <c r="EMN54" s="687"/>
      <c r="EMO54" s="687"/>
      <c r="EMP54" s="687"/>
      <c r="EMQ54" s="687"/>
      <c r="EMR54" s="687"/>
      <c r="EMS54" s="687"/>
      <c r="EMT54" s="687"/>
      <c r="EMU54" s="687"/>
      <c r="EMV54" s="687"/>
      <c r="EMW54" s="687"/>
      <c r="EMX54" s="687"/>
      <c r="EMY54" s="687"/>
      <c r="EMZ54" s="687"/>
      <c r="ENA54" s="687"/>
      <c r="ENB54" s="687"/>
      <c r="ENC54" s="687"/>
      <c r="END54" s="687"/>
      <c r="ENE54" s="687"/>
      <c r="ENF54" s="687"/>
      <c r="ENG54" s="687"/>
      <c r="ENH54" s="687"/>
      <c r="ENI54" s="687"/>
      <c r="ENJ54" s="687"/>
      <c r="ENK54" s="687"/>
      <c r="ENL54" s="687"/>
      <c r="ENM54" s="687"/>
      <c r="ENN54" s="687"/>
      <c r="ENO54" s="687"/>
      <c r="ENP54" s="687"/>
      <c r="ENQ54" s="687"/>
      <c r="ENR54" s="687"/>
      <c r="ENS54" s="687"/>
      <c r="ENT54" s="687"/>
      <c r="ENU54" s="687"/>
      <c r="ENV54" s="687"/>
      <c r="ENW54" s="687"/>
      <c r="ENX54" s="687"/>
      <c r="ENY54" s="687"/>
      <c r="ENZ54" s="687"/>
      <c r="EOA54" s="687"/>
      <c r="EOB54" s="687"/>
      <c r="EOC54" s="687"/>
      <c r="EOD54" s="687"/>
      <c r="EOE54" s="687"/>
      <c r="EOF54" s="687"/>
      <c r="EOG54" s="687"/>
      <c r="EOH54" s="687"/>
      <c r="EOI54" s="687"/>
      <c r="EOJ54" s="687"/>
      <c r="EOK54" s="687"/>
      <c r="EOL54" s="687"/>
      <c r="EOM54" s="687"/>
      <c r="EON54" s="687"/>
      <c r="EOO54" s="687"/>
      <c r="EOP54" s="687"/>
      <c r="EOQ54" s="687"/>
      <c r="EOR54" s="687"/>
      <c r="EOS54" s="687"/>
      <c r="EOT54" s="687"/>
      <c r="EOU54" s="687"/>
      <c r="EOV54" s="687"/>
      <c r="EOW54" s="687"/>
      <c r="EOX54" s="687"/>
      <c r="EOY54" s="687"/>
      <c r="EOZ54" s="687"/>
      <c r="EPA54" s="687"/>
      <c r="EPB54" s="687"/>
      <c r="EPC54" s="687"/>
      <c r="EPD54" s="687"/>
      <c r="EPE54" s="687"/>
      <c r="EPF54" s="687"/>
      <c r="EPG54" s="687"/>
      <c r="EPH54" s="687"/>
      <c r="EPI54" s="687"/>
      <c r="EPJ54" s="687"/>
      <c r="EPK54" s="687"/>
      <c r="EPL54" s="687"/>
      <c r="EPM54" s="687"/>
      <c r="EPN54" s="687"/>
      <c r="EPO54" s="687"/>
      <c r="EPP54" s="687"/>
      <c r="EPQ54" s="687"/>
      <c r="EPR54" s="687"/>
      <c r="EPS54" s="687"/>
      <c r="EPT54" s="687"/>
      <c r="EPU54" s="687"/>
      <c r="EPV54" s="687"/>
      <c r="EPW54" s="687"/>
      <c r="EPX54" s="687"/>
      <c r="EPY54" s="687"/>
      <c r="EPZ54" s="687"/>
      <c r="EQA54" s="687"/>
      <c r="EQB54" s="687"/>
      <c r="EQC54" s="687"/>
      <c r="EQD54" s="687"/>
      <c r="EQE54" s="687"/>
      <c r="EQF54" s="687"/>
      <c r="EQG54" s="687"/>
      <c r="EQH54" s="687"/>
      <c r="EQI54" s="687"/>
      <c r="EQJ54" s="687"/>
      <c r="EQK54" s="687"/>
      <c r="EQL54" s="687"/>
      <c r="EQM54" s="687"/>
      <c r="EQN54" s="687"/>
      <c r="EQO54" s="687"/>
      <c r="EQP54" s="687"/>
      <c r="EQQ54" s="687"/>
      <c r="EQR54" s="687"/>
      <c r="EQS54" s="687"/>
      <c r="EQT54" s="687"/>
      <c r="EQU54" s="687"/>
      <c r="EQV54" s="687"/>
      <c r="EQW54" s="687"/>
      <c r="EQX54" s="687"/>
      <c r="EQY54" s="687"/>
      <c r="EQZ54" s="687"/>
      <c r="ERA54" s="687"/>
      <c r="ERB54" s="687"/>
      <c r="ERC54" s="687"/>
      <c r="ERD54" s="687"/>
      <c r="ERE54" s="687"/>
      <c r="ERF54" s="687"/>
      <c r="ERG54" s="687"/>
      <c r="ERH54" s="687"/>
      <c r="ERI54" s="687"/>
      <c r="ERJ54" s="687"/>
      <c r="ERK54" s="687"/>
      <c r="ERL54" s="687"/>
      <c r="ERM54" s="687"/>
      <c r="ERN54" s="687"/>
      <c r="ERO54" s="687"/>
      <c r="ERP54" s="687"/>
      <c r="ERQ54" s="687"/>
      <c r="ERR54" s="687"/>
      <c r="ERS54" s="687"/>
      <c r="ERT54" s="687"/>
      <c r="ERU54" s="687"/>
      <c r="ERV54" s="687"/>
      <c r="ERW54" s="687"/>
      <c r="ERX54" s="687"/>
      <c r="ERY54" s="687"/>
      <c r="ERZ54" s="687"/>
      <c r="ESA54" s="687"/>
      <c r="ESB54" s="687"/>
      <c r="ESC54" s="687"/>
      <c r="ESD54" s="687"/>
      <c r="ESE54" s="687"/>
      <c r="ESF54" s="687"/>
      <c r="ESG54" s="687"/>
      <c r="ESH54" s="687"/>
      <c r="ESI54" s="687"/>
      <c r="ESJ54" s="687"/>
      <c r="ESK54" s="687"/>
      <c r="ESL54" s="687"/>
      <c r="ESM54" s="687"/>
      <c r="ESN54" s="687"/>
      <c r="ESO54" s="687"/>
      <c r="ESP54" s="687"/>
      <c r="ESQ54" s="687"/>
      <c r="ESR54" s="687"/>
      <c r="ESS54" s="687"/>
      <c r="EST54" s="687"/>
      <c r="ESU54" s="687"/>
      <c r="ESV54" s="687"/>
      <c r="ESW54" s="687"/>
      <c r="ESX54" s="687"/>
      <c r="ESY54" s="687"/>
      <c r="ESZ54" s="687"/>
      <c r="ETA54" s="687"/>
      <c r="ETB54" s="687"/>
      <c r="ETC54" s="687"/>
      <c r="ETD54" s="687"/>
      <c r="ETE54" s="687"/>
      <c r="ETF54" s="687"/>
      <c r="ETG54" s="687"/>
      <c r="ETH54" s="687"/>
      <c r="ETI54" s="687"/>
      <c r="ETJ54" s="687"/>
      <c r="ETK54" s="687"/>
      <c r="ETL54" s="687"/>
      <c r="ETM54" s="687"/>
      <c r="ETN54" s="687"/>
      <c r="ETO54" s="687"/>
      <c r="ETP54" s="687"/>
      <c r="ETQ54" s="687"/>
      <c r="ETR54" s="687"/>
      <c r="ETS54" s="687"/>
      <c r="ETT54" s="687"/>
      <c r="ETU54" s="687"/>
      <c r="ETV54" s="687"/>
      <c r="ETW54" s="687"/>
      <c r="ETX54" s="687"/>
      <c r="ETY54" s="687"/>
      <c r="ETZ54" s="687"/>
      <c r="EUA54" s="687"/>
      <c r="EUB54" s="687"/>
      <c r="EUC54" s="687"/>
      <c r="EUD54" s="687"/>
      <c r="EUE54" s="687"/>
      <c r="EUF54" s="687"/>
      <c r="EUG54" s="687"/>
      <c r="EUH54" s="687"/>
      <c r="EUI54" s="687"/>
      <c r="EUJ54" s="687"/>
      <c r="EUK54" s="687"/>
      <c r="EUL54" s="687"/>
      <c r="EUM54" s="687"/>
      <c r="EUN54" s="687"/>
      <c r="EUO54" s="687"/>
      <c r="EUP54" s="687"/>
      <c r="EUQ54" s="687"/>
      <c r="EUR54" s="687"/>
      <c r="EUS54" s="687"/>
      <c r="EUT54" s="687"/>
      <c r="EUU54" s="687"/>
      <c r="EUV54" s="687"/>
      <c r="EUW54" s="687"/>
      <c r="EUX54" s="687"/>
      <c r="EUY54" s="687"/>
      <c r="EUZ54" s="687"/>
      <c r="EVA54" s="687"/>
      <c r="EVB54" s="687"/>
      <c r="EVC54" s="687"/>
      <c r="EVD54" s="687"/>
      <c r="EVE54" s="687"/>
      <c r="EVF54" s="687"/>
      <c r="EVG54" s="687"/>
      <c r="EVH54" s="687"/>
      <c r="EVI54" s="687"/>
      <c r="EVJ54" s="687"/>
      <c r="EVK54" s="687"/>
      <c r="EVL54" s="687"/>
      <c r="EVM54" s="687"/>
      <c r="EVN54" s="687"/>
      <c r="EVO54" s="687"/>
      <c r="EVP54" s="687"/>
      <c r="EVQ54" s="687"/>
      <c r="EVR54" s="687"/>
      <c r="EVS54" s="687"/>
      <c r="EVT54" s="687"/>
      <c r="EVU54" s="687"/>
      <c r="EVV54" s="687"/>
      <c r="EVW54" s="687"/>
      <c r="EVX54" s="687"/>
      <c r="EVY54" s="687"/>
      <c r="EVZ54" s="687"/>
      <c r="EWA54" s="687"/>
      <c r="EWB54" s="687"/>
      <c r="EWC54" s="687"/>
      <c r="EWD54" s="687"/>
      <c r="EWE54" s="687"/>
      <c r="EWF54" s="687"/>
      <c r="EWG54" s="687"/>
      <c r="EWH54" s="687"/>
      <c r="EWI54" s="687"/>
      <c r="EWJ54" s="687"/>
      <c r="EWK54" s="687"/>
      <c r="EWL54" s="687"/>
      <c r="EWM54" s="687"/>
      <c r="EWN54" s="687"/>
      <c r="EWO54" s="687"/>
      <c r="EWP54" s="687"/>
      <c r="EWQ54" s="687"/>
      <c r="EWR54" s="687"/>
      <c r="EWS54" s="687"/>
      <c r="EWT54" s="687"/>
      <c r="EWU54" s="687"/>
      <c r="EWV54" s="687"/>
      <c r="EWW54" s="687"/>
      <c r="EWX54" s="687"/>
      <c r="EWY54" s="687"/>
      <c r="EWZ54" s="687"/>
      <c r="EXA54" s="687"/>
      <c r="EXB54" s="687"/>
      <c r="EXC54" s="687"/>
      <c r="EXD54" s="687"/>
      <c r="EXE54" s="687"/>
      <c r="EXF54" s="687"/>
      <c r="EXG54" s="687"/>
      <c r="EXH54" s="687"/>
      <c r="EXI54" s="687"/>
      <c r="EXJ54" s="687"/>
      <c r="EXK54" s="687"/>
      <c r="EXL54" s="687"/>
      <c r="EXM54" s="687"/>
      <c r="EXN54" s="687"/>
      <c r="EXO54" s="687"/>
      <c r="EXP54" s="687"/>
      <c r="EXQ54" s="687"/>
      <c r="EXR54" s="687"/>
      <c r="EXS54" s="687"/>
      <c r="EXT54" s="687"/>
      <c r="EXU54" s="687"/>
      <c r="EXV54" s="687"/>
      <c r="EXW54" s="687"/>
      <c r="EXX54" s="687"/>
      <c r="EXY54" s="687"/>
      <c r="EXZ54" s="687"/>
      <c r="EYA54" s="687"/>
      <c r="EYB54" s="687"/>
      <c r="EYC54" s="687"/>
      <c r="EYD54" s="687"/>
      <c r="EYE54" s="687"/>
      <c r="EYF54" s="687"/>
      <c r="EYG54" s="687"/>
      <c r="EYH54" s="687"/>
      <c r="EYI54" s="687"/>
      <c r="EYJ54" s="687"/>
      <c r="EYK54" s="687"/>
      <c r="EYL54" s="687"/>
      <c r="EYM54" s="687"/>
      <c r="EYN54" s="687"/>
      <c r="EYO54" s="687"/>
      <c r="EYP54" s="687"/>
      <c r="EYQ54" s="687"/>
      <c r="EYR54" s="687"/>
      <c r="EYS54" s="687"/>
      <c r="EYT54" s="687"/>
      <c r="EYU54" s="687"/>
      <c r="EYV54" s="687"/>
      <c r="EYW54" s="687"/>
      <c r="EYX54" s="687"/>
      <c r="EYY54" s="687"/>
      <c r="EYZ54" s="687"/>
      <c r="EZA54" s="687"/>
      <c r="EZB54" s="687"/>
      <c r="EZC54" s="687"/>
      <c r="EZD54" s="687"/>
      <c r="EZE54" s="687"/>
      <c r="EZF54" s="687"/>
      <c r="EZG54" s="687"/>
      <c r="EZH54" s="687"/>
      <c r="EZI54" s="687"/>
      <c r="EZJ54" s="687"/>
      <c r="EZK54" s="687"/>
      <c r="EZL54" s="687"/>
      <c r="EZM54" s="687"/>
      <c r="EZN54" s="687"/>
      <c r="EZO54" s="687"/>
      <c r="EZP54" s="687"/>
      <c r="EZQ54" s="687"/>
      <c r="EZR54" s="687"/>
      <c r="EZS54" s="687"/>
      <c r="EZT54" s="687"/>
      <c r="EZU54" s="687"/>
      <c r="EZV54" s="687"/>
      <c r="EZW54" s="687"/>
      <c r="EZX54" s="687"/>
      <c r="EZY54" s="687"/>
      <c r="EZZ54" s="687"/>
      <c r="FAA54" s="687"/>
      <c r="FAB54" s="687"/>
      <c r="FAC54" s="687"/>
      <c r="FAD54" s="687"/>
      <c r="FAE54" s="687"/>
      <c r="FAF54" s="687"/>
      <c r="FAG54" s="687"/>
      <c r="FAH54" s="687"/>
      <c r="FAI54" s="687"/>
      <c r="FAJ54" s="687"/>
      <c r="FAK54" s="687"/>
      <c r="FAL54" s="687"/>
      <c r="FAM54" s="687"/>
      <c r="FAN54" s="687"/>
      <c r="FAO54" s="687"/>
      <c r="FAP54" s="687"/>
      <c r="FAQ54" s="687"/>
      <c r="FAR54" s="687"/>
      <c r="FAS54" s="687"/>
      <c r="FAT54" s="687"/>
      <c r="FAU54" s="687"/>
      <c r="FAV54" s="687"/>
      <c r="FAW54" s="687"/>
      <c r="FAX54" s="687"/>
      <c r="FAY54" s="687"/>
      <c r="FAZ54" s="687"/>
      <c r="FBA54" s="687"/>
      <c r="FBB54" s="687"/>
      <c r="FBC54" s="687"/>
      <c r="FBD54" s="687"/>
      <c r="FBE54" s="687"/>
      <c r="FBF54" s="687"/>
      <c r="FBG54" s="687"/>
      <c r="FBH54" s="687"/>
      <c r="FBI54" s="687"/>
      <c r="FBJ54" s="687"/>
      <c r="FBK54" s="687"/>
      <c r="FBL54" s="687"/>
      <c r="FBM54" s="687"/>
      <c r="FBN54" s="687"/>
      <c r="FBO54" s="687"/>
      <c r="FBP54" s="687"/>
      <c r="FBQ54" s="687"/>
      <c r="FBR54" s="687"/>
      <c r="FBS54" s="687"/>
      <c r="FBT54" s="687"/>
      <c r="FBU54" s="687"/>
      <c r="FBV54" s="687"/>
      <c r="FBW54" s="687"/>
      <c r="FBX54" s="687"/>
      <c r="FBY54" s="687"/>
      <c r="FBZ54" s="687"/>
      <c r="FCA54" s="687"/>
      <c r="FCB54" s="687"/>
      <c r="FCC54" s="687"/>
      <c r="FCD54" s="687"/>
      <c r="FCE54" s="687"/>
      <c r="FCF54" s="687"/>
      <c r="FCG54" s="687"/>
      <c r="FCH54" s="687"/>
      <c r="FCI54" s="687"/>
      <c r="FCJ54" s="687"/>
      <c r="FCK54" s="687"/>
      <c r="FCL54" s="687"/>
      <c r="FCM54" s="687"/>
      <c r="FCN54" s="687"/>
      <c r="FCO54" s="687"/>
      <c r="FCP54" s="687"/>
      <c r="FCQ54" s="687"/>
      <c r="FCR54" s="687"/>
      <c r="FCS54" s="687"/>
      <c r="FCT54" s="687"/>
      <c r="FCU54" s="687"/>
      <c r="FCV54" s="687"/>
      <c r="FCW54" s="687"/>
      <c r="FCX54" s="687"/>
      <c r="FCY54" s="687"/>
      <c r="FCZ54" s="687"/>
      <c r="FDA54" s="687"/>
      <c r="FDB54" s="687"/>
      <c r="FDC54" s="687"/>
      <c r="FDD54" s="687"/>
      <c r="FDE54" s="687"/>
      <c r="FDF54" s="687"/>
      <c r="FDG54" s="687"/>
      <c r="FDH54" s="687"/>
      <c r="FDI54" s="687"/>
      <c r="FDJ54" s="687"/>
      <c r="FDK54" s="687"/>
      <c r="FDL54" s="687"/>
      <c r="FDM54" s="687"/>
      <c r="FDN54" s="687"/>
      <c r="FDO54" s="687"/>
      <c r="FDP54" s="687"/>
      <c r="FDQ54" s="687"/>
      <c r="FDR54" s="687"/>
      <c r="FDS54" s="687"/>
      <c r="FDT54" s="687"/>
      <c r="FDU54" s="687"/>
      <c r="FDV54" s="687"/>
      <c r="FDW54" s="687"/>
      <c r="FDX54" s="687"/>
      <c r="FDY54" s="687"/>
      <c r="FDZ54" s="687"/>
      <c r="FEA54" s="687"/>
      <c r="FEB54" s="687"/>
      <c r="FEC54" s="687"/>
      <c r="FED54" s="687"/>
      <c r="FEE54" s="687"/>
      <c r="FEF54" s="687"/>
      <c r="FEG54" s="687"/>
      <c r="FEH54" s="687"/>
      <c r="FEI54" s="687"/>
      <c r="FEJ54" s="687"/>
      <c r="FEK54" s="687"/>
      <c r="FEL54" s="687"/>
      <c r="FEM54" s="687"/>
      <c r="FEN54" s="687"/>
      <c r="FEO54" s="687"/>
      <c r="FEP54" s="687"/>
      <c r="FEQ54" s="687"/>
      <c r="FER54" s="687"/>
      <c r="FES54" s="687"/>
      <c r="FET54" s="687"/>
      <c r="FEU54" s="687"/>
      <c r="FEV54" s="687"/>
      <c r="FEW54" s="687"/>
      <c r="FEX54" s="687"/>
      <c r="FEY54" s="687"/>
      <c r="FEZ54" s="687"/>
      <c r="FFA54" s="687"/>
      <c r="FFB54" s="687"/>
      <c r="FFC54" s="687"/>
      <c r="FFD54" s="687"/>
      <c r="FFE54" s="687"/>
      <c r="FFF54" s="687"/>
      <c r="FFG54" s="687"/>
      <c r="FFH54" s="687"/>
      <c r="FFI54" s="687"/>
      <c r="FFJ54" s="687"/>
      <c r="FFK54" s="687"/>
      <c r="FFL54" s="687"/>
      <c r="FFM54" s="687"/>
      <c r="FFN54" s="687"/>
      <c r="FFO54" s="687"/>
      <c r="FFP54" s="687"/>
      <c r="FFQ54" s="687"/>
      <c r="FFR54" s="687"/>
      <c r="FFS54" s="687"/>
      <c r="FFT54" s="687"/>
      <c r="FFU54" s="687"/>
      <c r="FFV54" s="687"/>
      <c r="FFW54" s="687"/>
      <c r="FFX54" s="687"/>
      <c r="FFY54" s="687"/>
      <c r="FFZ54" s="687"/>
      <c r="FGA54" s="687"/>
      <c r="FGB54" s="687"/>
      <c r="FGC54" s="687"/>
      <c r="FGD54" s="687"/>
      <c r="FGE54" s="687"/>
      <c r="FGF54" s="687"/>
      <c r="FGG54" s="687"/>
      <c r="FGH54" s="687"/>
      <c r="FGI54" s="687"/>
      <c r="FGJ54" s="687"/>
      <c r="FGK54" s="687"/>
      <c r="FGL54" s="687"/>
      <c r="FGM54" s="687"/>
      <c r="FGN54" s="687"/>
      <c r="FGO54" s="687"/>
      <c r="FGP54" s="687"/>
      <c r="FGQ54" s="687"/>
      <c r="FGR54" s="687"/>
      <c r="FGS54" s="687"/>
      <c r="FGT54" s="687"/>
      <c r="FGU54" s="687"/>
      <c r="FGV54" s="687"/>
      <c r="FGW54" s="687"/>
      <c r="FGX54" s="687"/>
      <c r="FGY54" s="687"/>
      <c r="FGZ54" s="687"/>
      <c r="FHA54" s="687"/>
      <c r="FHB54" s="687"/>
      <c r="FHC54" s="687"/>
      <c r="FHD54" s="687"/>
      <c r="FHE54" s="687"/>
      <c r="FHF54" s="687"/>
      <c r="FHG54" s="687"/>
      <c r="FHH54" s="687"/>
      <c r="FHI54" s="687"/>
      <c r="FHJ54" s="687"/>
      <c r="FHK54" s="687"/>
      <c r="FHL54" s="687"/>
      <c r="FHM54" s="687"/>
      <c r="FHN54" s="687"/>
      <c r="FHO54" s="687"/>
      <c r="FHP54" s="687"/>
      <c r="FHQ54" s="687"/>
      <c r="FHR54" s="687"/>
      <c r="FHS54" s="687"/>
      <c r="FHT54" s="687"/>
      <c r="FHU54" s="687"/>
      <c r="FHV54" s="687"/>
      <c r="FHW54" s="687"/>
      <c r="FHX54" s="687"/>
      <c r="FHY54" s="687"/>
      <c r="FHZ54" s="687"/>
      <c r="FIA54" s="687"/>
      <c r="FIB54" s="687"/>
      <c r="FIC54" s="687"/>
      <c r="FID54" s="687"/>
      <c r="FIE54" s="687"/>
      <c r="FIF54" s="687"/>
      <c r="FIG54" s="687"/>
      <c r="FIH54" s="687"/>
      <c r="FII54" s="687"/>
      <c r="FIJ54" s="687"/>
      <c r="FIK54" s="687"/>
      <c r="FIL54" s="687"/>
      <c r="FIM54" s="687"/>
      <c r="FIN54" s="687"/>
      <c r="FIO54" s="687"/>
      <c r="FIP54" s="687"/>
      <c r="FIQ54" s="687"/>
      <c r="FIR54" s="687"/>
      <c r="FIS54" s="687"/>
      <c r="FIT54" s="687"/>
      <c r="FIU54" s="687"/>
      <c r="FIV54" s="687"/>
      <c r="FIW54" s="687"/>
      <c r="FIX54" s="687"/>
      <c r="FIY54" s="687"/>
      <c r="FIZ54" s="687"/>
      <c r="FJA54" s="687"/>
      <c r="FJB54" s="687"/>
      <c r="FJC54" s="687"/>
      <c r="FJD54" s="687"/>
      <c r="FJE54" s="687"/>
      <c r="FJF54" s="687"/>
      <c r="FJG54" s="687"/>
      <c r="FJH54" s="687"/>
      <c r="FJI54" s="687"/>
      <c r="FJJ54" s="687"/>
      <c r="FJK54" s="687"/>
      <c r="FJL54" s="687"/>
      <c r="FJM54" s="687"/>
      <c r="FJN54" s="687"/>
      <c r="FJO54" s="687"/>
      <c r="FJP54" s="687"/>
      <c r="FJQ54" s="687"/>
      <c r="FJR54" s="687"/>
      <c r="FJS54" s="687"/>
      <c r="FJT54" s="687"/>
      <c r="FJU54" s="687"/>
      <c r="FJV54" s="687"/>
      <c r="FJW54" s="687"/>
      <c r="FJX54" s="687"/>
      <c r="FJY54" s="687"/>
      <c r="FJZ54" s="687"/>
      <c r="FKA54" s="687"/>
      <c r="FKB54" s="687"/>
      <c r="FKC54" s="687"/>
      <c r="FKD54" s="687"/>
      <c r="FKE54" s="687"/>
      <c r="FKF54" s="687"/>
      <c r="FKG54" s="687"/>
      <c r="FKH54" s="687"/>
      <c r="FKI54" s="687"/>
      <c r="FKJ54" s="687"/>
      <c r="FKK54" s="687"/>
      <c r="FKL54" s="687"/>
      <c r="FKM54" s="687"/>
      <c r="FKN54" s="687"/>
      <c r="FKO54" s="687"/>
      <c r="FKP54" s="687"/>
      <c r="FKQ54" s="687"/>
      <c r="FKR54" s="687"/>
      <c r="FKS54" s="687"/>
      <c r="FKT54" s="687"/>
      <c r="FKU54" s="687"/>
      <c r="FKV54" s="687"/>
      <c r="FKW54" s="687"/>
      <c r="FKX54" s="687"/>
      <c r="FKY54" s="687"/>
      <c r="FKZ54" s="687"/>
      <c r="FLA54" s="687"/>
      <c r="FLB54" s="687"/>
      <c r="FLC54" s="687"/>
      <c r="FLD54" s="687"/>
      <c r="FLE54" s="687"/>
      <c r="FLF54" s="687"/>
      <c r="FLG54" s="687"/>
      <c r="FLH54" s="687"/>
      <c r="FLI54" s="687"/>
      <c r="FLJ54" s="687"/>
      <c r="FLK54" s="687"/>
      <c r="FLL54" s="687"/>
      <c r="FLM54" s="687"/>
      <c r="FLN54" s="687"/>
      <c r="FLO54" s="687"/>
      <c r="FLP54" s="687"/>
      <c r="FLQ54" s="687"/>
      <c r="FLR54" s="687"/>
      <c r="FLS54" s="687"/>
      <c r="FLT54" s="687"/>
      <c r="FLU54" s="687"/>
      <c r="FLV54" s="687"/>
      <c r="FLW54" s="687"/>
      <c r="FLX54" s="687"/>
      <c r="FLY54" s="687"/>
      <c r="FLZ54" s="687"/>
      <c r="FMA54" s="687"/>
      <c r="FMB54" s="687"/>
      <c r="FMC54" s="687"/>
      <c r="FMD54" s="687"/>
      <c r="FME54" s="687"/>
      <c r="FMF54" s="687"/>
      <c r="FMG54" s="687"/>
      <c r="FMH54" s="687"/>
      <c r="FMI54" s="687"/>
      <c r="FMJ54" s="687"/>
      <c r="FMK54" s="687"/>
      <c r="FML54" s="687"/>
      <c r="FMM54" s="687"/>
      <c r="FMN54" s="687"/>
      <c r="FMO54" s="687"/>
      <c r="FMP54" s="687"/>
      <c r="FMQ54" s="687"/>
      <c r="FMR54" s="687"/>
      <c r="FMS54" s="687"/>
      <c r="FMT54" s="687"/>
      <c r="FMU54" s="687"/>
      <c r="FMV54" s="687"/>
      <c r="FMW54" s="687"/>
      <c r="FMX54" s="687"/>
      <c r="FMY54" s="687"/>
      <c r="FMZ54" s="687"/>
      <c r="FNA54" s="687"/>
      <c r="FNB54" s="687"/>
      <c r="FNC54" s="687"/>
      <c r="FND54" s="687"/>
      <c r="FNE54" s="687"/>
      <c r="FNF54" s="687"/>
      <c r="FNG54" s="687"/>
      <c r="FNH54" s="687"/>
      <c r="FNI54" s="687"/>
      <c r="FNJ54" s="687"/>
      <c r="FNK54" s="687"/>
      <c r="FNL54" s="687"/>
      <c r="FNM54" s="687"/>
      <c r="FNN54" s="687"/>
      <c r="FNO54" s="687"/>
      <c r="FNP54" s="687"/>
      <c r="FNQ54" s="687"/>
      <c r="FNR54" s="687"/>
      <c r="FNS54" s="687"/>
      <c r="FNT54" s="687"/>
      <c r="FNU54" s="687"/>
      <c r="FNV54" s="687"/>
      <c r="FNW54" s="687"/>
      <c r="FNX54" s="687"/>
      <c r="FNY54" s="687"/>
      <c r="FNZ54" s="687"/>
      <c r="FOA54" s="687"/>
      <c r="FOB54" s="687"/>
      <c r="FOC54" s="687"/>
      <c r="FOD54" s="687"/>
      <c r="FOE54" s="687"/>
      <c r="FOF54" s="687"/>
      <c r="FOG54" s="687"/>
      <c r="FOH54" s="687"/>
      <c r="FOI54" s="687"/>
      <c r="FOJ54" s="687"/>
      <c r="FOK54" s="687"/>
      <c r="FOL54" s="687"/>
      <c r="FOM54" s="687"/>
      <c r="FON54" s="687"/>
      <c r="FOO54" s="687"/>
      <c r="FOP54" s="687"/>
      <c r="FOQ54" s="687"/>
      <c r="FOR54" s="687"/>
      <c r="FOS54" s="687"/>
      <c r="FOT54" s="687"/>
      <c r="FOU54" s="687"/>
      <c r="FOV54" s="687"/>
      <c r="FOW54" s="687"/>
      <c r="FOX54" s="687"/>
      <c r="FOY54" s="687"/>
      <c r="FOZ54" s="687"/>
      <c r="FPA54" s="687"/>
      <c r="FPB54" s="687"/>
      <c r="FPC54" s="687"/>
      <c r="FPD54" s="687"/>
      <c r="FPE54" s="687"/>
      <c r="FPF54" s="687"/>
      <c r="FPG54" s="687"/>
      <c r="FPH54" s="687"/>
      <c r="FPI54" s="687"/>
      <c r="FPJ54" s="687"/>
      <c r="FPK54" s="687"/>
      <c r="FPL54" s="687"/>
      <c r="FPM54" s="687"/>
      <c r="FPN54" s="687"/>
      <c r="FPO54" s="687"/>
      <c r="FPP54" s="687"/>
      <c r="FPQ54" s="687"/>
      <c r="FPR54" s="687"/>
      <c r="FPS54" s="687"/>
      <c r="FPT54" s="687"/>
      <c r="FPU54" s="687"/>
      <c r="FPV54" s="687"/>
      <c r="FPW54" s="687"/>
      <c r="FPX54" s="687"/>
      <c r="FPY54" s="687"/>
      <c r="FPZ54" s="687"/>
      <c r="FQA54" s="687"/>
      <c r="FQB54" s="687"/>
      <c r="FQC54" s="687"/>
      <c r="FQD54" s="687"/>
      <c r="FQE54" s="687"/>
      <c r="FQF54" s="687"/>
      <c r="FQG54" s="687"/>
      <c r="FQH54" s="687"/>
      <c r="FQI54" s="687"/>
      <c r="FQJ54" s="687"/>
      <c r="FQK54" s="687"/>
      <c r="FQL54" s="687"/>
      <c r="FQM54" s="687"/>
      <c r="FQN54" s="687"/>
      <c r="FQO54" s="687"/>
      <c r="FQP54" s="687"/>
      <c r="FQQ54" s="687"/>
      <c r="FQR54" s="687"/>
      <c r="FQS54" s="687"/>
      <c r="FQT54" s="687"/>
      <c r="FQU54" s="687"/>
      <c r="FQV54" s="687"/>
      <c r="FQW54" s="687"/>
      <c r="FQX54" s="687"/>
      <c r="FQY54" s="687"/>
      <c r="FQZ54" s="687"/>
      <c r="FRA54" s="687"/>
      <c r="FRB54" s="687"/>
      <c r="FRC54" s="687"/>
      <c r="FRD54" s="687"/>
      <c r="FRE54" s="687"/>
      <c r="FRF54" s="687"/>
      <c r="FRG54" s="687"/>
      <c r="FRH54" s="687"/>
      <c r="FRI54" s="687"/>
      <c r="FRJ54" s="687"/>
      <c r="FRK54" s="687"/>
      <c r="FRL54" s="687"/>
      <c r="FRM54" s="687"/>
      <c r="FRN54" s="687"/>
      <c r="FRO54" s="687"/>
      <c r="FRP54" s="687"/>
      <c r="FRQ54" s="687"/>
      <c r="FRR54" s="687"/>
      <c r="FRS54" s="687"/>
      <c r="FRT54" s="687"/>
      <c r="FRU54" s="687"/>
      <c r="FRV54" s="687"/>
      <c r="FRW54" s="687"/>
      <c r="FRX54" s="687"/>
      <c r="FRY54" s="687"/>
      <c r="FRZ54" s="687"/>
      <c r="FSA54" s="687"/>
      <c r="FSB54" s="687"/>
      <c r="FSC54" s="687"/>
      <c r="FSD54" s="687"/>
      <c r="FSE54" s="687"/>
      <c r="FSF54" s="687"/>
      <c r="FSG54" s="687"/>
      <c r="FSH54" s="687"/>
      <c r="FSI54" s="687"/>
      <c r="FSJ54" s="687"/>
      <c r="FSK54" s="687"/>
      <c r="FSL54" s="687"/>
      <c r="FSM54" s="687"/>
      <c r="FSN54" s="687"/>
      <c r="FSO54" s="687"/>
      <c r="FSP54" s="687"/>
      <c r="FSQ54" s="687"/>
      <c r="FSR54" s="687"/>
      <c r="FSS54" s="687"/>
      <c r="FST54" s="687"/>
      <c r="FSU54" s="687"/>
      <c r="FSV54" s="687"/>
      <c r="FSW54" s="687"/>
      <c r="FSX54" s="687"/>
      <c r="FSY54" s="687"/>
      <c r="FSZ54" s="687"/>
      <c r="FTA54" s="687"/>
      <c r="FTB54" s="687"/>
      <c r="FTC54" s="687"/>
      <c r="FTD54" s="687"/>
      <c r="FTE54" s="687"/>
      <c r="FTF54" s="687"/>
      <c r="FTG54" s="687"/>
      <c r="FTH54" s="687"/>
      <c r="FTI54" s="687"/>
      <c r="FTJ54" s="687"/>
      <c r="FTK54" s="687"/>
      <c r="FTL54" s="687"/>
      <c r="FTM54" s="687"/>
      <c r="FTN54" s="687"/>
      <c r="FTO54" s="687"/>
      <c r="FTP54" s="687"/>
      <c r="FTQ54" s="687"/>
      <c r="FTR54" s="687"/>
      <c r="FTS54" s="687"/>
      <c r="FTT54" s="687"/>
      <c r="FTU54" s="687"/>
      <c r="FTV54" s="687"/>
      <c r="FTW54" s="687"/>
      <c r="FTX54" s="687"/>
      <c r="FTY54" s="687"/>
      <c r="FTZ54" s="687"/>
      <c r="FUA54" s="687"/>
      <c r="FUB54" s="687"/>
      <c r="FUC54" s="687"/>
      <c r="FUD54" s="687"/>
      <c r="FUE54" s="687"/>
      <c r="FUF54" s="687"/>
      <c r="FUG54" s="687"/>
      <c r="FUH54" s="687"/>
      <c r="FUI54" s="687"/>
      <c r="FUJ54" s="687"/>
      <c r="FUK54" s="687"/>
      <c r="FUL54" s="687"/>
      <c r="FUM54" s="687"/>
      <c r="FUN54" s="687"/>
      <c r="FUO54" s="687"/>
      <c r="FUP54" s="687"/>
      <c r="FUQ54" s="687"/>
      <c r="FUR54" s="687"/>
      <c r="FUS54" s="687"/>
      <c r="FUT54" s="687"/>
      <c r="FUU54" s="687"/>
      <c r="FUV54" s="687"/>
      <c r="FUW54" s="687"/>
      <c r="FUX54" s="687"/>
      <c r="FUY54" s="687"/>
      <c r="FUZ54" s="687"/>
      <c r="FVA54" s="687"/>
      <c r="FVB54" s="687"/>
      <c r="FVC54" s="687"/>
      <c r="FVD54" s="687"/>
      <c r="FVE54" s="687"/>
      <c r="FVF54" s="687"/>
      <c r="FVG54" s="687"/>
      <c r="FVH54" s="687"/>
      <c r="FVI54" s="687"/>
      <c r="FVJ54" s="687"/>
      <c r="FVK54" s="687"/>
      <c r="FVL54" s="687"/>
      <c r="FVM54" s="687"/>
      <c r="FVN54" s="687"/>
      <c r="FVO54" s="687"/>
      <c r="FVP54" s="687"/>
      <c r="FVQ54" s="687"/>
      <c r="FVR54" s="687"/>
      <c r="FVS54" s="687"/>
      <c r="FVT54" s="687"/>
      <c r="FVU54" s="687"/>
      <c r="FVV54" s="687"/>
      <c r="FVW54" s="687"/>
      <c r="FVX54" s="687"/>
      <c r="FVY54" s="687"/>
      <c r="FVZ54" s="687"/>
      <c r="FWA54" s="687"/>
      <c r="FWB54" s="687"/>
      <c r="FWC54" s="687"/>
      <c r="FWD54" s="687"/>
      <c r="FWE54" s="687"/>
      <c r="FWF54" s="687"/>
      <c r="FWG54" s="687"/>
      <c r="FWH54" s="687"/>
      <c r="FWI54" s="687"/>
      <c r="FWJ54" s="687"/>
      <c r="FWK54" s="687"/>
      <c r="FWL54" s="687"/>
      <c r="FWM54" s="687"/>
      <c r="FWN54" s="687"/>
      <c r="FWO54" s="687"/>
      <c r="FWP54" s="687"/>
      <c r="FWQ54" s="687"/>
      <c r="FWR54" s="687"/>
      <c r="FWS54" s="687"/>
      <c r="FWT54" s="687"/>
      <c r="FWU54" s="687"/>
      <c r="FWV54" s="687"/>
      <c r="FWW54" s="687"/>
      <c r="FWX54" s="687"/>
      <c r="FWY54" s="687"/>
      <c r="FWZ54" s="687"/>
      <c r="FXA54" s="687"/>
      <c r="FXB54" s="687"/>
      <c r="FXC54" s="687"/>
      <c r="FXD54" s="687"/>
      <c r="FXE54" s="687"/>
      <c r="FXF54" s="687"/>
      <c r="FXG54" s="687"/>
      <c r="FXH54" s="687"/>
      <c r="FXI54" s="687"/>
      <c r="FXJ54" s="687"/>
      <c r="FXK54" s="687"/>
      <c r="FXL54" s="687"/>
      <c r="FXM54" s="687"/>
      <c r="FXN54" s="687"/>
      <c r="FXO54" s="687"/>
      <c r="FXP54" s="687"/>
      <c r="FXQ54" s="687"/>
      <c r="FXR54" s="687"/>
      <c r="FXS54" s="687"/>
      <c r="FXT54" s="687"/>
      <c r="FXU54" s="687"/>
      <c r="FXV54" s="687"/>
      <c r="FXW54" s="687"/>
      <c r="FXX54" s="687"/>
      <c r="FXY54" s="687"/>
      <c r="FXZ54" s="687"/>
      <c r="FYA54" s="687"/>
      <c r="FYB54" s="687"/>
      <c r="FYC54" s="687"/>
      <c r="FYD54" s="687"/>
      <c r="FYE54" s="687"/>
      <c r="FYF54" s="687"/>
      <c r="FYG54" s="687"/>
      <c r="FYH54" s="687"/>
      <c r="FYI54" s="687"/>
      <c r="FYJ54" s="687"/>
      <c r="FYK54" s="687"/>
      <c r="FYL54" s="687"/>
      <c r="FYM54" s="687"/>
      <c r="FYN54" s="687"/>
      <c r="FYO54" s="687"/>
      <c r="FYP54" s="687"/>
      <c r="FYQ54" s="687"/>
      <c r="FYR54" s="687"/>
      <c r="FYS54" s="687"/>
      <c r="FYT54" s="687"/>
      <c r="FYU54" s="687"/>
      <c r="FYV54" s="687"/>
      <c r="FYW54" s="687"/>
      <c r="FYX54" s="687"/>
      <c r="FYY54" s="687"/>
      <c r="FYZ54" s="687"/>
      <c r="FZA54" s="687"/>
      <c r="FZB54" s="687"/>
      <c r="FZC54" s="687"/>
      <c r="FZD54" s="687"/>
      <c r="FZE54" s="687"/>
      <c r="FZF54" s="687"/>
      <c r="FZG54" s="687"/>
      <c r="FZH54" s="687"/>
      <c r="FZI54" s="687"/>
      <c r="FZJ54" s="687"/>
      <c r="FZK54" s="687"/>
      <c r="FZL54" s="687"/>
      <c r="FZM54" s="687"/>
      <c r="FZN54" s="687"/>
      <c r="FZO54" s="687"/>
      <c r="FZP54" s="687"/>
      <c r="FZQ54" s="687"/>
      <c r="FZR54" s="687"/>
      <c r="FZS54" s="687"/>
      <c r="FZT54" s="687"/>
      <c r="FZU54" s="687"/>
      <c r="FZV54" s="687"/>
      <c r="FZW54" s="687"/>
      <c r="FZX54" s="687"/>
      <c r="FZY54" s="687"/>
      <c r="FZZ54" s="687"/>
      <c r="GAA54" s="687"/>
      <c r="GAB54" s="687"/>
      <c r="GAC54" s="687"/>
      <c r="GAD54" s="687"/>
      <c r="GAE54" s="687"/>
      <c r="GAF54" s="687"/>
      <c r="GAG54" s="687"/>
      <c r="GAH54" s="687"/>
      <c r="GAI54" s="687"/>
      <c r="GAJ54" s="687"/>
      <c r="GAK54" s="687"/>
      <c r="GAL54" s="687"/>
      <c r="GAM54" s="687"/>
      <c r="GAN54" s="687"/>
      <c r="GAO54" s="687"/>
      <c r="GAP54" s="687"/>
      <c r="GAQ54" s="687"/>
      <c r="GAR54" s="687"/>
      <c r="GAS54" s="687"/>
      <c r="GAT54" s="687"/>
      <c r="GAU54" s="687"/>
      <c r="GAV54" s="687"/>
      <c r="GAW54" s="687"/>
      <c r="GAX54" s="687"/>
      <c r="GAY54" s="687"/>
      <c r="GAZ54" s="687"/>
      <c r="GBA54" s="687"/>
      <c r="GBB54" s="687"/>
      <c r="GBC54" s="687"/>
      <c r="GBD54" s="687"/>
      <c r="GBE54" s="687"/>
      <c r="GBF54" s="687"/>
      <c r="GBG54" s="687"/>
      <c r="GBH54" s="687"/>
      <c r="GBI54" s="687"/>
      <c r="GBJ54" s="687"/>
      <c r="GBK54" s="687"/>
      <c r="GBL54" s="687"/>
      <c r="GBM54" s="687"/>
      <c r="GBN54" s="687"/>
      <c r="GBO54" s="687"/>
      <c r="GBP54" s="687"/>
      <c r="GBQ54" s="687"/>
      <c r="GBR54" s="687"/>
      <c r="GBS54" s="687"/>
      <c r="GBT54" s="687"/>
      <c r="GBU54" s="687"/>
      <c r="GBV54" s="687"/>
      <c r="GBW54" s="687"/>
      <c r="GBX54" s="687"/>
      <c r="GBY54" s="687"/>
      <c r="GBZ54" s="687"/>
      <c r="GCA54" s="687"/>
      <c r="GCB54" s="687"/>
      <c r="GCC54" s="687"/>
      <c r="GCD54" s="687"/>
      <c r="GCE54" s="687"/>
      <c r="GCF54" s="687"/>
      <c r="GCG54" s="687"/>
      <c r="GCH54" s="687"/>
      <c r="GCI54" s="687"/>
      <c r="GCJ54" s="687"/>
      <c r="GCK54" s="687"/>
      <c r="GCL54" s="687"/>
      <c r="GCM54" s="687"/>
      <c r="GCN54" s="687"/>
      <c r="GCO54" s="687"/>
      <c r="GCP54" s="687"/>
      <c r="GCQ54" s="687"/>
      <c r="GCR54" s="687"/>
      <c r="GCS54" s="687"/>
      <c r="GCT54" s="687"/>
      <c r="GCU54" s="687"/>
      <c r="GCV54" s="687"/>
      <c r="GCW54" s="687"/>
      <c r="GCX54" s="687"/>
      <c r="GCY54" s="687"/>
      <c r="GCZ54" s="687"/>
      <c r="GDA54" s="687"/>
      <c r="GDB54" s="687"/>
      <c r="GDC54" s="687"/>
      <c r="GDD54" s="687"/>
      <c r="GDE54" s="687"/>
      <c r="GDF54" s="687"/>
      <c r="GDG54" s="687"/>
      <c r="GDH54" s="687"/>
      <c r="GDI54" s="687"/>
      <c r="GDJ54" s="687"/>
      <c r="GDK54" s="687"/>
      <c r="GDL54" s="687"/>
      <c r="GDM54" s="687"/>
      <c r="GDN54" s="687"/>
      <c r="GDO54" s="687"/>
      <c r="GDP54" s="687"/>
      <c r="GDQ54" s="687"/>
      <c r="GDR54" s="687"/>
      <c r="GDS54" s="687"/>
      <c r="GDT54" s="687"/>
      <c r="GDU54" s="687"/>
      <c r="GDV54" s="687"/>
      <c r="GDW54" s="687"/>
      <c r="GDX54" s="687"/>
      <c r="GDY54" s="687"/>
      <c r="GDZ54" s="687"/>
      <c r="GEA54" s="687"/>
      <c r="GEB54" s="687"/>
      <c r="GEC54" s="687"/>
      <c r="GED54" s="687"/>
      <c r="GEE54" s="687"/>
      <c r="GEF54" s="687"/>
      <c r="GEG54" s="687"/>
      <c r="GEH54" s="687"/>
      <c r="GEI54" s="687"/>
      <c r="GEJ54" s="687"/>
      <c r="GEK54" s="687"/>
      <c r="GEL54" s="687"/>
      <c r="GEM54" s="687"/>
      <c r="GEN54" s="687"/>
      <c r="GEO54" s="687"/>
      <c r="GEP54" s="687"/>
      <c r="GEQ54" s="687"/>
      <c r="GER54" s="687"/>
      <c r="GES54" s="687"/>
      <c r="GET54" s="687"/>
      <c r="GEU54" s="687"/>
      <c r="GEV54" s="687"/>
      <c r="GEW54" s="687"/>
      <c r="GEX54" s="687"/>
      <c r="GEY54" s="687"/>
      <c r="GEZ54" s="687"/>
      <c r="GFA54" s="687"/>
      <c r="GFB54" s="687"/>
      <c r="GFC54" s="687"/>
      <c r="GFD54" s="687"/>
      <c r="GFE54" s="687"/>
      <c r="GFF54" s="687"/>
      <c r="GFG54" s="687"/>
      <c r="GFH54" s="687"/>
      <c r="GFI54" s="687"/>
      <c r="GFJ54" s="687"/>
      <c r="GFK54" s="687"/>
      <c r="GFL54" s="687"/>
      <c r="GFM54" s="687"/>
      <c r="GFN54" s="687"/>
      <c r="GFO54" s="687"/>
      <c r="GFP54" s="687"/>
      <c r="GFQ54" s="687"/>
      <c r="GFR54" s="687"/>
      <c r="GFS54" s="687"/>
      <c r="GFT54" s="687"/>
      <c r="GFU54" s="687"/>
      <c r="GFV54" s="687"/>
      <c r="GFW54" s="687"/>
      <c r="GFX54" s="687"/>
      <c r="GFY54" s="687"/>
      <c r="GFZ54" s="687"/>
      <c r="GGA54" s="687"/>
      <c r="GGB54" s="687"/>
      <c r="GGC54" s="687"/>
      <c r="GGD54" s="687"/>
      <c r="GGE54" s="687"/>
      <c r="GGF54" s="687"/>
      <c r="GGG54" s="687"/>
      <c r="GGH54" s="687"/>
      <c r="GGI54" s="687"/>
      <c r="GGJ54" s="687"/>
      <c r="GGK54" s="687"/>
      <c r="GGL54" s="687"/>
      <c r="GGM54" s="687"/>
      <c r="GGN54" s="687"/>
      <c r="GGO54" s="687"/>
      <c r="GGP54" s="687"/>
      <c r="GGQ54" s="687"/>
      <c r="GGR54" s="687"/>
      <c r="GGS54" s="687"/>
      <c r="GGT54" s="687"/>
      <c r="GGU54" s="687"/>
      <c r="GGV54" s="687"/>
      <c r="GGW54" s="687"/>
      <c r="GGX54" s="687"/>
      <c r="GGY54" s="687"/>
      <c r="GGZ54" s="687"/>
      <c r="GHA54" s="687"/>
      <c r="GHB54" s="687"/>
      <c r="GHC54" s="687"/>
      <c r="GHD54" s="687"/>
      <c r="GHE54" s="687"/>
      <c r="GHF54" s="687"/>
      <c r="GHG54" s="687"/>
      <c r="GHH54" s="687"/>
      <c r="GHI54" s="687"/>
      <c r="GHJ54" s="687"/>
      <c r="GHK54" s="687"/>
      <c r="GHL54" s="687"/>
      <c r="GHM54" s="687"/>
      <c r="GHN54" s="687"/>
      <c r="GHO54" s="687"/>
      <c r="GHP54" s="687"/>
      <c r="GHQ54" s="687"/>
      <c r="GHR54" s="687"/>
      <c r="GHS54" s="687"/>
      <c r="GHT54" s="687"/>
      <c r="GHU54" s="687"/>
      <c r="GHV54" s="687"/>
      <c r="GHW54" s="687"/>
      <c r="GHX54" s="687"/>
      <c r="GHY54" s="687"/>
      <c r="GHZ54" s="687"/>
      <c r="GIA54" s="687"/>
      <c r="GIB54" s="687"/>
      <c r="GIC54" s="687"/>
      <c r="GID54" s="687"/>
      <c r="GIE54" s="687"/>
      <c r="GIF54" s="687"/>
      <c r="GIG54" s="687"/>
      <c r="GIH54" s="687"/>
      <c r="GII54" s="687"/>
      <c r="GIJ54" s="687"/>
      <c r="GIK54" s="687"/>
      <c r="GIL54" s="687"/>
      <c r="GIM54" s="687"/>
      <c r="GIN54" s="687"/>
      <c r="GIO54" s="687"/>
      <c r="GIP54" s="687"/>
      <c r="GIQ54" s="687"/>
      <c r="GIR54" s="687"/>
      <c r="GIS54" s="687"/>
      <c r="GIT54" s="687"/>
      <c r="GIU54" s="687"/>
      <c r="GIV54" s="687"/>
      <c r="GIW54" s="687"/>
      <c r="GIX54" s="687"/>
      <c r="GIY54" s="687"/>
      <c r="GIZ54" s="687"/>
      <c r="GJA54" s="687"/>
      <c r="GJB54" s="687"/>
      <c r="GJC54" s="687"/>
      <c r="GJD54" s="687"/>
      <c r="GJE54" s="687"/>
      <c r="GJF54" s="687"/>
      <c r="GJG54" s="687"/>
      <c r="GJH54" s="687"/>
      <c r="GJI54" s="687"/>
      <c r="GJJ54" s="687"/>
      <c r="GJK54" s="687"/>
      <c r="GJL54" s="687"/>
      <c r="GJM54" s="687"/>
      <c r="GJN54" s="687"/>
      <c r="GJO54" s="687"/>
      <c r="GJP54" s="687"/>
      <c r="GJQ54" s="687"/>
      <c r="GJR54" s="687"/>
      <c r="GJS54" s="687"/>
      <c r="GJT54" s="687"/>
      <c r="GJU54" s="687"/>
      <c r="GJV54" s="687"/>
      <c r="GJW54" s="687"/>
      <c r="GJX54" s="687"/>
      <c r="GJY54" s="687"/>
      <c r="GJZ54" s="687"/>
      <c r="GKA54" s="687"/>
      <c r="GKB54" s="687"/>
      <c r="GKC54" s="687"/>
      <c r="GKD54" s="687"/>
      <c r="GKE54" s="687"/>
      <c r="GKF54" s="687"/>
      <c r="GKG54" s="687"/>
      <c r="GKH54" s="687"/>
      <c r="GKI54" s="687"/>
      <c r="GKJ54" s="687"/>
      <c r="GKK54" s="687"/>
      <c r="GKL54" s="687"/>
      <c r="GKM54" s="687"/>
      <c r="GKN54" s="687"/>
      <c r="GKO54" s="687"/>
      <c r="GKP54" s="687"/>
      <c r="GKQ54" s="687"/>
      <c r="GKR54" s="687"/>
      <c r="GKS54" s="687"/>
      <c r="GKT54" s="687"/>
      <c r="GKU54" s="687"/>
      <c r="GKV54" s="687"/>
      <c r="GKW54" s="687"/>
      <c r="GKX54" s="687"/>
      <c r="GKY54" s="687"/>
      <c r="GKZ54" s="687"/>
      <c r="GLA54" s="687"/>
      <c r="GLB54" s="687"/>
      <c r="GLC54" s="687"/>
      <c r="GLD54" s="687"/>
      <c r="GLE54" s="687"/>
      <c r="GLF54" s="687"/>
      <c r="GLG54" s="687"/>
      <c r="GLH54" s="687"/>
      <c r="GLI54" s="687"/>
      <c r="GLJ54" s="687"/>
      <c r="GLK54" s="687"/>
      <c r="GLL54" s="687"/>
      <c r="GLM54" s="687"/>
      <c r="GLN54" s="687"/>
      <c r="GLO54" s="687"/>
      <c r="GLP54" s="687"/>
      <c r="GLQ54" s="687"/>
      <c r="GLR54" s="687"/>
      <c r="GLS54" s="687"/>
      <c r="GLT54" s="687"/>
      <c r="GLU54" s="687"/>
      <c r="GLV54" s="687"/>
      <c r="GLW54" s="687"/>
      <c r="GLX54" s="687"/>
      <c r="GLY54" s="687"/>
      <c r="GLZ54" s="687"/>
      <c r="GMA54" s="687"/>
      <c r="GMB54" s="687"/>
      <c r="GMC54" s="687"/>
      <c r="GMD54" s="687"/>
      <c r="GME54" s="687"/>
      <c r="GMF54" s="687"/>
      <c r="GMG54" s="687"/>
      <c r="GMH54" s="687"/>
      <c r="GMI54" s="687"/>
      <c r="GMJ54" s="687"/>
      <c r="GMK54" s="687"/>
      <c r="GML54" s="687"/>
      <c r="GMM54" s="687"/>
      <c r="GMN54" s="687"/>
      <c r="GMO54" s="687"/>
      <c r="GMP54" s="687"/>
      <c r="GMQ54" s="687"/>
      <c r="GMR54" s="687"/>
      <c r="GMS54" s="687"/>
      <c r="GMT54" s="687"/>
      <c r="GMU54" s="687"/>
      <c r="GMV54" s="687"/>
      <c r="GMW54" s="687"/>
      <c r="GMX54" s="687"/>
      <c r="GMY54" s="687"/>
      <c r="GMZ54" s="687"/>
      <c r="GNA54" s="687"/>
      <c r="GNB54" s="687"/>
      <c r="GNC54" s="687"/>
      <c r="GND54" s="687"/>
      <c r="GNE54" s="687"/>
      <c r="GNF54" s="687"/>
      <c r="GNG54" s="687"/>
      <c r="GNH54" s="687"/>
      <c r="GNI54" s="687"/>
      <c r="GNJ54" s="687"/>
      <c r="GNK54" s="687"/>
      <c r="GNL54" s="687"/>
      <c r="GNM54" s="687"/>
      <c r="GNN54" s="687"/>
      <c r="GNO54" s="687"/>
      <c r="GNP54" s="687"/>
      <c r="GNQ54" s="687"/>
      <c r="GNR54" s="687"/>
      <c r="GNS54" s="687"/>
      <c r="GNT54" s="687"/>
      <c r="GNU54" s="687"/>
      <c r="GNV54" s="687"/>
      <c r="GNW54" s="687"/>
      <c r="GNX54" s="687"/>
      <c r="GNY54" s="687"/>
      <c r="GNZ54" s="687"/>
      <c r="GOA54" s="687"/>
      <c r="GOB54" s="687"/>
      <c r="GOC54" s="687"/>
      <c r="GOD54" s="687"/>
      <c r="GOE54" s="687"/>
      <c r="GOF54" s="687"/>
      <c r="GOG54" s="687"/>
      <c r="GOH54" s="687"/>
      <c r="GOI54" s="687"/>
      <c r="GOJ54" s="687"/>
      <c r="GOK54" s="687"/>
      <c r="GOL54" s="687"/>
      <c r="GOM54" s="687"/>
      <c r="GON54" s="687"/>
      <c r="GOO54" s="687"/>
      <c r="GOP54" s="687"/>
      <c r="GOQ54" s="687"/>
      <c r="GOR54" s="687"/>
      <c r="GOS54" s="687"/>
      <c r="GOT54" s="687"/>
      <c r="GOU54" s="687"/>
      <c r="GOV54" s="687"/>
      <c r="GOW54" s="687"/>
      <c r="GOX54" s="687"/>
      <c r="GOY54" s="687"/>
      <c r="GOZ54" s="687"/>
      <c r="GPA54" s="687"/>
      <c r="GPB54" s="687"/>
      <c r="GPC54" s="687"/>
      <c r="GPD54" s="687"/>
      <c r="GPE54" s="687"/>
      <c r="GPF54" s="687"/>
      <c r="GPG54" s="687"/>
      <c r="GPH54" s="687"/>
      <c r="GPI54" s="687"/>
      <c r="GPJ54" s="687"/>
      <c r="GPK54" s="687"/>
      <c r="GPL54" s="687"/>
      <c r="GPM54" s="687"/>
      <c r="GPN54" s="687"/>
      <c r="GPO54" s="687"/>
      <c r="GPP54" s="687"/>
      <c r="GPQ54" s="687"/>
      <c r="GPR54" s="687"/>
      <c r="GPS54" s="687"/>
      <c r="GPT54" s="687"/>
      <c r="GPU54" s="687"/>
      <c r="GPV54" s="687"/>
      <c r="GPW54" s="687"/>
      <c r="GPX54" s="687"/>
      <c r="GPY54" s="687"/>
      <c r="GPZ54" s="687"/>
      <c r="GQA54" s="687"/>
      <c r="GQB54" s="687"/>
      <c r="GQC54" s="687"/>
      <c r="GQD54" s="687"/>
      <c r="GQE54" s="687"/>
      <c r="GQF54" s="687"/>
      <c r="GQG54" s="687"/>
      <c r="GQH54" s="687"/>
      <c r="GQI54" s="687"/>
      <c r="GQJ54" s="687"/>
      <c r="GQK54" s="687"/>
      <c r="GQL54" s="687"/>
      <c r="GQM54" s="687"/>
      <c r="GQN54" s="687"/>
      <c r="GQO54" s="687"/>
      <c r="GQP54" s="687"/>
      <c r="GQQ54" s="687"/>
      <c r="GQR54" s="687"/>
      <c r="GQS54" s="687"/>
      <c r="GQT54" s="687"/>
      <c r="GQU54" s="687"/>
      <c r="GQV54" s="687"/>
      <c r="GQW54" s="687"/>
      <c r="GQX54" s="687"/>
      <c r="GQY54" s="687"/>
      <c r="GQZ54" s="687"/>
      <c r="GRA54" s="687"/>
      <c r="GRB54" s="687"/>
      <c r="GRC54" s="687"/>
      <c r="GRD54" s="687"/>
      <c r="GRE54" s="687"/>
      <c r="GRF54" s="687"/>
      <c r="GRG54" s="687"/>
      <c r="GRH54" s="687"/>
      <c r="GRI54" s="687"/>
      <c r="GRJ54" s="687"/>
      <c r="GRK54" s="687"/>
      <c r="GRL54" s="687"/>
      <c r="GRM54" s="687"/>
      <c r="GRN54" s="687"/>
      <c r="GRO54" s="687"/>
      <c r="GRP54" s="687"/>
      <c r="GRQ54" s="687"/>
      <c r="GRR54" s="687"/>
      <c r="GRS54" s="687"/>
      <c r="GRT54" s="687"/>
      <c r="GRU54" s="687"/>
      <c r="GRV54" s="687"/>
      <c r="GRW54" s="687"/>
      <c r="GRX54" s="687"/>
      <c r="GRY54" s="687"/>
      <c r="GRZ54" s="687"/>
      <c r="GSA54" s="687"/>
      <c r="GSB54" s="687"/>
      <c r="GSC54" s="687"/>
      <c r="GSD54" s="687"/>
      <c r="GSE54" s="687"/>
      <c r="GSF54" s="687"/>
      <c r="GSG54" s="687"/>
      <c r="GSH54" s="687"/>
      <c r="GSI54" s="687"/>
      <c r="GSJ54" s="687"/>
      <c r="GSK54" s="687"/>
      <c r="GSL54" s="687"/>
      <c r="GSM54" s="687"/>
      <c r="GSN54" s="687"/>
      <c r="GSO54" s="687"/>
      <c r="GSP54" s="687"/>
      <c r="GSQ54" s="687"/>
      <c r="GSR54" s="687"/>
      <c r="GSS54" s="687"/>
      <c r="GST54" s="687"/>
      <c r="GSU54" s="687"/>
      <c r="GSV54" s="687"/>
      <c r="GSW54" s="687"/>
      <c r="GSX54" s="687"/>
      <c r="GSY54" s="687"/>
      <c r="GSZ54" s="687"/>
      <c r="GTA54" s="687"/>
      <c r="GTB54" s="687"/>
      <c r="GTC54" s="687"/>
      <c r="GTD54" s="687"/>
      <c r="GTE54" s="687"/>
      <c r="GTF54" s="687"/>
      <c r="GTG54" s="687"/>
      <c r="GTH54" s="687"/>
      <c r="GTI54" s="687"/>
      <c r="GTJ54" s="687"/>
      <c r="GTK54" s="687"/>
      <c r="GTL54" s="687"/>
      <c r="GTM54" s="687"/>
      <c r="GTN54" s="687"/>
      <c r="GTO54" s="687"/>
      <c r="GTP54" s="687"/>
      <c r="GTQ54" s="687"/>
      <c r="GTR54" s="687"/>
      <c r="GTS54" s="687"/>
      <c r="GTT54" s="687"/>
      <c r="GTU54" s="687"/>
      <c r="GTV54" s="687"/>
      <c r="GTW54" s="687"/>
      <c r="GTX54" s="687"/>
      <c r="GTY54" s="687"/>
      <c r="GTZ54" s="687"/>
      <c r="GUA54" s="687"/>
      <c r="GUB54" s="687"/>
      <c r="GUC54" s="687"/>
      <c r="GUD54" s="687"/>
      <c r="GUE54" s="687"/>
      <c r="GUF54" s="687"/>
      <c r="GUG54" s="687"/>
      <c r="GUH54" s="687"/>
      <c r="GUI54" s="687"/>
      <c r="GUJ54" s="687"/>
      <c r="GUK54" s="687"/>
      <c r="GUL54" s="687"/>
      <c r="GUM54" s="687"/>
      <c r="GUN54" s="687"/>
      <c r="GUO54" s="687"/>
      <c r="GUP54" s="687"/>
      <c r="GUQ54" s="687"/>
      <c r="GUR54" s="687"/>
      <c r="GUS54" s="687"/>
      <c r="GUT54" s="687"/>
      <c r="GUU54" s="687"/>
      <c r="GUV54" s="687"/>
      <c r="GUW54" s="687"/>
      <c r="GUX54" s="687"/>
      <c r="GUY54" s="687"/>
      <c r="GUZ54" s="687"/>
      <c r="GVA54" s="687"/>
      <c r="GVB54" s="687"/>
      <c r="GVC54" s="687"/>
      <c r="GVD54" s="687"/>
      <c r="GVE54" s="687"/>
      <c r="GVF54" s="687"/>
      <c r="GVG54" s="687"/>
      <c r="GVH54" s="687"/>
      <c r="GVI54" s="687"/>
      <c r="GVJ54" s="687"/>
      <c r="GVK54" s="687"/>
      <c r="GVL54" s="687"/>
      <c r="GVM54" s="687"/>
      <c r="GVN54" s="687"/>
      <c r="GVO54" s="687"/>
      <c r="GVP54" s="687"/>
      <c r="GVQ54" s="687"/>
      <c r="GVR54" s="687"/>
      <c r="GVS54" s="687"/>
      <c r="GVT54" s="687"/>
      <c r="GVU54" s="687"/>
      <c r="GVV54" s="687"/>
      <c r="GVW54" s="687"/>
      <c r="GVX54" s="687"/>
      <c r="GVY54" s="687"/>
      <c r="GVZ54" s="687"/>
      <c r="GWA54" s="687"/>
      <c r="GWB54" s="687"/>
      <c r="GWC54" s="687"/>
      <c r="GWD54" s="687"/>
      <c r="GWE54" s="687"/>
      <c r="GWF54" s="687"/>
      <c r="GWG54" s="687"/>
      <c r="GWH54" s="687"/>
      <c r="GWI54" s="687"/>
      <c r="GWJ54" s="687"/>
      <c r="GWK54" s="687"/>
      <c r="GWL54" s="687"/>
      <c r="GWM54" s="687"/>
      <c r="GWN54" s="687"/>
      <c r="GWO54" s="687"/>
      <c r="GWP54" s="687"/>
      <c r="GWQ54" s="687"/>
      <c r="GWR54" s="687"/>
      <c r="GWS54" s="687"/>
      <c r="GWT54" s="687"/>
      <c r="GWU54" s="687"/>
      <c r="GWV54" s="687"/>
      <c r="GWW54" s="687"/>
      <c r="GWX54" s="687"/>
      <c r="GWY54" s="687"/>
      <c r="GWZ54" s="687"/>
      <c r="GXA54" s="687"/>
      <c r="GXB54" s="687"/>
      <c r="GXC54" s="687"/>
      <c r="GXD54" s="687"/>
      <c r="GXE54" s="687"/>
      <c r="GXF54" s="687"/>
      <c r="GXG54" s="687"/>
      <c r="GXH54" s="687"/>
      <c r="GXI54" s="687"/>
      <c r="GXJ54" s="687"/>
      <c r="GXK54" s="687"/>
      <c r="GXL54" s="687"/>
      <c r="GXM54" s="687"/>
      <c r="GXN54" s="687"/>
      <c r="GXO54" s="687"/>
      <c r="GXP54" s="687"/>
      <c r="GXQ54" s="687"/>
      <c r="GXR54" s="687"/>
      <c r="GXS54" s="687"/>
      <c r="GXT54" s="687"/>
      <c r="GXU54" s="687"/>
      <c r="GXV54" s="687"/>
      <c r="GXW54" s="687"/>
      <c r="GXX54" s="687"/>
      <c r="GXY54" s="687"/>
      <c r="GXZ54" s="687"/>
      <c r="GYA54" s="687"/>
      <c r="GYB54" s="687"/>
      <c r="GYC54" s="687"/>
      <c r="GYD54" s="687"/>
      <c r="GYE54" s="687"/>
      <c r="GYF54" s="687"/>
      <c r="GYG54" s="687"/>
      <c r="GYH54" s="687"/>
      <c r="GYI54" s="687"/>
      <c r="GYJ54" s="687"/>
      <c r="GYK54" s="687"/>
      <c r="GYL54" s="687"/>
      <c r="GYM54" s="687"/>
      <c r="GYN54" s="687"/>
      <c r="GYO54" s="687"/>
      <c r="GYP54" s="687"/>
      <c r="GYQ54" s="687"/>
      <c r="GYR54" s="687"/>
      <c r="GYS54" s="687"/>
      <c r="GYT54" s="687"/>
      <c r="GYU54" s="687"/>
      <c r="GYV54" s="687"/>
      <c r="GYW54" s="687"/>
      <c r="GYX54" s="687"/>
      <c r="GYY54" s="687"/>
      <c r="GYZ54" s="687"/>
      <c r="GZA54" s="687"/>
      <c r="GZB54" s="687"/>
      <c r="GZC54" s="687"/>
      <c r="GZD54" s="687"/>
      <c r="GZE54" s="687"/>
      <c r="GZF54" s="687"/>
      <c r="GZG54" s="687"/>
      <c r="GZH54" s="687"/>
      <c r="GZI54" s="687"/>
      <c r="GZJ54" s="687"/>
      <c r="GZK54" s="687"/>
      <c r="GZL54" s="687"/>
      <c r="GZM54" s="687"/>
      <c r="GZN54" s="687"/>
      <c r="GZO54" s="687"/>
      <c r="GZP54" s="687"/>
      <c r="GZQ54" s="687"/>
      <c r="GZR54" s="687"/>
      <c r="GZS54" s="687"/>
      <c r="GZT54" s="687"/>
      <c r="GZU54" s="687"/>
      <c r="GZV54" s="687"/>
      <c r="GZW54" s="687"/>
      <c r="GZX54" s="687"/>
      <c r="GZY54" s="687"/>
      <c r="GZZ54" s="687"/>
      <c r="HAA54" s="687"/>
      <c r="HAB54" s="687"/>
      <c r="HAC54" s="687"/>
      <c r="HAD54" s="687"/>
      <c r="HAE54" s="687"/>
      <c r="HAF54" s="687"/>
      <c r="HAG54" s="687"/>
      <c r="HAH54" s="687"/>
      <c r="HAI54" s="687"/>
      <c r="HAJ54" s="687"/>
      <c r="HAK54" s="687"/>
      <c r="HAL54" s="687"/>
      <c r="HAM54" s="687"/>
      <c r="HAN54" s="687"/>
      <c r="HAO54" s="687"/>
      <c r="HAP54" s="687"/>
      <c r="HAQ54" s="687"/>
      <c r="HAR54" s="687"/>
      <c r="HAS54" s="687"/>
      <c r="HAT54" s="687"/>
      <c r="HAU54" s="687"/>
      <c r="HAV54" s="687"/>
      <c r="HAW54" s="687"/>
      <c r="HAX54" s="687"/>
      <c r="HAY54" s="687"/>
      <c r="HAZ54" s="687"/>
      <c r="HBA54" s="687"/>
      <c r="HBB54" s="687"/>
      <c r="HBC54" s="687"/>
      <c r="HBD54" s="687"/>
      <c r="HBE54" s="687"/>
      <c r="HBF54" s="687"/>
      <c r="HBG54" s="687"/>
      <c r="HBH54" s="687"/>
      <c r="HBI54" s="687"/>
      <c r="HBJ54" s="687"/>
      <c r="HBK54" s="687"/>
      <c r="HBL54" s="687"/>
      <c r="HBM54" s="687"/>
      <c r="HBN54" s="687"/>
      <c r="HBO54" s="687"/>
      <c r="HBP54" s="687"/>
      <c r="HBQ54" s="687"/>
      <c r="HBR54" s="687"/>
      <c r="HBS54" s="687"/>
      <c r="HBT54" s="687"/>
      <c r="HBU54" s="687"/>
      <c r="HBV54" s="687"/>
      <c r="HBW54" s="687"/>
      <c r="HBX54" s="687"/>
      <c r="HBY54" s="687"/>
      <c r="HBZ54" s="687"/>
      <c r="HCA54" s="687"/>
      <c r="HCB54" s="687"/>
      <c r="HCC54" s="687"/>
      <c r="HCD54" s="687"/>
      <c r="HCE54" s="687"/>
      <c r="HCF54" s="687"/>
      <c r="HCG54" s="687"/>
      <c r="HCH54" s="687"/>
      <c r="HCI54" s="687"/>
      <c r="HCJ54" s="687"/>
      <c r="HCK54" s="687"/>
      <c r="HCL54" s="687"/>
      <c r="HCM54" s="687"/>
      <c r="HCN54" s="687"/>
      <c r="HCO54" s="687"/>
      <c r="HCP54" s="687"/>
      <c r="HCQ54" s="687"/>
      <c r="HCR54" s="687"/>
      <c r="HCS54" s="687"/>
      <c r="HCT54" s="687"/>
      <c r="HCU54" s="687"/>
      <c r="HCV54" s="687"/>
      <c r="HCW54" s="687"/>
      <c r="HCX54" s="687"/>
      <c r="HCY54" s="687"/>
      <c r="HCZ54" s="687"/>
      <c r="HDA54" s="687"/>
      <c r="HDB54" s="687"/>
      <c r="HDC54" s="687"/>
      <c r="HDD54" s="687"/>
      <c r="HDE54" s="687"/>
      <c r="HDF54" s="687"/>
      <c r="HDG54" s="687"/>
      <c r="HDH54" s="687"/>
      <c r="HDI54" s="687"/>
      <c r="HDJ54" s="687"/>
      <c r="HDK54" s="687"/>
      <c r="HDL54" s="687"/>
      <c r="HDM54" s="687"/>
      <c r="HDN54" s="687"/>
      <c r="HDO54" s="687"/>
      <c r="HDP54" s="687"/>
      <c r="HDQ54" s="687"/>
      <c r="HDR54" s="687"/>
      <c r="HDS54" s="687"/>
      <c r="HDT54" s="687"/>
      <c r="HDU54" s="687"/>
      <c r="HDV54" s="687"/>
      <c r="HDW54" s="687"/>
      <c r="HDX54" s="687"/>
      <c r="HDY54" s="687"/>
      <c r="HDZ54" s="687"/>
      <c r="HEA54" s="687"/>
      <c r="HEB54" s="687"/>
      <c r="HEC54" s="687"/>
      <c r="HED54" s="687"/>
      <c r="HEE54" s="687"/>
      <c r="HEF54" s="687"/>
      <c r="HEG54" s="687"/>
      <c r="HEH54" s="687"/>
      <c r="HEI54" s="687"/>
      <c r="HEJ54" s="687"/>
      <c r="HEK54" s="687"/>
      <c r="HEL54" s="687"/>
      <c r="HEM54" s="687"/>
      <c r="HEN54" s="687"/>
      <c r="HEO54" s="687"/>
      <c r="HEP54" s="687"/>
      <c r="HEQ54" s="687"/>
      <c r="HER54" s="687"/>
      <c r="HES54" s="687"/>
      <c r="HET54" s="687"/>
      <c r="HEU54" s="687"/>
      <c r="HEV54" s="687"/>
      <c r="HEW54" s="687"/>
      <c r="HEX54" s="687"/>
      <c r="HEY54" s="687"/>
      <c r="HEZ54" s="687"/>
      <c r="HFA54" s="687"/>
      <c r="HFB54" s="687"/>
      <c r="HFC54" s="687"/>
      <c r="HFD54" s="687"/>
      <c r="HFE54" s="687"/>
      <c r="HFF54" s="687"/>
      <c r="HFG54" s="687"/>
      <c r="HFH54" s="687"/>
      <c r="HFI54" s="687"/>
      <c r="HFJ54" s="687"/>
      <c r="HFK54" s="687"/>
      <c r="HFL54" s="687"/>
      <c r="HFM54" s="687"/>
      <c r="HFN54" s="687"/>
      <c r="HFO54" s="687"/>
      <c r="HFP54" s="687"/>
      <c r="HFQ54" s="687"/>
      <c r="HFR54" s="687"/>
      <c r="HFS54" s="687"/>
      <c r="HFT54" s="687"/>
      <c r="HFU54" s="687"/>
      <c r="HFV54" s="687"/>
      <c r="HFW54" s="687"/>
      <c r="HFX54" s="687"/>
      <c r="HFY54" s="687"/>
      <c r="HFZ54" s="687"/>
      <c r="HGA54" s="687"/>
      <c r="HGB54" s="687"/>
      <c r="HGC54" s="687"/>
      <c r="HGD54" s="687"/>
      <c r="HGE54" s="687"/>
      <c r="HGF54" s="687"/>
      <c r="HGG54" s="687"/>
      <c r="HGH54" s="687"/>
      <c r="HGI54" s="687"/>
      <c r="HGJ54" s="687"/>
      <c r="HGK54" s="687"/>
      <c r="HGL54" s="687"/>
      <c r="HGM54" s="687"/>
      <c r="HGN54" s="687"/>
      <c r="HGO54" s="687"/>
      <c r="HGP54" s="687"/>
      <c r="HGQ54" s="687"/>
      <c r="HGR54" s="687"/>
      <c r="HGS54" s="687"/>
      <c r="HGT54" s="687"/>
      <c r="HGU54" s="687"/>
      <c r="HGV54" s="687"/>
      <c r="HGW54" s="687"/>
      <c r="HGX54" s="687"/>
      <c r="HGY54" s="687"/>
      <c r="HGZ54" s="687"/>
      <c r="HHA54" s="687"/>
      <c r="HHB54" s="687"/>
      <c r="HHC54" s="687"/>
      <c r="HHD54" s="687"/>
      <c r="HHE54" s="687"/>
      <c r="HHF54" s="687"/>
      <c r="HHG54" s="687"/>
      <c r="HHH54" s="687"/>
      <c r="HHI54" s="687"/>
      <c r="HHJ54" s="687"/>
      <c r="HHK54" s="687"/>
      <c r="HHL54" s="687"/>
      <c r="HHM54" s="687"/>
      <c r="HHN54" s="687"/>
      <c r="HHO54" s="687"/>
      <c r="HHP54" s="687"/>
      <c r="HHQ54" s="687"/>
      <c r="HHR54" s="687"/>
      <c r="HHS54" s="687"/>
      <c r="HHT54" s="687"/>
      <c r="HHU54" s="687"/>
      <c r="HHV54" s="687"/>
      <c r="HHW54" s="687"/>
      <c r="HHX54" s="687"/>
      <c r="HHY54" s="687"/>
      <c r="HHZ54" s="687"/>
      <c r="HIA54" s="687"/>
      <c r="HIB54" s="687"/>
      <c r="HIC54" s="687"/>
      <c r="HID54" s="687"/>
      <c r="HIE54" s="687"/>
      <c r="HIF54" s="687"/>
      <c r="HIG54" s="687"/>
      <c r="HIH54" s="687"/>
      <c r="HII54" s="687"/>
      <c r="HIJ54" s="687"/>
      <c r="HIK54" s="687"/>
      <c r="HIL54" s="687"/>
      <c r="HIM54" s="687"/>
      <c r="HIN54" s="687"/>
      <c r="HIO54" s="687"/>
      <c r="HIP54" s="687"/>
      <c r="HIQ54" s="687"/>
      <c r="HIR54" s="687"/>
      <c r="HIS54" s="687"/>
      <c r="HIT54" s="687"/>
      <c r="HIU54" s="687"/>
      <c r="HIV54" s="687"/>
      <c r="HIW54" s="687"/>
      <c r="HIX54" s="687"/>
      <c r="HIY54" s="687"/>
      <c r="HIZ54" s="687"/>
      <c r="HJA54" s="687"/>
      <c r="HJB54" s="687"/>
      <c r="HJC54" s="687"/>
      <c r="HJD54" s="687"/>
      <c r="HJE54" s="687"/>
      <c r="HJF54" s="687"/>
      <c r="HJG54" s="687"/>
      <c r="HJH54" s="687"/>
      <c r="HJI54" s="687"/>
      <c r="HJJ54" s="687"/>
      <c r="HJK54" s="687"/>
      <c r="HJL54" s="687"/>
      <c r="HJM54" s="687"/>
      <c r="HJN54" s="687"/>
      <c r="HJO54" s="687"/>
      <c r="HJP54" s="687"/>
      <c r="HJQ54" s="687"/>
      <c r="HJR54" s="687"/>
      <c r="HJS54" s="687"/>
      <c r="HJT54" s="687"/>
      <c r="HJU54" s="687"/>
      <c r="HJV54" s="687"/>
      <c r="HJW54" s="687"/>
      <c r="HJX54" s="687"/>
      <c r="HJY54" s="687"/>
      <c r="HJZ54" s="687"/>
      <c r="HKA54" s="687"/>
      <c r="HKB54" s="687"/>
      <c r="HKC54" s="687"/>
      <c r="HKD54" s="687"/>
      <c r="HKE54" s="687"/>
      <c r="HKF54" s="687"/>
      <c r="HKG54" s="687"/>
      <c r="HKH54" s="687"/>
      <c r="HKI54" s="687"/>
      <c r="HKJ54" s="687"/>
      <c r="HKK54" s="687"/>
      <c r="HKL54" s="687"/>
      <c r="HKM54" s="687"/>
      <c r="HKN54" s="687"/>
      <c r="HKO54" s="687"/>
      <c r="HKP54" s="687"/>
      <c r="HKQ54" s="687"/>
      <c r="HKR54" s="687"/>
      <c r="HKS54" s="687"/>
      <c r="HKT54" s="687"/>
      <c r="HKU54" s="687"/>
      <c r="HKV54" s="687"/>
      <c r="HKW54" s="687"/>
      <c r="HKX54" s="687"/>
      <c r="HKY54" s="687"/>
      <c r="HKZ54" s="687"/>
      <c r="HLA54" s="687"/>
      <c r="HLB54" s="687"/>
      <c r="HLC54" s="687"/>
      <c r="HLD54" s="687"/>
      <c r="HLE54" s="687"/>
      <c r="HLF54" s="687"/>
      <c r="HLG54" s="687"/>
      <c r="HLH54" s="687"/>
      <c r="HLI54" s="687"/>
      <c r="HLJ54" s="687"/>
      <c r="HLK54" s="687"/>
      <c r="HLL54" s="687"/>
      <c r="HLM54" s="687"/>
      <c r="HLN54" s="687"/>
      <c r="HLO54" s="687"/>
      <c r="HLP54" s="687"/>
      <c r="HLQ54" s="687"/>
      <c r="HLR54" s="687"/>
      <c r="HLS54" s="687"/>
      <c r="HLT54" s="687"/>
      <c r="HLU54" s="687"/>
      <c r="HLV54" s="687"/>
      <c r="HLW54" s="687"/>
      <c r="HLX54" s="687"/>
      <c r="HLY54" s="687"/>
      <c r="HLZ54" s="687"/>
      <c r="HMA54" s="687"/>
      <c r="HMB54" s="687"/>
      <c r="HMC54" s="687"/>
      <c r="HMD54" s="687"/>
      <c r="HME54" s="687"/>
      <c r="HMF54" s="687"/>
      <c r="HMG54" s="687"/>
      <c r="HMH54" s="687"/>
      <c r="HMI54" s="687"/>
      <c r="HMJ54" s="687"/>
      <c r="HMK54" s="687"/>
      <c r="HML54" s="687"/>
      <c r="HMM54" s="687"/>
      <c r="HMN54" s="687"/>
      <c r="HMO54" s="687"/>
      <c r="HMP54" s="687"/>
      <c r="HMQ54" s="687"/>
      <c r="HMR54" s="687"/>
      <c r="HMS54" s="687"/>
      <c r="HMT54" s="687"/>
      <c r="HMU54" s="687"/>
      <c r="HMV54" s="687"/>
      <c r="HMW54" s="687"/>
      <c r="HMX54" s="687"/>
      <c r="HMY54" s="687"/>
      <c r="HMZ54" s="687"/>
      <c r="HNA54" s="687"/>
      <c r="HNB54" s="687"/>
      <c r="HNC54" s="687"/>
      <c r="HND54" s="687"/>
      <c r="HNE54" s="687"/>
      <c r="HNF54" s="687"/>
      <c r="HNG54" s="687"/>
      <c r="HNH54" s="687"/>
      <c r="HNI54" s="687"/>
      <c r="HNJ54" s="687"/>
      <c r="HNK54" s="687"/>
      <c r="HNL54" s="687"/>
      <c r="HNM54" s="687"/>
      <c r="HNN54" s="687"/>
      <c r="HNO54" s="687"/>
      <c r="HNP54" s="687"/>
      <c r="HNQ54" s="687"/>
      <c r="HNR54" s="687"/>
      <c r="HNS54" s="687"/>
      <c r="HNT54" s="687"/>
      <c r="HNU54" s="687"/>
      <c r="HNV54" s="687"/>
      <c r="HNW54" s="687"/>
      <c r="HNX54" s="687"/>
      <c r="HNY54" s="687"/>
      <c r="HNZ54" s="687"/>
      <c r="HOA54" s="687"/>
      <c r="HOB54" s="687"/>
      <c r="HOC54" s="687"/>
      <c r="HOD54" s="687"/>
      <c r="HOE54" s="687"/>
      <c r="HOF54" s="687"/>
      <c r="HOG54" s="687"/>
      <c r="HOH54" s="687"/>
      <c r="HOI54" s="687"/>
      <c r="HOJ54" s="687"/>
      <c r="HOK54" s="687"/>
      <c r="HOL54" s="687"/>
      <c r="HOM54" s="687"/>
      <c r="HON54" s="687"/>
      <c r="HOO54" s="687"/>
      <c r="HOP54" s="687"/>
      <c r="HOQ54" s="687"/>
      <c r="HOR54" s="687"/>
      <c r="HOS54" s="687"/>
      <c r="HOT54" s="687"/>
      <c r="HOU54" s="687"/>
      <c r="HOV54" s="687"/>
      <c r="HOW54" s="687"/>
      <c r="HOX54" s="687"/>
      <c r="HOY54" s="687"/>
      <c r="HOZ54" s="687"/>
      <c r="HPA54" s="687"/>
      <c r="HPB54" s="687"/>
      <c r="HPC54" s="687"/>
      <c r="HPD54" s="687"/>
      <c r="HPE54" s="687"/>
      <c r="HPF54" s="687"/>
      <c r="HPG54" s="687"/>
      <c r="HPH54" s="687"/>
      <c r="HPI54" s="687"/>
      <c r="HPJ54" s="687"/>
      <c r="HPK54" s="687"/>
      <c r="HPL54" s="687"/>
      <c r="HPM54" s="687"/>
      <c r="HPN54" s="687"/>
      <c r="HPO54" s="687"/>
      <c r="HPP54" s="687"/>
      <c r="HPQ54" s="687"/>
      <c r="HPR54" s="687"/>
      <c r="HPS54" s="687"/>
      <c r="HPT54" s="687"/>
      <c r="HPU54" s="687"/>
      <c r="HPV54" s="687"/>
      <c r="HPW54" s="687"/>
      <c r="HPX54" s="687"/>
      <c r="HPY54" s="687"/>
      <c r="HPZ54" s="687"/>
      <c r="HQA54" s="687"/>
      <c r="HQB54" s="687"/>
      <c r="HQC54" s="687"/>
      <c r="HQD54" s="687"/>
      <c r="HQE54" s="687"/>
      <c r="HQF54" s="687"/>
      <c r="HQG54" s="687"/>
      <c r="HQH54" s="687"/>
      <c r="HQI54" s="687"/>
      <c r="HQJ54" s="687"/>
      <c r="HQK54" s="687"/>
      <c r="HQL54" s="687"/>
      <c r="HQM54" s="687"/>
      <c r="HQN54" s="687"/>
      <c r="HQO54" s="687"/>
      <c r="HQP54" s="687"/>
      <c r="HQQ54" s="687"/>
      <c r="HQR54" s="687"/>
      <c r="HQS54" s="687"/>
      <c r="HQT54" s="687"/>
      <c r="HQU54" s="687"/>
      <c r="HQV54" s="687"/>
      <c r="HQW54" s="687"/>
      <c r="HQX54" s="687"/>
      <c r="HQY54" s="687"/>
      <c r="HQZ54" s="687"/>
      <c r="HRA54" s="687"/>
      <c r="HRB54" s="687"/>
      <c r="HRC54" s="687"/>
      <c r="HRD54" s="687"/>
      <c r="HRE54" s="687"/>
      <c r="HRF54" s="687"/>
      <c r="HRG54" s="687"/>
      <c r="HRH54" s="687"/>
      <c r="HRI54" s="687"/>
      <c r="HRJ54" s="687"/>
      <c r="HRK54" s="687"/>
      <c r="HRL54" s="687"/>
      <c r="HRM54" s="687"/>
      <c r="HRN54" s="687"/>
      <c r="HRO54" s="687"/>
      <c r="HRP54" s="687"/>
      <c r="HRQ54" s="687"/>
      <c r="HRR54" s="687"/>
      <c r="HRS54" s="687"/>
      <c r="HRT54" s="687"/>
      <c r="HRU54" s="687"/>
      <c r="HRV54" s="687"/>
      <c r="HRW54" s="687"/>
      <c r="HRX54" s="687"/>
      <c r="HRY54" s="687"/>
      <c r="HRZ54" s="687"/>
      <c r="HSA54" s="687"/>
      <c r="HSB54" s="687"/>
      <c r="HSC54" s="687"/>
      <c r="HSD54" s="687"/>
      <c r="HSE54" s="687"/>
      <c r="HSF54" s="687"/>
      <c r="HSG54" s="687"/>
      <c r="HSH54" s="687"/>
      <c r="HSI54" s="687"/>
      <c r="HSJ54" s="687"/>
      <c r="HSK54" s="687"/>
      <c r="HSL54" s="687"/>
      <c r="HSM54" s="687"/>
      <c r="HSN54" s="687"/>
      <c r="HSO54" s="687"/>
      <c r="HSP54" s="687"/>
      <c r="HSQ54" s="687"/>
      <c r="HSR54" s="687"/>
      <c r="HSS54" s="687"/>
      <c r="HST54" s="687"/>
      <c r="HSU54" s="687"/>
      <c r="HSV54" s="687"/>
      <c r="HSW54" s="687"/>
      <c r="HSX54" s="687"/>
      <c r="HSY54" s="687"/>
      <c r="HSZ54" s="687"/>
      <c r="HTA54" s="687"/>
      <c r="HTB54" s="687"/>
      <c r="HTC54" s="687"/>
      <c r="HTD54" s="687"/>
      <c r="HTE54" s="687"/>
      <c r="HTF54" s="687"/>
      <c r="HTG54" s="687"/>
      <c r="HTH54" s="687"/>
      <c r="HTI54" s="687"/>
      <c r="HTJ54" s="687"/>
      <c r="HTK54" s="687"/>
      <c r="HTL54" s="687"/>
      <c r="HTM54" s="687"/>
      <c r="HTN54" s="687"/>
      <c r="HTO54" s="687"/>
      <c r="HTP54" s="687"/>
      <c r="HTQ54" s="687"/>
      <c r="HTR54" s="687"/>
      <c r="HTS54" s="687"/>
      <c r="HTT54" s="687"/>
      <c r="HTU54" s="687"/>
      <c r="HTV54" s="687"/>
      <c r="HTW54" s="687"/>
      <c r="HTX54" s="687"/>
      <c r="HTY54" s="687"/>
      <c r="HTZ54" s="687"/>
      <c r="HUA54" s="687"/>
      <c r="HUB54" s="687"/>
      <c r="HUC54" s="687"/>
      <c r="HUD54" s="687"/>
      <c r="HUE54" s="687"/>
      <c r="HUF54" s="687"/>
      <c r="HUG54" s="687"/>
      <c r="HUH54" s="687"/>
      <c r="HUI54" s="687"/>
      <c r="HUJ54" s="687"/>
      <c r="HUK54" s="687"/>
      <c r="HUL54" s="687"/>
      <c r="HUM54" s="687"/>
      <c r="HUN54" s="687"/>
      <c r="HUO54" s="687"/>
      <c r="HUP54" s="687"/>
      <c r="HUQ54" s="687"/>
      <c r="HUR54" s="687"/>
      <c r="HUS54" s="687"/>
      <c r="HUT54" s="687"/>
      <c r="HUU54" s="687"/>
      <c r="HUV54" s="687"/>
      <c r="HUW54" s="687"/>
      <c r="HUX54" s="687"/>
      <c r="HUY54" s="687"/>
      <c r="HUZ54" s="687"/>
      <c r="HVA54" s="687"/>
      <c r="HVB54" s="687"/>
      <c r="HVC54" s="687"/>
      <c r="HVD54" s="687"/>
      <c r="HVE54" s="687"/>
      <c r="HVF54" s="687"/>
      <c r="HVG54" s="687"/>
      <c r="HVH54" s="687"/>
      <c r="HVI54" s="687"/>
      <c r="HVJ54" s="687"/>
      <c r="HVK54" s="687"/>
      <c r="HVL54" s="687"/>
      <c r="HVM54" s="687"/>
      <c r="HVN54" s="687"/>
      <c r="HVO54" s="687"/>
      <c r="HVP54" s="687"/>
      <c r="HVQ54" s="687"/>
      <c r="HVR54" s="687"/>
      <c r="HVS54" s="687"/>
      <c r="HVT54" s="687"/>
      <c r="HVU54" s="687"/>
      <c r="HVV54" s="687"/>
      <c r="HVW54" s="687"/>
      <c r="HVX54" s="687"/>
      <c r="HVY54" s="687"/>
      <c r="HVZ54" s="687"/>
      <c r="HWA54" s="687"/>
      <c r="HWB54" s="687"/>
      <c r="HWC54" s="687"/>
      <c r="HWD54" s="687"/>
      <c r="HWE54" s="687"/>
      <c r="HWF54" s="687"/>
      <c r="HWG54" s="687"/>
      <c r="HWH54" s="687"/>
      <c r="HWI54" s="687"/>
      <c r="HWJ54" s="687"/>
      <c r="HWK54" s="687"/>
      <c r="HWL54" s="687"/>
      <c r="HWM54" s="687"/>
      <c r="HWN54" s="687"/>
      <c r="HWO54" s="687"/>
      <c r="HWP54" s="687"/>
      <c r="HWQ54" s="687"/>
      <c r="HWR54" s="687"/>
      <c r="HWS54" s="687"/>
      <c r="HWT54" s="687"/>
      <c r="HWU54" s="687"/>
      <c r="HWV54" s="687"/>
      <c r="HWW54" s="687"/>
      <c r="HWX54" s="687"/>
      <c r="HWY54" s="687"/>
      <c r="HWZ54" s="687"/>
      <c r="HXA54" s="687"/>
      <c r="HXB54" s="687"/>
      <c r="HXC54" s="687"/>
      <c r="HXD54" s="687"/>
      <c r="HXE54" s="687"/>
      <c r="HXF54" s="687"/>
      <c r="HXG54" s="687"/>
      <c r="HXH54" s="687"/>
      <c r="HXI54" s="687"/>
      <c r="HXJ54" s="687"/>
      <c r="HXK54" s="687"/>
      <c r="HXL54" s="687"/>
      <c r="HXM54" s="687"/>
      <c r="HXN54" s="687"/>
      <c r="HXO54" s="687"/>
      <c r="HXP54" s="687"/>
      <c r="HXQ54" s="687"/>
      <c r="HXR54" s="687"/>
      <c r="HXS54" s="687"/>
      <c r="HXT54" s="687"/>
      <c r="HXU54" s="687"/>
      <c r="HXV54" s="687"/>
      <c r="HXW54" s="687"/>
      <c r="HXX54" s="687"/>
      <c r="HXY54" s="687"/>
      <c r="HXZ54" s="687"/>
      <c r="HYA54" s="687"/>
      <c r="HYB54" s="687"/>
      <c r="HYC54" s="687"/>
      <c r="HYD54" s="687"/>
      <c r="HYE54" s="687"/>
      <c r="HYF54" s="687"/>
      <c r="HYG54" s="687"/>
      <c r="HYH54" s="687"/>
      <c r="HYI54" s="687"/>
      <c r="HYJ54" s="687"/>
      <c r="HYK54" s="687"/>
      <c r="HYL54" s="687"/>
      <c r="HYM54" s="687"/>
      <c r="HYN54" s="687"/>
      <c r="HYO54" s="687"/>
      <c r="HYP54" s="687"/>
      <c r="HYQ54" s="687"/>
      <c r="HYR54" s="687"/>
      <c r="HYS54" s="687"/>
      <c r="HYT54" s="687"/>
      <c r="HYU54" s="687"/>
      <c r="HYV54" s="687"/>
      <c r="HYW54" s="687"/>
      <c r="HYX54" s="687"/>
      <c r="HYY54" s="687"/>
      <c r="HYZ54" s="687"/>
      <c r="HZA54" s="687"/>
      <c r="HZB54" s="687"/>
      <c r="HZC54" s="687"/>
      <c r="HZD54" s="687"/>
      <c r="HZE54" s="687"/>
      <c r="HZF54" s="687"/>
      <c r="HZG54" s="687"/>
      <c r="HZH54" s="687"/>
      <c r="HZI54" s="687"/>
      <c r="HZJ54" s="687"/>
      <c r="HZK54" s="687"/>
      <c r="HZL54" s="687"/>
      <c r="HZM54" s="687"/>
      <c r="HZN54" s="687"/>
      <c r="HZO54" s="687"/>
      <c r="HZP54" s="687"/>
      <c r="HZQ54" s="687"/>
      <c r="HZR54" s="687"/>
      <c r="HZS54" s="687"/>
      <c r="HZT54" s="687"/>
      <c r="HZU54" s="687"/>
      <c r="HZV54" s="687"/>
      <c r="HZW54" s="687"/>
      <c r="HZX54" s="687"/>
      <c r="HZY54" s="687"/>
      <c r="HZZ54" s="687"/>
      <c r="IAA54" s="687"/>
      <c r="IAB54" s="687"/>
      <c r="IAC54" s="687"/>
      <c r="IAD54" s="687"/>
      <c r="IAE54" s="687"/>
      <c r="IAF54" s="687"/>
      <c r="IAG54" s="687"/>
      <c r="IAH54" s="687"/>
      <c r="IAI54" s="687"/>
      <c r="IAJ54" s="687"/>
      <c r="IAK54" s="687"/>
      <c r="IAL54" s="687"/>
      <c r="IAM54" s="687"/>
      <c r="IAN54" s="687"/>
      <c r="IAO54" s="687"/>
      <c r="IAP54" s="687"/>
      <c r="IAQ54" s="687"/>
      <c r="IAR54" s="687"/>
      <c r="IAS54" s="687"/>
      <c r="IAT54" s="687"/>
      <c r="IAU54" s="687"/>
      <c r="IAV54" s="687"/>
      <c r="IAW54" s="687"/>
      <c r="IAX54" s="687"/>
      <c r="IAY54" s="687"/>
      <c r="IAZ54" s="687"/>
      <c r="IBA54" s="687"/>
      <c r="IBB54" s="687"/>
      <c r="IBC54" s="687"/>
      <c r="IBD54" s="687"/>
      <c r="IBE54" s="687"/>
      <c r="IBF54" s="687"/>
      <c r="IBG54" s="687"/>
      <c r="IBH54" s="687"/>
      <c r="IBI54" s="687"/>
      <c r="IBJ54" s="687"/>
      <c r="IBK54" s="687"/>
      <c r="IBL54" s="687"/>
      <c r="IBM54" s="687"/>
      <c r="IBN54" s="687"/>
      <c r="IBO54" s="687"/>
      <c r="IBP54" s="687"/>
      <c r="IBQ54" s="687"/>
      <c r="IBR54" s="687"/>
      <c r="IBS54" s="687"/>
      <c r="IBT54" s="687"/>
      <c r="IBU54" s="687"/>
      <c r="IBV54" s="687"/>
      <c r="IBW54" s="687"/>
      <c r="IBX54" s="687"/>
      <c r="IBY54" s="687"/>
      <c r="IBZ54" s="687"/>
      <c r="ICA54" s="687"/>
      <c r="ICB54" s="687"/>
      <c r="ICC54" s="687"/>
      <c r="ICD54" s="687"/>
      <c r="ICE54" s="687"/>
      <c r="ICF54" s="687"/>
      <c r="ICG54" s="687"/>
      <c r="ICH54" s="687"/>
      <c r="ICI54" s="687"/>
      <c r="ICJ54" s="687"/>
      <c r="ICK54" s="687"/>
      <c r="ICL54" s="687"/>
      <c r="ICM54" s="687"/>
      <c r="ICN54" s="687"/>
      <c r="ICO54" s="687"/>
      <c r="ICP54" s="687"/>
      <c r="ICQ54" s="687"/>
      <c r="ICR54" s="687"/>
      <c r="ICS54" s="687"/>
      <c r="ICT54" s="687"/>
      <c r="ICU54" s="687"/>
      <c r="ICV54" s="687"/>
      <c r="ICW54" s="687"/>
      <c r="ICX54" s="687"/>
      <c r="ICY54" s="687"/>
      <c r="ICZ54" s="687"/>
      <c r="IDA54" s="687"/>
      <c r="IDB54" s="687"/>
      <c r="IDC54" s="687"/>
      <c r="IDD54" s="687"/>
      <c r="IDE54" s="687"/>
      <c r="IDF54" s="687"/>
      <c r="IDG54" s="687"/>
      <c r="IDH54" s="687"/>
      <c r="IDI54" s="687"/>
      <c r="IDJ54" s="687"/>
      <c r="IDK54" s="687"/>
      <c r="IDL54" s="687"/>
      <c r="IDM54" s="687"/>
      <c r="IDN54" s="687"/>
      <c r="IDO54" s="687"/>
      <c r="IDP54" s="687"/>
      <c r="IDQ54" s="687"/>
      <c r="IDR54" s="687"/>
      <c r="IDS54" s="687"/>
      <c r="IDT54" s="687"/>
      <c r="IDU54" s="687"/>
      <c r="IDV54" s="687"/>
      <c r="IDW54" s="687"/>
      <c r="IDX54" s="687"/>
      <c r="IDY54" s="687"/>
      <c r="IDZ54" s="687"/>
      <c r="IEA54" s="687"/>
      <c r="IEB54" s="687"/>
      <c r="IEC54" s="687"/>
      <c r="IED54" s="687"/>
      <c r="IEE54" s="687"/>
      <c r="IEF54" s="687"/>
      <c r="IEG54" s="687"/>
      <c r="IEH54" s="687"/>
      <c r="IEI54" s="687"/>
      <c r="IEJ54" s="687"/>
      <c r="IEK54" s="687"/>
      <c r="IEL54" s="687"/>
      <c r="IEM54" s="687"/>
      <c r="IEN54" s="687"/>
      <c r="IEO54" s="687"/>
      <c r="IEP54" s="687"/>
      <c r="IEQ54" s="687"/>
      <c r="IER54" s="687"/>
      <c r="IES54" s="687"/>
      <c r="IET54" s="687"/>
      <c r="IEU54" s="687"/>
      <c r="IEV54" s="687"/>
      <c r="IEW54" s="687"/>
      <c r="IEX54" s="687"/>
      <c r="IEY54" s="687"/>
      <c r="IEZ54" s="687"/>
      <c r="IFA54" s="687"/>
      <c r="IFB54" s="687"/>
      <c r="IFC54" s="687"/>
      <c r="IFD54" s="687"/>
      <c r="IFE54" s="687"/>
      <c r="IFF54" s="687"/>
      <c r="IFG54" s="687"/>
      <c r="IFH54" s="687"/>
      <c r="IFI54" s="687"/>
      <c r="IFJ54" s="687"/>
      <c r="IFK54" s="687"/>
      <c r="IFL54" s="687"/>
      <c r="IFM54" s="687"/>
      <c r="IFN54" s="687"/>
      <c r="IFO54" s="687"/>
      <c r="IFP54" s="687"/>
      <c r="IFQ54" s="687"/>
      <c r="IFR54" s="687"/>
      <c r="IFS54" s="687"/>
      <c r="IFT54" s="687"/>
      <c r="IFU54" s="687"/>
      <c r="IFV54" s="687"/>
      <c r="IFW54" s="687"/>
      <c r="IFX54" s="687"/>
      <c r="IFY54" s="687"/>
      <c r="IFZ54" s="687"/>
      <c r="IGA54" s="687"/>
      <c r="IGB54" s="687"/>
      <c r="IGC54" s="687"/>
      <c r="IGD54" s="687"/>
      <c r="IGE54" s="687"/>
      <c r="IGF54" s="687"/>
      <c r="IGG54" s="687"/>
      <c r="IGH54" s="687"/>
      <c r="IGI54" s="687"/>
      <c r="IGJ54" s="687"/>
      <c r="IGK54" s="687"/>
      <c r="IGL54" s="687"/>
      <c r="IGM54" s="687"/>
      <c r="IGN54" s="687"/>
      <c r="IGO54" s="687"/>
      <c r="IGP54" s="687"/>
      <c r="IGQ54" s="687"/>
      <c r="IGR54" s="687"/>
      <c r="IGS54" s="687"/>
      <c r="IGT54" s="687"/>
      <c r="IGU54" s="687"/>
      <c r="IGV54" s="687"/>
      <c r="IGW54" s="687"/>
      <c r="IGX54" s="687"/>
      <c r="IGY54" s="687"/>
      <c r="IGZ54" s="687"/>
      <c r="IHA54" s="687"/>
      <c r="IHB54" s="687"/>
      <c r="IHC54" s="687"/>
      <c r="IHD54" s="687"/>
      <c r="IHE54" s="687"/>
      <c r="IHF54" s="687"/>
      <c r="IHG54" s="687"/>
      <c r="IHH54" s="687"/>
      <c r="IHI54" s="687"/>
      <c r="IHJ54" s="687"/>
      <c r="IHK54" s="687"/>
      <c r="IHL54" s="687"/>
      <c r="IHM54" s="687"/>
      <c r="IHN54" s="687"/>
      <c r="IHO54" s="687"/>
      <c r="IHP54" s="687"/>
      <c r="IHQ54" s="687"/>
      <c r="IHR54" s="687"/>
      <c r="IHS54" s="687"/>
      <c r="IHT54" s="687"/>
      <c r="IHU54" s="687"/>
      <c r="IHV54" s="687"/>
      <c r="IHW54" s="687"/>
      <c r="IHX54" s="687"/>
      <c r="IHY54" s="687"/>
      <c r="IHZ54" s="687"/>
      <c r="IIA54" s="687"/>
      <c r="IIB54" s="687"/>
      <c r="IIC54" s="687"/>
      <c r="IID54" s="687"/>
      <c r="IIE54" s="687"/>
      <c r="IIF54" s="687"/>
      <c r="IIG54" s="687"/>
      <c r="IIH54" s="687"/>
      <c r="III54" s="687"/>
      <c r="IIJ54" s="687"/>
      <c r="IIK54" s="687"/>
      <c r="IIL54" s="687"/>
      <c r="IIM54" s="687"/>
      <c r="IIN54" s="687"/>
      <c r="IIO54" s="687"/>
      <c r="IIP54" s="687"/>
      <c r="IIQ54" s="687"/>
      <c r="IIR54" s="687"/>
      <c r="IIS54" s="687"/>
      <c r="IIT54" s="687"/>
      <c r="IIU54" s="687"/>
      <c r="IIV54" s="687"/>
      <c r="IIW54" s="687"/>
      <c r="IIX54" s="687"/>
      <c r="IIY54" s="687"/>
      <c r="IIZ54" s="687"/>
      <c r="IJA54" s="687"/>
      <c r="IJB54" s="687"/>
      <c r="IJC54" s="687"/>
      <c r="IJD54" s="687"/>
      <c r="IJE54" s="687"/>
      <c r="IJF54" s="687"/>
      <c r="IJG54" s="687"/>
      <c r="IJH54" s="687"/>
      <c r="IJI54" s="687"/>
      <c r="IJJ54" s="687"/>
      <c r="IJK54" s="687"/>
      <c r="IJL54" s="687"/>
      <c r="IJM54" s="687"/>
      <c r="IJN54" s="687"/>
      <c r="IJO54" s="687"/>
      <c r="IJP54" s="687"/>
      <c r="IJQ54" s="687"/>
      <c r="IJR54" s="687"/>
      <c r="IJS54" s="687"/>
      <c r="IJT54" s="687"/>
      <c r="IJU54" s="687"/>
      <c r="IJV54" s="687"/>
      <c r="IJW54" s="687"/>
      <c r="IJX54" s="687"/>
      <c r="IJY54" s="687"/>
      <c r="IJZ54" s="687"/>
      <c r="IKA54" s="687"/>
      <c r="IKB54" s="687"/>
      <c r="IKC54" s="687"/>
      <c r="IKD54" s="687"/>
      <c r="IKE54" s="687"/>
      <c r="IKF54" s="687"/>
      <c r="IKG54" s="687"/>
      <c r="IKH54" s="687"/>
      <c r="IKI54" s="687"/>
      <c r="IKJ54" s="687"/>
      <c r="IKK54" s="687"/>
      <c r="IKL54" s="687"/>
      <c r="IKM54" s="687"/>
      <c r="IKN54" s="687"/>
      <c r="IKO54" s="687"/>
      <c r="IKP54" s="687"/>
      <c r="IKQ54" s="687"/>
      <c r="IKR54" s="687"/>
      <c r="IKS54" s="687"/>
      <c r="IKT54" s="687"/>
      <c r="IKU54" s="687"/>
      <c r="IKV54" s="687"/>
      <c r="IKW54" s="687"/>
      <c r="IKX54" s="687"/>
      <c r="IKY54" s="687"/>
      <c r="IKZ54" s="687"/>
      <c r="ILA54" s="687"/>
      <c r="ILB54" s="687"/>
      <c r="ILC54" s="687"/>
      <c r="ILD54" s="687"/>
      <c r="ILE54" s="687"/>
      <c r="ILF54" s="687"/>
      <c r="ILG54" s="687"/>
      <c r="ILH54" s="687"/>
      <c r="ILI54" s="687"/>
      <c r="ILJ54" s="687"/>
      <c r="ILK54" s="687"/>
      <c r="ILL54" s="687"/>
      <c r="ILM54" s="687"/>
      <c r="ILN54" s="687"/>
      <c r="ILO54" s="687"/>
      <c r="ILP54" s="687"/>
      <c r="ILQ54" s="687"/>
      <c r="ILR54" s="687"/>
      <c r="ILS54" s="687"/>
      <c r="ILT54" s="687"/>
      <c r="ILU54" s="687"/>
      <c r="ILV54" s="687"/>
      <c r="ILW54" s="687"/>
      <c r="ILX54" s="687"/>
      <c r="ILY54" s="687"/>
      <c r="ILZ54" s="687"/>
      <c r="IMA54" s="687"/>
      <c r="IMB54" s="687"/>
      <c r="IMC54" s="687"/>
      <c r="IMD54" s="687"/>
      <c r="IME54" s="687"/>
      <c r="IMF54" s="687"/>
      <c r="IMG54" s="687"/>
      <c r="IMH54" s="687"/>
      <c r="IMI54" s="687"/>
      <c r="IMJ54" s="687"/>
      <c r="IMK54" s="687"/>
      <c r="IML54" s="687"/>
      <c r="IMM54" s="687"/>
      <c r="IMN54" s="687"/>
      <c r="IMO54" s="687"/>
      <c r="IMP54" s="687"/>
      <c r="IMQ54" s="687"/>
      <c r="IMR54" s="687"/>
      <c r="IMS54" s="687"/>
      <c r="IMT54" s="687"/>
      <c r="IMU54" s="687"/>
      <c r="IMV54" s="687"/>
      <c r="IMW54" s="687"/>
      <c r="IMX54" s="687"/>
      <c r="IMY54" s="687"/>
      <c r="IMZ54" s="687"/>
      <c r="INA54" s="687"/>
      <c r="INB54" s="687"/>
      <c r="INC54" s="687"/>
      <c r="IND54" s="687"/>
      <c r="INE54" s="687"/>
      <c r="INF54" s="687"/>
      <c r="ING54" s="687"/>
      <c r="INH54" s="687"/>
      <c r="INI54" s="687"/>
      <c r="INJ54" s="687"/>
      <c r="INK54" s="687"/>
      <c r="INL54" s="687"/>
      <c r="INM54" s="687"/>
      <c r="INN54" s="687"/>
      <c r="INO54" s="687"/>
      <c r="INP54" s="687"/>
      <c r="INQ54" s="687"/>
      <c r="INR54" s="687"/>
      <c r="INS54" s="687"/>
      <c r="INT54" s="687"/>
      <c r="INU54" s="687"/>
      <c r="INV54" s="687"/>
      <c r="INW54" s="687"/>
      <c r="INX54" s="687"/>
      <c r="INY54" s="687"/>
      <c r="INZ54" s="687"/>
      <c r="IOA54" s="687"/>
      <c r="IOB54" s="687"/>
      <c r="IOC54" s="687"/>
      <c r="IOD54" s="687"/>
      <c r="IOE54" s="687"/>
      <c r="IOF54" s="687"/>
      <c r="IOG54" s="687"/>
      <c r="IOH54" s="687"/>
      <c r="IOI54" s="687"/>
      <c r="IOJ54" s="687"/>
      <c r="IOK54" s="687"/>
      <c r="IOL54" s="687"/>
      <c r="IOM54" s="687"/>
      <c r="ION54" s="687"/>
      <c r="IOO54" s="687"/>
      <c r="IOP54" s="687"/>
      <c r="IOQ54" s="687"/>
      <c r="IOR54" s="687"/>
      <c r="IOS54" s="687"/>
      <c r="IOT54" s="687"/>
      <c r="IOU54" s="687"/>
      <c r="IOV54" s="687"/>
      <c r="IOW54" s="687"/>
      <c r="IOX54" s="687"/>
      <c r="IOY54" s="687"/>
      <c r="IOZ54" s="687"/>
      <c r="IPA54" s="687"/>
      <c r="IPB54" s="687"/>
      <c r="IPC54" s="687"/>
      <c r="IPD54" s="687"/>
      <c r="IPE54" s="687"/>
      <c r="IPF54" s="687"/>
      <c r="IPG54" s="687"/>
      <c r="IPH54" s="687"/>
      <c r="IPI54" s="687"/>
      <c r="IPJ54" s="687"/>
      <c r="IPK54" s="687"/>
      <c r="IPL54" s="687"/>
      <c r="IPM54" s="687"/>
      <c r="IPN54" s="687"/>
      <c r="IPO54" s="687"/>
      <c r="IPP54" s="687"/>
      <c r="IPQ54" s="687"/>
      <c r="IPR54" s="687"/>
      <c r="IPS54" s="687"/>
      <c r="IPT54" s="687"/>
      <c r="IPU54" s="687"/>
      <c r="IPV54" s="687"/>
      <c r="IPW54" s="687"/>
      <c r="IPX54" s="687"/>
      <c r="IPY54" s="687"/>
      <c r="IPZ54" s="687"/>
      <c r="IQA54" s="687"/>
      <c r="IQB54" s="687"/>
      <c r="IQC54" s="687"/>
      <c r="IQD54" s="687"/>
      <c r="IQE54" s="687"/>
      <c r="IQF54" s="687"/>
      <c r="IQG54" s="687"/>
      <c r="IQH54" s="687"/>
      <c r="IQI54" s="687"/>
      <c r="IQJ54" s="687"/>
      <c r="IQK54" s="687"/>
      <c r="IQL54" s="687"/>
      <c r="IQM54" s="687"/>
      <c r="IQN54" s="687"/>
      <c r="IQO54" s="687"/>
      <c r="IQP54" s="687"/>
      <c r="IQQ54" s="687"/>
      <c r="IQR54" s="687"/>
      <c r="IQS54" s="687"/>
      <c r="IQT54" s="687"/>
      <c r="IQU54" s="687"/>
      <c r="IQV54" s="687"/>
      <c r="IQW54" s="687"/>
      <c r="IQX54" s="687"/>
      <c r="IQY54" s="687"/>
      <c r="IQZ54" s="687"/>
      <c r="IRA54" s="687"/>
      <c r="IRB54" s="687"/>
      <c r="IRC54" s="687"/>
      <c r="IRD54" s="687"/>
      <c r="IRE54" s="687"/>
      <c r="IRF54" s="687"/>
      <c r="IRG54" s="687"/>
      <c r="IRH54" s="687"/>
      <c r="IRI54" s="687"/>
      <c r="IRJ54" s="687"/>
      <c r="IRK54" s="687"/>
      <c r="IRL54" s="687"/>
      <c r="IRM54" s="687"/>
      <c r="IRN54" s="687"/>
      <c r="IRO54" s="687"/>
      <c r="IRP54" s="687"/>
      <c r="IRQ54" s="687"/>
      <c r="IRR54" s="687"/>
      <c r="IRS54" s="687"/>
      <c r="IRT54" s="687"/>
      <c r="IRU54" s="687"/>
      <c r="IRV54" s="687"/>
      <c r="IRW54" s="687"/>
      <c r="IRX54" s="687"/>
      <c r="IRY54" s="687"/>
      <c r="IRZ54" s="687"/>
      <c r="ISA54" s="687"/>
      <c r="ISB54" s="687"/>
      <c r="ISC54" s="687"/>
      <c r="ISD54" s="687"/>
      <c r="ISE54" s="687"/>
      <c r="ISF54" s="687"/>
      <c r="ISG54" s="687"/>
      <c r="ISH54" s="687"/>
      <c r="ISI54" s="687"/>
      <c r="ISJ54" s="687"/>
      <c r="ISK54" s="687"/>
      <c r="ISL54" s="687"/>
      <c r="ISM54" s="687"/>
      <c r="ISN54" s="687"/>
      <c r="ISO54" s="687"/>
      <c r="ISP54" s="687"/>
      <c r="ISQ54" s="687"/>
      <c r="ISR54" s="687"/>
      <c r="ISS54" s="687"/>
      <c r="IST54" s="687"/>
      <c r="ISU54" s="687"/>
      <c r="ISV54" s="687"/>
      <c r="ISW54" s="687"/>
      <c r="ISX54" s="687"/>
      <c r="ISY54" s="687"/>
      <c r="ISZ54" s="687"/>
      <c r="ITA54" s="687"/>
      <c r="ITB54" s="687"/>
      <c r="ITC54" s="687"/>
      <c r="ITD54" s="687"/>
      <c r="ITE54" s="687"/>
      <c r="ITF54" s="687"/>
      <c r="ITG54" s="687"/>
      <c r="ITH54" s="687"/>
      <c r="ITI54" s="687"/>
      <c r="ITJ54" s="687"/>
      <c r="ITK54" s="687"/>
      <c r="ITL54" s="687"/>
      <c r="ITM54" s="687"/>
      <c r="ITN54" s="687"/>
      <c r="ITO54" s="687"/>
      <c r="ITP54" s="687"/>
      <c r="ITQ54" s="687"/>
      <c r="ITR54" s="687"/>
      <c r="ITS54" s="687"/>
      <c r="ITT54" s="687"/>
      <c r="ITU54" s="687"/>
      <c r="ITV54" s="687"/>
      <c r="ITW54" s="687"/>
      <c r="ITX54" s="687"/>
      <c r="ITY54" s="687"/>
      <c r="ITZ54" s="687"/>
      <c r="IUA54" s="687"/>
      <c r="IUB54" s="687"/>
      <c r="IUC54" s="687"/>
      <c r="IUD54" s="687"/>
      <c r="IUE54" s="687"/>
      <c r="IUF54" s="687"/>
      <c r="IUG54" s="687"/>
      <c r="IUH54" s="687"/>
      <c r="IUI54" s="687"/>
      <c r="IUJ54" s="687"/>
      <c r="IUK54" s="687"/>
      <c r="IUL54" s="687"/>
      <c r="IUM54" s="687"/>
      <c r="IUN54" s="687"/>
      <c r="IUO54" s="687"/>
      <c r="IUP54" s="687"/>
      <c r="IUQ54" s="687"/>
      <c r="IUR54" s="687"/>
      <c r="IUS54" s="687"/>
      <c r="IUT54" s="687"/>
      <c r="IUU54" s="687"/>
      <c r="IUV54" s="687"/>
      <c r="IUW54" s="687"/>
      <c r="IUX54" s="687"/>
      <c r="IUY54" s="687"/>
      <c r="IUZ54" s="687"/>
      <c r="IVA54" s="687"/>
      <c r="IVB54" s="687"/>
      <c r="IVC54" s="687"/>
      <c r="IVD54" s="687"/>
      <c r="IVE54" s="687"/>
      <c r="IVF54" s="687"/>
      <c r="IVG54" s="687"/>
      <c r="IVH54" s="687"/>
      <c r="IVI54" s="687"/>
      <c r="IVJ54" s="687"/>
      <c r="IVK54" s="687"/>
      <c r="IVL54" s="687"/>
      <c r="IVM54" s="687"/>
      <c r="IVN54" s="687"/>
      <c r="IVO54" s="687"/>
      <c r="IVP54" s="687"/>
      <c r="IVQ54" s="687"/>
      <c r="IVR54" s="687"/>
      <c r="IVS54" s="687"/>
      <c r="IVT54" s="687"/>
      <c r="IVU54" s="687"/>
      <c r="IVV54" s="687"/>
      <c r="IVW54" s="687"/>
      <c r="IVX54" s="687"/>
      <c r="IVY54" s="687"/>
      <c r="IVZ54" s="687"/>
      <c r="IWA54" s="687"/>
      <c r="IWB54" s="687"/>
      <c r="IWC54" s="687"/>
      <c r="IWD54" s="687"/>
      <c r="IWE54" s="687"/>
      <c r="IWF54" s="687"/>
      <c r="IWG54" s="687"/>
      <c r="IWH54" s="687"/>
      <c r="IWI54" s="687"/>
      <c r="IWJ54" s="687"/>
      <c r="IWK54" s="687"/>
      <c r="IWL54" s="687"/>
      <c r="IWM54" s="687"/>
      <c r="IWN54" s="687"/>
      <c r="IWO54" s="687"/>
      <c r="IWP54" s="687"/>
      <c r="IWQ54" s="687"/>
      <c r="IWR54" s="687"/>
      <c r="IWS54" s="687"/>
      <c r="IWT54" s="687"/>
      <c r="IWU54" s="687"/>
      <c r="IWV54" s="687"/>
      <c r="IWW54" s="687"/>
      <c r="IWX54" s="687"/>
      <c r="IWY54" s="687"/>
      <c r="IWZ54" s="687"/>
      <c r="IXA54" s="687"/>
      <c r="IXB54" s="687"/>
      <c r="IXC54" s="687"/>
      <c r="IXD54" s="687"/>
      <c r="IXE54" s="687"/>
      <c r="IXF54" s="687"/>
      <c r="IXG54" s="687"/>
      <c r="IXH54" s="687"/>
      <c r="IXI54" s="687"/>
      <c r="IXJ54" s="687"/>
      <c r="IXK54" s="687"/>
      <c r="IXL54" s="687"/>
      <c r="IXM54" s="687"/>
      <c r="IXN54" s="687"/>
      <c r="IXO54" s="687"/>
      <c r="IXP54" s="687"/>
      <c r="IXQ54" s="687"/>
      <c r="IXR54" s="687"/>
      <c r="IXS54" s="687"/>
      <c r="IXT54" s="687"/>
      <c r="IXU54" s="687"/>
      <c r="IXV54" s="687"/>
      <c r="IXW54" s="687"/>
      <c r="IXX54" s="687"/>
      <c r="IXY54" s="687"/>
      <c r="IXZ54" s="687"/>
      <c r="IYA54" s="687"/>
      <c r="IYB54" s="687"/>
      <c r="IYC54" s="687"/>
      <c r="IYD54" s="687"/>
      <c r="IYE54" s="687"/>
      <c r="IYF54" s="687"/>
      <c r="IYG54" s="687"/>
      <c r="IYH54" s="687"/>
      <c r="IYI54" s="687"/>
      <c r="IYJ54" s="687"/>
      <c r="IYK54" s="687"/>
      <c r="IYL54" s="687"/>
      <c r="IYM54" s="687"/>
      <c r="IYN54" s="687"/>
      <c r="IYO54" s="687"/>
      <c r="IYP54" s="687"/>
      <c r="IYQ54" s="687"/>
      <c r="IYR54" s="687"/>
      <c r="IYS54" s="687"/>
      <c r="IYT54" s="687"/>
      <c r="IYU54" s="687"/>
      <c r="IYV54" s="687"/>
      <c r="IYW54" s="687"/>
      <c r="IYX54" s="687"/>
      <c r="IYY54" s="687"/>
      <c r="IYZ54" s="687"/>
      <c r="IZA54" s="687"/>
      <c r="IZB54" s="687"/>
      <c r="IZC54" s="687"/>
      <c r="IZD54" s="687"/>
      <c r="IZE54" s="687"/>
      <c r="IZF54" s="687"/>
      <c r="IZG54" s="687"/>
      <c r="IZH54" s="687"/>
      <c r="IZI54" s="687"/>
      <c r="IZJ54" s="687"/>
      <c r="IZK54" s="687"/>
      <c r="IZL54" s="687"/>
      <c r="IZM54" s="687"/>
      <c r="IZN54" s="687"/>
      <c r="IZO54" s="687"/>
      <c r="IZP54" s="687"/>
      <c r="IZQ54" s="687"/>
      <c r="IZR54" s="687"/>
      <c r="IZS54" s="687"/>
      <c r="IZT54" s="687"/>
      <c r="IZU54" s="687"/>
      <c r="IZV54" s="687"/>
      <c r="IZW54" s="687"/>
      <c r="IZX54" s="687"/>
      <c r="IZY54" s="687"/>
      <c r="IZZ54" s="687"/>
      <c r="JAA54" s="687"/>
      <c r="JAB54" s="687"/>
      <c r="JAC54" s="687"/>
      <c r="JAD54" s="687"/>
      <c r="JAE54" s="687"/>
      <c r="JAF54" s="687"/>
      <c r="JAG54" s="687"/>
      <c r="JAH54" s="687"/>
      <c r="JAI54" s="687"/>
      <c r="JAJ54" s="687"/>
      <c r="JAK54" s="687"/>
      <c r="JAL54" s="687"/>
      <c r="JAM54" s="687"/>
      <c r="JAN54" s="687"/>
      <c r="JAO54" s="687"/>
      <c r="JAP54" s="687"/>
      <c r="JAQ54" s="687"/>
      <c r="JAR54" s="687"/>
      <c r="JAS54" s="687"/>
      <c r="JAT54" s="687"/>
      <c r="JAU54" s="687"/>
      <c r="JAV54" s="687"/>
      <c r="JAW54" s="687"/>
      <c r="JAX54" s="687"/>
      <c r="JAY54" s="687"/>
      <c r="JAZ54" s="687"/>
      <c r="JBA54" s="687"/>
      <c r="JBB54" s="687"/>
      <c r="JBC54" s="687"/>
      <c r="JBD54" s="687"/>
      <c r="JBE54" s="687"/>
      <c r="JBF54" s="687"/>
      <c r="JBG54" s="687"/>
      <c r="JBH54" s="687"/>
      <c r="JBI54" s="687"/>
      <c r="JBJ54" s="687"/>
      <c r="JBK54" s="687"/>
      <c r="JBL54" s="687"/>
      <c r="JBM54" s="687"/>
      <c r="JBN54" s="687"/>
      <c r="JBO54" s="687"/>
      <c r="JBP54" s="687"/>
      <c r="JBQ54" s="687"/>
      <c r="JBR54" s="687"/>
      <c r="JBS54" s="687"/>
      <c r="JBT54" s="687"/>
      <c r="JBU54" s="687"/>
      <c r="JBV54" s="687"/>
      <c r="JBW54" s="687"/>
      <c r="JBX54" s="687"/>
      <c r="JBY54" s="687"/>
      <c r="JBZ54" s="687"/>
      <c r="JCA54" s="687"/>
      <c r="JCB54" s="687"/>
      <c r="JCC54" s="687"/>
      <c r="JCD54" s="687"/>
      <c r="JCE54" s="687"/>
      <c r="JCF54" s="687"/>
      <c r="JCG54" s="687"/>
      <c r="JCH54" s="687"/>
      <c r="JCI54" s="687"/>
      <c r="JCJ54" s="687"/>
      <c r="JCK54" s="687"/>
      <c r="JCL54" s="687"/>
      <c r="JCM54" s="687"/>
      <c r="JCN54" s="687"/>
      <c r="JCO54" s="687"/>
      <c r="JCP54" s="687"/>
      <c r="JCQ54" s="687"/>
      <c r="JCR54" s="687"/>
      <c r="JCS54" s="687"/>
      <c r="JCT54" s="687"/>
      <c r="JCU54" s="687"/>
      <c r="JCV54" s="687"/>
      <c r="JCW54" s="687"/>
      <c r="JCX54" s="687"/>
      <c r="JCY54" s="687"/>
      <c r="JCZ54" s="687"/>
      <c r="JDA54" s="687"/>
      <c r="JDB54" s="687"/>
      <c r="JDC54" s="687"/>
      <c r="JDD54" s="687"/>
      <c r="JDE54" s="687"/>
      <c r="JDF54" s="687"/>
      <c r="JDG54" s="687"/>
      <c r="JDH54" s="687"/>
      <c r="JDI54" s="687"/>
      <c r="JDJ54" s="687"/>
      <c r="JDK54" s="687"/>
      <c r="JDL54" s="687"/>
      <c r="JDM54" s="687"/>
      <c r="JDN54" s="687"/>
      <c r="JDO54" s="687"/>
      <c r="JDP54" s="687"/>
      <c r="JDQ54" s="687"/>
      <c r="JDR54" s="687"/>
      <c r="JDS54" s="687"/>
      <c r="JDT54" s="687"/>
      <c r="JDU54" s="687"/>
      <c r="JDV54" s="687"/>
      <c r="JDW54" s="687"/>
      <c r="JDX54" s="687"/>
      <c r="JDY54" s="687"/>
      <c r="JDZ54" s="687"/>
      <c r="JEA54" s="687"/>
      <c r="JEB54" s="687"/>
      <c r="JEC54" s="687"/>
      <c r="JED54" s="687"/>
      <c r="JEE54" s="687"/>
      <c r="JEF54" s="687"/>
      <c r="JEG54" s="687"/>
      <c r="JEH54" s="687"/>
      <c r="JEI54" s="687"/>
      <c r="JEJ54" s="687"/>
      <c r="JEK54" s="687"/>
      <c r="JEL54" s="687"/>
      <c r="JEM54" s="687"/>
      <c r="JEN54" s="687"/>
      <c r="JEO54" s="687"/>
      <c r="JEP54" s="687"/>
      <c r="JEQ54" s="687"/>
      <c r="JER54" s="687"/>
      <c r="JES54" s="687"/>
      <c r="JET54" s="687"/>
      <c r="JEU54" s="687"/>
      <c r="JEV54" s="687"/>
      <c r="JEW54" s="687"/>
      <c r="JEX54" s="687"/>
      <c r="JEY54" s="687"/>
      <c r="JEZ54" s="687"/>
      <c r="JFA54" s="687"/>
      <c r="JFB54" s="687"/>
      <c r="JFC54" s="687"/>
      <c r="JFD54" s="687"/>
      <c r="JFE54" s="687"/>
      <c r="JFF54" s="687"/>
      <c r="JFG54" s="687"/>
      <c r="JFH54" s="687"/>
      <c r="JFI54" s="687"/>
      <c r="JFJ54" s="687"/>
      <c r="JFK54" s="687"/>
      <c r="JFL54" s="687"/>
      <c r="JFM54" s="687"/>
      <c r="JFN54" s="687"/>
      <c r="JFO54" s="687"/>
      <c r="JFP54" s="687"/>
      <c r="JFQ54" s="687"/>
      <c r="JFR54" s="687"/>
      <c r="JFS54" s="687"/>
      <c r="JFT54" s="687"/>
      <c r="JFU54" s="687"/>
      <c r="JFV54" s="687"/>
      <c r="JFW54" s="687"/>
      <c r="JFX54" s="687"/>
      <c r="JFY54" s="687"/>
      <c r="JFZ54" s="687"/>
      <c r="JGA54" s="687"/>
      <c r="JGB54" s="687"/>
      <c r="JGC54" s="687"/>
      <c r="JGD54" s="687"/>
      <c r="JGE54" s="687"/>
      <c r="JGF54" s="687"/>
      <c r="JGG54" s="687"/>
      <c r="JGH54" s="687"/>
      <c r="JGI54" s="687"/>
      <c r="JGJ54" s="687"/>
      <c r="JGK54" s="687"/>
      <c r="JGL54" s="687"/>
      <c r="JGM54" s="687"/>
      <c r="JGN54" s="687"/>
      <c r="JGO54" s="687"/>
      <c r="JGP54" s="687"/>
      <c r="JGQ54" s="687"/>
      <c r="JGR54" s="687"/>
      <c r="JGS54" s="687"/>
      <c r="JGT54" s="687"/>
      <c r="JGU54" s="687"/>
      <c r="JGV54" s="687"/>
      <c r="JGW54" s="687"/>
      <c r="JGX54" s="687"/>
      <c r="JGY54" s="687"/>
      <c r="JGZ54" s="687"/>
      <c r="JHA54" s="687"/>
      <c r="JHB54" s="687"/>
      <c r="JHC54" s="687"/>
      <c r="JHD54" s="687"/>
      <c r="JHE54" s="687"/>
      <c r="JHF54" s="687"/>
      <c r="JHG54" s="687"/>
      <c r="JHH54" s="687"/>
      <c r="JHI54" s="687"/>
      <c r="JHJ54" s="687"/>
      <c r="JHK54" s="687"/>
      <c r="JHL54" s="687"/>
      <c r="JHM54" s="687"/>
      <c r="JHN54" s="687"/>
      <c r="JHO54" s="687"/>
      <c r="JHP54" s="687"/>
      <c r="JHQ54" s="687"/>
      <c r="JHR54" s="687"/>
      <c r="JHS54" s="687"/>
      <c r="JHT54" s="687"/>
      <c r="JHU54" s="687"/>
      <c r="JHV54" s="687"/>
      <c r="JHW54" s="687"/>
      <c r="JHX54" s="687"/>
      <c r="JHY54" s="687"/>
      <c r="JHZ54" s="687"/>
      <c r="JIA54" s="687"/>
      <c r="JIB54" s="687"/>
      <c r="JIC54" s="687"/>
      <c r="JID54" s="687"/>
      <c r="JIE54" s="687"/>
      <c r="JIF54" s="687"/>
      <c r="JIG54" s="687"/>
      <c r="JIH54" s="687"/>
      <c r="JII54" s="687"/>
      <c r="JIJ54" s="687"/>
      <c r="JIK54" s="687"/>
      <c r="JIL54" s="687"/>
      <c r="JIM54" s="687"/>
      <c r="JIN54" s="687"/>
      <c r="JIO54" s="687"/>
      <c r="JIP54" s="687"/>
      <c r="JIQ54" s="687"/>
      <c r="JIR54" s="687"/>
      <c r="JIS54" s="687"/>
      <c r="JIT54" s="687"/>
      <c r="JIU54" s="687"/>
      <c r="JIV54" s="687"/>
      <c r="JIW54" s="687"/>
      <c r="JIX54" s="687"/>
      <c r="JIY54" s="687"/>
      <c r="JIZ54" s="687"/>
      <c r="JJA54" s="687"/>
      <c r="JJB54" s="687"/>
      <c r="JJC54" s="687"/>
      <c r="JJD54" s="687"/>
      <c r="JJE54" s="687"/>
      <c r="JJF54" s="687"/>
      <c r="JJG54" s="687"/>
      <c r="JJH54" s="687"/>
      <c r="JJI54" s="687"/>
      <c r="JJJ54" s="687"/>
      <c r="JJK54" s="687"/>
      <c r="JJL54" s="687"/>
      <c r="JJM54" s="687"/>
      <c r="JJN54" s="687"/>
      <c r="JJO54" s="687"/>
      <c r="JJP54" s="687"/>
      <c r="JJQ54" s="687"/>
      <c r="JJR54" s="687"/>
      <c r="JJS54" s="687"/>
      <c r="JJT54" s="687"/>
      <c r="JJU54" s="687"/>
      <c r="JJV54" s="687"/>
      <c r="JJW54" s="687"/>
      <c r="JJX54" s="687"/>
      <c r="JJY54" s="687"/>
      <c r="JJZ54" s="687"/>
      <c r="JKA54" s="687"/>
      <c r="JKB54" s="687"/>
      <c r="JKC54" s="687"/>
      <c r="JKD54" s="687"/>
      <c r="JKE54" s="687"/>
      <c r="JKF54" s="687"/>
      <c r="JKG54" s="687"/>
      <c r="JKH54" s="687"/>
      <c r="JKI54" s="687"/>
      <c r="JKJ54" s="687"/>
      <c r="JKK54" s="687"/>
      <c r="JKL54" s="687"/>
      <c r="JKM54" s="687"/>
      <c r="JKN54" s="687"/>
      <c r="JKO54" s="687"/>
      <c r="JKP54" s="687"/>
      <c r="JKQ54" s="687"/>
      <c r="JKR54" s="687"/>
      <c r="JKS54" s="687"/>
      <c r="JKT54" s="687"/>
      <c r="JKU54" s="687"/>
      <c r="JKV54" s="687"/>
      <c r="JKW54" s="687"/>
      <c r="JKX54" s="687"/>
      <c r="JKY54" s="687"/>
      <c r="JKZ54" s="687"/>
      <c r="JLA54" s="687"/>
      <c r="JLB54" s="687"/>
      <c r="JLC54" s="687"/>
      <c r="JLD54" s="687"/>
      <c r="JLE54" s="687"/>
      <c r="JLF54" s="687"/>
      <c r="JLG54" s="687"/>
      <c r="JLH54" s="687"/>
      <c r="JLI54" s="687"/>
      <c r="JLJ54" s="687"/>
      <c r="JLK54" s="687"/>
      <c r="JLL54" s="687"/>
      <c r="JLM54" s="687"/>
      <c r="JLN54" s="687"/>
      <c r="JLO54" s="687"/>
      <c r="JLP54" s="687"/>
      <c r="JLQ54" s="687"/>
      <c r="JLR54" s="687"/>
      <c r="JLS54" s="687"/>
      <c r="JLT54" s="687"/>
      <c r="JLU54" s="687"/>
      <c r="JLV54" s="687"/>
      <c r="JLW54" s="687"/>
      <c r="JLX54" s="687"/>
      <c r="JLY54" s="687"/>
      <c r="JLZ54" s="687"/>
      <c r="JMA54" s="687"/>
      <c r="JMB54" s="687"/>
      <c r="JMC54" s="687"/>
      <c r="JMD54" s="687"/>
      <c r="JME54" s="687"/>
      <c r="JMF54" s="687"/>
      <c r="JMG54" s="687"/>
      <c r="JMH54" s="687"/>
      <c r="JMI54" s="687"/>
      <c r="JMJ54" s="687"/>
      <c r="JMK54" s="687"/>
      <c r="JML54" s="687"/>
      <c r="JMM54" s="687"/>
      <c r="JMN54" s="687"/>
      <c r="JMO54" s="687"/>
      <c r="JMP54" s="687"/>
      <c r="JMQ54" s="687"/>
      <c r="JMR54" s="687"/>
      <c r="JMS54" s="687"/>
      <c r="JMT54" s="687"/>
      <c r="JMU54" s="687"/>
      <c r="JMV54" s="687"/>
      <c r="JMW54" s="687"/>
      <c r="JMX54" s="687"/>
      <c r="JMY54" s="687"/>
      <c r="JMZ54" s="687"/>
      <c r="JNA54" s="687"/>
      <c r="JNB54" s="687"/>
      <c r="JNC54" s="687"/>
      <c r="JND54" s="687"/>
      <c r="JNE54" s="687"/>
      <c r="JNF54" s="687"/>
      <c r="JNG54" s="687"/>
      <c r="JNH54" s="687"/>
      <c r="JNI54" s="687"/>
      <c r="JNJ54" s="687"/>
      <c r="JNK54" s="687"/>
      <c r="JNL54" s="687"/>
      <c r="JNM54" s="687"/>
      <c r="JNN54" s="687"/>
      <c r="JNO54" s="687"/>
      <c r="JNP54" s="687"/>
      <c r="JNQ54" s="687"/>
      <c r="JNR54" s="687"/>
      <c r="JNS54" s="687"/>
      <c r="JNT54" s="687"/>
      <c r="JNU54" s="687"/>
      <c r="JNV54" s="687"/>
      <c r="JNW54" s="687"/>
      <c r="JNX54" s="687"/>
      <c r="JNY54" s="687"/>
      <c r="JNZ54" s="687"/>
      <c r="JOA54" s="687"/>
      <c r="JOB54" s="687"/>
      <c r="JOC54" s="687"/>
      <c r="JOD54" s="687"/>
      <c r="JOE54" s="687"/>
      <c r="JOF54" s="687"/>
      <c r="JOG54" s="687"/>
      <c r="JOH54" s="687"/>
      <c r="JOI54" s="687"/>
      <c r="JOJ54" s="687"/>
      <c r="JOK54" s="687"/>
      <c r="JOL54" s="687"/>
      <c r="JOM54" s="687"/>
      <c r="JON54" s="687"/>
      <c r="JOO54" s="687"/>
      <c r="JOP54" s="687"/>
      <c r="JOQ54" s="687"/>
      <c r="JOR54" s="687"/>
      <c r="JOS54" s="687"/>
      <c r="JOT54" s="687"/>
      <c r="JOU54" s="687"/>
      <c r="JOV54" s="687"/>
      <c r="JOW54" s="687"/>
      <c r="JOX54" s="687"/>
      <c r="JOY54" s="687"/>
      <c r="JOZ54" s="687"/>
      <c r="JPA54" s="687"/>
      <c r="JPB54" s="687"/>
      <c r="JPC54" s="687"/>
      <c r="JPD54" s="687"/>
      <c r="JPE54" s="687"/>
      <c r="JPF54" s="687"/>
      <c r="JPG54" s="687"/>
      <c r="JPH54" s="687"/>
      <c r="JPI54" s="687"/>
      <c r="JPJ54" s="687"/>
      <c r="JPK54" s="687"/>
      <c r="JPL54" s="687"/>
      <c r="JPM54" s="687"/>
      <c r="JPN54" s="687"/>
      <c r="JPO54" s="687"/>
      <c r="JPP54" s="687"/>
      <c r="JPQ54" s="687"/>
      <c r="JPR54" s="687"/>
      <c r="JPS54" s="687"/>
      <c r="JPT54" s="687"/>
      <c r="JPU54" s="687"/>
      <c r="JPV54" s="687"/>
      <c r="JPW54" s="687"/>
      <c r="JPX54" s="687"/>
      <c r="JPY54" s="687"/>
      <c r="JPZ54" s="687"/>
      <c r="JQA54" s="687"/>
      <c r="JQB54" s="687"/>
      <c r="JQC54" s="687"/>
      <c r="JQD54" s="687"/>
      <c r="JQE54" s="687"/>
      <c r="JQF54" s="687"/>
      <c r="JQG54" s="687"/>
      <c r="JQH54" s="687"/>
      <c r="JQI54" s="687"/>
      <c r="JQJ54" s="687"/>
      <c r="JQK54" s="687"/>
      <c r="JQL54" s="687"/>
      <c r="JQM54" s="687"/>
      <c r="JQN54" s="687"/>
      <c r="JQO54" s="687"/>
      <c r="JQP54" s="687"/>
      <c r="JQQ54" s="687"/>
      <c r="JQR54" s="687"/>
      <c r="JQS54" s="687"/>
      <c r="JQT54" s="687"/>
      <c r="JQU54" s="687"/>
      <c r="JQV54" s="687"/>
      <c r="JQW54" s="687"/>
      <c r="JQX54" s="687"/>
      <c r="JQY54" s="687"/>
      <c r="JQZ54" s="687"/>
      <c r="JRA54" s="687"/>
      <c r="JRB54" s="687"/>
      <c r="JRC54" s="687"/>
      <c r="JRD54" s="687"/>
      <c r="JRE54" s="687"/>
      <c r="JRF54" s="687"/>
      <c r="JRG54" s="687"/>
      <c r="JRH54" s="687"/>
      <c r="JRI54" s="687"/>
      <c r="JRJ54" s="687"/>
      <c r="JRK54" s="687"/>
      <c r="JRL54" s="687"/>
      <c r="JRM54" s="687"/>
      <c r="JRN54" s="687"/>
      <c r="JRO54" s="687"/>
      <c r="JRP54" s="687"/>
      <c r="JRQ54" s="687"/>
      <c r="JRR54" s="687"/>
      <c r="JRS54" s="687"/>
      <c r="JRT54" s="687"/>
      <c r="JRU54" s="687"/>
      <c r="JRV54" s="687"/>
      <c r="JRW54" s="687"/>
      <c r="JRX54" s="687"/>
      <c r="JRY54" s="687"/>
      <c r="JRZ54" s="687"/>
      <c r="JSA54" s="687"/>
      <c r="JSB54" s="687"/>
      <c r="JSC54" s="687"/>
      <c r="JSD54" s="687"/>
      <c r="JSE54" s="687"/>
      <c r="JSF54" s="687"/>
      <c r="JSG54" s="687"/>
      <c r="JSH54" s="687"/>
      <c r="JSI54" s="687"/>
      <c r="JSJ54" s="687"/>
      <c r="JSK54" s="687"/>
      <c r="JSL54" s="687"/>
      <c r="JSM54" s="687"/>
      <c r="JSN54" s="687"/>
      <c r="JSO54" s="687"/>
      <c r="JSP54" s="687"/>
      <c r="JSQ54" s="687"/>
      <c r="JSR54" s="687"/>
      <c r="JSS54" s="687"/>
      <c r="JST54" s="687"/>
      <c r="JSU54" s="687"/>
      <c r="JSV54" s="687"/>
      <c r="JSW54" s="687"/>
      <c r="JSX54" s="687"/>
      <c r="JSY54" s="687"/>
      <c r="JSZ54" s="687"/>
      <c r="JTA54" s="687"/>
      <c r="JTB54" s="687"/>
      <c r="JTC54" s="687"/>
      <c r="JTD54" s="687"/>
      <c r="JTE54" s="687"/>
      <c r="JTF54" s="687"/>
      <c r="JTG54" s="687"/>
      <c r="JTH54" s="687"/>
      <c r="JTI54" s="687"/>
      <c r="JTJ54" s="687"/>
      <c r="JTK54" s="687"/>
      <c r="JTL54" s="687"/>
      <c r="JTM54" s="687"/>
      <c r="JTN54" s="687"/>
      <c r="JTO54" s="687"/>
      <c r="JTP54" s="687"/>
      <c r="JTQ54" s="687"/>
      <c r="JTR54" s="687"/>
      <c r="JTS54" s="687"/>
      <c r="JTT54" s="687"/>
      <c r="JTU54" s="687"/>
      <c r="JTV54" s="687"/>
      <c r="JTW54" s="687"/>
      <c r="JTX54" s="687"/>
      <c r="JTY54" s="687"/>
      <c r="JTZ54" s="687"/>
      <c r="JUA54" s="687"/>
      <c r="JUB54" s="687"/>
      <c r="JUC54" s="687"/>
      <c r="JUD54" s="687"/>
      <c r="JUE54" s="687"/>
      <c r="JUF54" s="687"/>
      <c r="JUG54" s="687"/>
      <c r="JUH54" s="687"/>
      <c r="JUI54" s="687"/>
      <c r="JUJ54" s="687"/>
      <c r="JUK54" s="687"/>
      <c r="JUL54" s="687"/>
      <c r="JUM54" s="687"/>
      <c r="JUN54" s="687"/>
      <c r="JUO54" s="687"/>
      <c r="JUP54" s="687"/>
      <c r="JUQ54" s="687"/>
      <c r="JUR54" s="687"/>
      <c r="JUS54" s="687"/>
      <c r="JUT54" s="687"/>
      <c r="JUU54" s="687"/>
      <c r="JUV54" s="687"/>
      <c r="JUW54" s="687"/>
      <c r="JUX54" s="687"/>
      <c r="JUY54" s="687"/>
      <c r="JUZ54" s="687"/>
      <c r="JVA54" s="687"/>
      <c r="JVB54" s="687"/>
      <c r="JVC54" s="687"/>
      <c r="JVD54" s="687"/>
      <c r="JVE54" s="687"/>
      <c r="JVF54" s="687"/>
      <c r="JVG54" s="687"/>
      <c r="JVH54" s="687"/>
      <c r="JVI54" s="687"/>
      <c r="JVJ54" s="687"/>
      <c r="JVK54" s="687"/>
      <c r="JVL54" s="687"/>
      <c r="JVM54" s="687"/>
      <c r="JVN54" s="687"/>
      <c r="JVO54" s="687"/>
      <c r="JVP54" s="687"/>
      <c r="JVQ54" s="687"/>
      <c r="JVR54" s="687"/>
      <c r="JVS54" s="687"/>
      <c r="JVT54" s="687"/>
      <c r="JVU54" s="687"/>
      <c r="JVV54" s="687"/>
      <c r="JVW54" s="687"/>
      <c r="JVX54" s="687"/>
      <c r="JVY54" s="687"/>
      <c r="JVZ54" s="687"/>
      <c r="JWA54" s="687"/>
      <c r="JWB54" s="687"/>
      <c r="JWC54" s="687"/>
      <c r="JWD54" s="687"/>
      <c r="JWE54" s="687"/>
      <c r="JWF54" s="687"/>
      <c r="JWG54" s="687"/>
      <c r="JWH54" s="687"/>
      <c r="JWI54" s="687"/>
      <c r="JWJ54" s="687"/>
      <c r="JWK54" s="687"/>
      <c r="JWL54" s="687"/>
      <c r="JWM54" s="687"/>
      <c r="JWN54" s="687"/>
      <c r="JWO54" s="687"/>
      <c r="JWP54" s="687"/>
      <c r="JWQ54" s="687"/>
      <c r="JWR54" s="687"/>
      <c r="JWS54" s="687"/>
      <c r="JWT54" s="687"/>
      <c r="JWU54" s="687"/>
      <c r="JWV54" s="687"/>
      <c r="JWW54" s="687"/>
      <c r="JWX54" s="687"/>
      <c r="JWY54" s="687"/>
      <c r="JWZ54" s="687"/>
      <c r="JXA54" s="687"/>
      <c r="JXB54" s="687"/>
      <c r="JXC54" s="687"/>
      <c r="JXD54" s="687"/>
      <c r="JXE54" s="687"/>
      <c r="JXF54" s="687"/>
      <c r="JXG54" s="687"/>
      <c r="JXH54" s="687"/>
      <c r="JXI54" s="687"/>
      <c r="JXJ54" s="687"/>
      <c r="JXK54" s="687"/>
      <c r="JXL54" s="687"/>
      <c r="JXM54" s="687"/>
      <c r="JXN54" s="687"/>
      <c r="JXO54" s="687"/>
      <c r="JXP54" s="687"/>
      <c r="JXQ54" s="687"/>
      <c r="JXR54" s="687"/>
      <c r="JXS54" s="687"/>
      <c r="JXT54" s="687"/>
      <c r="JXU54" s="687"/>
      <c r="JXV54" s="687"/>
      <c r="JXW54" s="687"/>
      <c r="JXX54" s="687"/>
      <c r="JXY54" s="687"/>
      <c r="JXZ54" s="687"/>
      <c r="JYA54" s="687"/>
      <c r="JYB54" s="687"/>
      <c r="JYC54" s="687"/>
      <c r="JYD54" s="687"/>
      <c r="JYE54" s="687"/>
      <c r="JYF54" s="687"/>
      <c r="JYG54" s="687"/>
      <c r="JYH54" s="687"/>
      <c r="JYI54" s="687"/>
      <c r="JYJ54" s="687"/>
      <c r="JYK54" s="687"/>
      <c r="JYL54" s="687"/>
      <c r="JYM54" s="687"/>
      <c r="JYN54" s="687"/>
      <c r="JYO54" s="687"/>
      <c r="JYP54" s="687"/>
      <c r="JYQ54" s="687"/>
      <c r="JYR54" s="687"/>
      <c r="JYS54" s="687"/>
      <c r="JYT54" s="687"/>
      <c r="JYU54" s="687"/>
      <c r="JYV54" s="687"/>
      <c r="JYW54" s="687"/>
      <c r="JYX54" s="687"/>
      <c r="JYY54" s="687"/>
      <c r="JYZ54" s="687"/>
      <c r="JZA54" s="687"/>
      <c r="JZB54" s="687"/>
      <c r="JZC54" s="687"/>
      <c r="JZD54" s="687"/>
      <c r="JZE54" s="687"/>
      <c r="JZF54" s="687"/>
      <c r="JZG54" s="687"/>
      <c r="JZH54" s="687"/>
      <c r="JZI54" s="687"/>
      <c r="JZJ54" s="687"/>
      <c r="JZK54" s="687"/>
      <c r="JZL54" s="687"/>
      <c r="JZM54" s="687"/>
      <c r="JZN54" s="687"/>
      <c r="JZO54" s="687"/>
      <c r="JZP54" s="687"/>
      <c r="JZQ54" s="687"/>
      <c r="JZR54" s="687"/>
      <c r="JZS54" s="687"/>
      <c r="JZT54" s="687"/>
      <c r="JZU54" s="687"/>
      <c r="JZV54" s="687"/>
      <c r="JZW54" s="687"/>
      <c r="JZX54" s="687"/>
      <c r="JZY54" s="687"/>
      <c r="JZZ54" s="687"/>
      <c r="KAA54" s="687"/>
      <c r="KAB54" s="687"/>
      <c r="KAC54" s="687"/>
      <c r="KAD54" s="687"/>
      <c r="KAE54" s="687"/>
      <c r="KAF54" s="687"/>
      <c r="KAG54" s="687"/>
      <c r="KAH54" s="687"/>
      <c r="KAI54" s="687"/>
      <c r="KAJ54" s="687"/>
      <c r="KAK54" s="687"/>
      <c r="KAL54" s="687"/>
      <c r="KAM54" s="687"/>
      <c r="KAN54" s="687"/>
      <c r="KAO54" s="687"/>
      <c r="KAP54" s="687"/>
      <c r="KAQ54" s="687"/>
      <c r="KAR54" s="687"/>
      <c r="KAS54" s="687"/>
      <c r="KAT54" s="687"/>
      <c r="KAU54" s="687"/>
      <c r="KAV54" s="687"/>
      <c r="KAW54" s="687"/>
      <c r="KAX54" s="687"/>
      <c r="KAY54" s="687"/>
      <c r="KAZ54" s="687"/>
      <c r="KBA54" s="687"/>
      <c r="KBB54" s="687"/>
      <c r="KBC54" s="687"/>
      <c r="KBD54" s="687"/>
      <c r="KBE54" s="687"/>
      <c r="KBF54" s="687"/>
      <c r="KBG54" s="687"/>
      <c r="KBH54" s="687"/>
      <c r="KBI54" s="687"/>
      <c r="KBJ54" s="687"/>
      <c r="KBK54" s="687"/>
      <c r="KBL54" s="687"/>
      <c r="KBM54" s="687"/>
      <c r="KBN54" s="687"/>
      <c r="KBO54" s="687"/>
      <c r="KBP54" s="687"/>
      <c r="KBQ54" s="687"/>
      <c r="KBR54" s="687"/>
      <c r="KBS54" s="687"/>
      <c r="KBT54" s="687"/>
      <c r="KBU54" s="687"/>
      <c r="KBV54" s="687"/>
      <c r="KBW54" s="687"/>
      <c r="KBX54" s="687"/>
      <c r="KBY54" s="687"/>
      <c r="KBZ54" s="687"/>
      <c r="KCA54" s="687"/>
      <c r="KCB54" s="687"/>
      <c r="KCC54" s="687"/>
      <c r="KCD54" s="687"/>
      <c r="KCE54" s="687"/>
      <c r="KCF54" s="687"/>
      <c r="KCG54" s="687"/>
      <c r="KCH54" s="687"/>
      <c r="KCI54" s="687"/>
      <c r="KCJ54" s="687"/>
      <c r="KCK54" s="687"/>
      <c r="KCL54" s="687"/>
      <c r="KCM54" s="687"/>
      <c r="KCN54" s="687"/>
      <c r="KCO54" s="687"/>
      <c r="KCP54" s="687"/>
      <c r="KCQ54" s="687"/>
      <c r="KCR54" s="687"/>
      <c r="KCS54" s="687"/>
      <c r="KCT54" s="687"/>
      <c r="KCU54" s="687"/>
      <c r="KCV54" s="687"/>
      <c r="KCW54" s="687"/>
      <c r="KCX54" s="687"/>
      <c r="KCY54" s="687"/>
      <c r="KCZ54" s="687"/>
      <c r="KDA54" s="687"/>
      <c r="KDB54" s="687"/>
      <c r="KDC54" s="687"/>
      <c r="KDD54" s="687"/>
      <c r="KDE54" s="687"/>
      <c r="KDF54" s="687"/>
      <c r="KDG54" s="687"/>
      <c r="KDH54" s="687"/>
      <c r="KDI54" s="687"/>
      <c r="KDJ54" s="687"/>
      <c r="KDK54" s="687"/>
      <c r="KDL54" s="687"/>
      <c r="KDM54" s="687"/>
      <c r="KDN54" s="687"/>
      <c r="KDO54" s="687"/>
      <c r="KDP54" s="687"/>
      <c r="KDQ54" s="687"/>
      <c r="KDR54" s="687"/>
      <c r="KDS54" s="687"/>
      <c r="KDT54" s="687"/>
      <c r="KDU54" s="687"/>
      <c r="KDV54" s="687"/>
      <c r="KDW54" s="687"/>
      <c r="KDX54" s="687"/>
      <c r="KDY54" s="687"/>
      <c r="KDZ54" s="687"/>
      <c r="KEA54" s="687"/>
      <c r="KEB54" s="687"/>
      <c r="KEC54" s="687"/>
      <c r="KED54" s="687"/>
      <c r="KEE54" s="687"/>
      <c r="KEF54" s="687"/>
      <c r="KEG54" s="687"/>
      <c r="KEH54" s="687"/>
      <c r="KEI54" s="687"/>
      <c r="KEJ54" s="687"/>
      <c r="KEK54" s="687"/>
      <c r="KEL54" s="687"/>
      <c r="KEM54" s="687"/>
      <c r="KEN54" s="687"/>
      <c r="KEO54" s="687"/>
      <c r="KEP54" s="687"/>
      <c r="KEQ54" s="687"/>
      <c r="KER54" s="687"/>
      <c r="KES54" s="687"/>
      <c r="KET54" s="687"/>
      <c r="KEU54" s="687"/>
      <c r="KEV54" s="687"/>
      <c r="KEW54" s="687"/>
      <c r="KEX54" s="687"/>
      <c r="KEY54" s="687"/>
      <c r="KEZ54" s="687"/>
      <c r="KFA54" s="687"/>
      <c r="KFB54" s="687"/>
      <c r="KFC54" s="687"/>
      <c r="KFD54" s="687"/>
      <c r="KFE54" s="687"/>
      <c r="KFF54" s="687"/>
      <c r="KFG54" s="687"/>
      <c r="KFH54" s="687"/>
      <c r="KFI54" s="687"/>
      <c r="KFJ54" s="687"/>
      <c r="KFK54" s="687"/>
      <c r="KFL54" s="687"/>
      <c r="KFM54" s="687"/>
      <c r="KFN54" s="687"/>
      <c r="KFO54" s="687"/>
      <c r="KFP54" s="687"/>
      <c r="KFQ54" s="687"/>
      <c r="KFR54" s="687"/>
      <c r="KFS54" s="687"/>
      <c r="KFT54" s="687"/>
      <c r="KFU54" s="687"/>
      <c r="KFV54" s="687"/>
      <c r="KFW54" s="687"/>
      <c r="KFX54" s="687"/>
      <c r="KFY54" s="687"/>
      <c r="KFZ54" s="687"/>
      <c r="KGA54" s="687"/>
      <c r="KGB54" s="687"/>
      <c r="KGC54" s="687"/>
      <c r="KGD54" s="687"/>
      <c r="KGE54" s="687"/>
      <c r="KGF54" s="687"/>
      <c r="KGG54" s="687"/>
      <c r="KGH54" s="687"/>
      <c r="KGI54" s="687"/>
      <c r="KGJ54" s="687"/>
      <c r="KGK54" s="687"/>
      <c r="KGL54" s="687"/>
      <c r="KGM54" s="687"/>
      <c r="KGN54" s="687"/>
      <c r="KGO54" s="687"/>
      <c r="KGP54" s="687"/>
      <c r="KGQ54" s="687"/>
      <c r="KGR54" s="687"/>
      <c r="KGS54" s="687"/>
      <c r="KGT54" s="687"/>
      <c r="KGU54" s="687"/>
      <c r="KGV54" s="687"/>
      <c r="KGW54" s="687"/>
      <c r="KGX54" s="687"/>
      <c r="KGY54" s="687"/>
      <c r="KGZ54" s="687"/>
      <c r="KHA54" s="687"/>
      <c r="KHB54" s="687"/>
      <c r="KHC54" s="687"/>
      <c r="KHD54" s="687"/>
      <c r="KHE54" s="687"/>
      <c r="KHF54" s="687"/>
      <c r="KHG54" s="687"/>
      <c r="KHH54" s="687"/>
      <c r="KHI54" s="687"/>
      <c r="KHJ54" s="687"/>
      <c r="KHK54" s="687"/>
      <c r="KHL54" s="687"/>
      <c r="KHM54" s="687"/>
      <c r="KHN54" s="687"/>
      <c r="KHO54" s="687"/>
      <c r="KHP54" s="687"/>
      <c r="KHQ54" s="687"/>
      <c r="KHR54" s="687"/>
      <c r="KHS54" s="687"/>
      <c r="KHT54" s="687"/>
      <c r="KHU54" s="687"/>
      <c r="KHV54" s="687"/>
      <c r="KHW54" s="687"/>
      <c r="KHX54" s="687"/>
      <c r="KHY54" s="687"/>
      <c r="KHZ54" s="687"/>
      <c r="KIA54" s="687"/>
      <c r="KIB54" s="687"/>
      <c r="KIC54" s="687"/>
      <c r="KID54" s="687"/>
      <c r="KIE54" s="687"/>
      <c r="KIF54" s="687"/>
      <c r="KIG54" s="687"/>
      <c r="KIH54" s="687"/>
      <c r="KII54" s="687"/>
      <c r="KIJ54" s="687"/>
      <c r="KIK54" s="687"/>
      <c r="KIL54" s="687"/>
      <c r="KIM54" s="687"/>
      <c r="KIN54" s="687"/>
      <c r="KIO54" s="687"/>
      <c r="KIP54" s="687"/>
      <c r="KIQ54" s="687"/>
      <c r="KIR54" s="687"/>
      <c r="KIS54" s="687"/>
      <c r="KIT54" s="687"/>
      <c r="KIU54" s="687"/>
      <c r="KIV54" s="687"/>
      <c r="KIW54" s="687"/>
      <c r="KIX54" s="687"/>
      <c r="KIY54" s="687"/>
      <c r="KIZ54" s="687"/>
      <c r="KJA54" s="687"/>
      <c r="KJB54" s="687"/>
      <c r="KJC54" s="687"/>
      <c r="KJD54" s="687"/>
      <c r="KJE54" s="687"/>
      <c r="KJF54" s="687"/>
      <c r="KJG54" s="687"/>
      <c r="KJH54" s="687"/>
      <c r="KJI54" s="687"/>
      <c r="KJJ54" s="687"/>
      <c r="KJK54" s="687"/>
      <c r="KJL54" s="687"/>
      <c r="KJM54" s="687"/>
      <c r="KJN54" s="687"/>
      <c r="KJO54" s="687"/>
      <c r="KJP54" s="687"/>
      <c r="KJQ54" s="687"/>
      <c r="KJR54" s="687"/>
      <c r="KJS54" s="687"/>
      <c r="KJT54" s="687"/>
      <c r="KJU54" s="687"/>
      <c r="KJV54" s="687"/>
      <c r="KJW54" s="687"/>
      <c r="KJX54" s="687"/>
      <c r="KJY54" s="687"/>
      <c r="KJZ54" s="687"/>
      <c r="KKA54" s="687"/>
      <c r="KKB54" s="687"/>
      <c r="KKC54" s="687"/>
      <c r="KKD54" s="687"/>
      <c r="KKE54" s="687"/>
      <c r="KKF54" s="687"/>
      <c r="KKG54" s="687"/>
      <c r="KKH54" s="687"/>
      <c r="KKI54" s="687"/>
      <c r="KKJ54" s="687"/>
      <c r="KKK54" s="687"/>
      <c r="KKL54" s="687"/>
      <c r="KKM54" s="687"/>
      <c r="KKN54" s="687"/>
      <c r="KKO54" s="687"/>
      <c r="KKP54" s="687"/>
      <c r="KKQ54" s="687"/>
      <c r="KKR54" s="687"/>
      <c r="KKS54" s="687"/>
      <c r="KKT54" s="687"/>
      <c r="KKU54" s="687"/>
      <c r="KKV54" s="687"/>
      <c r="KKW54" s="687"/>
      <c r="KKX54" s="687"/>
      <c r="KKY54" s="687"/>
      <c r="KKZ54" s="687"/>
      <c r="KLA54" s="687"/>
      <c r="KLB54" s="687"/>
      <c r="KLC54" s="687"/>
      <c r="KLD54" s="687"/>
      <c r="KLE54" s="687"/>
      <c r="KLF54" s="687"/>
      <c r="KLG54" s="687"/>
      <c r="KLH54" s="687"/>
      <c r="KLI54" s="687"/>
      <c r="KLJ54" s="687"/>
      <c r="KLK54" s="687"/>
      <c r="KLL54" s="687"/>
      <c r="KLM54" s="687"/>
      <c r="KLN54" s="687"/>
      <c r="KLO54" s="687"/>
      <c r="KLP54" s="687"/>
      <c r="KLQ54" s="687"/>
      <c r="KLR54" s="687"/>
      <c r="KLS54" s="687"/>
      <c r="KLT54" s="687"/>
      <c r="KLU54" s="687"/>
      <c r="KLV54" s="687"/>
      <c r="KLW54" s="687"/>
      <c r="KLX54" s="687"/>
      <c r="KLY54" s="687"/>
      <c r="KLZ54" s="687"/>
      <c r="KMA54" s="687"/>
      <c r="KMB54" s="687"/>
      <c r="KMC54" s="687"/>
      <c r="KMD54" s="687"/>
      <c r="KME54" s="687"/>
      <c r="KMF54" s="687"/>
      <c r="KMG54" s="687"/>
      <c r="KMH54" s="687"/>
      <c r="KMI54" s="687"/>
      <c r="KMJ54" s="687"/>
      <c r="KMK54" s="687"/>
      <c r="KML54" s="687"/>
      <c r="KMM54" s="687"/>
      <c r="KMN54" s="687"/>
      <c r="KMO54" s="687"/>
      <c r="KMP54" s="687"/>
      <c r="KMQ54" s="687"/>
      <c r="KMR54" s="687"/>
      <c r="KMS54" s="687"/>
      <c r="KMT54" s="687"/>
      <c r="KMU54" s="687"/>
      <c r="KMV54" s="687"/>
      <c r="KMW54" s="687"/>
      <c r="KMX54" s="687"/>
      <c r="KMY54" s="687"/>
      <c r="KMZ54" s="687"/>
      <c r="KNA54" s="687"/>
      <c r="KNB54" s="687"/>
      <c r="KNC54" s="687"/>
      <c r="KND54" s="687"/>
      <c r="KNE54" s="687"/>
      <c r="KNF54" s="687"/>
      <c r="KNG54" s="687"/>
      <c r="KNH54" s="687"/>
      <c r="KNI54" s="687"/>
      <c r="KNJ54" s="687"/>
      <c r="KNK54" s="687"/>
      <c r="KNL54" s="687"/>
      <c r="KNM54" s="687"/>
      <c r="KNN54" s="687"/>
      <c r="KNO54" s="687"/>
      <c r="KNP54" s="687"/>
      <c r="KNQ54" s="687"/>
      <c r="KNR54" s="687"/>
      <c r="KNS54" s="687"/>
      <c r="KNT54" s="687"/>
      <c r="KNU54" s="687"/>
      <c r="KNV54" s="687"/>
      <c r="KNW54" s="687"/>
      <c r="KNX54" s="687"/>
      <c r="KNY54" s="687"/>
      <c r="KNZ54" s="687"/>
      <c r="KOA54" s="687"/>
      <c r="KOB54" s="687"/>
      <c r="KOC54" s="687"/>
      <c r="KOD54" s="687"/>
      <c r="KOE54" s="687"/>
      <c r="KOF54" s="687"/>
      <c r="KOG54" s="687"/>
      <c r="KOH54" s="687"/>
      <c r="KOI54" s="687"/>
      <c r="KOJ54" s="687"/>
      <c r="KOK54" s="687"/>
      <c r="KOL54" s="687"/>
      <c r="KOM54" s="687"/>
      <c r="KON54" s="687"/>
      <c r="KOO54" s="687"/>
      <c r="KOP54" s="687"/>
      <c r="KOQ54" s="687"/>
      <c r="KOR54" s="687"/>
      <c r="KOS54" s="687"/>
      <c r="KOT54" s="687"/>
      <c r="KOU54" s="687"/>
      <c r="KOV54" s="687"/>
      <c r="KOW54" s="687"/>
      <c r="KOX54" s="687"/>
      <c r="KOY54" s="687"/>
      <c r="KOZ54" s="687"/>
      <c r="KPA54" s="687"/>
      <c r="KPB54" s="687"/>
      <c r="KPC54" s="687"/>
      <c r="KPD54" s="687"/>
      <c r="KPE54" s="687"/>
      <c r="KPF54" s="687"/>
      <c r="KPG54" s="687"/>
      <c r="KPH54" s="687"/>
      <c r="KPI54" s="687"/>
      <c r="KPJ54" s="687"/>
      <c r="KPK54" s="687"/>
      <c r="KPL54" s="687"/>
      <c r="KPM54" s="687"/>
      <c r="KPN54" s="687"/>
      <c r="KPO54" s="687"/>
      <c r="KPP54" s="687"/>
      <c r="KPQ54" s="687"/>
      <c r="KPR54" s="687"/>
      <c r="KPS54" s="687"/>
      <c r="KPT54" s="687"/>
      <c r="KPU54" s="687"/>
      <c r="KPV54" s="687"/>
      <c r="KPW54" s="687"/>
      <c r="KPX54" s="687"/>
      <c r="KPY54" s="687"/>
      <c r="KPZ54" s="687"/>
      <c r="KQA54" s="687"/>
      <c r="KQB54" s="687"/>
      <c r="KQC54" s="687"/>
      <c r="KQD54" s="687"/>
      <c r="KQE54" s="687"/>
      <c r="KQF54" s="687"/>
      <c r="KQG54" s="687"/>
      <c r="KQH54" s="687"/>
      <c r="KQI54" s="687"/>
      <c r="KQJ54" s="687"/>
      <c r="KQK54" s="687"/>
      <c r="KQL54" s="687"/>
      <c r="KQM54" s="687"/>
      <c r="KQN54" s="687"/>
      <c r="KQO54" s="687"/>
      <c r="KQP54" s="687"/>
      <c r="KQQ54" s="687"/>
      <c r="KQR54" s="687"/>
      <c r="KQS54" s="687"/>
      <c r="KQT54" s="687"/>
      <c r="KQU54" s="687"/>
      <c r="KQV54" s="687"/>
      <c r="KQW54" s="687"/>
      <c r="KQX54" s="687"/>
      <c r="KQY54" s="687"/>
      <c r="KQZ54" s="687"/>
      <c r="KRA54" s="687"/>
      <c r="KRB54" s="687"/>
      <c r="KRC54" s="687"/>
      <c r="KRD54" s="687"/>
      <c r="KRE54" s="687"/>
      <c r="KRF54" s="687"/>
      <c r="KRG54" s="687"/>
      <c r="KRH54" s="687"/>
      <c r="KRI54" s="687"/>
      <c r="KRJ54" s="687"/>
      <c r="KRK54" s="687"/>
      <c r="KRL54" s="687"/>
      <c r="KRM54" s="687"/>
      <c r="KRN54" s="687"/>
      <c r="KRO54" s="687"/>
      <c r="KRP54" s="687"/>
      <c r="KRQ54" s="687"/>
      <c r="KRR54" s="687"/>
      <c r="KRS54" s="687"/>
      <c r="KRT54" s="687"/>
      <c r="KRU54" s="687"/>
      <c r="KRV54" s="687"/>
      <c r="KRW54" s="687"/>
      <c r="KRX54" s="687"/>
      <c r="KRY54" s="687"/>
      <c r="KRZ54" s="687"/>
      <c r="KSA54" s="687"/>
      <c r="KSB54" s="687"/>
      <c r="KSC54" s="687"/>
      <c r="KSD54" s="687"/>
      <c r="KSE54" s="687"/>
      <c r="KSF54" s="687"/>
      <c r="KSG54" s="687"/>
      <c r="KSH54" s="687"/>
      <c r="KSI54" s="687"/>
      <c r="KSJ54" s="687"/>
      <c r="KSK54" s="687"/>
      <c r="KSL54" s="687"/>
      <c r="KSM54" s="687"/>
      <c r="KSN54" s="687"/>
      <c r="KSO54" s="687"/>
      <c r="KSP54" s="687"/>
      <c r="KSQ54" s="687"/>
      <c r="KSR54" s="687"/>
      <c r="KSS54" s="687"/>
      <c r="KST54" s="687"/>
      <c r="KSU54" s="687"/>
      <c r="KSV54" s="687"/>
      <c r="KSW54" s="687"/>
      <c r="KSX54" s="687"/>
      <c r="KSY54" s="687"/>
      <c r="KSZ54" s="687"/>
      <c r="KTA54" s="687"/>
      <c r="KTB54" s="687"/>
      <c r="KTC54" s="687"/>
      <c r="KTD54" s="687"/>
      <c r="KTE54" s="687"/>
      <c r="KTF54" s="687"/>
      <c r="KTG54" s="687"/>
      <c r="KTH54" s="687"/>
      <c r="KTI54" s="687"/>
      <c r="KTJ54" s="687"/>
      <c r="KTK54" s="687"/>
      <c r="KTL54" s="687"/>
      <c r="KTM54" s="687"/>
      <c r="KTN54" s="687"/>
      <c r="KTO54" s="687"/>
      <c r="KTP54" s="687"/>
      <c r="KTQ54" s="687"/>
      <c r="KTR54" s="687"/>
      <c r="KTS54" s="687"/>
      <c r="KTT54" s="687"/>
      <c r="KTU54" s="687"/>
      <c r="KTV54" s="687"/>
      <c r="KTW54" s="687"/>
      <c r="KTX54" s="687"/>
      <c r="KTY54" s="687"/>
      <c r="KTZ54" s="687"/>
      <c r="KUA54" s="687"/>
      <c r="KUB54" s="687"/>
      <c r="KUC54" s="687"/>
      <c r="KUD54" s="687"/>
      <c r="KUE54" s="687"/>
      <c r="KUF54" s="687"/>
      <c r="KUG54" s="687"/>
      <c r="KUH54" s="687"/>
      <c r="KUI54" s="687"/>
      <c r="KUJ54" s="687"/>
      <c r="KUK54" s="687"/>
      <c r="KUL54" s="687"/>
      <c r="KUM54" s="687"/>
      <c r="KUN54" s="687"/>
      <c r="KUO54" s="687"/>
      <c r="KUP54" s="687"/>
      <c r="KUQ54" s="687"/>
      <c r="KUR54" s="687"/>
      <c r="KUS54" s="687"/>
      <c r="KUT54" s="687"/>
      <c r="KUU54" s="687"/>
      <c r="KUV54" s="687"/>
      <c r="KUW54" s="687"/>
      <c r="KUX54" s="687"/>
      <c r="KUY54" s="687"/>
      <c r="KUZ54" s="687"/>
      <c r="KVA54" s="687"/>
      <c r="KVB54" s="687"/>
      <c r="KVC54" s="687"/>
      <c r="KVD54" s="687"/>
      <c r="KVE54" s="687"/>
      <c r="KVF54" s="687"/>
      <c r="KVG54" s="687"/>
      <c r="KVH54" s="687"/>
      <c r="KVI54" s="687"/>
      <c r="KVJ54" s="687"/>
      <c r="KVK54" s="687"/>
      <c r="KVL54" s="687"/>
      <c r="KVM54" s="687"/>
      <c r="KVN54" s="687"/>
      <c r="KVO54" s="687"/>
      <c r="KVP54" s="687"/>
      <c r="KVQ54" s="687"/>
      <c r="KVR54" s="687"/>
      <c r="KVS54" s="687"/>
      <c r="KVT54" s="687"/>
      <c r="KVU54" s="687"/>
      <c r="KVV54" s="687"/>
      <c r="KVW54" s="687"/>
      <c r="KVX54" s="687"/>
      <c r="KVY54" s="687"/>
      <c r="KVZ54" s="687"/>
      <c r="KWA54" s="687"/>
      <c r="KWB54" s="687"/>
      <c r="KWC54" s="687"/>
      <c r="KWD54" s="687"/>
      <c r="KWE54" s="687"/>
      <c r="KWF54" s="687"/>
      <c r="KWG54" s="687"/>
      <c r="KWH54" s="687"/>
      <c r="KWI54" s="687"/>
      <c r="KWJ54" s="687"/>
      <c r="KWK54" s="687"/>
      <c r="KWL54" s="687"/>
      <c r="KWM54" s="687"/>
      <c r="KWN54" s="687"/>
      <c r="KWO54" s="687"/>
      <c r="KWP54" s="687"/>
      <c r="KWQ54" s="687"/>
      <c r="KWR54" s="687"/>
      <c r="KWS54" s="687"/>
      <c r="KWT54" s="687"/>
      <c r="KWU54" s="687"/>
      <c r="KWV54" s="687"/>
      <c r="KWW54" s="687"/>
      <c r="KWX54" s="687"/>
      <c r="KWY54" s="687"/>
      <c r="KWZ54" s="687"/>
      <c r="KXA54" s="687"/>
      <c r="KXB54" s="687"/>
      <c r="KXC54" s="687"/>
      <c r="KXD54" s="687"/>
      <c r="KXE54" s="687"/>
      <c r="KXF54" s="687"/>
      <c r="KXG54" s="687"/>
      <c r="KXH54" s="687"/>
      <c r="KXI54" s="687"/>
      <c r="KXJ54" s="687"/>
      <c r="KXK54" s="687"/>
      <c r="KXL54" s="687"/>
      <c r="KXM54" s="687"/>
      <c r="KXN54" s="687"/>
      <c r="KXO54" s="687"/>
      <c r="KXP54" s="687"/>
      <c r="KXQ54" s="687"/>
      <c r="KXR54" s="687"/>
      <c r="KXS54" s="687"/>
      <c r="KXT54" s="687"/>
      <c r="KXU54" s="687"/>
      <c r="KXV54" s="687"/>
      <c r="KXW54" s="687"/>
      <c r="KXX54" s="687"/>
      <c r="KXY54" s="687"/>
      <c r="KXZ54" s="687"/>
      <c r="KYA54" s="687"/>
      <c r="KYB54" s="687"/>
      <c r="KYC54" s="687"/>
      <c r="KYD54" s="687"/>
      <c r="KYE54" s="687"/>
      <c r="KYF54" s="687"/>
      <c r="KYG54" s="687"/>
      <c r="KYH54" s="687"/>
      <c r="KYI54" s="687"/>
      <c r="KYJ54" s="687"/>
      <c r="KYK54" s="687"/>
      <c r="KYL54" s="687"/>
      <c r="KYM54" s="687"/>
      <c r="KYN54" s="687"/>
      <c r="KYO54" s="687"/>
      <c r="KYP54" s="687"/>
      <c r="KYQ54" s="687"/>
      <c r="KYR54" s="687"/>
      <c r="KYS54" s="687"/>
      <c r="KYT54" s="687"/>
      <c r="KYU54" s="687"/>
      <c r="KYV54" s="687"/>
      <c r="KYW54" s="687"/>
      <c r="KYX54" s="687"/>
      <c r="KYY54" s="687"/>
      <c r="KYZ54" s="687"/>
      <c r="KZA54" s="687"/>
      <c r="KZB54" s="687"/>
      <c r="KZC54" s="687"/>
      <c r="KZD54" s="687"/>
      <c r="KZE54" s="687"/>
      <c r="KZF54" s="687"/>
      <c r="KZG54" s="687"/>
      <c r="KZH54" s="687"/>
      <c r="KZI54" s="687"/>
      <c r="KZJ54" s="687"/>
      <c r="KZK54" s="687"/>
      <c r="KZL54" s="687"/>
      <c r="KZM54" s="687"/>
      <c r="KZN54" s="687"/>
      <c r="KZO54" s="687"/>
      <c r="KZP54" s="687"/>
      <c r="KZQ54" s="687"/>
      <c r="KZR54" s="687"/>
      <c r="KZS54" s="687"/>
      <c r="KZT54" s="687"/>
      <c r="KZU54" s="687"/>
      <c r="KZV54" s="687"/>
      <c r="KZW54" s="687"/>
      <c r="KZX54" s="687"/>
      <c r="KZY54" s="687"/>
      <c r="KZZ54" s="687"/>
      <c r="LAA54" s="687"/>
      <c r="LAB54" s="687"/>
      <c r="LAC54" s="687"/>
      <c r="LAD54" s="687"/>
      <c r="LAE54" s="687"/>
      <c r="LAF54" s="687"/>
      <c r="LAG54" s="687"/>
      <c r="LAH54" s="687"/>
      <c r="LAI54" s="687"/>
      <c r="LAJ54" s="687"/>
      <c r="LAK54" s="687"/>
      <c r="LAL54" s="687"/>
      <c r="LAM54" s="687"/>
      <c r="LAN54" s="687"/>
      <c r="LAO54" s="687"/>
      <c r="LAP54" s="687"/>
      <c r="LAQ54" s="687"/>
      <c r="LAR54" s="687"/>
      <c r="LAS54" s="687"/>
      <c r="LAT54" s="687"/>
      <c r="LAU54" s="687"/>
      <c r="LAV54" s="687"/>
      <c r="LAW54" s="687"/>
      <c r="LAX54" s="687"/>
      <c r="LAY54" s="687"/>
      <c r="LAZ54" s="687"/>
      <c r="LBA54" s="687"/>
      <c r="LBB54" s="687"/>
      <c r="LBC54" s="687"/>
      <c r="LBD54" s="687"/>
      <c r="LBE54" s="687"/>
      <c r="LBF54" s="687"/>
      <c r="LBG54" s="687"/>
      <c r="LBH54" s="687"/>
      <c r="LBI54" s="687"/>
      <c r="LBJ54" s="687"/>
      <c r="LBK54" s="687"/>
      <c r="LBL54" s="687"/>
      <c r="LBM54" s="687"/>
      <c r="LBN54" s="687"/>
      <c r="LBO54" s="687"/>
      <c r="LBP54" s="687"/>
      <c r="LBQ54" s="687"/>
      <c r="LBR54" s="687"/>
      <c r="LBS54" s="687"/>
      <c r="LBT54" s="687"/>
      <c r="LBU54" s="687"/>
      <c r="LBV54" s="687"/>
      <c r="LBW54" s="687"/>
      <c r="LBX54" s="687"/>
      <c r="LBY54" s="687"/>
      <c r="LBZ54" s="687"/>
      <c r="LCA54" s="687"/>
      <c r="LCB54" s="687"/>
      <c r="LCC54" s="687"/>
      <c r="LCD54" s="687"/>
      <c r="LCE54" s="687"/>
      <c r="LCF54" s="687"/>
      <c r="LCG54" s="687"/>
      <c r="LCH54" s="687"/>
      <c r="LCI54" s="687"/>
      <c r="LCJ54" s="687"/>
      <c r="LCK54" s="687"/>
      <c r="LCL54" s="687"/>
      <c r="LCM54" s="687"/>
      <c r="LCN54" s="687"/>
      <c r="LCO54" s="687"/>
      <c r="LCP54" s="687"/>
      <c r="LCQ54" s="687"/>
      <c r="LCR54" s="687"/>
      <c r="LCS54" s="687"/>
      <c r="LCT54" s="687"/>
      <c r="LCU54" s="687"/>
      <c r="LCV54" s="687"/>
      <c r="LCW54" s="687"/>
      <c r="LCX54" s="687"/>
      <c r="LCY54" s="687"/>
      <c r="LCZ54" s="687"/>
      <c r="LDA54" s="687"/>
      <c r="LDB54" s="687"/>
      <c r="LDC54" s="687"/>
      <c r="LDD54" s="687"/>
      <c r="LDE54" s="687"/>
      <c r="LDF54" s="687"/>
      <c r="LDG54" s="687"/>
      <c r="LDH54" s="687"/>
      <c r="LDI54" s="687"/>
      <c r="LDJ54" s="687"/>
      <c r="LDK54" s="687"/>
      <c r="LDL54" s="687"/>
      <c r="LDM54" s="687"/>
      <c r="LDN54" s="687"/>
      <c r="LDO54" s="687"/>
      <c r="LDP54" s="687"/>
      <c r="LDQ54" s="687"/>
      <c r="LDR54" s="687"/>
      <c r="LDS54" s="687"/>
      <c r="LDT54" s="687"/>
      <c r="LDU54" s="687"/>
      <c r="LDV54" s="687"/>
      <c r="LDW54" s="687"/>
      <c r="LDX54" s="687"/>
      <c r="LDY54" s="687"/>
      <c r="LDZ54" s="687"/>
      <c r="LEA54" s="687"/>
      <c r="LEB54" s="687"/>
      <c r="LEC54" s="687"/>
      <c r="LED54" s="687"/>
      <c r="LEE54" s="687"/>
      <c r="LEF54" s="687"/>
      <c r="LEG54" s="687"/>
      <c r="LEH54" s="687"/>
      <c r="LEI54" s="687"/>
      <c r="LEJ54" s="687"/>
      <c r="LEK54" s="687"/>
      <c r="LEL54" s="687"/>
      <c r="LEM54" s="687"/>
      <c r="LEN54" s="687"/>
      <c r="LEO54" s="687"/>
      <c r="LEP54" s="687"/>
      <c r="LEQ54" s="687"/>
      <c r="LER54" s="687"/>
      <c r="LES54" s="687"/>
      <c r="LET54" s="687"/>
      <c r="LEU54" s="687"/>
      <c r="LEV54" s="687"/>
      <c r="LEW54" s="687"/>
      <c r="LEX54" s="687"/>
      <c r="LEY54" s="687"/>
      <c r="LEZ54" s="687"/>
      <c r="LFA54" s="687"/>
      <c r="LFB54" s="687"/>
      <c r="LFC54" s="687"/>
      <c r="LFD54" s="687"/>
      <c r="LFE54" s="687"/>
      <c r="LFF54" s="687"/>
      <c r="LFG54" s="687"/>
      <c r="LFH54" s="687"/>
      <c r="LFI54" s="687"/>
      <c r="LFJ54" s="687"/>
      <c r="LFK54" s="687"/>
      <c r="LFL54" s="687"/>
      <c r="LFM54" s="687"/>
      <c r="LFN54" s="687"/>
      <c r="LFO54" s="687"/>
      <c r="LFP54" s="687"/>
      <c r="LFQ54" s="687"/>
      <c r="LFR54" s="687"/>
      <c r="LFS54" s="687"/>
      <c r="LFT54" s="687"/>
      <c r="LFU54" s="687"/>
      <c r="LFV54" s="687"/>
      <c r="LFW54" s="687"/>
      <c r="LFX54" s="687"/>
      <c r="LFY54" s="687"/>
      <c r="LFZ54" s="687"/>
      <c r="LGA54" s="687"/>
      <c r="LGB54" s="687"/>
      <c r="LGC54" s="687"/>
      <c r="LGD54" s="687"/>
      <c r="LGE54" s="687"/>
      <c r="LGF54" s="687"/>
      <c r="LGG54" s="687"/>
      <c r="LGH54" s="687"/>
      <c r="LGI54" s="687"/>
      <c r="LGJ54" s="687"/>
      <c r="LGK54" s="687"/>
      <c r="LGL54" s="687"/>
      <c r="LGM54" s="687"/>
      <c r="LGN54" s="687"/>
      <c r="LGO54" s="687"/>
      <c r="LGP54" s="687"/>
      <c r="LGQ54" s="687"/>
      <c r="LGR54" s="687"/>
      <c r="LGS54" s="687"/>
      <c r="LGT54" s="687"/>
      <c r="LGU54" s="687"/>
      <c r="LGV54" s="687"/>
      <c r="LGW54" s="687"/>
      <c r="LGX54" s="687"/>
      <c r="LGY54" s="687"/>
      <c r="LGZ54" s="687"/>
      <c r="LHA54" s="687"/>
      <c r="LHB54" s="687"/>
      <c r="LHC54" s="687"/>
      <c r="LHD54" s="687"/>
      <c r="LHE54" s="687"/>
      <c r="LHF54" s="687"/>
      <c r="LHG54" s="687"/>
      <c r="LHH54" s="687"/>
      <c r="LHI54" s="687"/>
      <c r="LHJ54" s="687"/>
      <c r="LHK54" s="687"/>
      <c r="LHL54" s="687"/>
      <c r="LHM54" s="687"/>
      <c r="LHN54" s="687"/>
      <c r="LHO54" s="687"/>
      <c r="LHP54" s="687"/>
      <c r="LHQ54" s="687"/>
      <c r="LHR54" s="687"/>
      <c r="LHS54" s="687"/>
      <c r="LHT54" s="687"/>
      <c r="LHU54" s="687"/>
      <c r="LHV54" s="687"/>
      <c r="LHW54" s="687"/>
      <c r="LHX54" s="687"/>
      <c r="LHY54" s="687"/>
      <c r="LHZ54" s="687"/>
      <c r="LIA54" s="687"/>
      <c r="LIB54" s="687"/>
      <c r="LIC54" s="687"/>
      <c r="LID54" s="687"/>
      <c r="LIE54" s="687"/>
      <c r="LIF54" s="687"/>
      <c r="LIG54" s="687"/>
      <c r="LIH54" s="687"/>
      <c r="LII54" s="687"/>
      <c r="LIJ54" s="687"/>
      <c r="LIK54" s="687"/>
      <c r="LIL54" s="687"/>
      <c r="LIM54" s="687"/>
      <c r="LIN54" s="687"/>
      <c r="LIO54" s="687"/>
      <c r="LIP54" s="687"/>
      <c r="LIQ54" s="687"/>
      <c r="LIR54" s="687"/>
      <c r="LIS54" s="687"/>
      <c r="LIT54" s="687"/>
      <c r="LIU54" s="687"/>
      <c r="LIV54" s="687"/>
      <c r="LIW54" s="687"/>
      <c r="LIX54" s="687"/>
      <c r="LIY54" s="687"/>
      <c r="LIZ54" s="687"/>
      <c r="LJA54" s="687"/>
      <c r="LJB54" s="687"/>
      <c r="LJC54" s="687"/>
      <c r="LJD54" s="687"/>
      <c r="LJE54" s="687"/>
      <c r="LJF54" s="687"/>
      <c r="LJG54" s="687"/>
      <c r="LJH54" s="687"/>
      <c r="LJI54" s="687"/>
      <c r="LJJ54" s="687"/>
      <c r="LJK54" s="687"/>
      <c r="LJL54" s="687"/>
      <c r="LJM54" s="687"/>
      <c r="LJN54" s="687"/>
      <c r="LJO54" s="687"/>
      <c r="LJP54" s="687"/>
      <c r="LJQ54" s="687"/>
      <c r="LJR54" s="687"/>
      <c r="LJS54" s="687"/>
      <c r="LJT54" s="687"/>
      <c r="LJU54" s="687"/>
      <c r="LJV54" s="687"/>
      <c r="LJW54" s="687"/>
      <c r="LJX54" s="687"/>
      <c r="LJY54" s="687"/>
      <c r="LJZ54" s="687"/>
      <c r="LKA54" s="687"/>
      <c r="LKB54" s="687"/>
      <c r="LKC54" s="687"/>
      <c r="LKD54" s="687"/>
      <c r="LKE54" s="687"/>
      <c r="LKF54" s="687"/>
      <c r="LKG54" s="687"/>
      <c r="LKH54" s="687"/>
      <c r="LKI54" s="687"/>
      <c r="LKJ54" s="687"/>
      <c r="LKK54" s="687"/>
      <c r="LKL54" s="687"/>
      <c r="LKM54" s="687"/>
      <c r="LKN54" s="687"/>
      <c r="LKO54" s="687"/>
      <c r="LKP54" s="687"/>
      <c r="LKQ54" s="687"/>
      <c r="LKR54" s="687"/>
      <c r="LKS54" s="687"/>
      <c r="LKT54" s="687"/>
      <c r="LKU54" s="687"/>
      <c r="LKV54" s="687"/>
      <c r="LKW54" s="687"/>
      <c r="LKX54" s="687"/>
      <c r="LKY54" s="687"/>
      <c r="LKZ54" s="687"/>
      <c r="LLA54" s="687"/>
      <c r="LLB54" s="687"/>
      <c r="LLC54" s="687"/>
      <c r="LLD54" s="687"/>
      <c r="LLE54" s="687"/>
      <c r="LLF54" s="687"/>
      <c r="LLG54" s="687"/>
      <c r="LLH54" s="687"/>
      <c r="LLI54" s="687"/>
      <c r="LLJ54" s="687"/>
      <c r="LLK54" s="687"/>
      <c r="LLL54" s="687"/>
      <c r="LLM54" s="687"/>
      <c r="LLN54" s="687"/>
      <c r="LLO54" s="687"/>
      <c r="LLP54" s="687"/>
      <c r="LLQ54" s="687"/>
      <c r="LLR54" s="687"/>
      <c r="LLS54" s="687"/>
      <c r="LLT54" s="687"/>
      <c r="LLU54" s="687"/>
      <c r="LLV54" s="687"/>
      <c r="LLW54" s="687"/>
      <c r="LLX54" s="687"/>
      <c r="LLY54" s="687"/>
      <c r="LLZ54" s="687"/>
      <c r="LMA54" s="687"/>
      <c r="LMB54" s="687"/>
      <c r="LMC54" s="687"/>
      <c r="LMD54" s="687"/>
      <c r="LME54" s="687"/>
      <c r="LMF54" s="687"/>
      <c r="LMG54" s="687"/>
      <c r="LMH54" s="687"/>
      <c r="LMI54" s="687"/>
      <c r="LMJ54" s="687"/>
      <c r="LMK54" s="687"/>
      <c r="LML54" s="687"/>
      <c r="LMM54" s="687"/>
      <c r="LMN54" s="687"/>
      <c r="LMO54" s="687"/>
      <c r="LMP54" s="687"/>
      <c r="LMQ54" s="687"/>
      <c r="LMR54" s="687"/>
      <c r="LMS54" s="687"/>
      <c r="LMT54" s="687"/>
      <c r="LMU54" s="687"/>
      <c r="LMV54" s="687"/>
      <c r="LMW54" s="687"/>
      <c r="LMX54" s="687"/>
      <c r="LMY54" s="687"/>
      <c r="LMZ54" s="687"/>
      <c r="LNA54" s="687"/>
      <c r="LNB54" s="687"/>
      <c r="LNC54" s="687"/>
      <c r="LND54" s="687"/>
      <c r="LNE54" s="687"/>
      <c r="LNF54" s="687"/>
      <c r="LNG54" s="687"/>
      <c r="LNH54" s="687"/>
      <c r="LNI54" s="687"/>
      <c r="LNJ54" s="687"/>
      <c r="LNK54" s="687"/>
      <c r="LNL54" s="687"/>
      <c r="LNM54" s="687"/>
      <c r="LNN54" s="687"/>
      <c r="LNO54" s="687"/>
      <c r="LNP54" s="687"/>
      <c r="LNQ54" s="687"/>
      <c r="LNR54" s="687"/>
      <c r="LNS54" s="687"/>
      <c r="LNT54" s="687"/>
      <c r="LNU54" s="687"/>
      <c r="LNV54" s="687"/>
      <c r="LNW54" s="687"/>
      <c r="LNX54" s="687"/>
      <c r="LNY54" s="687"/>
      <c r="LNZ54" s="687"/>
      <c r="LOA54" s="687"/>
      <c r="LOB54" s="687"/>
      <c r="LOC54" s="687"/>
      <c r="LOD54" s="687"/>
      <c r="LOE54" s="687"/>
      <c r="LOF54" s="687"/>
      <c r="LOG54" s="687"/>
      <c r="LOH54" s="687"/>
      <c r="LOI54" s="687"/>
      <c r="LOJ54" s="687"/>
      <c r="LOK54" s="687"/>
      <c r="LOL54" s="687"/>
      <c r="LOM54" s="687"/>
      <c r="LON54" s="687"/>
      <c r="LOO54" s="687"/>
      <c r="LOP54" s="687"/>
      <c r="LOQ54" s="687"/>
      <c r="LOR54" s="687"/>
      <c r="LOS54" s="687"/>
      <c r="LOT54" s="687"/>
      <c r="LOU54" s="687"/>
      <c r="LOV54" s="687"/>
      <c r="LOW54" s="687"/>
      <c r="LOX54" s="687"/>
      <c r="LOY54" s="687"/>
      <c r="LOZ54" s="687"/>
      <c r="LPA54" s="687"/>
      <c r="LPB54" s="687"/>
      <c r="LPC54" s="687"/>
      <c r="LPD54" s="687"/>
      <c r="LPE54" s="687"/>
      <c r="LPF54" s="687"/>
      <c r="LPG54" s="687"/>
      <c r="LPH54" s="687"/>
      <c r="LPI54" s="687"/>
      <c r="LPJ54" s="687"/>
      <c r="LPK54" s="687"/>
      <c r="LPL54" s="687"/>
      <c r="LPM54" s="687"/>
      <c r="LPN54" s="687"/>
      <c r="LPO54" s="687"/>
      <c r="LPP54" s="687"/>
      <c r="LPQ54" s="687"/>
      <c r="LPR54" s="687"/>
      <c r="LPS54" s="687"/>
      <c r="LPT54" s="687"/>
      <c r="LPU54" s="687"/>
      <c r="LPV54" s="687"/>
      <c r="LPW54" s="687"/>
      <c r="LPX54" s="687"/>
      <c r="LPY54" s="687"/>
      <c r="LPZ54" s="687"/>
      <c r="LQA54" s="687"/>
      <c r="LQB54" s="687"/>
      <c r="LQC54" s="687"/>
      <c r="LQD54" s="687"/>
      <c r="LQE54" s="687"/>
      <c r="LQF54" s="687"/>
      <c r="LQG54" s="687"/>
      <c r="LQH54" s="687"/>
      <c r="LQI54" s="687"/>
      <c r="LQJ54" s="687"/>
      <c r="LQK54" s="687"/>
      <c r="LQL54" s="687"/>
      <c r="LQM54" s="687"/>
      <c r="LQN54" s="687"/>
      <c r="LQO54" s="687"/>
      <c r="LQP54" s="687"/>
      <c r="LQQ54" s="687"/>
      <c r="LQR54" s="687"/>
      <c r="LQS54" s="687"/>
      <c r="LQT54" s="687"/>
      <c r="LQU54" s="687"/>
      <c r="LQV54" s="687"/>
      <c r="LQW54" s="687"/>
      <c r="LQX54" s="687"/>
      <c r="LQY54" s="687"/>
      <c r="LQZ54" s="687"/>
      <c r="LRA54" s="687"/>
      <c r="LRB54" s="687"/>
      <c r="LRC54" s="687"/>
      <c r="LRD54" s="687"/>
      <c r="LRE54" s="687"/>
      <c r="LRF54" s="687"/>
      <c r="LRG54" s="687"/>
      <c r="LRH54" s="687"/>
      <c r="LRI54" s="687"/>
      <c r="LRJ54" s="687"/>
      <c r="LRK54" s="687"/>
      <c r="LRL54" s="687"/>
      <c r="LRM54" s="687"/>
      <c r="LRN54" s="687"/>
      <c r="LRO54" s="687"/>
      <c r="LRP54" s="687"/>
      <c r="LRQ54" s="687"/>
      <c r="LRR54" s="687"/>
      <c r="LRS54" s="687"/>
      <c r="LRT54" s="687"/>
      <c r="LRU54" s="687"/>
      <c r="LRV54" s="687"/>
      <c r="LRW54" s="687"/>
      <c r="LRX54" s="687"/>
      <c r="LRY54" s="687"/>
      <c r="LRZ54" s="687"/>
      <c r="LSA54" s="687"/>
      <c r="LSB54" s="687"/>
      <c r="LSC54" s="687"/>
      <c r="LSD54" s="687"/>
      <c r="LSE54" s="687"/>
      <c r="LSF54" s="687"/>
      <c r="LSG54" s="687"/>
      <c r="LSH54" s="687"/>
      <c r="LSI54" s="687"/>
      <c r="LSJ54" s="687"/>
      <c r="LSK54" s="687"/>
      <c r="LSL54" s="687"/>
      <c r="LSM54" s="687"/>
      <c r="LSN54" s="687"/>
      <c r="LSO54" s="687"/>
      <c r="LSP54" s="687"/>
      <c r="LSQ54" s="687"/>
      <c r="LSR54" s="687"/>
      <c r="LSS54" s="687"/>
      <c r="LST54" s="687"/>
      <c r="LSU54" s="687"/>
      <c r="LSV54" s="687"/>
      <c r="LSW54" s="687"/>
      <c r="LSX54" s="687"/>
      <c r="LSY54" s="687"/>
      <c r="LSZ54" s="687"/>
      <c r="LTA54" s="687"/>
      <c r="LTB54" s="687"/>
      <c r="LTC54" s="687"/>
      <c r="LTD54" s="687"/>
      <c r="LTE54" s="687"/>
      <c r="LTF54" s="687"/>
      <c r="LTG54" s="687"/>
      <c r="LTH54" s="687"/>
      <c r="LTI54" s="687"/>
      <c r="LTJ54" s="687"/>
      <c r="LTK54" s="687"/>
      <c r="LTL54" s="687"/>
      <c r="LTM54" s="687"/>
      <c r="LTN54" s="687"/>
      <c r="LTO54" s="687"/>
      <c r="LTP54" s="687"/>
      <c r="LTQ54" s="687"/>
      <c r="LTR54" s="687"/>
      <c r="LTS54" s="687"/>
      <c r="LTT54" s="687"/>
      <c r="LTU54" s="687"/>
      <c r="LTV54" s="687"/>
      <c r="LTW54" s="687"/>
      <c r="LTX54" s="687"/>
      <c r="LTY54" s="687"/>
      <c r="LTZ54" s="687"/>
      <c r="LUA54" s="687"/>
      <c r="LUB54" s="687"/>
      <c r="LUC54" s="687"/>
      <c r="LUD54" s="687"/>
      <c r="LUE54" s="687"/>
      <c r="LUF54" s="687"/>
      <c r="LUG54" s="687"/>
      <c r="LUH54" s="687"/>
      <c r="LUI54" s="687"/>
      <c r="LUJ54" s="687"/>
      <c r="LUK54" s="687"/>
      <c r="LUL54" s="687"/>
      <c r="LUM54" s="687"/>
      <c r="LUN54" s="687"/>
      <c r="LUO54" s="687"/>
      <c r="LUP54" s="687"/>
      <c r="LUQ54" s="687"/>
      <c r="LUR54" s="687"/>
      <c r="LUS54" s="687"/>
      <c r="LUT54" s="687"/>
      <c r="LUU54" s="687"/>
      <c r="LUV54" s="687"/>
      <c r="LUW54" s="687"/>
      <c r="LUX54" s="687"/>
      <c r="LUY54" s="687"/>
      <c r="LUZ54" s="687"/>
      <c r="LVA54" s="687"/>
      <c r="LVB54" s="687"/>
      <c r="LVC54" s="687"/>
      <c r="LVD54" s="687"/>
      <c r="LVE54" s="687"/>
      <c r="LVF54" s="687"/>
      <c r="LVG54" s="687"/>
      <c r="LVH54" s="687"/>
      <c r="LVI54" s="687"/>
      <c r="LVJ54" s="687"/>
      <c r="LVK54" s="687"/>
      <c r="LVL54" s="687"/>
      <c r="LVM54" s="687"/>
      <c r="LVN54" s="687"/>
      <c r="LVO54" s="687"/>
      <c r="LVP54" s="687"/>
      <c r="LVQ54" s="687"/>
      <c r="LVR54" s="687"/>
      <c r="LVS54" s="687"/>
      <c r="LVT54" s="687"/>
      <c r="LVU54" s="687"/>
      <c r="LVV54" s="687"/>
      <c r="LVW54" s="687"/>
      <c r="LVX54" s="687"/>
      <c r="LVY54" s="687"/>
      <c r="LVZ54" s="687"/>
      <c r="LWA54" s="687"/>
      <c r="LWB54" s="687"/>
      <c r="LWC54" s="687"/>
      <c r="LWD54" s="687"/>
      <c r="LWE54" s="687"/>
      <c r="LWF54" s="687"/>
      <c r="LWG54" s="687"/>
      <c r="LWH54" s="687"/>
      <c r="LWI54" s="687"/>
      <c r="LWJ54" s="687"/>
      <c r="LWK54" s="687"/>
      <c r="LWL54" s="687"/>
      <c r="LWM54" s="687"/>
      <c r="LWN54" s="687"/>
      <c r="LWO54" s="687"/>
      <c r="LWP54" s="687"/>
      <c r="LWQ54" s="687"/>
      <c r="LWR54" s="687"/>
      <c r="LWS54" s="687"/>
      <c r="LWT54" s="687"/>
      <c r="LWU54" s="687"/>
      <c r="LWV54" s="687"/>
      <c r="LWW54" s="687"/>
      <c r="LWX54" s="687"/>
      <c r="LWY54" s="687"/>
      <c r="LWZ54" s="687"/>
      <c r="LXA54" s="687"/>
      <c r="LXB54" s="687"/>
      <c r="LXC54" s="687"/>
      <c r="LXD54" s="687"/>
      <c r="LXE54" s="687"/>
      <c r="LXF54" s="687"/>
      <c r="LXG54" s="687"/>
      <c r="LXH54" s="687"/>
      <c r="LXI54" s="687"/>
      <c r="LXJ54" s="687"/>
      <c r="LXK54" s="687"/>
      <c r="LXL54" s="687"/>
      <c r="LXM54" s="687"/>
      <c r="LXN54" s="687"/>
      <c r="LXO54" s="687"/>
      <c r="LXP54" s="687"/>
      <c r="LXQ54" s="687"/>
      <c r="LXR54" s="687"/>
      <c r="LXS54" s="687"/>
      <c r="LXT54" s="687"/>
      <c r="LXU54" s="687"/>
      <c r="LXV54" s="687"/>
      <c r="LXW54" s="687"/>
      <c r="LXX54" s="687"/>
      <c r="LXY54" s="687"/>
      <c r="LXZ54" s="687"/>
      <c r="LYA54" s="687"/>
      <c r="LYB54" s="687"/>
      <c r="LYC54" s="687"/>
      <c r="LYD54" s="687"/>
      <c r="LYE54" s="687"/>
      <c r="LYF54" s="687"/>
      <c r="LYG54" s="687"/>
      <c r="LYH54" s="687"/>
      <c r="LYI54" s="687"/>
      <c r="LYJ54" s="687"/>
      <c r="LYK54" s="687"/>
      <c r="LYL54" s="687"/>
      <c r="LYM54" s="687"/>
      <c r="LYN54" s="687"/>
      <c r="LYO54" s="687"/>
      <c r="LYP54" s="687"/>
      <c r="LYQ54" s="687"/>
      <c r="LYR54" s="687"/>
      <c r="LYS54" s="687"/>
      <c r="LYT54" s="687"/>
      <c r="LYU54" s="687"/>
      <c r="LYV54" s="687"/>
      <c r="LYW54" s="687"/>
      <c r="LYX54" s="687"/>
      <c r="LYY54" s="687"/>
      <c r="LYZ54" s="687"/>
      <c r="LZA54" s="687"/>
      <c r="LZB54" s="687"/>
      <c r="LZC54" s="687"/>
      <c r="LZD54" s="687"/>
      <c r="LZE54" s="687"/>
      <c r="LZF54" s="687"/>
      <c r="LZG54" s="687"/>
      <c r="LZH54" s="687"/>
      <c r="LZI54" s="687"/>
      <c r="LZJ54" s="687"/>
      <c r="LZK54" s="687"/>
      <c r="LZL54" s="687"/>
      <c r="LZM54" s="687"/>
      <c r="LZN54" s="687"/>
      <c r="LZO54" s="687"/>
      <c r="LZP54" s="687"/>
      <c r="LZQ54" s="687"/>
      <c r="LZR54" s="687"/>
      <c r="LZS54" s="687"/>
      <c r="LZT54" s="687"/>
      <c r="LZU54" s="687"/>
      <c r="LZV54" s="687"/>
      <c r="LZW54" s="687"/>
      <c r="LZX54" s="687"/>
      <c r="LZY54" s="687"/>
      <c r="LZZ54" s="687"/>
      <c r="MAA54" s="687"/>
      <c r="MAB54" s="687"/>
      <c r="MAC54" s="687"/>
      <c r="MAD54" s="687"/>
      <c r="MAE54" s="687"/>
      <c r="MAF54" s="687"/>
      <c r="MAG54" s="687"/>
      <c r="MAH54" s="687"/>
      <c r="MAI54" s="687"/>
      <c r="MAJ54" s="687"/>
      <c r="MAK54" s="687"/>
      <c r="MAL54" s="687"/>
      <c r="MAM54" s="687"/>
      <c r="MAN54" s="687"/>
      <c r="MAO54" s="687"/>
      <c r="MAP54" s="687"/>
      <c r="MAQ54" s="687"/>
      <c r="MAR54" s="687"/>
      <c r="MAS54" s="687"/>
      <c r="MAT54" s="687"/>
      <c r="MAU54" s="687"/>
      <c r="MAV54" s="687"/>
      <c r="MAW54" s="687"/>
      <c r="MAX54" s="687"/>
      <c r="MAY54" s="687"/>
      <c r="MAZ54" s="687"/>
      <c r="MBA54" s="687"/>
      <c r="MBB54" s="687"/>
      <c r="MBC54" s="687"/>
      <c r="MBD54" s="687"/>
      <c r="MBE54" s="687"/>
      <c r="MBF54" s="687"/>
      <c r="MBG54" s="687"/>
      <c r="MBH54" s="687"/>
      <c r="MBI54" s="687"/>
      <c r="MBJ54" s="687"/>
      <c r="MBK54" s="687"/>
      <c r="MBL54" s="687"/>
      <c r="MBM54" s="687"/>
      <c r="MBN54" s="687"/>
      <c r="MBO54" s="687"/>
      <c r="MBP54" s="687"/>
      <c r="MBQ54" s="687"/>
      <c r="MBR54" s="687"/>
      <c r="MBS54" s="687"/>
      <c r="MBT54" s="687"/>
      <c r="MBU54" s="687"/>
      <c r="MBV54" s="687"/>
      <c r="MBW54" s="687"/>
      <c r="MBX54" s="687"/>
      <c r="MBY54" s="687"/>
      <c r="MBZ54" s="687"/>
      <c r="MCA54" s="687"/>
      <c r="MCB54" s="687"/>
      <c r="MCC54" s="687"/>
      <c r="MCD54" s="687"/>
      <c r="MCE54" s="687"/>
      <c r="MCF54" s="687"/>
      <c r="MCG54" s="687"/>
      <c r="MCH54" s="687"/>
      <c r="MCI54" s="687"/>
      <c r="MCJ54" s="687"/>
      <c r="MCK54" s="687"/>
      <c r="MCL54" s="687"/>
      <c r="MCM54" s="687"/>
      <c r="MCN54" s="687"/>
      <c r="MCO54" s="687"/>
      <c r="MCP54" s="687"/>
      <c r="MCQ54" s="687"/>
      <c r="MCR54" s="687"/>
      <c r="MCS54" s="687"/>
      <c r="MCT54" s="687"/>
      <c r="MCU54" s="687"/>
      <c r="MCV54" s="687"/>
      <c r="MCW54" s="687"/>
      <c r="MCX54" s="687"/>
      <c r="MCY54" s="687"/>
      <c r="MCZ54" s="687"/>
      <c r="MDA54" s="687"/>
      <c r="MDB54" s="687"/>
      <c r="MDC54" s="687"/>
      <c r="MDD54" s="687"/>
      <c r="MDE54" s="687"/>
      <c r="MDF54" s="687"/>
      <c r="MDG54" s="687"/>
      <c r="MDH54" s="687"/>
      <c r="MDI54" s="687"/>
      <c r="MDJ54" s="687"/>
      <c r="MDK54" s="687"/>
      <c r="MDL54" s="687"/>
      <c r="MDM54" s="687"/>
      <c r="MDN54" s="687"/>
      <c r="MDO54" s="687"/>
      <c r="MDP54" s="687"/>
      <c r="MDQ54" s="687"/>
      <c r="MDR54" s="687"/>
      <c r="MDS54" s="687"/>
      <c r="MDT54" s="687"/>
      <c r="MDU54" s="687"/>
      <c r="MDV54" s="687"/>
      <c r="MDW54" s="687"/>
      <c r="MDX54" s="687"/>
      <c r="MDY54" s="687"/>
      <c r="MDZ54" s="687"/>
      <c r="MEA54" s="687"/>
      <c r="MEB54" s="687"/>
      <c r="MEC54" s="687"/>
      <c r="MED54" s="687"/>
      <c r="MEE54" s="687"/>
      <c r="MEF54" s="687"/>
      <c r="MEG54" s="687"/>
      <c r="MEH54" s="687"/>
      <c r="MEI54" s="687"/>
      <c r="MEJ54" s="687"/>
      <c r="MEK54" s="687"/>
      <c r="MEL54" s="687"/>
      <c r="MEM54" s="687"/>
      <c r="MEN54" s="687"/>
      <c r="MEO54" s="687"/>
      <c r="MEP54" s="687"/>
      <c r="MEQ54" s="687"/>
      <c r="MER54" s="687"/>
      <c r="MES54" s="687"/>
      <c r="MET54" s="687"/>
      <c r="MEU54" s="687"/>
      <c r="MEV54" s="687"/>
      <c r="MEW54" s="687"/>
      <c r="MEX54" s="687"/>
      <c r="MEY54" s="687"/>
      <c r="MEZ54" s="687"/>
      <c r="MFA54" s="687"/>
      <c r="MFB54" s="687"/>
      <c r="MFC54" s="687"/>
      <c r="MFD54" s="687"/>
      <c r="MFE54" s="687"/>
      <c r="MFF54" s="687"/>
      <c r="MFG54" s="687"/>
      <c r="MFH54" s="687"/>
      <c r="MFI54" s="687"/>
      <c r="MFJ54" s="687"/>
      <c r="MFK54" s="687"/>
      <c r="MFL54" s="687"/>
      <c r="MFM54" s="687"/>
      <c r="MFN54" s="687"/>
      <c r="MFO54" s="687"/>
      <c r="MFP54" s="687"/>
      <c r="MFQ54" s="687"/>
      <c r="MFR54" s="687"/>
      <c r="MFS54" s="687"/>
      <c r="MFT54" s="687"/>
      <c r="MFU54" s="687"/>
      <c r="MFV54" s="687"/>
      <c r="MFW54" s="687"/>
      <c r="MFX54" s="687"/>
      <c r="MFY54" s="687"/>
      <c r="MFZ54" s="687"/>
      <c r="MGA54" s="687"/>
      <c r="MGB54" s="687"/>
      <c r="MGC54" s="687"/>
      <c r="MGD54" s="687"/>
      <c r="MGE54" s="687"/>
      <c r="MGF54" s="687"/>
      <c r="MGG54" s="687"/>
      <c r="MGH54" s="687"/>
      <c r="MGI54" s="687"/>
      <c r="MGJ54" s="687"/>
      <c r="MGK54" s="687"/>
      <c r="MGL54" s="687"/>
      <c r="MGM54" s="687"/>
      <c r="MGN54" s="687"/>
      <c r="MGO54" s="687"/>
      <c r="MGP54" s="687"/>
      <c r="MGQ54" s="687"/>
      <c r="MGR54" s="687"/>
      <c r="MGS54" s="687"/>
      <c r="MGT54" s="687"/>
      <c r="MGU54" s="687"/>
      <c r="MGV54" s="687"/>
      <c r="MGW54" s="687"/>
      <c r="MGX54" s="687"/>
      <c r="MGY54" s="687"/>
      <c r="MGZ54" s="687"/>
      <c r="MHA54" s="687"/>
      <c r="MHB54" s="687"/>
      <c r="MHC54" s="687"/>
      <c r="MHD54" s="687"/>
      <c r="MHE54" s="687"/>
      <c r="MHF54" s="687"/>
      <c r="MHG54" s="687"/>
      <c r="MHH54" s="687"/>
      <c r="MHI54" s="687"/>
      <c r="MHJ54" s="687"/>
      <c r="MHK54" s="687"/>
      <c r="MHL54" s="687"/>
      <c r="MHM54" s="687"/>
      <c r="MHN54" s="687"/>
      <c r="MHO54" s="687"/>
      <c r="MHP54" s="687"/>
      <c r="MHQ54" s="687"/>
      <c r="MHR54" s="687"/>
      <c r="MHS54" s="687"/>
      <c r="MHT54" s="687"/>
      <c r="MHU54" s="687"/>
      <c r="MHV54" s="687"/>
      <c r="MHW54" s="687"/>
      <c r="MHX54" s="687"/>
      <c r="MHY54" s="687"/>
      <c r="MHZ54" s="687"/>
      <c r="MIA54" s="687"/>
      <c r="MIB54" s="687"/>
      <c r="MIC54" s="687"/>
      <c r="MID54" s="687"/>
      <c r="MIE54" s="687"/>
      <c r="MIF54" s="687"/>
      <c r="MIG54" s="687"/>
      <c r="MIH54" s="687"/>
      <c r="MII54" s="687"/>
      <c r="MIJ54" s="687"/>
      <c r="MIK54" s="687"/>
      <c r="MIL54" s="687"/>
      <c r="MIM54" s="687"/>
      <c r="MIN54" s="687"/>
      <c r="MIO54" s="687"/>
      <c r="MIP54" s="687"/>
      <c r="MIQ54" s="687"/>
      <c r="MIR54" s="687"/>
      <c r="MIS54" s="687"/>
      <c r="MIT54" s="687"/>
      <c r="MIU54" s="687"/>
      <c r="MIV54" s="687"/>
      <c r="MIW54" s="687"/>
      <c r="MIX54" s="687"/>
      <c r="MIY54" s="687"/>
      <c r="MIZ54" s="687"/>
      <c r="MJA54" s="687"/>
      <c r="MJB54" s="687"/>
      <c r="MJC54" s="687"/>
      <c r="MJD54" s="687"/>
      <c r="MJE54" s="687"/>
      <c r="MJF54" s="687"/>
      <c r="MJG54" s="687"/>
      <c r="MJH54" s="687"/>
      <c r="MJI54" s="687"/>
      <c r="MJJ54" s="687"/>
      <c r="MJK54" s="687"/>
      <c r="MJL54" s="687"/>
      <c r="MJM54" s="687"/>
      <c r="MJN54" s="687"/>
      <c r="MJO54" s="687"/>
      <c r="MJP54" s="687"/>
      <c r="MJQ54" s="687"/>
      <c r="MJR54" s="687"/>
      <c r="MJS54" s="687"/>
      <c r="MJT54" s="687"/>
      <c r="MJU54" s="687"/>
      <c r="MJV54" s="687"/>
      <c r="MJW54" s="687"/>
      <c r="MJX54" s="687"/>
      <c r="MJY54" s="687"/>
      <c r="MJZ54" s="687"/>
      <c r="MKA54" s="687"/>
      <c r="MKB54" s="687"/>
      <c r="MKC54" s="687"/>
      <c r="MKD54" s="687"/>
      <c r="MKE54" s="687"/>
      <c r="MKF54" s="687"/>
      <c r="MKG54" s="687"/>
      <c r="MKH54" s="687"/>
      <c r="MKI54" s="687"/>
      <c r="MKJ54" s="687"/>
      <c r="MKK54" s="687"/>
      <c r="MKL54" s="687"/>
      <c r="MKM54" s="687"/>
      <c r="MKN54" s="687"/>
      <c r="MKO54" s="687"/>
      <c r="MKP54" s="687"/>
      <c r="MKQ54" s="687"/>
      <c r="MKR54" s="687"/>
      <c r="MKS54" s="687"/>
      <c r="MKT54" s="687"/>
      <c r="MKU54" s="687"/>
      <c r="MKV54" s="687"/>
      <c r="MKW54" s="687"/>
      <c r="MKX54" s="687"/>
      <c r="MKY54" s="687"/>
      <c r="MKZ54" s="687"/>
      <c r="MLA54" s="687"/>
      <c r="MLB54" s="687"/>
      <c r="MLC54" s="687"/>
      <c r="MLD54" s="687"/>
      <c r="MLE54" s="687"/>
      <c r="MLF54" s="687"/>
      <c r="MLG54" s="687"/>
      <c r="MLH54" s="687"/>
      <c r="MLI54" s="687"/>
      <c r="MLJ54" s="687"/>
      <c r="MLK54" s="687"/>
      <c r="MLL54" s="687"/>
      <c r="MLM54" s="687"/>
      <c r="MLN54" s="687"/>
      <c r="MLO54" s="687"/>
      <c r="MLP54" s="687"/>
      <c r="MLQ54" s="687"/>
      <c r="MLR54" s="687"/>
      <c r="MLS54" s="687"/>
      <c r="MLT54" s="687"/>
      <c r="MLU54" s="687"/>
      <c r="MLV54" s="687"/>
      <c r="MLW54" s="687"/>
      <c r="MLX54" s="687"/>
      <c r="MLY54" s="687"/>
      <c r="MLZ54" s="687"/>
      <c r="MMA54" s="687"/>
      <c r="MMB54" s="687"/>
      <c r="MMC54" s="687"/>
      <c r="MMD54" s="687"/>
      <c r="MME54" s="687"/>
      <c r="MMF54" s="687"/>
      <c r="MMG54" s="687"/>
      <c r="MMH54" s="687"/>
      <c r="MMI54" s="687"/>
      <c r="MMJ54" s="687"/>
      <c r="MMK54" s="687"/>
      <c r="MML54" s="687"/>
      <c r="MMM54" s="687"/>
      <c r="MMN54" s="687"/>
      <c r="MMO54" s="687"/>
      <c r="MMP54" s="687"/>
      <c r="MMQ54" s="687"/>
      <c r="MMR54" s="687"/>
      <c r="MMS54" s="687"/>
      <c r="MMT54" s="687"/>
      <c r="MMU54" s="687"/>
      <c r="MMV54" s="687"/>
      <c r="MMW54" s="687"/>
      <c r="MMX54" s="687"/>
      <c r="MMY54" s="687"/>
      <c r="MMZ54" s="687"/>
      <c r="MNA54" s="687"/>
      <c r="MNB54" s="687"/>
      <c r="MNC54" s="687"/>
      <c r="MND54" s="687"/>
      <c r="MNE54" s="687"/>
      <c r="MNF54" s="687"/>
      <c r="MNG54" s="687"/>
      <c r="MNH54" s="687"/>
      <c r="MNI54" s="687"/>
      <c r="MNJ54" s="687"/>
      <c r="MNK54" s="687"/>
      <c r="MNL54" s="687"/>
      <c r="MNM54" s="687"/>
      <c r="MNN54" s="687"/>
      <c r="MNO54" s="687"/>
      <c r="MNP54" s="687"/>
      <c r="MNQ54" s="687"/>
      <c r="MNR54" s="687"/>
      <c r="MNS54" s="687"/>
      <c r="MNT54" s="687"/>
      <c r="MNU54" s="687"/>
      <c r="MNV54" s="687"/>
      <c r="MNW54" s="687"/>
      <c r="MNX54" s="687"/>
      <c r="MNY54" s="687"/>
      <c r="MNZ54" s="687"/>
      <c r="MOA54" s="687"/>
      <c r="MOB54" s="687"/>
      <c r="MOC54" s="687"/>
      <c r="MOD54" s="687"/>
      <c r="MOE54" s="687"/>
      <c r="MOF54" s="687"/>
      <c r="MOG54" s="687"/>
      <c r="MOH54" s="687"/>
      <c r="MOI54" s="687"/>
      <c r="MOJ54" s="687"/>
      <c r="MOK54" s="687"/>
      <c r="MOL54" s="687"/>
      <c r="MOM54" s="687"/>
      <c r="MON54" s="687"/>
      <c r="MOO54" s="687"/>
      <c r="MOP54" s="687"/>
      <c r="MOQ54" s="687"/>
      <c r="MOR54" s="687"/>
      <c r="MOS54" s="687"/>
      <c r="MOT54" s="687"/>
      <c r="MOU54" s="687"/>
      <c r="MOV54" s="687"/>
      <c r="MOW54" s="687"/>
      <c r="MOX54" s="687"/>
      <c r="MOY54" s="687"/>
      <c r="MOZ54" s="687"/>
      <c r="MPA54" s="687"/>
      <c r="MPB54" s="687"/>
      <c r="MPC54" s="687"/>
      <c r="MPD54" s="687"/>
      <c r="MPE54" s="687"/>
      <c r="MPF54" s="687"/>
      <c r="MPG54" s="687"/>
      <c r="MPH54" s="687"/>
      <c r="MPI54" s="687"/>
      <c r="MPJ54" s="687"/>
      <c r="MPK54" s="687"/>
      <c r="MPL54" s="687"/>
      <c r="MPM54" s="687"/>
      <c r="MPN54" s="687"/>
      <c r="MPO54" s="687"/>
      <c r="MPP54" s="687"/>
      <c r="MPQ54" s="687"/>
      <c r="MPR54" s="687"/>
      <c r="MPS54" s="687"/>
      <c r="MPT54" s="687"/>
      <c r="MPU54" s="687"/>
      <c r="MPV54" s="687"/>
      <c r="MPW54" s="687"/>
      <c r="MPX54" s="687"/>
      <c r="MPY54" s="687"/>
      <c r="MPZ54" s="687"/>
      <c r="MQA54" s="687"/>
      <c r="MQB54" s="687"/>
      <c r="MQC54" s="687"/>
      <c r="MQD54" s="687"/>
      <c r="MQE54" s="687"/>
      <c r="MQF54" s="687"/>
      <c r="MQG54" s="687"/>
      <c r="MQH54" s="687"/>
      <c r="MQI54" s="687"/>
      <c r="MQJ54" s="687"/>
      <c r="MQK54" s="687"/>
      <c r="MQL54" s="687"/>
      <c r="MQM54" s="687"/>
      <c r="MQN54" s="687"/>
      <c r="MQO54" s="687"/>
      <c r="MQP54" s="687"/>
      <c r="MQQ54" s="687"/>
      <c r="MQR54" s="687"/>
      <c r="MQS54" s="687"/>
      <c r="MQT54" s="687"/>
      <c r="MQU54" s="687"/>
      <c r="MQV54" s="687"/>
      <c r="MQW54" s="687"/>
      <c r="MQX54" s="687"/>
      <c r="MQY54" s="687"/>
      <c r="MQZ54" s="687"/>
      <c r="MRA54" s="687"/>
      <c r="MRB54" s="687"/>
      <c r="MRC54" s="687"/>
      <c r="MRD54" s="687"/>
      <c r="MRE54" s="687"/>
      <c r="MRF54" s="687"/>
      <c r="MRG54" s="687"/>
      <c r="MRH54" s="687"/>
      <c r="MRI54" s="687"/>
      <c r="MRJ54" s="687"/>
      <c r="MRK54" s="687"/>
      <c r="MRL54" s="687"/>
      <c r="MRM54" s="687"/>
      <c r="MRN54" s="687"/>
      <c r="MRO54" s="687"/>
      <c r="MRP54" s="687"/>
      <c r="MRQ54" s="687"/>
      <c r="MRR54" s="687"/>
      <c r="MRS54" s="687"/>
      <c r="MRT54" s="687"/>
      <c r="MRU54" s="687"/>
      <c r="MRV54" s="687"/>
      <c r="MRW54" s="687"/>
      <c r="MRX54" s="687"/>
      <c r="MRY54" s="687"/>
      <c r="MRZ54" s="687"/>
      <c r="MSA54" s="687"/>
      <c r="MSB54" s="687"/>
      <c r="MSC54" s="687"/>
      <c r="MSD54" s="687"/>
      <c r="MSE54" s="687"/>
      <c r="MSF54" s="687"/>
      <c r="MSG54" s="687"/>
      <c r="MSH54" s="687"/>
      <c r="MSI54" s="687"/>
      <c r="MSJ54" s="687"/>
      <c r="MSK54" s="687"/>
      <c r="MSL54" s="687"/>
      <c r="MSM54" s="687"/>
      <c r="MSN54" s="687"/>
      <c r="MSO54" s="687"/>
      <c r="MSP54" s="687"/>
      <c r="MSQ54" s="687"/>
      <c r="MSR54" s="687"/>
      <c r="MSS54" s="687"/>
      <c r="MST54" s="687"/>
      <c r="MSU54" s="687"/>
      <c r="MSV54" s="687"/>
      <c r="MSW54" s="687"/>
      <c r="MSX54" s="687"/>
      <c r="MSY54" s="687"/>
      <c r="MSZ54" s="687"/>
      <c r="MTA54" s="687"/>
      <c r="MTB54" s="687"/>
      <c r="MTC54" s="687"/>
      <c r="MTD54" s="687"/>
      <c r="MTE54" s="687"/>
      <c r="MTF54" s="687"/>
      <c r="MTG54" s="687"/>
      <c r="MTH54" s="687"/>
      <c r="MTI54" s="687"/>
      <c r="MTJ54" s="687"/>
      <c r="MTK54" s="687"/>
      <c r="MTL54" s="687"/>
      <c r="MTM54" s="687"/>
      <c r="MTN54" s="687"/>
      <c r="MTO54" s="687"/>
      <c r="MTP54" s="687"/>
      <c r="MTQ54" s="687"/>
      <c r="MTR54" s="687"/>
      <c r="MTS54" s="687"/>
      <c r="MTT54" s="687"/>
      <c r="MTU54" s="687"/>
      <c r="MTV54" s="687"/>
      <c r="MTW54" s="687"/>
      <c r="MTX54" s="687"/>
      <c r="MTY54" s="687"/>
      <c r="MTZ54" s="687"/>
      <c r="MUA54" s="687"/>
      <c r="MUB54" s="687"/>
      <c r="MUC54" s="687"/>
      <c r="MUD54" s="687"/>
      <c r="MUE54" s="687"/>
      <c r="MUF54" s="687"/>
      <c r="MUG54" s="687"/>
      <c r="MUH54" s="687"/>
      <c r="MUI54" s="687"/>
      <c r="MUJ54" s="687"/>
      <c r="MUK54" s="687"/>
      <c r="MUL54" s="687"/>
      <c r="MUM54" s="687"/>
      <c r="MUN54" s="687"/>
      <c r="MUO54" s="687"/>
      <c r="MUP54" s="687"/>
      <c r="MUQ54" s="687"/>
      <c r="MUR54" s="687"/>
      <c r="MUS54" s="687"/>
      <c r="MUT54" s="687"/>
      <c r="MUU54" s="687"/>
      <c r="MUV54" s="687"/>
      <c r="MUW54" s="687"/>
      <c r="MUX54" s="687"/>
      <c r="MUY54" s="687"/>
      <c r="MUZ54" s="687"/>
      <c r="MVA54" s="687"/>
      <c r="MVB54" s="687"/>
      <c r="MVC54" s="687"/>
      <c r="MVD54" s="687"/>
      <c r="MVE54" s="687"/>
      <c r="MVF54" s="687"/>
      <c r="MVG54" s="687"/>
      <c r="MVH54" s="687"/>
      <c r="MVI54" s="687"/>
      <c r="MVJ54" s="687"/>
      <c r="MVK54" s="687"/>
      <c r="MVL54" s="687"/>
      <c r="MVM54" s="687"/>
      <c r="MVN54" s="687"/>
      <c r="MVO54" s="687"/>
      <c r="MVP54" s="687"/>
      <c r="MVQ54" s="687"/>
      <c r="MVR54" s="687"/>
      <c r="MVS54" s="687"/>
      <c r="MVT54" s="687"/>
      <c r="MVU54" s="687"/>
      <c r="MVV54" s="687"/>
      <c r="MVW54" s="687"/>
      <c r="MVX54" s="687"/>
      <c r="MVY54" s="687"/>
      <c r="MVZ54" s="687"/>
      <c r="MWA54" s="687"/>
      <c r="MWB54" s="687"/>
      <c r="MWC54" s="687"/>
      <c r="MWD54" s="687"/>
      <c r="MWE54" s="687"/>
      <c r="MWF54" s="687"/>
      <c r="MWG54" s="687"/>
      <c r="MWH54" s="687"/>
      <c r="MWI54" s="687"/>
      <c r="MWJ54" s="687"/>
      <c r="MWK54" s="687"/>
      <c r="MWL54" s="687"/>
      <c r="MWM54" s="687"/>
      <c r="MWN54" s="687"/>
      <c r="MWO54" s="687"/>
      <c r="MWP54" s="687"/>
      <c r="MWQ54" s="687"/>
      <c r="MWR54" s="687"/>
      <c r="MWS54" s="687"/>
      <c r="MWT54" s="687"/>
      <c r="MWU54" s="687"/>
      <c r="MWV54" s="687"/>
      <c r="MWW54" s="687"/>
      <c r="MWX54" s="687"/>
      <c r="MWY54" s="687"/>
      <c r="MWZ54" s="687"/>
      <c r="MXA54" s="687"/>
      <c r="MXB54" s="687"/>
      <c r="MXC54" s="687"/>
      <c r="MXD54" s="687"/>
      <c r="MXE54" s="687"/>
      <c r="MXF54" s="687"/>
      <c r="MXG54" s="687"/>
      <c r="MXH54" s="687"/>
      <c r="MXI54" s="687"/>
      <c r="MXJ54" s="687"/>
      <c r="MXK54" s="687"/>
      <c r="MXL54" s="687"/>
      <c r="MXM54" s="687"/>
      <c r="MXN54" s="687"/>
      <c r="MXO54" s="687"/>
      <c r="MXP54" s="687"/>
      <c r="MXQ54" s="687"/>
      <c r="MXR54" s="687"/>
      <c r="MXS54" s="687"/>
      <c r="MXT54" s="687"/>
      <c r="MXU54" s="687"/>
      <c r="MXV54" s="687"/>
      <c r="MXW54" s="687"/>
      <c r="MXX54" s="687"/>
      <c r="MXY54" s="687"/>
      <c r="MXZ54" s="687"/>
      <c r="MYA54" s="687"/>
      <c r="MYB54" s="687"/>
      <c r="MYC54" s="687"/>
      <c r="MYD54" s="687"/>
      <c r="MYE54" s="687"/>
      <c r="MYF54" s="687"/>
      <c r="MYG54" s="687"/>
      <c r="MYH54" s="687"/>
      <c r="MYI54" s="687"/>
      <c r="MYJ54" s="687"/>
      <c r="MYK54" s="687"/>
      <c r="MYL54" s="687"/>
      <c r="MYM54" s="687"/>
      <c r="MYN54" s="687"/>
      <c r="MYO54" s="687"/>
      <c r="MYP54" s="687"/>
      <c r="MYQ54" s="687"/>
      <c r="MYR54" s="687"/>
      <c r="MYS54" s="687"/>
      <c r="MYT54" s="687"/>
      <c r="MYU54" s="687"/>
      <c r="MYV54" s="687"/>
      <c r="MYW54" s="687"/>
      <c r="MYX54" s="687"/>
      <c r="MYY54" s="687"/>
      <c r="MYZ54" s="687"/>
      <c r="MZA54" s="687"/>
      <c r="MZB54" s="687"/>
      <c r="MZC54" s="687"/>
      <c r="MZD54" s="687"/>
      <c r="MZE54" s="687"/>
      <c r="MZF54" s="687"/>
      <c r="MZG54" s="687"/>
      <c r="MZH54" s="687"/>
      <c r="MZI54" s="687"/>
      <c r="MZJ54" s="687"/>
      <c r="MZK54" s="687"/>
      <c r="MZL54" s="687"/>
      <c r="MZM54" s="687"/>
      <c r="MZN54" s="687"/>
      <c r="MZO54" s="687"/>
      <c r="MZP54" s="687"/>
      <c r="MZQ54" s="687"/>
      <c r="MZR54" s="687"/>
      <c r="MZS54" s="687"/>
      <c r="MZT54" s="687"/>
      <c r="MZU54" s="687"/>
      <c r="MZV54" s="687"/>
      <c r="MZW54" s="687"/>
      <c r="MZX54" s="687"/>
      <c r="MZY54" s="687"/>
      <c r="MZZ54" s="687"/>
      <c r="NAA54" s="687"/>
      <c r="NAB54" s="687"/>
      <c r="NAC54" s="687"/>
      <c r="NAD54" s="687"/>
      <c r="NAE54" s="687"/>
      <c r="NAF54" s="687"/>
      <c r="NAG54" s="687"/>
      <c r="NAH54" s="687"/>
      <c r="NAI54" s="687"/>
      <c r="NAJ54" s="687"/>
      <c r="NAK54" s="687"/>
      <c r="NAL54" s="687"/>
      <c r="NAM54" s="687"/>
      <c r="NAN54" s="687"/>
      <c r="NAO54" s="687"/>
      <c r="NAP54" s="687"/>
      <c r="NAQ54" s="687"/>
      <c r="NAR54" s="687"/>
      <c r="NAS54" s="687"/>
      <c r="NAT54" s="687"/>
      <c r="NAU54" s="687"/>
      <c r="NAV54" s="687"/>
      <c r="NAW54" s="687"/>
      <c r="NAX54" s="687"/>
      <c r="NAY54" s="687"/>
      <c r="NAZ54" s="687"/>
      <c r="NBA54" s="687"/>
      <c r="NBB54" s="687"/>
      <c r="NBC54" s="687"/>
      <c r="NBD54" s="687"/>
      <c r="NBE54" s="687"/>
      <c r="NBF54" s="687"/>
      <c r="NBG54" s="687"/>
      <c r="NBH54" s="687"/>
      <c r="NBI54" s="687"/>
      <c r="NBJ54" s="687"/>
      <c r="NBK54" s="687"/>
      <c r="NBL54" s="687"/>
      <c r="NBM54" s="687"/>
      <c r="NBN54" s="687"/>
      <c r="NBO54" s="687"/>
      <c r="NBP54" s="687"/>
      <c r="NBQ54" s="687"/>
      <c r="NBR54" s="687"/>
      <c r="NBS54" s="687"/>
      <c r="NBT54" s="687"/>
      <c r="NBU54" s="687"/>
      <c r="NBV54" s="687"/>
      <c r="NBW54" s="687"/>
      <c r="NBX54" s="687"/>
      <c r="NBY54" s="687"/>
      <c r="NBZ54" s="687"/>
      <c r="NCA54" s="687"/>
      <c r="NCB54" s="687"/>
      <c r="NCC54" s="687"/>
      <c r="NCD54" s="687"/>
      <c r="NCE54" s="687"/>
      <c r="NCF54" s="687"/>
      <c r="NCG54" s="687"/>
      <c r="NCH54" s="687"/>
      <c r="NCI54" s="687"/>
      <c r="NCJ54" s="687"/>
      <c r="NCK54" s="687"/>
      <c r="NCL54" s="687"/>
      <c r="NCM54" s="687"/>
      <c r="NCN54" s="687"/>
      <c r="NCO54" s="687"/>
      <c r="NCP54" s="687"/>
      <c r="NCQ54" s="687"/>
      <c r="NCR54" s="687"/>
      <c r="NCS54" s="687"/>
      <c r="NCT54" s="687"/>
      <c r="NCU54" s="687"/>
      <c r="NCV54" s="687"/>
      <c r="NCW54" s="687"/>
      <c r="NCX54" s="687"/>
      <c r="NCY54" s="687"/>
      <c r="NCZ54" s="687"/>
      <c r="NDA54" s="687"/>
      <c r="NDB54" s="687"/>
      <c r="NDC54" s="687"/>
      <c r="NDD54" s="687"/>
      <c r="NDE54" s="687"/>
      <c r="NDF54" s="687"/>
      <c r="NDG54" s="687"/>
      <c r="NDH54" s="687"/>
      <c r="NDI54" s="687"/>
      <c r="NDJ54" s="687"/>
      <c r="NDK54" s="687"/>
      <c r="NDL54" s="687"/>
      <c r="NDM54" s="687"/>
      <c r="NDN54" s="687"/>
      <c r="NDO54" s="687"/>
      <c r="NDP54" s="687"/>
      <c r="NDQ54" s="687"/>
      <c r="NDR54" s="687"/>
      <c r="NDS54" s="687"/>
      <c r="NDT54" s="687"/>
      <c r="NDU54" s="687"/>
      <c r="NDV54" s="687"/>
      <c r="NDW54" s="687"/>
      <c r="NDX54" s="687"/>
      <c r="NDY54" s="687"/>
      <c r="NDZ54" s="687"/>
      <c r="NEA54" s="687"/>
      <c r="NEB54" s="687"/>
      <c r="NEC54" s="687"/>
      <c r="NED54" s="687"/>
      <c r="NEE54" s="687"/>
      <c r="NEF54" s="687"/>
      <c r="NEG54" s="687"/>
      <c r="NEH54" s="687"/>
      <c r="NEI54" s="687"/>
      <c r="NEJ54" s="687"/>
      <c r="NEK54" s="687"/>
      <c r="NEL54" s="687"/>
      <c r="NEM54" s="687"/>
      <c r="NEN54" s="687"/>
      <c r="NEO54" s="687"/>
      <c r="NEP54" s="687"/>
      <c r="NEQ54" s="687"/>
      <c r="NER54" s="687"/>
      <c r="NES54" s="687"/>
      <c r="NET54" s="687"/>
      <c r="NEU54" s="687"/>
      <c r="NEV54" s="687"/>
      <c r="NEW54" s="687"/>
      <c r="NEX54" s="687"/>
      <c r="NEY54" s="687"/>
      <c r="NEZ54" s="687"/>
      <c r="NFA54" s="687"/>
      <c r="NFB54" s="687"/>
      <c r="NFC54" s="687"/>
      <c r="NFD54" s="687"/>
      <c r="NFE54" s="687"/>
      <c r="NFF54" s="687"/>
      <c r="NFG54" s="687"/>
      <c r="NFH54" s="687"/>
      <c r="NFI54" s="687"/>
      <c r="NFJ54" s="687"/>
      <c r="NFK54" s="687"/>
      <c r="NFL54" s="687"/>
      <c r="NFM54" s="687"/>
      <c r="NFN54" s="687"/>
      <c r="NFO54" s="687"/>
      <c r="NFP54" s="687"/>
      <c r="NFQ54" s="687"/>
      <c r="NFR54" s="687"/>
      <c r="NFS54" s="687"/>
      <c r="NFT54" s="687"/>
      <c r="NFU54" s="687"/>
      <c r="NFV54" s="687"/>
      <c r="NFW54" s="687"/>
      <c r="NFX54" s="687"/>
      <c r="NFY54" s="687"/>
      <c r="NFZ54" s="687"/>
      <c r="NGA54" s="687"/>
      <c r="NGB54" s="687"/>
      <c r="NGC54" s="687"/>
      <c r="NGD54" s="687"/>
      <c r="NGE54" s="687"/>
      <c r="NGF54" s="687"/>
      <c r="NGG54" s="687"/>
      <c r="NGH54" s="687"/>
      <c r="NGI54" s="687"/>
      <c r="NGJ54" s="687"/>
      <c r="NGK54" s="687"/>
      <c r="NGL54" s="687"/>
      <c r="NGM54" s="687"/>
      <c r="NGN54" s="687"/>
      <c r="NGO54" s="687"/>
      <c r="NGP54" s="687"/>
      <c r="NGQ54" s="687"/>
      <c r="NGR54" s="687"/>
      <c r="NGS54" s="687"/>
      <c r="NGT54" s="687"/>
      <c r="NGU54" s="687"/>
      <c r="NGV54" s="687"/>
      <c r="NGW54" s="687"/>
      <c r="NGX54" s="687"/>
      <c r="NGY54" s="687"/>
      <c r="NGZ54" s="687"/>
      <c r="NHA54" s="687"/>
      <c r="NHB54" s="687"/>
      <c r="NHC54" s="687"/>
      <c r="NHD54" s="687"/>
      <c r="NHE54" s="687"/>
      <c r="NHF54" s="687"/>
      <c r="NHG54" s="687"/>
      <c r="NHH54" s="687"/>
      <c r="NHI54" s="687"/>
      <c r="NHJ54" s="687"/>
      <c r="NHK54" s="687"/>
      <c r="NHL54" s="687"/>
      <c r="NHM54" s="687"/>
      <c r="NHN54" s="687"/>
      <c r="NHO54" s="687"/>
      <c r="NHP54" s="687"/>
      <c r="NHQ54" s="687"/>
      <c r="NHR54" s="687"/>
      <c r="NHS54" s="687"/>
      <c r="NHT54" s="687"/>
      <c r="NHU54" s="687"/>
      <c r="NHV54" s="687"/>
      <c r="NHW54" s="687"/>
      <c r="NHX54" s="687"/>
      <c r="NHY54" s="687"/>
      <c r="NHZ54" s="687"/>
      <c r="NIA54" s="687"/>
      <c r="NIB54" s="687"/>
      <c r="NIC54" s="687"/>
      <c r="NID54" s="687"/>
      <c r="NIE54" s="687"/>
      <c r="NIF54" s="687"/>
      <c r="NIG54" s="687"/>
      <c r="NIH54" s="687"/>
      <c r="NII54" s="687"/>
      <c r="NIJ54" s="687"/>
      <c r="NIK54" s="687"/>
      <c r="NIL54" s="687"/>
      <c r="NIM54" s="687"/>
      <c r="NIN54" s="687"/>
      <c r="NIO54" s="687"/>
      <c r="NIP54" s="687"/>
      <c r="NIQ54" s="687"/>
      <c r="NIR54" s="687"/>
      <c r="NIS54" s="687"/>
      <c r="NIT54" s="687"/>
      <c r="NIU54" s="687"/>
      <c r="NIV54" s="687"/>
      <c r="NIW54" s="687"/>
      <c r="NIX54" s="687"/>
      <c r="NIY54" s="687"/>
      <c r="NIZ54" s="687"/>
      <c r="NJA54" s="687"/>
      <c r="NJB54" s="687"/>
      <c r="NJC54" s="687"/>
      <c r="NJD54" s="687"/>
      <c r="NJE54" s="687"/>
      <c r="NJF54" s="687"/>
      <c r="NJG54" s="687"/>
      <c r="NJH54" s="687"/>
      <c r="NJI54" s="687"/>
      <c r="NJJ54" s="687"/>
      <c r="NJK54" s="687"/>
      <c r="NJL54" s="687"/>
      <c r="NJM54" s="687"/>
      <c r="NJN54" s="687"/>
      <c r="NJO54" s="687"/>
      <c r="NJP54" s="687"/>
      <c r="NJQ54" s="687"/>
      <c r="NJR54" s="687"/>
      <c r="NJS54" s="687"/>
      <c r="NJT54" s="687"/>
      <c r="NJU54" s="687"/>
      <c r="NJV54" s="687"/>
      <c r="NJW54" s="687"/>
      <c r="NJX54" s="687"/>
      <c r="NJY54" s="687"/>
      <c r="NJZ54" s="687"/>
      <c r="NKA54" s="687"/>
      <c r="NKB54" s="687"/>
      <c r="NKC54" s="687"/>
      <c r="NKD54" s="687"/>
      <c r="NKE54" s="687"/>
      <c r="NKF54" s="687"/>
      <c r="NKG54" s="687"/>
      <c r="NKH54" s="687"/>
      <c r="NKI54" s="687"/>
      <c r="NKJ54" s="687"/>
      <c r="NKK54" s="687"/>
      <c r="NKL54" s="687"/>
      <c r="NKM54" s="687"/>
      <c r="NKN54" s="687"/>
      <c r="NKO54" s="687"/>
      <c r="NKP54" s="687"/>
      <c r="NKQ54" s="687"/>
      <c r="NKR54" s="687"/>
      <c r="NKS54" s="687"/>
      <c r="NKT54" s="687"/>
      <c r="NKU54" s="687"/>
      <c r="NKV54" s="687"/>
      <c r="NKW54" s="687"/>
      <c r="NKX54" s="687"/>
      <c r="NKY54" s="687"/>
      <c r="NKZ54" s="687"/>
      <c r="NLA54" s="687"/>
      <c r="NLB54" s="687"/>
      <c r="NLC54" s="687"/>
      <c r="NLD54" s="687"/>
      <c r="NLE54" s="687"/>
      <c r="NLF54" s="687"/>
      <c r="NLG54" s="687"/>
      <c r="NLH54" s="687"/>
      <c r="NLI54" s="687"/>
      <c r="NLJ54" s="687"/>
      <c r="NLK54" s="687"/>
      <c r="NLL54" s="687"/>
      <c r="NLM54" s="687"/>
      <c r="NLN54" s="687"/>
      <c r="NLO54" s="687"/>
      <c r="NLP54" s="687"/>
      <c r="NLQ54" s="687"/>
      <c r="NLR54" s="687"/>
      <c r="NLS54" s="687"/>
      <c r="NLT54" s="687"/>
      <c r="NLU54" s="687"/>
      <c r="NLV54" s="687"/>
      <c r="NLW54" s="687"/>
      <c r="NLX54" s="687"/>
      <c r="NLY54" s="687"/>
      <c r="NLZ54" s="687"/>
      <c r="NMA54" s="687"/>
      <c r="NMB54" s="687"/>
      <c r="NMC54" s="687"/>
      <c r="NMD54" s="687"/>
      <c r="NME54" s="687"/>
      <c r="NMF54" s="687"/>
      <c r="NMG54" s="687"/>
      <c r="NMH54" s="687"/>
      <c r="NMI54" s="687"/>
      <c r="NMJ54" s="687"/>
      <c r="NMK54" s="687"/>
      <c r="NML54" s="687"/>
      <c r="NMM54" s="687"/>
      <c r="NMN54" s="687"/>
      <c r="NMO54" s="687"/>
      <c r="NMP54" s="687"/>
      <c r="NMQ54" s="687"/>
      <c r="NMR54" s="687"/>
      <c r="NMS54" s="687"/>
      <c r="NMT54" s="687"/>
      <c r="NMU54" s="687"/>
      <c r="NMV54" s="687"/>
      <c r="NMW54" s="687"/>
      <c r="NMX54" s="687"/>
      <c r="NMY54" s="687"/>
      <c r="NMZ54" s="687"/>
      <c r="NNA54" s="687"/>
      <c r="NNB54" s="687"/>
      <c r="NNC54" s="687"/>
      <c r="NND54" s="687"/>
      <c r="NNE54" s="687"/>
      <c r="NNF54" s="687"/>
      <c r="NNG54" s="687"/>
      <c r="NNH54" s="687"/>
      <c r="NNI54" s="687"/>
      <c r="NNJ54" s="687"/>
      <c r="NNK54" s="687"/>
      <c r="NNL54" s="687"/>
      <c r="NNM54" s="687"/>
      <c r="NNN54" s="687"/>
      <c r="NNO54" s="687"/>
      <c r="NNP54" s="687"/>
      <c r="NNQ54" s="687"/>
      <c r="NNR54" s="687"/>
      <c r="NNS54" s="687"/>
      <c r="NNT54" s="687"/>
      <c r="NNU54" s="687"/>
      <c r="NNV54" s="687"/>
      <c r="NNW54" s="687"/>
      <c r="NNX54" s="687"/>
      <c r="NNY54" s="687"/>
      <c r="NNZ54" s="687"/>
      <c r="NOA54" s="687"/>
      <c r="NOB54" s="687"/>
      <c r="NOC54" s="687"/>
      <c r="NOD54" s="687"/>
      <c r="NOE54" s="687"/>
      <c r="NOF54" s="687"/>
      <c r="NOG54" s="687"/>
      <c r="NOH54" s="687"/>
      <c r="NOI54" s="687"/>
      <c r="NOJ54" s="687"/>
      <c r="NOK54" s="687"/>
      <c r="NOL54" s="687"/>
      <c r="NOM54" s="687"/>
      <c r="NON54" s="687"/>
      <c r="NOO54" s="687"/>
      <c r="NOP54" s="687"/>
      <c r="NOQ54" s="687"/>
      <c r="NOR54" s="687"/>
      <c r="NOS54" s="687"/>
      <c r="NOT54" s="687"/>
      <c r="NOU54" s="687"/>
      <c r="NOV54" s="687"/>
      <c r="NOW54" s="687"/>
      <c r="NOX54" s="687"/>
      <c r="NOY54" s="687"/>
      <c r="NOZ54" s="687"/>
      <c r="NPA54" s="687"/>
      <c r="NPB54" s="687"/>
      <c r="NPC54" s="687"/>
      <c r="NPD54" s="687"/>
      <c r="NPE54" s="687"/>
      <c r="NPF54" s="687"/>
      <c r="NPG54" s="687"/>
      <c r="NPH54" s="687"/>
      <c r="NPI54" s="687"/>
      <c r="NPJ54" s="687"/>
      <c r="NPK54" s="687"/>
      <c r="NPL54" s="687"/>
      <c r="NPM54" s="687"/>
      <c r="NPN54" s="687"/>
      <c r="NPO54" s="687"/>
      <c r="NPP54" s="687"/>
      <c r="NPQ54" s="687"/>
      <c r="NPR54" s="687"/>
      <c r="NPS54" s="687"/>
      <c r="NPT54" s="687"/>
      <c r="NPU54" s="687"/>
      <c r="NPV54" s="687"/>
      <c r="NPW54" s="687"/>
      <c r="NPX54" s="687"/>
      <c r="NPY54" s="687"/>
      <c r="NPZ54" s="687"/>
      <c r="NQA54" s="687"/>
      <c r="NQB54" s="687"/>
      <c r="NQC54" s="687"/>
      <c r="NQD54" s="687"/>
      <c r="NQE54" s="687"/>
      <c r="NQF54" s="687"/>
      <c r="NQG54" s="687"/>
      <c r="NQH54" s="687"/>
      <c r="NQI54" s="687"/>
      <c r="NQJ54" s="687"/>
      <c r="NQK54" s="687"/>
      <c r="NQL54" s="687"/>
      <c r="NQM54" s="687"/>
      <c r="NQN54" s="687"/>
      <c r="NQO54" s="687"/>
      <c r="NQP54" s="687"/>
      <c r="NQQ54" s="687"/>
      <c r="NQR54" s="687"/>
      <c r="NQS54" s="687"/>
      <c r="NQT54" s="687"/>
      <c r="NQU54" s="687"/>
      <c r="NQV54" s="687"/>
      <c r="NQW54" s="687"/>
      <c r="NQX54" s="687"/>
      <c r="NQY54" s="687"/>
      <c r="NQZ54" s="687"/>
      <c r="NRA54" s="687"/>
      <c r="NRB54" s="687"/>
      <c r="NRC54" s="687"/>
      <c r="NRD54" s="687"/>
      <c r="NRE54" s="687"/>
      <c r="NRF54" s="687"/>
      <c r="NRG54" s="687"/>
      <c r="NRH54" s="687"/>
      <c r="NRI54" s="687"/>
      <c r="NRJ54" s="687"/>
      <c r="NRK54" s="687"/>
      <c r="NRL54" s="687"/>
      <c r="NRM54" s="687"/>
      <c r="NRN54" s="687"/>
      <c r="NRO54" s="687"/>
      <c r="NRP54" s="687"/>
      <c r="NRQ54" s="687"/>
      <c r="NRR54" s="687"/>
      <c r="NRS54" s="687"/>
      <c r="NRT54" s="687"/>
      <c r="NRU54" s="687"/>
      <c r="NRV54" s="687"/>
      <c r="NRW54" s="687"/>
      <c r="NRX54" s="687"/>
      <c r="NRY54" s="687"/>
      <c r="NRZ54" s="687"/>
      <c r="NSA54" s="687"/>
      <c r="NSB54" s="687"/>
      <c r="NSC54" s="687"/>
      <c r="NSD54" s="687"/>
      <c r="NSE54" s="687"/>
      <c r="NSF54" s="687"/>
      <c r="NSG54" s="687"/>
      <c r="NSH54" s="687"/>
      <c r="NSI54" s="687"/>
      <c r="NSJ54" s="687"/>
      <c r="NSK54" s="687"/>
      <c r="NSL54" s="687"/>
      <c r="NSM54" s="687"/>
      <c r="NSN54" s="687"/>
      <c r="NSO54" s="687"/>
      <c r="NSP54" s="687"/>
      <c r="NSQ54" s="687"/>
      <c r="NSR54" s="687"/>
      <c r="NSS54" s="687"/>
      <c r="NST54" s="687"/>
      <c r="NSU54" s="687"/>
      <c r="NSV54" s="687"/>
      <c r="NSW54" s="687"/>
      <c r="NSX54" s="687"/>
      <c r="NSY54" s="687"/>
      <c r="NSZ54" s="687"/>
      <c r="NTA54" s="687"/>
      <c r="NTB54" s="687"/>
      <c r="NTC54" s="687"/>
      <c r="NTD54" s="687"/>
      <c r="NTE54" s="687"/>
      <c r="NTF54" s="687"/>
      <c r="NTG54" s="687"/>
      <c r="NTH54" s="687"/>
      <c r="NTI54" s="687"/>
      <c r="NTJ54" s="687"/>
      <c r="NTK54" s="687"/>
      <c r="NTL54" s="687"/>
      <c r="NTM54" s="687"/>
      <c r="NTN54" s="687"/>
      <c r="NTO54" s="687"/>
      <c r="NTP54" s="687"/>
      <c r="NTQ54" s="687"/>
      <c r="NTR54" s="687"/>
      <c r="NTS54" s="687"/>
      <c r="NTT54" s="687"/>
      <c r="NTU54" s="687"/>
      <c r="NTV54" s="687"/>
      <c r="NTW54" s="687"/>
      <c r="NTX54" s="687"/>
      <c r="NTY54" s="687"/>
      <c r="NTZ54" s="687"/>
      <c r="NUA54" s="687"/>
      <c r="NUB54" s="687"/>
      <c r="NUC54" s="687"/>
      <c r="NUD54" s="687"/>
      <c r="NUE54" s="687"/>
      <c r="NUF54" s="687"/>
      <c r="NUG54" s="687"/>
      <c r="NUH54" s="687"/>
      <c r="NUI54" s="687"/>
      <c r="NUJ54" s="687"/>
      <c r="NUK54" s="687"/>
      <c r="NUL54" s="687"/>
      <c r="NUM54" s="687"/>
      <c r="NUN54" s="687"/>
      <c r="NUO54" s="687"/>
      <c r="NUP54" s="687"/>
      <c r="NUQ54" s="687"/>
      <c r="NUR54" s="687"/>
      <c r="NUS54" s="687"/>
      <c r="NUT54" s="687"/>
      <c r="NUU54" s="687"/>
      <c r="NUV54" s="687"/>
      <c r="NUW54" s="687"/>
      <c r="NUX54" s="687"/>
      <c r="NUY54" s="687"/>
      <c r="NUZ54" s="687"/>
      <c r="NVA54" s="687"/>
      <c r="NVB54" s="687"/>
      <c r="NVC54" s="687"/>
      <c r="NVD54" s="687"/>
      <c r="NVE54" s="687"/>
      <c r="NVF54" s="687"/>
      <c r="NVG54" s="687"/>
      <c r="NVH54" s="687"/>
      <c r="NVI54" s="687"/>
      <c r="NVJ54" s="687"/>
      <c r="NVK54" s="687"/>
      <c r="NVL54" s="687"/>
      <c r="NVM54" s="687"/>
      <c r="NVN54" s="687"/>
      <c r="NVO54" s="687"/>
      <c r="NVP54" s="687"/>
      <c r="NVQ54" s="687"/>
      <c r="NVR54" s="687"/>
      <c r="NVS54" s="687"/>
      <c r="NVT54" s="687"/>
      <c r="NVU54" s="687"/>
      <c r="NVV54" s="687"/>
      <c r="NVW54" s="687"/>
      <c r="NVX54" s="687"/>
      <c r="NVY54" s="687"/>
      <c r="NVZ54" s="687"/>
      <c r="NWA54" s="687"/>
      <c r="NWB54" s="687"/>
      <c r="NWC54" s="687"/>
      <c r="NWD54" s="687"/>
      <c r="NWE54" s="687"/>
      <c r="NWF54" s="687"/>
      <c r="NWG54" s="687"/>
      <c r="NWH54" s="687"/>
      <c r="NWI54" s="687"/>
      <c r="NWJ54" s="687"/>
      <c r="NWK54" s="687"/>
      <c r="NWL54" s="687"/>
      <c r="NWM54" s="687"/>
      <c r="NWN54" s="687"/>
      <c r="NWO54" s="687"/>
      <c r="NWP54" s="687"/>
      <c r="NWQ54" s="687"/>
      <c r="NWR54" s="687"/>
      <c r="NWS54" s="687"/>
      <c r="NWT54" s="687"/>
      <c r="NWU54" s="687"/>
      <c r="NWV54" s="687"/>
      <c r="NWW54" s="687"/>
      <c r="NWX54" s="687"/>
      <c r="NWY54" s="687"/>
      <c r="NWZ54" s="687"/>
      <c r="NXA54" s="687"/>
      <c r="NXB54" s="687"/>
      <c r="NXC54" s="687"/>
      <c r="NXD54" s="687"/>
      <c r="NXE54" s="687"/>
      <c r="NXF54" s="687"/>
      <c r="NXG54" s="687"/>
      <c r="NXH54" s="687"/>
      <c r="NXI54" s="687"/>
      <c r="NXJ54" s="687"/>
      <c r="NXK54" s="687"/>
      <c r="NXL54" s="687"/>
      <c r="NXM54" s="687"/>
      <c r="NXN54" s="687"/>
      <c r="NXO54" s="687"/>
      <c r="NXP54" s="687"/>
      <c r="NXQ54" s="687"/>
      <c r="NXR54" s="687"/>
      <c r="NXS54" s="687"/>
      <c r="NXT54" s="687"/>
      <c r="NXU54" s="687"/>
      <c r="NXV54" s="687"/>
      <c r="NXW54" s="687"/>
      <c r="NXX54" s="687"/>
      <c r="NXY54" s="687"/>
      <c r="NXZ54" s="687"/>
      <c r="NYA54" s="687"/>
      <c r="NYB54" s="687"/>
      <c r="NYC54" s="687"/>
      <c r="NYD54" s="687"/>
      <c r="NYE54" s="687"/>
      <c r="NYF54" s="687"/>
      <c r="NYG54" s="687"/>
      <c r="NYH54" s="687"/>
      <c r="NYI54" s="687"/>
      <c r="NYJ54" s="687"/>
      <c r="NYK54" s="687"/>
      <c r="NYL54" s="687"/>
      <c r="NYM54" s="687"/>
      <c r="NYN54" s="687"/>
      <c r="NYO54" s="687"/>
      <c r="NYP54" s="687"/>
      <c r="NYQ54" s="687"/>
      <c r="NYR54" s="687"/>
      <c r="NYS54" s="687"/>
      <c r="NYT54" s="687"/>
      <c r="NYU54" s="687"/>
      <c r="NYV54" s="687"/>
      <c r="NYW54" s="687"/>
      <c r="NYX54" s="687"/>
      <c r="NYY54" s="687"/>
      <c r="NYZ54" s="687"/>
      <c r="NZA54" s="687"/>
      <c r="NZB54" s="687"/>
      <c r="NZC54" s="687"/>
      <c r="NZD54" s="687"/>
      <c r="NZE54" s="687"/>
      <c r="NZF54" s="687"/>
      <c r="NZG54" s="687"/>
      <c r="NZH54" s="687"/>
      <c r="NZI54" s="687"/>
      <c r="NZJ54" s="687"/>
      <c r="NZK54" s="687"/>
      <c r="NZL54" s="687"/>
      <c r="NZM54" s="687"/>
      <c r="NZN54" s="687"/>
      <c r="NZO54" s="687"/>
      <c r="NZP54" s="687"/>
      <c r="NZQ54" s="687"/>
      <c r="NZR54" s="687"/>
      <c r="NZS54" s="687"/>
      <c r="NZT54" s="687"/>
      <c r="NZU54" s="687"/>
      <c r="NZV54" s="687"/>
      <c r="NZW54" s="687"/>
      <c r="NZX54" s="687"/>
      <c r="NZY54" s="687"/>
      <c r="NZZ54" s="687"/>
      <c r="OAA54" s="687"/>
      <c r="OAB54" s="687"/>
      <c r="OAC54" s="687"/>
      <c r="OAD54" s="687"/>
      <c r="OAE54" s="687"/>
      <c r="OAF54" s="687"/>
      <c r="OAG54" s="687"/>
      <c r="OAH54" s="687"/>
      <c r="OAI54" s="687"/>
      <c r="OAJ54" s="687"/>
      <c r="OAK54" s="687"/>
      <c r="OAL54" s="687"/>
      <c r="OAM54" s="687"/>
      <c r="OAN54" s="687"/>
      <c r="OAO54" s="687"/>
      <c r="OAP54" s="687"/>
      <c r="OAQ54" s="687"/>
      <c r="OAR54" s="687"/>
      <c r="OAS54" s="687"/>
      <c r="OAT54" s="687"/>
      <c r="OAU54" s="687"/>
      <c r="OAV54" s="687"/>
      <c r="OAW54" s="687"/>
      <c r="OAX54" s="687"/>
      <c r="OAY54" s="687"/>
      <c r="OAZ54" s="687"/>
      <c r="OBA54" s="687"/>
      <c r="OBB54" s="687"/>
      <c r="OBC54" s="687"/>
      <c r="OBD54" s="687"/>
      <c r="OBE54" s="687"/>
      <c r="OBF54" s="687"/>
      <c r="OBG54" s="687"/>
      <c r="OBH54" s="687"/>
      <c r="OBI54" s="687"/>
      <c r="OBJ54" s="687"/>
      <c r="OBK54" s="687"/>
      <c r="OBL54" s="687"/>
      <c r="OBM54" s="687"/>
      <c r="OBN54" s="687"/>
      <c r="OBO54" s="687"/>
      <c r="OBP54" s="687"/>
      <c r="OBQ54" s="687"/>
      <c r="OBR54" s="687"/>
      <c r="OBS54" s="687"/>
      <c r="OBT54" s="687"/>
      <c r="OBU54" s="687"/>
      <c r="OBV54" s="687"/>
      <c r="OBW54" s="687"/>
      <c r="OBX54" s="687"/>
      <c r="OBY54" s="687"/>
      <c r="OBZ54" s="687"/>
      <c r="OCA54" s="687"/>
      <c r="OCB54" s="687"/>
      <c r="OCC54" s="687"/>
      <c r="OCD54" s="687"/>
      <c r="OCE54" s="687"/>
      <c r="OCF54" s="687"/>
      <c r="OCG54" s="687"/>
      <c r="OCH54" s="687"/>
      <c r="OCI54" s="687"/>
      <c r="OCJ54" s="687"/>
      <c r="OCK54" s="687"/>
      <c r="OCL54" s="687"/>
      <c r="OCM54" s="687"/>
      <c r="OCN54" s="687"/>
      <c r="OCO54" s="687"/>
      <c r="OCP54" s="687"/>
      <c r="OCQ54" s="687"/>
      <c r="OCR54" s="687"/>
      <c r="OCS54" s="687"/>
      <c r="OCT54" s="687"/>
      <c r="OCU54" s="687"/>
      <c r="OCV54" s="687"/>
      <c r="OCW54" s="687"/>
      <c r="OCX54" s="687"/>
      <c r="OCY54" s="687"/>
      <c r="OCZ54" s="687"/>
      <c r="ODA54" s="687"/>
      <c r="ODB54" s="687"/>
      <c r="ODC54" s="687"/>
      <c r="ODD54" s="687"/>
      <c r="ODE54" s="687"/>
      <c r="ODF54" s="687"/>
      <c r="ODG54" s="687"/>
      <c r="ODH54" s="687"/>
      <c r="ODI54" s="687"/>
      <c r="ODJ54" s="687"/>
      <c r="ODK54" s="687"/>
      <c r="ODL54" s="687"/>
      <c r="ODM54" s="687"/>
      <c r="ODN54" s="687"/>
      <c r="ODO54" s="687"/>
      <c r="ODP54" s="687"/>
      <c r="ODQ54" s="687"/>
      <c r="ODR54" s="687"/>
      <c r="ODS54" s="687"/>
      <c r="ODT54" s="687"/>
      <c r="ODU54" s="687"/>
      <c r="ODV54" s="687"/>
      <c r="ODW54" s="687"/>
      <c r="ODX54" s="687"/>
      <c r="ODY54" s="687"/>
      <c r="ODZ54" s="687"/>
      <c r="OEA54" s="687"/>
      <c r="OEB54" s="687"/>
      <c r="OEC54" s="687"/>
      <c r="OED54" s="687"/>
      <c r="OEE54" s="687"/>
      <c r="OEF54" s="687"/>
      <c r="OEG54" s="687"/>
      <c r="OEH54" s="687"/>
      <c r="OEI54" s="687"/>
      <c r="OEJ54" s="687"/>
      <c r="OEK54" s="687"/>
      <c r="OEL54" s="687"/>
      <c r="OEM54" s="687"/>
      <c r="OEN54" s="687"/>
      <c r="OEO54" s="687"/>
      <c r="OEP54" s="687"/>
      <c r="OEQ54" s="687"/>
      <c r="OER54" s="687"/>
      <c r="OES54" s="687"/>
      <c r="OET54" s="687"/>
      <c r="OEU54" s="687"/>
      <c r="OEV54" s="687"/>
      <c r="OEW54" s="687"/>
      <c r="OEX54" s="687"/>
      <c r="OEY54" s="687"/>
      <c r="OEZ54" s="687"/>
      <c r="OFA54" s="687"/>
      <c r="OFB54" s="687"/>
      <c r="OFC54" s="687"/>
      <c r="OFD54" s="687"/>
      <c r="OFE54" s="687"/>
      <c r="OFF54" s="687"/>
      <c r="OFG54" s="687"/>
      <c r="OFH54" s="687"/>
      <c r="OFI54" s="687"/>
      <c r="OFJ54" s="687"/>
      <c r="OFK54" s="687"/>
      <c r="OFL54" s="687"/>
      <c r="OFM54" s="687"/>
      <c r="OFN54" s="687"/>
      <c r="OFO54" s="687"/>
      <c r="OFP54" s="687"/>
      <c r="OFQ54" s="687"/>
      <c r="OFR54" s="687"/>
      <c r="OFS54" s="687"/>
      <c r="OFT54" s="687"/>
      <c r="OFU54" s="687"/>
      <c r="OFV54" s="687"/>
      <c r="OFW54" s="687"/>
      <c r="OFX54" s="687"/>
      <c r="OFY54" s="687"/>
      <c r="OFZ54" s="687"/>
      <c r="OGA54" s="687"/>
      <c r="OGB54" s="687"/>
      <c r="OGC54" s="687"/>
      <c r="OGD54" s="687"/>
      <c r="OGE54" s="687"/>
      <c r="OGF54" s="687"/>
      <c r="OGG54" s="687"/>
      <c r="OGH54" s="687"/>
      <c r="OGI54" s="687"/>
      <c r="OGJ54" s="687"/>
      <c r="OGK54" s="687"/>
      <c r="OGL54" s="687"/>
      <c r="OGM54" s="687"/>
      <c r="OGN54" s="687"/>
      <c r="OGO54" s="687"/>
      <c r="OGP54" s="687"/>
      <c r="OGQ54" s="687"/>
      <c r="OGR54" s="687"/>
      <c r="OGS54" s="687"/>
      <c r="OGT54" s="687"/>
      <c r="OGU54" s="687"/>
      <c r="OGV54" s="687"/>
      <c r="OGW54" s="687"/>
      <c r="OGX54" s="687"/>
      <c r="OGY54" s="687"/>
      <c r="OGZ54" s="687"/>
      <c r="OHA54" s="687"/>
      <c r="OHB54" s="687"/>
      <c r="OHC54" s="687"/>
      <c r="OHD54" s="687"/>
      <c r="OHE54" s="687"/>
      <c r="OHF54" s="687"/>
      <c r="OHG54" s="687"/>
      <c r="OHH54" s="687"/>
      <c r="OHI54" s="687"/>
      <c r="OHJ54" s="687"/>
      <c r="OHK54" s="687"/>
      <c r="OHL54" s="687"/>
      <c r="OHM54" s="687"/>
      <c r="OHN54" s="687"/>
      <c r="OHO54" s="687"/>
      <c r="OHP54" s="687"/>
      <c r="OHQ54" s="687"/>
      <c r="OHR54" s="687"/>
      <c r="OHS54" s="687"/>
      <c r="OHT54" s="687"/>
      <c r="OHU54" s="687"/>
      <c r="OHV54" s="687"/>
      <c r="OHW54" s="687"/>
      <c r="OHX54" s="687"/>
      <c r="OHY54" s="687"/>
      <c r="OHZ54" s="687"/>
      <c r="OIA54" s="687"/>
      <c r="OIB54" s="687"/>
      <c r="OIC54" s="687"/>
      <c r="OID54" s="687"/>
      <c r="OIE54" s="687"/>
      <c r="OIF54" s="687"/>
      <c r="OIG54" s="687"/>
      <c r="OIH54" s="687"/>
      <c r="OII54" s="687"/>
      <c r="OIJ54" s="687"/>
      <c r="OIK54" s="687"/>
      <c r="OIL54" s="687"/>
      <c r="OIM54" s="687"/>
      <c r="OIN54" s="687"/>
      <c r="OIO54" s="687"/>
      <c r="OIP54" s="687"/>
      <c r="OIQ54" s="687"/>
      <c r="OIR54" s="687"/>
      <c r="OIS54" s="687"/>
      <c r="OIT54" s="687"/>
      <c r="OIU54" s="687"/>
      <c r="OIV54" s="687"/>
      <c r="OIW54" s="687"/>
      <c r="OIX54" s="687"/>
      <c r="OIY54" s="687"/>
      <c r="OIZ54" s="687"/>
      <c r="OJA54" s="687"/>
      <c r="OJB54" s="687"/>
      <c r="OJC54" s="687"/>
      <c r="OJD54" s="687"/>
      <c r="OJE54" s="687"/>
      <c r="OJF54" s="687"/>
      <c r="OJG54" s="687"/>
      <c r="OJH54" s="687"/>
      <c r="OJI54" s="687"/>
      <c r="OJJ54" s="687"/>
      <c r="OJK54" s="687"/>
      <c r="OJL54" s="687"/>
      <c r="OJM54" s="687"/>
      <c r="OJN54" s="687"/>
      <c r="OJO54" s="687"/>
      <c r="OJP54" s="687"/>
      <c r="OJQ54" s="687"/>
      <c r="OJR54" s="687"/>
      <c r="OJS54" s="687"/>
      <c r="OJT54" s="687"/>
      <c r="OJU54" s="687"/>
      <c r="OJV54" s="687"/>
      <c r="OJW54" s="687"/>
      <c r="OJX54" s="687"/>
      <c r="OJY54" s="687"/>
      <c r="OJZ54" s="687"/>
      <c r="OKA54" s="687"/>
      <c r="OKB54" s="687"/>
      <c r="OKC54" s="687"/>
      <c r="OKD54" s="687"/>
      <c r="OKE54" s="687"/>
      <c r="OKF54" s="687"/>
      <c r="OKG54" s="687"/>
      <c r="OKH54" s="687"/>
      <c r="OKI54" s="687"/>
      <c r="OKJ54" s="687"/>
      <c r="OKK54" s="687"/>
      <c r="OKL54" s="687"/>
      <c r="OKM54" s="687"/>
      <c r="OKN54" s="687"/>
      <c r="OKO54" s="687"/>
      <c r="OKP54" s="687"/>
      <c r="OKQ54" s="687"/>
      <c r="OKR54" s="687"/>
      <c r="OKS54" s="687"/>
      <c r="OKT54" s="687"/>
      <c r="OKU54" s="687"/>
      <c r="OKV54" s="687"/>
      <c r="OKW54" s="687"/>
      <c r="OKX54" s="687"/>
      <c r="OKY54" s="687"/>
      <c r="OKZ54" s="687"/>
      <c r="OLA54" s="687"/>
      <c r="OLB54" s="687"/>
      <c r="OLC54" s="687"/>
      <c r="OLD54" s="687"/>
      <c r="OLE54" s="687"/>
      <c r="OLF54" s="687"/>
      <c r="OLG54" s="687"/>
      <c r="OLH54" s="687"/>
      <c r="OLI54" s="687"/>
      <c r="OLJ54" s="687"/>
      <c r="OLK54" s="687"/>
      <c r="OLL54" s="687"/>
      <c r="OLM54" s="687"/>
      <c r="OLN54" s="687"/>
      <c r="OLO54" s="687"/>
      <c r="OLP54" s="687"/>
      <c r="OLQ54" s="687"/>
      <c r="OLR54" s="687"/>
      <c r="OLS54" s="687"/>
      <c r="OLT54" s="687"/>
      <c r="OLU54" s="687"/>
      <c r="OLV54" s="687"/>
      <c r="OLW54" s="687"/>
      <c r="OLX54" s="687"/>
      <c r="OLY54" s="687"/>
      <c r="OLZ54" s="687"/>
      <c r="OMA54" s="687"/>
      <c r="OMB54" s="687"/>
      <c r="OMC54" s="687"/>
      <c r="OMD54" s="687"/>
      <c r="OME54" s="687"/>
      <c r="OMF54" s="687"/>
      <c r="OMG54" s="687"/>
      <c r="OMH54" s="687"/>
      <c r="OMI54" s="687"/>
      <c r="OMJ54" s="687"/>
      <c r="OMK54" s="687"/>
      <c r="OML54" s="687"/>
      <c r="OMM54" s="687"/>
      <c r="OMN54" s="687"/>
      <c r="OMO54" s="687"/>
      <c r="OMP54" s="687"/>
      <c r="OMQ54" s="687"/>
      <c r="OMR54" s="687"/>
      <c r="OMS54" s="687"/>
      <c r="OMT54" s="687"/>
      <c r="OMU54" s="687"/>
      <c r="OMV54" s="687"/>
      <c r="OMW54" s="687"/>
      <c r="OMX54" s="687"/>
      <c r="OMY54" s="687"/>
      <c r="OMZ54" s="687"/>
      <c r="ONA54" s="687"/>
      <c r="ONB54" s="687"/>
      <c r="ONC54" s="687"/>
      <c r="OND54" s="687"/>
      <c r="ONE54" s="687"/>
      <c r="ONF54" s="687"/>
      <c r="ONG54" s="687"/>
      <c r="ONH54" s="687"/>
      <c r="ONI54" s="687"/>
      <c r="ONJ54" s="687"/>
      <c r="ONK54" s="687"/>
      <c r="ONL54" s="687"/>
      <c r="ONM54" s="687"/>
      <c r="ONN54" s="687"/>
      <c r="ONO54" s="687"/>
      <c r="ONP54" s="687"/>
      <c r="ONQ54" s="687"/>
      <c r="ONR54" s="687"/>
      <c r="ONS54" s="687"/>
      <c r="ONT54" s="687"/>
      <c r="ONU54" s="687"/>
      <c r="ONV54" s="687"/>
      <c r="ONW54" s="687"/>
      <c r="ONX54" s="687"/>
      <c r="ONY54" s="687"/>
      <c r="ONZ54" s="687"/>
      <c r="OOA54" s="687"/>
      <c r="OOB54" s="687"/>
      <c r="OOC54" s="687"/>
      <c r="OOD54" s="687"/>
      <c r="OOE54" s="687"/>
      <c r="OOF54" s="687"/>
      <c r="OOG54" s="687"/>
      <c r="OOH54" s="687"/>
      <c r="OOI54" s="687"/>
      <c r="OOJ54" s="687"/>
      <c r="OOK54" s="687"/>
      <c r="OOL54" s="687"/>
      <c r="OOM54" s="687"/>
      <c r="OON54" s="687"/>
      <c r="OOO54" s="687"/>
      <c r="OOP54" s="687"/>
      <c r="OOQ54" s="687"/>
      <c r="OOR54" s="687"/>
      <c r="OOS54" s="687"/>
      <c r="OOT54" s="687"/>
      <c r="OOU54" s="687"/>
      <c r="OOV54" s="687"/>
      <c r="OOW54" s="687"/>
      <c r="OOX54" s="687"/>
      <c r="OOY54" s="687"/>
      <c r="OOZ54" s="687"/>
      <c r="OPA54" s="687"/>
      <c r="OPB54" s="687"/>
      <c r="OPC54" s="687"/>
      <c r="OPD54" s="687"/>
      <c r="OPE54" s="687"/>
      <c r="OPF54" s="687"/>
      <c r="OPG54" s="687"/>
      <c r="OPH54" s="687"/>
      <c r="OPI54" s="687"/>
      <c r="OPJ54" s="687"/>
      <c r="OPK54" s="687"/>
      <c r="OPL54" s="687"/>
      <c r="OPM54" s="687"/>
      <c r="OPN54" s="687"/>
      <c r="OPO54" s="687"/>
      <c r="OPP54" s="687"/>
      <c r="OPQ54" s="687"/>
      <c r="OPR54" s="687"/>
      <c r="OPS54" s="687"/>
      <c r="OPT54" s="687"/>
      <c r="OPU54" s="687"/>
      <c r="OPV54" s="687"/>
      <c r="OPW54" s="687"/>
      <c r="OPX54" s="687"/>
      <c r="OPY54" s="687"/>
      <c r="OPZ54" s="687"/>
      <c r="OQA54" s="687"/>
      <c r="OQB54" s="687"/>
      <c r="OQC54" s="687"/>
      <c r="OQD54" s="687"/>
      <c r="OQE54" s="687"/>
      <c r="OQF54" s="687"/>
      <c r="OQG54" s="687"/>
      <c r="OQH54" s="687"/>
      <c r="OQI54" s="687"/>
      <c r="OQJ54" s="687"/>
      <c r="OQK54" s="687"/>
      <c r="OQL54" s="687"/>
      <c r="OQM54" s="687"/>
      <c r="OQN54" s="687"/>
      <c r="OQO54" s="687"/>
      <c r="OQP54" s="687"/>
      <c r="OQQ54" s="687"/>
      <c r="OQR54" s="687"/>
      <c r="OQS54" s="687"/>
      <c r="OQT54" s="687"/>
      <c r="OQU54" s="687"/>
      <c r="OQV54" s="687"/>
      <c r="OQW54" s="687"/>
      <c r="OQX54" s="687"/>
      <c r="OQY54" s="687"/>
      <c r="OQZ54" s="687"/>
      <c r="ORA54" s="687"/>
      <c r="ORB54" s="687"/>
      <c r="ORC54" s="687"/>
      <c r="ORD54" s="687"/>
      <c r="ORE54" s="687"/>
      <c r="ORF54" s="687"/>
      <c r="ORG54" s="687"/>
      <c r="ORH54" s="687"/>
      <c r="ORI54" s="687"/>
      <c r="ORJ54" s="687"/>
      <c r="ORK54" s="687"/>
      <c r="ORL54" s="687"/>
      <c r="ORM54" s="687"/>
      <c r="ORN54" s="687"/>
      <c r="ORO54" s="687"/>
      <c r="ORP54" s="687"/>
      <c r="ORQ54" s="687"/>
      <c r="ORR54" s="687"/>
      <c r="ORS54" s="687"/>
      <c r="ORT54" s="687"/>
      <c r="ORU54" s="687"/>
      <c r="ORV54" s="687"/>
      <c r="ORW54" s="687"/>
      <c r="ORX54" s="687"/>
      <c r="ORY54" s="687"/>
      <c r="ORZ54" s="687"/>
      <c r="OSA54" s="687"/>
      <c r="OSB54" s="687"/>
      <c r="OSC54" s="687"/>
      <c r="OSD54" s="687"/>
      <c r="OSE54" s="687"/>
      <c r="OSF54" s="687"/>
      <c r="OSG54" s="687"/>
      <c r="OSH54" s="687"/>
      <c r="OSI54" s="687"/>
      <c r="OSJ54" s="687"/>
      <c r="OSK54" s="687"/>
      <c r="OSL54" s="687"/>
      <c r="OSM54" s="687"/>
      <c r="OSN54" s="687"/>
      <c r="OSO54" s="687"/>
      <c r="OSP54" s="687"/>
      <c r="OSQ54" s="687"/>
      <c r="OSR54" s="687"/>
      <c r="OSS54" s="687"/>
      <c r="OST54" s="687"/>
      <c r="OSU54" s="687"/>
      <c r="OSV54" s="687"/>
      <c r="OSW54" s="687"/>
      <c r="OSX54" s="687"/>
      <c r="OSY54" s="687"/>
      <c r="OSZ54" s="687"/>
      <c r="OTA54" s="687"/>
      <c r="OTB54" s="687"/>
      <c r="OTC54" s="687"/>
      <c r="OTD54" s="687"/>
      <c r="OTE54" s="687"/>
      <c r="OTF54" s="687"/>
      <c r="OTG54" s="687"/>
      <c r="OTH54" s="687"/>
      <c r="OTI54" s="687"/>
      <c r="OTJ54" s="687"/>
      <c r="OTK54" s="687"/>
      <c r="OTL54" s="687"/>
      <c r="OTM54" s="687"/>
      <c r="OTN54" s="687"/>
      <c r="OTO54" s="687"/>
      <c r="OTP54" s="687"/>
      <c r="OTQ54" s="687"/>
      <c r="OTR54" s="687"/>
      <c r="OTS54" s="687"/>
      <c r="OTT54" s="687"/>
      <c r="OTU54" s="687"/>
      <c r="OTV54" s="687"/>
      <c r="OTW54" s="687"/>
      <c r="OTX54" s="687"/>
      <c r="OTY54" s="687"/>
      <c r="OTZ54" s="687"/>
      <c r="OUA54" s="687"/>
      <c r="OUB54" s="687"/>
      <c r="OUC54" s="687"/>
      <c r="OUD54" s="687"/>
      <c r="OUE54" s="687"/>
      <c r="OUF54" s="687"/>
      <c r="OUG54" s="687"/>
      <c r="OUH54" s="687"/>
      <c r="OUI54" s="687"/>
      <c r="OUJ54" s="687"/>
      <c r="OUK54" s="687"/>
      <c r="OUL54" s="687"/>
      <c r="OUM54" s="687"/>
      <c r="OUN54" s="687"/>
      <c r="OUO54" s="687"/>
      <c r="OUP54" s="687"/>
      <c r="OUQ54" s="687"/>
      <c r="OUR54" s="687"/>
      <c r="OUS54" s="687"/>
      <c r="OUT54" s="687"/>
      <c r="OUU54" s="687"/>
      <c r="OUV54" s="687"/>
      <c r="OUW54" s="687"/>
      <c r="OUX54" s="687"/>
      <c r="OUY54" s="687"/>
      <c r="OUZ54" s="687"/>
      <c r="OVA54" s="687"/>
      <c r="OVB54" s="687"/>
      <c r="OVC54" s="687"/>
      <c r="OVD54" s="687"/>
      <c r="OVE54" s="687"/>
      <c r="OVF54" s="687"/>
      <c r="OVG54" s="687"/>
      <c r="OVH54" s="687"/>
      <c r="OVI54" s="687"/>
      <c r="OVJ54" s="687"/>
      <c r="OVK54" s="687"/>
      <c r="OVL54" s="687"/>
      <c r="OVM54" s="687"/>
      <c r="OVN54" s="687"/>
      <c r="OVO54" s="687"/>
      <c r="OVP54" s="687"/>
      <c r="OVQ54" s="687"/>
      <c r="OVR54" s="687"/>
      <c r="OVS54" s="687"/>
      <c r="OVT54" s="687"/>
      <c r="OVU54" s="687"/>
      <c r="OVV54" s="687"/>
      <c r="OVW54" s="687"/>
      <c r="OVX54" s="687"/>
      <c r="OVY54" s="687"/>
      <c r="OVZ54" s="687"/>
      <c r="OWA54" s="687"/>
      <c r="OWB54" s="687"/>
      <c r="OWC54" s="687"/>
      <c r="OWD54" s="687"/>
      <c r="OWE54" s="687"/>
      <c r="OWF54" s="687"/>
      <c r="OWG54" s="687"/>
      <c r="OWH54" s="687"/>
      <c r="OWI54" s="687"/>
      <c r="OWJ54" s="687"/>
      <c r="OWK54" s="687"/>
      <c r="OWL54" s="687"/>
      <c r="OWM54" s="687"/>
      <c r="OWN54" s="687"/>
      <c r="OWO54" s="687"/>
      <c r="OWP54" s="687"/>
      <c r="OWQ54" s="687"/>
      <c r="OWR54" s="687"/>
      <c r="OWS54" s="687"/>
      <c r="OWT54" s="687"/>
      <c r="OWU54" s="687"/>
      <c r="OWV54" s="687"/>
      <c r="OWW54" s="687"/>
      <c r="OWX54" s="687"/>
      <c r="OWY54" s="687"/>
      <c r="OWZ54" s="687"/>
      <c r="OXA54" s="687"/>
      <c r="OXB54" s="687"/>
      <c r="OXC54" s="687"/>
      <c r="OXD54" s="687"/>
      <c r="OXE54" s="687"/>
      <c r="OXF54" s="687"/>
      <c r="OXG54" s="687"/>
      <c r="OXH54" s="687"/>
      <c r="OXI54" s="687"/>
      <c r="OXJ54" s="687"/>
      <c r="OXK54" s="687"/>
      <c r="OXL54" s="687"/>
      <c r="OXM54" s="687"/>
      <c r="OXN54" s="687"/>
      <c r="OXO54" s="687"/>
      <c r="OXP54" s="687"/>
      <c r="OXQ54" s="687"/>
      <c r="OXR54" s="687"/>
      <c r="OXS54" s="687"/>
      <c r="OXT54" s="687"/>
      <c r="OXU54" s="687"/>
      <c r="OXV54" s="687"/>
      <c r="OXW54" s="687"/>
      <c r="OXX54" s="687"/>
      <c r="OXY54" s="687"/>
      <c r="OXZ54" s="687"/>
      <c r="OYA54" s="687"/>
      <c r="OYB54" s="687"/>
      <c r="OYC54" s="687"/>
      <c r="OYD54" s="687"/>
      <c r="OYE54" s="687"/>
      <c r="OYF54" s="687"/>
      <c r="OYG54" s="687"/>
      <c r="OYH54" s="687"/>
      <c r="OYI54" s="687"/>
      <c r="OYJ54" s="687"/>
      <c r="OYK54" s="687"/>
      <c r="OYL54" s="687"/>
      <c r="OYM54" s="687"/>
      <c r="OYN54" s="687"/>
      <c r="OYO54" s="687"/>
      <c r="OYP54" s="687"/>
      <c r="OYQ54" s="687"/>
      <c r="OYR54" s="687"/>
      <c r="OYS54" s="687"/>
      <c r="OYT54" s="687"/>
      <c r="OYU54" s="687"/>
      <c r="OYV54" s="687"/>
      <c r="OYW54" s="687"/>
      <c r="OYX54" s="687"/>
      <c r="OYY54" s="687"/>
      <c r="OYZ54" s="687"/>
      <c r="OZA54" s="687"/>
      <c r="OZB54" s="687"/>
      <c r="OZC54" s="687"/>
      <c r="OZD54" s="687"/>
      <c r="OZE54" s="687"/>
      <c r="OZF54" s="687"/>
      <c r="OZG54" s="687"/>
      <c r="OZH54" s="687"/>
      <c r="OZI54" s="687"/>
      <c r="OZJ54" s="687"/>
      <c r="OZK54" s="687"/>
      <c r="OZL54" s="687"/>
      <c r="OZM54" s="687"/>
      <c r="OZN54" s="687"/>
      <c r="OZO54" s="687"/>
      <c r="OZP54" s="687"/>
      <c r="OZQ54" s="687"/>
      <c r="OZR54" s="687"/>
      <c r="OZS54" s="687"/>
      <c r="OZT54" s="687"/>
      <c r="OZU54" s="687"/>
      <c r="OZV54" s="687"/>
      <c r="OZW54" s="687"/>
      <c r="OZX54" s="687"/>
      <c r="OZY54" s="687"/>
      <c r="OZZ54" s="687"/>
      <c r="PAA54" s="687"/>
      <c r="PAB54" s="687"/>
      <c r="PAC54" s="687"/>
      <c r="PAD54" s="687"/>
      <c r="PAE54" s="687"/>
      <c r="PAF54" s="687"/>
      <c r="PAG54" s="687"/>
      <c r="PAH54" s="687"/>
      <c r="PAI54" s="687"/>
      <c r="PAJ54" s="687"/>
      <c r="PAK54" s="687"/>
      <c r="PAL54" s="687"/>
      <c r="PAM54" s="687"/>
      <c r="PAN54" s="687"/>
      <c r="PAO54" s="687"/>
      <c r="PAP54" s="687"/>
      <c r="PAQ54" s="687"/>
      <c r="PAR54" s="687"/>
      <c r="PAS54" s="687"/>
      <c r="PAT54" s="687"/>
      <c r="PAU54" s="687"/>
      <c r="PAV54" s="687"/>
      <c r="PAW54" s="687"/>
      <c r="PAX54" s="687"/>
      <c r="PAY54" s="687"/>
      <c r="PAZ54" s="687"/>
      <c r="PBA54" s="687"/>
      <c r="PBB54" s="687"/>
      <c r="PBC54" s="687"/>
      <c r="PBD54" s="687"/>
      <c r="PBE54" s="687"/>
      <c r="PBF54" s="687"/>
      <c r="PBG54" s="687"/>
      <c r="PBH54" s="687"/>
      <c r="PBI54" s="687"/>
      <c r="PBJ54" s="687"/>
      <c r="PBK54" s="687"/>
      <c r="PBL54" s="687"/>
      <c r="PBM54" s="687"/>
      <c r="PBN54" s="687"/>
      <c r="PBO54" s="687"/>
      <c r="PBP54" s="687"/>
      <c r="PBQ54" s="687"/>
      <c r="PBR54" s="687"/>
      <c r="PBS54" s="687"/>
      <c r="PBT54" s="687"/>
      <c r="PBU54" s="687"/>
      <c r="PBV54" s="687"/>
      <c r="PBW54" s="687"/>
      <c r="PBX54" s="687"/>
      <c r="PBY54" s="687"/>
      <c r="PBZ54" s="687"/>
      <c r="PCA54" s="687"/>
      <c r="PCB54" s="687"/>
      <c r="PCC54" s="687"/>
      <c r="PCD54" s="687"/>
      <c r="PCE54" s="687"/>
      <c r="PCF54" s="687"/>
      <c r="PCG54" s="687"/>
      <c r="PCH54" s="687"/>
      <c r="PCI54" s="687"/>
      <c r="PCJ54" s="687"/>
      <c r="PCK54" s="687"/>
      <c r="PCL54" s="687"/>
      <c r="PCM54" s="687"/>
      <c r="PCN54" s="687"/>
      <c r="PCO54" s="687"/>
      <c r="PCP54" s="687"/>
      <c r="PCQ54" s="687"/>
      <c r="PCR54" s="687"/>
      <c r="PCS54" s="687"/>
      <c r="PCT54" s="687"/>
      <c r="PCU54" s="687"/>
      <c r="PCV54" s="687"/>
      <c r="PCW54" s="687"/>
      <c r="PCX54" s="687"/>
      <c r="PCY54" s="687"/>
      <c r="PCZ54" s="687"/>
      <c r="PDA54" s="687"/>
      <c r="PDB54" s="687"/>
      <c r="PDC54" s="687"/>
      <c r="PDD54" s="687"/>
      <c r="PDE54" s="687"/>
      <c r="PDF54" s="687"/>
      <c r="PDG54" s="687"/>
      <c r="PDH54" s="687"/>
      <c r="PDI54" s="687"/>
      <c r="PDJ54" s="687"/>
      <c r="PDK54" s="687"/>
      <c r="PDL54" s="687"/>
      <c r="PDM54" s="687"/>
      <c r="PDN54" s="687"/>
      <c r="PDO54" s="687"/>
      <c r="PDP54" s="687"/>
      <c r="PDQ54" s="687"/>
      <c r="PDR54" s="687"/>
      <c r="PDS54" s="687"/>
      <c r="PDT54" s="687"/>
      <c r="PDU54" s="687"/>
      <c r="PDV54" s="687"/>
      <c r="PDW54" s="687"/>
      <c r="PDX54" s="687"/>
      <c r="PDY54" s="687"/>
      <c r="PDZ54" s="687"/>
      <c r="PEA54" s="687"/>
      <c r="PEB54" s="687"/>
      <c r="PEC54" s="687"/>
      <c r="PED54" s="687"/>
      <c r="PEE54" s="687"/>
      <c r="PEF54" s="687"/>
      <c r="PEG54" s="687"/>
      <c r="PEH54" s="687"/>
      <c r="PEI54" s="687"/>
      <c r="PEJ54" s="687"/>
      <c r="PEK54" s="687"/>
      <c r="PEL54" s="687"/>
      <c r="PEM54" s="687"/>
      <c r="PEN54" s="687"/>
      <c r="PEO54" s="687"/>
      <c r="PEP54" s="687"/>
      <c r="PEQ54" s="687"/>
      <c r="PER54" s="687"/>
      <c r="PES54" s="687"/>
      <c r="PET54" s="687"/>
      <c r="PEU54" s="687"/>
      <c r="PEV54" s="687"/>
      <c r="PEW54" s="687"/>
      <c r="PEX54" s="687"/>
      <c r="PEY54" s="687"/>
      <c r="PEZ54" s="687"/>
      <c r="PFA54" s="687"/>
      <c r="PFB54" s="687"/>
      <c r="PFC54" s="687"/>
      <c r="PFD54" s="687"/>
      <c r="PFE54" s="687"/>
      <c r="PFF54" s="687"/>
      <c r="PFG54" s="687"/>
      <c r="PFH54" s="687"/>
      <c r="PFI54" s="687"/>
      <c r="PFJ54" s="687"/>
      <c r="PFK54" s="687"/>
      <c r="PFL54" s="687"/>
      <c r="PFM54" s="687"/>
      <c r="PFN54" s="687"/>
      <c r="PFO54" s="687"/>
      <c r="PFP54" s="687"/>
      <c r="PFQ54" s="687"/>
      <c r="PFR54" s="687"/>
      <c r="PFS54" s="687"/>
      <c r="PFT54" s="687"/>
      <c r="PFU54" s="687"/>
      <c r="PFV54" s="687"/>
      <c r="PFW54" s="687"/>
      <c r="PFX54" s="687"/>
      <c r="PFY54" s="687"/>
      <c r="PFZ54" s="687"/>
      <c r="PGA54" s="687"/>
      <c r="PGB54" s="687"/>
      <c r="PGC54" s="687"/>
      <c r="PGD54" s="687"/>
      <c r="PGE54" s="687"/>
      <c r="PGF54" s="687"/>
      <c r="PGG54" s="687"/>
      <c r="PGH54" s="687"/>
      <c r="PGI54" s="687"/>
      <c r="PGJ54" s="687"/>
      <c r="PGK54" s="687"/>
      <c r="PGL54" s="687"/>
      <c r="PGM54" s="687"/>
      <c r="PGN54" s="687"/>
      <c r="PGO54" s="687"/>
      <c r="PGP54" s="687"/>
      <c r="PGQ54" s="687"/>
      <c r="PGR54" s="687"/>
      <c r="PGS54" s="687"/>
      <c r="PGT54" s="687"/>
      <c r="PGU54" s="687"/>
      <c r="PGV54" s="687"/>
      <c r="PGW54" s="687"/>
      <c r="PGX54" s="687"/>
      <c r="PGY54" s="687"/>
      <c r="PGZ54" s="687"/>
      <c r="PHA54" s="687"/>
      <c r="PHB54" s="687"/>
      <c r="PHC54" s="687"/>
      <c r="PHD54" s="687"/>
      <c r="PHE54" s="687"/>
      <c r="PHF54" s="687"/>
      <c r="PHG54" s="687"/>
      <c r="PHH54" s="687"/>
      <c r="PHI54" s="687"/>
      <c r="PHJ54" s="687"/>
      <c r="PHK54" s="687"/>
      <c r="PHL54" s="687"/>
      <c r="PHM54" s="687"/>
      <c r="PHN54" s="687"/>
      <c r="PHO54" s="687"/>
      <c r="PHP54" s="687"/>
      <c r="PHQ54" s="687"/>
      <c r="PHR54" s="687"/>
      <c r="PHS54" s="687"/>
      <c r="PHT54" s="687"/>
      <c r="PHU54" s="687"/>
      <c r="PHV54" s="687"/>
      <c r="PHW54" s="687"/>
      <c r="PHX54" s="687"/>
      <c r="PHY54" s="687"/>
      <c r="PHZ54" s="687"/>
      <c r="PIA54" s="687"/>
      <c r="PIB54" s="687"/>
      <c r="PIC54" s="687"/>
      <c r="PID54" s="687"/>
      <c r="PIE54" s="687"/>
      <c r="PIF54" s="687"/>
      <c r="PIG54" s="687"/>
      <c r="PIH54" s="687"/>
      <c r="PII54" s="687"/>
      <c r="PIJ54" s="687"/>
      <c r="PIK54" s="687"/>
      <c r="PIL54" s="687"/>
      <c r="PIM54" s="687"/>
      <c r="PIN54" s="687"/>
      <c r="PIO54" s="687"/>
      <c r="PIP54" s="687"/>
      <c r="PIQ54" s="687"/>
      <c r="PIR54" s="687"/>
      <c r="PIS54" s="687"/>
      <c r="PIT54" s="687"/>
      <c r="PIU54" s="687"/>
      <c r="PIV54" s="687"/>
      <c r="PIW54" s="687"/>
      <c r="PIX54" s="687"/>
      <c r="PIY54" s="687"/>
      <c r="PIZ54" s="687"/>
      <c r="PJA54" s="687"/>
      <c r="PJB54" s="687"/>
      <c r="PJC54" s="687"/>
      <c r="PJD54" s="687"/>
      <c r="PJE54" s="687"/>
      <c r="PJF54" s="687"/>
      <c r="PJG54" s="687"/>
      <c r="PJH54" s="687"/>
      <c r="PJI54" s="687"/>
      <c r="PJJ54" s="687"/>
      <c r="PJK54" s="687"/>
      <c r="PJL54" s="687"/>
      <c r="PJM54" s="687"/>
      <c r="PJN54" s="687"/>
      <c r="PJO54" s="687"/>
      <c r="PJP54" s="687"/>
      <c r="PJQ54" s="687"/>
      <c r="PJR54" s="687"/>
      <c r="PJS54" s="687"/>
      <c r="PJT54" s="687"/>
      <c r="PJU54" s="687"/>
      <c r="PJV54" s="687"/>
      <c r="PJW54" s="687"/>
      <c r="PJX54" s="687"/>
      <c r="PJY54" s="687"/>
      <c r="PJZ54" s="687"/>
      <c r="PKA54" s="687"/>
      <c r="PKB54" s="687"/>
      <c r="PKC54" s="687"/>
      <c r="PKD54" s="687"/>
      <c r="PKE54" s="687"/>
      <c r="PKF54" s="687"/>
      <c r="PKG54" s="687"/>
      <c r="PKH54" s="687"/>
      <c r="PKI54" s="687"/>
      <c r="PKJ54" s="687"/>
      <c r="PKK54" s="687"/>
      <c r="PKL54" s="687"/>
      <c r="PKM54" s="687"/>
      <c r="PKN54" s="687"/>
      <c r="PKO54" s="687"/>
      <c r="PKP54" s="687"/>
      <c r="PKQ54" s="687"/>
      <c r="PKR54" s="687"/>
      <c r="PKS54" s="687"/>
      <c r="PKT54" s="687"/>
      <c r="PKU54" s="687"/>
      <c r="PKV54" s="687"/>
      <c r="PKW54" s="687"/>
      <c r="PKX54" s="687"/>
      <c r="PKY54" s="687"/>
      <c r="PKZ54" s="687"/>
      <c r="PLA54" s="687"/>
      <c r="PLB54" s="687"/>
      <c r="PLC54" s="687"/>
      <c r="PLD54" s="687"/>
      <c r="PLE54" s="687"/>
      <c r="PLF54" s="687"/>
      <c r="PLG54" s="687"/>
      <c r="PLH54" s="687"/>
      <c r="PLI54" s="687"/>
      <c r="PLJ54" s="687"/>
      <c r="PLK54" s="687"/>
      <c r="PLL54" s="687"/>
      <c r="PLM54" s="687"/>
      <c r="PLN54" s="687"/>
      <c r="PLO54" s="687"/>
      <c r="PLP54" s="687"/>
      <c r="PLQ54" s="687"/>
      <c r="PLR54" s="687"/>
      <c r="PLS54" s="687"/>
      <c r="PLT54" s="687"/>
      <c r="PLU54" s="687"/>
      <c r="PLV54" s="687"/>
      <c r="PLW54" s="687"/>
      <c r="PLX54" s="687"/>
      <c r="PLY54" s="687"/>
      <c r="PLZ54" s="687"/>
      <c r="PMA54" s="687"/>
      <c r="PMB54" s="687"/>
      <c r="PMC54" s="687"/>
      <c r="PMD54" s="687"/>
      <c r="PME54" s="687"/>
      <c r="PMF54" s="687"/>
      <c r="PMG54" s="687"/>
      <c r="PMH54" s="687"/>
      <c r="PMI54" s="687"/>
      <c r="PMJ54" s="687"/>
      <c r="PMK54" s="687"/>
      <c r="PML54" s="687"/>
      <c r="PMM54" s="687"/>
      <c r="PMN54" s="687"/>
      <c r="PMO54" s="687"/>
      <c r="PMP54" s="687"/>
      <c r="PMQ54" s="687"/>
      <c r="PMR54" s="687"/>
      <c r="PMS54" s="687"/>
      <c r="PMT54" s="687"/>
      <c r="PMU54" s="687"/>
      <c r="PMV54" s="687"/>
      <c r="PMW54" s="687"/>
      <c r="PMX54" s="687"/>
      <c r="PMY54" s="687"/>
      <c r="PMZ54" s="687"/>
      <c r="PNA54" s="687"/>
      <c r="PNB54" s="687"/>
      <c r="PNC54" s="687"/>
      <c r="PND54" s="687"/>
      <c r="PNE54" s="687"/>
      <c r="PNF54" s="687"/>
      <c r="PNG54" s="687"/>
      <c r="PNH54" s="687"/>
      <c r="PNI54" s="687"/>
      <c r="PNJ54" s="687"/>
      <c r="PNK54" s="687"/>
      <c r="PNL54" s="687"/>
      <c r="PNM54" s="687"/>
      <c r="PNN54" s="687"/>
      <c r="PNO54" s="687"/>
      <c r="PNP54" s="687"/>
      <c r="PNQ54" s="687"/>
      <c r="PNR54" s="687"/>
      <c r="PNS54" s="687"/>
      <c r="PNT54" s="687"/>
      <c r="PNU54" s="687"/>
      <c r="PNV54" s="687"/>
      <c r="PNW54" s="687"/>
      <c r="PNX54" s="687"/>
      <c r="PNY54" s="687"/>
      <c r="PNZ54" s="687"/>
      <c r="POA54" s="687"/>
      <c r="POB54" s="687"/>
      <c r="POC54" s="687"/>
      <c r="POD54" s="687"/>
      <c r="POE54" s="687"/>
      <c r="POF54" s="687"/>
      <c r="POG54" s="687"/>
      <c r="POH54" s="687"/>
      <c r="POI54" s="687"/>
      <c r="POJ54" s="687"/>
      <c r="POK54" s="687"/>
      <c r="POL54" s="687"/>
      <c r="POM54" s="687"/>
      <c r="PON54" s="687"/>
      <c r="POO54" s="687"/>
      <c r="POP54" s="687"/>
      <c r="POQ54" s="687"/>
      <c r="POR54" s="687"/>
      <c r="POS54" s="687"/>
      <c r="POT54" s="687"/>
      <c r="POU54" s="687"/>
      <c r="POV54" s="687"/>
      <c r="POW54" s="687"/>
      <c r="POX54" s="687"/>
      <c r="POY54" s="687"/>
      <c r="POZ54" s="687"/>
      <c r="PPA54" s="687"/>
      <c r="PPB54" s="687"/>
      <c r="PPC54" s="687"/>
      <c r="PPD54" s="687"/>
      <c r="PPE54" s="687"/>
      <c r="PPF54" s="687"/>
      <c r="PPG54" s="687"/>
      <c r="PPH54" s="687"/>
      <c r="PPI54" s="687"/>
      <c r="PPJ54" s="687"/>
      <c r="PPK54" s="687"/>
      <c r="PPL54" s="687"/>
      <c r="PPM54" s="687"/>
      <c r="PPN54" s="687"/>
      <c r="PPO54" s="687"/>
      <c r="PPP54" s="687"/>
      <c r="PPQ54" s="687"/>
      <c r="PPR54" s="687"/>
      <c r="PPS54" s="687"/>
      <c r="PPT54" s="687"/>
      <c r="PPU54" s="687"/>
      <c r="PPV54" s="687"/>
      <c r="PPW54" s="687"/>
      <c r="PPX54" s="687"/>
      <c r="PPY54" s="687"/>
      <c r="PPZ54" s="687"/>
      <c r="PQA54" s="687"/>
      <c r="PQB54" s="687"/>
      <c r="PQC54" s="687"/>
      <c r="PQD54" s="687"/>
      <c r="PQE54" s="687"/>
      <c r="PQF54" s="687"/>
      <c r="PQG54" s="687"/>
      <c r="PQH54" s="687"/>
      <c r="PQI54" s="687"/>
      <c r="PQJ54" s="687"/>
      <c r="PQK54" s="687"/>
      <c r="PQL54" s="687"/>
      <c r="PQM54" s="687"/>
      <c r="PQN54" s="687"/>
      <c r="PQO54" s="687"/>
      <c r="PQP54" s="687"/>
      <c r="PQQ54" s="687"/>
      <c r="PQR54" s="687"/>
      <c r="PQS54" s="687"/>
      <c r="PQT54" s="687"/>
      <c r="PQU54" s="687"/>
      <c r="PQV54" s="687"/>
      <c r="PQW54" s="687"/>
      <c r="PQX54" s="687"/>
      <c r="PQY54" s="687"/>
      <c r="PQZ54" s="687"/>
      <c r="PRA54" s="687"/>
      <c r="PRB54" s="687"/>
      <c r="PRC54" s="687"/>
      <c r="PRD54" s="687"/>
      <c r="PRE54" s="687"/>
      <c r="PRF54" s="687"/>
      <c r="PRG54" s="687"/>
      <c r="PRH54" s="687"/>
      <c r="PRI54" s="687"/>
      <c r="PRJ54" s="687"/>
      <c r="PRK54" s="687"/>
      <c r="PRL54" s="687"/>
      <c r="PRM54" s="687"/>
      <c r="PRN54" s="687"/>
      <c r="PRO54" s="687"/>
      <c r="PRP54" s="687"/>
      <c r="PRQ54" s="687"/>
      <c r="PRR54" s="687"/>
      <c r="PRS54" s="687"/>
      <c r="PRT54" s="687"/>
      <c r="PRU54" s="687"/>
      <c r="PRV54" s="687"/>
      <c r="PRW54" s="687"/>
      <c r="PRX54" s="687"/>
      <c r="PRY54" s="687"/>
      <c r="PRZ54" s="687"/>
      <c r="PSA54" s="687"/>
      <c r="PSB54" s="687"/>
      <c r="PSC54" s="687"/>
      <c r="PSD54" s="687"/>
      <c r="PSE54" s="687"/>
      <c r="PSF54" s="687"/>
      <c r="PSG54" s="687"/>
      <c r="PSH54" s="687"/>
      <c r="PSI54" s="687"/>
      <c r="PSJ54" s="687"/>
      <c r="PSK54" s="687"/>
      <c r="PSL54" s="687"/>
      <c r="PSM54" s="687"/>
      <c r="PSN54" s="687"/>
      <c r="PSO54" s="687"/>
      <c r="PSP54" s="687"/>
      <c r="PSQ54" s="687"/>
      <c r="PSR54" s="687"/>
      <c r="PSS54" s="687"/>
      <c r="PST54" s="687"/>
      <c r="PSU54" s="687"/>
      <c r="PSV54" s="687"/>
      <c r="PSW54" s="687"/>
      <c r="PSX54" s="687"/>
      <c r="PSY54" s="687"/>
      <c r="PSZ54" s="687"/>
      <c r="PTA54" s="687"/>
      <c r="PTB54" s="687"/>
      <c r="PTC54" s="687"/>
      <c r="PTD54" s="687"/>
      <c r="PTE54" s="687"/>
      <c r="PTF54" s="687"/>
      <c r="PTG54" s="687"/>
      <c r="PTH54" s="687"/>
      <c r="PTI54" s="687"/>
      <c r="PTJ54" s="687"/>
      <c r="PTK54" s="687"/>
      <c r="PTL54" s="687"/>
      <c r="PTM54" s="687"/>
      <c r="PTN54" s="687"/>
      <c r="PTO54" s="687"/>
      <c r="PTP54" s="687"/>
      <c r="PTQ54" s="687"/>
      <c r="PTR54" s="687"/>
      <c r="PTS54" s="687"/>
      <c r="PTT54" s="687"/>
      <c r="PTU54" s="687"/>
      <c r="PTV54" s="687"/>
      <c r="PTW54" s="687"/>
      <c r="PTX54" s="687"/>
      <c r="PTY54" s="687"/>
      <c r="PTZ54" s="687"/>
      <c r="PUA54" s="687"/>
      <c r="PUB54" s="687"/>
      <c r="PUC54" s="687"/>
      <c r="PUD54" s="687"/>
      <c r="PUE54" s="687"/>
      <c r="PUF54" s="687"/>
      <c r="PUG54" s="687"/>
      <c r="PUH54" s="687"/>
      <c r="PUI54" s="687"/>
      <c r="PUJ54" s="687"/>
      <c r="PUK54" s="687"/>
      <c r="PUL54" s="687"/>
      <c r="PUM54" s="687"/>
      <c r="PUN54" s="687"/>
      <c r="PUO54" s="687"/>
      <c r="PUP54" s="687"/>
      <c r="PUQ54" s="687"/>
      <c r="PUR54" s="687"/>
      <c r="PUS54" s="687"/>
      <c r="PUT54" s="687"/>
      <c r="PUU54" s="687"/>
      <c r="PUV54" s="687"/>
      <c r="PUW54" s="687"/>
      <c r="PUX54" s="687"/>
      <c r="PUY54" s="687"/>
      <c r="PUZ54" s="687"/>
      <c r="PVA54" s="687"/>
      <c r="PVB54" s="687"/>
      <c r="PVC54" s="687"/>
      <c r="PVD54" s="687"/>
      <c r="PVE54" s="687"/>
      <c r="PVF54" s="687"/>
      <c r="PVG54" s="687"/>
      <c r="PVH54" s="687"/>
      <c r="PVI54" s="687"/>
      <c r="PVJ54" s="687"/>
      <c r="PVK54" s="687"/>
      <c r="PVL54" s="687"/>
      <c r="PVM54" s="687"/>
      <c r="PVN54" s="687"/>
      <c r="PVO54" s="687"/>
      <c r="PVP54" s="687"/>
      <c r="PVQ54" s="687"/>
      <c r="PVR54" s="687"/>
      <c r="PVS54" s="687"/>
      <c r="PVT54" s="687"/>
      <c r="PVU54" s="687"/>
      <c r="PVV54" s="687"/>
      <c r="PVW54" s="687"/>
      <c r="PVX54" s="687"/>
      <c r="PVY54" s="687"/>
      <c r="PVZ54" s="687"/>
      <c r="PWA54" s="687"/>
      <c r="PWB54" s="687"/>
      <c r="PWC54" s="687"/>
      <c r="PWD54" s="687"/>
      <c r="PWE54" s="687"/>
      <c r="PWF54" s="687"/>
      <c r="PWG54" s="687"/>
      <c r="PWH54" s="687"/>
      <c r="PWI54" s="687"/>
      <c r="PWJ54" s="687"/>
      <c r="PWK54" s="687"/>
      <c r="PWL54" s="687"/>
      <c r="PWM54" s="687"/>
      <c r="PWN54" s="687"/>
      <c r="PWO54" s="687"/>
      <c r="PWP54" s="687"/>
      <c r="PWQ54" s="687"/>
      <c r="PWR54" s="687"/>
      <c r="PWS54" s="687"/>
      <c r="PWT54" s="687"/>
      <c r="PWU54" s="687"/>
      <c r="PWV54" s="687"/>
      <c r="PWW54" s="687"/>
      <c r="PWX54" s="687"/>
      <c r="PWY54" s="687"/>
      <c r="PWZ54" s="687"/>
      <c r="PXA54" s="687"/>
      <c r="PXB54" s="687"/>
      <c r="PXC54" s="687"/>
      <c r="PXD54" s="687"/>
      <c r="PXE54" s="687"/>
      <c r="PXF54" s="687"/>
      <c r="PXG54" s="687"/>
      <c r="PXH54" s="687"/>
      <c r="PXI54" s="687"/>
      <c r="PXJ54" s="687"/>
      <c r="PXK54" s="687"/>
      <c r="PXL54" s="687"/>
      <c r="PXM54" s="687"/>
      <c r="PXN54" s="687"/>
      <c r="PXO54" s="687"/>
      <c r="PXP54" s="687"/>
      <c r="PXQ54" s="687"/>
      <c r="PXR54" s="687"/>
      <c r="PXS54" s="687"/>
      <c r="PXT54" s="687"/>
      <c r="PXU54" s="687"/>
      <c r="PXV54" s="687"/>
      <c r="PXW54" s="687"/>
      <c r="PXX54" s="687"/>
      <c r="PXY54" s="687"/>
      <c r="PXZ54" s="687"/>
      <c r="PYA54" s="687"/>
      <c r="PYB54" s="687"/>
      <c r="PYC54" s="687"/>
      <c r="PYD54" s="687"/>
      <c r="PYE54" s="687"/>
      <c r="PYF54" s="687"/>
      <c r="PYG54" s="687"/>
      <c r="PYH54" s="687"/>
      <c r="PYI54" s="687"/>
      <c r="PYJ54" s="687"/>
      <c r="PYK54" s="687"/>
      <c r="PYL54" s="687"/>
      <c r="PYM54" s="687"/>
      <c r="PYN54" s="687"/>
      <c r="PYO54" s="687"/>
      <c r="PYP54" s="687"/>
      <c r="PYQ54" s="687"/>
      <c r="PYR54" s="687"/>
      <c r="PYS54" s="687"/>
      <c r="PYT54" s="687"/>
      <c r="PYU54" s="687"/>
      <c r="PYV54" s="687"/>
      <c r="PYW54" s="687"/>
      <c r="PYX54" s="687"/>
      <c r="PYY54" s="687"/>
      <c r="PYZ54" s="687"/>
      <c r="PZA54" s="687"/>
      <c r="PZB54" s="687"/>
      <c r="PZC54" s="687"/>
      <c r="PZD54" s="687"/>
      <c r="PZE54" s="687"/>
      <c r="PZF54" s="687"/>
      <c r="PZG54" s="687"/>
      <c r="PZH54" s="687"/>
      <c r="PZI54" s="687"/>
      <c r="PZJ54" s="687"/>
      <c r="PZK54" s="687"/>
      <c r="PZL54" s="687"/>
      <c r="PZM54" s="687"/>
      <c r="PZN54" s="687"/>
      <c r="PZO54" s="687"/>
      <c r="PZP54" s="687"/>
      <c r="PZQ54" s="687"/>
      <c r="PZR54" s="687"/>
      <c r="PZS54" s="687"/>
      <c r="PZT54" s="687"/>
      <c r="PZU54" s="687"/>
      <c r="PZV54" s="687"/>
      <c r="PZW54" s="687"/>
      <c r="PZX54" s="687"/>
      <c r="PZY54" s="687"/>
      <c r="PZZ54" s="687"/>
      <c r="QAA54" s="687"/>
      <c r="QAB54" s="687"/>
      <c r="QAC54" s="687"/>
      <c r="QAD54" s="687"/>
      <c r="QAE54" s="687"/>
      <c r="QAF54" s="687"/>
      <c r="QAG54" s="687"/>
      <c r="QAH54" s="687"/>
      <c r="QAI54" s="687"/>
      <c r="QAJ54" s="687"/>
      <c r="QAK54" s="687"/>
      <c r="QAL54" s="687"/>
      <c r="QAM54" s="687"/>
      <c r="QAN54" s="687"/>
      <c r="QAO54" s="687"/>
      <c r="QAP54" s="687"/>
      <c r="QAQ54" s="687"/>
      <c r="QAR54" s="687"/>
      <c r="QAS54" s="687"/>
      <c r="QAT54" s="687"/>
      <c r="QAU54" s="687"/>
      <c r="QAV54" s="687"/>
      <c r="QAW54" s="687"/>
      <c r="QAX54" s="687"/>
      <c r="QAY54" s="687"/>
      <c r="QAZ54" s="687"/>
      <c r="QBA54" s="687"/>
      <c r="QBB54" s="687"/>
      <c r="QBC54" s="687"/>
      <c r="QBD54" s="687"/>
      <c r="QBE54" s="687"/>
      <c r="QBF54" s="687"/>
      <c r="QBG54" s="687"/>
      <c r="QBH54" s="687"/>
      <c r="QBI54" s="687"/>
      <c r="QBJ54" s="687"/>
      <c r="QBK54" s="687"/>
      <c r="QBL54" s="687"/>
      <c r="QBM54" s="687"/>
      <c r="QBN54" s="687"/>
      <c r="QBO54" s="687"/>
      <c r="QBP54" s="687"/>
      <c r="QBQ54" s="687"/>
      <c r="QBR54" s="687"/>
      <c r="QBS54" s="687"/>
      <c r="QBT54" s="687"/>
      <c r="QBU54" s="687"/>
      <c r="QBV54" s="687"/>
      <c r="QBW54" s="687"/>
      <c r="QBX54" s="687"/>
      <c r="QBY54" s="687"/>
      <c r="QBZ54" s="687"/>
      <c r="QCA54" s="687"/>
      <c r="QCB54" s="687"/>
      <c r="QCC54" s="687"/>
      <c r="QCD54" s="687"/>
      <c r="QCE54" s="687"/>
      <c r="QCF54" s="687"/>
      <c r="QCG54" s="687"/>
      <c r="QCH54" s="687"/>
      <c r="QCI54" s="687"/>
      <c r="QCJ54" s="687"/>
      <c r="QCK54" s="687"/>
      <c r="QCL54" s="687"/>
      <c r="QCM54" s="687"/>
      <c r="QCN54" s="687"/>
      <c r="QCO54" s="687"/>
      <c r="QCP54" s="687"/>
      <c r="QCQ54" s="687"/>
      <c r="QCR54" s="687"/>
      <c r="QCS54" s="687"/>
      <c r="QCT54" s="687"/>
      <c r="QCU54" s="687"/>
      <c r="QCV54" s="687"/>
      <c r="QCW54" s="687"/>
      <c r="QCX54" s="687"/>
      <c r="QCY54" s="687"/>
      <c r="QCZ54" s="687"/>
      <c r="QDA54" s="687"/>
      <c r="QDB54" s="687"/>
      <c r="QDC54" s="687"/>
      <c r="QDD54" s="687"/>
      <c r="QDE54" s="687"/>
      <c r="QDF54" s="687"/>
      <c r="QDG54" s="687"/>
      <c r="QDH54" s="687"/>
      <c r="QDI54" s="687"/>
      <c r="QDJ54" s="687"/>
      <c r="QDK54" s="687"/>
      <c r="QDL54" s="687"/>
      <c r="QDM54" s="687"/>
      <c r="QDN54" s="687"/>
      <c r="QDO54" s="687"/>
      <c r="QDP54" s="687"/>
      <c r="QDQ54" s="687"/>
      <c r="QDR54" s="687"/>
      <c r="QDS54" s="687"/>
      <c r="QDT54" s="687"/>
      <c r="QDU54" s="687"/>
      <c r="QDV54" s="687"/>
      <c r="QDW54" s="687"/>
      <c r="QDX54" s="687"/>
      <c r="QDY54" s="687"/>
      <c r="QDZ54" s="687"/>
      <c r="QEA54" s="687"/>
      <c r="QEB54" s="687"/>
      <c r="QEC54" s="687"/>
      <c r="QED54" s="687"/>
      <c r="QEE54" s="687"/>
      <c r="QEF54" s="687"/>
      <c r="QEG54" s="687"/>
      <c r="QEH54" s="687"/>
      <c r="QEI54" s="687"/>
      <c r="QEJ54" s="687"/>
      <c r="QEK54" s="687"/>
      <c r="QEL54" s="687"/>
      <c r="QEM54" s="687"/>
      <c r="QEN54" s="687"/>
      <c r="QEO54" s="687"/>
      <c r="QEP54" s="687"/>
      <c r="QEQ54" s="687"/>
      <c r="QER54" s="687"/>
      <c r="QES54" s="687"/>
      <c r="QET54" s="687"/>
      <c r="QEU54" s="687"/>
      <c r="QEV54" s="687"/>
      <c r="QEW54" s="687"/>
      <c r="QEX54" s="687"/>
      <c r="QEY54" s="687"/>
      <c r="QEZ54" s="687"/>
      <c r="QFA54" s="687"/>
      <c r="QFB54" s="687"/>
      <c r="QFC54" s="687"/>
      <c r="QFD54" s="687"/>
      <c r="QFE54" s="687"/>
      <c r="QFF54" s="687"/>
      <c r="QFG54" s="687"/>
      <c r="QFH54" s="687"/>
      <c r="QFI54" s="687"/>
      <c r="QFJ54" s="687"/>
      <c r="QFK54" s="687"/>
      <c r="QFL54" s="687"/>
      <c r="QFM54" s="687"/>
      <c r="QFN54" s="687"/>
      <c r="QFO54" s="687"/>
      <c r="QFP54" s="687"/>
      <c r="QFQ54" s="687"/>
      <c r="QFR54" s="687"/>
      <c r="QFS54" s="687"/>
      <c r="QFT54" s="687"/>
      <c r="QFU54" s="687"/>
      <c r="QFV54" s="687"/>
      <c r="QFW54" s="687"/>
      <c r="QFX54" s="687"/>
      <c r="QFY54" s="687"/>
      <c r="QFZ54" s="687"/>
      <c r="QGA54" s="687"/>
      <c r="QGB54" s="687"/>
      <c r="QGC54" s="687"/>
      <c r="QGD54" s="687"/>
      <c r="QGE54" s="687"/>
      <c r="QGF54" s="687"/>
      <c r="QGG54" s="687"/>
      <c r="QGH54" s="687"/>
      <c r="QGI54" s="687"/>
      <c r="QGJ54" s="687"/>
      <c r="QGK54" s="687"/>
      <c r="QGL54" s="687"/>
      <c r="QGM54" s="687"/>
      <c r="QGN54" s="687"/>
      <c r="QGO54" s="687"/>
      <c r="QGP54" s="687"/>
      <c r="QGQ54" s="687"/>
      <c r="QGR54" s="687"/>
      <c r="QGS54" s="687"/>
      <c r="QGT54" s="687"/>
      <c r="QGU54" s="687"/>
      <c r="QGV54" s="687"/>
      <c r="QGW54" s="687"/>
      <c r="QGX54" s="687"/>
      <c r="QGY54" s="687"/>
      <c r="QGZ54" s="687"/>
      <c r="QHA54" s="687"/>
      <c r="QHB54" s="687"/>
      <c r="QHC54" s="687"/>
      <c r="QHD54" s="687"/>
      <c r="QHE54" s="687"/>
      <c r="QHF54" s="687"/>
      <c r="QHG54" s="687"/>
      <c r="QHH54" s="687"/>
      <c r="QHI54" s="687"/>
      <c r="QHJ54" s="687"/>
      <c r="QHK54" s="687"/>
      <c r="QHL54" s="687"/>
      <c r="QHM54" s="687"/>
      <c r="QHN54" s="687"/>
      <c r="QHO54" s="687"/>
      <c r="QHP54" s="687"/>
      <c r="QHQ54" s="687"/>
      <c r="QHR54" s="687"/>
      <c r="QHS54" s="687"/>
      <c r="QHT54" s="687"/>
      <c r="QHU54" s="687"/>
      <c r="QHV54" s="687"/>
      <c r="QHW54" s="687"/>
      <c r="QHX54" s="687"/>
      <c r="QHY54" s="687"/>
      <c r="QHZ54" s="687"/>
      <c r="QIA54" s="687"/>
      <c r="QIB54" s="687"/>
      <c r="QIC54" s="687"/>
      <c r="QID54" s="687"/>
      <c r="QIE54" s="687"/>
      <c r="QIF54" s="687"/>
      <c r="QIG54" s="687"/>
      <c r="QIH54" s="687"/>
      <c r="QII54" s="687"/>
      <c r="QIJ54" s="687"/>
      <c r="QIK54" s="687"/>
      <c r="QIL54" s="687"/>
      <c r="QIM54" s="687"/>
      <c r="QIN54" s="687"/>
      <c r="QIO54" s="687"/>
      <c r="QIP54" s="687"/>
      <c r="QIQ54" s="687"/>
      <c r="QIR54" s="687"/>
      <c r="QIS54" s="687"/>
      <c r="QIT54" s="687"/>
      <c r="QIU54" s="687"/>
      <c r="QIV54" s="687"/>
      <c r="QIW54" s="687"/>
      <c r="QIX54" s="687"/>
      <c r="QIY54" s="687"/>
      <c r="QIZ54" s="687"/>
      <c r="QJA54" s="687"/>
      <c r="QJB54" s="687"/>
      <c r="QJC54" s="687"/>
      <c r="QJD54" s="687"/>
      <c r="QJE54" s="687"/>
      <c r="QJF54" s="687"/>
      <c r="QJG54" s="687"/>
      <c r="QJH54" s="687"/>
      <c r="QJI54" s="687"/>
      <c r="QJJ54" s="687"/>
      <c r="QJK54" s="687"/>
      <c r="QJL54" s="687"/>
      <c r="QJM54" s="687"/>
      <c r="QJN54" s="687"/>
      <c r="QJO54" s="687"/>
      <c r="QJP54" s="687"/>
      <c r="QJQ54" s="687"/>
      <c r="QJR54" s="687"/>
      <c r="QJS54" s="687"/>
      <c r="QJT54" s="687"/>
      <c r="QJU54" s="687"/>
      <c r="QJV54" s="687"/>
      <c r="QJW54" s="687"/>
      <c r="QJX54" s="687"/>
      <c r="QJY54" s="687"/>
      <c r="QJZ54" s="687"/>
      <c r="QKA54" s="687"/>
      <c r="QKB54" s="687"/>
      <c r="QKC54" s="687"/>
      <c r="QKD54" s="687"/>
      <c r="QKE54" s="687"/>
      <c r="QKF54" s="687"/>
      <c r="QKG54" s="687"/>
      <c r="QKH54" s="687"/>
      <c r="QKI54" s="687"/>
      <c r="QKJ54" s="687"/>
      <c r="QKK54" s="687"/>
      <c r="QKL54" s="687"/>
      <c r="QKM54" s="687"/>
      <c r="QKN54" s="687"/>
      <c r="QKO54" s="687"/>
      <c r="QKP54" s="687"/>
      <c r="QKQ54" s="687"/>
      <c r="QKR54" s="687"/>
      <c r="QKS54" s="687"/>
      <c r="QKT54" s="687"/>
      <c r="QKU54" s="687"/>
      <c r="QKV54" s="687"/>
      <c r="QKW54" s="687"/>
      <c r="QKX54" s="687"/>
      <c r="QKY54" s="687"/>
      <c r="QKZ54" s="687"/>
      <c r="QLA54" s="687"/>
      <c r="QLB54" s="687"/>
      <c r="QLC54" s="687"/>
      <c r="QLD54" s="687"/>
      <c r="QLE54" s="687"/>
      <c r="QLF54" s="687"/>
      <c r="QLG54" s="687"/>
      <c r="QLH54" s="687"/>
      <c r="QLI54" s="687"/>
      <c r="QLJ54" s="687"/>
      <c r="QLK54" s="687"/>
      <c r="QLL54" s="687"/>
      <c r="QLM54" s="687"/>
      <c r="QLN54" s="687"/>
      <c r="QLO54" s="687"/>
      <c r="QLP54" s="687"/>
      <c r="QLQ54" s="687"/>
      <c r="QLR54" s="687"/>
      <c r="QLS54" s="687"/>
      <c r="QLT54" s="687"/>
      <c r="QLU54" s="687"/>
      <c r="QLV54" s="687"/>
      <c r="QLW54" s="687"/>
      <c r="QLX54" s="687"/>
      <c r="QLY54" s="687"/>
      <c r="QLZ54" s="687"/>
      <c r="QMA54" s="687"/>
      <c r="QMB54" s="687"/>
      <c r="QMC54" s="687"/>
      <c r="QMD54" s="687"/>
      <c r="QME54" s="687"/>
      <c r="QMF54" s="687"/>
      <c r="QMG54" s="687"/>
      <c r="QMH54" s="687"/>
      <c r="QMI54" s="687"/>
      <c r="QMJ54" s="687"/>
      <c r="QMK54" s="687"/>
      <c r="QML54" s="687"/>
      <c r="QMM54" s="687"/>
      <c r="QMN54" s="687"/>
      <c r="QMO54" s="687"/>
      <c r="QMP54" s="687"/>
      <c r="QMQ54" s="687"/>
      <c r="QMR54" s="687"/>
      <c r="QMS54" s="687"/>
      <c r="QMT54" s="687"/>
      <c r="QMU54" s="687"/>
      <c r="QMV54" s="687"/>
      <c r="QMW54" s="687"/>
      <c r="QMX54" s="687"/>
      <c r="QMY54" s="687"/>
      <c r="QMZ54" s="687"/>
      <c r="QNA54" s="687"/>
      <c r="QNB54" s="687"/>
      <c r="QNC54" s="687"/>
      <c r="QND54" s="687"/>
      <c r="QNE54" s="687"/>
      <c r="QNF54" s="687"/>
      <c r="QNG54" s="687"/>
      <c r="QNH54" s="687"/>
      <c r="QNI54" s="687"/>
      <c r="QNJ54" s="687"/>
      <c r="QNK54" s="687"/>
      <c r="QNL54" s="687"/>
      <c r="QNM54" s="687"/>
      <c r="QNN54" s="687"/>
      <c r="QNO54" s="687"/>
      <c r="QNP54" s="687"/>
      <c r="QNQ54" s="687"/>
      <c r="QNR54" s="687"/>
      <c r="QNS54" s="687"/>
      <c r="QNT54" s="687"/>
      <c r="QNU54" s="687"/>
      <c r="QNV54" s="687"/>
      <c r="QNW54" s="687"/>
      <c r="QNX54" s="687"/>
      <c r="QNY54" s="687"/>
      <c r="QNZ54" s="687"/>
      <c r="QOA54" s="687"/>
      <c r="QOB54" s="687"/>
      <c r="QOC54" s="687"/>
      <c r="QOD54" s="687"/>
      <c r="QOE54" s="687"/>
      <c r="QOF54" s="687"/>
      <c r="QOG54" s="687"/>
      <c r="QOH54" s="687"/>
      <c r="QOI54" s="687"/>
      <c r="QOJ54" s="687"/>
      <c r="QOK54" s="687"/>
      <c r="QOL54" s="687"/>
      <c r="QOM54" s="687"/>
      <c r="QON54" s="687"/>
      <c r="QOO54" s="687"/>
      <c r="QOP54" s="687"/>
      <c r="QOQ54" s="687"/>
      <c r="QOR54" s="687"/>
      <c r="QOS54" s="687"/>
      <c r="QOT54" s="687"/>
      <c r="QOU54" s="687"/>
      <c r="QOV54" s="687"/>
      <c r="QOW54" s="687"/>
      <c r="QOX54" s="687"/>
      <c r="QOY54" s="687"/>
      <c r="QOZ54" s="687"/>
      <c r="QPA54" s="687"/>
      <c r="QPB54" s="687"/>
      <c r="QPC54" s="687"/>
      <c r="QPD54" s="687"/>
      <c r="QPE54" s="687"/>
      <c r="QPF54" s="687"/>
      <c r="QPG54" s="687"/>
      <c r="QPH54" s="687"/>
      <c r="QPI54" s="687"/>
      <c r="QPJ54" s="687"/>
      <c r="QPK54" s="687"/>
      <c r="QPL54" s="687"/>
      <c r="QPM54" s="687"/>
      <c r="QPN54" s="687"/>
      <c r="QPO54" s="687"/>
      <c r="QPP54" s="687"/>
      <c r="QPQ54" s="687"/>
      <c r="QPR54" s="687"/>
      <c r="QPS54" s="687"/>
      <c r="QPT54" s="687"/>
      <c r="QPU54" s="687"/>
      <c r="QPV54" s="687"/>
      <c r="QPW54" s="687"/>
      <c r="QPX54" s="687"/>
      <c r="QPY54" s="687"/>
      <c r="QPZ54" s="687"/>
      <c r="QQA54" s="687"/>
      <c r="QQB54" s="687"/>
      <c r="QQC54" s="687"/>
      <c r="QQD54" s="687"/>
      <c r="QQE54" s="687"/>
      <c r="QQF54" s="687"/>
      <c r="QQG54" s="687"/>
      <c r="QQH54" s="687"/>
      <c r="QQI54" s="687"/>
      <c r="QQJ54" s="687"/>
      <c r="QQK54" s="687"/>
      <c r="QQL54" s="687"/>
      <c r="QQM54" s="687"/>
      <c r="QQN54" s="687"/>
      <c r="QQO54" s="687"/>
      <c r="QQP54" s="687"/>
      <c r="QQQ54" s="687"/>
      <c r="QQR54" s="687"/>
      <c r="QQS54" s="687"/>
      <c r="QQT54" s="687"/>
      <c r="QQU54" s="687"/>
      <c r="QQV54" s="687"/>
      <c r="QQW54" s="687"/>
      <c r="QQX54" s="687"/>
      <c r="QQY54" s="687"/>
      <c r="QQZ54" s="687"/>
      <c r="QRA54" s="687"/>
      <c r="QRB54" s="687"/>
      <c r="QRC54" s="687"/>
      <c r="QRD54" s="687"/>
      <c r="QRE54" s="687"/>
      <c r="QRF54" s="687"/>
      <c r="QRG54" s="687"/>
      <c r="QRH54" s="687"/>
      <c r="QRI54" s="687"/>
      <c r="QRJ54" s="687"/>
      <c r="QRK54" s="687"/>
      <c r="QRL54" s="687"/>
      <c r="QRM54" s="687"/>
      <c r="QRN54" s="687"/>
      <c r="QRO54" s="687"/>
      <c r="QRP54" s="687"/>
      <c r="QRQ54" s="687"/>
      <c r="QRR54" s="687"/>
      <c r="QRS54" s="687"/>
      <c r="QRT54" s="687"/>
      <c r="QRU54" s="687"/>
      <c r="QRV54" s="687"/>
      <c r="QRW54" s="687"/>
      <c r="QRX54" s="687"/>
      <c r="QRY54" s="687"/>
      <c r="QRZ54" s="687"/>
      <c r="QSA54" s="687"/>
      <c r="QSB54" s="687"/>
      <c r="QSC54" s="687"/>
      <c r="QSD54" s="687"/>
      <c r="QSE54" s="687"/>
      <c r="QSF54" s="687"/>
      <c r="QSG54" s="687"/>
      <c r="QSH54" s="687"/>
      <c r="QSI54" s="687"/>
      <c r="QSJ54" s="687"/>
      <c r="QSK54" s="687"/>
      <c r="QSL54" s="687"/>
      <c r="QSM54" s="687"/>
      <c r="QSN54" s="687"/>
      <c r="QSO54" s="687"/>
      <c r="QSP54" s="687"/>
      <c r="QSQ54" s="687"/>
      <c r="QSR54" s="687"/>
      <c r="QSS54" s="687"/>
      <c r="QST54" s="687"/>
      <c r="QSU54" s="687"/>
      <c r="QSV54" s="687"/>
      <c r="QSW54" s="687"/>
      <c r="QSX54" s="687"/>
      <c r="QSY54" s="687"/>
      <c r="QSZ54" s="687"/>
      <c r="QTA54" s="687"/>
      <c r="QTB54" s="687"/>
      <c r="QTC54" s="687"/>
      <c r="QTD54" s="687"/>
      <c r="QTE54" s="687"/>
      <c r="QTF54" s="687"/>
      <c r="QTG54" s="687"/>
      <c r="QTH54" s="687"/>
      <c r="QTI54" s="687"/>
      <c r="QTJ54" s="687"/>
      <c r="QTK54" s="687"/>
      <c r="QTL54" s="687"/>
      <c r="QTM54" s="687"/>
      <c r="QTN54" s="687"/>
      <c r="QTO54" s="687"/>
      <c r="QTP54" s="687"/>
      <c r="QTQ54" s="687"/>
      <c r="QTR54" s="687"/>
      <c r="QTS54" s="687"/>
      <c r="QTT54" s="687"/>
      <c r="QTU54" s="687"/>
      <c r="QTV54" s="687"/>
      <c r="QTW54" s="687"/>
      <c r="QTX54" s="687"/>
      <c r="QTY54" s="687"/>
      <c r="QTZ54" s="687"/>
      <c r="QUA54" s="687"/>
      <c r="QUB54" s="687"/>
      <c r="QUC54" s="687"/>
      <c r="QUD54" s="687"/>
      <c r="QUE54" s="687"/>
      <c r="QUF54" s="687"/>
      <c r="QUG54" s="687"/>
      <c r="QUH54" s="687"/>
      <c r="QUI54" s="687"/>
      <c r="QUJ54" s="687"/>
      <c r="QUK54" s="687"/>
      <c r="QUL54" s="687"/>
      <c r="QUM54" s="687"/>
      <c r="QUN54" s="687"/>
      <c r="QUO54" s="687"/>
      <c r="QUP54" s="687"/>
      <c r="QUQ54" s="687"/>
      <c r="QUR54" s="687"/>
      <c r="QUS54" s="687"/>
      <c r="QUT54" s="687"/>
      <c r="QUU54" s="687"/>
      <c r="QUV54" s="687"/>
      <c r="QUW54" s="687"/>
      <c r="QUX54" s="687"/>
      <c r="QUY54" s="687"/>
      <c r="QUZ54" s="687"/>
      <c r="QVA54" s="687"/>
      <c r="QVB54" s="687"/>
      <c r="QVC54" s="687"/>
      <c r="QVD54" s="687"/>
      <c r="QVE54" s="687"/>
      <c r="QVF54" s="687"/>
      <c r="QVG54" s="687"/>
      <c r="QVH54" s="687"/>
      <c r="QVI54" s="687"/>
      <c r="QVJ54" s="687"/>
      <c r="QVK54" s="687"/>
      <c r="QVL54" s="687"/>
      <c r="QVM54" s="687"/>
      <c r="QVN54" s="687"/>
      <c r="QVO54" s="687"/>
      <c r="QVP54" s="687"/>
      <c r="QVQ54" s="687"/>
      <c r="QVR54" s="687"/>
      <c r="QVS54" s="687"/>
      <c r="QVT54" s="687"/>
      <c r="QVU54" s="687"/>
      <c r="QVV54" s="687"/>
      <c r="QVW54" s="687"/>
      <c r="QVX54" s="687"/>
      <c r="QVY54" s="687"/>
      <c r="QVZ54" s="687"/>
      <c r="QWA54" s="687"/>
      <c r="QWB54" s="687"/>
      <c r="QWC54" s="687"/>
      <c r="QWD54" s="687"/>
      <c r="QWE54" s="687"/>
      <c r="QWF54" s="687"/>
      <c r="QWG54" s="687"/>
      <c r="QWH54" s="687"/>
      <c r="QWI54" s="687"/>
      <c r="QWJ54" s="687"/>
      <c r="QWK54" s="687"/>
      <c r="QWL54" s="687"/>
      <c r="QWM54" s="687"/>
      <c r="QWN54" s="687"/>
      <c r="QWO54" s="687"/>
      <c r="QWP54" s="687"/>
      <c r="QWQ54" s="687"/>
      <c r="QWR54" s="687"/>
      <c r="QWS54" s="687"/>
      <c r="QWT54" s="687"/>
      <c r="QWU54" s="687"/>
      <c r="QWV54" s="687"/>
      <c r="QWW54" s="687"/>
      <c r="QWX54" s="687"/>
      <c r="QWY54" s="687"/>
      <c r="QWZ54" s="687"/>
      <c r="QXA54" s="687"/>
      <c r="QXB54" s="687"/>
      <c r="QXC54" s="687"/>
      <c r="QXD54" s="687"/>
      <c r="QXE54" s="687"/>
      <c r="QXF54" s="687"/>
      <c r="QXG54" s="687"/>
      <c r="QXH54" s="687"/>
      <c r="QXI54" s="687"/>
      <c r="QXJ54" s="687"/>
      <c r="QXK54" s="687"/>
      <c r="QXL54" s="687"/>
      <c r="QXM54" s="687"/>
      <c r="QXN54" s="687"/>
      <c r="QXO54" s="687"/>
      <c r="QXP54" s="687"/>
      <c r="QXQ54" s="687"/>
      <c r="QXR54" s="687"/>
      <c r="QXS54" s="687"/>
      <c r="QXT54" s="687"/>
      <c r="QXU54" s="687"/>
      <c r="QXV54" s="687"/>
      <c r="QXW54" s="687"/>
      <c r="QXX54" s="687"/>
      <c r="QXY54" s="687"/>
      <c r="QXZ54" s="687"/>
      <c r="QYA54" s="687"/>
      <c r="QYB54" s="687"/>
      <c r="QYC54" s="687"/>
      <c r="QYD54" s="687"/>
      <c r="QYE54" s="687"/>
      <c r="QYF54" s="687"/>
      <c r="QYG54" s="687"/>
      <c r="QYH54" s="687"/>
      <c r="QYI54" s="687"/>
      <c r="QYJ54" s="687"/>
      <c r="QYK54" s="687"/>
      <c r="QYL54" s="687"/>
      <c r="QYM54" s="687"/>
      <c r="QYN54" s="687"/>
      <c r="QYO54" s="687"/>
      <c r="QYP54" s="687"/>
      <c r="QYQ54" s="687"/>
      <c r="QYR54" s="687"/>
      <c r="QYS54" s="687"/>
      <c r="QYT54" s="687"/>
      <c r="QYU54" s="687"/>
      <c r="QYV54" s="687"/>
      <c r="QYW54" s="687"/>
      <c r="QYX54" s="687"/>
      <c r="QYY54" s="687"/>
      <c r="QYZ54" s="687"/>
      <c r="QZA54" s="687"/>
      <c r="QZB54" s="687"/>
      <c r="QZC54" s="687"/>
      <c r="QZD54" s="687"/>
      <c r="QZE54" s="687"/>
      <c r="QZF54" s="687"/>
      <c r="QZG54" s="687"/>
      <c r="QZH54" s="687"/>
      <c r="QZI54" s="687"/>
      <c r="QZJ54" s="687"/>
      <c r="QZK54" s="687"/>
      <c r="QZL54" s="687"/>
      <c r="QZM54" s="687"/>
      <c r="QZN54" s="687"/>
      <c r="QZO54" s="687"/>
      <c r="QZP54" s="687"/>
      <c r="QZQ54" s="687"/>
      <c r="QZR54" s="687"/>
      <c r="QZS54" s="687"/>
      <c r="QZT54" s="687"/>
      <c r="QZU54" s="687"/>
      <c r="QZV54" s="687"/>
      <c r="QZW54" s="687"/>
      <c r="QZX54" s="687"/>
      <c r="QZY54" s="687"/>
      <c r="QZZ54" s="687"/>
      <c r="RAA54" s="687"/>
      <c r="RAB54" s="687"/>
      <c r="RAC54" s="687"/>
      <c r="RAD54" s="687"/>
      <c r="RAE54" s="687"/>
      <c r="RAF54" s="687"/>
      <c r="RAG54" s="687"/>
      <c r="RAH54" s="687"/>
      <c r="RAI54" s="687"/>
      <c r="RAJ54" s="687"/>
      <c r="RAK54" s="687"/>
      <c r="RAL54" s="687"/>
      <c r="RAM54" s="687"/>
      <c r="RAN54" s="687"/>
      <c r="RAO54" s="687"/>
      <c r="RAP54" s="687"/>
      <c r="RAQ54" s="687"/>
      <c r="RAR54" s="687"/>
      <c r="RAS54" s="687"/>
      <c r="RAT54" s="687"/>
      <c r="RAU54" s="687"/>
      <c r="RAV54" s="687"/>
      <c r="RAW54" s="687"/>
      <c r="RAX54" s="687"/>
      <c r="RAY54" s="687"/>
      <c r="RAZ54" s="687"/>
      <c r="RBA54" s="687"/>
      <c r="RBB54" s="687"/>
      <c r="RBC54" s="687"/>
      <c r="RBD54" s="687"/>
      <c r="RBE54" s="687"/>
      <c r="RBF54" s="687"/>
      <c r="RBG54" s="687"/>
      <c r="RBH54" s="687"/>
      <c r="RBI54" s="687"/>
      <c r="RBJ54" s="687"/>
      <c r="RBK54" s="687"/>
      <c r="RBL54" s="687"/>
      <c r="RBM54" s="687"/>
      <c r="RBN54" s="687"/>
      <c r="RBO54" s="687"/>
      <c r="RBP54" s="687"/>
      <c r="RBQ54" s="687"/>
      <c r="RBR54" s="687"/>
      <c r="RBS54" s="687"/>
      <c r="RBT54" s="687"/>
      <c r="RBU54" s="687"/>
      <c r="RBV54" s="687"/>
      <c r="RBW54" s="687"/>
      <c r="RBX54" s="687"/>
      <c r="RBY54" s="687"/>
      <c r="RBZ54" s="687"/>
      <c r="RCA54" s="687"/>
      <c r="RCB54" s="687"/>
      <c r="RCC54" s="687"/>
      <c r="RCD54" s="687"/>
      <c r="RCE54" s="687"/>
      <c r="RCF54" s="687"/>
      <c r="RCG54" s="687"/>
      <c r="RCH54" s="687"/>
      <c r="RCI54" s="687"/>
      <c r="RCJ54" s="687"/>
      <c r="RCK54" s="687"/>
      <c r="RCL54" s="687"/>
      <c r="RCM54" s="687"/>
      <c r="RCN54" s="687"/>
      <c r="RCO54" s="687"/>
      <c r="RCP54" s="687"/>
      <c r="RCQ54" s="687"/>
      <c r="RCR54" s="687"/>
      <c r="RCS54" s="687"/>
      <c r="RCT54" s="687"/>
      <c r="RCU54" s="687"/>
      <c r="RCV54" s="687"/>
      <c r="RCW54" s="687"/>
      <c r="RCX54" s="687"/>
      <c r="RCY54" s="687"/>
      <c r="RCZ54" s="687"/>
      <c r="RDA54" s="687"/>
      <c r="RDB54" s="687"/>
      <c r="RDC54" s="687"/>
      <c r="RDD54" s="687"/>
      <c r="RDE54" s="687"/>
      <c r="RDF54" s="687"/>
      <c r="RDG54" s="687"/>
      <c r="RDH54" s="687"/>
      <c r="RDI54" s="687"/>
      <c r="RDJ54" s="687"/>
      <c r="RDK54" s="687"/>
      <c r="RDL54" s="687"/>
      <c r="RDM54" s="687"/>
      <c r="RDN54" s="687"/>
      <c r="RDO54" s="687"/>
      <c r="RDP54" s="687"/>
      <c r="RDQ54" s="687"/>
      <c r="RDR54" s="687"/>
      <c r="RDS54" s="687"/>
      <c r="RDT54" s="687"/>
      <c r="RDU54" s="687"/>
      <c r="RDV54" s="687"/>
      <c r="RDW54" s="687"/>
      <c r="RDX54" s="687"/>
      <c r="RDY54" s="687"/>
      <c r="RDZ54" s="687"/>
      <c r="REA54" s="687"/>
      <c r="REB54" s="687"/>
      <c r="REC54" s="687"/>
      <c r="RED54" s="687"/>
      <c r="REE54" s="687"/>
      <c r="REF54" s="687"/>
      <c r="REG54" s="687"/>
      <c r="REH54" s="687"/>
      <c r="REI54" s="687"/>
      <c r="REJ54" s="687"/>
      <c r="REK54" s="687"/>
      <c r="REL54" s="687"/>
      <c r="REM54" s="687"/>
      <c r="REN54" s="687"/>
      <c r="REO54" s="687"/>
      <c r="REP54" s="687"/>
      <c r="REQ54" s="687"/>
      <c r="RER54" s="687"/>
      <c r="RES54" s="687"/>
      <c r="RET54" s="687"/>
      <c r="REU54" s="687"/>
      <c r="REV54" s="687"/>
      <c r="REW54" s="687"/>
      <c r="REX54" s="687"/>
      <c r="REY54" s="687"/>
      <c r="REZ54" s="687"/>
      <c r="RFA54" s="687"/>
      <c r="RFB54" s="687"/>
      <c r="RFC54" s="687"/>
      <c r="RFD54" s="687"/>
      <c r="RFE54" s="687"/>
      <c r="RFF54" s="687"/>
      <c r="RFG54" s="687"/>
      <c r="RFH54" s="687"/>
      <c r="RFI54" s="687"/>
      <c r="RFJ54" s="687"/>
      <c r="RFK54" s="687"/>
      <c r="RFL54" s="687"/>
      <c r="RFM54" s="687"/>
      <c r="RFN54" s="687"/>
      <c r="RFO54" s="687"/>
      <c r="RFP54" s="687"/>
      <c r="RFQ54" s="687"/>
      <c r="RFR54" s="687"/>
      <c r="RFS54" s="687"/>
      <c r="RFT54" s="687"/>
      <c r="RFU54" s="687"/>
      <c r="RFV54" s="687"/>
      <c r="RFW54" s="687"/>
      <c r="RFX54" s="687"/>
      <c r="RFY54" s="687"/>
      <c r="RFZ54" s="687"/>
      <c r="RGA54" s="687"/>
      <c r="RGB54" s="687"/>
      <c r="RGC54" s="687"/>
      <c r="RGD54" s="687"/>
      <c r="RGE54" s="687"/>
      <c r="RGF54" s="687"/>
      <c r="RGG54" s="687"/>
      <c r="RGH54" s="687"/>
      <c r="RGI54" s="687"/>
      <c r="RGJ54" s="687"/>
      <c r="RGK54" s="687"/>
      <c r="RGL54" s="687"/>
      <c r="RGM54" s="687"/>
      <c r="RGN54" s="687"/>
      <c r="RGO54" s="687"/>
      <c r="RGP54" s="687"/>
      <c r="RGQ54" s="687"/>
      <c r="RGR54" s="687"/>
      <c r="RGS54" s="687"/>
      <c r="RGT54" s="687"/>
      <c r="RGU54" s="687"/>
      <c r="RGV54" s="687"/>
      <c r="RGW54" s="687"/>
      <c r="RGX54" s="687"/>
      <c r="RGY54" s="687"/>
      <c r="RGZ54" s="687"/>
      <c r="RHA54" s="687"/>
      <c r="RHB54" s="687"/>
      <c r="RHC54" s="687"/>
      <c r="RHD54" s="687"/>
      <c r="RHE54" s="687"/>
      <c r="RHF54" s="687"/>
      <c r="RHG54" s="687"/>
      <c r="RHH54" s="687"/>
      <c r="RHI54" s="687"/>
      <c r="RHJ54" s="687"/>
      <c r="RHK54" s="687"/>
      <c r="RHL54" s="687"/>
      <c r="RHM54" s="687"/>
      <c r="RHN54" s="687"/>
      <c r="RHO54" s="687"/>
      <c r="RHP54" s="687"/>
      <c r="RHQ54" s="687"/>
      <c r="RHR54" s="687"/>
      <c r="RHS54" s="687"/>
      <c r="RHT54" s="687"/>
      <c r="RHU54" s="687"/>
      <c r="RHV54" s="687"/>
      <c r="RHW54" s="687"/>
      <c r="RHX54" s="687"/>
      <c r="RHY54" s="687"/>
      <c r="RHZ54" s="687"/>
      <c r="RIA54" s="687"/>
      <c r="RIB54" s="687"/>
      <c r="RIC54" s="687"/>
      <c r="RID54" s="687"/>
      <c r="RIE54" s="687"/>
      <c r="RIF54" s="687"/>
      <c r="RIG54" s="687"/>
      <c r="RIH54" s="687"/>
      <c r="RII54" s="687"/>
      <c r="RIJ54" s="687"/>
      <c r="RIK54" s="687"/>
      <c r="RIL54" s="687"/>
      <c r="RIM54" s="687"/>
      <c r="RIN54" s="687"/>
      <c r="RIO54" s="687"/>
      <c r="RIP54" s="687"/>
      <c r="RIQ54" s="687"/>
      <c r="RIR54" s="687"/>
      <c r="RIS54" s="687"/>
      <c r="RIT54" s="687"/>
      <c r="RIU54" s="687"/>
      <c r="RIV54" s="687"/>
      <c r="RIW54" s="687"/>
      <c r="RIX54" s="687"/>
      <c r="RIY54" s="687"/>
      <c r="RIZ54" s="687"/>
      <c r="RJA54" s="687"/>
      <c r="RJB54" s="687"/>
      <c r="RJC54" s="687"/>
      <c r="RJD54" s="687"/>
      <c r="RJE54" s="687"/>
      <c r="RJF54" s="687"/>
      <c r="RJG54" s="687"/>
      <c r="RJH54" s="687"/>
      <c r="RJI54" s="687"/>
      <c r="RJJ54" s="687"/>
      <c r="RJK54" s="687"/>
      <c r="RJL54" s="687"/>
      <c r="RJM54" s="687"/>
      <c r="RJN54" s="687"/>
      <c r="RJO54" s="687"/>
      <c r="RJP54" s="687"/>
      <c r="RJQ54" s="687"/>
      <c r="RJR54" s="687"/>
      <c r="RJS54" s="687"/>
      <c r="RJT54" s="687"/>
      <c r="RJU54" s="687"/>
      <c r="RJV54" s="687"/>
      <c r="RJW54" s="687"/>
      <c r="RJX54" s="687"/>
      <c r="RJY54" s="687"/>
      <c r="RJZ54" s="687"/>
      <c r="RKA54" s="687"/>
      <c r="RKB54" s="687"/>
      <c r="RKC54" s="687"/>
      <c r="RKD54" s="687"/>
      <c r="RKE54" s="687"/>
      <c r="RKF54" s="687"/>
      <c r="RKG54" s="687"/>
      <c r="RKH54" s="687"/>
      <c r="RKI54" s="687"/>
      <c r="RKJ54" s="687"/>
      <c r="RKK54" s="687"/>
      <c r="RKL54" s="687"/>
      <c r="RKM54" s="687"/>
      <c r="RKN54" s="687"/>
      <c r="RKO54" s="687"/>
      <c r="RKP54" s="687"/>
      <c r="RKQ54" s="687"/>
      <c r="RKR54" s="687"/>
      <c r="RKS54" s="687"/>
      <c r="RKT54" s="687"/>
      <c r="RKU54" s="687"/>
      <c r="RKV54" s="687"/>
      <c r="RKW54" s="687"/>
      <c r="RKX54" s="687"/>
      <c r="RKY54" s="687"/>
      <c r="RKZ54" s="687"/>
      <c r="RLA54" s="687"/>
      <c r="RLB54" s="687"/>
      <c r="RLC54" s="687"/>
      <c r="RLD54" s="687"/>
      <c r="RLE54" s="687"/>
      <c r="RLF54" s="687"/>
      <c r="RLG54" s="687"/>
      <c r="RLH54" s="687"/>
      <c r="RLI54" s="687"/>
      <c r="RLJ54" s="687"/>
      <c r="RLK54" s="687"/>
      <c r="RLL54" s="687"/>
      <c r="RLM54" s="687"/>
      <c r="RLN54" s="687"/>
      <c r="RLO54" s="687"/>
      <c r="RLP54" s="687"/>
      <c r="RLQ54" s="687"/>
      <c r="RLR54" s="687"/>
      <c r="RLS54" s="687"/>
      <c r="RLT54" s="687"/>
      <c r="RLU54" s="687"/>
      <c r="RLV54" s="687"/>
      <c r="RLW54" s="687"/>
      <c r="RLX54" s="687"/>
      <c r="RLY54" s="687"/>
      <c r="RLZ54" s="687"/>
      <c r="RMA54" s="687"/>
      <c r="RMB54" s="687"/>
      <c r="RMC54" s="687"/>
      <c r="RMD54" s="687"/>
      <c r="RME54" s="687"/>
      <c r="RMF54" s="687"/>
      <c r="RMG54" s="687"/>
      <c r="RMH54" s="687"/>
      <c r="RMI54" s="687"/>
      <c r="RMJ54" s="687"/>
      <c r="RMK54" s="687"/>
      <c r="RML54" s="687"/>
      <c r="RMM54" s="687"/>
      <c r="RMN54" s="687"/>
      <c r="RMO54" s="687"/>
      <c r="RMP54" s="687"/>
      <c r="RMQ54" s="687"/>
      <c r="RMR54" s="687"/>
      <c r="RMS54" s="687"/>
      <c r="RMT54" s="687"/>
      <c r="RMU54" s="687"/>
      <c r="RMV54" s="687"/>
      <c r="RMW54" s="687"/>
      <c r="RMX54" s="687"/>
      <c r="RMY54" s="687"/>
      <c r="RMZ54" s="687"/>
      <c r="RNA54" s="687"/>
      <c r="RNB54" s="687"/>
      <c r="RNC54" s="687"/>
      <c r="RND54" s="687"/>
      <c r="RNE54" s="687"/>
      <c r="RNF54" s="687"/>
      <c r="RNG54" s="687"/>
      <c r="RNH54" s="687"/>
      <c r="RNI54" s="687"/>
      <c r="RNJ54" s="687"/>
      <c r="RNK54" s="687"/>
      <c r="RNL54" s="687"/>
      <c r="RNM54" s="687"/>
      <c r="RNN54" s="687"/>
      <c r="RNO54" s="687"/>
      <c r="RNP54" s="687"/>
      <c r="RNQ54" s="687"/>
      <c r="RNR54" s="687"/>
      <c r="RNS54" s="687"/>
      <c r="RNT54" s="687"/>
      <c r="RNU54" s="687"/>
      <c r="RNV54" s="687"/>
      <c r="RNW54" s="687"/>
      <c r="RNX54" s="687"/>
      <c r="RNY54" s="687"/>
      <c r="RNZ54" s="687"/>
      <c r="ROA54" s="687"/>
      <c r="ROB54" s="687"/>
      <c r="ROC54" s="687"/>
      <c r="ROD54" s="687"/>
      <c r="ROE54" s="687"/>
      <c r="ROF54" s="687"/>
      <c r="ROG54" s="687"/>
      <c r="ROH54" s="687"/>
      <c r="ROI54" s="687"/>
      <c r="ROJ54" s="687"/>
      <c r="ROK54" s="687"/>
      <c r="ROL54" s="687"/>
      <c r="ROM54" s="687"/>
      <c r="RON54" s="687"/>
      <c r="ROO54" s="687"/>
      <c r="ROP54" s="687"/>
      <c r="ROQ54" s="687"/>
      <c r="ROR54" s="687"/>
      <c r="ROS54" s="687"/>
      <c r="ROT54" s="687"/>
      <c r="ROU54" s="687"/>
      <c r="ROV54" s="687"/>
      <c r="ROW54" s="687"/>
      <c r="ROX54" s="687"/>
      <c r="ROY54" s="687"/>
      <c r="ROZ54" s="687"/>
      <c r="RPA54" s="687"/>
      <c r="RPB54" s="687"/>
      <c r="RPC54" s="687"/>
      <c r="RPD54" s="687"/>
      <c r="RPE54" s="687"/>
      <c r="RPF54" s="687"/>
      <c r="RPG54" s="687"/>
      <c r="RPH54" s="687"/>
      <c r="RPI54" s="687"/>
      <c r="RPJ54" s="687"/>
      <c r="RPK54" s="687"/>
      <c r="RPL54" s="687"/>
      <c r="RPM54" s="687"/>
      <c r="RPN54" s="687"/>
      <c r="RPO54" s="687"/>
      <c r="RPP54" s="687"/>
      <c r="RPQ54" s="687"/>
      <c r="RPR54" s="687"/>
      <c r="RPS54" s="687"/>
      <c r="RPT54" s="687"/>
      <c r="RPU54" s="687"/>
      <c r="RPV54" s="687"/>
      <c r="RPW54" s="687"/>
      <c r="RPX54" s="687"/>
      <c r="RPY54" s="687"/>
      <c r="RPZ54" s="687"/>
      <c r="RQA54" s="687"/>
      <c r="RQB54" s="687"/>
      <c r="RQC54" s="687"/>
      <c r="RQD54" s="687"/>
      <c r="RQE54" s="687"/>
      <c r="RQF54" s="687"/>
      <c r="RQG54" s="687"/>
      <c r="RQH54" s="687"/>
      <c r="RQI54" s="687"/>
      <c r="RQJ54" s="687"/>
      <c r="RQK54" s="687"/>
      <c r="RQL54" s="687"/>
      <c r="RQM54" s="687"/>
      <c r="RQN54" s="687"/>
      <c r="RQO54" s="687"/>
      <c r="RQP54" s="687"/>
      <c r="RQQ54" s="687"/>
      <c r="RQR54" s="687"/>
      <c r="RQS54" s="687"/>
      <c r="RQT54" s="687"/>
      <c r="RQU54" s="687"/>
      <c r="RQV54" s="687"/>
      <c r="RQW54" s="687"/>
      <c r="RQX54" s="687"/>
      <c r="RQY54" s="687"/>
      <c r="RQZ54" s="687"/>
      <c r="RRA54" s="687"/>
      <c r="RRB54" s="687"/>
      <c r="RRC54" s="687"/>
      <c r="RRD54" s="687"/>
      <c r="RRE54" s="687"/>
      <c r="RRF54" s="687"/>
      <c r="RRG54" s="687"/>
      <c r="RRH54" s="687"/>
      <c r="RRI54" s="687"/>
      <c r="RRJ54" s="687"/>
      <c r="RRK54" s="687"/>
      <c r="RRL54" s="687"/>
      <c r="RRM54" s="687"/>
      <c r="RRN54" s="687"/>
      <c r="RRO54" s="687"/>
      <c r="RRP54" s="687"/>
      <c r="RRQ54" s="687"/>
      <c r="RRR54" s="687"/>
      <c r="RRS54" s="687"/>
      <c r="RRT54" s="687"/>
      <c r="RRU54" s="687"/>
      <c r="RRV54" s="687"/>
      <c r="RRW54" s="687"/>
      <c r="RRX54" s="687"/>
      <c r="RRY54" s="687"/>
      <c r="RRZ54" s="687"/>
      <c r="RSA54" s="687"/>
      <c r="RSB54" s="687"/>
      <c r="RSC54" s="687"/>
      <c r="RSD54" s="687"/>
      <c r="RSE54" s="687"/>
      <c r="RSF54" s="687"/>
      <c r="RSG54" s="687"/>
      <c r="RSH54" s="687"/>
      <c r="RSI54" s="687"/>
      <c r="RSJ54" s="687"/>
      <c r="RSK54" s="687"/>
      <c r="RSL54" s="687"/>
      <c r="RSM54" s="687"/>
      <c r="RSN54" s="687"/>
      <c r="RSO54" s="687"/>
      <c r="RSP54" s="687"/>
      <c r="RSQ54" s="687"/>
      <c r="RSR54" s="687"/>
      <c r="RSS54" s="687"/>
      <c r="RST54" s="687"/>
      <c r="RSU54" s="687"/>
      <c r="RSV54" s="687"/>
      <c r="RSW54" s="687"/>
      <c r="RSX54" s="687"/>
      <c r="RSY54" s="687"/>
      <c r="RSZ54" s="687"/>
      <c r="RTA54" s="687"/>
      <c r="RTB54" s="687"/>
      <c r="RTC54" s="687"/>
      <c r="RTD54" s="687"/>
      <c r="RTE54" s="687"/>
      <c r="RTF54" s="687"/>
      <c r="RTG54" s="687"/>
      <c r="RTH54" s="687"/>
      <c r="RTI54" s="687"/>
      <c r="RTJ54" s="687"/>
      <c r="RTK54" s="687"/>
      <c r="RTL54" s="687"/>
      <c r="RTM54" s="687"/>
      <c r="RTN54" s="687"/>
      <c r="RTO54" s="687"/>
      <c r="RTP54" s="687"/>
      <c r="RTQ54" s="687"/>
      <c r="RTR54" s="687"/>
      <c r="RTS54" s="687"/>
      <c r="RTT54" s="687"/>
      <c r="RTU54" s="687"/>
      <c r="RTV54" s="687"/>
      <c r="RTW54" s="687"/>
      <c r="RTX54" s="687"/>
      <c r="RTY54" s="687"/>
      <c r="RTZ54" s="687"/>
      <c r="RUA54" s="687"/>
      <c r="RUB54" s="687"/>
      <c r="RUC54" s="687"/>
      <c r="RUD54" s="687"/>
      <c r="RUE54" s="687"/>
      <c r="RUF54" s="687"/>
      <c r="RUG54" s="687"/>
      <c r="RUH54" s="687"/>
      <c r="RUI54" s="687"/>
      <c r="RUJ54" s="687"/>
      <c r="RUK54" s="687"/>
      <c r="RUL54" s="687"/>
      <c r="RUM54" s="687"/>
      <c r="RUN54" s="687"/>
      <c r="RUO54" s="687"/>
      <c r="RUP54" s="687"/>
      <c r="RUQ54" s="687"/>
      <c r="RUR54" s="687"/>
      <c r="RUS54" s="687"/>
      <c r="RUT54" s="687"/>
      <c r="RUU54" s="687"/>
      <c r="RUV54" s="687"/>
      <c r="RUW54" s="687"/>
      <c r="RUX54" s="687"/>
      <c r="RUY54" s="687"/>
      <c r="RUZ54" s="687"/>
      <c r="RVA54" s="687"/>
      <c r="RVB54" s="687"/>
      <c r="RVC54" s="687"/>
      <c r="RVD54" s="687"/>
      <c r="RVE54" s="687"/>
      <c r="RVF54" s="687"/>
      <c r="RVG54" s="687"/>
      <c r="RVH54" s="687"/>
      <c r="RVI54" s="687"/>
      <c r="RVJ54" s="687"/>
      <c r="RVK54" s="687"/>
      <c r="RVL54" s="687"/>
      <c r="RVM54" s="687"/>
      <c r="RVN54" s="687"/>
      <c r="RVO54" s="687"/>
      <c r="RVP54" s="687"/>
      <c r="RVQ54" s="687"/>
      <c r="RVR54" s="687"/>
      <c r="RVS54" s="687"/>
      <c r="RVT54" s="687"/>
      <c r="RVU54" s="687"/>
      <c r="RVV54" s="687"/>
      <c r="RVW54" s="687"/>
      <c r="RVX54" s="687"/>
      <c r="RVY54" s="687"/>
      <c r="RVZ54" s="687"/>
      <c r="RWA54" s="687"/>
      <c r="RWB54" s="687"/>
      <c r="RWC54" s="687"/>
      <c r="RWD54" s="687"/>
      <c r="RWE54" s="687"/>
      <c r="RWF54" s="687"/>
      <c r="RWG54" s="687"/>
      <c r="RWH54" s="687"/>
      <c r="RWI54" s="687"/>
      <c r="RWJ54" s="687"/>
      <c r="RWK54" s="687"/>
      <c r="RWL54" s="687"/>
      <c r="RWM54" s="687"/>
      <c r="RWN54" s="687"/>
      <c r="RWO54" s="687"/>
      <c r="RWP54" s="687"/>
      <c r="RWQ54" s="687"/>
      <c r="RWR54" s="687"/>
      <c r="RWS54" s="687"/>
      <c r="RWT54" s="687"/>
      <c r="RWU54" s="687"/>
      <c r="RWV54" s="687"/>
      <c r="RWW54" s="687"/>
      <c r="RWX54" s="687"/>
      <c r="RWY54" s="687"/>
      <c r="RWZ54" s="687"/>
      <c r="RXA54" s="687"/>
      <c r="RXB54" s="687"/>
      <c r="RXC54" s="687"/>
      <c r="RXD54" s="687"/>
      <c r="RXE54" s="687"/>
      <c r="RXF54" s="687"/>
      <c r="RXG54" s="687"/>
      <c r="RXH54" s="687"/>
      <c r="RXI54" s="687"/>
      <c r="RXJ54" s="687"/>
      <c r="RXK54" s="687"/>
      <c r="RXL54" s="687"/>
      <c r="RXM54" s="687"/>
      <c r="RXN54" s="687"/>
      <c r="RXO54" s="687"/>
      <c r="RXP54" s="687"/>
      <c r="RXQ54" s="687"/>
      <c r="RXR54" s="687"/>
      <c r="RXS54" s="687"/>
      <c r="RXT54" s="687"/>
      <c r="RXU54" s="687"/>
      <c r="RXV54" s="687"/>
      <c r="RXW54" s="687"/>
      <c r="RXX54" s="687"/>
      <c r="RXY54" s="687"/>
      <c r="RXZ54" s="687"/>
      <c r="RYA54" s="687"/>
      <c r="RYB54" s="687"/>
      <c r="RYC54" s="687"/>
      <c r="RYD54" s="687"/>
      <c r="RYE54" s="687"/>
      <c r="RYF54" s="687"/>
      <c r="RYG54" s="687"/>
      <c r="RYH54" s="687"/>
      <c r="RYI54" s="687"/>
      <c r="RYJ54" s="687"/>
      <c r="RYK54" s="687"/>
      <c r="RYL54" s="687"/>
      <c r="RYM54" s="687"/>
      <c r="RYN54" s="687"/>
      <c r="RYO54" s="687"/>
      <c r="RYP54" s="687"/>
      <c r="RYQ54" s="687"/>
      <c r="RYR54" s="687"/>
      <c r="RYS54" s="687"/>
      <c r="RYT54" s="687"/>
      <c r="RYU54" s="687"/>
      <c r="RYV54" s="687"/>
      <c r="RYW54" s="687"/>
      <c r="RYX54" s="687"/>
      <c r="RYY54" s="687"/>
      <c r="RYZ54" s="687"/>
      <c r="RZA54" s="687"/>
      <c r="RZB54" s="687"/>
      <c r="RZC54" s="687"/>
      <c r="RZD54" s="687"/>
      <c r="RZE54" s="687"/>
      <c r="RZF54" s="687"/>
      <c r="RZG54" s="687"/>
      <c r="RZH54" s="687"/>
      <c r="RZI54" s="687"/>
      <c r="RZJ54" s="687"/>
      <c r="RZK54" s="687"/>
      <c r="RZL54" s="687"/>
      <c r="RZM54" s="687"/>
      <c r="RZN54" s="687"/>
      <c r="RZO54" s="687"/>
      <c r="RZP54" s="687"/>
      <c r="RZQ54" s="687"/>
      <c r="RZR54" s="687"/>
      <c r="RZS54" s="687"/>
      <c r="RZT54" s="687"/>
      <c r="RZU54" s="687"/>
      <c r="RZV54" s="687"/>
      <c r="RZW54" s="687"/>
      <c r="RZX54" s="687"/>
      <c r="RZY54" s="687"/>
      <c r="RZZ54" s="687"/>
      <c r="SAA54" s="687"/>
      <c r="SAB54" s="687"/>
      <c r="SAC54" s="687"/>
      <c r="SAD54" s="687"/>
      <c r="SAE54" s="687"/>
      <c r="SAF54" s="687"/>
      <c r="SAG54" s="687"/>
      <c r="SAH54" s="687"/>
      <c r="SAI54" s="687"/>
      <c r="SAJ54" s="687"/>
      <c r="SAK54" s="687"/>
      <c r="SAL54" s="687"/>
      <c r="SAM54" s="687"/>
      <c r="SAN54" s="687"/>
      <c r="SAO54" s="687"/>
      <c r="SAP54" s="687"/>
      <c r="SAQ54" s="687"/>
      <c r="SAR54" s="687"/>
      <c r="SAS54" s="687"/>
      <c r="SAT54" s="687"/>
      <c r="SAU54" s="687"/>
      <c r="SAV54" s="687"/>
      <c r="SAW54" s="687"/>
      <c r="SAX54" s="687"/>
      <c r="SAY54" s="687"/>
      <c r="SAZ54" s="687"/>
      <c r="SBA54" s="687"/>
      <c r="SBB54" s="687"/>
      <c r="SBC54" s="687"/>
      <c r="SBD54" s="687"/>
      <c r="SBE54" s="687"/>
      <c r="SBF54" s="687"/>
      <c r="SBG54" s="687"/>
      <c r="SBH54" s="687"/>
      <c r="SBI54" s="687"/>
      <c r="SBJ54" s="687"/>
      <c r="SBK54" s="687"/>
      <c r="SBL54" s="687"/>
      <c r="SBM54" s="687"/>
      <c r="SBN54" s="687"/>
      <c r="SBO54" s="687"/>
      <c r="SBP54" s="687"/>
      <c r="SBQ54" s="687"/>
      <c r="SBR54" s="687"/>
      <c r="SBS54" s="687"/>
      <c r="SBT54" s="687"/>
      <c r="SBU54" s="687"/>
      <c r="SBV54" s="687"/>
      <c r="SBW54" s="687"/>
      <c r="SBX54" s="687"/>
      <c r="SBY54" s="687"/>
      <c r="SBZ54" s="687"/>
      <c r="SCA54" s="687"/>
      <c r="SCB54" s="687"/>
      <c r="SCC54" s="687"/>
      <c r="SCD54" s="687"/>
      <c r="SCE54" s="687"/>
      <c r="SCF54" s="687"/>
      <c r="SCG54" s="687"/>
      <c r="SCH54" s="687"/>
      <c r="SCI54" s="687"/>
      <c r="SCJ54" s="687"/>
      <c r="SCK54" s="687"/>
      <c r="SCL54" s="687"/>
      <c r="SCM54" s="687"/>
      <c r="SCN54" s="687"/>
      <c r="SCO54" s="687"/>
      <c r="SCP54" s="687"/>
      <c r="SCQ54" s="687"/>
      <c r="SCR54" s="687"/>
      <c r="SCS54" s="687"/>
      <c r="SCT54" s="687"/>
      <c r="SCU54" s="687"/>
      <c r="SCV54" s="687"/>
      <c r="SCW54" s="687"/>
      <c r="SCX54" s="687"/>
      <c r="SCY54" s="687"/>
      <c r="SCZ54" s="687"/>
      <c r="SDA54" s="687"/>
      <c r="SDB54" s="687"/>
      <c r="SDC54" s="687"/>
      <c r="SDD54" s="687"/>
      <c r="SDE54" s="687"/>
      <c r="SDF54" s="687"/>
      <c r="SDG54" s="687"/>
      <c r="SDH54" s="687"/>
      <c r="SDI54" s="687"/>
      <c r="SDJ54" s="687"/>
      <c r="SDK54" s="687"/>
      <c r="SDL54" s="687"/>
      <c r="SDM54" s="687"/>
      <c r="SDN54" s="687"/>
      <c r="SDO54" s="687"/>
      <c r="SDP54" s="687"/>
      <c r="SDQ54" s="687"/>
      <c r="SDR54" s="687"/>
      <c r="SDS54" s="687"/>
      <c r="SDT54" s="687"/>
      <c r="SDU54" s="687"/>
      <c r="SDV54" s="687"/>
      <c r="SDW54" s="687"/>
      <c r="SDX54" s="687"/>
      <c r="SDY54" s="687"/>
      <c r="SDZ54" s="687"/>
      <c r="SEA54" s="687"/>
      <c r="SEB54" s="687"/>
      <c r="SEC54" s="687"/>
      <c r="SED54" s="687"/>
      <c r="SEE54" s="687"/>
      <c r="SEF54" s="687"/>
      <c r="SEG54" s="687"/>
      <c r="SEH54" s="687"/>
      <c r="SEI54" s="687"/>
      <c r="SEJ54" s="687"/>
      <c r="SEK54" s="687"/>
      <c r="SEL54" s="687"/>
      <c r="SEM54" s="687"/>
      <c r="SEN54" s="687"/>
      <c r="SEO54" s="687"/>
      <c r="SEP54" s="687"/>
      <c r="SEQ54" s="687"/>
      <c r="SER54" s="687"/>
      <c r="SES54" s="687"/>
      <c r="SET54" s="687"/>
      <c r="SEU54" s="687"/>
      <c r="SEV54" s="687"/>
      <c r="SEW54" s="687"/>
      <c r="SEX54" s="687"/>
      <c r="SEY54" s="687"/>
      <c r="SEZ54" s="687"/>
      <c r="SFA54" s="687"/>
      <c r="SFB54" s="687"/>
      <c r="SFC54" s="687"/>
      <c r="SFD54" s="687"/>
      <c r="SFE54" s="687"/>
      <c r="SFF54" s="687"/>
      <c r="SFG54" s="687"/>
      <c r="SFH54" s="687"/>
      <c r="SFI54" s="687"/>
      <c r="SFJ54" s="687"/>
      <c r="SFK54" s="687"/>
      <c r="SFL54" s="687"/>
      <c r="SFM54" s="687"/>
      <c r="SFN54" s="687"/>
      <c r="SFO54" s="687"/>
      <c r="SFP54" s="687"/>
      <c r="SFQ54" s="687"/>
      <c r="SFR54" s="687"/>
      <c r="SFS54" s="687"/>
      <c r="SFT54" s="687"/>
      <c r="SFU54" s="687"/>
      <c r="SFV54" s="687"/>
      <c r="SFW54" s="687"/>
      <c r="SFX54" s="687"/>
      <c r="SFY54" s="687"/>
      <c r="SFZ54" s="687"/>
      <c r="SGA54" s="687"/>
      <c r="SGB54" s="687"/>
      <c r="SGC54" s="687"/>
      <c r="SGD54" s="687"/>
      <c r="SGE54" s="687"/>
      <c r="SGF54" s="687"/>
      <c r="SGG54" s="687"/>
      <c r="SGH54" s="687"/>
      <c r="SGI54" s="687"/>
      <c r="SGJ54" s="687"/>
      <c r="SGK54" s="687"/>
      <c r="SGL54" s="687"/>
      <c r="SGM54" s="687"/>
      <c r="SGN54" s="687"/>
      <c r="SGO54" s="687"/>
      <c r="SGP54" s="687"/>
      <c r="SGQ54" s="687"/>
      <c r="SGR54" s="687"/>
      <c r="SGS54" s="687"/>
      <c r="SGT54" s="687"/>
      <c r="SGU54" s="687"/>
      <c r="SGV54" s="687"/>
      <c r="SGW54" s="687"/>
      <c r="SGX54" s="687"/>
      <c r="SGY54" s="687"/>
      <c r="SGZ54" s="687"/>
      <c r="SHA54" s="687"/>
      <c r="SHB54" s="687"/>
      <c r="SHC54" s="687"/>
      <c r="SHD54" s="687"/>
      <c r="SHE54" s="687"/>
      <c r="SHF54" s="687"/>
      <c r="SHG54" s="687"/>
      <c r="SHH54" s="687"/>
      <c r="SHI54" s="687"/>
      <c r="SHJ54" s="687"/>
      <c r="SHK54" s="687"/>
      <c r="SHL54" s="687"/>
      <c r="SHM54" s="687"/>
      <c r="SHN54" s="687"/>
      <c r="SHO54" s="687"/>
      <c r="SHP54" s="687"/>
      <c r="SHQ54" s="687"/>
      <c r="SHR54" s="687"/>
      <c r="SHS54" s="687"/>
      <c r="SHT54" s="687"/>
      <c r="SHU54" s="687"/>
      <c r="SHV54" s="687"/>
      <c r="SHW54" s="687"/>
      <c r="SHX54" s="687"/>
      <c r="SHY54" s="687"/>
      <c r="SHZ54" s="687"/>
      <c r="SIA54" s="687"/>
      <c r="SIB54" s="687"/>
      <c r="SIC54" s="687"/>
      <c r="SID54" s="687"/>
      <c r="SIE54" s="687"/>
      <c r="SIF54" s="687"/>
      <c r="SIG54" s="687"/>
      <c r="SIH54" s="687"/>
      <c r="SII54" s="687"/>
      <c r="SIJ54" s="687"/>
      <c r="SIK54" s="687"/>
      <c r="SIL54" s="687"/>
      <c r="SIM54" s="687"/>
      <c r="SIN54" s="687"/>
      <c r="SIO54" s="687"/>
      <c r="SIP54" s="687"/>
      <c r="SIQ54" s="687"/>
      <c r="SIR54" s="687"/>
      <c r="SIS54" s="687"/>
      <c r="SIT54" s="687"/>
      <c r="SIU54" s="687"/>
      <c r="SIV54" s="687"/>
      <c r="SIW54" s="687"/>
      <c r="SIX54" s="687"/>
      <c r="SIY54" s="687"/>
      <c r="SIZ54" s="687"/>
      <c r="SJA54" s="687"/>
      <c r="SJB54" s="687"/>
      <c r="SJC54" s="687"/>
      <c r="SJD54" s="687"/>
      <c r="SJE54" s="687"/>
      <c r="SJF54" s="687"/>
      <c r="SJG54" s="687"/>
      <c r="SJH54" s="687"/>
      <c r="SJI54" s="687"/>
      <c r="SJJ54" s="687"/>
      <c r="SJK54" s="687"/>
      <c r="SJL54" s="687"/>
      <c r="SJM54" s="687"/>
      <c r="SJN54" s="687"/>
      <c r="SJO54" s="687"/>
      <c r="SJP54" s="687"/>
      <c r="SJQ54" s="687"/>
      <c r="SJR54" s="687"/>
      <c r="SJS54" s="687"/>
      <c r="SJT54" s="687"/>
      <c r="SJU54" s="687"/>
      <c r="SJV54" s="687"/>
      <c r="SJW54" s="687"/>
      <c r="SJX54" s="687"/>
      <c r="SJY54" s="687"/>
      <c r="SJZ54" s="687"/>
      <c r="SKA54" s="687"/>
      <c r="SKB54" s="687"/>
      <c r="SKC54" s="687"/>
      <c r="SKD54" s="687"/>
      <c r="SKE54" s="687"/>
      <c r="SKF54" s="687"/>
      <c r="SKG54" s="687"/>
      <c r="SKH54" s="687"/>
      <c r="SKI54" s="687"/>
      <c r="SKJ54" s="687"/>
      <c r="SKK54" s="687"/>
      <c r="SKL54" s="687"/>
      <c r="SKM54" s="687"/>
      <c r="SKN54" s="687"/>
      <c r="SKO54" s="687"/>
      <c r="SKP54" s="687"/>
      <c r="SKQ54" s="687"/>
      <c r="SKR54" s="687"/>
      <c r="SKS54" s="687"/>
      <c r="SKT54" s="687"/>
      <c r="SKU54" s="687"/>
      <c r="SKV54" s="687"/>
      <c r="SKW54" s="687"/>
      <c r="SKX54" s="687"/>
      <c r="SKY54" s="687"/>
      <c r="SKZ54" s="687"/>
      <c r="SLA54" s="687"/>
      <c r="SLB54" s="687"/>
      <c r="SLC54" s="687"/>
      <c r="SLD54" s="687"/>
      <c r="SLE54" s="687"/>
      <c r="SLF54" s="687"/>
      <c r="SLG54" s="687"/>
      <c r="SLH54" s="687"/>
      <c r="SLI54" s="687"/>
      <c r="SLJ54" s="687"/>
      <c r="SLK54" s="687"/>
      <c r="SLL54" s="687"/>
      <c r="SLM54" s="687"/>
      <c r="SLN54" s="687"/>
      <c r="SLO54" s="687"/>
      <c r="SLP54" s="687"/>
      <c r="SLQ54" s="687"/>
      <c r="SLR54" s="687"/>
      <c r="SLS54" s="687"/>
      <c r="SLT54" s="687"/>
      <c r="SLU54" s="687"/>
      <c r="SLV54" s="687"/>
      <c r="SLW54" s="687"/>
      <c r="SLX54" s="687"/>
      <c r="SLY54" s="687"/>
      <c r="SLZ54" s="687"/>
      <c r="SMA54" s="687"/>
      <c r="SMB54" s="687"/>
      <c r="SMC54" s="687"/>
      <c r="SMD54" s="687"/>
      <c r="SME54" s="687"/>
      <c r="SMF54" s="687"/>
      <c r="SMG54" s="687"/>
      <c r="SMH54" s="687"/>
      <c r="SMI54" s="687"/>
      <c r="SMJ54" s="687"/>
      <c r="SMK54" s="687"/>
      <c r="SML54" s="687"/>
      <c r="SMM54" s="687"/>
      <c r="SMN54" s="687"/>
      <c r="SMO54" s="687"/>
      <c r="SMP54" s="687"/>
      <c r="SMQ54" s="687"/>
      <c r="SMR54" s="687"/>
      <c r="SMS54" s="687"/>
      <c r="SMT54" s="687"/>
      <c r="SMU54" s="687"/>
      <c r="SMV54" s="687"/>
      <c r="SMW54" s="687"/>
      <c r="SMX54" s="687"/>
      <c r="SMY54" s="687"/>
      <c r="SMZ54" s="687"/>
      <c r="SNA54" s="687"/>
      <c r="SNB54" s="687"/>
      <c r="SNC54" s="687"/>
      <c r="SND54" s="687"/>
      <c r="SNE54" s="687"/>
      <c r="SNF54" s="687"/>
      <c r="SNG54" s="687"/>
      <c r="SNH54" s="687"/>
      <c r="SNI54" s="687"/>
      <c r="SNJ54" s="687"/>
      <c r="SNK54" s="687"/>
      <c r="SNL54" s="687"/>
      <c r="SNM54" s="687"/>
      <c r="SNN54" s="687"/>
      <c r="SNO54" s="687"/>
      <c r="SNP54" s="687"/>
      <c r="SNQ54" s="687"/>
      <c r="SNR54" s="687"/>
      <c r="SNS54" s="687"/>
      <c r="SNT54" s="687"/>
      <c r="SNU54" s="687"/>
      <c r="SNV54" s="687"/>
      <c r="SNW54" s="687"/>
      <c r="SNX54" s="687"/>
      <c r="SNY54" s="687"/>
      <c r="SNZ54" s="687"/>
      <c r="SOA54" s="687"/>
      <c r="SOB54" s="687"/>
      <c r="SOC54" s="687"/>
      <c r="SOD54" s="687"/>
      <c r="SOE54" s="687"/>
      <c r="SOF54" s="687"/>
      <c r="SOG54" s="687"/>
      <c r="SOH54" s="687"/>
      <c r="SOI54" s="687"/>
      <c r="SOJ54" s="687"/>
      <c r="SOK54" s="687"/>
      <c r="SOL54" s="687"/>
      <c r="SOM54" s="687"/>
      <c r="SON54" s="687"/>
      <c r="SOO54" s="687"/>
      <c r="SOP54" s="687"/>
      <c r="SOQ54" s="687"/>
      <c r="SOR54" s="687"/>
      <c r="SOS54" s="687"/>
      <c r="SOT54" s="687"/>
      <c r="SOU54" s="687"/>
      <c r="SOV54" s="687"/>
      <c r="SOW54" s="687"/>
      <c r="SOX54" s="687"/>
      <c r="SOY54" s="687"/>
      <c r="SOZ54" s="687"/>
      <c r="SPA54" s="687"/>
      <c r="SPB54" s="687"/>
      <c r="SPC54" s="687"/>
      <c r="SPD54" s="687"/>
      <c r="SPE54" s="687"/>
      <c r="SPF54" s="687"/>
      <c r="SPG54" s="687"/>
      <c r="SPH54" s="687"/>
      <c r="SPI54" s="687"/>
      <c r="SPJ54" s="687"/>
      <c r="SPK54" s="687"/>
      <c r="SPL54" s="687"/>
      <c r="SPM54" s="687"/>
      <c r="SPN54" s="687"/>
      <c r="SPO54" s="687"/>
      <c r="SPP54" s="687"/>
      <c r="SPQ54" s="687"/>
      <c r="SPR54" s="687"/>
      <c r="SPS54" s="687"/>
      <c r="SPT54" s="687"/>
      <c r="SPU54" s="687"/>
      <c r="SPV54" s="687"/>
      <c r="SPW54" s="687"/>
      <c r="SPX54" s="687"/>
      <c r="SPY54" s="687"/>
      <c r="SPZ54" s="687"/>
      <c r="SQA54" s="687"/>
      <c r="SQB54" s="687"/>
      <c r="SQC54" s="687"/>
      <c r="SQD54" s="687"/>
      <c r="SQE54" s="687"/>
      <c r="SQF54" s="687"/>
      <c r="SQG54" s="687"/>
      <c r="SQH54" s="687"/>
      <c r="SQI54" s="687"/>
      <c r="SQJ54" s="687"/>
      <c r="SQK54" s="687"/>
      <c r="SQL54" s="687"/>
      <c r="SQM54" s="687"/>
      <c r="SQN54" s="687"/>
      <c r="SQO54" s="687"/>
      <c r="SQP54" s="687"/>
      <c r="SQQ54" s="687"/>
      <c r="SQR54" s="687"/>
      <c r="SQS54" s="687"/>
      <c r="SQT54" s="687"/>
      <c r="SQU54" s="687"/>
      <c r="SQV54" s="687"/>
      <c r="SQW54" s="687"/>
      <c r="SQX54" s="687"/>
      <c r="SQY54" s="687"/>
      <c r="SQZ54" s="687"/>
      <c r="SRA54" s="687"/>
      <c r="SRB54" s="687"/>
      <c r="SRC54" s="687"/>
      <c r="SRD54" s="687"/>
      <c r="SRE54" s="687"/>
      <c r="SRF54" s="687"/>
      <c r="SRG54" s="687"/>
      <c r="SRH54" s="687"/>
      <c r="SRI54" s="687"/>
      <c r="SRJ54" s="687"/>
      <c r="SRK54" s="687"/>
      <c r="SRL54" s="687"/>
      <c r="SRM54" s="687"/>
      <c r="SRN54" s="687"/>
      <c r="SRO54" s="687"/>
      <c r="SRP54" s="687"/>
      <c r="SRQ54" s="687"/>
      <c r="SRR54" s="687"/>
      <c r="SRS54" s="687"/>
      <c r="SRT54" s="687"/>
      <c r="SRU54" s="687"/>
      <c r="SRV54" s="687"/>
      <c r="SRW54" s="687"/>
      <c r="SRX54" s="687"/>
      <c r="SRY54" s="687"/>
      <c r="SRZ54" s="687"/>
      <c r="SSA54" s="687"/>
      <c r="SSB54" s="687"/>
      <c r="SSC54" s="687"/>
      <c r="SSD54" s="687"/>
      <c r="SSE54" s="687"/>
      <c r="SSF54" s="687"/>
      <c r="SSG54" s="687"/>
      <c r="SSH54" s="687"/>
      <c r="SSI54" s="687"/>
      <c r="SSJ54" s="687"/>
      <c r="SSK54" s="687"/>
      <c r="SSL54" s="687"/>
      <c r="SSM54" s="687"/>
      <c r="SSN54" s="687"/>
      <c r="SSO54" s="687"/>
      <c r="SSP54" s="687"/>
      <c r="SSQ54" s="687"/>
      <c r="SSR54" s="687"/>
      <c r="SSS54" s="687"/>
      <c r="SST54" s="687"/>
      <c r="SSU54" s="687"/>
      <c r="SSV54" s="687"/>
      <c r="SSW54" s="687"/>
      <c r="SSX54" s="687"/>
      <c r="SSY54" s="687"/>
      <c r="SSZ54" s="687"/>
      <c r="STA54" s="687"/>
      <c r="STB54" s="687"/>
      <c r="STC54" s="687"/>
      <c r="STD54" s="687"/>
      <c r="STE54" s="687"/>
      <c r="STF54" s="687"/>
      <c r="STG54" s="687"/>
      <c r="STH54" s="687"/>
      <c r="STI54" s="687"/>
      <c r="STJ54" s="687"/>
      <c r="STK54" s="687"/>
      <c r="STL54" s="687"/>
      <c r="STM54" s="687"/>
      <c r="STN54" s="687"/>
      <c r="STO54" s="687"/>
      <c r="STP54" s="687"/>
      <c r="STQ54" s="687"/>
      <c r="STR54" s="687"/>
      <c r="STS54" s="687"/>
      <c r="STT54" s="687"/>
      <c r="STU54" s="687"/>
      <c r="STV54" s="687"/>
      <c r="STW54" s="687"/>
      <c r="STX54" s="687"/>
      <c r="STY54" s="687"/>
      <c r="STZ54" s="687"/>
      <c r="SUA54" s="687"/>
      <c r="SUB54" s="687"/>
      <c r="SUC54" s="687"/>
      <c r="SUD54" s="687"/>
      <c r="SUE54" s="687"/>
      <c r="SUF54" s="687"/>
      <c r="SUG54" s="687"/>
      <c r="SUH54" s="687"/>
      <c r="SUI54" s="687"/>
      <c r="SUJ54" s="687"/>
      <c r="SUK54" s="687"/>
      <c r="SUL54" s="687"/>
      <c r="SUM54" s="687"/>
      <c r="SUN54" s="687"/>
      <c r="SUO54" s="687"/>
      <c r="SUP54" s="687"/>
      <c r="SUQ54" s="687"/>
      <c r="SUR54" s="687"/>
      <c r="SUS54" s="687"/>
      <c r="SUT54" s="687"/>
      <c r="SUU54" s="687"/>
      <c r="SUV54" s="687"/>
      <c r="SUW54" s="687"/>
      <c r="SUX54" s="687"/>
      <c r="SUY54" s="687"/>
      <c r="SUZ54" s="687"/>
      <c r="SVA54" s="687"/>
      <c r="SVB54" s="687"/>
      <c r="SVC54" s="687"/>
      <c r="SVD54" s="687"/>
      <c r="SVE54" s="687"/>
      <c r="SVF54" s="687"/>
      <c r="SVG54" s="687"/>
      <c r="SVH54" s="687"/>
      <c r="SVI54" s="687"/>
      <c r="SVJ54" s="687"/>
      <c r="SVK54" s="687"/>
      <c r="SVL54" s="687"/>
      <c r="SVM54" s="687"/>
      <c r="SVN54" s="687"/>
      <c r="SVO54" s="687"/>
      <c r="SVP54" s="687"/>
      <c r="SVQ54" s="687"/>
      <c r="SVR54" s="687"/>
      <c r="SVS54" s="687"/>
      <c r="SVT54" s="687"/>
      <c r="SVU54" s="687"/>
      <c r="SVV54" s="687"/>
      <c r="SVW54" s="687"/>
      <c r="SVX54" s="687"/>
      <c r="SVY54" s="687"/>
      <c r="SVZ54" s="687"/>
      <c r="SWA54" s="687"/>
      <c r="SWB54" s="687"/>
      <c r="SWC54" s="687"/>
      <c r="SWD54" s="687"/>
      <c r="SWE54" s="687"/>
      <c r="SWF54" s="687"/>
      <c r="SWG54" s="687"/>
      <c r="SWH54" s="687"/>
      <c r="SWI54" s="687"/>
      <c r="SWJ54" s="687"/>
      <c r="SWK54" s="687"/>
      <c r="SWL54" s="687"/>
      <c r="SWM54" s="687"/>
      <c r="SWN54" s="687"/>
      <c r="SWO54" s="687"/>
      <c r="SWP54" s="687"/>
      <c r="SWQ54" s="687"/>
      <c r="SWR54" s="687"/>
      <c r="SWS54" s="687"/>
      <c r="SWT54" s="687"/>
      <c r="SWU54" s="687"/>
      <c r="SWV54" s="687"/>
      <c r="SWW54" s="687"/>
      <c r="SWX54" s="687"/>
      <c r="SWY54" s="687"/>
      <c r="SWZ54" s="687"/>
      <c r="SXA54" s="687"/>
      <c r="SXB54" s="687"/>
      <c r="SXC54" s="687"/>
      <c r="SXD54" s="687"/>
      <c r="SXE54" s="687"/>
      <c r="SXF54" s="687"/>
      <c r="SXG54" s="687"/>
      <c r="SXH54" s="687"/>
      <c r="SXI54" s="687"/>
      <c r="SXJ54" s="687"/>
      <c r="SXK54" s="687"/>
      <c r="SXL54" s="687"/>
      <c r="SXM54" s="687"/>
      <c r="SXN54" s="687"/>
      <c r="SXO54" s="687"/>
      <c r="SXP54" s="687"/>
      <c r="SXQ54" s="687"/>
      <c r="SXR54" s="687"/>
      <c r="SXS54" s="687"/>
      <c r="SXT54" s="687"/>
      <c r="SXU54" s="687"/>
      <c r="SXV54" s="687"/>
      <c r="SXW54" s="687"/>
      <c r="SXX54" s="687"/>
      <c r="SXY54" s="687"/>
      <c r="SXZ54" s="687"/>
      <c r="SYA54" s="687"/>
      <c r="SYB54" s="687"/>
      <c r="SYC54" s="687"/>
      <c r="SYD54" s="687"/>
      <c r="SYE54" s="687"/>
      <c r="SYF54" s="687"/>
      <c r="SYG54" s="687"/>
      <c r="SYH54" s="687"/>
      <c r="SYI54" s="687"/>
      <c r="SYJ54" s="687"/>
      <c r="SYK54" s="687"/>
      <c r="SYL54" s="687"/>
      <c r="SYM54" s="687"/>
      <c r="SYN54" s="687"/>
      <c r="SYO54" s="687"/>
      <c r="SYP54" s="687"/>
      <c r="SYQ54" s="687"/>
      <c r="SYR54" s="687"/>
      <c r="SYS54" s="687"/>
      <c r="SYT54" s="687"/>
      <c r="SYU54" s="687"/>
      <c r="SYV54" s="687"/>
      <c r="SYW54" s="687"/>
      <c r="SYX54" s="687"/>
      <c r="SYY54" s="687"/>
      <c r="SYZ54" s="687"/>
      <c r="SZA54" s="687"/>
      <c r="SZB54" s="687"/>
      <c r="SZC54" s="687"/>
      <c r="SZD54" s="687"/>
      <c r="SZE54" s="687"/>
      <c r="SZF54" s="687"/>
      <c r="SZG54" s="687"/>
      <c r="SZH54" s="687"/>
      <c r="SZI54" s="687"/>
      <c r="SZJ54" s="687"/>
      <c r="SZK54" s="687"/>
      <c r="SZL54" s="687"/>
      <c r="SZM54" s="687"/>
      <c r="SZN54" s="687"/>
      <c r="SZO54" s="687"/>
      <c r="SZP54" s="687"/>
      <c r="SZQ54" s="687"/>
      <c r="SZR54" s="687"/>
      <c r="SZS54" s="687"/>
      <c r="SZT54" s="687"/>
      <c r="SZU54" s="687"/>
      <c r="SZV54" s="687"/>
      <c r="SZW54" s="687"/>
      <c r="SZX54" s="687"/>
      <c r="SZY54" s="687"/>
      <c r="SZZ54" s="687"/>
      <c r="TAA54" s="687"/>
      <c r="TAB54" s="687"/>
      <c r="TAC54" s="687"/>
      <c r="TAD54" s="687"/>
      <c r="TAE54" s="687"/>
      <c r="TAF54" s="687"/>
      <c r="TAG54" s="687"/>
      <c r="TAH54" s="687"/>
      <c r="TAI54" s="687"/>
      <c r="TAJ54" s="687"/>
      <c r="TAK54" s="687"/>
      <c r="TAL54" s="687"/>
      <c r="TAM54" s="687"/>
      <c r="TAN54" s="687"/>
      <c r="TAO54" s="687"/>
      <c r="TAP54" s="687"/>
      <c r="TAQ54" s="687"/>
      <c r="TAR54" s="687"/>
      <c r="TAS54" s="687"/>
      <c r="TAT54" s="687"/>
      <c r="TAU54" s="687"/>
      <c r="TAV54" s="687"/>
      <c r="TAW54" s="687"/>
      <c r="TAX54" s="687"/>
      <c r="TAY54" s="687"/>
      <c r="TAZ54" s="687"/>
      <c r="TBA54" s="687"/>
      <c r="TBB54" s="687"/>
      <c r="TBC54" s="687"/>
      <c r="TBD54" s="687"/>
      <c r="TBE54" s="687"/>
      <c r="TBF54" s="687"/>
      <c r="TBG54" s="687"/>
      <c r="TBH54" s="687"/>
      <c r="TBI54" s="687"/>
      <c r="TBJ54" s="687"/>
      <c r="TBK54" s="687"/>
      <c r="TBL54" s="687"/>
      <c r="TBM54" s="687"/>
      <c r="TBN54" s="687"/>
      <c r="TBO54" s="687"/>
      <c r="TBP54" s="687"/>
      <c r="TBQ54" s="687"/>
      <c r="TBR54" s="687"/>
      <c r="TBS54" s="687"/>
      <c r="TBT54" s="687"/>
      <c r="TBU54" s="687"/>
      <c r="TBV54" s="687"/>
      <c r="TBW54" s="687"/>
      <c r="TBX54" s="687"/>
      <c r="TBY54" s="687"/>
      <c r="TBZ54" s="687"/>
      <c r="TCA54" s="687"/>
      <c r="TCB54" s="687"/>
      <c r="TCC54" s="687"/>
      <c r="TCD54" s="687"/>
      <c r="TCE54" s="687"/>
      <c r="TCF54" s="687"/>
      <c r="TCG54" s="687"/>
      <c r="TCH54" s="687"/>
      <c r="TCI54" s="687"/>
      <c r="TCJ54" s="687"/>
      <c r="TCK54" s="687"/>
      <c r="TCL54" s="687"/>
      <c r="TCM54" s="687"/>
      <c r="TCN54" s="687"/>
      <c r="TCO54" s="687"/>
      <c r="TCP54" s="687"/>
      <c r="TCQ54" s="687"/>
      <c r="TCR54" s="687"/>
      <c r="TCS54" s="687"/>
      <c r="TCT54" s="687"/>
      <c r="TCU54" s="687"/>
      <c r="TCV54" s="687"/>
      <c r="TCW54" s="687"/>
      <c r="TCX54" s="687"/>
      <c r="TCY54" s="687"/>
      <c r="TCZ54" s="687"/>
      <c r="TDA54" s="687"/>
      <c r="TDB54" s="687"/>
      <c r="TDC54" s="687"/>
      <c r="TDD54" s="687"/>
      <c r="TDE54" s="687"/>
      <c r="TDF54" s="687"/>
      <c r="TDG54" s="687"/>
      <c r="TDH54" s="687"/>
      <c r="TDI54" s="687"/>
      <c r="TDJ54" s="687"/>
      <c r="TDK54" s="687"/>
      <c r="TDL54" s="687"/>
      <c r="TDM54" s="687"/>
      <c r="TDN54" s="687"/>
      <c r="TDO54" s="687"/>
      <c r="TDP54" s="687"/>
      <c r="TDQ54" s="687"/>
      <c r="TDR54" s="687"/>
      <c r="TDS54" s="687"/>
      <c r="TDT54" s="687"/>
      <c r="TDU54" s="687"/>
      <c r="TDV54" s="687"/>
      <c r="TDW54" s="687"/>
      <c r="TDX54" s="687"/>
      <c r="TDY54" s="687"/>
      <c r="TDZ54" s="687"/>
      <c r="TEA54" s="687"/>
      <c r="TEB54" s="687"/>
      <c r="TEC54" s="687"/>
      <c r="TED54" s="687"/>
      <c r="TEE54" s="687"/>
      <c r="TEF54" s="687"/>
      <c r="TEG54" s="687"/>
      <c r="TEH54" s="687"/>
      <c r="TEI54" s="687"/>
      <c r="TEJ54" s="687"/>
      <c r="TEK54" s="687"/>
      <c r="TEL54" s="687"/>
      <c r="TEM54" s="687"/>
      <c r="TEN54" s="687"/>
      <c r="TEO54" s="687"/>
      <c r="TEP54" s="687"/>
      <c r="TEQ54" s="687"/>
      <c r="TER54" s="687"/>
      <c r="TES54" s="687"/>
      <c r="TET54" s="687"/>
      <c r="TEU54" s="687"/>
      <c r="TEV54" s="687"/>
      <c r="TEW54" s="687"/>
      <c r="TEX54" s="687"/>
      <c r="TEY54" s="687"/>
      <c r="TEZ54" s="687"/>
      <c r="TFA54" s="687"/>
      <c r="TFB54" s="687"/>
      <c r="TFC54" s="687"/>
      <c r="TFD54" s="687"/>
      <c r="TFE54" s="687"/>
      <c r="TFF54" s="687"/>
      <c r="TFG54" s="687"/>
      <c r="TFH54" s="687"/>
      <c r="TFI54" s="687"/>
      <c r="TFJ54" s="687"/>
      <c r="TFK54" s="687"/>
      <c r="TFL54" s="687"/>
      <c r="TFM54" s="687"/>
      <c r="TFN54" s="687"/>
      <c r="TFO54" s="687"/>
      <c r="TFP54" s="687"/>
      <c r="TFQ54" s="687"/>
      <c r="TFR54" s="687"/>
      <c r="TFS54" s="687"/>
      <c r="TFT54" s="687"/>
      <c r="TFU54" s="687"/>
      <c r="TFV54" s="687"/>
      <c r="TFW54" s="687"/>
      <c r="TFX54" s="687"/>
      <c r="TFY54" s="687"/>
      <c r="TFZ54" s="687"/>
      <c r="TGA54" s="687"/>
      <c r="TGB54" s="687"/>
      <c r="TGC54" s="687"/>
      <c r="TGD54" s="687"/>
      <c r="TGE54" s="687"/>
      <c r="TGF54" s="687"/>
      <c r="TGG54" s="687"/>
      <c r="TGH54" s="687"/>
      <c r="TGI54" s="687"/>
      <c r="TGJ54" s="687"/>
      <c r="TGK54" s="687"/>
      <c r="TGL54" s="687"/>
      <c r="TGM54" s="687"/>
      <c r="TGN54" s="687"/>
      <c r="TGO54" s="687"/>
      <c r="TGP54" s="687"/>
      <c r="TGQ54" s="687"/>
      <c r="TGR54" s="687"/>
      <c r="TGS54" s="687"/>
      <c r="TGT54" s="687"/>
      <c r="TGU54" s="687"/>
      <c r="TGV54" s="687"/>
      <c r="TGW54" s="687"/>
      <c r="TGX54" s="687"/>
      <c r="TGY54" s="687"/>
      <c r="TGZ54" s="687"/>
      <c r="THA54" s="687"/>
      <c r="THB54" s="687"/>
      <c r="THC54" s="687"/>
      <c r="THD54" s="687"/>
      <c r="THE54" s="687"/>
      <c r="THF54" s="687"/>
      <c r="THG54" s="687"/>
      <c r="THH54" s="687"/>
      <c r="THI54" s="687"/>
      <c r="THJ54" s="687"/>
      <c r="THK54" s="687"/>
      <c r="THL54" s="687"/>
      <c r="THM54" s="687"/>
      <c r="THN54" s="687"/>
      <c r="THO54" s="687"/>
      <c r="THP54" s="687"/>
      <c r="THQ54" s="687"/>
      <c r="THR54" s="687"/>
      <c r="THS54" s="687"/>
      <c r="THT54" s="687"/>
      <c r="THU54" s="687"/>
      <c r="THV54" s="687"/>
      <c r="THW54" s="687"/>
      <c r="THX54" s="687"/>
      <c r="THY54" s="687"/>
      <c r="THZ54" s="687"/>
      <c r="TIA54" s="687"/>
      <c r="TIB54" s="687"/>
      <c r="TIC54" s="687"/>
      <c r="TID54" s="687"/>
      <c r="TIE54" s="687"/>
      <c r="TIF54" s="687"/>
      <c r="TIG54" s="687"/>
      <c r="TIH54" s="687"/>
      <c r="TII54" s="687"/>
      <c r="TIJ54" s="687"/>
      <c r="TIK54" s="687"/>
      <c r="TIL54" s="687"/>
      <c r="TIM54" s="687"/>
      <c r="TIN54" s="687"/>
      <c r="TIO54" s="687"/>
      <c r="TIP54" s="687"/>
      <c r="TIQ54" s="687"/>
      <c r="TIR54" s="687"/>
      <c r="TIS54" s="687"/>
      <c r="TIT54" s="687"/>
      <c r="TIU54" s="687"/>
      <c r="TIV54" s="687"/>
      <c r="TIW54" s="687"/>
      <c r="TIX54" s="687"/>
      <c r="TIY54" s="687"/>
      <c r="TIZ54" s="687"/>
      <c r="TJA54" s="687"/>
      <c r="TJB54" s="687"/>
      <c r="TJC54" s="687"/>
      <c r="TJD54" s="687"/>
      <c r="TJE54" s="687"/>
      <c r="TJF54" s="687"/>
      <c r="TJG54" s="687"/>
      <c r="TJH54" s="687"/>
      <c r="TJI54" s="687"/>
      <c r="TJJ54" s="687"/>
      <c r="TJK54" s="687"/>
      <c r="TJL54" s="687"/>
      <c r="TJM54" s="687"/>
      <c r="TJN54" s="687"/>
      <c r="TJO54" s="687"/>
      <c r="TJP54" s="687"/>
      <c r="TJQ54" s="687"/>
      <c r="TJR54" s="687"/>
      <c r="TJS54" s="687"/>
      <c r="TJT54" s="687"/>
      <c r="TJU54" s="687"/>
      <c r="TJV54" s="687"/>
      <c r="TJW54" s="687"/>
      <c r="TJX54" s="687"/>
      <c r="TJY54" s="687"/>
      <c r="TJZ54" s="687"/>
      <c r="TKA54" s="687"/>
      <c r="TKB54" s="687"/>
      <c r="TKC54" s="687"/>
      <c r="TKD54" s="687"/>
      <c r="TKE54" s="687"/>
      <c r="TKF54" s="687"/>
      <c r="TKG54" s="687"/>
      <c r="TKH54" s="687"/>
      <c r="TKI54" s="687"/>
      <c r="TKJ54" s="687"/>
      <c r="TKK54" s="687"/>
      <c r="TKL54" s="687"/>
      <c r="TKM54" s="687"/>
      <c r="TKN54" s="687"/>
      <c r="TKO54" s="687"/>
      <c r="TKP54" s="687"/>
      <c r="TKQ54" s="687"/>
      <c r="TKR54" s="687"/>
      <c r="TKS54" s="687"/>
      <c r="TKT54" s="687"/>
      <c r="TKU54" s="687"/>
      <c r="TKV54" s="687"/>
      <c r="TKW54" s="687"/>
      <c r="TKX54" s="687"/>
      <c r="TKY54" s="687"/>
      <c r="TKZ54" s="687"/>
      <c r="TLA54" s="687"/>
      <c r="TLB54" s="687"/>
      <c r="TLC54" s="687"/>
      <c r="TLD54" s="687"/>
      <c r="TLE54" s="687"/>
      <c r="TLF54" s="687"/>
      <c r="TLG54" s="687"/>
      <c r="TLH54" s="687"/>
      <c r="TLI54" s="687"/>
      <c r="TLJ54" s="687"/>
      <c r="TLK54" s="687"/>
      <c r="TLL54" s="687"/>
      <c r="TLM54" s="687"/>
      <c r="TLN54" s="687"/>
      <c r="TLO54" s="687"/>
      <c r="TLP54" s="687"/>
      <c r="TLQ54" s="687"/>
      <c r="TLR54" s="687"/>
      <c r="TLS54" s="687"/>
      <c r="TLT54" s="687"/>
      <c r="TLU54" s="687"/>
      <c r="TLV54" s="687"/>
      <c r="TLW54" s="687"/>
      <c r="TLX54" s="687"/>
      <c r="TLY54" s="687"/>
      <c r="TLZ54" s="687"/>
      <c r="TMA54" s="687"/>
      <c r="TMB54" s="687"/>
      <c r="TMC54" s="687"/>
      <c r="TMD54" s="687"/>
      <c r="TME54" s="687"/>
      <c r="TMF54" s="687"/>
      <c r="TMG54" s="687"/>
      <c r="TMH54" s="687"/>
      <c r="TMI54" s="687"/>
      <c r="TMJ54" s="687"/>
      <c r="TMK54" s="687"/>
      <c r="TML54" s="687"/>
      <c r="TMM54" s="687"/>
      <c r="TMN54" s="687"/>
      <c r="TMO54" s="687"/>
      <c r="TMP54" s="687"/>
      <c r="TMQ54" s="687"/>
      <c r="TMR54" s="687"/>
      <c r="TMS54" s="687"/>
      <c r="TMT54" s="687"/>
      <c r="TMU54" s="687"/>
      <c r="TMV54" s="687"/>
      <c r="TMW54" s="687"/>
      <c r="TMX54" s="687"/>
      <c r="TMY54" s="687"/>
      <c r="TMZ54" s="687"/>
      <c r="TNA54" s="687"/>
      <c r="TNB54" s="687"/>
      <c r="TNC54" s="687"/>
      <c r="TND54" s="687"/>
      <c r="TNE54" s="687"/>
      <c r="TNF54" s="687"/>
      <c r="TNG54" s="687"/>
      <c r="TNH54" s="687"/>
      <c r="TNI54" s="687"/>
      <c r="TNJ54" s="687"/>
      <c r="TNK54" s="687"/>
      <c r="TNL54" s="687"/>
      <c r="TNM54" s="687"/>
      <c r="TNN54" s="687"/>
      <c r="TNO54" s="687"/>
      <c r="TNP54" s="687"/>
      <c r="TNQ54" s="687"/>
      <c r="TNR54" s="687"/>
      <c r="TNS54" s="687"/>
      <c r="TNT54" s="687"/>
      <c r="TNU54" s="687"/>
      <c r="TNV54" s="687"/>
      <c r="TNW54" s="687"/>
      <c r="TNX54" s="687"/>
      <c r="TNY54" s="687"/>
      <c r="TNZ54" s="687"/>
      <c r="TOA54" s="687"/>
      <c r="TOB54" s="687"/>
      <c r="TOC54" s="687"/>
      <c r="TOD54" s="687"/>
      <c r="TOE54" s="687"/>
      <c r="TOF54" s="687"/>
      <c r="TOG54" s="687"/>
      <c r="TOH54" s="687"/>
      <c r="TOI54" s="687"/>
      <c r="TOJ54" s="687"/>
      <c r="TOK54" s="687"/>
      <c r="TOL54" s="687"/>
      <c r="TOM54" s="687"/>
      <c r="TON54" s="687"/>
      <c r="TOO54" s="687"/>
      <c r="TOP54" s="687"/>
      <c r="TOQ54" s="687"/>
      <c r="TOR54" s="687"/>
      <c r="TOS54" s="687"/>
      <c r="TOT54" s="687"/>
      <c r="TOU54" s="687"/>
      <c r="TOV54" s="687"/>
      <c r="TOW54" s="687"/>
      <c r="TOX54" s="687"/>
      <c r="TOY54" s="687"/>
      <c r="TOZ54" s="687"/>
      <c r="TPA54" s="687"/>
      <c r="TPB54" s="687"/>
      <c r="TPC54" s="687"/>
      <c r="TPD54" s="687"/>
      <c r="TPE54" s="687"/>
      <c r="TPF54" s="687"/>
      <c r="TPG54" s="687"/>
      <c r="TPH54" s="687"/>
      <c r="TPI54" s="687"/>
      <c r="TPJ54" s="687"/>
      <c r="TPK54" s="687"/>
      <c r="TPL54" s="687"/>
      <c r="TPM54" s="687"/>
      <c r="TPN54" s="687"/>
      <c r="TPO54" s="687"/>
      <c r="TPP54" s="687"/>
      <c r="TPQ54" s="687"/>
      <c r="TPR54" s="687"/>
      <c r="TPS54" s="687"/>
      <c r="TPT54" s="687"/>
      <c r="TPU54" s="687"/>
      <c r="TPV54" s="687"/>
      <c r="TPW54" s="687"/>
      <c r="TPX54" s="687"/>
      <c r="TPY54" s="687"/>
      <c r="TPZ54" s="687"/>
      <c r="TQA54" s="687"/>
      <c r="TQB54" s="687"/>
      <c r="TQC54" s="687"/>
      <c r="TQD54" s="687"/>
      <c r="TQE54" s="687"/>
      <c r="TQF54" s="687"/>
      <c r="TQG54" s="687"/>
      <c r="TQH54" s="687"/>
      <c r="TQI54" s="687"/>
      <c r="TQJ54" s="687"/>
      <c r="TQK54" s="687"/>
      <c r="TQL54" s="687"/>
      <c r="TQM54" s="687"/>
      <c r="TQN54" s="687"/>
      <c r="TQO54" s="687"/>
      <c r="TQP54" s="687"/>
      <c r="TQQ54" s="687"/>
      <c r="TQR54" s="687"/>
      <c r="TQS54" s="687"/>
      <c r="TQT54" s="687"/>
      <c r="TQU54" s="687"/>
      <c r="TQV54" s="687"/>
      <c r="TQW54" s="687"/>
      <c r="TQX54" s="687"/>
      <c r="TQY54" s="687"/>
      <c r="TQZ54" s="687"/>
      <c r="TRA54" s="687"/>
      <c r="TRB54" s="687"/>
      <c r="TRC54" s="687"/>
      <c r="TRD54" s="687"/>
      <c r="TRE54" s="687"/>
      <c r="TRF54" s="687"/>
      <c r="TRG54" s="687"/>
      <c r="TRH54" s="687"/>
      <c r="TRI54" s="687"/>
      <c r="TRJ54" s="687"/>
      <c r="TRK54" s="687"/>
      <c r="TRL54" s="687"/>
      <c r="TRM54" s="687"/>
      <c r="TRN54" s="687"/>
      <c r="TRO54" s="687"/>
      <c r="TRP54" s="687"/>
      <c r="TRQ54" s="687"/>
      <c r="TRR54" s="687"/>
      <c r="TRS54" s="687"/>
      <c r="TRT54" s="687"/>
      <c r="TRU54" s="687"/>
      <c r="TRV54" s="687"/>
      <c r="TRW54" s="687"/>
      <c r="TRX54" s="687"/>
      <c r="TRY54" s="687"/>
      <c r="TRZ54" s="687"/>
      <c r="TSA54" s="687"/>
      <c r="TSB54" s="687"/>
      <c r="TSC54" s="687"/>
      <c r="TSD54" s="687"/>
      <c r="TSE54" s="687"/>
      <c r="TSF54" s="687"/>
      <c r="TSG54" s="687"/>
      <c r="TSH54" s="687"/>
      <c r="TSI54" s="687"/>
      <c r="TSJ54" s="687"/>
      <c r="TSK54" s="687"/>
      <c r="TSL54" s="687"/>
      <c r="TSM54" s="687"/>
      <c r="TSN54" s="687"/>
      <c r="TSO54" s="687"/>
      <c r="TSP54" s="687"/>
      <c r="TSQ54" s="687"/>
      <c r="TSR54" s="687"/>
      <c r="TSS54" s="687"/>
      <c r="TST54" s="687"/>
      <c r="TSU54" s="687"/>
      <c r="TSV54" s="687"/>
      <c r="TSW54" s="687"/>
      <c r="TSX54" s="687"/>
      <c r="TSY54" s="687"/>
      <c r="TSZ54" s="687"/>
      <c r="TTA54" s="687"/>
      <c r="TTB54" s="687"/>
      <c r="TTC54" s="687"/>
      <c r="TTD54" s="687"/>
      <c r="TTE54" s="687"/>
      <c r="TTF54" s="687"/>
      <c r="TTG54" s="687"/>
      <c r="TTH54" s="687"/>
      <c r="TTI54" s="687"/>
      <c r="TTJ54" s="687"/>
      <c r="TTK54" s="687"/>
      <c r="TTL54" s="687"/>
      <c r="TTM54" s="687"/>
      <c r="TTN54" s="687"/>
      <c r="TTO54" s="687"/>
      <c r="TTP54" s="687"/>
      <c r="TTQ54" s="687"/>
      <c r="TTR54" s="687"/>
      <c r="TTS54" s="687"/>
      <c r="TTT54" s="687"/>
      <c r="TTU54" s="687"/>
      <c r="TTV54" s="687"/>
      <c r="TTW54" s="687"/>
      <c r="TTX54" s="687"/>
      <c r="TTY54" s="687"/>
      <c r="TTZ54" s="687"/>
      <c r="TUA54" s="687"/>
      <c r="TUB54" s="687"/>
      <c r="TUC54" s="687"/>
      <c r="TUD54" s="687"/>
      <c r="TUE54" s="687"/>
      <c r="TUF54" s="687"/>
      <c r="TUG54" s="687"/>
      <c r="TUH54" s="687"/>
      <c r="TUI54" s="687"/>
      <c r="TUJ54" s="687"/>
      <c r="TUK54" s="687"/>
      <c r="TUL54" s="687"/>
      <c r="TUM54" s="687"/>
      <c r="TUN54" s="687"/>
      <c r="TUO54" s="687"/>
      <c r="TUP54" s="687"/>
      <c r="TUQ54" s="687"/>
      <c r="TUR54" s="687"/>
      <c r="TUS54" s="687"/>
      <c r="TUT54" s="687"/>
      <c r="TUU54" s="687"/>
      <c r="TUV54" s="687"/>
      <c r="TUW54" s="687"/>
      <c r="TUX54" s="687"/>
      <c r="TUY54" s="687"/>
      <c r="TUZ54" s="687"/>
      <c r="TVA54" s="687"/>
      <c r="TVB54" s="687"/>
      <c r="TVC54" s="687"/>
      <c r="TVD54" s="687"/>
      <c r="TVE54" s="687"/>
      <c r="TVF54" s="687"/>
      <c r="TVG54" s="687"/>
      <c r="TVH54" s="687"/>
      <c r="TVI54" s="687"/>
      <c r="TVJ54" s="687"/>
      <c r="TVK54" s="687"/>
      <c r="TVL54" s="687"/>
      <c r="TVM54" s="687"/>
      <c r="TVN54" s="687"/>
      <c r="TVO54" s="687"/>
      <c r="TVP54" s="687"/>
      <c r="TVQ54" s="687"/>
      <c r="TVR54" s="687"/>
      <c r="TVS54" s="687"/>
      <c r="TVT54" s="687"/>
      <c r="TVU54" s="687"/>
      <c r="TVV54" s="687"/>
      <c r="TVW54" s="687"/>
      <c r="TVX54" s="687"/>
      <c r="TVY54" s="687"/>
      <c r="TVZ54" s="687"/>
      <c r="TWA54" s="687"/>
      <c r="TWB54" s="687"/>
      <c r="TWC54" s="687"/>
      <c r="TWD54" s="687"/>
      <c r="TWE54" s="687"/>
      <c r="TWF54" s="687"/>
      <c r="TWG54" s="687"/>
      <c r="TWH54" s="687"/>
      <c r="TWI54" s="687"/>
      <c r="TWJ54" s="687"/>
      <c r="TWK54" s="687"/>
      <c r="TWL54" s="687"/>
      <c r="TWM54" s="687"/>
      <c r="TWN54" s="687"/>
      <c r="TWO54" s="687"/>
      <c r="TWP54" s="687"/>
      <c r="TWQ54" s="687"/>
      <c r="TWR54" s="687"/>
      <c r="TWS54" s="687"/>
      <c r="TWT54" s="687"/>
      <c r="TWU54" s="687"/>
      <c r="TWV54" s="687"/>
      <c r="TWW54" s="687"/>
      <c r="TWX54" s="687"/>
      <c r="TWY54" s="687"/>
      <c r="TWZ54" s="687"/>
      <c r="TXA54" s="687"/>
      <c r="TXB54" s="687"/>
      <c r="TXC54" s="687"/>
      <c r="TXD54" s="687"/>
      <c r="TXE54" s="687"/>
      <c r="TXF54" s="687"/>
      <c r="TXG54" s="687"/>
      <c r="TXH54" s="687"/>
      <c r="TXI54" s="687"/>
      <c r="TXJ54" s="687"/>
      <c r="TXK54" s="687"/>
      <c r="TXL54" s="687"/>
      <c r="TXM54" s="687"/>
      <c r="TXN54" s="687"/>
      <c r="TXO54" s="687"/>
      <c r="TXP54" s="687"/>
      <c r="TXQ54" s="687"/>
      <c r="TXR54" s="687"/>
      <c r="TXS54" s="687"/>
      <c r="TXT54" s="687"/>
      <c r="TXU54" s="687"/>
      <c r="TXV54" s="687"/>
      <c r="TXW54" s="687"/>
      <c r="TXX54" s="687"/>
      <c r="TXY54" s="687"/>
      <c r="TXZ54" s="687"/>
      <c r="TYA54" s="687"/>
      <c r="TYB54" s="687"/>
      <c r="TYC54" s="687"/>
      <c r="TYD54" s="687"/>
      <c r="TYE54" s="687"/>
      <c r="TYF54" s="687"/>
      <c r="TYG54" s="687"/>
      <c r="TYH54" s="687"/>
      <c r="TYI54" s="687"/>
      <c r="TYJ54" s="687"/>
      <c r="TYK54" s="687"/>
      <c r="TYL54" s="687"/>
      <c r="TYM54" s="687"/>
      <c r="TYN54" s="687"/>
      <c r="TYO54" s="687"/>
      <c r="TYP54" s="687"/>
      <c r="TYQ54" s="687"/>
      <c r="TYR54" s="687"/>
      <c r="TYS54" s="687"/>
      <c r="TYT54" s="687"/>
      <c r="TYU54" s="687"/>
      <c r="TYV54" s="687"/>
      <c r="TYW54" s="687"/>
      <c r="TYX54" s="687"/>
      <c r="TYY54" s="687"/>
      <c r="TYZ54" s="687"/>
      <c r="TZA54" s="687"/>
      <c r="TZB54" s="687"/>
      <c r="TZC54" s="687"/>
      <c r="TZD54" s="687"/>
      <c r="TZE54" s="687"/>
      <c r="TZF54" s="687"/>
      <c r="TZG54" s="687"/>
      <c r="TZH54" s="687"/>
      <c r="TZI54" s="687"/>
      <c r="TZJ54" s="687"/>
      <c r="TZK54" s="687"/>
      <c r="TZL54" s="687"/>
      <c r="TZM54" s="687"/>
      <c r="TZN54" s="687"/>
      <c r="TZO54" s="687"/>
      <c r="TZP54" s="687"/>
      <c r="TZQ54" s="687"/>
      <c r="TZR54" s="687"/>
      <c r="TZS54" s="687"/>
      <c r="TZT54" s="687"/>
      <c r="TZU54" s="687"/>
      <c r="TZV54" s="687"/>
      <c r="TZW54" s="687"/>
      <c r="TZX54" s="687"/>
      <c r="TZY54" s="687"/>
      <c r="TZZ54" s="687"/>
      <c r="UAA54" s="687"/>
      <c r="UAB54" s="687"/>
      <c r="UAC54" s="687"/>
      <c r="UAD54" s="687"/>
      <c r="UAE54" s="687"/>
      <c r="UAF54" s="687"/>
      <c r="UAG54" s="687"/>
      <c r="UAH54" s="687"/>
      <c r="UAI54" s="687"/>
      <c r="UAJ54" s="687"/>
      <c r="UAK54" s="687"/>
      <c r="UAL54" s="687"/>
      <c r="UAM54" s="687"/>
      <c r="UAN54" s="687"/>
      <c r="UAO54" s="687"/>
      <c r="UAP54" s="687"/>
      <c r="UAQ54" s="687"/>
      <c r="UAR54" s="687"/>
      <c r="UAS54" s="687"/>
      <c r="UAT54" s="687"/>
      <c r="UAU54" s="687"/>
      <c r="UAV54" s="687"/>
      <c r="UAW54" s="687"/>
      <c r="UAX54" s="687"/>
      <c r="UAY54" s="687"/>
      <c r="UAZ54" s="687"/>
      <c r="UBA54" s="687"/>
      <c r="UBB54" s="687"/>
      <c r="UBC54" s="687"/>
      <c r="UBD54" s="687"/>
      <c r="UBE54" s="687"/>
      <c r="UBF54" s="687"/>
      <c r="UBG54" s="687"/>
      <c r="UBH54" s="687"/>
      <c r="UBI54" s="687"/>
      <c r="UBJ54" s="687"/>
      <c r="UBK54" s="687"/>
      <c r="UBL54" s="687"/>
      <c r="UBM54" s="687"/>
      <c r="UBN54" s="687"/>
      <c r="UBO54" s="687"/>
      <c r="UBP54" s="687"/>
      <c r="UBQ54" s="687"/>
      <c r="UBR54" s="687"/>
      <c r="UBS54" s="687"/>
      <c r="UBT54" s="687"/>
      <c r="UBU54" s="687"/>
      <c r="UBV54" s="687"/>
      <c r="UBW54" s="687"/>
      <c r="UBX54" s="687"/>
      <c r="UBY54" s="687"/>
      <c r="UBZ54" s="687"/>
      <c r="UCA54" s="687"/>
      <c r="UCB54" s="687"/>
      <c r="UCC54" s="687"/>
      <c r="UCD54" s="687"/>
      <c r="UCE54" s="687"/>
      <c r="UCF54" s="687"/>
      <c r="UCG54" s="687"/>
      <c r="UCH54" s="687"/>
      <c r="UCI54" s="687"/>
      <c r="UCJ54" s="687"/>
      <c r="UCK54" s="687"/>
      <c r="UCL54" s="687"/>
      <c r="UCM54" s="687"/>
      <c r="UCN54" s="687"/>
      <c r="UCO54" s="687"/>
      <c r="UCP54" s="687"/>
      <c r="UCQ54" s="687"/>
      <c r="UCR54" s="687"/>
      <c r="UCS54" s="687"/>
      <c r="UCT54" s="687"/>
      <c r="UCU54" s="687"/>
      <c r="UCV54" s="687"/>
      <c r="UCW54" s="687"/>
      <c r="UCX54" s="687"/>
      <c r="UCY54" s="687"/>
      <c r="UCZ54" s="687"/>
      <c r="UDA54" s="687"/>
      <c r="UDB54" s="687"/>
      <c r="UDC54" s="687"/>
      <c r="UDD54" s="687"/>
      <c r="UDE54" s="687"/>
      <c r="UDF54" s="687"/>
      <c r="UDG54" s="687"/>
      <c r="UDH54" s="687"/>
      <c r="UDI54" s="687"/>
      <c r="UDJ54" s="687"/>
      <c r="UDK54" s="687"/>
      <c r="UDL54" s="687"/>
      <c r="UDM54" s="687"/>
      <c r="UDN54" s="687"/>
      <c r="UDO54" s="687"/>
      <c r="UDP54" s="687"/>
      <c r="UDQ54" s="687"/>
      <c r="UDR54" s="687"/>
      <c r="UDS54" s="687"/>
      <c r="UDT54" s="687"/>
      <c r="UDU54" s="687"/>
      <c r="UDV54" s="687"/>
      <c r="UDW54" s="687"/>
      <c r="UDX54" s="687"/>
      <c r="UDY54" s="687"/>
      <c r="UDZ54" s="687"/>
      <c r="UEA54" s="687"/>
      <c r="UEB54" s="687"/>
      <c r="UEC54" s="687"/>
      <c r="UED54" s="687"/>
      <c r="UEE54" s="687"/>
      <c r="UEF54" s="687"/>
      <c r="UEG54" s="687"/>
      <c r="UEH54" s="687"/>
      <c r="UEI54" s="687"/>
      <c r="UEJ54" s="687"/>
      <c r="UEK54" s="687"/>
      <c r="UEL54" s="687"/>
      <c r="UEM54" s="687"/>
      <c r="UEN54" s="687"/>
      <c r="UEO54" s="687"/>
      <c r="UEP54" s="687"/>
      <c r="UEQ54" s="687"/>
      <c r="UER54" s="687"/>
      <c r="UES54" s="687"/>
      <c r="UET54" s="687"/>
      <c r="UEU54" s="687"/>
      <c r="UEV54" s="687"/>
      <c r="UEW54" s="687"/>
      <c r="UEX54" s="687"/>
      <c r="UEY54" s="687"/>
      <c r="UEZ54" s="687"/>
      <c r="UFA54" s="687"/>
      <c r="UFB54" s="687"/>
      <c r="UFC54" s="687"/>
      <c r="UFD54" s="687"/>
      <c r="UFE54" s="687"/>
      <c r="UFF54" s="687"/>
      <c r="UFG54" s="687"/>
      <c r="UFH54" s="687"/>
      <c r="UFI54" s="687"/>
      <c r="UFJ54" s="687"/>
      <c r="UFK54" s="687"/>
      <c r="UFL54" s="687"/>
      <c r="UFM54" s="687"/>
      <c r="UFN54" s="687"/>
      <c r="UFO54" s="687"/>
      <c r="UFP54" s="687"/>
      <c r="UFQ54" s="687"/>
      <c r="UFR54" s="687"/>
      <c r="UFS54" s="687"/>
      <c r="UFT54" s="687"/>
      <c r="UFU54" s="687"/>
      <c r="UFV54" s="687"/>
      <c r="UFW54" s="687"/>
      <c r="UFX54" s="687"/>
      <c r="UFY54" s="687"/>
      <c r="UFZ54" s="687"/>
      <c r="UGA54" s="687"/>
      <c r="UGB54" s="687"/>
      <c r="UGC54" s="687"/>
      <c r="UGD54" s="687"/>
      <c r="UGE54" s="687"/>
      <c r="UGF54" s="687"/>
      <c r="UGG54" s="687"/>
      <c r="UGH54" s="687"/>
      <c r="UGI54" s="687"/>
      <c r="UGJ54" s="687"/>
      <c r="UGK54" s="687"/>
      <c r="UGL54" s="687"/>
      <c r="UGM54" s="687"/>
      <c r="UGN54" s="687"/>
      <c r="UGO54" s="687"/>
      <c r="UGP54" s="687"/>
      <c r="UGQ54" s="687"/>
      <c r="UGR54" s="687"/>
      <c r="UGS54" s="687"/>
      <c r="UGT54" s="687"/>
      <c r="UGU54" s="687"/>
      <c r="UGV54" s="687"/>
      <c r="UGW54" s="687"/>
      <c r="UGX54" s="687"/>
      <c r="UGY54" s="687"/>
      <c r="UGZ54" s="687"/>
      <c r="UHA54" s="687"/>
      <c r="UHB54" s="687"/>
      <c r="UHC54" s="687"/>
      <c r="UHD54" s="687"/>
      <c r="UHE54" s="687"/>
      <c r="UHF54" s="687"/>
      <c r="UHG54" s="687"/>
      <c r="UHH54" s="687"/>
      <c r="UHI54" s="687"/>
      <c r="UHJ54" s="687"/>
      <c r="UHK54" s="687"/>
      <c r="UHL54" s="687"/>
      <c r="UHM54" s="687"/>
      <c r="UHN54" s="687"/>
      <c r="UHO54" s="687"/>
      <c r="UHP54" s="687"/>
      <c r="UHQ54" s="687"/>
      <c r="UHR54" s="687"/>
      <c r="UHS54" s="687"/>
      <c r="UHT54" s="687"/>
      <c r="UHU54" s="687"/>
      <c r="UHV54" s="687"/>
      <c r="UHW54" s="687"/>
      <c r="UHX54" s="687"/>
      <c r="UHY54" s="687"/>
      <c r="UHZ54" s="687"/>
      <c r="UIA54" s="687"/>
      <c r="UIB54" s="687"/>
      <c r="UIC54" s="687"/>
      <c r="UID54" s="687"/>
      <c r="UIE54" s="687"/>
      <c r="UIF54" s="687"/>
      <c r="UIG54" s="687"/>
      <c r="UIH54" s="687"/>
      <c r="UII54" s="687"/>
      <c r="UIJ54" s="687"/>
      <c r="UIK54" s="687"/>
      <c r="UIL54" s="687"/>
      <c r="UIM54" s="687"/>
      <c r="UIN54" s="687"/>
      <c r="UIO54" s="687"/>
      <c r="UIP54" s="687"/>
      <c r="UIQ54" s="687"/>
      <c r="UIR54" s="687"/>
      <c r="UIS54" s="687"/>
      <c r="UIT54" s="687"/>
      <c r="UIU54" s="687"/>
      <c r="UIV54" s="687"/>
      <c r="UIW54" s="687"/>
      <c r="UIX54" s="687"/>
      <c r="UIY54" s="687"/>
      <c r="UIZ54" s="687"/>
      <c r="UJA54" s="687"/>
      <c r="UJB54" s="687"/>
      <c r="UJC54" s="687"/>
      <c r="UJD54" s="687"/>
      <c r="UJE54" s="687"/>
      <c r="UJF54" s="687"/>
      <c r="UJG54" s="687"/>
      <c r="UJH54" s="687"/>
      <c r="UJI54" s="687"/>
      <c r="UJJ54" s="687"/>
      <c r="UJK54" s="687"/>
      <c r="UJL54" s="687"/>
      <c r="UJM54" s="687"/>
      <c r="UJN54" s="687"/>
      <c r="UJO54" s="687"/>
      <c r="UJP54" s="687"/>
      <c r="UJQ54" s="687"/>
      <c r="UJR54" s="687"/>
      <c r="UJS54" s="687"/>
      <c r="UJT54" s="687"/>
      <c r="UJU54" s="687"/>
      <c r="UJV54" s="687"/>
      <c r="UJW54" s="687"/>
      <c r="UJX54" s="687"/>
      <c r="UJY54" s="687"/>
      <c r="UJZ54" s="687"/>
      <c r="UKA54" s="687"/>
      <c r="UKB54" s="687"/>
      <c r="UKC54" s="687"/>
      <c r="UKD54" s="687"/>
      <c r="UKE54" s="687"/>
      <c r="UKF54" s="687"/>
      <c r="UKG54" s="687"/>
      <c r="UKH54" s="687"/>
      <c r="UKI54" s="687"/>
      <c r="UKJ54" s="687"/>
      <c r="UKK54" s="687"/>
      <c r="UKL54" s="687"/>
      <c r="UKM54" s="687"/>
      <c r="UKN54" s="687"/>
      <c r="UKO54" s="687"/>
      <c r="UKP54" s="687"/>
      <c r="UKQ54" s="687"/>
      <c r="UKR54" s="687"/>
      <c r="UKS54" s="687"/>
      <c r="UKT54" s="687"/>
      <c r="UKU54" s="687"/>
      <c r="UKV54" s="687"/>
      <c r="UKW54" s="687"/>
      <c r="UKX54" s="687"/>
      <c r="UKY54" s="687"/>
      <c r="UKZ54" s="687"/>
      <c r="ULA54" s="687"/>
      <c r="ULB54" s="687"/>
      <c r="ULC54" s="687"/>
      <c r="ULD54" s="687"/>
      <c r="ULE54" s="687"/>
      <c r="ULF54" s="687"/>
      <c r="ULG54" s="687"/>
      <c r="ULH54" s="687"/>
      <c r="ULI54" s="687"/>
      <c r="ULJ54" s="687"/>
      <c r="ULK54" s="687"/>
      <c r="ULL54" s="687"/>
      <c r="ULM54" s="687"/>
      <c r="ULN54" s="687"/>
      <c r="ULO54" s="687"/>
      <c r="ULP54" s="687"/>
      <c r="ULQ54" s="687"/>
      <c r="ULR54" s="687"/>
      <c r="ULS54" s="687"/>
      <c r="ULT54" s="687"/>
      <c r="ULU54" s="687"/>
      <c r="ULV54" s="687"/>
      <c r="ULW54" s="687"/>
      <c r="ULX54" s="687"/>
      <c r="ULY54" s="687"/>
      <c r="ULZ54" s="687"/>
      <c r="UMA54" s="687"/>
      <c r="UMB54" s="687"/>
      <c r="UMC54" s="687"/>
      <c r="UMD54" s="687"/>
      <c r="UME54" s="687"/>
      <c r="UMF54" s="687"/>
      <c r="UMG54" s="687"/>
      <c r="UMH54" s="687"/>
      <c r="UMI54" s="687"/>
      <c r="UMJ54" s="687"/>
      <c r="UMK54" s="687"/>
      <c r="UML54" s="687"/>
      <c r="UMM54" s="687"/>
      <c r="UMN54" s="687"/>
      <c r="UMO54" s="687"/>
      <c r="UMP54" s="687"/>
      <c r="UMQ54" s="687"/>
      <c r="UMR54" s="687"/>
      <c r="UMS54" s="687"/>
      <c r="UMT54" s="687"/>
      <c r="UMU54" s="687"/>
      <c r="UMV54" s="687"/>
      <c r="UMW54" s="687"/>
      <c r="UMX54" s="687"/>
      <c r="UMY54" s="687"/>
      <c r="UMZ54" s="687"/>
      <c r="UNA54" s="687"/>
      <c r="UNB54" s="687"/>
      <c r="UNC54" s="687"/>
      <c r="UND54" s="687"/>
      <c r="UNE54" s="687"/>
      <c r="UNF54" s="687"/>
      <c r="UNG54" s="687"/>
      <c r="UNH54" s="687"/>
      <c r="UNI54" s="687"/>
      <c r="UNJ54" s="687"/>
      <c r="UNK54" s="687"/>
      <c r="UNL54" s="687"/>
      <c r="UNM54" s="687"/>
      <c r="UNN54" s="687"/>
      <c r="UNO54" s="687"/>
      <c r="UNP54" s="687"/>
      <c r="UNQ54" s="687"/>
      <c r="UNR54" s="687"/>
      <c r="UNS54" s="687"/>
      <c r="UNT54" s="687"/>
      <c r="UNU54" s="687"/>
      <c r="UNV54" s="687"/>
      <c r="UNW54" s="687"/>
      <c r="UNX54" s="687"/>
      <c r="UNY54" s="687"/>
      <c r="UNZ54" s="687"/>
      <c r="UOA54" s="687"/>
      <c r="UOB54" s="687"/>
      <c r="UOC54" s="687"/>
      <c r="UOD54" s="687"/>
      <c r="UOE54" s="687"/>
      <c r="UOF54" s="687"/>
      <c r="UOG54" s="687"/>
      <c r="UOH54" s="687"/>
      <c r="UOI54" s="687"/>
      <c r="UOJ54" s="687"/>
      <c r="UOK54" s="687"/>
      <c r="UOL54" s="687"/>
      <c r="UOM54" s="687"/>
      <c r="UON54" s="687"/>
      <c r="UOO54" s="687"/>
      <c r="UOP54" s="687"/>
      <c r="UOQ54" s="687"/>
      <c r="UOR54" s="687"/>
      <c r="UOS54" s="687"/>
      <c r="UOT54" s="687"/>
      <c r="UOU54" s="687"/>
      <c r="UOV54" s="687"/>
      <c r="UOW54" s="687"/>
      <c r="UOX54" s="687"/>
      <c r="UOY54" s="687"/>
      <c r="UOZ54" s="687"/>
      <c r="UPA54" s="687"/>
      <c r="UPB54" s="687"/>
      <c r="UPC54" s="687"/>
      <c r="UPD54" s="687"/>
      <c r="UPE54" s="687"/>
      <c r="UPF54" s="687"/>
      <c r="UPG54" s="687"/>
      <c r="UPH54" s="687"/>
      <c r="UPI54" s="687"/>
      <c r="UPJ54" s="687"/>
      <c r="UPK54" s="687"/>
      <c r="UPL54" s="687"/>
      <c r="UPM54" s="687"/>
      <c r="UPN54" s="687"/>
      <c r="UPO54" s="687"/>
      <c r="UPP54" s="687"/>
      <c r="UPQ54" s="687"/>
      <c r="UPR54" s="687"/>
      <c r="UPS54" s="687"/>
      <c r="UPT54" s="687"/>
      <c r="UPU54" s="687"/>
      <c r="UPV54" s="687"/>
      <c r="UPW54" s="687"/>
      <c r="UPX54" s="687"/>
      <c r="UPY54" s="687"/>
      <c r="UPZ54" s="687"/>
      <c r="UQA54" s="687"/>
      <c r="UQB54" s="687"/>
      <c r="UQC54" s="687"/>
      <c r="UQD54" s="687"/>
      <c r="UQE54" s="687"/>
      <c r="UQF54" s="687"/>
      <c r="UQG54" s="687"/>
      <c r="UQH54" s="687"/>
      <c r="UQI54" s="687"/>
      <c r="UQJ54" s="687"/>
      <c r="UQK54" s="687"/>
      <c r="UQL54" s="687"/>
      <c r="UQM54" s="687"/>
      <c r="UQN54" s="687"/>
      <c r="UQO54" s="687"/>
      <c r="UQP54" s="687"/>
      <c r="UQQ54" s="687"/>
      <c r="UQR54" s="687"/>
      <c r="UQS54" s="687"/>
      <c r="UQT54" s="687"/>
      <c r="UQU54" s="687"/>
      <c r="UQV54" s="687"/>
      <c r="UQW54" s="687"/>
      <c r="UQX54" s="687"/>
      <c r="UQY54" s="687"/>
      <c r="UQZ54" s="687"/>
      <c r="URA54" s="687"/>
      <c r="URB54" s="687"/>
      <c r="URC54" s="687"/>
      <c r="URD54" s="687"/>
      <c r="URE54" s="687"/>
      <c r="URF54" s="687"/>
      <c r="URG54" s="687"/>
      <c r="URH54" s="687"/>
      <c r="URI54" s="687"/>
      <c r="URJ54" s="687"/>
      <c r="URK54" s="687"/>
      <c r="URL54" s="687"/>
      <c r="URM54" s="687"/>
      <c r="URN54" s="687"/>
      <c r="URO54" s="687"/>
      <c r="URP54" s="687"/>
      <c r="URQ54" s="687"/>
      <c r="URR54" s="687"/>
      <c r="URS54" s="687"/>
      <c r="URT54" s="687"/>
      <c r="URU54" s="687"/>
      <c r="URV54" s="687"/>
      <c r="URW54" s="687"/>
      <c r="URX54" s="687"/>
      <c r="URY54" s="687"/>
      <c r="URZ54" s="687"/>
      <c r="USA54" s="687"/>
      <c r="USB54" s="687"/>
      <c r="USC54" s="687"/>
      <c r="USD54" s="687"/>
      <c r="USE54" s="687"/>
      <c r="USF54" s="687"/>
      <c r="USG54" s="687"/>
      <c r="USH54" s="687"/>
      <c r="USI54" s="687"/>
      <c r="USJ54" s="687"/>
      <c r="USK54" s="687"/>
      <c r="USL54" s="687"/>
      <c r="USM54" s="687"/>
      <c r="USN54" s="687"/>
      <c r="USO54" s="687"/>
      <c r="USP54" s="687"/>
      <c r="USQ54" s="687"/>
      <c r="USR54" s="687"/>
      <c r="USS54" s="687"/>
      <c r="UST54" s="687"/>
      <c r="USU54" s="687"/>
      <c r="USV54" s="687"/>
      <c r="USW54" s="687"/>
      <c r="USX54" s="687"/>
      <c r="USY54" s="687"/>
      <c r="USZ54" s="687"/>
      <c r="UTA54" s="687"/>
      <c r="UTB54" s="687"/>
      <c r="UTC54" s="687"/>
      <c r="UTD54" s="687"/>
      <c r="UTE54" s="687"/>
      <c r="UTF54" s="687"/>
      <c r="UTG54" s="687"/>
      <c r="UTH54" s="687"/>
      <c r="UTI54" s="687"/>
      <c r="UTJ54" s="687"/>
      <c r="UTK54" s="687"/>
      <c r="UTL54" s="687"/>
      <c r="UTM54" s="687"/>
      <c r="UTN54" s="687"/>
      <c r="UTO54" s="687"/>
      <c r="UTP54" s="687"/>
      <c r="UTQ54" s="687"/>
      <c r="UTR54" s="687"/>
      <c r="UTS54" s="687"/>
      <c r="UTT54" s="687"/>
      <c r="UTU54" s="687"/>
      <c r="UTV54" s="687"/>
      <c r="UTW54" s="687"/>
      <c r="UTX54" s="687"/>
      <c r="UTY54" s="687"/>
      <c r="UTZ54" s="687"/>
      <c r="UUA54" s="687"/>
      <c r="UUB54" s="687"/>
      <c r="UUC54" s="687"/>
      <c r="UUD54" s="687"/>
      <c r="UUE54" s="687"/>
      <c r="UUF54" s="687"/>
      <c r="UUG54" s="687"/>
      <c r="UUH54" s="687"/>
      <c r="UUI54" s="687"/>
      <c r="UUJ54" s="687"/>
      <c r="UUK54" s="687"/>
      <c r="UUL54" s="687"/>
      <c r="UUM54" s="687"/>
      <c r="UUN54" s="687"/>
      <c r="UUO54" s="687"/>
      <c r="UUP54" s="687"/>
      <c r="UUQ54" s="687"/>
      <c r="UUR54" s="687"/>
      <c r="UUS54" s="687"/>
      <c r="UUT54" s="687"/>
      <c r="UUU54" s="687"/>
      <c r="UUV54" s="687"/>
      <c r="UUW54" s="687"/>
      <c r="UUX54" s="687"/>
      <c r="UUY54" s="687"/>
      <c r="UUZ54" s="687"/>
      <c r="UVA54" s="687"/>
      <c r="UVB54" s="687"/>
      <c r="UVC54" s="687"/>
      <c r="UVD54" s="687"/>
      <c r="UVE54" s="687"/>
      <c r="UVF54" s="687"/>
      <c r="UVG54" s="687"/>
      <c r="UVH54" s="687"/>
      <c r="UVI54" s="687"/>
      <c r="UVJ54" s="687"/>
      <c r="UVK54" s="687"/>
      <c r="UVL54" s="687"/>
      <c r="UVM54" s="687"/>
      <c r="UVN54" s="687"/>
      <c r="UVO54" s="687"/>
      <c r="UVP54" s="687"/>
      <c r="UVQ54" s="687"/>
      <c r="UVR54" s="687"/>
      <c r="UVS54" s="687"/>
      <c r="UVT54" s="687"/>
      <c r="UVU54" s="687"/>
      <c r="UVV54" s="687"/>
      <c r="UVW54" s="687"/>
      <c r="UVX54" s="687"/>
      <c r="UVY54" s="687"/>
      <c r="UVZ54" s="687"/>
      <c r="UWA54" s="687"/>
      <c r="UWB54" s="687"/>
      <c r="UWC54" s="687"/>
      <c r="UWD54" s="687"/>
      <c r="UWE54" s="687"/>
      <c r="UWF54" s="687"/>
      <c r="UWG54" s="687"/>
      <c r="UWH54" s="687"/>
      <c r="UWI54" s="687"/>
      <c r="UWJ54" s="687"/>
      <c r="UWK54" s="687"/>
      <c r="UWL54" s="687"/>
      <c r="UWM54" s="687"/>
      <c r="UWN54" s="687"/>
      <c r="UWO54" s="687"/>
      <c r="UWP54" s="687"/>
      <c r="UWQ54" s="687"/>
      <c r="UWR54" s="687"/>
      <c r="UWS54" s="687"/>
      <c r="UWT54" s="687"/>
      <c r="UWU54" s="687"/>
      <c r="UWV54" s="687"/>
      <c r="UWW54" s="687"/>
      <c r="UWX54" s="687"/>
      <c r="UWY54" s="687"/>
      <c r="UWZ54" s="687"/>
      <c r="UXA54" s="687"/>
      <c r="UXB54" s="687"/>
      <c r="UXC54" s="687"/>
      <c r="UXD54" s="687"/>
      <c r="UXE54" s="687"/>
      <c r="UXF54" s="687"/>
      <c r="UXG54" s="687"/>
      <c r="UXH54" s="687"/>
      <c r="UXI54" s="687"/>
      <c r="UXJ54" s="687"/>
      <c r="UXK54" s="687"/>
      <c r="UXL54" s="687"/>
      <c r="UXM54" s="687"/>
      <c r="UXN54" s="687"/>
      <c r="UXO54" s="687"/>
      <c r="UXP54" s="687"/>
      <c r="UXQ54" s="687"/>
      <c r="UXR54" s="687"/>
      <c r="UXS54" s="687"/>
      <c r="UXT54" s="687"/>
      <c r="UXU54" s="687"/>
      <c r="UXV54" s="687"/>
      <c r="UXW54" s="687"/>
      <c r="UXX54" s="687"/>
      <c r="UXY54" s="687"/>
      <c r="UXZ54" s="687"/>
      <c r="UYA54" s="687"/>
      <c r="UYB54" s="687"/>
      <c r="UYC54" s="687"/>
      <c r="UYD54" s="687"/>
      <c r="UYE54" s="687"/>
      <c r="UYF54" s="687"/>
      <c r="UYG54" s="687"/>
      <c r="UYH54" s="687"/>
      <c r="UYI54" s="687"/>
      <c r="UYJ54" s="687"/>
      <c r="UYK54" s="687"/>
      <c r="UYL54" s="687"/>
      <c r="UYM54" s="687"/>
      <c r="UYN54" s="687"/>
      <c r="UYO54" s="687"/>
      <c r="UYP54" s="687"/>
      <c r="UYQ54" s="687"/>
      <c r="UYR54" s="687"/>
      <c r="UYS54" s="687"/>
      <c r="UYT54" s="687"/>
      <c r="UYU54" s="687"/>
      <c r="UYV54" s="687"/>
      <c r="UYW54" s="687"/>
      <c r="UYX54" s="687"/>
      <c r="UYY54" s="687"/>
      <c r="UYZ54" s="687"/>
      <c r="UZA54" s="687"/>
      <c r="UZB54" s="687"/>
      <c r="UZC54" s="687"/>
      <c r="UZD54" s="687"/>
      <c r="UZE54" s="687"/>
      <c r="UZF54" s="687"/>
      <c r="UZG54" s="687"/>
      <c r="UZH54" s="687"/>
      <c r="UZI54" s="687"/>
      <c r="UZJ54" s="687"/>
      <c r="UZK54" s="687"/>
      <c r="UZL54" s="687"/>
      <c r="UZM54" s="687"/>
      <c r="UZN54" s="687"/>
      <c r="UZO54" s="687"/>
      <c r="UZP54" s="687"/>
      <c r="UZQ54" s="687"/>
      <c r="UZR54" s="687"/>
      <c r="UZS54" s="687"/>
      <c r="UZT54" s="687"/>
      <c r="UZU54" s="687"/>
      <c r="UZV54" s="687"/>
      <c r="UZW54" s="687"/>
      <c r="UZX54" s="687"/>
      <c r="UZY54" s="687"/>
      <c r="UZZ54" s="687"/>
      <c r="VAA54" s="687"/>
      <c r="VAB54" s="687"/>
      <c r="VAC54" s="687"/>
      <c r="VAD54" s="687"/>
      <c r="VAE54" s="687"/>
      <c r="VAF54" s="687"/>
      <c r="VAG54" s="687"/>
      <c r="VAH54" s="687"/>
      <c r="VAI54" s="687"/>
      <c r="VAJ54" s="687"/>
      <c r="VAK54" s="687"/>
      <c r="VAL54" s="687"/>
      <c r="VAM54" s="687"/>
      <c r="VAN54" s="687"/>
      <c r="VAO54" s="687"/>
      <c r="VAP54" s="687"/>
      <c r="VAQ54" s="687"/>
      <c r="VAR54" s="687"/>
      <c r="VAS54" s="687"/>
      <c r="VAT54" s="687"/>
      <c r="VAU54" s="687"/>
      <c r="VAV54" s="687"/>
      <c r="VAW54" s="687"/>
      <c r="VAX54" s="687"/>
      <c r="VAY54" s="687"/>
      <c r="VAZ54" s="687"/>
      <c r="VBA54" s="687"/>
      <c r="VBB54" s="687"/>
      <c r="VBC54" s="687"/>
      <c r="VBD54" s="687"/>
      <c r="VBE54" s="687"/>
      <c r="VBF54" s="687"/>
      <c r="VBG54" s="687"/>
      <c r="VBH54" s="687"/>
      <c r="VBI54" s="687"/>
      <c r="VBJ54" s="687"/>
      <c r="VBK54" s="687"/>
      <c r="VBL54" s="687"/>
      <c r="VBM54" s="687"/>
      <c r="VBN54" s="687"/>
      <c r="VBO54" s="687"/>
      <c r="VBP54" s="687"/>
      <c r="VBQ54" s="687"/>
      <c r="VBR54" s="687"/>
      <c r="VBS54" s="687"/>
      <c r="VBT54" s="687"/>
      <c r="VBU54" s="687"/>
      <c r="VBV54" s="687"/>
      <c r="VBW54" s="687"/>
      <c r="VBX54" s="687"/>
      <c r="VBY54" s="687"/>
      <c r="VBZ54" s="687"/>
      <c r="VCA54" s="687"/>
      <c r="VCB54" s="687"/>
      <c r="VCC54" s="687"/>
      <c r="VCD54" s="687"/>
      <c r="VCE54" s="687"/>
      <c r="VCF54" s="687"/>
      <c r="VCG54" s="687"/>
      <c r="VCH54" s="687"/>
      <c r="VCI54" s="687"/>
      <c r="VCJ54" s="687"/>
      <c r="VCK54" s="687"/>
      <c r="VCL54" s="687"/>
      <c r="VCM54" s="687"/>
      <c r="VCN54" s="687"/>
      <c r="VCO54" s="687"/>
      <c r="VCP54" s="687"/>
      <c r="VCQ54" s="687"/>
      <c r="VCR54" s="687"/>
      <c r="VCS54" s="687"/>
      <c r="VCT54" s="687"/>
      <c r="VCU54" s="687"/>
      <c r="VCV54" s="687"/>
      <c r="VCW54" s="687"/>
      <c r="VCX54" s="687"/>
      <c r="VCY54" s="687"/>
      <c r="VCZ54" s="687"/>
      <c r="VDA54" s="687"/>
      <c r="VDB54" s="687"/>
      <c r="VDC54" s="687"/>
      <c r="VDD54" s="687"/>
      <c r="VDE54" s="687"/>
      <c r="VDF54" s="687"/>
      <c r="VDG54" s="687"/>
      <c r="VDH54" s="687"/>
      <c r="VDI54" s="687"/>
      <c r="VDJ54" s="687"/>
      <c r="VDK54" s="687"/>
      <c r="VDL54" s="687"/>
      <c r="VDM54" s="687"/>
      <c r="VDN54" s="687"/>
      <c r="VDO54" s="687"/>
      <c r="VDP54" s="687"/>
      <c r="VDQ54" s="687"/>
      <c r="VDR54" s="687"/>
      <c r="VDS54" s="687"/>
      <c r="VDT54" s="687"/>
      <c r="VDU54" s="687"/>
      <c r="VDV54" s="687"/>
      <c r="VDW54" s="687"/>
      <c r="VDX54" s="687"/>
      <c r="VDY54" s="687"/>
      <c r="VDZ54" s="687"/>
      <c r="VEA54" s="687"/>
      <c r="VEB54" s="687"/>
      <c r="VEC54" s="687"/>
      <c r="VED54" s="687"/>
      <c r="VEE54" s="687"/>
      <c r="VEF54" s="687"/>
      <c r="VEG54" s="687"/>
      <c r="VEH54" s="687"/>
      <c r="VEI54" s="687"/>
      <c r="VEJ54" s="687"/>
      <c r="VEK54" s="687"/>
      <c r="VEL54" s="687"/>
      <c r="VEM54" s="687"/>
      <c r="VEN54" s="687"/>
      <c r="VEO54" s="687"/>
      <c r="VEP54" s="687"/>
      <c r="VEQ54" s="687"/>
      <c r="VER54" s="687"/>
      <c r="VES54" s="687"/>
      <c r="VET54" s="687"/>
      <c r="VEU54" s="687"/>
      <c r="VEV54" s="687"/>
      <c r="VEW54" s="687"/>
      <c r="VEX54" s="687"/>
      <c r="VEY54" s="687"/>
      <c r="VEZ54" s="687"/>
      <c r="VFA54" s="687"/>
      <c r="VFB54" s="687"/>
      <c r="VFC54" s="687"/>
      <c r="VFD54" s="687"/>
      <c r="VFE54" s="687"/>
      <c r="VFF54" s="687"/>
      <c r="VFG54" s="687"/>
      <c r="VFH54" s="687"/>
      <c r="VFI54" s="687"/>
      <c r="VFJ54" s="687"/>
      <c r="VFK54" s="687"/>
      <c r="VFL54" s="687"/>
      <c r="VFM54" s="687"/>
      <c r="VFN54" s="687"/>
      <c r="VFO54" s="687"/>
      <c r="VFP54" s="687"/>
      <c r="VFQ54" s="687"/>
      <c r="VFR54" s="687"/>
      <c r="VFS54" s="687"/>
      <c r="VFT54" s="687"/>
      <c r="VFU54" s="687"/>
      <c r="VFV54" s="687"/>
      <c r="VFW54" s="687"/>
      <c r="VFX54" s="687"/>
      <c r="VFY54" s="687"/>
      <c r="VFZ54" s="687"/>
      <c r="VGA54" s="687"/>
      <c r="VGB54" s="687"/>
      <c r="VGC54" s="687"/>
      <c r="VGD54" s="687"/>
      <c r="VGE54" s="687"/>
      <c r="VGF54" s="687"/>
      <c r="VGG54" s="687"/>
      <c r="VGH54" s="687"/>
      <c r="VGI54" s="687"/>
      <c r="VGJ54" s="687"/>
      <c r="VGK54" s="687"/>
      <c r="VGL54" s="687"/>
      <c r="VGM54" s="687"/>
      <c r="VGN54" s="687"/>
      <c r="VGO54" s="687"/>
      <c r="VGP54" s="687"/>
      <c r="VGQ54" s="687"/>
      <c r="VGR54" s="687"/>
      <c r="VGS54" s="687"/>
      <c r="VGT54" s="687"/>
      <c r="VGU54" s="687"/>
      <c r="VGV54" s="687"/>
      <c r="VGW54" s="687"/>
      <c r="VGX54" s="687"/>
      <c r="VGY54" s="687"/>
      <c r="VGZ54" s="687"/>
      <c r="VHA54" s="687"/>
      <c r="VHB54" s="687"/>
      <c r="VHC54" s="687"/>
      <c r="VHD54" s="687"/>
      <c r="VHE54" s="687"/>
      <c r="VHF54" s="687"/>
      <c r="VHG54" s="687"/>
      <c r="VHH54" s="687"/>
      <c r="VHI54" s="687"/>
      <c r="VHJ54" s="687"/>
      <c r="VHK54" s="687"/>
      <c r="VHL54" s="687"/>
      <c r="VHM54" s="687"/>
      <c r="VHN54" s="687"/>
      <c r="VHO54" s="687"/>
      <c r="VHP54" s="687"/>
      <c r="VHQ54" s="687"/>
      <c r="VHR54" s="687"/>
      <c r="VHS54" s="687"/>
      <c r="VHT54" s="687"/>
      <c r="VHU54" s="687"/>
      <c r="VHV54" s="687"/>
      <c r="VHW54" s="687"/>
      <c r="VHX54" s="687"/>
      <c r="VHY54" s="687"/>
      <c r="VHZ54" s="687"/>
      <c r="VIA54" s="687"/>
      <c r="VIB54" s="687"/>
      <c r="VIC54" s="687"/>
      <c r="VID54" s="687"/>
      <c r="VIE54" s="687"/>
      <c r="VIF54" s="687"/>
      <c r="VIG54" s="687"/>
      <c r="VIH54" s="687"/>
      <c r="VII54" s="687"/>
      <c r="VIJ54" s="687"/>
      <c r="VIK54" s="687"/>
      <c r="VIL54" s="687"/>
      <c r="VIM54" s="687"/>
      <c r="VIN54" s="687"/>
      <c r="VIO54" s="687"/>
      <c r="VIP54" s="687"/>
      <c r="VIQ54" s="687"/>
      <c r="VIR54" s="687"/>
      <c r="VIS54" s="687"/>
      <c r="VIT54" s="687"/>
      <c r="VIU54" s="687"/>
      <c r="VIV54" s="687"/>
      <c r="VIW54" s="687"/>
      <c r="VIX54" s="687"/>
      <c r="VIY54" s="687"/>
      <c r="VIZ54" s="687"/>
      <c r="VJA54" s="687"/>
      <c r="VJB54" s="687"/>
      <c r="VJC54" s="687"/>
      <c r="VJD54" s="687"/>
      <c r="VJE54" s="687"/>
      <c r="VJF54" s="687"/>
      <c r="VJG54" s="687"/>
      <c r="VJH54" s="687"/>
      <c r="VJI54" s="687"/>
      <c r="VJJ54" s="687"/>
      <c r="VJK54" s="687"/>
      <c r="VJL54" s="687"/>
      <c r="VJM54" s="687"/>
      <c r="VJN54" s="687"/>
      <c r="VJO54" s="687"/>
      <c r="VJP54" s="687"/>
      <c r="VJQ54" s="687"/>
      <c r="VJR54" s="687"/>
      <c r="VJS54" s="687"/>
      <c r="VJT54" s="687"/>
      <c r="VJU54" s="687"/>
      <c r="VJV54" s="687"/>
      <c r="VJW54" s="687"/>
      <c r="VJX54" s="687"/>
      <c r="VJY54" s="687"/>
      <c r="VJZ54" s="687"/>
      <c r="VKA54" s="687"/>
      <c r="VKB54" s="687"/>
      <c r="VKC54" s="687"/>
      <c r="VKD54" s="687"/>
      <c r="VKE54" s="687"/>
      <c r="VKF54" s="687"/>
      <c r="VKG54" s="687"/>
      <c r="VKH54" s="687"/>
      <c r="VKI54" s="687"/>
      <c r="VKJ54" s="687"/>
      <c r="VKK54" s="687"/>
      <c r="VKL54" s="687"/>
      <c r="VKM54" s="687"/>
      <c r="VKN54" s="687"/>
      <c r="VKO54" s="687"/>
      <c r="VKP54" s="687"/>
      <c r="VKQ54" s="687"/>
      <c r="VKR54" s="687"/>
      <c r="VKS54" s="687"/>
      <c r="VKT54" s="687"/>
      <c r="VKU54" s="687"/>
      <c r="VKV54" s="687"/>
      <c r="VKW54" s="687"/>
      <c r="VKX54" s="687"/>
      <c r="VKY54" s="687"/>
      <c r="VKZ54" s="687"/>
      <c r="VLA54" s="687"/>
      <c r="VLB54" s="687"/>
      <c r="VLC54" s="687"/>
      <c r="VLD54" s="687"/>
      <c r="VLE54" s="687"/>
      <c r="VLF54" s="687"/>
      <c r="VLG54" s="687"/>
      <c r="VLH54" s="687"/>
      <c r="VLI54" s="687"/>
      <c r="VLJ54" s="687"/>
      <c r="VLK54" s="687"/>
      <c r="VLL54" s="687"/>
      <c r="VLM54" s="687"/>
      <c r="VLN54" s="687"/>
      <c r="VLO54" s="687"/>
      <c r="VLP54" s="687"/>
      <c r="VLQ54" s="687"/>
      <c r="VLR54" s="687"/>
      <c r="VLS54" s="687"/>
      <c r="VLT54" s="687"/>
      <c r="VLU54" s="687"/>
      <c r="VLV54" s="687"/>
      <c r="VLW54" s="687"/>
      <c r="VLX54" s="687"/>
      <c r="VLY54" s="687"/>
      <c r="VLZ54" s="687"/>
      <c r="VMA54" s="687"/>
      <c r="VMB54" s="687"/>
      <c r="VMC54" s="687"/>
      <c r="VMD54" s="687"/>
      <c r="VME54" s="687"/>
      <c r="VMF54" s="687"/>
      <c r="VMG54" s="687"/>
      <c r="VMH54" s="687"/>
      <c r="VMI54" s="687"/>
      <c r="VMJ54" s="687"/>
      <c r="VMK54" s="687"/>
      <c r="VML54" s="687"/>
      <c r="VMM54" s="687"/>
      <c r="VMN54" s="687"/>
      <c r="VMO54" s="687"/>
      <c r="VMP54" s="687"/>
      <c r="VMQ54" s="687"/>
      <c r="VMR54" s="687"/>
      <c r="VMS54" s="687"/>
      <c r="VMT54" s="687"/>
      <c r="VMU54" s="687"/>
      <c r="VMV54" s="687"/>
      <c r="VMW54" s="687"/>
      <c r="VMX54" s="687"/>
      <c r="VMY54" s="687"/>
      <c r="VMZ54" s="687"/>
      <c r="VNA54" s="687"/>
      <c r="VNB54" s="687"/>
      <c r="VNC54" s="687"/>
      <c r="VND54" s="687"/>
      <c r="VNE54" s="687"/>
      <c r="VNF54" s="687"/>
      <c r="VNG54" s="687"/>
      <c r="VNH54" s="687"/>
      <c r="VNI54" s="687"/>
      <c r="VNJ54" s="687"/>
      <c r="VNK54" s="687"/>
      <c r="VNL54" s="687"/>
      <c r="VNM54" s="687"/>
      <c r="VNN54" s="687"/>
      <c r="VNO54" s="687"/>
      <c r="VNP54" s="687"/>
      <c r="VNQ54" s="687"/>
      <c r="VNR54" s="687"/>
      <c r="VNS54" s="687"/>
      <c r="VNT54" s="687"/>
      <c r="VNU54" s="687"/>
      <c r="VNV54" s="687"/>
      <c r="VNW54" s="687"/>
      <c r="VNX54" s="687"/>
      <c r="VNY54" s="687"/>
      <c r="VNZ54" s="687"/>
      <c r="VOA54" s="687"/>
      <c r="VOB54" s="687"/>
      <c r="VOC54" s="687"/>
      <c r="VOD54" s="687"/>
      <c r="VOE54" s="687"/>
      <c r="VOF54" s="687"/>
      <c r="VOG54" s="687"/>
      <c r="VOH54" s="687"/>
      <c r="VOI54" s="687"/>
      <c r="VOJ54" s="687"/>
      <c r="VOK54" s="687"/>
      <c r="VOL54" s="687"/>
      <c r="VOM54" s="687"/>
      <c r="VON54" s="687"/>
      <c r="VOO54" s="687"/>
      <c r="VOP54" s="687"/>
      <c r="VOQ54" s="687"/>
      <c r="VOR54" s="687"/>
      <c r="VOS54" s="687"/>
      <c r="VOT54" s="687"/>
      <c r="VOU54" s="687"/>
      <c r="VOV54" s="687"/>
      <c r="VOW54" s="687"/>
      <c r="VOX54" s="687"/>
      <c r="VOY54" s="687"/>
      <c r="VOZ54" s="687"/>
      <c r="VPA54" s="687"/>
      <c r="VPB54" s="687"/>
      <c r="VPC54" s="687"/>
      <c r="VPD54" s="687"/>
      <c r="VPE54" s="687"/>
      <c r="VPF54" s="687"/>
      <c r="VPG54" s="687"/>
      <c r="VPH54" s="687"/>
      <c r="VPI54" s="687"/>
      <c r="VPJ54" s="687"/>
      <c r="VPK54" s="687"/>
      <c r="VPL54" s="687"/>
      <c r="VPM54" s="687"/>
      <c r="VPN54" s="687"/>
      <c r="VPO54" s="687"/>
      <c r="VPP54" s="687"/>
      <c r="VPQ54" s="687"/>
      <c r="VPR54" s="687"/>
      <c r="VPS54" s="687"/>
      <c r="VPT54" s="687"/>
      <c r="VPU54" s="687"/>
      <c r="VPV54" s="687"/>
      <c r="VPW54" s="687"/>
      <c r="VPX54" s="687"/>
      <c r="VPY54" s="687"/>
      <c r="VPZ54" s="687"/>
      <c r="VQA54" s="687"/>
      <c r="VQB54" s="687"/>
      <c r="VQC54" s="687"/>
      <c r="VQD54" s="687"/>
      <c r="VQE54" s="687"/>
      <c r="VQF54" s="687"/>
      <c r="VQG54" s="687"/>
      <c r="VQH54" s="687"/>
      <c r="VQI54" s="687"/>
      <c r="VQJ54" s="687"/>
      <c r="VQK54" s="687"/>
      <c r="VQL54" s="687"/>
      <c r="VQM54" s="687"/>
      <c r="VQN54" s="687"/>
      <c r="VQO54" s="687"/>
      <c r="VQP54" s="687"/>
      <c r="VQQ54" s="687"/>
      <c r="VQR54" s="687"/>
      <c r="VQS54" s="687"/>
      <c r="VQT54" s="687"/>
      <c r="VQU54" s="687"/>
      <c r="VQV54" s="687"/>
      <c r="VQW54" s="687"/>
      <c r="VQX54" s="687"/>
      <c r="VQY54" s="687"/>
      <c r="VQZ54" s="687"/>
      <c r="VRA54" s="687"/>
      <c r="VRB54" s="687"/>
      <c r="VRC54" s="687"/>
      <c r="VRD54" s="687"/>
      <c r="VRE54" s="687"/>
      <c r="VRF54" s="687"/>
      <c r="VRG54" s="687"/>
      <c r="VRH54" s="687"/>
      <c r="VRI54" s="687"/>
      <c r="VRJ54" s="687"/>
      <c r="VRK54" s="687"/>
      <c r="VRL54" s="687"/>
      <c r="VRM54" s="687"/>
      <c r="VRN54" s="687"/>
      <c r="VRO54" s="687"/>
      <c r="VRP54" s="687"/>
      <c r="VRQ54" s="687"/>
      <c r="VRR54" s="687"/>
      <c r="VRS54" s="687"/>
      <c r="VRT54" s="687"/>
      <c r="VRU54" s="687"/>
      <c r="VRV54" s="687"/>
      <c r="VRW54" s="687"/>
      <c r="VRX54" s="687"/>
      <c r="VRY54" s="687"/>
      <c r="VRZ54" s="687"/>
      <c r="VSA54" s="687"/>
      <c r="VSB54" s="687"/>
      <c r="VSC54" s="687"/>
      <c r="VSD54" s="687"/>
      <c r="VSE54" s="687"/>
      <c r="VSF54" s="687"/>
      <c r="VSG54" s="687"/>
      <c r="VSH54" s="687"/>
      <c r="VSI54" s="687"/>
      <c r="VSJ54" s="687"/>
      <c r="VSK54" s="687"/>
      <c r="VSL54" s="687"/>
      <c r="VSM54" s="687"/>
      <c r="VSN54" s="687"/>
      <c r="VSO54" s="687"/>
      <c r="VSP54" s="687"/>
      <c r="VSQ54" s="687"/>
      <c r="VSR54" s="687"/>
      <c r="VSS54" s="687"/>
      <c r="VST54" s="687"/>
      <c r="VSU54" s="687"/>
      <c r="VSV54" s="687"/>
      <c r="VSW54" s="687"/>
      <c r="VSX54" s="687"/>
      <c r="VSY54" s="687"/>
      <c r="VSZ54" s="687"/>
      <c r="VTA54" s="687"/>
      <c r="VTB54" s="687"/>
      <c r="VTC54" s="687"/>
      <c r="VTD54" s="687"/>
      <c r="VTE54" s="687"/>
      <c r="VTF54" s="687"/>
      <c r="VTG54" s="687"/>
      <c r="VTH54" s="687"/>
      <c r="VTI54" s="687"/>
      <c r="VTJ54" s="687"/>
      <c r="VTK54" s="687"/>
      <c r="VTL54" s="687"/>
      <c r="VTM54" s="687"/>
      <c r="VTN54" s="687"/>
      <c r="VTO54" s="687"/>
      <c r="VTP54" s="687"/>
      <c r="VTQ54" s="687"/>
      <c r="VTR54" s="687"/>
      <c r="VTS54" s="687"/>
      <c r="VTT54" s="687"/>
      <c r="VTU54" s="687"/>
      <c r="VTV54" s="687"/>
      <c r="VTW54" s="687"/>
      <c r="VTX54" s="687"/>
      <c r="VTY54" s="687"/>
      <c r="VTZ54" s="687"/>
      <c r="VUA54" s="687"/>
      <c r="VUB54" s="687"/>
      <c r="VUC54" s="687"/>
      <c r="VUD54" s="687"/>
      <c r="VUE54" s="687"/>
      <c r="VUF54" s="687"/>
      <c r="VUG54" s="687"/>
      <c r="VUH54" s="687"/>
      <c r="VUI54" s="687"/>
      <c r="VUJ54" s="687"/>
      <c r="VUK54" s="687"/>
      <c r="VUL54" s="687"/>
      <c r="VUM54" s="687"/>
      <c r="VUN54" s="687"/>
      <c r="VUO54" s="687"/>
      <c r="VUP54" s="687"/>
      <c r="VUQ54" s="687"/>
      <c r="VUR54" s="687"/>
      <c r="VUS54" s="687"/>
      <c r="VUT54" s="687"/>
      <c r="VUU54" s="687"/>
      <c r="VUV54" s="687"/>
      <c r="VUW54" s="687"/>
      <c r="VUX54" s="687"/>
      <c r="VUY54" s="687"/>
      <c r="VUZ54" s="687"/>
      <c r="VVA54" s="687"/>
      <c r="VVB54" s="687"/>
      <c r="VVC54" s="687"/>
      <c r="VVD54" s="687"/>
      <c r="VVE54" s="687"/>
      <c r="VVF54" s="687"/>
      <c r="VVG54" s="687"/>
      <c r="VVH54" s="687"/>
      <c r="VVI54" s="687"/>
      <c r="VVJ54" s="687"/>
      <c r="VVK54" s="687"/>
      <c r="VVL54" s="687"/>
      <c r="VVM54" s="687"/>
      <c r="VVN54" s="687"/>
      <c r="VVO54" s="687"/>
      <c r="VVP54" s="687"/>
      <c r="VVQ54" s="687"/>
      <c r="VVR54" s="687"/>
      <c r="VVS54" s="687"/>
      <c r="VVT54" s="687"/>
      <c r="VVU54" s="687"/>
      <c r="VVV54" s="687"/>
      <c r="VVW54" s="687"/>
      <c r="VVX54" s="687"/>
      <c r="VVY54" s="687"/>
      <c r="VVZ54" s="687"/>
      <c r="VWA54" s="687"/>
      <c r="VWB54" s="687"/>
      <c r="VWC54" s="687"/>
      <c r="VWD54" s="687"/>
      <c r="VWE54" s="687"/>
      <c r="VWF54" s="687"/>
      <c r="VWG54" s="687"/>
      <c r="VWH54" s="687"/>
      <c r="VWI54" s="687"/>
      <c r="VWJ54" s="687"/>
      <c r="VWK54" s="687"/>
      <c r="VWL54" s="687"/>
      <c r="VWM54" s="687"/>
      <c r="VWN54" s="687"/>
      <c r="VWO54" s="687"/>
      <c r="VWP54" s="687"/>
      <c r="VWQ54" s="687"/>
      <c r="VWR54" s="687"/>
      <c r="VWS54" s="687"/>
      <c r="VWT54" s="687"/>
      <c r="VWU54" s="687"/>
      <c r="VWV54" s="687"/>
      <c r="VWW54" s="687"/>
      <c r="VWX54" s="687"/>
      <c r="VWY54" s="687"/>
      <c r="VWZ54" s="687"/>
      <c r="VXA54" s="687"/>
      <c r="VXB54" s="687"/>
      <c r="VXC54" s="687"/>
      <c r="VXD54" s="687"/>
      <c r="VXE54" s="687"/>
      <c r="VXF54" s="687"/>
      <c r="VXG54" s="687"/>
      <c r="VXH54" s="687"/>
      <c r="VXI54" s="687"/>
      <c r="VXJ54" s="687"/>
      <c r="VXK54" s="687"/>
      <c r="VXL54" s="687"/>
      <c r="VXM54" s="687"/>
      <c r="VXN54" s="687"/>
      <c r="VXO54" s="687"/>
      <c r="VXP54" s="687"/>
      <c r="VXQ54" s="687"/>
      <c r="VXR54" s="687"/>
      <c r="VXS54" s="687"/>
      <c r="VXT54" s="687"/>
      <c r="VXU54" s="687"/>
      <c r="VXV54" s="687"/>
      <c r="VXW54" s="687"/>
      <c r="VXX54" s="687"/>
      <c r="VXY54" s="687"/>
      <c r="VXZ54" s="687"/>
      <c r="VYA54" s="687"/>
      <c r="VYB54" s="687"/>
      <c r="VYC54" s="687"/>
      <c r="VYD54" s="687"/>
      <c r="VYE54" s="687"/>
      <c r="VYF54" s="687"/>
      <c r="VYG54" s="687"/>
      <c r="VYH54" s="687"/>
      <c r="VYI54" s="687"/>
      <c r="VYJ54" s="687"/>
      <c r="VYK54" s="687"/>
      <c r="VYL54" s="687"/>
      <c r="VYM54" s="687"/>
      <c r="VYN54" s="687"/>
      <c r="VYO54" s="687"/>
      <c r="VYP54" s="687"/>
      <c r="VYQ54" s="687"/>
      <c r="VYR54" s="687"/>
      <c r="VYS54" s="687"/>
      <c r="VYT54" s="687"/>
      <c r="VYU54" s="687"/>
      <c r="VYV54" s="687"/>
      <c r="VYW54" s="687"/>
      <c r="VYX54" s="687"/>
      <c r="VYY54" s="687"/>
      <c r="VYZ54" s="687"/>
      <c r="VZA54" s="687"/>
      <c r="VZB54" s="687"/>
      <c r="VZC54" s="687"/>
      <c r="VZD54" s="687"/>
      <c r="VZE54" s="687"/>
      <c r="VZF54" s="687"/>
      <c r="VZG54" s="687"/>
      <c r="VZH54" s="687"/>
      <c r="VZI54" s="687"/>
      <c r="VZJ54" s="687"/>
      <c r="VZK54" s="687"/>
      <c r="VZL54" s="687"/>
      <c r="VZM54" s="687"/>
      <c r="VZN54" s="687"/>
      <c r="VZO54" s="687"/>
      <c r="VZP54" s="687"/>
      <c r="VZQ54" s="687"/>
      <c r="VZR54" s="687"/>
      <c r="VZS54" s="687"/>
      <c r="VZT54" s="687"/>
      <c r="VZU54" s="687"/>
      <c r="VZV54" s="687"/>
      <c r="VZW54" s="687"/>
      <c r="VZX54" s="687"/>
      <c r="VZY54" s="687"/>
      <c r="VZZ54" s="687"/>
      <c r="WAA54" s="687"/>
      <c r="WAB54" s="687"/>
      <c r="WAC54" s="687"/>
      <c r="WAD54" s="687"/>
      <c r="WAE54" s="687"/>
      <c r="WAF54" s="687"/>
      <c r="WAG54" s="687"/>
      <c r="WAH54" s="687"/>
      <c r="WAI54" s="687"/>
      <c r="WAJ54" s="687"/>
      <c r="WAK54" s="687"/>
      <c r="WAL54" s="687"/>
      <c r="WAM54" s="687"/>
      <c r="WAN54" s="687"/>
      <c r="WAO54" s="687"/>
      <c r="WAP54" s="687"/>
      <c r="WAQ54" s="687"/>
      <c r="WAR54" s="687"/>
      <c r="WAS54" s="687"/>
      <c r="WAT54" s="687"/>
      <c r="WAU54" s="687"/>
      <c r="WAV54" s="687"/>
      <c r="WAW54" s="687"/>
      <c r="WAX54" s="687"/>
      <c r="WAY54" s="687"/>
      <c r="WAZ54" s="687"/>
      <c r="WBA54" s="687"/>
      <c r="WBB54" s="687"/>
      <c r="WBC54" s="687"/>
      <c r="WBD54" s="687"/>
      <c r="WBE54" s="687"/>
      <c r="WBF54" s="687"/>
      <c r="WBG54" s="687"/>
      <c r="WBH54" s="687"/>
      <c r="WBI54" s="687"/>
      <c r="WBJ54" s="687"/>
      <c r="WBK54" s="687"/>
      <c r="WBL54" s="687"/>
      <c r="WBM54" s="687"/>
      <c r="WBN54" s="687"/>
      <c r="WBO54" s="687"/>
      <c r="WBP54" s="687"/>
      <c r="WBQ54" s="687"/>
      <c r="WBR54" s="687"/>
      <c r="WBS54" s="687"/>
      <c r="WBT54" s="687"/>
      <c r="WBU54" s="687"/>
      <c r="WBV54" s="687"/>
      <c r="WBW54" s="687"/>
      <c r="WBX54" s="687"/>
      <c r="WBY54" s="687"/>
      <c r="WBZ54" s="687"/>
      <c r="WCA54" s="687"/>
      <c r="WCB54" s="687"/>
      <c r="WCC54" s="687"/>
      <c r="WCD54" s="687"/>
      <c r="WCE54" s="687"/>
      <c r="WCF54" s="687"/>
      <c r="WCG54" s="687"/>
      <c r="WCH54" s="687"/>
      <c r="WCI54" s="687"/>
      <c r="WCJ54" s="687"/>
      <c r="WCK54" s="687"/>
      <c r="WCL54" s="687"/>
      <c r="WCM54" s="687"/>
      <c r="WCN54" s="687"/>
      <c r="WCO54" s="687"/>
      <c r="WCP54" s="687"/>
      <c r="WCQ54" s="687"/>
      <c r="WCR54" s="687"/>
      <c r="WCS54" s="687"/>
      <c r="WCT54" s="687"/>
      <c r="WCU54" s="687"/>
      <c r="WCV54" s="687"/>
      <c r="WCW54" s="687"/>
      <c r="WCX54" s="687"/>
      <c r="WCY54" s="687"/>
      <c r="WCZ54" s="687"/>
      <c r="WDA54" s="687"/>
      <c r="WDB54" s="687"/>
      <c r="WDC54" s="687"/>
      <c r="WDD54" s="687"/>
      <c r="WDE54" s="687"/>
      <c r="WDF54" s="687"/>
      <c r="WDG54" s="687"/>
      <c r="WDH54" s="687"/>
      <c r="WDI54" s="687"/>
      <c r="WDJ54" s="687"/>
      <c r="WDK54" s="687"/>
      <c r="WDL54" s="687"/>
      <c r="WDM54" s="687"/>
      <c r="WDN54" s="687"/>
      <c r="WDO54" s="687"/>
      <c r="WDP54" s="687"/>
      <c r="WDQ54" s="687"/>
      <c r="WDR54" s="687"/>
      <c r="WDS54" s="687"/>
      <c r="WDT54" s="687"/>
      <c r="WDU54" s="687"/>
      <c r="WDV54" s="687"/>
      <c r="WDW54" s="687"/>
      <c r="WDX54" s="687"/>
      <c r="WDY54" s="687"/>
      <c r="WDZ54" s="687"/>
      <c r="WEA54" s="687"/>
      <c r="WEB54" s="687"/>
      <c r="WEC54" s="687"/>
      <c r="WED54" s="687"/>
      <c r="WEE54" s="687"/>
      <c r="WEF54" s="687"/>
      <c r="WEG54" s="687"/>
      <c r="WEH54" s="687"/>
      <c r="WEI54" s="687"/>
      <c r="WEJ54" s="687"/>
      <c r="WEK54" s="687"/>
      <c r="WEL54" s="687"/>
      <c r="WEM54" s="687"/>
      <c r="WEN54" s="687"/>
      <c r="WEO54" s="687"/>
      <c r="WEP54" s="687"/>
      <c r="WEQ54" s="687"/>
      <c r="WER54" s="687"/>
      <c r="WES54" s="687"/>
      <c r="WET54" s="687"/>
      <c r="WEU54" s="687"/>
      <c r="WEV54" s="687"/>
      <c r="WEW54" s="687"/>
      <c r="WEX54" s="687"/>
      <c r="WEY54" s="687"/>
      <c r="WEZ54" s="687"/>
      <c r="WFA54" s="687"/>
      <c r="WFB54" s="687"/>
      <c r="WFC54" s="687"/>
      <c r="WFD54" s="687"/>
      <c r="WFE54" s="687"/>
      <c r="WFF54" s="687"/>
      <c r="WFG54" s="687"/>
      <c r="WFH54" s="687"/>
      <c r="WFI54" s="687"/>
      <c r="WFJ54" s="687"/>
      <c r="WFK54" s="687"/>
      <c r="WFL54" s="687"/>
      <c r="WFM54" s="687"/>
      <c r="WFN54" s="687"/>
      <c r="WFO54" s="687"/>
      <c r="WFP54" s="687"/>
      <c r="WFQ54" s="687"/>
      <c r="WFR54" s="687"/>
      <c r="WFS54" s="687"/>
      <c r="WFT54" s="687"/>
      <c r="WFU54" s="687"/>
      <c r="WFV54" s="687"/>
      <c r="WFW54" s="687"/>
      <c r="WFX54" s="687"/>
      <c r="WFY54" s="687"/>
      <c r="WFZ54" s="687"/>
      <c r="WGA54" s="687"/>
      <c r="WGB54" s="687"/>
      <c r="WGC54" s="687"/>
      <c r="WGD54" s="687"/>
      <c r="WGE54" s="687"/>
      <c r="WGF54" s="687"/>
      <c r="WGG54" s="687"/>
      <c r="WGH54" s="687"/>
      <c r="WGI54" s="687"/>
      <c r="WGJ54" s="687"/>
      <c r="WGK54" s="687"/>
      <c r="WGL54" s="687"/>
      <c r="WGM54" s="687"/>
      <c r="WGN54" s="687"/>
      <c r="WGO54" s="687"/>
      <c r="WGP54" s="687"/>
      <c r="WGQ54" s="687"/>
      <c r="WGR54" s="687"/>
      <c r="WGS54" s="687"/>
      <c r="WGT54" s="687"/>
      <c r="WGU54" s="687"/>
      <c r="WGV54" s="687"/>
      <c r="WGW54" s="687"/>
      <c r="WGX54" s="687"/>
      <c r="WGY54" s="687"/>
      <c r="WGZ54" s="687"/>
      <c r="WHA54" s="687"/>
      <c r="WHB54" s="687"/>
      <c r="WHC54" s="687"/>
      <c r="WHD54" s="687"/>
      <c r="WHE54" s="687"/>
      <c r="WHF54" s="687"/>
      <c r="WHG54" s="687"/>
      <c r="WHH54" s="687"/>
      <c r="WHI54" s="687"/>
      <c r="WHJ54" s="687"/>
      <c r="WHK54" s="687"/>
      <c r="WHL54" s="687"/>
      <c r="WHM54" s="687"/>
      <c r="WHN54" s="687"/>
      <c r="WHO54" s="687"/>
      <c r="WHP54" s="687"/>
      <c r="WHQ54" s="687"/>
      <c r="WHR54" s="687"/>
      <c r="WHS54" s="687"/>
      <c r="WHT54" s="687"/>
      <c r="WHU54" s="687"/>
      <c r="WHV54" s="687"/>
      <c r="WHW54" s="687"/>
      <c r="WHX54" s="687"/>
      <c r="WHY54" s="687"/>
      <c r="WHZ54" s="687"/>
      <c r="WIA54" s="687"/>
      <c r="WIB54" s="687"/>
      <c r="WIC54" s="687"/>
      <c r="WID54" s="687"/>
      <c r="WIE54" s="687"/>
      <c r="WIF54" s="687"/>
      <c r="WIG54" s="687"/>
      <c r="WIH54" s="687"/>
      <c r="WII54" s="687"/>
      <c r="WIJ54" s="687"/>
      <c r="WIK54" s="687"/>
      <c r="WIL54" s="687"/>
      <c r="WIM54" s="687"/>
      <c r="WIN54" s="687"/>
      <c r="WIO54" s="687"/>
      <c r="WIP54" s="687"/>
      <c r="WIQ54" s="687"/>
      <c r="WIR54" s="687"/>
      <c r="WIS54" s="687"/>
      <c r="WIT54" s="687"/>
      <c r="WIU54" s="687"/>
      <c r="WIV54" s="687"/>
      <c r="WIW54" s="687"/>
      <c r="WIX54" s="687"/>
      <c r="WIY54" s="687"/>
      <c r="WIZ54" s="687"/>
      <c r="WJA54" s="687"/>
      <c r="WJB54" s="687"/>
      <c r="WJC54" s="687"/>
      <c r="WJD54" s="687"/>
      <c r="WJE54" s="687"/>
      <c r="WJF54" s="687"/>
      <c r="WJG54" s="687"/>
      <c r="WJH54" s="687"/>
      <c r="WJI54" s="687"/>
      <c r="WJJ54" s="687"/>
      <c r="WJK54" s="687"/>
      <c r="WJL54" s="687"/>
      <c r="WJM54" s="687"/>
      <c r="WJN54" s="687"/>
      <c r="WJO54" s="687"/>
      <c r="WJP54" s="687"/>
      <c r="WJQ54" s="687"/>
      <c r="WJR54" s="687"/>
      <c r="WJS54" s="687"/>
      <c r="WJT54" s="687"/>
      <c r="WJU54" s="687"/>
      <c r="WJV54" s="687"/>
      <c r="WJW54" s="687"/>
      <c r="WJX54" s="687"/>
      <c r="WJY54" s="687"/>
      <c r="WJZ54" s="687"/>
      <c r="WKA54" s="687"/>
      <c r="WKB54" s="687"/>
      <c r="WKC54" s="687"/>
      <c r="WKD54" s="687"/>
      <c r="WKE54" s="687"/>
      <c r="WKF54" s="687"/>
      <c r="WKG54" s="687"/>
      <c r="WKH54" s="687"/>
      <c r="WKI54" s="687"/>
      <c r="WKJ54" s="687"/>
      <c r="WKK54" s="687"/>
      <c r="WKL54" s="687"/>
      <c r="WKM54" s="687"/>
      <c r="WKN54" s="687"/>
      <c r="WKO54" s="687"/>
      <c r="WKP54" s="687"/>
      <c r="WKQ54" s="687"/>
      <c r="WKR54" s="687"/>
      <c r="WKS54" s="687"/>
      <c r="WKT54" s="687"/>
      <c r="WKU54" s="687"/>
      <c r="WKV54" s="687"/>
      <c r="WKW54" s="687"/>
      <c r="WKX54" s="687"/>
      <c r="WKY54" s="687"/>
      <c r="WKZ54" s="687"/>
      <c r="WLA54" s="687"/>
      <c r="WLB54" s="687"/>
      <c r="WLC54" s="687"/>
      <c r="WLD54" s="687"/>
      <c r="WLE54" s="687"/>
      <c r="WLF54" s="687"/>
      <c r="WLG54" s="687"/>
      <c r="WLH54" s="687"/>
      <c r="WLI54" s="687"/>
      <c r="WLJ54" s="687"/>
      <c r="WLK54" s="687"/>
      <c r="WLL54" s="687"/>
      <c r="WLM54" s="687"/>
      <c r="WLN54" s="687"/>
      <c r="WLO54" s="687"/>
      <c r="WLP54" s="687"/>
      <c r="WLQ54" s="687"/>
      <c r="WLR54" s="687"/>
      <c r="WLS54" s="687"/>
      <c r="WLT54" s="687"/>
      <c r="WLU54" s="687"/>
      <c r="WLV54" s="687"/>
      <c r="WLW54" s="687"/>
      <c r="WLX54" s="687"/>
      <c r="WLY54" s="687"/>
      <c r="WLZ54" s="687"/>
      <c r="WMA54" s="687"/>
      <c r="WMB54" s="687"/>
      <c r="WMC54" s="687"/>
      <c r="WMD54" s="687"/>
      <c r="WME54" s="687"/>
      <c r="WMF54" s="687"/>
      <c r="WMG54" s="687"/>
      <c r="WMH54" s="687"/>
      <c r="WMI54" s="687"/>
      <c r="WMJ54" s="687"/>
      <c r="WMK54" s="687"/>
      <c r="WML54" s="687"/>
      <c r="WMM54" s="687"/>
      <c r="WMN54" s="687"/>
      <c r="WMO54" s="687"/>
      <c r="WMP54" s="687"/>
      <c r="WMQ54" s="687"/>
      <c r="WMR54" s="687"/>
      <c r="WMS54" s="687"/>
      <c r="WMT54" s="687"/>
      <c r="WMU54" s="687"/>
      <c r="WMV54" s="687"/>
      <c r="WMW54" s="687"/>
      <c r="WMX54" s="687"/>
      <c r="WMY54" s="687"/>
      <c r="WMZ54" s="687"/>
      <c r="WNA54" s="687"/>
      <c r="WNB54" s="687"/>
      <c r="WNC54" s="687"/>
      <c r="WND54" s="687"/>
      <c r="WNE54" s="687"/>
      <c r="WNF54" s="687"/>
      <c r="WNG54" s="687"/>
      <c r="WNH54" s="687"/>
      <c r="WNI54" s="687"/>
      <c r="WNJ54" s="687"/>
      <c r="WNK54" s="687"/>
      <c r="WNL54" s="687"/>
      <c r="WNM54" s="687"/>
      <c r="WNN54" s="687"/>
      <c r="WNO54" s="687"/>
      <c r="WNP54" s="687"/>
      <c r="WNQ54" s="687"/>
      <c r="WNR54" s="687"/>
      <c r="WNS54" s="687"/>
      <c r="WNT54" s="687"/>
      <c r="WNU54" s="687"/>
      <c r="WNV54" s="687"/>
      <c r="WNW54" s="687"/>
      <c r="WNX54" s="687"/>
      <c r="WNY54" s="687"/>
      <c r="WNZ54" s="687"/>
      <c r="WOA54" s="687"/>
      <c r="WOB54" s="687"/>
      <c r="WOC54" s="687"/>
      <c r="WOD54" s="687"/>
      <c r="WOE54" s="687"/>
      <c r="WOF54" s="687"/>
      <c r="WOG54" s="687"/>
      <c r="WOH54" s="687"/>
      <c r="WOI54" s="687"/>
      <c r="WOJ54" s="687"/>
      <c r="WOK54" s="687"/>
      <c r="WOL54" s="687"/>
      <c r="WOM54" s="687"/>
      <c r="WON54" s="687"/>
      <c r="WOO54" s="687"/>
      <c r="WOP54" s="687"/>
      <c r="WOQ54" s="687"/>
      <c r="WOR54" s="687"/>
      <c r="WOS54" s="687"/>
      <c r="WOT54" s="687"/>
      <c r="WOU54" s="687"/>
      <c r="WOV54" s="687"/>
      <c r="WOW54" s="687"/>
      <c r="WOX54" s="687"/>
      <c r="WOY54" s="687"/>
      <c r="WOZ54" s="687"/>
      <c r="WPA54" s="687"/>
      <c r="WPB54" s="687"/>
      <c r="WPC54" s="687"/>
      <c r="WPD54" s="687"/>
      <c r="WPE54" s="687"/>
      <c r="WPF54" s="687"/>
      <c r="WPG54" s="687"/>
      <c r="WPH54" s="687"/>
      <c r="WPI54" s="687"/>
      <c r="WPJ54" s="687"/>
      <c r="WPK54" s="687"/>
      <c r="WPL54" s="687"/>
      <c r="WPM54" s="687"/>
      <c r="WPN54" s="687"/>
      <c r="WPO54" s="687"/>
      <c r="WPP54" s="687"/>
      <c r="WPQ54" s="687"/>
      <c r="WPR54" s="687"/>
      <c r="WPS54" s="687"/>
      <c r="WPT54" s="687"/>
      <c r="WPU54" s="687"/>
      <c r="WPV54" s="687"/>
      <c r="WPW54" s="687"/>
      <c r="WPX54" s="687"/>
      <c r="WPY54" s="687"/>
      <c r="WPZ54" s="687"/>
      <c r="WQA54" s="687"/>
      <c r="WQB54" s="687"/>
      <c r="WQC54" s="687"/>
      <c r="WQD54" s="687"/>
      <c r="WQE54" s="687"/>
      <c r="WQF54" s="687"/>
      <c r="WQG54" s="687"/>
      <c r="WQH54" s="687"/>
      <c r="WQI54" s="687"/>
      <c r="WQJ54" s="687"/>
      <c r="WQK54" s="687"/>
      <c r="WQL54" s="687"/>
      <c r="WQM54" s="687"/>
      <c r="WQN54" s="687"/>
      <c r="WQO54" s="687"/>
      <c r="WQP54" s="687"/>
      <c r="WQQ54" s="687"/>
      <c r="WQR54" s="687"/>
      <c r="WQS54" s="687"/>
      <c r="WQT54" s="687"/>
      <c r="WQU54" s="687"/>
      <c r="WQV54" s="687"/>
      <c r="WQW54" s="687"/>
      <c r="WQX54" s="687"/>
      <c r="WQY54" s="687"/>
      <c r="WQZ54" s="687"/>
      <c r="WRA54" s="687"/>
      <c r="WRB54" s="687"/>
      <c r="WRC54" s="687"/>
      <c r="WRD54" s="687"/>
      <c r="WRE54" s="687"/>
      <c r="WRF54" s="687"/>
      <c r="WRG54" s="687"/>
      <c r="WRH54" s="687"/>
      <c r="WRI54" s="687"/>
      <c r="WRJ54" s="687"/>
      <c r="WRK54" s="687"/>
      <c r="WRL54" s="687"/>
      <c r="WRM54" s="687"/>
      <c r="WRN54" s="687"/>
      <c r="WRO54" s="687"/>
      <c r="WRP54" s="687"/>
      <c r="WRQ54" s="687"/>
      <c r="WRR54" s="687"/>
      <c r="WRS54" s="687"/>
      <c r="WRT54" s="687"/>
      <c r="WRU54" s="687"/>
      <c r="WRV54" s="687"/>
      <c r="WRW54" s="687"/>
      <c r="WRX54" s="687"/>
      <c r="WRY54" s="687"/>
      <c r="WRZ54" s="687"/>
      <c r="WSA54" s="687"/>
      <c r="WSB54" s="687"/>
      <c r="WSC54" s="687"/>
      <c r="WSD54" s="687"/>
      <c r="WSE54" s="687"/>
      <c r="WSF54" s="687"/>
      <c r="WSG54" s="687"/>
      <c r="WSH54" s="687"/>
      <c r="WSI54" s="687"/>
      <c r="WSJ54" s="687"/>
      <c r="WSK54" s="687"/>
      <c r="WSL54" s="687"/>
      <c r="WSM54" s="687"/>
      <c r="WSN54" s="687"/>
      <c r="WSO54" s="687"/>
      <c r="WSP54" s="687"/>
      <c r="WSQ54" s="687"/>
      <c r="WSR54" s="687"/>
      <c r="WSS54" s="687"/>
      <c r="WST54" s="687"/>
      <c r="WSU54" s="687"/>
      <c r="WSV54" s="687"/>
      <c r="WSW54" s="687"/>
      <c r="WSX54" s="687"/>
      <c r="WSY54" s="687"/>
      <c r="WSZ54" s="687"/>
      <c r="WTA54" s="687"/>
      <c r="WTB54" s="687"/>
      <c r="WTC54" s="687"/>
      <c r="WTD54" s="687"/>
      <c r="WTE54" s="687"/>
      <c r="WTF54" s="687"/>
      <c r="WTG54" s="687"/>
      <c r="WTH54" s="687"/>
      <c r="WTI54" s="687"/>
      <c r="WTJ54" s="687"/>
      <c r="WTK54" s="687"/>
      <c r="WTL54" s="687"/>
      <c r="WTM54" s="687"/>
      <c r="WTN54" s="687"/>
      <c r="WTO54" s="687"/>
      <c r="WTP54" s="687"/>
      <c r="WTQ54" s="687"/>
      <c r="WTR54" s="687"/>
      <c r="WTS54" s="687"/>
      <c r="WTT54" s="687"/>
      <c r="WTU54" s="687"/>
      <c r="WTV54" s="687"/>
      <c r="WTW54" s="687"/>
      <c r="WTX54" s="687"/>
      <c r="WTY54" s="687"/>
      <c r="WTZ54" s="687"/>
      <c r="WUA54" s="687"/>
      <c r="WUB54" s="687"/>
      <c r="WUC54" s="687"/>
      <c r="WUD54" s="687"/>
      <c r="WUE54" s="687"/>
      <c r="WUF54" s="687"/>
      <c r="WUG54" s="687"/>
      <c r="WUH54" s="687"/>
      <c r="WUI54" s="687"/>
      <c r="WUJ54" s="687"/>
      <c r="WUK54" s="687"/>
      <c r="WUL54" s="687"/>
      <c r="WUM54" s="687"/>
      <c r="WUN54" s="687"/>
      <c r="WUO54" s="687"/>
      <c r="WUP54" s="687"/>
      <c r="WUQ54" s="687"/>
      <c r="WUR54" s="687"/>
      <c r="WUS54" s="687"/>
      <c r="WUT54" s="687"/>
      <c r="WUU54" s="687"/>
      <c r="WUV54" s="687"/>
      <c r="WUW54" s="687"/>
      <c r="WUX54" s="687"/>
      <c r="WUY54" s="687"/>
      <c r="WUZ54" s="687"/>
      <c r="WVA54" s="687"/>
      <c r="WVB54" s="687"/>
      <c r="WVC54" s="687"/>
      <c r="WVD54" s="687"/>
      <c r="WVE54" s="687"/>
      <c r="WVF54" s="687"/>
      <c r="WVG54" s="687"/>
      <c r="WVH54" s="687"/>
      <c r="WVI54" s="687"/>
      <c r="WVJ54" s="687"/>
      <c r="WVK54" s="687"/>
      <c r="WVL54" s="687"/>
      <c r="WVM54" s="687"/>
      <c r="WVN54" s="687"/>
      <c r="WVO54" s="687"/>
      <c r="WVP54" s="687"/>
      <c r="WVQ54" s="687"/>
      <c r="WVR54" s="687"/>
      <c r="WVS54" s="687"/>
      <c r="WVT54" s="687"/>
      <c r="WVU54" s="687"/>
      <c r="WVV54" s="687"/>
      <c r="WVW54" s="687"/>
      <c r="WVX54" s="687"/>
      <c r="WVY54" s="687"/>
      <c r="WVZ54" s="687"/>
      <c r="WWA54" s="687"/>
      <c r="WWB54" s="687"/>
      <c r="WWC54" s="687"/>
      <c r="WWD54" s="687"/>
      <c r="WWE54" s="687"/>
      <c r="WWF54" s="687"/>
      <c r="WWG54" s="687"/>
      <c r="WWH54" s="687"/>
      <c r="WWI54" s="687"/>
      <c r="WWJ54" s="687"/>
      <c r="WWK54" s="687"/>
      <c r="WWL54" s="687"/>
      <c r="WWM54" s="687"/>
      <c r="WWN54" s="687"/>
      <c r="WWO54" s="687"/>
      <c r="WWP54" s="687"/>
      <c r="WWQ54" s="687"/>
      <c r="WWR54" s="687"/>
      <c r="WWS54" s="687"/>
      <c r="WWT54" s="687"/>
      <c r="WWU54" s="687"/>
      <c r="WWV54" s="687"/>
      <c r="WWW54" s="687"/>
      <c r="WWX54" s="687"/>
      <c r="WWY54" s="687"/>
      <c r="WWZ54" s="687"/>
      <c r="WXA54" s="687"/>
      <c r="WXB54" s="687"/>
      <c r="WXC54" s="687"/>
      <c r="WXD54" s="687"/>
      <c r="WXE54" s="687"/>
      <c r="WXF54" s="687"/>
      <c r="WXG54" s="687"/>
      <c r="WXH54" s="687"/>
      <c r="WXI54" s="687"/>
      <c r="WXJ54" s="687"/>
      <c r="WXK54" s="687"/>
      <c r="WXL54" s="687"/>
      <c r="WXM54" s="687"/>
      <c r="WXN54" s="687"/>
      <c r="WXO54" s="687"/>
      <c r="WXP54" s="687"/>
      <c r="WXQ54" s="687"/>
      <c r="WXR54" s="687"/>
      <c r="WXS54" s="687"/>
      <c r="WXT54" s="687"/>
      <c r="WXU54" s="687"/>
      <c r="WXV54" s="687"/>
      <c r="WXW54" s="687"/>
      <c r="WXX54" s="687"/>
      <c r="WXY54" s="687"/>
      <c r="WXZ54" s="687"/>
      <c r="WYA54" s="687"/>
      <c r="WYB54" s="687"/>
      <c r="WYC54" s="687"/>
      <c r="WYD54" s="687"/>
      <c r="WYE54" s="687"/>
      <c r="WYF54" s="687"/>
      <c r="WYG54" s="687"/>
      <c r="WYH54" s="687"/>
      <c r="WYI54" s="687"/>
      <c r="WYJ54" s="687"/>
      <c r="WYK54" s="687"/>
      <c r="WYL54" s="687"/>
      <c r="WYM54" s="687"/>
      <c r="WYN54" s="687"/>
      <c r="WYO54" s="687"/>
      <c r="WYP54" s="687"/>
      <c r="WYQ54" s="687"/>
      <c r="WYR54" s="687"/>
      <c r="WYS54" s="687"/>
      <c r="WYT54" s="687"/>
      <c r="WYU54" s="687"/>
      <c r="WYV54" s="687"/>
      <c r="WYW54" s="687"/>
      <c r="WYX54" s="687"/>
      <c r="WYY54" s="687"/>
      <c r="WYZ54" s="687"/>
      <c r="WZA54" s="687"/>
      <c r="WZB54" s="687"/>
      <c r="WZC54" s="687"/>
      <c r="WZD54" s="687"/>
      <c r="WZE54" s="687"/>
      <c r="WZF54" s="687"/>
      <c r="WZG54" s="687"/>
      <c r="WZH54" s="687"/>
      <c r="WZI54" s="687"/>
      <c r="WZJ54" s="687"/>
      <c r="WZK54" s="687"/>
      <c r="WZL54" s="687"/>
      <c r="WZM54" s="687"/>
      <c r="WZN54" s="687"/>
      <c r="WZO54" s="687"/>
      <c r="WZP54" s="687"/>
      <c r="WZQ54" s="687"/>
      <c r="WZR54" s="687"/>
      <c r="WZS54" s="687"/>
      <c r="WZT54" s="687"/>
      <c r="WZU54" s="687"/>
      <c r="WZV54" s="687"/>
      <c r="WZW54" s="687"/>
      <c r="WZX54" s="687"/>
      <c r="WZY54" s="687"/>
      <c r="WZZ54" s="687"/>
      <c r="XAA54" s="687"/>
      <c r="XAB54" s="687"/>
      <c r="XAC54" s="687"/>
      <c r="XAD54" s="687"/>
      <c r="XAE54" s="687"/>
      <c r="XAF54" s="687"/>
      <c r="XAG54" s="687"/>
      <c r="XAH54" s="687"/>
      <c r="XAI54" s="687"/>
      <c r="XAJ54" s="687"/>
      <c r="XAK54" s="687"/>
      <c r="XAL54" s="687"/>
      <c r="XAM54" s="687"/>
      <c r="XAN54" s="687"/>
      <c r="XAO54" s="687"/>
      <c r="XAP54" s="687"/>
      <c r="XAQ54" s="687"/>
      <c r="XAR54" s="687"/>
      <c r="XAS54" s="687"/>
      <c r="XAT54" s="687"/>
      <c r="XAU54" s="687"/>
      <c r="XAV54" s="687"/>
      <c r="XAW54" s="687"/>
      <c r="XAX54" s="687"/>
      <c r="XAY54" s="687"/>
      <c r="XAZ54" s="687"/>
      <c r="XBA54" s="687"/>
      <c r="XBB54" s="687"/>
      <c r="XBC54" s="687"/>
      <c r="XBD54" s="687"/>
      <c r="XBE54" s="687"/>
      <c r="XBF54" s="687"/>
      <c r="XBG54" s="687"/>
      <c r="XBH54" s="687"/>
      <c r="XBI54" s="687"/>
      <c r="XBJ54" s="687"/>
      <c r="XBK54" s="687"/>
      <c r="XBL54" s="687"/>
      <c r="XBM54" s="687"/>
      <c r="XBN54" s="687"/>
      <c r="XBO54" s="687"/>
      <c r="XBP54" s="687"/>
      <c r="XBQ54" s="687"/>
      <c r="XBR54" s="687"/>
      <c r="XBS54" s="687"/>
      <c r="XBT54" s="687"/>
      <c r="XBU54" s="687"/>
      <c r="XBV54" s="687"/>
      <c r="XBW54" s="687"/>
      <c r="XBX54" s="687"/>
      <c r="XBY54" s="687"/>
      <c r="XBZ54" s="687"/>
      <c r="XCA54" s="687"/>
      <c r="XCB54" s="687"/>
      <c r="XCC54" s="687"/>
      <c r="XCD54" s="687"/>
      <c r="XCE54" s="687"/>
      <c r="XCF54" s="687"/>
      <c r="XCG54" s="687"/>
      <c r="XCH54" s="687"/>
      <c r="XCI54" s="687"/>
      <c r="XCJ54" s="687"/>
      <c r="XCK54" s="687"/>
      <c r="XCL54" s="687"/>
      <c r="XCM54" s="687"/>
      <c r="XCN54" s="687"/>
      <c r="XCO54" s="687"/>
      <c r="XCP54" s="687"/>
      <c r="XCQ54" s="687"/>
      <c r="XCR54" s="687"/>
      <c r="XCS54" s="687"/>
      <c r="XCT54" s="687"/>
      <c r="XCU54" s="687"/>
      <c r="XCV54" s="687"/>
      <c r="XCW54" s="687"/>
      <c r="XCX54" s="687"/>
      <c r="XCY54" s="687"/>
      <c r="XCZ54" s="687"/>
      <c r="XDA54" s="687"/>
      <c r="XDB54" s="687"/>
      <c r="XDC54" s="687"/>
      <c r="XDD54" s="687"/>
      <c r="XDE54" s="687"/>
      <c r="XDF54" s="687"/>
      <c r="XDG54" s="687"/>
      <c r="XDH54" s="687"/>
      <c r="XDI54" s="687"/>
      <c r="XDJ54" s="687"/>
      <c r="XDK54" s="687"/>
      <c r="XDL54" s="687"/>
      <c r="XDM54" s="687"/>
      <c r="XDN54" s="687"/>
      <c r="XDO54" s="687"/>
      <c r="XDP54" s="687"/>
      <c r="XDQ54" s="687"/>
      <c r="XDR54" s="687"/>
      <c r="XDS54" s="687"/>
      <c r="XDT54" s="687"/>
      <c r="XDU54" s="687"/>
      <c r="XDV54" s="687"/>
      <c r="XDW54" s="687"/>
      <c r="XDX54" s="687"/>
      <c r="XDY54" s="687"/>
      <c r="XDZ54" s="687"/>
      <c r="XEA54" s="687"/>
      <c r="XEB54" s="687"/>
      <c r="XEC54" s="687"/>
      <c r="XED54" s="687"/>
      <c r="XEE54" s="687"/>
      <c r="XEF54" s="687"/>
      <c r="XEG54" s="687"/>
      <c r="XEH54" s="687"/>
      <c r="XEI54" s="687"/>
      <c r="XEJ54" s="687"/>
      <c r="XEK54" s="687"/>
      <c r="XEL54" s="687"/>
      <c r="XEM54" s="687"/>
      <c r="XEN54" s="687"/>
      <c r="XEO54" s="687"/>
      <c r="XEP54" s="687"/>
      <c r="XEQ54" s="687"/>
      <c r="XER54" s="687"/>
      <c r="XES54" s="687"/>
      <c r="XET54" s="687"/>
      <c r="XEU54" s="687"/>
      <c r="XEV54" s="687"/>
      <c r="XEW54" s="687"/>
      <c r="XEX54" s="687"/>
      <c r="XEY54" s="687"/>
      <c r="XEZ54" s="687"/>
    </row>
    <row r="55" spans="1:16380" x14ac:dyDescent="0.25">
      <c r="B55" s="1112" t="s">
        <v>1551</v>
      </c>
      <c r="C55" s="1015">
        <v>1049</v>
      </c>
      <c r="D55" s="985" t="s">
        <v>1563</v>
      </c>
      <c r="E55" s="985" t="s">
        <v>1118</v>
      </c>
      <c r="F55" s="985"/>
      <c r="G55" s="986">
        <v>71730000</v>
      </c>
      <c r="H55" s="987">
        <v>90200000</v>
      </c>
      <c r="I55" s="987">
        <v>35865000</v>
      </c>
      <c r="J55" s="987">
        <v>49825000</v>
      </c>
      <c r="K55" s="988"/>
      <c r="L55" s="987"/>
      <c r="M55" s="974">
        <v>85690000</v>
      </c>
      <c r="N55" s="985"/>
      <c r="O55" s="1013">
        <v>4510000</v>
      </c>
      <c r="P55" s="987"/>
      <c r="Q55" s="1152"/>
      <c r="R55" s="987"/>
      <c r="S55" s="1104">
        <v>4510000</v>
      </c>
      <c r="U55" s="687"/>
      <c r="V55" s="687"/>
      <c r="X55" s="686"/>
      <c r="AA55" s="687"/>
      <c r="AB55" s="687"/>
      <c r="AC55" s="687"/>
      <c r="AD55" s="687"/>
      <c r="AE55" s="687"/>
      <c r="AF55" s="687"/>
      <c r="AG55" s="687"/>
      <c r="AH55" s="687"/>
      <c r="AI55" s="687"/>
      <c r="AJ55" s="687"/>
      <c r="AK55" s="687"/>
      <c r="AL55" s="687"/>
      <c r="AM55" s="687"/>
      <c r="AN55" s="687"/>
      <c r="AO55" s="687"/>
      <c r="AP55" s="687"/>
      <c r="AQ55" s="687"/>
      <c r="AR55" s="687"/>
      <c r="AS55" s="687"/>
      <c r="AT55" s="687"/>
      <c r="AU55" s="687"/>
      <c r="AV55" s="687"/>
      <c r="AW55" s="687"/>
      <c r="AX55" s="687"/>
      <c r="AY55" s="687"/>
      <c r="AZ55" s="687"/>
      <c r="BA55" s="687"/>
      <c r="BB55" s="687"/>
      <c r="BC55" s="687"/>
      <c r="BD55" s="687"/>
      <c r="BE55" s="687"/>
      <c r="BF55" s="687"/>
      <c r="BG55" s="687"/>
      <c r="BH55" s="687"/>
      <c r="BI55" s="687"/>
      <c r="BJ55" s="687"/>
      <c r="BK55" s="687"/>
      <c r="BL55" s="687"/>
      <c r="BM55" s="687"/>
      <c r="BN55" s="687"/>
      <c r="BO55" s="687"/>
      <c r="BP55" s="687"/>
      <c r="BQ55" s="687"/>
      <c r="BR55" s="687"/>
      <c r="BS55" s="687"/>
      <c r="BT55" s="687"/>
      <c r="BU55" s="687"/>
      <c r="BV55" s="687"/>
      <c r="BW55" s="687"/>
      <c r="BX55" s="687"/>
      <c r="BY55" s="687"/>
      <c r="BZ55" s="687"/>
      <c r="CA55" s="687"/>
      <c r="CB55" s="687"/>
      <c r="CC55" s="687"/>
      <c r="CD55" s="687"/>
      <c r="CE55" s="687"/>
      <c r="CF55" s="687"/>
      <c r="CG55" s="687"/>
      <c r="CH55" s="687"/>
      <c r="CI55" s="687"/>
      <c r="CJ55" s="687"/>
      <c r="CK55" s="687"/>
      <c r="CL55" s="687"/>
      <c r="CM55" s="687"/>
      <c r="CN55" s="687"/>
      <c r="CO55" s="687"/>
      <c r="CP55" s="687"/>
      <c r="CQ55" s="687"/>
      <c r="CR55" s="687"/>
      <c r="CS55" s="687"/>
      <c r="CT55" s="687"/>
      <c r="CU55" s="687"/>
      <c r="CV55" s="687"/>
      <c r="CW55" s="687"/>
      <c r="CX55" s="687"/>
      <c r="CY55" s="687"/>
      <c r="CZ55" s="687"/>
      <c r="DA55" s="687"/>
      <c r="DB55" s="687"/>
      <c r="DC55" s="687"/>
      <c r="DD55" s="687"/>
      <c r="DE55" s="687"/>
      <c r="DF55" s="687"/>
      <c r="DG55" s="687"/>
      <c r="DH55" s="687"/>
      <c r="DI55" s="687"/>
      <c r="DJ55" s="687"/>
      <c r="DK55" s="687"/>
      <c r="DL55" s="687"/>
      <c r="DM55" s="687"/>
      <c r="DN55" s="687"/>
      <c r="DO55" s="687"/>
      <c r="DP55" s="687"/>
      <c r="DQ55" s="687"/>
      <c r="DR55" s="687"/>
      <c r="DS55" s="687"/>
      <c r="DT55" s="687"/>
      <c r="DU55" s="687"/>
      <c r="DV55" s="687"/>
      <c r="DW55" s="687"/>
      <c r="DX55" s="687"/>
      <c r="DY55" s="687"/>
      <c r="DZ55" s="687"/>
      <c r="EA55" s="687"/>
      <c r="EB55" s="687"/>
      <c r="EC55" s="687"/>
      <c r="ED55" s="687"/>
      <c r="EE55" s="687"/>
      <c r="EF55" s="687"/>
      <c r="EG55" s="687"/>
      <c r="EH55" s="687"/>
      <c r="EI55" s="687"/>
      <c r="EJ55" s="687"/>
      <c r="EK55" s="687"/>
      <c r="EL55" s="687"/>
      <c r="EM55" s="687"/>
      <c r="EN55" s="687"/>
      <c r="EO55" s="687"/>
      <c r="EP55" s="687"/>
      <c r="EQ55" s="687"/>
      <c r="ER55" s="687"/>
      <c r="ES55" s="687"/>
      <c r="ET55" s="687"/>
      <c r="EU55" s="687"/>
      <c r="EV55" s="687"/>
      <c r="EW55" s="687"/>
      <c r="EX55" s="687"/>
      <c r="EY55" s="687"/>
      <c r="EZ55" s="687"/>
      <c r="FA55" s="687"/>
      <c r="FB55" s="687"/>
      <c r="FC55" s="687"/>
      <c r="FD55" s="687"/>
      <c r="FE55" s="687"/>
      <c r="FF55" s="687"/>
      <c r="FG55" s="687"/>
      <c r="FH55" s="687"/>
      <c r="FI55" s="687"/>
      <c r="FJ55" s="687"/>
      <c r="FK55" s="687"/>
      <c r="FL55" s="687"/>
      <c r="FM55" s="687"/>
      <c r="FN55" s="687"/>
      <c r="FO55" s="687"/>
      <c r="FP55" s="687"/>
      <c r="FQ55" s="687"/>
      <c r="FR55" s="687"/>
      <c r="FS55" s="687"/>
      <c r="FT55" s="687"/>
      <c r="FU55" s="687"/>
      <c r="FV55" s="687"/>
      <c r="FW55" s="687"/>
      <c r="FX55" s="687"/>
      <c r="FY55" s="687"/>
      <c r="FZ55" s="687"/>
      <c r="GA55" s="687"/>
      <c r="GB55" s="687"/>
      <c r="GC55" s="687"/>
      <c r="GD55" s="687"/>
      <c r="GE55" s="687"/>
      <c r="GF55" s="687"/>
      <c r="GG55" s="687"/>
      <c r="GH55" s="687"/>
      <c r="GI55" s="687"/>
      <c r="GJ55" s="687"/>
      <c r="GK55" s="687"/>
      <c r="GL55" s="687"/>
      <c r="GM55" s="687"/>
      <c r="GN55" s="687"/>
      <c r="GO55" s="687"/>
      <c r="GP55" s="687"/>
      <c r="GQ55" s="687"/>
      <c r="GR55" s="687"/>
      <c r="GS55" s="687"/>
      <c r="GT55" s="687"/>
      <c r="GU55" s="687"/>
      <c r="GV55" s="687"/>
      <c r="GW55" s="687"/>
      <c r="GX55" s="687"/>
      <c r="GY55" s="687"/>
      <c r="GZ55" s="687"/>
      <c r="HA55" s="687"/>
      <c r="HB55" s="687"/>
      <c r="HC55" s="687"/>
      <c r="HD55" s="687"/>
      <c r="HE55" s="687"/>
      <c r="HF55" s="687"/>
      <c r="HG55" s="687"/>
      <c r="HH55" s="687"/>
      <c r="HI55" s="687"/>
      <c r="HJ55" s="687"/>
      <c r="HK55" s="687"/>
      <c r="HL55" s="687"/>
      <c r="HM55" s="687"/>
      <c r="HN55" s="687"/>
      <c r="HO55" s="687"/>
      <c r="HP55" s="687"/>
      <c r="HQ55" s="687"/>
      <c r="HR55" s="687"/>
      <c r="HS55" s="687"/>
      <c r="HT55" s="687"/>
      <c r="HU55" s="687"/>
      <c r="HV55" s="687"/>
      <c r="HW55" s="687"/>
      <c r="HX55" s="687"/>
      <c r="HY55" s="687"/>
      <c r="HZ55" s="687"/>
      <c r="IA55" s="687"/>
      <c r="IB55" s="687"/>
      <c r="IC55" s="687"/>
      <c r="ID55" s="687"/>
      <c r="IE55" s="687"/>
      <c r="IF55" s="687"/>
      <c r="IG55" s="687"/>
      <c r="IH55" s="687"/>
      <c r="II55" s="687"/>
      <c r="IJ55" s="687"/>
      <c r="IK55" s="687"/>
      <c r="IL55" s="687"/>
      <c r="IM55" s="687"/>
      <c r="IN55" s="687"/>
      <c r="IO55" s="687"/>
      <c r="IP55" s="687"/>
      <c r="IQ55" s="687"/>
      <c r="IR55" s="687"/>
      <c r="IS55" s="687"/>
      <c r="IT55" s="687"/>
      <c r="IU55" s="687"/>
      <c r="IV55" s="687"/>
      <c r="IW55" s="687"/>
      <c r="IX55" s="687"/>
      <c r="IY55" s="687"/>
      <c r="IZ55" s="687"/>
      <c r="JA55" s="687"/>
      <c r="JB55" s="687"/>
      <c r="JC55" s="687"/>
      <c r="JD55" s="687"/>
      <c r="JE55" s="687"/>
      <c r="JF55" s="687"/>
      <c r="JG55" s="687"/>
      <c r="JH55" s="687"/>
      <c r="JI55" s="687"/>
      <c r="JJ55" s="687"/>
      <c r="JK55" s="687"/>
      <c r="JL55" s="687"/>
      <c r="JM55" s="687"/>
      <c r="JN55" s="687"/>
      <c r="JO55" s="687"/>
      <c r="JP55" s="687"/>
      <c r="JQ55" s="687"/>
      <c r="JR55" s="687"/>
      <c r="JS55" s="687"/>
      <c r="JT55" s="687"/>
      <c r="JU55" s="687"/>
      <c r="JV55" s="687"/>
      <c r="JW55" s="687"/>
      <c r="JX55" s="687"/>
      <c r="JY55" s="687"/>
      <c r="JZ55" s="687"/>
      <c r="KA55" s="687"/>
      <c r="KB55" s="687"/>
      <c r="KC55" s="687"/>
      <c r="KD55" s="687"/>
      <c r="KE55" s="687"/>
      <c r="KF55" s="687"/>
      <c r="KG55" s="687"/>
      <c r="KH55" s="687"/>
      <c r="KI55" s="687"/>
      <c r="KJ55" s="687"/>
      <c r="KK55" s="687"/>
      <c r="KL55" s="687"/>
      <c r="KM55" s="687"/>
      <c r="KN55" s="687"/>
      <c r="KO55" s="687"/>
      <c r="KP55" s="687"/>
      <c r="KQ55" s="687"/>
      <c r="KR55" s="687"/>
      <c r="KS55" s="687"/>
      <c r="KT55" s="687"/>
      <c r="KU55" s="687"/>
      <c r="KV55" s="687"/>
      <c r="KW55" s="687"/>
      <c r="KX55" s="687"/>
      <c r="KY55" s="687"/>
      <c r="KZ55" s="687"/>
      <c r="LA55" s="687"/>
      <c r="LB55" s="687"/>
      <c r="LC55" s="687"/>
      <c r="LD55" s="687"/>
      <c r="LE55" s="687"/>
      <c r="LF55" s="687"/>
      <c r="LG55" s="687"/>
      <c r="LH55" s="687"/>
      <c r="LI55" s="687"/>
      <c r="LJ55" s="687"/>
      <c r="LK55" s="687"/>
      <c r="LL55" s="687"/>
      <c r="LM55" s="687"/>
      <c r="LN55" s="687"/>
      <c r="LO55" s="687"/>
      <c r="LP55" s="687"/>
      <c r="LQ55" s="687"/>
      <c r="LR55" s="687"/>
      <c r="LS55" s="687"/>
      <c r="LT55" s="687"/>
      <c r="LU55" s="687"/>
      <c r="LV55" s="687"/>
      <c r="LW55" s="687"/>
      <c r="LX55" s="687"/>
      <c r="LY55" s="687"/>
      <c r="LZ55" s="687"/>
      <c r="MA55" s="687"/>
      <c r="MB55" s="687"/>
      <c r="MC55" s="687"/>
      <c r="MD55" s="687"/>
      <c r="ME55" s="687"/>
      <c r="MF55" s="687"/>
      <c r="MG55" s="687"/>
      <c r="MH55" s="687"/>
      <c r="MI55" s="687"/>
      <c r="MJ55" s="687"/>
      <c r="MK55" s="687"/>
      <c r="ML55" s="687"/>
      <c r="MM55" s="687"/>
      <c r="MN55" s="687"/>
      <c r="MO55" s="687"/>
      <c r="MP55" s="687"/>
      <c r="MQ55" s="687"/>
      <c r="MR55" s="687"/>
      <c r="MS55" s="687"/>
      <c r="MT55" s="687"/>
      <c r="MU55" s="687"/>
      <c r="MV55" s="687"/>
      <c r="MW55" s="687"/>
      <c r="MX55" s="687"/>
      <c r="MY55" s="687"/>
      <c r="MZ55" s="687"/>
      <c r="NA55" s="687"/>
      <c r="NB55" s="687"/>
      <c r="NC55" s="687"/>
      <c r="ND55" s="687"/>
      <c r="NE55" s="687"/>
      <c r="NF55" s="687"/>
      <c r="NG55" s="687"/>
      <c r="NH55" s="687"/>
      <c r="NI55" s="687"/>
      <c r="NJ55" s="687"/>
      <c r="NK55" s="687"/>
      <c r="NL55" s="687"/>
      <c r="NM55" s="687"/>
      <c r="NN55" s="687"/>
      <c r="NO55" s="687"/>
      <c r="NP55" s="687"/>
      <c r="NQ55" s="687"/>
      <c r="NR55" s="687"/>
      <c r="NS55" s="687"/>
      <c r="NT55" s="687"/>
      <c r="NU55" s="687"/>
      <c r="NV55" s="687"/>
      <c r="NW55" s="687"/>
      <c r="NX55" s="687"/>
      <c r="NY55" s="687"/>
      <c r="NZ55" s="687"/>
      <c r="OA55" s="687"/>
      <c r="OB55" s="687"/>
      <c r="OC55" s="687"/>
      <c r="OD55" s="687"/>
      <c r="OE55" s="687"/>
      <c r="OF55" s="687"/>
      <c r="OG55" s="687"/>
      <c r="OH55" s="687"/>
      <c r="OI55" s="687"/>
      <c r="OJ55" s="687"/>
      <c r="OK55" s="687"/>
      <c r="OL55" s="687"/>
      <c r="OM55" s="687"/>
      <c r="ON55" s="687"/>
      <c r="OO55" s="687"/>
      <c r="OP55" s="687"/>
      <c r="OQ55" s="687"/>
      <c r="OR55" s="687"/>
      <c r="OS55" s="687"/>
      <c r="OT55" s="687"/>
      <c r="OU55" s="687"/>
      <c r="OV55" s="687"/>
      <c r="OW55" s="687"/>
      <c r="OX55" s="687"/>
      <c r="OY55" s="687"/>
      <c r="OZ55" s="687"/>
      <c r="PA55" s="687"/>
      <c r="PB55" s="687"/>
      <c r="PC55" s="687"/>
      <c r="PD55" s="687"/>
      <c r="PE55" s="687"/>
      <c r="PF55" s="687"/>
      <c r="PG55" s="687"/>
      <c r="PH55" s="687"/>
      <c r="PI55" s="687"/>
      <c r="PJ55" s="687"/>
      <c r="PK55" s="687"/>
      <c r="PL55" s="687"/>
      <c r="PM55" s="687"/>
      <c r="PN55" s="687"/>
      <c r="PO55" s="687"/>
      <c r="PP55" s="687"/>
      <c r="PQ55" s="687"/>
      <c r="PR55" s="687"/>
      <c r="PS55" s="687"/>
      <c r="PT55" s="687"/>
      <c r="PU55" s="687"/>
      <c r="PV55" s="687"/>
      <c r="PW55" s="687"/>
      <c r="PX55" s="687"/>
      <c r="PY55" s="687"/>
      <c r="PZ55" s="687"/>
      <c r="QA55" s="687"/>
      <c r="QB55" s="687"/>
      <c r="QC55" s="687"/>
      <c r="QD55" s="687"/>
      <c r="QE55" s="687"/>
      <c r="QF55" s="687"/>
      <c r="QG55" s="687"/>
      <c r="QH55" s="687"/>
      <c r="QI55" s="687"/>
      <c r="QJ55" s="687"/>
      <c r="QK55" s="687"/>
      <c r="QL55" s="687"/>
      <c r="QM55" s="687"/>
      <c r="QN55" s="687"/>
      <c r="QO55" s="687"/>
      <c r="QP55" s="687"/>
      <c r="QQ55" s="687"/>
      <c r="QR55" s="687"/>
      <c r="QS55" s="687"/>
      <c r="QT55" s="687"/>
      <c r="QU55" s="687"/>
      <c r="QV55" s="687"/>
      <c r="QW55" s="687"/>
      <c r="QX55" s="687"/>
      <c r="QY55" s="687"/>
      <c r="QZ55" s="687"/>
      <c r="RA55" s="687"/>
      <c r="RB55" s="687"/>
      <c r="RC55" s="687"/>
      <c r="RD55" s="687"/>
      <c r="RE55" s="687"/>
      <c r="RF55" s="687"/>
      <c r="RG55" s="687"/>
      <c r="RH55" s="687"/>
      <c r="RI55" s="687"/>
      <c r="RJ55" s="687"/>
      <c r="RK55" s="687"/>
      <c r="RL55" s="687"/>
      <c r="RM55" s="687"/>
      <c r="RN55" s="687"/>
      <c r="RO55" s="687"/>
      <c r="RP55" s="687"/>
      <c r="RQ55" s="687"/>
      <c r="RR55" s="687"/>
      <c r="RS55" s="687"/>
      <c r="RT55" s="687"/>
      <c r="RU55" s="687"/>
      <c r="RV55" s="687"/>
      <c r="RW55" s="687"/>
      <c r="RX55" s="687"/>
      <c r="RY55" s="687"/>
      <c r="RZ55" s="687"/>
      <c r="SA55" s="687"/>
      <c r="SB55" s="687"/>
      <c r="SC55" s="687"/>
      <c r="SD55" s="687"/>
      <c r="SE55" s="687"/>
      <c r="SF55" s="687"/>
      <c r="SG55" s="687"/>
      <c r="SH55" s="687"/>
      <c r="SI55" s="687"/>
      <c r="SJ55" s="687"/>
      <c r="SK55" s="687"/>
      <c r="SL55" s="687"/>
      <c r="SM55" s="687"/>
      <c r="SN55" s="687"/>
      <c r="SO55" s="687"/>
      <c r="SP55" s="687"/>
      <c r="SQ55" s="687"/>
      <c r="SR55" s="687"/>
      <c r="SS55" s="687"/>
      <c r="ST55" s="687"/>
      <c r="SU55" s="687"/>
      <c r="SV55" s="687"/>
      <c r="SW55" s="687"/>
      <c r="SX55" s="687"/>
      <c r="SY55" s="687"/>
      <c r="SZ55" s="687"/>
      <c r="TA55" s="687"/>
      <c r="TB55" s="687"/>
      <c r="TC55" s="687"/>
      <c r="TD55" s="687"/>
      <c r="TE55" s="687"/>
      <c r="TF55" s="687"/>
      <c r="TG55" s="687"/>
      <c r="TH55" s="687"/>
      <c r="TI55" s="687"/>
      <c r="TJ55" s="687"/>
      <c r="TK55" s="687"/>
      <c r="TL55" s="687"/>
      <c r="TM55" s="687"/>
      <c r="TN55" s="687"/>
      <c r="TO55" s="687"/>
      <c r="TP55" s="687"/>
      <c r="TQ55" s="687"/>
      <c r="TR55" s="687"/>
      <c r="TS55" s="687"/>
      <c r="TT55" s="687"/>
      <c r="TU55" s="687"/>
      <c r="TV55" s="687"/>
      <c r="TW55" s="687"/>
      <c r="TX55" s="687"/>
      <c r="TY55" s="687"/>
      <c r="TZ55" s="687"/>
      <c r="UA55" s="687"/>
      <c r="UB55" s="687"/>
      <c r="UC55" s="687"/>
      <c r="UD55" s="687"/>
      <c r="UE55" s="687"/>
      <c r="UF55" s="687"/>
      <c r="UG55" s="687"/>
      <c r="UH55" s="687"/>
      <c r="UI55" s="687"/>
      <c r="UJ55" s="687"/>
      <c r="UK55" s="687"/>
      <c r="UL55" s="687"/>
      <c r="UM55" s="687"/>
      <c r="UN55" s="687"/>
      <c r="UO55" s="687"/>
      <c r="UP55" s="687"/>
      <c r="UQ55" s="687"/>
      <c r="UR55" s="687"/>
      <c r="US55" s="687"/>
      <c r="UT55" s="687"/>
      <c r="UU55" s="687"/>
      <c r="UV55" s="687"/>
      <c r="UW55" s="687"/>
      <c r="UX55" s="687"/>
      <c r="UY55" s="687"/>
      <c r="UZ55" s="687"/>
      <c r="VA55" s="687"/>
      <c r="VB55" s="687"/>
      <c r="VC55" s="687"/>
      <c r="VD55" s="687"/>
      <c r="VE55" s="687"/>
      <c r="VF55" s="687"/>
      <c r="VG55" s="687"/>
      <c r="VH55" s="687"/>
      <c r="VI55" s="687"/>
      <c r="VJ55" s="687"/>
      <c r="VK55" s="687"/>
      <c r="VL55" s="687"/>
      <c r="VM55" s="687"/>
      <c r="VN55" s="687"/>
      <c r="VO55" s="687"/>
      <c r="VP55" s="687"/>
      <c r="VQ55" s="687"/>
      <c r="VR55" s="687"/>
      <c r="VS55" s="687"/>
      <c r="VT55" s="687"/>
      <c r="VU55" s="687"/>
      <c r="VV55" s="687"/>
      <c r="VW55" s="687"/>
      <c r="VX55" s="687"/>
      <c r="VY55" s="687"/>
      <c r="VZ55" s="687"/>
      <c r="WA55" s="687"/>
      <c r="WB55" s="687"/>
      <c r="WC55" s="687"/>
      <c r="WD55" s="687"/>
      <c r="WE55" s="687"/>
      <c r="WF55" s="687"/>
      <c r="WG55" s="687"/>
      <c r="WH55" s="687"/>
      <c r="WI55" s="687"/>
      <c r="WJ55" s="687"/>
      <c r="WK55" s="687"/>
      <c r="WL55" s="687"/>
      <c r="WM55" s="687"/>
      <c r="WN55" s="687"/>
      <c r="WO55" s="687"/>
      <c r="WP55" s="687"/>
      <c r="WQ55" s="687"/>
      <c r="WR55" s="687"/>
      <c r="WS55" s="687"/>
      <c r="WT55" s="687"/>
      <c r="WU55" s="687"/>
      <c r="WV55" s="687"/>
      <c r="WW55" s="687"/>
      <c r="WX55" s="687"/>
      <c r="WY55" s="687"/>
      <c r="WZ55" s="687"/>
      <c r="XA55" s="687"/>
      <c r="XB55" s="687"/>
      <c r="XC55" s="687"/>
      <c r="XD55" s="687"/>
      <c r="XE55" s="687"/>
      <c r="XF55" s="687"/>
      <c r="XG55" s="687"/>
      <c r="XH55" s="687"/>
      <c r="XI55" s="687"/>
      <c r="XJ55" s="687"/>
      <c r="XK55" s="687"/>
      <c r="XL55" s="687"/>
      <c r="XM55" s="687"/>
      <c r="XN55" s="687"/>
      <c r="XO55" s="687"/>
      <c r="XP55" s="687"/>
      <c r="XQ55" s="687"/>
      <c r="XR55" s="687"/>
      <c r="XS55" s="687"/>
      <c r="XT55" s="687"/>
      <c r="XU55" s="687"/>
      <c r="XV55" s="687"/>
      <c r="XW55" s="687"/>
      <c r="XX55" s="687"/>
      <c r="XY55" s="687"/>
      <c r="XZ55" s="687"/>
      <c r="YA55" s="687"/>
      <c r="YB55" s="687"/>
      <c r="YC55" s="687"/>
      <c r="YD55" s="687"/>
      <c r="YE55" s="687"/>
      <c r="YF55" s="687"/>
      <c r="YG55" s="687"/>
      <c r="YH55" s="687"/>
      <c r="YI55" s="687"/>
      <c r="YJ55" s="687"/>
      <c r="YK55" s="687"/>
      <c r="YL55" s="687"/>
      <c r="YM55" s="687"/>
      <c r="YN55" s="687"/>
      <c r="YO55" s="687"/>
      <c r="YP55" s="687"/>
      <c r="YQ55" s="687"/>
      <c r="YR55" s="687"/>
      <c r="YS55" s="687"/>
      <c r="YT55" s="687"/>
      <c r="YU55" s="687"/>
      <c r="YV55" s="687"/>
      <c r="YW55" s="687"/>
      <c r="YX55" s="687"/>
      <c r="YY55" s="687"/>
      <c r="YZ55" s="687"/>
      <c r="ZA55" s="687"/>
      <c r="ZB55" s="687"/>
      <c r="ZC55" s="687"/>
      <c r="ZD55" s="687"/>
      <c r="ZE55" s="687"/>
      <c r="ZF55" s="687"/>
      <c r="ZG55" s="687"/>
      <c r="ZH55" s="687"/>
      <c r="ZI55" s="687"/>
      <c r="ZJ55" s="687"/>
      <c r="ZK55" s="687"/>
      <c r="ZL55" s="687"/>
      <c r="ZM55" s="687"/>
      <c r="ZN55" s="687"/>
      <c r="ZO55" s="687"/>
      <c r="ZP55" s="687"/>
      <c r="ZQ55" s="687"/>
      <c r="ZR55" s="687"/>
      <c r="ZS55" s="687"/>
      <c r="ZT55" s="687"/>
      <c r="ZU55" s="687"/>
      <c r="ZV55" s="687"/>
      <c r="ZW55" s="687"/>
      <c r="ZX55" s="687"/>
      <c r="ZY55" s="687"/>
      <c r="ZZ55" s="687"/>
      <c r="AAA55" s="687"/>
      <c r="AAB55" s="687"/>
      <c r="AAC55" s="687"/>
      <c r="AAD55" s="687"/>
      <c r="AAE55" s="687"/>
      <c r="AAF55" s="687"/>
      <c r="AAG55" s="687"/>
      <c r="AAH55" s="687"/>
      <c r="AAI55" s="687"/>
      <c r="AAJ55" s="687"/>
      <c r="AAK55" s="687"/>
      <c r="AAL55" s="687"/>
      <c r="AAM55" s="687"/>
      <c r="AAN55" s="687"/>
      <c r="AAO55" s="687"/>
      <c r="AAP55" s="687"/>
      <c r="AAQ55" s="687"/>
      <c r="AAR55" s="687"/>
      <c r="AAS55" s="687"/>
      <c r="AAT55" s="687"/>
      <c r="AAU55" s="687"/>
      <c r="AAV55" s="687"/>
      <c r="AAW55" s="687"/>
      <c r="AAX55" s="687"/>
      <c r="AAY55" s="687"/>
      <c r="AAZ55" s="687"/>
      <c r="ABA55" s="687"/>
      <c r="ABB55" s="687"/>
      <c r="ABC55" s="687"/>
      <c r="ABD55" s="687"/>
      <c r="ABE55" s="687"/>
      <c r="ABF55" s="687"/>
      <c r="ABG55" s="687"/>
      <c r="ABH55" s="687"/>
      <c r="ABI55" s="687"/>
      <c r="ABJ55" s="687"/>
      <c r="ABK55" s="687"/>
      <c r="ABL55" s="687"/>
      <c r="ABM55" s="687"/>
      <c r="ABN55" s="687"/>
      <c r="ABO55" s="687"/>
      <c r="ABP55" s="687"/>
      <c r="ABQ55" s="687"/>
      <c r="ABR55" s="687"/>
      <c r="ABS55" s="687"/>
      <c r="ABT55" s="687"/>
      <c r="ABU55" s="687"/>
      <c r="ABV55" s="687"/>
      <c r="ABW55" s="687"/>
      <c r="ABX55" s="687"/>
      <c r="ABY55" s="687"/>
      <c r="ABZ55" s="687"/>
      <c r="ACA55" s="687"/>
      <c r="ACB55" s="687"/>
      <c r="ACC55" s="687"/>
      <c r="ACD55" s="687"/>
      <c r="ACE55" s="687"/>
      <c r="ACF55" s="687"/>
      <c r="ACG55" s="687"/>
      <c r="ACH55" s="687"/>
      <c r="ACI55" s="687"/>
      <c r="ACJ55" s="687"/>
      <c r="ACK55" s="687"/>
      <c r="ACL55" s="687"/>
      <c r="ACM55" s="687"/>
      <c r="ACN55" s="687"/>
      <c r="ACO55" s="687"/>
      <c r="ACP55" s="687"/>
      <c r="ACQ55" s="687"/>
      <c r="ACR55" s="687"/>
      <c r="ACS55" s="687"/>
      <c r="ACT55" s="687"/>
      <c r="ACU55" s="687"/>
      <c r="ACV55" s="687"/>
      <c r="ACW55" s="687"/>
      <c r="ACX55" s="687"/>
      <c r="ACY55" s="687"/>
      <c r="ACZ55" s="687"/>
      <c r="ADA55" s="687"/>
      <c r="ADB55" s="687"/>
      <c r="ADC55" s="687"/>
      <c r="ADD55" s="687"/>
      <c r="ADE55" s="687"/>
      <c r="ADF55" s="687"/>
      <c r="ADG55" s="687"/>
      <c r="ADH55" s="687"/>
      <c r="ADI55" s="687"/>
      <c r="ADJ55" s="687"/>
      <c r="ADK55" s="687"/>
      <c r="ADL55" s="687"/>
      <c r="ADM55" s="687"/>
      <c r="ADN55" s="687"/>
      <c r="ADO55" s="687"/>
      <c r="ADP55" s="687"/>
      <c r="ADQ55" s="687"/>
      <c r="ADR55" s="687"/>
      <c r="ADS55" s="687"/>
      <c r="ADT55" s="687"/>
      <c r="ADU55" s="687"/>
      <c r="ADV55" s="687"/>
      <c r="ADW55" s="687"/>
      <c r="ADX55" s="687"/>
      <c r="ADY55" s="687"/>
      <c r="ADZ55" s="687"/>
      <c r="AEA55" s="687"/>
      <c r="AEB55" s="687"/>
      <c r="AEC55" s="687"/>
      <c r="AED55" s="687"/>
      <c r="AEE55" s="687"/>
      <c r="AEF55" s="687"/>
      <c r="AEG55" s="687"/>
      <c r="AEH55" s="687"/>
      <c r="AEI55" s="687"/>
      <c r="AEJ55" s="687"/>
      <c r="AEK55" s="687"/>
      <c r="AEL55" s="687"/>
      <c r="AEM55" s="687"/>
      <c r="AEN55" s="687"/>
      <c r="AEO55" s="687"/>
      <c r="AEP55" s="687"/>
      <c r="AEQ55" s="687"/>
      <c r="AER55" s="687"/>
      <c r="AES55" s="687"/>
      <c r="AET55" s="687"/>
      <c r="AEU55" s="687"/>
      <c r="AEV55" s="687"/>
      <c r="AEW55" s="687"/>
      <c r="AEX55" s="687"/>
      <c r="AEY55" s="687"/>
      <c r="AEZ55" s="687"/>
      <c r="AFA55" s="687"/>
      <c r="AFB55" s="687"/>
      <c r="AFC55" s="687"/>
      <c r="AFD55" s="687"/>
      <c r="AFE55" s="687"/>
      <c r="AFF55" s="687"/>
      <c r="AFG55" s="687"/>
      <c r="AFH55" s="687"/>
      <c r="AFI55" s="687"/>
      <c r="AFJ55" s="687"/>
      <c r="AFK55" s="687"/>
      <c r="AFL55" s="687"/>
      <c r="AFM55" s="687"/>
      <c r="AFN55" s="687"/>
      <c r="AFO55" s="687"/>
      <c r="AFP55" s="687"/>
      <c r="AFQ55" s="687"/>
      <c r="AFR55" s="687"/>
      <c r="AFS55" s="687"/>
      <c r="AFT55" s="687"/>
      <c r="AFU55" s="687"/>
      <c r="AFV55" s="687"/>
      <c r="AFW55" s="687"/>
      <c r="AFX55" s="687"/>
      <c r="AFY55" s="687"/>
      <c r="AFZ55" s="687"/>
      <c r="AGA55" s="687"/>
      <c r="AGB55" s="687"/>
      <c r="AGC55" s="687"/>
      <c r="AGD55" s="687"/>
      <c r="AGE55" s="687"/>
      <c r="AGF55" s="687"/>
      <c r="AGG55" s="687"/>
      <c r="AGH55" s="687"/>
      <c r="AGI55" s="687"/>
      <c r="AGJ55" s="687"/>
      <c r="AGK55" s="687"/>
      <c r="AGL55" s="687"/>
      <c r="AGM55" s="687"/>
      <c r="AGN55" s="687"/>
      <c r="AGO55" s="687"/>
      <c r="AGP55" s="687"/>
      <c r="AGQ55" s="687"/>
      <c r="AGR55" s="687"/>
      <c r="AGS55" s="687"/>
      <c r="AGT55" s="687"/>
      <c r="AGU55" s="687"/>
      <c r="AGV55" s="687"/>
      <c r="AGW55" s="687"/>
      <c r="AGX55" s="687"/>
      <c r="AGY55" s="687"/>
      <c r="AGZ55" s="687"/>
      <c r="AHA55" s="687"/>
      <c r="AHB55" s="687"/>
      <c r="AHC55" s="687"/>
      <c r="AHD55" s="687"/>
      <c r="AHE55" s="687"/>
      <c r="AHF55" s="687"/>
      <c r="AHG55" s="687"/>
      <c r="AHH55" s="687"/>
      <c r="AHI55" s="687"/>
      <c r="AHJ55" s="687"/>
      <c r="AHK55" s="687"/>
      <c r="AHL55" s="687"/>
      <c r="AHM55" s="687"/>
      <c r="AHN55" s="687"/>
      <c r="AHO55" s="687"/>
      <c r="AHP55" s="687"/>
      <c r="AHQ55" s="687"/>
      <c r="AHR55" s="687"/>
      <c r="AHS55" s="687"/>
      <c r="AHT55" s="687"/>
      <c r="AHU55" s="687"/>
      <c r="AHV55" s="687"/>
      <c r="AHW55" s="687"/>
      <c r="AHX55" s="687"/>
      <c r="AHY55" s="687"/>
      <c r="AHZ55" s="687"/>
      <c r="AIA55" s="687"/>
      <c r="AIB55" s="687"/>
      <c r="AIC55" s="687"/>
      <c r="AID55" s="687"/>
      <c r="AIE55" s="687"/>
      <c r="AIF55" s="687"/>
      <c r="AIG55" s="687"/>
      <c r="AIH55" s="687"/>
      <c r="AII55" s="687"/>
      <c r="AIJ55" s="687"/>
      <c r="AIK55" s="687"/>
      <c r="AIL55" s="687"/>
      <c r="AIM55" s="687"/>
      <c r="AIN55" s="687"/>
      <c r="AIO55" s="687"/>
      <c r="AIP55" s="687"/>
      <c r="AIQ55" s="687"/>
      <c r="AIR55" s="687"/>
      <c r="AIS55" s="687"/>
      <c r="AIT55" s="687"/>
      <c r="AIU55" s="687"/>
      <c r="AIV55" s="687"/>
      <c r="AIW55" s="687"/>
      <c r="AIX55" s="687"/>
      <c r="AIY55" s="687"/>
      <c r="AIZ55" s="687"/>
      <c r="AJA55" s="687"/>
      <c r="AJB55" s="687"/>
      <c r="AJC55" s="687"/>
      <c r="AJD55" s="687"/>
      <c r="AJE55" s="687"/>
      <c r="AJF55" s="687"/>
      <c r="AJG55" s="687"/>
      <c r="AJH55" s="687"/>
      <c r="AJI55" s="687"/>
      <c r="AJJ55" s="687"/>
      <c r="AJK55" s="687"/>
      <c r="AJL55" s="687"/>
      <c r="AJM55" s="687"/>
      <c r="AJN55" s="687"/>
      <c r="AJO55" s="687"/>
      <c r="AJP55" s="687"/>
      <c r="AJQ55" s="687"/>
      <c r="AJR55" s="687"/>
      <c r="AJS55" s="687"/>
      <c r="AJT55" s="687"/>
      <c r="AJU55" s="687"/>
      <c r="AJV55" s="687"/>
      <c r="AJW55" s="687"/>
      <c r="AJX55" s="687"/>
      <c r="AJY55" s="687"/>
      <c r="AJZ55" s="687"/>
      <c r="AKA55" s="687"/>
      <c r="AKB55" s="687"/>
      <c r="AKC55" s="687"/>
      <c r="AKD55" s="687"/>
      <c r="AKE55" s="687"/>
      <c r="AKF55" s="687"/>
      <c r="AKG55" s="687"/>
      <c r="AKH55" s="687"/>
      <c r="AKI55" s="687"/>
      <c r="AKJ55" s="687"/>
      <c r="AKK55" s="687"/>
      <c r="AKL55" s="687"/>
      <c r="AKM55" s="687"/>
      <c r="AKN55" s="687"/>
      <c r="AKO55" s="687"/>
      <c r="AKP55" s="687"/>
      <c r="AKQ55" s="687"/>
      <c r="AKR55" s="687"/>
      <c r="AKS55" s="687"/>
      <c r="AKT55" s="687"/>
      <c r="AKU55" s="687"/>
      <c r="AKV55" s="687"/>
      <c r="AKW55" s="687"/>
      <c r="AKX55" s="687"/>
      <c r="AKY55" s="687"/>
      <c r="AKZ55" s="687"/>
      <c r="ALA55" s="687"/>
      <c r="ALB55" s="687"/>
      <c r="ALC55" s="687"/>
      <c r="ALD55" s="687"/>
      <c r="ALE55" s="687"/>
      <c r="ALF55" s="687"/>
      <c r="ALG55" s="687"/>
      <c r="ALH55" s="687"/>
      <c r="ALI55" s="687"/>
      <c r="ALJ55" s="687"/>
      <c r="ALK55" s="687"/>
      <c r="ALL55" s="687"/>
      <c r="ALM55" s="687"/>
      <c r="ALN55" s="687"/>
      <c r="ALO55" s="687"/>
      <c r="ALP55" s="687"/>
      <c r="ALQ55" s="687"/>
      <c r="ALR55" s="687"/>
      <c r="ALS55" s="687"/>
      <c r="ALT55" s="687"/>
      <c r="ALU55" s="687"/>
      <c r="ALV55" s="687"/>
      <c r="ALW55" s="687"/>
      <c r="ALX55" s="687"/>
      <c r="ALY55" s="687"/>
      <c r="ALZ55" s="687"/>
      <c r="AMA55" s="687"/>
      <c r="AMB55" s="687"/>
      <c r="AMC55" s="687"/>
      <c r="AMD55" s="687"/>
      <c r="AME55" s="687"/>
      <c r="AMF55" s="687"/>
      <c r="AMG55" s="687"/>
      <c r="AMH55" s="687"/>
      <c r="AMI55" s="687"/>
      <c r="AMJ55" s="687"/>
      <c r="AMK55" s="687"/>
      <c r="AML55" s="687"/>
      <c r="AMM55" s="687"/>
      <c r="AMN55" s="687"/>
      <c r="AMO55" s="687"/>
      <c r="AMP55" s="687"/>
      <c r="AMQ55" s="687"/>
      <c r="AMR55" s="687"/>
      <c r="AMS55" s="687"/>
      <c r="AMT55" s="687"/>
      <c r="AMU55" s="687"/>
      <c r="AMV55" s="687"/>
      <c r="AMW55" s="687"/>
      <c r="AMX55" s="687"/>
      <c r="AMY55" s="687"/>
      <c r="AMZ55" s="687"/>
      <c r="ANA55" s="687"/>
      <c r="ANB55" s="687"/>
      <c r="ANC55" s="687"/>
      <c r="AND55" s="687"/>
      <c r="ANE55" s="687"/>
      <c r="ANF55" s="687"/>
      <c r="ANG55" s="687"/>
      <c r="ANH55" s="687"/>
      <c r="ANI55" s="687"/>
      <c r="ANJ55" s="687"/>
      <c r="ANK55" s="687"/>
      <c r="ANL55" s="687"/>
      <c r="ANM55" s="687"/>
      <c r="ANN55" s="687"/>
      <c r="ANO55" s="687"/>
      <c r="ANP55" s="687"/>
      <c r="ANQ55" s="687"/>
      <c r="ANR55" s="687"/>
      <c r="ANS55" s="687"/>
      <c r="ANT55" s="687"/>
      <c r="ANU55" s="687"/>
      <c r="ANV55" s="687"/>
      <c r="ANW55" s="687"/>
      <c r="ANX55" s="687"/>
      <c r="ANY55" s="687"/>
      <c r="ANZ55" s="687"/>
      <c r="AOA55" s="687"/>
      <c r="AOB55" s="687"/>
      <c r="AOC55" s="687"/>
      <c r="AOD55" s="687"/>
      <c r="AOE55" s="687"/>
      <c r="AOF55" s="687"/>
      <c r="AOG55" s="687"/>
      <c r="AOH55" s="687"/>
      <c r="AOI55" s="687"/>
      <c r="AOJ55" s="687"/>
      <c r="AOK55" s="687"/>
      <c r="AOL55" s="687"/>
      <c r="AOM55" s="687"/>
      <c r="AON55" s="687"/>
      <c r="AOO55" s="687"/>
      <c r="AOP55" s="687"/>
      <c r="AOQ55" s="687"/>
      <c r="AOR55" s="687"/>
      <c r="AOS55" s="687"/>
      <c r="AOT55" s="687"/>
      <c r="AOU55" s="687"/>
      <c r="AOV55" s="687"/>
      <c r="AOW55" s="687"/>
      <c r="AOX55" s="687"/>
      <c r="AOY55" s="687"/>
      <c r="AOZ55" s="687"/>
      <c r="APA55" s="687"/>
      <c r="APB55" s="687"/>
      <c r="APC55" s="687"/>
      <c r="APD55" s="687"/>
      <c r="APE55" s="687"/>
      <c r="APF55" s="687"/>
      <c r="APG55" s="687"/>
      <c r="APH55" s="687"/>
      <c r="API55" s="687"/>
      <c r="APJ55" s="687"/>
      <c r="APK55" s="687"/>
      <c r="APL55" s="687"/>
      <c r="APM55" s="687"/>
      <c r="APN55" s="687"/>
      <c r="APO55" s="687"/>
      <c r="APP55" s="687"/>
      <c r="APQ55" s="687"/>
      <c r="APR55" s="687"/>
      <c r="APS55" s="687"/>
      <c r="APT55" s="687"/>
      <c r="APU55" s="687"/>
      <c r="APV55" s="687"/>
      <c r="APW55" s="687"/>
      <c r="APX55" s="687"/>
      <c r="APY55" s="687"/>
      <c r="APZ55" s="687"/>
      <c r="AQA55" s="687"/>
      <c r="AQB55" s="687"/>
      <c r="AQC55" s="687"/>
      <c r="AQD55" s="687"/>
      <c r="AQE55" s="687"/>
      <c r="AQF55" s="687"/>
      <c r="AQG55" s="687"/>
      <c r="AQH55" s="687"/>
      <c r="AQI55" s="687"/>
      <c r="AQJ55" s="687"/>
      <c r="AQK55" s="687"/>
      <c r="AQL55" s="687"/>
      <c r="AQM55" s="687"/>
      <c r="AQN55" s="687"/>
      <c r="AQO55" s="687"/>
      <c r="AQP55" s="687"/>
      <c r="AQQ55" s="687"/>
      <c r="AQR55" s="687"/>
      <c r="AQS55" s="687"/>
      <c r="AQT55" s="687"/>
      <c r="AQU55" s="687"/>
      <c r="AQV55" s="687"/>
      <c r="AQW55" s="687"/>
      <c r="AQX55" s="687"/>
      <c r="AQY55" s="687"/>
      <c r="AQZ55" s="687"/>
      <c r="ARA55" s="687"/>
      <c r="ARB55" s="687"/>
      <c r="ARC55" s="687"/>
      <c r="ARD55" s="687"/>
      <c r="ARE55" s="687"/>
      <c r="ARF55" s="687"/>
      <c r="ARG55" s="687"/>
      <c r="ARH55" s="687"/>
      <c r="ARI55" s="687"/>
      <c r="ARJ55" s="687"/>
      <c r="ARK55" s="687"/>
      <c r="ARL55" s="687"/>
      <c r="ARM55" s="687"/>
      <c r="ARN55" s="687"/>
      <c r="ARO55" s="687"/>
      <c r="ARP55" s="687"/>
      <c r="ARQ55" s="687"/>
      <c r="ARR55" s="687"/>
      <c r="ARS55" s="687"/>
      <c r="ART55" s="687"/>
      <c r="ARU55" s="687"/>
      <c r="ARV55" s="687"/>
      <c r="ARW55" s="687"/>
      <c r="ARX55" s="687"/>
      <c r="ARY55" s="687"/>
      <c r="ARZ55" s="687"/>
      <c r="ASA55" s="687"/>
      <c r="ASB55" s="687"/>
      <c r="ASC55" s="687"/>
      <c r="ASD55" s="687"/>
      <c r="ASE55" s="687"/>
      <c r="ASF55" s="687"/>
      <c r="ASG55" s="687"/>
      <c r="ASH55" s="687"/>
      <c r="ASI55" s="687"/>
      <c r="ASJ55" s="687"/>
      <c r="ASK55" s="687"/>
      <c r="ASL55" s="687"/>
      <c r="ASM55" s="687"/>
      <c r="ASN55" s="687"/>
      <c r="ASO55" s="687"/>
      <c r="ASP55" s="687"/>
      <c r="ASQ55" s="687"/>
      <c r="ASR55" s="687"/>
      <c r="ASS55" s="687"/>
      <c r="AST55" s="687"/>
      <c r="ASU55" s="687"/>
      <c r="ASV55" s="687"/>
      <c r="ASW55" s="687"/>
      <c r="ASX55" s="687"/>
      <c r="ASY55" s="687"/>
      <c r="ASZ55" s="687"/>
      <c r="ATA55" s="687"/>
      <c r="ATB55" s="687"/>
      <c r="ATC55" s="687"/>
      <c r="ATD55" s="687"/>
      <c r="ATE55" s="687"/>
      <c r="ATF55" s="687"/>
      <c r="ATG55" s="687"/>
      <c r="ATH55" s="687"/>
      <c r="ATI55" s="687"/>
      <c r="ATJ55" s="687"/>
      <c r="ATK55" s="687"/>
      <c r="ATL55" s="687"/>
      <c r="ATM55" s="687"/>
      <c r="ATN55" s="687"/>
      <c r="ATO55" s="687"/>
      <c r="ATP55" s="687"/>
      <c r="ATQ55" s="687"/>
      <c r="ATR55" s="687"/>
      <c r="ATS55" s="687"/>
      <c r="ATT55" s="687"/>
      <c r="ATU55" s="687"/>
      <c r="ATV55" s="687"/>
      <c r="ATW55" s="687"/>
      <c r="ATX55" s="687"/>
      <c r="ATY55" s="687"/>
      <c r="ATZ55" s="687"/>
      <c r="AUA55" s="687"/>
      <c r="AUB55" s="687"/>
      <c r="AUC55" s="687"/>
      <c r="AUD55" s="687"/>
      <c r="AUE55" s="687"/>
      <c r="AUF55" s="687"/>
      <c r="AUG55" s="687"/>
      <c r="AUH55" s="687"/>
      <c r="AUI55" s="687"/>
      <c r="AUJ55" s="687"/>
      <c r="AUK55" s="687"/>
      <c r="AUL55" s="687"/>
      <c r="AUM55" s="687"/>
      <c r="AUN55" s="687"/>
      <c r="AUO55" s="687"/>
      <c r="AUP55" s="687"/>
      <c r="AUQ55" s="687"/>
      <c r="AUR55" s="687"/>
      <c r="AUS55" s="687"/>
      <c r="AUT55" s="687"/>
      <c r="AUU55" s="687"/>
      <c r="AUV55" s="687"/>
      <c r="AUW55" s="687"/>
      <c r="AUX55" s="687"/>
      <c r="AUY55" s="687"/>
      <c r="AUZ55" s="687"/>
      <c r="AVA55" s="687"/>
      <c r="AVB55" s="687"/>
      <c r="AVC55" s="687"/>
      <c r="AVD55" s="687"/>
      <c r="AVE55" s="687"/>
      <c r="AVF55" s="687"/>
      <c r="AVG55" s="687"/>
      <c r="AVH55" s="687"/>
      <c r="AVI55" s="687"/>
      <c r="AVJ55" s="687"/>
      <c r="AVK55" s="687"/>
      <c r="AVL55" s="687"/>
      <c r="AVM55" s="687"/>
      <c r="AVN55" s="687"/>
      <c r="AVO55" s="687"/>
      <c r="AVP55" s="687"/>
      <c r="AVQ55" s="687"/>
      <c r="AVR55" s="687"/>
      <c r="AVS55" s="687"/>
      <c r="AVT55" s="687"/>
      <c r="AVU55" s="687"/>
      <c r="AVV55" s="687"/>
      <c r="AVW55" s="687"/>
      <c r="AVX55" s="687"/>
      <c r="AVY55" s="687"/>
      <c r="AVZ55" s="687"/>
      <c r="AWA55" s="687"/>
      <c r="AWB55" s="687"/>
      <c r="AWC55" s="687"/>
      <c r="AWD55" s="687"/>
      <c r="AWE55" s="687"/>
      <c r="AWF55" s="687"/>
      <c r="AWG55" s="687"/>
      <c r="AWH55" s="687"/>
      <c r="AWI55" s="687"/>
      <c r="AWJ55" s="687"/>
      <c r="AWK55" s="687"/>
      <c r="AWL55" s="687"/>
      <c r="AWM55" s="687"/>
      <c r="AWN55" s="687"/>
      <c r="AWO55" s="687"/>
      <c r="AWP55" s="687"/>
      <c r="AWQ55" s="687"/>
      <c r="AWR55" s="687"/>
      <c r="AWS55" s="687"/>
      <c r="AWT55" s="687"/>
      <c r="AWU55" s="687"/>
      <c r="AWV55" s="687"/>
      <c r="AWW55" s="687"/>
      <c r="AWX55" s="687"/>
      <c r="AWY55" s="687"/>
      <c r="AWZ55" s="687"/>
      <c r="AXA55" s="687"/>
      <c r="AXB55" s="687"/>
      <c r="AXC55" s="687"/>
      <c r="AXD55" s="687"/>
      <c r="AXE55" s="687"/>
      <c r="AXF55" s="687"/>
      <c r="AXG55" s="687"/>
      <c r="AXH55" s="687"/>
      <c r="AXI55" s="687"/>
      <c r="AXJ55" s="687"/>
      <c r="AXK55" s="687"/>
      <c r="AXL55" s="687"/>
      <c r="AXM55" s="687"/>
      <c r="AXN55" s="687"/>
      <c r="AXO55" s="687"/>
      <c r="AXP55" s="687"/>
      <c r="AXQ55" s="687"/>
      <c r="AXR55" s="687"/>
      <c r="AXS55" s="687"/>
      <c r="AXT55" s="687"/>
      <c r="AXU55" s="687"/>
      <c r="AXV55" s="687"/>
      <c r="AXW55" s="687"/>
      <c r="AXX55" s="687"/>
      <c r="AXY55" s="687"/>
      <c r="AXZ55" s="687"/>
      <c r="AYA55" s="687"/>
      <c r="AYB55" s="687"/>
      <c r="AYC55" s="687"/>
      <c r="AYD55" s="687"/>
      <c r="AYE55" s="687"/>
      <c r="AYF55" s="687"/>
      <c r="AYG55" s="687"/>
      <c r="AYH55" s="687"/>
      <c r="AYI55" s="687"/>
      <c r="AYJ55" s="687"/>
      <c r="AYK55" s="687"/>
      <c r="AYL55" s="687"/>
      <c r="AYM55" s="687"/>
      <c r="AYN55" s="687"/>
      <c r="AYO55" s="687"/>
      <c r="AYP55" s="687"/>
      <c r="AYQ55" s="687"/>
      <c r="AYR55" s="687"/>
      <c r="AYS55" s="687"/>
      <c r="AYT55" s="687"/>
      <c r="AYU55" s="687"/>
      <c r="AYV55" s="687"/>
      <c r="AYW55" s="687"/>
      <c r="AYX55" s="687"/>
      <c r="AYY55" s="687"/>
      <c r="AYZ55" s="687"/>
      <c r="AZA55" s="687"/>
      <c r="AZB55" s="687"/>
      <c r="AZC55" s="687"/>
      <c r="AZD55" s="687"/>
      <c r="AZE55" s="687"/>
      <c r="AZF55" s="687"/>
      <c r="AZG55" s="687"/>
      <c r="AZH55" s="687"/>
      <c r="AZI55" s="687"/>
      <c r="AZJ55" s="687"/>
      <c r="AZK55" s="687"/>
      <c r="AZL55" s="687"/>
      <c r="AZM55" s="687"/>
      <c r="AZN55" s="687"/>
      <c r="AZO55" s="687"/>
      <c r="AZP55" s="687"/>
      <c r="AZQ55" s="687"/>
      <c r="AZR55" s="687"/>
      <c r="AZS55" s="687"/>
      <c r="AZT55" s="687"/>
      <c r="AZU55" s="687"/>
      <c r="AZV55" s="687"/>
      <c r="AZW55" s="687"/>
      <c r="AZX55" s="687"/>
      <c r="AZY55" s="687"/>
      <c r="AZZ55" s="687"/>
      <c r="BAA55" s="687"/>
      <c r="BAB55" s="687"/>
      <c r="BAC55" s="687"/>
      <c r="BAD55" s="687"/>
      <c r="BAE55" s="687"/>
      <c r="BAF55" s="687"/>
      <c r="BAG55" s="687"/>
      <c r="BAH55" s="687"/>
      <c r="BAI55" s="687"/>
      <c r="BAJ55" s="687"/>
      <c r="BAK55" s="687"/>
      <c r="BAL55" s="687"/>
      <c r="BAM55" s="687"/>
      <c r="BAN55" s="687"/>
      <c r="BAO55" s="687"/>
      <c r="BAP55" s="687"/>
      <c r="BAQ55" s="687"/>
      <c r="BAR55" s="687"/>
      <c r="BAS55" s="687"/>
      <c r="BAT55" s="687"/>
      <c r="BAU55" s="687"/>
      <c r="BAV55" s="687"/>
      <c r="BAW55" s="687"/>
      <c r="BAX55" s="687"/>
      <c r="BAY55" s="687"/>
      <c r="BAZ55" s="687"/>
      <c r="BBA55" s="687"/>
      <c r="BBB55" s="687"/>
      <c r="BBC55" s="687"/>
      <c r="BBD55" s="687"/>
      <c r="BBE55" s="687"/>
      <c r="BBF55" s="687"/>
      <c r="BBG55" s="687"/>
      <c r="BBH55" s="687"/>
      <c r="BBI55" s="687"/>
      <c r="BBJ55" s="687"/>
      <c r="BBK55" s="687"/>
      <c r="BBL55" s="687"/>
      <c r="BBM55" s="687"/>
      <c r="BBN55" s="687"/>
      <c r="BBO55" s="687"/>
      <c r="BBP55" s="687"/>
      <c r="BBQ55" s="687"/>
      <c r="BBR55" s="687"/>
      <c r="BBS55" s="687"/>
      <c r="BBT55" s="687"/>
      <c r="BBU55" s="687"/>
      <c r="BBV55" s="687"/>
      <c r="BBW55" s="687"/>
      <c r="BBX55" s="687"/>
      <c r="BBY55" s="687"/>
      <c r="BBZ55" s="687"/>
      <c r="BCA55" s="687"/>
      <c r="BCB55" s="687"/>
      <c r="BCC55" s="687"/>
      <c r="BCD55" s="687"/>
      <c r="BCE55" s="687"/>
      <c r="BCF55" s="687"/>
      <c r="BCG55" s="687"/>
      <c r="BCH55" s="687"/>
      <c r="BCI55" s="687"/>
      <c r="BCJ55" s="687"/>
      <c r="BCK55" s="687"/>
      <c r="BCL55" s="687"/>
      <c r="BCM55" s="687"/>
      <c r="BCN55" s="687"/>
      <c r="BCO55" s="687"/>
      <c r="BCP55" s="687"/>
      <c r="BCQ55" s="687"/>
      <c r="BCR55" s="687"/>
      <c r="BCS55" s="687"/>
      <c r="BCT55" s="687"/>
      <c r="BCU55" s="687"/>
      <c r="BCV55" s="687"/>
      <c r="BCW55" s="687"/>
      <c r="BCX55" s="687"/>
      <c r="BCY55" s="687"/>
      <c r="BCZ55" s="687"/>
      <c r="BDA55" s="687"/>
      <c r="BDB55" s="687"/>
      <c r="BDC55" s="687"/>
      <c r="BDD55" s="687"/>
      <c r="BDE55" s="687"/>
      <c r="BDF55" s="687"/>
      <c r="BDG55" s="687"/>
      <c r="BDH55" s="687"/>
      <c r="BDI55" s="687"/>
      <c r="BDJ55" s="687"/>
      <c r="BDK55" s="687"/>
      <c r="BDL55" s="687"/>
      <c r="BDM55" s="687"/>
      <c r="BDN55" s="687"/>
      <c r="BDO55" s="687"/>
      <c r="BDP55" s="687"/>
      <c r="BDQ55" s="687"/>
      <c r="BDR55" s="687"/>
      <c r="BDS55" s="687"/>
      <c r="BDT55" s="687"/>
      <c r="BDU55" s="687"/>
      <c r="BDV55" s="687"/>
      <c r="BDW55" s="687"/>
      <c r="BDX55" s="687"/>
      <c r="BDY55" s="687"/>
      <c r="BDZ55" s="687"/>
      <c r="BEA55" s="687"/>
      <c r="BEB55" s="687"/>
      <c r="BEC55" s="687"/>
      <c r="BED55" s="687"/>
      <c r="BEE55" s="687"/>
      <c r="BEF55" s="687"/>
      <c r="BEG55" s="687"/>
      <c r="BEH55" s="687"/>
      <c r="BEI55" s="687"/>
      <c r="BEJ55" s="687"/>
      <c r="BEK55" s="687"/>
      <c r="BEL55" s="687"/>
      <c r="BEM55" s="687"/>
      <c r="BEN55" s="687"/>
      <c r="BEO55" s="687"/>
      <c r="BEP55" s="687"/>
      <c r="BEQ55" s="687"/>
      <c r="BER55" s="687"/>
      <c r="BES55" s="687"/>
      <c r="BET55" s="687"/>
      <c r="BEU55" s="687"/>
      <c r="BEV55" s="687"/>
      <c r="BEW55" s="687"/>
      <c r="BEX55" s="687"/>
      <c r="BEY55" s="687"/>
      <c r="BEZ55" s="687"/>
      <c r="BFA55" s="687"/>
      <c r="BFB55" s="687"/>
      <c r="BFC55" s="687"/>
      <c r="BFD55" s="687"/>
      <c r="BFE55" s="687"/>
      <c r="BFF55" s="687"/>
      <c r="BFG55" s="687"/>
      <c r="BFH55" s="687"/>
      <c r="BFI55" s="687"/>
      <c r="BFJ55" s="687"/>
      <c r="BFK55" s="687"/>
      <c r="BFL55" s="687"/>
      <c r="BFM55" s="687"/>
      <c r="BFN55" s="687"/>
      <c r="BFO55" s="687"/>
      <c r="BFP55" s="687"/>
      <c r="BFQ55" s="687"/>
      <c r="BFR55" s="687"/>
      <c r="BFS55" s="687"/>
      <c r="BFT55" s="687"/>
      <c r="BFU55" s="687"/>
      <c r="BFV55" s="687"/>
      <c r="BFW55" s="687"/>
      <c r="BFX55" s="687"/>
      <c r="BFY55" s="687"/>
      <c r="BFZ55" s="687"/>
      <c r="BGA55" s="687"/>
      <c r="BGB55" s="687"/>
      <c r="BGC55" s="687"/>
      <c r="BGD55" s="687"/>
      <c r="BGE55" s="687"/>
      <c r="BGF55" s="687"/>
      <c r="BGG55" s="687"/>
      <c r="BGH55" s="687"/>
      <c r="BGI55" s="687"/>
      <c r="BGJ55" s="687"/>
      <c r="BGK55" s="687"/>
      <c r="BGL55" s="687"/>
      <c r="BGM55" s="687"/>
      <c r="BGN55" s="687"/>
      <c r="BGO55" s="687"/>
      <c r="BGP55" s="687"/>
      <c r="BGQ55" s="687"/>
      <c r="BGR55" s="687"/>
      <c r="BGS55" s="687"/>
      <c r="BGT55" s="687"/>
      <c r="BGU55" s="687"/>
      <c r="BGV55" s="687"/>
      <c r="BGW55" s="687"/>
      <c r="BGX55" s="687"/>
      <c r="BGY55" s="687"/>
      <c r="BGZ55" s="687"/>
      <c r="BHA55" s="687"/>
      <c r="BHB55" s="687"/>
      <c r="BHC55" s="687"/>
      <c r="BHD55" s="687"/>
      <c r="BHE55" s="687"/>
      <c r="BHF55" s="687"/>
      <c r="BHG55" s="687"/>
      <c r="BHH55" s="687"/>
      <c r="BHI55" s="687"/>
      <c r="BHJ55" s="687"/>
      <c r="BHK55" s="687"/>
      <c r="BHL55" s="687"/>
      <c r="BHM55" s="687"/>
      <c r="BHN55" s="687"/>
      <c r="BHO55" s="687"/>
      <c r="BHP55" s="687"/>
      <c r="BHQ55" s="687"/>
      <c r="BHR55" s="687"/>
      <c r="BHS55" s="687"/>
      <c r="BHT55" s="687"/>
      <c r="BHU55" s="687"/>
      <c r="BHV55" s="687"/>
      <c r="BHW55" s="687"/>
      <c r="BHX55" s="687"/>
      <c r="BHY55" s="687"/>
      <c r="BHZ55" s="687"/>
      <c r="BIA55" s="687"/>
      <c r="BIB55" s="687"/>
      <c r="BIC55" s="687"/>
      <c r="BID55" s="687"/>
      <c r="BIE55" s="687"/>
      <c r="BIF55" s="687"/>
      <c r="BIG55" s="687"/>
      <c r="BIH55" s="687"/>
      <c r="BII55" s="687"/>
      <c r="BIJ55" s="687"/>
      <c r="BIK55" s="687"/>
      <c r="BIL55" s="687"/>
      <c r="BIM55" s="687"/>
      <c r="BIN55" s="687"/>
      <c r="BIO55" s="687"/>
      <c r="BIP55" s="687"/>
      <c r="BIQ55" s="687"/>
      <c r="BIR55" s="687"/>
      <c r="BIS55" s="687"/>
      <c r="BIT55" s="687"/>
      <c r="BIU55" s="687"/>
      <c r="BIV55" s="687"/>
      <c r="BIW55" s="687"/>
      <c r="BIX55" s="687"/>
      <c r="BIY55" s="687"/>
      <c r="BIZ55" s="687"/>
      <c r="BJA55" s="687"/>
      <c r="BJB55" s="687"/>
      <c r="BJC55" s="687"/>
      <c r="BJD55" s="687"/>
      <c r="BJE55" s="687"/>
      <c r="BJF55" s="687"/>
      <c r="BJG55" s="687"/>
      <c r="BJH55" s="687"/>
      <c r="BJI55" s="687"/>
      <c r="BJJ55" s="687"/>
      <c r="BJK55" s="687"/>
      <c r="BJL55" s="687"/>
      <c r="BJM55" s="687"/>
      <c r="BJN55" s="687"/>
      <c r="BJO55" s="687"/>
      <c r="BJP55" s="687"/>
      <c r="BJQ55" s="687"/>
      <c r="BJR55" s="687"/>
      <c r="BJS55" s="687"/>
      <c r="BJT55" s="687"/>
      <c r="BJU55" s="687"/>
      <c r="BJV55" s="687"/>
      <c r="BJW55" s="687"/>
      <c r="BJX55" s="687"/>
      <c r="BJY55" s="687"/>
      <c r="BJZ55" s="687"/>
      <c r="BKA55" s="687"/>
      <c r="BKB55" s="687"/>
      <c r="BKC55" s="687"/>
      <c r="BKD55" s="687"/>
      <c r="BKE55" s="687"/>
      <c r="BKF55" s="687"/>
      <c r="BKG55" s="687"/>
      <c r="BKH55" s="687"/>
      <c r="BKI55" s="687"/>
      <c r="BKJ55" s="687"/>
      <c r="BKK55" s="687"/>
      <c r="BKL55" s="687"/>
      <c r="BKM55" s="687"/>
      <c r="BKN55" s="687"/>
      <c r="BKO55" s="687"/>
      <c r="BKP55" s="687"/>
      <c r="BKQ55" s="687"/>
      <c r="BKR55" s="687"/>
      <c r="BKS55" s="687"/>
      <c r="BKT55" s="687"/>
      <c r="BKU55" s="687"/>
      <c r="BKV55" s="687"/>
      <c r="BKW55" s="687"/>
      <c r="BKX55" s="687"/>
      <c r="BKY55" s="687"/>
      <c r="BKZ55" s="687"/>
      <c r="BLA55" s="687"/>
      <c r="BLB55" s="687"/>
      <c r="BLC55" s="687"/>
      <c r="BLD55" s="687"/>
      <c r="BLE55" s="687"/>
      <c r="BLF55" s="687"/>
      <c r="BLG55" s="687"/>
      <c r="BLH55" s="687"/>
      <c r="BLI55" s="687"/>
      <c r="BLJ55" s="687"/>
      <c r="BLK55" s="687"/>
      <c r="BLL55" s="687"/>
      <c r="BLM55" s="687"/>
      <c r="BLN55" s="687"/>
      <c r="BLO55" s="687"/>
      <c r="BLP55" s="687"/>
      <c r="BLQ55" s="687"/>
      <c r="BLR55" s="687"/>
      <c r="BLS55" s="687"/>
      <c r="BLT55" s="687"/>
      <c r="BLU55" s="687"/>
      <c r="BLV55" s="687"/>
      <c r="BLW55" s="687"/>
      <c r="BLX55" s="687"/>
      <c r="BLY55" s="687"/>
      <c r="BLZ55" s="687"/>
      <c r="BMA55" s="687"/>
      <c r="BMB55" s="687"/>
      <c r="BMC55" s="687"/>
      <c r="BMD55" s="687"/>
      <c r="BME55" s="687"/>
      <c r="BMF55" s="687"/>
      <c r="BMG55" s="687"/>
      <c r="BMH55" s="687"/>
      <c r="BMI55" s="687"/>
      <c r="BMJ55" s="687"/>
      <c r="BMK55" s="687"/>
      <c r="BML55" s="687"/>
      <c r="BMM55" s="687"/>
      <c r="BMN55" s="687"/>
      <c r="BMO55" s="687"/>
      <c r="BMP55" s="687"/>
      <c r="BMQ55" s="687"/>
      <c r="BMR55" s="687"/>
      <c r="BMS55" s="687"/>
      <c r="BMT55" s="687"/>
      <c r="BMU55" s="687"/>
      <c r="BMV55" s="687"/>
      <c r="BMW55" s="687"/>
      <c r="BMX55" s="687"/>
      <c r="BMY55" s="687"/>
      <c r="BMZ55" s="687"/>
      <c r="BNA55" s="687"/>
      <c r="BNB55" s="687"/>
      <c r="BNC55" s="687"/>
      <c r="BND55" s="687"/>
      <c r="BNE55" s="687"/>
      <c r="BNF55" s="687"/>
      <c r="BNG55" s="687"/>
      <c r="BNH55" s="687"/>
      <c r="BNI55" s="687"/>
      <c r="BNJ55" s="687"/>
      <c r="BNK55" s="687"/>
      <c r="BNL55" s="687"/>
      <c r="BNM55" s="687"/>
      <c r="BNN55" s="687"/>
      <c r="BNO55" s="687"/>
      <c r="BNP55" s="687"/>
      <c r="BNQ55" s="687"/>
      <c r="BNR55" s="687"/>
      <c r="BNS55" s="687"/>
      <c r="BNT55" s="687"/>
      <c r="BNU55" s="687"/>
      <c r="BNV55" s="687"/>
      <c r="BNW55" s="687"/>
      <c r="BNX55" s="687"/>
      <c r="BNY55" s="687"/>
      <c r="BNZ55" s="687"/>
      <c r="BOA55" s="687"/>
      <c r="BOB55" s="687"/>
      <c r="BOC55" s="687"/>
      <c r="BOD55" s="687"/>
      <c r="BOE55" s="687"/>
      <c r="BOF55" s="687"/>
      <c r="BOG55" s="687"/>
      <c r="BOH55" s="687"/>
      <c r="BOI55" s="687"/>
      <c r="BOJ55" s="687"/>
      <c r="BOK55" s="687"/>
      <c r="BOL55" s="687"/>
      <c r="BOM55" s="687"/>
      <c r="BON55" s="687"/>
      <c r="BOO55" s="687"/>
      <c r="BOP55" s="687"/>
      <c r="BOQ55" s="687"/>
      <c r="BOR55" s="687"/>
      <c r="BOS55" s="687"/>
      <c r="BOT55" s="687"/>
      <c r="BOU55" s="687"/>
      <c r="BOV55" s="687"/>
      <c r="BOW55" s="687"/>
      <c r="BOX55" s="687"/>
      <c r="BOY55" s="687"/>
      <c r="BOZ55" s="687"/>
      <c r="BPA55" s="687"/>
      <c r="BPB55" s="687"/>
      <c r="BPC55" s="687"/>
      <c r="BPD55" s="687"/>
      <c r="BPE55" s="687"/>
      <c r="BPF55" s="687"/>
      <c r="BPG55" s="687"/>
      <c r="BPH55" s="687"/>
      <c r="BPI55" s="687"/>
      <c r="BPJ55" s="687"/>
      <c r="BPK55" s="687"/>
      <c r="BPL55" s="687"/>
      <c r="BPM55" s="687"/>
      <c r="BPN55" s="687"/>
      <c r="BPO55" s="687"/>
      <c r="BPP55" s="687"/>
      <c r="BPQ55" s="687"/>
      <c r="BPR55" s="687"/>
      <c r="BPS55" s="687"/>
      <c r="BPT55" s="687"/>
      <c r="BPU55" s="687"/>
      <c r="BPV55" s="687"/>
      <c r="BPW55" s="687"/>
      <c r="BPX55" s="687"/>
      <c r="BPY55" s="687"/>
      <c r="BPZ55" s="687"/>
      <c r="BQA55" s="687"/>
      <c r="BQB55" s="687"/>
      <c r="BQC55" s="687"/>
      <c r="BQD55" s="687"/>
      <c r="BQE55" s="687"/>
      <c r="BQF55" s="687"/>
      <c r="BQG55" s="687"/>
      <c r="BQH55" s="687"/>
      <c r="BQI55" s="687"/>
      <c r="BQJ55" s="687"/>
      <c r="BQK55" s="687"/>
      <c r="BQL55" s="687"/>
      <c r="BQM55" s="687"/>
      <c r="BQN55" s="687"/>
      <c r="BQO55" s="687"/>
      <c r="BQP55" s="687"/>
      <c r="BQQ55" s="687"/>
      <c r="BQR55" s="687"/>
      <c r="BQS55" s="687"/>
      <c r="BQT55" s="687"/>
      <c r="BQU55" s="687"/>
      <c r="BQV55" s="687"/>
      <c r="BQW55" s="687"/>
      <c r="BQX55" s="687"/>
      <c r="BQY55" s="687"/>
      <c r="BQZ55" s="687"/>
      <c r="BRA55" s="687"/>
      <c r="BRB55" s="687"/>
      <c r="BRC55" s="687"/>
      <c r="BRD55" s="687"/>
      <c r="BRE55" s="687"/>
      <c r="BRF55" s="687"/>
      <c r="BRG55" s="687"/>
      <c r="BRH55" s="687"/>
      <c r="BRI55" s="687"/>
      <c r="BRJ55" s="687"/>
      <c r="BRK55" s="687"/>
      <c r="BRL55" s="687"/>
      <c r="BRM55" s="687"/>
      <c r="BRN55" s="687"/>
      <c r="BRO55" s="687"/>
      <c r="BRP55" s="687"/>
      <c r="BRQ55" s="687"/>
      <c r="BRR55" s="687"/>
      <c r="BRS55" s="687"/>
      <c r="BRT55" s="687"/>
      <c r="BRU55" s="687"/>
      <c r="BRV55" s="687"/>
      <c r="BRW55" s="687"/>
      <c r="BRX55" s="687"/>
      <c r="BRY55" s="687"/>
      <c r="BRZ55" s="687"/>
      <c r="BSA55" s="687"/>
      <c r="BSB55" s="687"/>
      <c r="BSC55" s="687"/>
      <c r="BSD55" s="687"/>
      <c r="BSE55" s="687"/>
      <c r="BSF55" s="687"/>
      <c r="BSG55" s="687"/>
      <c r="BSH55" s="687"/>
      <c r="BSI55" s="687"/>
      <c r="BSJ55" s="687"/>
      <c r="BSK55" s="687"/>
      <c r="BSL55" s="687"/>
      <c r="BSM55" s="687"/>
      <c r="BSN55" s="687"/>
      <c r="BSO55" s="687"/>
      <c r="BSP55" s="687"/>
      <c r="BSQ55" s="687"/>
      <c r="BSR55" s="687"/>
      <c r="BSS55" s="687"/>
      <c r="BST55" s="687"/>
      <c r="BSU55" s="687"/>
      <c r="BSV55" s="687"/>
      <c r="BSW55" s="687"/>
      <c r="BSX55" s="687"/>
      <c r="BSY55" s="687"/>
      <c r="BSZ55" s="687"/>
      <c r="BTA55" s="687"/>
      <c r="BTB55" s="687"/>
      <c r="BTC55" s="687"/>
      <c r="BTD55" s="687"/>
      <c r="BTE55" s="687"/>
      <c r="BTF55" s="687"/>
      <c r="BTG55" s="687"/>
      <c r="BTH55" s="687"/>
      <c r="BTI55" s="687"/>
      <c r="BTJ55" s="687"/>
      <c r="BTK55" s="687"/>
      <c r="BTL55" s="687"/>
      <c r="BTM55" s="687"/>
      <c r="BTN55" s="687"/>
      <c r="BTO55" s="687"/>
      <c r="BTP55" s="687"/>
      <c r="BTQ55" s="687"/>
      <c r="BTR55" s="687"/>
      <c r="BTS55" s="687"/>
      <c r="BTT55" s="687"/>
      <c r="BTU55" s="687"/>
      <c r="BTV55" s="687"/>
      <c r="BTW55" s="687"/>
      <c r="BTX55" s="687"/>
      <c r="BTY55" s="687"/>
      <c r="BTZ55" s="687"/>
      <c r="BUA55" s="687"/>
      <c r="BUB55" s="687"/>
      <c r="BUC55" s="687"/>
      <c r="BUD55" s="687"/>
      <c r="BUE55" s="687"/>
      <c r="BUF55" s="687"/>
      <c r="BUG55" s="687"/>
      <c r="BUH55" s="687"/>
      <c r="BUI55" s="687"/>
      <c r="BUJ55" s="687"/>
      <c r="BUK55" s="687"/>
      <c r="BUL55" s="687"/>
      <c r="BUM55" s="687"/>
      <c r="BUN55" s="687"/>
      <c r="BUO55" s="687"/>
      <c r="BUP55" s="687"/>
      <c r="BUQ55" s="687"/>
      <c r="BUR55" s="687"/>
      <c r="BUS55" s="687"/>
      <c r="BUT55" s="687"/>
      <c r="BUU55" s="687"/>
      <c r="BUV55" s="687"/>
      <c r="BUW55" s="687"/>
      <c r="BUX55" s="687"/>
      <c r="BUY55" s="687"/>
      <c r="BUZ55" s="687"/>
      <c r="BVA55" s="687"/>
      <c r="BVB55" s="687"/>
      <c r="BVC55" s="687"/>
      <c r="BVD55" s="687"/>
      <c r="BVE55" s="687"/>
      <c r="BVF55" s="687"/>
      <c r="BVG55" s="687"/>
      <c r="BVH55" s="687"/>
      <c r="BVI55" s="687"/>
      <c r="BVJ55" s="687"/>
      <c r="BVK55" s="687"/>
      <c r="BVL55" s="687"/>
      <c r="BVM55" s="687"/>
      <c r="BVN55" s="687"/>
      <c r="BVO55" s="687"/>
      <c r="BVP55" s="687"/>
      <c r="BVQ55" s="687"/>
      <c r="BVR55" s="687"/>
      <c r="BVS55" s="687"/>
      <c r="BVT55" s="687"/>
      <c r="BVU55" s="687"/>
      <c r="BVV55" s="687"/>
      <c r="BVW55" s="687"/>
      <c r="BVX55" s="687"/>
      <c r="BVY55" s="687"/>
      <c r="BVZ55" s="687"/>
      <c r="BWA55" s="687"/>
      <c r="BWB55" s="687"/>
      <c r="BWC55" s="687"/>
      <c r="BWD55" s="687"/>
      <c r="BWE55" s="687"/>
      <c r="BWF55" s="687"/>
      <c r="BWG55" s="687"/>
      <c r="BWH55" s="687"/>
      <c r="BWI55" s="687"/>
      <c r="BWJ55" s="687"/>
      <c r="BWK55" s="687"/>
      <c r="BWL55" s="687"/>
      <c r="BWM55" s="687"/>
      <c r="BWN55" s="687"/>
      <c r="BWO55" s="687"/>
      <c r="BWP55" s="687"/>
      <c r="BWQ55" s="687"/>
      <c r="BWR55" s="687"/>
      <c r="BWS55" s="687"/>
      <c r="BWT55" s="687"/>
      <c r="BWU55" s="687"/>
      <c r="BWV55" s="687"/>
      <c r="BWW55" s="687"/>
      <c r="BWX55" s="687"/>
      <c r="BWY55" s="687"/>
      <c r="BWZ55" s="687"/>
      <c r="BXA55" s="687"/>
      <c r="BXB55" s="687"/>
      <c r="BXC55" s="687"/>
      <c r="BXD55" s="687"/>
      <c r="BXE55" s="687"/>
      <c r="BXF55" s="687"/>
      <c r="BXG55" s="687"/>
      <c r="BXH55" s="687"/>
      <c r="BXI55" s="687"/>
      <c r="BXJ55" s="687"/>
      <c r="BXK55" s="687"/>
      <c r="BXL55" s="687"/>
      <c r="BXM55" s="687"/>
      <c r="BXN55" s="687"/>
      <c r="BXO55" s="687"/>
      <c r="BXP55" s="687"/>
      <c r="BXQ55" s="687"/>
      <c r="BXR55" s="687"/>
      <c r="BXS55" s="687"/>
      <c r="BXT55" s="687"/>
      <c r="BXU55" s="687"/>
      <c r="BXV55" s="687"/>
      <c r="BXW55" s="687"/>
      <c r="BXX55" s="687"/>
      <c r="BXY55" s="687"/>
      <c r="BXZ55" s="687"/>
      <c r="BYA55" s="687"/>
      <c r="BYB55" s="687"/>
      <c r="BYC55" s="687"/>
      <c r="BYD55" s="687"/>
      <c r="BYE55" s="687"/>
      <c r="BYF55" s="687"/>
      <c r="BYG55" s="687"/>
      <c r="BYH55" s="687"/>
      <c r="BYI55" s="687"/>
      <c r="BYJ55" s="687"/>
      <c r="BYK55" s="687"/>
      <c r="BYL55" s="687"/>
      <c r="BYM55" s="687"/>
      <c r="BYN55" s="687"/>
      <c r="BYO55" s="687"/>
      <c r="BYP55" s="687"/>
      <c r="BYQ55" s="687"/>
      <c r="BYR55" s="687"/>
      <c r="BYS55" s="687"/>
      <c r="BYT55" s="687"/>
      <c r="BYU55" s="687"/>
      <c r="BYV55" s="687"/>
      <c r="BYW55" s="687"/>
      <c r="BYX55" s="687"/>
      <c r="BYY55" s="687"/>
      <c r="BYZ55" s="687"/>
      <c r="BZA55" s="687"/>
      <c r="BZB55" s="687"/>
      <c r="BZC55" s="687"/>
      <c r="BZD55" s="687"/>
      <c r="BZE55" s="687"/>
      <c r="BZF55" s="687"/>
      <c r="BZG55" s="687"/>
      <c r="BZH55" s="687"/>
      <c r="BZI55" s="687"/>
      <c r="BZJ55" s="687"/>
      <c r="BZK55" s="687"/>
      <c r="BZL55" s="687"/>
      <c r="BZM55" s="687"/>
      <c r="BZN55" s="687"/>
      <c r="BZO55" s="687"/>
      <c r="BZP55" s="687"/>
      <c r="BZQ55" s="687"/>
      <c r="BZR55" s="687"/>
      <c r="BZS55" s="687"/>
      <c r="BZT55" s="687"/>
      <c r="BZU55" s="687"/>
      <c r="BZV55" s="687"/>
      <c r="BZW55" s="687"/>
      <c r="BZX55" s="687"/>
      <c r="BZY55" s="687"/>
      <c r="BZZ55" s="687"/>
      <c r="CAA55" s="687"/>
      <c r="CAB55" s="687"/>
      <c r="CAC55" s="687"/>
      <c r="CAD55" s="687"/>
      <c r="CAE55" s="687"/>
      <c r="CAF55" s="687"/>
      <c r="CAG55" s="687"/>
      <c r="CAH55" s="687"/>
      <c r="CAI55" s="687"/>
      <c r="CAJ55" s="687"/>
      <c r="CAK55" s="687"/>
      <c r="CAL55" s="687"/>
      <c r="CAM55" s="687"/>
      <c r="CAN55" s="687"/>
      <c r="CAO55" s="687"/>
      <c r="CAP55" s="687"/>
      <c r="CAQ55" s="687"/>
      <c r="CAR55" s="687"/>
      <c r="CAS55" s="687"/>
      <c r="CAT55" s="687"/>
      <c r="CAU55" s="687"/>
      <c r="CAV55" s="687"/>
      <c r="CAW55" s="687"/>
      <c r="CAX55" s="687"/>
      <c r="CAY55" s="687"/>
      <c r="CAZ55" s="687"/>
      <c r="CBA55" s="687"/>
      <c r="CBB55" s="687"/>
      <c r="CBC55" s="687"/>
      <c r="CBD55" s="687"/>
      <c r="CBE55" s="687"/>
      <c r="CBF55" s="687"/>
      <c r="CBG55" s="687"/>
      <c r="CBH55" s="687"/>
      <c r="CBI55" s="687"/>
      <c r="CBJ55" s="687"/>
      <c r="CBK55" s="687"/>
      <c r="CBL55" s="687"/>
      <c r="CBM55" s="687"/>
      <c r="CBN55" s="687"/>
      <c r="CBO55" s="687"/>
      <c r="CBP55" s="687"/>
      <c r="CBQ55" s="687"/>
      <c r="CBR55" s="687"/>
      <c r="CBS55" s="687"/>
      <c r="CBT55" s="687"/>
      <c r="CBU55" s="687"/>
      <c r="CBV55" s="687"/>
      <c r="CBW55" s="687"/>
      <c r="CBX55" s="687"/>
      <c r="CBY55" s="687"/>
      <c r="CBZ55" s="687"/>
      <c r="CCA55" s="687"/>
      <c r="CCB55" s="687"/>
      <c r="CCC55" s="687"/>
      <c r="CCD55" s="687"/>
      <c r="CCE55" s="687"/>
      <c r="CCF55" s="687"/>
      <c r="CCG55" s="687"/>
      <c r="CCH55" s="687"/>
      <c r="CCI55" s="687"/>
      <c r="CCJ55" s="687"/>
      <c r="CCK55" s="687"/>
      <c r="CCL55" s="687"/>
      <c r="CCM55" s="687"/>
      <c r="CCN55" s="687"/>
      <c r="CCO55" s="687"/>
      <c r="CCP55" s="687"/>
      <c r="CCQ55" s="687"/>
      <c r="CCR55" s="687"/>
      <c r="CCS55" s="687"/>
      <c r="CCT55" s="687"/>
      <c r="CCU55" s="687"/>
      <c r="CCV55" s="687"/>
      <c r="CCW55" s="687"/>
      <c r="CCX55" s="687"/>
      <c r="CCY55" s="687"/>
      <c r="CCZ55" s="687"/>
      <c r="CDA55" s="687"/>
      <c r="CDB55" s="687"/>
      <c r="CDC55" s="687"/>
      <c r="CDD55" s="687"/>
      <c r="CDE55" s="687"/>
      <c r="CDF55" s="687"/>
      <c r="CDG55" s="687"/>
      <c r="CDH55" s="687"/>
      <c r="CDI55" s="687"/>
      <c r="CDJ55" s="687"/>
      <c r="CDK55" s="687"/>
      <c r="CDL55" s="687"/>
      <c r="CDM55" s="687"/>
      <c r="CDN55" s="687"/>
      <c r="CDO55" s="687"/>
      <c r="CDP55" s="687"/>
      <c r="CDQ55" s="687"/>
      <c r="CDR55" s="687"/>
      <c r="CDS55" s="687"/>
      <c r="CDT55" s="687"/>
      <c r="CDU55" s="687"/>
      <c r="CDV55" s="687"/>
      <c r="CDW55" s="687"/>
      <c r="CDX55" s="687"/>
      <c r="CDY55" s="687"/>
      <c r="CDZ55" s="687"/>
      <c r="CEA55" s="687"/>
      <c r="CEB55" s="687"/>
      <c r="CEC55" s="687"/>
      <c r="CED55" s="687"/>
      <c r="CEE55" s="687"/>
      <c r="CEF55" s="687"/>
      <c r="CEG55" s="687"/>
      <c r="CEH55" s="687"/>
      <c r="CEI55" s="687"/>
      <c r="CEJ55" s="687"/>
      <c r="CEK55" s="687"/>
      <c r="CEL55" s="687"/>
      <c r="CEM55" s="687"/>
      <c r="CEN55" s="687"/>
      <c r="CEO55" s="687"/>
      <c r="CEP55" s="687"/>
      <c r="CEQ55" s="687"/>
      <c r="CER55" s="687"/>
      <c r="CES55" s="687"/>
      <c r="CET55" s="687"/>
      <c r="CEU55" s="687"/>
      <c r="CEV55" s="687"/>
      <c r="CEW55" s="687"/>
      <c r="CEX55" s="687"/>
      <c r="CEY55" s="687"/>
      <c r="CEZ55" s="687"/>
      <c r="CFA55" s="687"/>
      <c r="CFB55" s="687"/>
      <c r="CFC55" s="687"/>
      <c r="CFD55" s="687"/>
      <c r="CFE55" s="687"/>
      <c r="CFF55" s="687"/>
      <c r="CFG55" s="687"/>
      <c r="CFH55" s="687"/>
      <c r="CFI55" s="687"/>
      <c r="CFJ55" s="687"/>
      <c r="CFK55" s="687"/>
      <c r="CFL55" s="687"/>
      <c r="CFM55" s="687"/>
      <c r="CFN55" s="687"/>
      <c r="CFO55" s="687"/>
      <c r="CFP55" s="687"/>
      <c r="CFQ55" s="687"/>
      <c r="CFR55" s="687"/>
      <c r="CFS55" s="687"/>
      <c r="CFT55" s="687"/>
      <c r="CFU55" s="687"/>
      <c r="CFV55" s="687"/>
      <c r="CFW55" s="687"/>
      <c r="CFX55" s="687"/>
      <c r="CFY55" s="687"/>
      <c r="CFZ55" s="687"/>
      <c r="CGA55" s="687"/>
      <c r="CGB55" s="687"/>
      <c r="CGC55" s="687"/>
      <c r="CGD55" s="687"/>
      <c r="CGE55" s="687"/>
      <c r="CGF55" s="687"/>
      <c r="CGG55" s="687"/>
      <c r="CGH55" s="687"/>
      <c r="CGI55" s="687"/>
      <c r="CGJ55" s="687"/>
      <c r="CGK55" s="687"/>
      <c r="CGL55" s="687"/>
      <c r="CGM55" s="687"/>
      <c r="CGN55" s="687"/>
      <c r="CGO55" s="687"/>
      <c r="CGP55" s="687"/>
      <c r="CGQ55" s="687"/>
      <c r="CGR55" s="687"/>
      <c r="CGS55" s="687"/>
      <c r="CGT55" s="687"/>
      <c r="CGU55" s="687"/>
      <c r="CGV55" s="687"/>
      <c r="CGW55" s="687"/>
      <c r="CGX55" s="687"/>
      <c r="CGY55" s="687"/>
      <c r="CGZ55" s="687"/>
      <c r="CHA55" s="687"/>
      <c r="CHB55" s="687"/>
      <c r="CHC55" s="687"/>
      <c r="CHD55" s="687"/>
      <c r="CHE55" s="687"/>
      <c r="CHF55" s="687"/>
      <c r="CHG55" s="687"/>
      <c r="CHH55" s="687"/>
      <c r="CHI55" s="687"/>
      <c r="CHJ55" s="687"/>
      <c r="CHK55" s="687"/>
      <c r="CHL55" s="687"/>
      <c r="CHM55" s="687"/>
      <c r="CHN55" s="687"/>
      <c r="CHO55" s="687"/>
      <c r="CHP55" s="687"/>
      <c r="CHQ55" s="687"/>
      <c r="CHR55" s="687"/>
      <c r="CHS55" s="687"/>
      <c r="CHT55" s="687"/>
      <c r="CHU55" s="687"/>
      <c r="CHV55" s="687"/>
      <c r="CHW55" s="687"/>
      <c r="CHX55" s="687"/>
      <c r="CHY55" s="687"/>
      <c r="CHZ55" s="687"/>
      <c r="CIA55" s="687"/>
      <c r="CIB55" s="687"/>
      <c r="CIC55" s="687"/>
      <c r="CID55" s="687"/>
      <c r="CIE55" s="687"/>
      <c r="CIF55" s="687"/>
      <c r="CIG55" s="687"/>
      <c r="CIH55" s="687"/>
      <c r="CII55" s="687"/>
      <c r="CIJ55" s="687"/>
      <c r="CIK55" s="687"/>
      <c r="CIL55" s="687"/>
      <c r="CIM55" s="687"/>
      <c r="CIN55" s="687"/>
      <c r="CIO55" s="687"/>
      <c r="CIP55" s="687"/>
      <c r="CIQ55" s="687"/>
      <c r="CIR55" s="687"/>
      <c r="CIS55" s="687"/>
      <c r="CIT55" s="687"/>
      <c r="CIU55" s="687"/>
      <c r="CIV55" s="687"/>
      <c r="CIW55" s="687"/>
      <c r="CIX55" s="687"/>
      <c r="CIY55" s="687"/>
      <c r="CIZ55" s="687"/>
      <c r="CJA55" s="687"/>
      <c r="CJB55" s="687"/>
      <c r="CJC55" s="687"/>
      <c r="CJD55" s="687"/>
      <c r="CJE55" s="687"/>
      <c r="CJF55" s="687"/>
      <c r="CJG55" s="687"/>
      <c r="CJH55" s="687"/>
      <c r="CJI55" s="687"/>
      <c r="CJJ55" s="687"/>
      <c r="CJK55" s="687"/>
      <c r="CJL55" s="687"/>
      <c r="CJM55" s="687"/>
      <c r="CJN55" s="687"/>
      <c r="CJO55" s="687"/>
      <c r="CJP55" s="687"/>
      <c r="CJQ55" s="687"/>
      <c r="CJR55" s="687"/>
      <c r="CJS55" s="687"/>
      <c r="CJT55" s="687"/>
      <c r="CJU55" s="687"/>
      <c r="CJV55" s="687"/>
      <c r="CJW55" s="687"/>
      <c r="CJX55" s="687"/>
      <c r="CJY55" s="687"/>
      <c r="CJZ55" s="687"/>
      <c r="CKA55" s="687"/>
      <c r="CKB55" s="687"/>
      <c r="CKC55" s="687"/>
      <c r="CKD55" s="687"/>
      <c r="CKE55" s="687"/>
      <c r="CKF55" s="687"/>
      <c r="CKG55" s="687"/>
      <c r="CKH55" s="687"/>
      <c r="CKI55" s="687"/>
      <c r="CKJ55" s="687"/>
      <c r="CKK55" s="687"/>
      <c r="CKL55" s="687"/>
      <c r="CKM55" s="687"/>
      <c r="CKN55" s="687"/>
      <c r="CKO55" s="687"/>
      <c r="CKP55" s="687"/>
      <c r="CKQ55" s="687"/>
      <c r="CKR55" s="687"/>
      <c r="CKS55" s="687"/>
      <c r="CKT55" s="687"/>
      <c r="CKU55" s="687"/>
      <c r="CKV55" s="687"/>
      <c r="CKW55" s="687"/>
      <c r="CKX55" s="687"/>
      <c r="CKY55" s="687"/>
      <c r="CKZ55" s="687"/>
      <c r="CLA55" s="687"/>
      <c r="CLB55" s="687"/>
      <c r="CLC55" s="687"/>
      <c r="CLD55" s="687"/>
      <c r="CLE55" s="687"/>
      <c r="CLF55" s="687"/>
      <c r="CLG55" s="687"/>
      <c r="CLH55" s="687"/>
      <c r="CLI55" s="687"/>
      <c r="CLJ55" s="687"/>
      <c r="CLK55" s="687"/>
      <c r="CLL55" s="687"/>
      <c r="CLM55" s="687"/>
      <c r="CLN55" s="687"/>
      <c r="CLO55" s="687"/>
      <c r="CLP55" s="687"/>
      <c r="CLQ55" s="687"/>
      <c r="CLR55" s="687"/>
      <c r="CLS55" s="687"/>
      <c r="CLT55" s="687"/>
      <c r="CLU55" s="687"/>
      <c r="CLV55" s="687"/>
      <c r="CLW55" s="687"/>
      <c r="CLX55" s="687"/>
      <c r="CLY55" s="687"/>
      <c r="CLZ55" s="687"/>
      <c r="CMA55" s="687"/>
      <c r="CMB55" s="687"/>
      <c r="CMC55" s="687"/>
      <c r="CMD55" s="687"/>
      <c r="CME55" s="687"/>
      <c r="CMF55" s="687"/>
      <c r="CMG55" s="687"/>
      <c r="CMH55" s="687"/>
      <c r="CMI55" s="687"/>
      <c r="CMJ55" s="687"/>
      <c r="CMK55" s="687"/>
      <c r="CML55" s="687"/>
      <c r="CMM55" s="687"/>
      <c r="CMN55" s="687"/>
      <c r="CMO55" s="687"/>
      <c r="CMP55" s="687"/>
      <c r="CMQ55" s="687"/>
      <c r="CMR55" s="687"/>
      <c r="CMS55" s="687"/>
      <c r="CMT55" s="687"/>
      <c r="CMU55" s="687"/>
      <c r="CMV55" s="687"/>
      <c r="CMW55" s="687"/>
      <c r="CMX55" s="687"/>
      <c r="CMY55" s="687"/>
      <c r="CMZ55" s="687"/>
      <c r="CNA55" s="687"/>
      <c r="CNB55" s="687"/>
      <c r="CNC55" s="687"/>
      <c r="CND55" s="687"/>
      <c r="CNE55" s="687"/>
      <c r="CNF55" s="687"/>
      <c r="CNG55" s="687"/>
      <c r="CNH55" s="687"/>
      <c r="CNI55" s="687"/>
      <c r="CNJ55" s="687"/>
      <c r="CNK55" s="687"/>
      <c r="CNL55" s="687"/>
      <c r="CNM55" s="687"/>
      <c r="CNN55" s="687"/>
      <c r="CNO55" s="687"/>
      <c r="CNP55" s="687"/>
      <c r="CNQ55" s="687"/>
      <c r="CNR55" s="687"/>
      <c r="CNS55" s="687"/>
      <c r="CNT55" s="687"/>
      <c r="CNU55" s="687"/>
      <c r="CNV55" s="687"/>
      <c r="CNW55" s="687"/>
      <c r="CNX55" s="687"/>
      <c r="CNY55" s="687"/>
      <c r="CNZ55" s="687"/>
      <c r="COA55" s="687"/>
      <c r="COB55" s="687"/>
      <c r="COC55" s="687"/>
      <c r="COD55" s="687"/>
      <c r="COE55" s="687"/>
      <c r="COF55" s="687"/>
      <c r="COG55" s="687"/>
      <c r="COH55" s="687"/>
      <c r="COI55" s="687"/>
      <c r="COJ55" s="687"/>
      <c r="COK55" s="687"/>
      <c r="COL55" s="687"/>
      <c r="COM55" s="687"/>
      <c r="CON55" s="687"/>
      <c r="COO55" s="687"/>
      <c r="COP55" s="687"/>
      <c r="COQ55" s="687"/>
      <c r="COR55" s="687"/>
      <c r="COS55" s="687"/>
      <c r="COT55" s="687"/>
      <c r="COU55" s="687"/>
      <c r="COV55" s="687"/>
      <c r="COW55" s="687"/>
      <c r="COX55" s="687"/>
      <c r="COY55" s="687"/>
      <c r="COZ55" s="687"/>
      <c r="CPA55" s="687"/>
      <c r="CPB55" s="687"/>
      <c r="CPC55" s="687"/>
      <c r="CPD55" s="687"/>
      <c r="CPE55" s="687"/>
      <c r="CPF55" s="687"/>
      <c r="CPG55" s="687"/>
      <c r="CPH55" s="687"/>
      <c r="CPI55" s="687"/>
      <c r="CPJ55" s="687"/>
      <c r="CPK55" s="687"/>
      <c r="CPL55" s="687"/>
      <c r="CPM55" s="687"/>
      <c r="CPN55" s="687"/>
      <c r="CPO55" s="687"/>
      <c r="CPP55" s="687"/>
      <c r="CPQ55" s="687"/>
      <c r="CPR55" s="687"/>
      <c r="CPS55" s="687"/>
      <c r="CPT55" s="687"/>
      <c r="CPU55" s="687"/>
      <c r="CPV55" s="687"/>
      <c r="CPW55" s="687"/>
      <c r="CPX55" s="687"/>
      <c r="CPY55" s="687"/>
      <c r="CPZ55" s="687"/>
      <c r="CQA55" s="687"/>
      <c r="CQB55" s="687"/>
      <c r="CQC55" s="687"/>
      <c r="CQD55" s="687"/>
      <c r="CQE55" s="687"/>
      <c r="CQF55" s="687"/>
      <c r="CQG55" s="687"/>
      <c r="CQH55" s="687"/>
      <c r="CQI55" s="687"/>
      <c r="CQJ55" s="687"/>
      <c r="CQK55" s="687"/>
      <c r="CQL55" s="687"/>
      <c r="CQM55" s="687"/>
      <c r="CQN55" s="687"/>
      <c r="CQO55" s="687"/>
      <c r="CQP55" s="687"/>
      <c r="CQQ55" s="687"/>
      <c r="CQR55" s="687"/>
      <c r="CQS55" s="687"/>
      <c r="CQT55" s="687"/>
      <c r="CQU55" s="687"/>
      <c r="CQV55" s="687"/>
      <c r="CQW55" s="687"/>
      <c r="CQX55" s="687"/>
      <c r="CQY55" s="687"/>
      <c r="CQZ55" s="687"/>
      <c r="CRA55" s="687"/>
      <c r="CRB55" s="687"/>
      <c r="CRC55" s="687"/>
      <c r="CRD55" s="687"/>
      <c r="CRE55" s="687"/>
      <c r="CRF55" s="687"/>
      <c r="CRG55" s="687"/>
      <c r="CRH55" s="687"/>
      <c r="CRI55" s="687"/>
      <c r="CRJ55" s="687"/>
      <c r="CRK55" s="687"/>
      <c r="CRL55" s="687"/>
      <c r="CRM55" s="687"/>
      <c r="CRN55" s="687"/>
      <c r="CRO55" s="687"/>
      <c r="CRP55" s="687"/>
      <c r="CRQ55" s="687"/>
      <c r="CRR55" s="687"/>
      <c r="CRS55" s="687"/>
      <c r="CRT55" s="687"/>
      <c r="CRU55" s="687"/>
      <c r="CRV55" s="687"/>
      <c r="CRW55" s="687"/>
      <c r="CRX55" s="687"/>
      <c r="CRY55" s="687"/>
      <c r="CRZ55" s="687"/>
      <c r="CSA55" s="687"/>
      <c r="CSB55" s="687"/>
      <c r="CSC55" s="687"/>
      <c r="CSD55" s="687"/>
      <c r="CSE55" s="687"/>
      <c r="CSF55" s="687"/>
      <c r="CSG55" s="687"/>
      <c r="CSH55" s="687"/>
      <c r="CSI55" s="687"/>
      <c r="CSJ55" s="687"/>
      <c r="CSK55" s="687"/>
      <c r="CSL55" s="687"/>
      <c r="CSM55" s="687"/>
      <c r="CSN55" s="687"/>
      <c r="CSO55" s="687"/>
      <c r="CSP55" s="687"/>
      <c r="CSQ55" s="687"/>
      <c r="CSR55" s="687"/>
      <c r="CSS55" s="687"/>
      <c r="CST55" s="687"/>
      <c r="CSU55" s="687"/>
      <c r="CSV55" s="687"/>
      <c r="CSW55" s="687"/>
      <c r="CSX55" s="687"/>
      <c r="CSY55" s="687"/>
      <c r="CSZ55" s="687"/>
      <c r="CTA55" s="687"/>
      <c r="CTB55" s="687"/>
      <c r="CTC55" s="687"/>
      <c r="CTD55" s="687"/>
      <c r="CTE55" s="687"/>
      <c r="CTF55" s="687"/>
      <c r="CTG55" s="687"/>
      <c r="CTH55" s="687"/>
      <c r="CTI55" s="687"/>
      <c r="CTJ55" s="687"/>
      <c r="CTK55" s="687"/>
      <c r="CTL55" s="687"/>
      <c r="CTM55" s="687"/>
      <c r="CTN55" s="687"/>
      <c r="CTO55" s="687"/>
      <c r="CTP55" s="687"/>
      <c r="CTQ55" s="687"/>
      <c r="CTR55" s="687"/>
      <c r="CTS55" s="687"/>
      <c r="CTT55" s="687"/>
      <c r="CTU55" s="687"/>
      <c r="CTV55" s="687"/>
      <c r="CTW55" s="687"/>
      <c r="CTX55" s="687"/>
      <c r="CTY55" s="687"/>
      <c r="CTZ55" s="687"/>
      <c r="CUA55" s="687"/>
      <c r="CUB55" s="687"/>
      <c r="CUC55" s="687"/>
      <c r="CUD55" s="687"/>
      <c r="CUE55" s="687"/>
      <c r="CUF55" s="687"/>
      <c r="CUG55" s="687"/>
      <c r="CUH55" s="687"/>
      <c r="CUI55" s="687"/>
      <c r="CUJ55" s="687"/>
      <c r="CUK55" s="687"/>
      <c r="CUL55" s="687"/>
      <c r="CUM55" s="687"/>
      <c r="CUN55" s="687"/>
      <c r="CUO55" s="687"/>
      <c r="CUP55" s="687"/>
      <c r="CUQ55" s="687"/>
      <c r="CUR55" s="687"/>
      <c r="CUS55" s="687"/>
      <c r="CUT55" s="687"/>
      <c r="CUU55" s="687"/>
      <c r="CUV55" s="687"/>
      <c r="CUW55" s="687"/>
      <c r="CUX55" s="687"/>
      <c r="CUY55" s="687"/>
      <c r="CUZ55" s="687"/>
      <c r="CVA55" s="687"/>
      <c r="CVB55" s="687"/>
      <c r="CVC55" s="687"/>
      <c r="CVD55" s="687"/>
      <c r="CVE55" s="687"/>
      <c r="CVF55" s="687"/>
      <c r="CVG55" s="687"/>
      <c r="CVH55" s="687"/>
      <c r="CVI55" s="687"/>
      <c r="CVJ55" s="687"/>
      <c r="CVK55" s="687"/>
      <c r="CVL55" s="687"/>
      <c r="CVM55" s="687"/>
      <c r="CVN55" s="687"/>
      <c r="CVO55" s="687"/>
      <c r="CVP55" s="687"/>
      <c r="CVQ55" s="687"/>
      <c r="CVR55" s="687"/>
      <c r="CVS55" s="687"/>
      <c r="CVT55" s="687"/>
      <c r="CVU55" s="687"/>
      <c r="CVV55" s="687"/>
      <c r="CVW55" s="687"/>
      <c r="CVX55" s="687"/>
      <c r="CVY55" s="687"/>
      <c r="CVZ55" s="687"/>
      <c r="CWA55" s="687"/>
      <c r="CWB55" s="687"/>
      <c r="CWC55" s="687"/>
      <c r="CWD55" s="687"/>
      <c r="CWE55" s="687"/>
      <c r="CWF55" s="687"/>
      <c r="CWG55" s="687"/>
      <c r="CWH55" s="687"/>
      <c r="CWI55" s="687"/>
      <c r="CWJ55" s="687"/>
      <c r="CWK55" s="687"/>
      <c r="CWL55" s="687"/>
      <c r="CWM55" s="687"/>
      <c r="CWN55" s="687"/>
      <c r="CWO55" s="687"/>
      <c r="CWP55" s="687"/>
      <c r="CWQ55" s="687"/>
      <c r="CWR55" s="687"/>
      <c r="CWS55" s="687"/>
      <c r="CWT55" s="687"/>
      <c r="CWU55" s="687"/>
      <c r="CWV55" s="687"/>
      <c r="CWW55" s="687"/>
      <c r="CWX55" s="687"/>
      <c r="CWY55" s="687"/>
      <c r="CWZ55" s="687"/>
      <c r="CXA55" s="687"/>
      <c r="CXB55" s="687"/>
      <c r="CXC55" s="687"/>
      <c r="CXD55" s="687"/>
      <c r="CXE55" s="687"/>
      <c r="CXF55" s="687"/>
      <c r="CXG55" s="687"/>
      <c r="CXH55" s="687"/>
      <c r="CXI55" s="687"/>
      <c r="CXJ55" s="687"/>
      <c r="CXK55" s="687"/>
      <c r="CXL55" s="687"/>
      <c r="CXM55" s="687"/>
      <c r="CXN55" s="687"/>
      <c r="CXO55" s="687"/>
      <c r="CXP55" s="687"/>
      <c r="CXQ55" s="687"/>
      <c r="CXR55" s="687"/>
      <c r="CXS55" s="687"/>
      <c r="CXT55" s="687"/>
      <c r="CXU55" s="687"/>
      <c r="CXV55" s="687"/>
      <c r="CXW55" s="687"/>
      <c r="CXX55" s="687"/>
      <c r="CXY55" s="687"/>
      <c r="CXZ55" s="687"/>
      <c r="CYA55" s="687"/>
      <c r="CYB55" s="687"/>
      <c r="CYC55" s="687"/>
      <c r="CYD55" s="687"/>
      <c r="CYE55" s="687"/>
      <c r="CYF55" s="687"/>
      <c r="CYG55" s="687"/>
      <c r="CYH55" s="687"/>
      <c r="CYI55" s="687"/>
      <c r="CYJ55" s="687"/>
      <c r="CYK55" s="687"/>
      <c r="CYL55" s="687"/>
      <c r="CYM55" s="687"/>
      <c r="CYN55" s="687"/>
      <c r="CYO55" s="687"/>
      <c r="CYP55" s="687"/>
      <c r="CYQ55" s="687"/>
      <c r="CYR55" s="687"/>
      <c r="CYS55" s="687"/>
      <c r="CYT55" s="687"/>
      <c r="CYU55" s="687"/>
      <c r="CYV55" s="687"/>
      <c r="CYW55" s="687"/>
      <c r="CYX55" s="687"/>
      <c r="CYY55" s="687"/>
      <c r="CYZ55" s="687"/>
      <c r="CZA55" s="687"/>
      <c r="CZB55" s="687"/>
      <c r="CZC55" s="687"/>
      <c r="CZD55" s="687"/>
      <c r="CZE55" s="687"/>
      <c r="CZF55" s="687"/>
      <c r="CZG55" s="687"/>
      <c r="CZH55" s="687"/>
      <c r="CZI55" s="687"/>
      <c r="CZJ55" s="687"/>
      <c r="CZK55" s="687"/>
      <c r="CZL55" s="687"/>
      <c r="CZM55" s="687"/>
      <c r="CZN55" s="687"/>
      <c r="CZO55" s="687"/>
      <c r="CZP55" s="687"/>
      <c r="CZQ55" s="687"/>
      <c r="CZR55" s="687"/>
      <c r="CZS55" s="687"/>
      <c r="CZT55" s="687"/>
      <c r="CZU55" s="687"/>
      <c r="CZV55" s="687"/>
      <c r="CZW55" s="687"/>
      <c r="CZX55" s="687"/>
      <c r="CZY55" s="687"/>
      <c r="CZZ55" s="687"/>
      <c r="DAA55" s="687"/>
      <c r="DAB55" s="687"/>
      <c r="DAC55" s="687"/>
      <c r="DAD55" s="687"/>
      <c r="DAE55" s="687"/>
      <c r="DAF55" s="687"/>
      <c r="DAG55" s="687"/>
      <c r="DAH55" s="687"/>
      <c r="DAI55" s="687"/>
      <c r="DAJ55" s="687"/>
      <c r="DAK55" s="687"/>
      <c r="DAL55" s="687"/>
      <c r="DAM55" s="687"/>
      <c r="DAN55" s="687"/>
      <c r="DAO55" s="687"/>
      <c r="DAP55" s="687"/>
      <c r="DAQ55" s="687"/>
      <c r="DAR55" s="687"/>
      <c r="DAS55" s="687"/>
      <c r="DAT55" s="687"/>
      <c r="DAU55" s="687"/>
      <c r="DAV55" s="687"/>
      <c r="DAW55" s="687"/>
      <c r="DAX55" s="687"/>
      <c r="DAY55" s="687"/>
      <c r="DAZ55" s="687"/>
      <c r="DBA55" s="687"/>
      <c r="DBB55" s="687"/>
      <c r="DBC55" s="687"/>
      <c r="DBD55" s="687"/>
      <c r="DBE55" s="687"/>
      <c r="DBF55" s="687"/>
      <c r="DBG55" s="687"/>
      <c r="DBH55" s="687"/>
      <c r="DBI55" s="687"/>
      <c r="DBJ55" s="687"/>
      <c r="DBK55" s="687"/>
      <c r="DBL55" s="687"/>
      <c r="DBM55" s="687"/>
      <c r="DBN55" s="687"/>
      <c r="DBO55" s="687"/>
      <c r="DBP55" s="687"/>
      <c r="DBQ55" s="687"/>
      <c r="DBR55" s="687"/>
      <c r="DBS55" s="687"/>
      <c r="DBT55" s="687"/>
      <c r="DBU55" s="687"/>
      <c r="DBV55" s="687"/>
      <c r="DBW55" s="687"/>
      <c r="DBX55" s="687"/>
      <c r="DBY55" s="687"/>
      <c r="DBZ55" s="687"/>
      <c r="DCA55" s="687"/>
      <c r="DCB55" s="687"/>
      <c r="DCC55" s="687"/>
      <c r="DCD55" s="687"/>
      <c r="DCE55" s="687"/>
      <c r="DCF55" s="687"/>
      <c r="DCG55" s="687"/>
      <c r="DCH55" s="687"/>
      <c r="DCI55" s="687"/>
      <c r="DCJ55" s="687"/>
      <c r="DCK55" s="687"/>
      <c r="DCL55" s="687"/>
      <c r="DCM55" s="687"/>
      <c r="DCN55" s="687"/>
      <c r="DCO55" s="687"/>
      <c r="DCP55" s="687"/>
      <c r="DCQ55" s="687"/>
      <c r="DCR55" s="687"/>
      <c r="DCS55" s="687"/>
      <c r="DCT55" s="687"/>
      <c r="DCU55" s="687"/>
      <c r="DCV55" s="687"/>
      <c r="DCW55" s="687"/>
      <c r="DCX55" s="687"/>
      <c r="DCY55" s="687"/>
      <c r="DCZ55" s="687"/>
      <c r="DDA55" s="687"/>
      <c r="DDB55" s="687"/>
      <c r="DDC55" s="687"/>
      <c r="DDD55" s="687"/>
      <c r="DDE55" s="687"/>
      <c r="DDF55" s="687"/>
      <c r="DDG55" s="687"/>
      <c r="DDH55" s="687"/>
      <c r="DDI55" s="687"/>
      <c r="DDJ55" s="687"/>
      <c r="DDK55" s="687"/>
      <c r="DDL55" s="687"/>
      <c r="DDM55" s="687"/>
      <c r="DDN55" s="687"/>
      <c r="DDO55" s="687"/>
      <c r="DDP55" s="687"/>
      <c r="DDQ55" s="687"/>
      <c r="DDR55" s="687"/>
      <c r="DDS55" s="687"/>
      <c r="DDT55" s="687"/>
      <c r="DDU55" s="687"/>
      <c r="DDV55" s="687"/>
      <c r="DDW55" s="687"/>
      <c r="DDX55" s="687"/>
      <c r="DDY55" s="687"/>
      <c r="DDZ55" s="687"/>
      <c r="DEA55" s="687"/>
      <c r="DEB55" s="687"/>
      <c r="DEC55" s="687"/>
      <c r="DED55" s="687"/>
      <c r="DEE55" s="687"/>
      <c r="DEF55" s="687"/>
      <c r="DEG55" s="687"/>
      <c r="DEH55" s="687"/>
      <c r="DEI55" s="687"/>
      <c r="DEJ55" s="687"/>
      <c r="DEK55" s="687"/>
      <c r="DEL55" s="687"/>
      <c r="DEM55" s="687"/>
      <c r="DEN55" s="687"/>
      <c r="DEO55" s="687"/>
      <c r="DEP55" s="687"/>
      <c r="DEQ55" s="687"/>
      <c r="DER55" s="687"/>
      <c r="DES55" s="687"/>
      <c r="DET55" s="687"/>
      <c r="DEU55" s="687"/>
      <c r="DEV55" s="687"/>
      <c r="DEW55" s="687"/>
      <c r="DEX55" s="687"/>
      <c r="DEY55" s="687"/>
      <c r="DEZ55" s="687"/>
      <c r="DFA55" s="687"/>
      <c r="DFB55" s="687"/>
      <c r="DFC55" s="687"/>
      <c r="DFD55" s="687"/>
      <c r="DFE55" s="687"/>
      <c r="DFF55" s="687"/>
      <c r="DFG55" s="687"/>
      <c r="DFH55" s="687"/>
      <c r="DFI55" s="687"/>
      <c r="DFJ55" s="687"/>
      <c r="DFK55" s="687"/>
      <c r="DFL55" s="687"/>
      <c r="DFM55" s="687"/>
      <c r="DFN55" s="687"/>
      <c r="DFO55" s="687"/>
      <c r="DFP55" s="687"/>
      <c r="DFQ55" s="687"/>
      <c r="DFR55" s="687"/>
      <c r="DFS55" s="687"/>
      <c r="DFT55" s="687"/>
      <c r="DFU55" s="687"/>
      <c r="DFV55" s="687"/>
      <c r="DFW55" s="687"/>
      <c r="DFX55" s="687"/>
      <c r="DFY55" s="687"/>
      <c r="DFZ55" s="687"/>
      <c r="DGA55" s="687"/>
      <c r="DGB55" s="687"/>
      <c r="DGC55" s="687"/>
      <c r="DGD55" s="687"/>
      <c r="DGE55" s="687"/>
      <c r="DGF55" s="687"/>
      <c r="DGG55" s="687"/>
      <c r="DGH55" s="687"/>
      <c r="DGI55" s="687"/>
      <c r="DGJ55" s="687"/>
      <c r="DGK55" s="687"/>
      <c r="DGL55" s="687"/>
      <c r="DGM55" s="687"/>
      <c r="DGN55" s="687"/>
      <c r="DGO55" s="687"/>
      <c r="DGP55" s="687"/>
      <c r="DGQ55" s="687"/>
      <c r="DGR55" s="687"/>
      <c r="DGS55" s="687"/>
      <c r="DGT55" s="687"/>
      <c r="DGU55" s="687"/>
      <c r="DGV55" s="687"/>
      <c r="DGW55" s="687"/>
      <c r="DGX55" s="687"/>
      <c r="DGY55" s="687"/>
      <c r="DGZ55" s="687"/>
      <c r="DHA55" s="687"/>
      <c r="DHB55" s="687"/>
      <c r="DHC55" s="687"/>
      <c r="DHD55" s="687"/>
      <c r="DHE55" s="687"/>
      <c r="DHF55" s="687"/>
      <c r="DHG55" s="687"/>
      <c r="DHH55" s="687"/>
      <c r="DHI55" s="687"/>
      <c r="DHJ55" s="687"/>
      <c r="DHK55" s="687"/>
      <c r="DHL55" s="687"/>
      <c r="DHM55" s="687"/>
      <c r="DHN55" s="687"/>
      <c r="DHO55" s="687"/>
      <c r="DHP55" s="687"/>
      <c r="DHQ55" s="687"/>
      <c r="DHR55" s="687"/>
      <c r="DHS55" s="687"/>
      <c r="DHT55" s="687"/>
      <c r="DHU55" s="687"/>
      <c r="DHV55" s="687"/>
      <c r="DHW55" s="687"/>
      <c r="DHX55" s="687"/>
      <c r="DHY55" s="687"/>
      <c r="DHZ55" s="687"/>
      <c r="DIA55" s="687"/>
      <c r="DIB55" s="687"/>
      <c r="DIC55" s="687"/>
      <c r="DID55" s="687"/>
      <c r="DIE55" s="687"/>
      <c r="DIF55" s="687"/>
      <c r="DIG55" s="687"/>
      <c r="DIH55" s="687"/>
      <c r="DII55" s="687"/>
      <c r="DIJ55" s="687"/>
      <c r="DIK55" s="687"/>
      <c r="DIL55" s="687"/>
      <c r="DIM55" s="687"/>
      <c r="DIN55" s="687"/>
      <c r="DIO55" s="687"/>
      <c r="DIP55" s="687"/>
      <c r="DIQ55" s="687"/>
      <c r="DIR55" s="687"/>
      <c r="DIS55" s="687"/>
      <c r="DIT55" s="687"/>
      <c r="DIU55" s="687"/>
      <c r="DIV55" s="687"/>
      <c r="DIW55" s="687"/>
      <c r="DIX55" s="687"/>
      <c r="DIY55" s="687"/>
      <c r="DIZ55" s="687"/>
      <c r="DJA55" s="687"/>
      <c r="DJB55" s="687"/>
      <c r="DJC55" s="687"/>
      <c r="DJD55" s="687"/>
      <c r="DJE55" s="687"/>
      <c r="DJF55" s="687"/>
      <c r="DJG55" s="687"/>
      <c r="DJH55" s="687"/>
      <c r="DJI55" s="687"/>
      <c r="DJJ55" s="687"/>
      <c r="DJK55" s="687"/>
      <c r="DJL55" s="687"/>
      <c r="DJM55" s="687"/>
      <c r="DJN55" s="687"/>
      <c r="DJO55" s="687"/>
      <c r="DJP55" s="687"/>
      <c r="DJQ55" s="687"/>
      <c r="DJR55" s="687"/>
      <c r="DJS55" s="687"/>
      <c r="DJT55" s="687"/>
      <c r="DJU55" s="687"/>
      <c r="DJV55" s="687"/>
      <c r="DJW55" s="687"/>
      <c r="DJX55" s="687"/>
      <c r="DJY55" s="687"/>
      <c r="DJZ55" s="687"/>
      <c r="DKA55" s="687"/>
      <c r="DKB55" s="687"/>
      <c r="DKC55" s="687"/>
      <c r="DKD55" s="687"/>
      <c r="DKE55" s="687"/>
      <c r="DKF55" s="687"/>
      <c r="DKG55" s="687"/>
      <c r="DKH55" s="687"/>
      <c r="DKI55" s="687"/>
      <c r="DKJ55" s="687"/>
      <c r="DKK55" s="687"/>
      <c r="DKL55" s="687"/>
      <c r="DKM55" s="687"/>
      <c r="DKN55" s="687"/>
      <c r="DKO55" s="687"/>
      <c r="DKP55" s="687"/>
      <c r="DKQ55" s="687"/>
      <c r="DKR55" s="687"/>
      <c r="DKS55" s="687"/>
      <c r="DKT55" s="687"/>
      <c r="DKU55" s="687"/>
      <c r="DKV55" s="687"/>
      <c r="DKW55" s="687"/>
      <c r="DKX55" s="687"/>
      <c r="DKY55" s="687"/>
      <c r="DKZ55" s="687"/>
      <c r="DLA55" s="687"/>
      <c r="DLB55" s="687"/>
      <c r="DLC55" s="687"/>
      <c r="DLD55" s="687"/>
      <c r="DLE55" s="687"/>
      <c r="DLF55" s="687"/>
      <c r="DLG55" s="687"/>
      <c r="DLH55" s="687"/>
      <c r="DLI55" s="687"/>
      <c r="DLJ55" s="687"/>
      <c r="DLK55" s="687"/>
      <c r="DLL55" s="687"/>
      <c r="DLM55" s="687"/>
      <c r="DLN55" s="687"/>
      <c r="DLO55" s="687"/>
      <c r="DLP55" s="687"/>
      <c r="DLQ55" s="687"/>
      <c r="DLR55" s="687"/>
      <c r="DLS55" s="687"/>
      <c r="DLT55" s="687"/>
      <c r="DLU55" s="687"/>
      <c r="DLV55" s="687"/>
      <c r="DLW55" s="687"/>
      <c r="DLX55" s="687"/>
      <c r="DLY55" s="687"/>
      <c r="DLZ55" s="687"/>
      <c r="DMA55" s="687"/>
      <c r="DMB55" s="687"/>
      <c r="DMC55" s="687"/>
      <c r="DMD55" s="687"/>
      <c r="DME55" s="687"/>
      <c r="DMF55" s="687"/>
      <c r="DMG55" s="687"/>
      <c r="DMH55" s="687"/>
      <c r="DMI55" s="687"/>
      <c r="DMJ55" s="687"/>
      <c r="DMK55" s="687"/>
      <c r="DML55" s="687"/>
      <c r="DMM55" s="687"/>
      <c r="DMN55" s="687"/>
      <c r="DMO55" s="687"/>
      <c r="DMP55" s="687"/>
      <c r="DMQ55" s="687"/>
      <c r="DMR55" s="687"/>
      <c r="DMS55" s="687"/>
      <c r="DMT55" s="687"/>
      <c r="DMU55" s="687"/>
      <c r="DMV55" s="687"/>
      <c r="DMW55" s="687"/>
      <c r="DMX55" s="687"/>
      <c r="DMY55" s="687"/>
      <c r="DMZ55" s="687"/>
      <c r="DNA55" s="687"/>
      <c r="DNB55" s="687"/>
      <c r="DNC55" s="687"/>
      <c r="DND55" s="687"/>
      <c r="DNE55" s="687"/>
      <c r="DNF55" s="687"/>
      <c r="DNG55" s="687"/>
      <c r="DNH55" s="687"/>
      <c r="DNI55" s="687"/>
      <c r="DNJ55" s="687"/>
      <c r="DNK55" s="687"/>
      <c r="DNL55" s="687"/>
      <c r="DNM55" s="687"/>
      <c r="DNN55" s="687"/>
      <c r="DNO55" s="687"/>
      <c r="DNP55" s="687"/>
      <c r="DNQ55" s="687"/>
      <c r="DNR55" s="687"/>
      <c r="DNS55" s="687"/>
      <c r="DNT55" s="687"/>
      <c r="DNU55" s="687"/>
      <c r="DNV55" s="687"/>
      <c r="DNW55" s="687"/>
      <c r="DNX55" s="687"/>
      <c r="DNY55" s="687"/>
      <c r="DNZ55" s="687"/>
      <c r="DOA55" s="687"/>
      <c r="DOB55" s="687"/>
      <c r="DOC55" s="687"/>
      <c r="DOD55" s="687"/>
      <c r="DOE55" s="687"/>
      <c r="DOF55" s="687"/>
      <c r="DOG55" s="687"/>
      <c r="DOH55" s="687"/>
      <c r="DOI55" s="687"/>
      <c r="DOJ55" s="687"/>
      <c r="DOK55" s="687"/>
      <c r="DOL55" s="687"/>
      <c r="DOM55" s="687"/>
      <c r="DON55" s="687"/>
      <c r="DOO55" s="687"/>
      <c r="DOP55" s="687"/>
      <c r="DOQ55" s="687"/>
      <c r="DOR55" s="687"/>
      <c r="DOS55" s="687"/>
      <c r="DOT55" s="687"/>
      <c r="DOU55" s="687"/>
      <c r="DOV55" s="687"/>
      <c r="DOW55" s="687"/>
      <c r="DOX55" s="687"/>
      <c r="DOY55" s="687"/>
      <c r="DOZ55" s="687"/>
      <c r="DPA55" s="687"/>
      <c r="DPB55" s="687"/>
      <c r="DPC55" s="687"/>
      <c r="DPD55" s="687"/>
      <c r="DPE55" s="687"/>
      <c r="DPF55" s="687"/>
      <c r="DPG55" s="687"/>
      <c r="DPH55" s="687"/>
      <c r="DPI55" s="687"/>
      <c r="DPJ55" s="687"/>
      <c r="DPK55" s="687"/>
      <c r="DPL55" s="687"/>
      <c r="DPM55" s="687"/>
      <c r="DPN55" s="687"/>
      <c r="DPO55" s="687"/>
      <c r="DPP55" s="687"/>
      <c r="DPQ55" s="687"/>
      <c r="DPR55" s="687"/>
      <c r="DPS55" s="687"/>
      <c r="DPT55" s="687"/>
      <c r="DPU55" s="687"/>
      <c r="DPV55" s="687"/>
      <c r="DPW55" s="687"/>
      <c r="DPX55" s="687"/>
      <c r="DPY55" s="687"/>
      <c r="DPZ55" s="687"/>
      <c r="DQA55" s="687"/>
      <c r="DQB55" s="687"/>
      <c r="DQC55" s="687"/>
      <c r="DQD55" s="687"/>
      <c r="DQE55" s="687"/>
      <c r="DQF55" s="687"/>
      <c r="DQG55" s="687"/>
      <c r="DQH55" s="687"/>
      <c r="DQI55" s="687"/>
      <c r="DQJ55" s="687"/>
      <c r="DQK55" s="687"/>
      <c r="DQL55" s="687"/>
      <c r="DQM55" s="687"/>
      <c r="DQN55" s="687"/>
      <c r="DQO55" s="687"/>
      <c r="DQP55" s="687"/>
      <c r="DQQ55" s="687"/>
      <c r="DQR55" s="687"/>
      <c r="DQS55" s="687"/>
      <c r="DQT55" s="687"/>
      <c r="DQU55" s="687"/>
      <c r="DQV55" s="687"/>
      <c r="DQW55" s="687"/>
      <c r="DQX55" s="687"/>
      <c r="DQY55" s="687"/>
      <c r="DQZ55" s="687"/>
      <c r="DRA55" s="687"/>
      <c r="DRB55" s="687"/>
      <c r="DRC55" s="687"/>
      <c r="DRD55" s="687"/>
      <c r="DRE55" s="687"/>
      <c r="DRF55" s="687"/>
      <c r="DRG55" s="687"/>
      <c r="DRH55" s="687"/>
      <c r="DRI55" s="687"/>
      <c r="DRJ55" s="687"/>
      <c r="DRK55" s="687"/>
      <c r="DRL55" s="687"/>
      <c r="DRM55" s="687"/>
      <c r="DRN55" s="687"/>
      <c r="DRO55" s="687"/>
      <c r="DRP55" s="687"/>
      <c r="DRQ55" s="687"/>
      <c r="DRR55" s="687"/>
      <c r="DRS55" s="687"/>
      <c r="DRT55" s="687"/>
      <c r="DRU55" s="687"/>
      <c r="DRV55" s="687"/>
      <c r="DRW55" s="687"/>
      <c r="DRX55" s="687"/>
      <c r="DRY55" s="687"/>
      <c r="DRZ55" s="687"/>
      <c r="DSA55" s="687"/>
      <c r="DSB55" s="687"/>
      <c r="DSC55" s="687"/>
      <c r="DSD55" s="687"/>
      <c r="DSE55" s="687"/>
      <c r="DSF55" s="687"/>
      <c r="DSG55" s="687"/>
      <c r="DSH55" s="687"/>
      <c r="DSI55" s="687"/>
      <c r="DSJ55" s="687"/>
      <c r="DSK55" s="687"/>
      <c r="DSL55" s="687"/>
      <c r="DSM55" s="687"/>
      <c r="DSN55" s="687"/>
      <c r="DSO55" s="687"/>
      <c r="DSP55" s="687"/>
      <c r="DSQ55" s="687"/>
      <c r="DSR55" s="687"/>
      <c r="DSS55" s="687"/>
      <c r="DST55" s="687"/>
      <c r="DSU55" s="687"/>
      <c r="DSV55" s="687"/>
      <c r="DSW55" s="687"/>
      <c r="DSX55" s="687"/>
      <c r="DSY55" s="687"/>
      <c r="DSZ55" s="687"/>
      <c r="DTA55" s="687"/>
      <c r="DTB55" s="687"/>
      <c r="DTC55" s="687"/>
      <c r="DTD55" s="687"/>
      <c r="DTE55" s="687"/>
      <c r="DTF55" s="687"/>
      <c r="DTG55" s="687"/>
      <c r="DTH55" s="687"/>
      <c r="DTI55" s="687"/>
      <c r="DTJ55" s="687"/>
      <c r="DTK55" s="687"/>
      <c r="DTL55" s="687"/>
      <c r="DTM55" s="687"/>
      <c r="DTN55" s="687"/>
      <c r="DTO55" s="687"/>
      <c r="DTP55" s="687"/>
      <c r="DTQ55" s="687"/>
      <c r="DTR55" s="687"/>
      <c r="DTS55" s="687"/>
      <c r="DTT55" s="687"/>
      <c r="DTU55" s="687"/>
      <c r="DTV55" s="687"/>
      <c r="DTW55" s="687"/>
      <c r="DTX55" s="687"/>
      <c r="DTY55" s="687"/>
      <c r="DTZ55" s="687"/>
      <c r="DUA55" s="687"/>
      <c r="DUB55" s="687"/>
      <c r="DUC55" s="687"/>
      <c r="DUD55" s="687"/>
      <c r="DUE55" s="687"/>
      <c r="DUF55" s="687"/>
      <c r="DUG55" s="687"/>
      <c r="DUH55" s="687"/>
      <c r="DUI55" s="687"/>
      <c r="DUJ55" s="687"/>
      <c r="DUK55" s="687"/>
      <c r="DUL55" s="687"/>
      <c r="DUM55" s="687"/>
      <c r="DUN55" s="687"/>
      <c r="DUO55" s="687"/>
      <c r="DUP55" s="687"/>
      <c r="DUQ55" s="687"/>
      <c r="DUR55" s="687"/>
      <c r="DUS55" s="687"/>
      <c r="DUT55" s="687"/>
      <c r="DUU55" s="687"/>
      <c r="DUV55" s="687"/>
      <c r="DUW55" s="687"/>
      <c r="DUX55" s="687"/>
      <c r="DUY55" s="687"/>
      <c r="DUZ55" s="687"/>
      <c r="DVA55" s="687"/>
      <c r="DVB55" s="687"/>
      <c r="DVC55" s="687"/>
      <c r="DVD55" s="687"/>
      <c r="DVE55" s="687"/>
      <c r="DVF55" s="687"/>
      <c r="DVG55" s="687"/>
      <c r="DVH55" s="687"/>
      <c r="DVI55" s="687"/>
      <c r="DVJ55" s="687"/>
      <c r="DVK55" s="687"/>
      <c r="DVL55" s="687"/>
      <c r="DVM55" s="687"/>
      <c r="DVN55" s="687"/>
      <c r="DVO55" s="687"/>
      <c r="DVP55" s="687"/>
      <c r="DVQ55" s="687"/>
      <c r="DVR55" s="687"/>
      <c r="DVS55" s="687"/>
      <c r="DVT55" s="687"/>
      <c r="DVU55" s="687"/>
      <c r="DVV55" s="687"/>
      <c r="DVW55" s="687"/>
      <c r="DVX55" s="687"/>
      <c r="DVY55" s="687"/>
      <c r="DVZ55" s="687"/>
      <c r="DWA55" s="687"/>
      <c r="DWB55" s="687"/>
      <c r="DWC55" s="687"/>
      <c r="DWD55" s="687"/>
      <c r="DWE55" s="687"/>
      <c r="DWF55" s="687"/>
      <c r="DWG55" s="687"/>
      <c r="DWH55" s="687"/>
      <c r="DWI55" s="687"/>
      <c r="DWJ55" s="687"/>
      <c r="DWK55" s="687"/>
      <c r="DWL55" s="687"/>
      <c r="DWM55" s="687"/>
      <c r="DWN55" s="687"/>
      <c r="DWO55" s="687"/>
      <c r="DWP55" s="687"/>
      <c r="DWQ55" s="687"/>
      <c r="DWR55" s="687"/>
      <c r="DWS55" s="687"/>
      <c r="DWT55" s="687"/>
      <c r="DWU55" s="687"/>
      <c r="DWV55" s="687"/>
      <c r="DWW55" s="687"/>
      <c r="DWX55" s="687"/>
      <c r="DWY55" s="687"/>
      <c r="DWZ55" s="687"/>
      <c r="DXA55" s="687"/>
      <c r="DXB55" s="687"/>
      <c r="DXC55" s="687"/>
      <c r="DXD55" s="687"/>
      <c r="DXE55" s="687"/>
      <c r="DXF55" s="687"/>
      <c r="DXG55" s="687"/>
      <c r="DXH55" s="687"/>
      <c r="DXI55" s="687"/>
      <c r="DXJ55" s="687"/>
      <c r="DXK55" s="687"/>
      <c r="DXL55" s="687"/>
      <c r="DXM55" s="687"/>
      <c r="DXN55" s="687"/>
      <c r="DXO55" s="687"/>
      <c r="DXP55" s="687"/>
      <c r="DXQ55" s="687"/>
      <c r="DXR55" s="687"/>
      <c r="DXS55" s="687"/>
      <c r="DXT55" s="687"/>
      <c r="DXU55" s="687"/>
      <c r="DXV55" s="687"/>
      <c r="DXW55" s="687"/>
      <c r="DXX55" s="687"/>
      <c r="DXY55" s="687"/>
      <c r="DXZ55" s="687"/>
      <c r="DYA55" s="687"/>
      <c r="DYB55" s="687"/>
      <c r="DYC55" s="687"/>
      <c r="DYD55" s="687"/>
      <c r="DYE55" s="687"/>
      <c r="DYF55" s="687"/>
      <c r="DYG55" s="687"/>
      <c r="DYH55" s="687"/>
      <c r="DYI55" s="687"/>
      <c r="DYJ55" s="687"/>
      <c r="DYK55" s="687"/>
      <c r="DYL55" s="687"/>
      <c r="DYM55" s="687"/>
      <c r="DYN55" s="687"/>
      <c r="DYO55" s="687"/>
      <c r="DYP55" s="687"/>
      <c r="DYQ55" s="687"/>
      <c r="DYR55" s="687"/>
      <c r="DYS55" s="687"/>
      <c r="DYT55" s="687"/>
      <c r="DYU55" s="687"/>
      <c r="DYV55" s="687"/>
      <c r="DYW55" s="687"/>
      <c r="DYX55" s="687"/>
      <c r="DYY55" s="687"/>
      <c r="DYZ55" s="687"/>
      <c r="DZA55" s="687"/>
      <c r="DZB55" s="687"/>
      <c r="DZC55" s="687"/>
      <c r="DZD55" s="687"/>
      <c r="DZE55" s="687"/>
      <c r="DZF55" s="687"/>
      <c r="DZG55" s="687"/>
      <c r="DZH55" s="687"/>
      <c r="DZI55" s="687"/>
      <c r="DZJ55" s="687"/>
      <c r="DZK55" s="687"/>
      <c r="DZL55" s="687"/>
      <c r="DZM55" s="687"/>
      <c r="DZN55" s="687"/>
      <c r="DZO55" s="687"/>
      <c r="DZP55" s="687"/>
      <c r="DZQ55" s="687"/>
      <c r="DZR55" s="687"/>
      <c r="DZS55" s="687"/>
      <c r="DZT55" s="687"/>
      <c r="DZU55" s="687"/>
      <c r="DZV55" s="687"/>
      <c r="DZW55" s="687"/>
      <c r="DZX55" s="687"/>
      <c r="DZY55" s="687"/>
      <c r="DZZ55" s="687"/>
      <c r="EAA55" s="687"/>
      <c r="EAB55" s="687"/>
      <c r="EAC55" s="687"/>
      <c r="EAD55" s="687"/>
      <c r="EAE55" s="687"/>
      <c r="EAF55" s="687"/>
      <c r="EAG55" s="687"/>
      <c r="EAH55" s="687"/>
      <c r="EAI55" s="687"/>
      <c r="EAJ55" s="687"/>
      <c r="EAK55" s="687"/>
      <c r="EAL55" s="687"/>
      <c r="EAM55" s="687"/>
      <c r="EAN55" s="687"/>
      <c r="EAO55" s="687"/>
      <c r="EAP55" s="687"/>
      <c r="EAQ55" s="687"/>
      <c r="EAR55" s="687"/>
      <c r="EAS55" s="687"/>
      <c r="EAT55" s="687"/>
      <c r="EAU55" s="687"/>
      <c r="EAV55" s="687"/>
      <c r="EAW55" s="687"/>
      <c r="EAX55" s="687"/>
      <c r="EAY55" s="687"/>
      <c r="EAZ55" s="687"/>
      <c r="EBA55" s="687"/>
      <c r="EBB55" s="687"/>
      <c r="EBC55" s="687"/>
      <c r="EBD55" s="687"/>
      <c r="EBE55" s="687"/>
      <c r="EBF55" s="687"/>
      <c r="EBG55" s="687"/>
      <c r="EBH55" s="687"/>
      <c r="EBI55" s="687"/>
      <c r="EBJ55" s="687"/>
      <c r="EBK55" s="687"/>
      <c r="EBL55" s="687"/>
      <c r="EBM55" s="687"/>
      <c r="EBN55" s="687"/>
      <c r="EBO55" s="687"/>
      <c r="EBP55" s="687"/>
      <c r="EBQ55" s="687"/>
      <c r="EBR55" s="687"/>
      <c r="EBS55" s="687"/>
      <c r="EBT55" s="687"/>
      <c r="EBU55" s="687"/>
      <c r="EBV55" s="687"/>
      <c r="EBW55" s="687"/>
      <c r="EBX55" s="687"/>
      <c r="EBY55" s="687"/>
      <c r="EBZ55" s="687"/>
      <c r="ECA55" s="687"/>
      <c r="ECB55" s="687"/>
      <c r="ECC55" s="687"/>
      <c r="ECD55" s="687"/>
      <c r="ECE55" s="687"/>
      <c r="ECF55" s="687"/>
      <c r="ECG55" s="687"/>
      <c r="ECH55" s="687"/>
      <c r="ECI55" s="687"/>
      <c r="ECJ55" s="687"/>
      <c r="ECK55" s="687"/>
      <c r="ECL55" s="687"/>
      <c r="ECM55" s="687"/>
      <c r="ECN55" s="687"/>
      <c r="ECO55" s="687"/>
      <c r="ECP55" s="687"/>
      <c r="ECQ55" s="687"/>
      <c r="ECR55" s="687"/>
      <c r="ECS55" s="687"/>
      <c r="ECT55" s="687"/>
      <c r="ECU55" s="687"/>
      <c r="ECV55" s="687"/>
      <c r="ECW55" s="687"/>
      <c r="ECX55" s="687"/>
      <c r="ECY55" s="687"/>
      <c r="ECZ55" s="687"/>
      <c r="EDA55" s="687"/>
      <c r="EDB55" s="687"/>
      <c r="EDC55" s="687"/>
      <c r="EDD55" s="687"/>
      <c r="EDE55" s="687"/>
      <c r="EDF55" s="687"/>
      <c r="EDG55" s="687"/>
      <c r="EDH55" s="687"/>
      <c r="EDI55" s="687"/>
      <c r="EDJ55" s="687"/>
      <c r="EDK55" s="687"/>
      <c r="EDL55" s="687"/>
      <c r="EDM55" s="687"/>
      <c r="EDN55" s="687"/>
      <c r="EDO55" s="687"/>
      <c r="EDP55" s="687"/>
      <c r="EDQ55" s="687"/>
      <c r="EDR55" s="687"/>
      <c r="EDS55" s="687"/>
      <c r="EDT55" s="687"/>
      <c r="EDU55" s="687"/>
      <c r="EDV55" s="687"/>
      <c r="EDW55" s="687"/>
      <c r="EDX55" s="687"/>
      <c r="EDY55" s="687"/>
      <c r="EDZ55" s="687"/>
      <c r="EEA55" s="687"/>
      <c r="EEB55" s="687"/>
      <c r="EEC55" s="687"/>
      <c r="EED55" s="687"/>
      <c r="EEE55" s="687"/>
      <c r="EEF55" s="687"/>
      <c r="EEG55" s="687"/>
      <c r="EEH55" s="687"/>
      <c r="EEI55" s="687"/>
      <c r="EEJ55" s="687"/>
      <c r="EEK55" s="687"/>
      <c r="EEL55" s="687"/>
      <c r="EEM55" s="687"/>
      <c r="EEN55" s="687"/>
      <c r="EEO55" s="687"/>
      <c r="EEP55" s="687"/>
      <c r="EEQ55" s="687"/>
      <c r="EER55" s="687"/>
      <c r="EES55" s="687"/>
      <c r="EET55" s="687"/>
      <c r="EEU55" s="687"/>
      <c r="EEV55" s="687"/>
      <c r="EEW55" s="687"/>
      <c r="EEX55" s="687"/>
      <c r="EEY55" s="687"/>
      <c r="EEZ55" s="687"/>
      <c r="EFA55" s="687"/>
      <c r="EFB55" s="687"/>
      <c r="EFC55" s="687"/>
      <c r="EFD55" s="687"/>
      <c r="EFE55" s="687"/>
      <c r="EFF55" s="687"/>
      <c r="EFG55" s="687"/>
      <c r="EFH55" s="687"/>
      <c r="EFI55" s="687"/>
      <c r="EFJ55" s="687"/>
      <c r="EFK55" s="687"/>
      <c r="EFL55" s="687"/>
      <c r="EFM55" s="687"/>
      <c r="EFN55" s="687"/>
      <c r="EFO55" s="687"/>
      <c r="EFP55" s="687"/>
      <c r="EFQ55" s="687"/>
      <c r="EFR55" s="687"/>
      <c r="EFS55" s="687"/>
      <c r="EFT55" s="687"/>
      <c r="EFU55" s="687"/>
      <c r="EFV55" s="687"/>
      <c r="EFW55" s="687"/>
      <c r="EFX55" s="687"/>
      <c r="EFY55" s="687"/>
      <c r="EFZ55" s="687"/>
      <c r="EGA55" s="687"/>
      <c r="EGB55" s="687"/>
      <c r="EGC55" s="687"/>
      <c r="EGD55" s="687"/>
      <c r="EGE55" s="687"/>
      <c r="EGF55" s="687"/>
      <c r="EGG55" s="687"/>
      <c r="EGH55" s="687"/>
      <c r="EGI55" s="687"/>
      <c r="EGJ55" s="687"/>
      <c r="EGK55" s="687"/>
      <c r="EGL55" s="687"/>
      <c r="EGM55" s="687"/>
      <c r="EGN55" s="687"/>
      <c r="EGO55" s="687"/>
      <c r="EGP55" s="687"/>
      <c r="EGQ55" s="687"/>
      <c r="EGR55" s="687"/>
      <c r="EGS55" s="687"/>
      <c r="EGT55" s="687"/>
      <c r="EGU55" s="687"/>
      <c r="EGV55" s="687"/>
      <c r="EGW55" s="687"/>
      <c r="EGX55" s="687"/>
      <c r="EGY55" s="687"/>
      <c r="EGZ55" s="687"/>
      <c r="EHA55" s="687"/>
      <c r="EHB55" s="687"/>
      <c r="EHC55" s="687"/>
      <c r="EHD55" s="687"/>
      <c r="EHE55" s="687"/>
      <c r="EHF55" s="687"/>
      <c r="EHG55" s="687"/>
      <c r="EHH55" s="687"/>
      <c r="EHI55" s="687"/>
      <c r="EHJ55" s="687"/>
      <c r="EHK55" s="687"/>
      <c r="EHL55" s="687"/>
      <c r="EHM55" s="687"/>
      <c r="EHN55" s="687"/>
      <c r="EHO55" s="687"/>
      <c r="EHP55" s="687"/>
      <c r="EHQ55" s="687"/>
      <c r="EHR55" s="687"/>
      <c r="EHS55" s="687"/>
      <c r="EHT55" s="687"/>
      <c r="EHU55" s="687"/>
      <c r="EHV55" s="687"/>
      <c r="EHW55" s="687"/>
      <c r="EHX55" s="687"/>
      <c r="EHY55" s="687"/>
      <c r="EHZ55" s="687"/>
      <c r="EIA55" s="687"/>
      <c r="EIB55" s="687"/>
      <c r="EIC55" s="687"/>
      <c r="EID55" s="687"/>
      <c r="EIE55" s="687"/>
      <c r="EIF55" s="687"/>
      <c r="EIG55" s="687"/>
      <c r="EIH55" s="687"/>
      <c r="EII55" s="687"/>
      <c r="EIJ55" s="687"/>
      <c r="EIK55" s="687"/>
      <c r="EIL55" s="687"/>
      <c r="EIM55" s="687"/>
      <c r="EIN55" s="687"/>
      <c r="EIO55" s="687"/>
      <c r="EIP55" s="687"/>
      <c r="EIQ55" s="687"/>
      <c r="EIR55" s="687"/>
      <c r="EIS55" s="687"/>
      <c r="EIT55" s="687"/>
      <c r="EIU55" s="687"/>
      <c r="EIV55" s="687"/>
      <c r="EIW55" s="687"/>
      <c r="EIX55" s="687"/>
      <c r="EIY55" s="687"/>
      <c r="EIZ55" s="687"/>
      <c r="EJA55" s="687"/>
      <c r="EJB55" s="687"/>
      <c r="EJC55" s="687"/>
      <c r="EJD55" s="687"/>
      <c r="EJE55" s="687"/>
      <c r="EJF55" s="687"/>
      <c r="EJG55" s="687"/>
      <c r="EJH55" s="687"/>
      <c r="EJI55" s="687"/>
      <c r="EJJ55" s="687"/>
      <c r="EJK55" s="687"/>
      <c r="EJL55" s="687"/>
      <c r="EJM55" s="687"/>
      <c r="EJN55" s="687"/>
      <c r="EJO55" s="687"/>
      <c r="EJP55" s="687"/>
      <c r="EJQ55" s="687"/>
      <c r="EJR55" s="687"/>
      <c r="EJS55" s="687"/>
      <c r="EJT55" s="687"/>
      <c r="EJU55" s="687"/>
      <c r="EJV55" s="687"/>
      <c r="EJW55" s="687"/>
      <c r="EJX55" s="687"/>
      <c r="EJY55" s="687"/>
      <c r="EJZ55" s="687"/>
      <c r="EKA55" s="687"/>
      <c r="EKB55" s="687"/>
      <c r="EKC55" s="687"/>
      <c r="EKD55" s="687"/>
      <c r="EKE55" s="687"/>
      <c r="EKF55" s="687"/>
      <c r="EKG55" s="687"/>
      <c r="EKH55" s="687"/>
      <c r="EKI55" s="687"/>
      <c r="EKJ55" s="687"/>
      <c r="EKK55" s="687"/>
      <c r="EKL55" s="687"/>
      <c r="EKM55" s="687"/>
      <c r="EKN55" s="687"/>
      <c r="EKO55" s="687"/>
      <c r="EKP55" s="687"/>
      <c r="EKQ55" s="687"/>
      <c r="EKR55" s="687"/>
      <c r="EKS55" s="687"/>
      <c r="EKT55" s="687"/>
      <c r="EKU55" s="687"/>
      <c r="EKV55" s="687"/>
      <c r="EKW55" s="687"/>
      <c r="EKX55" s="687"/>
      <c r="EKY55" s="687"/>
      <c r="EKZ55" s="687"/>
      <c r="ELA55" s="687"/>
      <c r="ELB55" s="687"/>
      <c r="ELC55" s="687"/>
      <c r="ELD55" s="687"/>
      <c r="ELE55" s="687"/>
      <c r="ELF55" s="687"/>
      <c r="ELG55" s="687"/>
      <c r="ELH55" s="687"/>
      <c r="ELI55" s="687"/>
      <c r="ELJ55" s="687"/>
      <c r="ELK55" s="687"/>
      <c r="ELL55" s="687"/>
      <c r="ELM55" s="687"/>
      <c r="ELN55" s="687"/>
      <c r="ELO55" s="687"/>
      <c r="ELP55" s="687"/>
      <c r="ELQ55" s="687"/>
      <c r="ELR55" s="687"/>
      <c r="ELS55" s="687"/>
      <c r="ELT55" s="687"/>
      <c r="ELU55" s="687"/>
      <c r="ELV55" s="687"/>
      <c r="ELW55" s="687"/>
      <c r="ELX55" s="687"/>
      <c r="ELY55" s="687"/>
      <c r="ELZ55" s="687"/>
      <c r="EMA55" s="687"/>
      <c r="EMB55" s="687"/>
      <c r="EMC55" s="687"/>
      <c r="EMD55" s="687"/>
      <c r="EME55" s="687"/>
      <c r="EMF55" s="687"/>
      <c r="EMG55" s="687"/>
      <c r="EMH55" s="687"/>
      <c r="EMI55" s="687"/>
      <c r="EMJ55" s="687"/>
      <c r="EMK55" s="687"/>
      <c r="EML55" s="687"/>
      <c r="EMM55" s="687"/>
      <c r="EMN55" s="687"/>
      <c r="EMO55" s="687"/>
      <c r="EMP55" s="687"/>
      <c r="EMQ55" s="687"/>
      <c r="EMR55" s="687"/>
      <c r="EMS55" s="687"/>
      <c r="EMT55" s="687"/>
      <c r="EMU55" s="687"/>
      <c r="EMV55" s="687"/>
      <c r="EMW55" s="687"/>
      <c r="EMX55" s="687"/>
      <c r="EMY55" s="687"/>
      <c r="EMZ55" s="687"/>
      <c r="ENA55" s="687"/>
      <c r="ENB55" s="687"/>
      <c r="ENC55" s="687"/>
      <c r="END55" s="687"/>
      <c r="ENE55" s="687"/>
      <c r="ENF55" s="687"/>
      <c r="ENG55" s="687"/>
      <c r="ENH55" s="687"/>
      <c r="ENI55" s="687"/>
      <c r="ENJ55" s="687"/>
      <c r="ENK55" s="687"/>
      <c r="ENL55" s="687"/>
      <c r="ENM55" s="687"/>
      <c r="ENN55" s="687"/>
      <c r="ENO55" s="687"/>
      <c r="ENP55" s="687"/>
      <c r="ENQ55" s="687"/>
      <c r="ENR55" s="687"/>
      <c r="ENS55" s="687"/>
      <c r="ENT55" s="687"/>
      <c r="ENU55" s="687"/>
      <c r="ENV55" s="687"/>
      <c r="ENW55" s="687"/>
      <c r="ENX55" s="687"/>
      <c r="ENY55" s="687"/>
      <c r="ENZ55" s="687"/>
      <c r="EOA55" s="687"/>
      <c r="EOB55" s="687"/>
      <c r="EOC55" s="687"/>
      <c r="EOD55" s="687"/>
      <c r="EOE55" s="687"/>
      <c r="EOF55" s="687"/>
      <c r="EOG55" s="687"/>
      <c r="EOH55" s="687"/>
      <c r="EOI55" s="687"/>
      <c r="EOJ55" s="687"/>
      <c r="EOK55" s="687"/>
      <c r="EOL55" s="687"/>
      <c r="EOM55" s="687"/>
      <c r="EON55" s="687"/>
      <c r="EOO55" s="687"/>
      <c r="EOP55" s="687"/>
      <c r="EOQ55" s="687"/>
      <c r="EOR55" s="687"/>
      <c r="EOS55" s="687"/>
      <c r="EOT55" s="687"/>
      <c r="EOU55" s="687"/>
      <c r="EOV55" s="687"/>
      <c r="EOW55" s="687"/>
      <c r="EOX55" s="687"/>
      <c r="EOY55" s="687"/>
      <c r="EOZ55" s="687"/>
      <c r="EPA55" s="687"/>
      <c r="EPB55" s="687"/>
      <c r="EPC55" s="687"/>
      <c r="EPD55" s="687"/>
      <c r="EPE55" s="687"/>
      <c r="EPF55" s="687"/>
      <c r="EPG55" s="687"/>
      <c r="EPH55" s="687"/>
      <c r="EPI55" s="687"/>
      <c r="EPJ55" s="687"/>
      <c r="EPK55" s="687"/>
      <c r="EPL55" s="687"/>
      <c r="EPM55" s="687"/>
      <c r="EPN55" s="687"/>
      <c r="EPO55" s="687"/>
      <c r="EPP55" s="687"/>
      <c r="EPQ55" s="687"/>
      <c r="EPR55" s="687"/>
      <c r="EPS55" s="687"/>
      <c r="EPT55" s="687"/>
      <c r="EPU55" s="687"/>
      <c r="EPV55" s="687"/>
      <c r="EPW55" s="687"/>
      <c r="EPX55" s="687"/>
      <c r="EPY55" s="687"/>
      <c r="EPZ55" s="687"/>
      <c r="EQA55" s="687"/>
      <c r="EQB55" s="687"/>
      <c r="EQC55" s="687"/>
      <c r="EQD55" s="687"/>
      <c r="EQE55" s="687"/>
      <c r="EQF55" s="687"/>
      <c r="EQG55" s="687"/>
      <c r="EQH55" s="687"/>
      <c r="EQI55" s="687"/>
      <c r="EQJ55" s="687"/>
      <c r="EQK55" s="687"/>
      <c r="EQL55" s="687"/>
      <c r="EQM55" s="687"/>
      <c r="EQN55" s="687"/>
      <c r="EQO55" s="687"/>
      <c r="EQP55" s="687"/>
      <c r="EQQ55" s="687"/>
      <c r="EQR55" s="687"/>
      <c r="EQS55" s="687"/>
      <c r="EQT55" s="687"/>
      <c r="EQU55" s="687"/>
      <c r="EQV55" s="687"/>
      <c r="EQW55" s="687"/>
      <c r="EQX55" s="687"/>
      <c r="EQY55" s="687"/>
      <c r="EQZ55" s="687"/>
      <c r="ERA55" s="687"/>
      <c r="ERB55" s="687"/>
      <c r="ERC55" s="687"/>
      <c r="ERD55" s="687"/>
      <c r="ERE55" s="687"/>
      <c r="ERF55" s="687"/>
      <c r="ERG55" s="687"/>
      <c r="ERH55" s="687"/>
      <c r="ERI55" s="687"/>
      <c r="ERJ55" s="687"/>
      <c r="ERK55" s="687"/>
      <c r="ERL55" s="687"/>
      <c r="ERM55" s="687"/>
      <c r="ERN55" s="687"/>
      <c r="ERO55" s="687"/>
      <c r="ERP55" s="687"/>
      <c r="ERQ55" s="687"/>
      <c r="ERR55" s="687"/>
      <c r="ERS55" s="687"/>
      <c r="ERT55" s="687"/>
      <c r="ERU55" s="687"/>
      <c r="ERV55" s="687"/>
      <c r="ERW55" s="687"/>
      <c r="ERX55" s="687"/>
      <c r="ERY55" s="687"/>
      <c r="ERZ55" s="687"/>
      <c r="ESA55" s="687"/>
      <c r="ESB55" s="687"/>
      <c r="ESC55" s="687"/>
      <c r="ESD55" s="687"/>
      <c r="ESE55" s="687"/>
      <c r="ESF55" s="687"/>
      <c r="ESG55" s="687"/>
      <c r="ESH55" s="687"/>
      <c r="ESI55" s="687"/>
      <c r="ESJ55" s="687"/>
      <c r="ESK55" s="687"/>
      <c r="ESL55" s="687"/>
      <c r="ESM55" s="687"/>
      <c r="ESN55" s="687"/>
      <c r="ESO55" s="687"/>
      <c r="ESP55" s="687"/>
      <c r="ESQ55" s="687"/>
      <c r="ESR55" s="687"/>
      <c r="ESS55" s="687"/>
      <c r="EST55" s="687"/>
      <c r="ESU55" s="687"/>
      <c r="ESV55" s="687"/>
      <c r="ESW55" s="687"/>
      <c r="ESX55" s="687"/>
      <c r="ESY55" s="687"/>
      <c r="ESZ55" s="687"/>
      <c r="ETA55" s="687"/>
      <c r="ETB55" s="687"/>
      <c r="ETC55" s="687"/>
      <c r="ETD55" s="687"/>
      <c r="ETE55" s="687"/>
      <c r="ETF55" s="687"/>
      <c r="ETG55" s="687"/>
      <c r="ETH55" s="687"/>
      <c r="ETI55" s="687"/>
      <c r="ETJ55" s="687"/>
      <c r="ETK55" s="687"/>
      <c r="ETL55" s="687"/>
      <c r="ETM55" s="687"/>
      <c r="ETN55" s="687"/>
      <c r="ETO55" s="687"/>
      <c r="ETP55" s="687"/>
      <c r="ETQ55" s="687"/>
      <c r="ETR55" s="687"/>
      <c r="ETS55" s="687"/>
      <c r="ETT55" s="687"/>
      <c r="ETU55" s="687"/>
      <c r="ETV55" s="687"/>
      <c r="ETW55" s="687"/>
      <c r="ETX55" s="687"/>
      <c r="ETY55" s="687"/>
      <c r="ETZ55" s="687"/>
      <c r="EUA55" s="687"/>
      <c r="EUB55" s="687"/>
      <c r="EUC55" s="687"/>
      <c r="EUD55" s="687"/>
      <c r="EUE55" s="687"/>
      <c r="EUF55" s="687"/>
      <c r="EUG55" s="687"/>
      <c r="EUH55" s="687"/>
      <c r="EUI55" s="687"/>
      <c r="EUJ55" s="687"/>
      <c r="EUK55" s="687"/>
      <c r="EUL55" s="687"/>
      <c r="EUM55" s="687"/>
      <c r="EUN55" s="687"/>
      <c r="EUO55" s="687"/>
      <c r="EUP55" s="687"/>
      <c r="EUQ55" s="687"/>
      <c r="EUR55" s="687"/>
      <c r="EUS55" s="687"/>
      <c r="EUT55" s="687"/>
      <c r="EUU55" s="687"/>
      <c r="EUV55" s="687"/>
      <c r="EUW55" s="687"/>
      <c r="EUX55" s="687"/>
      <c r="EUY55" s="687"/>
      <c r="EUZ55" s="687"/>
      <c r="EVA55" s="687"/>
      <c r="EVB55" s="687"/>
      <c r="EVC55" s="687"/>
      <c r="EVD55" s="687"/>
      <c r="EVE55" s="687"/>
      <c r="EVF55" s="687"/>
      <c r="EVG55" s="687"/>
      <c r="EVH55" s="687"/>
      <c r="EVI55" s="687"/>
      <c r="EVJ55" s="687"/>
      <c r="EVK55" s="687"/>
      <c r="EVL55" s="687"/>
      <c r="EVM55" s="687"/>
      <c r="EVN55" s="687"/>
      <c r="EVO55" s="687"/>
      <c r="EVP55" s="687"/>
      <c r="EVQ55" s="687"/>
      <c r="EVR55" s="687"/>
      <c r="EVS55" s="687"/>
      <c r="EVT55" s="687"/>
      <c r="EVU55" s="687"/>
      <c r="EVV55" s="687"/>
      <c r="EVW55" s="687"/>
      <c r="EVX55" s="687"/>
      <c r="EVY55" s="687"/>
      <c r="EVZ55" s="687"/>
      <c r="EWA55" s="687"/>
      <c r="EWB55" s="687"/>
      <c r="EWC55" s="687"/>
      <c r="EWD55" s="687"/>
      <c r="EWE55" s="687"/>
      <c r="EWF55" s="687"/>
      <c r="EWG55" s="687"/>
      <c r="EWH55" s="687"/>
      <c r="EWI55" s="687"/>
      <c r="EWJ55" s="687"/>
      <c r="EWK55" s="687"/>
      <c r="EWL55" s="687"/>
      <c r="EWM55" s="687"/>
      <c r="EWN55" s="687"/>
      <c r="EWO55" s="687"/>
      <c r="EWP55" s="687"/>
      <c r="EWQ55" s="687"/>
      <c r="EWR55" s="687"/>
      <c r="EWS55" s="687"/>
      <c r="EWT55" s="687"/>
      <c r="EWU55" s="687"/>
      <c r="EWV55" s="687"/>
      <c r="EWW55" s="687"/>
      <c r="EWX55" s="687"/>
      <c r="EWY55" s="687"/>
      <c r="EWZ55" s="687"/>
      <c r="EXA55" s="687"/>
      <c r="EXB55" s="687"/>
      <c r="EXC55" s="687"/>
      <c r="EXD55" s="687"/>
      <c r="EXE55" s="687"/>
      <c r="EXF55" s="687"/>
      <c r="EXG55" s="687"/>
      <c r="EXH55" s="687"/>
      <c r="EXI55" s="687"/>
      <c r="EXJ55" s="687"/>
      <c r="EXK55" s="687"/>
      <c r="EXL55" s="687"/>
      <c r="EXM55" s="687"/>
      <c r="EXN55" s="687"/>
      <c r="EXO55" s="687"/>
      <c r="EXP55" s="687"/>
      <c r="EXQ55" s="687"/>
      <c r="EXR55" s="687"/>
      <c r="EXS55" s="687"/>
      <c r="EXT55" s="687"/>
      <c r="EXU55" s="687"/>
      <c r="EXV55" s="687"/>
      <c r="EXW55" s="687"/>
      <c r="EXX55" s="687"/>
      <c r="EXY55" s="687"/>
      <c r="EXZ55" s="687"/>
      <c r="EYA55" s="687"/>
      <c r="EYB55" s="687"/>
      <c r="EYC55" s="687"/>
      <c r="EYD55" s="687"/>
      <c r="EYE55" s="687"/>
      <c r="EYF55" s="687"/>
      <c r="EYG55" s="687"/>
      <c r="EYH55" s="687"/>
      <c r="EYI55" s="687"/>
      <c r="EYJ55" s="687"/>
      <c r="EYK55" s="687"/>
      <c r="EYL55" s="687"/>
      <c r="EYM55" s="687"/>
      <c r="EYN55" s="687"/>
      <c r="EYO55" s="687"/>
      <c r="EYP55" s="687"/>
      <c r="EYQ55" s="687"/>
      <c r="EYR55" s="687"/>
      <c r="EYS55" s="687"/>
      <c r="EYT55" s="687"/>
      <c r="EYU55" s="687"/>
      <c r="EYV55" s="687"/>
      <c r="EYW55" s="687"/>
      <c r="EYX55" s="687"/>
      <c r="EYY55" s="687"/>
      <c r="EYZ55" s="687"/>
      <c r="EZA55" s="687"/>
      <c r="EZB55" s="687"/>
      <c r="EZC55" s="687"/>
      <c r="EZD55" s="687"/>
      <c r="EZE55" s="687"/>
      <c r="EZF55" s="687"/>
      <c r="EZG55" s="687"/>
      <c r="EZH55" s="687"/>
      <c r="EZI55" s="687"/>
      <c r="EZJ55" s="687"/>
      <c r="EZK55" s="687"/>
      <c r="EZL55" s="687"/>
      <c r="EZM55" s="687"/>
      <c r="EZN55" s="687"/>
      <c r="EZO55" s="687"/>
      <c r="EZP55" s="687"/>
      <c r="EZQ55" s="687"/>
      <c r="EZR55" s="687"/>
      <c r="EZS55" s="687"/>
      <c r="EZT55" s="687"/>
      <c r="EZU55" s="687"/>
      <c r="EZV55" s="687"/>
      <c r="EZW55" s="687"/>
      <c r="EZX55" s="687"/>
      <c r="EZY55" s="687"/>
      <c r="EZZ55" s="687"/>
      <c r="FAA55" s="687"/>
      <c r="FAB55" s="687"/>
      <c r="FAC55" s="687"/>
      <c r="FAD55" s="687"/>
      <c r="FAE55" s="687"/>
      <c r="FAF55" s="687"/>
      <c r="FAG55" s="687"/>
      <c r="FAH55" s="687"/>
      <c r="FAI55" s="687"/>
      <c r="FAJ55" s="687"/>
      <c r="FAK55" s="687"/>
      <c r="FAL55" s="687"/>
      <c r="FAM55" s="687"/>
      <c r="FAN55" s="687"/>
      <c r="FAO55" s="687"/>
      <c r="FAP55" s="687"/>
      <c r="FAQ55" s="687"/>
      <c r="FAR55" s="687"/>
      <c r="FAS55" s="687"/>
      <c r="FAT55" s="687"/>
      <c r="FAU55" s="687"/>
      <c r="FAV55" s="687"/>
      <c r="FAW55" s="687"/>
      <c r="FAX55" s="687"/>
      <c r="FAY55" s="687"/>
      <c r="FAZ55" s="687"/>
      <c r="FBA55" s="687"/>
      <c r="FBB55" s="687"/>
      <c r="FBC55" s="687"/>
      <c r="FBD55" s="687"/>
      <c r="FBE55" s="687"/>
      <c r="FBF55" s="687"/>
      <c r="FBG55" s="687"/>
      <c r="FBH55" s="687"/>
      <c r="FBI55" s="687"/>
      <c r="FBJ55" s="687"/>
      <c r="FBK55" s="687"/>
      <c r="FBL55" s="687"/>
      <c r="FBM55" s="687"/>
      <c r="FBN55" s="687"/>
      <c r="FBO55" s="687"/>
      <c r="FBP55" s="687"/>
      <c r="FBQ55" s="687"/>
      <c r="FBR55" s="687"/>
      <c r="FBS55" s="687"/>
      <c r="FBT55" s="687"/>
      <c r="FBU55" s="687"/>
      <c r="FBV55" s="687"/>
      <c r="FBW55" s="687"/>
      <c r="FBX55" s="687"/>
      <c r="FBY55" s="687"/>
      <c r="FBZ55" s="687"/>
      <c r="FCA55" s="687"/>
      <c r="FCB55" s="687"/>
      <c r="FCC55" s="687"/>
      <c r="FCD55" s="687"/>
      <c r="FCE55" s="687"/>
      <c r="FCF55" s="687"/>
      <c r="FCG55" s="687"/>
      <c r="FCH55" s="687"/>
      <c r="FCI55" s="687"/>
      <c r="FCJ55" s="687"/>
      <c r="FCK55" s="687"/>
      <c r="FCL55" s="687"/>
      <c r="FCM55" s="687"/>
      <c r="FCN55" s="687"/>
      <c r="FCO55" s="687"/>
      <c r="FCP55" s="687"/>
      <c r="FCQ55" s="687"/>
      <c r="FCR55" s="687"/>
      <c r="FCS55" s="687"/>
      <c r="FCT55" s="687"/>
      <c r="FCU55" s="687"/>
      <c r="FCV55" s="687"/>
      <c r="FCW55" s="687"/>
      <c r="FCX55" s="687"/>
      <c r="FCY55" s="687"/>
      <c r="FCZ55" s="687"/>
      <c r="FDA55" s="687"/>
      <c r="FDB55" s="687"/>
      <c r="FDC55" s="687"/>
      <c r="FDD55" s="687"/>
      <c r="FDE55" s="687"/>
      <c r="FDF55" s="687"/>
      <c r="FDG55" s="687"/>
      <c r="FDH55" s="687"/>
      <c r="FDI55" s="687"/>
      <c r="FDJ55" s="687"/>
      <c r="FDK55" s="687"/>
      <c r="FDL55" s="687"/>
      <c r="FDM55" s="687"/>
      <c r="FDN55" s="687"/>
      <c r="FDO55" s="687"/>
      <c r="FDP55" s="687"/>
      <c r="FDQ55" s="687"/>
      <c r="FDR55" s="687"/>
      <c r="FDS55" s="687"/>
      <c r="FDT55" s="687"/>
      <c r="FDU55" s="687"/>
      <c r="FDV55" s="687"/>
      <c r="FDW55" s="687"/>
      <c r="FDX55" s="687"/>
      <c r="FDY55" s="687"/>
      <c r="FDZ55" s="687"/>
      <c r="FEA55" s="687"/>
      <c r="FEB55" s="687"/>
      <c r="FEC55" s="687"/>
      <c r="FED55" s="687"/>
      <c r="FEE55" s="687"/>
      <c r="FEF55" s="687"/>
      <c r="FEG55" s="687"/>
      <c r="FEH55" s="687"/>
      <c r="FEI55" s="687"/>
      <c r="FEJ55" s="687"/>
      <c r="FEK55" s="687"/>
      <c r="FEL55" s="687"/>
      <c r="FEM55" s="687"/>
      <c r="FEN55" s="687"/>
      <c r="FEO55" s="687"/>
      <c r="FEP55" s="687"/>
      <c r="FEQ55" s="687"/>
      <c r="FER55" s="687"/>
      <c r="FES55" s="687"/>
      <c r="FET55" s="687"/>
      <c r="FEU55" s="687"/>
      <c r="FEV55" s="687"/>
      <c r="FEW55" s="687"/>
      <c r="FEX55" s="687"/>
      <c r="FEY55" s="687"/>
      <c r="FEZ55" s="687"/>
      <c r="FFA55" s="687"/>
      <c r="FFB55" s="687"/>
      <c r="FFC55" s="687"/>
      <c r="FFD55" s="687"/>
      <c r="FFE55" s="687"/>
      <c r="FFF55" s="687"/>
      <c r="FFG55" s="687"/>
      <c r="FFH55" s="687"/>
      <c r="FFI55" s="687"/>
      <c r="FFJ55" s="687"/>
      <c r="FFK55" s="687"/>
      <c r="FFL55" s="687"/>
      <c r="FFM55" s="687"/>
      <c r="FFN55" s="687"/>
      <c r="FFO55" s="687"/>
      <c r="FFP55" s="687"/>
      <c r="FFQ55" s="687"/>
      <c r="FFR55" s="687"/>
      <c r="FFS55" s="687"/>
      <c r="FFT55" s="687"/>
      <c r="FFU55" s="687"/>
      <c r="FFV55" s="687"/>
      <c r="FFW55" s="687"/>
      <c r="FFX55" s="687"/>
      <c r="FFY55" s="687"/>
      <c r="FFZ55" s="687"/>
      <c r="FGA55" s="687"/>
      <c r="FGB55" s="687"/>
      <c r="FGC55" s="687"/>
      <c r="FGD55" s="687"/>
      <c r="FGE55" s="687"/>
      <c r="FGF55" s="687"/>
      <c r="FGG55" s="687"/>
      <c r="FGH55" s="687"/>
      <c r="FGI55" s="687"/>
      <c r="FGJ55" s="687"/>
      <c r="FGK55" s="687"/>
      <c r="FGL55" s="687"/>
      <c r="FGM55" s="687"/>
      <c r="FGN55" s="687"/>
      <c r="FGO55" s="687"/>
      <c r="FGP55" s="687"/>
      <c r="FGQ55" s="687"/>
      <c r="FGR55" s="687"/>
      <c r="FGS55" s="687"/>
      <c r="FGT55" s="687"/>
      <c r="FGU55" s="687"/>
      <c r="FGV55" s="687"/>
      <c r="FGW55" s="687"/>
      <c r="FGX55" s="687"/>
      <c r="FGY55" s="687"/>
      <c r="FGZ55" s="687"/>
      <c r="FHA55" s="687"/>
      <c r="FHB55" s="687"/>
      <c r="FHC55" s="687"/>
      <c r="FHD55" s="687"/>
      <c r="FHE55" s="687"/>
      <c r="FHF55" s="687"/>
      <c r="FHG55" s="687"/>
      <c r="FHH55" s="687"/>
      <c r="FHI55" s="687"/>
      <c r="FHJ55" s="687"/>
      <c r="FHK55" s="687"/>
      <c r="FHL55" s="687"/>
      <c r="FHM55" s="687"/>
      <c r="FHN55" s="687"/>
      <c r="FHO55" s="687"/>
      <c r="FHP55" s="687"/>
      <c r="FHQ55" s="687"/>
      <c r="FHR55" s="687"/>
      <c r="FHS55" s="687"/>
      <c r="FHT55" s="687"/>
      <c r="FHU55" s="687"/>
      <c r="FHV55" s="687"/>
      <c r="FHW55" s="687"/>
      <c r="FHX55" s="687"/>
      <c r="FHY55" s="687"/>
      <c r="FHZ55" s="687"/>
      <c r="FIA55" s="687"/>
      <c r="FIB55" s="687"/>
      <c r="FIC55" s="687"/>
      <c r="FID55" s="687"/>
      <c r="FIE55" s="687"/>
      <c r="FIF55" s="687"/>
      <c r="FIG55" s="687"/>
      <c r="FIH55" s="687"/>
      <c r="FII55" s="687"/>
      <c r="FIJ55" s="687"/>
      <c r="FIK55" s="687"/>
      <c r="FIL55" s="687"/>
      <c r="FIM55" s="687"/>
      <c r="FIN55" s="687"/>
      <c r="FIO55" s="687"/>
      <c r="FIP55" s="687"/>
      <c r="FIQ55" s="687"/>
      <c r="FIR55" s="687"/>
      <c r="FIS55" s="687"/>
      <c r="FIT55" s="687"/>
      <c r="FIU55" s="687"/>
      <c r="FIV55" s="687"/>
      <c r="FIW55" s="687"/>
      <c r="FIX55" s="687"/>
      <c r="FIY55" s="687"/>
      <c r="FIZ55" s="687"/>
      <c r="FJA55" s="687"/>
      <c r="FJB55" s="687"/>
      <c r="FJC55" s="687"/>
      <c r="FJD55" s="687"/>
      <c r="FJE55" s="687"/>
      <c r="FJF55" s="687"/>
      <c r="FJG55" s="687"/>
      <c r="FJH55" s="687"/>
      <c r="FJI55" s="687"/>
      <c r="FJJ55" s="687"/>
      <c r="FJK55" s="687"/>
      <c r="FJL55" s="687"/>
      <c r="FJM55" s="687"/>
      <c r="FJN55" s="687"/>
      <c r="FJO55" s="687"/>
      <c r="FJP55" s="687"/>
      <c r="FJQ55" s="687"/>
      <c r="FJR55" s="687"/>
      <c r="FJS55" s="687"/>
      <c r="FJT55" s="687"/>
      <c r="FJU55" s="687"/>
      <c r="FJV55" s="687"/>
      <c r="FJW55" s="687"/>
      <c r="FJX55" s="687"/>
      <c r="FJY55" s="687"/>
      <c r="FJZ55" s="687"/>
      <c r="FKA55" s="687"/>
      <c r="FKB55" s="687"/>
      <c r="FKC55" s="687"/>
      <c r="FKD55" s="687"/>
      <c r="FKE55" s="687"/>
      <c r="FKF55" s="687"/>
      <c r="FKG55" s="687"/>
      <c r="FKH55" s="687"/>
      <c r="FKI55" s="687"/>
      <c r="FKJ55" s="687"/>
      <c r="FKK55" s="687"/>
      <c r="FKL55" s="687"/>
      <c r="FKM55" s="687"/>
      <c r="FKN55" s="687"/>
      <c r="FKO55" s="687"/>
      <c r="FKP55" s="687"/>
      <c r="FKQ55" s="687"/>
      <c r="FKR55" s="687"/>
      <c r="FKS55" s="687"/>
      <c r="FKT55" s="687"/>
      <c r="FKU55" s="687"/>
      <c r="FKV55" s="687"/>
      <c r="FKW55" s="687"/>
      <c r="FKX55" s="687"/>
      <c r="FKY55" s="687"/>
      <c r="FKZ55" s="687"/>
      <c r="FLA55" s="687"/>
      <c r="FLB55" s="687"/>
      <c r="FLC55" s="687"/>
      <c r="FLD55" s="687"/>
      <c r="FLE55" s="687"/>
      <c r="FLF55" s="687"/>
      <c r="FLG55" s="687"/>
      <c r="FLH55" s="687"/>
      <c r="FLI55" s="687"/>
      <c r="FLJ55" s="687"/>
      <c r="FLK55" s="687"/>
      <c r="FLL55" s="687"/>
      <c r="FLM55" s="687"/>
      <c r="FLN55" s="687"/>
      <c r="FLO55" s="687"/>
      <c r="FLP55" s="687"/>
      <c r="FLQ55" s="687"/>
      <c r="FLR55" s="687"/>
      <c r="FLS55" s="687"/>
      <c r="FLT55" s="687"/>
      <c r="FLU55" s="687"/>
      <c r="FLV55" s="687"/>
      <c r="FLW55" s="687"/>
      <c r="FLX55" s="687"/>
      <c r="FLY55" s="687"/>
      <c r="FLZ55" s="687"/>
      <c r="FMA55" s="687"/>
      <c r="FMB55" s="687"/>
      <c r="FMC55" s="687"/>
      <c r="FMD55" s="687"/>
      <c r="FME55" s="687"/>
      <c r="FMF55" s="687"/>
      <c r="FMG55" s="687"/>
      <c r="FMH55" s="687"/>
      <c r="FMI55" s="687"/>
      <c r="FMJ55" s="687"/>
      <c r="FMK55" s="687"/>
      <c r="FML55" s="687"/>
      <c r="FMM55" s="687"/>
      <c r="FMN55" s="687"/>
      <c r="FMO55" s="687"/>
      <c r="FMP55" s="687"/>
      <c r="FMQ55" s="687"/>
      <c r="FMR55" s="687"/>
      <c r="FMS55" s="687"/>
      <c r="FMT55" s="687"/>
      <c r="FMU55" s="687"/>
      <c r="FMV55" s="687"/>
      <c r="FMW55" s="687"/>
      <c r="FMX55" s="687"/>
      <c r="FMY55" s="687"/>
      <c r="FMZ55" s="687"/>
      <c r="FNA55" s="687"/>
      <c r="FNB55" s="687"/>
      <c r="FNC55" s="687"/>
      <c r="FND55" s="687"/>
      <c r="FNE55" s="687"/>
      <c r="FNF55" s="687"/>
      <c r="FNG55" s="687"/>
      <c r="FNH55" s="687"/>
      <c r="FNI55" s="687"/>
      <c r="FNJ55" s="687"/>
      <c r="FNK55" s="687"/>
      <c r="FNL55" s="687"/>
      <c r="FNM55" s="687"/>
      <c r="FNN55" s="687"/>
      <c r="FNO55" s="687"/>
      <c r="FNP55" s="687"/>
      <c r="FNQ55" s="687"/>
      <c r="FNR55" s="687"/>
      <c r="FNS55" s="687"/>
      <c r="FNT55" s="687"/>
      <c r="FNU55" s="687"/>
      <c r="FNV55" s="687"/>
      <c r="FNW55" s="687"/>
      <c r="FNX55" s="687"/>
      <c r="FNY55" s="687"/>
      <c r="FNZ55" s="687"/>
      <c r="FOA55" s="687"/>
      <c r="FOB55" s="687"/>
      <c r="FOC55" s="687"/>
      <c r="FOD55" s="687"/>
      <c r="FOE55" s="687"/>
      <c r="FOF55" s="687"/>
      <c r="FOG55" s="687"/>
      <c r="FOH55" s="687"/>
      <c r="FOI55" s="687"/>
      <c r="FOJ55" s="687"/>
      <c r="FOK55" s="687"/>
      <c r="FOL55" s="687"/>
      <c r="FOM55" s="687"/>
      <c r="FON55" s="687"/>
      <c r="FOO55" s="687"/>
      <c r="FOP55" s="687"/>
      <c r="FOQ55" s="687"/>
      <c r="FOR55" s="687"/>
      <c r="FOS55" s="687"/>
      <c r="FOT55" s="687"/>
      <c r="FOU55" s="687"/>
      <c r="FOV55" s="687"/>
      <c r="FOW55" s="687"/>
      <c r="FOX55" s="687"/>
      <c r="FOY55" s="687"/>
      <c r="FOZ55" s="687"/>
      <c r="FPA55" s="687"/>
      <c r="FPB55" s="687"/>
      <c r="FPC55" s="687"/>
      <c r="FPD55" s="687"/>
      <c r="FPE55" s="687"/>
      <c r="FPF55" s="687"/>
      <c r="FPG55" s="687"/>
      <c r="FPH55" s="687"/>
      <c r="FPI55" s="687"/>
      <c r="FPJ55" s="687"/>
      <c r="FPK55" s="687"/>
      <c r="FPL55" s="687"/>
      <c r="FPM55" s="687"/>
      <c r="FPN55" s="687"/>
      <c r="FPO55" s="687"/>
      <c r="FPP55" s="687"/>
      <c r="FPQ55" s="687"/>
      <c r="FPR55" s="687"/>
      <c r="FPS55" s="687"/>
      <c r="FPT55" s="687"/>
      <c r="FPU55" s="687"/>
      <c r="FPV55" s="687"/>
      <c r="FPW55" s="687"/>
      <c r="FPX55" s="687"/>
      <c r="FPY55" s="687"/>
      <c r="FPZ55" s="687"/>
      <c r="FQA55" s="687"/>
      <c r="FQB55" s="687"/>
      <c r="FQC55" s="687"/>
      <c r="FQD55" s="687"/>
      <c r="FQE55" s="687"/>
      <c r="FQF55" s="687"/>
      <c r="FQG55" s="687"/>
      <c r="FQH55" s="687"/>
      <c r="FQI55" s="687"/>
      <c r="FQJ55" s="687"/>
      <c r="FQK55" s="687"/>
      <c r="FQL55" s="687"/>
      <c r="FQM55" s="687"/>
      <c r="FQN55" s="687"/>
      <c r="FQO55" s="687"/>
      <c r="FQP55" s="687"/>
      <c r="FQQ55" s="687"/>
      <c r="FQR55" s="687"/>
      <c r="FQS55" s="687"/>
      <c r="FQT55" s="687"/>
      <c r="FQU55" s="687"/>
      <c r="FQV55" s="687"/>
      <c r="FQW55" s="687"/>
      <c r="FQX55" s="687"/>
      <c r="FQY55" s="687"/>
      <c r="FQZ55" s="687"/>
      <c r="FRA55" s="687"/>
      <c r="FRB55" s="687"/>
      <c r="FRC55" s="687"/>
      <c r="FRD55" s="687"/>
      <c r="FRE55" s="687"/>
      <c r="FRF55" s="687"/>
      <c r="FRG55" s="687"/>
      <c r="FRH55" s="687"/>
      <c r="FRI55" s="687"/>
      <c r="FRJ55" s="687"/>
      <c r="FRK55" s="687"/>
      <c r="FRL55" s="687"/>
      <c r="FRM55" s="687"/>
      <c r="FRN55" s="687"/>
      <c r="FRO55" s="687"/>
      <c r="FRP55" s="687"/>
      <c r="FRQ55" s="687"/>
      <c r="FRR55" s="687"/>
      <c r="FRS55" s="687"/>
      <c r="FRT55" s="687"/>
      <c r="FRU55" s="687"/>
      <c r="FRV55" s="687"/>
      <c r="FRW55" s="687"/>
      <c r="FRX55" s="687"/>
      <c r="FRY55" s="687"/>
      <c r="FRZ55" s="687"/>
      <c r="FSA55" s="687"/>
      <c r="FSB55" s="687"/>
      <c r="FSC55" s="687"/>
      <c r="FSD55" s="687"/>
      <c r="FSE55" s="687"/>
      <c r="FSF55" s="687"/>
      <c r="FSG55" s="687"/>
      <c r="FSH55" s="687"/>
      <c r="FSI55" s="687"/>
      <c r="FSJ55" s="687"/>
      <c r="FSK55" s="687"/>
      <c r="FSL55" s="687"/>
      <c r="FSM55" s="687"/>
      <c r="FSN55" s="687"/>
      <c r="FSO55" s="687"/>
      <c r="FSP55" s="687"/>
      <c r="FSQ55" s="687"/>
      <c r="FSR55" s="687"/>
      <c r="FSS55" s="687"/>
      <c r="FST55" s="687"/>
      <c r="FSU55" s="687"/>
      <c r="FSV55" s="687"/>
      <c r="FSW55" s="687"/>
      <c r="FSX55" s="687"/>
      <c r="FSY55" s="687"/>
      <c r="FSZ55" s="687"/>
      <c r="FTA55" s="687"/>
      <c r="FTB55" s="687"/>
      <c r="FTC55" s="687"/>
      <c r="FTD55" s="687"/>
      <c r="FTE55" s="687"/>
      <c r="FTF55" s="687"/>
      <c r="FTG55" s="687"/>
      <c r="FTH55" s="687"/>
      <c r="FTI55" s="687"/>
      <c r="FTJ55" s="687"/>
      <c r="FTK55" s="687"/>
      <c r="FTL55" s="687"/>
      <c r="FTM55" s="687"/>
      <c r="FTN55" s="687"/>
      <c r="FTO55" s="687"/>
      <c r="FTP55" s="687"/>
      <c r="FTQ55" s="687"/>
      <c r="FTR55" s="687"/>
      <c r="FTS55" s="687"/>
      <c r="FTT55" s="687"/>
      <c r="FTU55" s="687"/>
      <c r="FTV55" s="687"/>
      <c r="FTW55" s="687"/>
      <c r="FTX55" s="687"/>
      <c r="FTY55" s="687"/>
      <c r="FTZ55" s="687"/>
      <c r="FUA55" s="687"/>
      <c r="FUB55" s="687"/>
      <c r="FUC55" s="687"/>
      <c r="FUD55" s="687"/>
      <c r="FUE55" s="687"/>
      <c r="FUF55" s="687"/>
      <c r="FUG55" s="687"/>
      <c r="FUH55" s="687"/>
      <c r="FUI55" s="687"/>
      <c r="FUJ55" s="687"/>
      <c r="FUK55" s="687"/>
      <c r="FUL55" s="687"/>
      <c r="FUM55" s="687"/>
      <c r="FUN55" s="687"/>
      <c r="FUO55" s="687"/>
      <c r="FUP55" s="687"/>
      <c r="FUQ55" s="687"/>
      <c r="FUR55" s="687"/>
      <c r="FUS55" s="687"/>
      <c r="FUT55" s="687"/>
      <c r="FUU55" s="687"/>
      <c r="FUV55" s="687"/>
      <c r="FUW55" s="687"/>
      <c r="FUX55" s="687"/>
      <c r="FUY55" s="687"/>
      <c r="FUZ55" s="687"/>
      <c r="FVA55" s="687"/>
      <c r="FVB55" s="687"/>
      <c r="FVC55" s="687"/>
      <c r="FVD55" s="687"/>
      <c r="FVE55" s="687"/>
      <c r="FVF55" s="687"/>
      <c r="FVG55" s="687"/>
      <c r="FVH55" s="687"/>
      <c r="FVI55" s="687"/>
      <c r="FVJ55" s="687"/>
      <c r="FVK55" s="687"/>
      <c r="FVL55" s="687"/>
      <c r="FVM55" s="687"/>
      <c r="FVN55" s="687"/>
      <c r="FVO55" s="687"/>
      <c r="FVP55" s="687"/>
      <c r="FVQ55" s="687"/>
      <c r="FVR55" s="687"/>
      <c r="FVS55" s="687"/>
      <c r="FVT55" s="687"/>
      <c r="FVU55" s="687"/>
      <c r="FVV55" s="687"/>
      <c r="FVW55" s="687"/>
      <c r="FVX55" s="687"/>
      <c r="FVY55" s="687"/>
      <c r="FVZ55" s="687"/>
      <c r="FWA55" s="687"/>
      <c r="FWB55" s="687"/>
      <c r="FWC55" s="687"/>
      <c r="FWD55" s="687"/>
      <c r="FWE55" s="687"/>
      <c r="FWF55" s="687"/>
      <c r="FWG55" s="687"/>
      <c r="FWH55" s="687"/>
      <c r="FWI55" s="687"/>
      <c r="FWJ55" s="687"/>
      <c r="FWK55" s="687"/>
      <c r="FWL55" s="687"/>
      <c r="FWM55" s="687"/>
      <c r="FWN55" s="687"/>
      <c r="FWO55" s="687"/>
      <c r="FWP55" s="687"/>
      <c r="FWQ55" s="687"/>
      <c r="FWR55" s="687"/>
      <c r="FWS55" s="687"/>
      <c r="FWT55" s="687"/>
      <c r="FWU55" s="687"/>
      <c r="FWV55" s="687"/>
      <c r="FWW55" s="687"/>
      <c r="FWX55" s="687"/>
      <c r="FWY55" s="687"/>
      <c r="FWZ55" s="687"/>
      <c r="FXA55" s="687"/>
      <c r="FXB55" s="687"/>
      <c r="FXC55" s="687"/>
      <c r="FXD55" s="687"/>
      <c r="FXE55" s="687"/>
      <c r="FXF55" s="687"/>
      <c r="FXG55" s="687"/>
      <c r="FXH55" s="687"/>
      <c r="FXI55" s="687"/>
      <c r="FXJ55" s="687"/>
      <c r="FXK55" s="687"/>
      <c r="FXL55" s="687"/>
      <c r="FXM55" s="687"/>
      <c r="FXN55" s="687"/>
      <c r="FXO55" s="687"/>
      <c r="FXP55" s="687"/>
      <c r="FXQ55" s="687"/>
      <c r="FXR55" s="687"/>
      <c r="FXS55" s="687"/>
      <c r="FXT55" s="687"/>
      <c r="FXU55" s="687"/>
      <c r="FXV55" s="687"/>
      <c r="FXW55" s="687"/>
      <c r="FXX55" s="687"/>
      <c r="FXY55" s="687"/>
      <c r="FXZ55" s="687"/>
      <c r="FYA55" s="687"/>
      <c r="FYB55" s="687"/>
      <c r="FYC55" s="687"/>
      <c r="FYD55" s="687"/>
      <c r="FYE55" s="687"/>
      <c r="FYF55" s="687"/>
      <c r="FYG55" s="687"/>
      <c r="FYH55" s="687"/>
      <c r="FYI55" s="687"/>
      <c r="FYJ55" s="687"/>
      <c r="FYK55" s="687"/>
      <c r="FYL55" s="687"/>
      <c r="FYM55" s="687"/>
      <c r="FYN55" s="687"/>
      <c r="FYO55" s="687"/>
      <c r="FYP55" s="687"/>
      <c r="FYQ55" s="687"/>
      <c r="FYR55" s="687"/>
      <c r="FYS55" s="687"/>
      <c r="FYT55" s="687"/>
      <c r="FYU55" s="687"/>
      <c r="FYV55" s="687"/>
      <c r="FYW55" s="687"/>
      <c r="FYX55" s="687"/>
      <c r="FYY55" s="687"/>
      <c r="FYZ55" s="687"/>
      <c r="FZA55" s="687"/>
      <c r="FZB55" s="687"/>
      <c r="FZC55" s="687"/>
      <c r="FZD55" s="687"/>
      <c r="FZE55" s="687"/>
      <c r="FZF55" s="687"/>
      <c r="FZG55" s="687"/>
      <c r="FZH55" s="687"/>
      <c r="FZI55" s="687"/>
      <c r="FZJ55" s="687"/>
      <c r="FZK55" s="687"/>
      <c r="FZL55" s="687"/>
      <c r="FZM55" s="687"/>
      <c r="FZN55" s="687"/>
      <c r="FZO55" s="687"/>
      <c r="FZP55" s="687"/>
      <c r="FZQ55" s="687"/>
      <c r="FZR55" s="687"/>
      <c r="FZS55" s="687"/>
      <c r="FZT55" s="687"/>
      <c r="FZU55" s="687"/>
      <c r="FZV55" s="687"/>
      <c r="FZW55" s="687"/>
      <c r="FZX55" s="687"/>
      <c r="FZY55" s="687"/>
      <c r="FZZ55" s="687"/>
      <c r="GAA55" s="687"/>
      <c r="GAB55" s="687"/>
      <c r="GAC55" s="687"/>
      <c r="GAD55" s="687"/>
      <c r="GAE55" s="687"/>
      <c r="GAF55" s="687"/>
      <c r="GAG55" s="687"/>
      <c r="GAH55" s="687"/>
      <c r="GAI55" s="687"/>
      <c r="GAJ55" s="687"/>
      <c r="GAK55" s="687"/>
      <c r="GAL55" s="687"/>
      <c r="GAM55" s="687"/>
      <c r="GAN55" s="687"/>
      <c r="GAO55" s="687"/>
      <c r="GAP55" s="687"/>
      <c r="GAQ55" s="687"/>
      <c r="GAR55" s="687"/>
      <c r="GAS55" s="687"/>
      <c r="GAT55" s="687"/>
      <c r="GAU55" s="687"/>
      <c r="GAV55" s="687"/>
      <c r="GAW55" s="687"/>
      <c r="GAX55" s="687"/>
      <c r="GAY55" s="687"/>
      <c r="GAZ55" s="687"/>
      <c r="GBA55" s="687"/>
      <c r="GBB55" s="687"/>
      <c r="GBC55" s="687"/>
      <c r="GBD55" s="687"/>
      <c r="GBE55" s="687"/>
      <c r="GBF55" s="687"/>
      <c r="GBG55" s="687"/>
      <c r="GBH55" s="687"/>
      <c r="GBI55" s="687"/>
      <c r="GBJ55" s="687"/>
      <c r="GBK55" s="687"/>
      <c r="GBL55" s="687"/>
      <c r="GBM55" s="687"/>
      <c r="GBN55" s="687"/>
      <c r="GBO55" s="687"/>
      <c r="GBP55" s="687"/>
      <c r="GBQ55" s="687"/>
      <c r="GBR55" s="687"/>
      <c r="GBS55" s="687"/>
      <c r="GBT55" s="687"/>
      <c r="GBU55" s="687"/>
      <c r="GBV55" s="687"/>
      <c r="GBW55" s="687"/>
      <c r="GBX55" s="687"/>
      <c r="GBY55" s="687"/>
      <c r="GBZ55" s="687"/>
      <c r="GCA55" s="687"/>
      <c r="GCB55" s="687"/>
      <c r="GCC55" s="687"/>
      <c r="GCD55" s="687"/>
      <c r="GCE55" s="687"/>
      <c r="GCF55" s="687"/>
      <c r="GCG55" s="687"/>
      <c r="GCH55" s="687"/>
      <c r="GCI55" s="687"/>
      <c r="GCJ55" s="687"/>
      <c r="GCK55" s="687"/>
      <c r="GCL55" s="687"/>
      <c r="GCM55" s="687"/>
      <c r="GCN55" s="687"/>
      <c r="GCO55" s="687"/>
      <c r="GCP55" s="687"/>
      <c r="GCQ55" s="687"/>
      <c r="GCR55" s="687"/>
      <c r="GCS55" s="687"/>
      <c r="GCT55" s="687"/>
      <c r="GCU55" s="687"/>
      <c r="GCV55" s="687"/>
      <c r="GCW55" s="687"/>
      <c r="GCX55" s="687"/>
      <c r="GCY55" s="687"/>
      <c r="GCZ55" s="687"/>
      <c r="GDA55" s="687"/>
      <c r="GDB55" s="687"/>
      <c r="GDC55" s="687"/>
      <c r="GDD55" s="687"/>
      <c r="GDE55" s="687"/>
      <c r="GDF55" s="687"/>
      <c r="GDG55" s="687"/>
      <c r="GDH55" s="687"/>
      <c r="GDI55" s="687"/>
      <c r="GDJ55" s="687"/>
      <c r="GDK55" s="687"/>
      <c r="GDL55" s="687"/>
      <c r="GDM55" s="687"/>
      <c r="GDN55" s="687"/>
      <c r="GDO55" s="687"/>
      <c r="GDP55" s="687"/>
      <c r="GDQ55" s="687"/>
      <c r="GDR55" s="687"/>
      <c r="GDS55" s="687"/>
      <c r="GDT55" s="687"/>
      <c r="GDU55" s="687"/>
      <c r="GDV55" s="687"/>
      <c r="GDW55" s="687"/>
      <c r="GDX55" s="687"/>
      <c r="GDY55" s="687"/>
      <c r="GDZ55" s="687"/>
      <c r="GEA55" s="687"/>
      <c r="GEB55" s="687"/>
      <c r="GEC55" s="687"/>
      <c r="GED55" s="687"/>
      <c r="GEE55" s="687"/>
      <c r="GEF55" s="687"/>
      <c r="GEG55" s="687"/>
      <c r="GEH55" s="687"/>
      <c r="GEI55" s="687"/>
      <c r="GEJ55" s="687"/>
      <c r="GEK55" s="687"/>
      <c r="GEL55" s="687"/>
      <c r="GEM55" s="687"/>
      <c r="GEN55" s="687"/>
      <c r="GEO55" s="687"/>
      <c r="GEP55" s="687"/>
      <c r="GEQ55" s="687"/>
      <c r="GER55" s="687"/>
      <c r="GES55" s="687"/>
      <c r="GET55" s="687"/>
      <c r="GEU55" s="687"/>
      <c r="GEV55" s="687"/>
      <c r="GEW55" s="687"/>
      <c r="GEX55" s="687"/>
      <c r="GEY55" s="687"/>
      <c r="GEZ55" s="687"/>
      <c r="GFA55" s="687"/>
      <c r="GFB55" s="687"/>
      <c r="GFC55" s="687"/>
      <c r="GFD55" s="687"/>
      <c r="GFE55" s="687"/>
      <c r="GFF55" s="687"/>
      <c r="GFG55" s="687"/>
      <c r="GFH55" s="687"/>
      <c r="GFI55" s="687"/>
      <c r="GFJ55" s="687"/>
      <c r="GFK55" s="687"/>
      <c r="GFL55" s="687"/>
      <c r="GFM55" s="687"/>
      <c r="GFN55" s="687"/>
      <c r="GFO55" s="687"/>
      <c r="GFP55" s="687"/>
      <c r="GFQ55" s="687"/>
      <c r="GFR55" s="687"/>
      <c r="GFS55" s="687"/>
      <c r="GFT55" s="687"/>
      <c r="GFU55" s="687"/>
      <c r="GFV55" s="687"/>
      <c r="GFW55" s="687"/>
      <c r="GFX55" s="687"/>
      <c r="GFY55" s="687"/>
      <c r="GFZ55" s="687"/>
      <c r="GGA55" s="687"/>
      <c r="GGB55" s="687"/>
      <c r="GGC55" s="687"/>
      <c r="GGD55" s="687"/>
      <c r="GGE55" s="687"/>
      <c r="GGF55" s="687"/>
      <c r="GGG55" s="687"/>
      <c r="GGH55" s="687"/>
      <c r="GGI55" s="687"/>
      <c r="GGJ55" s="687"/>
      <c r="GGK55" s="687"/>
      <c r="GGL55" s="687"/>
      <c r="GGM55" s="687"/>
      <c r="GGN55" s="687"/>
      <c r="GGO55" s="687"/>
      <c r="GGP55" s="687"/>
      <c r="GGQ55" s="687"/>
      <c r="GGR55" s="687"/>
      <c r="GGS55" s="687"/>
      <c r="GGT55" s="687"/>
      <c r="GGU55" s="687"/>
      <c r="GGV55" s="687"/>
      <c r="GGW55" s="687"/>
      <c r="GGX55" s="687"/>
      <c r="GGY55" s="687"/>
      <c r="GGZ55" s="687"/>
      <c r="GHA55" s="687"/>
      <c r="GHB55" s="687"/>
      <c r="GHC55" s="687"/>
      <c r="GHD55" s="687"/>
      <c r="GHE55" s="687"/>
      <c r="GHF55" s="687"/>
      <c r="GHG55" s="687"/>
      <c r="GHH55" s="687"/>
      <c r="GHI55" s="687"/>
      <c r="GHJ55" s="687"/>
      <c r="GHK55" s="687"/>
      <c r="GHL55" s="687"/>
      <c r="GHM55" s="687"/>
      <c r="GHN55" s="687"/>
      <c r="GHO55" s="687"/>
      <c r="GHP55" s="687"/>
      <c r="GHQ55" s="687"/>
      <c r="GHR55" s="687"/>
      <c r="GHS55" s="687"/>
      <c r="GHT55" s="687"/>
      <c r="GHU55" s="687"/>
      <c r="GHV55" s="687"/>
      <c r="GHW55" s="687"/>
      <c r="GHX55" s="687"/>
      <c r="GHY55" s="687"/>
      <c r="GHZ55" s="687"/>
      <c r="GIA55" s="687"/>
      <c r="GIB55" s="687"/>
      <c r="GIC55" s="687"/>
      <c r="GID55" s="687"/>
      <c r="GIE55" s="687"/>
      <c r="GIF55" s="687"/>
      <c r="GIG55" s="687"/>
      <c r="GIH55" s="687"/>
      <c r="GII55" s="687"/>
      <c r="GIJ55" s="687"/>
      <c r="GIK55" s="687"/>
      <c r="GIL55" s="687"/>
      <c r="GIM55" s="687"/>
      <c r="GIN55" s="687"/>
      <c r="GIO55" s="687"/>
      <c r="GIP55" s="687"/>
      <c r="GIQ55" s="687"/>
      <c r="GIR55" s="687"/>
      <c r="GIS55" s="687"/>
      <c r="GIT55" s="687"/>
      <c r="GIU55" s="687"/>
      <c r="GIV55" s="687"/>
      <c r="GIW55" s="687"/>
      <c r="GIX55" s="687"/>
      <c r="GIY55" s="687"/>
      <c r="GIZ55" s="687"/>
      <c r="GJA55" s="687"/>
      <c r="GJB55" s="687"/>
      <c r="GJC55" s="687"/>
      <c r="GJD55" s="687"/>
      <c r="GJE55" s="687"/>
      <c r="GJF55" s="687"/>
      <c r="GJG55" s="687"/>
      <c r="GJH55" s="687"/>
      <c r="GJI55" s="687"/>
      <c r="GJJ55" s="687"/>
      <c r="GJK55" s="687"/>
      <c r="GJL55" s="687"/>
      <c r="GJM55" s="687"/>
      <c r="GJN55" s="687"/>
      <c r="GJO55" s="687"/>
      <c r="GJP55" s="687"/>
      <c r="GJQ55" s="687"/>
      <c r="GJR55" s="687"/>
      <c r="GJS55" s="687"/>
      <c r="GJT55" s="687"/>
      <c r="GJU55" s="687"/>
      <c r="GJV55" s="687"/>
      <c r="GJW55" s="687"/>
      <c r="GJX55" s="687"/>
      <c r="GJY55" s="687"/>
      <c r="GJZ55" s="687"/>
      <c r="GKA55" s="687"/>
      <c r="GKB55" s="687"/>
      <c r="GKC55" s="687"/>
      <c r="GKD55" s="687"/>
      <c r="GKE55" s="687"/>
      <c r="GKF55" s="687"/>
      <c r="GKG55" s="687"/>
      <c r="GKH55" s="687"/>
      <c r="GKI55" s="687"/>
      <c r="GKJ55" s="687"/>
      <c r="GKK55" s="687"/>
      <c r="GKL55" s="687"/>
      <c r="GKM55" s="687"/>
      <c r="GKN55" s="687"/>
      <c r="GKO55" s="687"/>
      <c r="GKP55" s="687"/>
      <c r="GKQ55" s="687"/>
      <c r="GKR55" s="687"/>
      <c r="GKS55" s="687"/>
      <c r="GKT55" s="687"/>
      <c r="GKU55" s="687"/>
      <c r="GKV55" s="687"/>
      <c r="GKW55" s="687"/>
      <c r="GKX55" s="687"/>
      <c r="GKY55" s="687"/>
      <c r="GKZ55" s="687"/>
      <c r="GLA55" s="687"/>
      <c r="GLB55" s="687"/>
      <c r="GLC55" s="687"/>
      <c r="GLD55" s="687"/>
      <c r="GLE55" s="687"/>
      <c r="GLF55" s="687"/>
      <c r="GLG55" s="687"/>
      <c r="GLH55" s="687"/>
      <c r="GLI55" s="687"/>
      <c r="GLJ55" s="687"/>
      <c r="GLK55" s="687"/>
      <c r="GLL55" s="687"/>
      <c r="GLM55" s="687"/>
      <c r="GLN55" s="687"/>
      <c r="GLO55" s="687"/>
      <c r="GLP55" s="687"/>
      <c r="GLQ55" s="687"/>
      <c r="GLR55" s="687"/>
      <c r="GLS55" s="687"/>
      <c r="GLT55" s="687"/>
      <c r="GLU55" s="687"/>
      <c r="GLV55" s="687"/>
      <c r="GLW55" s="687"/>
      <c r="GLX55" s="687"/>
      <c r="GLY55" s="687"/>
      <c r="GLZ55" s="687"/>
      <c r="GMA55" s="687"/>
      <c r="GMB55" s="687"/>
      <c r="GMC55" s="687"/>
      <c r="GMD55" s="687"/>
      <c r="GME55" s="687"/>
      <c r="GMF55" s="687"/>
      <c r="GMG55" s="687"/>
      <c r="GMH55" s="687"/>
      <c r="GMI55" s="687"/>
      <c r="GMJ55" s="687"/>
      <c r="GMK55" s="687"/>
      <c r="GML55" s="687"/>
      <c r="GMM55" s="687"/>
      <c r="GMN55" s="687"/>
      <c r="GMO55" s="687"/>
      <c r="GMP55" s="687"/>
      <c r="GMQ55" s="687"/>
      <c r="GMR55" s="687"/>
      <c r="GMS55" s="687"/>
      <c r="GMT55" s="687"/>
      <c r="GMU55" s="687"/>
      <c r="GMV55" s="687"/>
      <c r="GMW55" s="687"/>
      <c r="GMX55" s="687"/>
      <c r="GMY55" s="687"/>
      <c r="GMZ55" s="687"/>
      <c r="GNA55" s="687"/>
      <c r="GNB55" s="687"/>
      <c r="GNC55" s="687"/>
      <c r="GND55" s="687"/>
      <c r="GNE55" s="687"/>
      <c r="GNF55" s="687"/>
      <c r="GNG55" s="687"/>
      <c r="GNH55" s="687"/>
      <c r="GNI55" s="687"/>
      <c r="GNJ55" s="687"/>
      <c r="GNK55" s="687"/>
      <c r="GNL55" s="687"/>
      <c r="GNM55" s="687"/>
      <c r="GNN55" s="687"/>
      <c r="GNO55" s="687"/>
      <c r="GNP55" s="687"/>
      <c r="GNQ55" s="687"/>
      <c r="GNR55" s="687"/>
      <c r="GNS55" s="687"/>
      <c r="GNT55" s="687"/>
      <c r="GNU55" s="687"/>
      <c r="GNV55" s="687"/>
      <c r="GNW55" s="687"/>
      <c r="GNX55" s="687"/>
      <c r="GNY55" s="687"/>
      <c r="GNZ55" s="687"/>
      <c r="GOA55" s="687"/>
      <c r="GOB55" s="687"/>
      <c r="GOC55" s="687"/>
      <c r="GOD55" s="687"/>
      <c r="GOE55" s="687"/>
      <c r="GOF55" s="687"/>
      <c r="GOG55" s="687"/>
      <c r="GOH55" s="687"/>
      <c r="GOI55" s="687"/>
      <c r="GOJ55" s="687"/>
      <c r="GOK55" s="687"/>
      <c r="GOL55" s="687"/>
      <c r="GOM55" s="687"/>
      <c r="GON55" s="687"/>
      <c r="GOO55" s="687"/>
      <c r="GOP55" s="687"/>
      <c r="GOQ55" s="687"/>
      <c r="GOR55" s="687"/>
      <c r="GOS55" s="687"/>
      <c r="GOT55" s="687"/>
      <c r="GOU55" s="687"/>
      <c r="GOV55" s="687"/>
      <c r="GOW55" s="687"/>
      <c r="GOX55" s="687"/>
      <c r="GOY55" s="687"/>
      <c r="GOZ55" s="687"/>
      <c r="GPA55" s="687"/>
      <c r="GPB55" s="687"/>
      <c r="GPC55" s="687"/>
      <c r="GPD55" s="687"/>
      <c r="GPE55" s="687"/>
      <c r="GPF55" s="687"/>
      <c r="GPG55" s="687"/>
      <c r="GPH55" s="687"/>
      <c r="GPI55" s="687"/>
      <c r="GPJ55" s="687"/>
      <c r="GPK55" s="687"/>
      <c r="GPL55" s="687"/>
      <c r="GPM55" s="687"/>
      <c r="GPN55" s="687"/>
      <c r="GPO55" s="687"/>
      <c r="GPP55" s="687"/>
      <c r="GPQ55" s="687"/>
      <c r="GPR55" s="687"/>
      <c r="GPS55" s="687"/>
      <c r="GPT55" s="687"/>
      <c r="GPU55" s="687"/>
      <c r="GPV55" s="687"/>
      <c r="GPW55" s="687"/>
      <c r="GPX55" s="687"/>
      <c r="GPY55" s="687"/>
      <c r="GPZ55" s="687"/>
      <c r="GQA55" s="687"/>
      <c r="GQB55" s="687"/>
      <c r="GQC55" s="687"/>
      <c r="GQD55" s="687"/>
      <c r="GQE55" s="687"/>
      <c r="GQF55" s="687"/>
      <c r="GQG55" s="687"/>
      <c r="GQH55" s="687"/>
      <c r="GQI55" s="687"/>
      <c r="GQJ55" s="687"/>
      <c r="GQK55" s="687"/>
      <c r="GQL55" s="687"/>
      <c r="GQM55" s="687"/>
      <c r="GQN55" s="687"/>
      <c r="GQO55" s="687"/>
      <c r="GQP55" s="687"/>
      <c r="GQQ55" s="687"/>
      <c r="GQR55" s="687"/>
      <c r="GQS55" s="687"/>
      <c r="GQT55" s="687"/>
      <c r="GQU55" s="687"/>
      <c r="GQV55" s="687"/>
      <c r="GQW55" s="687"/>
      <c r="GQX55" s="687"/>
      <c r="GQY55" s="687"/>
      <c r="GQZ55" s="687"/>
      <c r="GRA55" s="687"/>
      <c r="GRB55" s="687"/>
      <c r="GRC55" s="687"/>
      <c r="GRD55" s="687"/>
      <c r="GRE55" s="687"/>
      <c r="GRF55" s="687"/>
      <c r="GRG55" s="687"/>
      <c r="GRH55" s="687"/>
      <c r="GRI55" s="687"/>
      <c r="GRJ55" s="687"/>
      <c r="GRK55" s="687"/>
      <c r="GRL55" s="687"/>
      <c r="GRM55" s="687"/>
      <c r="GRN55" s="687"/>
      <c r="GRO55" s="687"/>
      <c r="GRP55" s="687"/>
      <c r="GRQ55" s="687"/>
      <c r="GRR55" s="687"/>
      <c r="GRS55" s="687"/>
      <c r="GRT55" s="687"/>
      <c r="GRU55" s="687"/>
      <c r="GRV55" s="687"/>
      <c r="GRW55" s="687"/>
      <c r="GRX55" s="687"/>
      <c r="GRY55" s="687"/>
      <c r="GRZ55" s="687"/>
      <c r="GSA55" s="687"/>
      <c r="GSB55" s="687"/>
      <c r="GSC55" s="687"/>
      <c r="GSD55" s="687"/>
      <c r="GSE55" s="687"/>
      <c r="GSF55" s="687"/>
      <c r="GSG55" s="687"/>
      <c r="GSH55" s="687"/>
      <c r="GSI55" s="687"/>
      <c r="GSJ55" s="687"/>
      <c r="GSK55" s="687"/>
      <c r="GSL55" s="687"/>
      <c r="GSM55" s="687"/>
      <c r="GSN55" s="687"/>
      <c r="GSO55" s="687"/>
      <c r="GSP55" s="687"/>
      <c r="GSQ55" s="687"/>
      <c r="GSR55" s="687"/>
      <c r="GSS55" s="687"/>
      <c r="GST55" s="687"/>
      <c r="GSU55" s="687"/>
      <c r="GSV55" s="687"/>
      <c r="GSW55" s="687"/>
      <c r="GSX55" s="687"/>
      <c r="GSY55" s="687"/>
      <c r="GSZ55" s="687"/>
      <c r="GTA55" s="687"/>
      <c r="GTB55" s="687"/>
      <c r="GTC55" s="687"/>
      <c r="GTD55" s="687"/>
      <c r="GTE55" s="687"/>
      <c r="GTF55" s="687"/>
      <c r="GTG55" s="687"/>
      <c r="GTH55" s="687"/>
      <c r="GTI55" s="687"/>
      <c r="GTJ55" s="687"/>
      <c r="GTK55" s="687"/>
      <c r="GTL55" s="687"/>
      <c r="GTM55" s="687"/>
      <c r="GTN55" s="687"/>
      <c r="GTO55" s="687"/>
      <c r="GTP55" s="687"/>
      <c r="GTQ55" s="687"/>
      <c r="GTR55" s="687"/>
      <c r="GTS55" s="687"/>
      <c r="GTT55" s="687"/>
      <c r="GTU55" s="687"/>
      <c r="GTV55" s="687"/>
      <c r="GTW55" s="687"/>
      <c r="GTX55" s="687"/>
      <c r="GTY55" s="687"/>
      <c r="GTZ55" s="687"/>
      <c r="GUA55" s="687"/>
      <c r="GUB55" s="687"/>
      <c r="GUC55" s="687"/>
      <c r="GUD55" s="687"/>
      <c r="GUE55" s="687"/>
      <c r="GUF55" s="687"/>
      <c r="GUG55" s="687"/>
      <c r="GUH55" s="687"/>
      <c r="GUI55" s="687"/>
      <c r="GUJ55" s="687"/>
      <c r="GUK55" s="687"/>
      <c r="GUL55" s="687"/>
      <c r="GUM55" s="687"/>
      <c r="GUN55" s="687"/>
      <c r="GUO55" s="687"/>
      <c r="GUP55" s="687"/>
      <c r="GUQ55" s="687"/>
      <c r="GUR55" s="687"/>
      <c r="GUS55" s="687"/>
      <c r="GUT55" s="687"/>
      <c r="GUU55" s="687"/>
      <c r="GUV55" s="687"/>
      <c r="GUW55" s="687"/>
      <c r="GUX55" s="687"/>
      <c r="GUY55" s="687"/>
      <c r="GUZ55" s="687"/>
      <c r="GVA55" s="687"/>
      <c r="GVB55" s="687"/>
      <c r="GVC55" s="687"/>
      <c r="GVD55" s="687"/>
      <c r="GVE55" s="687"/>
      <c r="GVF55" s="687"/>
      <c r="GVG55" s="687"/>
      <c r="GVH55" s="687"/>
      <c r="GVI55" s="687"/>
      <c r="GVJ55" s="687"/>
      <c r="GVK55" s="687"/>
      <c r="GVL55" s="687"/>
      <c r="GVM55" s="687"/>
      <c r="GVN55" s="687"/>
      <c r="GVO55" s="687"/>
      <c r="GVP55" s="687"/>
      <c r="GVQ55" s="687"/>
      <c r="GVR55" s="687"/>
      <c r="GVS55" s="687"/>
      <c r="GVT55" s="687"/>
      <c r="GVU55" s="687"/>
      <c r="GVV55" s="687"/>
      <c r="GVW55" s="687"/>
      <c r="GVX55" s="687"/>
      <c r="GVY55" s="687"/>
      <c r="GVZ55" s="687"/>
      <c r="GWA55" s="687"/>
      <c r="GWB55" s="687"/>
      <c r="GWC55" s="687"/>
      <c r="GWD55" s="687"/>
      <c r="GWE55" s="687"/>
      <c r="GWF55" s="687"/>
      <c r="GWG55" s="687"/>
      <c r="GWH55" s="687"/>
      <c r="GWI55" s="687"/>
      <c r="GWJ55" s="687"/>
      <c r="GWK55" s="687"/>
      <c r="GWL55" s="687"/>
      <c r="GWM55" s="687"/>
      <c r="GWN55" s="687"/>
      <c r="GWO55" s="687"/>
      <c r="GWP55" s="687"/>
      <c r="GWQ55" s="687"/>
      <c r="GWR55" s="687"/>
      <c r="GWS55" s="687"/>
      <c r="GWT55" s="687"/>
      <c r="GWU55" s="687"/>
      <c r="GWV55" s="687"/>
      <c r="GWW55" s="687"/>
      <c r="GWX55" s="687"/>
      <c r="GWY55" s="687"/>
      <c r="GWZ55" s="687"/>
      <c r="GXA55" s="687"/>
      <c r="GXB55" s="687"/>
      <c r="GXC55" s="687"/>
      <c r="GXD55" s="687"/>
      <c r="GXE55" s="687"/>
      <c r="GXF55" s="687"/>
      <c r="GXG55" s="687"/>
      <c r="GXH55" s="687"/>
      <c r="GXI55" s="687"/>
      <c r="GXJ55" s="687"/>
      <c r="GXK55" s="687"/>
      <c r="GXL55" s="687"/>
      <c r="GXM55" s="687"/>
      <c r="GXN55" s="687"/>
      <c r="GXO55" s="687"/>
      <c r="GXP55" s="687"/>
      <c r="GXQ55" s="687"/>
      <c r="GXR55" s="687"/>
      <c r="GXS55" s="687"/>
      <c r="GXT55" s="687"/>
      <c r="GXU55" s="687"/>
      <c r="GXV55" s="687"/>
      <c r="GXW55" s="687"/>
      <c r="GXX55" s="687"/>
      <c r="GXY55" s="687"/>
      <c r="GXZ55" s="687"/>
      <c r="GYA55" s="687"/>
      <c r="GYB55" s="687"/>
      <c r="GYC55" s="687"/>
      <c r="GYD55" s="687"/>
      <c r="GYE55" s="687"/>
      <c r="GYF55" s="687"/>
      <c r="GYG55" s="687"/>
      <c r="GYH55" s="687"/>
      <c r="GYI55" s="687"/>
      <c r="GYJ55" s="687"/>
      <c r="GYK55" s="687"/>
      <c r="GYL55" s="687"/>
      <c r="GYM55" s="687"/>
      <c r="GYN55" s="687"/>
      <c r="GYO55" s="687"/>
      <c r="GYP55" s="687"/>
      <c r="GYQ55" s="687"/>
      <c r="GYR55" s="687"/>
      <c r="GYS55" s="687"/>
      <c r="GYT55" s="687"/>
      <c r="GYU55" s="687"/>
      <c r="GYV55" s="687"/>
      <c r="GYW55" s="687"/>
      <c r="GYX55" s="687"/>
      <c r="GYY55" s="687"/>
      <c r="GYZ55" s="687"/>
      <c r="GZA55" s="687"/>
      <c r="GZB55" s="687"/>
      <c r="GZC55" s="687"/>
      <c r="GZD55" s="687"/>
      <c r="GZE55" s="687"/>
      <c r="GZF55" s="687"/>
      <c r="GZG55" s="687"/>
      <c r="GZH55" s="687"/>
      <c r="GZI55" s="687"/>
      <c r="GZJ55" s="687"/>
      <c r="GZK55" s="687"/>
      <c r="GZL55" s="687"/>
      <c r="GZM55" s="687"/>
      <c r="GZN55" s="687"/>
      <c r="GZO55" s="687"/>
      <c r="GZP55" s="687"/>
      <c r="GZQ55" s="687"/>
      <c r="GZR55" s="687"/>
      <c r="GZS55" s="687"/>
      <c r="GZT55" s="687"/>
      <c r="GZU55" s="687"/>
      <c r="GZV55" s="687"/>
      <c r="GZW55" s="687"/>
      <c r="GZX55" s="687"/>
      <c r="GZY55" s="687"/>
      <c r="GZZ55" s="687"/>
      <c r="HAA55" s="687"/>
      <c r="HAB55" s="687"/>
      <c r="HAC55" s="687"/>
      <c r="HAD55" s="687"/>
      <c r="HAE55" s="687"/>
      <c r="HAF55" s="687"/>
      <c r="HAG55" s="687"/>
      <c r="HAH55" s="687"/>
      <c r="HAI55" s="687"/>
      <c r="HAJ55" s="687"/>
      <c r="HAK55" s="687"/>
      <c r="HAL55" s="687"/>
      <c r="HAM55" s="687"/>
      <c r="HAN55" s="687"/>
      <c r="HAO55" s="687"/>
      <c r="HAP55" s="687"/>
      <c r="HAQ55" s="687"/>
      <c r="HAR55" s="687"/>
      <c r="HAS55" s="687"/>
      <c r="HAT55" s="687"/>
      <c r="HAU55" s="687"/>
      <c r="HAV55" s="687"/>
      <c r="HAW55" s="687"/>
      <c r="HAX55" s="687"/>
      <c r="HAY55" s="687"/>
      <c r="HAZ55" s="687"/>
      <c r="HBA55" s="687"/>
      <c r="HBB55" s="687"/>
      <c r="HBC55" s="687"/>
      <c r="HBD55" s="687"/>
      <c r="HBE55" s="687"/>
      <c r="HBF55" s="687"/>
      <c r="HBG55" s="687"/>
      <c r="HBH55" s="687"/>
      <c r="HBI55" s="687"/>
      <c r="HBJ55" s="687"/>
      <c r="HBK55" s="687"/>
      <c r="HBL55" s="687"/>
      <c r="HBM55" s="687"/>
      <c r="HBN55" s="687"/>
      <c r="HBO55" s="687"/>
      <c r="HBP55" s="687"/>
      <c r="HBQ55" s="687"/>
      <c r="HBR55" s="687"/>
      <c r="HBS55" s="687"/>
      <c r="HBT55" s="687"/>
      <c r="HBU55" s="687"/>
      <c r="HBV55" s="687"/>
      <c r="HBW55" s="687"/>
      <c r="HBX55" s="687"/>
      <c r="HBY55" s="687"/>
      <c r="HBZ55" s="687"/>
      <c r="HCA55" s="687"/>
      <c r="HCB55" s="687"/>
      <c r="HCC55" s="687"/>
      <c r="HCD55" s="687"/>
      <c r="HCE55" s="687"/>
      <c r="HCF55" s="687"/>
      <c r="HCG55" s="687"/>
      <c r="HCH55" s="687"/>
      <c r="HCI55" s="687"/>
      <c r="HCJ55" s="687"/>
      <c r="HCK55" s="687"/>
      <c r="HCL55" s="687"/>
      <c r="HCM55" s="687"/>
      <c r="HCN55" s="687"/>
      <c r="HCO55" s="687"/>
      <c r="HCP55" s="687"/>
      <c r="HCQ55" s="687"/>
      <c r="HCR55" s="687"/>
      <c r="HCS55" s="687"/>
      <c r="HCT55" s="687"/>
      <c r="HCU55" s="687"/>
      <c r="HCV55" s="687"/>
      <c r="HCW55" s="687"/>
      <c r="HCX55" s="687"/>
      <c r="HCY55" s="687"/>
      <c r="HCZ55" s="687"/>
      <c r="HDA55" s="687"/>
      <c r="HDB55" s="687"/>
      <c r="HDC55" s="687"/>
      <c r="HDD55" s="687"/>
      <c r="HDE55" s="687"/>
      <c r="HDF55" s="687"/>
      <c r="HDG55" s="687"/>
      <c r="HDH55" s="687"/>
      <c r="HDI55" s="687"/>
      <c r="HDJ55" s="687"/>
      <c r="HDK55" s="687"/>
      <c r="HDL55" s="687"/>
      <c r="HDM55" s="687"/>
      <c r="HDN55" s="687"/>
      <c r="HDO55" s="687"/>
      <c r="HDP55" s="687"/>
      <c r="HDQ55" s="687"/>
      <c r="HDR55" s="687"/>
      <c r="HDS55" s="687"/>
      <c r="HDT55" s="687"/>
      <c r="HDU55" s="687"/>
      <c r="HDV55" s="687"/>
      <c r="HDW55" s="687"/>
      <c r="HDX55" s="687"/>
      <c r="HDY55" s="687"/>
      <c r="HDZ55" s="687"/>
      <c r="HEA55" s="687"/>
      <c r="HEB55" s="687"/>
      <c r="HEC55" s="687"/>
      <c r="HED55" s="687"/>
      <c r="HEE55" s="687"/>
      <c r="HEF55" s="687"/>
      <c r="HEG55" s="687"/>
      <c r="HEH55" s="687"/>
      <c r="HEI55" s="687"/>
      <c r="HEJ55" s="687"/>
      <c r="HEK55" s="687"/>
      <c r="HEL55" s="687"/>
      <c r="HEM55" s="687"/>
      <c r="HEN55" s="687"/>
      <c r="HEO55" s="687"/>
      <c r="HEP55" s="687"/>
      <c r="HEQ55" s="687"/>
      <c r="HER55" s="687"/>
      <c r="HES55" s="687"/>
      <c r="HET55" s="687"/>
      <c r="HEU55" s="687"/>
      <c r="HEV55" s="687"/>
      <c r="HEW55" s="687"/>
      <c r="HEX55" s="687"/>
      <c r="HEY55" s="687"/>
      <c r="HEZ55" s="687"/>
      <c r="HFA55" s="687"/>
      <c r="HFB55" s="687"/>
      <c r="HFC55" s="687"/>
      <c r="HFD55" s="687"/>
      <c r="HFE55" s="687"/>
      <c r="HFF55" s="687"/>
      <c r="HFG55" s="687"/>
      <c r="HFH55" s="687"/>
      <c r="HFI55" s="687"/>
      <c r="HFJ55" s="687"/>
      <c r="HFK55" s="687"/>
      <c r="HFL55" s="687"/>
      <c r="HFM55" s="687"/>
      <c r="HFN55" s="687"/>
      <c r="HFO55" s="687"/>
      <c r="HFP55" s="687"/>
      <c r="HFQ55" s="687"/>
      <c r="HFR55" s="687"/>
      <c r="HFS55" s="687"/>
      <c r="HFT55" s="687"/>
      <c r="HFU55" s="687"/>
      <c r="HFV55" s="687"/>
      <c r="HFW55" s="687"/>
      <c r="HFX55" s="687"/>
      <c r="HFY55" s="687"/>
      <c r="HFZ55" s="687"/>
      <c r="HGA55" s="687"/>
      <c r="HGB55" s="687"/>
      <c r="HGC55" s="687"/>
      <c r="HGD55" s="687"/>
      <c r="HGE55" s="687"/>
      <c r="HGF55" s="687"/>
      <c r="HGG55" s="687"/>
      <c r="HGH55" s="687"/>
      <c r="HGI55" s="687"/>
      <c r="HGJ55" s="687"/>
      <c r="HGK55" s="687"/>
      <c r="HGL55" s="687"/>
      <c r="HGM55" s="687"/>
      <c r="HGN55" s="687"/>
      <c r="HGO55" s="687"/>
      <c r="HGP55" s="687"/>
      <c r="HGQ55" s="687"/>
      <c r="HGR55" s="687"/>
      <c r="HGS55" s="687"/>
      <c r="HGT55" s="687"/>
      <c r="HGU55" s="687"/>
      <c r="HGV55" s="687"/>
      <c r="HGW55" s="687"/>
      <c r="HGX55" s="687"/>
      <c r="HGY55" s="687"/>
      <c r="HGZ55" s="687"/>
      <c r="HHA55" s="687"/>
      <c r="HHB55" s="687"/>
      <c r="HHC55" s="687"/>
      <c r="HHD55" s="687"/>
      <c r="HHE55" s="687"/>
      <c r="HHF55" s="687"/>
      <c r="HHG55" s="687"/>
      <c r="HHH55" s="687"/>
      <c r="HHI55" s="687"/>
      <c r="HHJ55" s="687"/>
      <c r="HHK55" s="687"/>
      <c r="HHL55" s="687"/>
      <c r="HHM55" s="687"/>
      <c r="HHN55" s="687"/>
      <c r="HHO55" s="687"/>
      <c r="HHP55" s="687"/>
      <c r="HHQ55" s="687"/>
      <c r="HHR55" s="687"/>
      <c r="HHS55" s="687"/>
      <c r="HHT55" s="687"/>
      <c r="HHU55" s="687"/>
      <c r="HHV55" s="687"/>
      <c r="HHW55" s="687"/>
      <c r="HHX55" s="687"/>
      <c r="HHY55" s="687"/>
      <c r="HHZ55" s="687"/>
      <c r="HIA55" s="687"/>
      <c r="HIB55" s="687"/>
      <c r="HIC55" s="687"/>
      <c r="HID55" s="687"/>
      <c r="HIE55" s="687"/>
      <c r="HIF55" s="687"/>
      <c r="HIG55" s="687"/>
      <c r="HIH55" s="687"/>
      <c r="HII55" s="687"/>
      <c r="HIJ55" s="687"/>
      <c r="HIK55" s="687"/>
      <c r="HIL55" s="687"/>
      <c r="HIM55" s="687"/>
      <c r="HIN55" s="687"/>
      <c r="HIO55" s="687"/>
      <c r="HIP55" s="687"/>
      <c r="HIQ55" s="687"/>
      <c r="HIR55" s="687"/>
      <c r="HIS55" s="687"/>
      <c r="HIT55" s="687"/>
      <c r="HIU55" s="687"/>
      <c r="HIV55" s="687"/>
      <c r="HIW55" s="687"/>
      <c r="HIX55" s="687"/>
      <c r="HIY55" s="687"/>
      <c r="HIZ55" s="687"/>
      <c r="HJA55" s="687"/>
      <c r="HJB55" s="687"/>
      <c r="HJC55" s="687"/>
      <c r="HJD55" s="687"/>
      <c r="HJE55" s="687"/>
      <c r="HJF55" s="687"/>
      <c r="HJG55" s="687"/>
      <c r="HJH55" s="687"/>
      <c r="HJI55" s="687"/>
      <c r="HJJ55" s="687"/>
      <c r="HJK55" s="687"/>
      <c r="HJL55" s="687"/>
      <c r="HJM55" s="687"/>
      <c r="HJN55" s="687"/>
      <c r="HJO55" s="687"/>
      <c r="HJP55" s="687"/>
      <c r="HJQ55" s="687"/>
      <c r="HJR55" s="687"/>
      <c r="HJS55" s="687"/>
      <c r="HJT55" s="687"/>
      <c r="HJU55" s="687"/>
      <c r="HJV55" s="687"/>
      <c r="HJW55" s="687"/>
      <c r="HJX55" s="687"/>
      <c r="HJY55" s="687"/>
      <c r="HJZ55" s="687"/>
      <c r="HKA55" s="687"/>
      <c r="HKB55" s="687"/>
      <c r="HKC55" s="687"/>
      <c r="HKD55" s="687"/>
      <c r="HKE55" s="687"/>
      <c r="HKF55" s="687"/>
      <c r="HKG55" s="687"/>
      <c r="HKH55" s="687"/>
      <c r="HKI55" s="687"/>
      <c r="HKJ55" s="687"/>
      <c r="HKK55" s="687"/>
      <c r="HKL55" s="687"/>
      <c r="HKM55" s="687"/>
      <c r="HKN55" s="687"/>
      <c r="HKO55" s="687"/>
      <c r="HKP55" s="687"/>
      <c r="HKQ55" s="687"/>
      <c r="HKR55" s="687"/>
      <c r="HKS55" s="687"/>
      <c r="HKT55" s="687"/>
      <c r="HKU55" s="687"/>
      <c r="HKV55" s="687"/>
      <c r="HKW55" s="687"/>
      <c r="HKX55" s="687"/>
      <c r="HKY55" s="687"/>
      <c r="HKZ55" s="687"/>
      <c r="HLA55" s="687"/>
      <c r="HLB55" s="687"/>
      <c r="HLC55" s="687"/>
      <c r="HLD55" s="687"/>
      <c r="HLE55" s="687"/>
      <c r="HLF55" s="687"/>
      <c r="HLG55" s="687"/>
      <c r="HLH55" s="687"/>
      <c r="HLI55" s="687"/>
      <c r="HLJ55" s="687"/>
      <c r="HLK55" s="687"/>
      <c r="HLL55" s="687"/>
      <c r="HLM55" s="687"/>
      <c r="HLN55" s="687"/>
      <c r="HLO55" s="687"/>
      <c r="HLP55" s="687"/>
      <c r="HLQ55" s="687"/>
      <c r="HLR55" s="687"/>
      <c r="HLS55" s="687"/>
      <c r="HLT55" s="687"/>
      <c r="HLU55" s="687"/>
      <c r="HLV55" s="687"/>
      <c r="HLW55" s="687"/>
      <c r="HLX55" s="687"/>
      <c r="HLY55" s="687"/>
      <c r="HLZ55" s="687"/>
      <c r="HMA55" s="687"/>
      <c r="HMB55" s="687"/>
      <c r="HMC55" s="687"/>
      <c r="HMD55" s="687"/>
      <c r="HME55" s="687"/>
      <c r="HMF55" s="687"/>
      <c r="HMG55" s="687"/>
      <c r="HMH55" s="687"/>
      <c r="HMI55" s="687"/>
      <c r="HMJ55" s="687"/>
      <c r="HMK55" s="687"/>
      <c r="HML55" s="687"/>
      <c r="HMM55" s="687"/>
      <c r="HMN55" s="687"/>
      <c r="HMO55" s="687"/>
      <c r="HMP55" s="687"/>
      <c r="HMQ55" s="687"/>
      <c r="HMR55" s="687"/>
      <c r="HMS55" s="687"/>
      <c r="HMT55" s="687"/>
      <c r="HMU55" s="687"/>
      <c r="HMV55" s="687"/>
      <c r="HMW55" s="687"/>
      <c r="HMX55" s="687"/>
      <c r="HMY55" s="687"/>
      <c r="HMZ55" s="687"/>
      <c r="HNA55" s="687"/>
      <c r="HNB55" s="687"/>
      <c r="HNC55" s="687"/>
      <c r="HND55" s="687"/>
      <c r="HNE55" s="687"/>
      <c r="HNF55" s="687"/>
      <c r="HNG55" s="687"/>
      <c r="HNH55" s="687"/>
      <c r="HNI55" s="687"/>
      <c r="HNJ55" s="687"/>
      <c r="HNK55" s="687"/>
      <c r="HNL55" s="687"/>
      <c r="HNM55" s="687"/>
      <c r="HNN55" s="687"/>
      <c r="HNO55" s="687"/>
      <c r="HNP55" s="687"/>
      <c r="HNQ55" s="687"/>
      <c r="HNR55" s="687"/>
      <c r="HNS55" s="687"/>
      <c r="HNT55" s="687"/>
      <c r="HNU55" s="687"/>
      <c r="HNV55" s="687"/>
      <c r="HNW55" s="687"/>
      <c r="HNX55" s="687"/>
      <c r="HNY55" s="687"/>
      <c r="HNZ55" s="687"/>
      <c r="HOA55" s="687"/>
      <c r="HOB55" s="687"/>
      <c r="HOC55" s="687"/>
      <c r="HOD55" s="687"/>
      <c r="HOE55" s="687"/>
      <c r="HOF55" s="687"/>
      <c r="HOG55" s="687"/>
      <c r="HOH55" s="687"/>
      <c r="HOI55" s="687"/>
      <c r="HOJ55" s="687"/>
      <c r="HOK55" s="687"/>
      <c r="HOL55" s="687"/>
      <c r="HOM55" s="687"/>
      <c r="HON55" s="687"/>
      <c r="HOO55" s="687"/>
      <c r="HOP55" s="687"/>
      <c r="HOQ55" s="687"/>
      <c r="HOR55" s="687"/>
      <c r="HOS55" s="687"/>
      <c r="HOT55" s="687"/>
      <c r="HOU55" s="687"/>
      <c r="HOV55" s="687"/>
      <c r="HOW55" s="687"/>
      <c r="HOX55" s="687"/>
      <c r="HOY55" s="687"/>
      <c r="HOZ55" s="687"/>
      <c r="HPA55" s="687"/>
      <c r="HPB55" s="687"/>
      <c r="HPC55" s="687"/>
      <c r="HPD55" s="687"/>
      <c r="HPE55" s="687"/>
      <c r="HPF55" s="687"/>
      <c r="HPG55" s="687"/>
      <c r="HPH55" s="687"/>
      <c r="HPI55" s="687"/>
      <c r="HPJ55" s="687"/>
      <c r="HPK55" s="687"/>
      <c r="HPL55" s="687"/>
      <c r="HPM55" s="687"/>
      <c r="HPN55" s="687"/>
      <c r="HPO55" s="687"/>
      <c r="HPP55" s="687"/>
      <c r="HPQ55" s="687"/>
      <c r="HPR55" s="687"/>
      <c r="HPS55" s="687"/>
      <c r="HPT55" s="687"/>
      <c r="HPU55" s="687"/>
      <c r="HPV55" s="687"/>
      <c r="HPW55" s="687"/>
      <c r="HPX55" s="687"/>
      <c r="HPY55" s="687"/>
      <c r="HPZ55" s="687"/>
      <c r="HQA55" s="687"/>
      <c r="HQB55" s="687"/>
      <c r="HQC55" s="687"/>
      <c r="HQD55" s="687"/>
      <c r="HQE55" s="687"/>
      <c r="HQF55" s="687"/>
      <c r="HQG55" s="687"/>
      <c r="HQH55" s="687"/>
      <c r="HQI55" s="687"/>
      <c r="HQJ55" s="687"/>
      <c r="HQK55" s="687"/>
      <c r="HQL55" s="687"/>
      <c r="HQM55" s="687"/>
      <c r="HQN55" s="687"/>
      <c r="HQO55" s="687"/>
      <c r="HQP55" s="687"/>
      <c r="HQQ55" s="687"/>
      <c r="HQR55" s="687"/>
      <c r="HQS55" s="687"/>
      <c r="HQT55" s="687"/>
      <c r="HQU55" s="687"/>
      <c r="HQV55" s="687"/>
      <c r="HQW55" s="687"/>
      <c r="HQX55" s="687"/>
      <c r="HQY55" s="687"/>
      <c r="HQZ55" s="687"/>
      <c r="HRA55" s="687"/>
      <c r="HRB55" s="687"/>
      <c r="HRC55" s="687"/>
      <c r="HRD55" s="687"/>
      <c r="HRE55" s="687"/>
      <c r="HRF55" s="687"/>
      <c r="HRG55" s="687"/>
      <c r="HRH55" s="687"/>
      <c r="HRI55" s="687"/>
      <c r="HRJ55" s="687"/>
      <c r="HRK55" s="687"/>
      <c r="HRL55" s="687"/>
      <c r="HRM55" s="687"/>
      <c r="HRN55" s="687"/>
      <c r="HRO55" s="687"/>
      <c r="HRP55" s="687"/>
      <c r="HRQ55" s="687"/>
      <c r="HRR55" s="687"/>
      <c r="HRS55" s="687"/>
      <c r="HRT55" s="687"/>
      <c r="HRU55" s="687"/>
      <c r="HRV55" s="687"/>
      <c r="HRW55" s="687"/>
      <c r="HRX55" s="687"/>
      <c r="HRY55" s="687"/>
      <c r="HRZ55" s="687"/>
      <c r="HSA55" s="687"/>
      <c r="HSB55" s="687"/>
      <c r="HSC55" s="687"/>
      <c r="HSD55" s="687"/>
      <c r="HSE55" s="687"/>
      <c r="HSF55" s="687"/>
      <c r="HSG55" s="687"/>
      <c r="HSH55" s="687"/>
      <c r="HSI55" s="687"/>
      <c r="HSJ55" s="687"/>
      <c r="HSK55" s="687"/>
      <c r="HSL55" s="687"/>
      <c r="HSM55" s="687"/>
      <c r="HSN55" s="687"/>
      <c r="HSO55" s="687"/>
      <c r="HSP55" s="687"/>
      <c r="HSQ55" s="687"/>
      <c r="HSR55" s="687"/>
      <c r="HSS55" s="687"/>
      <c r="HST55" s="687"/>
      <c r="HSU55" s="687"/>
      <c r="HSV55" s="687"/>
      <c r="HSW55" s="687"/>
      <c r="HSX55" s="687"/>
      <c r="HSY55" s="687"/>
      <c r="HSZ55" s="687"/>
      <c r="HTA55" s="687"/>
      <c r="HTB55" s="687"/>
      <c r="HTC55" s="687"/>
      <c r="HTD55" s="687"/>
      <c r="HTE55" s="687"/>
      <c r="HTF55" s="687"/>
      <c r="HTG55" s="687"/>
      <c r="HTH55" s="687"/>
      <c r="HTI55" s="687"/>
      <c r="HTJ55" s="687"/>
      <c r="HTK55" s="687"/>
      <c r="HTL55" s="687"/>
      <c r="HTM55" s="687"/>
      <c r="HTN55" s="687"/>
      <c r="HTO55" s="687"/>
      <c r="HTP55" s="687"/>
      <c r="HTQ55" s="687"/>
      <c r="HTR55" s="687"/>
      <c r="HTS55" s="687"/>
      <c r="HTT55" s="687"/>
      <c r="HTU55" s="687"/>
      <c r="HTV55" s="687"/>
      <c r="HTW55" s="687"/>
      <c r="HTX55" s="687"/>
      <c r="HTY55" s="687"/>
      <c r="HTZ55" s="687"/>
      <c r="HUA55" s="687"/>
      <c r="HUB55" s="687"/>
      <c r="HUC55" s="687"/>
      <c r="HUD55" s="687"/>
      <c r="HUE55" s="687"/>
      <c r="HUF55" s="687"/>
      <c r="HUG55" s="687"/>
      <c r="HUH55" s="687"/>
      <c r="HUI55" s="687"/>
      <c r="HUJ55" s="687"/>
      <c r="HUK55" s="687"/>
      <c r="HUL55" s="687"/>
      <c r="HUM55" s="687"/>
      <c r="HUN55" s="687"/>
      <c r="HUO55" s="687"/>
      <c r="HUP55" s="687"/>
      <c r="HUQ55" s="687"/>
      <c r="HUR55" s="687"/>
      <c r="HUS55" s="687"/>
      <c r="HUT55" s="687"/>
      <c r="HUU55" s="687"/>
      <c r="HUV55" s="687"/>
      <c r="HUW55" s="687"/>
      <c r="HUX55" s="687"/>
      <c r="HUY55" s="687"/>
      <c r="HUZ55" s="687"/>
      <c r="HVA55" s="687"/>
      <c r="HVB55" s="687"/>
      <c r="HVC55" s="687"/>
      <c r="HVD55" s="687"/>
      <c r="HVE55" s="687"/>
      <c r="HVF55" s="687"/>
      <c r="HVG55" s="687"/>
      <c r="HVH55" s="687"/>
      <c r="HVI55" s="687"/>
      <c r="HVJ55" s="687"/>
      <c r="HVK55" s="687"/>
      <c r="HVL55" s="687"/>
      <c r="HVM55" s="687"/>
      <c r="HVN55" s="687"/>
      <c r="HVO55" s="687"/>
      <c r="HVP55" s="687"/>
      <c r="HVQ55" s="687"/>
      <c r="HVR55" s="687"/>
      <c r="HVS55" s="687"/>
      <c r="HVT55" s="687"/>
      <c r="HVU55" s="687"/>
      <c r="HVV55" s="687"/>
      <c r="HVW55" s="687"/>
      <c r="HVX55" s="687"/>
      <c r="HVY55" s="687"/>
      <c r="HVZ55" s="687"/>
      <c r="HWA55" s="687"/>
      <c r="HWB55" s="687"/>
      <c r="HWC55" s="687"/>
      <c r="HWD55" s="687"/>
      <c r="HWE55" s="687"/>
      <c r="HWF55" s="687"/>
      <c r="HWG55" s="687"/>
      <c r="HWH55" s="687"/>
      <c r="HWI55" s="687"/>
      <c r="HWJ55" s="687"/>
      <c r="HWK55" s="687"/>
      <c r="HWL55" s="687"/>
      <c r="HWM55" s="687"/>
      <c r="HWN55" s="687"/>
      <c r="HWO55" s="687"/>
      <c r="HWP55" s="687"/>
      <c r="HWQ55" s="687"/>
      <c r="HWR55" s="687"/>
      <c r="HWS55" s="687"/>
      <c r="HWT55" s="687"/>
      <c r="HWU55" s="687"/>
      <c r="HWV55" s="687"/>
      <c r="HWW55" s="687"/>
      <c r="HWX55" s="687"/>
      <c r="HWY55" s="687"/>
      <c r="HWZ55" s="687"/>
      <c r="HXA55" s="687"/>
      <c r="HXB55" s="687"/>
      <c r="HXC55" s="687"/>
      <c r="HXD55" s="687"/>
      <c r="HXE55" s="687"/>
      <c r="HXF55" s="687"/>
      <c r="HXG55" s="687"/>
      <c r="HXH55" s="687"/>
      <c r="HXI55" s="687"/>
      <c r="HXJ55" s="687"/>
      <c r="HXK55" s="687"/>
      <c r="HXL55" s="687"/>
      <c r="HXM55" s="687"/>
      <c r="HXN55" s="687"/>
      <c r="HXO55" s="687"/>
      <c r="HXP55" s="687"/>
      <c r="HXQ55" s="687"/>
      <c r="HXR55" s="687"/>
      <c r="HXS55" s="687"/>
      <c r="HXT55" s="687"/>
      <c r="HXU55" s="687"/>
      <c r="HXV55" s="687"/>
      <c r="HXW55" s="687"/>
      <c r="HXX55" s="687"/>
      <c r="HXY55" s="687"/>
      <c r="HXZ55" s="687"/>
      <c r="HYA55" s="687"/>
      <c r="HYB55" s="687"/>
      <c r="HYC55" s="687"/>
      <c r="HYD55" s="687"/>
      <c r="HYE55" s="687"/>
      <c r="HYF55" s="687"/>
      <c r="HYG55" s="687"/>
      <c r="HYH55" s="687"/>
      <c r="HYI55" s="687"/>
      <c r="HYJ55" s="687"/>
      <c r="HYK55" s="687"/>
      <c r="HYL55" s="687"/>
      <c r="HYM55" s="687"/>
      <c r="HYN55" s="687"/>
      <c r="HYO55" s="687"/>
      <c r="HYP55" s="687"/>
      <c r="HYQ55" s="687"/>
      <c r="HYR55" s="687"/>
      <c r="HYS55" s="687"/>
      <c r="HYT55" s="687"/>
      <c r="HYU55" s="687"/>
      <c r="HYV55" s="687"/>
      <c r="HYW55" s="687"/>
      <c r="HYX55" s="687"/>
      <c r="HYY55" s="687"/>
      <c r="HYZ55" s="687"/>
      <c r="HZA55" s="687"/>
      <c r="HZB55" s="687"/>
      <c r="HZC55" s="687"/>
      <c r="HZD55" s="687"/>
      <c r="HZE55" s="687"/>
      <c r="HZF55" s="687"/>
      <c r="HZG55" s="687"/>
      <c r="HZH55" s="687"/>
      <c r="HZI55" s="687"/>
      <c r="HZJ55" s="687"/>
      <c r="HZK55" s="687"/>
      <c r="HZL55" s="687"/>
      <c r="HZM55" s="687"/>
      <c r="HZN55" s="687"/>
      <c r="HZO55" s="687"/>
      <c r="HZP55" s="687"/>
      <c r="HZQ55" s="687"/>
      <c r="HZR55" s="687"/>
      <c r="HZS55" s="687"/>
      <c r="HZT55" s="687"/>
      <c r="HZU55" s="687"/>
      <c r="HZV55" s="687"/>
      <c r="HZW55" s="687"/>
      <c r="HZX55" s="687"/>
      <c r="HZY55" s="687"/>
      <c r="HZZ55" s="687"/>
      <c r="IAA55" s="687"/>
      <c r="IAB55" s="687"/>
      <c r="IAC55" s="687"/>
      <c r="IAD55" s="687"/>
      <c r="IAE55" s="687"/>
      <c r="IAF55" s="687"/>
      <c r="IAG55" s="687"/>
      <c r="IAH55" s="687"/>
      <c r="IAI55" s="687"/>
      <c r="IAJ55" s="687"/>
      <c r="IAK55" s="687"/>
      <c r="IAL55" s="687"/>
      <c r="IAM55" s="687"/>
      <c r="IAN55" s="687"/>
      <c r="IAO55" s="687"/>
      <c r="IAP55" s="687"/>
      <c r="IAQ55" s="687"/>
      <c r="IAR55" s="687"/>
      <c r="IAS55" s="687"/>
      <c r="IAT55" s="687"/>
      <c r="IAU55" s="687"/>
      <c r="IAV55" s="687"/>
      <c r="IAW55" s="687"/>
      <c r="IAX55" s="687"/>
      <c r="IAY55" s="687"/>
      <c r="IAZ55" s="687"/>
      <c r="IBA55" s="687"/>
      <c r="IBB55" s="687"/>
      <c r="IBC55" s="687"/>
      <c r="IBD55" s="687"/>
      <c r="IBE55" s="687"/>
      <c r="IBF55" s="687"/>
      <c r="IBG55" s="687"/>
      <c r="IBH55" s="687"/>
      <c r="IBI55" s="687"/>
      <c r="IBJ55" s="687"/>
      <c r="IBK55" s="687"/>
      <c r="IBL55" s="687"/>
      <c r="IBM55" s="687"/>
      <c r="IBN55" s="687"/>
      <c r="IBO55" s="687"/>
      <c r="IBP55" s="687"/>
      <c r="IBQ55" s="687"/>
      <c r="IBR55" s="687"/>
      <c r="IBS55" s="687"/>
      <c r="IBT55" s="687"/>
      <c r="IBU55" s="687"/>
      <c r="IBV55" s="687"/>
      <c r="IBW55" s="687"/>
      <c r="IBX55" s="687"/>
      <c r="IBY55" s="687"/>
      <c r="IBZ55" s="687"/>
      <c r="ICA55" s="687"/>
      <c r="ICB55" s="687"/>
      <c r="ICC55" s="687"/>
      <c r="ICD55" s="687"/>
      <c r="ICE55" s="687"/>
      <c r="ICF55" s="687"/>
      <c r="ICG55" s="687"/>
      <c r="ICH55" s="687"/>
      <c r="ICI55" s="687"/>
      <c r="ICJ55" s="687"/>
      <c r="ICK55" s="687"/>
      <c r="ICL55" s="687"/>
      <c r="ICM55" s="687"/>
      <c r="ICN55" s="687"/>
      <c r="ICO55" s="687"/>
      <c r="ICP55" s="687"/>
      <c r="ICQ55" s="687"/>
      <c r="ICR55" s="687"/>
      <c r="ICS55" s="687"/>
      <c r="ICT55" s="687"/>
      <c r="ICU55" s="687"/>
      <c r="ICV55" s="687"/>
      <c r="ICW55" s="687"/>
      <c r="ICX55" s="687"/>
      <c r="ICY55" s="687"/>
      <c r="ICZ55" s="687"/>
      <c r="IDA55" s="687"/>
      <c r="IDB55" s="687"/>
      <c r="IDC55" s="687"/>
      <c r="IDD55" s="687"/>
      <c r="IDE55" s="687"/>
      <c r="IDF55" s="687"/>
      <c r="IDG55" s="687"/>
      <c r="IDH55" s="687"/>
      <c r="IDI55" s="687"/>
      <c r="IDJ55" s="687"/>
      <c r="IDK55" s="687"/>
      <c r="IDL55" s="687"/>
      <c r="IDM55" s="687"/>
      <c r="IDN55" s="687"/>
      <c r="IDO55" s="687"/>
      <c r="IDP55" s="687"/>
      <c r="IDQ55" s="687"/>
      <c r="IDR55" s="687"/>
      <c r="IDS55" s="687"/>
      <c r="IDT55" s="687"/>
      <c r="IDU55" s="687"/>
      <c r="IDV55" s="687"/>
      <c r="IDW55" s="687"/>
      <c r="IDX55" s="687"/>
      <c r="IDY55" s="687"/>
      <c r="IDZ55" s="687"/>
      <c r="IEA55" s="687"/>
      <c r="IEB55" s="687"/>
      <c r="IEC55" s="687"/>
      <c r="IED55" s="687"/>
      <c r="IEE55" s="687"/>
      <c r="IEF55" s="687"/>
      <c r="IEG55" s="687"/>
      <c r="IEH55" s="687"/>
      <c r="IEI55" s="687"/>
      <c r="IEJ55" s="687"/>
      <c r="IEK55" s="687"/>
      <c r="IEL55" s="687"/>
      <c r="IEM55" s="687"/>
      <c r="IEN55" s="687"/>
      <c r="IEO55" s="687"/>
      <c r="IEP55" s="687"/>
      <c r="IEQ55" s="687"/>
      <c r="IER55" s="687"/>
      <c r="IES55" s="687"/>
      <c r="IET55" s="687"/>
      <c r="IEU55" s="687"/>
      <c r="IEV55" s="687"/>
      <c r="IEW55" s="687"/>
      <c r="IEX55" s="687"/>
      <c r="IEY55" s="687"/>
      <c r="IEZ55" s="687"/>
      <c r="IFA55" s="687"/>
      <c r="IFB55" s="687"/>
      <c r="IFC55" s="687"/>
      <c r="IFD55" s="687"/>
      <c r="IFE55" s="687"/>
      <c r="IFF55" s="687"/>
      <c r="IFG55" s="687"/>
      <c r="IFH55" s="687"/>
      <c r="IFI55" s="687"/>
      <c r="IFJ55" s="687"/>
      <c r="IFK55" s="687"/>
      <c r="IFL55" s="687"/>
      <c r="IFM55" s="687"/>
      <c r="IFN55" s="687"/>
      <c r="IFO55" s="687"/>
      <c r="IFP55" s="687"/>
      <c r="IFQ55" s="687"/>
      <c r="IFR55" s="687"/>
      <c r="IFS55" s="687"/>
      <c r="IFT55" s="687"/>
      <c r="IFU55" s="687"/>
      <c r="IFV55" s="687"/>
      <c r="IFW55" s="687"/>
      <c r="IFX55" s="687"/>
      <c r="IFY55" s="687"/>
      <c r="IFZ55" s="687"/>
      <c r="IGA55" s="687"/>
      <c r="IGB55" s="687"/>
      <c r="IGC55" s="687"/>
      <c r="IGD55" s="687"/>
      <c r="IGE55" s="687"/>
      <c r="IGF55" s="687"/>
      <c r="IGG55" s="687"/>
      <c r="IGH55" s="687"/>
      <c r="IGI55" s="687"/>
      <c r="IGJ55" s="687"/>
      <c r="IGK55" s="687"/>
      <c r="IGL55" s="687"/>
      <c r="IGM55" s="687"/>
      <c r="IGN55" s="687"/>
      <c r="IGO55" s="687"/>
      <c r="IGP55" s="687"/>
      <c r="IGQ55" s="687"/>
      <c r="IGR55" s="687"/>
      <c r="IGS55" s="687"/>
      <c r="IGT55" s="687"/>
      <c r="IGU55" s="687"/>
      <c r="IGV55" s="687"/>
      <c r="IGW55" s="687"/>
      <c r="IGX55" s="687"/>
      <c r="IGY55" s="687"/>
      <c r="IGZ55" s="687"/>
      <c r="IHA55" s="687"/>
      <c r="IHB55" s="687"/>
      <c r="IHC55" s="687"/>
      <c r="IHD55" s="687"/>
      <c r="IHE55" s="687"/>
      <c r="IHF55" s="687"/>
      <c r="IHG55" s="687"/>
      <c r="IHH55" s="687"/>
      <c r="IHI55" s="687"/>
      <c r="IHJ55" s="687"/>
      <c r="IHK55" s="687"/>
      <c r="IHL55" s="687"/>
      <c r="IHM55" s="687"/>
      <c r="IHN55" s="687"/>
      <c r="IHO55" s="687"/>
      <c r="IHP55" s="687"/>
      <c r="IHQ55" s="687"/>
      <c r="IHR55" s="687"/>
      <c r="IHS55" s="687"/>
      <c r="IHT55" s="687"/>
      <c r="IHU55" s="687"/>
      <c r="IHV55" s="687"/>
      <c r="IHW55" s="687"/>
      <c r="IHX55" s="687"/>
      <c r="IHY55" s="687"/>
      <c r="IHZ55" s="687"/>
      <c r="IIA55" s="687"/>
      <c r="IIB55" s="687"/>
      <c r="IIC55" s="687"/>
      <c r="IID55" s="687"/>
      <c r="IIE55" s="687"/>
      <c r="IIF55" s="687"/>
      <c r="IIG55" s="687"/>
      <c r="IIH55" s="687"/>
      <c r="III55" s="687"/>
      <c r="IIJ55" s="687"/>
      <c r="IIK55" s="687"/>
      <c r="IIL55" s="687"/>
      <c r="IIM55" s="687"/>
      <c r="IIN55" s="687"/>
      <c r="IIO55" s="687"/>
      <c r="IIP55" s="687"/>
      <c r="IIQ55" s="687"/>
      <c r="IIR55" s="687"/>
      <c r="IIS55" s="687"/>
      <c r="IIT55" s="687"/>
      <c r="IIU55" s="687"/>
      <c r="IIV55" s="687"/>
      <c r="IIW55" s="687"/>
      <c r="IIX55" s="687"/>
      <c r="IIY55" s="687"/>
      <c r="IIZ55" s="687"/>
      <c r="IJA55" s="687"/>
      <c r="IJB55" s="687"/>
      <c r="IJC55" s="687"/>
      <c r="IJD55" s="687"/>
      <c r="IJE55" s="687"/>
      <c r="IJF55" s="687"/>
      <c r="IJG55" s="687"/>
      <c r="IJH55" s="687"/>
      <c r="IJI55" s="687"/>
      <c r="IJJ55" s="687"/>
      <c r="IJK55" s="687"/>
      <c r="IJL55" s="687"/>
      <c r="IJM55" s="687"/>
      <c r="IJN55" s="687"/>
      <c r="IJO55" s="687"/>
      <c r="IJP55" s="687"/>
      <c r="IJQ55" s="687"/>
      <c r="IJR55" s="687"/>
      <c r="IJS55" s="687"/>
      <c r="IJT55" s="687"/>
      <c r="IJU55" s="687"/>
      <c r="IJV55" s="687"/>
      <c r="IJW55" s="687"/>
      <c r="IJX55" s="687"/>
      <c r="IJY55" s="687"/>
      <c r="IJZ55" s="687"/>
      <c r="IKA55" s="687"/>
      <c r="IKB55" s="687"/>
      <c r="IKC55" s="687"/>
      <c r="IKD55" s="687"/>
      <c r="IKE55" s="687"/>
      <c r="IKF55" s="687"/>
      <c r="IKG55" s="687"/>
      <c r="IKH55" s="687"/>
      <c r="IKI55" s="687"/>
      <c r="IKJ55" s="687"/>
      <c r="IKK55" s="687"/>
      <c r="IKL55" s="687"/>
      <c r="IKM55" s="687"/>
      <c r="IKN55" s="687"/>
      <c r="IKO55" s="687"/>
      <c r="IKP55" s="687"/>
      <c r="IKQ55" s="687"/>
      <c r="IKR55" s="687"/>
      <c r="IKS55" s="687"/>
      <c r="IKT55" s="687"/>
      <c r="IKU55" s="687"/>
      <c r="IKV55" s="687"/>
      <c r="IKW55" s="687"/>
      <c r="IKX55" s="687"/>
      <c r="IKY55" s="687"/>
      <c r="IKZ55" s="687"/>
      <c r="ILA55" s="687"/>
      <c r="ILB55" s="687"/>
      <c r="ILC55" s="687"/>
      <c r="ILD55" s="687"/>
      <c r="ILE55" s="687"/>
      <c r="ILF55" s="687"/>
      <c r="ILG55" s="687"/>
      <c r="ILH55" s="687"/>
      <c r="ILI55" s="687"/>
      <c r="ILJ55" s="687"/>
      <c r="ILK55" s="687"/>
      <c r="ILL55" s="687"/>
      <c r="ILM55" s="687"/>
      <c r="ILN55" s="687"/>
      <c r="ILO55" s="687"/>
      <c r="ILP55" s="687"/>
      <c r="ILQ55" s="687"/>
      <c r="ILR55" s="687"/>
      <c r="ILS55" s="687"/>
      <c r="ILT55" s="687"/>
      <c r="ILU55" s="687"/>
      <c r="ILV55" s="687"/>
      <c r="ILW55" s="687"/>
      <c r="ILX55" s="687"/>
      <c r="ILY55" s="687"/>
      <c r="ILZ55" s="687"/>
      <c r="IMA55" s="687"/>
      <c r="IMB55" s="687"/>
      <c r="IMC55" s="687"/>
      <c r="IMD55" s="687"/>
      <c r="IME55" s="687"/>
      <c r="IMF55" s="687"/>
      <c r="IMG55" s="687"/>
      <c r="IMH55" s="687"/>
      <c r="IMI55" s="687"/>
      <c r="IMJ55" s="687"/>
      <c r="IMK55" s="687"/>
      <c r="IML55" s="687"/>
      <c r="IMM55" s="687"/>
      <c r="IMN55" s="687"/>
      <c r="IMO55" s="687"/>
      <c r="IMP55" s="687"/>
      <c r="IMQ55" s="687"/>
      <c r="IMR55" s="687"/>
      <c r="IMS55" s="687"/>
      <c r="IMT55" s="687"/>
      <c r="IMU55" s="687"/>
      <c r="IMV55" s="687"/>
      <c r="IMW55" s="687"/>
      <c r="IMX55" s="687"/>
      <c r="IMY55" s="687"/>
      <c r="IMZ55" s="687"/>
      <c r="INA55" s="687"/>
      <c r="INB55" s="687"/>
      <c r="INC55" s="687"/>
      <c r="IND55" s="687"/>
      <c r="INE55" s="687"/>
      <c r="INF55" s="687"/>
      <c r="ING55" s="687"/>
      <c r="INH55" s="687"/>
      <c r="INI55" s="687"/>
      <c r="INJ55" s="687"/>
      <c r="INK55" s="687"/>
      <c r="INL55" s="687"/>
      <c r="INM55" s="687"/>
      <c r="INN55" s="687"/>
      <c r="INO55" s="687"/>
      <c r="INP55" s="687"/>
      <c r="INQ55" s="687"/>
      <c r="INR55" s="687"/>
      <c r="INS55" s="687"/>
      <c r="INT55" s="687"/>
      <c r="INU55" s="687"/>
      <c r="INV55" s="687"/>
      <c r="INW55" s="687"/>
      <c r="INX55" s="687"/>
      <c r="INY55" s="687"/>
      <c r="INZ55" s="687"/>
      <c r="IOA55" s="687"/>
      <c r="IOB55" s="687"/>
      <c r="IOC55" s="687"/>
      <c r="IOD55" s="687"/>
      <c r="IOE55" s="687"/>
      <c r="IOF55" s="687"/>
      <c r="IOG55" s="687"/>
      <c r="IOH55" s="687"/>
      <c r="IOI55" s="687"/>
      <c r="IOJ55" s="687"/>
      <c r="IOK55" s="687"/>
      <c r="IOL55" s="687"/>
      <c r="IOM55" s="687"/>
      <c r="ION55" s="687"/>
      <c r="IOO55" s="687"/>
      <c r="IOP55" s="687"/>
      <c r="IOQ55" s="687"/>
      <c r="IOR55" s="687"/>
      <c r="IOS55" s="687"/>
      <c r="IOT55" s="687"/>
      <c r="IOU55" s="687"/>
      <c r="IOV55" s="687"/>
      <c r="IOW55" s="687"/>
      <c r="IOX55" s="687"/>
      <c r="IOY55" s="687"/>
      <c r="IOZ55" s="687"/>
      <c r="IPA55" s="687"/>
      <c r="IPB55" s="687"/>
      <c r="IPC55" s="687"/>
      <c r="IPD55" s="687"/>
      <c r="IPE55" s="687"/>
      <c r="IPF55" s="687"/>
      <c r="IPG55" s="687"/>
      <c r="IPH55" s="687"/>
      <c r="IPI55" s="687"/>
      <c r="IPJ55" s="687"/>
      <c r="IPK55" s="687"/>
      <c r="IPL55" s="687"/>
      <c r="IPM55" s="687"/>
      <c r="IPN55" s="687"/>
      <c r="IPO55" s="687"/>
      <c r="IPP55" s="687"/>
      <c r="IPQ55" s="687"/>
      <c r="IPR55" s="687"/>
      <c r="IPS55" s="687"/>
      <c r="IPT55" s="687"/>
      <c r="IPU55" s="687"/>
      <c r="IPV55" s="687"/>
      <c r="IPW55" s="687"/>
      <c r="IPX55" s="687"/>
      <c r="IPY55" s="687"/>
      <c r="IPZ55" s="687"/>
      <c r="IQA55" s="687"/>
      <c r="IQB55" s="687"/>
      <c r="IQC55" s="687"/>
      <c r="IQD55" s="687"/>
      <c r="IQE55" s="687"/>
      <c r="IQF55" s="687"/>
      <c r="IQG55" s="687"/>
      <c r="IQH55" s="687"/>
      <c r="IQI55" s="687"/>
      <c r="IQJ55" s="687"/>
      <c r="IQK55" s="687"/>
      <c r="IQL55" s="687"/>
      <c r="IQM55" s="687"/>
      <c r="IQN55" s="687"/>
      <c r="IQO55" s="687"/>
      <c r="IQP55" s="687"/>
      <c r="IQQ55" s="687"/>
      <c r="IQR55" s="687"/>
      <c r="IQS55" s="687"/>
      <c r="IQT55" s="687"/>
      <c r="IQU55" s="687"/>
      <c r="IQV55" s="687"/>
      <c r="IQW55" s="687"/>
      <c r="IQX55" s="687"/>
      <c r="IQY55" s="687"/>
      <c r="IQZ55" s="687"/>
      <c r="IRA55" s="687"/>
      <c r="IRB55" s="687"/>
      <c r="IRC55" s="687"/>
      <c r="IRD55" s="687"/>
      <c r="IRE55" s="687"/>
      <c r="IRF55" s="687"/>
      <c r="IRG55" s="687"/>
      <c r="IRH55" s="687"/>
      <c r="IRI55" s="687"/>
      <c r="IRJ55" s="687"/>
      <c r="IRK55" s="687"/>
      <c r="IRL55" s="687"/>
      <c r="IRM55" s="687"/>
      <c r="IRN55" s="687"/>
      <c r="IRO55" s="687"/>
      <c r="IRP55" s="687"/>
      <c r="IRQ55" s="687"/>
      <c r="IRR55" s="687"/>
      <c r="IRS55" s="687"/>
      <c r="IRT55" s="687"/>
      <c r="IRU55" s="687"/>
      <c r="IRV55" s="687"/>
      <c r="IRW55" s="687"/>
      <c r="IRX55" s="687"/>
      <c r="IRY55" s="687"/>
      <c r="IRZ55" s="687"/>
      <c r="ISA55" s="687"/>
      <c r="ISB55" s="687"/>
      <c r="ISC55" s="687"/>
      <c r="ISD55" s="687"/>
      <c r="ISE55" s="687"/>
      <c r="ISF55" s="687"/>
      <c r="ISG55" s="687"/>
      <c r="ISH55" s="687"/>
      <c r="ISI55" s="687"/>
      <c r="ISJ55" s="687"/>
      <c r="ISK55" s="687"/>
      <c r="ISL55" s="687"/>
      <c r="ISM55" s="687"/>
      <c r="ISN55" s="687"/>
      <c r="ISO55" s="687"/>
      <c r="ISP55" s="687"/>
      <c r="ISQ55" s="687"/>
      <c r="ISR55" s="687"/>
      <c r="ISS55" s="687"/>
      <c r="IST55" s="687"/>
      <c r="ISU55" s="687"/>
      <c r="ISV55" s="687"/>
      <c r="ISW55" s="687"/>
      <c r="ISX55" s="687"/>
      <c r="ISY55" s="687"/>
      <c r="ISZ55" s="687"/>
      <c r="ITA55" s="687"/>
      <c r="ITB55" s="687"/>
      <c r="ITC55" s="687"/>
      <c r="ITD55" s="687"/>
      <c r="ITE55" s="687"/>
      <c r="ITF55" s="687"/>
      <c r="ITG55" s="687"/>
      <c r="ITH55" s="687"/>
      <c r="ITI55" s="687"/>
      <c r="ITJ55" s="687"/>
      <c r="ITK55" s="687"/>
      <c r="ITL55" s="687"/>
      <c r="ITM55" s="687"/>
      <c r="ITN55" s="687"/>
      <c r="ITO55" s="687"/>
      <c r="ITP55" s="687"/>
      <c r="ITQ55" s="687"/>
      <c r="ITR55" s="687"/>
      <c r="ITS55" s="687"/>
      <c r="ITT55" s="687"/>
      <c r="ITU55" s="687"/>
      <c r="ITV55" s="687"/>
      <c r="ITW55" s="687"/>
      <c r="ITX55" s="687"/>
      <c r="ITY55" s="687"/>
      <c r="ITZ55" s="687"/>
      <c r="IUA55" s="687"/>
      <c r="IUB55" s="687"/>
      <c r="IUC55" s="687"/>
      <c r="IUD55" s="687"/>
      <c r="IUE55" s="687"/>
      <c r="IUF55" s="687"/>
      <c r="IUG55" s="687"/>
      <c r="IUH55" s="687"/>
      <c r="IUI55" s="687"/>
      <c r="IUJ55" s="687"/>
      <c r="IUK55" s="687"/>
      <c r="IUL55" s="687"/>
      <c r="IUM55" s="687"/>
      <c r="IUN55" s="687"/>
      <c r="IUO55" s="687"/>
      <c r="IUP55" s="687"/>
      <c r="IUQ55" s="687"/>
      <c r="IUR55" s="687"/>
      <c r="IUS55" s="687"/>
      <c r="IUT55" s="687"/>
      <c r="IUU55" s="687"/>
      <c r="IUV55" s="687"/>
      <c r="IUW55" s="687"/>
      <c r="IUX55" s="687"/>
      <c r="IUY55" s="687"/>
      <c r="IUZ55" s="687"/>
      <c r="IVA55" s="687"/>
      <c r="IVB55" s="687"/>
      <c r="IVC55" s="687"/>
      <c r="IVD55" s="687"/>
      <c r="IVE55" s="687"/>
      <c r="IVF55" s="687"/>
      <c r="IVG55" s="687"/>
      <c r="IVH55" s="687"/>
      <c r="IVI55" s="687"/>
      <c r="IVJ55" s="687"/>
      <c r="IVK55" s="687"/>
      <c r="IVL55" s="687"/>
      <c r="IVM55" s="687"/>
      <c r="IVN55" s="687"/>
      <c r="IVO55" s="687"/>
      <c r="IVP55" s="687"/>
      <c r="IVQ55" s="687"/>
      <c r="IVR55" s="687"/>
      <c r="IVS55" s="687"/>
      <c r="IVT55" s="687"/>
      <c r="IVU55" s="687"/>
      <c r="IVV55" s="687"/>
      <c r="IVW55" s="687"/>
      <c r="IVX55" s="687"/>
      <c r="IVY55" s="687"/>
      <c r="IVZ55" s="687"/>
      <c r="IWA55" s="687"/>
      <c r="IWB55" s="687"/>
      <c r="IWC55" s="687"/>
      <c r="IWD55" s="687"/>
      <c r="IWE55" s="687"/>
      <c r="IWF55" s="687"/>
      <c r="IWG55" s="687"/>
      <c r="IWH55" s="687"/>
      <c r="IWI55" s="687"/>
      <c r="IWJ55" s="687"/>
      <c r="IWK55" s="687"/>
      <c r="IWL55" s="687"/>
      <c r="IWM55" s="687"/>
      <c r="IWN55" s="687"/>
      <c r="IWO55" s="687"/>
      <c r="IWP55" s="687"/>
      <c r="IWQ55" s="687"/>
      <c r="IWR55" s="687"/>
      <c r="IWS55" s="687"/>
      <c r="IWT55" s="687"/>
      <c r="IWU55" s="687"/>
      <c r="IWV55" s="687"/>
      <c r="IWW55" s="687"/>
      <c r="IWX55" s="687"/>
      <c r="IWY55" s="687"/>
      <c r="IWZ55" s="687"/>
      <c r="IXA55" s="687"/>
      <c r="IXB55" s="687"/>
      <c r="IXC55" s="687"/>
      <c r="IXD55" s="687"/>
      <c r="IXE55" s="687"/>
      <c r="IXF55" s="687"/>
      <c r="IXG55" s="687"/>
      <c r="IXH55" s="687"/>
      <c r="IXI55" s="687"/>
      <c r="IXJ55" s="687"/>
      <c r="IXK55" s="687"/>
      <c r="IXL55" s="687"/>
      <c r="IXM55" s="687"/>
      <c r="IXN55" s="687"/>
      <c r="IXO55" s="687"/>
      <c r="IXP55" s="687"/>
      <c r="IXQ55" s="687"/>
      <c r="IXR55" s="687"/>
      <c r="IXS55" s="687"/>
      <c r="IXT55" s="687"/>
      <c r="IXU55" s="687"/>
      <c r="IXV55" s="687"/>
      <c r="IXW55" s="687"/>
      <c r="IXX55" s="687"/>
      <c r="IXY55" s="687"/>
      <c r="IXZ55" s="687"/>
      <c r="IYA55" s="687"/>
      <c r="IYB55" s="687"/>
      <c r="IYC55" s="687"/>
      <c r="IYD55" s="687"/>
      <c r="IYE55" s="687"/>
      <c r="IYF55" s="687"/>
      <c r="IYG55" s="687"/>
      <c r="IYH55" s="687"/>
      <c r="IYI55" s="687"/>
      <c r="IYJ55" s="687"/>
      <c r="IYK55" s="687"/>
      <c r="IYL55" s="687"/>
      <c r="IYM55" s="687"/>
      <c r="IYN55" s="687"/>
      <c r="IYO55" s="687"/>
      <c r="IYP55" s="687"/>
      <c r="IYQ55" s="687"/>
      <c r="IYR55" s="687"/>
      <c r="IYS55" s="687"/>
      <c r="IYT55" s="687"/>
      <c r="IYU55" s="687"/>
      <c r="IYV55" s="687"/>
      <c r="IYW55" s="687"/>
      <c r="IYX55" s="687"/>
      <c r="IYY55" s="687"/>
      <c r="IYZ55" s="687"/>
      <c r="IZA55" s="687"/>
      <c r="IZB55" s="687"/>
      <c r="IZC55" s="687"/>
      <c r="IZD55" s="687"/>
      <c r="IZE55" s="687"/>
      <c r="IZF55" s="687"/>
      <c r="IZG55" s="687"/>
      <c r="IZH55" s="687"/>
      <c r="IZI55" s="687"/>
      <c r="IZJ55" s="687"/>
      <c r="IZK55" s="687"/>
      <c r="IZL55" s="687"/>
      <c r="IZM55" s="687"/>
      <c r="IZN55" s="687"/>
      <c r="IZO55" s="687"/>
      <c r="IZP55" s="687"/>
      <c r="IZQ55" s="687"/>
      <c r="IZR55" s="687"/>
      <c r="IZS55" s="687"/>
      <c r="IZT55" s="687"/>
      <c r="IZU55" s="687"/>
      <c r="IZV55" s="687"/>
      <c r="IZW55" s="687"/>
      <c r="IZX55" s="687"/>
      <c r="IZY55" s="687"/>
      <c r="IZZ55" s="687"/>
      <c r="JAA55" s="687"/>
      <c r="JAB55" s="687"/>
      <c r="JAC55" s="687"/>
      <c r="JAD55" s="687"/>
      <c r="JAE55" s="687"/>
      <c r="JAF55" s="687"/>
      <c r="JAG55" s="687"/>
      <c r="JAH55" s="687"/>
      <c r="JAI55" s="687"/>
      <c r="JAJ55" s="687"/>
      <c r="JAK55" s="687"/>
      <c r="JAL55" s="687"/>
      <c r="JAM55" s="687"/>
      <c r="JAN55" s="687"/>
      <c r="JAO55" s="687"/>
      <c r="JAP55" s="687"/>
      <c r="JAQ55" s="687"/>
      <c r="JAR55" s="687"/>
      <c r="JAS55" s="687"/>
      <c r="JAT55" s="687"/>
      <c r="JAU55" s="687"/>
      <c r="JAV55" s="687"/>
      <c r="JAW55" s="687"/>
      <c r="JAX55" s="687"/>
      <c r="JAY55" s="687"/>
      <c r="JAZ55" s="687"/>
      <c r="JBA55" s="687"/>
      <c r="JBB55" s="687"/>
      <c r="JBC55" s="687"/>
      <c r="JBD55" s="687"/>
      <c r="JBE55" s="687"/>
      <c r="JBF55" s="687"/>
      <c r="JBG55" s="687"/>
      <c r="JBH55" s="687"/>
      <c r="JBI55" s="687"/>
      <c r="JBJ55" s="687"/>
      <c r="JBK55" s="687"/>
      <c r="JBL55" s="687"/>
      <c r="JBM55" s="687"/>
      <c r="JBN55" s="687"/>
      <c r="JBO55" s="687"/>
      <c r="JBP55" s="687"/>
      <c r="JBQ55" s="687"/>
      <c r="JBR55" s="687"/>
      <c r="JBS55" s="687"/>
      <c r="JBT55" s="687"/>
      <c r="JBU55" s="687"/>
      <c r="JBV55" s="687"/>
      <c r="JBW55" s="687"/>
      <c r="JBX55" s="687"/>
      <c r="JBY55" s="687"/>
      <c r="JBZ55" s="687"/>
      <c r="JCA55" s="687"/>
      <c r="JCB55" s="687"/>
      <c r="JCC55" s="687"/>
      <c r="JCD55" s="687"/>
      <c r="JCE55" s="687"/>
      <c r="JCF55" s="687"/>
      <c r="JCG55" s="687"/>
      <c r="JCH55" s="687"/>
      <c r="JCI55" s="687"/>
      <c r="JCJ55" s="687"/>
      <c r="JCK55" s="687"/>
      <c r="JCL55" s="687"/>
      <c r="JCM55" s="687"/>
      <c r="JCN55" s="687"/>
      <c r="JCO55" s="687"/>
      <c r="JCP55" s="687"/>
      <c r="JCQ55" s="687"/>
      <c r="JCR55" s="687"/>
      <c r="JCS55" s="687"/>
      <c r="JCT55" s="687"/>
      <c r="JCU55" s="687"/>
      <c r="JCV55" s="687"/>
      <c r="JCW55" s="687"/>
      <c r="JCX55" s="687"/>
      <c r="JCY55" s="687"/>
      <c r="JCZ55" s="687"/>
      <c r="JDA55" s="687"/>
      <c r="JDB55" s="687"/>
      <c r="JDC55" s="687"/>
      <c r="JDD55" s="687"/>
      <c r="JDE55" s="687"/>
      <c r="JDF55" s="687"/>
      <c r="JDG55" s="687"/>
      <c r="JDH55" s="687"/>
      <c r="JDI55" s="687"/>
      <c r="JDJ55" s="687"/>
      <c r="JDK55" s="687"/>
      <c r="JDL55" s="687"/>
      <c r="JDM55" s="687"/>
      <c r="JDN55" s="687"/>
      <c r="JDO55" s="687"/>
      <c r="JDP55" s="687"/>
      <c r="JDQ55" s="687"/>
      <c r="JDR55" s="687"/>
      <c r="JDS55" s="687"/>
      <c r="JDT55" s="687"/>
      <c r="JDU55" s="687"/>
      <c r="JDV55" s="687"/>
      <c r="JDW55" s="687"/>
      <c r="JDX55" s="687"/>
      <c r="JDY55" s="687"/>
      <c r="JDZ55" s="687"/>
      <c r="JEA55" s="687"/>
      <c r="JEB55" s="687"/>
      <c r="JEC55" s="687"/>
      <c r="JED55" s="687"/>
      <c r="JEE55" s="687"/>
      <c r="JEF55" s="687"/>
      <c r="JEG55" s="687"/>
      <c r="JEH55" s="687"/>
      <c r="JEI55" s="687"/>
      <c r="JEJ55" s="687"/>
      <c r="JEK55" s="687"/>
      <c r="JEL55" s="687"/>
      <c r="JEM55" s="687"/>
      <c r="JEN55" s="687"/>
      <c r="JEO55" s="687"/>
      <c r="JEP55" s="687"/>
      <c r="JEQ55" s="687"/>
      <c r="JER55" s="687"/>
      <c r="JES55" s="687"/>
      <c r="JET55" s="687"/>
      <c r="JEU55" s="687"/>
      <c r="JEV55" s="687"/>
      <c r="JEW55" s="687"/>
      <c r="JEX55" s="687"/>
      <c r="JEY55" s="687"/>
      <c r="JEZ55" s="687"/>
      <c r="JFA55" s="687"/>
      <c r="JFB55" s="687"/>
      <c r="JFC55" s="687"/>
      <c r="JFD55" s="687"/>
      <c r="JFE55" s="687"/>
      <c r="JFF55" s="687"/>
      <c r="JFG55" s="687"/>
      <c r="JFH55" s="687"/>
      <c r="JFI55" s="687"/>
      <c r="JFJ55" s="687"/>
      <c r="JFK55" s="687"/>
      <c r="JFL55" s="687"/>
      <c r="JFM55" s="687"/>
      <c r="JFN55" s="687"/>
      <c r="JFO55" s="687"/>
      <c r="JFP55" s="687"/>
      <c r="JFQ55" s="687"/>
      <c r="JFR55" s="687"/>
      <c r="JFS55" s="687"/>
      <c r="JFT55" s="687"/>
      <c r="JFU55" s="687"/>
      <c r="JFV55" s="687"/>
      <c r="JFW55" s="687"/>
      <c r="JFX55" s="687"/>
      <c r="JFY55" s="687"/>
      <c r="JFZ55" s="687"/>
      <c r="JGA55" s="687"/>
      <c r="JGB55" s="687"/>
      <c r="JGC55" s="687"/>
      <c r="JGD55" s="687"/>
      <c r="JGE55" s="687"/>
      <c r="JGF55" s="687"/>
      <c r="JGG55" s="687"/>
      <c r="JGH55" s="687"/>
      <c r="JGI55" s="687"/>
      <c r="JGJ55" s="687"/>
      <c r="JGK55" s="687"/>
      <c r="JGL55" s="687"/>
      <c r="JGM55" s="687"/>
      <c r="JGN55" s="687"/>
      <c r="JGO55" s="687"/>
      <c r="JGP55" s="687"/>
      <c r="JGQ55" s="687"/>
      <c r="JGR55" s="687"/>
      <c r="JGS55" s="687"/>
      <c r="JGT55" s="687"/>
      <c r="JGU55" s="687"/>
      <c r="JGV55" s="687"/>
      <c r="JGW55" s="687"/>
      <c r="JGX55" s="687"/>
      <c r="JGY55" s="687"/>
      <c r="JGZ55" s="687"/>
      <c r="JHA55" s="687"/>
      <c r="JHB55" s="687"/>
      <c r="JHC55" s="687"/>
      <c r="JHD55" s="687"/>
      <c r="JHE55" s="687"/>
      <c r="JHF55" s="687"/>
      <c r="JHG55" s="687"/>
      <c r="JHH55" s="687"/>
      <c r="JHI55" s="687"/>
      <c r="JHJ55" s="687"/>
      <c r="JHK55" s="687"/>
      <c r="JHL55" s="687"/>
      <c r="JHM55" s="687"/>
      <c r="JHN55" s="687"/>
      <c r="JHO55" s="687"/>
      <c r="JHP55" s="687"/>
      <c r="JHQ55" s="687"/>
      <c r="JHR55" s="687"/>
      <c r="JHS55" s="687"/>
      <c r="JHT55" s="687"/>
      <c r="JHU55" s="687"/>
      <c r="JHV55" s="687"/>
      <c r="JHW55" s="687"/>
      <c r="JHX55" s="687"/>
      <c r="JHY55" s="687"/>
      <c r="JHZ55" s="687"/>
      <c r="JIA55" s="687"/>
      <c r="JIB55" s="687"/>
      <c r="JIC55" s="687"/>
      <c r="JID55" s="687"/>
      <c r="JIE55" s="687"/>
      <c r="JIF55" s="687"/>
      <c r="JIG55" s="687"/>
      <c r="JIH55" s="687"/>
      <c r="JII55" s="687"/>
      <c r="JIJ55" s="687"/>
      <c r="JIK55" s="687"/>
      <c r="JIL55" s="687"/>
      <c r="JIM55" s="687"/>
      <c r="JIN55" s="687"/>
      <c r="JIO55" s="687"/>
      <c r="JIP55" s="687"/>
      <c r="JIQ55" s="687"/>
      <c r="JIR55" s="687"/>
      <c r="JIS55" s="687"/>
      <c r="JIT55" s="687"/>
      <c r="JIU55" s="687"/>
      <c r="JIV55" s="687"/>
      <c r="JIW55" s="687"/>
      <c r="JIX55" s="687"/>
      <c r="JIY55" s="687"/>
      <c r="JIZ55" s="687"/>
      <c r="JJA55" s="687"/>
      <c r="JJB55" s="687"/>
      <c r="JJC55" s="687"/>
      <c r="JJD55" s="687"/>
      <c r="JJE55" s="687"/>
      <c r="JJF55" s="687"/>
      <c r="JJG55" s="687"/>
      <c r="JJH55" s="687"/>
      <c r="JJI55" s="687"/>
      <c r="JJJ55" s="687"/>
      <c r="JJK55" s="687"/>
      <c r="JJL55" s="687"/>
      <c r="JJM55" s="687"/>
      <c r="JJN55" s="687"/>
      <c r="JJO55" s="687"/>
      <c r="JJP55" s="687"/>
      <c r="JJQ55" s="687"/>
      <c r="JJR55" s="687"/>
      <c r="JJS55" s="687"/>
      <c r="JJT55" s="687"/>
      <c r="JJU55" s="687"/>
      <c r="JJV55" s="687"/>
      <c r="JJW55" s="687"/>
      <c r="JJX55" s="687"/>
      <c r="JJY55" s="687"/>
      <c r="JJZ55" s="687"/>
      <c r="JKA55" s="687"/>
      <c r="JKB55" s="687"/>
      <c r="JKC55" s="687"/>
      <c r="JKD55" s="687"/>
      <c r="JKE55" s="687"/>
      <c r="JKF55" s="687"/>
      <c r="JKG55" s="687"/>
      <c r="JKH55" s="687"/>
      <c r="JKI55" s="687"/>
      <c r="JKJ55" s="687"/>
      <c r="JKK55" s="687"/>
      <c r="JKL55" s="687"/>
      <c r="JKM55" s="687"/>
      <c r="JKN55" s="687"/>
      <c r="JKO55" s="687"/>
      <c r="JKP55" s="687"/>
      <c r="JKQ55" s="687"/>
      <c r="JKR55" s="687"/>
      <c r="JKS55" s="687"/>
      <c r="JKT55" s="687"/>
      <c r="JKU55" s="687"/>
      <c r="JKV55" s="687"/>
      <c r="JKW55" s="687"/>
      <c r="JKX55" s="687"/>
      <c r="JKY55" s="687"/>
      <c r="JKZ55" s="687"/>
      <c r="JLA55" s="687"/>
      <c r="JLB55" s="687"/>
      <c r="JLC55" s="687"/>
      <c r="JLD55" s="687"/>
      <c r="JLE55" s="687"/>
      <c r="JLF55" s="687"/>
      <c r="JLG55" s="687"/>
      <c r="JLH55" s="687"/>
      <c r="JLI55" s="687"/>
      <c r="JLJ55" s="687"/>
      <c r="JLK55" s="687"/>
      <c r="JLL55" s="687"/>
      <c r="JLM55" s="687"/>
      <c r="JLN55" s="687"/>
      <c r="JLO55" s="687"/>
      <c r="JLP55" s="687"/>
      <c r="JLQ55" s="687"/>
      <c r="JLR55" s="687"/>
      <c r="JLS55" s="687"/>
      <c r="JLT55" s="687"/>
      <c r="JLU55" s="687"/>
      <c r="JLV55" s="687"/>
      <c r="JLW55" s="687"/>
      <c r="JLX55" s="687"/>
      <c r="JLY55" s="687"/>
      <c r="JLZ55" s="687"/>
      <c r="JMA55" s="687"/>
      <c r="JMB55" s="687"/>
      <c r="JMC55" s="687"/>
      <c r="JMD55" s="687"/>
      <c r="JME55" s="687"/>
      <c r="JMF55" s="687"/>
      <c r="JMG55" s="687"/>
      <c r="JMH55" s="687"/>
      <c r="JMI55" s="687"/>
      <c r="JMJ55" s="687"/>
      <c r="JMK55" s="687"/>
      <c r="JML55" s="687"/>
      <c r="JMM55" s="687"/>
      <c r="JMN55" s="687"/>
      <c r="JMO55" s="687"/>
      <c r="JMP55" s="687"/>
      <c r="JMQ55" s="687"/>
      <c r="JMR55" s="687"/>
      <c r="JMS55" s="687"/>
      <c r="JMT55" s="687"/>
      <c r="JMU55" s="687"/>
      <c r="JMV55" s="687"/>
      <c r="JMW55" s="687"/>
      <c r="JMX55" s="687"/>
      <c r="JMY55" s="687"/>
      <c r="JMZ55" s="687"/>
      <c r="JNA55" s="687"/>
      <c r="JNB55" s="687"/>
      <c r="JNC55" s="687"/>
      <c r="JND55" s="687"/>
      <c r="JNE55" s="687"/>
      <c r="JNF55" s="687"/>
      <c r="JNG55" s="687"/>
      <c r="JNH55" s="687"/>
      <c r="JNI55" s="687"/>
      <c r="JNJ55" s="687"/>
      <c r="JNK55" s="687"/>
      <c r="JNL55" s="687"/>
      <c r="JNM55" s="687"/>
      <c r="JNN55" s="687"/>
      <c r="JNO55" s="687"/>
      <c r="JNP55" s="687"/>
      <c r="JNQ55" s="687"/>
      <c r="JNR55" s="687"/>
      <c r="JNS55" s="687"/>
      <c r="JNT55" s="687"/>
      <c r="JNU55" s="687"/>
      <c r="JNV55" s="687"/>
      <c r="JNW55" s="687"/>
      <c r="JNX55" s="687"/>
      <c r="JNY55" s="687"/>
      <c r="JNZ55" s="687"/>
      <c r="JOA55" s="687"/>
      <c r="JOB55" s="687"/>
      <c r="JOC55" s="687"/>
      <c r="JOD55" s="687"/>
      <c r="JOE55" s="687"/>
      <c r="JOF55" s="687"/>
      <c r="JOG55" s="687"/>
      <c r="JOH55" s="687"/>
      <c r="JOI55" s="687"/>
      <c r="JOJ55" s="687"/>
      <c r="JOK55" s="687"/>
      <c r="JOL55" s="687"/>
      <c r="JOM55" s="687"/>
      <c r="JON55" s="687"/>
      <c r="JOO55" s="687"/>
      <c r="JOP55" s="687"/>
      <c r="JOQ55" s="687"/>
      <c r="JOR55" s="687"/>
      <c r="JOS55" s="687"/>
      <c r="JOT55" s="687"/>
      <c r="JOU55" s="687"/>
      <c r="JOV55" s="687"/>
      <c r="JOW55" s="687"/>
      <c r="JOX55" s="687"/>
      <c r="JOY55" s="687"/>
      <c r="JOZ55" s="687"/>
      <c r="JPA55" s="687"/>
      <c r="JPB55" s="687"/>
      <c r="JPC55" s="687"/>
      <c r="JPD55" s="687"/>
      <c r="JPE55" s="687"/>
      <c r="JPF55" s="687"/>
      <c r="JPG55" s="687"/>
      <c r="JPH55" s="687"/>
      <c r="JPI55" s="687"/>
      <c r="JPJ55" s="687"/>
      <c r="JPK55" s="687"/>
      <c r="JPL55" s="687"/>
      <c r="JPM55" s="687"/>
      <c r="JPN55" s="687"/>
      <c r="JPO55" s="687"/>
      <c r="JPP55" s="687"/>
      <c r="JPQ55" s="687"/>
      <c r="JPR55" s="687"/>
      <c r="JPS55" s="687"/>
      <c r="JPT55" s="687"/>
      <c r="JPU55" s="687"/>
      <c r="JPV55" s="687"/>
      <c r="JPW55" s="687"/>
      <c r="JPX55" s="687"/>
      <c r="JPY55" s="687"/>
      <c r="JPZ55" s="687"/>
      <c r="JQA55" s="687"/>
      <c r="JQB55" s="687"/>
      <c r="JQC55" s="687"/>
      <c r="JQD55" s="687"/>
      <c r="JQE55" s="687"/>
      <c r="JQF55" s="687"/>
      <c r="JQG55" s="687"/>
      <c r="JQH55" s="687"/>
      <c r="JQI55" s="687"/>
      <c r="JQJ55" s="687"/>
      <c r="JQK55" s="687"/>
      <c r="JQL55" s="687"/>
      <c r="JQM55" s="687"/>
      <c r="JQN55" s="687"/>
      <c r="JQO55" s="687"/>
      <c r="JQP55" s="687"/>
      <c r="JQQ55" s="687"/>
      <c r="JQR55" s="687"/>
      <c r="JQS55" s="687"/>
      <c r="JQT55" s="687"/>
      <c r="JQU55" s="687"/>
      <c r="JQV55" s="687"/>
      <c r="JQW55" s="687"/>
      <c r="JQX55" s="687"/>
      <c r="JQY55" s="687"/>
      <c r="JQZ55" s="687"/>
      <c r="JRA55" s="687"/>
      <c r="JRB55" s="687"/>
      <c r="JRC55" s="687"/>
      <c r="JRD55" s="687"/>
      <c r="JRE55" s="687"/>
      <c r="JRF55" s="687"/>
      <c r="JRG55" s="687"/>
      <c r="JRH55" s="687"/>
      <c r="JRI55" s="687"/>
      <c r="JRJ55" s="687"/>
      <c r="JRK55" s="687"/>
      <c r="JRL55" s="687"/>
      <c r="JRM55" s="687"/>
      <c r="JRN55" s="687"/>
      <c r="JRO55" s="687"/>
      <c r="JRP55" s="687"/>
      <c r="JRQ55" s="687"/>
      <c r="JRR55" s="687"/>
      <c r="JRS55" s="687"/>
      <c r="JRT55" s="687"/>
      <c r="JRU55" s="687"/>
      <c r="JRV55" s="687"/>
      <c r="JRW55" s="687"/>
      <c r="JRX55" s="687"/>
      <c r="JRY55" s="687"/>
      <c r="JRZ55" s="687"/>
      <c r="JSA55" s="687"/>
      <c r="JSB55" s="687"/>
      <c r="JSC55" s="687"/>
      <c r="JSD55" s="687"/>
      <c r="JSE55" s="687"/>
      <c r="JSF55" s="687"/>
      <c r="JSG55" s="687"/>
      <c r="JSH55" s="687"/>
      <c r="JSI55" s="687"/>
      <c r="JSJ55" s="687"/>
      <c r="JSK55" s="687"/>
      <c r="JSL55" s="687"/>
      <c r="JSM55" s="687"/>
      <c r="JSN55" s="687"/>
      <c r="JSO55" s="687"/>
      <c r="JSP55" s="687"/>
      <c r="JSQ55" s="687"/>
      <c r="JSR55" s="687"/>
      <c r="JSS55" s="687"/>
      <c r="JST55" s="687"/>
      <c r="JSU55" s="687"/>
      <c r="JSV55" s="687"/>
      <c r="JSW55" s="687"/>
      <c r="JSX55" s="687"/>
      <c r="JSY55" s="687"/>
      <c r="JSZ55" s="687"/>
      <c r="JTA55" s="687"/>
      <c r="JTB55" s="687"/>
      <c r="JTC55" s="687"/>
      <c r="JTD55" s="687"/>
      <c r="JTE55" s="687"/>
      <c r="JTF55" s="687"/>
      <c r="JTG55" s="687"/>
      <c r="JTH55" s="687"/>
      <c r="JTI55" s="687"/>
      <c r="JTJ55" s="687"/>
      <c r="JTK55" s="687"/>
      <c r="JTL55" s="687"/>
      <c r="JTM55" s="687"/>
      <c r="JTN55" s="687"/>
      <c r="JTO55" s="687"/>
      <c r="JTP55" s="687"/>
      <c r="JTQ55" s="687"/>
      <c r="JTR55" s="687"/>
      <c r="JTS55" s="687"/>
      <c r="JTT55" s="687"/>
      <c r="JTU55" s="687"/>
      <c r="JTV55" s="687"/>
      <c r="JTW55" s="687"/>
      <c r="JTX55" s="687"/>
      <c r="JTY55" s="687"/>
      <c r="JTZ55" s="687"/>
      <c r="JUA55" s="687"/>
      <c r="JUB55" s="687"/>
      <c r="JUC55" s="687"/>
      <c r="JUD55" s="687"/>
      <c r="JUE55" s="687"/>
      <c r="JUF55" s="687"/>
      <c r="JUG55" s="687"/>
      <c r="JUH55" s="687"/>
      <c r="JUI55" s="687"/>
      <c r="JUJ55" s="687"/>
      <c r="JUK55" s="687"/>
      <c r="JUL55" s="687"/>
      <c r="JUM55" s="687"/>
      <c r="JUN55" s="687"/>
      <c r="JUO55" s="687"/>
      <c r="JUP55" s="687"/>
      <c r="JUQ55" s="687"/>
      <c r="JUR55" s="687"/>
      <c r="JUS55" s="687"/>
      <c r="JUT55" s="687"/>
      <c r="JUU55" s="687"/>
      <c r="JUV55" s="687"/>
      <c r="JUW55" s="687"/>
      <c r="JUX55" s="687"/>
      <c r="JUY55" s="687"/>
      <c r="JUZ55" s="687"/>
      <c r="JVA55" s="687"/>
      <c r="JVB55" s="687"/>
      <c r="JVC55" s="687"/>
      <c r="JVD55" s="687"/>
      <c r="JVE55" s="687"/>
      <c r="JVF55" s="687"/>
      <c r="JVG55" s="687"/>
      <c r="JVH55" s="687"/>
      <c r="JVI55" s="687"/>
      <c r="JVJ55" s="687"/>
      <c r="JVK55" s="687"/>
      <c r="JVL55" s="687"/>
      <c r="JVM55" s="687"/>
      <c r="JVN55" s="687"/>
      <c r="JVO55" s="687"/>
      <c r="JVP55" s="687"/>
      <c r="JVQ55" s="687"/>
      <c r="JVR55" s="687"/>
      <c r="JVS55" s="687"/>
      <c r="JVT55" s="687"/>
      <c r="JVU55" s="687"/>
      <c r="JVV55" s="687"/>
      <c r="JVW55" s="687"/>
      <c r="JVX55" s="687"/>
      <c r="JVY55" s="687"/>
      <c r="JVZ55" s="687"/>
      <c r="JWA55" s="687"/>
      <c r="JWB55" s="687"/>
      <c r="JWC55" s="687"/>
      <c r="JWD55" s="687"/>
      <c r="JWE55" s="687"/>
      <c r="JWF55" s="687"/>
      <c r="JWG55" s="687"/>
      <c r="JWH55" s="687"/>
      <c r="JWI55" s="687"/>
      <c r="JWJ55" s="687"/>
      <c r="JWK55" s="687"/>
      <c r="JWL55" s="687"/>
      <c r="JWM55" s="687"/>
      <c r="JWN55" s="687"/>
      <c r="JWO55" s="687"/>
      <c r="JWP55" s="687"/>
      <c r="JWQ55" s="687"/>
      <c r="JWR55" s="687"/>
      <c r="JWS55" s="687"/>
      <c r="JWT55" s="687"/>
      <c r="JWU55" s="687"/>
      <c r="JWV55" s="687"/>
      <c r="JWW55" s="687"/>
      <c r="JWX55" s="687"/>
      <c r="JWY55" s="687"/>
      <c r="JWZ55" s="687"/>
      <c r="JXA55" s="687"/>
      <c r="JXB55" s="687"/>
      <c r="JXC55" s="687"/>
      <c r="JXD55" s="687"/>
      <c r="JXE55" s="687"/>
      <c r="JXF55" s="687"/>
      <c r="JXG55" s="687"/>
      <c r="JXH55" s="687"/>
      <c r="JXI55" s="687"/>
      <c r="JXJ55" s="687"/>
      <c r="JXK55" s="687"/>
      <c r="JXL55" s="687"/>
      <c r="JXM55" s="687"/>
      <c r="JXN55" s="687"/>
      <c r="JXO55" s="687"/>
      <c r="JXP55" s="687"/>
      <c r="JXQ55" s="687"/>
      <c r="JXR55" s="687"/>
      <c r="JXS55" s="687"/>
      <c r="JXT55" s="687"/>
      <c r="JXU55" s="687"/>
      <c r="JXV55" s="687"/>
      <c r="JXW55" s="687"/>
      <c r="JXX55" s="687"/>
      <c r="JXY55" s="687"/>
      <c r="JXZ55" s="687"/>
      <c r="JYA55" s="687"/>
      <c r="JYB55" s="687"/>
      <c r="JYC55" s="687"/>
      <c r="JYD55" s="687"/>
      <c r="JYE55" s="687"/>
      <c r="JYF55" s="687"/>
      <c r="JYG55" s="687"/>
      <c r="JYH55" s="687"/>
      <c r="JYI55" s="687"/>
      <c r="JYJ55" s="687"/>
      <c r="JYK55" s="687"/>
      <c r="JYL55" s="687"/>
      <c r="JYM55" s="687"/>
      <c r="JYN55" s="687"/>
      <c r="JYO55" s="687"/>
      <c r="JYP55" s="687"/>
      <c r="JYQ55" s="687"/>
      <c r="JYR55" s="687"/>
      <c r="JYS55" s="687"/>
      <c r="JYT55" s="687"/>
      <c r="JYU55" s="687"/>
      <c r="JYV55" s="687"/>
      <c r="JYW55" s="687"/>
      <c r="JYX55" s="687"/>
      <c r="JYY55" s="687"/>
      <c r="JYZ55" s="687"/>
      <c r="JZA55" s="687"/>
      <c r="JZB55" s="687"/>
      <c r="JZC55" s="687"/>
      <c r="JZD55" s="687"/>
      <c r="JZE55" s="687"/>
      <c r="JZF55" s="687"/>
      <c r="JZG55" s="687"/>
      <c r="JZH55" s="687"/>
      <c r="JZI55" s="687"/>
      <c r="JZJ55" s="687"/>
      <c r="JZK55" s="687"/>
      <c r="JZL55" s="687"/>
      <c r="JZM55" s="687"/>
      <c r="JZN55" s="687"/>
      <c r="JZO55" s="687"/>
      <c r="JZP55" s="687"/>
      <c r="JZQ55" s="687"/>
      <c r="JZR55" s="687"/>
      <c r="JZS55" s="687"/>
      <c r="JZT55" s="687"/>
      <c r="JZU55" s="687"/>
      <c r="JZV55" s="687"/>
      <c r="JZW55" s="687"/>
      <c r="JZX55" s="687"/>
      <c r="JZY55" s="687"/>
      <c r="JZZ55" s="687"/>
      <c r="KAA55" s="687"/>
      <c r="KAB55" s="687"/>
      <c r="KAC55" s="687"/>
      <c r="KAD55" s="687"/>
      <c r="KAE55" s="687"/>
      <c r="KAF55" s="687"/>
      <c r="KAG55" s="687"/>
      <c r="KAH55" s="687"/>
      <c r="KAI55" s="687"/>
      <c r="KAJ55" s="687"/>
      <c r="KAK55" s="687"/>
      <c r="KAL55" s="687"/>
      <c r="KAM55" s="687"/>
      <c r="KAN55" s="687"/>
      <c r="KAO55" s="687"/>
      <c r="KAP55" s="687"/>
      <c r="KAQ55" s="687"/>
      <c r="KAR55" s="687"/>
      <c r="KAS55" s="687"/>
      <c r="KAT55" s="687"/>
      <c r="KAU55" s="687"/>
      <c r="KAV55" s="687"/>
      <c r="KAW55" s="687"/>
      <c r="KAX55" s="687"/>
      <c r="KAY55" s="687"/>
      <c r="KAZ55" s="687"/>
      <c r="KBA55" s="687"/>
      <c r="KBB55" s="687"/>
      <c r="KBC55" s="687"/>
      <c r="KBD55" s="687"/>
      <c r="KBE55" s="687"/>
      <c r="KBF55" s="687"/>
      <c r="KBG55" s="687"/>
      <c r="KBH55" s="687"/>
      <c r="KBI55" s="687"/>
      <c r="KBJ55" s="687"/>
      <c r="KBK55" s="687"/>
      <c r="KBL55" s="687"/>
      <c r="KBM55" s="687"/>
      <c r="KBN55" s="687"/>
      <c r="KBO55" s="687"/>
      <c r="KBP55" s="687"/>
      <c r="KBQ55" s="687"/>
      <c r="KBR55" s="687"/>
      <c r="KBS55" s="687"/>
      <c r="KBT55" s="687"/>
      <c r="KBU55" s="687"/>
      <c r="KBV55" s="687"/>
      <c r="KBW55" s="687"/>
      <c r="KBX55" s="687"/>
      <c r="KBY55" s="687"/>
      <c r="KBZ55" s="687"/>
      <c r="KCA55" s="687"/>
      <c r="KCB55" s="687"/>
      <c r="KCC55" s="687"/>
      <c r="KCD55" s="687"/>
      <c r="KCE55" s="687"/>
      <c r="KCF55" s="687"/>
      <c r="KCG55" s="687"/>
      <c r="KCH55" s="687"/>
      <c r="KCI55" s="687"/>
      <c r="KCJ55" s="687"/>
      <c r="KCK55" s="687"/>
      <c r="KCL55" s="687"/>
      <c r="KCM55" s="687"/>
      <c r="KCN55" s="687"/>
      <c r="KCO55" s="687"/>
      <c r="KCP55" s="687"/>
      <c r="KCQ55" s="687"/>
      <c r="KCR55" s="687"/>
      <c r="KCS55" s="687"/>
      <c r="KCT55" s="687"/>
      <c r="KCU55" s="687"/>
      <c r="KCV55" s="687"/>
      <c r="KCW55" s="687"/>
      <c r="KCX55" s="687"/>
      <c r="KCY55" s="687"/>
      <c r="KCZ55" s="687"/>
      <c r="KDA55" s="687"/>
      <c r="KDB55" s="687"/>
      <c r="KDC55" s="687"/>
      <c r="KDD55" s="687"/>
      <c r="KDE55" s="687"/>
      <c r="KDF55" s="687"/>
      <c r="KDG55" s="687"/>
      <c r="KDH55" s="687"/>
      <c r="KDI55" s="687"/>
      <c r="KDJ55" s="687"/>
      <c r="KDK55" s="687"/>
      <c r="KDL55" s="687"/>
      <c r="KDM55" s="687"/>
      <c r="KDN55" s="687"/>
      <c r="KDO55" s="687"/>
      <c r="KDP55" s="687"/>
      <c r="KDQ55" s="687"/>
      <c r="KDR55" s="687"/>
      <c r="KDS55" s="687"/>
      <c r="KDT55" s="687"/>
      <c r="KDU55" s="687"/>
      <c r="KDV55" s="687"/>
      <c r="KDW55" s="687"/>
      <c r="KDX55" s="687"/>
      <c r="KDY55" s="687"/>
      <c r="KDZ55" s="687"/>
      <c r="KEA55" s="687"/>
      <c r="KEB55" s="687"/>
      <c r="KEC55" s="687"/>
      <c r="KED55" s="687"/>
      <c r="KEE55" s="687"/>
      <c r="KEF55" s="687"/>
      <c r="KEG55" s="687"/>
      <c r="KEH55" s="687"/>
      <c r="KEI55" s="687"/>
      <c r="KEJ55" s="687"/>
      <c r="KEK55" s="687"/>
      <c r="KEL55" s="687"/>
      <c r="KEM55" s="687"/>
      <c r="KEN55" s="687"/>
      <c r="KEO55" s="687"/>
      <c r="KEP55" s="687"/>
      <c r="KEQ55" s="687"/>
      <c r="KER55" s="687"/>
      <c r="KES55" s="687"/>
      <c r="KET55" s="687"/>
      <c r="KEU55" s="687"/>
      <c r="KEV55" s="687"/>
      <c r="KEW55" s="687"/>
      <c r="KEX55" s="687"/>
      <c r="KEY55" s="687"/>
      <c r="KEZ55" s="687"/>
      <c r="KFA55" s="687"/>
      <c r="KFB55" s="687"/>
      <c r="KFC55" s="687"/>
      <c r="KFD55" s="687"/>
      <c r="KFE55" s="687"/>
      <c r="KFF55" s="687"/>
      <c r="KFG55" s="687"/>
      <c r="KFH55" s="687"/>
      <c r="KFI55" s="687"/>
      <c r="KFJ55" s="687"/>
      <c r="KFK55" s="687"/>
      <c r="KFL55" s="687"/>
      <c r="KFM55" s="687"/>
      <c r="KFN55" s="687"/>
      <c r="KFO55" s="687"/>
      <c r="KFP55" s="687"/>
      <c r="KFQ55" s="687"/>
      <c r="KFR55" s="687"/>
      <c r="KFS55" s="687"/>
      <c r="KFT55" s="687"/>
      <c r="KFU55" s="687"/>
      <c r="KFV55" s="687"/>
      <c r="KFW55" s="687"/>
      <c r="KFX55" s="687"/>
      <c r="KFY55" s="687"/>
      <c r="KFZ55" s="687"/>
      <c r="KGA55" s="687"/>
      <c r="KGB55" s="687"/>
      <c r="KGC55" s="687"/>
      <c r="KGD55" s="687"/>
      <c r="KGE55" s="687"/>
      <c r="KGF55" s="687"/>
      <c r="KGG55" s="687"/>
      <c r="KGH55" s="687"/>
      <c r="KGI55" s="687"/>
      <c r="KGJ55" s="687"/>
      <c r="KGK55" s="687"/>
      <c r="KGL55" s="687"/>
      <c r="KGM55" s="687"/>
      <c r="KGN55" s="687"/>
      <c r="KGO55" s="687"/>
      <c r="KGP55" s="687"/>
      <c r="KGQ55" s="687"/>
      <c r="KGR55" s="687"/>
      <c r="KGS55" s="687"/>
      <c r="KGT55" s="687"/>
      <c r="KGU55" s="687"/>
      <c r="KGV55" s="687"/>
      <c r="KGW55" s="687"/>
      <c r="KGX55" s="687"/>
      <c r="KGY55" s="687"/>
      <c r="KGZ55" s="687"/>
      <c r="KHA55" s="687"/>
      <c r="KHB55" s="687"/>
      <c r="KHC55" s="687"/>
      <c r="KHD55" s="687"/>
      <c r="KHE55" s="687"/>
      <c r="KHF55" s="687"/>
      <c r="KHG55" s="687"/>
      <c r="KHH55" s="687"/>
      <c r="KHI55" s="687"/>
      <c r="KHJ55" s="687"/>
      <c r="KHK55" s="687"/>
      <c r="KHL55" s="687"/>
      <c r="KHM55" s="687"/>
      <c r="KHN55" s="687"/>
      <c r="KHO55" s="687"/>
      <c r="KHP55" s="687"/>
      <c r="KHQ55" s="687"/>
      <c r="KHR55" s="687"/>
      <c r="KHS55" s="687"/>
      <c r="KHT55" s="687"/>
      <c r="KHU55" s="687"/>
      <c r="KHV55" s="687"/>
      <c r="KHW55" s="687"/>
      <c r="KHX55" s="687"/>
      <c r="KHY55" s="687"/>
      <c r="KHZ55" s="687"/>
      <c r="KIA55" s="687"/>
      <c r="KIB55" s="687"/>
      <c r="KIC55" s="687"/>
      <c r="KID55" s="687"/>
      <c r="KIE55" s="687"/>
      <c r="KIF55" s="687"/>
      <c r="KIG55" s="687"/>
      <c r="KIH55" s="687"/>
      <c r="KII55" s="687"/>
      <c r="KIJ55" s="687"/>
      <c r="KIK55" s="687"/>
      <c r="KIL55" s="687"/>
      <c r="KIM55" s="687"/>
      <c r="KIN55" s="687"/>
      <c r="KIO55" s="687"/>
      <c r="KIP55" s="687"/>
      <c r="KIQ55" s="687"/>
      <c r="KIR55" s="687"/>
      <c r="KIS55" s="687"/>
      <c r="KIT55" s="687"/>
      <c r="KIU55" s="687"/>
      <c r="KIV55" s="687"/>
      <c r="KIW55" s="687"/>
      <c r="KIX55" s="687"/>
      <c r="KIY55" s="687"/>
      <c r="KIZ55" s="687"/>
      <c r="KJA55" s="687"/>
      <c r="KJB55" s="687"/>
      <c r="KJC55" s="687"/>
      <c r="KJD55" s="687"/>
      <c r="KJE55" s="687"/>
      <c r="KJF55" s="687"/>
      <c r="KJG55" s="687"/>
      <c r="KJH55" s="687"/>
      <c r="KJI55" s="687"/>
      <c r="KJJ55" s="687"/>
      <c r="KJK55" s="687"/>
      <c r="KJL55" s="687"/>
      <c r="KJM55" s="687"/>
      <c r="KJN55" s="687"/>
      <c r="KJO55" s="687"/>
      <c r="KJP55" s="687"/>
      <c r="KJQ55" s="687"/>
      <c r="KJR55" s="687"/>
      <c r="KJS55" s="687"/>
      <c r="KJT55" s="687"/>
      <c r="KJU55" s="687"/>
      <c r="KJV55" s="687"/>
      <c r="KJW55" s="687"/>
      <c r="KJX55" s="687"/>
      <c r="KJY55" s="687"/>
      <c r="KJZ55" s="687"/>
      <c r="KKA55" s="687"/>
      <c r="KKB55" s="687"/>
      <c r="KKC55" s="687"/>
      <c r="KKD55" s="687"/>
      <c r="KKE55" s="687"/>
      <c r="KKF55" s="687"/>
      <c r="KKG55" s="687"/>
      <c r="KKH55" s="687"/>
      <c r="KKI55" s="687"/>
      <c r="KKJ55" s="687"/>
      <c r="KKK55" s="687"/>
      <c r="KKL55" s="687"/>
      <c r="KKM55" s="687"/>
      <c r="KKN55" s="687"/>
      <c r="KKO55" s="687"/>
      <c r="KKP55" s="687"/>
      <c r="KKQ55" s="687"/>
      <c r="KKR55" s="687"/>
      <c r="KKS55" s="687"/>
      <c r="KKT55" s="687"/>
      <c r="KKU55" s="687"/>
      <c r="KKV55" s="687"/>
      <c r="KKW55" s="687"/>
      <c r="KKX55" s="687"/>
      <c r="KKY55" s="687"/>
      <c r="KKZ55" s="687"/>
      <c r="KLA55" s="687"/>
      <c r="KLB55" s="687"/>
      <c r="KLC55" s="687"/>
      <c r="KLD55" s="687"/>
      <c r="KLE55" s="687"/>
      <c r="KLF55" s="687"/>
      <c r="KLG55" s="687"/>
      <c r="KLH55" s="687"/>
      <c r="KLI55" s="687"/>
      <c r="KLJ55" s="687"/>
      <c r="KLK55" s="687"/>
      <c r="KLL55" s="687"/>
      <c r="KLM55" s="687"/>
      <c r="KLN55" s="687"/>
      <c r="KLO55" s="687"/>
      <c r="KLP55" s="687"/>
      <c r="KLQ55" s="687"/>
      <c r="KLR55" s="687"/>
      <c r="KLS55" s="687"/>
      <c r="KLT55" s="687"/>
      <c r="KLU55" s="687"/>
      <c r="KLV55" s="687"/>
      <c r="KLW55" s="687"/>
      <c r="KLX55" s="687"/>
      <c r="KLY55" s="687"/>
      <c r="KLZ55" s="687"/>
      <c r="KMA55" s="687"/>
      <c r="KMB55" s="687"/>
      <c r="KMC55" s="687"/>
      <c r="KMD55" s="687"/>
      <c r="KME55" s="687"/>
      <c r="KMF55" s="687"/>
      <c r="KMG55" s="687"/>
      <c r="KMH55" s="687"/>
      <c r="KMI55" s="687"/>
      <c r="KMJ55" s="687"/>
      <c r="KMK55" s="687"/>
      <c r="KML55" s="687"/>
      <c r="KMM55" s="687"/>
      <c r="KMN55" s="687"/>
      <c r="KMO55" s="687"/>
      <c r="KMP55" s="687"/>
      <c r="KMQ55" s="687"/>
      <c r="KMR55" s="687"/>
      <c r="KMS55" s="687"/>
      <c r="KMT55" s="687"/>
      <c r="KMU55" s="687"/>
      <c r="KMV55" s="687"/>
      <c r="KMW55" s="687"/>
      <c r="KMX55" s="687"/>
      <c r="KMY55" s="687"/>
      <c r="KMZ55" s="687"/>
      <c r="KNA55" s="687"/>
      <c r="KNB55" s="687"/>
      <c r="KNC55" s="687"/>
      <c r="KND55" s="687"/>
      <c r="KNE55" s="687"/>
      <c r="KNF55" s="687"/>
      <c r="KNG55" s="687"/>
      <c r="KNH55" s="687"/>
      <c r="KNI55" s="687"/>
      <c r="KNJ55" s="687"/>
      <c r="KNK55" s="687"/>
      <c r="KNL55" s="687"/>
      <c r="KNM55" s="687"/>
      <c r="KNN55" s="687"/>
      <c r="KNO55" s="687"/>
      <c r="KNP55" s="687"/>
      <c r="KNQ55" s="687"/>
      <c r="KNR55" s="687"/>
      <c r="KNS55" s="687"/>
      <c r="KNT55" s="687"/>
      <c r="KNU55" s="687"/>
      <c r="KNV55" s="687"/>
      <c r="KNW55" s="687"/>
      <c r="KNX55" s="687"/>
      <c r="KNY55" s="687"/>
      <c r="KNZ55" s="687"/>
      <c r="KOA55" s="687"/>
      <c r="KOB55" s="687"/>
      <c r="KOC55" s="687"/>
      <c r="KOD55" s="687"/>
      <c r="KOE55" s="687"/>
      <c r="KOF55" s="687"/>
      <c r="KOG55" s="687"/>
      <c r="KOH55" s="687"/>
      <c r="KOI55" s="687"/>
      <c r="KOJ55" s="687"/>
      <c r="KOK55" s="687"/>
      <c r="KOL55" s="687"/>
      <c r="KOM55" s="687"/>
      <c r="KON55" s="687"/>
      <c r="KOO55" s="687"/>
      <c r="KOP55" s="687"/>
      <c r="KOQ55" s="687"/>
      <c r="KOR55" s="687"/>
      <c r="KOS55" s="687"/>
      <c r="KOT55" s="687"/>
      <c r="KOU55" s="687"/>
      <c r="KOV55" s="687"/>
      <c r="KOW55" s="687"/>
      <c r="KOX55" s="687"/>
      <c r="KOY55" s="687"/>
      <c r="KOZ55" s="687"/>
      <c r="KPA55" s="687"/>
      <c r="KPB55" s="687"/>
      <c r="KPC55" s="687"/>
      <c r="KPD55" s="687"/>
      <c r="KPE55" s="687"/>
      <c r="KPF55" s="687"/>
      <c r="KPG55" s="687"/>
      <c r="KPH55" s="687"/>
      <c r="KPI55" s="687"/>
      <c r="KPJ55" s="687"/>
      <c r="KPK55" s="687"/>
      <c r="KPL55" s="687"/>
      <c r="KPM55" s="687"/>
      <c r="KPN55" s="687"/>
      <c r="KPO55" s="687"/>
      <c r="KPP55" s="687"/>
      <c r="KPQ55" s="687"/>
      <c r="KPR55" s="687"/>
      <c r="KPS55" s="687"/>
      <c r="KPT55" s="687"/>
      <c r="KPU55" s="687"/>
      <c r="KPV55" s="687"/>
      <c r="KPW55" s="687"/>
      <c r="KPX55" s="687"/>
      <c r="KPY55" s="687"/>
      <c r="KPZ55" s="687"/>
      <c r="KQA55" s="687"/>
      <c r="KQB55" s="687"/>
      <c r="KQC55" s="687"/>
      <c r="KQD55" s="687"/>
      <c r="KQE55" s="687"/>
      <c r="KQF55" s="687"/>
      <c r="KQG55" s="687"/>
      <c r="KQH55" s="687"/>
      <c r="KQI55" s="687"/>
      <c r="KQJ55" s="687"/>
      <c r="KQK55" s="687"/>
      <c r="KQL55" s="687"/>
      <c r="KQM55" s="687"/>
      <c r="KQN55" s="687"/>
      <c r="KQO55" s="687"/>
      <c r="KQP55" s="687"/>
      <c r="KQQ55" s="687"/>
      <c r="KQR55" s="687"/>
      <c r="KQS55" s="687"/>
      <c r="KQT55" s="687"/>
      <c r="KQU55" s="687"/>
      <c r="KQV55" s="687"/>
      <c r="KQW55" s="687"/>
      <c r="KQX55" s="687"/>
      <c r="KQY55" s="687"/>
      <c r="KQZ55" s="687"/>
      <c r="KRA55" s="687"/>
      <c r="KRB55" s="687"/>
      <c r="KRC55" s="687"/>
      <c r="KRD55" s="687"/>
      <c r="KRE55" s="687"/>
      <c r="KRF55" s="687"/>
      <c r="KRG55" s="687"/>
      <c r="KRH55" s="687"/>
      <c r="KRI55" s="687"/>
      <c r="KRJ55" s="687"/>
      <c r="KRK55" s="687"/>
      <c r="KRL55" s="687"/>
      <c r="KRM55" s="687"/>
      <c r="KRN55" s="687"/>
      <c r="KRO55" s="687"/>
      <c r="KRP55" s="687"/>
      <c r="KRQ55" s="687"/>
      <c r="KRR55" s="687"/>
      <c r="KRS55" s="687"/>
      <c r="KRT55" s="687"/>
      <c r="KRU55" s="687"/>
      <c r="KRV55" s="687"/>
      <c r="KRW55" s="687"/>
      <c r="KRX55" s="687"/>
      <c r="KRY55" s="687"/>
      <c r="KRZ55" s="687"/>
      <c r="KSA55" s="687"/>
      <c r="KSB55" s="687"/>
      <c r="KSC55" s="687"/>
      <c r="KSD55" s="687"/>
      <c r="KSE55" s="687"/>
      <c r="KSF55" s="687"/>
      <c r="KSG55" s="687"/>
      <c r="KSH55" s="687"/>
      <c r="KSI55" s="687"/>
      <c r="KSJ55" s="687"/>
      <c r="KSK55" s="687"/>
      <c r="KSL55" s="687"/>
      <c r="KSM55" s="687"/>
      <c r="KSN55" s="687"/>
      <c r="KSO55" s="687"/>
      <c r="KSP55" s="687"/>
      <c r="KSQ55" s="687"/>
      <c r="KSR55" s="687"/>
      <c r="KSS55" s="687"/>
      <c r="KST55" s="687"/>
      <c r="KSU55" s="687"/>
      <c r="KSV55" s="687"/>
      <c r="KSW55" s="687"/>
      <c r="KSX55" s="687"/>
      <c r="KSY55" s="687"/>
      <c r="KSZ55" s="687"/>
      <c r="KTA55" s="687"/>
      <c r="KTB55" s="687"/>
      <c r="KTC55" s="687"/>
      <c r="KTD55" s="687"/>
      <c r="KTE55" s="687"/>
      <c r="KTF55" s="687"/>
      <c r="KTG55" s="687"/>
      <c r="KTH55" s="687"/>
      <c r="KTI55" s="687"/>
      <c r="KTJ55" s="687"/>
      <c r="KTK55" s="687"/>
      <c r="KTL55" s="687"/>
      <c r="KTM55" s="687"/>
      <c r="KTN55" s="687"/>
      <c r="KTO55" s="687"/>
      <c r="KTP55" s="687"/>
      <c r="KTQ55" s="687"/>
      <c r="KTR55" s="687"/>
      <c r="KTS55" s="687"/>
      <c r="KTT55" s="687"/>
      <c r="KTU55" s="687"/>
      <c r="KTV55" s="687"/>
      <c r="KTW55" s="687"/>
      <c r="KTX55" s="687"/>
      <c r="KTY55" s="687"/>
      <c r="KTZ55" s="687"/>
      <c r="KUA55" s="687"/>
      <c r="KUB55" s="687"/>
      <c r="KUC55" s="687"/>
      <c r="KUD55" s="687"/>
      <c r="KUE55" s="687"/>
      <c r="KUF55" s="687"/>
      <c r="KUG55" s="687"/>
      <c r="KUH55" s="687"/>
      <c r="KUI55" s="687"/>
      <c r="KUJ55" s="687"/>
      <c r="KUK55" s="687"/>
      <c r="KUL55" s="687"/>
      <c r="KUM55" s="687"/>
      <c r="KUN55" s="687"/>
      <c r="KUO55" s="687"/>
      <c r="KUP55" s="687"/>
      <c r="KUQ55" s="687"/>
      <c r="KUR55" s="687"/>
      <c r="KUS55" s="687"/>
      <c r="KUT55" s="687"/>
      <c r="KUU55" s="687"/>
      <c r="KUV55" s="687"/>
      <c r="KUW55" s="687"/>
      <c r="KUX55" s="687"/>
      <c r="KUY55" s="687"/>
      <c r="KUZ55" s="687"/>
      <c r="KVA55" s="687"/>
      <c r="KVB55" s="687"/>
      <c r="KVC55" s="687"/>
      <c r="KVD55" s="687"/>
      <c r="KVE55" s="687"/>
      <c r="KVF55" s="687"/>
      <c r="KVG55" s="687"/>
      <c r="KVH55" s="687"/>
      <c r="KVI55" s="687"/>
      <c r="KVJ55" s="687"/>
      <c r="KVK55" s="687"/>
      <c r="KVL55" s="687"/>
      <c r="KVM55" s="687"/>
      <c r="KVN55" s="687"/>
      <c r="KVO55" s="687"/>
      <c r="KVP55" s="687"/>
      <c r="KVQ55" s="687"/>
      <c r="KVR55" s="687"/>
      <c r="KVS55" s="687"/>
      <c r="KVT55" s="687"/>
      <c r="KVU55" s="687"/>
      <c r="KVV55" s="687"/>
      <c r="KVW55" s="687"/>
      <c r="KVX55" s="687"/>
      <c r="KVY55" s="687"/>
      <c r="KVZ55" s="687"/>
      <c r="KWA55" s="687"/>
      <c r="KWB55" s="687"/>
      <c r="KWC55" s="687"/>
      <c r="KWD55" s="687"/>
      <c r="KWE55" s="687"/>
      <c r="KWF55" s="687"/>
      <c r="KWG55" s="687"/>
      <c r="KWH55" s="687"/>
      <c r="KWI55" s="687"/>
      <c r="KWJ55" s="687"/>
      <c r="KWK55" s="687"/>
      <c r="KWL55" s="687"/>
      <c r="KWM55" s="687"/>
      <c r="KWN55" s="687"/>
      <c r="KWO55" s="687"/>
      <c r="KWP55" s="687"/>
      <c r="KWQ55" s="687"/>
      <c r="KWR55" s="687"/>
      <c r="KWS55" s="687"/>
      <c r="KWT55" s="687"/>
      <c r="KWU55" s="687"/>
      <c r="KWV55" s="687"/>
      <c r="KWW55" s="687"/>
      <c r="KWX55" s="687"/>
      <c r="KWY55" s="687"/>
      <c r="KWZ55" s="687"/>
      <c r="KXA55" s="687"/>
      <c r="KXB55" s="687"/>
      <c r="KXC55" s="687"/>
      <c r="KXD55" s="687"/>
      <c r="KXE55" s="687"/>
      <c r="KXF55" s="687"/>
      <c r="KXG55" s="687"/>
      <c r="KXH55" s="687"/>
      <c r="KXI55" s="687"/>
      <c r="KXJ55" s="687"/>
      <c r="KXK55" s="687"/>
      <c r="KXL55" s="687"/>
      <c r="KXM55" s="687"/>
      <c r="KXN55" s="687"/>
      <c r="KXO55" s="687"/>
      <c r="KXP55" s="687"/>
      <c r="KXQ55" s="687"/>
      <c r="KXR55" s="687"/>
      <c r="KXS55" s="687"/>
      <c r="KXT55" s="687"/>
      <c r="KXU55" s="687"/>
      <c r="KXV55" s="687"/>
      <c r="KXW55" s="687"/>
      <c r="KXX55" s="687"/>
      <c r="KXY55" s="687"/>
      <c r="KXZ55" s="687"/>
      <c r="KYA55" s="687"/>
      <c r="KYB55" s="687"/>
      <c r="KYC55" s="687"/>
      <c r="KYD55" s="687"/>
      <c r="KYE55" s="687"/>
      <c r="KYF55" s="687"/>
      <c r="KYG55" s="687"/>
      <c r="KYH55" s="687"/>
      <c r="KYI55" s="687"/>
      <c r="KYJ55" s="687"/>
      <c r="KYK55" s="687"/>
      <c r="KYL55" s="687"/>
      <c r="KYM55" s="687"/>
      <c r="KYN55" s="687"/>
      <c r="KYO55" s="687"/>
      <c r="KYP55" s="687"/>
      <c r="KYQ55" s="687"/>
      <c r="KYR55" s="687"/>
      <c r="KYS55" s="687"/>
      <c r="KYT55" s="687"/>
      <c r="KYU55" s="687"/>
      <c r="KYV55" s="687"/>
      <c r="KYW55" s="687"/>
      <c r="KYX55" s="687"/>
      <c r="KYY55" s="687"/>
      <c r="KYZ55" s="687"/>
      <c r="KZA55" s="687"/>
      <c r="KZB55" s="687"/>
      <c r="KZC55" s="687"/>
      <c r="KZD55" s="687"/>
      <c r="KZE55" s="687"/>
      <c r="KZF55" s="687"/>
      <c r="KZG55" s="687"/>
      <c r="KZH55" s="687"/>
      <c r="KZI55" s="687"/>
      <c r="KZJ55" s="687"/>
      <c r="KZK55" s="687"/>
      <c r="KZL55" s="687"/>
      <c r="KZM55" s="687"/>
      <c r="KZN55" s="687"/>
      <c r="KZO55" s="687"/>
      <c r="KZP55" s="687"/>
      <c r="KZQ55" s="687"/>
      <c r="KZR55" s="687"/>
      <c r="KZS55" s="687"/>
      <c r="KZT55" s="687"/>
      <c r="KZU55" s="687"/>
      <c r="KZV55" s="687"/>
      <c r="KZW55" s="687"/>
      <c r="KZX55" s="687"/>
      <c r="KZY55" s="687"/>
      <c r="KZZ55" s="687"/>
      <c r="LAA55" s="687"/>
      <c r="LAB55" s="687"/>
      <c r="LAC55" s="687"/>
      <c r="LAD55" s="687"/>
      <c r="LAE55" s="687"/>
      <c r="LAF55" s="687"/>
      <c r="LAG55" s="687"/>
      <c r="LAH55" s="687"/>
      <c r="LAI55" s="687"/>
      <c r="LAJ55" s="687"/>
      <c r="LAK55" s="687"/>
      <c r="LAL55" s="687"/>
      <c r="LAM55" s="687"/>
      <c r="LAN55" s="687"/>
      <c r="LAO55" s="687"/>
      <c r="LAP55" s="687"/>
      <c r="LAQ55" s="687"/>
      <c r="LAR55" s="687"/>
      <c r="LAS55" s="687"/>
      <c r="LAT55" s="687"/>
      <c r="LAU55" s="687"/>
      <c r="LAV55" s="687"/>
      <c r="LAW55" s="687"/>
      <c r="LAX55" s="687"/>
      <c r="LAY55" s="687"/>
      <c r="LAZ55" s="687"/>
      <c r="LBA55" s="687"/>
      <c r="LBB55" s="687"/>
      <c r="LBC55" s="687"/>
      <c r="LBD55" s="687"/>
      <c r="LBE55" s="687"/>
      <c r="LBF55" s="687"/>
      <c r="LBG55" s="687"/>
      <c r="LBH55" s="687"/>
      <c r="LBI55" s="687"/>
      <c r="LBJ55" s="687"/>
      <c r="LBK55" s="687"/>
      <c r="LBL55" s="687"/>
      <c r="LBM55" s="687"/>
      <c r="LBN55" s="687"/>
      <c r="LBO55" s="687"/>
      <c r="LBP55" s="687"/>
      <c r="LBQ55" s="687"/>
      <c r="LBR55" s="687"/>
      <c r="LBS55" s="687"/>
      <c r="LBT55" s="687"/>
      <c r="LBU55" s="687"/>
      <c r="LBV55" s="687"/>
      <c r="LBW55" s="687"/>
      <c r="LBX55" s="687"/>
      <c r="LBY55" s="687"/>
      <c r="LBZ55" s="687"/>
      <c r="LCA55" s="687"/>
      <c r="LCB55" s="687"/>
      <c r="LCC55" s="687"/>
      <c r="LCD55" s="687"/>
      <c r="LCE55" s="687"/>
      <c r="LCF55" s="687"/>
      <c r="LCG55" s="687"/>
      <c r="LCH55" s="687"/>
      <c r="LCI55" s="687"/>
      <c r="LCJ55" s="687"/>
      <c r="LCK55" s="687"/>
      <c r="LCL55" s="687"/>
      <c r="LCM55" s="687"/>
      <c r="LCN55" s="687"/>
      <c r="LCO55" s="687"/>
      <c r="LCP55" s="687"/>
      <c r="LCQ55" s="687"/>
      <c r="LCR55" s="687"/>
      <c r="LCS55" s="687"/>
      <c r="LCT55" s="687"/>
      <c r="LCU55" s="687"/>
      <c r="LCV55" s="687"/>
      <c r="LCW55" s="687"/>
      <c r="LCX55" s="687"/>
      <c r="LCY55" s="687"/>
      <c r="LCZ55" s="687"/>
      <c r="LDA55" s="687"/>
      <c r="LDB55" s="687"/>
      <c r="LDC55" s="687"/>
      <c r="LDD55" s="687"/>
      <c r="LDE55" s="687"/>
      <c r="LDF55" s="687"/>
      <c r="LDG55" s="687"/>
      <c r="LDH55" s="687"/>
      <c r="LDI55" s="687"/>
      <c r="LDJ55" s="687"/>
      <c r="LDK55" s="687"/>
      <c r="LDL55" s="687"/>
      <c r="LDM55" s="687"/>
      <c r="LDN55" s="687"/>
      <c r="LDO55" s="687"/>
      <c r="LDP55" s="687"/>
      <c r="LDQ55" s="687"/>
      <c r="LDR55" s="687"/>
      <c r="LDS55" s="687"/>
      <c r="LDT55" s="687"/>
      <c r="LDU55" s="687"/>
      <c r="LDV55" s="687"/>
      <c r="LDW55" s="687"/>
      <c r="LDX55" s="687"/>
      <c r="LDY55" s="687"/>
      <c r="LDZ55" s="687"/>
      <c r="LEA55" s="687"/>
      <c r="LEB55" s="687"/>
      <c r="LEC55" s="687"/>
      <c r="LED55" s="687"/>
      <c r="LEE55" s="687"/>
      <c r="LEF55" s="687"/>
      <c r="LEG55" s="687"/>
      <c r="LEH55" s="687"/>
      <c r="LEI55" s="687"/>
      <c r="LEJ55" s="687"/>
      <c r="LEK55" s="687"/>
      <c r="LEL55" s="687"/>
      <c r="LEM55" s="687"/>
      <c r="LEN55" s="687"/>
      <c r="LEO55" s="687"/>
      <c r="LEP55" s="687"/>
      <c r="LEQ55" s="687"/>
      <c r="LER55" s="687"/>
      <c r="LES55" s="687"/>
      <c r="LET55" s="687"/>
      <c r="LEU55" s="687"/>
      <c r="LEV55" s="687"/>
      <c r="LEW55" s="687"/>
      <c r="LEX55" s="687"/>
      <c r="LEY55" s="687"/>
      <c r="LEZ55" s="687"/>
      <c r="LFA55" s="687"/>
      <c r="LFB55" s="687"/>
      <c r="LFC55" s="687"/>
      <c r="LFD55" s="687"/>
      <c r="LFE55" s="687"/>
      <c r="LFF55" s="687"/>
      <c r="LFG55" s="687"/>
      <c r="LFH55" s="687"/>
      <c r="LFI55" s="687"/>
      <c r="LFJ55" s="687"/>
      <c r="LFK55" s="687"/>
      <c r="LFL55" s="687"/>
      <c r="LFM55" s="687"/>
      <c r="LFN55" s="687"/>
      <c r="LFO55" s="687"/>
      <c r="LFP55" s="687"/>
      <c r="LFQ55" s="687"/>
      <c r="LFR55" s="687"/>
      <c r="LFS55" s="687"/>
      <c r="LFT55" s="687"/>
      <c r="LFU55" s="687"/>
      <c r="LFV55" s="687"/>
      <c r="LFW55" s="687"/>
      <c r="LFX55" s="687"/>
      <c r="LFY55" s="687"/>
      <c r="LFZ55" s="687"/>
      <c r="LGA55" s="687"/>
      <c r="LGB55" s="687"/>
      <c r="LGC55" s="687"/>
      <c r="LGD55" s="687"/>
      <c r="LGE55" s="687"/>
      <c r="LGF55" s="687"/>
      <c r="LGG55" s="687"/>
      <c r="LGH55" s="687"/>
      <c r="LGI55" s="687"/>
      <c r="LGJ55" s="687"/>
      <c r="LGK55" s="687"/>
      <c r="LGL55" s="687"/>
      <c r="LGM55" s="687"/>
      <c r="LGN55" s="687"/>
      <c r="LGO55" s="687"/>
      <c r="LGP55" s="687"/>
      <c r="LGQ55" s="687"/>
      <c r="LGR55" s="687"/>
      <c r="LGS55" s="687"/>
      <c r="LGT55" s="687"/>
      <c r="LGU55" s="687"/>
      <c r="LGV55" s="687"/>
      <c r="LGW55" s="687"/>
      <c r="LGX55" s="687"/>
      <c r="LGY55" s="687"/>
      <c r="LGZ55" s="687"/>
      <c r="LHA55" s="687"/>
      <c r="LHB55" s="687"/>
      <c r="LHC55" s="687"/>
      <c r="LHD55" s="687"/>
      <c r="LHE55" s="687"/>
      <c r="LHF55" s="687"/>
      <c r="LHG55" s="687"/>
      <c r="LHH55" s="687"/>
      <c r="LHI55" s="687"/>
      <c r="LHJ55" s="687"/>
      <c r="LHK55" s="687"/>
      <c r="LHL55" s="687"/>
      <c r="LHM55" s="687"/>
      <c r="LHN55" s="687"/>
      <c r="LHO55" s="687"/>
      <c r="LHP55" s="687"/>
      <c r="LHQ55" s="687"/>
      <c r="LHR55" s="687"/>
      <c r="LHS55" s="687"/>
      <c r="LHT55" s="687"/>
      <c r="LHU55" s="687"/>
      <c r="LHV55" s="687"/>
      <c r="LHW55" s="687"/>
      <c r="LHX55" s="687"/>
      <c r="LHY55" s="687"/>
      <c r="LHZ55" s="687"/>
      <c r="LIA55" s="687"/>
      <c r="LIB55" s="687"/>
      <c r="LIC55" s="687"/>
      <c r="LID55" s="687"/>
      <c r="LIE55" s="687"/>
      <c r="LIF55" s="687"/>
      <c r="LIG55" s="687"/>
      <c r="LIH55" s="687"/>
      <c r="LII55" s="687"/>
      <c r="LIJ55" s="687"/>
      <c r="LIK55" s="687"/>
      <c r="LIL55" s="687"/>
      <c r="LIM55" s="687"/>
      <c r="LIN55" s="687"/>
      <c r="LIO55" s="687"/>
      <c r="LIP55" s="687"/>
      <c r="LIQ55" s="687"/>
      <c r="LIR55" s="687"/>
      <c r="LIS55" s="687"/>
      <c r="LIT55" s="687"/>
      <c r="LIU55" s="687"/>
      <c r="LIV55" s="687"/>
      <c r="LIW55" s="687"/>
      <c r="LIX55" s="687"/>
      <c r="LIY55" s="687"/>
      <c r="LIZ55" s="687"/>
      <c r="LJA55" s="687"/>
      <c r="LJB55" s="687"/>
      <c r="LJC55" s="687"/>
      <c r="LJD55" s="687"/>
      <c r="LJE55" s="687"/>
      <c r="LJF55" s="687"/>
      <c r="LJG55" s="687"/>
      <c r="LJH55" s="687"/>
      <c r="LJI55" s="687"/>
      <c r="LJJ55" s="687"/>
      <c r="LJK55" s="687"/>
      <c r="LJL55" s="687"/>
      <c r="LJM55" s="687"/>
      <c r="LJN55" s="687"/>
      <c r="LJO55" s="687"/>
      <c r="LJP55" s="687"/>
      <c r="LJQ55" s="687"/>
      <c r="LJR55" s="687"/>
      <c r="LJS55" s="687"/>
      <c r="LJT55" s="687"/>
      <c r="LJU55" s="687"/>
      <c r="LJV55" s="687"/>
      <c r="LJW55" s="687"/>
      <c r="LJX55" s="687"/>
      <c r="LJY55" s="687"/>
      <c r="LJZ55" s="687"/>
      <c r="LKA55" s="687"/>
      <c r="LKB55" s="687"/>
      <c r="LKC55" s="687"/>
      <c r="LKD55" s="687"/>
      <c r="LKE55" s="687"/>
      <c r="LKF55" s="687"/>
      <c r="LKG55" s="687"/>
      <c r="LKH55" s="687"/>
      <c r="LKI55" s="687"/>
      <c r="LKJ55" s="687"/>
      <c r="LKK55" s="687"/>
      <c r="LKL55" s="687"/>
      <c r="LKM55" s="687"/>
      <c r="LKN55" s="687"/>
      <c r="LKO55" s="687"/>
      <c r="LKP55" s="687"/>
      <c r="LKQ55" s="687"/>
      <c r="LKR55" s="687"/>
      <c r="LKS55" s="687"/>
      <c r="LKT55" s="687"/>
      <c r="LKU55" s="687"/>
      <c r="LKV55" s="687"/>
      <c r="LKW55" s="687"/>
      <c r="LKX55" s="687"/>
      <c r="LKY55" s="687"/>
      <c r="LKZ55" s="687"/>
      <c r="LLA55" s="687"/>
      <c r="LLB55" s="687"/>
      <c r="LLC55" s="687"/>
      <c r="LLD55" s="687"/>
      <c r="LLE55" s="687"/>
      <c r="LLF55" s="687"/>
      <c r="LLG55" s="687"/>
      <c r="LLH55" s="687"/>
      <c r="LLI55" s="687"/>
      <c r="LLJ55" s="687"/>
      <c r="LLK55" s="687"/>
      <c r="LLL55" s="687"/>
      <c r="LLM55" s="687"/>
      <c r="LLN55" s="687"/>
      <c r="LLO55" s="687"/>
      <c r="LLP55" s="687"/>
      <c r="LLQ55" s="687"/>
      <c r="LLR55" s="687"/>
      <c r="LLS55" s="687"/>
      <c r="LLT55" s="687"/>
      <c r="LLU55" s="687"/>
      <c r="LLV55" s="687"/>
      <c r="LLW55" s="687"/>
      <c r="LLX55" s="687"/>
      <c r="LLY55" s="687"/>
      <c r="LLZ55" s="687"/>
      <c r="LMA55" s="687"/>
      <c r="LMB55" s="687"/>
      <c r="LMC55" s="687"/>
      <c r="LMD55" s="687"/>
      <c r="LME55" s="687"/>
      <c r="LMF55" s="687"/>
      <c r="LMG55" s="687"/>
      <c r="LMH55" s="687"/>
      <c r="LMI55" s="687"/>
      <c r="LMJ55" s="687"/>
      <c r="LMK55" s="687"/>
      <c r="LML55" s="687"/>
      <c r="LMM55" s="687"/>
      <c r="LMN55" s="687"/>
      <c r="LMO55" s="687"/>
      <c r="LMP55" s="687"/>
      <c r="LMQ55" s="687"/>
      <c r="LMR55" s="687"/>
      <c r="LMS55" s="687"/>
      <c r="LMT55" s="687"/>
      <c r="LMU55" s="687"/>
      <c r="LMV55" s="687"/>
      <c r="LMW55" s="687"/>
      <c r="LMX55" s="687"/>
      <c r="LMY55" s="687"/>
      <c r="LMZ55" s="687"/>
      <c r="LNA55" s="687"/>
      <c r="LNB55" s="687"/>
      <c r="LNC55" s="687"/>
      <c r="LND55" s="687"/>
      <c r="LNE55" s="687"/>
      <c r="LNF55" s="687"/>
      <c r="LNG55" s="687"/>
      <c r="LNH55" s="687"/>
      <c r="LNI55" s="687"/>
      <c r="LNJ55" s="687"/>
      <c r="LNK55" s="687"/>
      <c r="LNL55" s="687"/>
      <c r="LNM55" s="687"/>
      <c r="LNN55" s="687"/>
      <c r="LNO55" s="687"/>
      <c r="LNP55" s="687"/>
      <c r="LNQ55" s="687"/>
      <c r="LNR55" s="687"/>
      <c r="LNS55" s="687"/>
      <c r="LNT55" s="687"/>
      <c r="LNU55" s="687"/>
      <c r="LNV55" s="687"/>
      <c r="LNW55" s="687"/>
      <c r="LNX55" s="687"/>
      <c r="LNY55" s="687"/>
      <c r="LNZ55" s="687"/>
      <c r="LOA55" s="687"/>
      <c r="LOB55" s="687"/>
      <c r="LOC55" s="687"/>
      <c r="LOD55" s="687"/>
      <c r="LOE55" s="687"/>
      <c r="LOF55" s="687"/>
      <c r="LOG55" s="687"/>
      <c r="LOH55" s="687"/>
      <c r="LOI55" s="687"/>
      <c r="LOJ55" s="687"/>
      <c r="LOK55" s="687"/>
      <c r="LOL55" s="687"/>
      <c r="LOM55" s="687"/>
      <c r="LON55" s="687"/>
      <c r="LOO55" s="687"/>
      <c r="LOP55" s="687"/>
      <c r="LOQ55" s="687"/>
      <c r="LOR55" s="687"/>
      <c r="LOS55" s="687"/>
      <c r="LOT55" s="687"/>
      <c r="LOU55" s="687"/>
      <c r="LOV55" s="687"/>
      <c r="LOW55" s="687"/>
      <c r="LOX55" s="687"/>
      <c r="LOY55" s="687"/>
      <c r="LOZ55" s="687"/>
      <c r="LPA55" s="687"/>
      <c r="LPB55" s="687"/>
      <c r="LPC55" s="687"/>
      <c r="LPD55" s="687"/>
      <c r="LPE55" s="687"/>
      <c r="LPF55" s="687"/>
      <c r="LPG55" s="687"/>
      <c r="LPH55" s="687"/>
      <c r="LPI55" s="687"/>
      <c r="LPJ55" s="687"/>
      <c r="LPK55" s="687"/>
      <c r="LPL55" s="687"/>
      <c r="LPM55" s="687"/>
      <c r="LPN55" s="687"/>
      <c r="LPO55" s="687"/>
      <c r="LPP55" s="687"/>
      <c r="LPQ55" s="687"/>
      <c r="LPR55" s="687"/>
      <c r="LPS55" s="687"/>
      <c r="LPT55" s="687"/>
      <c r="LPU55" s="687"/>
      <c r="LPV55" s="687"/>
      <c r="LPW55" s="687"/>
      <c r="LPX55" s="687"/>
      <c r="LPY55" s="687"/>
      <c r="LPZ55" s="687"/>
      <c r="LQA55" s="687"/>
      <c r="LQB55" s="687"/>
      <c r="LQC55" s="687"/>
      <c r="LQD55" s="687"/>
      <c r="LQE55" s="687"/>
      <c r="LQF55" s="687"/>
      <c r="LQG55" s="687"/>
      <c r="LQH55" s="687"/>
      <c r="LQI55" s="687"/>
      <c r="LQJ55" s="687"/>
      <c r="LQK55" s="687"/>
      <c r="LQL55" s="687"/>
      <c r="LQM55" s="687"/>
      <c r="LQN55" s="687"/>
      <c r="LQO55" s="687"/>
      <c r="LQP55" s="687"/>
      <c r="LQQ55" s="687"/>
      <c r="LQR55" s="687"/>
      <c r="LQS55" s="687"/>
      <c r="LQT55" s="687"/>
      <c r="LQU55" s="687"/>
      <c r="LQV55" s="687"/>
      <c r="LQW55" s="687"/>
      <c r="LQX55" s="687"/>
      <c r="LQY55" s="687"/>
      <c r="LQZ55" s="687"/>
      <c r="LRA55" s="687"/>
      <c r="LRB55" s="687"/>
      <c r="LRC55" s="687"/>
      <c r="LRD55" s="687"/>
      <c r="LRE55" s="687"/>
      <c r="LRF55" s="687"/>
      <c r="LRG55" s="687"/>
      <c r="LRH55" s="687"/>
      <c r="LRI55" s="687"/>
      <c r="LRJ55" s="687"/>
      <c r="LRK55" s="687"/>
      <c r="LRL55" s="687"/>
      <c r="LRM55" s="687"/>
      <c r="LRN55" s="687"/>
      <c r="LRO55" s="687"/>
      <c r="LRP55" s="687"/>
      <c r="LRQ55" s="687"/>
      <c r="LRR55" s="687"/>
      <c r="LRS55" s="687"/>
      <c r="LRT55" s="687"/>
      <c r="LRU55" s="687"/>
      <c r="LRV55" s="687"/>
      <c r="LRW55" s="687"/>
      <c r="LRX55" s="687"/>
      <c r="LRY55" s="687"/>
      <c r="LRZ55" s="687"/>
      <c r="LSA55" s="687"/>
      <c r="LSB55" s="687"/>
      <c r="LSC55" s="687"/>
      <c r="LSD55" s="687"/>
      <c r="LSE55" s="687"/>
      <c r="LSF55" s="687"/>
      <c r="LSG55" s="687"/>
      <c r="LSH55" s="687"/>
      <c r="LSI55" s="687"/>
      <c r="LSJ55" s="687"/>
      <c r="LSK55" s="687"/>
      <c r="LSL55" s="687"/>
      <c r="LSM55" s="687"/>
      <c r="LSN55" s="687"/>
      <c r="LSO55" s="687"/>
      <c r="LSP55" s="687"/>
      <c r="LSQ55" s="687"/>
      <c r="LSR55" s="687"/>
      <c r="LSS55" s="687"/>
      <c r="LST55" s="687"/>
      <c r="LSU55" s="687"/>
      <c r="LSV55" s="687"/>
      <c r="LSW55" s="687"/>
      <c r="LSX55" s="687"/>
      <c r="LSY55" s="687"/>
      <c r="LSZ55" s="687"/>
      <c r="LTA55" s="687"/>
      <c r="LTB55" s="687"/>
      <c r="LTC55" s="687"/>
      <c r="LTD55" s="687"/>
      <c r="LTE55" s="687"/>
      <c r="LTF55" s="687"/>
      <c r="LTG55" s="687"/>
      <c r="LTH55" s="687"/>
      <c r="LTI55" s="687"/>
      <c r="LTJ55" s="687"/>
      <c r="LTK55" s="687"/>
      <c r="LTL55" s="687"/>
      <c r="LTM55" s="687"/>
      <c r="LTN55" s="687"/>
      <c r="LTO55" s="687"/>
      <c r="LTP55" s="687"/>
      <c r="LTQ55" s="687"/>
      <c r="LTR55" s="687"/>
      <c r="LTS55" s="687"/>
      <c r="LTT55" s="687"/>
      <c r="LTU55" s="687"/>
      <c r="LTV55" s="687"/>
      <c r="LTW55" s="687"/>
      <c r="LTX55" s="687"/>
      <c r="LTY55" s="687"/>
      <c r="LTZ55" s="687"/>
      <c r="LUA55" s="687"/>
      <c r="LUB55" s="687"/>
      <c r="LUC55" s="687"/>
      <c r="LUD55" s="687"/>
      <c r="LUE55" s="687"/>
      <c r="LUF55" s="687"/>
      <c r="LUG55" s="687"/>
      <c r="LUH55" s="687"/>
      <c r="LUI55" s="687"/>
      <c r="LUJ55" s="687"/>
      <c r="LUK55" s="687"/>
      <c r="LUL55" s="687"/>
      <c r="LUM55" s="687"/>
      <c r="LUN55" s="687"/>
      <c r="LUO55" s="687"/>
      <c r="LUP55" s="687"/>
      <c r="LUQ55" s="687"/>
      <c r="LUR55" s="687"/>
      <c r="LUS55" s="687"/>
      <c r="LUT55" s="687"/>
      <c r="LUU55" s="687"/>
      <c r="LUV55" s="687"/>
      <c r="LUW55" s="687"/>
      <c r="LUX55" s="687"/>
      <c r="LUY55" s="687"/>
      <c r="LUZ55" s="687"/>
      <c r="LVA55" s="687"/>
      <c r="LVB55" s="687"/>
      <c r="LVC55" s="687"/>
      <c r="LVD55" s="687"/>
      <c r="LVE55" s="687"/>
      <c r="LVF55" s="687"/>
      <c r="LVG55" s="687"/>
      <c r="LVH55" s="687"/>
      <c r="LVI55" s="687"/>
      <c r="LVJ55" s="687"/>
      <c r="LVK55" s="687"/>
      <c r="LVL55" s="687"/>
      <c r="LVM55" s="687"/>
      <c r="LVN55" s="687"/>
      <c r="LVO55" s="687"/>
      <c r="LVP55" s="687"/>
      <c r="LVQ55" s="687"/>
      <c r="LVR55" s="687"/>
      <c r="LVS55" s="687"/>
      <c r="LVT55" s="687"/>
      <c r="LVU55" s="687"/>
      <c r="LVV55" s="687"/>
      <c r="LVW55" s="687"/>
      <c r="LVX55" s="687"/>
      <c r="LVY55" s="687"/>
      <c r="LVZ55" s="687"/>
      <c r="LWA55" s="687"/>
      <c r="LWB55" s="687"/>
      <c r="LWC55" s="687"/>
      <c r="LWD55" s="687"/>
      <c r="LWE55" s="687"/>
      <c r="LWF55" s="687"/>
      <c r="LWG55" s="687"/>
      <c r="LWH55" s="687"/>
      <c r="LWI55" s="687"/>
      <c r="LWJ55" s="687"/>
      <c r="LWK55" s="687"/>
      <c r="LWL55" s="687"/>
      <c r="LWM55" s="687"/>
      <c r="LWN55" s="687"/>
      <c r="LWO55" s="687"/>
      <c r="LWP55" s="687"/>
      <c r="LWQ55" s="687"/>
      <c r="LWR55" s="687"/>
      <c r="LWS55" s="687"/>
      <c r="LWT55" s="687"/>
      <c r="LWU55" s="687"/>
      <c r="LWV55" s="687"/>
      <c r="LWW55" s="687"/>
      <c r="LWX55" s="687"/>
      <c r="LWY55" s="687"/>
      <c r="LWZ55" s="687"/>
      <c r="LXA55" s="687"/>
      <c r="LXB55" s="687"/>
      <c r="LXC55" s="687"/>
      <c r="LXD55" s="687"/>
      <c r="LXE55" s="687"/>
      <c r="LXF55" s="687"/>
      <c r="LXG55" s="687"/>
      <c r="LXH55" s="687"/>
      <c r="LXI55" s="687"/>
      <c r="LXJ55" s="687"/>
      <c r="LXK55" s="687"/>
      <c r="LXL55" s="687"/>
      <c r="LXM55" s="687"/>
      <c r="LXN55" s="687"/>
      <c r="LXO55" s="687"/>
      <c r="LXP55" s="687"/>
      <c r="LXQ55" s="687"/>
      <c r="LXR55" s="687"/>
      <c r="LXS55" s="687"/>
      <c r="LXT55" s="687"/>
      <c r="LXU55" s="687"/>
      <c r="LXV55" s="687"/>
      <c r="LXW55" s="687"/>
      <c r="LXX55" s="687"/>
      <c r="LXY55" s="687"/>
      <c r="LXZ55" s="687"/>
      <c r="LYA55" s="687"/>
      <c r="LYB55" s="687"/>
      <c r="LYC55" s="687"/>
      <c r="LYD55" s="687"/>
      <c r="LYE55" s="687"/>
      <c r="LYF55" s="687"/>
      <c r="LYG55" s="687"/>
      <c r="LYH55" s="687"/>
      <c r="LYI55" s="687"/>
      <c r="LYJ55" s="687"/>
      <c r="LYK55" s="687"/>
      <c r="LYL55" s="687"/>
      <c r="LYM55" s="687"/>
      <c r="LYN55" s="687"/>
      <c r="LYO55" s="687"/>
      <c r="LYP55" s="687"/>
      <c r="LYQ55" s="687"/>
      <c r="LYR55" s="687"/>
      <c r="LYS55" s="687"/>
      <c r="LYT55" s="687"/>
      <c r="LYU55" s="687"/>
      <c r="LYV55" s="687"/>
      <c r="LYW55" s="687"/>
      <c r="LYX55" s="687"/>
      <c r="LYY55" s="687"/>
      <c r="LYZ55" s="687"/>
      <c r="LZA55" s="687"/>
      <c r="LZB55" s="687"/>
      <c r="LZC55" s="687"/>
      <c r="LZD55" s="687"/>
      <c r="LZE55" s="687"/>
      <c r="LZF55" s="687"/>
      <c r="LZG55" s="687"/>
      <c r="LZH55" s="687"/>
      <c r="LZI55" s="687"/>
      <c r="LZJ55" s="687"/>
      <c r="LZK55" s="687"/>
      <c r="LZL55" s="687"/>
      <c r="LZM55" s="687"/>
      <c r="LZN55" s="687"/>
      <c r="LZO55" s="687"/>
      <c r="LZP55" s="687"/>
      <c r="LZQ55" s="687"/>
      <c r="LZR55" s="687"/>
      <c r="LZS55" s="687"/>
      <c r="LZT55" s="687"/>
      <c r="LZU55" s="687"/>
      <c r="LZV55" s="687"/>
      <c r="LZW55" s="687"/>
      <c r="LZX55" s="687"/>
      <c r="LZY55" s="687"/>
      <c r="LZZ55" s="687"/>
      <c r="MAA55" s="687"/>
      <c r="MAB55" s="687"/>
      <c r="MAC55" s="687"/>
      <c r="MAD55" s="687"/>
      <c r="MAE55" s="687"/>
      <c r="MAF55" s="687"/>
      <c r="MAG55" s="687"/>
      <c r="MAH55" s="687"/>
      <c r="MAI55" s="687"/>
      <c r="MAJ55" s="687"/>
      <c r="MAK55" s="687"/>
      <c r="MAL55" s="687"/>
      <c r="MAM55" s="687"/>
      <c r="MAN55" s="687"/>
      <c r="MAO55" s="687"/>
      <c r="MAP55" s="687"/>
      <c r="MAQ55" s="687"/>
      <c r="MAR55" s="687"/>
      <c r="MAS55" s="687"/>
      <c r="MAT55" s="687"/>
      <c r="MAU55" s="687"/>
      <c r="MAV55" s="687"/>
      <c r="MAW55" s="687"/>
      <c r="MAX55" s="687"/>
      <c r="MAY55" s="687"/>
      <c r="MAZ55" s="687"/>
      <c r="MBA55" s="687"/>
      <c r="MBB55" s="687"/>
      <c r="MBC55" s="687"/>
      <c r="MBD55" s="687"/>
      <c r="MBE55" s="687"/>
      <c r="MBF55" s="687"/>
      <c r="MBG55" s="687"/>
      <c r="MBH55" s="687"/>
      <c r="MBI55" s="687"/>
      <c r="MBJ55" s="687"/>
      <c r="MBK55" s="687"/>
      <c r="MBL55" s="687"/>
      <c r="MBM55" s="687"/>
      <c r="MBN55" s="687"/>
      <c r="MBO55" s="687"/>
      <c r="MBP55" s="687"/>
      <c r="MBQ55" s="687"/>
      <c r="MBR55" s="687"/>
      <c r="MBS55" s="687"/>
      <c r="MBT55" s="687"/>
      <c r="MBU55" s="687"/>
      <c r="MBV55" s="687"/>
      <c r="MBW55" s="687"/>
      <c r="MBX55" s="687"/>
      <c r="MBY55" s="687"/>
      <c r="MBZ55" s="687"/>
      <c r="MCA55" s="687"/>
      <c r="MCB55" s="687"/>
      <c r="MCC55" s="687"/>
      <c r="MCD55" s="687"/>
      <c r="MCE55" s="687"/>
      <c r="MCF55" s="687"/>
      <c r="MCG55" s="687"/>
      <c r="MCH55" s="687"/>
      <c r="MCI55" s="687"/>
      <c r="MCJ55" s="687"/>
      <c r="MCK55" s="687"/>
      <c r="MCL55" s="687"/>
      <c r="MCM55" s="687"/>
      <c r="MCN55" s="687"/>
      <c r="MCO55" s="687"/>
      <c r="MCP55" s="687"/>
      <c r="MCQ55" s="687"/>
      <c r="MCR55" s="687"/>
      <c r="MCS55" s="687"/>
      <c r="MCT55" s="687"/>
      <c r="MCU55" s="687"/>
      <c r="MCV55" s="687"/>
      <c r="MCW55" s="687"/>
      <c r="MCX55" s="687"/>
      <c r="MCY55" s="687"/>
      <c r="MCZ55" s="687"/>
      <c r="MDA55" s="687"/>
      <c r="MDB55" s="687"/>
      <c r="MDC55" s="687"/>
      <c r="MDD55" s="687"/>
      <c r="MDE55" s="687"/>
      <c r="MDF55" s="687"/>
      <c r="MDG55" s="687"/>
      <c r="MDH55" s="687"/>
      <c r="MDI55" s="687"/>
      <c r="MDJ55" s="687"/>
      <c r="MDK55" s="687"/>
      <c r="MDL55" s="687"/>
      <c r="MDM55" s="687"/>
      <c r="MDN55" s="687"/>
      <c r="MDO55" s="687"/>
      <c r="MDP55" s="687"/>
      <c r="MDQ55" s="687"/>
      <c r="MDR55" s="687"/>
      <c r="MDS55" s="687"/>
      <c r="MDT55" s="687"/>
      <c r="MDU55" s="687"/>
      <c r="MDV55" s="687"/>
      <c r="MDW55" s="687"/>
      <c r="MDX55" s="687"/>
      <c r="MDY55" s="687"/>
      <c r="MDZ55" s="687"/>
      <c r="MEA55" s="687"/>
      <c r="MEB55" s="687"/>
      <c r="MEC55" s="687"/>
      <c r="MED55" s="687"/>
      <c r="MEE55" s="687"/>
      <c r="MEF55" s="687"/>
      <c r="MEG55" s="687"/>
      <c r="MEH55" s="687"/>
      <c r="MEI55" s="687"/>
      <c r="MEJ55" s="687"/>
      <c r="MEK55" s="687"/>
      <c r="MEL55" s="687"/>
      <c r="MEM55" s="687"/>
      <c r="MEN55" s="687"/>
      <c r="MEO55" s="687"/>
      <c r="MEP55" s="687"/>
      <c r="MEQ55" s="687"/>
      <c r="MER55" s="687"/>
      <c r="MES55" s="687"/>
      <c r="MET55" s="687"/>
      <c r="MEU55" s="687"/>
      <c r="MEV55" s="687"/>
      <c r="MEW55" s="687"/>
      <c r="MEX55" s="687"/>
      <c r="MEY55" s="687"/>
      <c r="MEZ55" s="687"/>
      <c r="MFA55" s="687"/>
      <c r="MFB55" s="687"/>
      <c r="MFC55" s="687"/>
      <c r="MFD55" s="687"/>
      <c r="MFE55" s="687"/>
      <c r="MFF55" s="687"/>
      <c r="MFG55" s="687"/>
      <c r="MFH55" s="687"/>
      <c r="MFI55" s="687"/>
      <c r="MFJ55" s="687"/>
      <c r="MFK55" s="687"/>
      <c r="MFL55" s="687"/>
      <c r="MFM55" s="687"/>
      <c r="MFN55" s="687"/>
      <c r="MFO55" s="687"/>
      <c r="MFP55" s="687"/>
      <c r="MFQ55" s="687"/>
      <c r="MFR55" s="687"/>
      <c r="MFS55" s="687"/>
      <c r="MFT55" s="687"/>
      <c r="MFU55" s="687"/>
      <c r="MFV55" s="687"/>
      <c r="MFW55" s="687"/>
      <c r="MFX55" s="687"/>
      <c r="MFY55" s="687"/>
      <c r="MFZ55" s="687"/>
      <c r="MGA55" s="687"/>
      <c r="MGB55" s="687"/>
      <c r="MGC55" s="687"/>
      <c r="MGD55" s="687"/>
      <c r="MGE55" s="687"/>
      <c r="MGF55" s="687"/>
      <c r="MGG55" s="687"/>
      <c r="MGH55" s="687"/>
      <c r="MGI55" s="687"/>
      <c r="MGJ55" s="687"/>
      <c r="MGK55" s="687"/>
      <c r="MGL55" s="687"/>
      <c r="MGM55" s="687"/>
      <c r="MGN55" s="687"/>
      <c r="MGO55" s="687"/>
      <c r="MGP55" s="687"/>
      <c r="MGQ55" s="687"/>
      <c r="MGR55" s="687"/>
      <c r="MGS55" s="687"/>
      <c r="MGT55" s="687"/>
      <c r="MGU55" s="687"/>
      <c r="MGV55" s="687"/>
      <c r="MGW55" s="687"/>
      <c r="MGX55" s="687"/>
      <c r="MGY55" s="687"/>
      <c r="MGZ55" s="687"/>
      <c r="MHA55" s="687"/>
      <c r="MHB55" s="687"/>
      <c r="MHC55" s="687"/>
      <c r="MHD55" s="687"/>
      <c r="MHE55" s="687"/>
      <c r="MHF55" s="687"/>
      <c r="MHG55" s="687"/>
      <c r="MHH55" s="687"/>
      <c r="MHI55" s="687"/>
      <c r="MHJ55" s="687"/>
      <c r="MHK55" s="687"/>
      <c r="MHL55" s="687"/>
      <c r="MHM55" s="687"/>
      <c r="MHN55" s="687"/>
      <c r="MHO55" s="687"/>
      <c r="MHP55" s="687"/>
      <c r="MHQ55" s="687"/>
      <c r="MHR55" s="687"/>
      <c r="MHS55" s="687"/>
      <c r="MHT55" s="687"/>
      <c r="MHU55" s="687"/>
      <c r="MHV55" s="687"/>
      <c r="MHW55" s="687"/>
      <c r="MHX55" s="687"/>
      <c r="MHY55" s="687"/>
      <c r="MHZ55" s="687"/>
      <c r="MIA55" s="687"/>
      <c r="MIB55" s="687"/>
      <c r="MIC55" s="687"/>
      <c r="MID55" s="687"/>
      <c r="MIE55" s="687"/>
      <c r="MIF55" s="687"/>
      <c r="MIG55" s="687"/>
      <c r="MIH55" s="687"/>
      <c r="MII55" s="687"/>
      <c r="MIJ55" s="687"/>
      <c r="MIK55" s="687"/>
      <c r="MIL55" s="687"/>
      <c r="MIM55" s="687"/>
      <c r="MIN55" s="687"/>
      <c r="MIO55" s="687"/>
      <c r="MIP55" s="687"/>
      <c r="MIQ55" s="687"/>
      <c r="MIR55" s="687"/>
      <c r="MIS55" s="687"/>
      <c r="MIT55" s="687"/>
      <c r="MIU55" s="687"/>
      <c r="MIV55" s="687"/>
      <c r="MIW55" s="687"/>
      <c r="MIX55" s="687"/>
      <c r="MIY55" s="687"/>
      <c r="MIZ55" s="687"/>
      <c r="MJA55" s="687"/>
      <c r="MJB55" s="687"/>
      <c r="MJC55" s="687"/>
      <c r="MJD55" s="687"/>
      <c r="MJE55" s="687"/>
      <c r="MJF55" s="687"/>
      <c r="MJG55" s="687"/>
      <c r="MJH55" s="687"/>
      <c r="MJI55" s="687"/>
      <c r="MJJ55" s="687"/>
      <c r="MJK55" s="687"/>
      <c r="MJL55" s="687"/>
      <c r="MJM55" s="687"/>
      <c r="MJN55" s="687"/>
      <c r="MJO55" s="687"/>
      <c r="MJP55" s="687"/>
      <c r="MJQ55" s="687"/>
      <c r="MJR55" s="687"/>
      <c r="MJS55" s="687"/>
      <c r="MJT55" s="687"/>
      <c r="MJU55" s="687"/>
      <c r="MJV55" s="687"/>
      <c r="MJW55" s="687"/>
      <c r="MJX55" s="687"/>
      <c r="MJY55" s="687"/>
      <c r="MJZ55" s="687"/>
      <c r="MKA55" s="687"/>
      <c r="MKB55" s="687"/>
      <c r="MKC55" s="687"/>
      <c r="MKD55" s="687"/>
      <c r="MKE55" s="687"/>
      <c r="MKF55" s="687"/>
      <c r="MKG55" s="687"/>
      <c r="MKH55" s="687"/>
      <c r="MKI55" s="687"/>
      <c r="MKJ55" s="687"/>
      <c r="MKK55" s="687"/>
      <c r="MKL55" s="687"/>
      <c r="MKM55" s="687"/>
      <c r="MKN55" s="687"/>
      <c r="MKO55" s="687"/>
      <c r="MKP55" s="687"/>
      <c r="MKQ55" s="687"/>
      <c r="MKR55" s="687"/>
      <c r="MKS55" s="687"/>
      <c r="MKT55" s="687"/>
      <c r="MKU55" s="687"/>
      <c r="MKV55" s="687"/>
      <c r="MKW55" s="687"/>
      <c r="MKX55" s="687"/>
      <c r="MKY55" s="687"/>
      <c r="MKZ55" s="687"/>
      <c r="MLA55" s="687"/>
      <c r="MLB55" s="687"/>
      <c r="MLC55" s="687"/>
      <c r="MLD55" s="687"/>
      <c r="MLE55" s="687"/>
      <c r="MLF55" s="687"/>
      <c r="MLG55" s="687"/>
      <c r="MLH55" s="687"/>
      <c r="MLI55" s="687"/>
      <c r="MLJ55" s="687"/>
      <c r="MLK55" s="687"/>
      <c r="MLL55" s="687"/>
      <c r="MLM55" s="687"/>
      <c r="MLN55" s="687"/>
      <c r="MLO55" s="687"/>
      <c r="MLP55" s="687"/>
      <c r="MLQ55" s="687"/>
      <c r="MLR55" s="687"/>
      <c r="MLS55" s="687"/>
      <c r="MLT55" s="687"/>
      <c r="MLU55" s="687"/>
      <c r="MLV55" s="687"/>
      <c r="MLW55" s="687"/>
      <c r="MLX55" s="687"/>
      <c r="MLY55" s="687"/>
      <c r="MLZ55" s="687"/>
      <c r="MMA55" s="687"/>
      <c r="MMB55" s="687"/>
      <c r="MMC55" s="687"/>
      <c r="MMD55" s="687"/>
      <c r="MME55" s="687"/>
      <c r="MMF55" s="687"/>
      <c r="MMG55" s="687"/>
      <c r="MMH55" s="687"/>
      <c r="MMI55" s="687"/>
      <c r="MMJ55" s="687"/>
      <c r="MMK55" s="687"/>
      <c r="MML55" s="687"/>
      <c r="MMM55" s="687"/>
      <c r="MMN55" s="687"/>
      <c r="MMO55" s="687"/>
      <c r="MMP55" s="687"/>
      <c r="MMQ55" s="687"/>
      <c r="MMR55" s="687"/>
      <c r="MMS55" s="687"/>
      <c r="MMT55" s="687"/>
      <c r="MMU55" s="687"/>
      <c r="MMV55" s="687"/>
      <c r="MMW55" s="687"/>
      <c r="MMX55" s="687"/>
      <c r="MMY55" s="687"/>
      <c r="MMZ55" s="687"/>
      <c r="MNA55" s="687"/>
      <c r="MNB55" s="687"/>
      <c r="MNC55" s="687"/>
      <c r="MND55" s="687"/>
      <c r="MNE55" s="687"/>
      <c r="MNF55" s="687"/>
      <c r="MNG55" s="687"/>
      <c r="MNH55" s="687"/>
      <c r="MNI55" s="687"/>
      <c r="MNJ55" s="687"/>
      <c r="MNK55" s="687"/>
      <c r="MNL55" s="687"/>
      <c r="MNM55" s="687"/>
      <c r="MNN55" s="687"/>
      <c r="MNO55" s="687"/>
      <c r="MNP55" s="687"/>
      <c r="MNQ55" s="687"/>
      <c r="MNR55" s="687"/>
      <c r="MNS55" s="687"/>
      <c r="MNT55" s="687"/>
      <c r="MNU55" s="687"/>
      <c r="MNV55" s="687"/>
      <c r="MNW55" s="687"/>
      <c r="MNX55" s="687"/>
      <c r="MNY55" s="687"/>
      <c r="MNZ55" s="687"/>
      <c r="MOA55" s="687"/>
      <c r="MOB55" s="687"/>
      <c r="MOC55" s="687"/>
      <c r="MOD55" s="687"/>
      <c r="MOE55" s="687"/>
      <c r="MOF55" s="687"/>
      <c r="MOG55" s="687"/>
      <c r="MOH55" s="687"/>
      <c r="MOI55" s="687"/>
      <c r="MOJ55" s="687"/>
      <c r="MOK55" s="687"/>
      <c r="MOL55" s="687"/>
      <c r="MOM55" s="687"/>
      <c r="MON55" s="687"/>
      <c r="MOO55" s="687"/>
      <c r="MOP55" s="687"/>
      <c r="MOQ55" s="687"/>
      <c r="MOR55" s="687"/>
      <c r="MOS55" s="687"/>
      <c r="MOT55" s="687"/>
      <c r="MOU55" s="687"/>
      <c r="MOV55" s="687"/>
      <c r="MOW55" s="687"/>
      <c r="MOX55" s="687"/>
      <c r="MOY55" s="687"/>
      <c r="MOZ55" s="687"/>
      <c r="MPA55" s="687"/>
      <c r="MPB55" s="687"/>
      <c r="MPC55" s="687"/>
      <c r="MPD55" s="687"/>
      <c r="MPE55" s="687"/>
      <c r="MPF55" s="687"/>
      <c r="MPG55" s="687"/>
      <c r="MPH55" s="687"/>
      <c r="MPI55" s="687"/>
      <c r="MPJ55" s="687"/>
      <c r="MPK55" s="687"/>
      <c r="MPL55" s="687"/>
      <c r="MPM55" s="687"/>
      <c r="MPN55" s="687"/>
      <c r="MPO55" s="687"/>
      <c r="MPP55" s="687"/>
      <c r="MPQ55" s="687"/>
      <c r="MPR55" s="687"/>
      <c r="MPS55" s="687"/>
      <c r="MPT55" s="687"/>
      <c r="MPU55" s="687"/>
      <c r="MPV55" s="687"/>
      <c r="MPW55" s="687"/>
      <c r="MPX55" s="687"/>
      <c r="MPY55" s="687"/>
      <c r="MPZ55" s="687"/>
      <c r="MQA55" s="687"/>
      <c r="MQB55" s="687"/>
      <c r="MQC55" s="687"/>
      <c r="MQD55" s="687"/>
      <c r="MQE55" s="687"/>
      <c r="MQF55" s="687"/>
      <c r="MQG55" s="687"/>
      <c r="MQH55" s="687"/>
      <c r="MQI55" s="687"/>
      <c r="MQJ55" s="687"/>
      <c r="MQK55" s="687"/>
      <c r="MQL55" s="687"/>
      <c r="MQM55" s="687"/>
      <c r="MQN55" s="687"/>
      <c r="MQO55" s="687"/>
      <c r="MQP55" s="687"/>
      <c r="MQQ55" s="687"/>
      <c r="MQR55" s="687"/>
      <c r="MQS55" s="687"/>
      <c r="MQT55" s="687"/>
      <c r="MQU55" s="687"/>
      <c r="MQV55" s="687"/>
      <c r="MQW55" s="687"/>
      <c r="MQX55" s="687"/>
      <c r="MQY55" s="687"/>
      <c r="MQZ55" s="687"/>
      <c r="MRA55" s="687"/>
      <c r="MRB55" s="687"/>
      <c r="MRC55" s="687"/>
      <c r="MRD55" s="687"/>
      <c r="MRE55" s="687"/>
      <c r="MRF55" s="687"/>
      <c r="MRG55" s="687"/>
      <c r="MRH55" s="687"/>
      <c r="MRI55" s="687"/>
      <c r="MRJ55" s="687"/>
      <c r="MRK55" s="687"/>
      <c r="MRL55" s="687"/>
      <c r="MRM55" s="687"/>
      <c r="MRN55" s="687"/>
      <c r="MRO55" s="687"/>
      <c r="MRP55" s="687"/>
      <c r="MRQ55" s="687"/>
      <c r="MRR55" s="687"/>
      <c r="MRS55" s="687"/>
      <c r="MRT55" s="687"/>
      <c r="MRU55" s="687"/>
      <c r="MRV55" s="687"/>
      <c r="MRW55" s="687"/>
      <c r="MRX55" s="687"/>
      <c r="MRY55" s="687"/>
      <c r="MRZ55" s="687"/>
      <c r="MSA55" s="687"/>
      <c r="MSB55" s="687"/>
      <c r="MSC55" s="687"/>
      <c r="MSD55" s="687"/>
      <c r="MSE55" s="687"/>
      <c r="MSF55" s="687"/>
      <c r="MSG55" s="687"/>
      <c r="MSH55" s="687"/>
      <c r="MSI55" s="687"/>
      <c r="MSJ55" s="687"/>
      <c r="MSK55" s="687"/>
      <c r="MSL55" s="687"/>
      <c r="MSM55" s="687"/>
      <c r="MSN55" s="687"/>
      <c r="MSO55" s="687"/>
      <c r="MSP55" s="687"/>
      <c r="MSQ55" s="687"/>
      <c r="MSR55" s="687"/>
      <c r="MSS55" s="687"/>
      <c r="MST55" s="687"/>
      <c r="MSU55" s="687"/>
      <c r="MSV55" s="687"/>
      <c r="MSW55" s="687"/>
      <c r="MSX55" s="687"/>
      <c r="MSY55" s="687"/>
      <c r="MSZ55" s="687"/>
      <c r="MTA55" s="687"/>
      <c r="MTB55" s="687"/>
      <c r="MTC55" s="687"/>
      <c r="MTD55" s="687"/>
      <c r="MTE55" s="687"/>
      <c r="MTF55" s="687"/>
      <c r="MTG55" s="687"/>
      <c r="MTH55" s="687"/>
      <c r="MTI55" s="687"/>
      <c r="MTJ55" s="687"/>
      <c r="MTK55" s="687"/>
      <c r="MTL55" s="687"/>
      <c r="MTM55" s="687"/>
      <c r="MTN55" s="687"/>
      <c r="MTO55" s="687"/>
      <c r="MTP55" s="687"/>
      <c r="MTQ55" s="687"/>
      <c r="MTR55" s="687"/>
      <c r="MTS55" s="687"/>
      <c r="MTT55" s="687"/>
      <c r="MTU55" s="687"/>
      <c r="MTV55" s="687"/>
      <c r="MTW55" s="687"/>
      <c r="MTX55" s="687"/>
      <c r="MTY55" s="687"/>
      <c r="MTZ55" s="687"/>
      <c r="MUA55" s="687"/>
      <c r="MUB55" s="687"/>
      <c r="MUC55" s="687"/>
      <c r="MUD55" s="687"/>
      <c r="MUE55" s="687"/>
      <c r="MUF55" s="687"/>
      <c r="MUG55" s="687"/>
      <c r="MUH55" s="687"/>
      <c r="MUI55" s="687"/>
      <c r="MUJ55" s="687"/>
      <c r="MUK55" s="687"/>
      <c r="MUL55" s="687"/>
      <c r="MUM55" s="687"/>
      <c r="MUN55" s="687"/>
      <c r="MUO55" s="687"/>
      <c r="MUP55" s="687"/>
      <c r="MUQ55" s="687"/>
      <c r="MUR55" s="687"/>
      <c r="MUS55" s="687"/>
      <c r="MUT55" s="687"/>
      <c r="MUU55" s="687"/>
      <c r="MUV55" s="687"/>
      <c r="MUW55" s="687"/>
      <c r="MUX55" s="687"/>
      <c r="MUY55" s="687"/>
      <c r="MUZ55" s="687"/>
      <c r="MVA55" s="687"/>
      <c r="MVB55" s="687"/>
      <c r="MVC55" s="687"/>
      <c r="MVD55" s="687"/>
      <c r="MVE55" s="687"/>
      <c r="MVF55" s="687"/>
      <c r="MVG55" s="687"/>
      <c r="MVH55" s="687"/>
      <c r="MVI55" s="687"/>
      <c r="MVJ55" s="687"/>
      <c r="MVK55" s="687"/>
      <c r="MVL55" s="687"/>
      <c r="MVM55" s="687"/>
      <c r="MVN55" s="687"/>
      <c r="MVO55" s="687"/>
      <c r="MVP55" s="687"/>
      <c r="MVQ55" s="687"/>
      <c r="MVR55" s="687"/>
      <c r="MVS55" s="687"/>
      <c r="MVT55" s="687"/>
      <c r="MVU55" s="687"/>
      <c r="MVV55" s="687"/>
      <c r="MVW55" s="687"/>
      <c r="MVX55" s="687"/>
      <c r="MVY55" s="687"/>
      <c r="MVZ55" s="687"/>
      <c r="MWA55" s="687"/>
      <c r="MWB55" s="687"/>
      <c r="MWC55" s="687"/>
      <c r="MWD55" s="687"/>
      <c r="MWE55" s="687"/>
      <c r="MWF55" s="687"/>
      <c r="MWG55" s="687"/>
      <c r="MWH55" s="687"/>
      <c r="MWI55" s="687"/>
      <c r="MWJ55" s="687"/>
      <c r="MWK55" s="687"/>
      <c r="MWL55" s="687"/>
      <c r="MWM55" s="687"/>
      <c r="MWN55" s="687"/>
      <c r="MWO55" s="687"/>
      <c r="MWP55" s="687"/>
      <c r="MWQ55" s="687"/>
      <c r="MWR55" s="687"/>
      <c r="MWS55" s="687"/>
      <c r="MWT55" s="687"/>
      <c r="MWU55" s="687"/>
      <c r="MWV55" s="687"/>
      <c r="MWW55" s="687"/>
      <c r="MWX55" s="687"/>
      <c r="MWY55" s="687"/>
      <c r="MWZ55" s="687"/>
      <c r="MXA55" s="687"/>
      <c r="MXB55" s="687"/>
      <c r="MXC55" s="687"/>
      <c r="MXD55" s="687"/>
      <c r="MXE55" s="687"/>
      <c r="MXF55" s="687"/>
      <c r="MXG55" s="687"/>
      <c r="MXH55" s="687"/>
      <c r="MXI55" s="687"/>
      <c r="MXJ55" s="687"/>
      <c r="MXK55" s="687"/>
      <c r="MXL55" s="687"/>
      <c r="MXM55" s="687"/>
      <c r="MXN55" s="687"/>
      <c r="MXO55" s="687"/>
      <c r="MXP55" s="687"/>
      <c r="MXQ55" s="687"/>
      <c r="MXR55" s="687"/>
      <c r="MXS55" s="687"/>
      <c r="MXT55" s="687"/>
      <c r="MXU55" s="687"/>
      <c r="MXV55" s="687"/>
      <c r="MXW55" s="687"/>
      <c r="MXX55" s="687"/>
      <c r="MXY55" s="687"/>
      <c r="MXZ55" s="687"/>
      <c r="MYA55" s="687"/>
      <c r="MYB55" s="687"/>
      <c r="MYC55" s="687"/>
      <c r="MYD55" s="687"/>
      <c r="MYE55" s="687"/>
      <c r="MYF55" s="687"/>
      <c r="MYG55" s="687"/>
      <c r="MYH55" s="687"/>
      <c r="MYI55" s="687"/>
      <c r="MYJ55" s="687"/>
      <c r="MYK55" s="687"/>
      <c r="MYL55" s="687"/>
      <c r="MYM55" s="687"/>
      <c r="MYN55" s="687"/>
      <c r="MYO55" s="687"/>
      <c r="MYP55" s="687"/>
      <c r="MYQ55" s="687"/>
      <c r="MYR55" s="687"/>
      <c r="MYS55" s="687"/>
      <c r="MYT55" s="687"/>
      <c r="MYU55" s="687"/>
      <c r="MYV55" s="687"/>
      <c r="MYW55" s="687"/>
      <c r="MYX55" s="687"/>
      <c r="MYY55" s="687"/>
      <c r="MYZ55" s="687"/>
      <c r="MZA55" s="687"/>
      <c r="MZB55" s="687"/>
      <c r="MZC55" s="687"/>
      <c r="MZD55" s="687"/>
      <c r="MZE55" s="687"/>
      <c r="MZF55" s="687"/>
      <c r="MZG55" s="687"/>
      <c r="MZH55" s="687"/>
      <c r="MZI55" s="687"/>
      <c r="MZJ55" s="687"/>
      <c r="MZK55" s="687"/>
      <c r="MZL55" s="687"/>
      <c r="MZM55" s="687"/>
      <c r="MZN55" s="687"/>
      <c r="MZO55" s="687"/>
      <c r="MZP55" s="687"/>
      <c r="MZQ55" s="687"/>
      <c r="MZR55" s="687"/>
      <c r="MZS55" s="687"/>
      <c r="MZT55" s="687"/>
      <c r="MZU55" s="687"/>
      <c r="MZV55" s="687"/>
      <c r="MZW55" s="687"/>
      <c r="MZX55" s="687"/>
      <c r="MZY55" s="687"/>
      <c r="MZZ55" s="687"/>
      <c r="NAA55" s="687"/>
      <c r="NAB55" s="687"/>
      <c r="NAC55" s="687"/>
      <c r="NAD55" s="687"/>
      <c r="NAE55" s="687"/>
      <c r="NAF55" s="687"/>
      <c r="NAG55" s="687"/>
      <c r="NAH55" s="687"/>
      <c r="NAI55" s="687"/>
      <c r="NAJ55" s="687"/>
      <c r="NAK55" s="687"/>
      <c r="NAL55" s="687"/>
      <c r="NAM55" s="687"/>
      <c r="NAN55" s="687"/>
      <c r="NAO55" s="687"/>
      <c r="NAP55" s="687"/>
      <c r="NAQ55" s="687"/>
      <c r="NAR55" s="687"/>
      <c r="NAS55" s="687"/>
      <c r="NAT55" s="687"/>
      <c r="NAU55" s="687"/>
      <c r="NAV55" s="687"/>
      <c r="NAW55" s="687"/>
      <c r="NAX55" s="687"/>
      <c r="NAY55" s="687"/>
      <c r="NAZ55" s="687"/>
      <c r="NBA55" s="687"/>
      <c r="NBB55" s="687"/>
      <c r="NBC55" s="687"/>
      <c r="NBD55" s="687"/>
      <c r="NBE55" s="687"/>
      <c r="NBF55" s="687"/>
      <c r="NBG55" s="687"/>
      <c r="NBH55" s="687"/>
      <c r="NBI55" s="687"/>
      <c r="NBJ55" s="687"/>
      <c r="NBK55" s="687"/>
      <c r="NBL55" s="687"/>
      <c r="NBM55" s="687"/>
      <c r="NBN55" s="687"/>
      <c r="NBO55" s="687"/>
      <c r="NBP55" s="687"/>
      <c r="NBQ55" s="687"/>
      <c r="NBR55" s="687"/>
      <c r="NBS55" s="687"/>
      <c r="NBT55" s="687"/>
      <c r="NBU55" s="687"/>
      <c r="NBV55" s="687"/>
      <c r="NBW55" s="687"/>
      <c r="NBX55" s="687"/>
      <c r="NBY55" s="687"/>
      <c r="NBZ55" s="687"/>
      <c r="NCA55" s="687"/>
      <c r="NCB55" s="687"/>
      <c r="NCC55" s="687"/>
      <c r="NCD55" s="687"/>
      <c r="NCE55" s="687"/>
      <c r="NCF55" s="687"/>
      <c r="NCG55" s="687"/>
      <c r="NCH55" s="687"/>
      <c r="NCI55" s="687"/>
      <c r="NCJ55" s="687"/>
      <c r="NCK55" s="687"/>
      <c r="NCL55" s="687"/>
      <c r="NCM55" s="687"/>
      <c r="NCN55" s="687"/>
      <c r="NCO55" s="687"/>
      <c r="NCP55" s="687"/>
      <c r="NCQ55" s="687"/>
      <c r="NCR55" s="687"/>
      <c r="NCS55" s="687"/>
      <c r="NCT55" s="687"/>
      <c r="NCU55" s="687"/>
      <c r="NCV55" s="687"/>
      <c r="NCW55" s="687"/>
      <c r="NCX55" s="687"/>
      <c r="NCY55" s="687"/>
      <c r="NCZ55" s="687"/>
      <c r="NDA55" s="687"/>
      <c r="NDB55" s="687"/>
      <c r="NDC55" s="687"/>
      <c r="NDD55" s="687"/>
      <c r="NDE55" s="687"/>
      <c r="NDF55" s="687"/>
      <c r="NDG55" s="687"/>
      <c r="NDH55" s="687"/>
      <c r="NDI55" s="687"/>
      <c r="NDJ55" s="687"/>
      <c r="NDK55" s="687"/>
      <c r="NDL55" s="687"/>
      <c r="NDM55" s="687"/>
      <c r="NDN55" s="687"/>
      <c r="NDO55" s="687"/>
      <c r="NDP55" s="687"/>
      <c r="NDQ55" s="687"/>
      <c r="NDR55" s="687"/>
      <c r="NDS55" s="687"/>
      <c r="NDT55" s="687"/>
      <c r="NDU55" s="687"/>
      <c r="NDV55" s="687"/>
      <c r="NDW55" s="687"/>
      <c r="NDX55" s="687"/>
      <c r="NDY55" s="687"/>
      <c r="NDZ55" s="687"/>
      <c r="NEA55" s="687"/>
      <c r="NEB55" s="687"/>
      <c r="NEC55" s="687"/>
      <c r="NED55" s="687"/>
      <c r="NEE55" s="687"/>
      <c r="NEF55" s="687"/>
      <c r="NEG55" s="687"/>
      <c r="NEH55" s="687"/>
      <c r="NEI55" s="687"/>
      <c r="NEJ55" s="687"/>
      <c r="NEK55" s="687"/>
      <c r="NEL55" s="687"/>
      <c r="NEM55" s="687"/>
      <c r="NEN55" s="687"/>
      <c r="NEO55" s="687"/>
      <c r="NEP55" s="687"/>
      <c r="NEQ55" s="687"/>
      <c r="NER55" s="687"/>
      <c r="NES55" s="687"/>
      <c r="NET55" s="687"/>
      <c r="NEU55" s="687"/>
      <c r="NEV55" s="687"/>
      <c r="NEW55" s="687"/>
      <c r="NEX55" s="687"/>
      <c r="NEY55" s="687"/>
      <c r="NEZ55" s="687"/>
      <c r="NFA55" s="687"/>
      <c r="NFB55" s="687"/>
      <c r="NFC55" s="687"/>
      <c r="NFD55" s="687"/>
      <c r="NFE55" s="687"/>
      <c r="NFF55" s="687"/>
      <c r="NFG55" s="687"/>
      <c r="NFH55" s="687"/>
      <c r="NFI55" s="687"/>
      <c r="NFJ55" s="687"/>
      <c r="NFK55" s="687"/>
      <c r="NFL55" s="687"/>
      <c r="NFM55" s="687"/>
      <c r="NFN55" s="687"/>
      <c r="NFO55" s="687"/>
      <c r="NFP55" s="687"/>
      <c r="NFQ55" s="687"/>
      <c r="NFR55" s="687"/>
      <c r="NFS55" s="687"/>
      <c r="NFT55" s="687"/>
      <c r="NFU55" s="687"/>
      <c r="NFV55" s="687"/>
      <c r="NFW55" s="687"/>
      <c r="NFX55" s="687"/>
      <c r="NFY55" s="687"/>
      <c r="NFZ55" s="687"/>
      <c r="NGA55" s="687"/>
      <c r="NGB55" s="687"/>
      <c r="NGC55" s="687"/>
      <c r="NGD55" s="687"/>
      <c r="NGE55" s="687"/>
      <c r="NGF55" s="687"/>
      <c r="NGG55" s="687"/>
      <c r="NGH55" s="687"/>
      <c r="NGI55" s="687"/>
      <c r="NGJ55" s="687"/>
      <c r="NGK55" s="687"/>
      <c r="NGL55" s="687"/>
      <c r="NGM55" s="687"/>
      <c r="NGN55" s="687"/>
      <c r="NGO55" s="687"/>
      <c r="NGP55" s="687"/>
      <c r="NGQ55" s="687"/>
      <c r="NGR55" s="687"/>
      <c r="NGS55" s="687"/>
      <c r="NGT55" s="687"/>
      <c r="NGU55" s="687"/>
      <c r="NGV55" s="687"/>
      <c r="NGW55" s="687"/>
      <c r="NGX55" s="687"/>
      <c r="NGY55" s="687"/>
      <c r="NGZ55" s="687"/>
      <c r="NHA55" s="687"/>
      <c r="NHB55" s="687"/>
      <c r="NHC55" s="687"/>
      <c r="NHD55" s="687"/>
      <c r="NHE55" s="687"/>
      <c r="NHF55" s="687"/>
      <c r="NHG55" s="687"/>
      <c r="NHH55" s="687"/>
      <c r="NHI55" s="687"/>
      <c r="NHJ55" s="687"/>
      <c r="NHK55" s="687"/>
      <c r="NHL55" s="687"/>
      <c r="NHM55" s="687"/>
      <c r="NHN55" s="687"/>
      <c r="NHO55" s="687"/>
      <c r="NHP55" s="687"/>
      <c r="NHQ55" s="687"/>
      <c r="NHR55" s="687"/>
      <c r="NHS55" s="687"/>
      <c r="NHT55" s="687"/>
      <c r="NHU55" s="687"/>
      <c r="NHV55" s="687"/>
      <c r="NHW55" s="687"/>
      <c r="NHX55" s="687"/>
      <c r="NHY55" s="687"/>
      <c r="NHZ55" s="687"/>
      <c r="NIA55" s="687"/>
      <c r="NIB55" s="687"/>
      <c r="NIC55" s="687"/>
      <c r="NID55" s="687"/>
      <c r="NIE55" s="687"/>
      <c r="NIF55" s="687"/>
      <c r="NIG55" s="687"/>
      <c r="NIH55" s="687"/>
      <c r="NII55" s="687"/>
      <c r="NIJ55" s="687"/>
      <c r="NIK55" s="687"/>
      <c r="NIL55" s="687"/>
      <c r="NIM55" s="687"/>
      <c r="NIN55" s="687"/>
      <c r="NIO55" s="687"/>
      <c r="NIP55" s="687"/>
      <c r="NIQ55" s="687"/>
      <c r="NIR55" s="687"/>
      <c r="NIS55" s="687"/>
      <c r="NIT55" s="687"/>
      <c r="NIU55" s="687"/>
      <c r="NIV55" s="687"/>
      <c r="NIW55" s="687"/>
      <c r="NIX55" s="687"/>
      <c r="NIY55" s="687"/>
      <c r="NIZ55" s="687"/>
      <c r="NJA55" s="687"/>
      <c r="NJB55" s="687"/>
      <c r="NJC55" s="687"/>
      <c r="NJD55" s="687"/>
      <c r="NJE55" s="687"/>
      <c r="NJF55" s="687"/>
      <c r="NJG55" s="687"/>
      <c r="NJH55" s="687"/>
      <c r="NJI55" s="687"/>
      <c r="NJJ55" s="687"/>
      <c r="NJK55" s="687"/>
      <c r="NJL55" s="687"/>
      <c r="NJM55" s="687"/>
      <c r="NJN55" s="687"/>
      <c r="NJO55" s="687"/>
      <c r="NJP55" s="687"/>
      <c r="NJQ55" s="687"/>
      <c r="NJR55" s="687"/>
      <c r="NJS55" s="687"/>
      <c r="NJT55" s="687"/>
      <c r="NJU55" s="687"/>
      <c r="NJV55" s="687"/>
      <c r="NJW55" s="687"/>
      <c r="NJX55" s="687"/>
      <c r="NJY55" s="687"/>
      <c r="NJZ55" s="687"/>
      <c r="NKA55" s="687"/>
      <c r="NKB55" s="687"/>
      <c r="NKC55" s="687"/>
      <c r="NKD55" s="687"/>
      <c r="NKE55" s="687"/>
      <c r="NKF55" s="687"/>
      <c r="NKG55" s="687"/>
      <c r="NKH55" s="687"/>
      <c r="NKI55" s="687"/>
      <c r="NKJ55" s="687"/>
      <c r="NKK55" s="687"/>
      <c r="NKL55" s="687"/>
      <c r="NKM55" s="687"/>
      <c r="NKN55" s="687"/>
      <c r="NKO55" s="687"/>
      <c r="NKP55" s="687"/>
      <c r="NKQ55" s="687"/>
      <c r="NKR55" s="687"/>
      <c r="NKS55" s="687"/>
      <c r="NKT55" s="687"/>
      <c r="NKU55" s="687"/>
      <c r="NKV55" s="687"/>
      <c r="NKW55" s="687"/>
      <c r="NKX55" s="687"/>
      <c r="NKY55" s="687"/>
      <c r="NKZ55" s="687"/>
      <c r="NLA55" s="687"/>
      <c r="NLB55" s="687"/>
      <c r="NLC55" s="687"/>
      <c r="NLD55" s="687"/>
      <c r="NLE55" s="687"/>
      <c r="NLF55" s="687"/>
      <c r="NLG55" s="687"/>
      <c r="NLH55" s="687"/>
      <c r="NLI55" s="687"/>
      <c r="NLJ55" s="687"/>
      <c r="NLK55" s="687"/>
      <c r="NLL55" s="687"/>
      <c r="NLM55" s="687"/>
      <c r="NLN55" s="687"/>
      <c r="NLO55" s="687"/>
      <c r="NLP55" s="687"/>
      <c r="NLQ55" s="687"/>
      <c r="NLR55" s="687"/>
      <c r="NLS55" s="687"/>
      <c r="NLT55" s="687"/>
      <c r="NLU55" s="687"/>
      <c r="NLV55" s="687"/>
      <c r="NLW55" s="687"/>
      <c r="NLX55" s="687"/>
      <c r="NLY55" s="687"/>
      <c r="NLZ55" s="687"/>
      <c r="NMA55" s="687"/>
      <c r="NMB55" s="687"/>
      <c r="NMC55" s="687"/>
      <c r="NMD55" s="687"/>
      <c r="NME55" s="687"/>
      <c r="NMF55" s="687"/>
      <c r="NMG55" s="687"/>
      <c r="NMH55" s="687"/>
      <c r="NMI55" s="687"/>
      <c r="NMJ55" s="687"/>
      <c r="NMK55" s="687"/>
      <c r="NML55" s="687"/>
      <c r="NMM55" s="687"/>
      <c r="NMN55" s="687"/>
      <c r="NMO55" s="687"/>
      <c r="NMP55" s="687"/>
      <c r="NMQ55" s="687"/>
      <c r="NMR55" s="687"/>
      <c r="NMS55" s="687"/>
      <c r="NMT55" s="687"/>
      <c r="NMU55" s="687"/>
      <c r="NMV55" s="687"/>
      <c r="NMW55" s="687"/>
      <c r="NMX55" s="687"/>
      <c r="NMY55" s="687"/>
      <c r="NMZ55" s="687"/>
      <c r="NNA55" s="687"/>
      <c r="NNB55" s="687"/>
      <c r="NNC55" s="687"/>
      <c r="NND55" s="687"/>
      <c r="NNE55" s="687"/>
      <c r="NNF55" s="687"/>
      <c r="NNG55" s="687"/>
      <c r="NNH55" s="687"/>
      <c r="NNI55" s="687"/>
      <c r="NNJ55" s="687"/>
      <c r="NNK55" s="687"/>
      <c r="NNL55" s="687"/>
      <c r="NNM55" s="687"/>
      <c r="NNN55" s="687"/>
      <c r="NNO55" s="687"/>
      <c r="NNP55" s="687"/>
      <c r="NNQ55" s="687"/>
      <c r="NNR55" s="687"/>
      <c r="NNS55" s="687"/>
      <c r="NNT55" s="687"/>
      <c r="NNU55" s="687"/>
      <c r="NNV55" s="687"/>
      <c r="NNW55" s="687"/>
      <c r="NNX55" s="687"/>
      <c r="NNY55" s="687"/>
      <c r="NNZ55" s="687"/>
      <c r="NOA55" s="687"/>
      <c r="NOB55" s="687"/>
      <c r="NOC55" s="687"/>
      <c r="NOD55" s="687"/>
      <c r="NOE55" s="687"/>
      <c r="NOF55" s="687"/>
      <c r="NOG55" s="687"/>
      <c r="NOH55" s="687"/>
      <c r="NOI55" s="687"/>
      <c r="NOJ55" s="687"/>
      <c r="NOK55" s="687"/>
      <c r="NOL55" s="687"/>
      <c r="NOM55" s="687"/>
      <c r="NON55" s="687"/>
      <c r="NOO55" s="687"/>
      <c r="NOP55" s="687"/>
      <c r="NOQ55" s="687"/>
      <c r="NOR55" s="687"/>
      <c r="NOS55" s="687"/>
      <c r="NOT55" s="687"/>
      <c r="NOU55" s="687"/>
      <c r="NOV55" s="687"/>
      <c r="NOW55" s="687"/>
      <c r="NOX55" s="687"/>
      <c r="NOY55" s="687"/>
      <c r="NOZ55" s="687"/>
      <c r="NPA55" s="687"/>
      <c r="NPB55" s="687"/>
      <c r="NPC55" s="687"/>
      <c r="NPD55" s="687"/>
      <c r="NPE55" s="687"/>
      <c r="NPF55" s="687"/>
      <c r="NPG55" s="687"/>
      <c r="NPH55" s="687"/>
      <c r="NPI55" s="687"/>
      <c r="NPJ55" s="687"/>
      <c r="NPK55" s="687"/>
      <c r="NPL55" s="687"/>
      <c r="NPM55" s="687"/>
      <c r="NPN55" s="687"/>
      <c r="NPO55" s="687"/>
      <c r="NPP55" s="687"/>
      <c r="NPQ55" s="687"/>
      <c r="NPR55" s="687"/>
      <c r="NPS55" s="687"/>
      <c r="NPT55" s="687"/>
      <c r="NPU55" s="687"/>
      <c r="NPV55" s="687"/>
      <c r="NPW55" s="687"/>
      <c r="NPX55" s="687"/>
      <c r="NPY55" s="687"/>
      <c r="NPZ55" s="687"/>
      <c r="NQA55" s="687"/>
      <c r="NQB55" s="687"/>
      <c r="NQC55" s="687"/>
      <c r="NQD55" s="687"/>
      <c r="NQE55" s="687"/>
      <c r="NQF55" s="687"/>
      <c r="NQG55" s="687"/>
      <c r="NQH55" s="687"/>
      <c r="NQI55" s="687"/>
      <c r="NQJ55" s="687"/>
      <c r="NQK55" s="687"/>
      <c r="NQL55" s="687"/>
      <c r="NQM55" s="687"/>
      <c r="NQN55" s="687"/>
      <c r="NQO55" s="687"/>
      <c r="NQP55" s="687"/>
      <c r="NQQ55" s="687"/>
      <c r="NQR55" s="687"/>
      <c r="NQS55" s="687"/>
      <c r="NQT55" s="687"/>
      <c r="NQU55" s="687"/>
      <c r="NQV55" s="687"/>
      <c r="NQW55" s="687"/>
      <c r="NQX55" s="687"/>
      <c r="NQY55" s="687"/>
      <c r="NQZ55" s="687"/>
      <c r="NRA55" s="687"/>
      <c r="NRB55" s="687"/>
      <c r="NRC55" s="687"/>
      <c r="NRD55" s="687"/>
      <c r="NRE55" s="687"/>
      <c r="NRF55" s="687"/>
      <c r="NRG55" s="687"/>
      <c r="NRH55" s="687"/>
      <c r="NRI55" s="687"/>
      <c r="NRJ55" s="687"/>
      <c r="NRK55" s="687"/>
      <c r="NRL55" s="687"/>
      <c r="NRM55" s="687"/>
      <c r="NRN55" s="687"/>
      <c r="NRO55" s="687"/>
      <c r="NRP55" s="687"/>
      <c r="NRQ55" s="687"/>
      <c r="NRR55" s="687"/>
      <c r="NRS55" s="687"/>
      <c r="NRT55" s="687"/>
      <c r="NRU55" s="687"/>
      <c r="NRV55" s="687"/>
      <c r="NRW55" s="687"/>
      <c r="NRX55" s="687"/>
      <c r="NRY55" s="687"/>
      <c r="NRZ55" s="687"/>
      <c r="NSA55" s="687"/>
      <c r="NSB55" s="687"/>
      <c r="NSC55" s="687"/>
      <c r="NSD55" s="687"/>
      <c r="NSE55" s="687"/>
      <c r="NSF55" s="687"/>
      <c r="NSG55" s="687"/>
      <c r="NSH55" s="687"/>
      <c r="NSI55" s="687"/>
      <c r="NSJ55" s="687"/>
      <c r="NSK55" s="687"/>
      <c r="NSL55" s="687"/>
      <c r="NSM55" s="687"/>
      <c r="NSN55" s="687"/>
      <c r="NSO55" s="687"/>
      <c r="NSP55" s="687"/>
      <c r="NSQ55" s="687"/>
      <c r="NSR55" s="687"/>
      <c r="NSS55" s="687"/>
      <c r="NST55" s="687"/>
      <c r="NSU55" s="687"/>
      <c r="NSV55" s="687"/>
      <c r="NSW55" s="687"/>
      <c r="NSX55" s="687"/>
      <c r="NSY55" s="687"/>
      <c r="NSZ55" s="687"/>
      <c r="NTA55" s="687"/>
      <c r="NTB55" s="687"/>
      <c r="NTC55" s="687"/>
      <c r="NTD55" s="687"/>
      <c r="NTE55" s="687"/>
      <c r="NTF55" s="687"/>
      <c r="NTG55" s="687"/>
      <c r="NTH55" s="687"/>
      <c r="NTI55" s="687"/>
      <c r="NTJ55" s="687"/>
      <c r="NTK55" s="687"/>
      <c r="NTL55" s="687"/>
      <c r="NTM55" s="687"/>
      <c r="NTN55" s="687"/>
      <c r="NTO55" s="687"/>
      <c r="NTP55" s="687"/>
      <c r="NTQ55" s="687"/>
      <c r="NTR55" s="687"/>
      <c r="NTS55" s="687"/>
      <c r="NTT55" s="687"/>
      <c r="NTU55" s="687"/>
      <c r="NTV55" s="687"/>
      <c r="NTW55" s="687"/>
      <c r="NTX55" s="687"/>
      <c r="NTY55" s="687"/>
      <c r="NTZ55" s="687"/>
      <c r="NUA55" s="687"/>
      <c r="NUB55" s="687"/>
      <c r="NUC55" s="687"/>
      <c r="NUD55" s="687"/>
      <c r="NUE55" s="687"/>
      <c r="NUF55" s="687"/>
      <c r="NUG55" s="687"/>
      <c r="NUH55" s="687"/>
      <c r="NUI55" s="687"/>
      <c r="NUJ55" s="687"/>
      <c r="NUK55" s="687"/>
      <c r="NUL55" s="687"/>
      <c r="NUM55" s="687"/>
      <c r="NUN55" s="687"/>
      <c r="NUO55" s="687"/>
      <c r="NUP55" s="687"/>
      <c r="NUQ55" s="687"/>
      <c r="NUR55" s="687"/>
      <c r="NUS55" s="687"/>
      <c r="NUT55" s="687"/>
      <c r="NUU55" s="687"/>
      <c r="NUV55" s="687"/>
      <c r="NUW55" s="687"/>
      <c r="NUX55" s="687"/>
      <c r="NUY55" s="687"/>
      <c r="NUZ55" s="687"/>
      <c r="NVA55" s="687"/>
      <c r="NVB55" s="687"/>
      <c r="NVC55" s="687"/>
      <c r="NVD55" s="687"/>
      <c r="NVE55" s="687"/>
      <c r="NVF55" s="687"/>
      <c r="NVG55" s="687"/>
      <c r="NVH55" s="687"/>
      <c r="NVI55" s="687"/>
      <c r="NVJ55" s="687"/>
      <c r="NVK55" s="687"/>
      <c r="NVL55" s="687"/>
      <c r="NVM55" s="687"/>
      <c r="NVN55" s="687"/>
      <c r="NVO55" s="687"/>
      <c r="NVP55" s="687"/>
      <c r="NVQ55" s="687"/>
      <c r="NVR55" s="687"/>
      <c r="NVS55" s="687"/>
      <c r="NVT55" s="687"/>
      <c r="NVU55" s="687"/>
      <c r="NVV55" s="687"/>
      <c r="NVW55" s="687"/>
      <c r="NVX55" s="687"/>
      <c r="NVY55" s="687"/>
      <c r="NVZ55" s="687"/>
      <c r="NWA55" s="687"/>
      <c r="NWB55" s="687"/>
      <c r="NWC55" s="687"/>
      <c r="NWD55" s="687"/>
      <c r="NWE55" s="687"/>
      <c r="NWF55" s="687"/>
      <c r="NWG55" s="687"/>
      <c r="NWH55" s="687"/>
      <c r="NWI55" s="687"/>
      <c r="NWJ55" s="687"/>
      <c r="NWK55" s="687"/>
      <c r="NWL55" s="687"/>
      <c r="NWM55" s="687"/>
      <c r="NWN55" s="687"/>
      <c r="NWO55" s="687"/>
      <c r="NWP55" s="687"/>
      <c r="NWQ55" s="687"/>
      <c r="NWR55" s="687"/>
      <c r="NWS55" s="687"/>
      <c r="NWT55" s="687"/>
      <c r="NWU55" s="687"/>
      <c r="NWV55" s="687"/>
      <c r="NWW55" s="687"/>
      <c r="NWX55" s="687"/>
      <c r="NWY55" s="687"/>
      <c r="NWZ55" s="687"/>
      <c r="NXA55" s="687"/>
      <c r="NXB55" s="687"/>
      <c r="NXC55" s="687"/>
      <c r="NXD55" s="687"/>
      <c r="NXE55" s="687"/>
      <c r="NXF55" s="687"/>
      <c r="NXG55" s="687"/>
      <c r="NXH55" s="687"/>
      <c r="NXI55" s="687"/>
      <c r="NXJ55" s="687"/>
      <c r="NXK55" s="687"/>
      <c r="NXL55" s="687"/>
      <c r="NXM55" s="687"/>
      <c r="NXN55" s="687"/>
      <c r="NXO55" s="687"/>
      <c r="NXP55" s="687"/>
      <c r="NXQ55" s="687"/>
      <c r="NXR55" s="687"/>
      <c r="NXS55" s="687"/>
      <c r="NXT55" s="687"/>
      <c r="NXU55" s="687"/>
      <c r="NXV55" s="687"/>
      <c r="NXW55" s="687"/>
      <c r="NXX55" s="687"/>
      <c r="NXY55" s="687"/>
      <c r="NXZ55" s="687"/>
      <c r="NYA55" s="687"/>
      <c r="NYB55" s="687"/>
      <c r="NYC55" s="687"/>
      <c r="NYD55" s="687"/>
      <c r="NYE55" s="687"/>
      <c r="NYF55" s="687"/>
      <c r="NYG55" s="687"/>
      <c r="NYH55" s="687"/>
      <c r="NYI55" s="687"/>
      <c r="NYJ55" s="687"/>
      <c r="NYK55" s="687"/>
      <c r="NYL55" s="687"/>
      <c r="NYM55" s="687"/>
      <c r="NYN55" s="687"/>
      <c r="NYO55" s="687"/>
      <c r="NYP55" s="687"/>
      <c r="NYQ55" s="687"/>
      <c r="NYR55" s="687"/>
      <c r="NYS55" s="687"/>
      <c r="NYT55" s="687"/>
      <c r="NYU55" s="687"/>
      <c r="NYV55" s="687"/>
      <c r="NYW55" s="687"/>
      <c r="NYX55" s="687"/>
      <c r="NYY55" s="687"/>
      <c r="NYZ55" s="687"/>
      <c r="NZA55" s="687"/>
      <c r="NZB55" s="687"/>
      <c r="NZC55" s="687"/>
      <c r="NZD55" s="687"/>
      <c r="NZE55" s="687"/>
      <c r="NZF55" s="687"/>
      <c r="NZG55" s="687"/>
      <c r="NZH55" s="687"/>
      <c r="NZI55" s="687"/>
      <c r="NZJ55" s="687"/>
      <c r="NZK55" s="687"/>
      <c r="NZL55" s="687"/>
      <c r="NZM55" s="687"/>
      <c r="NZN55" s="687"/>
      <c r="NZO55" s="687"/>
      <c r="NZP55" s="687"/>
      <c r="NZQ55" s="687"/>
      <c r="NZR55" s="687"/>
      <c r="NZS55" s="687"/>
      <c r="NZT55" s="687"/>
      <c r="NZU55" s="687"/>
      <c r="NZV55" s="687"/>
      <c r="NZW55" s="687"/>
      <c r="NZX55" s="687"/>
      <c r="NZY55" s="687"/>
      <c r="NZZ55" s="687"/>
      <c r="OAA55" s="687"/>
      <c r="OAB55" s="687"/>
      <c r="OAC55" s="687"/>
      <c r="OAD55" s="687"/>
      <c r="OAE55" s="687"/>
      <c r="OAF55" s="687"/>
      <c r="OAG55" s="687"/>
      <c r="OAH55" s="687"/>
      <c r="OAI55" s="687"/>
      <c r="OAJ55" s="687"/>
      <c r="OAK55" s="687"/>
      <c r="OAL55" s="687"/>
      <c r="OAM55" s="687"/>
      <c r="OAN55" s="687"/>
      <c r="OAO55" s="687"/>
      <c r="OAP55" s="687"/>
      <c r="OAQ55" s="687"/>
      <c r="OAR55" s="687"/>
      <c r="OAS55" s="687"/>
      <c r="OAT55" s="687"/>
      <c r="OAU55" s="687"/>
      <c r="OAV55" s="687"/>
      <c r="OAW55" s="687"/>
      <c r="OAX55" s="687"/>
      <c r="OAY55" s="687"/>
      <c r="OAZ55" s="687"/>
      <c r="OBA55" s="687"/>
      <c r="OBB55" s="687"/>
      <c r="OBC55" s="687"/>
      <c r="OBD55" s="687"/>
      <c r="OBE55" s="687"/>
      <c r="OBF55" s="687"/>
      <c r="OBG55" s="687"/>
      <c r="OBH55" s="687"/>
      <c r="OBI55" s="687"/>
      <c r="OBJ55" s="687"/>
      <c r="OBK55" s="687"/>
      <c r="OBL55" s="687"/>
      <c r="OBM55" s="687"/>
      <c r="OBN55" s="687"/>
      <c r="OBO55" s="687"/>
      <c r="OBP55" s="687"/>
      <c r="OBQ55" s="687"/>
      <c r="OBR55" s="687"/>
      <c r="OBS55" s="687"/>
      <c r="OBT55" s="687"/>
      <c r="OBU55" s="687"/>
      <c r="OBV55" s="687"/>
      <c r="OBW55" s="687"/>
      <c r="OBX55" s="687"/>
      <c r="OBY55" s="687"/>
      <c r="OBZ55" s="687"/>
      <c r="OCA55" s="687"/>
      <c r="OCB55" s="687"/>
      <c r="OCC55" s="687"/>
      <c r="OCD55" s="687"/>
      <c r="OCE55" s="687"/>
      <c r="OCF55" s="687"/>
      <c r="OCG55" s="687"/>
      <c r="OCH55" s="687"/>
      <c r="OCI55" s="687"/>
      <c r="OCJ55" s="687"/>
      <c r="OCK55" s="687"/>
      <c r="OCL55" s="687"/>
      <c r="OCM55" s="687"/>
      <c r="OCN55" s="687"/>
      <c r="OCO55" s="687"/>
      <c r="OCP55" s="687"/>
      <c r="OCQ55" s="687"/>
      <c r="OCR55" s="687"/>
      <c r="OCS55" s="687"/>
      <c r="OCT55" s="687"/>
      <c r="OCU55" s="687"/>
      <c r="OCV55" s="687"/>
      <c r="OCW55" s="687"/>
      <c r="OCX55" s="687"/>
      <c r="OCY55" s="687"/>
      <c r="OCZ55" s="687"/>
      <c r="ODA55" s="687"/>
      <c r="ODB55" s="687"/>
      <c r="ODC55" s="687"/>
      <c r="ODD55" s="687"/>
      <c r="ODE55" s="687"/>
      <c r="ODF55" s="687"/>
      <c r="ODG55" s="687"/>
      <c r="ODH55" s="687"/>
      <c r="ODI55" s="687"/>
      <c r="ODJ55" s="687"/>
      <c r="ODK55" s="687"/>
      <c r="ODL55" s="687"/>
      <c r="ODM55" s="687"/>
      <c r="ODN55" s="687"/>
      <c r="ODO55" s="687"/>
      <c r="ODP55" s="687"/>
      <c r="ODQ55" s="687"/>
      <c r="ODR55" s="687"/>
      <c r="ODS55" s="687"/>
      <c r="ODT55" s="687"/>
      <c r="ODU55" s="687"/>
      <c r="ODV55" s="687"/>
      <c r="ODW55" s="687"/>
      <c r="ODX55" s="687"/>
      <c r="ODY55" s="687"/>
      <c r="ODZ55" s="687"/>
      <c r="OEA55" s="687"/>
      <c r="OEB55" s="687"/>
      <c r="OEC55" s="687"/>
      <c r="OED55" s="687"/>
      <c r="OEE55" s="687"/>
      <c r="OEF55" s="687"/>
      <c r="OEG55" s="687"/>
      <c r="OEH55" s="687"/>
      <c r="OEI55" s="687"/>
      <c r="OEJ55" s="687"/>
      <c r="OEK55" s="687"/>
      <c r="OEL55" s="687"/>
      <c r="OEM55" s="687"/>
      <c r="OEN55" s="687"/>
      <c r="OEO55" s="687"/>
      <c r="OEP55" s="687"/>
      <c r="OEQ55" s="687"/>
      <c r="OER55" s="687"/>
      <c r="OES55" s="687"/>
      <c r="OET55" s="687"/>
      <c r="OEU55" s="687"/>
      <c r="OEV55" s="687"/>
      <c r="OEW55" s="687"/>
      <c r="OEX55" s="687"/>
      <c r="OEY55" s="687"/>
      <c r="OEZ55" s="687"/>
      <c r="OFA55" s="687"/>
      <c r="OFB55" s="687"/>
      <c r="OFC55" s="687"/>
      <c r="OFD55" s="687"/>
      <c r="OFE55" s="687"/>
      <c r="OFF55" s="687"/>
      <c r="OFG55" s="687"/>
      <c r="OFH55" s="687"/>
      <c r="OFI55" s="687"/>
      <c r="OFJ55" s="687"/>
      <c r="OFK55" s="687"/>
      <c r="OFL55" s="687"/>
      <c r="OFM55" s="687"/>
      <c r="OFN55" s="687"/>
      <c r="OFO55" s="687"/>
      <c r="OFP55" s="687"/>
      <c r="OFQ55" s="687"/>
      <c r="OFR55" s="687"/>
      <c r="OFS55" s="687"/>
      <c r="OFT55" s="687"/>
      <c r="OFU55" s="687"/>
      <c r="OFV55" s="687"/>
      <c r="OFW55" s="687"/>
      <c r="OFX55" s="687"/>
      <c r="OFY55" s="687"/>
      <c r="OFZ55" s="687"/>
      <c r="OGA55" s="687"/>
      <c r="OGB55" s="687"/>
      <c r="OGC55" s="687"/>
      <c r="OGD55" s="687"/>
      <c r="OGE55" s="687"/>
      <c r="OGF55" s="687"/>
      <c r="OGG55" s="687"/>
      <c r="OGH55" s="687"/>
      <c r="OGI55" s="687"/>
      <c r="OGJ55" s="687"/>
      <c r="OGK55" s="687"/>
      <c r="OGL55" s="687"/>
      <c r="OGM55" s="687"/>
      <c r="OGN55" s="687"/>
      <c r="OGO55" s="687"/>
      <c r="OGP55" s="687"/>
      <c r="OGQ55" s="687"/>
      <c r="OGR55" s="687"/>
      <c r="OGS55" s="687"/>
      <c r="OGT55" s="687"/>
      <c r="OGU55" s="687"/>
      <c r="OGV55" s="687"/>
      <c r="OGW55" s="687"/>
      <c r="OGX55" s="687"/>
      <c r="OGY55" s="687"/>
      <c r="OGZ55" s="687"/>
      <c r="OHA55" s="687"/>
      <c r="OHB55" s="687"/>
      <c r="OHC55" s="687"/>
      <c r="OHD55" s="687"/>
      <c r="OHE55" s="687"/>
      <c r="OHF55" s="687"/>
      <c r="OHG55" s="687"/>
      <c r="OHH55" s="687"/>
      <c r="OHI55" s="687"/>
      <c r="OHJ55" s="687"/>
      <c r="OHK55" s="687"/>
      <c r="OHL55" s="687"/>
      <c r="OHM55" s="687"/>
      <c r="OHN55" s="687"/>
      <c r="OHO55" s="687"/>
      <c r="OHP55" s="687"/>
      <c r="OHQ55" s="687"/>
      <c r="OHR55" s="687"/>
      <c r="OHS55" s="687"/>
      <c r="OHT55" s="687"/>
      <c r="OHU55" s="687"/>
      <c r="OHV55" s="687"/>
      <c r="OHW55" s="687"/>
      <c r="OHX55" s="687"/>
      <c r="OHY55" s="687"/>
      <c r="OHZ55" s="687"/>
      <c r="OIA55" s="687"/>
      <c r="OIB55" s="687"/>
      <c r="OIC55" s="687"/>
      <c r="OID55" s="687"/>
      <c r="OIE55" s="687"/>
      <c r="OIF55" s="687"/>
      <c r="OIG55" s="687"/>
      <c r="OIH55" s="687"/>
      <c r="OII55" s="687"/>
      <c r="OIJ55" s="687"/>
      <c r="OIK55" s="687"/>
      <c r="OIL55" s="687"/>
      <c r="OIM55" s="687"/>
      <c r="OIN55" s="687"/>
      <c r="OIO55" s="687"/>
      <c r="OIP55" s="687"/>
      <c r="OIQ55" s="687"/>
      <c r="OIR55" s="687"/>
      <c r="OIS55" s="687"/>
      <c r="OIT55" s="687"/>
      <c r="OIU55" s="687"/>
      <c r="OIV55" s="687"/>
      <c r="OIW55" s="687"/>
      <c r="OIX55" s="687"/>
      <c r="OIY55" s="687"/>
      <c r="OIZ55" s="687"/>
      <c r="OJA55" s="687"/>
      <c r="OJB55" s="687"/>
      <c r="OJC55" s="687"/>
      <c r="OJD55" s="687"/>
      <c r="OJE55" s="687"/>
      <c r="OJF55" s="687"/>
      <c r="OJG55" s="687"/>
      <c r="OJH55" s="687"/>
      <c r="OJI55" s="687"/>
      <c r="OJJ55" s="687"/>
      <c r="OJK55" s="687"/>
      <c r="OJL55" s="687"/>
      <c r="OJM55" s="687"/>
      <c r="OJN55" s="687"/>
      <c r="OJO55" s="687"/>
      <c r="OJP55" s="687"/>
      <c r="OJQ55" s="687"/>
      <c r="OJR55" s="687"/>
      <c r="OJS55" s="687"/>
      <c r="OJT55" s="687"/>
      <c r="OJU55" s="687"/>
      <c r="OJV55" s="687"/>
      <c r="OJW55" s="687"/>
      <c r="OJX55" s="687"/>
      <c r="OJY55" s="687"/>
      <c r="OJZ55" s="687"/>
      <c r="OKA55" s="687"/>
      <c r="OKB55" s="687"/>
      <c r="OKC55" s="687"/>
      <c r="OKD55" s="687"/>
      <c r="OKE55" s="687"/>
      <c r="OKF55" s="687"/>
      <c r="OKG55" s="687"/>
      <c r="OKH55" s="687"/>
      <c r="OKI55" s="687"/>
      <c r="OKJ55" s="687"/>
      <c r="OKK55" s="687"/>
      <c r="OKL55" s="687"/>
      <c r="OKM55" s="687"/>
      <c r="OKN55" s="687"/>
      <c r="OKO55" s="687"/>
      <c r="OKP55" s="687"/>
      <c r="OKQ55" s="687"/>
      <c r="OKR55" s="687"/>
      <c r="OKS55" s="687"/>
      <c r="OKT55" s="687"/>
      <c r="OKU55" s="687"/>
      <c r="OKV55" s="687"/>
      <c r="OKW55" s="687"/>
      <c r="OKX55" s="687"/>
      <c r="OKY55" s="687"/>
      <c r="OKZ55" s="687"/>
      <c r="OLA55" s="687"/>
      <c r="OLB55" s="687"/>
      <c r="OLC55" s="687"/>
      <c r="OLD55" s="687"/>
      <c r="OLE55" s="687"/>
      <c r="OLF55" s="687"/>
      <c r="OLG55" s="687"/>
      <c r="OLH55" s="687"/>
      <c r="OLI55" s="687"/>
      <c r="OLJ55" s="687"/>
      <c r="OLK55" s="687"/>
      <c r="OLL55" s="687"/>
      <c r="OLM55" s="687"/>
      <c r="OLN55" s="687"/>
      <c r="OLO55" s="687"/>
      <c r="OLP55" s="687"/>
      <c r="OLQ55" s="687"/>
      <c r="OLR55" s="687"/>
      <c r="OLS55" s="687"/>
      <c r="OLT55" s="687"/>
      <c r="OLU55" s="687"/>
      <c r="OLV55" s="687"/>
      <c r="OLW55" s="687"/>
      <c r="OLX55" s="687"/>
      <c r="OLY55" s="687"/>
      <c r="OLZ55" s="687"/>
      <c r="OMA55" s="687"/>
      <c r="OMB55" s="687"/>
      <c r="OMC55" s="687"/>
      <c r="OMD55" s="687"/>
      <c r="OME55" s="687"/>
      <c r="OMF55" s="687"/>
      <c r="OMG55" s="687"/>
      <c r="OMH55" s="687"/>
      <c r="OMI55" s="687"/>
      <c r="OMJ55" s="687"/>
      <c r="OMK55" s="687"/>
      <c r="OML55" s="687"/>
      <c r="OMM55" s="687"/>
      <c r="OMN55" s="687"/>
      <c r="OMO55" s="687"/>
      <c r="OMP55" s="687"/>
      <c r="OMQ55" s="687"/>
      <c r="OMR55" s="687"/>
      <c r="OMS55" s="687"/>
      <c r="OMT55" s="687"/>
      <c r="OMU55" s="687"/>
      <c r="OMV55" s="687"/>
      <c r="OMW55" s="687"/>
      <c r="OMX55" s="687"/>
      <c r="OMY55" s="687"/>
      <c r="OMZ55" s="687"/>
      <c r="ONA55" s="687"/>
      <c r="ONB55" s="687"/>
      <c r="ONC55" s="687"/>
      <c r="OND55" s="687"/>
      <c r="ONE55" s="687"/>
      <c r="ONF55" s="687"/>
      <c r="ONG55" s="687"/>
      <c r="ONH55" s="687"/>
      <c r="ONI55" s="687"/>
      <c r="ONJ55" s="687"/>
      <c r="ONK55" s="687"/>
      <c r="ONL55" s="687"/>
      <c r="ONM55" s="687"/>
      <c r="ONN55" s="687"/>
      <c r="ONO55" s="687"/>
      <c r="ONP55" s="687"/>
      <c r="ONQ55" s="687"/>
      <c r="ONR55" s="687"/>
      <c r="ONS55" s="687"/>
      <c r="ONT55" s="687"/>
      <c r="ONU55" s="687"/>
      <c r="ONV55" s="687"/>
      <c r="ONW55" s="687"/>
      <c r="ONX55" s="687"/>
      <c r="ONY55" s="687"/>
      <c r="ONZ55" s="687"/>
      <c r="OOA55" s="687"/>
      <c r="OOB55" s="687"/>
      <c r="OOC55" s="687"/>
      <c r="OOD55" s="687"/>
      <c r="OOE55" s="687"/>
      <c r="OOF55" s="687"/>
      <c r="OOG55" s="687"/>
      <c r="OOH55" s="687"/>
      <c r="OOI55" s="687"/>
      <c r="OOJ55" s="687"/>
      <c r="OOK55" s="687"/>
      <c r="OOL55" s="687"/>
      <c r="OOM55" s="687"/>
      <c r="OON55" s="687"/>
      <c r="OOO55" s="687"/>
      <c r="OOP55" s="687"/>
      <c r="OOQ55" s="687"/>
      <c r="OOR55" s="687"/>
      <c r="OOS55" s="687"/>
      <c r="OOT55" s="687"/>
      <c r="OOU55" s="687"/>
      <c r="OOV55" s="687"/>
      <c r="OOW55" s="687"/>
      <c r="OOX55" s="687"/>
      <c r="OOY55" s="687"/>
      <c r="OOZ55" s="687"/>
      <c r="OPA55" s="687"/>
      <c r="OPB55" s="687"/>
      <c r="OPC55" s="687"/>
      <c r="OPD55" s="687"/>
      <c r="OPE55" s="687"/>
      <c r="OPF55" s="687"/>
      <c r="OPG55" s="687"/>
      <c r="OPH55" s="687"/>
      <c r="OPI55" s="687"/>
      <c r="OPJ55" s="687"/>
      <c r="OPK55" s="687"/>
      <c r="OPL55" s="687"/>
      <c r="OPM55" s="687"/>
      <c r="OPN55" s="687"/>
      <c r="OPO55" s="687"/>
      <c r="OPP55" s="687"/>
      <c r="OPQ55" s="687"/>
      <c r="OPR55" s="687"/>
      <c r="OPS55" s="687"/>
      <c r="OPT55" s="687"/>
      <c r="OPU55" s="687"/>
      <c r="OPV55" s="687"/>
      <c r="OPW55" s="687"/>
      <c r="OPX55" s="687"/>
      <c r="OPY55" s="687"/>
      <c r="OPZ55" s="687"/>
      <c r="OQA55" s="687"/>
      <c r="OQB55" s="687"/>
      <c r="OQC55" s="687"/>
      <c r="OQD55" s="687"/>
      <c r="OQE55" s="687"/>
      <c r="OQF55" s="687"/>
      <c r="OQG55" s="687"/>
      <c r="OQH55" s="687"/>
      <c r="OQI55" s="687"/>
      <c r="OQJ55" s="687"/>
      <c r="OQK55" s="687"/>
      <c r="OQL55" s="687"/>
      <c r="OQM55" s="687"/>
      <c r="OQN55" s="687"/>
      <c r="OQO55" s="687"/>
      <c r="OQP55" s="687"/>
      <c r="OQQ55" s="687"/>
      <c r="OQR55" s="687"/>
      <c r="OQS55" s="687"/>
      <c r="OQT55" s="687"/>
      <c r="OQU55" s="687"/>
      <c r="OQV55" s="687"/>
      <c r="OQW55" s="687"/>
      <c r="OQX55" s="687"/>
      <c r="OQY55" s="687"/>
      <c r="OQZ55" s="687"/>
      <c r="ORA55" s="687"/>
      <c r="ORB55" s="687"/>
      <c r="ORC55" s="687"/>
      <c r="ORD55" s="687"/>
      <c r="ORE55" s="687"/>
      <c r="ORF55" s="687"/>
      <c r="ORG55" s="687"/>
      <c r="ORH55" s="687"/>
      <c r="ORI55" s="687"/>
      <c r="ORJ55" s="687"/>
      <c r="ORK55" s="687"/>
      <c r="ORL55" s="687"/>
      <c r="ORM55" s="687"/>
      <c r="ORN55" s="687"/>
      <c r="ORO55" s="687"/>
      <c r="ORP55" s="687"/>
      <c r="ORQ55" s="687"/>
      <c r="ORR55" s="687"/>
      <c r="ORS55" s="687"/>
      <c r="ORT55" s="687"/>
      <c r="ORU55" s="687"/>
      <c r="ORV55" s="687"/>
      <c r="ORW55" s="687"/>
      <c r="ORX55" s="687"/>
      <c r="ORY55" s="687"/>
      <c r="ORZ55" s="687"/>
      <c r="OSA55" s="687"/>
      <c r="OSB55" s="687"/>
      <c r="OSC55" s="687"/>
      <c r="OSD55" s="687"/>
      <c r="OSE55" s="687"/>
      <c r="OSF55" s="687"/>
      <c r="OSG55" s="687"/>
      <c r="OSH55" s="687"/>
      <c r="OSI55" s="687"/>
      <c r="OSJ55" s="687"/>
      <c r="OSK55" s="687"/>
      <c r="OSL55" s="687"/>
      <c r="OSM55" s="687"/>
      <c r="OSN55" s="687"/>
      <c r="OSO55" s="687"/>
      <c r="OSP55" s="687"/>
      <c r="OSQ55" s="687"/>
      <c r="OSR55" s="687"/>
      <c r="OSS55" s="687"/>
      <c r="OST55" s="687"/>
      <c r="OSU55" s="687"/>
      <c r="OSV55" s="687"/>
      <c r="OSW55" s="687"/>
      <c r="OSX55" s="687"/>
      <c r="OSY55" s="687"/>
      <c r="OSZ55" s="687"/>
      <c r="OTA55" s="687"/>
      <c r="OTB55" s="687"/>
      <c r="OTC55" s="687"/>
      <c r="OTD55" s="687"/>
      <c r="OTE55" s="687"/>
      <c r="OTF55" s="687"/>
      <c r="OTG55" s="687"/>
      <c r="OTH55" s="687"/>
      <c r="OTI55" s="687"/>
      <c r="OTJ55" s="687"/>
      <c r="OTK55" s="687"/>
      <c r="OTL55" s="687"/>
      <c r="OTM55" s="687"/>
      <c r="OTN55" s="687"/>
      <c r="OTO55" s="687"/>
      <c r="OTP55" s="687"/>
      <c r="OTQ55" s="687"/>
      <c r="OTR55" s="687"/>
      <c r="OTS55" s="687"/>
      <c r="OTT55" s="687"/>
      <c r="OTU55" s="687"/>
      <c r="OTV55" s="687"/>
      <c r="OTW55" s="687"/>
      <c r="OTX55" s="687"/>
      <c r="OTY55" s="687"/>
      <c r="OTZ55" s="687"/>
      <c r="OUA55" s="687"/>
      <c r="OUB55" s="687"/>
      <c r="OUC55" s="687"/>
      <c r="OUD55" s="687"/>
      <c r="OUE55" s="687"/>
      <c r="OUF55" s="687"/>
      <c r="OUG55" s="687"/>
      <c r="OUH55" s="687"/>
      <c r="OUI55" s="687"/>
      <c r="OUJ55" s="687"/>
      <c r="OUK55" s="687"/>
      <c r="OUL55" s="687"/>
      <c r="OUM55" s="687"/>
      <c r="OUN55" s="687"/>
      <c r="OUO55" s="687"/>
      <c r="OUP55" s="687"/>
      <c r="OUQ55" s="687"/>
      <c r="OUR55" s="687"/>
      <c r="OUS55" s="687"/>
      <c r="OUT55" s="687"/>
      <c r="OUU55" s="687"/>
      <c r="OUV55" s="687"/>
      <c r="OUW55" s="687"/>
      <c r="OUX55" s="687"/>
      <c r="OUY55" s="687"/>
      <c r="OUZ55" s="687"/>
      <c r="OVA55" s="687"/>
      <c r="OVB55" s="687"/>
      <c r="OVC55" s="687"/>
      <c r="OVD55" s="687"/>
      <c r="OVE55" s="687"/>
      <c r="OVF55" s="687"/>
      <c r="OVG55" s="687"/>
      <c r="OVH55" s="687"/>
      <c r="OVI55" s="687"/>
      <c r="OVJ55" s="687"/>
      <c r="OVK55" s="687"/>
      <c r="OVL55" s="687"/>
      <c r="OVM55" s="687"/>
      <c r="OVN55" s="687"/>
      <c r="OVO55" s="687"/>
      <c r="OVP55" s="687"/>
      <c r="OVQ55" s="687"/>
      <c r="OVR55" s="687"/>
      <c r="OVS55" s="687"/>
      <c r="OVT55" s="687"/>
      <c r="OVU55" s="687"/>
      <c r="OVV55" s="687"/>
      <c r="OVW55" s="687"/>
      <c r="OVX55" s="687"/>
      <c r="OVY55" s="687"/>
      <c r="OVZ55" s="687"/>
      <c r="OWA55" s="687"/>
      <c r="OWB55" s="687"/>
      <c r="OWC55" s="687"/>
      <c r="OWD55" s="687"/>
      <c r="OWE55" s="687"/>
      <c r="OWF55" s="687"/>
      <c r="OWG55" s="687"/>
      <c r="OWH55" s="687"/>
      <c r="OWI55" s="687"/>
      <c r="OWJ55" s="687"/>
      <c r="OWK55" s="687"/>
      <c r="OWL55" s="687"/>
      <c r="OWM55" s="687"/>
      <c r="OWN55" s="687"/>
      <c r="OWO55" s="687"/>
      <c r="OWP55" s="687"/>
      <c r="OWQ55" s="687"/>
      <c r="OWR55" s="687"/>
      <c r="OWS55" s="687"/>
      <c r="OWT55" s="687"/>
      <c r="OWU55" s="687"/>
      <c r="OWV55" s="687"/>
      <c r="OWW55" s="687"/>
      <c r="OWX55" s="687"/>
      <c r="OWY55" s="687"/>
      <c r="OWZ55" s="687"/>
      <c r="OXA55" s="687"/>
      <c r="OXB55" s="687"/>
      <c r="OXC55" s="687"/>
      <c r="OXD55" s="687"/>
      <c r="OXE55" s="687"/>
      <c r="OXF55" s="687"/>
      <c r="OXG55" s="687"/>
      <c r="OXH55" s="687"/>
      <c r="OXI55" s="687"/>
      <c r="OXJ55" s="687"/>
      <c r="OXK55" s="687"/>
      <c r="OXL55" s="687"/>
      <c r="OXM55" s="687"/>
      <c r="OXN55" s="687"/>
      <c r="OXO55" s="687"/>
      <c r="OXP55" s="687"/>
      <c r="OXQ55" s="687"/>
      <c r="OXR55" s="687"/>
      <c r="OXS55" s="687"/>
      <c r="OXT55" s="687"/>
      <c r="OXU55" s="687"/>
      <c r="OXV55" s="687"/>
      <c r="OXW55" s="687"/>
      <c r="OXX55" s="687"/>
      <c r="OXY55" s="687"/>
      <c r="OXZ55" s="687"/>
      <c r="OYA55" s="687"/>
      <c r="OYB55" s="687"/>
      <c r="OYC55" s="687"/>
      <c r="OYD55" s="687"/>
      <c r="OYE55" s="687"/>
      <c r="OYF55" s="687"/>
      <c r="OYG55" s="687"/>
      <c r="OYH55" s="687"/>
      <c r="OYI55" s="687"/>
      <c r="OYJ55" s="687"/>
      <c r="OYK55" s="687"/>
      <c r="OYL55" s="687"/>
      <c r="OYM55" s="687"/>
      <c r="OYN55" s="687"/>
      <c r="OYO55" s="687"/>
      <c r="OYP55" s="687"/>
      <c r="OYQ55" s="687"/>
      <c r="OYR55" s="687"/>
      <c r="OYS55" s="687"/>
      <c r="OYT55" s="687"/>
      <c r="OYU55" s="687"/>
      <c r="OYV55" s="687"/>
      <c r="OYW55" s="687"/>
      <c r="OYX55" s="687"/>
      <c r="OYY55" s="687"/>
      <c r="OYZ55" s="687"/>
      <c r="OZA55" s="687"/>
      <c r="OZB55" s="687"/>
      <c r="OZC55" s="687"/>
      <c r="OZD55" s="687"/>
      <c r="OZE55" s="687"/>
      <c r="OZF55" s="687"/>
      <c r="OZG55" s="687"/>
      <c r="OZH55" s="687"/>
      <c r="OZI55" s="687"/>
      <c r="OZJ55" s="687"/>
      <c r="OZK55" s="687"/>
      <c r="OZL55" s="687"/>
      <c r="OZM55" s="687"/>
      <c r="OZN55" s="687"/>
      <c r="OZO55" s="687"/>
      <c r="OZP55" s="687"/>
      <c r="OZQ55" s="687"/>
      <c r="OZR55" s="687"/>
      <c r="OZS55" s="687"/>
      <c r="OZT55" s="687"/>
      <c r="OZU55" s="687"/>
      <c r="OZV55" s="687"/>
      <c r="OZW55" s="687"/>
      <c r="OZX55" s="687"/>
      <c r="OZY55" s="687"/>
      <c r="OZZ55" s="687"/>
      <c r="PAA55" s="687"/>
      <c r="PAB55" s="687"/>
      <c r="PAC55" s="687"/>
      <c r="PAD55" s="687"/>
      <c r="PAE55" s="687"/>
      <c r="PAF55" s="687"/>
      <c r="PAG55" s="687"/>
      <c r="PAH55" s="687"/>
      <c r="PAI55" s="687"/>
      <c r="PAJ55" s="687"/>
      <c r="PAK55" s="687"/>
      <c r="PAL55" s="687"/>
      <c r="PAM55" s="687"/>
      <c r="PAN55" s="687"/>
      <c r="PAO55" s="687"/>
      <c r="PAP55" s="687"/>
      <c r="PAQ55" s="687"/>
      <c r="PAR55" s="687"/>
      <c r="PAS55" s="687"/>
      <c r="PAT55" s="687"/>
      <c r="PAU55" s="687"/>
      <c r="PAV55" s="687"/>
      <c r="PAW55" s="687"/>
      <c r="PAX55" s="687"/>
      <c r="PAY55" s="687"/>
      <c r="PAZ55" s="687"/>
      <c r="PBA55" s="687"/>
      <c r="PBB55" s="687"/>
      <c r="PBC55" s="687"/>
      <c r="PBD55" s="687"/>
      <c r="PBE55" s="687"/>
      <c r="PBF55" s="687"/>
      <c r="PBG55" s="687"/>
      <c r="PBH55" s="687"/>
      <c r="PBI55" s="687"/>
      <c r="PBJ55" s="687"/>
      <c r="PBK55" s="687"/>
      <c r="PBL55" s="687"/>
      <c r="PBM55" s="687"/>
      <c r="PBN55" s="687"/>
      <c r="PBO55" s="687"/>
      <c r="PBP55" s="687"/>
      <c r="PBQ55" s="687"/>
      <c r="PBR55" s="687"/>
      <c r="PBS55" s="687"/>
      <c r="PBT55" s="687"/>
      <c r="PBU55" s="687"/>
      <c r="PBV55" s="687"/>
      <c r="PBW55" s="687"/>
      <c r="PBX55" s="687"/>
      <c r="PBY55" s="687"/>
      <c r="PBZ55" s="687"/>
      <c r="PCA55" s="687"/>
      <c r="PCB55" s="687"/>
      <c r="PCC55" s="687"/>
      <c r="PCD55" s="687"/>
      <c r="PCE55" s="687"/>
      <c r="PCF55" s="687"/>
      <c r="PCG55" s="687"/>
      <c r="PCH55" s="687"/>
      <c r="PCI55" s="687"/>
      <c r="PCJ55" s="687"/>
      <c r="PCK55" s="687"/>
      <c r="PCL55" s="687"/>
      <c r="PCM55" s="687"/>
      <c r="PCN55" s="687"/>
      <c r="PCO55" s="687"/>
      <c r="PCP55" s="687"/>
      <c r="PCQ55" s="687"/>
      <c r="PCR55" s="687"/>
      <c r="PCS55" s="687"/>
      <c r="PCT55" s="687"/>
      <c r="PCU55" s="687"/>
      <c r="PCV55" s="687"/>
      <c r="PCW55" s="687"/>
      <c r="PCX55" s="687"/>
      <c r="PCY55" s="687"/>
      <c r="PCZ55" s="687"/>
      <c r="PDA55" s="687"/>
      <c r="PDB55" s="687"/>
      <c r="PDC55" s="687"/>
      <c r="PDD55" s="687"/>
      <c r="PDE55" s="687"/>
      <c r="PDF55" s="687"/>
      <c r="PDG55" s="687"/>
      <c r="PDH55" s="687"/>
      <c r="PDI55" s="687"/>
      <c r="PDJ55" s="687"/>
      <c r="PDK55" s="687"/>
      <c r="PDL55" s="687"/>
      <c r="PDM55" s="687"/>
      <c r="PDN55" s="687"/>
      <c r="PDO55" s="687"/>
      <c r="PDP55" s="687"/>
      <c r="PDQ55" s="687"/>
      <c r="PDR55" s="687"/>
      <c r="PDS55" s="687"/>
      <c r="PDT55" s="687"/>
      <c r="PDU55" s="687"/>
      <c r="PDV55" s="687"/>
      <c r="PDW55" s="687"/>
      <c r="PDX55" s="687"/>
      <c r="PDY55" s="687"/>
      <c r="PDZ55" s="687"/>
      <c r="PEA55" s="687"/>
      <c r="PEB55" s="687"/>
      <c r="PEC55" s="687"/>
      <c r="PED55" s="687"/>
      <c r="PEE55" s="687"/>
      <c r="PEF55" s="687"/>
      <c r="PEG55" s="687"/>
      <c r="PEH55" s="687"/>
      <c r="PEI55" s="687"/>
      <c r="PEJ55" s="687"/>
      <c r="PEK55" s="687"/>
      <c r="PEL55" s="687"/>
      <c r="PEM55" s="687"/>
      <c r="PEN55" s="687"/>
      <c r="PEO55" s="687"/>
      <c r="PEP55" s="687"/>
      <c r="PEQ55" s="687"/>
      <c r="PER55" s="687"/>
      <c r="PES55" s="687"/>
      <c r="PET55" s="687"/>
      <c r="PEU55" s="687"/>
      <c r="PEV55" s="687"/>
      <c r="PEW55" s="687"/>
      <c r="PEX55" s="687"/>
      <c r="PEY55" s="687"/>
      <c r="PEZ55" s="687"/>
      <c r="PFA55" s="687"/>
      <c r="PFB55" s="687"/>
      <c r="PFC55" s="687"/>
      <c r="PFD55" s="687"/>
      <c r="PFE55" s="687"/>
      <c r="PFF55" s="687"/>
      <c r="PFG55" s="687"/>
      <c r="PFH55" s="687"/>
      <c r="PFI55" s="687"/>
      <c r="PFJ55" s="687"/>
      <c r="PFK55" s="687"/>
      <c r="PFL55" s="687"/>
      <c r="PFM55" s="687"/>
      <c r="PFN55" s="687"/>
      <c r="PFO55" s="687"/>
      <c r="PFP55" s="687"/>
      <c r="PFQ55" s="687"/>
      <c r="PFR55" s="687"/>
      <c r="PFS55" s="687"/>
      <c r="PFT55" s="687"/>
      <c r="PFU55" s="687"/>
      <c r="PFV55" s="687"/>
      <c r="PFW55" s="687"/>
      <c r="PFX55" s="687"/>
      <c r="PFY55" s="687"/>
      <c r="PFZ55" s="687"/>
      <c r="PGA55" s="687"/>
      <c r="PGB55" s="687"/>
      <c r="PGC55" s="687"/>
      <c r="PGD55" s="687"/>
      <c r="PGE55" s="687"/>
      <c r="PGF55" s="687"/>
      <c r="PGG55" s="687"/>
      <c r="PGH55" s="687"/>
      <c r="PGI55" s="687"/>
      <c r="PGJ55" s="687"/>
      <c r="PGK55" s="687"/>
      <c r="PGL55" s="687"/>
      <c r="PGM55" s="687"/>
      <c r="PGN55" s="687"/>
      <c r="PGO55" s="687"/>
      <c r="PGP55" s="687"/>
      <c r="PGQ55" s="687"/>
      <c r="PGR55" s="687"/>
      <c r="PGS55" s="687"/>
      <c r="PGT55" s="687"/>
      <c r="PGU55" s="687"/>
      <c r="PGV55" s="687"/>
      <c r="PGW55" s="687"/>
      <c r="PGX55" s="687"/>
      <c r="PGY55" s="687"/>
      <c r="PGZ55" s="687"/>
      <c r="PHA55" s="687"/>
      <c r="PHB55" s="687"/>
      <c r="PHC55" s="687"/>
      <c r="PHD55" s="687"/>
      <c r="PHE55" s="687"/>
      <c r="PHF55" s="687"/>
      <c r="PHG55" s="687"/>
      <c r="PHH55" s="687"/>
      <c r="PHI55" s="687"/>
      <c r="PHJ55" s="687"/>
      <c r="PHK55" s="687"/>
      <c r="PHL55" s="687"/>
      <c r="PHM55" s="687"/>
      <c r="PHN55" s="687"/>
      <c r="PHO55" s="687"/>
      <c r="PHP55" s="687"/>
      <c r="PHQ55" s="687"/>
      <c r="PHR55" s="687"/>
      <c r="PHS55" s="687"/>
      <c r="PHT55" s="687"/>
      <c r="PHU55" s="687"/>
      <c r="PHV55" s="687"/>
      <c r="PHW55" s="687"/>
      <c r="PHX55" s="687"/>
      <c r="PHY55" s="687"/>
      <c r="PHZ55" s="687"/>
      <c r="PIA55" s="687"/>
      <c r="PIB55" s="687"/>
      <c r="PIC55" s="687"/>
      <c r="PID55" s="687"/>
      <c r="PIE55" s="687"/>
      <c r="PIF55" s="687"/>
      <c r="PIG55" s="687"/>
      <c r="PIH55" s="687"/>
      <c r="PII55" s="687"/>
      <c r="PIJ55" s="687"/>
      <c r="PIK55" s="687"/>
      <c r="PIL55" s="687"/>
      <c r="PIM55" s="687"/>
      <c r="PIN55" s="687"/>
      <c r="PIO55" s="687"/>
      <c r="PIP55" s="687"/>
      <c r="PIQ55" s="687"/>
      <c r="PIR55" s="687"/>
      <c r="PIS55" s="687"/>
      <c r="PIT55" s="687"/>
      <c r="PIU55" s="687"/>
      <c r="PIV55" s="687"/>
      <c r="PIW55" s="687"/>
      <c r="PIX55" s="687"/>
      <c r="PIY55" s="687"/>
      <c r="PIZ55" s="687"/>
      <c r="PJA55" s="687"/>
      <c r="PJB55" s="687"/>
      <c r="PJC55" s="687"/>
      <c r="PJD55" s="687"/>
      <c r="PJE55" s="687"/>
      <c r="PJF55" s="687"/>
      <c r="PJG55" s="687"/>
      <c r="PJH55" s="687"/>
      <c r="PJI55" s="687"/>
      <c r="PJJ55" s="687"/>
      <c r="PJK55" s="687"/>
      <c r="PJL55" s="687"/>
      <c r="PJM55" s="687"/>
      <c r="PJN55" s="687"/>
      <c r="PJO55" s="687"/>
      <c r="PJP55" s="687"/>
      <c r="PJQ55" s="687"/>
      <c r="PJR55" s="687"/>
      <c r="PJS55" s="687"/>
      <c r="PJT55" s="687"/>
      <c r="PJU55" s="687"/>
      <c r="PJV55" s="687"/>
      <c r="PJW55" s="687"/>
      <c r="PJX55" s="687"/>
      <c r="PJY55" s="687"/>
      <c r="PJZ55" s="687"/>
      <c r="PKA55" s="687"/>
      <c r="PKB55" s="687"/>
      <c r="PKC55" s="687"/>
      <c r="PKD55" s="687"/>
      <c r="PKE55" s="687"/>
      <c r="PKF55" s="687"/>
      <c r="PKG55" s="687"/>
      <c r="PKH55" s="687"/>
      <c r="PKI55" s="687"/>
      <c r="PKJ55" s="687"/>
      <c r="PKK55" s="687"/>
      <c r="PKL55" s="687"/>
      <c r="PKM55" s="687"/>
      <c r="PKN55" s="687"/>
      <c r="PKO55" s="687"/>
      <c r="PKP55" s="687"/>
      <c r="PKQ55" s="687"/>
      <c r="PKR55" s="687"/>
      <c r="PKS55" s="687"/>
      <c r="PKT55" s="687"/>
      <c r="PKU55" s="687"/>
      <c r="PKV55" s="687"/>
      <c r="PKW55" s="687"/>
      <c r="PKX55" s="687"/>
      <c r="PKY55" s="687"/>
      <c r="PKZ55" s="687"/>
      <c r="PLA55" s="687"/>
      <c r="PLB55" s="687"/>
      <c r="PLC55" s="687"/>
      <c r="PLD55" s="687"/>
      <c r="PLE55" s="687"/>
      <c r="PLF55" s="687"/>
      <c r="PLG55" s="687"/>
      <c r="PLH55" s="687"/>
      <c r="PLI55" s="687"/>
      <c r="PLJ55" s="687"/>
      <c r="PLK55" s="687"/>
      <c r="PLL55" s="687"/>
      <c r="PLM55" s="687"/>
      <c r="PLN55" s="687"/>
      <c r="PLO55" s="687"/>
      <c r="PLP55" s="687"/>
      <c r="PLQ55" s="687"/>
      <c r="PLR55" s="687"/>
      <c r="PLS55" s="687"/>
      <c r="PLT55" s="687"/>
      <c r="PLU55" s="687"/>
      <c r="PLV55" s="687"/>
      <c r="PLW55" s="687"/>
      <c r="PLX55" s="687"/>
      <c r="PLY55" s="687"/>
      <c r="PLZ55" s="687"/>
      <c r="PMA55" s="687"/>
      <c r="PMB55" s="687"/>
      <c r="PMC55" s="687"/>
      <c r="PMD55" s="687"/>
      <c r="PME55" s="687"/>
      <c r="PMF55" s="687"/>
      <c r="PMG55" s="687"/>
      <c r="PMH55" s="687"/>
      <c r="PMI55" s="687"/>
      <c r="PMJ55" s="687"/>
      <c r="PMK55" s="687"/>
      <c r="PML55" s="687"/>
      <c r="PMM55" s="687"/>
      <c r="PMN55" s="687"/>
      <c r="PMO55" s="687"/>
      <c r="PMP55" s="687"/>
      <c r="PMQ55" s="687"/>
      <c r="PMR55" s="687"/>
      <c r="PMS55" s="687"/>
      <c r="PMT55" s="687"/>
      <c r="PMU55" s="687"/>
      <c r="PMV55" s="687"/>
      <c r="PMW55" s="687"/>
      <c r="PMX55" s="687"/>
      <c r="PMY55" s="687"/>
      <c r="PMZ55" s="687"/>
      <c r="PNA55" s="687"/>
      <c r="PNB55" s="687"/>
      <c r="PNC55" s="687"/>
      <c r="PND55" s="687"/>
      <c r="PNE55" s="687"/>
      <c r="PNF55" s="687"/>
      <c r="PNG55" s="687"/>
      <c r="PNH55" s="687"/>
      <c r="PNI55" s="687"/>
      <c r="PNJ55" s="687"/>
      <c r="PNK55" s="687"/>
      <c r="PNL55" s="687"/>
      <c r="PNM55" s="687"/>
      <c r="PNN55" s="687"/>
      <c r="PNO55" s="687"/>
      <c r="PNP55" s="687"/>
      <c r="PNQ55" s="687"/>
      <c r="PNR55" s="687"/>
      <c r="PNS55" s="687"/>
      <c r="PNT55" s="687"/>
      <c r="PNU55" s="687"/>
      <c r="PNV55" s="687"/>
      <c r="PNW55" s="687"/>
      <c r="PNX55" s="687"/>
      <c r="PNY55" s="687"/>
      <c r="PNZ55" s="687"/>
      <c r="POA55" s="687"/>
      <c r="POB55" s="687"/>
      <c r="POC55" s="687"/>
      <c r="POD55" s="687"/>
      <c r="POE55" s="687"/>
      <c r="POF55" s="687"/>
      <c r="POG55" s="687"/>
      <c r="POH55" s="687"/>
      <c r="POI55" s="687"/>
      <c r="POJ55" s="687"/>
      <c r="POK55" s="687"/>
      <c r="POL55" s="687"/>
      <c r="POM55" s="687"/>
      <c r="PON55" s="687"/>
      <c r="POO55" s="687"/>
      <c r="POP55" s="687"/>
      <c r="POQ55" s="687"/>
      <c r="POR55" s="687"/>
      <c r="POS55" s="687"/>
      <c r="POT55" s="687"/>
      <c r="POU55" s="687"/>
      <c r="POV55" s="687"/>
      <c r="POW55" s="687"/>
      <c r="POX55" s="687"/>
      <c r="POY55" s="687"/>
      <c r="POZ55" s="687"/>
      <c r="PPA55" s="687"/>
      <c r="PPB55" s="687"/>
      <c r="PPC55" s="687"/>
      <c r="PPD55" s="687"/>
      <c r="PPE55" s="687"/>
      <c r="PPF55" s="687"/>
      <c r="PPG55" s="687"/>
      <c r="PPH55" s="687"/>
      <c r="PPI55" s="687"/>
      <c r="PPJ55" s="687"/>
      <c r="PPK55" s="687"/>
      <c r="PPL55" s="687"/>
      <c r="PPM55" s="687"/>
      <c r="PPN55" s="687"/>
      <c r="PPO55" s="687"/>
      <c r="PPP55" s="687"/>
      <c r="PPQ55" s="687"/>
      <c r="PPR55" s="687"/>
      <c r="PPS55" s="687"/>
      <c r="PPT55" s="687"/>
      <c r="PPU55" s="687"/>
      <c r="PPV55" s="687"/>
      <c r="PPW55" s="687"/>
      <c r="PPX55" s="687"/>
      <c r="PPY55" s="687"/>
      <c r="PPZ55" s="687"/>
      <c r="PQA55" s="687"/>
      <c r="PQB55" s="687"/>
      <c r="PQC55" s="687"/>
      <c r="PQD55" s="687"/>
      <c r="PQE55" s="687"/>
      <c r="PQF55" s="687"/>
      <c r="PQG55" s="687"/>
      <c r="PQH55" s="687"/>
      <c r="PQI55" s="687"/>
      <c r="PQJ55" s="687"/>
      <c r="PQK55" s="687"/>
      <c r="PQL55" s="687"/>
      <c r="PQM55" s="687"/>
      <c r="PQN55" s="687"/>
      <c r="PQO55" s="687"/>
      <c r="PQP55" s="687"/>
      <c r="PQQ55" s="687"/>
      <c r="PQR55" s="687"/>
      <c r="PQS55" s="687"/>
      <c r="PQT55" s="687"/>
      <c r="PQU55" s="687"/>
      <c r="PQV55" s="687"/>
      <c r="PQW55" s="687"/>
      <c r="PQX55" s="687"/>
      <c r="PQY55" s="687"/>
      <c r="PQZ55" s="687"/>
      <c r="PRA55" s="687"/>
      <c r="PRB55" s="687"/>
      <c r="PRC55" s="687"/>
      <c r="PRD55" s="687"/>
      <c r="PRE55" s="687"/>
      <c r="PRF55" s="687"/>
      <c r="PRG55" s="687"/>
      <c r="PRH55" s="687"/>
      <c r="PRI55" s="687"/>
      <c r="PRJ55" s="687"/>
      <c r="PRK55" s="687"/>
      <c r="PRL55" s="687"/>
      <c r="PRM55" s="687"/>
      <c r="PRN55" s="687"/>
      <c r="PRO55" s="687"/>
      <c r="PRP55" s="687"/>
      <c r="PRQ55" s="687"/>
      <c r="PRR55" s="687"/>
      <c r="PRS55" s="687"/>
      <c r="PRT55" s="687"/>
      <c r="PRU55" s="687"/>
      <c r="PRV55" s="687"/>
      <c r="PRW55" s="687"/>
      <c r="PRX55" s="687"/>
      <c r="PRY55" s="687"/>
      <c r="PRZ55" s="687"/>
      <c r="PSA55" s="687"/>
      <c r="PSB55" s="687"/>
      <c r="PSC55" s="687"/>
      <c r="PSD55" s="687"/>
      <c r="PSE55" s="687"/>
      <c r="PSF55" s="687"/>
      <c r="PSG55" s="687"/>
      <c r="PSH55" s="687"/>
      <c r="PSI55" s="687"/>
      <c r="PSJ55" s="687"/>
      <c r="PSK55" s="687"/>
      <c r="PSL55" s="687"/>
      <c r="PSM55" s="687"/>
      <c r="PSN55" s="687"/>
      <c r="PSO55" s="687"/>
      <c r="PSP55" s="687"/>
      <c r="PSQ55" s="687"/>
      <c r="PSR55" s="687"/>
      <c r="PSS55" s="687"/>
      <c r="PST55" s="687"/>
      <c r="PSU55" s="687"/>
      <c r="PSV55" s="687"/>
      <c r="PSW55" s="687"/>
      <c r="PSX55" s="687"/>
      <c r="PSY55" s="687"/>
      <c r="PSZ55" s="687"/>
      <c r="PTA55" s="687"/>
      <c r="PTB55" s="687"/>
      <c r="PTC55" s="687"/>
      <c r="PTD55" s="687"/>
      <c r="PTE55" s="687"/>
      <c r="PTF55" s="687"/>
      <c r="PTG55" s="687"/>
      <c r="PTH55" s="687"/>
      <c r="PTI55" s="687"/>
      <c r="PTJ55" s="687"/>
      <c r="PTK55" s="687"/>
      <c r="PTL55" s="687"/>
      <c r="PTM55" s="687"/>
      <c r="PTN55" s="687"/>
      <c r="PTO55" s="687"/>
      <c r="PTP55" s="687"/>
      <c r="PTQ55" s="687"/>
      <c r="PTR55" s="687"/>
      <c r="PTS55" s="687"/>
      <c r="PTT55" s="687"/>
      <c r="PTU55" s="687"/>
      <c r="PTV55" s="687"/>
      <c r="PTW55" s="687"/>
      <c r="PTX55" s="687"/>
      <c r="PTY55" s="687"/>
      <c r="PTZ55" s="687"/>
      <c r="PUA55" s="687"/>
      <c r="PUB55" s="687"/>
      <c r="PUC55" s="687"/>
      <c r="PUD55" s="687"/>
      <c r="PUE55" s="687"/>
      <c r="PUF55" s="687"/>
      <c r="PUG55" s="687"/>
      <c r="PUH55" s="687"/>
      <c r="PUI55" s="687"/>
      <c r="PUJ55" s="687"/>
      <c r="PUK55" s="687"/>
      <c r="PUL55" s="687"/>
      <c r="PUM55" s="687"/>
      <c r="PUN55" s="687"/>
      <c r="PUO55" s="687"/>
      <c r="PUP55" s="687"/>
      <c r="PUQ55" s="687"/>
      <c r="PUR55" s="687"/>
      <c r="PUS55" s="687"/>
      <c r="PUT55" s="687"/>
      <c r="PUU55" s="687"/>
      <c r="PUV55" s="687"/>
      <c r="PUW55" s="687"/>
      <c r="PUX55" s="687"/>
      <c r="PUY55" s="687"/>
      <c r="PUZ55" s="687"/>
      <c r="PVA55" s="687"/>
      <c r="PVB55" s="687"/>
      <c r="PVC55" s="687"/>
      <c r="PVD55" s="687"/>
      <c r="PVE55" s="687"/>
      <c r="PVF55" s="687"/>
      <c r="PVG55" s="687"/>
      <c r="PVH55" s="687"/>
      <c r="PVI55" s="687"/>
      <c r="PVJ55" s="687"/>
      <c r="PVK55" s="687"/>
      <c r="PVL55" s="687"/>
      <c r="PVM55" s="687"/>
      <c r="PVN55" s="687"/>
      <c r="PVO55" s="687"/>
      <c r="PVP55" s="687"/>
      <c r="PVQ55" s="687"/>
      <c r="PVR55" s="687"/>
      <c r="PVS55" s="687"/>
      <c r="PVT55" s="687"/>
      <c r="PVU55" s="687"/>
      <c r="PVV55" s="687"/>
      <c r="PVW55" s="687"/>
      <c r="PVX55" s="687"/>
      <c r="PVY55" s="687"/>
      <c r="PVZ55" s="687"/>
      <c r="PWA55" s="687"/>
      <c r="PWB55" s="687"/>
      <c r="PWC55" s="687"/>
      <c r="PWD55" s="687"/>
      <c r="PWE55" s="687"/>
      <c r="PWF55" s="687"/>
      <c r="PWG55" s="687"/>
      <c r="PWH55" s="687"/>
      <c r="PWI55" s="687"/>
      <c r="PWJ55" s="687"/>
      <c r="PWK55" s="687"/>
      <c r="PWL55" s="687"/>
      <c r="PWM55" s="687"/>
      <c r="PWN55" s="687"/>
      <c r="PWO55" s="687"/>
      <c r="PWP55" s="687"/>
      <c r="PWQ55" s="687"/>
      <c r="PWR55" s="687"/>
      <c r="PWS55" s="687"/>
      <c r="PWT55" s="687"/>
      <c r="PWU55" s="687"/>
      <c r="PWV55" s="687"/>
      <c r="PWW55" s="687"/>
      <c r="PWX55" s="687"/>
      <c r="PWY55" s="687"/>
      <c r="PWZ55" s="687"/>
      <c r="PXA55" s="687"/>
      <c r="PXB55" s="687"/>
      <c r="PXC55" s="687"/>
      <c r="PXD55" s="687"/>
      <c r="PXE55" s="687"/>
      <c r="PXF55" s="687"/>
      <c r="PXG55" s="687"/>
      <c r="PXH55" s="687"/>
      <c r="PXI55" s="687"/>
      <c r="PXJ55" s="687"/>
      <c r="PXK55" s="687"/>
      <c r="PXL55" s="687"/>
      <c r="PXM55" s="687"/>
      <c r="PXN55" s="687"/>
      <c r="PXO55" s="687"/>
      <c r="PXP55" s="687"/>
      <c r="PXQ55" s="687"/>
      <c r="PXR55" s="687"/>
      <c r="PXS55" s="687"/>
      <c r="PXT55" s="687"/>
      <c r="PXU55" s="687"/>
      <c r="PXV55" s="687"/>
      <c r="PXW55" s="687"/>
      <c r="PXX55" s="687"/>
      <c r="PXY55" s="687"/>
      <c r="PXZ55" s="687"/>
      <c r="PYA55" s="687"/>
      <c r="PYB55" s="687"/>
      <c r="PYC55" s="687"/>
      <c r="PYD55" s="687"/>
      <c r="PYE55" s="687"/>
      <c r="PYF55" s="687"/>
      <c r="PYG55" s="687"/>
      <c r="PYH55" s="687"/>
      <c r="PYI55" s="687"/>
      <c r="PYJ55" s="687"/>
      <c r="PYK55" s="687"/>
      <c r="PYL55" s="687"/>
      <c r="PYM55" s="687"/>
      <c r="PYN55" s="687"/>
      <c r="PYO55" s="687"/>
      <c r="PYP55" s="687"/>
      <c r="PYQ55" s="687"/>
      <c r="PYR55" s="687"/>
      <c r="PYS55" s="687"/>
      <c r="PYT55" s="687"/>
      <c r="PYU55" s="687"/>
      <c r="PYV55" s="687"/>
      <c r="PYW55" s="687"/>
      <c r="PYX55" s="687"/>
      <c r="PYY55" s="687"/>
      <c r="PYZ55" s="687"/>
      <c r="PZA55" s="687"/>
      <c r="PZB55" s="687"/>
      <c r="PZC55" s="687"/>
      <c r="PZD55" s="687"/>
      <c r="PZE55" s="687"/>
      <c r="PZF55" s="687"/>
      <c r="PZG55" s="687"/>
      <c r="PZH55" s="687"/>
      <c r="PZI55" s="687"/>
      <c r="PZJ55" s="687"/>
      <c r="PZK55" s="687"/>
      <c r="PZL55" s="687"/>
      <c r="PZM55" s="687"/>
      <c r="PZN55" s="687"/>
      <c r="PZO55" s="687"/>
      <c r="PZP55" s="687"/>
      <c r="PZQ55" s="687"/>
      <c r="PZR55" s="687"/>
      <c r="PZS55" s="687"/>
      <c r="PZT55" s="687"/>
      <c r="PZU55" s="687"/>
      <c r="PZV55" s="687"/>
      <c r="PZW55" s="687"/>
      <c r="PZX55" s="687"/>
      <c r="PZY55" s="687"/>
      <c r="PZZ55" s="687"/>
      <c r="QAA55" s="687"/>
      <c r="QAB55" s="687"/>
      <c r="QAC55" s="687"/>
      <c r="QAD55" s="687"/>
      <c r="QAE55" s="687"/>
      <c r="QAF55" s="687"/>
      <c r="QAG55" s="687"/>
      <c r="QAH55" s="687"/>
      <c r="QAI55" s="687"/>
      <c r="QAJ55" s="687"/>
      <c r="QAK55" s="687"/>
      <c r="QAL55" s="687"/>
      <c r="QAM55" s="687"/>
      <c r="QAN55" s="687"/>
      <c r="QAO55" s="687"/>
      <c r="QAP55" s="687"/>
      <c r="QAQ55" s="687"/>
      <c r="QAR55" s="687"/>
      <c r="QAS55" s="687"/>
      <c r="QAT55" s="687"/>
      <c r="QAU55" s="687"/>
      <c r="QAV55" s="687"/>
      <c r="QAW55" s="687"/>
      <c r="QAX55" s="687"/>
      <c r="QAY55" s="687"/>
      <c r="QAZ55" s="687"/>
      <c r="QBA55" s="687"/>
      <c r="QBB55" s="687"/>
      <c r="QBC55" s="687"/>
      <c r="QBD55" s="687"/>
      <c r="QBE55" s="687"/>
      <c r="QBF55" s="687"/>
      <c r="QBG55" s="687"/>
      <c r="QBH55" s="687"/>
      <c r="QBI55" s="687"/>
      <c r="QBJ55" s="687"/>
      <c r="QBK55" s="687"/>
      <c r="QBL55" s="687"/>
      <c r="QBM55" s="687"/>
      <c r="QBN55" s="687"/>
      <c r="QBO55" s="687"/>
      <c r="QBP55" s="687"/>
      <c r="QBQ55" s="687"/>
      <c r="QBR55" s="687"/>
      <c r="QBS55" s="687"/>
      <c r="QBT55" s="687"/>
      <c r="QBU55" s="687"/>
      <c r="QBV55" s="687"/>
      <c r="QBW55" s="687"/>
      <c r="QBX55" s="687"/>
      <c r="QBY55" s="687"/>
      <c r="QBZ55" s="687"/>
      <c r="QCA55" s="687"/>
      <c r="QCB55" s="687"/>
      <c r="QCC55" s="687"/>
      <c r="QCD55" s="687"/>
      <c r="QCE55" s="687"/>
      <c r="QCF55" s="687"/>
      <c r="QCG55" s="687"/>
      <c r="QCH55" s="687"/>
      <c r="QCI55" s="687"/>
      <c r="QCJ55" s="687"/>
      <c r="QCK55" s="687"/>
      <c r="QCL55" s="687"/>
      <c r="QCM55" s="687"/>
      <c r="QCN55" s="687"/>
      <c r="QCO55" s="687"/>
      <c r="QCP55" s="687"/>
      <c r="QCQ55" s="687"/>
      <c r="QCR55" s="687"/>
      <c r="QCS55" s="687"/>
      <c r="QCT55" s="687"/>
      <c r="QCU55" s="687"/>
      <c r="QCV55" s="687"/>
      <c r="QCW55" s="687"/>
      <c r="QCX55" s="687"/>
      <c r="QCY55" s="687"/>
      <c r="QCZ55" s="687"/>
      <c r="QDA55" s="687"/>
      <c r="QDB55" s="687"/>
      <c r="QDC55" s="687"/>
      <c r="QDD55" s="687"/>
      <c r="QDE55" s="687"/>
      <c r="QDF55" s="687"/>
      <c r="QDG55" s="687"/>
      <c r="QDH55" s="687"/>
      <c r="QDI55" s="687"/>
      <c r="QDJ55" s="687"/>
      <c r="QDK55" s="687"/>
      <c r="QDL55" s="687"/>
      <c r="QDM55" s="687"/>
      <c r="QDN55" s="687"/>
      <c r="QDO55" s="687"/>
      <c r="QDP55" s="687"/>
      <c r="QDQ55" s="687"/>
      <c r="QDR55" s="687"/>
      <c r="QDS55" s="687"/>
      <c r="QDT55" s="687"/>
      <c r="QDU55" s="687"/>
      <c r="QDV55" s="687"/>
      <c r="QDW55" s="687"/>
      <c r="QDX55" s="687"/>
      <c r="QDY55" s="687"/>
      <c r="QDZ55" s="687"/>
      <c r="QEA55" s="687"/>
      <c r="QEB55" s="687"/>
      <c r="QEC55" s="687"/>
      <c r="QED55" s="687"/>
      <c r="QEE55" s="687"/>
      <c r="QEF55" s="687"/>
      <c r="QEG55" s="687"/>
      <c r="QEH55" s="687"/>
      <c r="QEI55" s="687"/>
      <c r="QEJ55" s="687"/>
      <c r="QEK55" s="687"/>
      <c r="QEL55" s="687"/>
      <c r="QEM55" s="687"/>
      <c r="QEN55" s="687"/>
      <c r="QEO55" s="687"/>
      <c r="QEP55" s="687"/>
      <c r="QEQ55" s="687"/>
      <c r="QER55" s="687"/>
      <c r="QES55" s="687"/>
      <c r="QET55" s="687"/>
      <c r="QEU55" s="687"/>
      <c r="QEV55" s="687"/>
      <c r="QEW55" s="687"/>
      <c r="QEX55" s="687"/>
      <c r="QEY55" s="687"/>
      <c r="QEZ55" s="687"/>
      <c r="QFA55" s="687"/>
      <c r="QFB55" s="687"/>
      <c r="QFC55" s="687"/>
      <c r="QFD55" s="687"/>
      <c r="QFE55" s="687"/>
      <c r="QFF55" s="687"/>
      <c r="QFG55" s="687"/>
      <c r="QFH55" s="687"/>
      <c r="QFI55" s="687"/>
      <c r="QFJ55" s="687"/>
      <c r="QFK55" s="687"/>
      <c r="QFL55" s="687"/>
      <c r="QFM55" s="687"/>
      <c r="QFN55" s="687"/>
      <c r="QFO55" s="687"/>
      <c r="QFP55" s="687"/>
      <c r="QFQ55" s="687"/>
      <c r="QFR55" s="687"/>
      <c r="QFS55" s="687"/>
      <c r="QFT55" s="687"/>
      <c r="QFU55" s="687"/>
      <c r="QFV55" s="687"/>
      <c r="QFW55" s="687"/>
      <c r="QFX55" s="687"/>
      <c r="QFY55" s="687"/>
      <c r="QFZ55" s="687"/>
      <c r="QGA55" s="687"/>
      <c r="QGB55" s="687"/>
      <c r="QGC55" s="687"/>
      <c r="QGD55" s="687"/>
      <c r="QGE55" s="687"/>
      <c r="QGF55" s="687"/>
      <c r="QGG55" s="687"/>
      <c r="QGH55" s="687"/>
      <c r="QGI55" s="687"/>
      <c r="QGJ55" s="687"/>
      <c r="QGK55" s="687"/>
      <c r="QGL55" s="687"/>
      <c r="QGM55" s="687"/>
      <c r="QGN55" s="687"/>
      <c r="QGO55" s="687"/>
      <c r="QGP55" s="687"/>
      <c r="QGQ55" s="687"/>
      <c r="QGR55" s="687"/>
      <c r="QGS55" s="687"/>
      <c r="QGT55" s="687"/>
      <c r="QGU55" s="687"/>
      <c r="QGV55" s="687"/>
      <c r="QGW55" s="687"/>
      <c r="QGX55" s="687"/>
      <c r="QGY55" s="687"/>
      <c r="QGZ55" s="687"/>
      <c r="QHA55" s="687"/>
      <c r="QHB55" s="687"/>
      <c r="QHC55" s="687"/>
      <c r="QHD55" s="687"/>
      <c r="QHE55" s="687"/>
      <c r="QHF55" s="687"/>
      <c r="QHG55" s="687"/>
      <c r="QHH55" s="687"/>
      <c r="QHI55" s="687"/>
      <c r="QHJ55" s="687"/>
      <c r="QHK55" s="687"/>
      <c r="QHL55" s="687"/>
      <c r="QHM55" s="687"/>
      <c r="QHN55" s="687"/>
      <c r="QHO55" s="687"/>
      <c r="QHP55" s="687"/>
      <c r="QHQ55" s="687"/>
      <c r="QHR55" s="687"/>
      <c r="QHS55" s="687"/>
      <c r="QHT55" s="687"/>
      <c r="QHU55" s="687"/>
      <c r="QHV55" s="687"/>
      <c r="QHW55" s="687"/>
      <c r="QHX55" s="687"/>
      <c r="QHY55" s="687"/>
      <c r="QHZ55" s="687"/>
      <c r="QIA55" s="687"/>
      <c r="QIB55" s="687"/>
      <c r="QIC55" s="687"/>
      <c r="QID55" s="687"/>
      <c r="QIE55" s="687"/>
      <c r="QIF55" s="687"/>
      <c r="QIG55" s="687"/>
      <c r="QIH55" s="687"/>
      <c r="QII55" s="687"/>
      <c r="QIJ55" s="687"/>
      <c r="QIK55" s="687"/>
      <c r="QIL55" s="687"/>
      <c r="QIM55" s="687"/>
      <c r="QIN55" s="687"/>
      <c r="QIO55" s="687"/>
      <c r="QIP55" s="687"/>
      <c r="QIQ55" s="687"/>
      <c r="QIR55" s="687"/>
      <c r="QIS55" s="687"/>
      <c r="QIT55" s="687"/>
      <c r="QIU55" s="687"/>
      <c r="QIV55" s="687"/>
      <c r="QIW55" s="687"/>
      <c r="QIX55" s="687"/>
      <c r="QIY55" s="687"/>
      <c r="QIZ55" s="687"/>
      <c r="QJA55" s="687"/>
      <c r="QJB55" s="687"/>
      <c r="QJC55" s="687"/>
      <c r="QJD55" s="687"/>
      <c r="QJE55" s="687"/>
      <c r="QJF55" s="687"/>
      <c r="QJG55" s="687"/>
      <c r="QJH55" s="687"/>
      <c r="QJI55" s="687"/>
      <c r="QJJ55" s="687"/>
      <c r="QJK55" s="687"/>
      <c r="QJL55" s="687"/>
      <c r="QJM55" s="687"/>
      <c r="QJN55" s="687"/>
      <c r="QJO55" s="687"/>
      <c r="QJP55" s="687"/>
      <c r="QJQ55" s="687"/>
      <c r="QJR55" s="687"/>
      <c r="QJS55" s="687"/>
      <c r="QJT55" s="687"/>
      <c r="QJU55" s="687"/>
      <c r="QJV55" s="687"/>
      <c r="QJW55" s="687"/>
      <c r="QJX55" s="687"/>
      <c r="QJY55" s="687"/>
      <c r="QJZ55" s="687"/>
      <c r="QKA55" s="687"/>
      <c r="QKB55" s="687"/>
      <c r="QKC55" s="687"/>
      <c r="QKD55" s="687"/>
      <c r="QKE55" s="687"/>
      <c r="QKF55" s="687"/>
      <c r="QKG55" s="687"/>
      <c r="QKH55" s="687"/>
      <c r="QKI55" s="687"/>
      <c r="QKJ55" s="687"/>
      <c r="QKK55" s="687"/>
      <c r="QKL55" s="687"/>
      <c r="QKM55" s="687"/>
      <c r="QKN55" s="687"/>
      <c r="QKO55" s="687"/>
      <c r="QKP55" s="687"/>
      <c r="QKQ55" s="687"/>
      <c r="QKR55" s="687"/>
      <c r="QKS55" s="687"/>
      <c r="QKT55" s="687"/>
      <c r="QKU55" s="687"/>
      <c r="QKV55" s="687"/>
      <c r="QKW55" s="687"/>
      <c r="QKX55" s="687"/>
      <c r="QKY55" s="687"/>
      <c r="QKZ55" s="687"/>
      <c r="QLA55" s="687"/>
      <c r="QLB55" s="687"/>
      <c r="QLC55" s="687"/>
      <c r="QLD55" s="687"/>
      <c r="QLE55" s="687"/>
      <c r="QLF55" s="687"/>
      <c r="QLG55" s="687"/>
      <c r="QLH55" s="687"/>
      <c r="QLI55" s="687"/>
      <c r="QLJ55" s="687"/>
      <c r="QLK55" s="687"/>
      <c r="QLL55" s="687"/>
      <c r="QLM55" s="687"/>
      <c r="QLN55" s="687"/>
      <c r="QLO55" s="687"/>
      <c r="QLP55" s="687"/>
      <c r="QLQ55" s="687"/>
      <c r="QLR55" s="687"/>
      <c r="QLS55" s="687"/>
      <c r="QLT55" s="687"/>
      <c r="QLU55" s="687"/>
      <c r="QLV55" s="687"/>
      <c r="QLW55" s="687"/>
      <c r="QLX55" s="687"/>
      <c r="QLY55" s="687"/>
      <c r="QLZ55" s="687"/>
      <c r="QMA55" s="687"/>
      <c r="QMB55" s="687"/>
      <c r="QMC55" s="687"/>
      <c r="QMD55" s="687"/>
      <c r="QME55" s="687"/>
      <c r="QMF55" s="687"/>
      <c r="QMG55" s="687"/>
      <c r="QMH55" s="687"/>
      <c r="QMI55" s="687"/>
      <c r="QMJ55" s="687"/>
      <c r="QMK55" s="687"/>
      <c r="QML55" s="687"/>
      <c r="QMM55" s="687"/>
      <c r="QMN55" s="687"/>
      <c r="QMO55" s="687"/>
      <c r="QMP55" s="687"/>
      <c r="QMQ55" s="687"/>
      <c r="QMR55" s="687"/>
      <c r="QMS55" s="687"/>
      <c r="QMT55" s="687"/>
      <c r="QMU55" s="687"/>
      <c r="QMV55" s="687"/>
      <c r="QMW55" s="687"/>
      <c r="QMX55" s="687"/>
      <c r="QMY55" s="687"/>
      <c r="QMZ55" s="687"/>
      <c r="QNA55" s="687"/>
      <c r="QNB55" s="687"/>
      <c r="QNC55" s="687"/>
      <c r="QND55" s="687"/>
      <c r="QNE55" s="687"/>
      <c r="QNF55" s="687"/>
      <c r="QNG55" s="687"/>
      <c r="QNH55" s="687"/>
      <c r="QNI55" s="687"/>
      <c r="QNJ55" s="687"/>
      <c r="QNK55" s="687"/>
      <c r="QNL55" s="687"/>
      <c r="QNM55" s="687"/>
      <c r="QNN55" s="687"/>
      <c r="QNO55" s="687"/>
      <c r="QNP55" s="687"/>
      <c r="QNQ55" s="687"/>
      <c r="QNR55" s="687"/>
      <c r="QNS55" s="687"/>
      <c r="QNT55" s="687"/>
      <c r="QNU55" s="687"/>
      <c r="QNV55" s="687"/>
      <c r="QNW55" s="687"/>
      <c r="QNX55" s="687"/>
      <c r="QNY55" s="687"/>
      <c r="QNZ55" s="687"/>
      <c r="QOA55" s="687"/>
      <c r="QOB55" s="687"/>
      <c r="QOC55" s="687"/>
      <c r="QOD55" s="687"/>
      <c r="QOE55" s="687"/>
      <c r="QOF55" s="687"/>
      <c r="QOG55" s="687"/>
      <c r="QOH55" s="687"/>
      <c r="QOI55" s="687"/>
      <c r="QOJ55" s="687"/>
      <c r="QOK55" s="687"/>
      <c r="QOL55" s="687"/>
      <c r="QOM55" s="687"/>
      <c r="QON55" s="687"/>
      <c r="QOO55" s="687"/>
      <c r="QOP55" s="687"/>
      <c r="QOQ55" s="687"/>
      <c r="QOR55" s="687"/>
      <c r="QOS55" s="687"/>
      <c r="QOT55" s="687"/>
      <c r="QOU55" s="687"/>
      <c r="QOV55" s="687"/>
      <c r="QOW55" s="687"/>
      <c r="QOX55" s="687"/>
      <c r="QOY55" s="687"/>
      <c r="QOZ55" s="687"/>
      <c r="QPA55" s="687"/>
      <c r="QPB55" s="687"/>
      <c r="QPC55" s="687"/>
      <c r="QPD55" s="687"/>
      <c r="QPE55" s="687"/>
      <c r="QPF55" s="687"/>
      <c r="QPG55" s="687"/>
      <c r="QPH55" s="687"/>
      <c r="QPI55" s="687"/>
      <c r="QPJ55" s="687"/>
      <c r="QPK55" s="687"/>
      <c r="QPL55" s="687"/>
      <c r="QPM55" s="687"/>
      <c r="QPN55" s="687"/>
      <c r="QPO55" s="687"/>
      <c r="QPP55" s="687"/>
      <c r="QPQ55" s="687"/>
      <c r="QPR55" s="687"/>
      <c r="QPS55" s="687"/>
      <c r="QPT55" s="687"/>
      <c r="QPU55" s="687"/>
      <c r="QPV55" s="687"/>
      <c r="QPW55" s="687"/>
      <c r="QPX55" s="687"/>
      <c r="QPY55" s="687"/>
      <c r="QPZ55" s="687"/>
      <c r="QQA55" s="687"/>
      <c r="QQB55" s="687"/>
      <c r="QQC55" s="687"/>
      <c r="QQD55" s="687"/>
      <c r="QQE55" s="687"/>
      <c r="QQF55" s="687"/>
      <c r="QQG55" s="687"/>
      <c r="QQH55" s="687"/>
      <c r="QQI55" s="687"/>
      <c r="QQJ55" s="687"/>
      <c r="QQK55" s="687"/>
      <c r="QQL55" s="687"/>
      <c r="QQM55" s="687"/>
      <c r="QQN55" s="687"/>
      <c r="QQO55" s="687"/>
      <c r="QQP55" s="687"/>
      <c r="QQQ55" s="687"/>
      <c r="QQR55" s="687"/>
      <c r="QQS55" s="687"/>
      <c r="QQT55" s="687"/>
      <c r="QQU55" s="687"/>
      <c r="QQV55" s="687"/>
      <c r="QQW55" s="687"/>
      <c r="QQX55" s="687"/>
      <c r="QQY55" s="687"/>
      <c r="QQZ55" s="687"/>
      <c r="QRA55" s="687"/>
      <c r="QRB55" s="687"/>
      <c r="QRC55" s="687"/>
      <c r="QRD55" s="687"/>
      <c r="QRE55" s="687"/>
      <c r="QRF55" s="687"/>
      <c r="QRG55" s="687"/>
      <c r="QRH55" s="687"/>
      <c r="QRI55" s="687"/>
      <c r="QRJ55" s="687"/>
      <c r="QRK55" s="687"/>
      <c r="QRL55" s="687"/>
      <c r="QRM55" s="687"/>
      <c r="QRN55" s="687"/>
      <c r="QRO55" s="687"/>
      <c r="QRP55" s="687"/>
      <c r="QRQ55" s="687"/>
      <c r="QRR55" s="687"/>
      <c r="QRS55" s="687"/>
      <c r="QRT55" s="687"/>
      <c r="QRU55" s="687"/>
      <c r="QRV55" s="687"/>
      <c r="QRW55" s="687"/>
      <c r="QRX55" s="687"/>
      <c r="QRY55" s="687"/>
      <c r="QRZ55" s="687"/>
      <c r="QSA55" s="687"/>
      <c r="QSB55" s="687"/>
      <c r="QSC55" s="687"/>
      <c r="QSD55" s="687"/>
      <c r="QSE55" s="687"/>
      <c r="QSF55" s="687"/>
      <c r="QSG55" s="687"/>
      <c r="QSH55" s="687"/>
      <c r="QSI55" s="687"/>
      <c r="QSJ55" s="687"/>
      <c r="QSK55" s="687"/>
      <c r="QSL55" s="687"/>
      <c r="QSM55" s="687"/>
      <c r="QSN55" s="687"/>
      <c r="QSO55" s="687"/>
      <c r="QSP55" s="687"/>
      <c r="QSQ55" s="687"/>
      <c r="QSR55" s="687"/>
      <c r="QSS55" s="687"/>
      <c r="QST55" s="687"/>
      <c r="QSU55" s="687"/>
      <c r="QSV55" s="687"/>
      <c r="QSW55" s="687"/>
      <c r="QSX55" s="687"/>
      <c r="QSY55" s="687"/>
      <c r="QSZ55" s="687"/>
      <c r="QTA55" s="687"/>
      <c r="QTB55" s="687"/>
      <c r="QTC55" s="687"/>
      <c r="QTD55" s="687"/>
      <c r="QTE55" s="687"/>
      <c r="QTF55" s="687"/>
      <c r="QTG55" s="687"/>
      <c r="QTH55" s="687"/>
      <c r="QTI55" s="687"/>
      <c r="QTJ55" s="687"/>
      <c r="QTK55" s="687"/>
      <c r="QTL55" s="687"/>
      <c r="QTM55" s="687"/>
      <c r="QTN55" s="687"/>
      <c r="QTO55" s="687"/>
      <c r="QTP55" s="687"/>
      <c r="QTQ55" s="687"/>
      <c r="QTR55" s="687"/>
      <c r="QTS55" s="687"/>
      <c r="QTT55" s="687"/>
      <c r="QTU55" s="687"/>
      <c r="QTV55" s="687"/>
      <c r="QTW55" s="687"/>
      <c r="QTX55" s="687"/>
      <c r="QTY55" s="687"/>
      <c r="QTZ55" s="687"/>
      <c r="QUA55" s="687"/>
      <c r="QUB55" s="687"/>
      <c r="QUC55" s="687"/>
      <c r="QUD55" s="687"/>
      <c r="QUE55" s="687"/>
      <c r="QUF55" s="687"/>
      <c r="QUG55" s="687"/>
      <c r="QUH55" s="687"/>
      <c r="QUI55" s="687"/>
      <c r="QUJ55" s="687"/>
      <c r="QUK55" s="687"/>
      <c r="QUL55" s="687"/>
      <c r="QUM55" s="687"/>
      <c r="QUN55" s="687"/>
      <c r="QUO55" s="687"/>
      <c r="QUP55" s="687"/>
      <c r="QUQ55" s="687"/>
      <c r="QUR55" s="687"/>
      <c r="QUS55" s="687"/>
      <c r="QUT55" s="687"/>
      <c r="QUU55" s="687"/>
      <c r="QUV55" s="687"/>
      <c r="QUW55" s="687"/>
      <c r="QUX55" s="687"/>
      <c r="QUY55" s="687"/>
      <c r="QUZ55" s="687"/>
      <c r="QVA55" s="687"/>
      <c r="QVB55" s="687"/>
      <c r="QVC55" s="687"/>
      <c r="QVD55" s="687"/>
      <c r="QVE55" s="687"/>
      <c r="QVF55" s="687"/>
      <c r="QVG55" s="687"/>
      <c r="QVH55" s="687"/>
      <c r="QVI55" s="687"/>
      <c r="QVJ55" s="687"/>
      <c r="QVK55" s="687"/>
      <c r="QVL55" s="687"/>
      <c r="QVM55" s="687"/>
      <c r="QVN55" s="687"/>
      <c r="QVO55" s="687"/>
      <c r="QVP55" s="687"/>
      <c r="QVQ55" s="687"/>
      <c r="QVR55" s="687"/>
      <c r="QVS55" s="687"/>
      <c r="QVT55" s="687"/>
      <c r="QVU55" s="687"/>
      <c r="QVV55" s="687"/>
      <c r="QVW55" s="687"/>
      <c r="QVX55" s="687"/>
      <c r="QVY55" s="687"/>
      <c r="QVZ55" s="687"/>
      <c r="QWA55" s="687"/>
      <c r="QWB55" s="687"/>
      <c r="QWC55" s="687"/>
      <c r="QWD55" s="687"/>
      <c r="QWE55" s="687"/>
      <c r="QWF55" s="687"/>
      <c r="QWG55" s="687"/>
      <c r="QWH55" s="687"/>
      <c r="QWI55" s="687"/>
      <c r="QWJ55" s="687"/>
      <c r="QWK55" s="687"/>
      <c r="QWL55" s="687"/>
      <c r="QWM55" s="687"/>
      <c r="QWN55" s="687"/>
      <c r="QWO55" s="687"/>
      <c r="QWP55" s="687"/>
      <c r="QWQ55" s="687"/>
      <c r="QWR55" s="687"/>
      <c r="QWS55" s="687"/>
      <c r="QWT55" s="687"/>
      <c r="QWU55" s="687"/>
      <c r="QWV55" s="687"/>
      <c r="QWW55" s="687"/>
      <c r="QWX55" s="687"/>
      <c r="QWY55" s="687"/>
      <c r="QWZ55" s="687"/>
      <c r="QXA55" s="687"/>
      <c r="QXB55" s="687"/>
      <c r="QXC55" s="687"/>
      <c r="QXD55" s="687"/>
      <c r="QXE55" s="687"/>
      <c r="QXF55" s="687"/>
      <c r="QXG55" s="687"/>
      <c r="QXH55" s="687"/>
      <c r="QXI55" s="687"/>
      <c r="QXJ55" s="687"/>
      <c r="QXK55" s="687"/>
      <c r="QXL55" s="687"/>
      <c r="QXM55" s="687"/>
      <c r="QXN55" s="687"/>
      <c r="QXO55" s="687"/>
      <c r="QXP55" s="687"/>
      <c r="QXQ55" s="687"/>
      <c r="QXR55" s="687"/>
      <c r="QXS55" s="687"/>
      <c r="QXT55" s="687"/>
      <c r="QXU55" s="687"/>
      <c r="QXV55" s="687"/>
      <c r="QXW55" s="687"/>
      <c r="QXX55" s="687"/>
      <c r="QXY55" s="687"/>
      <c r="QXZ55" s="687"/>
      <c r="QYA55" s="687"/>
      <c r="QYB55" s="687"/>
      <c r="QYC55" s="687"/>
      <c r="QYD55" s="687"/>
      <c r="QYE55" s="687"/>
      <c r="QYF55" s="687"/>
      <c r="QYG55" s="687"/>
      <c r="QYH55" s="687"/>
      <c r="QYI55" s="687"/>
      <c r="QYJ55" s="687"/>
      <c r="QYK55" s="687"/>
      <c r="QYL55" s="687"/>
      <c r="QYM55" s="687"/>
      <c r="QYN55" s="687"/>
      <c r="QYO55" s="687"/>
      <c r="QYP55" s="687"/>
      <c r="QYQ55" s="687"/>
      <c r="QYR55" s="687"/>
      <c r="QYS55" s="687"/>
      <c r="QYT55" s="687"/>
      <c r="QYU55" s="687"/>
      <c r="QYV55" s="687"/>
      <c r="QYW55" s="687"/>
      <c r="QYX55" s="687"/>
      <c r="QYY55" s="687"/>
      <c r="QYZ55" s="687"/>
      <c r="QZA55" s="687"/>
      <c r="QZB55" s="687"/>
      <c r="QZC55" s="687"/>
      <c r="QZD55" s="687"/>
      <c r="QZE55" s="687"/>
      <c r="QZF55" s="687"/>
      <c r="QZG55" s="687"/>
      <c r="QZH55" s="687"/>
      <c r="QZI55" s="687"/>
      <c r="QZJ55" s="687"/>
      <c r="QZK55" s="687"/>
      <c r="QZL55" s="687"/>
      <c r="QZM55" s="687"/>
      <c r="QZN55" s="687"/>
      <c r="QZO55" s="687"/>
      <c r="QZP55" s="687"/>
      <c r="QZQ55" s="687"/>
      <c r="QZR55" s="687"/>
      <c r="QZS55" s="687"/>
      <c r="QZT55" s="687"/>
      <c r="QZU55" s="687"/>
      <c r="QZV55" s="687"/>
      <c r="QZW55" s="687"/>
      <c r="QZX55" s="687"/>
      <c r="QZY55" s="687"/>
      <c r="QZZ55" s="687"/>
      <c r="RAA55" s="687"/>
      <c r="RAB55" s="687"/>
      <c r="RAC55" s="687"/>
      <c r="RAD55" s="687"/>
      <c r="RAE55" s="687"/>
      <c r="RAF55" s="687"/>
      <c r="RAG55" s="687"/>
      <c r="RAH55" s="687"/>
      <c r="RAI55" s="687"/>
      <c r="RAJ55" s="687"/>
      <c r="RAK55" s="687"/>
      <c r="RAL55" s="687"/>
      <c r="RAM55" s="687"/>
      <c r="RAN55" s="687"/>
      <c r="RAO55" s="687"/>
      <c r="RAP55" s="687"/>
      <c r="RAQ55" s="687"/>
      <c r="RAR55" s="687"/>
      <c r="RAS55" s="687"/>
      <c r="RAT55" s="687"/>
      <c r="RAU55" s="687"/>
      <c r="RAV55" s="687"/>
      <c r="RAW55" s="687"/>
      <c r="RAX55" s="687"/>
      <c r="RAY55" s="687"/>
      <c r="RAZ55" s="687"/>
      <c r="RBA55" s="687"/>
      <c r="RBB55" s="687"/>
      <c r="RBC55" s="687"/>
      <c r="RBD55" s="687"/>
      <c r="RBE55" s="687"/>
      <c r="RBF55" s="687"/>
      <c r="RBG55" s="687"/>
      <c r="RBH55" s="687"/>
      <c r="RBI55" s="687"/>
      <c r="RBJ55" s="687"/>
      <c r="RBK55" s="687"/>
      <c r="RBL55" s="687"/>
      <c r="RBM55" s="687"/>
      <c r="RBN55" s="687"/>
      <c r="RBO55" s="687"/>
      <c r="RBP55" s="687"/>
      <c r="RBQ55" s="687"/>
      <c r="RBR55" s="687"/>
      <c r="RBS55" s="687"/>
      <c r="RBT55" s="687"/>
      <c r="RBU55" s="687"/>
      <c r="RBV55" s="687"/>
      <c r="RBW55" s="687"/>
      <c r="RBX55" s="687"/>
      <c r="RBY55" s="687"/>
      <c r="RBZ55" s="687"/>
      <c r="RCA55" s="687"/>
      <c r="RCB55" s="687"/>
      <c r="RCC55" s="687"/>
      <c r="RCD55" s="687"/>
      <c r="RCE55" s="687"/>
      <c r="RCF55" s="687"/>
      <c r="RCG55" s="687"/>
      <c r="RCH55" s="687"/>
      <c r="RCI55" s="687"/>
      <c r="RCJ55" s="687"/>
      <c r="RCK55" s="687"/>
      <c r="RCL55" s="687"/>
      <c r="RCM55" s="687"/>
      <c r="RCN55" s="687"/>
      <c r="RCO55" s="687"/>
      <c r="RCP55" s="687"/>
      <c r="RCQ55" s="687"/>
      <c r="RCR55" s="687"/>
      <c r="RCS55" s="687"/>
      <c r="RCT55" s="687"/>
      <c r="RCU55" s="687"/>
      <c r="RCV55" s="687"/>
      <c r="RCW55" s="687"/>
      <c r="RCX55" s="687"/>
      <c r="RCY55" s="687"/>
      <c r="RCZ55" s="687"/>
      <c r="RDA55" s="687"/>
      <c r="RDB55" s="687"/>
      <c r="RDC55" s="687"/>
      <c r="RDD55" s="687"/>
      <c r="RDE55" s="687"/>
      <c r="RDF55" s="687"/>
      <c r="RDG55" s="687"/>
      <c r="RDH55" s="687"/>
      <c r="RDI55" s="687"/>
      <c r="RDJ55" s="687"/>
      <c r="RDK55" s="687"/>
      <c r="RDL55" s="687"/>
      <c r="RDM55" s="687"/>
      <c r="RDN55" s="687"/>
      <c r="RDO55" s="687"/>
      <c r="RDP55" s="687"/>
      <c r="RDQ55" s="687"/>
      <c r="RDR55" s="687"/>
      <c r="RDS55" s="687"/>
      <c r="RDT55" s="687"/>
      <c r="RDU55" s="687"/>
      <c r="RDV55" s="687"/>
      <c r="RDW55" s="687"/>
      <c r="RDX55" s="687"/>
      <c r="RDY55" s="687"/>
      <c r="RDZ55" s="687"/>
      <c r="REA55" s="687"/>
      <c r="REB55" s="687"/>
      <c r="REC55" s="687"/>
      <c r="RED55" s="687"/>
      <c r="REE55" s="687"/>
      <c r="REF55" s="687"/>
      <c r="REG55" s="687"/>
      <c r="REH55" s="687"/>
      <c r="REI55" s="687"/>
      <c r="REJ55" s="687"/>
      <c r="REK55" s="687"/>
      <c r="REL55" s="687"/>
      <c r="REM55" s="687"/>
      <c r="REN55" s="687"/>
      <c r="REO55" s="687"/>
      <c r="REP55" s="687"/>
      <c r="REQ55" s="687"/>
      <c r="RER55" s="687"/>
      <c r="RES55" s="687"/>
      <c r="RET55" s="687"/>
      <c r="REU55" s="687"/>
      <c r="REV55" s="687"/>
      <c r="REW55" s="687"/>
      <c r="REX55" s="687"/>
      <c r="REY55" s="687"/>
      <c r="REZ55" s="687"/>
      <c r="RFA55" s="687"/>
      <c r="RFB55" s="687"/>
      <c r="RFC55" s="687"/>
      <c r="RFD55" s="687"/>
      <c r="RFE55" s="687"/>
      <c r="RFF55" s="687"/>
      <c r="RFG55" s="687"/>
      <c r="RFH55" s="687"/>
      <c r="RFI55" s="687"/>
      <c r="RFJ55" s="687"/>
      <c r="RFK55" s="687"/>
      <c r="RFL55" s="687"/>
      <c r="RFM55" s="687"/>
      <c r="RFN55" s="687"/>
      <c r="RFO55" s="687"/>
      <c r="RFP55" s="687"/>
      <c r="RFQ55" s="687"/>
      <c r="RFR55" s="687"/>
      <c r="RFS55" s="687"/>
      <c r="RFT55" s="687"/>
      <c r="RFU55" s="687"/>
      <c r="RFV55" s="687"/>
      <c r="RFW55" s="687"/>
      <c r="RFX55" s="687"/>
      <c r="RFY55" s="687"/>
      <c r="RFZ55" s="687"/>
      <c r="RGA55" s="687"/>
      <c r="RGB55" s="687"/>
      <c r="RGC55" s="687"/>
      <c r="RGD55" s="687"/>
      <c r="RGE55" s="687"/>
      <c r="RGF55" s="687"/>
      <c r="RGG55" s="687"/>
      <c r="RGH55" s="687"/>
      <c r="RGI55" s="687"/>
      <c r="RGJ55" s="687"/>
      <c r="RGK55" s="687"/>
      <c r="RGL55" s="687"/>
      <c r="RGM55" s="687"/>
      <c r="RGN55" s="687"/>
      <c r="RGO55" s="687"/>
      <c r="RGP55" s="687"/>
      <c r="RGQ55" s="687"/>
      <c r="RGR55" s="687"/>
      <c r="RGS55" s="687"/>
      <c r="RGT55" s="687"/>
      <c r="RGU55" s="687"/>
      <c r="RGV55" s="687"/>
      <c r="RGW55" s="687"/>
      <c r="RGX55" s="687"/>
      <c r="RGY55" s="687"/>
      <c r="RGZ55" s="687"/>
      <c r="RHA55" s="687"/>
      <c r="RHB55" s="687"/>
      <c r="RHC55" s="687"/>
      <c r="RHD55" s="687"/>
      <c r="RHE55" s="687"/>
      <c r="RHF55" s="687"/>
      <c r="RHG55" s="687"/>
      <c r="RHH55" s="687"/>
      <c r="RHI55" s="687"/>
      <c r="RHJ55" s="687"/>
      <c r="RHK55" s="687"/>
      <c r="RHL55" s="687"/>
      <c r="RHM55" s="687"/>
      <c r="RHN55" s="687"/>
      <c r="RHO55" s="687"/>
      <c r="RHP55" s="687"/>
      <c r="RHQ55" s="687"/>
      <c r="RHR55" s="687"/>
      <c r="RHS55" s="687"/>
      <c r="RHT55" s="687"/>
      <c r="RHU55" s="687"/>
      <c r="RHV55" s="687"/>
      <c r="RHW55" s="687"/>
      <c r="RHX55" s="687"/>
      <c r="RHY55" s="687"/>
      <c r="RHZ55" s="687"/>
      <c r="RIA55" s="687"/>
      <c r="RIB55" s="687"/>
      <c r="RIC55" s="687"/>
      <c r="RID55" s="687"/>
      <c r="RIE55" s="687"/>
      <c r="RIF55" s="687"/>
      <c r="RIG55" s="687"/>
      <c r="RIH55" s="687"/>
      <c r="RII55" s="687"/>
      <c r="RIJ55" s="687"/>
      <c r="RIK55" s="687"/>
      <c r="RIL55" s="687"/>
      <c r="RIM55" s="687"/>
      <c r="RIN55" s="687"/>
      <c r="RIO55" s="687"/>
      <c r="RIP55" s="687"/>
      <c r="RIQ55" s="687"/>
      <c r="RIR55" s="687"/>
      <c r="RIS55" s="687"/>
      <c r="RIT55" s="687"/>
      <c r="RIU55" s="687"/>
      <c r="RIV55" s="687"/>
      <c r="RIW55" s="687"/>
      <c r="RIX55" s="687"/>
      <c r="RIY55" s="687"/>
      <c r="RIZ55" s="687"/>
      <c r="RJA55" s="687"/>
      <c r="RJB55" s="687"/>
      <c r="RJC55" s="687"/>
      <c r="RJD55" s="687"/>
      <c r="RJE55" s="687"/>
      <c r="RJF55" s="687"/>
      <c r="RJG55" s="687"/>
      <c r="RJH55" s="687"/>
      <c r="RJI55" s="687"/>
      <c r="RJJ55" s="687"/>
      <c r="RJK55" s="687"/>
      <c r="RJL55" s="687"/>
      <c r="RJM55" s="687"/>
      <c r="RJN55" s="687"/>
      <c r="RJO55" s="687"/>
      <c r="RJP55" s="687"/>
      <c r="RJQ55" s="687"/>
      <c r="RJR55" s="687"/>
      <c r="RJS55" s="687"/>
      <c r="RJT55" s="687"/>
      <c r="RJU55" s="687"/>
      <c r="RJV55" s="687"/>
      <c r="RJW55" s="687"/>
      <c r="RJX55" s="687"/>
      <c r="RJY55" s="687"/>
      <c r="RJZ55" s="687"/>
      <c r="RKA55" s="687"/>
      <c r="RKB55" s="687"/>
      <c r="RKC55" s="687"/>
      <c r="RKD55" s="687"/>
      <c r="RKE55" s="687"/>
      <c r="RKF55" s="687"/>
      <c r="RKG55" s="687"/>
      <c r="RKH55" s="687"/>
      <c r="RKI55" s="687"/>
      <c r="RKJ55" s="687"/>
      <c r="RKK55" s="687"/>
      <c r="RKL55" s="687"/>
      <c r="RKM55" s="687"/>
      <c r="RKN55" s="687"/>
      <c r="RKO55" s="687"/>
      <c r="RKP55" s="687"/>
      <c r="RKQ55" s="687"/>
      <c r="RKR55" s="687"/>
      <c r="RKS55" s="687"/>
      <c r="RKT55" s="687"/>
      <c r="RKU55" s="687"/>
      <c r="RKV55" s="687"/>
      <c r="RKW55" s="687"/>
      <c r="RKX55" s="687"/>
      <c r="RKY55" s="687"/>
      <c r="RKZ55" s="687"/>
      <c r="RLA55" s="687"/>
      <c r="RLB55" s="687"/>
      <c r="RLC55" s="687"/>
      <c r="RLD55" s="687"/>
      <c r="RLE55" s="687"/>
      <c r="RLF55" s="687"/>
      <c r="RLG55" s="687"/>
      <c r="RLH55" s="687"/>
      <c r="RLI55" s="687"/>
      <c r="RLJ55" s="687"/>
      <c r="RLK55" s="687"/>
      <c r="RLL55" s="687"/>
      <c r="RLM55" s="687"/>
      <c r="RLN55" s="687"/>
      <c r="RLO55" s="687"/>
      <c r="RLP55" s="687"/>
      <c r="RLQ55" s="687"/>
      <c r="RLR55" s="687"/>
      <c r="RLS55" s="687"/>
      <c r="RLT55" s="687"/>
      <c r="RLU55" s="687"/>
      <c r="RLV55" s="687"/>
      <c r="RLW55" s="687"/>
      <c r="RLX55" s="687"/>
      <c r="RLY55" s="687"/>
      <c r="RLZ55" s="687"/>
      <c r="RMA55" s="687"/>
      <c r="RMB55" s="687"/>
      <c r="RMC55" s="687"/>
      <c r="RMD55" s="687"/>
      <c r="RME55" s="687"/>
      <c r="RMF55" s="687"/>
      <c r="RMG55" s="687"/>
      <c r="RMH55" s="687"/>
      <c r="RMI55" s="687"/>
      <c r="RMJ55" s="687"/>
      <c r="RMK55" s="687"/>
      <c r="RML55" s="687"/>
      <c r="RMM55" s="687"/>
      <c r="RMN55" s="687"/>
      <c r="RMO55" s="687"/>
      <c r="RMP55" s="687"/>
      <c r="RMQ55" s="687"/>
      <c r="RMR55" s="687"/>
      <c r="RMS55" s="687"/>
      <c r="RMT55" s="687"/>
      <c r="RMU55" s="687"/>
      <c r="RMV55" s="687"/>
      <c r="RMW55" s="687"/>
      <c r="RMX55" s="687"/>
      <c r="RMY55" s="687"/>
      <c r="RMZ55" s="687"/>
      <c r="RNA55" s="687"/>
      <c r="RNB55" s="687"/>
      <c r="RNC55" s="687"/>
      <c r="RND55" s="687"/>
      <c r="RNE55" s="687"/>
      <c r="RNF55" s="687"/>
      <c r="RNG55" s="687"/>
      <c r="RNH55" s="687"/>
      <c r="RNI55" s="687"/>
      <c r="RNJ55" s="687"/>
      <c r="RNK55" s="687"/>
      <c r="RNL55" s="687"/>
      <c r="RNM55" s="687"/>
      <c r="RNN55" s="687"/>
      <c r="RNO55" s="687"/>
      <c r="RNP55" s="687"/>
      <c r="RNQ55" s="687"/>
      <c r="RNR55" s="687"/>
      <c r="RNS55" s="687"/>
      <c r="RNT55" s="687"/>
      <c r="RNU55" s="687"/>
      <c r="RNV55" s="687"/>
      <c r="RNW55" s="687"/>
      <c r="RNX55" s="687"/>
      <c r="RNY55" s="687"/>
      <c r="RNZ55" s="687"/>
      <c r="ROA55" s="687"/>
      <c r="ROB55" s="687"/>
      <c r="ROC55" s="687"/>
      <c r="ROD55" s="687"/>
      <c r="ROE55" s="687"/>
      <c r="ROF55" s="687"/>
      <c r="ROG55" s="687"/>
      <c r="ROH55" s="687"/>
      <c r="ROI55" s="687"/>
      <c r="ROJ55" s="687"/>
      <c r="ROK55" s="687"/>
      <c r="ROL55" s="687"/>
      <c r="ROM55" s="687"/>
      <c r="RON55" s="687"/>
      <c r="ROO55" s="687"/>
      <c r="ROP55" s="687"/>
      <c r="ROQ55" s="687"/>
      <c r="ROR55" s="687"/>
      <c r="ROS55" s="687"/>
      <c r="ROT55" s="687"/>
      <c r="ROU55" s="687"/>
      <c r="ROV55" s="687"/>
      <c r="ROW55" s="687"/>
      <c r="ROX55" s="687"/>
      <c r="ROY55" s="687"/>
      <c r="ROZ55" s="687"/>
      <c r="RPA55" s="687"/>
      <c r="RPB55" s="687"/>
      <c r="RPC55" s="687"/>
      <c r="RPD55" s="687"/>
      <c r="RPE55" s="687"/>
      <c r="RPF55" s="687"/>
      <c r="RPG55" s="687"/>
      <c r="RPH55" s="687"/>
      <c r="RPI55" s="687"/>
      <c r="RPJ55" s="687"/>
      <c r="RPK55" s="687"/>
      <c r="RPL55" s="687"/>
      <c r="RPM55" s="687"/>
      <c r="RPN55" s="687"/>
      <c r="RPO55" s="687"/>
      <c r="RPP55" s="687"/>
      <c r="RPQ55" s="687"/>
      <c r="RPR55" s="687"/>
      <c r="RPS55" s="687"/>
      <c r="RPT55" s="687"/>
      <c r="RPU55" s="687"/>
      <c r="RPV55" s="687"/>
      <c r="RPW55" s="687"/>
      <c r="RPX55" s="687"/>
      <c r="RPY55" s="687"/>
      <c r="RPZ55" s="687"/>
      <c r="RQA55" s="687"/>
      <c r="RQB55" s="687"/>
      <c r="RQC55" s="687"/>
      <c r="RQD55" s="687"/>
      <c r="RQE55" s="687"/>
      <c r="RQF55" s="687"/>
      <c r="RQG55" s="687"/>
      <c r="RQH55" s="687"/>
      <c r="RQI55" s="687"/>
      <c r="RQJ55" s="687"/>
      <c r="RQK55" s="687"/>
      <c r="RQL55" s="687"/>
      <c r="RQM55" s="687"/>
      <c r="RQN55" s="687"/>
      <c r="RQO55" s="687"/>
      <c r="RQP55" s="687"/>
      <c r="RQQ55" s="687"/>
      <c r="RQR55" s="687"/>
      <c r="RQS55" s="687"/>
      <c r="RQT55" s="687"/>
      <c r="RQU55" s="687"/>
      <c r="RQV55" s="687"/>
      <c r="RQW55" s="687"/>
      <c r="RQX55" s="687"/>
      <c r="RQY55" s="687"/>
      <c r="RQZ55" s="687"/>
      <c r="RRA55" s="687"/>
      <c r="RRB55" s="687"/>
      <c r="RRC55" s="687"/>
      <c r="RRD55" s="687"/>
      <c r="RRE55" s="687"/>
      <c r="RRF55" s="687"/>
      <c r="RRG55" s="687"/>
      <c r="RRH55" s="687"/>
      <c r="RRI55" s="687"/>
      <c r="RRJ55" s="687"/>
      <c r="RRK55" s="687"/>
      <c r="RRL55" s="687"/>
      <c r="RRM55" s="687"/>
      <c r="RRN55" s="687"/>
      <c r="RRO55" s="687"/>
      <c r="RRP55" s="687"/>
      <c r="RRQ55" s="687"/>
      <c r="RRR55" s="687"/>
      <c r="RRS55" s="687"/>
      <c r="RRT55" s="687"/>
      <c r="RRU55" s="687"/>
      <c r="RRV55" s="687"/>
      <c r="RRW55" s="687"/>
      <c r="RRX55" s="687"/>
      <c r="RRY55" s="687"/>
      <c r="RRZ55" s="687"/>
      <c r="RSA55" s="687"/>
      <c r="RSB55" s="687"/>
      <c r="RSC55" s="687"/>
      <c r="RSD55" s="687"/>
      <c r="RSE55" s="687"/>
      <c r="RSF55" s="687"/>
      <c r="RSG55" s="687"/>
      <c r="RSH55" s="687"/>
      <c r="RSI55" s="687"/>
      <c r="RSJ55" s="687"/>
      <c r="RSK55" s="687"/>
      <c r="RSL55" s="687"/>
      <c r="RSM55" s="687"/>
      <c r="RSN55" s="687"/>
      <c r="RSO55" s="687"/>
      <c r="RSP55" s="687"/>
      <c r="RSQ55" s="687"/>
      <c r="RSR55" s="687"/>
      <c r="RSS55" s="687"/>
      <c r="RST55" s="687"/>
      <c r="RSU55" s="687"/>
      <c r="RSV55" s="687"/>
      <c r="RSW55" s="687"/>
      <c r="RSX55" s="687"/>
      <c r="RSY55" s="687"/>
      <c r="RSZ55" s="687"/>
      <c r="RTA55" s="687"/>
      <c r="RTB55" s="687"/>
      <c r="RTC55" s="687"/>
      <c r="RTD55" s="687"/>
      <c r="RTE55" s="687"/>
      <c r="RTF55" s="687"/>
      <c r="RTG55" s="687"/>
      <c r="RTH55" s="687"/>
      <c r="RTI55" s="687"/>
      <c r="RTJ55" s="687"/>
      <c r="RTK55" s="687"/>
      <c r="RTL55" s="687"/>
      <c r="RTM55" s="687"/>
      <c r="RTN55" s="687"/>
      <c r="RTO55" s="687"/>
      <c r="RTP55" s="687"/>
      <c r="RTQ55" s="687"/>
      <c r="RTR55" s="687"/>
      <c r="RTS55" s="687"/>
      <c r="RTT55" s="687"/>
      <c r="RTU55" s="687"/>
      <c r="RTV55" s="687"/>
      <c r="RTW55" s="687"/>
      <c r="RTX55" s="687"/>
      <c r="RTY55" s="687"/>
      <c r="RTZ55" s="687"/>
      <c r="RUA55" s="687"/>
      <c r="RUB55" s="687"/>
      <c r="RUC55" s="687"/>
      <c r="RUD55" s="687"/>
      <c r="RUE55" s="687"/>
      <c r="RUF55" s="687"/>
      <c r="RUG55" s="687"/>
      <c r="RUH55" s="687"/>
      <c r="RUI55" s="687"/>
      <c r="RUJ55" s="687"/>
      <c r="RUK55" s="687"/>
      <c r="RUL55" s="687"/>
      <c r="RUM55" s="687"/>
      <c r="RUN55" s="687"/>
      <c r="RUO55" s="687"/>
      <c r="RUP55" s="687"/>
      <c r="RUQ55" s="687"/>
      <c r="RUR55" s="687"/>
      <c r="RUS55" s="687"/>
      <c r="RUT55" s="687"/>
      <c r="RUU55" s="687"/>
      <c r="RUV55" s="687"/>
      <c r="RUW55" s="687"/>
      <c r="RUX55" s="687"/>
      <c r="RUY55" s="687"/>
      <c r="RUZ55" s="687"/>
      <c r="RVA55" s="687"/>
      <c r="RVB55" s="687"/>
      <c r="RVC55" s="687"/>
      <c r="RVD55" s="687"/>
      <c r="RVE55" s="687"/>
      <c r="RVF55" s="687"/>
      <c r="RVG55" s="687"/>
      <c r="RVH55" s="687"/>
      <c r="RVI55" s="687"/>
      <c r="RVJ55" s="687"/>
      <c r="RVK55" s="687"/>
      <c r="RVL55" s="687"/>
      <c r="RVM55" s="687"/>
      <c r="RVN55" s="687"/>
      <c r="RVO55" s="687"/>
      <c r="RVP55" s="687"/>
      <c r="RVQ55" s="687"/>
      <c r="RVR55" s="687"/>
      <c r="RVS55" s="687"/>
      <c r="RVT55" s="687"/>
      <c r="RVU55" s="687"/>
      <c r="RVV55" s="687"/>
      <c r="RVW55" s="687"/>
      <c r="RVX55" s="687"/>
      <c r="RVY55" s="687"/>
      <c r="RVZ55" s="687"/>
      <c r="RWA55" s="687"/>
      <c r="RWB55" s="687"/>
      <c r="RWC55" s="687"/>
      <c r="RWD55" s="687"/>
      <c r="RWE55" s="687"/>
      <c r="RWF55" s="687"/>
      <c r="RWG55" s="687"/>
      <c r="RWH55" s="687"/>
      <c r="RWI55" s="687"/>
      <c r="RWJ55" s="687"/>
      <c r="RWK55" s="687"/>
      <c r="RWL55" s="687"/>
      <c r="RWM55" s="687"/>
      <c r="RWN55" s="687"/>
      <c r="RWO55" s="687"/>
      <c r="RWP55" s="687"/>
      <c r="RWQ55" s="687"/>
      <c r="RWR55" s="687"/>
      <c r="RWS55" s="687"/>
      <c r="RWT55" s="687"/>
      <c r="RWU55" s="687"/>
      <c r="RWV55" s="687"/>
      <c r="RWW55" s="687"/>
      <c r="RWX55" s="687"/>
      <c r="RWY55" s="687"/>
      <c r="RWZ55" s="687"/>
      <c r="RXA55" s="687"/>
      <c r="RXB55" s="687"/>
      <c r="RXC55" s="687"/>
      <c r="RXD55" s="687"/>
      <c r="RXE55" s="687"/>
      <c r="RXF55" s="687"/>
      <c r="RXG55" s="687"/>
      <c r="RXH55" s="687"/>
      <c r="RXI55" s="687"/>
      <c r="RXJ55" s="687"/>
      <c r="RXK55" s="687"/>
      <c r="RXL55" s="687"/>
      <c r="RXM55" s="687"/>
      <c r="RXN55" s="687"/>
      <c r="RXO55" s="687"/>
      <c r="RXP55" s="687"/>
      <c r="RXQ55" s="687"/>
      <c r="RXR55" s="687"/>
      <c r="RXS55" s="687"/>
      <c r="RXT55" s="687"/>
      <c r="RXU55" s="687"/>
      <c r="RXV55" s="687"/>
      <c r="RXW55" s="687"/>
      <c r="RXX55" s="687"/>
      <c r="RXY55" s="687"/>
      <c r="RXZ55" s="687"/>
      <c r="RYA55" s="687"/>
      <c r="RYB55" s="687"/>
      <c r="RYC55" s="687"/>
      <c r="RYD55" s="687"/>
      <c r="RYE55" s="687"/>
      <c r="RYF55" s="687"/>
      <c r="RYG55" s="687"/>
      <c r="RYH55" s="687"/>
      <c r="RYI55" s="687"/>
      <c r="RYJ55" s="687"/>
      <c r="RYK55" s="687"/>
      <c r="RYL55" s="687"/>
      <c r="RYM55" s="687"/>
      <c r="RYN55" s="687"/>
      <c r="RYO55" s="687"/>
      <c r="RYP55" s="687"/>
      <c r="RYQ55" s="687"/>
      <c r="RYR55" s="687"/>
      <c r="RYS55" s="687"/>
      <c r="RYT55" s="687"/>
      <c r="RYU55" s="687"/>
      <c r="RYV55" s="687"/>
      <c r="RYW55" s="687"/>
      <c r="RYX55" s="687"/>
      <c r="RYY55" s="687"/>
      <c r="RYZ55" s="687"/>
      <c r="RZA55" s="687"/>
      <c r="RZB55" s="687"/>
      <c r="RZC55" s="687"/>
      <c r="RZD55" s="687"/>
      <c r="RZE55" s="687"/>
      <c r="RZF55" s="687"/>
      <c r="RZG55" s="687"/>
      <c r="RZH55" s="687"/>
      <c r="RZI55" s="687"/>
      <c r="RZJ55" s="687"/>
      <c r="RZK55" s="687"/>
      <c r="RZL55" s="687"/>
      <c r="RZM55" s="687"/>
      <c r="RZN55" s="687"/>
      <c r="RZO55" s="687"/>
      <c r="RZP55" s="687"/>
      <c r="RZQ55" s="687"/>
      <c r="RZR55" s="687"/>
      <c r="RZS55" s="687"/>
      <c r="RZT55" s="687"/>
      <c r="RZU55" s="687"/>
      <c r="RZV55" s="687"/>
      <c r="RZW55" s="687"/>
      <c r="RZX55" s="687"/>
      <c r="RZY55" s="687"/>
      <c r="RZZ55" s="687"/>
      <c r="SAA55" s="687"/>
      <c r="SAB55" s="687"/>
      <c r="SAC55" s="687"/>
      <c r="SAD55" s="687"/>
      <c r="SAE55" s="687"/>
      <c r="SAF55" s="687"/>
      <c r="SAG55" s="687"/>
      <c r="SAH55" s="687"/>
      <c r="SAI55" s="687"/>
      <c r="SAJ55" s="687"/>
      <c r="SAK55" s="687"/>
      <c r="SAL55" s="687"/>
      <c r="SAM55" s="687"/>
      <c r="SAN55" s="687"/>
      <c r="SAO55" s="687"/>
      <c r="SAP55" s="687"/>
      <c r="SAQ55" s="687"/>
      <c r="SAR55" s="687"/>
      <c r="SAS55" s="687"/>
      <c r="SAT55" s="687"/>
      <c r="SAU55" s="687"/>
      <c r="SAV55" s="687"/>
      <c r="SAW55" s="687"/>
      <c r="SAX55" s="687"/>
      <c r="SAY55" s="687"/>
      <c r="SAZ55" s="687"/>
      <c r="SBA55" s="687"/>
      <c r="SBB55" s="687"/>
      <c r="SBC55" s="687"/>
      <c r="SBD55" s="687"/>
      <c r="SBE55" s="687"/>
      <c r="SBF55" s="687"/>
      <c r="SBG55" s="687"/>
      <c r="SBH55" s="687"/>
      <c r="SBI55" s="687"/>
      <c r="SBJ55" s="687"/>
      <c r="SBK55" s="687"/>
      <c r="SBL55" s="687"/>
      <c r="SBM55" s="687"/>
      <c r="SBN55" s="687"/>
      <c r="SBO55" s="687"/>
      <c r="SBP55" s="687"/>
      <c r="SBQ55" s="687"/>
      <c r="SBR55" s="687"/>
      <c r="SBS55" s="687"/>
      <c r="SBT55" s="687"/>
      <c r="SBU55" s="687"/>
      <c r="SBV55" s="687"/>
      <c r="SBW55" s="687"/>
      <c r="SBX55" s="687"/>
      <c r="SBY55" s="687"/>
      <c r="SBZ55" s="687"/>
      <c r="SCA55" s="687"/>
      <c r="SCB55" s="687"/>
      <c r="SCC55" s="687"/>
      <c r="SCD55" s="687"/>
      <c r="SCE55" s="687"/>
      <c r="SCF55" s="687"/>
      <c r="SCG55" s="687"/>
      <c r="SCH55" s="687"/>
      <c r="SCI55" s="687"/>
      <c r="SCJ55" s="687"/>
      <c r="SCK55" s="687"/>
      <c r="SCL55" s="687"/>
      <c r="SCM55" s="687"/>
      <c r="SCN55" s="687"/>
      <c r="SCO55" s="687"/>
      <c r="SCP55" s="687"/>
      <c r="SCQ55" s="687"/>
      <c r="SCR55" s="687"/>
      <c r="SCS55" s="687"/>
      <c r="SCT55" s="687"/>
      <c r="SCU55" s="687"/>
      <c r="SCV55" s="687"/>
      <c r="SCW55" s="687"/>
      <c r="SCX55" s="687"/>
      <c r="SCY55" s="687"/>
      <c r="SCZ55" s="687"/>
      <c r="SDA55" s="687"/>
      <c r="SDB55" s="687"/>
      <c r="SDC55" s="687"/>
      <c r="SDD55" s="687"/>
      <c r="SDE55" s="687"/>
      <c r="SDF55" s="687"/>
      <c r="SDG55" s="687"/>
      <c r="SDH55" s="687"/>
      <c r="SDI55" s="687"/>
      <c r="SDJ55" s="687"/>
      <c r="SDK55" s="687"/>
      <c r="SDL55" s="687"/>
      <c r="SDM55" s="687"/>
      <c r="SDN55" s="687"/>
      <c r="SDO55" s="687"/>
      <c r="SDP55" s="687"/>
      <c r="SDQ55" s="687"/>
      <c r="SDR55" s="687"/>
      <c r="SDS55" s="687"/>
      <c r="SDT55" s="687"/>
      <c r="SDU55" s="687"/>
      <c r="SDV55" s="687"/>
      <c r="SDW55" s="687"/>
      <c r="SDX55" s="687"/>
      <c r="SDY55" s="687"/>
      <c r="SDZ55" s="687"/>
      <c r="SEA55" s="687"/>
      <c r="SEB55" s="687"/>
      <c r="SEC55" s="687"/>
      <c r="SED55" s="687"/>
      <c r="SEE55" s="687"/>
      <c r="SEF55" s="687"/>
      <c r="SEG55" s="687"/>
      <c r="SEH55" s="687"/>
      <c r="SEI55" s="687"/>
      <c r="SEJ55" s="687"/>
      <c r="SEK55" s="687"/>
      <c r="SEL55" s="687"/>
      <c r="SEM55" s="687"/>
      <c r="SEN55" s="687"/>
      <c r="SEO55" s="687"/>
      <c r="SEP55" s="687"/>
      <c r="SEQ55" s="687"/>
      <c r="SER55" s="687"/>
      <c r="SES55" s="687"/>
      <c r="SET55" s="687"/>
      <c r="SEU55" s="687"/>
      <c r="SEV55" s="687"/>
      <c r="SEW55" s="687"/>
      <c r="SEX55" s="687"/>
      <c r="SEY55" s="687"/>
      <c r="SEZ55" s="687"/>
      <c r="SFA55" s="687"/>
      <c r="SFB55" s="687"/>
      <c r="SFC55" s="687"/>
      <c r="SFD55" s="687"/>
      <c r="SFE55" s="687"/>
      <c r="SFF55" s="687"/>
      <c r="SFG55" s="687"/>
      <c r="SFH55" s="687"/>
      <c r="SFI55" s="687"/>
      <c r="SFJ55" s="687"/>
      <c r="SFK55" s="687"/>
      <c r="SFL55" s="687"/>
      <c r="SFM55" s="687"/>
      <c r="SFN55" s="687"/>
      <c r="SFO55" s="687"/>
      <c r="SFP55" s="687"/>
      <c r="SFQ55" s="687"/>
      <c r="SFR55" s="687"/>
      <c r="SFS55" s="687"/>
      <c r="SFT55" s="687"/>
      <c r="SFU55" s="687"/>
      <c r="SFV55" s="687"/>
      <c r="SFW55" s="687"/>
      <c r="SFX55" s="687"/>
      <c r="SFY55" s="687"/>
      <c r="SFZ55" s="687"/>
      <c r="SGA55" s="687"/>
      <c r="SGB55" s="687"/>
      <c r="SGC55" s="687"/>
      <c r="SGD55" s="687"/>
      <c r="SGE55" s="687"/>
      <c r="SGF55" s="687"/>
      <c r="SGG55" s="687"/>
      <c r="SGH55" s="687"/>
      <c r="SGI55" s="687"/>
      <c r="SGJ55" s="687"/>
      <c r="SGK55" s="687"/>
      <c r="SGL55" s="687"/>
      <c r="SGM55" s="687"/>
      <c r="SGN55" s="687"/>
      <c r="SGO55" s="687"/>
      <c r="SGP55" s="687"/>
      <c r="SGQ55" s="687"/>
      <c r="SGR55" s="687"/>
      <c r="SGS55" s="687"/>
      <c r="SGT55" s="687"/>
      <c r="SGU55" s="687"/>
      <c r="SGV55" s="687"/>
      <c r="SGW55" s="687"/>
      <c r="SGX55" s="687"/>
      <c r="SGY55" s="687"/>
      <c r="SGZ55" s="687"/>
      <c r="SHA55" s="687"/>
      <c r="SHB55" s="687"/>
      <c r="SHC55" s="687"/>
      <c r="SHD55" s="687"/>
      <c r="SHE55" s="687"/>
      <c r="SHF55" s="687"/>
      <c r="SHG55" s="687"/>
      <c r="SHH55" s="687"/>
      <c r="SHI55" s="687"/>
      <c r="SHJ55" s="687"/>
      <c r="SHK55" s="687"/>
      <c r="SHL55" s="687"/>
      <c r="SHM55" s="687"/>
      <c r="SHN55" s="687"/>
      <c r="SHO55" s="687"/>
      <c r="SHP55" s="687"/>
      <c r="SHQ55" s="687"/>
      <c r="SHR55" s="687"/>
      <c r="SHS55" s="687"/>
      <c r="SHT55" s="687"/>
      <c r="SHU55" s="687"/>
      <c r="SHV55" s="687"/>
      <c r="SHW55" s="687"/>
      <c r="SHX55" s="687"/>
      <c r="SHY55" s="687"/>
      <c r="SHZ55" s="687"/>
      <c r="SIA55" s="687"/>
      <c r="SIB55" s="687"/>
      <c r="SIC55" s="687"/>
      <c r="SID55" s="687"/>
      <c r="SIE55" s="687"/>
      <c r="SIF55" s="687"/>
      <c r="SIG55" s="687"/>
      <c r="SIH55" s="687"/>
      <c r="SII55" s="687"/>
      <c r="SIJ55" s="687"/>
      <c r="SIK55" s="687"/>
      <c r="SIL55" s="687"/>
      <c r="SIM55" s="687"/>
      <c r="SIN55" s="687"/>
      <c r="SIO55" s="687"/>
      <c r="SIP55" s="687"/>
      <c r="SIQ55" s="687"/>
      <c r="SIR55" s="687"/>
      <c r="SIS55" s="687"/>
      <c r="SIT55" s="687"/>
      <c r="SIU55" s="687"/>
      <c r="SIV55" s="687"/>
      <c r="SIW55" s="687"/>
      <c r="SIX55" s="687"/>
      <c r="SIY55" s="687"/>
      <c r="SIZ55" s="687"/>
      <c r="SJA55" s="687"/>
      <c r="SJB55" s="687"/>
      <c r="SJC55" s="687"/>
      <c r="SJD55" s="687"/>
      <c r="SJE55" s="687"/>
      <c r="SJF55" s="687"/>
      <c r="SJG55" s="687"/>
      <c r="SJH55" s="687"/>
      <c r="SJI55" s="687"/>
      <c r="SJJ55" s="687"/>
      <c r="SJK55" s="687"/>
      <c r="SJL55" s="687"/>
      <c r="SJM55" s="687"/>
      <c r="SJN55" s="687"/>
      <c r="SJO55" s="687"/>
      <c r="SJP55" s="687"/>
      <c r="SJQ55" s="687"/>
      <c r="SJR55" s="687"/>
      <c r="SJS55" s="687"/>
      <c r="SJT55" s="687"/>
      <c r="SJU55" s="687"/>
      <c r="SJV55" s="687"/>
      <c r="SJW55" s="687"/>
      <c r="SJX55" s="687"/>
      <c r="SJY55" s="687"/>
      <c r="SJZ55" s="687"/>
      <c r="SKA55" s="687"/>
      <c r="SKB55" s="687"/>
      <c r="SKC55" s="687"/>
      <c r="SKD55" s="687"/>
      <c r="SKE55" s="687"/>
      <c r="SKF55" s="687"/>
      <c r="SKG55" s="687"/>
      <c r="SKH55" s="687"/>
      <c r="SKI55" s="687"/>
      <c r="SKJ55" s="687"/>
      <c r="SKK55" s="687"/>
      <c r="SKL55" s="687"/>
      <c r="SKM55" s="687"/>
      <c r="SKN55" s="687"/>
      <c r="SKO55" s="687"/>
      <c r="SKP55" s="687"/>
      <c r="SKQ55" s="687"/>
      <c r="SKR55" s="687"/>
      <c r="SKS55" s="687"/>
      <c r="SKT55" s="687"/>
      <c r="SKU55" s="687"/>
      <c r="SKV55" s="687"/>
      <c r="SKW55" s="687"/>
      <c r="SKX55" s="687"/>
      <c r="SKY55" s="687"/>
      <c r="SKZ55" s="687"/>
      <c r="SLA55" s="687"/>
      <c r="SLB55" s="687"/>
      <c r="SLC55" s="687"/>
      <c r="SLD55" s="687"/>
      <c r="SLE55" s="687"/>
      <c r="SLF55" s="687"/>
      <c r="SLG55" s="687"/>
      <c r="SLH55" s="687"/>
      <c r="SLI55" s="687"/>
      <c r="SLJ55" s="687"/>
      <c r="SLK55" s="687"/>
      <c r="SLL55" s="687"/>
      <c r="SLM55" s="687"/>
      <c r="SLN55" s="687"/>
      <c r="SLO55" s="687"/>
      <c r="SLP55" s="687"/>
      <c r="SLQ55" s="687"/>
      <c r="SLR55" s="687"/>
      <c r="SLS55" s="687"/>
      <c r="SLT55" s="687"/>
      <c r="SLU55" s="687"/>
      <c r="SLV55" s="687"/>
      <c r="SLW55" s="687"/>
      <c r="SLX55" s="687"/>
      <c r="SLY55" s="687"/>
      <c r="SLZ55" s="687"/>
      <c r="SMA55" s="687"/>
      <c r="SMB55" s="687"/>
      <c r="SMC55" s="687"/>
      <c r="SMD55" s="687"/>
      <c r="SME55" s="687"/>
      <c r="SMF55" s="687"/>
      <c r="SMG55" s="687"/>
      <c r="SMH55" s="687"/>
      <c r="SMI55" s="687"/>
      <c r="SMJ55" s="687"/>
      <c r="SMK55" s="687"/>
      <c r="SML55" s="687"/>
      <c r="SMM55" s="687"/>
      <c r="SMN55" s="687"/>
      <c r="SMO55" s="687"/>
      <c r="SMP55" s="687"/>
      <c r="SMQ55" s="687"/>
      <c r="SMR55" s="687"/>
      <c r="SMS55" s="687"/>
      <c r="SMT55" s="687"/>
      <c r="SMU55" s="687"/>
      <c r="SMV55" s="687"/>
      <c r="SMW55" s="687"/>
      <c r="SMX55" s="687"/>
      <c r="SMY55" s="687"/>
      <c r="SMZ55" s="687"/>
      <c r="SNA55" s="687"/>
      <c r="SNB55" s="687"/>
      <c r="SNC55" s="687"/>
      <c r="SND55" s="687"/>
      <c r="SNE55" s="687"/>
      <c r="SNF55" s="687"/>
      <c r="SNG55" s="687"/>
      <c r="SNH55" s="687"/>
      <c r="SNI55" s="687"/>
      <c r="SNJ55" s="687"/>
      <c r="SNK55" s="687"/>
      <c r="SNL55" s="687"/>
      <c r="SNM55" s="687"/>
      <c r="SNN55" s="687"/>
      <c r="SNO55" s="687"/>
      <c r="SNP55" s="687"/>
      <c r="SNQ55" s="687"/>
      <c r="SNR55" s="687"/>
      <c r="SNS55" s="687"/>
      <c r="SNT55" s="687"/>
      <c r="SNU55" s="687"/>
      <c r="SNV55" s="687"/>
      <c r="SNW55" s="687"/>
      <c r="SNX55" s="687"/>
      <c r="SNY55" s="687"/>
      <c r="SNZ55" s="687"/>
      <c r="SOA55" s="687"/>
      <c r="SOB55" s="687"/>
      <c r="SOC55" s="687"/>
      <c r="SOD55" s="687"/>
      <c r="SOE55" s="687"/>
      <c r="SOF55" s="687"/>
      <c r="SOG55" s="687"/>
      <c r="SOH55" s="687"/>
      <c r="SOI55" s="687"/>
      <c r="SOJ55" s="687"/>
      <c r="SOK55" s="687"/>
      <c r="SOL55" s="687"/>
      <c r="SOM55" s="687"/>
      <c r="SON55" s="687"/>
      <c r="SOO55" s="687"/>
      <c r="SOP55" s="687"/>
      <c r="SOQ55" s="687"/>
      <c r="SOR55" s="687"/>
      <c r="SOS55" s="687"/>
      <c r="SOT55" s="687"/>
      <c r="SOU55" s="687"/>
      <c r="SOV55" s="687"/>
      <c r="SOW55" s="687"/>
      <c r="SOX55" s="687"/>
      <c r="SOY55" s="687"/>
      <c r="SOZ55" s="687"/>
      <c r="SPA55" s="687"/>
      <c r="SPB55" s="687"/>
      <c r="SPC55" s="687"/>
      <c r="SPD55" s="687"/>
      <c r="SPE55" s="687"/>
      <c r="SPF55" s="687"/>
      <c r="SPG55" s="687"/>
      <c r="SPH55" s="687"/>
      <c r="SPI55" s="687"/>
      <c r="SPJ55" s="687"/>
      <c r="SPK55" s="687"/>
      <c r="SPL55" s="687"/>
      <c r="SPM55" s="687"/>
      <c r="SPN55" s="687"/>
      <c r="SPO55" s="687"/>
      <c r="SPP55" s="687"/>
      <c r="SPQ55" s="687"/>
      <c r="SPR55" s="687"/>
      <c r="SPS55" s="687"/>
      <c r="SPT55" s="687"/>
      <c r="SPU55" s="687"/>
      <c r="SPV55" s="687"/>
      <c r="SPW55" s="687"/>
      <c r="SPX55" s="687"/>
      <c r="SPY55" s="687"/>
      <c r="SPZ55" s="687"/>
      <c r="SQA55" s="687"/>
      <c r="SQB55" s="687"/>
      <c r="SQC55" s="687"/>
      <c r="SQD55" s="687"/>
      <c r="SQE55" s="687"/>
      <c r="SQF55" s="687"/>
      <c r="SQG55" s="687"/>
      <c r="SQH55" s="687"/>
      <c r="SQI55" s="687"/>
      <c r="SQJ55" s="687"/>
      <c r="SQK55" s="687"/>
      <c r="SQL55" s="687"/>
      <c r="SQM55" s="687"/>
      <c r="SQN55" s="687"/>
      <c r="SQO55" s="687"/>
      <c r="SQP55" s="687"/>
      <c r="SQQ55" s="687"/>
      <c r="SQR55" s="687"/>
      <c r="SQS55" s="687"/>
      <c r="SQT55" s="687"/>
      <c r="SQU55" s="687"/>
      <c r="SQV55" s="687"/>
      <c r="SQW55" s="687"/>
      <c r="SQX55" s="687"/>
      <c r="SQY55" s="687"/>
      <c r="SQZ55" s="687"/>
      <c r="SRA55" s="687"/>
      <c r="SRB55" s="687"/>
      <c r="SRC55" s="687"/>
      <c r="SRD55" s="687"/>
      <c r="SRE55" s="687"/>
      <c r="SRF55" s="687"/>
      <c r="SRG55" s="687"/>
      <c r="SRH55" s="687"/>
      <c r="SRI55" s="687"/>
      <c r="SRJ55" s="687"/>
      <c r="SRK55" s="687"/>
      <c r="SRL55" s="687"/>
      <c r="SRM55" s="687"/>
      <c r="SRN55" s="687"/>
      <c r="SRO55" s="687"/>
      <c r="SRP55" s="687"/>
      <c r="SRQ55" s="687"/>
      <c r="SRR55" s="687"/>
      <c r="SRS55" s="687"/>
      <c r="SRT55" s="687"/>
      <c r="SRU55" s="687"/>
      <c r="SRV55" s="687"/>
      <c r="SRW55" s="687"/>
      <c r="SRX55" s="687"/>
      <c r="SRY55" s="687"/>
      <c r="SRZ55" s="687"/>
      <c r="SSA55" s="687"/>
      <c r="SSB55" s="687"/>
      <c r="SSC55" s="687"/>
      <c r="SSD55" s="687"/>
      <c r="SSE55" s="687"/>
      <c r="SSF55" s="687"/>
      <c r="SSG55" s="687"/>
      <c r="SSH55" s="687"/>
      <c r="SSI55" s="687"/>
      <c r="SSJ55" s="687"/>
      <c r="SSK55" s="687"/>
      <c r="SSL55" s="687"/>
      <c r="SSM55" s="687"/>
      <c r="SSN55" s="687"/>
      <c r="SSO55" s="687"/>
      <c r="SSP55" s="687"/>
      <c r="SSQ55" s="687"/>
      <c r="SSR55" s="687"/>
      <c r="SSS55" s="687"/>
      <c r="SST55" s="687"/>
      <c r="SSU55" s="687"/>
      <c r="SSV55" s="687"/>
      <c r="SSW55" s="687"/>
      <c r="SSX55" s="687"/>
      <c r="SSY55" s="687"/>
      <c r="SSZ55" s="687"/>
      <c r="STA55" s="687"/>
      <c r="STB55" s="687"/>
      <c r="STC55" s="687"/>
      <c r="STD55" s="687"/>
      <c r="STE55" s="687"/>
      <c r="STF55" s="687"/>
      <c r="STG55" s="687"/>
      <c r="STH55" s="687"/>
      <c r="STI55" s="687"/>
      <c r="STJ55" s="687"/>
      <c r="STK55" s="687"/>
      <c r="STL55" s="687"/>
      <c r="STM55" s="687"/>
      <c r="STN55" s="687"/>
      <c r="STO55" s="687"/>
      <c r="STP55" s="687"/>
      <c r="STQ55" s="687"/>
      <c r="STR55" s="687"/>
      <c r="STS55" s="687"/>
      <c r="STT55" s="687"/>
      <c r="STU55" s="687"/>
      <c r="STV55" s="687"/>
      <c r="STW55" s="687"/>
      <c r="STX55" s="687"/>
      <c r="STY55" s="687"/>
      <c r="STZ55" s="687"/>
      <c r="SUA55" s="687"/>
      <c r="SUB55" s="687"/>
      <c r="SUC55" s="687"/>
      <c r="SUD55" s="687"/>
      <c r="SUE55" s="687"/>
      <c r="SUF55" s="687"/>
      <c r="SUG55" s="687"/>
      <c r="SUH55" s="687"/>
      <c r="SUI55" s="687"/>
      <c r="SUJ55" s="687"/>
      <c r="SUK55" s="687"/>
      <c r="SUL55" s="687"/>
      <c r="SUM55" s="687"/>
      <c r="SUN55" s="687"/>
      <c r="SUO55" s="687"/>
      <c r="SUP55" s="687"/>
      <c r="SUQ55" s="687"/>
      <c r="SUR55" s="687"/>
      <c r="SUS55" s="687"/>
      <c r="SUT55" s="687"/>
      <c r="SUU55" s="687"/>
      <c r="SUV55" s="687"/>
      <c r="SUW55" s="687"/>
      <c r="SUX55" s="687"/>
      <c r="SUY55" s="687"/>
      <c r="SUZ55" s="687"/>
      <c r="SVA55" s="687"/>
      <c r="SVB55" s="687"/>
      <c r="SVC55" s="687"/>
      <c r="SVD55" s="687"/>
      <c r="SVE55" s="687"/>
      <c r="SVF55" s="687"/>
      <c r="SVG55" s="687"/>
      <c r="SVH55" s="687"/>
      <c r="SVI55" s="687"/>
      <c r="SVJ55" s="687"/>
      <c r="SVK55" s="687"/>
      <c r="SVL55" s="687"/>
      <c r="SVM55" s="687"/>
      <c r="SVN55" s="687"/>
      <c r="SVO55" s="687"/>
      <c r="SVP55" s="687"/>
      <c r="SVQ55" s="687"/>
      <c r="SVR55" s="687"/>
      <c r="SVS55" s="687"/>
      <c r="SVT55" s="687"/>
      <c r="SVU55" s="687"/>
      <c r="SVV55" s="687"/>
      <c r="SVW55" s="687"/>
      <c r="SVX55" s="687"/>
      <c r="SVY55" s="687"/>
      <c r="SVZ55" s="687"/>
      <c r="SWA55" s="687"/>
      <c r="SWB55" s="687"/>
      <c r="SWC55" s="687"/>
      <c r="SWD55" s="687"/>
      <c r="SWE55" s="687"/>
      <c r="SWF55" s="687"/>
      <c r="SWG55" s="687"/>
      <c r="SWH55" s="687"/>
      <c r="SWI55" s="687"/>
      <c r="SWJ55" s="687"/>
      <c r="SWK55" s="687"/>
      <c r="SWL55" s="687"/>
      <c r="SWM55" s="687"/>
      <c r="SWN55" s="687"/>
      <c r="SWO55" s="687"/>
      <c r="SWP55" s="687"/>
      <c r="SWQ55" s="687"/>
      <c r="SWR55" s="687"/>
      <c r="SWS55" s="687"/>
      <c r="SWT55" s="687"/>
      <c r="SWU55" s="687"/>
      <c r="SWV55" s="687"/>
      <c r="SWW55" s="687"/>
      <c r="SWX55" s="687"/>
      <c r="SWY55" s="687"/>
      <c r="SWZ55" s="687"/>
      <c r="SXA55" s="687"/>
      <c r="SXB55" s="687"/>
      <c r="SXC55" s="687"/>
      <c r="SXD55" s="687"/>
      <c r="SXE55" s="687"/>
      <c r="SXF55" s="687"/>
      <c r="SXG55" s="687"/>
      <c r="SXH55" s="687"/>
      <c r="SXI55" s="687"/>
      <c r="SXJ55" s="687"/>
      <c r="SXK55" s="687"/>
      <c r="SXL55" s="687"/>
      <c r="SXM55" s="687"/>
      <c r="SXN55" s="687"/>
      <c r="SXO55" s="687"/>
      <c r="SXP55" s="687"/>
      <c r="SXQ55" s="687"/>
      <c r="SXR55" s="687"/>
      <c r="SXS55" s="687"/>
      <c r="SXT55" s="687"/>
      <c r="SXU55" s="687"/>
      <c r="SXV55" s="687"/>
      <c r="SXW55" s="687"/>
      <c r="SXX55" s="687"/>
      <c r="SXY55" s="687"/>
      <c r="SXZ55" s="687"/>
      <c r="SYA55" s="687"/>
      <c r="SYB55" s="687"/>
      <c r="SYC55" s="687"/>
      <c r="SYD55" s="687"/>
      <c r="SYE55" s="687"/>
      <c r="SYF55" s="687"/>
      <c r="SYG55" s="687"/>
      <c r="SYH55" s="687"/>
      <c r="SYI55" s="687"/>
      <c r="SYJ55" s="687"/>
      <c r="SYK55" s="687"/>
      <c r="SYL55" s="687"/>
      <c r="SYM55" s="687"/>
      <c r="SYN55" s="687"/>
      <c r="SYO55" s="687"/>
      <c r="SYP55" s="687"/>
      <c r="SYQ55" s="687"/>
      <c r="SYR55" s="687"/>
      <c r="SYS55" s="687"/>
      <c r="SYT55" s="687"/>
      <c r="SYU55" s="687"/>
      <c r="SYV55" s="687"/>
      <c r="SYW55" s="687"/>
      <c r="SYX55" s="687"/>
      <c r="SYY55" s="687"/>
      <c r="SYZ55" s="687"/>
      <c r="SZA55" s="687"/>
      <c r="SZB55" s="687"/>
      <c r="SZC55" s="687"/>
      <c r="SZD55" s="687"/>
      <c r="SZE55" s="687"/>
      <c r="SZF55" s="687"/>
      <c r="SZG55" s="687"/>
      <c r="SZH55" s="687"/>
      <c r="SZI55" s="687"/>
      <c r="SZJ55" s="687"/>
      <c r="SZK55" s="687"/>
      <c r="SZL55" s="687"/>
      <c r="SZM55" s="687"/>
      <c r="SZN55" s="687"/>
      <c r="SZO55" s="687"/>
      <c r="SZP55" s="687"/>
      <c r="SZQ55" s="687"/>
      <c r="SZR55" s="687"/>
      <c r="SZS55" s="687"/>
      <c r="SZT55" s="687"/>
      <c r="SZU55" s="687"/>
      <c r="SZV55" s="687"/>
      <c r="SZW55" s="687"/>
      <c r="SZX55" s="687"/>
      <c r="SZY55" s="687"/>
      <c r="SZZ55" s="687"/>
      <c r="TAA55" s="687"/>
      <c r="TAB55" s="687"/>
      <c r="TAC55" s="687"/>
      <c r="TAD55" s="687"/>
      <c r="TAE55" s="687"/>
      <c r="TAF55" s="687"/>
      <c r="TAG55" s="687"/>
      <c r="TAH55" s="687"/>
      <c r="TAI55" s="687"/>
      <c r="TAJ55" s="687"/>
      <c r="TAK55" s="687"/>
      <c r="TAL55" s="687"/>
      <c r="TAM55" s="687"/>
      <c r="TAN55" s="687"/>
      <c r="TAO55" s="687"/>
      <c r="TAP55" s="687"/>
      <c r="TAQ55" s="687"/>
      <c r="TAR55" s="687"/>
      <c r="TAS55" s="687"/>
      <c r="TAT55" s="687"/>
      <c r="TAU55" s="687"/>
      <c r="TAV55" s="687"/>
      <c r="TAW55" s="687"/>
      <c r="TAX55" s="687"/>
      <c r="TAY55" s="687"/>
      <c r="TAZ55" s="687"/>
      <c r="TBA55" s="687"/>
      <c r="TBB55" s="687"/>
      <c r="TBC55" s="687"/>
      <c r="TBD55" s="687"/>
      <c r="TBE55" s="687"/>
      <c r="TBF55" s="687"/>
      <c r="TBG55" s="687"/>
      <c r="TBH55" s="687"/>
      <c r="TBI55" s="687"/>
      <c r="TBJ55" s="687"/>
      <c r="TBK55" s="687"/>
      <c r="TBL55" s="687"/>
      <c r="TBM55" s="687"/>
      <c r="TBN55" s="687"/>
      <c r="TBO55" s="687"/>
      <c r="TBP55" s="687"/>
      <c r="TBQ55" s="687"/>
      <c r="TBR55" s="687"/>
      <c r="TBS55" s="687"/>
      <c r="TBT55" s="687"/>
      <c r="TBU55" s="687"/>
      <c r="TBV55" s="687"/>
      <c r="TBW55" s="687"/>
      <c r="TBX55" s="687"/>
      <c r="TBY55" s="687"/>
      <c r="TBZ55" s="687"/>
      <c r="TCA55" s="687"/>
      <c r="TCB55" s="687"/>
      <c r="TCC55" s="687"/>
      <c r="TCD55" s="687"/>
      <c r="TCE55" s="687"/>
      <c r="TCF55" s="687"/>
      <c r="TCG55" s="687"/>
      <c r="TCH55" s="687"/>
      <c r="TCI55" s="687"/>
      <c r="TCJ55" s="687"/>
      <c r="TCK55" s="687"/>
      <c r="TCL55" s="687"/>
      <c r="TCM55" s="687"/>
      <c r="TCN55" s="687"/>
      <c r="TCO55" s="687"/>
      <c r="TCP55" s="687"/>
      <c r="TCQ55" s="687"/>
      <c r="TCR55" s="687"/>
      <c r="TCS55" s="687"/>
      <c r="TCT55" s="687"/>
      <c r="TCU55" s="687"/>
      <c r="TCV55" s="687"/>
      <c r="TCW55" s="687"/>
      <c r="TCX55" s="687"/>
      <c r="TCY55" s="687"/>
      <c r="TCZ55" s="687"/>
      <c r="TDA55" s="687"/>
      <c r="TDB55" s="687"/>
      <c r="TDC55" s="687"/>
      <c r="TDD55" s="687"/>
      <c r="TDE55" s="687"/>
      <c r="TDF55" s="687"/>
      <c r="TDG55" s="687"/>
      <c r="TDH55" s="687"/>
      <c r="TDI55" s="687"/>
      <c r="TDJ55" s="687"/>
      <c r="TDK55" s="687"/>
      <c r="TDL55" s="687"/>
      <c r="TDM55" s="687"/>
      <c r="TDN55" s="687"/>
      <c r="TDO55" s="687"/>
      <c r="TDP55" s="687"/>
      <c r="TDQ55" s="687"/>
      <c r="TDR55" s="687"/>
      <c r="TDS55" s="687"/>
      <c r="TDT55" s="687"/>
      <c r="TDU55" s="687"/>
      <c r="TDV55" s="687"/>
      <c r="TDW55" s="687"/>
      <c r="TDX55" s="687"/>
      <c r="TDY55" s="687"/>
      <c r="TDZ55" s="687"/>
      <c r="TEA55" s="687"/>
      <c r="TEB55" s="687"/>
      <c r="TEC55" s="687"/>
      <c r="TED55" s="687"/>
      <c r="TEE55" s="687"/>
      <c r="TEF55" s="687"/>
      <c r="TEG55" s="687"/>
      <c r="TEH55" s="687"/>
      <c r="TEI55" s="687"/>
      <c r="TEJ55" s="687"/>
      <c r="TEK55" s="687"/>
      <c r="TEL55" s="687"/>
      <c r="TEM55" s="687"/>
      <c r="TEN55" s="687"/>
      <c r="TEO55" s="687"/>
      <c r="TEP55" s="687"/>
      <c r="TEQ55" s="687"/>
      <c r="TER55" s="687"/>
      <c r="TES55" s="687"/>
      <c r="TET55" s="687"/>
      <c r="TEU55" s="687"/>
      <c r="TEV55" s="687"/>
      <c r="TEW55" s="687"/>
      <c r="TEX55" s="687"/>
      <c r="TEY55" s="687"/>
      <c r="TEZ55" s="687"/>
      <c r="TFA55" s="687"/>
      <c r="TFB55" s="687"/>
      <c r="TFC55" s="687"/>
      <c r="TFD55" s="687"/>
      <c r="TFE55" s="687"/>
      <c r="TFF55" s="687"/>
      <c r="TFG55" s="687"/>
      <c r="TFH55" s="687"/>
      <c r="TFI55" s="687"/>
      <c r="TFJ55" s="687"/>
      <c r="TFK55" s="687"/>
      <c r="TFL55" s="687"/>
      <c r="TFM55" s="687"/>
      <c r="TFN55" s="687"/>
      <c r="TFO55" s="687"/>
      <c r="TFP55" s="687"/>
      <c r="TFQ55" s="687"/>
      <c r="TFR55" s="687"/>
      <c r="TFS55" s="687"/>
      <c r="TFT55" s="687"/>
      <c r="TFU55" s="687"/>
      <c r="TFV55" s="687"/>
      <c r="TFW55" s="687"/>
      <c r="TFX55" s="687"/>
      <c r="TFY55" s="687"/>
      <c r="TFZ55" s="687"/>
      <c r="TGA55" s="687"/>
      <c r="TGB55" s="687"/>
      <c r="TGC55" s="687"/>
      <c r="TGD55" s="687"/>
      <c r="TGE55" s="687"/>
      <c r="TGF55" s="687"/>
      <c r="TGG55" s="687"/>
      <c r="TGH55" s="687"/>
      <c r="TGI55" s="687"/>
      <c r="TGJ55" s="687"/>
      <c r="TGK55" s="687"/>
      <c r="TGL55" s="687"/>
      <c r="TGM55" s="687"/>
      <c r="TGN55" s="687"/>
      <c r="TGO55" s="687"/>
      <c r="TGP55" s="687"/>
      <c r="TGQ55" s="687"/>
      <c r="TGR55" s="687"/>
      <c r="TGS55" s="687"/>
      <c r="TGT55" s="687"/>
      <c r="TGU55" s="687"/>
      <c r="TGV55" s="687"/>
      <c r="TGW55" s="687"/>
      <c r="TGX55" s="687"/>
      <c r="TGY55" s="687"/>
      <c r="TGZ55" s="687"/>
      <c r="THA55" s="687"/>
      <c r="THB55" s="687"/>
      <c r="THC55" s="687"/>
      <c r="THD55" s="687"/>
      <c r="THE55" s="687"/>
      <c r="THF55" s="687"/>
      <c r="THG55" s="687"/>
      <c r="THH55" s="687"/>
      <c r="THI55" s="687"/>
      <c r="THJ55" s="687"/>
      <c r="THK55" s="687"/>
      <c r="THL55" s="687"/>
      <c r="THM55" s="687"/>
      <c r="THN55" s="687"/>
      <c r="THO55" s="687"/>
      <c r="THP55" s="687"/>
      <c r="THQ55" s="687"/>
      <c r="THR55" s="687"/>
      <c r="THS55" s="687"/>
      <c r="THT55" s="687"/>
      <c r="THU55" s="687"/>
      <c r="THV55" s="687"/>
      <c r="THW55" s="687"/>
      <c r="THX55" s="687"/>
      <c r="THY55" s="687"/>
      <c r="THZ55" s="687"/>
      <c r="TIA55" s="687"/>
      <c r="TIB55" s="687"/>
      <c r="TIC55" s="687"/>
      <c r="TID55" s="687"/>
      <c r="TIE55" s="687"/>
      <c r="TIF55" s="687"/>
      <c r="TIG55" s="687"/>
      <c r="TIH55" s="687"/>
      <c r="TII55" s="687"/>
      <c r="TIJ55" s="687"/>
      <c r="TIK55" s="687"/>
      <c r="TIL55" s="687"/>
      <c r="TIM55" s="687"/>
      <c r="TIN55" s="687"/>
      <c r="TIO55" s="687"/>
      <c r="TIP55" s="687"/>
      <c r="TIQ55" s="687"/>
      <c r="TIR55" s="687"/>
      <c r="TIS55" s="687"/>
      <c r="TIT55" s="687"/>
      <c r="TIU55" s="687"/>
      <c r="TIV55" s="687"/>
      <c r="TIW55" s="687"/>
      <c r="TIX55" s="687"/>
      <c r="TIY55" s="687"/>
      <c r="TIZ55" s="687"/>
      <c r="TJA55" s="687"/>
      <c r="TJB55" s="687"/>
      <c r="TJC55" s="687"/>
      <c r="TJD55" s="687"/>
      <c r="TJE55" s="687"/>
      <c r="TJF55" s="687"/>
      <c r="TJG55" s="687"/>
      <c r="TJH55" s="687"/>
      <c r="TJI55" s="687"/>
      <c r="TJJ55" s="687"/>
      <c r="TJK55" s="687"/>
      <c r="TJL55" s="687"/>
      <c r="TJM55" s="687"/>
      <c r="TJN55" s="687"/>
      <c r="TJO55" s="687"/>
      <c r="TJP55" s="687"/>
      <c r="TJQ55" s="687"/>
      <c r="TJR55" s="687"/>
      <c r="TJS55" s="687"/>
      <c r="TJT55" s="687"/>
      <c r="TJU55" s="687"/>
      <c r="TJV55" s="687"/>
      <c r="TJW55" s="687"/>
      <c r="TJX55" s="687"/>
      <c r="TJY55" s="687"/>
      <c r="TJZ55" s="687"/>
      <c r="TKA55" s="687"/>
      <c r="TKB55" s="687"/>
      <c r="TKC55" s="687"/>
      <c r="TKD55" s="687"/>
      <c r="TKE55" s="687"/>
      <c r="TKF55" s="687"/>
      <c r="TKG55" s="687"/>
      <c r="TKH55" s="687"/>
      <c r="TKI55" s="687"/>
      <c r="TKJ55" s="687"/>
      <c r="TKK55" s="687"/>
      <c r="TKL55" s="687"/>
      <c r="TKM55" s="687"/>
      <c r="TKN55" s="687"/>
      <c r="TKO55" s="687"/>
      <c r="TKP55" s="687"/>
      <c r="TKQ55" s="687"/>
      <c r="TKR55" s="687"/>
      <c r="TKS55" s="687"/>
      <c r="TKT55" s="687"/>
      <c r="TKU55" s="687"/>
      <c r="TKV55" s="687"/>
      <c r="TKW55" s="687"/>
      <c r="TKX55" s="687"/>
      <c r="TKY55" s="687"/>
      <c r="TKZ55" s="687"/>
      <c r="TLA55" s="687"/>
      <c r="TLB55" s="687"/>
      <c r="TLC55" s="687"/>
      <c r="TLD55" s="687"/>
      <c r="TLE55" s="687"/>
      <c r="TLF55" s="687"/>
      <c r="TLG55" s="687"/>
      <c r="TLH55" s="687"/>
      <c r="TLI55" s="687"/>
      <c r="TLJ55" s="687"/>
      <c r="TLK55" s="687"/>
      <c r="TLL55" s="687"/>
      <c r="TLM55" s="687"/>
      <c r="TLN55" s="687"/>
      <c r="TLO55" s="687"/>
      <c r="TLP55" s="687"/>
      <c r="TLQ55" s="687"/>
      <c r="TLR55" s="687"/>
      <c r="TLS55" s="687"/>
      <c r="TLT55" s="687"/>
      <c r="TLU55" s="687"/>
      <c r="TLV55" s="687"/>
      <c r="TLW55" s="687"/>
      <c r="TLX55" s="687"/>
      <c r="TLY55" s="687"/>
      <c r="TLZ55" s="687"/>
      <c r="TMA55" s="687"/>
      <c r="TMB55" s="687"/>
      <c r="TMC55" s="687"/>
      <c r="TMD55" s="687"/>
      <c r="TME55" s="687"/>
      <c r="TMF55" s="687"/>
      <c r="TMG55" s="687"/>
      <c r="TMH55" s="687"/>
      <c r="TMI55" s="687"/>
      <c r="TMJ55" s="687"/>
      <c r="TMK55" s="687"/>
      <c r="TML55" s="687"/>
      <c r="TMM55" s="687"/>
      <c r="TMN55" s="687"/>
      <c r="TMO55" s="687"/>
      <c r="TMP55" s="687"/>
      <c r="TMQ55" s="687"/>
      <c r="TMR55" s="687"/>
      <c r="TMS55" s="687"/>
      <c r="TMT55" s="687"/>
      <c r="TMU55" s="687"/>
      <c r="TMV55" s="687"/>
      <c r="TMW55" s="687"/>
      <c r="TMX55" s="687"/>
      <c r="TMY55" s="687"/>
      <c r="TMZ55" s="687"/>
      <c r="TNA55" s="687"/>
      <c r="TNB55" s="687"/>
      <c r="TNC55" s="687"/>
      <c r="TND55" s="687"/>
      <c r="TNE55" s="687"/>
      <c r="TNF55" s="687"/>
      <c r="TNG55" s="687"/>
      <c r="TNH55" s="687"/>
      <c r="TNI55" s="687"/>
      <c r="TNJ55" s="687"/>
      <c r="TNK55" s="687"/>
      <c r="TNL55" s="687"/>
      <c r="TNM55" s="687"/>
      <c r="TNN55" s="687"/>
      <c r="TNO55" s="687"/>
      <c r="TNP55" s="687"/>
      <c r="TNQ55" s="687"/>
      <c r="TNR55" s="687"/>
      <c r="TNS55" s="687"/>
      <c r="TNT55" s="687"/>
      <c r="TNU55" s="687"/>
      <c r="TNV55" s="687"/>
      <c r="TNW55" s="687"/>
      <c r="TNX55" s="687"/>
      <c r="TNY55" s="687"/>
      <c r="TNZ55" s="687"/>
      <c r="TOA55" s="687"/>
      <c r="TOB55" s="687"/>
      <c r="TOC55" s="687"/>
      <c r="TOD55" s="687"/>
      <c r="TOE55" s="687"/>
      <c r="TOF55" s="687"/>
      <c r="TOG55" s="687"/>
      <c r="TOH55" s="687"/>
      <c r="TOI55" s="687"/>
      <c r="TOJ55" s="687"/>
      <c r="TOK55" s="687"/>
      <c r="TOL55" s="687"/>
      <c r="TOM55" s="687"/>
      <c r="TON55" s="687"/>
      <c r="TOO55" s="687"/>
      <c r="TOP55" s="687"/>
      <c r="TOQ55" s="687"/>
      <c r="TOR55" s="687"/>
      <c r="TOS55" s="687"/>
      <c r="TOT55" s="687"/>
      <c r="TOU55" s="687"/>
      <c r="TOV55" s="687"/>
      <c r="TOW55" s="687"/>
      <c r="TOX55" s="687"/>
      <c r="TOY55" s="687"/>
      <c r="TOZ55" s="687"/>
      <c r="TPA55" s="687"/>
      <c r="TPB55" s="687"/>
      <c r="TPC55" s="687"/>
      <c r="TPD55" s="687"/>
      <c r="TPE55" s="687"/>
      <c r="TPF55" s="687"/>
      <c r="TPG55" s="687"/>
      <c r="TPH55" s="687"/>
      <c r="TPI55" s="687"/>
      <c r="TPJ55" s="687"/>
      <c r="TPK55" s="687"/>
      <c r="TPL55" s="687"/>
      <c r="TPM55" s="687"/>
      <c r="TPN55" s="687"/>
      <c r="TPO55" s="687"/>
      <c r="TPP55" s="687"/>
      <c r="TPQ55" s="687"/>
      <c r="TPR55" s="687"/>
      <c r="TPS55" s="687"/>
      <c r="TPT55" s="687"/>
      <c r="TPU55" s="687"/>
      <c r="TPV55" s="687"/>
      <c r="TPW55" s="687"/>
      <c r="TPX55" s="687"/>
      <c r="TPY55" s="687"/>
      <c r="TPZ55" s="687"/>
      <c r="TQA55" s="687"/>
      <c r="TQB55" s="687"/>
      <c r="TQC55" s="687"/>
      <c r="TQD55" s="687"/>
      <c r="TQE55" s="687"/>
      <c r="TQF55" s="687"/>
      <c r="TQG55" s="687"/>
      <c r="TQH55" s="687"/>
      <c r="TQI55" s="687"/>
      <c r="TQJ55" s="687"/>
      <c r="TQK55" s="687"/>
      <c r="TQL55" s="687"/>
      <c r="TQM55" s="687"/>
      <c r="TQN55" s="687"/>
      <c r="TQO55" s="687"/>
      <c r="TQP55" s="687"/>
      <c r="TQQ55" s="687"/>
      <c r="TQR55" s="687"/>
      <c r="TQS55" s="687"/>
      <c r="TQT55" s="687"/>
      <c r="TQU55" s="687"/>
      <c r="TQV55" s="687"/>
      <c r="TQW55" s="687"/>
      <c r="TQX55" s="687"/>
      <c r="TQY55" s="687"/>
      <c r="TQZ55" s="687"/>
      <c r="TRA55" s="687"/>
      <c r="TRB55" s="687"/>
      <c r="TRC55" s="687"/>
      <c r="TRD55" s="687"/>
      <c r="TRE55" s="687"/>
      <c r="TRF55" s="687"/>
      <c r="TRG55" s="687"/>
      <c r="TRH55" s="687"/>
      <c r="TRI55" s="687"/>
      <c r="TRJ55" s="687"/>
      <c r="TRK55" s="687"/>
      <c r="TRL55" s="687"/>
      <c r="TRM55" s="687"/>
      <c r="TRN55" s="687"/>
      <c r="TRO55" s="687"/>
      <c r="TRP55" s="687"/>
      <c r="TRQ55" s="687"/>
      <c r="TRR55" s="687"/>
      <c r="TRS55" s="687"/>
      <c r="TRT55" s="687"/>
      <c r="TRU55" s="687"/>
      <c r="TRV55" s="687"/>
      <c r="TRW55" s="687"/>
      <c r="TRX55" s="687"/>
      <c r="TRY55" s="687"/>
      <c r="TRZ55" s="687"/>
      <c r="TSA55" s="687"/>
      <c r="TSB55" s="687"/>
      <c r="TSC55" s="687"/>
      <c r="TSD55" s="687"/>
      <c r="TSE55" s="687"/>
      <c r="TSF55" s="687"/>
      <c r="TSG55" s="687"/>
      <c r="TSH55" s="687"/>
      <c r="TSI55" s="687"/>
      <c r="TSJ55" s="687"/>
      <c r="TSK55" s="687"/>
      <c r="TSL55" s="687"/>
      <c r="TSM55" s="687"/>
      <c r="TSN55" s="687"/>
      <c r="TSO55" s="687"/>
      <c r="TSP55" s="687"/>
      <c r="TSQ55" s="687"/>
      <c r="TSR55" s="687"/>
      <c r="TSS55" s="687"/>
      <c r="TST55" s="687"/>
      <c r="TSU55" s="687"/>
      <c r="TSV55" s="687"/>
      <c r="TSW55" s="687"/>
      <c r="TSX55" s="687"/>
      <c r="TSY55" s="687"/>
      <c r="TSZ55" s="687"/>
      <c r="TTA55" s="687"/>
      <c r="TTB55" s="687"/>
      <c r="TTC55" s="687"/>
      <c r="TTD55" s="687"/>
      <c r="TTE55" s="687"/>
      <c r="TTF55" s="687"/>
      <c r="TTG55" s="687"/>
      <c r="TTH55" s="687"/>
      <c r="TTI55" s="687"/>
      <c r="TTJ55" s="687"/>
      <c r="TTK55" s="687"/>
      <c r="TTL55" s="687"/>
      <c r="TTM55" s="687"/>
      <c r="TTN55" s="687"/>
      <c r="TTO55" s="687"/>
      <c r="TTP55" s="687"/>
      <c r="TTQ55" s="687"/>
      <c r="TTR55" s="687"/>
      <c r="TTS55" s="687"/>
      <c r="TTT55" s="687"/>
      <c r="TTU55" s="687"/>
      <c r="TTV55" s="687"/>
      <c r="TTW55" s="687"/>
      <c r="TTX55" s="687"/>
      <c r="TTY55" s="687"/>
      <c r="TTZ55" s="687"/>
      <c r="TUA55" s="687"/>
      <c r="TUB55" s="687"/>
      <c r="TUC55" s="687"/>
      <c r="TUD55" s="687"/>
      <c r="TUE55" s="687"/>
      <c r="TUF55" s="687"/>
      <c r="TUG55" s="687"/>
      <c r="TUH55" s="687"/>
      <c r="TUI55" s="687"/>
      <c r="TUJ55" s="687"/>
      <c r="TUK55" s="687"/>
      <c r="TUL55" s="687"/>
      <c r="TUM55" s="687"/>
      <c r="TUN55" s="687"/>
      <c r="TUO55" s="687"/>
      <c r="TUP55" s="687"/>
      <c r="TUQ55" s="687"/>
      <c r="TUR55" s="687"/>
      <c r="TUS55" s="687"/>
      <c r="TUT55" s="687"/>
      <c r="TUU55" s="687"/>
      <c r="TUV55" s="687"/>
      <c r="TUW55" s="687"/>
      <c r="TUX55" s="687"/>
      <c r="TUY55" s="687"/>
      <c r="TUZ55" s="687"/>
      <c r="TVA55" s="687"/>
      <c r="TVB55" s="687"/>
      <c r="TVC55" s="687"/>
      <c r="TVD55" s="687"/>
      <c r="TVE55" s="687"/>
      <c r="TVF55" s="687"/>
      <c r="TVG55" s="687"/>
      <c r="TVH55" s="687"/>
      <c r="TVI55" s="687"/>
      <c r="TVJ55" s="687"/>
      <c r="TVK55" s="687"/>
      <c r="TVL55" s="687"/>
      <c r="TVM55" s="687"/>
      <c r="TVN55" s="687"/>
      <c r="TVO55" s="687"/>
      <c r="TVP55" s="687"/>
      <c r="TVQ55" s="687"/>
      <c r="TVR55" s="687"/>
      <c r="TVS55" s="687"/>
      <c r="TVT55" s="687"/>
      <c r="TVU55" s="687"/>
      <c r="TVV55" s="687"/>
      <c r="TVW55" s="687"/>
      <c r="TVX55" s="687"/>
      <c r="TVY55" s="687"/>
      <c r="TVZ55" s="687"/>
      <c r="TWA55" s="687"/>
      <c r="TWB55" s="687"/>
      <c r="TWC55" s="687"/>
      <c r="TWD55" s="687"/>
      <c r="TWE55" s="687"/>
      <c r="TWF55" s="687"/>
      <c r="TWG55" s="687"/>
      <c r="TWH55" s="687"/>
      <c r="TWI55" s="687"/>
      <c r="TWJ55" s="687"/>
      <c r="TWK55" s="687"/>
      <c r="TWL55" s="687"/>
      <c r="TWM55" s="687"/>
      <c r="TWN55" s="687"/>
      <c r="TWO55" s="687"/>
      <c r="TWP55" s="687"/>
      <c r="TWQ55" s="687"/>
      <c r="TWR55" s="687"/>
      <c r="TWS55" s="687"/>
      <c r="TWT55" s="687"/>
      <c r="TWU55" s="687"/>
      <c r="TWV55" s="687"/>
      <c r="TWW55" s="687"/>
      <c r="TWX55" s="687"/>
      <c r="TWY55" s="687"/>
      <c r="TWZ55" s="687"/>
      <c r="TXA55" s="687"/>
      <c r="TXB55" s="687"/>
      <c r="TXC55" s="687"/>
      <c r="TXD55" s="687"/>
      <c r="TXE55" s="687"/>
      <c r="TXF55" s="687"/>
      <c r="TXG55" s="687"/>
      <c r="TXH55" s="687"/>
      <c r="TXI55" s="687"/>
      <c r="TXJ55" s="687"/>
      <c r="TXK55" s="687"/>
      <c r="TXL55" s="687"/>
      <c r="TXM55" s="687"/>
      <c r="TXN55" s="687"/>
      <c r="TXO55" s="687"/>
      <c r="TXP55" s="687"/>
      <c r="TXQ55" s="687"/>
      <c r="TXR55" s="687"/>
      <c r="TXS55" s="687"/>
      <c r="TXT55" s="687"/>
      <c r="TXU55" s="687"/>
      <c r="TXV55" s="687"/>
      <c r="TXW55" s="687"/>
      <c r="TXX55" s="687"/>
      <c r="TXY55" s="687"/>
      <c r="TXZ55" s="687"/>
      <c r="TYA55" s="687"/>
      <c r="TYB55" s="687"/>
      <c r="TYC55" s="687"/>
      <c r="TYD55" s="687"/>
      <c r="TYE55" s="687"/>
      <c r="TYF55" s="687"/>
      <c r="TYG55" s="687"/>
      <c r="TYH55" s="687"/>
      <c r="TYI55" s="687"/>
      <c r="TYJ55" s="687"/>
      <c r="TYK55" s="687"/>
      <c r="TYL55" s="687"/>
      <c r="TYM55" s="687"/>
      <c r="TYN55" s="687"/>
      <c r="TYO55" s="687"/>
      <c r="TYP55" s="687"/>
      <c r="TYQ55" s="687"/>
      <c r="TYR55" s="687"/>
      <c r="TYS55" s="687"/>
      <c r="TYT55" s="687"/>
      <c r="TYU55" s="687"/>
      <c r="TYV55" s="687"/>
      <c r="TYW55" s="687"/>
      <c r="TYX55" s="687"/>
      <c r="TYY55" s="687"/>
      <c r="TYZ55" s="687"/>
      <c r="TZA55" s="687"/>
      <c r="TZB55" s="687"/>
      <c r="TZC55" s="687"/>
      <c r="TZD55" s="687"/>
      <c r="TZE55" s="687"/>
      <c r="TZF55" s="687"/>
      <c r="TZG55" s="687"/>
      <c r="TZH55" s="687"/>
      <c r="TZI55" s="687"/>
      <c r="TZJ55" s="687"/>
      <c r="TZK55" s="687"/>
      <c r="TZL55" s="687"/>
      <c r="TZM55" s="687"/>
      <c r="TZN55" s="687"/>
      <c r="TZO55" s="687"/>
      <c r="TZP55" s="687"/>
      <c r="TZQ55" s="687"/>
      <c r="TZR55" s="687"/>
      <c r="TZS55" s="687"/>
      <c r="TZT55" s="687"/>
      <c r="TZU55" s="687"/>
      <c r="TZV55" s="687"/>
      <c r="TZW55" s="687"/>
      <c r="TZX55" s="687"/>
      <c r="TZY55" s="687"/>
      <c r="TZZ55" s="687"/>
      <c r="UAA55" s="687"/>
      <c r="UAB55" s="687"/>
      <c r="UAC55" s="687"/>
      <c r="UAD55" s="687"/>
      <c r="UAE55" s="687"/>
      <c r="UAF55" s="687"/>
      <c r="UAG55" s="687"/>
      <c r="UAH55" s="687"/>
      <c r="UAI55" s="687"/>
      <c r="UAJ55" s="687"/>
      <c r="UAK55" s="687"/>
      <c r="UAL55" s="687"/>
      <c r="UAM55" s="687"/>
      <c r="UAN55" s="687"/>
      <c r="UAO55" s="687"/>
      <c r="UAP55" s="687"/>
      <c r="UAQ55" s="687"/>
      <c r="UAR55" s="687"/>
      <c r="UAS55" s="687"/>
      <c r="UAT55" s="687"/>
      <c r="UAU55" s="687"/>
      <c r="UAV55" s="687"/>
      <c r="UAW55" s="687"/>
      <c r="UAX55" s="687"/>
      <c r="UAY55" s="687"/>
      <c r="UAZ55" s="687"/>
      <c r="UBA55" s="687"/>
      <c r="UBB55" s="687"/>
      <c r="UBC55" s="687"/>
      <c r="UBD55" s="687"/>
      <c r="UBE55" s="687"/>
      <c r="UBF55" s="687"/>
      <c r="UBG55" s="687"/>
      <c r="UBH55" s="687"/>
      <c r="UBI55" s="687"/>
      <c r="UBJ55" s="687"/>
      <c r="UBK55" s="687"/>
      <c r="UBL55" s="687"/>
      <c r="UBM55" s="687"/>
      <c r="UBN55" s="687"/>
      <c r="UBO55" s="687"/>
      <c r="UBP55" s="687"/>
      <c r="UBQ55" s="687"/>
      <c r="UBR55" s="687"/>
      <c r="UBS55" s="687"/>
      <c r="UBT55" s="687"/>
      <c r="UBU55" s="687"/>
      <c r="UBV55" s="687"/>
      <c r="UBW55" s="687"/>
      <c r="UBX55" s="687"/>
      <c r="UBY55" s="687"/>
      <c r="UBZ55" s="687"/>
      <c r="UCA55" s="687"/>
      <c r="UCB55" s="687"/>
      <c r="UCC55" s="687"/>
      <c r="UCD55" s="687"/>
      <c r="UCE55" s="687"/>
      <c r="UCF55" s="687"/>
      <c r="UCG55" s="687"/>
      <c r="UCH55" s="687"/>
      <c r="UCI55" s="687"/>
      <c r="UCJ55" s="687"/>
      <c r="UCK55" s="687"/>
      <c r="UCL55" s="687"/>
      <c r="UCM55" s="687"/>
      <c r="UCN55" s="687"/>
      <c r="UCO55" s="687"/>
      <c r="UCP55" s="687"/>
      <c r="UCQ55" s="687"/>
      <c r="UCR55" s="687"/>
      <c r="UCS55" s="687"/>
      <c r="UCT55" s="687"/>
      <c r="UCU55" s="687"/>
      <c r="UCV55" s="687"/>
      <c r="UCW55" s="687"/>
      <c r="UCX55" s="687"/>
      <c r="UCY55" s="687"/>
      <c r="UCZ55" s="687"/>
      <c r="UDA55" s="687"/>
      <c r="UDB55" s="687"/>
      <c r="UDC55" s="687"/>
      <c r="UDD55" s="687"/>
      <c r="UDE55" s="687"/>
      <c r="UDF55" s="687"/>
      <c r="UDG55" s="687"/>
      <c r="UDH55" s="687"/>
      <c r="UDI55" s="687"/>
      <c r="UDJ55" s="687"/>
      <c r="UDK55" s="687"/>
      <c r="UDL55" s="687"/>
      <c r="UDM55" s="687"/>
      <c r="UDN55" s="687"/>
      <c r="UDO55" s="687"/>
      <c r="UDP55" s="687"/>
      <c r="UDQ55" s="687"/>
      <c r="UDR55" s="687"/>
      <c r="UDS55" s="687"/>
      <c r="UDT55" s="687"/>
      <c r="UDU55" s="687"/>
      <c r="UDV55" s="687"/>
      <c r="UDW55" s="687"/>
      <c r="UDX55" s="687"/>
      <c r="UDY55" s="687"/>
      <c r="UDZ55" s="687"/>
      <c r="UEA55" s="687"/>
      <c r="UEB55" s="687"/>
      <c r="UEC55" s="687"/>
      <c r="UED55" s="687"/>
      <c r="UEE55" s="687"/>
      <c r="UEF55" s="687"/>
      <c r="UEG55" s="687"/>
      <c r="UEH55" s="687"/>
      <c r="UEI55" s="687"/>
      <c r="UEJ55" s="687"/>
      <c r="UEK55" s="687"/>
      <c r="UEL55" s="687"/>
      <c r="UEM55" s="687"/>
      <c r="UEN55" s="687"/>
      <c r="UEO55" s="687"/>
      <c r="UEP55" s="687"/>
      <c r="UEQ55" s="687"/>
      <c r="UER55" s="687"/>
      <c r="UES55" s="687"/>
      <c r="UET55" s="687"/>
      <c r="UEU55" s="687"/>
      <c r="UEV55" s="687"/>
      <c r="UEW55" s="687"/>
      <c r="UEX55" s="687"/>
      <c r="UEY55" s="687"/>
      <c r="UEZ55" s="687"/>
      <c r="UFA55" s="687"/>
      <c r="UFB55" s="687"/>
      <c r="UFC55" s="687"/>
      <c r="UFD55" s="687"/>
      <c r="UFE55" s="687"/>
      <c r="UFF55" s="687"/>
      <c r="UFG55" s="687"/>
      <c r="UFH55" s="687"/>
      <c r="UFI55" s="687"/>
      <c r="UFJ55" s="687"/>
      <c r="UFK55" s="687"/>
      <c r="UFL55" s="687"/>
      <c r="UFM55" s="687"/>
      <c r="UFN55" s="687"/>
      <c r="UFO55" s="687"/>
      <c r="UFP55" s="687"/>
      <c r="UFQ55" s="687"/>
      <c r="UFR55" s="687"/>
      <c r="UFS55" s="687"/>
      <c r="UFT55" s="687"/>
      <c r="UFU55" s="687"/>
      <c r="UFV55" s="687"/>
      <c r="UFW55" s="687"/>
      <c r="UFX55" s="687"/>
      <c r="UFY55" s="687"/>
      <c r="UFZ55" s="687"/>
      <c r="UGA55" s="687"/>
      <c r="UGB55" s="687"/>
      <c r="UGC55" s="687"/>
      <c r="UGD55" s="687"/>
      <c r="UGE55" s="687"/>
      <c r="UGF55" s="687"/>
      <c r="UGG55" s="687"/>
      <c r="UGH55" s="687"/>
      <c r="UGI55" s="687"/>
      <c r="UGJ55" s="687"/>
      <c r="UGK55" s="687"/>
      <c r="UGL55" s="687"/>
      <c r="UGM55" s="687"/>
      <c r="UGN55" s="687"/>
      <c r="UGO55" s="687"/>
      <c r="UGP55" s="687"/>
      <c r="UGQ55" s="687"/>
      <c r="UGR55" s="687"/>
      <c r="UGS55" s="687"/>
      <c r="UGT55" s="687"/>
      <c r="UGU55" s="687"/>
      <c r="UGV55" s="687"/>
      <c r="UGW55" s="687"/>
      <c r="UGX55" s="687"/>
      <c r="UGY55" s="687"/>
      <c r="UGZ55" s="687"/>
      <c r="UHA55" s="687"/>
      <c r="UHB55" s="687"/>
      <c r="UHC55" s="687"/>
      <c r="UHD55" s="687"/>
      <c r="UHE55" s="687"/>
      <c r="UHF55" s="687"/>
      <c r="UHG55" s="687"/>
      <c r="UHH55" s="687"/>
      <c r="UHI55" s="687"/>
      <c r="UHJ55" s="687"/>
      <c r="UHK55" s="687"/>
      <c r="UHL55" s="687"/>
      <c r="UHM55" s="687"/>
      <c r="UHN55" s="687"/>
      <c r="UHO55" s="687"/>
      <c r="UHP55" s="687"/>
      <c r="UHQ55" s="687"/>
      <c r="UHR55" s="687"/>
      <c r="UHS55" s="687"/>
      <c r="UHT55" s="687"/>
      <c r="UHU55" s="687"/>
      <c r="UHV55" s="687"/>
      <c r="UHW55" s="687"/>
      <c r="UHX55" s="687"/>
      <c r="UHY55" s="687"/>
      <c r="UHZ55" s="687"/>
      <c r="UIA55" s="687"/>
      <c r="UIB55" s="687"/>
      <c r="UIC55" s="687"/>
      <c r="UID55" s="687"/>
      <c r="UIE55" s="687"/>
      <c r="UIF55" s="687"/>
      <c r="UIG55" s="687"/>
      <c r="UIH55" s="687"/>
      <c r="UII55" s="687"/>
      <c r="UIJ55" s="687"/>
      <c r="UIK55" s="687"/>
      <c r="UIL55" s="687"/>
      <c r="UIM55" s="687"/>
      <c r="UIN55" s="687"/>
      <c r="UIO55" s="687"/>
      <c r="UIP55" s="687"/>
      <c r="UIQ55" s="687"/>
      <c r="UIR55" s="687"/>
      <c r="UIS55" s="687"/>
      <c r="UIT55" s="687"/>
      <c r="UIU55" s="687"/>
      <c r="UIV55" s="687"/>
      <c r="UIW55" s="687"/>
      <c r="UIX55" s="687"/>
      <c r="UIY55" s="687"/>
      <c r="UIZ55" s="687"/>
      <c r="UJA55" s="687"/>
      <c r="UJB55" s="687"/>
      <c r="UJC55" s="687"/>
      <c r="UJD55" s="687"/>
      <c r="UJE55" s="687"/>
      <c r="UJF55" s="687"/>
      <c r="UJG55" s="687"/>
      <c r="UJH55" s="687"/>
      <c r="UJI55" s="687"/>
      <c r="UJJ55" s="687"/>
      <c r="UJK55" s="687"/>
      <c r="UJL55" s="687"/>
      <c r="UJM55" s="687"/>
      <c r="UJN55" s="687"/>
      <c r="UJO55" s="687"/>
      <c r="UJP55" s="687"/>
      <c r="UJQ55" s="687"/>
      <c r="UJR55" s="687"/>
      <c r="UJS55" s="687"/>
      <c r="UJT55" s="687"/>
      <c r="UJU55" s="687"/>
      <c r="UJV55" s="687"/>
      <c r="UJW55" s="687"/>
      <c r="UJX55" s="687"/>
      <c r="UJY55" s="687"/>
      <c r="UJZ55" s="687"/>
      <c r="UKA55" s="687"/>
      <c r="UKB55" s="687"/>
      <c r="UKC55" s="687"/>
      <c r="UKD55" s="687"/>
      <c r="UKE55" s="687"/>
      <c r="UKF55" s="687"/>
      <c r="UKG55" s="687"/>
      <c r="UKH55" s="687"/>
      <c r="UKI55" s="687"/>
      <c r="UKJ55" s="687"/>
      <c r="UKK55" s="687"/>
      <c r="UKL55" s="687"/>
      <c r="UKM55" s="687"/>
      <c r="UKN55" s="687"/>
      <c r="UKO55" s="687"/>
      <c r="UKP55" s="687"/>
      <c r="UKQ55" s="687"/>
      <c r="UKR55" s="687"/>
      <c r="UKS55" s="687"/>
      <c r="UKT55" s="687"/>
      <c r="UKU55" s="687"/>
      <c r="UKV55" s="687"/>
      <c r="UKW55" s="687"/>
      <c r="UKX55" s="687"/>
      <c r="UKY55" s="687"/>
      <c r="UKZ55" s="687"/>
      <c r="ULA55" s="687"/>
      <c r="ULB55" s="687"/>
      <c r="ULC55" s="687"/>
      <c r="ULD55" s="687"/>
      <c r="ULE55" s="687"/>
      <c r="ULF55" s="687"/>
      <c r="ULG55" s="687"/>
      <c r="ULH55" s="687"/>
      <c r="ULI55" s="687"/>
      <c r="ULJ55" s="687"/>
      <c r="ULK55" s="687"/>
      <c r="ULL55" s="687"/>
      <c r="ULM55" s="687"/>
      <c r="ULN55" s="687"/>
      <c r="ULO55" s="687"/>
      <c r="ULP55" s="687"/>
      <c r="ULQ55" s="687"/>
      <c r="ULR55" s="687"/>
      <c r="ULS55" s="687"/>
      <c r="ULT55" s="687"/>
      <c r="ULU55" s="687"/>
      <c r="ULV55" s="687"/>
      <c r="ULW55" s="687"/>
      <c r="ULX55" s="687"/>
      <c r="ULY55" s="687"/>
      <c r="ULZ55" s="687"/>
      <c r="UMA55" s="687"/>
      <c r="UMB55" s="687"/>
      <c r="UMC55" s="687"/>
      <c r="UMD55" s="687"/>
      <c r="UME55" s="687"/>
      <c r="UMF55" s="687"/>
      <c r="UMG55" s="687"/>
      <c r="UMH55" s="687"/>
      <c r="UMI55" s="687"/>
      <c r="UMJ55" s="687"/>
      <c r="UMK55" s="687"/>
      <c r="UML55" s="687"/>
      <c r="UMM55" s="687"/>
      <c r="UMN55" s="687"/>
      <c r="UMO55" s="687"/>
      <c r="UMP55" s="687"/>
      <c r="UMQ55" s="687"/>
      <c r="UMR55" s="687"/>
      <c r="UMS55" s="687"/>
      <c r="UMT55" s="687"/>
      <c r="UMU55" s="687"/>
      <c r="UMV55" s="687"/>
      <c r="UMW55" s="687"/>
      <c r="UMX55" s="687"/>
      <c r="UMY55" s="687"/>
      <c r="UMZ55" s="687"/>
      <c r="UNA55" s="687"/>
      <c r="UNB55" s="687"/>
      <c r="UNC55" s="687"/>
      <c r="UND55" s="687"/>
      <c r="UNE55" s="687"/>
      <c r="UNF55" s="687"/>
      <c r="UNG55" s="687"/>
      <c r="UNH55" s="687"/>
      <c r="UNI55" s="687"/>
      <c r="UNJ55" s="687"/>
      <c r="UNK55" s="687"/>
      <c r="UNL55" s="687"/>
      <c r="UNM55" s="687"/>
      <c r="UNN55" s="687"/>
      <c r="UNO55" s="687"/>
      <c r="UNP55" s="687"/>
      <c r="UNQ55" s="687"/>
      <c r="UNR55" s="687"/>
      <c r="UNS55" s="687"/>
      <c r="UNT55" s="687"/>
      <c r="UNU55" s="687"/>
      <c r="UNV55" s="687"/>
      <c r="UNW55" s="687"/>
      <c r="UNX55" s="687"/>
      <c r="UNY55" s="687"/>
      <c r="UNZ55" s="687"/>
      <c r="UOA55" s="687"/>
      <c r="UOB55" s="687"/>
      <c r="UOC55" s="687"/>
      <c r="UOD55" s="687"/>
      <c r="UOE55" s="687"/>
      <c r="UOF55" s="687"/>
      <c r="UOG55" s="687"/>
      <c r="UOH55" s="687"/>
      <c r="UOI55" s="687"/>
      <c r="UOJ55" s="687"/>
      <c r="UOK55" s="687"/>
      <c r="UOL55" s="687"/>
      <c r="UOM55" s="687"/>
      <c r="UON55" s="687"/>
      <c r="UOO55" s="687"/>
      <c r="UOP55" s="687"/>
      <c r="UOQ55" s="687"/>
      <c r="UOR55" s="687"/>
      <c r="UOS55" s="687"/>
      <c r="UOT55" s="687"/>
      <c r="UOU55" s="687"/>
      <c r="UOV55" s="687"/>
      <c r="UOW55" s="687"/>
      <c r="UOX55" s="687"/>
      <c r="UOY55" s="687"/>
      <c r="UOZ55" s="687"/>
      <c r="UPA55" s="687"/>
      <c r="UPB55" s="687"/>
      <c r="UPC55" s="687"/>
      <c r="UPD55" s="687"/>
      <c r="UPE55" s="687"/>
      <c r="UPF55" s="687"/>
      <c r="UPG55" s="687"/>
      <c r="UPH55" s="687"/>
      <c r="UPI55" s="687"/>
      <c r="UPJ55" s="687"/>
      <c r="UPK55" s="687"/>
      <c r="UPL55" s="687"/>
      <c r="UPM55" s="687"/>
      <c r="UPN55" s="687"/>
      <c r="UPO55" s="687"/>
      <c r="UPP55" s="687"/>
      <c r="UPQ55" s="687"/>
      <c r="UPR55" s="687"/>
      <c r="UPS55" s="687"/>
      <c r="UPT55" s="687"/>
      <c r="UPU55" s="687"/>
      <c r="UPV55" s="687"/>
      <c r="UPW55" s="687"/>
      <c r="UPX55" s="687"/>
      <c r="UPY55" s="687"/>
      <c r="UPZ55" s="687"/>
      <c r="UQA55" s="687"/>
      <c r="UQB55" s="687"/>
      <c r="UQC55" s="687"/>
      <c r="UQD55" s="687"/>
      <c r="UQE55" s="687"/>
      <c r="UQF55" s="687"/>
      <c r="UQG55" s="687"/>
      <c r="UQH55" s="687"/>
      <c r="UQI55" s="687"/>
      <c r="UQJ55" s="687"/>
      <c r="UQK55" s="687"/>
      <c r="UQL55" s="687"/>
      <c r="UQM55" s="687"/>
      <c r="UQN55" s="687"/>
      <c r="UQO55" s="687"/>
      <c r="UQP55" s="687"/>
      <c r="UQQ55" s="687"/>
      <c r="UQR55" s="687"/>
      <c r="UQS55" s="687"/>
      <c r="UQT55" s="687"/>
      <c r="UQU55" s="687"/>
      <c r="UQV55" s="687"/>
      <c r="UQW55" s="687"/>
      <c r="UQX55" s="687"/>
      <c r="UQY55" s="687"/>
      <c r="UQZ55" s="687"/>
      <c r="URA55" s="687"/>
      <c r="URB55" s="687"/>
      <c r="URC55" s="687"/>
      <c r="URD55" s="687"/>
      <c r="URE55" s="687"/>
      <c r="URF55" s="687"/>
      <c r="URG55" s="687"/>
      <c r="URH55" s="687"/>
      <c r="URI55" s="687"/>
      <c r="URJ55" s="687"/>
      <c r="URK55" s="687"/>
      <c r="URL55" s="687"/>
      <c r="URM55" s="687"/>
      <c r="URN55" s="687"/>
      <c r="URO55" s="687"/>
      <c r="URP55" s="687"/>
      <c r="URQ55" s="687"/>
      <c r="URR55" s="687"/>
      <c r="URS55" s="687"/>
      <c r="URT55" s="687"/>
      <c r="URU55" s="687"/>
      <c r="URV55" s="687"/>
      <c r="URW55" s="687"/>
      <c r="URX55" s="687"/>
      <c r="URY55" s="687"/>
      <c r="URZ55" s="687"/>
      <c r="USA55" s="687"/>
      <c r="USB55" s="687"/>
      <c r="USC55" s="687"/>
      <c r="USD55" s="687"/>
      <c r="USE55" s="687"/>
      <c r="USF55" s="687"/>
      <c r="USG55" s="687"/>
      <c r="USH55" s="687"/>
      <c r="USI55" s="687"/>
      <c r="USJ55" s="687"/>
      <c r="USK55" s="687"/>
      <c r="USL55" s="687"/>
      <c r="USM55" s="687"/>
      <c r="USN55" s="687"/>
      <c r="USO55" s="687"/>
      <c r="USP55" s="687"/>
      <c r="USQ55" s="687"/>
      <c r="USR55" s="687"/>
      <c r="USS55" s="687"/>
      <c r="UST55" s="687"/>
      <c r="USU55" s="687"/>
      <c r="USV55" s="687"/>
      <c r="USW55" s="687"/>
      <c r="USX55" s="687"/>
      <c r="USY55" s="687"/>
      <c r="USZ55" s="687"/>
      <c r="UTA55" s="687"/>
      <c r="UTB55" s="687"/>
      <c r="UTC55" s="687"/>
      <c r="UTD55" s="687"/>
      <c r="UTE55" s="687"/>
      <c r="UTF55" s="687"/>
      <c r="UTG55" s="687"/>
      <c r="UTH55" s="687"/>
      <c r="UTI55" s="687"/>
      <c r="UTJ55" s="687"/>
      <c r="UTK55" s="687"/>
      <c r="UTL55" s="687"/>
      <c r="UTM55" s="687"/>
      <c r="UTN55" s="687"/>
      <c r="UTO55" s="687"/>
      <c r="UTP55" s="687"/>
      <c r="UTQ55" s="687"/>
      <c r="UTR55" s="687"/>
      <c r="UTS55" s="687"/>
      <c r="UTT55" s="687"/>
      <c r="UTU55" s="687"/>
      <c r="UTV55" s="687"/>
      <c r="UTW55" s="687"/>
      <c r="UTX55" s="687"/>
      <c r="UTY55" s="687"/>
      <c r="UTZ55" s="687"/>
      <c r="UUA55" s="687"/>
      <c r="UUB55" s="687"/>
      <c r="UUC55" s="687"/>
      <c r="UUD55" s="687"/>
      <c r="UUE55" s="687"/>
      <c r="UUF55" s="687"/>
      <c r="UUG55" s="687"/>
      <c r="UUH55" s="687"/>
      <c r="UUI55" s="687"/>
      <c r="UUJ55" s="687"/>
      <c r="UUK55" s="687"/>
      <c r="UUL55" s="687"/>
      <c r="UUM55" s="687"/>
      <c r="UUN55" s="687"/>
      <c r="UUO55" s="687"/>
      <c r="UUP55" s="687"/>
      <c r="UUQ55" s="687"/>
      <c r="UUR55" s="687"/>
      <c r="UUS55" s="687"/>
      <c r="UUT55" s="687"/>
      <c r="UUU55" s="687"/>
      <c r="UUV55" s="687"/>
      <c r="UUW55" s="687"/>
      <c r="UUX55" s="687"/>
      <c r="UUY55" s="687"/>
      <c r="UUZ55" s="687"/>
      <c r="UVA55" s="687"/>
      <c r="UVB55" s="687"/>
      <c r="UVC55" s="687"/>
      <c r="UVD55" s="687"/>
      <c r="UVE55" s="687"/>
      <c r="UVF55" s="687"/>
      <c r="UVG55" s="687"/>
      <c r="UVH55" s="687"/>
      <c r="UVI55" s="687"/>
      <c r="UVJ55" s="687"/>
      <c r="UVK55" s="687"/>
      <c r="UVL55" s="687"/>
      <c r="UVM55" s="687"/>
      <c r="UVN55" s="687"/>
      <c r="UVO55" s="687"/>
      <c r="UVP55" s="687"/>
      <c r="UVQ55" s="687"/>
      <c r="UVR55" s="687"/>
      <c r="UVS55" s="687"/>
      <c r="UVT55" s="687"/>
      <c r="UVU55" s="687"/>
      <c r="UVV55" s="687"/>
      <c r="UVW55" s="687"/>
      <c r="UVX55" s="687"/>
      <c r="UVY55" s="687"/>
      <c r="UVZ55" s="687"/>
      <c r="UWA55" s="687"/>
      <c r="UWB55" s="687"/>
      <c r="UWC55" s="687"/>
      <c r="UWD55" s="687"/>
      <c r="UWE55" s="687"/>
      <c r="UWF55" s="687"/>
      <c r="UWG55" s="687"/>
      <c r="UWH55" s="687"/>
      <c r="UWI55" s="687"/>
      <c r="UWJ55" s="687"/>
      <c r="UWK55" s="687"/>
      <c r="UWL55" s="687"/>
      <c r="UWM55" s="687"/>
      <c r="UWN55" s="687"/>
      <c r="UWO55" s="687"/>
      <c r="UWP55" s="687"/>
      <c r="UWQ55" s="687"/>
      <c r="UWR55" s="687"/>
      <c r="UWS55" s="687"/>
      <c r="UWT55" s="687"/>
      <c r="UWU55" s="687"/>
      <c r="UWV55" s="687"/>
      <c r="UWW55" s="687"/>
      <c r="UWX55" s="687"/>
      <c r="UWY55" s="687"/>
      <c r="UWZ55" s="687"/>
      <c r="UXA55" s="687"/>
      <c r="UXB55" s="687"/>
      <c r="UXC55" s="687"/>
      <c r="UXD55" s="687"/>
      <c r="UXE55" s="687"/>
      <c r="UXF55" s="687"/>
      <c r="UXG55" s="687"/>
      <c r="UXH55" s="687"/>
      <c r="UXI55" s="687"/>
      <c r="UXJ55" s="687"/>
      <c r="UXK55" s="687"/>
      <c r="UXL55" s="687"/>
      <c r="UXM55" s="687"/>
      <c r="UXN55" s="687"/>
      <c r="UXO55" s="687"/>
      <c r="UXP55" s="687"/>
      <c r="UXQ55" s="687"/>
      <c r="UXR55" s="687"/>
      <c r="UXS55" s="687"/>
      <c r="UXT55" s="687"/>
      <c r="UXU55" s="687"/>
      <c r="UXV55" s="687"/>
      <c r="UXW55" s="687"/>
      <c r="UXX55" s="687"/>
      <c r="UXY55" s="687"/>
      <c r="UXZ55" s="687"/>
      <c r="UYA55" s="687"/>
      <c r="UYB55" s="687"/>
      <c r="UYC55" s="687"/>
      <c r="UYD55" s="687"/>
      <c r="UYE55" s="687"/>
      <c r="UYF55" s="687"/>
      <c r="UYG55" s="687"/>
      <c r="UYH55" s="687"/>
      <c r="UYI55" s="687"/>
      <c r="UYJ55" s="687"/>
      <c r="UYK55" s="687"/>
      <c r="UYL55" s="687"/>
      <c r="UYM55" s="687"/>
      <c r="UYN55" s="687"/>
      <c r="UYO55" s="687"/>
      <c r="UYP55" s="687"/>
      <c r="UYQ55" s="687"/>
      <c r="UYR55" s="687"/>
      <c r="UYS55" s="687"/>
      <c r="UYT55" s="687"/>
      <c r="UYU55" s="687"/>
      <c r="UYV55" s="687"/>
      <c r="UYW55" s="687"/>
      <c r="UYX55" s="687"/>
      <c r="UYY55" s="687"/>
      <c r="UYZ55" s="687"/>
      <c r="UZA55" s="687"/>
      <c r="UZB55" s="687"/>
      <c r="UZC55" s="687"/>
      <c r="UZD55" s="687"/>
      <c r="UZE55" s="687"/>
      <c r="UZF55" s="687"/>
      <c r="UZG55" s="687"/>
      <c r="UZH55" s="687"/>
      <c r="UZI55" s="687"/>
      <c r="UZJ55" s="687"/>
      <c r="UZK55" s="687"/>
      <c r="UZL55" s="687"/>
      <c r="UZM55" s="687"/>
      <c r="UZN55" s="687"/>
      <c r="UZO55" s="687"/>
      <c r="UZP55" s="687"/>
      <c r="UZQ55" s="687"/>
      <c r="UZR55" s="687"/>
      <c r="UZS55" s="687"/>
      <c r="UZT55" s="687"/>
      <c r="UZU55" s="687"/>
      <c r="UZV55" s="687"/>
      <c r="UZW55" s="687"/>
      <c r="UZX55" s="687"/>
      <c r="UZY55" s="687"/>
      <c r="UZZ55" s="687"/>
      <c r="VAA55" s="687"/>
      <c r="VAB55" s="687"/>
      <c r="VAC55" s="687"/>
      <c r="VAD55" s="687"/>
      <c r="VAE55" s="687"/>
      <c r="VAF55" s="687"/>
      <c r="VAG55" s="687"/>
      <c r="VAH55" s="687"/>
      <c r="VAI55" s="687"/>
      <c r="VAJ55" s="687"/>
      <c r="VAK55" s="687"/>
      <c r="VAL55" s="687"/>
      <c r="VAM55" s="687"/>
      <c r="VAN55" s="687"/>
      <c r="VAO55" s="687"/>
      <c r="VAP55" s="687"/>
      <c r="VAQ55" s="687"/>
      <c r="VAR55" s="687"/>
      <c r="VAS55" s="687"/>
      <c r="VAT55" s="687"/>
      <c r="VAU55" s="687"/>
      <c r="VAV55" s="687"/>
      <c r="VAW55" s="687"/>
      <c r="VAX55" s="687"/>
      <c r="VAY55" s="687"/>
      <c r="VAZ55" s="687"/>
      <c r="VBA55" s="687"/>
      <c r="VBB55" s="687"/>
      <c r="VBC55" s="687"/>
      <c r="VBD55" s="687"/>
      <c r="VBE55" s="687"/>
      <c r="VBF55" s="687"/>
      <c r="VBG55" s="687"/>
      <c r="VBH55" s="687"/>
      <c r="VBI55" s="687"/>
      <c r="VBJ55" s="687"/>
      <c r="VBK55" s="687"/>
      <c r="VBL55" s="687"/>
      <c r="VBM55" s="687"/>
      <c r="VBN55" s="687"/>
      <c r="VBO55" s="687"/>
      <c r="VBP55" s="687"/>
      <c r="VBQ55" s="687"/>
      <c r="VBR55" s="687"/>
      <c r="VBS55" s="687"/>
      <c r="VBT55" s="687"/>
      <c r="VBU55" s="687"/>
      <c r="VBV55" s="687"/>
      <c r="VBW55" s="687"/>
      <c r="VBX55" s="687"/>
      <c r="VBY55" s="687"/>
      <c r="VBZ55" s="687"/>
      <c r="VCA55" s="687"/>
      <c r="VCB55" s="687"/>
      <c r="VCC55" s="687"/>
      <c r="VCD55" s="687"/>
      <c r="VCE55" s="687"/>
      <c r="VCF55" s="687"/>
      <c r="VCG55" s="687"/>
      <c r="VCH55" s="687"/>
      <c r="VCI55" s="687"/>
      <c r="VCJ55" s="687"/>
      <c r="VCK55" s="687"/>
      <c r="VCL55" s="687"/>
      <c r="VCM55" s="687"/>
      <c r="VCN55" s="687"/>
      <c r="VCO55" s="687"/>
      <c r="VCP55" s="687"/>
      <c r="VCQ55" s="687"/>
      <c r="VCR55" s="687"/>
      <c r="VCS55" s="687"/>
      <c r="VCT55" s="687"/>
      <c r="VCU55" s="687"/>
      <c r="VCV55" s="687"/>
      <c r="VCW55" s="687"/>
      <c r="VCX55" s="687"/>
      <c r="VCY55" s="687"/>
      <c r="VCZ55" s="687"/>
      <c r="VDA55" s="687"/>
      <c r="VDB55" s="687"/>
      <c r="VDC55" s="687"/>
      <c r="VDD55" s="687"/>
      <c r="VDE55" s="687"/>
      <c r="VDF55" s="687"/>
      <c r="VDG55" s="687"/>
      <c r="VDH55" s="687"/>
      <c r="VDI55" s="687"/>
      <c r="VDJ55" s="687"/>
      <c r="VDK55" s="687"/>
      <c r="VDL55" s="687"/>
      <c r="VDM55" s="687"/>
      <c r="VDN55" s="687"/>
      <c r="VDO55" s="687"/>
      <c r="VDP55" s="687"/>
      <c r="VDQ55" s="687"/>
      <c r="VDR55" s="687"/>
      <c r="VDS55" s="687"/>
      <c r="VDT55" s="687"/>
      <c r="VDU55" s="687"/>
      <c r="VDV55" s="687"/>
      <c r="VDW55" s="687"/>
      <c r="VDX55" s="687"/>
      <c r="VDY55" s="687"/>
      <c r="VDZ55" s="687"/>
      <c r="VEA55" s="687"/>
      <c r="VEB55" s="687"/>
      <c r="VEC55" s="687"/>
      <c r="VED55" s="687"/>
      <c r="VEE55" s="687"/>
      <c r="VEF55" s="687"/>
      <c r="VEG55" s="687"/>
      <c r="VEH55" s="687"/>
      <c r="VEI55" s="687"/>
      <c r="VEJ55" s="687"/>
      <c r="VEK55" s="687"/>
      <c r="VEL55" s="687"/>
      <c r="VEM55" s="687"/>
      <c r="VEN55" s="687"/>
      <c r="VEO55" s="687"/>
      <c r="VEP55" s="687"/>
      <c r="VEQ55" s="687"/>
      <c r="VER55" s="687"/>
      <c r="VES55" s="687"/>
      <c r="VET55" s="687"/>
      <c r="VEU55" s="687"/>
      <c r="VEV55" s="687"/>
      <c r="VEW55" s="687"/>
      <c r="VEX55" s="687"/>
      <c r="VEY55" s="687"/>
      <c r="VEZ55" s="687"/>
      <c r="VFA55" s="687"/>
      <c r="VFB55" s="687"/>
      <c r="VFC55" s="687"/>
      <c r="VFD55" s="687"/>
      <c r="VFE55" s="687"/>
      <c r="VFF55" s="687"/>
      <c r="VFG55" s="687"/>
      <c r="VFH55" s="687"/>
      <c r="VFI55" s="687"/>
      <c r="VFJ55" s="687"/>
      <c r="VFK55" s="687"/>
      <c r="VFL55" s="687"/>
      <c r="VFM55" s="687"/>
      <c r="VFN55" s="687"/>
      <c r="VFO55" s="687"/>
      <c r="VFP55" s="687"/>
      <c r="VFQ55" s="687"/>
      <c r="VFR55" s="687"/>
      <c r="VFS55" s="687"/>
      <c r="VFT55" s="687"/>
      <c r="VFU55" s="687"/>
      <c r="VFV55" s="687"/>
      <c r="VFW55" s="687"/>
      <c r="VFX55" s="687"/>
      <c r="VFY55" s="687"/>
      <c r="VFZ55" s="687"/>
      <c r="VGA55" s="687"/>
      <c r="VGB55" s="687"/>
      <c r="VGC55" s="687"/>
      <c r="VGD55" s="687"/>
      <c r="VGE55" s="687"/>
      <c r="VGF55" s="687"/>
      <c r="VGG55" s="687"/>
      <c r="VGH55" s="687"/>
      <c r="VGI55" s="687"/>
      <c r="VGJ55" s="687"/>
      <c r="VGK55" s="687"/>
      <c r="VGL55" s="687"/>
      <c r="VGM55" s="687"/>
      <c r="VGN55" s="687"/>
      <c r="VGO55" s="687"/>
      <c r="VGP55" s="687"/>
      <c r="VGQ55" s="687"/>
      <c r="VGR55" s="687"/>
      <c r="VGS55" s="687"/>
      <c r="VGT55" s="687"/>
      <c r="VGU55" s="687"/>
      <c r="VGV55" s="687"/>
      <c r="VGW55" s="687"/>
      <c r="VGX55" s="687"/>
      <c r="VGY55" s="687"/>
      <c r="VGZ55" s="687"/>
      <c r="VHA55" s="687"/>
      <c r="VHB55" s="687"/>
      <c r="VHC55" s="687"/>
      <c r="VHD55" s="687"/>
      <c r="VHE55" s="687"/>
      <c r="VHF55" s="687"/>
      <c r="VHG55" s="687"/>
      <c r="VHH55" s="687"/>
      <c r="VHI55" s="687"/>
      <c r="VHJ55" s="687"/>
      <c r="VHK55" s="687"/>
      <c r="VHL55" s="687"/>
      <c r="VHM55" s="687"/>
      <c r="VHN55" s="687"/>
      <c r="VHO55" s="687"/>
      <c r="VHP55" s="687"/>
      <c r="VHQ55" s="687"/>
      <c r="VHR55" s="687"/>
      <c r="VHS55" s="687"/>
      <c r="VHT55" s="687"/>
      <c r="VHU55" s="687"/>
      <c r="VHV55" s="687"/>
      <c r="VHW55" s="687"/>
      <c r="VHX55" s="687"/>
      <c r="VHY55" s="687"/>
      <c r="VHZ55" s="687"/>
      <c r="VIA55" s="687"/>
      <c r="VIB55" s="687"/>
      <c r="VIC55" s="687"/>
      <c r="VID55" s="687"/>
      <c r="VIE55" s="687"/>
      <c r="VIF55" s="687"/>
      <c r="VIG55" s="687"/>
      <c r="VIH55" s="687"/>
      <c r="VII55" s="687"/>
      <c r="VIJ55" s="687"/>
      <c r="VIK55" s="687"/>
      <c r="VIL55" s="687"/>
      <c r="VIM55" s="687"/>
      <c r="VIN55" s="687"/>
      <c r="VIO55" s="687"/>
      <c r="VIP55" s="687"/>
      <c r="VIQ55" s="687"/>
      <c r="VIR55" s="687"/>
      <c r="VIS55" s="687"/>
      <c r="VIT55" s="687"/>
      <c r="VIU55" s="687"/>
      <c r="VIV55" s="687"/>
      <c r="VIW55" s="687"/>
      <c r="VIX55" s="687"/>
      <c r="VIY55" s="687"/>
      <c r="VIZ55" s="687"/>
      <c r="VJA55" s="687"/>
      <c r="VJB55" s="687"/>
      <c r="VJC55" s="687"/>
      <c r="VJD55" s="687"/>
      <c r="VJE55" s="687"/>
      <c r="VJF55" s="687"/>
      <c r="VJG55" s="687"/>
      <c r="VJH55" s="687"/>
      <c r="VJI55" s="687"/>
      <c r="VJJ55" s="687"/>
      <c r="VJK55" s="687"/>
      <c r="VJL55" s="687"/>
      <c r="VJM55" s="687"/>
      <c r="VJN55" s="687"/>
      <c r="VJO55" s="687"/>
      <c r="VJP55" s="687"/>
      <c r="VJQ55" s="687"/>
      <c r="VJR55" s="687"/>
      <c r="VJS55" s="687"/>
      <c r="VJT55" s="687"/>
      <c r="VJU55" s="687"/>
      <c r="VJV55" s="687"/>
      <c r="VJW55" s="687"/>
      <c r="VJX55" s="687"/>
      <c r="VJY55" s="687"/>
      <c r="VJZ55" s="687"/>
      <c r="VKA55" s="687"/>
      <c r="VKB55" s="687"/>
      <c r="VKC55" s="687"/>
      <c r="VKD55" s="687"/>
      <c r="VKE55" s="687"/>
      <c r="VKF55" s="687"/>
      <c r="VKG55" s="687"/>
      <c r="VKH55" s="687"/>
      <c r="VKI55" s="687"/>
      <c r="VKJ55" s="687"/>
      <c r="VKK55" s="687"/>
      <c r="VKL55" s="687"/>
      <c r="VKM55" s="687"/>
      <c r="VKN55" s="687"/>
      <c r="VKO55" s="687"/>
      <c r="VKP55" s="687"/>
      <c r="VKQ55" s="687"/>
      <c r="VKR55" s="687"/>
      <c r="VKS55" s="687"/>
      <c r="VKT55" s="687"/>
      <c r="VKU55" s="687"/>
      <c r="VKV55" s="687"/>
      <c r="VKW55" s="687"/>
      <c r="VKX55" s="687"/>
      <c r="VKY55" s="687"/>
      <c r="VKZ55" s="687"/>
      <c r="VLA55" s="687"/>
      <c r="VLB55" s="687"/>
      <c r="VLC55" s="687"/>
      <c r="VLD55" s="687"/>
      <c r="VLE55" s="687"/>
      <c r="VLF55" s="687"/>
      <c r="VLG55" s="687"/>
      <c r="VLH55" s="687"/>
      <c r="VLI55" s="687"/>
      <c r="VLJ55" s="687"/>
      <c r="VLK55" s="687"/>
      <c r="VLL55" s="687"/>
      <c r="VLM55" s="687"/>
      <c r="VLN55" s="687"/>
      <c r="VLO55" s="687"/>
      <c r="VLP55" s="687"/>
      <c r="VLQ55" s="687"/>
      <c r="VLR55" s="687"/>
      <c r="VLS55" s="687"/>
      <c r="VLT55" s="687"/>
      <c r="VLU55" s="687"/>
      <c r="VLV55" s="687"/>
      <c r="VLW55" s="687"/>
      <c r="VLX55" s="687"/>
      <c r="VLY55" s="687"/>
      <c r="VLZ55" s="687"/>
      <c r="VMA55" s="687"/>
      <c r="VMB55" s="687"/>
      <c r="VMC55" s="687"/>
      <c r="VMD55" s="687"/>
      <c r="VME55" s="687"/>
      <c r="VMF55" s="687"/>
      <c r="VMG55" s="687"/>
      <c r="VMH55" s="687"/>
      <c r="VMI55" s="687"/>
      <c r="VMJ55" s="687"/>
      <c r="VMK55" s="687"/>
      <c r="VML55" s="687"/>
      <c r="VMM55" s="687"/>
      <c r="VMN55" s="687"/>
      <c r="VMO55" s="687"/>
      <c r="VMP55" s="687"/>
      <c r="VMQ55" s="687"/>
      <c r="VMR55" s="687"/>
      <c r="VMS55" s="687"/>
      <c r="VMT55" s="687"/>
      <c r="VMU55" s="687"/>
      <c r="VMV55" s="687"/>
      <c r="VMW55" s="687"/>
      <c r="VMX55" s="687"/>
      <c r="VMY55" s="687"/>
      <c r="VMZ55" s="687"/>
      <c r="VNA55" s="687"/>
      <c r="VNB55" s="687"/>
      <c r="VNC55" s="687"/>
      <c r="VND55" s="687"/>
      <c r="VNE55" s="687"/>
      <c r="VNF55" s="687"/>
      <c r="VNG55" s="687"/>
      <c r="VNH55" s="687"/>
      <c r="VNI55" s="687"/>
      <c r="VNJ55" s="687"/>
      <c r="VNK55" s="687"/>
      <c r="VNL55" s="687"/>
      <c r="VNM55" s="687"/>
      <c r="VNN55" s="687"/>
      <c r="VNO55" s="687"/>
      <c r="VNP55" s="687"/>
      <c r="VNQ55" s="687"/>
      <c r="VNR55" s="687"/>
      <c r="VNS55" s="687"/>
      <c r="VNT55" s="687"/>
      <c r="VNU55" s="687"/>
      <c r="VNV55" s="687"/>
      <c r="VNW55" s="687"/>
      <c r="VNX55" s="687"/>
      <c r="VNY55" s="687"/>
      <c r="VNZ55" s="687"/>
      <c r="VOA55" s="687"/>
      <c r="VOB55" s="687"/>
      <c r="VOC55" s="687"/>
      <c r="VOD55" s="687"/>
      <c r="VOE55" s="687"/>
      <c r="VOF55" s="687"/>
      <c r="VOG55" s="687"/>
      <c r="VOH55" s="687"/>
      <c r="VOI55" s="687"/>
      <c r="VOJ55" s="687"/>
      <c r="VOK55" s="687"/>
      <c r="VOL55" s="687"/>
      <c r="VOM55" s="687"/>
      <c r="VON55" s="687"/>
      <c r="VOO55" s="687"/>
      <c r="VOP55" s="687"/>
      <c r="VOQ55" s="687"/>
      <c r="VOR55" s="687"/>
      <c r="VOS55" s="687"/>
      <c r="VOT55" s="687"/>
      <c r="VOU55" s="687"/>
      <c r="VOV55" s="687"/>
      <c r="VOW55" s="687"/>
      <c r="VOX55" s="687"/>
      <c r="VOY55" s="687"/>
      <c r="VOZ55" s="687"/>
      <c r="VPA55" s="687"/>
      <c r="VPB55" s="687"/>
      <c r="VPC55" s="687"/>
      <c r="VPD55" s="687"/>
      <c r="VPE55" s="687"/>
      <c r="VPF55" s="687"/>
      <c r="VPG55" s="687"/>
      <c r="VPH55" s="687"/>
      <c r="VPI55" s="687"/>
      <c r="VPJ55" s="687"/>
      <c r="VPK55" s="687"/>
      <c r="VPL55" s="687"/>
      <c r="VPM55" s="687"/>
      <c r="VPN55" s="687"/>
      <c r="VPO55" s="687"/>
      <c r="VPP55" s="687"/>
      <c r="VPQ55" s="687"/>
      <c r="VPR55" s="687"/>
      <c r="VPS55" s="687"/>
      <c r="VPT55" s="687"/>
      <c r="VPU55" s="687"/>
      <c r="VPV55" s="687"/>
      <c r="VPW55" s="687"/>
      <c r="VPX55" s="687"/>
      <c r="VPY55" s="687"/>
      <c r="VPZ55" s="687"/>
      <c r="VQA55" s="687"/>
      <c r="VQB55" s="687"/>
      <c r="VQC55" s="687"/>
      <c r="VQD55" s="687"/>
      <c r="VQE55" s="687"/>
      <c r="VQF55" s="687"/>
      <c r="VQG55" s="687"/>
      <c r="VQH55" s="687"/>
      <c r="VQI55" s="687"/>
      <c r="VQJ55" s="687"/>
      <c r="VQK55" s="687"/>
      <c r="VQL55" s="687"/>
      <c r="VQM55" s="687"/>
      <c r="VQN55" s="687"/>
      <c r="VQO55" s="687"/>
      <c r="VQP55" s="687"/>
      <c r="VQQ55" s="687"/>
      <c r="VQR55" s="687"/>
      <c r="VQS55" s="687"/>
      <c r="VQT55" s="687"/>
      <c r="VQU55" s="687"/>
      <c r="VQV55" s="687"/>
      <c r="VQW55" s="687"/>
      <c r="VQX55" s="687"/>
      <c r="VQY55" s="687"/>
      <c r="VQZ55" s="687"/>
      <c r="VRA55" s="687"/>
      <c r="VRB55" s="687"/>
      <c r="VRC55" s="687"/>
      <c r="VRD55" s="687"/>
      <c r="VRE55" s="687"/>
      <c r="VRF55" s="687"/>
      <c r="VRG55" s="687"/>
      <c r="VRH55" s="687"/>
      <c r="VRI55" s="687"/>
      <c r="VRJ55" s="687"/>
      <c r="VRK55" s="687"/>
      <c r="VRL55" s="687"/>
      <c r="VRM55" s="687"/>
      <c r="VRN55" s="687"/>
      <c r="VRO55" s="687"/>
      <c r="VRP55" s="687"/>
      <c r="VRQ55" s="687"/>
      <c r="VRR55" s="687"/>
      <c r="VRS55" s="687"/>
      <c r="VRT55" s="687"/>
      <c r="VRU55" s="687"/>
      <c r="VRV55" s="687"/>
      <c r="VRW55" s="687"/>
      <c r="VRX55" s="687"/>
      <c r="VRY55" s="687"/>
      <c r="VRZ55" s="687"/>
      <c r="VSA55" s="687"/>
      <c r="VSB55" s="687"/>
      <c r="VSC55" s="687"/>
      <c r="VSD55" s="687"/>
      <c r="VSE55" s="687"/>
      <c r="VSF55" s="687"/>
      <c r="VSG55" s="687"/>
      <c r="VSH55" s="687"/>
      <c r="VSI55" s="687"/>
      <c r="VSJ55" s="687"/>
      <c r="VSK55" s="687"/>
      <c r="VSL55" s="687"/>
      <c r="VSM55" s="687"/>
      <c r="VSN55" s="687"/>
      <c r="VSO55" s="687"/>
      <c r="VSP55" s="687"/>
      <c r="VSQ55" s="687"/>
      <c r="VSR55" s="687"/>
      <c r="VSS55" s="687"/>
      <c r="VST55" s="687"/>
      <c r="VSU55" s="687"/>
      <c r="VSV55" s="687"/>
      <c r="VSW55" s="687"/>
      <c r="VSX55" s="687"/>
      <c r="VSY55" s="687"/>
      <c r="VSZ55" s="687"/>
      <c r="VTA55" s="687"/>
      <c r="VTB55" s="687"/>
      <c r="VTC55" s="687"/>
      <c r="VTD55" s="687"/>
      <c r="VTE55" s="687"/>
      <c r="VTF55" s="687"/>
      <c r="VTG55" s="687"/>
      <c r="VTH55" s="687"/>
      <c r="VTI55" s="687"/>
      <c r="VTJ55" s="687"/>
      <c r="VTK55" s="687"/>
      <c r="VTL55" s="687"/>
      <c r="VTM55" s="687"/>
      <c r="VTN55" s="687"/>
      <c r="VTO55" s="687"/>
      <c r="VTP55" s="687"/>
      <c r="VTQ55" s="687"/>
      <c r="VTR55" s="687"/>
      <c r="VTS55" s="687"/>
      <c r="VTT55" s="687"/>
      <c r="VTU55" s="687"/>
      <c r="VTV55" s="687"/>
      <c r="VTW55" s="687"/>
      <c r="VTX55" s="687"/>
      <c r="VTY55" s="687"/>
      <c r="VTZ55" s="687"/>
      <c r="VUA55" s="687"/>
      <c r="VUB55" s="687"/>
      <c r="VUC55" s="687"/>
      <c r="VUD55" s="687"/>
      <c r="VUE55" s="687"/>
      <c r="VUF55" s="687"/>
      <c r="VUG55" s="687"/>
      <c r="VUH55" s="687"/>
      <c r="VUI55" s="687"/>
      <c r="VUJ55" s="687"/>
      <c r="VUK55" s="687"/>
      <c r="VUL55" s="687"/>
      <c r="VUM55" s="687"/>
      <c r="VUN55" s="687"/>
      <c r="VUO55" s="687"/>
      <c r="VUP55" s="687"/>
      <c r="VUQ55" s="687"/>
      <c r="VUR55" s="687"/>
      <c r="VUS55" s="687"/>
      <c r="VUT55" s="687"/>
      <c r="VUU55" s="687"/>
      <c r="VUV55" s="687"/>
      <c r="VUW55" s="687"/>
      <c r="VUX55" s="687"/>
      <c r="VUY55" s="687"/>
      <c r="VUZ55" s="687"/>
      <c r="VVA55" s="687"/>
      <c r="VVB55" s="687"/>
      <c r="VVC55" s="687"/>
      <c r="VVD55" s="687"/>
      <c r="VVE55" s="687"/>
      <c r="VVF55" s="687"/>
      <c r="VVG55" s="687"/>
      <c r="VVH55" s="687"/>
      <c r="VVI55" s="687"/>
      <c r="VVJ55" s="687"/>
      <c r="VVK55" s="687"/>
      <c r="VVL55" s="687"/>
      <c r="VVM55" s="687"/>
      <c r="VVN55" s="687"/>
      <c r="VVO55" s="687"/>
      <c r="VVP55" s="687"/>
      <c r="VVQ55" s="687"/>
      <c r="VVR55" s="687"/>
      <c r="VVS55" s="687"/>
      <c r="VVT55" s="687"/>
      <c r="VVU55" s="687"/>
      <c r="VVV55" s="687"/>
      <c r="VVW55" s="687"/>
      <c r="VVX55" s="687"/>
      <c r="VVY55" s="687"/>
      <c r="VVZ55" s="687"/>
      <c r="VWA55" s="687"/>
      <c r="VWB55" s="687"/>
      <c r="VWC55" s="687"/>
      <c r="VWD55" s="687"/>
      <c r="VWE55" s="687"/>
      <c r="VWF55" s="687"/>
      <c r="VWG55" s="687"/>
      <c r="VWH55" s="687"/>
      <c r="VWI55" s="687"/>
      <c r="VWJ55" s="687"/>
      <c r="VWK55" s="687"/>
      <c r="VWL55" s="687"/>
      <c r="VWM55" s="687"/>
      <c r="VWN55" s="687"/>
      <c r="VWO55" s="687"/>
      <c r="VWP55" s="687"/>
      <c r="VWQ55" s="687"/>
      <c r="VWR55" s="687"/>
      <c r="VWS55" s="687"/>
      <c r="VWT55" s="687"/>
      <c r="VWU55" s="687"/>
      <c r="VWV55" s="687"/>
      <c r="VWW55" s="687"/>
      <c r="VWX55" s="687"/>
      <c r="VWY55" s="687"/>
      <c r="VWZ55" s="687"/>
      <c r="VXA55" s="687"/>
      <c r="VXB55" s="687"/>
      <c r="VXC55" s="687"/>
      <c r="VXD55" s="687"/>
      <c r="VXE55" s="687"/>
      <c r="VXF55" s="687"/>
      <c r="VXG55" s="687"/>
      <c r="VXH55" s="687"/>
      <c r="VXI55" s="687"/>
      <c r="VXJ55" s="687"/>
      <c r="VXK55" s="687"/>
      <c r="VXL55" s="687"/>
      <c r="VXM55" s="687"/>
      <c r="VXN55" s="687"/>
      <c r="VXO55" s="687"/>
      <c r="VXP55" s="687"/>
      <c r="VXQ55" s="687"/>
      <c r="VXR55" s="687"/>
      <c r="VXS55" s="687"/>
      <c r="VXT55" s="687"/>
      <c r="VXU55" s="687"/>
      <c r="VXV55" s="687"/>
      <c r="VXW55" s="687"/>
      <c r="VXX55" s="687"/>
      <c r="VXY55" s="687"/>
      <c r="VXZ55" s="687"/>
      <c r="VYA55" s="687"/>
      <c r="VYB55" s="687"/>
      <c r="VYC55" s="687"/>
      <c r="VYD55" s="687"/>
      <c r="VYE55" s="687"/>
      <c r="VYF55" s="687"/>
      <c r="VYG55" s="687"/>
      <c r="VYH55" s="687"/>
      <c r="VYI55" s="687"/>
      <c r="VYJ55" s="687"/>
      <c r="VYK55" s="687"/>
      <c r="VYL55" s="687"/>
      <c r="VYM55" s="687"/>
      <c r="VYN55" s="687"/>
      <c r="VYO55" s="687"/>
      <c r="VYP55" s="687"/>
      <c r="VYQ55" s="687"/>
      <c r="VYR55" s="687"/>
      <c r="VYS55" s="687"/>
      <c r="VYT55" s="687"/>
      <c r="VYU55" s="687"/>
      <c r="VYV55" s="687"/>
      <c r="VYW55" s="687"/>
      <c r="VYX55" s="687"/>
      <c r="VYY55" s="687"/>
      <c r="VYZ55" s="687"/>
      <c r="VZA55" s="687"/>
      <c r="VZB55" s="687"/>
      <c r="VZC55" s="687"/>
      <c r="VZD55" s="687"/>
      <c r="VZE55" s="687"/>
      <c r="VZF55" s="687"/>
      <c r="VZG55" s="687"/>
      <c r="VZH55" s="687"/>
      <c r="VZI55" s="687"/>
      <c r="VZJ55" s="687"/>
      <c r="VZK55" s="687"/>
      <c r="VZL55" s="687"/>
      <c r="VZM55" s="687"/>
      <c r="VZN55" s="687"/>
      <c r="VZO55" s="687"/>
      <c r="VZP55" s="687"/>
      <c r="VZQ55" s="687"/>
      <c r="VZR55" s="687"/>
      <c r="VZS55" s="687"/>
      <c r="VZT55" s="687"/>
      <c r="VZU55" s="687"/>
      <c r="VZV55" s="687"/>
      <c r="VZW55" s="687"/>
      <c r="VZX55" s="687"/>
      <c r="VZY55" s="687"/>
      <c r="VZZ55" s="687"/>
      <c r="WAA55" s="687"/>
      <c r="WAB55" s="687"/>
      <c r="WAC55" s="687"/>
      <c r="WAD55" s="687"/>
      <c r="WAE55" s="687"/>
      <c r="WAF55" s="687"/>
      <c r="WAG55" s="687"/>
      <c r="WAH55" s="687"/>
      <c r="WAI55" s="687"/>
      <c r="WAJ55" s="687"/>
      <c r="WAK55" s="687"/>
      <c r="WAL55" s="687"/>
      <c r="WAM55" s="687"/>
      <c r="WAN55" s="687"/>
      <c r="WAO55" s="687"/>
      <c r="WAP55" s="687"/>
      <c r="WAQ55" s="687"/>
      <c r="WAR55" s="687"/>
      <c r="WAS55" s="687"/>
      <c r="WAT55" s="687"/>
      <c r="WAU55" s="687"/>
      <c r="WAV55" s="687"/>
      <c r="WAW55" s="687"/>
      <c r="WAX55" s="687"/>
      <c r="WAY55" s="687"/>
      <c r="WAZ55" s="687"/>
      <c r="WBA55" s="687"/>
      <c r="WBB55" s="687"/>
      <c r="WBC55" s="687"/>
      <c r="WBD55" s="687"/>
      <c r="WBE55" s="687"/>
      <c r="WBF55" s="687"/>
      <c r="WBG55" s="687"/>
      <c r="WBH55" s="687"/>
      <c r="WBI55" s="687"/>
      <c r="WBJ55" s="687"/>
      <c r="WBK55" s="687"/>
      <c r="WBL55" s="687"/>
      <c r="WBM55" s="687"/>
      <c r="WBN55" s="687"/>
      <c r="WBO55" s="687"/>
      <c r="WBP55" s="687"/>
      <c r="WBQ55" s="687"/>
      <c r="WBR55" s="687"/>
      <c r="WBS55" s="687"/>
      <c r="WBT55" s="687"/>
      <c r="WBU55" s="687"/>
      <c r="WBV55" s="687"/>
      <c r="WBW55" s="687"/>
      <c r="WBX55" s="687"/>
      <c r="WBY55" s="687"/>
      <c r="WBZ55" s="687"/>
      <c r="WCA55" s="687"/>
      <c r="WCB55" s="687"/>
      <c r="WCC55" s="687"/>
      <c r="WCD55" s="687"/>
      <c r="WCE55" s="687"/>
      <c r="WCF55" s="687"/>
      <c r="WCG55" s="687"/>
      <c r="WCH55" s="687"/>
      <c r="WCI55" s="687"/>
      <c r="WCJ55" s="687"/>
      <c r="WCK55" s="687"/>
      <c r="WCL55" s="687"/>
      <c r="WCM55" s="687"/>
      <c r="WCN55" s="687"/>
      <c r="WCO55" s="687"/>
      <c r="WCP55" s="687"/>
      <c r="WCQ55" s="687"/>
      <c r="WCR55" s="687"/>
      <c r="WCS55" s="687"/>
      <c r="WCT55" s="687"/>
      <c r="WCU55" s="687"/>
      <c r="WCV55" s="687"/>
      <c r="WCW55" s="687"/>
      <c r="WCX55" s="687"/>
      <c r="WCY55" s="687"/>
      <c r="WCZ55" s="687"/>
      <c r="WDA55" s="687"/>
      <c r="WDB55" s="687"/>
      <c r="WDC55" s="687"/>
      <c r="WDD55" s="687"/>
      <c r="WDE55" s="687"/>
      <c r="WDF55" s="687"/>
      <c r="WDG55" s="687"/>
      <c r="WDH55" s="687"/>
      <c r="WDI55" s="687"/>
      <c r="WDJ55" s="687"/>
      <c r="WDK55" s="687"/>
      <c r="WDL55" s="687"/>
      <c r="WDM55" s="687"/>
      <c r="WDN55" s="687"/>
      <c r="WDO55" s="687"/>
      <c r="WDP55" s="687"/>
      <c r="WDQ55" s="687"/>
      <c r="WDR55" s="687"/>
      <c r="WDS55" s="687"/>
      <c r="WDT55" s="687"/>
      <c r="WDU55" s="687"/>
      <c r="WDV55" s="687"/>
      <c r="WDW55" s="687"/>
      <c r="WDX55" s="687"/>
      <c r="WDY55" s="687"/>
      <c r="WDZ55" s="687"/>
      <c r="WEA55" s="687"/>
      <c r="WEB55" s="687"/>
      <c r="WEC55" s="687"/>
      <c r="WED55" s="687"/>
      <c r="WEE55" s="687"/>
      <c r="WEF55" s="687"/>
      <c r="WEG55" s="687"/>
      <c r="WEH55" s="687"/>
      <c r="WEI55" s="687"/>
      <c r="WEJ55" s="687"/>
      <c r="WEK55" s="687"/>
      <c r="WEL55" s="687"/>
      <c r="WEM55" s="687"/>
      <c r="WEN55" s="687"/>
      <c r="WEO55" s="687"/>
      <c r="WEP55" s="687"/>
      <c r="WEQ55" s="687"/>
      <c r="WER55" s="687"/>
      <c r="WES55" s="687"/>
      <c r="WET55" s="687"/>
      <c r="WEU55" s="687"/>
      <c r="WEV55" s="687"/>
      <c r="WEW55" s="687"/>
      <c r="WEX55" s="687"/>
      <c r="WEY55" s="687"/>
      <c r="WEZ55" s="687"/>
      <c r="WFA55" s="687"/>
      <c r="WFB55" s="687"/>
      <c r="WFC55" s="687"/>
      <c r="WFD55" s="687"/>
      <c r="WFE55" s="687"/>
      <c r="WFF55" s="687"/>
      <c r="WFG55" s="687"/>
      <c r="WFH55" s="687"/>
      <c r="WFI55" s="687"/>
      <c r="WFJ55" s="687"/>
      <c r="WFK55" s="687"/>
      <c r="WFL55" s="687"/>
      <c r="WFM55" s="687"/>
      <c r="WFN55" s="687"/>
      <c r="WFO55" s="687"/>
      <c r="WFP55" s="687"/>
      <c r="WFQ55" s="687"/>
      <c r="WFR55" s="687"/>
      <c r="WFS55" s="687"/>
      <c r="WFT55" s="687"/>
      <c r="WFU55" s="687"/>
      <c r="WFV55" s="687"/>
      <c r="WFW55" s="687"/>
      <c r="WFX55" s="687"/>
      <c r="WFY55" s="687"/>
      <c r="WFZ55" s="687"/>
      <c r="WGA55" s="687"/>
      <c r="WGB55" s="687"/>
      <c r="WGC55" s="687"/>
      <c r="WGD55" s="687"/>
      <c r="WGE55" s="687"/>
      <c r="WGF55" s="687"/>
      <c r="WGG55" s="687"/>
      <c r="WGH55" s="687"/>
      <c r="WGI55" s="687"/>
      <c r="WGJ55" s="687"/>
      <c r="WGK55" s="687"/>
      <c r="WGL55" s="687"/>
      <c r="WGM55" s="687"/>
      <c r="WGN55" s="687"/>
      <c r="WGO55" s="687"/>
      <c r="WGP55" s="687"/>
      <c r="WGQ55" s="687"/>
      <c r="WGR55" s="687"/>
      <c r="WGS55" s="687"/>
      <c r="WGT55" s="687"/>
      <c r="WGU55" s="687"/>
      <c r="WGV55" s="687"/>
      <c r="WGW55" s="687"/>
      <c r="WGX55" s="687"/>
      <c r="WGY55" s="687"/>
      <c r="WGZ55" s="687"/>
      <c r="WHA55" s="687"/>
      <c r="WHB55" s="687"/>
      <c r="WHC55" s="687"/>
      <c r="WHD55" s="687"/>
      <c r="WHE55" s="687"/>
      <c r="WHF55" s="687"/>
      <c r="WHG55" s="687"/>
      <c r="WHH55" s="687"/>
      <c r="WHI55" s="687"/>
      <c r="WHJ55" s="687"/>
      <c r="WHK55" s="687"/>
      <c r="WHL55" s="687"/>
      <c r="WHM55" s="687"/>
      <c r="WHN55" s="687"/>
      <c r="WHO55" s="687"/>
      <c r="WHP55" s="687"/>
      <c r="WHQ55" s="687"/>
      <c r="WHR55" s="687"/>
      <c r="WHS55" s="687"/>
      <c r="WHT55" s="687"/>
      <c r="WHU55" s="687"/>
      <c r="WHV55" s="687"/>
      <c r="WHW55" s="687"/>
      <c r="WHX55" s="687"/>
      <c r="WHY55" s="687"/>
      <c r="WHZ55" s="687"/>
      <c r="WIA55" s="687"/>
      <c r="WIB55" s="687"/>
      <c r="WIC55" s="687"/>
      <c r="WID55" s="687"/>
      <c r="WIE55" s="687"/>
      <c r="WIF55" s="687"/>
      <c r="WIG55" s="687"/>
      <c r="WIH55" s="687"/>
      <c r="WII55" s="687"/>
      <c r="WIJ55" s="687"/>
      <c r="WIK55" s="687"/>
      <c r="WIL55" s="687"/>
      <c r="WIM55" s="687"/>
      <c r="WIN55" s="687"/>
      <c r="WIO55" s="687"/>
      <c r="WIP55" s="687"/>
      <c r="WIQ55" s="687"/>
      <c r="WIR55" s="687"/>
      <c r="WIS55" s="687"/>
      <c r="WIT55" s="687"/>
      <c r="WIU55" s="687"/>
      <c r="WIV55" s="687"/>
      <c r="WIW55" s="687"/>
      <c r="WIX55" s="687"/>
      <c r="WIY55" s="687"/>
      <c r="WIZ55" s="687"/>
      <c r="WJA55" s="687"/>
      <c r="WJB55" s="687"/>
      <c r="WJC55" s="687"/>
      <c r="WJD55" s="687"/>
      <c r="WJE55" s="687"/>
      <c r="WJF55" s="687"/>
      <c r="WJG55" s="687"/>
      <c r="WJH55" s="687"/>
      <c r="WJI55" s="687"/>
      <c r="WJJ55" s="687"/>
      <c r="WJK55" s="687"/>
      <c r="WJL55" s="687"/>
      <c r="WJM55" s="687"/>
      <c r="WJN55" s="687"/>
      <c r="WJO55" s="687"/>
      <c r="WJP55" s="687"/>
      <c r="WJQ55" s="687"/>
      <c r="WJR55" s="687"/>
      <c r="WJS55" s="687"/>
      <c r="WJT55" s="687"/>
      <c r="WJU55" s="687"/>
      <c r="WJV55" s="687"/>
      <c r="WJW55" s="687"/>
      <c r="WJX55" s="687"/>
      <c r="WJY55" s="687"/>
      <c r="WJZ55" s="687"/>
      <c r="WKA55" s="687"/>
      <c r="WKB55" s="687"/>
      <c r="WKC55" s="687"/>
      <c r="WKD55" s="687"/>
      <c r="WKE55" s="687"/>
      <c r="WKF55" s="687"/>
      <c r="WKG55" s="687"/>
      <c r="WKH55" s="687"/>
      <c r="WKI55" s="687"/>
      <c r="WKJ55" s="687"/>
      <c r="WKK55" s="687"/>
      <c r="WKL55" s="687"/>
      <c r="WKM55" s="687"/>
      <c r="WKN55" s="687"/>
      <c r="WKO55" s="687"/>
      <c r="WKP55" s="687"/>
      <c r="WKQ55" s="687"/>
      <c r="WKR55" s="687"/>
      <c r="WKS55" s="687"/>
      <c r="WKT55" s="687"/>
      <c r="WKU55" s="687"/>
      <c r="WKV55" s="687"/>
      <c r="WKW55" s="687"/>
      <c r="WKX55" s="687"/>
      <c r="WKY55" s="687"/>
      <c r="WKZ55" s="687"/>
      <c r="WLA55" s="687"/>
      <c r="WLB55" s="687"/>
      <c r="WLC55" s="687"/>
      <c r="WLD55" s="687"/>
      <c r="WLE55" s="687"/>
      <c r="WLF55" s="687"/>
      <c r="WLG55" s="687"/>
      <c r="WLH55" s="687"/>
      <c r="WLI55" s="687"/>
      <c r="WLJ55" s="687"/>
      <c r="WLK55" s="687"/>
      <c r="WLL55" s="687"/>
      <c r="WLM55" s="687"/>
      <c r="WLN55" s="687"/>
      <c r="WLO55" s="687"/>
      <c r="WLP55" s="687"/>
      <c r="WLQ55" s="687"/>
      <c r="WLR55" s="687"/>
      <c r="WLS55" s="687"/>
      <c r="WLT55" s="687"/>
      <c r="WLU55" s="687"/>
      <c r="WLV55" s="687"/>
      <c r="WLW55" s="687"/>
      <c r="WLX55" s="687"/>
      <c r="WLY55" s="687"/>
      <c r="WLZ55" s="687"/>
      <c r="WMA55" s="687"/>
      <c r="WMB55" s="687"/>
      <c r="WMC55" s="687"/>
      <c r="WMD55" s="687"/>
      <c r="WME55" s="687"/>
      <c r="WMF55" s="687"/>
      <c r="WMG55" s="687"/>
      <c r="WMH55" s="687"/>
      <c r="WMI55" s="687"/>
      <c r="WMJ55" s="687"/>
      <c r="WMK55" s="687"/>
      <c r="WML55" s="687"/>
      <c r="WMM55" s="687"/>
      <c r="WMN55" s="687"/>
      <c r="WMO55" s="687"/>
      <c r="WMP55" s="687"/>
      <c r="WMQ55" s="687"/>
      <c r="WMR55" s="687"/>
      <c r="WMS55" s="687"/>
      <c r="WMT55" s="687"/>
      <c r="WMU55" s="687"/>
      <c r="WMV55" s="687"/>
      <c r="WMW55" s="687"/>
      <c r="WMX55" s="687"/>
      <c r="WMY55" s="687"/>
      <c r="WMZ55" s="687"/>
      <c r="WNA55" s="687"/>
      <c r="WNB55" s="687"/>
      <c r="WNC55" s="687"/>
      <c r="WND55" s="687"/>
      <c r="WNE55" s="687"/>
      <c r="WNF55" s="687"/>
      <c r="WNG55" s="687"/>
      <c r="WNH55" s="687"/>
      <c r="WNI55" s="687"/>
      <c r="WNJ55" s="687"/>
      <c r="WNK55" s="687"/>
      <c r="WNL55" s="687"/>
      <c r="WNM55" s="687"/>
      <c r="WNN55" s="687"/>
      <c r="WNO55" s="687"/>
      <c r="WNP55" s="687"/>
      <c r="WNQ55" s="687"/>
      <c r="WNR55" s="687"/>
      <c r="WNS55" s="687"/>
      <c r="WNT55" s="687"/>
      <c r="WNU55" s="687"/>
      <c r="WNV55" s="687"/>
      <c r="WNW55" s="687"/>
      <c r="WNX55" s="687"/>
      <c r="WNY55" s="687"/>
      <c r="WNZ55" s="687"/>
      <c r="WOA55" s="687"/>
      <c r="WOB55" s="687"/>
      <c r="WOC55" s="687"/>
      <c r="WOD55" s="687"/>
      <c r="WOE55" s="687"/>
      <c r="WOF55" s="687"/>
      <c r="WOG55" s="687"/>
      <c r="WOH55" s="687"/>
      <c r="WOI55" s="687"/>
      <c r="WOJ55" s="687"/>
      <c r="WOK55" s="687"/>
      <c r="WOL55" s="687"/>
      <c r="WOM55" s="687"/>
      <c r="WON55" s="687"/>
      <c r="WOO55" s="687"/>
      <c r="WOP55" s="687"/>
      <c r="WOQ55" s="687"/>
      <c r="WOR55" s="687"/>
      <c r="WOS55" s="687"/>
      <c r="WOT55" s="687"/>
      <c r="WOU55" s="687"/>
      <c r="WOV55" s="687"/>
      <c r="WOW55" s="687"/>
      <c r="WOX55" s="687"/>
      <c r="WOY55" s="687"/>
      <c r="WOZ55" s="687"/>
      <c r="WPA55" s="687"/>
      <c r="WPB55" s="687"/>
      <c r="WPC55" s="687"/>
      <c r="WPD55" s="687"/>
      <c r="WPE55" s="687"/>
      <c r="WPF55" s="687"/>
      <c r="WPG55" s="687"/>
      <c r="WPH55" s="687"/>
      <c r="WPI55" s="687"/>
      <c r="WPJ55" s="687"/>
      <c r="WPK55" s="687"/>
      <c r="WPL55" s="687"/>
      <c r="WPM55" s="687"/>
      <c r="WPN55" s="687"/>
      <c r="WPO55" s="687"/>
      <c r="WPP55" s="687"/>
      <c r="WPQ55" s="687"/>
      <c r="WPR55" s="687"/>
      <c r="WPS55" s="687"/>
      <c r="WPT55" s="687"/>
      <c r="WPU55" s="687"/>
      <c r="WPV55" s="687"/>
      <c r="WPW55" s="687"/>
      <c r="WPX55" s="687"/>
      <c r="WPY55" s="687"/>
      <c r="WPZ55" s="687"/>
      <c r="WQA55" s="687"/>
      <c r="WQB55" s="687"/>
      <c r="WQC55" s="687"/>
      <c r="WQD55" s="687"/>
      <c r="WQE55" s="687"/>
      <c r="WQF55" s="687"/>
      <c r="WQG55" s="687"/>
      <c r="WQH55" s="687"/>
      <c r="WQI55" s="687"/>
      <c r="WQJ55" s="687"/>
      <c r="WQK55" s="687"/>
      <c r="WQL55" s="687"/>
      <c r="WQM55" s="687"/>
      <c r="WQN55" s="687"/>
      <c r="WQO55" s="687"/>
      <c r="WQP55" s="687"/>
      <c r="WQQ55" s="687"/>
      <c r="WQR55" s="687"/>
      <c r="WQS55" s="687"/>
      <c r="WQT55" s="687"/>
      <c r="WQU55" s="687"/>
      <c r="WQV55" s="687"/>
      <c r="WQW55" s="687"/>
      <c r="WQX55" s="687"/>
      <c r="WQY55" s="687"/>
      <c r="WQZ55" s="687"/>
      <c r="WRA55" s="687"/>
      <c r="WRB55" s="687"/>
      <c r="WRC55" s="687"/>
      <c r="WRD55" s="687"/>
      <c r="WRE55" s="687"/>
      <c r="WRF55" s="687"/>
      <c r="WRG55" s="687"/>
      <c r="WRH55" s="687"/>
      <c r="WRI55" s="687"/>
      <c r="WRJ55" s="687"/>
      <c r="WRK55" s="687"/>
      <c r="WRL55" s="687"/>
      <c r="WRM55" s="687"/>
      <c r="WRN55" s="687"/>
      <c r="WRO55" s="687"/>
      <c r="WRP55" s="687"/>
      <c r="WRQ55" s="687"/>
      <c r="WRR55" s="687"/>
      <c r="WRS55" s="687"/>
      <c r="WRT55" s="687"/>
      <c r="WRU55" s="687"/>
      <c r="WRV55" s="687"/>
      <c r="WRW55" s="687"/>
      <c r="WRX55" s="687"/>
      <c r="WRY55" s="687"/>
      <c r="WRZ55" s="687"/>
      <c r="WSA55" s="687"/>
      <c r="WSB55" s="687"/>
      <c r="WSC55" s="687"/>
      <c r="WSD55" s="687"/>
      <c r="WSE55" s="687"/>
      <c r="WSF55" s="687"/>
      <c r="WSG55" s="687"/>
      <c r="WSH55" s="687"/>
      <c r="WSI55" s="687"/>
      <c r="WSJ55" s="687"/>
      <c r="WSK55" s="687"/>
      <c r="WSL55" s="687"/>
      <c r="WSM55" s="687"/>
      <c r="WSN55" s="687"/>
      <c r="WSO55" s="687"/>
      <c r="WSP55" s="687"/>
      <c r="WSQ55" s="687"/>
      <c r="WSR55" s="687"/>
      <c r="WSS55" s="687"/>
      <c r="WST55" s="687"/>
      <c r="WSU55" s="687"/>
      <c r="WSV55" s="687"/>
      <c r="WSW55" s="687"/>
      <c r="WSX55" s="687"/>
      <c r="WSY55" s="687"/>
      <c r="WSZ55" s="687"/>
      <c r="WTA55" s="687"/>
      <c r="WTB55" s="687"/>
      <c r="WTC55" s="687"/>
      <c r="WTD55" s="687"/>
      <c r="WTE55" s="687"/>
      <c r="WTF55" s="687"/>
      <c r="WTG55" s="687"/>
      <c r="WTH55" s="687"/>
      <c r="WTI55" s="687"/>
      <c r="WTJ55" s="687"/>
      <c r="WTK55" s="687"/>
      <c r="WTL55" s="687"/>
      <c r="WTM55" s="687"/>
      <c r="WTN55" s="687"/>
      <c r="WTO55" s="687"/>
      <c r="WTP55" s="687"/>
      <c r="WTQ55" s="687"/>
      <c r="WTR55" s="687"/>
      <c r="WTS55" s="687"/>
      <c r="WTT55" s="687"/>
      <c r="WTU55" s="687"/>
      <c r="WTV55" s="687"/>
      <c r="WTW55" s="687"/>
      <c r="WTX55" s="687"/>
      <c r="WTY55" s="687"/>
      <c r="WTZ55" s="687"/>
      <c r="WUA55" s="687"/>
      <c r="WUB55" s="687"/>
      <c r="WUC55" s="687"/>
      <c r="WUD55" s="687"/>
      <c r="WUE55" s="687"/>
      <c r="WUF55" s="687"/>
      <c r="WUG55" s="687"/>
      <c r="WUH55" s="687"/>
      <c r="WUI55" s="687"/>
      <c r="WUJ55" s="687"/>
      <c r="WUK55" s="687"/>
      <c r="WUL55" s="687"/>
      <c r="WUM55" s="687"/>
      <c r="WUN55" s="687"/>
      <c r="WUO55" s="687"/>
      <c r="WUP55" s="687"/>
      <c r="WUQ55" s="687"/>
      <c r="WUR55" s="687"/>
      <c r="WUS55" s="687"/>
      <c r="WUT55" s="687"/>
      <c r="WUU55" s="687"/>
      <c r="WUV55" s="687"/>
      <c r="WUW55" s="687"/>
      <c r="WUX55" s="687"/>
      <c r="WUY55" s="687"/>
      <c r="WUZ55" s="687"/>
      <c r="WVA55" s="687"/>
      <c r="WVB55" s="687"/>
      <c r="WVC55" s="687"/>
      <c r="WVD55" s="687"/>
      <c r="WVE55" s="687"/>
      <c r="WVF55" s="687"/>
      <c r="WVG55" s="687"/>
      <c r="WVH55" s="687"/>
      <c r="WVI55" s="687"/>
      <c r="WVJ55" s="687"/>
      <c r="WVK55" s="687"/>
      <c r="WVL55" s="687"/>
      <c r="WVM55" s="687"/>
      <c r="WVN55" s="687"/>
      <c r="WVO55" s="687"/>
      <c r="WVP55" s="687"/>
      <c r="WVQ55" s="687"/>
      <c r="WVR55" s="687"/>
      <c r="WVS55" s="687"/>
      <c r="WVT55" s="687"/>
      <c r="WVU55" s="687"/>
      <c r="WVV55" s="687"/>
      <c r="WVW55" s="687"/>
      <c r="WVX55" s="687"/>
      <c r="WVY55" s="687"/>
      <c r="WVZ55" s="687"/>
      <c r="WWA55" s="687"/>
      <c r="WWB55" s="687"/>
      <c r="WWC55" s="687"/>
      <c r="WWD55" s="687"/>
      <c r="WWE55" s="687"/>
      <c r="WWF55" s="687"/>
      <c r="WWG55" s="687"/>
      <c r="WWH55" s="687"/>
      <c r="WWI55" s="687"/>
      <c r="WWJ55" s="687"/>
      <c r="WWK55" s="687"/>
      <c r="WWL55" s="687"/>
      <c r="WWM55" s="687"/>
      <c r="WWN55" s="687"/>
      <c r="WWO55" s="687"/>
      <c r="WWP55" s="687"/>
      <c r="WWQ55" s="687"/>
      <c r="WWR55" s="687"/>
      <c r="WWS55" s="687"/>
      <c r="WWT55" s="687"/>
      <c r="WWU55" s="687"/>
      <c r="WWV55" s="687"/>
      <c r="WWW55" s="687"/>
      <c r="WWX55" s="687"/>
      <c r="WWY55" s="687"/>
      <c r="WWZ55" s="687"/>
      <c r="WXA55" s="687"/>
      <c r="WXB55" s="687"/>
      <c r="WXC55" s="687"/>
      <c r="WXD55" s="687"/>
      <c r="WXE55" s="687"/>
      <c r="WXF55" s="687"/>
      <c r="WXG55" s="687"/>
      <c r="WXH55" s="687"/>
      <c r="WXI55" s="687"/>
      <c r="WXJ55" s="687"/>
      <c r="WXK55" s="687"/>
      <c r="WXL55" s="687"/>
      <c r="WXM55" s="687"/>
      <c r="WXN55" s="687"/>
      <c r="WXO55" s="687"/>
      <c r="WXP55" s="687"/>
      <c r="WXQ55" s="687"/>
      <c r="WXR55" s="687"/>
      <c r="WXS55" s="687"/>
      <c r="WXT55" s="687"/>
      <c r="WXU55" s="687"/>
      <c r="WXV55" s="687"/>
      <c r="WXW55" s="687"/>
      <c r="WXX55" s="687"/>
      <c r="WXY55" s="687"/>
      <c r="WXZ55" s="687"/>
      <c r="WYA55" s="687"/>
      <c r="WYB55" s="687"/>
      <c r="WYC55" s="687"/>
      <c r="WYD55" s="687"/>
      <c r="WYE55" s="687"/>
      <c r="WYF55" s="687"/>
      <c r="WYG55" s="687"/>
      <c r="WYH55" s="687"/>
      <c r="WYI55" s="687"/>
      <c r="WYJ55" s="687"/>
      <c r="WYK55" s="687"/>
      <c r="WYL55" s="687"/>
      <c r="WYM55" s="687"/>
      <c r="WYN55" s="687"/>
      <c r="WYO55" s="687"/>
      <c r="WYP55" s="687"/>
      <c r="WYQ55" s="687"/>
      <c r="WYR55" s="687"/>
      <c r="WYS55" s="687"/>
      <c r="WYT55" s="687"/>
      <c r="WYU55" s="687"/>
      <c r="WYV55" s="687"/>
      <c r="WYW55" s="687"/>
      <c r="WYX55" s="687"/>
      <c r="WYY55" s="687"/>
      <c r="WYZ55" s="687"/>
      <c r="WZA55" s="687"/>
      <c r="WZB55" s="687"/>
      <c r="WZC55" s="687"/>
      <c r="WZD55" s="687"/>
      <c r="WZE55" s="687"/>
      <c r="WZF55" s="687"/>
      <c r="WZG55" s="687"/>
      <c r="WZH55" s="687"/>
      <c r="WZI55" s="687"/>
      <c r="WZJ55" s="687"/>
      <c r="WZK55" s="687"/>
      <c r="WZL55" s="687"/>
      <c r="WZM55" s="687"/>
      <c r="WZN55" s="687"/>
      <c r="WZO55" s="687"/>
      <c r="WZP55" s="687"/>
      <c r="WZQ55" s="687"/>
      <c r="WZR55" s="687"/>
      <c r="WZS55" s="687"/>
      <c r="WZT55" s="687"/>
      <c r="WZU55" s="687"/>
      <c r="WZV55" s="687"/>
      <c r="WZW55" s="687"/>
      <c r="WZX55" s="687"/>
      <c r="WZY55" s="687"/>
      <c r="WZZ55" s="687"/>
      <c r="XAA55" s="687"/>
      <c r="XAB55" s="687"/>
      <c r="XAC55" s="687"/>
      <c r="XAD55" s="687"/>
      <c r="XAE55" s="687"/>
      <c r="XAF55" s="687"/>
      <c r="XAG55" s="687"/>
      <c r="XAH55" s="687"/>
      <c r="XAI55" s="687"/>
      <c r="XAJ55" s="687"/>
      <c r="XAK55" s="687"/>
      <c r="XAL55" s="687"/>
      <c r="XAM55" s="687"/>
      <c r="XAN55" s="687"/>
      <c r="XAO55" s="687"/>
      <c r="XAP55" s="687"/>
      <c r="XAQ55" s="687"/>
      <c r="XAR55" s="687"/>
      <c r="XAS55" s="687"/>
      <c r="XAT55" s="687"/>
      <c r="XAU55" s="687"/>
      <c r="XAV55" s="687"/>
      <c r="XAW55" s="687"/>
      <c r="XAX55" s="687"/>
      <c r="XAY55" s="687"/>
      <c r="XAZ55" s="687"/>
      <c r="XBA55" s="687"/>
      <c r="XBB55" s="687"/>
      <c r="XBC55" s="687"/>
      <c r="XBD55" s="687"/>
      <c r="XBE55" s="687"/>
      <c r="XBF55" s="687"/>
      <c r="XBG55" s="687"/>
      <c r="XBH55" s="687"/>
      <c r="XBI55" s="687"/>
      <c r="XBJ55" s="687"/>
      <c r="XBK55" s="687"/>
      <c r="XBL55" s="687"/>
      <c r="XBM55" s="687"/>
      <c r="XBN55" s="687"/>
      <c r="XBO55" s="687"/>
      <c r="XBP55" s="687"/>
      <c r="XBQ55" s="687"/>
      <c r="XBR55" s="687"/>
      <c r="XBS55" s="687"/>
      <c r="XBT55" s="687"/>
      <c r="XBU55" s="687"/>
      <c r="XBV55" s="687"/>
      <c r="XBW55" s="687"/>
      <c r="XBX55" s="687"/>
      <c r="XBY55" s="687"/>
      <c r="XBZ55" s="687"/>
      <c r="XCA55" s="687"/>
      <c r="XCB55" s="687"/>
      <c r="XCC55" s="687"/>
      <c r="XCD55" s="687"/>
      <c r="XCE55" s="687"/>
      <c r="XCF55" s="687"/>
      <c r="XCG55" s="687"/>
      <c r="XCH55" s="687"/>
      <c r="XCI55" s="687"/>
      <c r="XCJ55" s="687"/>
      <c r="XCK55" s="687"/>
      <c r="XCL55" s="687"/>
      <c r="XCM55" s="687"/>
      <c r="XCN55" s="687"/>
      <c r="XCO55" s="687"/>
      <c r="XCP55" s="687"/>
      <c r="XCQ55" s="687"/>
      <c r="XCR55" s="687"/>
      <c r="XCS55" s="687"/>
      <c r="XCT55" s="687"/>
      <c r="XCU55" s="687"/>
      <c r="XCV55" s="687"/>
      <c r="XCW55" s="687"/>
      <c r="XCX55" s="687"/>
      <c r="XCY55" s="687"/>
      <c r="XCZ55" s="687"/>
      <c r="XDA55" s="687"/>
      <c r="XDB55" s="687"/>
      <c r="XDC55" s="687"/>
      <c r="XDD55" s="687"/>
      <c r="XDE55" s="687"/>
      <c r="XDF55" s="687"/>
      <c r="XDG55" s="687"/>
      <c r="XDH55" s="687"/>
      <c r="XDI55" s="687"/>
      <c r="XDJ55" s="687"/>
      <c r="XDK55" s="687"/>
      <c r="XDL55" s="687"/>
      <c r="XDM55" s="687"/>
      <c r="XDN55" s="687"/>
      <c r="XDO55" s="687"/>
      <c r="XDP55" s="687"/>
      <c r="XDQ55" s="687"/>
      <c r="XDR55" s="687"/>
      <c r="XDS55" s="687"/>
      <c r="XDT55" s="687"/>
      <c r="XDU55" s="687"/>
      <c r="XDV55" s="687"/>
      <c r="XDW55" s="687"/>
      <c r="XDX55" s="687"/>
      <c r="XDY55" s="687"/>
      <c r="XDZ55" s="687"/>
      <c r="XEA55" s="687"/>
      <c r="XEB55" s="687"/>
      <c r="XEC55" s="687"/>
      <c r="XED55" s="687"/>
      <c r="XEE55" s="687"/>
      <c r="XEF55" s="687"/>
      <c r="XEG55" s="687"/>
      <c r="XEH55" s="687"/>
      <c r="XEI55" s="687"/>
      <c r="XEJ55" s="687"/>
      <c r="XEK55" s="687"/>
      <c r="XEL55" s="687"/>
      <c r="XEM55" s="687"/>
      <c r="XEN55" s="687"/>
      <c r="XEO55" s="687"/>
      <c r="XEP55" s="687"/>
      <c r="XEQ55" s="687"/>
      <c r="XER55" s="687"/>
      <c r="XES55" s="687"/>
      <c r="XET55" s="687"/>
      <c r="XEU55" s="687"/>
      <c r="XEV55" s="687"/>
      <c r="XEW55" s="687"/>
      <c r="XEX55" s="687"/>
      <c r="XEY55" s="687"/>
      <c r="XEZ55" s="687"/>
    </row>
    <row r="56" spans="1:16380" x14ac:dyDescent="0.25">
      <c r="B56" s="1112" t="s">
        <v>1551</v>
      </c>
      <c r="C56" s="1015">
        <v>1049</v>
      </c>
      <c r="D56" s="976" t="s">
        <v>947</v>
      </c>
      <c r="E56" s="985"/>
      <c r="F56" s="985"/>
      <c r="G56" s="986">
        <v>5538000</v>
      </c>
      <c r="H56" s="987"/>
      <c r="I56" s="987">
        <v>3548500</v>
      </c>
      <c r="J56" s="987">
        <v>1580000</v>
      </c>
      <c r="K56" s="988">
        <v>5538000</v>
      </c>
      <c r="L56" s="987">
        <v>3733000</v>
      </c>
      <c r="M56" s="974">
        <v>14399500</v>
      </c>
      <c r="N56" s="985"/>
      <c r="O56" s="1013">
        <v>-8861500</v>
      </c>
      <c r="P56" s="987"/>
      <c r="Q56" s="1152"/>
      <c r="R56" s="987"/>
      <c r="S56" s="985"/>
      <c r="T56" s="1000" t="s">
        <v>948</v>
      </c>
      <c r="U56" s="1000">
        <v>5538000</v>
      </c>
      <c r="V56" s="687"/>
      <c r="X56" s="686"/>
      <c r="AA56" s="687"/>
      <c r="AB56" s="687"/>
      <c r="AC56" s="687"/>
      <c r="AD56" s="687"/>
      <c r="AE56" s="687"/>
      <c r="AF56" s="687"/>
      <c r="AG56" s="687"/>
      <c r="AH56" s="687"/>
      <c r="AI56" s="687"/>
      <c r="AJ56" s="687"/>
      <c r="AK56" s="687"/>
      <c r="AL56" s="687"/>
      <c r="AM56" s="687"/>
      <c r="AN56" s="687"/>
      <c r="AO56" s="687"/>
      <c r="AP56" s="687"/>
      <c r="AQ56" s="687"/>
      <c r="AR56" s="687"/>
      <c r="AS56" s="687"/>
      <c r="AT56" s="687"/>
      <c r="AU56" s="687"/>
      <c r="AV56" s="687"/>
      <c r="AW56" s="687"/>
      <c r="AX56" s="687"/>
      <c r="AY56" s="687"/>
      <c r="AZ56" s="687"/>
      <c r="BA56" s="687"/>
      <c r="BB56" s="687"/>
      <c r="BC56" s="687"/>
      <c r="BD56" s="687"/>
      <c r="BE56" s="687"/>
      <c r="BF56" s="687"/>
      <c r="BG56" s="687"/>
      <c r="BH56" s="687"/>
      <c r="BI56" s="687"/>
      <c r="BJ56" s="687"/>
      <c r="BK56" s="687"/>
      <c r="BL56" s="687"/>
      <c r="BM56" s="687"/>
      <c r="BN56" s="687"/>
      <c r="BO56" s="687"/>
      <c r="BP56" s="687"/>
      <c r="BQ56" s="687"/>
      <c r="BR56" s="687"/>
      <c r="BS56" s="687"/>
      <c r="BT56" s="687"/>
      <c r="BU56" s="687"/>
      <c r="BV56" s="687"/>
      <c r="BW56" s="687"/>
      <c r="BX56" s="687"/>
      <c r="BY56" s="687"/>
      <c r="BZ56" s="687"/>
      <c r="CA56" s="687"/>
      <c r="CB56" s="687"/>
      <c r="CC56" s="687"/>
      <c r="CD56" s="687"/>
      <c r="CE56" s="687"/>
      <c r="CF56" s="687"/>
      <c r="CG56" s="687"/>
      <c r="CH56" s="687"/>
      <c r="CI56" s="687"/>
      <c r="CJ56" s="687"/>
      <c r="CK56" s="687"/>
      <c r="CL56" s="687"/>
      <c r="CM56" s="687"/>
      <c r="CN56" s="687"/>
      <c r="CO56" s="687"/>
      <c r="CP56" s="687"/>
      <c r="CQ56" s="687"/>
      <c r="CR56" s="687"/>
      <c r="CS56" s="687"/>
      <c r="CT56" s="687"/>
      <c r="CU56" s="687"/>
      <c r="CV56" s="687"/>
      <c r="CW56" s="687"/>
      <c r="CX56" s="687"/>
      <c r="CY56" s="687"/>
      <c r="CZ56" s="687"/>
      <c r="DA56" s="687"/>
      <c r="DB56" s="687"/>
      <c r="DC56" s="687"/>
      <c r="DD56" s="687"/>
      <c r="DE56" s="687"/>
      <c r="DF56" s="687"/>
      <c r="DG56" s="687"/>
      <c r="DH56" s="687"/>
      <c r="DI56" s="687"/>
      <c r="DJ56" s="687"/>
      <c r="DK56" s="687"/>
      <c r="DL56" s="687"/>
      <c r="DM56" s="687"/>
      <c r="DN56" s="687"/>
      <c r="DO56" s="687"/>
      <c r="DP56" s="687"/>
      <c r="DQ56" s="687"/>
      <c r="DR56" s="687"/>
      <c r="DS56" s="687"/>
      <c r="DT56" s="687"/>
      <c r="DU56" s="687"/>
      <c r="DV56" s="687"/>
      <c r="DW56" s="687"/>
      <c r="DX56" s="687"/>
      <c r="DY56" s="687"/>
      <c r="DZ56" s="687"/>
      <c r="EA56" s="687"/>
      <c r="EB56" s="687"/>
      <c r="EC56" s="687"/>
      <c r="ED56" s="687"/>
      <c r="EE56" s="687"/>
      <c r="EF56" s="687"/>
      <c r="EG56" s="687"/>
      <c r="EH56" s="687"/>
      <c r="EI56" s="687"/>
      <c r="EJ56" s="687"/>
      <c r="EK56" s="687"/>
      <c r="EL56" s="687"/>
      <c r="EM56" s="687"/>
      <c r="EN56" s="687"/>
      <c r="EO56" s="687"/>
      <c r="EP56" s="687"/>
      <c r="EQ56" s="687"/>
      <c r="ER56" s="687"/>
      <c r="ES56" s="687"/>
      <c r="ET56" s="687"/>
      <c r="EU56" s="687"/>
      <c r="EV56" s="687"/>
      <c r="EW56" s="687"/>
      <c r="EX56" s="687"/>
      <c r="EY56" s="687"/>
      <c r="EZ56" s="687"/>
      <c r="FA56" s="687"/>
      <c r="FB56" s="687"/>
      <c r="FC56" s="687"/>
      <c r="FD56" s="687"/>
      <c r="FE56" s="687"/>
      <c r="FF56" s="687"/>
      <c r="FG56" s="687"/>
      <c r="FH56" s="687"/>
      <c r="FI56" s="687"/>
      <c r="FJ56" s="687"/>
      <c r="FK56" s="687"/>
      <c r="FL56" s="687"/>
      <c r="FM56" s="687"/>
      <c r="FN56" s="687"/>
      <c r="FO56" s="687"/>
      <c r="FP56" s="687"/>
      <c r="FQ56" s="687"/>
      <c r="FR56" s="687"/>
      <c r="FS56" s="687"/>
      <c r="FT56" s="687"/>
      <c r="FU56" s="687"/>
      <c r="FV56" s="687"/>
      <c r="FW56" s="687"/>
      <c r="FX56" s="687"/>
      <c r="FY56" s="687"/>
      <c r="FZ56" s="687"/>
      <c r="GA56" s="687"/>
      <c r="GB56" s="687"/>
      <c r="GC56" s="687"/>
      <c r="GD56" s="687"/>
      <c r="GE56" s="687"/>
      <c r="GF56" s="687"/>
      <c r="GG56" s="687"/>
      <c r="GH56" s="687"/>
      <c r="GI56" s="687"/>
      <c r="GJ56" s="687"/>
      <c r="GK56" s="687"/>
      <c r="GL56" s="687"/>
      <c r="GM56" s="687"/>
      <c r="GN56" s="687"/>
      <c r="GO56" s="687"/>
      <c r="GP56" s="687"/>
      <c r="GQ56" s="687"/>
      <c r="GR56" s="687"/>
      <c r="GS56" s="687"/>
      <c r="GT56" s="687"/>
      <c r="GU56" s="687"/>
      <c r="GV56" s="687"/>
      <c r="GW56" s="687"/>
      <c r="GX56" s="687"/>
      <c r="GY56" s="687"/>
      <c r="GZ56" s="687"/>
      <c r="HA56" s="687"/>
      <c r="HB56" s="687"/>
      <c r="HC56" s="687"/>
      <c r="HD56" s="687"/>
      <c r="HE56" s="687"/>
      <c r="HF56" s="687"/>
      <c r="HG56" s="687"/>
      <c r="HH56" s="687"/>
      <c r="HI56" s="687"/>
      <c r="HJ56" s="687"/>
      <c r="HK56" s="687"/>
      <c r="HL56" s="687"/>
      <c r="HM56" s="687"/>
      <c r="HN56" s="687"/>
      <c r="HO56" s="687"/>
      <c r="HP56" s="687"/>
      <c r="HQ56" s="687"/>
      <c r="HR56" s="687"/>
      <c r="HS56" s="687"/>
      <c r="HT56" s="687"/>
      <c r="HU56" s="687"/>
      <c r="HV56" s="687"/>
      <c r="HW56" s="687"/>
      <c r="HX56" s="687"/>
      <c r="HY56" s="687"/>
      <c r="HZ56" s="687"/>
      <c r="IA56" s="687"/>
      <c r="IB56" s="687"/>
      <c r="IC56" s="687"/>
      <c r="ID56" s="687"/>
      <c r="IE56" s="687"/>
      <c r="IF56" s="687"/>
      <c r="IG56" s="687"/>
      <c r="IH56" s="687"/>
      <c r="II56" s="687"/>
      <c r="IJ56" s="687"/>
      <c r="IK56" s="687"/>
      <c r="IL56" s="687"/>
      <c r="IM56" s="687"/>
      <c r="IN56" s="687"/>
      <c r="IO56" s="687"/>
      <c r="IP56" s="687"/>
      <c r="IQ56" s="687"/>
      <c r="IR56" s="687"/>
      <c r="IS56" s="687"/>
      <c r="IT56" s="687"/>
      <c r="IU56" s="687"/>
      <c r="IV56" s="687"/>
      <c r="IW56" s="687"/>
      <c r="IX56" s="687"/>
      <c r="IY56" s="687"/>
      <c r="IZ56" s="687"/>
      <c r="JA56" s="687"/>
      <c r="JB56" s="687"/>
      <c r="JC56" s="687"/>
      <c r="JD56" s="687"/>
      <c r="JE56" s="687"/>
      <c r="JF56" s="687"/>
      <c r="JG56" s="687"/>
      <c r="JH56" s="687"/>
      <c r="JI56" s="687"/>
      <c r="JJ56" s="687"/>
      <c r="JK56" s="687"/>
      <c r="JL56" s="687"/>
      <c r="JM56" s="687"/>
      <c r="JN56" s="687"/>
      <c r="JO56" s="687"/>
      <c r="JP56" s="687"/>
      <c r="JQ56" s="687"/>
      <c r="JR56" s="687"/>
      <c r="JS56" s="687"/>
      <c r="JT56" s="687"/>
      <c r="JU56" s="687"/>
      <c r="JV56" s="687"/>
      <c r="JW56" s="687"/>
      <c r="JX56" s="687"/>
      <c r="JY56" s="687"/>
      <c r="JZ56" s="687"/>
      <c r="KA56" s="687"/>
      <c r="KB56" s="687"/>
      <c r="KC56" s="687"/>
      <c r="KD56" s="687"/>
      <c r="KE56" s="687"/>
      <c r="KF56" s="687"/>
      <c r="KG56" s="687"/>
      <c r="KH56" s="687"/>
      <c r="KI56" s="687"/>
      <c r="KJ56" s="687"/>
      <c r="KK56" s="687"/>
      <c r="KL56" s="687"/>
      <c r="KM56" s="687"/>
      <c r="KN56" s="687"/>
      <c r="KO56" s="687"/>
      <c r="KP56" s="687"/>
      <c r="KQ56" s="687"/>
      <c r="KR56" s="687"/>
      <c r="KS56" s="687"/>
      <c r="KT56" s="687"/>
      <c r="KU56" s="687"/>
      <c r="KV56" s="687"/>
      <c r="KW56" s="687"/>
      <c r="KX56" s="687"/>
      <c r="KY56" s="687"/>
      <c r="KZ56" s="687"/>
      <c r="LA56" s="687"/>
      <c r="LB56" s="687"/>
      <c r="LC56" s="687"/>
      <c r="LD56" s="687"/>
      <c r="LE56" s="687"/>
      <c r="LF56" s="687"/>
      <c r="LG56" s="687"/>
      <c r="LH56" s="687"/>
      <c r="LI56" s="687"/>
      <c r="LJ56" s="687"/>
      <c r="LK56" s="687"/>
      <c r="LL56" s="687"/>
      <c r="LM56" s="687"/>
      <c r="LN56" s="687"/>
      <c r="LO56" s="687"/>
      <c r="LP56" s="687"/>
      <c r="LQ56" s="687"/>
      <c r="LR56" s="687"/>
      <c r="LS56" s="687"/>
      <c r="LT56" s="687"/>
      <c r="LU56" s="687"/>
      <c r="LV56" s="687"/>
      <c r="LW56" s="687"/>
      <c r="LX56" s="687"/>
      <c r="LY56" s="687"/>
      <c r="LZ56" s="687"/>
      <c r="MA56" s="687"/>
      <c r="MB56" s="687"/>
      <c r="MC56" s="687"/>
      <c r="MD56" s="687"/>
      <c r="ME56" s="687"/>
      <c r="MF56" s="687"/>
      <c r="MG56" s="687"/>
      <c r="MH56" s="687"/>
      <c r="MI56" s="687"/>
      <c r="MJ56" s="687"/>
      <c r="MK56" s="687"/>
      <c r="ML56" s="687"/>
      <c r="MM56" s="687"/>
      <c r="MN56" s="687"/>
      <c r="MO56" s="687"/>
      <c r="MP56" s="687"/>
      <c r="MQ56" s="687"/>
      <c r="MR56" s="687"/>
      <c r="MS56" s="687"/>
      <c r="MT56" s="687"/>
      <c r="MU56" s="687"/>
      <c r="MV56" s="687"/>
      <c r="MW56" s="687"/>
      <c r="MX56" s="687"/>
      <c r="MY56" s="687"/>
      <c r="MZ56" s="687"/>
      <c r="NA56" s="687"/>
      <c r="NB56" s="687"/>
      <c r="NC56" s="687"/>
      <c r="ND56" s="687"/>
      <c r="NE56" s="687"/>
      <c r="NF56" s="687"/>
      <c r="NG56" s="687"/>
      <c r="NH56" s="687"/>
      <c r="NI56" s="687"/>
      <c r="NJ56" s="687"/>
      <c r="NK56" s="687"/>
      <c r="NL56" s="687"/>
      <c r="NM56" s="687"/>
      <c r="NN56" s="687"/>
      <c r="NO56" s="687"/>
      <c r="NP56" s="687"/>
      <c r="NQ56" s="687"/>
      <c r="NR56" s="687"/>
      <c r="NS56" s="687"/>
      <c r="NT56" s="687"/>
      <c r="NU56" s="687"/>
      <c r="NV56" s="687"/>
      <c r="NW56" s="687"/>
      <c r="NX56" s="687"/>
      <c r="NY56" s="687"/>
      <c r="NZ56" s="687"/>
      <c r="OA56" s="687"/>
      <c r="OB56" s="687"/>
      <c r="OC56" s="687"/>
      <c r="OD56" s="687"/>
      <c r="OE56" s="687"/>
      <c r="OF56" s="687"/>
      <c r="OG56" s="687"/>
      <c r="OH56" s="687"/>
      <c r="OI56" s="687"/>
      <c r="OJ56" s="687"/>
      <c r="OK56" s="687"/>
      <c r="OL56" s="687"/>
      <c r="OM56" s="687"/>
      <c r="ON56" s="687"/>
      <c r="OO56" s="687"/>
      <c r="OP56" s="687"/>
      <c r="OQ56" s="687"/>
      <c r="OR56" s="687"/>
      <c r="OS56" s="687"/>
      <c r="OT56" s="687"/>
      <c r="OU56" s="687"/>
      <c r="OV56" s="687"/>
      <c r="OW56" s="687"/>
      <c r="OX56" s="687"/>
      <c r="OY56" s="687"/>
      <c r="OZ56" s="687"/>
      <c r="PA56" s="687"/>
      <c r="PB56" s="687"/>
      <c r="PC56" s="687"/>
      <c r="PD56" s="687"/>
      <c r="PE56" s="687"/>
      <c r="PF56" s="687"/>
      <c r="PG56" s="687"/>
      <c r="PH56" s="687"/>
      <c r="PI56" s="687"/>
      <c r="PJ56" s="687"/>
      <c r="PK56" s="687"/>
      <c r="PL56" s="687"/>
      <c r="PM56" s="687"/>
      <c r="PN56" s="687"/>
      <c r="PO56" s="687"/>
      <c r="PP56" s="687"/>
      <c r="PQ56" s="687"/>
      <c r="PR56" s="687"/>
      <c r="PS56" s="687"/>
      <c r="PT56" s="687"/>
      <c r="PU56" s="687"/>
      <c r="PV56" s="687"/>
      <c r="PW56" s="687"/>
      <c r="PX56" s="687"/>
      <c r="PY56" s="687"/>
      <c r="PZ56" s="687"/>
      <c r="QA56" s="687"/>
      <c r="QB56" s="687"/>
      <c r="QC56" s="687"/>
      <c r="QD56" s="687"/>
      <c r="QE56" s="687"/>
      <c r="QF56" s="687"/>
      <c r="QG56" s="687"/>
      <c r="QH56" s="687"/>
      <c r="QI56" s="687"/>
      <c r="QJ56" s="687"/>
      <c r="QK56" s="687"/>
      <c r="QL56" s="687"/>
      <c r="QM56" s="687"/>
      <c r="QN56" s="687"/>
      <c r="QO56" s="687"/>
      <c r="QP56" s="687"/>
      <c r="QQ56" s="687"/>
      <c r="QR56" s="687"/>
      <c r="QS56" s="687"/>
      <c r="QT56" s="687"/>
      <c r="QU56" s="687"/>
      <c r="QV56" s="687"/>
      <c r="QW56" s="687"/>
      <c r="QX56" s="687"/>
      <c r="QY56" s="687"/>
      <c r="QZ56" s="687"/>
      <c r="RA56" s="687"/>
      <c r="RB56" s="687"/>
      <c r="RC56" s="687"/>
      <c r="RD56" s="687"/>
      <c r="RE56" s="687"/>
      <c r="RF56" s="687"/>
      <c r="RG56" s="687"/>
      <c r="RH56" s="687"/>
      <c r="RI56" s="687"/>
      <c r="RJ56" s="687"/>
      <c r="RK56" s="687"/>
      <c r="RL56" s="687"/>
      <c r="RM56" s="687"/>
      <c r="RN56" s="687"/>
      <c r="RO56" s="687"/>
      <c r="RP56" s="687"/>
      <c r="RQ56" s="687"/>
      <c r="RR56" s="687"/>
      <c r="RS56" s="687"/>
      <c r="RT56" s="687"/>
      <c r="RU56" s="687"/>
      <c r="RV56" s="687"/>
      <c r="RW56" s="687"/>
      <c r="RX56" s="687"/>
      <c r="RY56" s="687"/>
      <c r="RZ56" s="687"/>
      <c r="SA56" s="687"/>
      <c r="SB56" s="687"/>
      <c r="SC56" s="687"/>
      <c r="SD56" s="687"/>
      <c r="SE56" s="687"/>
      <c r="SF56" s="687"/>
      <c r="SG56" s="687"/>
      <c r="SH56" s="687"/>
      <c r="SI56" s="687"/>
      <c r="SJ56" s="687"/>
      <c r="SK56" s="687"/>
      <c r="SL56" s="687"/>
      <c r="SM56" s="687"/>
      <c r="SN56" s="687"/>
      <c r="SO56" s="687"/>
      <c r="SP56" s="687"/>
      <c r="SQ56" s="687"/>
      <c r="SR56" s="687"/>
      <c r="SS56" s="687"/>
      <c r="ST56" s="687"/>
      <c r="SU56" s="687"/>
      <c r="SV56" s="687"/>
      <c r="SW56" s="687"/>
      <c r="SX56" s="687"/>
      <c r="SY56" s="687"/>
      <c r="SZ56" s="687"/>
      <c r="TA56" s="687"/>
      <c r="TB56" s="687"/>
      <c r="TC56" s="687"/>
      <c r="TD56" s="687"/>
      <c r="TE56" s="687"/>
      <c r="TF56" s="687"/>
      <c r="TG56" s="687"/>
      <c r="TH56" s="687"/>
      <c r="TI56" s="687"/>
      <c r="TJ56" s="687"/>
      <c r="TK56" s="687"/>
      <c r="TL56" s="687"/>
      <c r="TM56" s="687"/>
      <c r="TN56" s="687"/>
      <c r="TO56" s="687"/>
      <c r="TP56" s="687"/>
      <c r="TQ56" s="687"/>
      <c r="TR56" s="687"/>
      <c r="TS56" s="687"/>
      <c r="TT56" s="687"/>
      <c r="TU56" s="687"/>
      <c r="TV56" s="687"/>
      <c r="TW56" s="687"/>
      <c r="TX56" s="687"/>
      <c r="TY56" s="687"/>
      <c r="TZ56" s="687"/>
      <c r="UA56" s="687"/>
      <c r="UB56" s="687"/>
      <c r="UC56" s="687"/>
      <c r="UD56" s="687"/>
      <c r="UE56" s="687"/>
      <c r="UF56" s="687"/>
      <c r="UG56" s="687"/>
      <c r="UH56" s="687"/>
      <c r="UI56" s="687"/>
      <c r="UJ56" s="687"/>
      <c r="UK56" s="687"/>
      <c r="UL56" s="687"/>
      <c r="UM56" s="687"/>
      <c r="UN56" s="687"/>
      <c r="UO56" s="687"/>
      <c r="UP56" s="687"/>
      <c r="UQ56" s="687"/>
      <c r="UR56" s="687"/>
      <c r="US56" s="687"/>
      <c r="UT56" s="687"/>
      <c r="UU56" s="687"/>
      <c r="UV56" s="687"/>
      <c r="UW56" s="687"/>
      <c r="UX56" s="687"/>
      <c r="UY56" s="687"/>
      <c r="UZ56" s="687"/>
      <c r="VA56" s="687"/>
      <c r="VB56" s="687"/>
      <c r="VC56" s="687"/>
      <c r="VD56" s="687"/>
      <c r="VE56" s="687"/>
      <c r="VF56" s="687"/>
      <c r="VG56" s="687"/>
      <c r="VH56" s="687"/>
      <c r="VI56" s="687"/>
      <c r="VJ56" s="687"/>
      <c r="VK56" s="687"/>
      <c r="VL56" s="687"/>
      <c r="VM56" s="687"/>
      <c r="VN56" s="687"/>
      <c r="VO56" s="687"/>
      <c r="VP56" s="687"/>
      <c r="VQ56" s="687"/>
      <c r="VR56" s="687"/>
      <c r="VS56" s="687"/>
      <c r="VT56" s="687"/>
      <c r="VU56" s="687"/>
      <c r="VV56" s="687"/>
      <c r="VW56" s="687"/>
      <c r="VX56" s="687"/>
      <c r="VY56" s="687"/>
      <c r="VZ56" s="687"/>
      <c r="WA56" s="687"/>
      <c r="WB56" s="687"/>
      <c r="WC56" s="687"/>
      <c r="WD56" s="687"/>
      <c r="WE56" s="687"/>
      <c r="WF56" s="687"/>
      <c r="WG56" s="687"/>
      <c r="WH56" s="687"/>
      <c r="WI56" s="687"/>
      <c r="WJ56" s="687"/>
      <c r="WK56" s="687"/>
      <c r="WL56" s="687"/>
      <c r="WM56" s="687"/>
      <c r="WN56" s="687"/>
      <c r="WO56" s="687"/>
      <c r="WP56" s="687"/>
      <c r="WQ56" s="687"/>
      <c r="WR56" s="687"/>
      <c r="WS56" s="687"/>
      <c r="WT56" s="687"/>
      <c r="WU56" s="687"/>
      <c r="WV56" s="687"/>
      <c r="WW56" s="687"/>
      <c r="WX56" s="687"/>
      <c r="WY56" s="687"/>
      <c r="WZ56" s="687"/>
      <c r="XA56" s="687"/>
      <c r="XB56" s="687"/>
      <c r="XC56" s="687"/>
      <c r="XD56" s="687"/>
      <c r="XE56" s="687"/>
      <c r="XF56" s="687"/>
      <c r="XG56" s="687"/>
      <c r="XH56" s="687"/>
      <c r="XI56" s="687"/>
      <c r="XJ56" s="687"/>
      <c r="XK56" s="687"/>
      <c r="XL56" s="687"/>
      <c r="XM56" s="687"/>
      <c r="XN56" s="687"/>
      <c r="XO56" s="687"/>
      <c r="XP56" s="687"/>
      <c r="XQ56" s="687"/>
      <c r="XR56" s="687"/>
      <c r="XS56" s="687"/>
      <c r="XT56" s="687"/>
      <c r="XU56" s="687"/>
      <c r="XV56" s="687"/>
      <c r="XW56" s="687"/>
      <c r="XX56" s="687"/>
      <c r="XY56" s="687"/>
      <c r="XZ56" s="687"/>
      <c r="YA56" s="687"/>
      <c r="YB56" s="687"/>
      <c r="YC56" s="687"/>
      <c r="YD56" s="687"/>
      <c r="YE56" s="687"/>
      <c r="YF56" s="687"/>
      <c r="YG56" s="687"/>
      <c r="YH56" s="687"/>
      <c r="YI56" s="687"/>
      <c r="YJ56" s="687"/>
      <c r="YK56" s="687"/>
      <c r="YL56" s="687"/>
      <c r="YM56" s="687"/>
      <c r="YN56" s="687"/>
      <c r="YO56" s="687"/>
      <c r="YP56" s="687"/>
      <c r="YQ56" s="687"/>
      <c r="YR56" s="687"/>
      <c r="YS56" s="687"/>
      <c r="YT56" s="687"/>
      <c r="YU56" s="687"/>
      <c r="YV56" s="687"/>
      <c r="YW56" s="687"/>
      <c r="YX56" s="687"/>
      <c r="YY56" s="687"/>
      <c r="YZ56" s="687"/>
      <c r="ZA56" s="687"/>
      <c r="ZB56" s="687"/>
      <c r="ZC56" s="687"/>
      <c r="ZD56" s="687"/>
      <c r="ZE56" s="687"/>
      <c r="ZF56" s="687"/>
      <c r="ZG56" s="687"/>
      <c r="ZH56" s="687"/>
      <c r="ZI56" s="687"/>
      <c r="ZJ56" s="687"/>
      <c r="ZK56" s="687"/>
      <c r="ZL56" s="687"/>
      <c r="ZM56" s="687"/>
      <c r="ZN56" s="687"/>
      <c r="ZO56" s="687"/>
      <c r="ZP56" s="687"/>
      <c r="ZQ56" s="687"/>
      <c r="ZR56" s="687"/>
      <c r="ZS56" s="687"/>
      <c r="ZT56" s="687"/>
      <c r="ZU56" s="687"/>
      <c r="ZV56" s="687"/>
      <c r="ZW56" s="687"/>
      <c r="ZX56" s="687"/>
      <c r="ZY56" s="687"/>
      <c r="ZZ56" s="687"/>
      <c r="AAA56" s="687"/>
      <c r="AAB56" s="687"/>
      <c r="AAC56" s="687"/>
      <c r="AAD56" s="687"/>
      <c r="AAE56" s="687"/>
      <c r="AAF56" s="687"/>
      <c r="AAG56" s="687"/>
      <c r="AAH56" s="687"/>
      <c r="AAI56" s="687"/>
      <c r="AAJ56" s="687"/>
      <c r="AAK56" s="687"/>
      <c r="AAL56" s="687"/>
      <c r="AAM56" s="687"/>
      <c r="AAN56" s="687"/>
      <c r="AAO56" s="687"/>
      <c r="AAP56" s="687"/>
      <c r="AAQ56" s="687"/>
      <c r="AAR56" s="687"/>
      <c r="AAS56" s="687"/>
      <c r="AAT56" s="687"/>
      <c r="AAU56" s="687"/>
      <c r="AAV56" s="687"/>
      <c r="AAW56" s="687"/>
      <c r="AAX56" s="687"/>
      <c r="AAY56" s="687"/>
      <c r="AAZ56" s="687"/>
      <c r="ABA56" s="687"/>
      <c r="ABB56" s="687"/>
      <c r="ABC56" s="687"/>
      <c r="ABD56" s="687"/>
      <c r="ABE56" s="687"/>
      <c r="ABF56" s="687"/>
      <c r="ABG56" s="687"/>
      <c r="ABH56" s="687"/>
      <c r="ABI56" s="687"/>
      <c r="ABJ56" s="687"/>
      <c r="ABK56" s="687"/>
      <c r="ABL56" s="687"/>
      <c r="ABM56" s="687"/>
      <c r="ABN56" s="687"/>
      <c r="ABO56" s="687"/>
      <c r="ABP56" s="687"/>
      <c r="ABQ56" s="687"/>
      <c r="ABR56" s="687"/>
      <c r="ABS56" s="687"/>
      <c r="ABT56" s="687"/>
      <c r="ABU56" s="687"/>
      <c r="ABV56" s="687"/>
      <c r="ABW56" s="687"/>
      <c r="ABX56" s="687"/>
      <c r="ABY56" s="687"/>
      <c r="ABZ56" s="687"/>
      <c r="ACA56" s="687"/>
      <c r="ACB56" s="687"/>
      <c r="ACC56" s="687"/>
      <c r="ACD56" s="687"/>
      <c r="ACE56" s="687"/>
      <c r="ACF56" s="687"/>
      <c r="ACG56" s="687"/>
      <c r="ACH56" s="687"/>
      <c r="ACI56" s="687"/>
      <c r="ACJ56" s="687"/>
      <c r="ACK56" s="687"/>
      <c r="ACL56" s="687"/>
      <c r="ACM56" s="687"/>
      <c r="ACN56" s="687"/>
      <c r="ACO56" s="687"/>
      <c r="ACP56" s="687"/>
      <c r="ACQ56" s="687"/>
      <c r="ACR56" s="687"/>
      <c r="ACS56" s="687"/>
      <c r="ACT56" s="687"/>
      <c r="ACU56" s="687"/>
      <c r="ACV56" s="687"/>
      <c r="ACW56" s="687"/>
      <c r="ACX56" s="687"/>
      <c r="ACY56" s="687"/>
      <c r="ACZ56" s="687"/>
      <c r="ADA56" s="687"/>
      <c r="ADB56" s="687"/>
      <c r="ADC56" s="687"/>
      <c r="ADD56" s="687"/>
      <c r="ADE56" s="687"/>
      <c r="ADF56" s="687"/>
      <c r="ADG56" s="687"/>
      <c r="ADH56" s="687"/>
      <c r="ADI56" s="687"/>
      <c r="ADJ56" s="687"/>
      <c r="ADK56" s="687"/>
      <c r="ADL56" s="687"/>
      <c r="ADM56" s="687"/>
      <c r="ADN56" s="687"/>
      <c r="ADO56" s="687"/>
      <c r="ADP56" s="687"/>
      <c r="ADQ56" s="687"/>
      <c r="ADR56" s="687"/>
      <c r="ADS56" s="687"/>
      <c r="ADT56" s="687"/>
      <c r="ADU56" s="687"/>
      <c r="ADV56" s="687"/>
      <c r="ADW56" s="687"/>
      <c r="ADX56" s="687"/>
      <c r="ADY56" s="687"/>
      <c r="ADZ56" s="687"/>
      <c r="AEA56" s="687"/>
      <c r="AEB56" s="687"/>
      <c r="AEC56" s="687"/>
      <c r="AED56" s="687"/>
      <c r="AEE56" s="687"/>
      <c r="AEF56" s="687"/>
      <c r="AEG56" s="687"/>
      <c r="AEH56" s="687"/>
      <c r="AEI56" s="687"/>
      <c r="AEJ56" s="687"/>
      <c r="AEK56" s="687"/>
      <c r="AEL56" s="687"/>
      <c r="AEM56" s="687"/>
      <c r="AEN56" s="687"/>
      <c r="AEO56" s="687"/>
      <c r="AEP56" s="687"/>
      <c r="AEQ56" s="687"/>
      <c r="AER56" s="687"/>
      <c r="AES56" s="687"/>
      <c r="AET56" s="687"/>
      <c r="AEU56" s="687"/>
      <c r="AEV56" s="687"/>
      <c r="AEW56" s="687"/>
      <c r="AEX56" s="687"/>
      <c r="AEY56" s="687"/>
      <c r="AEZ56" s="687"/>
      <c r="AFA56" s="687"/>
      <c r="AFB56" s="687"/>
      <c r="AFC56" s="687"/>
      <c r="AFD56" s="687"/>
      <c r="AFE56" s="687"/>
      <c r="AFF56" s="687"/>
      <c r="AFG56" s="687"/>
      <c r="AFH56" s="687"/>
      <c r="AFI56" s="687"/>
      <c r="AFJ56" s="687"/>
      <c r="AFK56" s="687"/>
      <c r="AFL56" s="687"/>
      <c r="AFM56" s="687"/>
      <c r="AFN56" s="687"/>
      <c r="AFO56" s="687"/>
      <c r="AFP56" s="687"/>
      <c r="AFQ56" s="687"/>
      <c r="AFR56" s="687"/>
      <c r="AFS56" s="687"/>
      <c r="AFT56" s="687"/>
      <c r="AFU56" s="687"/>
      <c r="AFV56" s="687"/>
      <c r="AFW56" s="687"/>
      <c r="AFX56" s="687"/>
      <c r="AFY56" s="687"/>
      <c r="AFZ56" s="687"/>
      <c r="AGA56" s="687"/>
      <c r="AGB56" s="687"/>
      <c r="AGC56" s="687"/>
      <c r="AGD56" s="687"/>
      <c r="AGE56" s="687"/>
      <c r="AGF56" s="687"/>
      <c r="AGG56" s="687"/>
      <c r="AGH56" s="687"/>
      <c r="AGI56" s="687"/>
      <c r="AGJ56" s="687"/>
      <c r="AGK56" s="687"/>
      <c r="AGL56" s="687"/>
      <c r="AGM56" s="687"/>
      <c r="AGN56" s="687"/>
      <c r="AGO56" s="687"/>
      <c r="AGP56" s="687"/>
      <c r="AGQ56" s="687"/>
      <c r="AGR56" s="687"/>
      <c r="AGS56" s="687"/>
      <c r="AGT56" s="687"/>
      <c r="AGU56" s="687"/>
      <c r="AGV56" s="687"/>
      <c r="AGW56" s="687"/>
      <c r="AGX56" s="687"/>
      <c r="AGY56" s="687"/>
      <c r="AGZ56" s="687"/>
      <c r="AHA56" s="687"/>
      <c r="AHB56" s="687"/>
      <c r="AHC56" s="687"/>
      <c r="AHD56" s="687"/>
      <c r="AHE56" s="687"/>
      <c r="AHF56" s="687"/>
      <c r="AHG56" s="687"/>
      <c r="AHH56" s="687"/>
      <c r="AHI56" s="687"/>
      <c r="AHJ56" s="687"/>
      <c r="AHK56" s="687"/>
      <c r="AHL56" s="687"/>
      <c r="AHM56" s="687"/>
      <c r="AHN56" s="687"/>
      <c r="AHO56" s="687"/>
      <c r="AHP56" s="687"/>
      <c r="AHQ56" s="687"/>
      <c r="AHR56" s="687"/>
      <c r="AHS56" s="687"/>
      <c r="AHT56" s="687"/>
      <c r="AHU56" s="687"/>
      <c r="AHV56" s="687"/>
      <c r="AHW56" s="687"/>
      <c r="AHX56" s="687"/>
      <c r="AHY56" s="687"/>
      <c r="AHZ56" s="687"/>
      <c r="AIA56" s="687"/>
      <c r="AIB56" s="687"/>
      <c r="AIC56" s="687"/>
      <c r="AID56" s="687"/>
      <c r="AIE56" s="687"/>
      <c r="AIF56" s="687"/>
      <c r="AIG56" s="687"/>
      <c r="AIH56" s="687"/>
      <c r="AII56" s="687"/>
      <c r="AIJ56" s="687"/>
      <c r="AIK56" s="687"/>
      <c r="AIL56" s="687"/>
      <c r="AIM56" s="687"/>
      <c r="AIN56" s="687"/>
      <c r="AIO56" s="687"/>
      <c r="AIP56" s="687"/>
      <c r="AIQ56" s="687"/>
      <c r="AIR56" s="687"/>
      <c r="AIS56" s="687"/>
      <c r="AIT56" s="687"/>
      <c r="AIU56" s="687"/>
      <c r="AIV56" s="687"/>
      <c r="AIW56" s="687"/>
      <c r="AIX56" s="687"/>
      <c r="AIY56" s="687"/>
      <c r="AIZ56" s="687"/>
      <c r="AJA56" s="687"/>
      <c r="AJB56" s="687"/>
      <c r="AJC56" s="687"/>
      <c r="AJD56" s="687"/>
      <c r="AJE56" s="687"/>
      <c r="AJF56" s="687"/>
      <c r="AJG56" s="687"/>
      <c r="AJH56" s="687"/>
      <c r="AJI56" s="687"/>
      <c r="AJJ56" s="687"/>
      <c r="AJK56" s="687"/>
      <c r="AJL56" s="687"/>
      <c r="AJM56" s="687"/>
      <c r="AJN56" s="687"/>
      <c r="AJO56" s="687"/>
      <c r="AJP56" s="687"/>
      <c r="AJQ56" s="687"/>
      <c r="AJR56" s="687"/>
      <c r="AJS56" s="687"/>
      <c r="AJT56" s="687"/>
      <c r="AJU56" s="687"/>
      <c r="AJV56" s="687"/>
      <c r="AJW56" s="687"/>
      <c r="AJX56" s="687"/>
      <c r="AJY56" s="687"/>
      <c r="AJZ56" s="687"/>
      <c r="AKA56" s="687"/>
      <c r="AKB56" s="687"/>
      <c r="AKC56" s="687"/>
      <c r="AKD56" s="687"/>
      <c r="AKE56" s="687"/>
      <c r="AKF56" s="687"/>
      <c r="AKG56" s="687"/>
      <c r="AKH56" s="687"/>
      <c r="AKI56" s="687"/>
      <c r="AKJ56" s="687"/>
      <c r="AKK56" s="687"/>
      <c r="AKL56" s="687"/>
      <c r="AKM56" s="687"/>
      <c r="AKN56" s="687"/>
      <c r="AKO56" s="687"/>
      <c r="AKP56" s="687"/>
      <c r="AKQ56" s="687"/>
      <c r="AKR56" s="687"/>
      <c r="AKS56" s="687"/>
      <c r="AKT56" s="687"/>
      <c r="AKU56" s="687"/>
      <c r="AKV56" s="687"/>
      <c r="AKW56" s="687"/>
      <c r="AKX56" s="687"/>
      <c r="AKY56" s="687"/>
      <c r="AKZ56" s="687"/>
      <c r="ALA56" s="687"/>
      <c r="ALB56" s="687"/>
      <c r="ALC56" s="687"/>
      <c r="ALD56" s="687"/>
      <c r="ALE56" s="687"/>
      <c r="ALF56" s="687"/>
      <c r="ALG56" s="687"/>
      <c r="ALH56" s="687"/>
      <c r="ALI56" s="687"/>
      <c r="ALJ56" s="687"/>
      <c r="ALK56" s="687"/>
      <c r="ALL56" s="687"/>
      <c r="ALM56" s="687"/>
      <c r="ALN56" s="687"/>
      <c r="ALO56" s="687"/>
      <c r="ALP56" s="687"/>
      <c r="ALQ56" s="687"/>
      <c r="ALR56" s="687"/>
      <c r="ALS56" s="687"/>
      <c r="ALT56" s="687"/>
      <c r="ALU56" s="687"/>
      <c r="ALV56" s="687"/>
      <c r="ALW56" s="687"/>
      <c r="ALX56" s="687"/>
      <c r="ALY56" s="687"/>
      <c r="ALZ56" s="687"/>
      <c r="AMA56" s="687"/>
      <c r="AMB56" s="687"/>
      <c r="AMC56" s="687"/>
      <c r="AMD56" s="687"/>
      <c r="AME56" s="687"/>
      <c r="AMF56" s="687"/>
      <c r="AMG56" s="687"/>
      <c r="AMH56" s="687"/>
      <c r="AMI56" s="687"/>
      <c r="AMJ56" s="687"/>
      <c r="AMK56" s="687"/>
      <c r="AML56" s="687"/>
      <c r="AMM56" s="687"/>
      <c r="AMN56" s="687"/>
      <c r="AMO56" s="687"/>
      <c r="AMP56" s="687"/>
      <c r="AMQ56" s="687"/>
      <c r="AMR56" s="687"/>
      <c r="AMS56" s="687"/>
      <c r="AMT56" s="687"/>
      <c r="AMU56" s="687"/>
      <c r="AMV56" s="687"/>
      <c r="AMW56" s="687"/>
      <c r="AMX56" s="687"/>
      <c r="AMY56" s="687"/>
      <c r="AMZ56" s="687"/>
      <c r="ANA56" s="687"/>
      <c r="ANB56" s="687"/>
      <c r="ANC56" s="687"/>
      <c r="AND56" s="687"/>
      <c r="ANE56" s="687"/>
      <c r="ANF56" s="687"/>
      <c r="ANG56" s="687"/>
      <c r="ANH56" s="687"/>
      <c r="ANI56" s="687"/>
      <c r="ANJ56" s="687"/>
      <c r="ANK56" s="687"/>
      <c r="ANL56" s="687"/>
      <c r="ANM56" s="687"/>
      <c r="ANN56" s="687"/>
      <c r="ANO56" s="687"/>
      <c r="ANP56" s="687"/>
      <c r="ANQ56" s="687"/>
      <c r="ANR56" s="687"/>
      <c r="ANS56" s="687"/>
      <c r="ANT56" s="687"/>
      <c r="ANU56" s="687"/>
      <c r="ANV56" s="687"/>
      <c r="ANW56" s="687"/>
      <c r="ANX56" s="687"/>
      <c r="ANY56" s="687"/>
      <c r="ANZ56" s="687"/>
      <c r="AOA56" s="687"/>
      <c r="AOB56" s="687"/>
      <c r="AOC56" s="687"/>
      <c r="AOD56" s="687"/>
      <c r="AOE56" s="687"/>
      <c r="AOF56" s="687"/>
      <c r="AOG56" s="687"/>
      <c r="AOH56" s="687"/>
      <c r="AOI56" s="687"/>
      <c r="AOJ56" s="687"/>
      <c r="AOK56" s="687"/>
      <c r="AOL56" s="687"/>
      <c r="AOM56" s="687"/>
      <c r="AON56" s="687"/>
      <c r="AOO56" s="687"/>
      <c r="AOP56" s="687"/>
      <c r="AOQ56" s="687"/>
      <c r="AOR56" s="687"/>
      <c r="AOS56" s="687"/>
      <c r="AOT56" s="687"/>
      <c r="AOU56" s="687"/>
      <c r="AOV56" s="687"/>
      <c r="AOW56" s="687"/>
      <c r="AOX56" s="687"/>
      <c r="AOY56" s="687"/>
      <c r="AOZ56" s="687"/>
      <c r="APA56" s="687"/>
      <c r="APB56" s="687"/>
      <c r="APC56" s="687"/>
      <c r="APD56" s="687"/>
      <c r="APE56" s="687"/>
      <c r="APF56" s="687"/>
      <c r="APG56" s="687"/>
      <c r="APH56" s="687"/>
      <c r="API56" s="687"/>
      <c r="APJ56" s="687"/>
      <c r="APK56" s="687"/>
      <c r="APL56" s="687"/>
      <c r="APM56" s="687"/>
      <c r="APN56" s="687"/>
      <c r="APO56" s="687"/>
      <c r="APP56" s="687"/>
      <c r="APQ56" s="687"/>
      <c r="APR56" s="687"/>
      <c r="APS56" s="687"/>
      <c r="APT56" s="687"/>
      <c r="APU56" s="687"/>
      <c r="APV56" s="687"/>
      <c r="APW56" s="687"/>
      <c r="APX56" s="687"/>
      <c r="APY56" s="687"/>
      <c r="APZ56" s="687"/>
      <c r="AQA56" s="687"/>
      <c r="AQB56" s="687"/>
      <c r="AQC56" s="687"/>
      <c r="AQD56" s="687"/>
      <c r="AQE56" s="687"/>
      <c r="AQF56" s="687"/>
      <c r="AQG56" s="687"/>
      <c r="AQH56" s="687"/>
      <c r="AQI56" s="687"/>
      <c r="AQJ56" s="687"/>
      <c r="AQK56" s="687"/>
      <c r="AQL56" s="687"/>
      <c r="AQM56" s="687"/>
      <c r="AQN56" s="687"/>
      <c r="AQO56" s="687"/>
      <c r="AQP56" s="687"/>
      <c r="AQQ56" s="687"/>
      <c r="AQR56" s="687"/>
      <c r="AQS56" s="687"/>
      <c r="AQT56" s="687"/>
      <c r="AQU56" s="687"/>
      <c r="AQV56" s="687"/>
      <c r="AQW56" s="687"/>
      <c r="AQX56" s="687"/>
      <c r="AQY56" s="687"/>
      <c r="AQZ56" s="687"/>
      <c r="ARA56" s="687"/>
      <c r="ARB56" s="687"/>
      <c r="ARC56" s="687"/>
      <c r="ARD56" s="687"/>
      <c r="ARE56" s="687"/>
      <c r="ARF56" s="687"/>
      <c r="ARG56" s="687"/>
      <c r="ARH56" s="687"/>
      <c r="ARI56" s="687"/>
      <c r="ARJ56" s="687"/>
      <c r="ARK56" s="687"/>
      <c r="ARL56" s="687"/>
      <c r="ARM56" s="687"/>
      <c r="ARN56" s="687"/>
      <c r="ARO56" s="687"/>
      <c r="ARP56" s="687"/>
      <c r="ARQ56" s="687"/>
      <c r="ARR56" s="687"/>
      <c r="ARS56" s="687"/>
      <c r="ART56" s="687"/>
      <c r="ARU56" s="687"/>
      <c r="ARV56" s="687"/>
      <c r="ARW56" s="687"/>
      <c r="ARX56" s="687"/>
      <c r="ARY56" s="687"/>
      <c r="ARZ56" s="687"/>
      <c r="ASA56" s="687"/>
      <c r="ASB56" s="687"/>
      <c r="ASC56" s="687"/>
      <c r="ASD56" s="687"/>
      <c r="ASE56" s="687"/>
      <c r="ASF56" s="687"/>
      <c r="ASG56" s="687"/>
      <c r="ASH56" s="687"/>
      <c r="ASI56" s="687"/>
      <c r="ASJ56" s="687"/>
      <c r="ASK56" s="687"/>
      <c r="ASL56" s="687"/>
      <c r="ASM56" s="687"/>
      <c r="ASN56" s="687"/>
      <c r="ASO56" s="687"/>
      <c r="ASP56" s="687"/>
      <c r="ASQ56" s="687"/>
      <c r="ASR56" s="687"/>
      <c r="ASS56" s="687"/>
      <c r="AST56" s="687"/>
      <c r="ASU56" s="687"/>
      <c r="ASV56" s="687"/>
      <c r="ASW56" s="687"/>
      <c r="ASX56" s="687"/>
      <c r="ASY56" s="687"/>
      <c r="ASZ56" s="687"/>
      <c r="ATA56" s="687"/>
      <c r="ATB56" s="687"/>
      <c r="ATC56" s="687"/>
      <c r="ATD56" s="687"/>
      <c r="ATE56" s="687"/>
      <c r="ATF56" s="687"/>
      <c r="ATG56" s="687"/>
      <c r="ATH56" s="687"/>
      <c r="ATI56" s="687"/>
      <c r="ATJ56" s="687"/>
      <c r="ATK56" s="687"/>
      <c r="ATL56" s="687"/>
      <c r="ATM56" s="687"/>
      <c r="ATN56" s="687"/>
      <c r="ATO56" s="687"/>
      <c r="ATP56" s="687"/>
      <c r="ATQ56" s="687"/>
      <c r="ATR56" s="687"/>
      <c r="ATS56" s="687"/>
      <c r="ATT56" s="687"/>
      <c r="ATU56" s="687"/>
      <c r="ATV56" s="687"/>
      <c r="ATW56" s="687"/>
      <c r="ATX56" s="687"/>
      <c r="ATY56" s="687"/>
      <c r="ATZ56" s="687"/>
      <c r="AUA56" s="687"/>
      <c r="AUB56" s="687"/>
      <c r="AUC56" s="687"/>
      <c r="AUD56" s="687"/>
      <c r="AUE56" s="687"/>
      <c r="AUF56" s="687"/>
      <c r="AUG56" s="687"/>
      <c r="AUH56" s="687"/>
      <c r="AUI56" s="687"/>
      <c r="AUJ56" s="687"/>
      <c r="AUK56" s="687"/>
      <c r="AUL56" s="687"/>
      <c r="AUM56" s="687"/>
      <c r="AUN56" s="687"/>
      <c r="AUO56" s="687"/>
      <c r="AUP56" s="687"/>
      <c r="AUQ56" s="687"/>
      <c r="AUR56" s="687"/>
      <c r="AUS56" s="687"/>
      <c r="AUT56" s="687"/>
      <c r="AUU56" s="687"/>
      <c r="AUV56" s="687"/>
      <c r="AUW56" s="687"/>
      <c r="AUX56" s="687"/>
      <c r="AUY56" s="687"/>
      <c r="AUZ56" s="687"/>
      <c r="AVA56" s="687"/>
      <c r="AVB56" s="687"/>
      <c r="AVC56" s="687"/>
      <c r="AVD56" s="687"/>
      <c r="AVE56" s="687"/>
      <c r="AVF56" s="687"/>
      <c r="AVG56" s="687"/>
      <c r="AVH56" s="687"/>
      <c r="AVI56" s="687"/>
      <c r="AVJ56" s="687"/>
      <c r="AVK56" s="687"/>
      <c r="AVL56" s="687"/>
      <c r="AVM56" s="687"/>
      <c r="AVN56" s="687"/>
      <c r="AVO56" s="687"/>
      <c r="AVP56" s="687"/>
      <c r="AVQ56" s="687"/>
      <c r="AVR56" s="687"/>
      <c r="AVS56" s="687"/>
      <c r="AVT56" s="687"/>
      <c r="AVU56" s="687"/>
      <c r="AVV56" s="687"/>
      <c r="AVW56" s="687"/>
      <c r="AVX56" s="687"/>
      <c r="AVY56" s="687"/>
      <c r="AVZ56" s="687"/>
      <c r="AWA56" s="687"/>
      <c r="AWB56" s="687"/>
      <c r="AWC56" s="687"/>
      <c r="AWD56" s="687"/>
      <c r="AWE56" s="687"/>
      <c r="AWF56" s="687"/>
      <c r="AWG56" s="687"/>
      <c r="AWH56" s="687"/>
      <c r="AWI56" s="687"/>
      <c r="AWJ56" s="687"/>
      <c r="AWK56" s="687"/>
      <c r="AWL56" s="687"/>
      <c r="AWM56" s="687"/>
      <c r="AWN56" s="687"/>
      <c r="AWO56" s="687"/>
      <c r="AWP56" s="687"/>
      <c r="AWQ56" s="687"/>
      <c r="AWR56" s="687"/>
      <c r="AWS56" s="687"/>
      <c r="AWT56" s="687"/>
      <c r="AWU56" s="687"/>
      <c r="AWV56" s="687"/>
      <c r="AWW56" s="687"/>
      <c r="AWX56" s="687"/>
      <c r="AWY56" s="687"/>
      <c r="AWZ56" s="687"/>
      <c r="AXA56" s="687"/>
      <c r="AXB56" s="687"/>
      <c r="AXC56" s="687"/>
      <c r="AXD56" s="687"/>
      <c r="AXE56" s="687"/>
      <c r="AXF56" s="687"/>
      <c r="AXG56" s="687"/>
      <c r="AXH56" s="687"/>
      <c r="AXI56" s="687"/>
      <c r="AXJ56" s="687"/>
      <c r="AXK56" s="687"/>
      <c r="AXL56" s="687"/>
      <c r="AXM56" s="687"/>
      <c r="AXN56" s="687"/>
      <c r="AXO56" s="687"/>
      <c r="AXP56" s="687"/>
      <c r="AXQ56" s="687"/>
      <c r="AXR56" s="687"/>
      <c r="AXS56" s="687"/>
      <c r="AXT56" s="687"/>
      <c r="AXU56" s="687"/>
      <c r="AXV56" s="687"/>
      <c r="AXW56" s="687"/>
      <c r="AXX56" s="687"/>
      <c r="AXY56" s="687"/>
      <c r="AXZ56" s="687"/>
      <c r="AYA56" s="687"/>
      <c r="AYB56" s="687"/>
      <c r="AYC56" s="687"/>
      <c r="AYD56" s="687"/>
      <c r="AYE56" s="687"/>
      <c r="AYF56" s="687"/>
      <c r="AYG56" s="687"/>
      <c r="AYH56" s="687"/>
      <c r="AYI56" s="687"/>
      <c r="AYJ56" s="687"/>
      <c r="AYK56" s="687"/>
      <c r="AYL56" s="687"/>
      <c r="AYM56" s="687"/>
      <c r="AYN56" s="687"/>
      <c r="AYO56" s="687"/>
      <c r="AYP56" s="687"/>
      <c r="AYQ56" s="687"/>
      <c r="AYR56" s="687"/>
      <c r="AYS56" s="687"/>
      <c r="AYT56" s="687"/>
      <c r="AYU56" s="687"/>
      <c r="AYV56" s="687"/>
      <c r="AYW56" s="687"/>
      <c r="AYX56" s="687"/>
      <c r="AYY56" s="687"/>
      <c r="AYZ56" s="687"/>
      <c r="AZA56" s="687"/>
      <c r="AZB56" s="687"/>
      <c r="AZC56" s="687"/>
      <c r="AZD56" s="687"/>
      <c r="AZE56" s="687"/>
      <c r="AZF56" s="687"/>
      <c r="AZG56" s="687"/>
      <c r="AZH56" s="687"/>
      <c r="AZI56" s="687"/>
      <c r="AZJ56" s="687"/>
      <c r="AZK56" s="687"/>
      <c r="AZL56" s="687"/>
      <c r="AZM56" s="687"/>
      <c r="AZN56" s="687"/>
      <c r="AZO56" s="687"/>
      <c r="AZP56" s="687"/>
      <c r="AZQ56" s="687"/>
      <c r="AZR56" s="687"/>
      <c r="AZS56" s="687"/>
      <c r="AZT56" s="687"/>
      <c r="AZU56" s="687"/>
      <c r="AZV56" s="687"/>
      <c r="AZW56" s="687"/>
      <c r="AZX56" s="687"/>
      <c r="AZY56" s="687"/>
      <c r="AZZ56" s="687"/>
      <c r="BAA56" s="687"/>
      <c r="BAB56" s="687"/>
      <c r="BAC56" s="687"/>
      <c r="BAD56" s="687"/>
      <c r="BAE56" s="687"/>
      <c r="BAF56" s="687"/>
      <c r="BAG56" s="687"/>
      <c r="BAH56" s="687"/>
      <c r="BAI56" s="687"/>
      <c r="BAJ56" s="687"/>
      <c r="BAK56" s="687"/>
      <c r="BAL56" s="687"/>
      <c r="BAM56" s="687"/>
      <c r="BAN56" s="687"/>
      <c r="BAO56" s="687"/>
      <c r="BAP56" s="687"/>
      <c r="BAQ56" s="687"/>
      <c r="BAR56" s="687"/>
      <c r="BAS56" s="687"/>
      <c r="BAT56" s="687"/>
      <c r="BAU56" s="687"/>
      <c r="BAV56" s="687"/>
      <c r="BAW56" s="687"/>
      <c r="BAX56" s="687"/>
      <c r="BAY56" s="687"/>
      <c r="BAZ56" s="687"/>
      <c r="BBA56" s="687"/>
      <c r="BBB56" s="687"/>
      <c r="BBC56" s="687"/>
      <c r="BBD56" s="687"/>
      <c r="BBE56" s="687"/>
      <c r="BBF56" s="687"/>
      <c r="BBG56" s="687"/>
      <c r="BBH56" s="687"/>
      <c r="BBI56" s="687"/>
      <c r="BBJ56" s="687"/>
      <c r="BBK56" s="687"/>
      <c r="BBL56" s="687"/>
      <c r="BBM56" s="687"/>
      <c r="BBN56" s="687"/>
      <c r="BBO56" s="687"/>
      <c r="BBP56" s="687"/>
      <c r="BBQ56" s="687"/>
      <c r="BBR56" s="687"/>
      <c r="BBS56" s="687"/>
      <c r="BBT56" s="687"/>
      <c r="BBU56" s="687"/>
      <c r="BBV56" s="687"/>
      <c r="BBW56" s="687"/>
      <c r="BBX56" s="687"/>
      <c r="BBY56" s="687"/>
      <c r="BBZ56" s="687"/>
      <c r="BCA56" s="687"/>
      <c r="BCB56" s="687"/>
      <c r="BCC56" s="687"/>
      <c r="BCD56" s="687"/>
      <c r="BCE56" s="687"/>
      <c r="BCF56" s="687"/>
      <c r="BCG56" s="687"/>
      <c r="BCH56" s="687"/>
      <c r="BCI56" s="687"/>
      <c r="BCJ56" s="687"/>
      <c r="BCK56" s="687"/>
      <c r="BCL56" s="687"/>
      <c r="BCM56" s="687"/>
      <c r="BCN56" s="687"/>
      <c r="BCO56" s="687"/>
      <c r="BCP56" s="687"/>
      <c r="BCQ56" s="687"/>
      <c r="BCR56" s="687"/>
      <c r="BCS56" s="687"/>
      <c r="BCT56" s="687"/>
      <c r="BCU56" s="687"/>
      <c r="BCV56" s="687"/>
      <c r="BCW56" s="687"/>
      <c r="BCX56" s="687"/>
      <c r="BCY56" s="687"/>
      <c r="BCZ56" s="687"/>
      <c r="BDA56" s="687"/>
      <c r="BDB56" s="687"/>
      <c r="BDC56" s="687"/>
      <c r="BDD56" s="687"/>
      <c r="BDE56" s="687"/>
      <c r="BDF56" s="687"/>
      <c r="BDG56" s="687"/>
      <c r="BDH56" s="687"/>
      <c r="BDI56" s="687"/>
      <c r="BDJ56" s="687"/>
      <c r="BDK56" s="687"/>
      <c r="BDL56" s="687"/>
      <c r="BDM56" s="687"/>
      <c r="BDN56" s="687"/>
      <c r="BDO56" s="687"/>
      <c r="BDP56" s="687"/>
      <c r="BDQ56" s="687"/>
      <c r="BDR56" s="687"/>
      <c r="BDS56" s="687"/>
      <c r="BDT56" s="687"/>
      <c r="BDU56" s="687"/>
      <c r="BDV56" s="687"/>
      <c r="BDW56" s="687"/>
      <c r="BDX56" s="687"/>
      <c r="BDY56" s="687"/>
      <c r="BDZ56" s="687"/>
      <c r="BEA56" s="687"/>
      <c r="BEB56" s="687"/>
      <c r="BEC56" s="687"/>
      <c r="BED56" s="687"/>
      <c r="BEE56" s="687"/>
      <c r="BEF56" s="687"/>
      <c r="BEG56" s="687"/>
      <c r="BEH56" s="687"/>
      <c r="BEI56" s="687"/>
      <c r="BEJ56" s="687"/>
      <c r="BEK56" s="687"/>
      <c r="BEL56" s="687"/>
      <c r="BEM56" s="687"/>
      <c r="BEN56" s="687"/>
      <c r="BEO56" s="687"/>
      <c r="BEP56" s="687"/>
      <c r="BEQ56" s="687"/>
      <c r="BER56" s="687"/>
      <c r="BES56" s="687"/>
      <c r="BET56" s="687"/>
      <c r="BEU56" s="687"/>
      <c r="BEV56" s="687"/>
      <c r="BEW56" s="687"/>
      <c r="BEX56" s="687"/>
      <c r="BEY56" s="687"/>
      <c r="BEZ56" s="687"/>
      <c r="BFA56" s="687"/>
      <c r="BFB56" s="687"/>
      <c r="BFC56" s="687"/>
      <c r="BFD56" s="687"/>
      <c r="BFE56" s="687"/>
      <c r="BFF56" s="687"/>
      <c r="BFG56" s="687"/>
      <c r="BFH56" s="687"/>
      <c r="BFI56" s="687"/>
      <c r="BFJ56" s="687"/>
      <c r="BFK56" s="687"/>
      <c r="BFL56" s="687"/>
      <c r="BFM56" s="687"/>
      <c r="BFN56" s="687"/>
      <c r="BFO56" s="687"/>
      <c r="BFP56" s="687"/>
      <c r="BFQ56" s="687"/>
      <c r="BFR56" s="687"/>
      <c r="BFS56" s="687"/>
      <c r="BFT56" s="687"/>
      <c r="BFU56" s="687"/>
      <c r="BFV56" s="687"/>
      <c r="BFW56" s="687"/>
      <c r="BFX56" s="687"/>
      <c r="BFY56" s="687"/>
      <c r="BFZ56" s="687"/>
      <c r="BGA56" s="687"/>
      <c r="BGB56" s="687"/>
      <c r="BGC56" s="687"/>
      <c r="BGD56" s="687"/>
      <c r="BGE56" s="687"/>
      <c r="BGF56" s="687"/>
      <c r="BGG56" s="687"/>
      <c r="BGH56" s="687"/>
      <c r="BGI56" s="687"/>
      <c r="BGJ56" s="687"/>
      <c r="BGK56" s="687"/>
      <c r="BGL56" s="687"/>
      <c r="BGM56" s="687"/>
      <c r="BGN56" s="687"/>
      <c r="BGO56" s="687"/>
      <c r="BGP56" s="687"/>
      <c r="BGQ56" s="687"/>
      <c r="BGR56" s="687"/>
      <c r="BGS56" s="687"/>
      <c r="BGT56" s="687"/>
      <c r="BGU56" s="687"/>
      <c r="BGV56" s="687"/>
      <c r="BGW56" s="687"/>
      <c r="BGX56" s="687"/>
      <c r="BGY56" s="687"/>
      <c r="BGZ56" s="687"/>
      <c r="BHA56" s="687"/>
      <c r="BHB56" s="687"/>
      <c r="BHC56" s="687"/>
      <c r="BHD56" s="687"/>
      <c r="BHE56" s="687"/>
      <c r="BHF56" s="687"/>
      <c r="BHG56" s="687"/>
      <c r="BHH56" s="687"/>
      <c r="BHI56" s="687"/>
      <c r="BHJ56" s="687"/>
      <c r="BHK56" s="687"/>
      <c r="BHL56" s="687"/>
      <c r="BHM56" s="687"/>
      <c r="BHN56" s="687"/>
      <c r="BHO56" s="687"/>
      <c r="BHP56" s="687"/>
      <c r="BHQ56" s="687"/>
      <c r="BHR56" s="687"/>
      <c r="BHS56" s="687"/>
      <c r="BHT56" s="687"/>
      <c r="BHU56" s="687"/>
      <c r="BHV56" s="687"/>
      <c r="BHW56" s="687"/>
      <c r="BHX56" s="687"/>
      <c r="BHY56" s="687"/>
      <c r="BHZ56" s="687"/>
      <c r="BIA56" s="687"/>
      <c r="BIB56" s="687"/>
      <c r="BIC56" s="687"/>
      <c r="BID56" s="687"/>
      <c r="BIE56" s="687"/>
      <c r="BIF56" s="687"/>
      <c r="BIG56" s="687"/>
      <c r="BIH56" s="687"/>
      <c r="BII56" s="687"/>
      <c r="BIJ56" s="687"/>
      <c r="BIK56" s="687"/>
      <c r="BIL56" s="687"/>
      <c r="BIM56" s="687"/>
      <c r="BIN56" s="687"/>
      <c r="BIO56" s="687"/>
      <c r="BIP56" s="687"/>
      <c r="BIQ56" s="687"/>
      <c r="BIR56" s="687"/>
      <c r="BIS56" s="687"/>
      <c r="BIT56" s="687"/>
      <c r="BIU56" s="687"/>
      <c r="BIV56" s="687"/>
      <c r="BIW56" s="687"/>
      <c r="BIX56" s="687"/>
      <c r="BIY56" s="687"/>
      <c r="BIZ56" s="687"/>
      <c r="BJA56" s="687"/>
      <c r="BJB56" s="687"/>
      <c r="BJC56" s="687"/>
      <c r="BJD56" s="687"/>
      <c r="BJE56" s="687"/>
      <c r="BJF56" s="687"/>
      <c r="BJG56" s="687"/>
      <c r="BJH56" s="687"/>
      <c r="BJI56" s="687"/>
      <c r="BJJ56" s="687"/>
      <c r="BJK56" s="687"/>
      <c r="BJL56" s="687"/>
      <c r="BJM56" s="687"/>
      <c r="BJN56" s="687"/>
      <c r="BJO56" s="687"/>
      <c r="BJP56" s="687"/>
      <c r="BJQ56" s="687"/>
      <c r="BJR56" s="687"/>
      <c r="BJS56" s="687"/>
      <c r="BJT56" s="687"/>
      <c r="BJU56" s="687"/>
      <c r="BJV56" s="687"/>
      <c r="BJW56" s="687"/>
      <c r="BJX56" s="687"/>
      <c r="BJY56" s="687"/>
      <c r="BJZ56" s="687"/>
      <c r="BKA56" s="687"/>
      <c r="BKB56" s="687"/>
      <c r="BKC56" s="687"/>
      <c r="BKD56" s="687"/>
      <c r="BKE56" s="687"/>
      <c r="BKF56" s="687"/>
      <c r="BKG56" s="687"/>
      <c r="BKH56" s="687"/>
      <c r="BKI56" s="687"/>
      <c r="BKJ56" s="687"/>
      <c r="BKK56" s="687"/>
      <c r="BKL56" s="687"/>
      <c r="BKM56" s="687"/>
      <c r="BKN56" s="687"/>
      <c r="BKO56" s="687"/>
      <c r="BKP56" s="687"/>
      <c r="BKQ56" s="687"/>
      <c r="BKR56" s="687"/>
      <c r="BKS56" s="687"/>
      <c r="BKT56" s="687"/>
      <c r="BKU56" s="687"/>
      <c r="BKV56" s="687"/>
      <c r="BKW56" s="687"/>
      <c r="BKX56" s="687"/>
      <c r="BKY56" s="687"/>
      <c r="BKZ56" s="687"/>
      <c r="BLA56" s="687"/>
      <c r="BLB56" s="687"/>
      <c r="BLC56" s="687"/>
      <c r="BLD56" s="687"/>
      <c r="BLE56" s="687"/>
      <c r="BLF56" s="687"/>
      <c r="BLG56" s="687"/>
      <c r="BLH56" s="687"/>
      <c r="BLI56" s="687"/>
      <c r="BLJ56" s="687"/>
      <c r="BLK56" s="687"/>
      <c r="BLL56" s="687"/>
      <c r="BLM56" s="687"/>
      <c r="BLN56" s="687"/>
      <c r="BLO56" s="687"/>
      <c r="BLP56" s="687"/>
      <c r="BLQ56" s="687"/>
      <c r="BLR56" s="687"/>
      <c r="BLS56" s="687"/>
      <c r="BLT56" s="687"/>
      <c r="BLU56" s="687"/>
      <c r="BLV56" s="687"/>
      <c r="BLW56" s="687"/>
      <c r="BLX56" s="687"/>
      <c r="BLY56" s="687"/>
      <c r="BLZ56" s="687"/>
      <c r="BMA56" s="687"/>
      <c r="BMB56" s="687"/>
      <c r="BMC56" s="687"/>
      <c r="BMD56" s="687"/>
      <c r="BME56" s="687"/>
      <c r="BMF56" s="687"/>
      <c r="BMG56" s="687"/>
      <c r="BMH56" s="687"/>
      <c r="BMI56" s="687"/>
      <c r="BMJ56" s="687"/>
      <c r="BMK56" s="687"/>
      <c r="BML56" s="687"/>
      <c r="BMM56" s="687"/>
      <c r="BMN56" s="687"/>
      <c r="BMO56" s="687"/>
      <c r="BMP56" s="687"/>
      <c r="BMQ56" s="687"/>
      <c r="BMR56" s="687"/>
      <c r="BMS56" s="687"/>
      <c r="BMT56" s="687"/>
      <c r="BMU56" s="687"/>
      <c r="BMV56" s="687"/>
      <c r="BMW56" s="687"/>
      <c r="BMX56" s="687"/>
      <c r="BMY56" s="687"/>
      <c r="BMZ56" s="687"/>
      <c r="BNA56" s="687"/>
      <c r="BNB56" s="687"/>
      <c r="BNC56" s="687"/>
      <c r="BND56" s="687"/>
      <c r="BNE56" s="687"/>
      <c r="BNF56" s="687"/>
      <c r="BNG56" s="687"/>
      <c r="BNH56" s="687"/>
      <c r="BNI56" s="687"/>
      <c r="BNJ56" s="687"/>
      <c r="BNK56" s="687"/>
      <c r="BNL56" s="687"/>
      <c r="BNM56" s="687"/>
      <c r="BNN56" s="687"/>
      <c r="BNO56" s="687"/>
      <c r="BNP56" s="687"/>
      <c r="BNQ56" s="687"/>
      <c r="BNR56" s="687"/>
      <c r="BNS56" s="687"/>
      <c r="BNT56" s="687"/>
      <c r="BNU56" s="687"/>
      <c r="BNV56" s="687"/>
      <c r="BNW56" s="687"/>
      <c r="BNX56" s="687"/>
      <c r="BNY56" s="687"/>
      <c r="BNZ56" s="687"/>
      <c r="BOA56" s="687"/>
      <c r="BOB56" s="687"/>
      <c r="BOC56" s="687"/>
      <c r="BOD56" s="687"/>
      <c r="BOE56" s="687"/>
      <c r="BOF56" s="687"/>
      <c r="BOG56" s="687"/>
      <c r="BOH56" s="687"/>
      <c r="BOI56" s="687"/>
      <c r="BOJ56" s="687"/>
      <c r="BOK56" s="687"/>
      <c r="BOL56" s="687"/>
      <c r="BOM56" s="687"/>
      <c r="BON56" s="687"/>
      <c r="BOO56" s="687"/>
      <c r="BOP56" s="687"/>
      <c r="BOQ56" s="687"/>
      <c r="BOR56" s="687"/>
      <c r="BOS56" s="687"/>
      <c r="BOT56" s="687"/>
      <c r="BOU56" s="687"/>
      <c r="BOV56" s="687"/>
      <c r="BOW56" s="687"/>
      <c r="BOX56" s="687"/>
      <c r="BOY56" s="687"/>
      <c r="BOZ56" s="687"/>
      <c r="BPA56" s="687"/>
      <c r="BPB56" s="687"/>
      <c r="BPC56" s="687"/>
      <c r="BPD56" s="687"/>
      <c r="BPE56" s="687"/>
      <c r="BPF56" s="687"/>
      <c r="BPG56" s="687"/>
      <c r="BPH56" s="687"/>
      <c r="BPI56" s="687"/>
      <c r="BPJ56" s="687"/>
      <c r="BPK56" s="687"/>
      <c r="BPL56" s="687"/>
      <c r="BPM56" s="687"/>
      <c r="BPN56" s="687"/>
      <c r="BPO56" s="687"/>
      <c r="BPP56" s="687"/>
      <c r="BPQ56" s="687"/>
      <c r="BPR56" s="687"/>
      <c r="BPS56" s="687"/>
      <c r="BPT56" s="687"/>
      <c r="BPU56" s="687"/>
      <c r="BPV56" s="687"/>
      <c r="BPW56" s="687"/>
      <c r="BPX56" s="687"/>
      <c r="BPY56" s="687"/>
      <c r="BPZ56" s="687"/>
      <c r="BQA56" s="687"/>
      <c r="BQB56" s="687"/>
      <c r="BQC56" s="687"/>
      <c r="BQD56" s="687"/>
      <c r="BQE56" s="687"/>
      <c r="BQF56" s="687"/>
      <c r="BQG56" s="687"/>
      <c r="BQH56" s="687"/>
      <c r="BQI56" s="687"/>
      <c r="BQJ56" s="687"/>
      <c r="BQK56" s="687"/>
      <c r="BQL56" s="687"/>
      <c r="BQM56" s="687"/>
      <c r="BQN56" s="687"/>
      <c r="BQO56" s="687"/>
      <c r="BQP56" s="687"/>
      <c r="BQQ56" s="687"/>
      <c r="BQR56" s="687"/>
      <c r="BQS56" s="687"/>
      <c r="BQT56" s="687"/>
      <c r="BQU56" s="687"/>
      <c r="BQV56" s="687"/>
      <c r="BQW56" s="687"/>
      <c r="BQX56" s="687"/>
      <c r="BQY56" s="687"/>
      <c r="BQZ56" s="687"/>
      <c r="BRA56" s="687"/>
      <c r="BRB56" s="687"/>
      <c r="BRC56" s="687"/>
      <c r="BRD56" s="687"/>
      <c r="BRE56" s="687"/>
      <c r="BRF56" s="687"/>
      <c r="BRG56" s="687"/>
      <c r="BRH56" s="687"/>
      <c r="BRI56" s="687"/>
      <c r="BRJ56" s="687"/>
      <c r="BRK56" s="687"/>
      <c r="BRL56" s="687"/>
      <c r="BRM56" s="687"/>
      <c r="BRN56" s="687"/>
      <c r="BRO56" s="687"/>
      <c r="BRP56" s="687"/>
      <c r="BRQ56" s="687"/>
      <c r="BRR56" s="687"/>
      <c r="BRS56" s="687"/>
      <c r="BRT56" s="687"/>
      <c r="BRU56" s="687"/>
      <c r="BRV56" s="687"/>
      <c r="BRW56" s="687"/>
      <c r="BRX56" s="687"/>
      <c r="BRY56" s="687"/>
      <c r="BRZ56" s="687"/>
      <c r="BSA56" s="687"/>
      <c r="BSB56" s="687"/>
      <c r="BSC56" s="687"/>
      <c r="BSD56" s="687"/>
      <c r="BSE56" s="687"/>
      <c r="BSF56" s="687"/>
      <c r="BSG56" s="687"/>
      <c r="BSH56" s="687"/>
      <c r="BSI56" s="687"/>
      <c r="BSJ56" s="687"/>
      <c r="BSK56" s="687"/>
      <c r="BSL56" s="687"/>
      <c r="BSM56" s="687"/>
      <c r="BSN56" s="687"/>
      <c r="BSO56" s="687"/>
      <c r="BSP56" s="687"/>
      <c r="BSQ56" s="687"/>
      <c r="BSR56" s="687"/>
      <c r="BSS56" s="687"/>
      <c r="BST56" s="687"/>
      <c r="BSU56" s="687"/>
      <c r="BSV56" s="687"/>
      <c r="BSW56" s="687"/>
      <c r="BSX56" s="687"/>
      <c r="BSY56" s="687"/>
      <c r="BSZ56" s="687"/>
      <c r="BTA56" s="687"/>
      <c r="BTB56" s="687"/>
      <c r="BTC56" s="687"/>
      <c r="BTD56" s="687"/>
      <c r="BTE56" s="687"/>
      <c r="BTF56" s="687"/>
      <c r="BTG56" s="687"/>
      <c r="BTH56" s="687"/>
      <c r="BTI56" s="687"/>
      <c r="BTJ56" s="687"/>
      <c r="BTK56" s="687"/>
      <c r="BTL56" s="687"/>
      <c r="BTM56" s="687"/>
      <c r="BTN56" s="687"/>
      <c r="BTO56" s="687"/>
      <c r="BTP56" s="687"/>
      <c r="BTQ56" s="687"/>
      <c r="BTR56" s="687"/>
      <c r="BTS56" s="687"/>
      <c r="BTT56" s="687"/>
      <c r="BTU56" s="687"/>
      <c r="BTV56" s="687"/>
      <c r="BTW56" s="687"/>
      <c r="BTX56" s="687"/>
      <c r="BTY56" s="687"/>
      <c r="BTZ56" s="687"/>
      <c r="BUA56" s="687"/>
      <c r="BUB56" s="687"/>
      <c r="BUC56" s="687"/>
      <c r="BUD56" s="687"/>
      <c r="BUE56" s="687"/>
      <c r="BUF56" s="687"/>
      <c r="BUG56" s="687"/>
      <c r="BUH56" s="687"/>
      <c r="BUI56" s="687"/>
      <c r="BUJ56" s="687"/>
      <c r="BUK56" s="687"/>
      <c r="BUL56" s="687"/>
      <c r="BUM56" s="687"/>
      <c r="BUN56" s="687"/>
      <c r="BUO56" s="687"/>
      <c r="BUP56" s="687"/>
      <c r="BUQ56" s="687"/>
      <c r="BUR56" s="687"/>
      <c r="BUS56" s="687"/>
      <c r="BUT56" s="687"/>
      <c r="BUU56" s="687"/>
      <c r="BUV56" s="687"/>
      <c r="BUW56" s="687"/>
      <c r="BUX56" s="687"/>
      <c r="BUY56" s="687"/>
      <c r="BUZ56" s="687"/>
      <c r="BVA56" s="687"/>
      <c r="BVB56" s="687"/>
      <c r="BVC56" s="687"/>
      <c r="BVD56" s="687"/>
      <c r="BVE56" s="687"/>
      <c r="BVF56" s="687"/>
      <c r="BVG56" s="687"/>
      <c r="BVH56" s="687"/>
      <c r="BVI56" s="687"/>
      <c r="BVJ56" s="687"/>
      <c r="BVK56" s="687"/>
      <c r="BVL56" s="687"/>
      <c r="BVM56" s="687"/>
      <c r="BVN56" s="687"/>
      <c r="BVO56" s="687"/>
      <c r="BVP56" s="687"/>
      <c r="BVQ56" s="687"/>
      <c r="BVR56" s="687"/>
      <c r="BVS56" s="687"/>
      <c r="BVT56" s="687"/>
      <c r="BVU56" s="687"/>
      <c r="BVV56" s="687"/>
      <c r="BVW56" s="687"/>
      <c r="BVX56" s="687"/>
      <c r="BVY56" s="687"/>
      <c r="BVZ56" s="687"/>
      <c r="BWA56" s="687"/>
      <c r="BWB56" s="687"/>
      <c r="BWC56" s="687"/>
      <c r="BWD56" s="687"/>
      <c r="BWE56" s="687"/>
      <c r="BWF56" s="687"/>
      <c r="BWG56" s="687"/>
      <c r="BWH56" s="687"/>
      <c r="BWI56" s="687"/>
      <c r="BWJ56" s="687"/>
      <c r="BWK56" s="687"/>
      <c r="BWL56" s="687"/>
      <c r="BWM56" s="687"/>
      <c r="BWN56" s="687"/>
      <c r="BWO56" s="687"/>
      <c r="BWP56" s="687"/>
      <c r="BWQ56" s="687"/>
      <c r="BWR56" s="687"/>
      <c r="BWS56" s="687"/>
      <c r="BWT56" s="687"/>
      <c r="BWU56" s="687"/>
      <c r="BWV56" s="687"/>
      <c r="BWW56" s="687"/>
      <c r="BWX56" s="687"/>
      <c r="BWY56" s="687"/>
      <c r="BWZ56" s="687"/>
      <c r="BXA56" s="687"/>
      <c r="BXB56" s="687"/>
      <c r="BXC56" s="687"/>
      <c r="BXD56" s="687"/>
      <c r="BXE56" s="687"/>
      <c r="BXF56" s="687"/>
      <c r="BXG56" s="687"/>
      <c r="BXH56" s="687"/>
      <c r="BXI56" s="687"/>
      <c r="BXJ56" s="687"/>
      <c r="BXK56" s="687"/>
      <c r="BXL56" s="687"/>
      <c r="BXM56" s="687"/>
      <c r="BXN56" s="687"/>
      <c r="BXO56" s="687"/>
      <c r="BXP56" s="687"/>
      <c r="BXQ56" s="687"/>
      <c r="BXR56" s="687"/>
      <c r="BXS56" s="687"/>
      <c r="BXT56" s="687"/>
      <c r="BXU56" s="687"/>
      <c r="BXV56" s="687"/>
      <c r="BXW56" s="687"/>
      <c r="BXX56" s="687"/>
      <c r="BXY56" s="687"/>
      <c r="BXZ56" s="687"/>
      <c r="BYA56" s="687"/>
      <c r="BYB56" s="687"/>
      <c r="BYC56" s="687"/>
      <c r="BYD56" s="687"/>
      <c r="BYE56" s="687"/>
      <c r="BYF56" s="687"/>
      <c r="BYG56" s="687"/>
      <c r="BYH56" s="687"/>
      <c r="BYI56" s="687"/>
      <c r="BYJ56" s="687"/>
      <c r="BYK56" s="687"/>
      <c r="BYL56" s="687"/>
      <c r="BYM56" s="687"/>
      <c r="BYN56" s="687"/>
      <c r="BYO56" s="687"/>
      <c r="BYP56" s="687"/>
      <c r="BYQ56" s="687"/>
      <c r="BYR56" s="687"/>
      <c r="BYS56" s="687"/>
      <c r="BYT56" s="687"/>
      <c r="BYU56" s="687"/>
      <c r="BYV56" s="687"/>
      <c r="BYW56" s="687"/>
      <c r="BYX56" s="687"/>
      <c r="BYY56" s="687"/>
      <c r="BYZ56" s="687"/>
      <c r="BZA56" s="687"/>
      <c r="BZB56" s="687"/>
      <c r="BZC56" s="687"/>
      <c r="BZD56" s="687"/>
      <c r="BZE56" s="687"/>
      <c r="BZF56" s="687"/>
      <c r="BZG56" s="687"/>
      <c r="BZH56" s="687"/>
      <c r="BZI56" s="687"/>
      <c r="BZJ56" s="687"/>
      <c r="BZK56" s="687"/>
      <c r="BZL56" s="687"/>
      <c r="BZM56" s="687"/>
      <c r="BZN56" s="687"/>
      <c r="BZO56" s="687"/>
      <c r="BZP56" s="687"/>
      <c r="BZQ56" s="687"/>
      <c r="BZR56" s="687"/>
      <c r="BZS56" s="687"/>
      <c r="BZT56" s="687"/>
      <c r="BZU56" s="687"/>
      <c r="BZV56" s="687"/>
      <c r="BZW56" s="687"/>
      <c r="BZX56" s="687"/>
      <c r="BZY56" s="687"/>
      <c r="BZZ56" s="687"/>
      <c r="CAA56" s="687"/>
      <c r="CAB56" s="687"/>
      <c r="CAC56" s="687"/>
      <c r="CAD56" s="687"/>
      <c r="CAE56" s="687"/>
      <c r="CAF56" s="687"/>
      <c r="CAG56" s="687"/>
      <c r="CAH56" s="687"/>
      <c r="CAI56" s="687"/>
      <c r="CAJ56" s="687"/>
      <c r="CAK56" s="687"/>
      <c r="CAL56" s="687"/>
      <c r="CAM56" s="687"/>
      <c r="CAN56" s="687"/>
      <c r="CAO56" s="687"/>
      <c r="CAP56" s="687"/>
      <c r="CAQ56" s="687"/>
      <c r="CAR56" s="687"/>
      <c r="CAS56" s="687"/>
      <c r="CAT56" s="687"/>
      <c r="CAU56" s="687"/>
      <c r="CAV56" s="687"/>
      <c r="CAW56" s="687"/>
      <c r="CAX56" s="687"/>
      <c r="CAY56" s="687"/>
      <c r="CAZ56" s="687"/>
      <c r="CBA56" s="687"/>
      <c r="CBB56" s="687"/>
      <c r="CBC56" s="687"/>
      <c r="CBD56" s="687"/>
      <c r="CBE56" s="687"/>
      <c r="CBF56" s="687"/>
      <c r="CBG56" s="687"/>
      <c r="CBH56" s="687"/>
      <c r="CBI56" s="687"/>
      <c r="CBJ56" s="687"/>
      <c r="CBK56" s="687"/>
      <c r="CBL56" s="687"/>
      <c r="CBM56" s="687"/>
      <c r="CBN56" s="687"/>
      <c r="CBO56" s="687"/>
      <c r="CBP56" s="687"/>
      <c r="CBQ56" s="687"/>
      <c r="CBR56" s="687"/>
      <c r="CBS56" s="687"/>
      <c r="CBT56" s="687"/>
      <c r="CBU56" s="687"/>
      <c r="CBV56" s="687"/>
      <c r="CBW56" s="687"/>
      <c r="CBX56" s="687"/>
      <c r="CBY56" s="687"/>
      <c r="CBZ56" s="687"/>
      <c r="CCA56" s="687"/>
      <c r="CCB56" s="687"/>
      <c r="CCC56" s="687"/>
      <c r="CCD56" s="687"/>
      <c r="CCE56" s="687"/>
      <c r="CCF56" s="687"/>
      <c r="CCG56" s="687"/>
      <c r="CCH56" s="687"/>
      <c r="CCI56" s="687"/>
      <c r="CCJ56" s="687"/>
      <c r="CCK56" s="687"/>
      <c r="CCL56" s="687"/>
      <c r="CCM56" s="687"/>
      <c r="CCN56" s="687"/>
      <c r="CCO56" s="687"/>
      <c r="CCP56" s="687"/>
      <c r="CCQ56" s="687"/>
      <c r="CCR56" s="687"/>
      <c r="CCS56" s="687"/>
      <c r="CCT56" s="687"/>
      <c r="CCU56" s="687"/>
      <c r="CCV56" s="687"/>
      <c r="CCW56" s="687"/>
      <c r="CCX56" s="687"/>
      <c r="CCY56" s="687"/>
      <c r="CCZ56" s="687"/>
      <c r="CDA56" s="687"/>
      <c r="CDB56" s="687"/>
      <c r="CDC56" s="687"/>
      <c r="CDD56" s="687"/>
      <c r="CDE56" s="687"/>
      <c r="CDF56" s="687"/>
      <c r="CDG56" s="687"/>
      <c r="CDH56" s="687"/>
      <c r="CDI56" s="687"/>
      <c r="CDJ56" s="687"/>
      <c r="CDK56" s="687"/>
      <c r="CDL56" s="687"/>
      <c r="CDM56" s="687"/>
      <c r="CDN56" s="687"/>
      <c r="CDO56" s="687"/>
      <c r="CDP56" s="687"/>
      <c r="CDQ56" s="687"/>
      <c r="CDR56" s="687"/>
      <c r="CDS56" s="687"/>
      <c r="CDT56" s="687"/>
      <c r="CDU56" s="687"/>
      <c r="CDV56" s="687"/>
      <c r="CDW56" s="687"/>
      <c r="CDX56" s="687"/>
      <c r="CDY56" s="687"/>
      <c r="CDZ56" s="687"/>
      <c r="CEA56" s="687"/>
      <c r="CEB56" s="687"/>
      <c r="CEC56" s="687"/>
      <c r="CED56" s="687"/>
      <c r="CEE56" s="687"/>
      <c r="CEF56" s="687"/>
      <c r="CEG56" s="687"/>
      <c r="CEH56" s="687"/>
      <c r="CEI56" s="687"/>
      <c r="CEJ56" s="687"/>
      <c r="CEK56" s="687"/>
      <c r="CEL56" s="687"/>
      <c r="CEM56" s="687"/>
      <c r="CEN56" s="687"/>
      <c r="CEO56" s="687"/>
      <c r="CEP56" s="687"/>
      <c r="CEQ56" s="687"/>
      <c r="CER56" s="687"/>
      <c r="CES56" s="687"/>
      <c r="CET56" s="687"/>
      <c r="CEU56" s="687"/>
      <c r="CEV56" s="687"/>
      <c r="CEW56" s="687"/>
      <c r="CEX56" s="687"/>
      <c r="CEY56" s="687"/>
      <c r="CEZ56" s="687"/>
      <c r="CFA56" s="687"/>
      <c r="CFB56" s="687"/>
      <c r="CFC56" s="687"/>
      <c r="CFD56" s="687"/>
      <c r="CFE56" s="687"/>
      <c r="CFF56" s="687"/>
      <c r="CFG56" s="687"/>
      <c r="CFH56" s="687"/>
      <c r="CFI56" s="687"/>
      <c r="CFJ56" s="687"/>
      <c r="CFK56" s="687"/>
      <c r="CFL56" s="687"/>
      <c r="CFM56" s="687"/>
      <c r="CFN56" s="687"/>
      <c r="CFO56" s="687"/>
      <c r="CFP56" s="687"/>
      <c r="CFQ56" s="687"/>
      <c r="CFR56" s="687"/>
      <c r="CFS56" s="687"/>
      <c r="CFT56" s="687"/>
      <c r="CFU56" s="687"/>
      <c r="CFV56" s="687"/>
      <c r="CFW56" s="687"/>
      <c r="CFX56" s="687"/>
      <c r="CFY56" s="687"/>
      <c r="CFZ56" s="687"/>
      <c r="CGA56" s="687"/>
      <c r="CGB56" s="687"/>
      <c r="CGC56" s="687"/>
      <c r="CGD56" s="687"/>
      <c r="CGE56" s="687"/>
      <c r="CGF56" s="687"/>
      <c r="CGG56" s="687"/>
      <c r="CGH56" s="687"/>
      <c r="CGI56" s="687"/>
      <c r="CGJ56" s="687"/>
      <c r="CGK56" s="687"/>
      <c r="CGL56" s="687"/>
      <c r="CGM56" s="687"/>
      <c r="CGN56" s="687"/>
      <c r="CGO56" s="687"/>
      <c r="CGP56" s="687"/>
      <c r="CGQ56" s="687"/>
      <c r="CGR56" s="687"/>
      <c r="CGS56" s="687"/>
      <c r="CGT56" s="687"/>
      <c r="CGU56" s="687"/>
      <c r="CGV56" s="687"/>
      <c r="CGW56" s="687"/>
      <c r="CGX56" s="687"/>
      <c r="CGY56" s="687"/>
      <c r="CGZ56" s="687"/>
      <c r="CHA56" s="687"/>
      <c r="CHB56" s="687"/>
      <c r="CHC56" s="687"/>
      <c r="CHD56" s="687"/>
      <c r="CHE56" s="687"/>
      <c r="CHF56" s="687"/>
      <c r="CHG56" s="687"/>
      <c r="CHH56" s="687"/>
      <c r="CHI56" s="687"/>
      <c r="CHJ56" s="687"/>
      <c r="CHK56" s="687"/>
      <c r="CHL56" s="687"/>
      <c r="CHM56" s="687"/>
      <c r="CHN56" s="687"/>
      <c r="CHO56" s="687"/>
      <c r="CHP56" s="687"/>
      <c r="CHQ56" s="687"/>
      <c r="CHR56" s="687"/>
      <c r="CHS56" s="687"/>
      <c r="CHT56" s="687"/>
      <c r="CHU56" s="687"/>
      <c r="CHV56" s="687"/>
      <c r="CHW56" s="687"/>
      <c r="CHX56" s="687"/>
      <c r="CHY56" s="687"/>
      <c r="CHZ56" s="687"/>
      <c r="CIA56" s="687"/>
      <c r="CIB56" s="687"/>
      <c r="CIC56" s="687"/>
      <c r="CID56" s="687"/>
      <c r="CIE56" s="687"/>
      <c r="CIF56" s="687"/>
      <c r="CIG56" s="687"/>
      <c r="CIH56" s="687"/>
      <c r="CII56" s="687"/>
      <c r="CIJ56" s="687"/>
      <c r="CIK56" s="687"/>
      <c r="CIL56" s="687"/>
      <c r="CIM56" s="687"/>
      <c r="CIN56" s="687"/>
      <c r="CIO56" s="687"/>
      <c r="CIP56" s="687"/>
      <c r="CIQ56" s="687"/>
      <c r="CIR56" s="687"/>
      <c r="CIS56" s="687"/>
      <c r="CIT56" s="687"/>
      <c r="CIU56" s="687"/>
      <c r="CIV56" s="687"/>
      <c r="CIW56" s="687"/>
      <c r="CIX56" s="687"/>
      <c r="CIY56" s="687"/>
      <c r="CIZ56" s="687"/>
      <c r="CJA56" s="687"/>
      <c r="CJB56" s="687"/>
      <c r="CJC56" s="687"/>
      <c r="CJD56" s="687"/>
      <c r="CJE56" s="687"/>
      <c r="CJF56" s="687"/>
      <c r="CJG56" s="687"/>
      <c r="CJH56" s="687"/>
      <c r="CJI56" s="687"/>
      <c r="CJJ56" s="687"/>
      <c r="CJK56" s="687"/>
      <c r="CJL56" s="687"/>
      <c r="CJM56" s="687"/>
      <c r="CJN56" s="687"/>
      <c r="CJO56" s="687"/>
      <c r="CJP56" s="687"/>
      <c r="CJQ56" s="687"/>
      <c r="CJR56" s="687"/>
      <c r="CJS56" s="687"/>
      <c r="CJT56" s="687"/>
      <c r="CJU56" s="687"/>
      <c r="CJV56" s="687"/>
      <c r="CJW56" s="687"/>
      <c r="CJX56" s="687"/>
      <c r="CJY56" s="687"/>
      <c r="CJZ56" s="687"/>
      <c r="CKA56" s="687"/>
      <c r="CKB56" s="687"/>
      <c r="CKC56" s="687"/>
      <c r="CKD56" s="687"/>
      <c r="CKE56" s="687"/>
      <c r="CKF56" s="687"/>
      <c r="CKG56" s="687"/>
      <c r="CKH56" s="687"/>
      <c r="CKI56" s="687"/>
      <c r="CKJ56" s="687"/>
      <c r="CKK56" s="687"/>
      <c r="CKL56" s="687"/>
      <c r="CKM56" s="687"/>
      <c r="CKN56" s="687"/>
      <c r="CKO56" s="687"/>
      <c r="CKP56" s="687"/>
      <c r="CKQ56" s="687"/>
      <c r="CKR56" s="687"/>
      <c r="CKS56" s="687"/>
      <c r="CKT56" s="687"/>
      <c r="CKU56" s="687"/>
      <c r="CKV56" s="687"/>
      <c r="CKW56" s="687"/>
      <c r="CKX56" s="687"/>
      <c r="CKY56" s="687"/>
      <c r="CKZ56" s="687"/>
      <c r="CLA56" s="687"/>
      <c r="CLB56" s="687"/>
      <c r="CLC56" s="687"/>
      <c r="CLD56" s="687"/>
      <c r="CLE56" s="687"/>
      <c r="CLF56" s="687"/>
      <c r="CLG56" s="687"/>
      <c r="CLH56" s="687"/>
      <c r="CLI56" s="687"/>
      <c r="CLJ56" s="687"/>
      <c r="CLK56" s="687"/>
      <c r="CLL56" s="687"/>
      <c r="CLM56" s="687"/>
      <c r="CLN56" s="687"/>
      <c r="CLO56" s="687"/>
      <c r="CLP56" s="687"/>
      <c r="CLQ56" s="687"/>
      <c r="CLR56" s="687"/>
      <c r="CLS56" s="687"/>
      <c r="CLT56" s="687"/>
      <c r="CLU56" s="687"/>
      <c r="CLV56" s="687"/>
      <c r="CLW56" s="687"/>
      <c r="CLX56" s="687"/>
      <c r="CLY56" s="687"/>
      <c r="CLZ56" s="687"/>
      <c r="CMA56" s="687"/>
      <c r="CMB56" s="687"/>
      <c r="CMC56" s="687"/>
      <c r="CMD56" s="687"/>
      <c r="CME56" s="687"/>
      <c r="CMF56" s="687"/>
      <c r="CMG56" s="687"/>
      <c r="CMH56" s="687"/>
      <c r="CMI56" s="687"/>
      <c r="CMJ56" s="687"/>
      <c r="CMK56" s="687"/>
      <c r="CML56" s="687"/>
      <c r="CMM56" s="687"/>
      <c r="CMN56" s="687"/>
      <c r="CMO56" s="687"/>
      <c r="CMP56" s="687"/>
      <c r="CMQ56" s="687"/>
      <c r="CMR56" s="687"/>
      <c r="CMS56" s="687"/>
      <c r="CMT56" s="687"/>
      <c r="CMU56" s="687"/>
      <c r="CMV56" s="687"/>
      <c r="CMW56" s="687"/>
      <c r="CMX56" s="687"/>
      <c r="CMY56" s="687"/>
      <c r="CMZ56" s="687"/>
      <c r="CNA56" s="687"/>
      <c r="CNB56" s="687"/>
      <c r="CNC56" s="687"/>
      <c r="CND56" s="687"/>
      <c r="CNE56" s="687"/>
      <c r="CNF56" s="687"/>
      <c r="CNG56" s="687"/>
      <c r="CNH56" s="687"/>
      <c r="CNI56" s="687"/>
      <c r="CNJ56" s="687"/>
      <c r="CNK56" s="687"/>
      <c r="CNL56" s="687"/>
      <c r="CNM56" s="687"/>
      <c r="CNN56" s="687"/>
      <c r="CNO56" s="687"/>
      <c r="CNP56" s="687"/>
      <c r="CNQ56" s="687"/>
      <c r="CNR56" s="687"/>
      <c r="CNS56" s="687"/>
      <c r="CNT56" s="687"/>
      <c r="CNU56" s="687"/>
      <c r="CNV56" s="687"/>
      <c r="CNW56" s="687"/>
      <c r="CNX56" s="687"/>
      <c r="CNY56" s="687"/>
      <c r="CNZ56" s="687"/>
      <c r="COA56" s="687"/>
      <c r="COB56" s="687"/>
      <c r="COC56" s="687"/>
      <c r="COD56" s="687"/>
      <c r="COE56" s="687"/>
      <c r="COF56" s="687"/>
      <c r="COG56" s="687"/>
      <c r="COH56" s="687"/>
      <c r="COI56" s="687"/>
      <c r="COJ56" s="687"/>
      <c r="COK56" s="687"/>
      <c r="COL56" s="687"/>
      <c r="COM56" s="687"/>
      <c r="CON56" s="687"/>
      <c r="COO56" s="687"/>
      <c r="COP56" s="687"/>
      <c r="COQ56" s="687"/>
      <c r="COR56" s="687"/>
      <c r="COS56" s="687"/>
      <c r="COT56" s="687"/>
      <c r="COU56" s="687"/>
      <c r="COV56" s="687"/>
      <c r="COW56" s="687"/>
      <c r="COX56" s="687"/>
      <c r="COY56" s="687"/>
      <c r="COZ56" s="687"/>
      <c r="CPA56" s="687"/>
      <c r="CPB56" s="687"/>
      <c r="CPC56" s="687"/>
      <c r="CPD56" s="687"/>
      <c r="CPE56" s="687"/>
      <c r="CPF56" s="687"/>
      <c r="CPG56" s="687"/>
      <c r="CPH56" s="687"/>
      <c r="CPI56" s="687"/>
      <c r="CPJ56" s="687"/>
      <c r="CPK56" s="687"/>
      <c r="CPL56" s="687"/>
      <c r="CPM56" s="687"/>
      <c r="CPN56" s="687"/>
      <c r="CPO56" s="687"/>
      <c r="CPP56" s="687"/>
      <c r="CPQ56" s="687"/>
      <c r="CPR56" s="687"/>
      <c r="CPS56" s="687"/>
      <c r="CPT56" s="687"/>
      <c r="CPU56" s="687"/>
      <c r="CPV56" s="687"/>
      <c r="CPW56" s="687"/>
      <c r="CPX56" s="687"/>
      <c r="CPY56" s="687"/>
      <c r="CPZ56" s="687"/>
      <c r="CQA56" s="687"/>
      <c r="CQB56" s="687"/>
      <c r="CQC56" s="687"/>
      <c r="CQD56" s="687"/>
      <c r="CQE56" s="687"/>
      <c r="CQF56" s="687"/>
      <c r="CQG56" s="687"/>
      <c r="CQH56" s="687"/>
      <c r="CQI56" s="687"/>
      <c r="CQJ56" s="687"/>
      <c r="CQK56" s="687"/>
      <c r="CQL56" s="687"/>
      <c r="CQM56" s="687"/>
      <c r="CQN56" s="687"/>
      <c r="CQO56" s="687"/>
      <c r="CQP56" s="687"/>
      <c r="CQQ56" s="687"/>
      <c r="CQR56" s="687"/>
      <c r="CQS56" s="687"/>
      <c r="CQT56" s="687"/>
      <c r="CQU56" s="687"/>
      <c r="CQV56" s="687"/>
      <c r="CQW56" s="687"/>
      <c r="CQX56" s="687"/>
      <c r="CQY56" s="687"/>
      <c r="CQZ56" s="687"/>
      <c r="CRA56" s="687"/>
      <c r="CRB56" s="687"/>
      <c r="CRC56" s="687"/>
      <c r="CRD56" s="687"/>
      <c r="CRE56" s="687"/>
      <c r="CRF56" s="687"/>
      <c r="CRG56" s="687"/>
      <c r="CRH56" s="687"/>
      <c r="CRI56" s="687"/>
      <c r="CRJ56" s="687"/>
      <c r="CRK56" s="687"/>
      <c r="CRL56" s="687"/>
      <c r="CRM56" s="687"/>
      <c r="CRN56" s="687"/>
      <c r="CRO56" s="687"/>
      <c r="CRP56" s="687"/>
      <c r="CRQ56" s="687"/>
      <c r="CRR56" s="687"/>
      <c r="CRS56" s="687"/>
      <c r="CRT56" s="687"/>
      <c r="CRU56" s="687"/>
      <c r="CRV56" s="687"/>
      <c r="CRW56" s="687"/>
      <c r="CRX56" s="687"/>
      <c r="CRY56" s="687"/>
      <c r="CRZ56" s="687"/>
      <c r="CSA56" s="687"/>
      <c r="CSB56" s="687"/>
      <c r="CSC56" s="687"/>
      <c r="CSD56" s="687"/>
      <c r="CSE56" s="687"/>
      <c r="CSF56" s="687"/>
      <c r="CSG56" s="687"/>
      <c r="CSH56" s="687"/>
      <c r="CSI56" s="687"/>
      <c r="CSJ56" s="687"/>
      <c r="CSK56" s="687"/>
      <c r="CSL56" s="687"/>
      <c r="CSM56" s="687"/>
      <c r="CSN56" s="687"/>
      <c r="CSO56" s="687"/>
      <c r="CSP56" s="687"/>
      <c r="CSQ56" s="687"/>
      <c r="CSR56" s="687"/>
      <c r="CSS56" s="687"/>
      <c r="CST56" s="687"/>
      <c r="CSU56" s="687"/>
      <c r="CSV56" s="687"/>
      <c r="CSW56" s="687"/>
      <c r="CSX56" s="687"/>
      <c r="CSY56" s="687"/>
      <c r="CSZ56" s="687"/>
      <c r="CTA56" s="687"/>
      <c r="CTB56" s="687"/>
      <c r="CTC56" s="687"/>
      <c r="CTD56" s="687"/>
      <c r="CTE56" s="687"/>
      <c r="CTF56" s="687"/>
      <c r="CTG56" s="687"/>
      <c r="CTH56" s="687"/>
      <c r="CTI56" s="687"/>
      <c r="CTJ56" s="687"/>
      <c r="CTK56" s="687"/>
      <c r="CTL56" s="687"/>
      <c r="CTM56" s="687"/>
      <c r="CTN56" s="687"/>
      <c r="CTO56" s="687"/>
      <c r="CTP56" s="687"/>
      <c r="CTQ56" s="687"/>
      <c r="CTR56" s="687"/>
      <c r="CTS56" s="687"/>
      <c r="CTT56" s="687"/>
      <c r="CTU56" s="687"/>
      <c r="CTV56" s="687"/>
      <c r="CTW56" s="687"/>
      <c r="CTX56" s="687"/>
      <c r="CTY56" s="687"/>
      <c r="CTZ56" s="687"/>
      <c r="CUA56" s="687"/>
      <c r="CUB56" s="687"/>
      <c r="CUC56" s="687"/>
      <c r="CUD56" s="687"/>
      <c r="CUE56" s="687"/>
      <c r="CUF56" s="687"/>
      <c r="CUG56" s="687"/>
      <c r="CUH56" s="687"/>
      <c r="CUI56" s="687"/>
      <c r="CUJ56" s="687"/>
      <c r="CUK56" s="687"/>
      <c r="CUL56" s="687"/>
      <c r="CUM56" s="687"/>
      <c r="CUN56" s="687"/>
      <c r="CUO56" s="687"/>
      <c r="CUP56" s="687"/>
      <c r="CUQ56" s="687"/>
      <c r="CUR56" s="687"/>
      <c r="CUS56" s="687"/>
      <c r="CUT56" s="687"/>
      <c r="CUU56" s="687"/>
      <c r="CUV56" s="687"/>
      <c r="CUW56" s="687"/>
      <c r="CUX56" s="687"/>
      <c r="CUY56" s="687"/>
      <c r="CUZ56" s="687"/>
      <c r="CVA56" s="687"/>
      <c r="CVB56" s="687"/>
      <c r="CVC56" s="687"/>
      <c r="CVD56" s="687"/>
      <c r="CVE56" s="687"/>
      <c r="CVF56" s="687"/>
      <c r="CVG56" s="687"/>
      <c r="CVH56" s="687"/>
      <c r="CVI56" s="687"/>
      <c r="CVJ56" s="687"/>
      <c r="CVK56" s="687"/>
      <c r="CVL56" s="687"/>
      <c r="CVM56" s="687"/>
      <c r="CVN56" s="687"/>
      <c r="CVO56" s="687"/>
      <c r="CVP56" s="687"/>
      <c r="CVQ56" s="687"/>
      <c r="CVR56" s="687"/>
      <c r="CVS56" s="687"/>
      <c r="CVT56" s="687"/>
      <c r="CVU56" s="687"/>
      <c r="CVV56" s="687"/>
      <c r="CVW56" s="687"/>
      <c r="CVX56" s="687"/>
      <c r="CVY56" s="687"/>
      <c r="CVZ56" s="687"/>
      <c r="CWA56" s="687"/>
      <c r="CWB56" s="687"/>
      <c r="CWC56" s="687"/>
      <c r="CWD56" s="687"/>
      <c r="CWE56" s="687"/>
      <c r="CWF56" s="687"/>
      <c r="CWG56" s="687"/>
      <c r="CWH56" s="687"/>
      <c r="CWI56" s="687"/>
      <c r="CWJ56" s="687"/>
      <c r="CWK56" s="687"/>
      <c r="CWL56" s="687"/>
      <c r="CWM56" s="687"/>
      <c r="CWN56" s="687"/>
      <c r="CWO56" s="687"/>
      <c r="CWP56" s="687"/>
      <c r="CWQ56" s="687"/>
      <c r="CWR56" s="687"/>
      <c r="CWS56" s="687"/>
      <c r="CWT56" s="687"/>
      <c r="CWU56" s="687"/>
      <c r="CWV56" s="687"/>
      <c r="CWW56" s="687"/>
      <c r="CWX56" s="687"/>
      <c r="CWY56" s="687"/>
      <c r="CWZ56" s="687"/>
      <c r="CXA56" s="687"/>
      <c r="CXB56" s="687"/>
      <c r="CXC56" s="687"/>
      <c r="CXD56" s="687"/>
      <c r="CXE56" s="687"/>
      <c r="CXF56" s="687"/>
      <c r="CXG56" s="687"/>
      <c r="CXH56" s="687"/>
      <c r="CXI56" s="687"/>
      <c r="CXJ56" s="687"/>
      <c r="CXK56" s="687"/>
      <c r="CXL56" s="687"/>
      <c r="CXM56" s="687"/>
      <c r="CXN56" s="687"/>
      <c r="CXO56" s="687"/>
      <c r="CXP56" s="687"/>
      <c r="CXQ56" s="687"/>
      <c r="CXR56" s="687"/>
      <c r="CXS56" s="687"/>
      <c r="CXT56" s="687"/>
      <c r="CXU56" s="687"/>
      <c r="CXV56" s="687"/>
      <c r="CXW56" s="687"/>
      <c r="CXX56" s="687"/>
      <c r="CXY56" s="687"/>
      <c r="CXZ56" s="687"/>
      <c r="CYA56" s="687"/>
      <c r="CYB56" s="687"/>
      <c r="CYC56" s="687"/>
      <c r="CYD56" s="687"/>
      <c r="CYE56" s="687"/>
      <c r="CYF56" s="687"/>
      <c r="CYG56" s="687"/>
      <c r="CYH56" s="687"/>
      <c r="CYI56" s="687"/>
      <c r="CYJ56" s="687"/>
      <c r="CYK56" s="687"/>
      <c r="CYL56" s="687"/>
      <c r="CYM56" s="687"/>
      <c r="CYN56" s="687"/>
      <c r="CYO56" s="687"/>
      <c r="CYP56" s="687"/>
      <c r="CYQ56" s="687"/>
      <c r="CYR56" s="687"/>
      <c r="CYS56" s="687"/>
      <c r="CYT56" s="687"/>
      <c r="CYU56" s="687"/>
      <c r="CYV56" s="687"/>
      <c r="CYW56" s="687"/>
      <c r="CYX56" s="687"/>
      <c r="CYY56" s="687"/>
      <c r="CYZ56" s="687"/>
      <c r="CZA56" s="687"/>
      <c r="CZB56" s="687"/>
      <c r="CZC56" s="687"/>
      <c r="CZD56" s="687"/>
      <c r="CZE56" s="687"/>
      <c r="CZF56" s="687"/>
      <c r="CZG56" s="687"/>
      <c r="CZH56" s="687"/>
      <c r="CZI56" s="687"/>
      <c r="CZJ56" s="687"/>
      <c r="CZK56" s="687"/>
      <c r="CZL56" s="687"/>
      <c r="CZM56" s="687"/>
      <c r="CZN56" s="687"/>
      <c r="CZO56" s="687"/>
      <c r="CZP56" s="687"/>
      <c r="CZQ56" s="687"/>
      <c r="CZR56" s="687"/>
      <c r="CZS56" s="687"/>
      <c r="CZT56" s="687"/>
      <c r="CZU56" s="687"/>
      <c r="CZV56" s="687"/>
      <c r="CZW56" s="687"/>
      <c r="CZX56" s="687"/>
      <c r="CZY56" s="687"/>
      <c r="CZZ56" s="687"/>
      <c r="DAA56" s="687"/>
      <c r="DAB56" s="687"/>
      <c r="DAC56" s="687"/>
      <c r="DAD56" s="687"/>
      <c r="DAE56" s="687"/>
      <c r="DAF56" s="687"/>
      <c r="DAG56" s="687"/>
      <c r="DAH56" s="687"/>
      <c r="DAI56" s="687"/>
      <c r="DAJ56" s="687"/>
      <c r="DAK56" s="687"/>
      <c r="DAL56" s="687"/>
      <c r="DAM56" s="687"/>
      <c r="DAN56" s="687"/>
      <c r="DAO56" s="687"/>
      <c r="DAP56" s="687"/>
      <c r="DAQ56" s="687"/>
      <c r="DAR56" s="687"/>
      <c r="DAS56" s="687"/>
      <c r="DAT56" s="687"/>
      <c r="DAU56" s="687"/>
      <c r="DAV56" s="687"/>
      <c r="DAW56" s="687"/>
      <c r="DAX56" s="687"/>
      <c r="DAY56" s="687"/>
      <c r="DAZ56" s="687"/>
      <c r="DBA56" s="687"/>
      <c r="DBB56" s="687"/>
      <c r="DBC56" s="687"/>
      <c r="DBD56" s="687"/>
      <c r="DBE56" s="687"/>
      <c r="DBF56" s="687"/>
      <c r="DBG56" s="687"/>
      <c r="DBH56" s="687"/>
      <c r="DBI56" s="687"/>
      <c r="DBJ56" s="687"/>
      <c r="DBK56" s="687"/>
      <c r="DBL56" s="687"/>
      <c r="DBM56" s="687"/>
      <c r="DBN56" s="687"/>
      <c r="DBO56" s="687"/>
      <c r="DBP56" s="687"/>
      <c r="DBQ56" s="687"/>
      <c r="DBR56" s="687"/>
      <c r="DBS56" s="687"/>
      <c r="DBT56" s="687"/>
      <c r="DBU56" s="687"/>
      <c r="DBV56" s="687"/>
      <c r="DBW56" s="687"/>
      <c r="DBX56" s="687"/>
      <c r="DBY56" s="687"/>
      <c r="DBZ56" s="687"/>
      <c r="DCA56" s="687"/>
      <c r="DCB56" s="687"/>
      <c r="DCC56" s="687"/>
      <c r="DCD56" s="687"/>
      <c r="DCE56" s="687"/>
      <c r="DCF56" s="687"/>
      <c r="DCG56" s="687"/>
      <c r="DCH56" s="687"/>
      <c r="DCI56" s="687"/>
      <c r="DCJ56" s="687"/>
      <c r="DCK56" s="687"/>
      <c r="DCL56" s="687"/>
      <c r="DCM56" s="687"/>
      <c r="DCN56" s="687"/>
      <c r="DCO56" s="687"/>
      <c r="DCP56" s="687"/>
      <c r="DCQ56" s="687"/>
      <c r="DCR56" s="687"/>
      <c r="DCS56" s="687"/>
      <c r="DCT56" s="687"/>
      <c r="DCU56" s="687"/>
      <c r="DCV56" s="687"/>
      <c r="DCW56" s="687"/>
      <c r="DCX56" s="687"/>
      <c r="DCY56" s="687"/>
      <c r="DCZ56" s="687"/>
      <c r="DDA56" s="687"/>
      <c r="DDB56" s="687"/>
      <c r="DDC56" s="687"/>
      <c r="DDD56" s="687"/>
      <c r="DDE56" s="687"/>
      <c r="DDF56" s="687"/>
      <c r="DDG56" s="687"/>
      <c r="DDH56" s="687"/>
      <c r="DDI56" s="687"/>
      <c r="DDJ56" s="687"/>
      <c r="DDK56" s="687"/>
      <c r="DDL56" s="687"/>
      <c r="DDM56" s="687"/>
      <c r="DDN56" s="687"/>
      <c r="DDO56" s="687"/>
      <c r="DDP56" s="687"/>
      <c r="DDQ56" s="687"/>
      <c r="DDR56" s="687"/>
      <c r="DDS56" s="687"/>
      <c r="DDT56" s="687"/>
      <c r="DDU56" s="687"/>
      <c r="DDV56" s="687"/>
      <c r="DDW56" s="687"/>
      <c r="DDX56" s="687"/>
      <c r="DDY56" s="687"/>
      <c r="DDZ56" s="687"/>
      <c r="DEA56" s="687"/>
      <c r="DEB56" s="687"/>
      <c r="DEC56" s="687"/>
      <c r="DED56" s="687"/>
      <c r="DEE56" s="687"/>
      <c r="DEF56" s="687"/>
      <c r="DEG56" s="687"/>
      <c r="DEH56" s="687"/>
      <c r="DEI56" s="687"/>
      <c r="DEJ56" s="687"/>
      <c r="DEK56" s="687"/>
      <c r="DEL56" s="687"/>
      <c r="DEM56" s="687"/>
      <c r="DEN56" s="687"/>
      <c r="DEO56" s="687"/>
      <c r="DEP56" s="687"/>
      <c r="DEQ56" s="687"/>
      <c r="DER56" s="687"/>
      <c r="DES56" s="687"/>
      <c r="DET56" s="687"/>
      <c r="DEU56" s="687"/>
      <c r="DEV56" s="687"/>
      <c r="DEW56" s="687"/>
      <c r="DEX56" s="687"/>
      <c r="DEY56" s="687"/>
      <c r="DEZ56" s="687"/>
      <c r="DFA56" s="687"/>
      <c r="DFB56" s="687"/>
      <c r="DFC56" s="687"/>
      <c r="DFD56" s="687"/>
      <c r="DFE56" s="687"/>
      <c r="DFF56" s="687"/>
      <c r="DFG56" s="687"/>
      <c r="DFH56" s="687"/>
      <c r="DFI56" s="687"/>
      <c r="DFJ56" s="687"/>
      <c r="DFK56" s="687"/>
      <c r="DFL56" s="687"/>
      <c r="DFM56" s="687"/>
      <c r="DFN56" s="687"/>
      <c r="DFO56" s="687"/>
      <c r="DFP56" s="687"/>
      <c r="DFQ56" s="687"/>
      <c r="DFR56" s="687"/>
      <c r="DFS56" s="687"/>
      <c r="DFT56" s="687"/>
      <c r="DFU56" s="687"/>
      <c r="DFV56" s="687"/>
      <c r="DFW56" s="687"/>
      <c r="DFX56" s="687"/>
      <c r="DFY56" s="687"/>
      <c r="DFZ56" s="687"/>
      <c r="DGA56" s="687"/>
      <c r="DGB56" s="687"/>
      <c r="DGC56" s="687"/>
      <c r="DGD56" s="687"/>
      <c r="DGE56" s="687"/>
      <c r="DGF56" s="687"/>
      <c r="DGG56" s="687"/>
      <c r="DGH56" s="687"/>
      <c r="DGI56" s="687"/>
      <c r="DGJ56" s="687"/>
      <c r="DGK56" s="687"/>
      <c r="DGL56" s="687"/>
      <c r="DGM56" s="687"/>
      <c r="DGN56" s="687"/>
      <c r="DGO56" s="687"/>
      <c r="DGP56" s="687"/>
      <c r="DGQ56" s="687"/>
      <c r="DGR56" s="687"/>
      <c r="DGS56" s="687"/>
      <c r="DGT56" s="687"/>
      <c r="DGU56" s="687"/>
      <c r="DGV56" s="687"/>
      <c r="DGW56" s="687"/>
      <c r="DGX56" s="687"/>
      <c r="DGY56" s="687"/>
      <c r="DGZ56" s="687"/>
      <c r="DHA56" s="687"/>
      <c r="DHB56" s="687"/>
      <c r="DHC56" s="687"/>
      <c r="DHD56" s="687"/>
      <c r="DHE56" s="687"/>
      <c r="DHF56" s="687"/>
      <c r="DHG56" s="687"/>
      <c r="DHH56" s="687"/>
      <c r="DHI56" s="687"/>
      <c r="DHJ56" s="687"/>
      <c r="DHK56" s="687"/>
      <c r="DHL56" s="687"/>
      <c r="DHM56" s="687"/>
      <c r="DHN56" s="687"/>
      <c r="DHO56" s="687"/>
      <c r="DHP56" s="687"/>
      <c r="DHQ56" s="687"/>
      <c r="DHR56" s="687"/>
      <c r="DHS56" s="687"/>
      <c r="DHT56" s="687"/>
      <c r="DHU56" s="687"/>
      <c r="DHV56" s="687"/>
      <c r="DHW56" s="687"/>
      <c r="DHX56" s="687"/>
      <c r="DHY56" s="687"/>
      <c r="DHZ56" s="687"/>
      <c r="DIA56" s="687"/>
      <c r="DIB56" s="687"/>
      <c r="DIC56" s="687"/>
      <c r="DID56" s="687"/>
      <c r="DIE56" s="687"/>
      <c r="DIF56" s="687"/>
      <c r="DIG56" s="687"/>
      <c r="DIH56" s="687"/>
      <c r="DII56" s="687"/>
      <c r="DIJ56" s="687"/>
      <c r="DIK56" s="687"/>
      <c r="DIL56" s="687"/>
      <c r="DIM56" s="687"/>
      <c r="DIN56" s="687"/>
      <c r="DIO56" s="687"/>
      <c r="DIP56" s="687"/>
      <c r="DIQ56" s="687"/>
      <c r="DIR56" s="687"/>
      <c r="DIS56" s="687"/>
      <c r="DIT56" s="687"/>
      <c r="DIU56" s="687"/>
      <c r="DIV56" s="687"/>
      <c r="DIW56" s="687"/>
      <c r="DIX56" s="687"/>
      <c r="DIY56" s="687"/>
      <c r="DIZ56" s="687"/>
      <c r="DJA56" s="687"/>
      <c r="DJB56" s="687"/>
      <c r="DJC56" s="687"/>
      <c r="DJD56" s="687"/>
      <c r="DJE56" s="687"/>
      <c r="DJF56" s="687"/>
      <c r="DJG56" s="687"/>
      <c r="DJH56" s="687"/>
      <c r="DJI56" s="687"/>
      <c r="DJJ56" s="687"/>
      <c r="DJK56" s="687"/>
      <c r="DJL56" s="687"/>
      <c r="DJM56" s="687"/>
      <c r="DJN56" s="687"/>
      <c r="DJO56" s="687"/>
      <c r="DJP56" s="687"/>
      <c r="DJQ56" s="687"/>
      <c r="DJR56" s="687"/>
      <c r="DJS56" s="687"/>
      <c r="DJT56" s="687"/>
      <c r="DJU56" s="687"/>
      <c r="DJV56" s="687"/>
      <c r="DJW56" s="687"/>
      <c r="DJX56" s="687"/>
      <c r="DJY56" s="687"/>
      <c r="DJZ56" s="687"/>
      <c r="DKA56" s="687"/>
      <c r="DKB56" s="687"/>
      <c r="DKC56" s="687"/>
      <c r="DKD56" s="687"/>
      <c r="DKE56" s="687"/>
      <c r="DKF56" s="687"/>
      <c r="DKG56" s="687"/>
      <c r="DKH56" s="687"/>
      <c r="DKI56" s="687"/>
      <c r="DKJ56" s="687"/>
      <c r="DKK56" s="687"/>
      <c r="DKL56" s="687"/>
      <c r="DKM56" s="687"/>
      <c r="DKN56" s="687"/>
      <c r="DKO56" s="687"/>
      <c r="DKP56" s="687"/>
      <c r="DKQ56" s="687"/>
      <c r="DKR56" s="687"/>
      <c r="DKS56" s="687"/>
      <c r="DKT56" s="687"/>
      <c r="DKU56" s="687"/>
      <c r="DKV56" s="687"/>
      <c r="DKW56" s="687"/>
      <c r="DKX56" s="687"/>
      <c r="DKY56" s="687"/>
      <c r="DKZ56" s="687"/>
      <c r="DLA56" s="687"/>
      <c r="DLB56" s="687"/>
      <c r="DLC56" s="687"/>
      <c r="DLD56" s="687"/>
      <c r="DLE56" s="687"/>
      <c r="DLF56" s="687"/>
      <c r="DLG56" s="687"/>
      <c r="DLH56" s="687"/>
      <c r="DLI56" s="687"/>
      <c r="DLJ56" s="687"/>
      <c r="DLK56" s="687"/>
      <c r="DLL56" s="687"/>
      <c r="DLM56" s="687"/>
      <c r="DLN56" s="687"/>
      <c r="DLO56" s="687"/>
      <c r="DLP56" s="687"/>
      <c r="DLQ56" s="687"/>
      <c r="DLR56" s="687"/>
      <c r="DLS56" s="687"/>
      <c r="DLT56" s="687"/>
      <c r="DLU56" s="687"/>
      <c r="DLV56" s="687"/>
      <c r="DLW56" s="687"/>
      <c r="DLX56" s="687"/>
      <c r="DLY56" s="687"/>
      <c r="DLZ56" s="687"/>
      <c r="DMA56" s="687"/>
      <c r="DMB56" s="687"/>
      <c r="DMC56" s="687"/>
      <c r="DMD56" s="687"/>
      <c r="DME56" s="687"/>
      <c r="DMF56" s="687"/>
      <c r="DMG56" s="687"/>
      <c r="DMH56" s="687"/>
      <c r="DMI56" s="687"/>
      <c r="DMJ56" s="687"/>
      <c r="DMK56" s="687"/>
      <c r="DML56" s="687"/>
      <c r="DMM56" s="687"/>
      <c r="DMN56" s="687"/>
      <c r="DMO56" s="687"/>
      <c r="DMP56" s="687"/>
      <c r="DMQ56" s="687"/>
      <c r="DMR56" s="687"/>
      <c r="DMS56" s="687"/>
      <c r="DMT56" s="687"/>
      <c r="DMU56" s="687"/>
      <c r="DMV56" s="687"/>
      <c r="DMW56" s="687"/>
      <c r="DMX56" s="687"/>
      <c r="DMY56" s="687"/>
      <c r="DMZ56" s="687"/>
      <c r="DNA56" s="687"/>
      <c r="DNB56" s="687"/>
      <c r="DNC56" s="687"/>
      <c r="DND56" s="687"/>
      <c r="DNE56" s="687"/>
      <c r="DNF56" s="687"/>
      <c r="DNG56" s="687"/>
      <c r="DNH56" s="687"/>
      <c r="DNI56" s="687"/>
      <c r="DNJ56" s="687"/>
      <c r="DNK56" s="687"/>
      <c r="DNL56" s="687"/>
      <c r="DNM56" s="687"/>
      <c r="DNN56" s="687"/>
      <c r="DNO56" s="687"/>
      <c r="DNP56" s="687"/>
      <c r="DNQ56" s="687"/>
      <c r="DNR56" s="687"/>
      <c r="DNS56" s="687"/>
      <c r="DNT56" s="687"/>
      <c r="DNU56" s="687"/>
      <c r="DNV56" s="687"/>
      <c r="DNW56" s="687"/>
      <c r="DNX56" s="687"/>
      <c r="DNY56" s="687"/>
      <c r="DNZ56" s="687"/>
      <c r="DOA56" s="687"/>
      <c r="DOB56" s="687"/>
      <c r="DOC56" s="687"/>
      <c r="DOD56" s="687"/>
      <c r="DOE56" s="687"/>
      <c r="DOF56" s="687"/>
      <c r="DOG56" s="687"/>
      <c r="DOH56" s="687"/>
      <c r="DOI56" s="687"/>
      <c r="DOJ56" s="687"/>
      <c r="DOK56" s="687"/>
      <c r="DOL56" s="687"/>
      <c r="DOM56" s="687"/>
      <c r="DON56" s="687"/>
      <c r="DOO56" s="687"/>
      <c r="DOP56" s="687"/>
      <c r="DOQ56" s="687"/>
      <c r="DOR56" s="687"/>
      <c r="DOS56" s="687"/>
      <c r="DOT56" s="687"/>
      <c r="DOU56" s="687"/>
      <c r="DOV56" s="687"/>
      <c r="DOW56" s="687"/>
      <c r="DOX56" s="687"/>
      <c r="DOY56" s="687"/>
      <c r="DOZ56" s="687"/>
      <c r="DPA56" s="687"/>
      <c r="DPB56" s="687"/>
      <c r="DPC56" s="687"/>
      <c r="DPD56" s="687"/>
      <c r="DPE56" s="687"/>
      <c r="DPF56" s="687"/>
      <c r="DPG56" s="687"/>
      <c r="DPH56" s="687"/>
      <c r="DPI56" s="687"/>
      <c r="DPJ56" s="687"/>
      <c r="DPK56" s="687"/>
      <c r="DPL56" s="687"/>
      <c r="DPM56" s="687"/>
      <c r="DPN56" s="687"/>
      <c r="DPO56" s="687"/>
      <c r="DPP56" s="687"/>
      <c r="DPQ56" s="687"/>
      <c r="DPR56" s="687"/>
      <c r="DPS56" s="687"/>
      <c r="DPT56" s="687"/>
      <c r="DPU56" s="687"/>
      <c r="DPV56" s="687"/>
      <c r="DPW56" s="687"/>
      <c r="DPX56" s="687"/>
      <c r="DPY56" s="687"/>
      <c r="DPZ56" s="687"/>
      <c r="DQA56" s="687"/>
      <c r="DQB56" s="687"/>
      <c r="DQC56" s="687"/>
      <c r="DQD56" s="687"/>
      <c r="DQE56" s="687"/>
      <c r="DQF56" s="687"/>
      <c r="DQG56" s="687"/>
      <c r="DQH56" s="687"/>
      <c r="DQI56" s="687"/>
      <c r="DQJ56" s="687"/>
      <c r="DQK56" s="687"/>
      <c r="DQL56" s="687"/>
      <c r="DQM56" s="687"/>
      <c r="DQN56" s="687"/>
      <c r="DQO56" s="687"/>
      <c r="DQP56" s="687"/>
      <c r="DQQ56" s="687"/>
      <c r="DQR56" s="687"/>
      <c r="DQS56" s="687"/>
      <c r="DQT56" s="687"/>
      <c r="DQU56" s="687"/>
      <c r="DQV56" s="687"/>
      <c r="DQW56" s="687"/>
      <c r="DQX56" s="687"/>
      <c r="DQY56" s="687"/>
      <c r="DQZ56" s="687"/>
      <c r="DRA56" s="687"/>
      <c r="DRB56" s="687"/>
      <c r="DRC56" s="687"/>
      <c r="DRD56" s="687"/>
      <c r="DRE56" s="687"/>
      <c r="DRF56" s="687"/>
      <c r="DRG56" s="687"/>
      <c r="DRH56" s="687"/>
      <c r="DRI56" s="687"/>
      <c r="DRJ56" s="687"/>
      <c r="DRK56" s="687"/>
      <c r="DRL56" s="687"/>
      <c r="DRM56" s="687"/>
      <c r="DRN56" s="687"/>
      <c r="DRO56" s="687"/>
      <c r="DRP56" s="687"/>
      <c r="DRQ56" s="687"/>
      <c r="DRR56" s="687"/>
      <c r="DRS56" s="687"/>
      <c r="DRT56" s="687"/>
      <c r="DRU56" s="687"/>
      <c r="DRV56" s="687"/>
      <c r="DRW56" s="687"/>
      <c r="DRX56" s="687"/>
      <c r="DRY56" s="687"/>
      <c r="DRZ56" s="687"/>
      <c r="DSA56" s="687"/>
      <c r="DSB56" s="687"/>
      <c r="DSC56" s="687"/>
      <c r="DSD56" s="687"/>
      <c r="DSE56" s="687"/>
      <c r="DSF56" s="687"/>
      <c r="DSG56" s="687"/>
      <c r="DSH56" s="687"/>
      <c r="DSI56" s="687"/>
      <c r="DSJ56" s="687"/>
      <c r="DSK56" s="687"/>
      <c r="DSL56" s="687"/>
      <c r="DSM56" s="687"/>
      <c r="DSN56" s="687"/>
      <c r="DSO56" s="687"/>
      <c r="DSP56" s="687"/>
      <c r="DSQ56" s="687"/>
      <c r="DSR56" s="687"/>
      <c r="DSS56" s="687"/>
      <c r="DST56" s="687"/>
      <c r="DSU56" s="687"/>
      <c r="DSV56" s="687"/>
      <c r="DSW56" s="687"/>
      <c r="DSX56" s="687"/>
      <c r="DSY56" s="687"/>
      <c r="DSZ56" s="687"/>
      <c r="DTA56" s="687"/>
      <c r="DTB56" s="687"/>
      <c r="DTC56" s="687"/>
      <c r="DTD56" s="687"/>
      <c r="DTE56" s="687"/>
      <c r="DTF56" s="687"/>
      <c r="DTG56" s="687"/>
      <c r="DTH56" s="687"/>
      <c r="DTI56" s="687"/>
      <c r="DTJ56" s="687"/>
      <c r="DTK56" s="687"/>
      <c r="DTL56" s="687"/>
      <c r="DTM56" s="687"/>
      <c r="DTN56" s="687"/>
      <c r="DTO56" s="687"/>
      <c r="DTP56" s="687"/>
      <c r="DTQ56" s="687"/>
      <c r="DTR56" s="687"/>
      <c r="DTS56" s="687"/>
      <c r="DTT56" s="687"/>
      <c r="DTU56" s="687"/>
      <c r="DTV56" s="687"/>
      <c r="DTW56" s="687"/>
      <c r="DTX56" s="687"/>
      <c r="DTY56" s="687"/>
      <c r="DTZ56" s="687"/>
      <c r="DUA56" s="687"/>
      <c r="DUB56" s="687"/>
      <c r="DUC56" s="687"/>
      <c r="DUD56" s="687"/>
      <c r="DUE56" s="687"/>
      <c r="DUF56" s="687"/>
      <c r="DUG56" s="687"/>
      <c r="DUH56" s="687"/>
      <c r="DUI56" s="687"/>
      <c r="DUJ56" s="687"/>
      <c r="DUK56" s="687"/>
      <c r="DUL56" s="687"/>
      <c r="DUM56" s="687"/>
      <c r="DUN56" s="687"/>
      <c r="DUO56" s="687"/>
      <c r="DUP56" s="687"/>
      <c r="DUQ56" s="687"/>
      <c r="DUR56" s="687"/>
      <c r="DUS56" s="687"/>
      <c r="DUT56" s="687"/>
      <c r="DUU56" s="687"/>
      <c r="DUV56" s="687"/>
      <c r="DUW56" s="687"/>
      <c r="DUX56" s="687"/>
      <c r="DUY56" s="687"/>
      <c r="DUZ56" s="687"/>
      <c r="DVA56" s="687"/>
      <c r="DVB56" s="687"/>
      <c r="DVC56" s="687"/>
      <c r="DVD56" s="687"/>
      <c r="DVE56" s="687"/>
      <c r="DVF56" s="687"/>
      <c r="DVG56" s="687"/>
      <c r="DVH56" s="687"/>
      <c r="DVI56" s="687"/>
      <c r="DVJ56" s="687"/>
      <c r="DVK56" s="687"/>
      <c r="DVL56" s="687"/>
      <c r="DVM56" s="687"/>
      <c r="DVN56" s="687"/>
      <c r="DVO56" s="687"/>
      <c r="DVP56" s="687"/>
      <c r="DVQ56" s="687"/>
      <c r="DVR56" s="687"/>
      <c r="DVS56" s="687"/>
      <c r="DVT56" s="687"/>
      <c r="DVU56" s="687"/>
      <c r="DVV56" s="687"/>
      <c r="DVW56" s="687"/>
      <c r="DVX56" s="687"/>
      <c r="DVY56" s="687"/>
      <c r="DVZ56" s="687"/>
      <c r="DWA56" s="687"/>
      <c r="DWB56" s="687"/>
      <c r="DWC56" s="687"/>
      <c r="DWD56" s="687"/>
      <c r="DWE56" s="687"/>
      <c r="DWF56" s="687"/>
      <c r="DWG56" s="687"/>
      <c r="DWH56" s="687"/>
      <c r="DWI56" s="687"/>
      <c r="DWJ56" s="687"/>
      <c r="DWK56" s="687"/>
      <c r="DWL56" s="687"/>
      <c r="DWM56" s="687"/>
      <c r="DWN56" s="687"/>
      <c r="DWO56" s="687"/>
      <c r="DWP56" s="687"/>
      <c r="DWQ56" s="687"/>
      <c r="DWR56" s="687"/>
      <c r="DWS56" s="687"/>
      <c r="DWT56" s="687"/>
      <c r="DWU56" s="687"/>
      <c r="DWV56" s="687"/>
      <c r="DWW56" s="687"/>
      <c r="DWX56" s="687"/>
      <c r="DWY56" s="687"/>
      <c r="DWZ56" s="687"/>
      <c r="DXA56" s="687"/>
      <c r="DXB56" s="687"/>
      <c r="DXC56" s="687"/>
      <c r="DXD56" s="687"/>
      <c r="DXE56" s="687"/>
      <c r="DXF56" s="687"/>
      <c r="DXG56" s="687"/>
      <c r="DXH56" s="687"/>
      <c r="DXI56" s="687"/>
      <c r="DXJ56" s="687"/>
      <c r="DXK56" s="687"/>
      <c r="DXL56" s="687"/>
      <c r="DXM56" s="687"/>
      <c r="DXN56" s="687"/>
      <c r="DXO56" s="687"/>
      <c r="DXP56" s="687"/>
      <c r="DXQ56" s="687"/>
      <c r="DXR56" s="687"/>
      <c r="DXS56" s="687"/>
      <c r="DXT56" s="687"/>
      <c r="DXU56" s="687"/>
      <c r="DXV56" s="687"/>
      <c r="DXW56" s="687"/>
      <c r="DXX56" s="687"/>
      <c r="DXY56" s="687"/>
      <c r="DXZ56" s="687"/>
      <c r="DYA56" s="687"/>
      <c r="DYB56" s="687"/>
      <c r="DYC56" s="687"/>
      <c r="DYD56" s="687"/>
      <c r="DYE56" s="687"/>
      <c r="DYF56" s="687"/>
      <c r="DYG56" s="687"/>
      <c r="DYH56" s="687"/>
      <c r="DYI56" s="687"/>
      <c r="DYJ56" s="687"/>
      <c r="DYK56" s="687"/>
      <c r="DYL56" s="687"/>
      <c r="DYM56" s="687"/>
      <c r="DYN56" s="687"/>
      <c r="DYO56" s="687"/>
      <c r="DYP56" s="687"/>
      <c r="DYQ56" s="687"/>
      <c r="DYR56" s="687"/>
      <c r="DYS56" s="687"/>
      <c r="DYT56" s="687"/>
      <c r="DYU56" s="687"/>
      <c r="DYV56" s="687"/>
      <c r="DYW56" s="687"/>
      <c r="DYX56" s="687"/>
      <c r="DYY56" s="687"/>
      <c r="DYZ56" s="687"/>
      <c r="DZA56" s="687"/>
      <c r="DZB56" s="687"/>
      <c r="DZC56" s="687"/>
      <c r="DZD56" s="687"/>
      <c r="DZE56" s="687"/>
      <c r="DZF56" s="687"/>
      <c r="DZG56" s="687"/>
      <c r="DZH56" s="687"/>
      <c r="DZI56" s="687"/>
      <c r="DZJ56" s="687"/>
      <c r="DZK56" s="687"/>
      <c r="DZL56" s="687"/>
      <c r="DZM56" s="687"/>
      <c r="DZN56" s="687"/>
      <c r="DZO56" s="687"/>
      <c r="DZP56" s="687"/>
      <c r="DZQ56" s="687"/>
      <c r="DZR56" s="687"/>
      <c r="DZS56" s="687"/>
      <c r="DZT56" s="687"/>
      <c r="DZU56" s="687"/>
      <c r="DZV56" s="687"/>
      <c r="DZW56" s="687"/>
      <c r="DZX56" s="687"/>
      <c r="DZY56" s="687"/>
      <c r="DZZ56" s="687"/>
      <c r="EAA56" s="687"/>
      <c r="EAB56" s="687"/>
      <c r="EAC56" s="687"/>
      <c r="EAD56" s="687"/>
      <c r="EAE56" s="687"/>
      <c r="EAF56" s="687"/>
      <c r="EAG56" s="687"/>
      <c r="EAH56" s="687"/>
      <c r="EAI56" s="687"/>
      <c r="EAJ56" s="687"/>
      <c r="EAK56" s="687"/>
      <c r="EAL56" s="687"/>
      <c r="EAM56" s="687"/>
      <c r="EAN56" s="687"/>
      <c r="EAO56" s="687"/>
      <c r="EAP56" s="687"/>
      <c r="EAQ56" s="687"/>
      <c r="EAR56" s="687"/>
      <c r="EAS56" s="687"/>
      <c r="EAT56" s="687"/>
      <c r="EAU56" s="687"/>
      <c r="EAV56" s="687"/>
      <c r="EAW56" s="687"/>
      <c r="EAX56" s="687"/>
      <c r="EAY56" s="687"/>
      <c r="EAZ56" s="687"/>
      <c r="EBA56" s="687"/>
      <c r="EBB56" s="687"/>
      <c r="EBC56" s="687"/>
      <c r="EBD56" s="687"/>
      <c r="EBE56" s="687"/>
      <c r="EBF56" s="687"/>
      <c r="EBG56" s="687"/>
      <c r="EBH56" s="687"/>
      <c r="EBI56" s="687"/>
      <c r="EBJ56" s="687"/>
      <c r="EBK56" s="687"/>
      <c r="EBL56" s="687"/>
      <c r="EBM56" s="687"/>
      <c r="EBN56" s="687"/>
      <c r="EBO56" s="687"/>
      <c r="EBP56" s="687"/>
      <c r="EBQ56" s="687"/>
      <c r="EBR56" s="687"/>
      <c r="EBS56" s="687"/>
      <c r="EBT56" s="687"/>
      <c r="EBU56" s="687"/>
      <c r="EBV56" s="687"/>
      <c r="EBW56" s="687"/>
      <c r="EBX56" s="687"/>
      <c r="EBY56" s="687"/>
      <c r="EBZ56" s="687"/>
      <c r="ECA56" s="687"/>
      <c r="ECB56" s="687"/>
      <c r="ECC56" s="687"/>
      <c r="ECD56" s="687"/>
      <c r="ECE56" s="687"/>
      <c r="ECF56" s="687"/>
      <c r="ECG56" s="687"/>
      <c r="ECH56" s="687"/>
      <c r="ECI56" s="687"/>
      <c r="ECJ56" s="687"/>
      <c r="ECK56" s="687"/>
      <c r="ECL56" s="687"/>
      <c r="ECM56" s="687"/>
      <c r="ECN56" s="687"/>
      <c r="ECO56" s="687"/>
      <c r="ECP56" s="687"/>
      <c r="ECQ56" s="687"/>
      <c r="ECR56" s="687"/>
      <c r="ECS56" s="687"/>
      <c r="ECT56" s="687"/>
      <c r="ECU56" s="687"/>
      <c r="ECV56" s="687"/>
      <c r="ECW56" s="687"/>
      <c r="ECX56" s="687"/>
      <c r="ECY56" s="687"/>
      <c r="ECZ56" s="687"/>
      <c r="EDA56" s="687"/>
      <c r="EDB56" s="687"/>
      <c r="EDC56" s="687"/>
      <c r="EDD56" s="687"/>
      <c r="EDE56" s="687"/>
      <c r="EDF56" s="687"/>
      <c r="EDG56" s="687"/>
      <c r="EDH56" s="687"/>
      <c r="EDI56" s="687"/>
      <c r="EDJ56" s="687"/>
      <c r="EDK56" s="687"/>
      <c r="EDL56" s="687"/>
      <c r="EDM56" s="687"/>
      <c r="EDN56" s="687"/>
      <c r="EDO56" s="687"/>
      <c r="EDP56" s="687"/>
      <c r="EDQ56" s="687"/>
      <c r="EDR56" s="687"/>
      <c r="EDS56" s="687"/>
      <c r="EDT56" s="687"/>
      <c r="EDU56" s="687"/>
      <c r="EDV56" s="687"/>
      <c r="EDW56" s="687"/>
      <c r="EDX56" s="687"/>
      <c r="EDY56" s="687"/>
      <c r="EDZ56" s="687"/>
      <c r="EEA56" s="687"/>
      <c r="EEB56" s="687"/>
      <c r="EEC56" s="687"/>
      <c r="EED56" s="687"/>
      <c r="EEE56" s="687"/>
      <c r="EEF56" s="687"/>
      <c r="EEG56" s="687"/>
      <c r="EEH56" s="687"/>
      <c r="EEI56" s="687"/>
      <c r="EEJ56" s="687"/>
      <c r="EEK56" s="687"/>
      <c r="EEL56" s="687"/>
      <c r="EEM56" s="687"/>
      <c r="EEN56" s="687"/>
      <c r="EEO56" s="687"/>
      <c r="EEP56" s="687"/>
      <c r="EEQ56" s="687"/>
      <c r="EER56" s="687"/>
      <c r="EES56" s="687"/>
      <c r="EET56" s="687"/>
      <c r="EEU56" s="687"/>
      <c r="EEV56" s="687"/>
      <c r="EEW56" s="687"/>
      <c r="EEX56" s="687"/>
      <c r="EEY56" s="687"/>
      <c r="EEZ56" s="687"/>
      <c r="EFA56" s="687"/>
      <c r="EFB56" s="687"/>
      <c r="EFC56" s="687"/>
      <c r="EFD56" s="687"/>
      <c r="EFE56" s="687"/>
      <c r="EFF56" s="687"/>
      <c r="EFG56" s="687"/>
      <c r="EFH56" s="687"/>
      <c r="EFI56" s="687"/>
      <c r="EFJ56" s="687"/>
      <c r="EFK56" s="687"/>
      <c r="EFL56" s="687"/>
      <c r="EFM56" s="687"/>
      <c r="EFN56" s="687"/>
      <c r="EFO56" s="687"/>
      <c r="EFP56" s="687"/>
      <c r="EFQ56" s="687"/>
      <c r="EFR56" s="687"/>
      <c r="EFS56" s="687"/>
      <c r="EFT56" s="687"/>
      <c r="EFU56" s="687"/>
      <c r="EFV56" s="687"/>
      <c r="EFW56" s="687"/>
      <c r="EFX56" s="687"/>
      <c r="EFY56" s="687"/>
      <c r="EFZ56" s="687"/>
      <c r="EGA56" s="687"/>
      <c r="EGB56" s="687"/>
      <c r="EGC56" s="687"/>
      <c r="EGD56" s="687"/>
      <c r="EGE56" s="687"/>
      <c r="EGF56" s="687"/>
      <c r="EGG56" s="687"/>
      <c r="EGH56" s="687"/>
      <c r="EGI56" s="687"/>
      <c r="EGJ56" s="687"/>
      <c r="EGK56" s="687"/>
      <c r="EGL56" s="687"/>
      <c r="EGM56" s="687"/>
      <c r="EGN56" s="687"/>
      <c r="EGO56" s="687"/>
      <c r="EGP56" s="687"/>
      <c r="EGQ56" s="687"/>
      <c r="EGR56" s="687"/>
      <c r="EGS56" s="687"/>
      <c r="EGT56" s="687"/>
      <c r="EGU56" s="687"/>
      <c r="EGV56" s="687"/>
      <c r="EGW56" s="687"/>
      <c r="EGX56" s="687"/>
      <c r="EGY56" s="687"/>
      <c r="EGZ56" s="687"/>
      <c r="EHA56" s="687"/>
      <c r="EHB56" s="687"/>
      <c r="EHC56" s="687"/>
      <c r="EHD56" s="687"/>
      <c r="EHE56" s="687"/>
      <c r="EHF56" s="687"/>
      <c r="EHG56" s="687"/>
      <c r="EHH56" s="687"/>
      <c r="EHI56" s="687"/>
      <c r="EHJ56" s="687"/>
      <c r="EHK56" s="687"/>
      <c r="EHL56" s="687"/>
      <c r="EHM56" s="687"/>
      <c r="EHN56" s="687"/>
      <c r="EHO56" s="687"/>
      <c r="EHP56" s="687"/>
      <c r="EHQ56" s="687"/>
      <c r="EHR56" s="687"/>
      <c r="EHS56" s="687"/>
      <c r="EHT56" s="687"/>
      <c r="EHU56" s="687"/>
      <c r="EHV56" s="687"/>
      <c r="EHW56" s="687"/>
      <c r="EHX56" s="687"/>
      <c r="EHY56" s="687"/>
      <c r="EHZ56" s="687"/>
      <c r="EIA56" s="687"/>
      <c r="EIB56" s="687"/>
      <c r="EIC56" s="687"/>
      <c r="EID56" s="687"/>
      <c r="EIE56" s="687"/>
      <c r="EIF56" s="687"/>
      <c r="EIG56" s="687"/>
      <c r="EIH56" s="687"/>
      <c r="EII56" s="687"/>
      <c r="EIJ56" s="687"/>
      <c r="EIK56" s="687"/>
      <c r="EIL56" s="687"/>
      <c r="EIM56" s="687"/>
      <c r="EIN56" s="687"/>
      <c r="EIO56" s="687"/>
      <c r="EIP56" s="687"/>
      <c r="EIQ56" s="687"/>
      <c r="EIR56" s="687"/>
      <c r="EIS56" s="687"/>
      <c r="EIT56" s="687"/>
      <c r="EIU56" s="687"/>
      <c r="EIV56" s="687"/>
      <c r="EIW56" s="687"/>
      <c r="EIX56" s="687"/>
      <c r="EIY56" s="687"/>
      <c r="EIZ56" s="687"/>
      <c r="EJA56" s="687"/>
      <c r="EJB56" s="687"/>
      <c r="EJC56" s="687"/>
      <c r="EJD56" s="687"/>
      <c r="EJE56" s="687"/>
      <c r="EJF56" s="687"/>
      <c r="EJG56" s="687"/>
      <c r="EJH56" s="687"/>
      <c r="EJI56" s="687"/>
      <c r="EJJ56" s="687"/>
      <c r="EJK56" s="687"/>
      <c r="EJL56" s="687"/>
      <c r="EJM56" s="687"/>
      <c r="EJN56" s="687"/>
      <c r="EJO56" s="687"/>
      <c r="EJP56" s="687"/>
      <c r="EJQ56" s="687"/>
      <c r="EJR56" s="687"/>
      <c r="EJS56" s="687"/>
      <c r="EJT56" s="687"/>
      <c r="EJU56" s="687"/>
      <c r="EJV56" s="687"/>
      <c r="EJW56" s="687"/>
      <c r="EJX56" s="687"/>
      <c r="EJY56" s="687"/>
      <c r="EJZ56" s="687"/>
      <c r="EKA56" s="687"/>
      <c r="EKB56" s="687"/>
      <c r="EKC56" s="687"/>
      <c r="EKD56" s="687"/>
      <c r="EKE56" s="687"/>
      <c r="EKF56" s="687"/>
      <c r="EKG56" s="687"/>
      <c r="EKH56" s="687"/>
      <c r="EKI56" s="687"/>
      <c r="EKJ56" s="687"/>
      <c r="EKK56" s="687"/>
      <c r="EKL56" s="687"/>
      <c r="EKM56" s="687"/>
      <c r="EKN56" s="687"/>
      <c r="EKO56" s="687"/>
      <c r="EKP56" s="687"/>
      <c r="EKQ56" s="687"/>
      <c r="EKR56" s="687"/>
      <c r="EKS56" s="687"/>
      <c r="EKT56" s="687"/>
      <c r="EKU56" s="687"/>
      <c r="EKV56" s="687"/>
      <c r="EKW56" s="687"/>
      <c r="EKX56" s="687"/>
      <c r="EKY56" s="687"/>
      <c r="EKZ56" s="687"/>
      <c r="ELA56" s="687"/>
      <c r="ELB56" s="687"/>
      <c r="ELC56" s="687"/>
      <c r="ELD56" s="687"/>
      <c r="ELE56" s="687"/>
      <c r="ELF56" s="687"/>
      <c r="ELG56" s="687"/>
      <c r="ELH56" s="687"/>
      <c r="ELI56" s="687"/>
      <c r="ELJ56" s="687"/>
      <c r="ELK56" s="687"/>
      <c r="ELL56" s="687"/>
      <c r="ELM56" s="687"/>
      <c r="ELN56" s="687"/>
      <c r="ELO56" s="687"/>
      <c r="ELP56" s="687"/>
      <c r="ELQ56" s="687"/>
      <c r="ELR56" s="687"/>
      <c r="ELS56" s="687"/>
      <c r="ELT56" s="687"/>
      <c r="ELU56" s="687"/>
      <c r="ELV56" s="687"/>
      <c r="ELW56" s="687"/>
      <c r="ELX56" s="687"/>
      <c r="ELY56" s="687"/>
      <c r="ELZ56" s="687"/>
      <c r="EMA56" s="687"/>
      <c r="EMB56" s="687"/>
      <c r="EMC56" s="687"/>
      <c r="EMD56" s="687"/>
      <c r="EME56" s="687"/>
      <c r="EMF56" s="687"/>
      <c r="EMG56" s="687"/>
      <c r="EMH56" s="687"/>
      <c r="EMI56" s="687"/>
      <c r="EMJ56" s="687"/>
      <c r="EMK56" s="687"/>
      <c r="EML56" s="687"/>
      <c r="EMM56" s="687"/>
      <c r="EMN56" s="687"/>
      <c r="EMO56" s="687"/>
      <c r="EMP56" s="687"/>
      <c r="EMQ56" s="687"/>
      <c r="EMR56" s="687"/>
      <c r="EMS56" s="687"/>
      <c r="EMT56" s="687"/>
      <c r="EMU56" s="687"/>
      <c r="EMV56" s="687"/>
      <c r="EMW56" s="687"/>
      <c r="EMX56" s="687"/>
      <c r="EMY56" s="687"/>
      <c r="EMZ56" s="687"/>
      <c r="ENA56" s="687"/>
      <c r="ENB56" s="687"/>
      <c r="ENC56" s="687"/>
      <c r="END56" s="687"/>
      <c r="ENE56" s="687"/>
      <c r="ENF56" s="687"/>
      <c r="ENG56" s="687"/>
      <c r="ENH56" s="687"/>
      <c r="ENI56" s="687"/>
      <c r="ENJ56" s="687"/>
      <c r="ENK56" s="687"/>
      <c r="ENL56" s="687"/>
      <c r="ENM56" s="687"/>
      <c r="ENN56" s="687"/>
      <c r="ENO56" s="687"/>
      <c r="ENP56" s="687"/>
      <c r="ENQ56" s="687"/>
      <c r="ENR56" s="687"/>
      <c r="ENS56" s="687"/>
      <c r="ENT56" s="687"/>
      <c r="ENU56" s="687"/>
      <c r="ENV56" s="687"/>
      <c r="ENW56" s="687"/>
      <c r="ENX56" s="687"/>
      <c r="ENY56" s="687"/>
      <c r="ENZ56" s="687"/>
      <c r="EOA56" s="687"/>
      <c r="EOB56" s="687"/>
      <c r="EOC56" s="687"/>
      <c r="EOD56" s="687"/>
      <c r="EOE56" s="687"/>
      <c r="EOF56" s="687"/>
      <c r="EOG56" s="687"/>
      <c r="EOH56" s="687"/>
      <c r="EOI56" s="687"/>
      <c r="EOJ56" s="687"/>
      <c r="EOK56" s="687"/>
      <c r="EOL56" s="687"/>
      <c r="EOM56" s="687"/>
      <c r="EON56" s="687"/>
      <c r="EOO56" s="687"/>
      <c r="EOP56" s="687"/>
      <c r="EOQ56" s="687"/>
      <c r="EOR56" s="687"/>
      <c r="EOS56" s="687"/>
      <c r="EOT56" s="687"/>
      <c r="EOU56" s="687"/>
      <c r="EOV56" s="687"/>
      <c r="EOW56" s="687"/>
      <c r="EOX56" s="687"/>
      <c r="EOY56" s="687"/>
      <c r="EOZ56" s="687"/>
      <c r="EPA56" s="687"/>
      <c r="EPB56" s="687"/>
      <c r="EPC56" s="687"/>
      <c r="EPD56" s="687"/>
      <c r="EPE56" s="687"/>
      <c r="EPF56" s="687"/>
      <c r="EPG56" s="687"/>
      <c r="EPH56" s="687"/>
      <c r="EPI56" s="687"/>
      <c r="EPJ56" s="687"/>
      <c r="EPK56" s="687"/>
      <c r="EPL56" s="687"/>
      <c r="EPM56" s="687"/>
      <c r="EPN56" s="687"/>
      <c r="EPO56" s="687"/>
      <c r="EPP56" s="687"/>
      <c r="EPQ56" s="687"/>
      <c r="EPR56" s="687"/>
      <c r="EPS56" s="687"/>
      <c r="EPT56" s="687"/>
      <c r="EPU56" s="687"/>
      <c r="EPV56" s="687"/>
      <c r="EPW56" s="687"/>
      <c r="EPX56" s="687"/>
      <c r="EPY56" s="687"/>
      <c r="EPZ56" s="687"/>
      <c r="EQA56" s="687"/>
      <c r="EQB56" s="687"/>
      <c r="EQC56" s="687"/>
      <c r="EQD56" s="687"/>
      <c r="EQE56" s="687"/>
      <c r="EQF56" s="687"/>
      <c r="EQG56" s="687"/>
      <c r="EQH56" s="687"/>
      <c r="EQI56" s="687"/>
      <c r="EQJ56" s="687"/>
      <c r="EQK56" s="687"/>
      <c r="EQL56" s="687"/>
      <c r="EQM56" s="687"/>
      <c r="EQN56" s="687"/>
      <c r="EQO56" s="687"/>
      <c r="EQP56" s="687"/>
      <c r="EQQ56" s="687"/>
      <c r="EQR56" s="687"/>
      <c r="EQS56" s="687"/>
      <c r="EQT56" s="687"/>
      <c r="EQU56" s="687"/>
      <c r="EQV56" s="687"/>
      <c r="EQW56" s="687"/>
      <c r="EQX56" s="687"/>
      <c r="EQY56" s="687"/>
      <c r="EQZ56" s="687"/>
      <c r="ERA56" s="687"/>
      <c r="ERB56" s="687"/>
      <c r="ERC56" s="687"/>
      <c r="ERD56" s="687"/>
      <c r="ERE56" s="687"/>
      <c r="ERF56" s="687"/>
      <c r="ERG56" s="687"/>
      <c r="ERH56" s="687"/>
      <c r="ERI56" s="687"/>
      <c r="ERJ56" s="687"/>
      <c r="ERK56" s="687"/>
      <c r="ERL56" s="687"/>
      <c r="ERM56" s="687"/>
      <c r="ERN56" s="687"/>
      <c r="ERO56" s="687"/>
      <c r="ERP56" s="687"/>
      <c r="ERQ56" s="687"/>
      <c r="ERR56" s="687"/>
      <c r="ERS56" s="687"/>
      <c r="ERT56" s="687"/>
      <c r="ERU56" s="687"/>
      <c r="ERV56" s="687"/>
      <c r="ERW56" s="687"/>
      <c r="ERX56" s="687"/>
      <c r="ERY56" s="687"/>
      <c r="ERZ56" s="687"/>
      <c r="ESA56" s="687"/>
      <c r="ESB56" s="687"/>
      <c r="ESC56" s="687"/>
      <c r="ESD56" s="687"/>
      <c r="ESE56" s="687"/>
      <c r="ESF56" s="687"/>
      <c r="ESG56" s="687"/>
      <c r="ESH56" s="687"/>
      <c r="ESI56" s="687"/>
      <c r="ESJ56" s="687"/>
      <c r="ESK56" s="687"/>
      <c r="ESL56" s="687"/>
      <c r="ESM56" s="687"/>
      <c r="ESN56" s="687"/>
      <c r="ESO56" s="687"/>
      <c r="ESP56" s="687"/>
      <c r="ESQ56" s="687"/>
      <c r="ESR56" s="687"/>
      <c r="ESS56" s="687"/>
      <c r="EST56" s="687"/>
      <c r="ESU56" s="687"/>
      <c r="ESV56" s="687"/>
      <c r="ESW56" s="687"/>
      <c r="ESX56" s="687"/>
      <c r="ESY56" s="687"/>
      <c r="ESZ56" s="687"/>
      <c r="ETA56" s="687"/>
      <c r="ETB56" s="687"/>
      <c r="ETC56" s="687"/>
      <c r="ETD56" s="687"/>
      <c r="ETE56" s="687"/>
      <c r="ETF56" s="687"/>
      <c r="ETG56" s="687"/>
      <c r="ETH56" s="687"/>
      <c r="ETI56" s="687"/>
      <c r="ETJ56" s="687"/>
      <c r="ETK56" s="687"/>
      <c r="ETL56" s="687"/>
      <c r="ETM56" s="687"/>
      <c r="ETN56" s="687"/>
      <c r="ETO56" s="687"/>
      <c r="ETP56" s="687"/>
      <c r="ETQ56" s="687"/>
      <c r="ETR56" s="687"/>
      <c r="ETS56" s="687"/>
      <c r="ETT56" s="687"/>
      <c r="ETU56" s="687"/>
      <c r="ETV56" s="687"/>
      <c r="ETW56" s="687"/>
      <c r="ETX56" s="687"/>
      <c r="ETY56" s="687"/>
      <c r="ETZ56" s="687"/>
      <c r="EUA56" s="687"/>
      <c r="EUB56" s="687"/>
      <c r="EUC56" s="687"/>
      <c r="EUD56" s="687"/>
      <c r="EUE56" s="687"/>
      <c r="EUF56" s="687"/>
      <c r="EUG56" s="687"/>
      <c r="EUH56" s="687"/>
      <c r="EUI56" s="687"/>
      <c r="EUJ56" s="687"/>
      <c r="EUK56" s="687"/>
      <c r="EUL56" s="687"/>
      <c r="EUM56" s="687"/>
      <c r="EUN56" s="687"/>
      <c r="EUO56" s="687"/>
      <c r="EUP56" s="687"/>
      <c r="EUQ56" s="687"/>
      <c r="EUR56" s="687"/>
      <c r="EUS56" s="687"/>
      <c r="EUT56" s="687"/>
      <c r="EUU56" s="687"/>
      <c r="EUV56" s="687"/>
      <c r="EUW56" s="687"/>
      <c r="EUX56" s="687"/>
      <c r="EUY56" s="687"/>
      <c r="EUZ56" s="687"/>
      <c r="EVA56" s="687"/>
      <c r="EVB56" s="687"/>
      <c r="EVC56" s="687"/>
      <c r="EVD56" s="687"/>
      <c r="EVE56" s="687"/>
      <c r="EVF56" s="687"/>
      <c r="EVG56" s="687"/>
      <c r="EVH56" s="687"/>
      <c r="EVI56" s="687"/>
      <c r="EVJ56" s="687"/>
      <c r="EVK56" s="687"/>
      <c r="EVL56" s="687"/>
      <c r="EVM56" s="687"/>
      <c r="EVN56" s="687"/>
      <c r="EVO56" s="687"/>
      <c r="EVP56" s="687"/>
      <c r="EVQ56" s="687"/>
      <c r="EVR56" s="687"/>
      <c r="EVS56" s="687"/>
      <c r="EVT56" s="687"/>
      <c r="EVU56" s="687"/>
      <c r="EVV56" s="687"/>
      <c r="EVW56" s="687"/>
      <c r="EVX56" s="687"/>
      <c r="EVY56" s="687"/>
      <c r="EVZ56" s="687"/>
      <c r="EWA56" s="687"/>
      <c r="EWB56" s="687"/>
      <c r="EWC56" s="687"/>
      <c r="EWD56" s="687"/>
      <c r="EWE56" s="687"/>
      <c r="EWF56" s="687"/>
      <c r="EWG56" s="687"/>
      <c r="EWH56" s="687"/>
      <c r="EWI56" s="687"/>
      <c r="EWJ56" s="687"/>
      <c r="EWK56" s="687"/>
      <c r="EWL56" s="687"/>
      <c r="EWM56" s="687"/>
      <c r="EWN56" s="687"/>
      <c r="EWO56" s="687"/>
      <c r="EWP56" s="687"/>
      <c r="EWQ56" s="687"/>
      <c r="EWR56" s="687"/>
      <c r="EWS56" s="687"/>
      <c r="EWT56" s="687"/>
      <c r="EWU56" s="687"/>
      <c r="EWV56" s="687"/>
      <c r="EWW56" s="687"/>
      <c r="EWX56" s="687"/>
      <c r="EWY56" s="687"/>
      <c r="EWZ56" s="687"/>
      <c r="EXA56" s="687"/>
      <c r="EXB56" s="687"/>
      <c r="EXC56" s="687"/>
      <c r="EXD56" s="687"/>
      <c r="EXE56" s="687"/>
      <c r="EXF56" s="687"/>
      <c r="EXG56" s="687"/>
      <c r="EXH56" s="687"/>
      <c r="EXI56" s="687"/>
      <c r="EXJ56" s="687"/>
      <c r="EXK56" s="687"/>
      <c r="EXL56" s="687"/>
      <c r="EXM56" s="687"/>
      <c r="EXN56" s="687"/>
      <c r="EXO56" s="687"/>
      <c r="EXP56" s="687"/>
      <c r="EXQ56" s="687"/>
      <c r="EXR56" s="687"/>
      <c r="EXS56" s="687"/>
      <c r="EXT56" s="687"/>
      <c r="EXU56" s="687"/>
      <c r="EXV56" s="687"/>
      <c r="EXW56" s="687"/>
      <c r="EXX56" s="687"/>
      <c r="EXY56" s="687"/>
      <c r="EXZ56" s="687"/>
      <c r="EYA56" s="687"/>
      <c r="EYB56" s="687"/>
      <c r="EYC56" s="687"/>
      <c r="EYD56" s="687"/>
      <c r="EYE56" s="687"/>
      <c r="EYF56" s="687"/>
      <c r="EYG56" s="687"/>
      <c r="EYH56" s="687"/>
      <c r="EYI56" s="687"/>
      <c r="EYJ56" s="687"/>
      <c r="EYK56" s="687"/>
      <c r="EYL56" s="687"/>
      <c r="EYM56" s="687"/>
      <c r="EYN56" s="687"/>
      <c r="EYO56" s="687"/>
      <c r="EYP56" s="687"/>
      <c r="EYQ56" s="687"/>
      <c r="EYR56" s="687"/>
      <c r="EYS56" s="687"/>
      <c r="EYT56" s="687"/>
      <c r="EYU56" s="687"/>
      <c r="EYV56" s="687"/>
      <c r="EYW56" s="687"/>
      <c r="EYX56" s="687"/>
      <c r="EYY56" s="687"/>
      <c r="EYZ56" s="687"/>
      <c r="EZA56" s="687"/>
      <c r="EZB56" s="687"/>
      <c r="EZC56" s="687"/>
      <c r="EZD56" s="687"/>
      <c r="EZE56" s="687"/>
      <c r="EZF56" s="687"/>
      <c r="EZG56" s="687"/>
      <c r="EZH56" s="687"/>
      <c r="EZI56" s="687"/>
      <c r="EZJ56" s="687"/>
      <c r="EZK56" s="687"/>
      <c r="EZL56" s="687"/>
      <c r="EZM56" s="687"/>
      <c r="EZN56" s="687"/>
      <c r="EZO56" s="687"/>
      <c r="EZP56" s="687"/>
      <c r="EZQ56" s="687"/>
      <c r="EZR56" s="687"/>
      <c r="EZS56" s="687"/>
      <c r="EZT56" s="687"/>
      <c r="EZU56" s="687"/>
      <c r="EZV56" s="687"/>
      <c r="EZW56" s="687"/>
      <c r="EZX56" s="687"/>
      <c r="EZY56" s="687"/>
      <c r="EZZ56" s="687"/>
      <c r="FAA56" s="687"/>
      <c r="FAB56" s="687"/>
      <c r="FAC56" s="687"/>
      <c r="FAD56" s="687"/>
      <c r="FAE56" s="687"/>
      <c r="FAF56" s="687"/>
      <c r="FAG56" s="687"/>
      <c r="FAH56" s="687"/>
      <c r="FAI56" s="687"/>
      <c r="FAJ56" s="687"/>
      <c r="FAK56" s="687"/>
      <c r="FAL56" s="687"/>
      <c r="FAM56" s="687"/>
      <c r="FAN56" s="687"/>
      <c r="FAO56" s="687"/>
      <c r="FAP56" s="687"/>
      <c r="FAQ56" s="687"/>
      <c r="FAR56" s="687"/>
      <c r="FAS56" s="687"/>
      <c r="FAT56" s="687"/>
      <c r="FAU56" s="687"/>
      <c r="FAV56" s="687"/>
      <c r="FAW56" s="687"/>
      <c r="FAX56" s="687"/>
      <c r="FAY56" s="687"/>
      <c r="FAZ56" s="687"/>
      <c r="FBA56" s="687"/>
      <c r="FBB56" s="687"/>
      <c r="FBC56" s="687"/>
      <c r="FBD56" s="687"/>
      <c r="FBE56" s="687"/>
      <c r="FBF56" s="687"/>
      <c r="FBG56" s="687"/>
      <c r="FBH56" s="687"/>
      <c r="FBI56" s="687"/>
      <c r="FBJ56" s="687"/>
      <c r="FBK56" s="687"/>
      <c r="FBL56" s="687"/>
      <c r="FBM56" s="687"/>
      <c r="FBN56" s="687"/>
      <c r="FBO56" s="687"/>
      <c r="FBP56" s="687"/>
      <c r="FBQ56" s="687"/>
      <c r="FBR56" s="687"/>
      <c r="FBS56" s="687"/>
      <c r="FBT56" s="687"/>
      <c r="FBU56" s="687"/>
      <c r="FBV56" s="687"/>
      <c r="FBW56" s="687"/>
      <c r="FBX56" s="687"/>
      <c r="FBY56" s="687"/>
      <c r="FBZ56" s="687"/>
      <c r="FCA56" s="687"/>
      <c r="FCB56" s="687"/>
      <c r="FCC56" s="687"/>
      <c r="FCD56" s="687"/>
      <c r="FCE56" s="687"/>
      <c r="FCF56" s="687"/>
      <c r="FCG56" s="687"/>
      <c r="FCH56" s="687"/>
      <c r="FCI56" s="687"/>
      <c r="FCJ56" s="687"/>
      <c r="FCK56" s="687"/>
      <c r="FCL56" s="687"/>
      <c r="FCM56" s="687"/>
      <c r="FCN56" s="687"/>
      <c r="FCO56" s="687"/>
      <c r="FCP56" s="687"/>
      <c r="FCQ56" s="687"/>
      <c r="FCR56" s="687"/>
      <c r="FCS56" s="687"/>
      <c r="FCT56" s="687"/>
      <c r="FCU56" s="687"/>
      <c r="FCV56" s="687"/>
      <c r="FCW56" s="687"/>
      <c r="FCX56" s="687"/>
      <c r="FCY56" s="687"/>
      <c r="FCZ56" s="687"/>
      <c r="FDA56" s="687"/>
      <c r="FDB56" s="687"/>
      <c r="FDC56" s="687"/>
      <c r="FDD56" s="687"/>
      <c r="FDE56" s="687"/>
      <c r="FDF56" s="687"/>
      <c r="FDG56" s="687"/>
      <c r="FDH56" s="687"/>
      <c r="FDI56" s="687"/>
      <c r="FDJ56" s="687"/>
      <c r="FDK56" s="687"/>
      <c r="FDL56" s="687"/>
      <c r="FDM56" s="687"/>
      <c r="FDN56" s="687"/>
      <c r="FDO56" s="687"/>
      <c r="FDP56" s="687"/>
      <c r="FDQ56" s="687"/>
      <c r="FDR56" s="687"/>
      <c r="FDS56" s="687"/>
      <c r="FDT56" s="687"/>
      <c r="FDU56" s="687"/>
      <c r="FDV56" s="687"/>
      <c r="FDW56" s="687"/>
      <c r="FDX56" s="687"/>
      <c r="FDY56" s="687"/>
      <c r="FDZ56" s="687"/>
      <c r="FEA56" s="687"/>
      <c r="FEB56" s="687"/>
      <c r="FEC56" s="687"/>
      <c r="FED56" s="687"/>
      <c r="FEE56" s="687"/>
      <c r="FEF56" s="687"/>
      <c r="FEG56" s="687"/>
      <c r="FEH56" s="687"/>
      <c r="FEI56" s="687"/>
      <c r="FEJ56" s="687"/>
      <c r="FEK56" s="687"/>
      <c r="FEL56" s="687"/>
      <c r="FEM56" s="687"/>
      <c r="FEN56" s="687"/>
      <c r="FEO56" s="687"/>
      <c r="FEP56" s="687"/>
      <c r="FEQ56" s="687"/>
      <c r="FER56" s="687"/>
      <c r="FES56" s="687"/>
      <c r="FET56" s="687"/>
      <c r="FEU56" s="687"/>
      <c r="FEV56" s="687"/>
      <c r="FEW56" s="687"/>
      <c r="FEX56" s="687"/>
      <c r="FEY56" s="687"/>
      <c r="FEZ56" s="687"/>
      <c r="FFA56" s="687"/>
      <c r="FFB56" s="687"/>
      <c r="FFC56" s="687"/>
      <c r="FFD56" s="687"/>
      <c r="FFE56" s="687"/>
      <c r="FFF56" s="687"/>
      <c r="FFG56" s="687"/>
      <c r="FFH56" s="687"/>
      <c r="FFI56" s="687"/>
      <c r="FFJ56" s="687"/>
      <c r="FFK56" s="687"/>
      <c r="FFL56" s="687"/>
      <c r="FFM56" s="687"/>
      <c r="FFN56" s="687"/>
      <c r="FFO56" s="687"/>
      <c r="FFP56" s="687"/>
      <c r="FFQ56" s="687"/>
      <c r="FFR56" s="687"/>
      <c r="FFS56" s="687"/>
      <c r="FFT56" s="687"/>
      <c r="FFU56" s="687"/>
      <c r="FFV56" s="687"/>
      <c r="FFW56" s="687"/>
      <c r="FFX56" s="687"/>
      <c r="FFY56" s="687"/>
      <c r="FFZ56" s="687"/>
      <c r="FGA56" s="687"/>
      <c r="FGB56" s="687"/>
      <c r="FGC56" s="687"/>
      <c r="FGD56" s="687"/>
      <c r="FGE56" s="687"/>
      <c r="FGF56" s="687"/>
      <c r="FGG56" s="687"/>
      <c r="FGH56" s="687"/>
      <c r="FGI56" s="687"/>
      <c r="FGJ56" s="687"/>
      <c r="FGK56" s="687"/>
      <c r="FGL56" s="687"/>
      <c r="FGM56" s="687"/>
      <c r="FGN56" s="687"/>
      <c r="FGO56" s="687"/>
      <c r="FGP56" s="687"/>
      <c r="FGQ56" s="687"/>
      <c r="FGR56" s="687"/>
      <c r="FGS56" s="687"/>
      <c r="FGT56" s="687"/>
      <c r="FGU56" s="687"/>
      <c r="FGV56" s="687"/>
      <c r="FGW56" s="687"/>
      <c r="FGX56" s="687"/>
      <c r="FGY56" s="687"/>
      <c r="FGZ56" s="687"/>
      <c r="FHA56" s="687"/>
      <c r="FHB56" s="687"/>
      <c r="FHC56" s="687"/>
      <c r="FHD56" s="687"/>
      <c r="FHE56" s="687"/>
      <c r="FHF56" s="687"/>
      <c r="FHG56" s="687"/>
      <c r="FHH56" s="687"/>
      <c r="FHI56" s="687"/>
      <c r="FHJ56" s="687"/>
      <c r="FHK56" s="687"/>
      <c r="FHL56" s="687"/>
      <c r="FHM56" s="687"/>
      <c r="FHN56" s="687"/>
      <c r="FHO56" s="687"/>
      <c r="FHP56" s="687"/>
      <c r="FHQ56" s="687"/>
      <c r="FHR56" s="687"/>
      <c r="FHS56" s="687"/>
      <c r="FHT56" s="687"/>
      <c r="FHU56" s="687"/>
      <c r="FHV56" s="687"/>
      <c r="FHW56" s="687"/>
      <c r="FHX56" s="687"/>
      <c r="FHY56" s="687"/>
      <c r="FHZ56" s="687"/>
      <c r="FIA56" s="687"/>
      <c r="FIB56" s="687"/>
      <c r="FIC56" s="687"/>
      <c r="FID56" s="687"/>
      <c r="FIE56" s="687"/>
      <c r="FIF56" s="687"/>
      <c r="FIG56" s="687"/>
      <c r="FIH56" s="687"/>
      <c r="FII56" s="687"/>
      <c r="FIJ56" s="687"/>
      <c r="FIK56" s="687"/>
      <c r="FIL56" s="687"/>
      <c r="FIM56" s="687"/>
      <c r="FIN56" s="687"/>
      <c r="FIO56" s="687"/>
      <c r="FIP56" s="687"/>
      <c r="FIQ56" s="687"/>
      <c r="FIR56" s="687"/>
      <c r="FIS56" s="687"/>
      <c r="FIT56" s="687"/>
      <c r="FIU56" s="687"/>
      <c r="FIV56" s="687"/>
      <c r="FIW56" s="687"/>
      <c r="FIX56" s="687"/>
      <c r="FIY56" s="687"/>
      <c r="FIZ56" s="687"/>
      <c r="FJA56" s="687"/>
      <c r="FJB56" s="687"/>
      <c r="FJC56" s="687"/>
      <c r="FJD56" s="687"/>
      <c r="FJE56" s="687"/>
      <c r="FJF56" s="687"/>
      <c r="FJG56" s="687"/>
      <c r="FJH56" s="687"/>
      <c r="FJI56" s="687"/>
      <c r="FJJ56" s="687"/>
      <c r="FJK56" s="687"/>
      <c r="FJL56" s="687"/>
      <c r="FJM56" s="687"/>
      <c r="FJN56" s="687"/>
      <c r="FJO56" s="687"/>
      <c r="FJP56" s="687"/>
      <c r="FJQ56" s="687"/>
      <c r="FJR56" s="687"/>
      <c r="FJS56" s="687"/>
      <c r="FJT56" s="687"/>
      <c r="FJU56" s="687"/>
      <c r="FJV56" s="687"/>
      <c r="FJW56" s="687"/>
      <c r="FJX56" s="687"/>
      <c r="FJY56" s="687"/>
      <c r="FJZ56" s="687"/>
      <c r="FKA56" s="687"/>
      <c r="FKB56" s="687"/>
      <c r="FKC56" s="687"/>
      <c r="FKD56" s="687"/>
      <c r="FKE56" s="687"/>
      <c r="FKF56" s="687"/>
      <c r="FKG56" s="687"/>
      <c r="FKH56" s="687"/>
      <c r="FKI56" s="687"/>
      <c r="FKJ56" s="687"/>
      <c r="FKK56" s="687"/>
      <c r="FKL56" s="687"/>
      <c r="FKM56" s="687"/>
      <c r="FKN56" s="687"/>
      <c r="FKO56" s="687"/>
      <c r="FKP56" s="687"/>
      <c r="FKQ56" s="687"/>
      <c r="FKR56" s="687"/>
      <c r="FKS56" s="687"/>
      <c r="FKT56" s="687"/>
      <c r="FKU56" s="687"/>
      <c r="FKV56" s="687"/>
      <c r="FKW56" s="687"/>
      <c r="FKX56" s="687"/>
      <c r="FKY56" s="687"/>
      <c r="FKZ56" s="687"/>
      <c r="FLA56" s="687"/>
      <c r="FLB56" s="687"/>
      <c r="FLC56" s="687"/>
      <c r="FLD56" s="687"/>
      <c r="FLE56" s="687"/>
      <c r="FLF56" s="687"/>
      <c r="FLG56" s="687"/>
      <c r="FLH56" s="687"/>
      <c r="FLI56" s="687"/>
      <c r="FLJ56" s="687"/>
      <c r="FLK56" s="687"/>
      <c r="FLL56" s="687"/>
      <c r="FLM56" s="687"/>
      <c r="FLN56" s="687"/>
      <c r="FLO56" s="687"/>
      <c r="FLP56" s="687"/>
      <c r="FLQ56" s="687"/>
      <c r="FLR56" s="687"/>
      <c r="FLS56" s="687"/>
      <c r="FLT56" s="687"/>
      <c r="FLU56" s="687"/>
      <c r="FLV56" s="687"/>
      <c r="FLW56" s="687"/>
      <c r="FLX56" s="687"/>
      <c r="FLY56" s="687"/>
      <c r="FLZ56" s="687"/>
      <c r="FMA56" s="687"/>
      <c r="FMB56" s="687"/>
      <c r="FMC56" s="687"/>
      <c r="FMD56" s="687"/>
      <c r="FME56" s="687"/>
      <c r="FMF56" s="687"/>
      <c r="FMG56" s="687"/>
      <c r="FMH56" s="687"/>
      <c r="FMI56" s="687"/>
      <c r="FMJ56" s="687"/>
      <c r="FMK56" s="687"/>
      <c r="FML56" s="687"/>
      <c r="FMM56" s="687"/>
      <c r="FMN56" s="687"/>
      <c r="FMO56" s="687"/>
      <c r="FMP56" s="687"/>
      <c r="FMQ56" s="687"/>
      <c r="FMR56" s="687"/>
      <c r="FMS56" s="687"/>
      <c r="FMT56" s="687"/>
      <c r="FMU56" s="687"/>
      <c r="FMV56" s="687"/>
      <c r="FMW56" s="687"/>
      <c r="FMX56" s="687"/>
      <c r="FMY56" s="687"/>
      <c r="FMZ56" s="687"/>
      <c r="FNA56" s="687"/>
      <c r="FNB56" s="687"/>
      <c r="FNC56" s="687"/>
      <c r="FND56" s="687"/>
      <c r="FNE56" s="687"/>
      <c r="FNF56" s="687"/>
      <c r="FNG56" s="687"/>
      <c r="FNH56" s="687"/>
      <c r="FNI56" s="687"/>
      <c r="FNJ56" s="687"/>
      <c r="FNK56" s="687"/>
      <c r="FNL56" s="687"/>
      <c r="FNM56" s="687"/>
      <c r="FNN56" s="687"/>
      <c r="FNO56" s="687"/>
      <c r="FNP56" s="687"/>
      <c r="FNQ56" s="687"/>
      <c r="FNR56" s="687"/>
      <c r="FNS56" s="687"/>
      <c r="FNT56" s="687"/>
      <c r="FNU56" s="687"/>
      <c r="FNV56" s="687"/>
      <c r="FNW56" s="687"/>
      <c r="FNX56" s="687"/>
      <c r="FNY56" s="687"/>
      <c r="FNZ56" s="687"/>
      <c r="FOA56" s="687"/>
      <c r="FOB56" s="687"/>
      <c r="FOC56" s="687"/>
      <c r="FOD56" s="687"/>
      <c r="FOE56" s="687"/>
      <c r="FOF56" s="687"/>
      <c r="FOG56" s="687"/>
      <c r="FOH56" s="687"/>
      <c r="FOI56" s="687"/>
      <c r="FOJ56" s="687"/>
      <c r="FOK56" s="687"/>
      <c r="FOL56" s="687"/>
      <c r="FOM56" s="687"/>
      <c r="FON56" s="687"/>
      <c r="FOO56" s="687"/>
      <c r="FOP56" s="687"/>
      <c r="FOQ56" s="687"/>
      <c r="FOR56" s="687"/>
      <c r="FOS56" s="687"/>
      <c r="FOT56" s="687"/>
      <c r="FOU56" s="687"/>
      <c r="FOV56" s="687"/>
      <c r="FOW56" s="687"/>
      <c r="FOX56" s="687"/>
      <c r="FOY56" s="687"/>
      <c r="FOZ56" s="687"/>
      <c r="FPA56" s="687"/>
      <c r="FPB56" s="687"/>
      <c r="FPC56" s="687"/>
      <c r="FPD56" s="687"/>
      <c r="FPE56" s="687"/>
      <c r="FPF56" s="687"/>
      <c r="FPG56" s="687"/>
      <c r="FPH56" s="687"/>
      <c r="FPI56" s="687"/>
      <c r="FPJ56" s="687"/>
      <c r="FPK56" s="687"/>
      <c r="FPL56" s="687"/>
      <c r="FPM56" s="687"/>
      <c r="FPN56" s="687"/>
      <c r="FPO56" s="687"/>
      <c r="FPP56" s="687"/>
      <c r="FPQ56" s="687"/>
      <c r="FPR56" s="687"/>
      <c r="FPS56" s="687"/>
      <c r="FPT56" s="687"/>
      <c r="FPU56" s="687"/>
      <c r="FPV56" s="687"/>
      <c r="FPW56" s="687"/>
      <c r="FPX56" s="687"/>
      <c r="FPY56" s="687"/>
      <c r="FPZ56" s="687"/>
      <c r="FQA56" s="687"/>
      <c r="FQB56" s="687"/>
      <c r="FQC56" s="687"/>
      <c r="FQD56" s="687"/>
      <c r="FQE56" s="687"/>
      <c r="FQF56" s="687"/>
      <c r="FQG56" s="687"/>
      <c r="FQH56" s="687"/>
      <c r="FQI56" s="687"/>
      <c r="FQJ56" s="687"/>
      <c r="FQK56" s="687"/>
      <c r="FQL56" s="687"/>
      <c r="FQM56" s="687"/>
      <c r="FQN56" s="687"/>
      <c r="FQO56" s="687"/>
      <c r="FQP56" s="687"/>
      <c r="FQQ56" s="687"/>
      <c r="FQR56" s="687"/>
      <c r="FQS56" s="687"/>
      <c r="FQT56" s="687"/>
      <c r="FQU56" s="687"/>
      <c r="FQV56" s="687"/>
      <c r="FQW56" s="687"/>
      <c r="FQX56" s="687"/>
      <c r="FQY56" s="687"/>
      <c r="FQZ56" s="687"/>
      <c r="FRA56" s="687"/>
      <c r="FRB56" s="687"/>
      <c r="FRC56" s="687"/>
      <c r="FRD56" s="687"/>
      <c r="FRE56" s="687"/>
      <c r="FRF56" s="687"/>
      <c r="FRG56" s="687"/>
      <c r="FRH56" s="687"/>
      <c r="FRI56" s="687"/>
      <c r="FRJ56" s="687"/>
      <c r="FRK56" s="687"/>
      <c r="FRL56" s="687"/>
      <c r="FRM56" s="687"/>
      <c r="FRN56" s="687"/>
      <c r="FRO56" s="687"/>
      <c r="FRP56" s="687"/>
      <c r="FRQ56" s="687"/>
      <c r="FRR56" s="687"/>
      <c r="FRS56" s="687"/>
      <c r="FRT56" s="687"/>
      <c r="FRU56" s="687"/>
      <c r="FRV56" s="687"/>
      <c r="FRW56" s="687"/>
      <c r="FRX56" s="687"/>
      <c r="FRY56" s="687"/>
      <c r="FRZ56" s="687"/>
      <c r="FSA56" s="687"/>
      <c r="FSB56" s="687"/>
      <c r="FSC56" s="687"/>
      <c r="FSD56" s="687"/>
      <c r="FSE56" s="687"/>
      <c r="FSF56" s="687"/>
      <c r="FSG56" s="687"/>
      <c r="FSH56" s="687"/>
      <c r="FSI56" s="687"/>
      <c r="FSJ56" s="687"/>
      <c r="FSK56" s="687"/>
      <c r="FSL56" s="687"/>
      <c r="FSM56" s="687"/>
      <c r="FSN56" s="687"/>
      <c r="FSO56" s="687"/>
      <c r="FSP56" s="687"/>
      <c r="FSQ56" s="687"/>
      <c r="FSR56" s="687"/>
      <c r="FSS56" s="687"/>
      <c r="FST56" s="687"/>
      <c r="FSU56" s="687"/>
      <c r="FSV56" s="687"/>
      <c r="FSW56" s="687"/>
      <c r="FSX56" s="687"/>
      <c r="FSY56" s="687"/>
      <c r="FSZ56" s="687"/>
      <c r="FTA56" s="687"/>
      <c r="FTB56" s="687"/>
      <c r="FTC56" s="687"/>
      <c r="FTD56" s="687"/>
      <c r="FTE56" s="687"/>
      <c r="FTF56" s="687"/>
      <c r="FTG56" s="687"/>
      <c r="FTH56" s="687"/>
      <c r="FTI56" s="687"/>
      <c r="FTJ56" s="687"/>
      <c r="FTK56" s="687"/>
      <c r="FTL56" s="687"/>
      <c r="FTM56" s="687"/>
      <c r="FTN56" s="687"/>
      <c r="FTO56" s="687"/>
      <c r="FTP56" s="687"/>
      <c r="FTQ56" s="687"/>
      <c r="FTR56" s="687"/>
      <c r="FTS56" s="687"/>
      <c r="FTT56" s="687"/>
      <c r="FTU56" s="687"/>
      <c r="FTV56" s="687"/>
      <c r="FTW56" s="687"/>
      <c r="FTX56" s="687"/>
      <c r="FTY56" s="687"/>
      <c r="FTZ56" s="687"/>
      <c r="FUA56" s="687"/>
      <c r="FUB56" s="687"/>
      <c r="FUC56" s="687"/>
      <c r="FUD56" s="687"/>
      <c r="FUE56" s="687"/>
      <c r="FUF56" s="687"/>
      <c r="FUG56" s="687"/>
      <c r="FUH56" s="687"/>
      <c r="FUI56" s="687"/>
      <c r="FUJ56" s="687"/>
      <c r="FUK56" s="687"/>
      <c r="FUL56" s="687"/>
      <c r="FUM56" s="687"/>
      <c r="FUN56" s="687"/>
      <c r="FUO56" s="687"/>
      <c r="FUP56" s="687"/>
      <c r="FUQ56" s="687"/>
      <c r="FUR56" s="687"/>
      <c r="FUS56" s="687"/>
      <c r="FUT56" s="687"/>
      <c r="FUU56" s="687"/>
      <c r="FUV56" s="687"/>
      <c r="FUW56" s="687"/>
      <c r="FUX56" s="687"/>
      <c r="FUY56" s="687"/>
      <c r="FUZ56" s="687"/>
      <c r="FVA56" s="687"/>
      <c r="FVB56" s="687"/>
      <c r="FVC56" s="687"/>
      <c r="FVD56" s="687"/>
      <c r="FVE56" s="687"/>
      <c r="FVF56" s="687"/>
      <c r="FVG56" s="687"/>
      <c r="FVH56" s="687"/>
      <c r="FVI56" s="687"/>
      <c r="FVJ56" s="687"/>
      <c r="FVK56" s="687"/>
      <c r="FVL56" s="687"/>
      <c r="FVM56" s="687"/>
      <c r="FVN56" s="687"/>
      <c r="FVO56" s="687"/>
      <c r="FVP56" s="687"/>
      <c r="FVQ56" s="687"/>
      <c r="FVR56" s="687"/>
      <c r="FVS56" s="687"/>
      <c r="FVT56" s="687"/>
      <c r="FVU56" s="687"/>
      <c r="FVV56" s="687"/>
      <c r="FVW56" s="687"/>
      <c r="FVX56" s="687"/>
      <c r="FVY56" s="687"/>
      <c r="FVZ56" s="687"/>
      <c r="FWA56" s="687"/>
      <c r="FWB56" s="687"/>
      <c r="FWC56" s="687"/>
      <c r="FWD56" s="687"/>
      <c r="FWE56" s="687"/>
      <c r="FWF56" s="687"/>
      <c r="FWG56" s="687"/>
      <c r="FWH56" s="687"/>
      <c r="FWI56" s="687"/>
      <c r="FWJ56" s="687"/>
      <c r="FWK56" s="687"/>
      <c r="FWL56" s="687"/>
      <c r="FWM56" s="687"/>
      <c r="FWN56" s="687"/>
      <c r="FWO56" s="687"/>
      <c r="FWP56" s="687"/>
      <c r="FWQ56" s="687"/>
      <c r="FWR56" s="687"/>
      <c r="FWS56" s="687"/>
      <c r="FWT56" s="687"/>
      <c r="FWU56" s="687"/>
      <c r="FWV56" s="687"/>
      <c r="FWW56" s="687"/>
      <c r="FWX56" s="687"/>
      <c r="FWY56" s="687"/>
      <c r="FWZ56" s="687"/>
      <c r="FXA56" s="687"/>
      <c r="FXB56" s="687"/>
      <c r="FXC56" s="687"/>
      <c r="FXD56" s="687"/>
      <c r="FXE56" s="687"/>
      <c r="FXF56" s="687"/>
      <c r="FXG56" s="687"/>
      <c r="FXH56" s="687"/>
      <c r="FXI56" s="687"/>
      <c r="FXJ56" s="687"/>
      <c r="FXK56" s="687"/>
      <c r="FXL56" s="687"/>
      <c r="FXM56" s="687"/>
      <c r="FXN56" s="687"/>
      <c r="FXO56" s="687"/>
      <c r="FXP56" s="687"/>
      <c r="FXQ56" s="687"/>
      <c r="FXR56" s="687"/>
      <c r="FXS56" s="687"/>
      <c r="FXT56" s="687"/>
      <c r="FXU56" s="687"/>
      <c r="FXV56" s="687"/>
      <c r="FXW56" s="687"/>
      <c r="FXX56" s="687"/>
      <c r="FXY56" s="687"/>
      <c r="FXZ56" s="687"/>
      <c r="FYA56" s="687"/>
      <c r="FYB56" s="687"/>
      <c r="FYC56" s="687"/>
      <c r="FYD56" s="687"/>
      <c r="FYE56" s="687"/>
      <c r="FYF56" s="687"/>
      <c r="FYG56" s="687"/>
      <c r="FYH56" s="687"/>
      <c r="FYI56" s="687"/>
      <c r="FYJ56" s="687"/>
      <c r="FYK56" s="687"/>
      <c r="FYL56" s="687"/>
      <c r="FYM56" s="687"/>
      <c r="FYN56" s="687"/>
      <c r="FYO56" s="687"/>
      <c r="FYP56" s="687"/>
      <c r="FYQ56" s="687"/>
      <c r="FYR56" s="687"/>
      <c r="FYS56" s="687"/>
      <c r="FYT56" s="687"/>
      <c r="FYU56" s="687"/>
      <c r="FYV56" s="687"/>
      <c r="FYW56" s="687"/>
      <c r="FYX56" s="687"/>
      <c r="FYY56" s="687"/>
      <c r="FYZ56" s="687"/>
      <c r="FZA56" s="687"/>
      <c r="FZB56" s="687"/>
      <c r="FZC56" s="687"/>
      <c r="FZD56" s="687"/>
      <c r="FZE56" s="687"/>
      <c r="FZF56" s="687"/>
      <c r="FZG56" s="687"/>
      <c r="FZH56" s="687"/>
      <c r="FZI56" s="687"/>
      <c r="FZJ56" s="687"/>
      <c r="FZK56" s="687"/>
      <c r="FZL56" s="687"/>
      <c r="FZM56" s="687"/>
      <c r="FZN56" s="687"/>
      <c r="FZO56" s="687"/>
      <c r="FZP56" s="687"/>
      <c r="FZQ56" s="687"/>
      <c r="FZR56" s="687"/>
      <c r="FZS56" s="687"/>
      <c r="FZT56" s="687"/>
      <c r="FZU56" s="687"/>
      <c r="FZV56" s="687"/>
      <c r="FZW56" s="687"/>
      <c r="FZX56" s="687"/>
      <c r="FZY56" s="687"/>
      <c r="FZZ56" s="687"/>
      <c r="GAA56" s="687"/>
      <c r="GAB56" s="687"/>
      <c r="GAC56" s="687"/>
      <c r="GAD56" s="687"/>
      <c r="GAE56" s="687"/>
      <c r="GAF56" s="687"/>
      <c r="GAG56" s="687"/>
      <c r="GAH56" s="687"/>
      <c r="GAI56" s="687"/>
      <c r="GAJ56" s="687"/>
      <c r="GAK56" s="687"/>
      <c r="GAL56" s="687"/>
      <c r="GAM56" s="687"/>
      <c r="GAN56" s="687"/>
      <c r="GAO56" s="687"/>
      <c r="GAP56" s="687"/>
      <c r="GAQ56" s="687"/>
      <c r="GAR56" s="687"/>
      <c r="GAS56" s="687"/>
      <c r="GAT56" s="687"/>
      <c r="GAU56" s="687"/>
      <c r="GAV56" s="687"/>
      <c r="GAW56" s="687"/>
      <c r="GAX56" s="687"/>
      <c r="GAY56" s="687"/>
      <c r="GAZ56" s="687"/>
      <c r="GBA56" s="687"/>
      <c r="GBB56" s="687"/>
      <c r="GBC56" s="687"/>
      <c r="GBD56" s="687"/>
      <c r="GBE56" s="687"/>
      <c r="GBF56" s="687"/>
      <c r="GBG56" s="687"/>
      <c r="GBH56" s="687"/>
      <c r="GBI56" s="687"/>
      <c r="GBJ56" s="687"/>
      <c r="GBK56" s="687"/>
      <c r="GBL56" s="687"/>
      <c r="GBM56" s="687"/>
      <c r="GBN56" s="687"/>
      <c r="GBO56" s="687"/>
      <c r="GBP56" s="687"/>
      <c r="GBQ56" s="687"/>
      <c r="GBR56" s="687"/>
      <c r="GBS56" s="687"/>
      <c r="GBT56" s="687"/>
      <c r="GBU56" s="687"/>
      <c r="GBV56" s="687"/>
      <c r="GBW56" s="687"/>
      <c r="GBX56" s="687"/>
      <c r="GBY56" s="687"/>
      <c r="GBZ56" s="687"/>
      <c r="GCA56" s="687"/>
      <c r="GCB56" s="687"/>
      <c r="GCC56" s="687"/>
      <c r="GCD56" s="687"/>
      <c r="GCE56" s="687"/>
      <c r="GCF56" s="687"/>
      <c r="GCG56" s="687"/>
      <c r="GCH56" s="687"/>
      <c r="GCI56" s="687"/>
      <c r="GCJ56" s="687"/>
      <c r="GCK56" s="687"/>
      <c r="GCL56" s="687"/>
      <c r="GCM56" s="687"/>
      <c r="GCN56" s="687"/>
      <c r="GCO56" s="687"/>
      <c r="GCP56" s="687"/>
      <c r="GCQ56" s="687"/>
      <c r="GCR56" s="687"/>
      <c r="GCS56" s="687"/>
      <c r="GCT56" s="687"/>
      <c r="GCU56" s="687"/>
      <c r="GCV56" s="687"/>
      <c r="GCW56" s="687"/>
      <c r="GCX56" s="687"/>
      <c r="GCY56" s="687"/>
      <c r="GCZ56" s="687"/>
      <c r="GDA56" s="687"/>
      <c r="GDB56" s="687"/>
      <c r="GDC56" s="687"/>
      <c r="GDD56" s="687"/>
      <c r="GDE56" s="687"/>
      <c r="GDF56" s="687"/>
      <c r="GDG56" s="687"/>
      <c r="GDH56" s="687"/>
      <c r="GDI56" s="687"/>
      <c r="GDJ56" s="687"/>
      <c r="GDK56" s="687"/>
      <c r="GDL56" s="687"/>
      <c r="GDM56" s="687"/>
      <c r="GDN56" s="687"/>
      <c r="GDO56" s="687"/>
      <c r="GDP56" s="687"/>
      <c r="GDQ56" s="687"/>
      <c r="GDR56" s="687"/>
      <c r="GDS56" s="687"/>
      <c r="GDT56" s="687"/>
      <c r="GDU56" s="687"/>
      <c r="GDV56" s="687"/>
      <c r="GDW56" s="687"/>
      <c r="GDX56" s="687"/>
      <c r="GDY56" s="687"/>
      <c r="GDZ56" s="687"/>
      <c r="GEA56" s="687"/>
      <c r="GEB56" s="687"/>
      <c r="GEC56" s="687"/>
      <c r="GED56" s="687"/>
      <c r="GEE56" s="687"/>
      <c r="GEF56" s="687"/>
      <c r="GEG56" s="687"/>
      <c r="GEH56" s="687"/>
      <c r="GEI56" s="687"/>
      <c r="GEJ56" s="687"/>
      <c r="GEK56" s="687"/>
      <c r="GEL56" s="687"/>
      <c r="GEM56" s="687"/>
      <c r="GEN56" s="687"/>
      <c r="GEO56" s="687"/>
      <c r="GEP56" s="687"/>
      <c r="GEQ56" s="687"/>
      <c r="GER56" s="687"/>
      <c r="GES56" s="687"/>
      <c r="GET56" s="687"/>
      <c r="GEU56" s="687"/>
      <c r="GEV56" s="687"/>
      <c r="GEW56" s="687"/>
      <c r="GEX56" s="687"/>
      <c r="GEY56" s="687"/>
      <c r="GEZ56" s="687"/>
      <c r="GFA56" s="687"/>
      <c r="GFB56" s="687"/>
      <c r="GFC56" s="687"/>
      <c r="GFD56" s="687"/>
      <c r="GFE56" s="687"/>
      <c r="GFF56" s="687"/>
      <c r="GFG56" s="687"/>
      <c r="GFH56" s="687"/>
      <c r="GFI56" s="687"/>
      <c r="GFJ56" s="687"/>
      <c r="GFK56" s="687"/>
      <c r="GFL56" s="687"/>
      <c r="GFM56" s="687"/>
      <c r="GFN56" s="687"/>
      <c r="GFO56" s="687"/>
      <c r="GFP56" s="687"/>
      <c r="GFQ56" s="687"/>
      <c r="GFR56" s="687"/>
      <c r="GFS56" s="687"/>
      <c r="GFT56" s="687"/>
      <c r="GFU56" s="687"/>
      <c r="GFV56" s="687"/>
      <c r="GFW56" s="687"/>
      <c r="GFX56" s="687"/>
      <c r="GFY56" s="687"/>
      <c r="GFZ56" s="687"/>
      <c r="GGA56" s="687"/>
      <c r="GGB56" s="687"/>
      <c r="GGC56" s="687"/>
      <c r="GGD56" s="687"/>
      <c r="GGE56" s="687"/>
      <c r="GGF56" s="687"/>
      <c r="GGG56" s="687"/>
      <c r="GGH56" s="687"/>
      <c r="GGI56" s="687"/>
      <c r="GGJ56" s="687"/>
      <c r="GGK56" s="687"/>
      <c r="GGL56" s="687"/>
      <c r="GGM56" s="687"/>
      <c r="GGN56" s="687"/>
      <c r="GGO56" s="687"/>
      <c r="GGP56" s="687"/>
      <c r="GGQ56" s="687"/>
      <c r="GGR56" s="687"/>
      <c r="GGS56" s="687"/>
      <c r="GGT56" s="687"/>
      <c r="GGU56" s="687"/>
      <c r="GGV56" s="687"/>
      <c r="GGW56" s="687"/>
      <c r="GGX56" s="687"/>
      <c r="GGY56" s="687"/>
      <c r="GGZ56" s="687"/>
      <c r="GHA56" s="687"/>
      <c r="GHB56" s="687"/>
      <c r="GHC56" s="687"/>
      <c r="GHD56" s="687"/>
      <c r="GHE56" s="687"/>
      <c r="GHF56" s="687"/>
      <c r="GHG56" s="687"/>
      <c r="GHH56" s="687"/>
      <c r="GHI56" s="687"/>
      <c r="GHJ56" s="687"/>
      <c r="GHK56" s="687"/>
      <c r="GHL56" s="687"/>
      <c r="GHM56" s="687"/>
      <c r="GHN56" s="687"/>
      <c r="GHO56" s="687"/>
      <c r="GHP56" s="687"/>
      <c r="GHQ56" s="687"/>
      <c r="GHR56" s="687"/>
      <c r="GHS56" s="687"/>
      <c r="GHT56" s="687"/>
      <c r="GHU56" s="687"/>
      <c r="GHV56" s="687"/>
      <c r="GHW56" s="687"/>
      <c r="GHX56" s="687"/>
      <c r="GHY56" s="687"/>
      <c r="GHZ56" s="687"/>
      <c r="GIA56" s="687"/>
      <c r="GIB56" s="687"/>
      <c r="GIC56" s="687"/>
      <c r="GID56" s="687"/>
      <c r="GIE56" s="687"/>
      <c r="GIF56" s="687"/>
      <c r="GIG56" s="687"/>
      <c r="GIH56" s="687"/>
      <c r="GII56" s="687"/>
      <c r="GIJ56" s="687"/>
      <c r="GIK56" s="687"/>
      <c r="GIL56" s="687"/>
      <c r="GIM56" s="687"/>
      <c r="GIN56" s="687"/>
      <c r="GIO56" s="687"/>
      <c r="GIP56" s="687"/>
      <c r="GIQ56" s="687"/>
      <c r="GIR56" s="687"/>
      <c r="GIS56" s="687"/>
      <c r="GIT56" s="687"/>
      <c r="GIU56" s="687"/>
      <c r="GIV56" s="687"/>
      <c r="GIW56" s="687"/>
      <c r="GIX56" s="687"/>
      <c r="GIY56" s="687"/>
      <c r="GIZ56" s="687"/>
      <c r="GJA56" s="687"/>
      <c r="GJB56" s="687"/>
      <c r="GJC56" s="687"/>
      <c r="GJD56" s="687"/>
      <c r="GJE56" s="687"/>
      <c r="GJF56" s="687"/>
      <c r="GJG56" s="687"/>
      <c r="GJH56" s="687"/>
      <c r="GJI56" s="687"/>
      <c r="GJJ56" s="687"/>
      <c r="GJK56" s="687"/>
      <c r="GJL56" s="687"/>
      <c r="GJM56" s="687"/>
      <c r="GJN56" s="687"/>
      <c r="GJO56" s="687"/>
      <c r="GJP56" s="687"/>
      <c r="GJQ56" s="687"/>
      <c r="GJR56" s="687"/>
      <c r="GJS56" s="687"/>
      <c r="GJT56" s="687"/>
      <c r="GJU56" s="687"/>
      <c r="GJV56" s="687"/>
      <c r="GJW56" s="687"/>
      <c r="GJX56" s="687"/>
      <c r="GJY56" s="687"/>
      <c r="GJZ56" s="687"/>
      <c r="GKA56" s="687"/>
      <c r="GKB56" s="687"/>
      <c r="GKC56" s="687"/>
      <c r="GKD56" s="687"/>
      <c r="GKE56" s="687"/>
      <c r="GKF56" s="687"/>
      <c r="GKG56" s="687"/>
      <c r="GKH56" s="687"/>
      <c r="GKI56" s="687"/>
      <c r="GKJ56" s="687"/>
      <c r="GKK56" s="687"/>
      <c r="GKL56" s="687"/>
      <c r="GKM56" s="687"/>
      <c r="GKN56" s="687"/>
      <c r="GKO56" s="687"/>
      <c r="GKP56" s="687"/>
      <c r="GKQ56" s="687"/>
      <c r="GKR56" s="687"/>
      <c r="GKS56" s="687"/>
      <c r="GKT56" s="687"/>
      <c r="GKU56" s="687"/>
      <c r="GKV56" s="687"/>
      <c r="GKW56" s="687"/>
      <c r="GKX56" s="687"/>
      <c r="GKY56" s="687"/>
      <c r="GKZ56" s="687"/>
      <c r="GLA56" s="687"/>
      <c r="GLB56" s="687"/>
      <c r="GLC56" s="687"/>
      <c r="GLD56" s="687"/>
      <c r="GLE56" s="687"/>
      <c r="GLF56" s="687"/>
      <c r="GLG56" s="687"/>
      <c r="GLH56" s="687"/>
      <c r="GLI56" s="687"/>
      <c r="GLJ56" s="687"/>
      <c r="GLK56" s="687"/>
      <c r="GLL56" s="687"/>
      <c r="GLM56" s="687"/>
      <c r="GLN56" s="687"/>
      <c r="GLO56" s="687"/>
      <c r="GLP56" s="687"/>
      <c r="GLQ56" s="687"/>
      <c r="GLR56" s="687"/>
      <c r="GLS56" s="687"/>
      <c r="GLT56" s="687"/>
      <c r="GLU56" s="687"/>
      <c r="GLV56" s="687"/>
      <c r="GLW56" s="687"/>
      <c r="GLX56" s="687"/>
      <c r="GLY56" s="687"/>
      <c r="GLZ56" s="687"/>
      <c r="GMA56" s="687"/>
      <c r="GMB56" s="687"/>
      <c r="GMC56" s="687"/>
      <c r="GMD56" s="687"/>
      <c r="GME56" s="687"/>
      <c r="GMF56" s="687"/>
      <c r="GMG56" s="687"/>
      <c r="GMH56" s="687"/>
      <c r="GMI56" s="687"/>
      <c r="GMJ56" s="687"/>
      <c r="GMK56" s="687"/>
      <c r="GML56" s="687"/>
      <c r="GMM56" s="687"/>
      <c r="GMN56" s="687"/>
      <c r="GMO56" s="687"/>
      <c r="GMP56" s="687"/>
      <c r="GMQ56" s="687"/>
      <c r="GMR56" s="687"/>
      <c r="GMS56" s="687"/>
      <c r="GMT56" s="687"/>
      <c r="GMU56" s="687"/>
      <c r="GMV56" s="687"/>
      <c r="GMW56" s="687"/>
      <c r="GMX56" s="687"/>
      <c r="GMY56" s="687"/>
      <c r="GMZ56" s="687"/>
      <c r="GNA56" s="687"/>
      <c r="GNB56" s="687"/>
      <c r="GNC56" s="687"/>
      <c r="GND56" s="687"/>
      <c r="GNE56" s="687"/>
      <c r="GNF56" s="687"/>
      <c r="GNG56" s="687"/>
      <c r="GNH56" s="687"/>
      <c r="GNI56" s="687"/>
      <c r="GNJ56" s="687"/>
      <c r="GNK56" s="687"/>
      <c r="GNL56" s="687"/>
      <c r="GNM56" s="687"/>
      <c r="GNN56" s="687"/>
      <c r="GNO56" s="687"/>
      <c r="GNP56" s="687"/>
      <c r="GNQ56" s="687"/>
      <c r="GNR56" s="687"/>
      <c r="GNS56" s="687"/>
      <c r="GNT56" s="687"/>
      <c r="GNU56" s="687"/>
      <c r="GNV56" s="687"/>
      <c r="GNW56" s="687"/>
      <c r="GNX56" s="687"/>
      <c r="GNY56" s="687"/>
      <c r="GNZ56" s="687"/>
      <c r="GOA56" s="687"/>
      <c r="GOB56" s="687"/>
      <c r="GOC56" s="687"/>
      <c r="GOD56" s="687"/>
      <c r="GOE56" s="687"/>
      <c r="GOF56" s="687"/>
      <c r="GOG56" s="687"/>
      <c r="GOH56" s="687"/>
      <c r="GOI56" s="687"/>
      <c r="GOJ56" s="687"/>
      <c r="GOK56" s="687"/>
      <c r="GOL56" s="687"/>
      <c r="GOM56" s="687"/>
      <c r="GON56" s="687"/>
      <c r="GOO56" s="687"/>
      <c r="GOP56" s="687"/>
      <c r="GOQ56" s="687"/>
      <c r="GOR56" s="687"/>
      <c r="GOS56" s="687"/>
      <c r="GOT56" s="687"/>
      <c r="GOU56" s="687"/>
      <c r="GOV56" s="687"/>
      <c r="GOW56" s="687"/>
      <c r="GOX56" s="687"/>
      <c r="GOY56" s="687"/>
      <c r="GOZ56" s="687"/>
      <c r="GPA56" s="687"/>
      <c r="GPB56" s="687"/>
      <c r="GPC56" s="687"/>
      <c r="GPD56" s="687"/>
      <c r="GPE56" s="687"/>
      <c r="GPF56" s="687"/>
      <c r="GPG56" s="687"/>
      <c r="GPH56" s="687"/>
      <c r="GPI56" s="687"/>
      <c r="GPJ56" s="687"/>
      <c r="GPK56" s="687"/>
      <c r="GPL56" s="687"/>
      <c r="GPM56" s="687"/>
      <c r="GPN56" s="687"/>
      <c r="GPO56" s="687"/>
      <c r="GPP56" s="687"/>
      <c r="GPQ56" s="687"/>
      <c r="GPR56" s="687"/>
      <c r="GPS56" s="687"/>
      <c r="GPT56" s="687"/>
      <c r="GPU56" s="687"/>
      <c r="GPV56" s="687"/>
      <c r="GPW56" s="687"/>
      <c r="GPX56" s="687"/>
      <c r="GPY56" s="687"/>
      <c r="GPZ56" s="687"/>
      <c r="GQA56" s="687"/>
      <c r="GQB56" s="687"/>
      <c r="GQC56" s="687"/>
      <c r="GQD56" s="687"/>
      <c r="GQE56" s="687"/>
      <c r="GQF56" s="687"/>
      <c r="GQG56" s="687"/>
      <c r="GQH56" s="687"/>
      <c r="GQI56" s="687"/>
      <c r="GQJ56" s="687"/>
      <c r="GQK56" s="687"/>
      <c r="GQL56" s="687"/>
      <c r="GQM56" s="687"/>
      <c r="GQN56" s="687"/>
      <c r="GQO56" s="687"/>
      <c r="GQP56" s="687"/>
      <c r="GQQ56" s="687"/>
      <c r="GQR56" s="687"/>
      <c r="GQS56" s="687"/>
      <c r="GQT56" s="687"/>
      <c r="GQU56" s="687"/>
      <c r="GQV56" s="687"/>
      <c r="GQW56" s="687"/>
      <c r="GQX56" s="687"/>
      <c r="GQY56" s="687"/>
      <c r="GQZ56" s="687"/>
      <c r="GRA56" s="687"/>
      <c r="GRB56" s="687"/>
      <c r="GRC56" s="687"/>
      <c r="GRD56" s="687"/>
      <c r="GRE56" s="687"/>
      <c r="GRF56" s="687"/>
      <c r="GRG56" s="687"/>
      <c r="GRH56" s="687"/>
      <c r="GRI56" s="687"/>
      <c r="GRJ56" s="687"/>
      <c r="GRK56" s="687"/>
      <c r="GRL56" s="687"/>
      <c r="GRM56" s="687"/>
      <c r="GRN56" s="687"/>
      <c r="GRO56" s="687"/>
      <c r="GRP56" s="687"/>
      <c r="GRQ56" s="687"/>
      <c r="GRR56" s="687"/>
      <c r="GRS56" s="687"/>
      <c r="GRT56" s="687"/>
      <c r="GRU56" s="687"/>
      <c r="GRV56" s="687"/>
      <c r="GRW56" s="687"/>
      <c r="GRX56" s="687"/>
      <c r="GRY56" s="687"/>
      <c r="GRZ56" s="687"/>
      <c r="GSA56" s="687"/>
      <c r="GSB56" s="687"/>
      <c r="GSC56" s="687"/>
      <c r="GSD56" s="687"/>
      <c r="GSE56" s="687"/>
      <c r="GSF56" s="687"/>
      <c r="GSG56" s="687"/>
      <c r="GSH56" s="687"/>
      <c r="GSI56" s="687"/>
      <c r="GSJ56" s="687"/>
      <c r="GSK56" s="687"/>
      <c r="GSL56" s="687"/>
      <c r="GSM56" s="687"/>
      <c r="GSN56" s="687"/>
      <c r="GSO56" s="687"/>
      <c r="GSP56" s="687"/>
      <c r="GSQ56" s="687"/>
      <c r="GSR56" s="687"/>
      <c r="GSS56" s="687"/>
      <c r="GST56" s="687"/>
      <c r="GSU56" s="687"/>
      <c r="GSV56" s="687"/>
      <c r="GSW56" s="687"/>
      <c r="GSX56" s="687"/>
      <c r="GSY56" s="687"/>
      <c r="GSZ56" s="687"/>
      <c r="GTA56" s="687"/>
      <c r="GTB56" s="687"/>
      <c r="GTC56" s="687"/>
      <c r="GTD56" s="687"/>
      <c r="GTE56" s="687"/>
      <c r="GTF56" s="687"/>
      <c r="GTG56" s="687"/>
      <c r="GTH56" s="687"/>
      <c r="GTI56" s="687"/>
      <c r="GTJ56" s="687"/>
      <c r="GTK56" s="687"/>
      <c r="GTL56" s="687"/>
      <c r="GTM56" s="687"/>
      <c r="GTN56" s="687"/>
      <c r="GTO56" s="687"/>
      <c r="GTP56" s="687"/>
      <c r="GTQ56" s="687"/>
      <c r="GTR56" s="687"/>
      <c r="GTS56" s="687"/>
      <c r="GTT56" s="687"/>
      <c r="GTU56" s="687"/>
      <c r="GTV56" s="687"/>
      <c r="GTW56" s="687"/>
      <c r="GTX56" s="687"/>
      <c r="GTY56" s="687"/>
      <c r="GTZ56" s="687"/>
      <c r="GUA56" s="687"/>
      <c r="GUB56" s="687"/>
      <c r="GUC56" s="687"/>
      <c r="GUD56" s="687"/>
      <c r="GUE56" s="687"/>
      <c r="GUF56" s="687"/>
      <c r="GUG56" s="687"/>
      <c r="GUH56" s="687"/>
      <c r="GUI56" s="687"/>
      <c r="GUJ56" s="687"/>
      <c r="GUK56" s="687"/>
      <c r="GUL56" s="687"/>
      <c r="GUM56" s="687"/>
      <c r="GUN56" s="687"/>
      <c r="GUO56" s="687"/>
      <c r="GUP56" s="687"/>
      <c r="GUQ56" s="687"/>
      <c r="GUR56" s="687"/>
      <c r="GUS56" s="687"/>
      <c r="GUT56" s="687"/>
      <c r="GUU56" s="687"/>
      <c r="GUV56" s="687"/>
      <c r="GUW56" s="687"/>
      <c r="GUX56" s="687"/>
      <c r="GUY56" s="687"/>
      <c r="GUZ56" s="687"/>
      <c r="GVA56" s="687"/>
      <c r="GVB56" s="687"/>
      <c r="GVC56" s="687"/>
      <c r="GVD56" s="687"/>
      <c r="GVE56" s="687"/>
      <c r="GVF56" s="687"/>
      <c r="GVG56" s="687"/>
      <c r="GVH56" s="687"/>
      <c r="GVI56" s="687"/>
      <c r="GVJ56" s="687"/>
      <c r="GVK56" s="687"/>
      <c r="GVL56" s="687"/>
      <c r="GVM56" s="687"/>
      <c r="GVN56" s="687"/>
      <c r="GVO56" s="687"/>
      <c r="GVP56" s="687"/>
      <c r="GVQ56" s="687"/>
      <c r="GVR56" s="687"/>
      <c r="GVS56" s="687"/>
      <c r="GVT56" s="687"/>
      <c r="GVU56" s="687"/>
      <c r="GVV56" s="687"/>
      <c r="GVW56" s="687"/>
      <c r="GVX56" s="687"/>
      <c r="GVY56" s="687"/>
      <c r="GVZ56" s="687"/>
      <c r="GWA56" s="687"/>
      <c r="GWB56" s="687"/>
      <c r="GWC56" s="687"/>
      <c r="GWD56" s="687"/>
      <c r="GWE56" s="687"/>
      <c r="GWF56" s="687"/>
      <c r="GWG56" s="687"/>
      <c r="GWH56" s="687"/>
      <c r="GWI56" s="687"/>
      <c r="GWJ56" s="687"/>
      <c r="GWK56" s="687"/>
      <c r="GWL56" s="687"/>
      <c r="GWM56" s="687"/>
      <c r="GWN56" s="687"/>
      <c r="GWO56" s="687"/>
      <c r="GWP56" s="687"/>
      <c r="GWQ56" s="687"/>
      <c r="GWR56" s="687"/>
      <c r="GWS56" s="687"/>
      <c r="GWT56" s="687"/>
      <c r="GWU56" s="687"/>
      <c r="GWV56" s="687"/>
      <c r="GWW56" s="687"/>
      <c r="GWX56" s="687"/>
      <c r="GWY56" s="687"/>
      <c r="GWZ56" s="687"/>
      <c r="GXA56" s="687"/>
      <c r="GXB56" s="687"/>
      <c r="GXC56" s="687"/>
      <c r="GXD56" s="687"/>
      <c r="GXE56" s="687"/>
      <c r="GXF56" s="687"/>
      <c r="GXG56" s="687"/>
      <c r="GXH56" s="687"/>
      <c r="GXI56" s="687"/>
      <c r="GXJ56" s="687"/>
      <c r="GXK56" s="687"/>
      <c r="GXL56" s="687"/>
      <c r="GXM56" s="687"/>
      <c r="GXN56" s="687"/>
      <c r="GXO56" s="687"/>
      <c r="GXP56" s="687"/>
      <c r="GXQ56" s="687"/>
      <c r="GXR56" s="687"/>
      <c r="GXS56" s="687"/>
      <c r="GXT56" s="687"/>
      <c r="GXU56" s="687"/>
      <c r="GXV56" s="687"/>
      <c r="GXW56" s="687"/>
      <c r="GXX56" s="687"/>
      <c r="GXY56" s="687"/>
      <c r="GXZ56" s="687"/>
      <c r="GYA56" s="687"/>
      <c r="GYB56" s="687"/>
      <c r="GYC56" s="687"/>
      <c r="GYD56" s="687"/>
      <c r="GYE56" s="687"/>
      <c r="GYF56" s="687"/>
      <c r="GYG56" s="687"/>
      <c r="GYH56" s="687"/>
      <c r="GYI56" s="687"/>
      <c r="GYJ56" s="687"/>
      <c r="GYK56" s="687"/>
      <c r="GYL56" s="687"/>
      <c r="GYM56" s="687"/>
      <c r="GYN56" s="687"/>
      <c r="GYO56" s="687"/>
      <c r="GYP56" s="687"/>
      <c r="GYQ56" s="687"/>
      <c r="GYR56" s="687"/>
      <c r="GYS56" s="687"/>
      <c r="GYT56" s="687"/>
      <c r="GYU56" s="687"/>
      <c r="GYV56" s="687"/>
      <c r="GYW56" s="687"/>
      <c r="GYX56" s="687"/>
      <c r="GYY56" s="687"/>
      <c r="GYZ56" s="687"/>
      <c r="GZA56" s="687"/>
      <c r="GZB56" s="687"/>
      <c r="GZC56" s="687"/>
      <c r="GZD56" s="687"/>
      <c r="GZE56" s="687"/>
      <c r="GZF56" s="687"/>
      <c r="GZG56" s="687"/>
      <c r="GZH56" s="687"/>
      <c r="GZI56" s="687"/>
      <c r="GZJ56" s="687"/>
      <c r="GZK56" s="687"/>
      <c r="GZL56" s="687"/>
      <c r="GZM56" s="687"/>
      <c r="GZN56" s="687"/>
      <c r="GZO56" s="687"/>
      <c r="GZP56" s="687"/>
      <c r="GZQ56" s="687"/>
      <c r="GZR56" s="687"/>
      <c r="GZS56" s="687"/>
      <c r="GZT56" s="687"/>
      <c r="GZU56" s="687"/>
      <c r="GZV56" s="687"/>
      <c r="GZW56" s="687"/>
      <c r="GZX56" s="687"/>
      <c r="GZY56" s="687"/>
      <c r="GZZ56" s="687"/>
      <c r="HAA56" s="687"/>
      <c r="HAB56" s="687"/>
      <c r="HAC56" s="687"/>
      <c r="HAD56" s="687"/>
      <c r="HAE56" s="687"/>
      <c r="HAF56" s="687"/>
      <c r="HAG56" s="687"/>
      <c r="HAH56" s="687"/>
      <c r="HAI56" s="687"/>
      <c r="HAJ56" s="687"/>
      <c r="HAK56" s="687"/>
      <c r="HAL56" s="687"/>
      <c r="HAM56" s="687"/>
      <c r="HAN56" s="687"/>
      <c r="HAO56" s="687"/>
      <c r="HAP56" s="687"/>
      <c r="HAQ56" s="687"/>
      <c r="HAR56" s="687"/>
      <c r="HAS56" s="687"/>
      <c r="HAT56" s="687"/>
      <c r="HAU56" s="687"/>
      <c r="HAV56" s="687"/>
      <c r="HAW56" s="687"/>
      <c r="HAX56" s="687"/>
      <c r="HAY56" s="687"/>
      <c r="HAZ56" s="687"/>
      <c r="HBA56" s="687"/>
      <c r="HBB56" s="687"/>
      <c r="HBC56" s="687"/>
      <c r="HBD56" s="687"/>
      <c r="HBE56" s="687"/>
      <c r="HBF56" s="687"/>
      <c r="HBG56" s="687"/>
      <c r="HBH56" s="687"/>
      <c r="HBI56" s="687"/>
      <c r="HBJ56" s="687"/>
      <c r="HBK56" s="687"/>
      <c r="HBL56" s="687"/>
      <c r="HBM56" s="687"/>
      <c r="HBN56" s="687"/>
      <c r="HBO56" s="687"/>
      <c r="HBP56" s="687"/>
      <c r="HBQ56" s="687"/>
      <c r="HBR56" s="687"/>
      <c r="HBS56" s="687"/>
      <c r="HBT56" s="687"/>
      <c r="HBU56" s="687"/>
      <c r="HBV56" s="687"/>
      <c r="HBW56" s="687"/>
      <c r="HBX56" s="687"/>
      <c r="HBY56" s="687"/>
      <c r="HBZ56" s="687"/>
      <c r="HCA56" s="687"/>
      <c r="HCB56" s="687"/>
      <c r="HCC56" s="687"/>
      <c r="HCD56" s="687"/>
      <c r="HCE56" s="687"/>
      <c r="HCF56" s="687"/>
      <c r="HCG56" s="687"/>
      <c r="HCH56" s="687"/>
      <c r="HCI56" s="687"/>
      <c r="HCJ56" s="687"/>
      <c r="HCK56" s="687"/>
      <c r="HCL56" s="687"/>
      <c r="HCM56" s="687"/>
      <c r="HCN56" s="687"/>
      <c r="HCO56" s="687"/>
      <c r="HCP56" s="687"/>
      <c r="HCQ56" s="687"/>
      <c r="HCR56" s="687"/>
      <c r="HCS56" s="687"/>
      <c r="HCT56" s="687"/>
      <c r="HCU56" s="687"/>
      <c r="HCV56" s="687"/>
      <c r="HCW56" s="687"/>
      <c r="HCX56" s="687"/>
      <c r="HCY56" s="687"/>
      <c r="HCZ56" s="687"/>
      <c r="HDA56" s="687"/>
      <c r="HDB56" s="687"/>
      <c r="HDC56" s="687"/>
      <c r="HDD56" s="687"/>
      <c r="HDE56" s="687"/>
      <c r="HDF56" s="687"/>
      <c r="HDG56" s="687"/>
      <c r="HDH56" s="687"/>
      <c r="HDI56" s="687"/>
      <c r="HDJ56" s="687"/>
      <c r="HDK56" s="687"/>
      <c r="HDL56" s="687"/>
      <c r="HDM56" s="687"/>
      <c r="HDN56" s="687"/>
      <c r="HDO56" s="687"/>
      <c r="HDP56" s="687"/>
      <c r="HDQ56" s="687"/>
      <c r="HDR56" s="687"/>
      <c r="HDS56" s="687"/>
      <c r="HDT56" s="687"/>
      <c r="HDU56" s="687"/>
      <c r="HDV56" s="687"/>
      <c r="HDW56" s="687"/>
      <c r="HDX56" s="687"/>
      <c r="HDY56" s="687"/>
      <c r="HDZ56" s="687"/>
      <c r="HEA56" s="687"/>
      <c r="HEB56" s="687"/>
      <c r="HEC56" s="687"/>
      <c r="HED56" s="687"/>
      <c r="HEE56" s="687"/>
      <c r="HEF56" s="687"/>
      <c r="HEG56" s="687"/>
      <c r="HEH56" s="687"/>
      <c r="HEI56" s="687"/>
      <c r="HEJ56" s="687"/>
      <c r="HEK56" s="687"/>
      <c r="HEL56" s="687"/>
      <c r="HEM56" s="687"/>
      <c r="HEN56" s="687"/>
      <c r="HEO56" s="687"/>
      <c r="HEP56" s="687"/>
      <c r="HEQ56" s="687"/>
      <c r="HER56" s="687"/>
      <c r="HES56" s="687"/>
      <c r="HET56" s="687"/>
      <c r="HEU56" s="687"/>
      <c r="HEV56" s="687"/>
      <c r="HEW56" s="687"/>
      <c r="HEX56" s="687"/>
      <c r="HEY56" s="687"/>
      <c r="HEZ56" s="687"/>
      <c r="HFA56" s="687"/>
      <c r="HFB56" s="687"/>
      <c r="HFC56" s="687"/>
      <c r="HFD56" s="687"/>
      <c r="HFE56" s="687"/>
      <c r="HFF56" s="687"/>
      <c r="HFG56" s="687"/>
      <c r="HFH56" s="687"/>
      <c r="HFI56" s="687"/>
      <c r="HFJ56" s="687"/>
      <c r="HFK56" s="687"/>
      <c r="HFL56" s="687"/>
      <c r="HFM56" s="687"/>
      <c r="HFN56" s="687"/>
      <c r="HFO56" s="687"/>
      <c r="HFP56" s="687"/>
      <c r="HFQ56" s="687"/>
      <c r="HFR56" s="687"/>
      <c r="HFS56" s="687"/>
      <c r="HFT56" s="687"/>
      <c r="HFU56" s="687"/>
      <c r="HFV56" s="687"/>
      <c r="HFW56" s="687"/>
      <c r="HFX56" s="687"/>
      <c r="HFY56" s="687"/>
      <c r="HFZ56" s="687"/>
      <c r="HGA56" s="687"/>
      <c r="HGB56" s="687"/>
      <c r="HGC56" s="687"/>
      <c r="HGD56" s="687"/>
      <c r="HGE56" s="687"/>
      <c r="HGF56" s="687"/>
      <c r="HGG56" s="687"/>
      <c r="HGH56" s="687"/>
      <c r="HGI56" s="687"/>
      <c r="HGJ56" s="687"/>
      <c r="HGK56" s="687"/>
      <c r="HGL56" s="687"/>
      <c r="HGM56" s="687"/>
      <c r="HGN56" s="687"/>
      <c r="HGO56" s="687"/>
      <c r="HGP56" s="687"/>
      <c r="HGQ56" s="687"/>
      <c r="HGR56" s="687"/>
      <c r="HGS56" s="687"/>
      <c r="HGT56" s="687"/>
      <c r="HGU56" s="687"/>
      <c r="HGV56" s="687"/>
      <c r="HGW56" s="687"/>
      <c r="HGX56" s="687"/>
      <c r="HGY56" s="687"/>
      <c r="HGZ56" s="687"/>
      <c r="HHA56" s="687"/>
      <c r="HHB56" s="687"/>
      <c r="HHC56" s="687"/>
      <c r="HHD56" s="687"/>
      <c r="HHE56" s="687"/>
      <c r="HHF56" s="687"/>
      <c r="HHG56" s="687"/>
      <c r="HHH56" s="687"/>
      <c r="HHI56" s="687"/>
      <c r="HHJ56" s="687"/>
      <c r="HHK56" s="687"/>
      <c r="HHL56" s="687"/>
      <c r="HHM56" s="687"/>
      <c r="HHN56" s="687"/>
      <c r="HHO56" s="687"/>
      <c r="HHP56" s="687"/>
      <c r="HHQ56" s="687"/>
      <c r="HHR56" s="687"/>
      <c r="HHS56" s="687"/>
      <c r="HHT56" s="687"/>
      <c r="HHU56" s="687"/>
      <c r="HHV56" s="687"/>
      <c r="HHW56" s="687"/>
      <c r="HHX56" s="687"/>
      <c r="HHY56" s="687"/>
      <c r="HHZ56" s="687"/>
      <c r="HIA56" s="687"/>
      <c r="HIB56" s="687"/>
      <c r="HIC56" s="687"/>
      <c r="HID56" s="687"/>
      <c r="HIE56" s="687"/>
      <c r="HIF56" s="687"/>
      <c r="HIG56" s="687"/>
      <c r="HIH56" s="687"/>
      <c r="HII56" s="687"/>
      <c r="HIJ56" s="687"/>
      <c r="HIK56" s="687"/>
      <c r="HIL56" s="687"/>
      <c r="HIM56" s="687"/>
      <c r="HIN56" s="687"/>
      <c r="HIO56" s="687"/>
      <c r="HIP56" s="687"/>
      <c r="HIQ56" s="687"/>
      <c r="HIR56" s="687"/>
      <c r="HIS56" s="687"/>
      <c r="HIT56" s="687"/>
      <c r="HIU56" s="687"/>
      <c r="HIV56" s="687"/>
      <c r="HIW56" s="687"/>
      <c r="HIX56" s="687"/>
      <c r="HIY56" s="687"/>
      <c r="HIZ56" s="687"/>
      <c r="HJA56" s="687"/>
      <c r="HJB56" s="687"/>
      <c r="HJC56" s="687"/>
      <c r="HJD56" s="687"/>
      <c r="HJE56" s="687"/>
      <c r="HJF56" s="687"/>
      <c r="HJG56" s="687"/>
      <c r="HJH56" s="687"/>
      <c r="HJI56" s="687"/>
      <c r="HJJ56" s="687"/>
      <c r="HJK56" s="687"/>
      <c r="HJL56" s="687"/>
      <c r="HJM56" s="687"/>
      <c r="HJN56" s="687"/>
      <c r="HJO56" s="687"/>
      <c r="HJP56" s="687"/>
      <c r="HJQ56" s="687"/>
      <c r="HJR56" s="687"/>
      <c r="HJS56" s="687"/>
      <c r="HJT56" s="687"/>
      <c r="HJU56" s="687"/>
      <c r="HJV56" s="687"/>
      <c r="HJW56" s="687"/>
      <c r="HJX56" s="687"/>
      <c r="HJY56" s="687"/>
      <c r="HJZ56" s="687"/>
      <c r="HKA56" s="687"/>
      <c r="HKB56" s="687"/>
      <c r="HKC56" s="687"/>
      <c r="HKD56" s="687"/>
      <c r="HKE56" s="687"/>
      <c r="HKF56" s="687"/>
      <c r="HKG56" s="687"/>
      <c r="HKH56" s="687"/>
      <c r="HKI56" s="687"/>
      <c r="HKJ56" s="687"/>
      <c r="HKK56" s="687"/>
      <c r="HKL56" s="687"/>
      <c r="HKM56" s="687"/>
      <c r="HKN56" s="687"/>
      <c r="HKO56" s="687"/>
      <c r="HKP56" s="687"/>
      <c r="HKQ56" s="687"/>
      <c r="HKR56" s="687"/>
      <c r="HKS56" s="687"/>
      <c r="HKT56" s="687"/>
      <c r="HKU56" s="687"/>
      <c r="HKV56" s="687"/>
      <c r="HKW56" s="687"/>
      <c r="HKX56" s="687"/>
      <c r="HKY56" s="687"/>
      <c r="HKZ56" s="687"/>
      <c r="HLA56" s="687"/>
      <c r="HLB56" s="687"/>
      <c r="HLC56" s="687"/>
      <c r="HLD56" s="687"/>
      <c r="HLE56" s="687"/>
      <c r="HLF56" s="687"/>
      <c r="HLG56" s="687"/>
      <c r="HLH56" s="687"/>
      <c r="HLI56" s="687"/>
      <c r="HLJ56" s="687"/>
      <c r="HLK56" s="687"/>
      <c r="HLL56" s="687"/>
      <c r="HLM56" s="687"/>
      <c r="HLN56" s="687"/>
      <c r="HLO56" s="687"/>
      <c r="HLP56" s="687"/>
      <c r="HLQ56" s="687"/>
      <c r="HLR56" s="687"/>
      <c r="HLS56" s="687"/>
      <c r="HLT56" s="687"/>
      <c r="HLU56" s="687"/>
      <c r="HLV56" s="687"/>
      <c r="HLW56" s="687"/>
      <c r="HLX56" s="687"/>
      <c r="HLY56" s="687"/>
      <c r="HLZ56" s="687"/>
      <c r="HMA56" s="687"/>
      <c r="HMB56" s="687"/>
      <c r="HMC56" s="687"/>
      <c r="HMD56" s="687"/>
      <c r="HME56" s="687"/>
      <c r="HMF56" s="687"/>
      <c r="HMG56" s="687"/>
      <c r="HMH56" s="687"/>
      <c r="HMI56" s="687"/>
      <c r="HMJ56" s="687"/>
      <c r="HMK56" s="687"/>
      <c r="HML56" s="687"/>
      <c r="HMM56" s="687"/>
      <c r="HMN56" s="687"/>
      <c r="HMO56" s="687"/>
      <c r="HMP56" s="687"/>
      <c r="HMQ56" s="687"/>
      <c r="HMR56" s="687"/>
      <c r="HMS56" s="687"/>
      <c r="HMT56" s="687"/>
      <c r="HMU56" s="687"/>
      <c r="HMV56" s="687"/>
      <c r="HMW56" s="687"/>
      <c r="HMX56" s="687"/>
      <c r="HMY56" s="687"/>
      <c r="HMZ56" s="687"/>
      <c r="HNA56" s="687"/>
      <c r="HNB56" s="687"/>
      <c r="HNC56" s="687"/>
      <c r="HND56" s="687"/>
      <c r="HNE56" s="687"/>
      <c r="HNF56" s="687"/>
      <c r="HNG56" s="687"/>
      <c r="HNH56" s="687"/>
      <c r="HNI56" s="687"/>
      <c r="HNJ56" s="687"/>
      <c r="HNK56" s="687"/>
      <c r="HNL56" s="687"/>
      <c r="HNM56" s="687"/>
      <c r="HNN56" s="687"/>
      <c r="HNO56" s="687"/>
      <c r="HNP56" s="687"/>
      <c r="HNQ56" s="687"/>
      <c r="HNR56" s="687"/>
      <c r="HNS56" s="687"/>
      <c r="HNT56" s="687"/>
      <c r="HNU56" s="687"/>
      <c r="HNV56" s="687"/>
      <c r="HNW56" s="687"/>
      <c r="HNX56" s="687"/>
      <c r="HNY56" s="687"/>
      <c r="HNZ56" s="687"/>
      <c r="HOA56" s="687"/>
      <c r="HOB56" s="687"/>
      <c r="HOC56" s="687"/>
      <c r="HOD56" s="687"/>
      <c r="HOE56" s="687"/>
      <c r="HOF56" s="687"/>
      <c r="HOG56" s="687"/>
      <c r="HOH56" s="687"/>
      <c r="HOI56" s="687"/>
      <c r="HOJ56" s="687"/>
      <c r="HOK56" s="687"/>
      <c r="HOL56" s="687"/>
      <c r="HOM56" s="687"/>
      <c r="HON56" s="687"/>
      <c r="HOO56" s="687"/>
      <c r="HOP56" s="687"/>
      <c r="HOQ56" s="687"/>
      <c r="HOR56" s="687"/>
      <c r="HOS56" s="687"/>
      <c r="HOT56" s="687"/>
      <c r="HOU56" s="687"/>
      <c r="HOV56" s="687"/>
      <c r="HOW56" s="687"/>
      <c r="HOX56" s="687"/>
      <c r="HOY56" s="687"/>
      <c r="HOZ56" s="687"/>
      <c r="HPA56" s="687"/>
      <c r="HPB56" s="687"/>
      <c r="HPC56" s="687"/>
      <c r="HPD56" s="687"/>
      <c r="HPE56" s="687"/>
      <c r="HPF56" s="687"/>
      <c r="HPG56" s="687"/>
      <c r="HPH56" s="687"/>
      <c r="HPI56" s="687"/>
      <c r="HPJ56" s="687"/>
      <c r="HPK56" s="687"/>
      <c r="HPL56" s="687"/>
      <c r="HPM56" s="687"/>
      <c r="HPN56" s="687"/>
      <c r="HPO56" s="687"/>
      <c r="HPP56" s="687"/>
      <c r="HPQ56" s="687"/>
      <c r="HPR56" s="687"/>
      <c r="HPS56" s="687"/>
      <c r="HPT56" s="687"/>
      <c r="HPU56" s="687"/>
      <c r="HPV56" s="687"/>
      <c r="HPW56" s="687"/>
      <c r="HPX56" s="687"/>
      <c r="HPY56" s="687"/>
      <c r="HPZ56" s="687"/>
      <c r="HQA56" s="687"/>
      <c r="HQB56" s="687"/>
      <c r="HQC56" s="687"/>
      <c r="HQD56" s="687"/>
      <c r="HQE56" s="687"/>
      <c r="HQF56" s="687"/>
      <c r="HQG56" s="687"/>
      <c r="HQH56" s="687"/>
      <c r="HQI56" s="687"/>
      <c r="HQJ56" s="687"/>
      <c r="HQK56" s="687"/>
      <c r="HQL56" s="687"/>
      <c r="HQM56" s="687"/>
      <c r="HQN56" s="687"/>
      <c r="HQO56" s="687"/>
      <c r="HQP56" s="687"/>
      <c r="HQQ56" s="687"/>
      <c r="HQR56" s="687"/>
      <c r="HQS56" s="687"/>
      <c r="HQT56" s="687"/>
      <c r="HQU56" s="687"/>
      <c r="HQV56" s="687"/>
      <c r="HQW56" s="687"/>
      <c r="HQX56" s="687"/>
      <c r="HQY56" s="687"/>
      <c r="HQZ56" s="687"/>
      <c r="HRA56" s="687"/>
      <c r="HRB56" s="687"/>
      <c r="HRC56" s="687"/>
      <c r="HRD56" s="687"/>
      <c r="HRE56" s="687"/>
      <c r="HRF56" s="687"/>
      <c r="HRG56" s="687"/>
      <c r="HRH56" s="687"/>
      <c r="HRI56" s="687"/>
      <c r="HRJ56" s="687"/>
      <c r="HRK56" s="687"/>
      <c r="HRL56" s="687"/>
      <c r="HRM56" s="687"/>
      <c r="HRN56" s="687"/>
      <c r="HRO56" s="687"/>
      <c r="HRP56" s="687"/>
      <c r="HRQ56" s="687"/>
      <c r="HRR56" s="687"/>
      <c r="HRS56" s="687"/>
      <c r="HRT56" s="687"/>
      <c r="HRU56" s="687"/>
      <c r="HRV56" s="687"/>
      <c r="HRW56" s="687"/>
      <c r="HRX56" s="687"/>
      <c r="HRY56" s="687"/>
      <c r="HRZ56" s="687"/>
      <c r="HSA56" s="687"/>
      <c r="HSB56" s="687"/>
      <c r="HSC56" s="687"/>
      <c r="HSD56" s="687"/>
      <c r="HSE56" s="687"/>
      <c r="HSF56" s="687"/>
      <c r="HSG56" s="687"/>
      <c r="HSH56" s="687"/>
      <c r="HSI56" s="687"/>
      <c r="HSJ56" s="687"/>
      <c r="HSK56" s="687"/>
      <c r="HSL56" s="687"/>
      <c r="HSM56" s="687"/>
      <c r="HSN56" s="687"/>
      <c r="HSO56" s="687"/>
      <c r="HSP56" s="687"/>
      <c r="HSQ56" s="687"/>
      <c r="HSR56" s="687"/>
      <c r="HSS56" s="687"/>
      <c r="HST56" s="687"/>
      <c r="HSU56" s="687"/>
      <c r="HSV56" s="687"/>
      <c r="HSW56" s="687"/>
      <c r="HSX56" s="687"/>
      <c r="HSY56" s="687"/>
      <c r="HSZ56" s="687"/>
      <c r="HTA56" s="687"/>
      <c r="HTB56" s="687"/>
      <c r="HTC56" s="687"/>
      <c r="HTD56" s="687"/>
      <c r="HTE56" s="687"/>
      <c r="HTF56" s="687"/>
      <c r="HTG56" s="687"/>
      <c r="HTH56" s="687"/>
      <c r="HTI56" s="687"/>
      <c r="HTJ56" s="687"/>
      <c r="HTK56" s="687"/>
      <c r="HTL56" s="687"/>
      <c r="HTM56" s="687"/>
      <c r="HTN56" s="687"/>
      <c r="HTO56" s="687"/>
      <c r="HTP56" s="687"/>
      <c r="HTQ56" s="687"/>
      <c r="HTR56" s="687"/>
      <c r="HTS56" s="687"/>
      <c r="HTT56" s="687"/>
      <c r="HTU56" s="687"/>
      <c r="HTV56" s="687"/>
      <c r="HTW56" s="687"/>
      <c r="HTX56" s="687"/>
      <c r="HTY56" s="687"/>
      <c r="HTZ56" s="687"/>
      <c r="HUA56" s="687"/>
      <c r="HUB56" s="687"/>
      <c r="HUC56" s="687"/>
      <c r="HUD56" s="687"/>
      <c r="HUE56" s="687"/>
      <c r="HUF56" s="687"/>
      <c r="HUG56" s="687"/>
      <c r="HUH56" s="687"/>
      <c r="HUI56" s="687"/>
      <c r="HUJ56" s="687"/>
      <c r="HUK56" s="687"/>
      <c r="HUL56" s="687"/>
      <c r="HUM56" s="687"/>
      <c r="HUN56" s="687"/>
      <c r="HUO56" s="687"/>
      <c r="HUP56" s="687"/>
      <c r="HUQ56" s="687"/>
      <c r="HUR56" s="687"/>
      <c r="HUS56" s="687"/>
      <c r="HUT56" s="687"/>
      <c r="HUU56" s="687"/>
      <c r="HUV56" s="687"/>
      <c r="HUW56" s="687"/>
      <c r="HUX56" s="687"/>
      <c r="HUY56" s="687"/>
      <c r="HUZ56" s="687"/>
      <c r="HVA56" s="687"/>
      <c r="HVB56" s="687"/>
      <c r="HVC56" s="687"/>
      <c r="HVD56" s="687"/>
      <c r="HVE56" s="687"/>
      <c r="HVF56" s="687"/>
      <c r="HVG56" s="687"/>
      <c r="HVH56" s="687"/>
      <c r="HVI56" s="687"/>
      <c r="HVJ56" s="687"/>
      <c r="HVK56" s="687"/>
      <c r="HVL56" s="687"/>
      <c r="HVM56" s="687"/>
      <c r="HVN56" s="687"/>
      <c r="HVO56" s="687"/>
      <c r="HVP56" s="687"/>
      <c r="HVQ56" s="687"/>
      <c r="HVR56" s="687"/>
      <c r="HVS56" s="687"/>
      <c r="HVT56" s="687"/>
      <c r="HVU56" s="687"/>
      <c r="HVV56" s="687"/>
      <c r="HVW56" s="687"/>
      <c r="HVX56" s="687"/>
      <c r="HVY56" s="687"/>
      <c r="HVZ56" s="687"/>
      <c r="HWA56" s="687"/>
      <c r="HWB56" s="687"/>
      <c r="HWC56" s="687"/>
      <c r="HWD56" s="687"/>
      <c r="HWE56" s="687"/>
      <c r="HWF56" s="687"/>
      <c r="HWG56" s="687"/>
      <c r="HWH56" s="687"/>
      <c r="HWI56" s="687"/>
      <c r="HWJ56" s="687"/>
      <c r="HWK56" s="687"/>
      <c r="HWL56" s="687"/>
      <c r="HWM56" s="687"/>
      <c r="HWN56" s="687"/>
      <c r="HWO56" s="687"/>
      <c r="HWP56" s="687"/>
      <c r="HWQ56" s="687"/>
      <c r="HWR56" s="687"/>
      <c r="HWS56" s="687"/>
      <c r="HWT56" s="687"/>
      <c r="HWU56" s="687"/>
      <c r="HWV56" s="687"/>
      <c r="HWW56" s="687"/>
      <c r="HWX56" s="687"/>
      <c r="HWY56" s="687"/>
      <c r="HWZ56" s="687"/>
      <c r="HXA56" s="687"/>
      <c r="HXB56" s="687"/>
      <c r="HXC56" s="687"/>
      <c r="HXD56" s="687"/>
      <c r="HXE56" s="687"/>
      <c r="HXF56" s="687"/>
      <c r="HXG56" s="687"/>
      <c r="HXH56" s="687"/>
      <c r="HXI56" s="687"/>
      <c r="HXJ56" s="687"/>
      <c r="HXK56" s="687"/>
      <c r="HXL56" s="687"/>
      <c r="HXM56" s="687"/>
      <c r="HXN56" s="687"/>
      <c r="HXO56" s="687"/>
      <c r="HXP56" s="687"/>
      <c r="HXQ56" s="687"/>
      <c r="HXR56" s="687"/>
      <c r="HXS56" s="687"/>
      <c r="HXT56" s="687"/>
      <c r="HXU56" s="687"/>
      <c r="HXV56" s="687"/>
      <c r="HXW56" s="687"/>
      <c r="HXX56" s="687"/>
      <c r="HXY56" s="687"/>
      <c r="HXZ56" s="687"/>
      <c r="HYA56" s="687"/>
      <c r="HYB56" s="687"/>
      <c r="HYC56" s="687"/>
      <c r="HYD56" s="687"/>
      <c r="HYE56" s="687"/>
      <c r="HYF56" s="687"/>
      <c r="HYG56" s="687"/>
      <c r="HYH56" s="687"/>
      <c r="HYI56" s="687"/>
      <c r="HYJ56" s="687"/>
      <c r="HYK56" s="687"/>
      <c r="HYL56" s="687"/>
      <c r="HYM56" s="687"/>
      <c r="HYN56" s="687"/>
      <c r="HYO56" s="687"/>
      <c r="HYP56" s="687"/>
      <c r="HYQ56" s="687"/>
      <c r="HYR56" s="687"/>
      <c r="HYS56" s="687"/>
      <c r="HYT56" s="687"/>
      <c r="HYU56" s="687"/>
      <c r="HYV56" s="687"/>
      <c r="HYW56" s="687"/>
      <c r="HYX56" s="687"/>
      <c r="HYY56" s="687"/>
      <c r="HYZ56" s="687"/>
      <c r="HZA56" s="687"/>
      <c r="HZB56" s="687"/>
      <c r="HZC56" s="687"/>
      <c r="HZD56" s="687"/>
      <c r="HZE56" s="687"/>
      <c r="HZF56" s="687"/>
      <c r="HZG56" s="687"/>
      <c r="HZH56" s="687"/>
      <c r="HZI56" s="687"/>
      <c r="HZJ56" s="687"/>
      <c r="HZK56" s="687"/>
      <c r="HZL56" s="687"/>
      <c r="HZM56" s="687"/>
      <c r="HZN56" s="687"/>
      <c r="HZO56" s="687"/>
      <c r="HZP56" s="687"/>
      <c r="HZQ56" s="687"/>
      <c r="HZR56" s="687"/>
      <c r="HZS56" s="687"/>
      <c r="HZT56" s="687"/>
      <c r="HZU56" s="687"/>
      <c r="HZV56" s="687"/>
      <c r="HZW56" s="687"/>
      <c r="HZX56" s="687"/>
      <c r="HZY56" s="687"/>
      <c r="HZZ56" s="687"/>
      <c r="IAA56" s="687"/>
      <c r="IAB56" s="687"/>
      <c r="IAC56" s="687"/>
      <c r="IAD56" s="687"/>
      <c r="IAE56" s="687"/>
      <c r="IAF56" s="687"/>
      <c r="IAG56" s="687"/>
      <c r="IAH56" s="687"/>
      <c r="IAI56" s="687"/>
      <c r="IAJ56" s="687"/>
      <c r="IAK56" s="687"/>
      <c r="IAL56" s="687"/>
      <c r="IAM56" s="687"/>
      <c r="IAN56" s="687"/>
      <c r="IAO56" s="687"/>
      <c r="IAP56" s="687"/>
      <c r="IAQ56" s="687"/>
      <c r="IAR56" s="687"/>
      <c r="IAS56" s="687"/>
      <c r="IAT56" s="687"/>
      <c r="IAU56" s="687"/>
      <c r="IAV56" s="687"/>
      <c r="IAW56" s="687"/>
      <c r="IAX56" s="687"/>
      <c r="IAY56" s="687"/>
      <c r="IAZ56" s="687"/>
      <c r="IBA56" s="687"/>
      <c r="IBB56" s="687"/>
      <c r="IBC56" s="687"/>
      <c r="IBD56" s="687"/>
      <c r="IBE56" s="687"/>
      <c r="IBF56" s="687"/>
      <c r="IBG56" s="687"/>
      <c r="IBH56" s="687"/>
      <c r="IBI56" s="687"/>
      <c r="IBJ56" s="687"/>
      <c r="IBK56" s="687"/>
      <c r="IBL56" s="687"/>
      <c r="IBM56" s="687"/>
      <c r="IBN56" s="687"/>
      <c r="IBO56" s="687"/>
      <c r="IBP56" s="687"/>
      <c r="IBQ56" s="687"/>
      <c r="IBR56" s="687"/>
      <c r="IBS56" s="687"/>
      <c r="IBT56" s="687"/>
      <c r="IBU56" s="687"/>
      <c r="IBV56" s="687"/>
      <c r="IBW56" s="687"/>
      <c r="IBX56" s="687"/>
      <c r="IBY56" s="687"/>
      <c r="IBZ56" s="687"/>
      <c r="ICA56" s="687"/>
      <c r="ICB56" s="687"/>
      <c r="ICC56" s="687"/>
      <c r="ICD56" s="687"/>
      <c r="ICE56" s="687"/>
      <c r="ICF56" s="687"/>
      <c r="ICG56" s="687"/>
      <c r="ICH56" s="687"/>
      <c r="ICI56" s="687"/>
      <c r="ICJ56" s="687"/>
      <c r="ICK56" s="687"/>
      <c r="ICL56" s="687"/>
      <c r="ICM56" s="687"/>
      <c r="ICN56" s="687"/>
      <c r="ICO56" s="687"/>
      <c r="ICP56" s="687"/>
      <c r="ICQ56" s="687"/>
      <c r="ICR56" s="687"/>
      <c r="ICS56" s="687"/>
      <c r="ICT56" s="687"/>
      <c r="ICU56" s="687"/>
      <c r="ICV56" s="687"/>
      <c r="ICW56" s="687"/>
      <c r="ICX56" s="687"/>
      <c r="ICY56" s="687"/>
      <c r="ICZ56" s="687"/>
      <c r="IDA56" s="687"/>
      <c r="IDB56" s="687"/>
      <c r="IDC56" s="687"/>
      <c r="IDD56" s="687"/>
      <c r="IDE56" s="687"/>
      <c r="IDF56" s="687"/>
      <c r="IDG56" s="687"/>
      <c r="IDH56" s="687"/>
      <c r="IDI56" s="687"/>
      <c r="IDJ56" s="687"/>
      <c r="IDK56" s="687"/>
      <c r="IDL56" s="687"/>
      <c r="IDM56" s="687"/>
      <c r="IDN56" s="687"/>
      <c r="IDO56" s="687"/>
      <c r="IDP56" s="687"/>
      <c r="IDQ56" s="687"/>
      <c r="IDR56" s="687"/>
      <c r="IDS56" s="687"/>
      <c r="IDT56" s="687"/>
      <c r="IDU56" s="687"/>
      <c r="IDV56" s="687"/>
      <c r="IDW56" s="687"/>
      <c r="IDX56" s="687"/>
      <c r="IDY56" s="687"/>
      <c r="IDZ56" s="687"/>
      <c r="IEA56" s="687"/>
      <c r="IEB56" s="687"/>
      <c r="IEC56" s="687"/>
      <c r="IED56" s="687"/>
      <c r="IEE56" s="687"/>
      <c r="IEF56" s="687"/>
      <c r="IEG56" s="687"/>
      <c r="IEH56" s="687"/>
      <c r="IEI56" s="687"/>
      <c r="IEJ56" s="687"/>
      <c r="IEK56" s="687"/>
      <c r="IEL56" s="687"/>
      <c r="IEM56" s="687"/>
      <c r="IEN56" s="687"/>
      <c r="IEO56" s="687"/>
      <c r="IEP56" s="687"/>
      <c r="IEQ56" s="687"/>
      <c r="IER56" s="687"/>
      <c r="IES56" s="687"/>
      <c r="IET56" s="687"/>
      <c r="IEU56" s="687"/>
      <c r="IEV56" s="687"/>
      <c r="IEW56" s="687"/>
      <c r="IEX56" s="687"/>
      <c r="IEY56" s="687"/>
      <c r="IEZ56" s="687"/>
      <c r="IFA56" s="687"/>
      <c r="IFB56" s="687"/>
      <c r="IFC56" s="687"/>
      <c r="IFD56" s="687"/>
      <c r="IFE56" s="687"/>
      <c r="IFF56" s="687"/>
      <c r="IFG56" s="687"/>
      <c r="IFH56" s="687"/>
      <c r="IFI56" s="687"/>
      <c r="IFJ56" s="687"/>
      <c r="IFK56" s="687"/>
      <c r="IFL56" s="687"/>
      <c r="IFM56" s="687"/>
      <c r="IFN56" s="687"/>
      <c r="IFO56" s="687"/>
      <c r="IFP56" s="687"/>
      <c r="IFQ56" s="687"/>
      <c r="IFR56" s="687"/>
      <c r="IFS56" s="687"/>
      <c r="IFT56" s="687"/>
      <c r="IFU56" s="687"/>
      <c r="IFV56" s="687"/>
      <c r="IFW56" s="687"/>
      <c r="IFX56" s="687"/>
      <c r="IFY56" s="687"/>
      <c r="IFZ56" s="687"/>
      <c r="IGA56" s="687"/>
      <c r="IGB56" s="687"/>
      <c r="IGC56" s="687"/>
      <c r="IGD56" s="687"/>
      <c r="IGE56" s="687"/>
      <c r="IGF56" s="687"/>
      <c r="IGG56" s="687"/>
      <c r="IGH56" s="687"/>
      <c r="IGI56" s="687"/>
      <c r="IGJ56" s="687"/>
      <c r="IGK56" s="687"/>
      <c r="IGL56" s="687"/>
      <c r="IGM56" s="687"/>
      <c r="IGN56" s="687"/>
      <c r="IGO56" s="687"/>
      <c r="IGP56" s="687"/>
      <c r="IGQ56" s="687"/>
      <c r="IGR56" s="687"/>
      <c r="IGS56" s="687"/>
      <c r="IGT56" s="687"/>
      <c r="IGU56" s="687"/>
      <c r="IGV56" s="687"/>
      <c r="IGW56" s="687"/>
      <c r="IGX56" s="687"/>
      <c r="IGY56" s="687"/>
      <c r="IGZ56" s="687"/>
      <c r="IHA56" s="687"/>
      <c r="IHB56" s="687"/>
      <c r="IHC56" s="687"/>
      <c r="IHD56" s="687"/>
      <c r="IHE56" s="687"/>
      <c r="IHF56" s="687"/>
      <c r="IHG56" s="687"/>
      <c r="IHH56" s="687"/>
      <c r="IHI56" s="687"/>
      <c r="IHJ56" s="687"/>
      <c r="IHK56" s="687"/>
      <c r="IHL56" s="687"/>
      <c r="IHM56" s="687"/>
      <c r="IHN56" s="687"/>
      <c r="IHO56" s="687"/>
      <c r="IHP56" s="687"/>
      <c r="IHQ56" s="687"/>
      <c r="IHR56" s="687"/>
      <c r="IHS56" s="687"/>
      <c r="IHT56" s="687"/>
      <c r="IHU56" s="687"/>
      <c r="IHV56" s="687"/>
      <c r="IHW56" s="687"/>
      <c r="IHX56" s="687"/>
      <c r="IHY56" s="687"/>
      <c r="IHZ56" s="687"/>
      <c r="IIA56" s="687"/>
      <c r="IIB56" s="687"/>
      <c r="IIC56" s="687"/>
      <c r="IID56" s="687"/>
      <c r="IIE56" s="687"/>
      <c r="IIF56" s="687"/>
      <c r="IIG56" s="687"/>
      <c r="IIH56" s="687"/>
      <c r="III56" s="687"/>
      <c r="IIJ56" s="687"/>
      <c r="IIK56" s="687"/>
      <c r="IIL56" s="687"/>
      <c r="IIM56" s="687"/>
      <c r="IIN56" s="687"/>
      <c r="IIO56" s="687"/>
      <c r="IIP56" s="687"/>
      <c r="IIQ56" s="687"/>
      <c r="IIR56" s="687"/>
      <c r="IIS56" s="687"/>
      <c r="IIT56" s="687"/>
      <c r="IIU56" s="687"/>
      <c r="IIV56" s="687"/>
      <c r="IIW56" s="687"/>
      <c r="IIX56" s="687"/>
      <c r="IIY56" s="687"/>
      <c r="IIZ56" s="687"/>
      <c r="IJA56" s="687"/>
      <c r="IJB56" s="687"/>
      <c r="IJC56" s="687"/>
      <c r="IJD56" s="687"/>
      <c r="IJE56" s="687"/>
      <c r="IJF56" s="687"/>
      <c r="IJG56" s="687"/>
      <c r="IJH56" s="687"/>
      <c r="IJI56" s="687"/>
      <c r="IJJ56" s="687"/>
      <c r="IJK56" s="687"/>
      <c r="IJL56" s="687"/>
      <c r="IJM56" s="687"/>
      <c r="IJN56" s="687"/>
      <c r="IJO56" s="687"/>
      <c r="IJP56" s="687"/>
      <c r="IJQ56" s="687"/>
      <c r="IJR56" s="687"/>
      <c r="IJS56" s="687"/>
      <c r="IJT56" s="687"/>
      <c r="IJU56" s="687"/>
      <c r="IJV56" s="687"/>
      <c r="IJW56" s="687"/>
      <c r="IJX56" s="687"/>
      <c r="IJY56" s="687"/>
      <c r="IJZ56" s="687"/>
      <c r="IKA56" s="687"/>
      <c r="IKB56" s="687"/>
      <c r="IKC56" s="687"/>
      <c r="IKD56" s="687"/>
      <c r="IKE56" s="687"/>
      <c r="IKF56" s="687"/>
      <c r="IKG56" s="687"/>
      <c r="IKH56" s="687"/>
      <c r="IKI56" s="687"/>
      <c r="IKJ56" s="687"/>
      <c r="IKK56" s="687"/>
      <c r="IKL56" s="687"/>
      <c r="IKM56" s="687"/>
      <c r="IKN56" s="687"/>
      <c r="IKO56" s="687"/>
      <c r="IKP56" s="687"/>
      <c r="IKQ56" s="687"/>
      <c r="IKR56" s="687"/>
      <c r="IKS56" s="687"/>
      <c r="IKT56" s="687"/>
      <c r="IKU56" s="687"/>
      <c r="IKV56" s="687"/>
      <c r="IKW56" s="687"/>
      <c r="IKX56" s="687"/>
      <c r="IKY56" s="687"/>
      <c r="IKZ56" s="687"/>
      <c r="ILA56" s="687"/>
      <c r="ILB56" s="687"/>
      <c r="ILC56" s="687"/>
      <c r="ILD56" s="687"/>
      <c r="ILE56" s="687"/>
      <c r="ILF56" s="687"/>
      <c r="ILG56" s="687"/>
      <c r="ILH56" s="687"/>
      <c r="ILI56" s="687"/>
      <c r="ILJ56" s="687"/>
      <c r="ILK56" s="687"/>
      <c r="ILL56" s="687"/>
      <c r="ILM56" s="687"/>
      <c r="ILN56" s="687"/>
      <c r="ILO56" s="687"/>
      <c r="ILP56" s="687"/>
      <c r="ILQ56" s="687"/>
      <c r="ILR56" s="687"/>
      <c r="ILS56" s="687"/>
      <c r="ILT56" s="687"/>
      <c r="ILU56" s="687"/>
      <c r="ILV56" s="687"/>
      <c r="ILW56" s="687"/>
      <c r="ILX56" s="687"/>
      <c r="ILY56" s="687"/>
      <c r="ILZ56" s="687"/>
      <c r="IMA56" s="687"/>
      <c r="IMB56" s="687"/>
      <c r="IMC56" s="687"/>
      <c r="IMD56" s="687"/>
      <c r="IME56" s="687"/>
      <c r="IMF56" s="687"/>
      <c r="IMG56" s="687"/>
      <c r="IMH56" s="687"/>
      <c r="IMI56" s="687"/>
      <c r="IMJ56" s="687"/>
      <c r="IMK56" s="687"/>
      <c r="IML56" s="687"/>
      <c r="IMM56" s="687"/>
      <c r="IMN56" s="687"/>
      <c r="IMO56" s="687"/>
      <c r="IMP56" s="687"/>
      <c r="IMQ56" s="687"/>
      <c r="IMR56" s="687"/>
      <c r="IMS56" s="687"/>
      <c r="IMT56" s="687"/>
      <c r="IMU56" s="687"/>
      <c r="IMV56" s="687"/>
      <c r="IMW56" s="687"/>
      <c r="IMX56" s="687"/>
      <c r="IMY56" s="687"/>
      <c r="IMZ56" s="687"/>
      <c r="INA56" s="687"/>
      <c r="INB56" s="687"/>
      <c r="INC56" s="687"/>
      <c r="IND56" s="687"/>
      <c r="INE56" s="687"/>
      <c r="INF56" s="687"/>
      <c r="ING56" s="687"/>
      <c r="INH56" s="687"/>
      <c r="INI56" s="687"/>
      <c r="INJ56" s="687"/>
      <c r="INK56" s="687"/>
      <c r="INL56" s="687"/>
      <c r="INM56" s="687"/>
      <c r="INN56" s="687"/>
      <c r="INO56" s="687"/>
      <c r="INP56" s="687"/>
      <c r="INQ56" s="687"/>
      <c r="INR56" s="687"/>
      <c r="INS56" s="687"/>
      <c r="INT56" s="687"/>
      <c r="INU56" s="687"/>
      <c r="INV56" s="687"/>
      <c r="INW56" s="687"/>
      <c r="INX56" s="687"/>
      <c r="INY56" s="687"/>
      <c r="INZ56" s="687"/>
      <c r="IOA56" s="687"/>
      <c r="IOB56" s="687"/>
      <c r="IOC56" s="687"/>
      <c r="IOD56" s="687"/>
      <c r="IOE56" s="687"/>
      <c r="IOF56" s="687"/>
      <c r="IOG56" s="687"/>
      <c r="IOH56" s="687"/>
      <c r="IOI56" s="687"/>
      <c r="IOJ56" s="687"/>
      <c r="IOK56" s="687"/>
      <c r="IOL56" s="687"/>
      <c r="IOM56" s="687"/>
      <c r="ION56" s="687"/>
      <c r="IOO56" s="687"/>
      <c r="IOP56" s="687"/>
      <c r="IOQ56" s="687"/>
      <c r="IOR56" s="687"/>
      <c r="IOS56" s="687"/>
      <c r="IOT56" s="687"/>
      <c r="IOU56" s="687"/>
      <c r="IOV56" s="687"/>
      <c r="IOW56" s="687"/>
      <c r="IOX56" s="687"/>
      <c r="IOY56" s="687"/>
      <c r="IOZ56" s="687"/>
      <c r="IPA56" s="687"/>
      <c r="IPB56" s="687"/>
      <c r="IPC56" s="687"/>
      <c r="IPD56" s="687"/>
      <c r="IPE56" s="687"/>
      <c r="IPF56" s="687"/>
      <c r="IPG56" s="687"/>
      <c r="IPH56" s="687"/>
      <c r="IPI56" s="687"/>
      <c r="IPJ56" s="687"/>
      <c r="IPK56" s="687"/>
      <c r="IPL56" s="687"/>
      <c r="IPM56" s="687"/>
      <c r="IPN56" s="687"/>
      <c r="IPO56" s="687"/>
      <c r="IPP56" s="687"/>
      <c r="IPQ56" s="687"/>
      <c r="IPR56" s="687"/>
      <c r="IPS56" s="687"/>
      <c r="IPT56" s="687"/>
      <c r="IPU56" s="687"/>
      <c r="IPV56" s="687"/>
      <c r="IPW56" s="687"/>
      <c r="IPX56" s="687"/>
      <c r="IPY56" s="687"/>
      <c r="IPZ56" s="687"/>
      <c r="IQA56" s="687"/>
      <c r="IQB56" s="687"/>
      <c r="IQC56" s="687"/>
      <c r="IQD56" s="687"/>
      <c r="IQE56" s="687"/>
      <c r="IQF56" s="687"/>
      <c r="IQG56" s="687"/>
      <c r="IQH56" s="687"/>
      <c r="IQI56" s="687"/>
      <c r="IQJ56" s="687"/>
      <c r="IQK56" s="687"/>
      <c r="IQL56" s="687"/>
      <c r="IQM56" s="687"/>
      <c r="IQN56" s="687"/>
      <c r="IQO56" s="687"/>
      <c r="IQP56" s="687"/>
      <c r="IQQ56" s="687"/>
      <c r="IQR56" s="687"/>
      <c r="IQS56" s="687"/>
      <c r="IQT56" s="687"/>
      <c r="IQU56" s="687"/>
      <c r="IQV56" s="687"/>
      <c r="IQW56" s="687"/>
      <c r="IQX56" s="687"/>
      <c r="IQY56" s="687"/>
      <c r="IQZ56" s="687"/>
      <c r="IRA56" s="687"/>
      <c r="IRB56" s="687"/>
      <c r="IRC56" s="687"/>
      <c r="IRD56" s="687"/>
      <c r="IRE56" s="687"/>
      <c r="IRF56" s="687"/>
      <c r="IRG56" s="687"/>
      <c r="IRH56" s="687"/>
      <c r="IRI56" s="687"/>
      <c r="IRJ56" s="687"/>
      <c r="IRK56" s="687"/>
      <c r="IRL56" s="687"/>
      <c r="IRM56" s="687"/>
      <c r="IRN56" s="687"/>
      <c r="IRO56" s="687"/>
      <c r="IRP56" s="687"/>
      <c r="IRQ56" s="687"/>
      <c r="IRR56" s="687"/>
      <c r="IRS56" s="687"/>
      <c r="IRT56" s="687"/>
      <c r="IRU56" s="687"/>
      <c r="IRV56" s="687"/>
      <c r="IRW56" s="687"/>
      <c r="IRX56" s="687"/>
      <c r="IRY56" s="687"/>
      <c r="IRZ56" s="687"/>
      <c r="ISA56" s="687"/>
      <c r="ISB56" s="687"/>
      <c r="ISC56" s="687"/>
      <c r="ISD56" s="687"/>
      <c r="ISE56" s="687"/>
      <c r="ISF56" s="687"/>
      <c r="ISG56" s="687"/>
      <c r="ISH56" s="687"/>
      <c r="ISI56" s="687"/>
      <c r="ISJ56" s="687"/>
      <c r="ISK56" s="687"/>
      <c r="ISL56" s="687"/>
      <c r="ISM56" s="687"/>
      <c r="ISN56" s="687"/>
      <c r="ISO56" s="687"/>
      <c r="ISP56" s="687"/>
      <c r="ISQ56" s="687"/>
      <c r="ISR56" s="687"/>
      <c r="ISS56" s="687"/>
      <c r="IST56" s="687"/>
      <c r="ISU56" s="687"/>
      <c r="ISV56" s="687"/>
      <c r="ISW56" s="687"/>
      <c r="ISX56" s="687"/>
      <c r="ISY56" s="687"/>
      <c r="ISZ56" s="687"/>
      <c r="ITA56" s="687"/>
      <c r="ITB56" s="687"/>
      <c r="ITC56" s="687"/>
      <c r="ITD56" s="687"/>
      <c r="ITE56" s="687"/>
      <c r="ITF56" s="687"/>
      <c r="ITG56" s="687"/>
      <c r="ITH56" s="687"/>
      <c r="ITI56" s="687"/>
      <c r="ITJ56" s="687"/>
      <c r="ITK56" s="687"/>
      <c r="ITL56" s="687"/>
      <c r="ITM56" s="687"/>
      <c r="ITN56" s="687"/>
      <c r="ITO56" s="687"/>
      <c r="ITP56" s="687"/>
      <c r="ITQ56" s="687"/>
      <c r="ITR56" s="687"/>
      <c r="ITS56" s="687"/>
      <c r="ITT56" s="687"/>
      <c r="ITU56" s="687"/>
      <c r="ITV56" s="687"/>
      <c r="ITW56" s="687"/>
      <c r="ITX56" s="687"/>
      <c r="ITY56" s="687"/>
      <c r="ITZ56" s="687"/>
      <c r="IUA56" s="687"/>
      <c r="IUB56" s="687"/>
      <c r="IUC56" s="687"/>
      <c r="IUD56" s="687"/>
      <c r="IUE56" s="687"/>
      <c r="IUF56" s="687"/>
      <c r="IUG56" s="687"/>
      <c r="IUH56" s="687"/>
      <c r="IUI56" s="687"/>
      <c r="IUJ56" s="687"/>
      <c r="IUK56" s="687"/>
      <c r="IUL56" s="687"/>
      <c r="IUM56" s="687"/>
      <c r="IUN56" s="687"/>
      <c r="IUO56" s="687"/>
      <c r="IUP56" s="687"/>
      <c r="IUQ56" s="687"/>
      <c r="IUR56" s="687"/>
      <c r="IUS56" s="687"/>
      <c r="IUT56" s="687"/>
      <c r="IUU56" s="687"/>
      <c r="IUV56" s="687"/>
      <c r="IUW56" s="687"/>
      <c r="IUX56" s="687"/>
      <c r="IUY56" s="687"/>
      <c r="IUZ56" s="687"/>
      <c r="IVA56" s="687"/>
      <c r="IVB56" s="687"/>
      <c r="IVC56" s="687"/>
      <c r="IVD56" s="687"/>
      <c r="IVE56" s="687"/>
      <c r="IVF56" s="687"/>
      <c r="IVG56" s="687"/>
      <c r="IVH56" s="687"/>
      <c r="IVI56" s="687"/>
      <c r="IVJ56" s="687"/>
      <c r="IVK56" s="687"/>
      <c r="IVL56" s="687"/>
      <c r="IVM56" s="687"/>
      <c r="IVN56" s="687"/>
      <c r="IVO56" s="687"/>
      <c r="IVP56" s="687"/>
      <c r="IVQ56" s="687"/>
      <c r="IVR56" s="687"/>
      <c r="IVS56" s="687"/>
      <c r="IVT56" s="687"/>
      <c r="IVU56" s="687"/>
      <c r="IVV56" s="687"/>
      <c r="IVW56" s="687"/>
      <c r="IVX56" s="687"/>
      <c r="IVY56" s="687"/>
      <c r="IVZ56" s="687"/>
      <c r="IWA56" s="687"/>
      <c r="IWB56" s="687"/>
      <c r="IWC56" s="687"/>
      <c r="IWD56" s="687"/>
      <c r="IWE56" s="687"/>
      <c r="IWF56" s="687"/>
      <c r="IWG56" s="687"/>
      <c r="IWH56" s="687"/>
      <c r="IWI56" s="687"/>
      <c r="IWJ56" s="687"/>
      <c r="IWK56" s="687"/>
      <c r="IWL56" s="687"/>
      <c r="IWM56" s="687"/>
      <c r="IWN56" s="687"/>
      <c r="IWO56" s="687"/>
      <c r="IWP56" s="687"/>
      <c r="IWQ56" s="687"/>
      <c r="IWR56" s="687"/>
      <c r="IWS56" s="687"/>
      <c r="IWT56" s="687"/>
      <c r="IWU56" s="687"/>
      <c r="IWV56" s="687"/>
      <c r="IWW56" s="687"/>
      <c r="IWX56" s="687"/>
      <c r="IWY56" s="687"/>
      <c r="IWZ56" s="687"/>
      <c r="IXA56" s="687"/>
      <c r="IXB56" s="687"/>
      <c r="IXC56" s="687"/>
      <c r="IXD56" s="687"/>
      <c r="IXE56" s="687"/>
      <c r="IXF56" s="687"/>
      <c r="IXG56" s="687"/>
      <c r="IXH56" s="687"/>
      <c r="IXI56" s="687"/>
      <c r="IXJ56" s="687"/>
      <c r="IXK56" s="687"/>
      <c r="IXL56" s="687"/>
      <c r="IXM56" s="687"/>
      <c r="IXN56" s="687"/>
      <c r="IXO56" s="687"/>
      <c r="IXP56" s="687"/>
      <c r="IXQ56" s="687"/>
      <c r="IXR56" s="687"/>
      <c r="IXS56" s="687"/>
      <c r="IXT56" s="687"/>
      <c r="IXU56" s="687"/>
      <c r="IXV56" s="687"/>
      <c r="IXW56" s="687"/>
      <c r="IXX56" s="687"/>
      <c r="IXY56" s="687"/>
      <c r="IXZ56" s="687"/>
      <c r="IYA56" s="687"/>
      <c r="IYB56" s="687"/>
      <c r="IYC56" s="687"/>
      <c r="IYD56" s="687"/>
      <c r="IYE56" s="687"/>
      <c r="IYF56" s="687"/>
      <c r="IYG56" s="687"/>
      <c r="IYH56" s="687"/>
      <c r="IYI56" s="687"/>
      <c r="IYJ56" s="687"/>
      <c r="IYK56" s="687"/>
      <c r="IYL56" s="687"/>
      <c r="IYM56" s="687"/>
      <c r="IYN56" s="687"/>
      <c r="IYO56" s="687"/>
      <c r="IYP56" s="687"/>
      <c r="IYQ56" s="687"/>
      <c r="IYR56" s="687"/>
      <c r="IYS56" s="687"/>
      <c r="IYT56" s="687"/>
      <c r="IYU56" s="687"/>
      <c r="IYV56" s="687"/>
      <c r="IYW56" s="687"/>
      <c r="IYX56" s="687"/>
      <c r="IYY56" s="687"/>
      <c r="IYZ56" s="687"/>
      <c r="IZA56" s="687"/>
      <c r="IZB56" s="687"/>
      <c r="IZC56" s="687"/>
      <c r="IZD56" s="687"/>
      <c r="IZE56" s="687"/>
      <c r="IZF56" s="687"/>
      <c r="IZG56" s="687"/>
      <c r="IZH56" s="687"/>
      <c r="IZI56" s="687"/>
      <c r="IZJ56" s="687"/>
      <c r="IZK56" s="687"/>
      <c r="IZL56" s="687"/>
      <c r="IZM56" s="687"/>
      <c r="IZN56" s="687"/>
      <c r="IZO56" s="687"/>
      <c r="IZP56" s="687"/>
      <c r="IZQ56" s="687"/>
      <c r="IZR56" s="687"/>
      <c r="IZS56" s="687"/>
      <c r="IZT56" s="687"/>
      <c r="IZU56" s="687"/>
      <c r="IZV56" s="687"/>
      <c r="IZW56" s="687"/>
      <c r="IZX56" s="687"/>
      <c r="IZY56" s="687"/>
      <c r="IZZ56" s="687"/>
      <c r="JAA56" s="687"/>
      <c r="JAB56" s="687"/>
      <c r="JAC56" s="687"/>
      <c r="JAD56" s="687"/>
      <c r="JAE56" s="687"/>
      <c r="JAF56" s="687"/>
      <c r="JAG56" s="687"/>
      <c r="JAH56" s="687"/>
      <c r="JAI56" s="687"/>
      <c r="JAJ56" s="687"/>
      <c r="JAK56" s="687"/>
      <c r="JAL56" s="687"/>
      <c r="JAM56" s="687"/>
      <c r="JAN56" s="687"/>
      <c r="JAO56" s="687"/>
      <c r="JAP56" s="687"/>
      <c r="JAQ56" s="687"/>
      <c r="JAR56" s="687"/>
      <c r="JAS56" s="687"/>
      <c r="JAT56" s="687"/>
      <c r="JAU56" s="687"/>
      <c r="JAV56" s="687"/>
      <c r="JAW56" s="687"/>
      <c r="JAX56" s="687"/>
      <c r="JAY56" s="687"/>
      <c r="JAZ56" s="687"/>
      <c r="JBA56" s="687"/>
      <c r="JBB56" s="687"/>
      <c r="JBC56" s="687"/>
      <c r="JBD56" s="687"/>
      <c r="JBE56" s="687"/>
      <c r="JBF56" s="687"/>
      <c r="JBG56" s="687"/>
      <c r="JBH56" s="687"/>
      <c r="JBI56" s="687"/>
      <c r="JBJ56" s="687"/>
      <c r="JBK56" s="687"/>
      <c r="JBL56" s="687"/>
      <c r="JBM56" s="687"/>
      <c r="JBN56" s="687"/>
      <c r="JBO56" s="687"/>
      <c r="JBP56" s="687"/>
      <c r="JBQ56" s="687"/>
      <c r="JBR56" s="687"/>
      <c r="JBS56" s="687"/>
      <c r="JBT56" s="687"/>
      <c r="JBU56" s="687"/>
      <c r="JBV56" s="687"/>
      <c r="JBW56" s="687"/>
      <c r="JBX56" s="687"/>
      <c r="JBY56" s="687"/>
      <c r="JBZ56" s="687"/>
      <c r="JCA56" s="687"/>
      <c r="JCB56" s="687"/>
      <c r="JCC56" s="687"/>
      <c r="JCD56" s="687"/>
      <c r="JCE56" s="687"/>
      <c r="JCF56" s="687"/>
      <c r="JCG56" s="687"/>
      <c r="JCH56" s="687"/>
      <c r="JCI56" s="687"/>
      <c r="JCJ56" s="687"/>
      <c r="JCK56" s="687"/>
      <c r="JCL56" s="687"/>
      <c r="JCM56" s="687"/>
      <c r="JCN56" s="687"/>
      <c r="JCO56" s="687"/>
      <c r="JCP56" s="687"/>
      <c r="JCQ56" s="687"/>
      <c r="JCR56" s="687"/>
      <c r="JCS56" s="687"/>
      <c r="JCT56" s="687"/>
      <c r="JCU56" s="687"/>
      <c r="JCV56" s="687"/>
      <c r="JCW56" s="687"/>
      <c r="JCX56" s="687"/>
      <c r="JCY56" s="687"/>
      <c r="JCZ56" s="687"/>
      <c r="JDA56" s="687"/>
      <c r="JDB56" s="687"/>
      <c r="JDC56" s="687"/>
      <c r="JDD56" s="687"/>
      <c r="JDE56" s="687"/>
      <c r="JDF56" s="687"/>
      <c r="JDG56" s="687"/>
      <c r="JDH56" s="687"/>
      <c r="JDI56" s="687"/>
      <c r="JDJ56" s="687"/>
      <c r="JDK56" s="687"/>
      <c r="JDL56" s="687"/>
      <c r="JDM56" s="687"/>
      <c r="JDN56" s="687"/>
      <c r="JDO56" s="687"/>
      <c r="JDP56" s="687"/>
      <c r="JDQ56" s="687"/>
      <c r="JDR56" s="687"/>
      <c r="JDS56" s="687"/>
      <c r="JDT56" s="687"/>
      <c r="JDU56" s="687"/>
      <c r="JDV56" s="687"/>
      <c r="JDW56" s="687"/>
      <c r="JDX56" s="687"/>
      <c r="JDY56" s="687"/>
      <c r="JDZ56" s="687"/>
      <c r="JEA56" s="687"/>
      <c r="JEB56" s="687"/>
      <c r="JEC56" s="687"/>
      <c r="JED56" s="687"/>
      <c r="JEE56" s="687"/>
      <c r="JEF56" s="687"/>
      <c r="JEG56" s="687"/>
      <c r="JEH56" s="687"/>
      <c r="JEI56" s="687"/>
      <c r="JEJ56" s="687"/>
      <c r="JEK56" s="687"/>
      <c r="JEL56" s="687"/>
      <c r="JEM56" s="687"/>
      <c r="JEN56" s="687"/>
      <c r="JEO56" s="687"/>
      <c r="JEP56" s="687"/>
      <c r="JEQ56" s="687"/>
      <c r="JER56" s="687"/>
      <c r="JES56" s="687"/>
      <c r="JET56" s="687"/>
      <c r="JEU56" s="687"/>
      <c r="JEV56" s="687"/>
      <c r="JEW56" s="687"/>
      <c r="JEX56" s="687"/>
      <c r="JEY56" s="687"/>
      <c r="JEZ56" s="687"/>
      <c r="JFA56" s="687"/>
      <c r="JFB56" s="687"/>
      <c r="JFC56" s="687"/>
      <c r="JFD56" s="687"/>
      <c r="JFE56" s="687"/>
      <c r="JFF56" s="687"/>
      <c r="JFG56" s="687"/>
      <c r="JFH56" s="687"/>
      <c r="JFI56" s="687"/>
      <c r="JFJ56" s="687"/>
      <c r="JFK56" s="687"/>
      <c r="JFL56" s="687"/>
      <c r="JFM56" s="687"/>
      <c r="JFN56" s="687"/>
      <c r="JFO56" s="687"/>
      <c r="JFP56" s="687"/>
      <c r="JFQ56" s="687"/>
      <c r="JFR56" s="687"/>
      <c r="JFS56" s="687"/>
      <c r="JFT56" s="687"/>
      <c r="JFU56" s="687"/>
      <c r="JFV56" s="687"/>
      <c r="JFW56" s="687"/>
      <c r="JFX56" s="687"/>
      <c r="JFY56" s="687"/>
      <c r="JFZ56" s="687"/>
      <c r="JGA56" s="687"/>
      <c r="JGB56" s="687"/>
      <c r="JGC56" s="687"/>
      <c r="JGD56" s="687"/>
      <c r="JGE56" s="687"/>
      <c r="JGF56" s="687"/>
      <c r="JGG56" s="687"/>
      <c r="JGH56" s="687"/>
      <c r="JGI56" s="687"/>
      <c r="JGJ56" s="687"/>
      <c r="JGK56" s="687"/>
      <c r="JGL56" s="687"/>
      <c r="JGM56" s="687"/>
      <c r="JGN56" s="687"/>
      <c r="JGO56" s="687"/>
      <c r="JGP56" s="687"/>
      <c r="JGQ56" s="687"/>
      <c r="JGR56" s="687"/>
      <c r="JGS56" s="687"/>
      <c r="JGT56" s="687"/>
      <c r="JGU56" s="687"/>
      <c r="JGV56" s="687"/>
      <c r="JGW56" s="687"/>
      <c r="JGX56" s="687"/>
      <c r="JGY56" s="687"/>
      <c r="JGZ56" s="687"/>
      <c r="JHA56" s="687"/>
      <c r="JHB56" s="687"/>
      <c r="JHC56" s="687"/>
      <c r="JHD56" s="687"/>
      <c r="JHE56" s="687"/>
      <c r="JHF56" s="687"/>
      <c r="JHG56" s="687"/>
      <c r="JHH56" s="687"/>
      <c r="JHI56" s="687"/>
      <c r="JHJ56" s="687"/>
      <c r="JHK56" s="687"/>
      <c r="JHL56" s="687"/>
      <c r="JHM56" s="687"/>
      <c r="JHN56" s="687"/>
      <c r="JHO56" s="687"/>
      <c r="JHP56" s="687"/>
      <c r="JHQ56" s="687"/>
      <c r="JHR56" s="687"/>
      <c r="JHS56" s="687"/>
      <c r="JHT56" s="687"/>
      <c r="JHU56" s="687"/>
      <c r="JHV56" s="687"/>
      <c r="JHW56" s="687"/>
      <c r="JHX56" s="687"/>
      <c r="JHY56" s="687"/>
      <c r="JHZ56" s="687"/>
      <c r="JIA56" s="687"/>
      <c r="JIB56" s="687"/>
      <c r="JIC56" s="687"/>
      <c r="JID56" s="687"/>
      <c r="JIE56" s="687"/>
      <c r="JIF56" s="687"/>
      <c r="JIG56" s="687"/>
      <c r="JIH56" s="687"/>
      <c r="JII56" s="687"/>
      <c r="JIJ56" s="687"/>
      <c r="JIK56" s="687"/>
      <c r="JIL56" s="687"/>
      <c r="JIM56" s="687"/>
      <c r="JIN56" s="687"/>
      <c r="JIO56" s="687"/>
      <c r="JIP56" s="687"/>
      <c r="JIQ56" s="687"/>
      <c r="JIR56" s="687"/>
      <c r="JIS56" s="687"/>
      <c r="JIT56" s="687"/>
      <c r="JIU56" s="687"/>
      <c r="JIV56" s="687"/>
      <c r="JIW56" s="687"/>
      <c r="JIX56" s="687"/>
      <c r="JIY56" s="687"/>
      <c r="JIZ56" s="687"/>
      <c r="JJA56" s="687"/>
      <c r="JJB56" s="687"/>
      <c r="JJC56" s="687"/>
      <c r="JJD56" s="687"/>
      <c r="JJE56" s="687"/>
      <c r="JJF56" s="687"/>
      <c r="JJG56" s="687"/>
      <c r="JJH56" s="687"/>
      <c r="JJI56" s="687"/>
      <c r="JJJ56" s="687"/>
      <c r="JJK56" s="687"/>
      <c r="JJL56" s="687"/>
      <c r="JJM56" s="687"/>
      <c r="JJN56" s="687"/>
      <c r="JJO56" s="687"/>
      <c r="JJP56" s="687"/>
      <c r="JJQ56" s="687"/>
      <c r="JJR56" s="687"/>
      <c r="JJS56" s="687"/>
      <c r="JJT56" s="687"/>
      <c r="JJU56" s="687"/>
      <c r="JJV56" s="687"/>
      <c r="JJW56" s="687"/>
      <c r="JJX56" s="687"/>
      <c r="JJY56" s="687"/>
      <c r="JJZ56" s="687"/>
      <c r="JKA56" s="687"/>
      <c r="JKB56" s="687"/>
      <c r="JKC56" s="687"/>
      <c r="JKD56" s="687"/>
      <c r="JKE56" s="687"/>
      <c r="JKF56" s="687"/>
      <c r="JKG56" s="687"/>
      <c r="JKH56" s="687"/>
      <c r="JKI56" s="687"/>
      <c r="JKJ56" s="687"/>
      <c r="JKK56" s="687"/>
      <c r="JKL56" s="687"/>
      <c r="JKM56" s="687"/>
      <c r="JKN56" s="687"/>
      <c r="JKO56" s="687"/>
      <c r="JKP56" s="687"/>
      <c r="JKQ56" s="687"/>
      <c r="JKR56" s="687"/>
      <c r="JKS56" s="687"/>
      <c r="JKT56" s="687"/>
      <c r="JKU56" s="687"/>
      <c r="JKV56" s="687"/>
      <c r="JKW56" s="687"/>
      <c r="JKX56" s="687"/>
      <c r="JKY56" s="687"/>
      <c r="JKZ56" s="687"/>
      <c r="JLA56" s="687"/>
      <c r="JLB56" s="687"/>
      <c r="JLC56" s="687"/>
      <c r="JLD56" s="687"/>
      <c r="JLE56" s="687"/>
      <c r="JLF56" s="687"/>
      <c r="JLG56" s="687"/>
      <c r="JLH56" s="687"/>
      <c r="JLI56" s="687"/>
      <c r="JLJ56" s="687"/>
      <c r="JLK56" s="687"/>
      <c r="JLL56" s="687"/>
      <c r="JLM56" s="687"/>
      <c r="JLN56" s="687"/>
      <c r="JLO56" s="687"/>
      <c r="JLP56" s="687"/>
      <c r="JLQ56" s="687"/>
      <c r="JLR56" s="687"/>
      <c r="JLS56" s="687"/>
      <c r="JLT56" s="687"/>
      <c r="JLU56" s="687"/>
      <c r="JLV56" s="687"/>
      <c r="JLW56" s="687"/>
      <c r="JLX56" s="687"/>
      <c r="JLY56" s="687"/>
      <c r="JLZ56" s="687"/>
      <c r="JMA56" s="687"/>
      <c r="JMB56" s="687"/>
      <c r="JMC56" s="687"/>
      <c r="JMD56" s="687"/>
      <c r="JME56" s="687"/>
      <c r="JMF56" s="687"/>
      <c r="JMG56" s="687"/>
      <c r="JMH56" s="687"/>
      <c r="JMI56" s="687"/>
      <c r="JMJ56" s="687"/>
      <c r="JMK56" s="687"/>
      <c r="JML56" s="687"/>
      <c r="JMM56" s="687"/>
      <c r="JMN56" s="687"/>
      <c r="JMO56" s="687"/>
      <c r="JMP56" s="687"/>
      <c r="JMQ56" s="687"/>
      <c r="JMR56" s="687"/>
      <c r="JMS56" s="687"/>
      <c r="JMT56" s="687"/>
      <c r="JMU56" s="687"/>
      <c r="JMV56" s="687"/>
      <c r="JMW56" s="687"/>
      <c r="JMX56" s="687"/>
      <c r="JMY56" s="687"/>
      <c r="JMZ56" s="687"/>
      <c r="JNA56" s="687"/>
      <c r="JNB56" s="687"/>
      <c r="JNC56" s="687"/>
      <c r="JND56" s="687"/>
      <c r="JNE56" s="687"/>
      <c r="JNF56" s="687"/>
      <c r="JNG56" s="687"/>
      <c r="JNH56" s="687"/>
      <c r="JNI56" s="687"/>
      <c r="JNJ56" s="687"/>
      <c r="JNK56" s="687"/>
      <c r="JNL56" s="687"/>
      <c r="JNM56" s="687"/>
      <c r="JNN56" s="687"/>
      <c r="JNO56" s="687"/>
      <c r="JNP56" s="687"/>
      <c r="JNQ56" s="687"/>
      <c r="JNR56" s="687"/>
      <c r="JNS56" s="687"/>
      <c r="JNT56" s="687"/>
      <c r="JNU56" s="687"/>
      <c r="JNV56" s="687"/>
      <c r="JNW56" s="687"/>
      <c r="JNX56" s="687"/>
      <c r="JNY56" s="687"/>
      <c r="JNZ56" s="687"/>
      <c r="JOA56" s="687"/>
      <c r="JOB56" s="687"/>
      <c r="JOC56" s="687"/>
      <c r="JOD56" s="687"/>
      <c r="JOE56" s="687"/>
      <c r="JOF56" s="687"/>
      <c r="JOG56" s="687"/>
      <c r="JOH56" s="687"/>
      <c r="JOI56" s="687"/>
      <c r="JOJ56" s="687"/>
      <c r="JOK56" s="687"/>
      <c r="JOL56" s="687"/>
      <c r="JOM56" s="687"/>
      <c r="JON56" s="687"/>
      <c r="JOO56" s="687"/>
      <c r="JOP56" s="687"/>
      <c r="JOQ56" s="687"/>
      <c r="JOR56" s="687"/>
      <c r="JOS56" s="687"/>
      <c r="JOT56" s="687"/>
      <c r="JOU56" s="687"/>
      <c r="JOV56" s="687"/>
      <c r="JOW56" s="687"/>
      <c r="JOX56" s="687"/>
      <c r="JOY56" s="687"/>
      <c r="JOZ56" s="687"/>
      <c r="JPA56" s="687"/>
      <c r="JPB56" s="687"/>
      <c r="JPC56" s="687"/>
      <c r="JPD56" s="687"/>
      <c r="JPE56" s="687"/>
      <c r="JPF56" s="687"/>
      <c r="JPG56" s="687"/>
      <c r="JPH56" s="687"/>
      <c r="JPI56" s="687"/>
      <c r="JPJ56" s="687"/>
      <c r="JPK56" s="687"/>
      <c r="JPL56" s="687"/>
      <c r="JPM56" s="687"/>
      <c r="JPN56" s="687"/>
      <c r="JPO56" s="687"/>
      <c r="JPP56" s="687"/>
      <c r="JPQ56" s="687"/>
      <c r="JPR56" s="687"/>
      <c r="JPS56" s="687"/>
      <c r="JPT56" s="687"/>
      <c r="JPU56" s="687"/>
      <c r="JPV56" s="687"/>
      <c r="JPW56" s="687"/>
      <c r="JPX56" s="687"/>
      <c r="JPY56" s="687"/>
      <c r="JPZ56" s="687"/>
      <c r="JQA56" s="687"/>
      <c r="JQB56" s="687"/>
      <c r="JQC56" s="687"/>
      <c r="JQD56" s="687"/>
      <c r="JQE56" s="687"/>
      <c r="JQF56" s="687"/>
      <c r="JQG56" s="687"/>
      <c r="JQH56" s="687"/>
      <c r="JQI56" s="687"/>
      <c r="JQJ56" s="687"/>
      <c r="JQK56" s="687"/>
      <c r="JQL56" s="687"/>
      <c r="JQM56" s="687"/>
      <c r="JQN56" s="687"/>
      <c r="JQO56" s="687"/>
      <c r="JQP56" s="687"/>
      <c r="JQQ56" s="687"/>
      <c r="JQR56" s="687"/>
      <c r="JQS56" s="687"/>
      <c r="JQT56" s="687"/>
      <c r="JQU56" s="687"/>
      <c r="JQV56" s="687"/>
      <c r="JQW56" s="687"/>
      <c r="JQX56" s="687"/>
      <c r="JQY56" s="687"/>
      <c r="JQZ56" s="687"/>
      <c r="JRA56" s="687"/>
      <c r="JRB56" s="687"/>
      <c r="JRC56" s="687"/>
      <c r="JRD56" s="687"/>
      <c r="JRE56" s="687"/>
      <c r="JRF56" s="687"/>
      <c r="JRG56" s="687"/>
      <c r="JRH56" s="687"/>
      <c r="JRI56" s="687"/>
      <c r="JRJ56" s="687"/>
      <c r="JRK56" s="687"/>
      <c r="JRL56" s="687"/>
      <c r="JRM56" s="687"/>
      <c r="JRN56" s="687"/>
      <c r="JRO56" s="687"/>
      <c r="JRP56" s="687"/>
      <c r="JRQ56" s="687"/>
      <c r="JRR56" s="687"/>
      <c r="JRS56" s="687"/>
      <c r="JRT56" s="687"/>
      <c r="JRU56" s="687"/>
      <c r="JRV56" s="687"/>
      <c r="JRW56" s="687"/>
      <c r="JRX56" s="687"/>
      <c r="JRY56" s="687"/>
      <c r="JRZ56" s="687"/>
      <c r="JSA56" s="687"/>
      <c r="JSB56" s="687"/>
      <c r="JSC56" s="687"/>
      <c r="JSD56" s="687"/>
      <c r="JSE56" s="687"/>
      <c r="JSF56" s="687"/>
      <c r="JSG56" s="687"/>
      <c r="JSH56" s="687"/>
      <c r="JSI56" s="687"/>
      <c r="JSJ56" s="687"/>
      <c r="JSK56" s="687"/>
      <c r="JSL56" s="687"/>
      <c r="JSM56" s="687"/>
      <c r="JSN56" s="687"/>
      <c r="JSO56" s="687"/>
      <c r="JSP56" s="687"/>
      <c r="JSQ56" s="687"/>
      <c r="JSR56" s="687"/>
      <c r="JSS56" s="687"/>
      <c r="JST56" s="687"/>
      <c r="JSU56" s="687"/>
      <c r="JSV56" s="687"/>
      <c r="JSW56" s="687"/>
      <c r="JSX56" s="687"/>
      <c r="JSY56" s="687"/>
      <c r="JSZ56" s="687"/>
      <c r="JTA56" s="687"/>
      <c r="JTB56" s="687"/>
      <c r="JTC56" s="687"/>
      <c r="JTD56" s="687"/>
      <c r="JTE56" s="687"/>
      <c r="JTF56" s="687"/>
      <c r="JTG56" s="687"/>
      <c r="JTH56" s="687"/>
      <c r="JTI56" s="687"/>
      <c r="JTJ56" s="687"/>
      <c r="JTK56" s="687"/>
      <c r="JTL56" s="687"/>
      <c r="JTM56" s="687"/>
      <c r="JTN56" s="687"/>
      <c r="JTO56" s="687"/>
      <c r="JTP56" s="687"/>
      <c r="JTQ56" s="687"/>
      <c r="JTR56" s="687"/>
      <c r="JTS56" s="687"/>
      <c r="JTT56" s="687"/>
      <c r="JTU56" s="687"/>
      <c r="JTV56" s="687"/>
      <c r="JTW56" s="687"/>
      <c r="JTX56" s="687"/>
      <c r="JTY56" s="687"/>
      <c r="JTZ56" s="687"/>
      <c r="JUA56" s="687"/>
      <c r="JUB56" s="687"/>
      <c r="JUC56" s="687"/>
      <c r="JUD56" s="687"/>
      <c r="JUE56" s="687"/>
      <c r="JUF56" s="687"/>
      <c r="JUG56" s="687"/>
      <c r="JUH56" s="687"/>
      <c r="JUI56" s="687"/>
      <c r="JUJ56" s="687"/>
      <c r="JUK56" s="687"/>
      <c r="JUL56" s="687"/>
      <c r="JUM56" s="687"/>
      <c r="JUN56" s="687"/>
      <c r="JUO56" s="687"/>
      <c r="JUP56" s="687"/>
      <c r="JUQ56" s="687"/>
      <c r="JUR56" s="687"/>
      <c r="JUS56" s="687"/>
      <c r="JUT56" s="687"/>
      <c r="JUU56" s="687"/>
      <c r="JUV56" s="687"/>
      <c r="JUW56" s="687"/>
      <c r="JUX56" s="687"/>
      <c r="JUY56" s="687"/>
      <c r="JUZ56" s="687"/>
      <c r="JVA56" s="687"/>
      <c r="JVB56" s="687"/>
      <c r="JVC56" s="687"/>
      <c r="JVD56" s="687"/>
      <c r="JVE56" s="687"/>
      <c r="JVF56" s="687"/>
      <c r="JVG56" s="687"/>
      <c r="JVH56" s="687"/>
      <c r="JVI56" s="687"/>
      <c r="JVJ56" s="687"/>
      <c r="JVK56" s="687"/>
      <c r="JVL56" s="687"/>
      <c r="JVM56" s="687"/>
      <c r="JVN56" s="687"/>
      <c r="JVO56" s="687"/>
      <c r="JVP56" s="687"/>
      <c r="JVQ56" s="687"/>
      <c r="JVR56" s="687"/>
      <c r="JVS56" s="687"/>
      <c r="JVT56" s="687"/>
      <c r="JVU56" s="687"/>
      <c r="JVV56" s="687"/>
      <c r="JVW56" s="687"/>
      <c r="JVX56" s="687"/>
      <c r="JVY56" s="687"/>
      <c r="JVZ56" s="687"/>
      <c r="JWA56" s="687"/>
      <c r="JWB56" s="687"/>
      <c r="JWC56" s="687"/>
      <c r="JWD56" s="687"/>
      <c r="JWE56" s="687"/>
      <c r="JWF56" s="687"/>
      <c r="JWG56" s="687"/>
      <c r="JWH56" s="687"/>
      <c r="JWI56" s="687"/>
      <c r="JWJ56" s="687"/>
      <c r="JWK56" s="687"/>
      <c r="JWL56" s="687"/>
      <c r="JWM56" s="687"/>
      <c r="JWN56" s="687"/>
      <c r="JWO56" s="687"/>
      <c r="JWP56" s="687"/>
      <c r="JWQ56" s="687"/>
      <c r="JWR56" s="687"/>
      <c r="JWS56" s="687"/>
      <c r="JWT56" s="687"/>
      <c r="JWU56" s="687"/>
      <c r="JWV56" s="687"/>
      <c r="JWW56" s="687"/>
      <c r="JWX56" s="687"/>
      <c r="JWY56" s="687"/>
      <c r="JWZ56" s="687"/>
      <c r="JXA56" s="687"/>
      <c r="JXB56" s="687"/>
      <c r="JXC56" s="687"/>
      <c r="JXD56" s="687"/>
      <c r="JXE56" s="687"/>
      <c r="JXF56" s="687"/>
      <c r="JXG56" s="687"/>
      <c r="JXH56" s="687"/>
      <c r="JXI56" s="687"/>
      <c r="JXJ56" s="687"/>
      <c r="JXK56" s="687"/>
      <c r="JXL56" s="687"/>
      <c r="JXM56" s="687"/>
      <c r="JXN56" s="687"/>
      <c r="JXO56" s="687"/>
      <c r="JXP56" s="687"/>
      <c r="JXQ56" s="687"/>
      <c r="JXR56" s="687"/>
      <c r="JXS56" s="687"/>
      <c r="JXT56" s="687"/>
      <c r="JXU56" s="687"/>
      <c r="JXV56" s="687"/>
      <c r="JXW56" s="687"/>
      <c r="JXX56" s="687"/>
      <c r="JXY56" s="687"/>
      <c r="JXZ56" s="687"/>
      <c r="JYA56" s="687"/>
      <c r="JYB56" s="687"/>
      <c r="JYC56" s="687"/>
      <c r="JYD56" s="687"/>
      <c r="JYE56" s="687"/>
      <c r="JYF56" s="687"/>
      <c r="JYG56" s="687"/>
      <c r="JYH56" s="687"/>
      <c r="JYI56" s="687"/>
      <c r="JYJ56" s="687"/>
      <c r="JYK56" s="687"/>
      <c r="JYL56" s="687"/>
      <c r="JYM56" s="687"/>
      <c r="JYN56" s="687"/>
      <c r="JYO56" s="687"/>
      <c r="JYP56" s="687"/>
      <c r="JYQ56" s="687"/>
      <c r="JYR56" s="687"/>
      <c r="JYS56" s="687"/>
      <c r="JYT56" s="687"/>
      <c r="JYU56" s="687"/>
      <c r="JYV56" s="687"/>
      <c r="JYW56" s="687"/>
      <c r="JYX56" s="687"/>
      <c r="JYY56" s="687"/>
      <c r="JYZ56" s="687"/>
      <c r="JZA56" s="687"/>
      <c r="JZB56" s="687"/>
      <c r="JZC56" s="687"/>
      <c r="JZD56" s="687"/>
      <c r="JZE56" s="687"/>
      <c r="JZF56" s="687"/>
      <c r="JZG56" s="687"/>
      <c r="JZH56" s="687"/>
      <c r="JZI56" s="687"/>
      <c r="JZJ56" s="687"/>
      <c r="JZK56" s="687"/>
      <c r="JZL56" s="687"/>
      <c r="JZM56" s="687"/>
      <c r="JZN56" s="687"/>
      <c r="JZO56" s="687"/>
      <c r="JZP56" s="687"/>
      <c r="JZQ56" s="687"/>
      <c r="JZR56" s="687"/>
      <c r="JZS56" s="687"/>
      <c r="JZT56" s="687"/>
      <c r="JZU56" s="687"/>
      <c r="JZV56" s="687"/>
      <c r="JZW56" s="687"/>
      <c r="JZX56" s="687"/>
      <c r="JZY56" s="687"/>
      <c r="JZZ56" s="687"/>
      <c r="KAA56" s="687"/>
      <c r="KAB56" s="687"/>
      <c r="KAC56" s="687"/>
      <c r="KAD56" s="687"/>
      <c r="KAE56" s="687"/>
      <c r="KAF56" s="687"/>
      <c r="KAG56" s="687"/>
      <c r="KAH56" s="687"/>
      <c r="KAI56" s="687"/>
      <c r="KAJ56" s="687"/>
      <c r="KAK56" s="687"/>
      <c r="KAL56" s="687"/>
      <c r="KAM56" s="687"/>
      <c r="KAN56" s="687"/>
      <c r="KAO56" s="687"/>
      <c r="KAP56" s="687"/>
      <c r="KAQ56" s="687"/>
      <c r="KAR56" s="687"/>
      <c r="KAS56" s="687"/>
      <c r="KAT56" s="687"/>
      <c r="KAU56" s="687"/>
      <c r="KAV56" s="687"/>
      <c r="KAW56" s="687"/>
      <c r="KAX56" s="687"/>
      <c r="KAY56" s="687"/>
      <c r="KAZ56" s="687"/>
      <c r="KBA56" s="687"/>
      <c r="KBB56" s="687"/>
      <c r="KBC56" s="687"/>
      <c r="KBD56" s="687"/>
      <c r="KBE56" s="687"/>
      <c r="KBF56" s="687"/>
      <c r="KBG56" s="687"/>
      <c r="KBH56" s="687"/>
      <c r="KBI56" s="687"/>
      <c r="KBJ56" s="687"/>
      <c r="KBK56" s="687"/>
      <c r="KBL56" s="687"/>
      <c r="KBM56" s="687"/>
      <c r="KBN56" s="687"/>
      <c r="KBO56" s="687"/>
      <c r="KBP56" s="687"/>
      <c r="KBQ56" s="687"/>
      <c r="KBR56" s="687"/>
      <c r="KBS56" s="687"/>
      <c r="KBT56" s="687"/>
      <c r="KBU56" s="687"/>
      <c r="KBV56" s="687"/>
      <c r="KBW56" s="687"/>
      <c r="KBX56" s="687"/>
      <c r="KBY56" s="687"/>
      <c r="KBZ56" s="687"/>
      <c r="KCA56" s="687"/>
      <c r="KCB56" s="687"/>
      <c r="KCC56" s="687"/>
      <c r="KCD56" s="687"/>
      <c r="KCE56" s="687"/>
      <c r="KCF56" s="687"/>
      <c r="KCG56" s="687"/>
      <c r="KCH56" s="687"/>
      <c r="KCI56" s="687"/>
      <c r="KCJ56" s="687"/>
      <c r="KCK56" s="687"/>
      <c r="KCL56" s="687"/>
      <c r="KCM56" s="687"/>
      <c r="KCN56" s="687"/>
      <c r="KCO56" s="687"/>
      <c r="KCP56" s="687"/>
      <c r="KCQ56" s="687"/>
      <c r="KCR56" s="687"/>
      <c r="KCS56" s="687"/>
      <c r="KCT56" s="687"/>
      <c r="KCU56" s="687"/>
      <c r="KCV56" s="687"/>
      <c r="KCW56" s="687"/>
      <c r="KCX56" s="687"/>
      <c r="KCY56" s="687"/>
      <c r="KCZ56" s="687"/>
      <c r="KDA56" s="687"/>
      <c r="KDB56" s="687"/>
      <c r="KDC56" s="687"/>
      <c r="KDD56" s="687"/>
      <c r="KDE56" s="687"/>
      <c r="KDF56" s="687"/>
      <c r="KDG56" s="687"/>
      <c r="KDH56" s="687"/>
      <c r="KDI56" s="687"/>
      <c r="KDJ56" s="687"/>
      <c r="KDK56" s="687"/>
      <c r="KDL56" s="687"/>
      <c r="KDM56" s="687"/>
      <c r="KDN56" s="687"/>
      <c r="KDO56" s="687"/>
      <c r="KDP56" s="687"/>
      <c r="KDQ56" s="687"/>
      <c r="KDR56" s="687"/>
      <c r="KDS56" s="687"/>
      <c r="KDT56" s="687"/>
      <c r="KDU56" s="687"/>
      <c r="KDV56" s="687"/>
      <c r="KDW56" s="687"/>
      <c r="KDX56" s="687"/>
      <c r="KDY56" s="687"/>
      <c r="KDZ56" s="687"/>
      <c r="KEA56" s="687"/>
      <c r="KEB56" s="687"/>
      <c r="KEC56" s="687"/>
      <c r="KED56" s="687"/>
      <c r="KEE56" s="687"/>
      <c r="KEF56" s="687"/>
      <c r="KEG56" s="687"/>
      <c r="KEH56" s="687"/>
      <c r="KEI56" s="687"/>
      <c r="KEJ56" s="687"/>
      <c r="KEK56" s="687"/>
      <c r="KEL56" s="687"/>
      <c r="KEM56" s="687"/>
      <c r="KEN56" s="687"/>
      <c r="KEO56" s="687"/>
      <c r="KEP56" s="687"/>
      <c r="KEQ56" s="687"/>
      <c r="KER56" s="687"/>
      <c r="KES56" s="687"/>
      <c r="KET56" s="687"/>
      <c r="KEU56" s="687"/>
      <c r="KEV56" s="687"/>
      <c r="KEW56" s="687"/>
      <c r="KEX56" s="687"/>
      <c r="KEY56" s="687"/>
      <c r="KEZ56" s="687"/>
      <c r="KFA56" s="687"/>
      <c r="KFB56" s="687"/>
      <c r="KFC56" s="687"/>
      <c r="KFD56" s="687"/>
      <c r="KFE56" s="687"/>
      <c r="KFF56" s="687"/>
      <c r="KFG56" s="687"/>
      <c r="KFH56" s="687"/>
      <c r="KFI56" s="687"/>
      <c r="KFJ56" s="687"/>
      <c r="KFK56" s="687"/>
      <c r="KFL56" s="687"/>
      <c r="KFM56" s="687"/>
      <c r="KFN56" s="687"/>
      <c r="KFO56" s="687"/>
      <c r="KFP56" s="687"/>
      <c r="KFQ56" s="687"/>
      <c r="KFR56" s="687"/>
      <c r="KFS56" s="687"/>
      <c r="KFT56" s="687"/>
      <c r="KFU56" s="687"/>
      <c r="KFV56" s="687"/>
      <c r="KFW56" s="687"/>
      <c r="KFX56" s="687"/>
      <c r="KFY56" s="687"/>
      <c r="KFZ56" s="687"/>
      <c r="KGA56" s="687"/>
      <c r="KGB56" s="687"/>
      <c r="KGC56" s="687"/>
      <c r="KGD56" s="687"/>
      <c r="KGE56" s="687"/>
      <c r="KGF56" s="687"/>
      <c r="KGG56" s="687"/>
      <c r="KGH56" s="687"/>
      <c r="KGI56" s="687"/>
      <c r="KGJ56" s="687"/>
      <c r="KGK56" s="687"/>
      <c r="KGL56" s="687"/>
      <c r="KGM56" s="687"/>
      <c r="KGN56" s="687"/>
      <c r="KGO56" s="687"/>
      <c r="KGP56" s="687"/>
      <c r="KGQ56" s="687"/>
      <c r="KGR56" s="687"/>
      <c r="KGS56" s="687"/>
      <c r="KGT56" s="687"/>
      <c r="KGU56" s="687"/>
      <c r="KGV56" s="687"/>
      <c r="KGW56" s="687"/>
      <c r="KGX56" s="687"/>
      <c r="KGY56" s="687"/>
      <c r="KGZ56" s="687"/>
      <c r="KHA56" s="687"/>
      <c r="KHB56" s="687"/>
      <c r="KHC56" s="687"/>
      <c r="KHD56" s="687"/>
      <c r="KHE56" s="687"/>
      <c r="KHF56" s="687"/>
      <c r="KHG56" s="687"/>
      <c r="KHH56" s="687"/>
      <c r="KHI56" s="687"/>
      <c r="KHJ56" s="687"/>
      <c r="KHK56" s="687"/>
      <c r="KHL56" s="687"/>
      <c r="KHM56" s="687"/>
      <c r="KHN56" s="687"/>
      <c r="KHO56" s="687"/>
      <c r="KHP56" s="687"/>
      <c r="KHQ56" s="687"/>
      <c r="KHR56" s="687"/>
      <c r="KHS56" s="687"/>
      <c r="KHT56" s="687"/>
      <c r="KHU56" s="687"/>
      <c r="KHV56" s="687"/>
      <c r="KHW56" s="687"/>
      <c r="KHX56" s="687"/>
      <c r="KHY56" s="687"/>
      <c r="KHZ56" s="687"/>
      <c r="KIA56" s="687"/>
      <c r="KIB56" s="687"/>
      <c r="KIC56" s="687"/>
      <c r="KID56" s="687"/>
      <c r="KIE56" s="687"/>
      <c r="KIF56" s="687"/>
      <c r="KIG56" s="687"/>
      <c r="KIH56" s="687"/>
      <c r="KII56" s="687"/>
      <c r="KIJ56" s="687"/>
      <c r="KIK56" s="687"/>
      <c r="KIL56" s="687"/>
      <c r="KIM56" s="687"/>
      <c r="KIN56" s="687"/>
      <c r="KIO56" s="687"/>
      <c r="KIP56" s="687"/>
      <c r="KIQ56" s="687"/>
      <c r="KIR56" s="687"/>
      <c r="KIS56" s="687"/>
      <c r="KIT56" s="687"/>
      <c r="KIU56" s="687"/>
      <c r="KIV56" s="687"/>
      <c r="KIW56" s="687"/>
      <c r="KIX56" s="687"/>
      <c r="KIY56" s="687"/>
      <c r="KIZ56" s="687"/>
      <c r="KJA56" s="687"/>
      <c r="KJB56" s="687"/>
      <c r="KJC56" s="687"/>
      <c r="KJD56" s="687"/>
      <c r="KJE56" s="687"/>
      <c r="KJF56" s="687"/>
      <c r="KJG56" s="687"/>
      <c r="KJH56" s="687"/>
      <c r="KJI56" s="687"/>
      <c r="KJJ56" s="687"/>
      <c r="KJK56" s="687"/>
      <c r="KJL56" s="687"/>
      <c r="KJM56" s="687"/>
      <c r="KJN56" s="687"/>
      <c r="KJO56" s="687"/>
      <c r="KJP56" s="687"/>
      <c r="KJQ56" s="687"/>
      <c r="KJR56" s="687"/>
      <c r="KJS56" s="687"/>
      <c r="KJT56" s="687"/>
      <c r="KJU56" s="687"/>
      <c r="KJV56" s="687"/>
      <c r="KJW56" s="687"/>
      <c r="KJX56" s="687"/>
      <c r="KJY56" s="687"/>
      <c r="KJZ56" s="687"/>
      <c r="KKA56" s="687"/>
      <c r="KKB56" s="687"/>
      <c r="KKC56" s="687"/>
      <c r="KKD56" s="687"/>
      <c r="KKE56" s="687"/>
      <c r="KKF56" s="687"/>
      <c r="KKG56" s="687"/>
      <c r="KKH56" s="687"/>
      <c r="KKI56" s="687"/>
      <c r="KKJ56" s="687"/>
      <c r="KKK56" s="687"/>
      <c r="KKL56" s="687"/>
      <c r="KKM56" s="687"/>
      <c r="KKN56" s="687"/>
      <c r="KKO56" s="687"/>
      <c r="KKP56" s="687"/>
      <c r="KKQ56" s="687"/>
      <c r="KKR56" s="687"/>
      <c r="KKS56" s="687"/>
      <c r="KKT56" s="687"/>
      <c r="KKU56" s="687"/>
      <c r="KKV56" s="687"/>
      <c r="KKW56" s="687"/>
      <c r="KKX56" s="687"/>
      <c r="KKY56" s="687"/>
      <c r="KKZ56" s="687"/>
      <c r="KLA56" s="687"/>
      <c r="KLB56" s="687"/>
      <c r="KLC56" s="687"/>
      <c r="KLD56" s="687"/>
      <c r="KLE56" s="687"/>
      <c r="KLF56" s="687"/>
      <c r="KLG56" s="687"/>
      <c r="KLH56" s="687"/>
      <c r="KLI56" s="687"/>
      <c r="KLJ56" s="687"/>
      <c r="KLK56" s="687"/>
      <c r="KLL56" s="687"/>
      <c r="KLM56" s="687"/>
      <c r="KLN56" s="687"/>
      <c r="KLO56" s="687"/>
      <c r="KLP56" s="687"/>
      <c r="KLQ56" s="687"/>
      <c r="KLR56" s="687"/>
      <c r="KLS56" s="687"/>
      <c r="KLT56" s="687"/>
      <c r="KLU56" s="687"/>
      <c r="KLV56" s="687"/>
      <c r="KLW56" s="687"/>
      <c r="KLX56" s="687"/>
      <c r="KLY56" s="687"/>
      <c r="KLZ56" s="687"/>
      <c r="KMA56" s="687"/>
      <c r="KMB56" s="687"/>
      <c r="KMC56" s="687"/>
      <c r="KMD56" s="687"/>
      <c r="KME56" s="687"/>
      <c r="KMF56" s="687"/>
      <c r="KMG56" s="687"/>
      <c r="KMH56" s="687"/>
      <c r="KMI56" s="687"/>
      <c r="KMJ56" s="687"/>
      <c r="KMK56" s="687"/>
      <c r="KML56" s="687"/>
      <c r="KMM56" s="687"/>
      <c r="KMN56" s="687"/>
      <c r="KMO56" s="687"/>
      <c r="KMP56" s="687"/>
      <c r="KMQ56" s="687"/>
      <c r="KMR56" s="687"/>
      <c r="KMS56" s="687"/>
      <c r="KMT56" s="687"/>
      <c r="KMU56" s="687"/>
      <c r="KMV56" s="687"/>
      <c r="KMW56" s="687"/>
      <c r="KMX56" s="687"/>
      <c r="KMY56" s="687"/>
      <c r="KMZ56" s="687"/>
      <c r="KNA56" s="687"/>
      <c r="KNB56" s="687"/>
      <c r="KNC56" s="687"/>
      <c r="KND56" s="687"/>
      <c r="KNE56" s="687"/>
      <c r="KNF56" s="687"/>
      <c r="KNG56" s="687"/>
      <c r="KNH56" s="687"/>
      <c r="KNI56" s="687"/>
      <c r="KNJ56" s="687"/>
      <c r="KNK56" s="687"/>
      <c r="KNL56" s="687"/>
      <c r="KNM56" s="687"/>
      <c r="KNN56" s="687"/>
      <c r="KNO56" s="687"/>
      <c r="KNP56" s="687"/>
      <c r="KNQ56" s="687"/>
      <c r="KNR56" s="687"/>
      <c r="KNS56" s="687"/>
      <c r="KNT56" s="687"/>
      <c r="KNU56" s="687"/>
      <c r="KNV56" s="687"/>
      <c r="KNW56" s="687"/>
      <c r="KNX56" s="687"/>
      <c r="KNY56" s="687"/>
      <c r="KNZ56" s="687"/>
      <c r="KOA56" s="687"/>
      <c r="KOB56" s="687"/>
      <c r="KOC56" s="687"/>
      <c r="KOD56" s="687"/>
      <c r="KOE56" s="687"/>
      <c r="KOF56" s="687"/>
      <c r="KOG56" s="687"/>
      <c r="KOH56" s="687"/>
      <c r="KOI56" s="687"/>
      <c r="KOJ56" s="687"/>
      <c r="KOK56" s="687"/>
      <c r="KOL56" s="687"/>
      <c r="KOM56" s="687"/>
      <c r="KON56" s="687"/>
      <c r="KOO56" s="687"/>
      <c r="KOP56" s="687"/>
      <c r="KOQ56" s="687"/>
      <c r="KOR56" s="687"/>
      <c r="KOS56" s="687"/>
      <c r="KOT56" s="687"/>
      <c r="KOU56" s="687"/>
      <c r="KOV56" s="687"/>
      <c r="KOW56" s="687"/>
      <c r="KOX56" s="687"/>
      <c r="KOY56" s="687"/>
      <c r="KOZ56" s="687"/>
      <c r="KPA56" s="687"/>
      <c r="KPB56" s="687"/>
      <c r="KPC56" s="687"/>
      <c r="KPD56" s="687"/>
      <c r="KPE56" s="687"/>
      <c r="KPF56" s="687"/>
      <c r="KPG56" s="687"/>
      <c r="KPH56" s="687"/>
      <c r="KPI56" s="687"/>
      <c r="KPJ56" s="687"/>
      <c r="KPK56" s="687"/>
      <c r="KPL56" s="687"/>
      <c r="KPM56" s="687"/>
      <c r="KPN56" s="687"/>
      <c r="KPO56" s="687"/>
      <c r="KPP56" s="687"/>
      <c r="KPQ56" s="687"/>
      <c r="KPR56" s="687"/>
      <c r="KPS56" s="687"/>
      <c r="KPT56" s="687"/>
      <c r="KPU56" s="687"/>
      <c r="KPV56" s="687"/>
      <c r="KPW56" s="687"/>
      <c r="KPX56" s="687"/>
      <c r="KPY56" s="687"/>
      <c r="KPZ56" s="687"/>
      <c r="KQA56" s="687"/>
      <c r="KQB56" s="687"/>
      <c r="KQC56" s="687"/>
      <c r="KQD56" s="687"/>
      <c r="KQE56" s="687"/>
      <c r="KQF56" s="687"/>
      <c r="KQG56" s="687"/>
      <c r="KQH56" s="687"/>
      <c r="KQI56" s="687"/>
      <c r="KQJ56" s="687"/>
      <c r="KQK56" s="687"/>
      <c r="KQL56" s="687"/>
      <c r="KQM56" s="687"/>
      <c r="KQN56" s="687"/>
      <c r="KQO56" s="687"/>
      <c r="KQP56" s="687"/>
      <c r="KQQ56" s="687"/>
      <c r="KQR56" s="687"/>
      <c r="KQS56" s="687"/>
      <c r="KQT56" s="687"/>
      <c r="KQU56" s="687"/>
      <c r="KQV56" s="687"/>
      <c r="KQW56" s="687"/>
      <c r="KQX56" s="687"/>
      <c r="KQY56" s="687"/>
      <c r="KQZ56" s="687"/>
      <c r="KRA56" s="687"/>
      <c r="KRB56" s="687"/>
      <c r="KRC56" s="687"/>
      <c r="KRD56" s="687"/>
      <c r="KRE56" s="687"/>
      <c r="KRF56" s="687"/>
      <c r="KRG56" s="687"/>
      <c r="KRH56" s="687"/>
      <c r="KRI56" s="687"/>
      <c r="KRJ56" s="687"/>
      <c r="KRK56" s="687"/>
      <c r="KRL56" s="687"/>
      <c r="KRM56" s="687"/>
      <c r="KRN56" s="687"/>
      <c r="KRO56" s="687"/>
      <c r="KRP56" s="687"/>
      <c r="KRQ56" s="687"/>
      <c r="KRR56" s="687"/>
      <c r="KRS56" s="687"/>
      <c r="KRT56" s="687"/>
      <c r="KRU56" s="687"/>
      <c r="KRV56" s="687"/>
      <c r="KRW56" s="687"/>
      <c r="KRX56" s="687"/>
      <c r="KRY56" s="687"/>
      <c r="KRZ56" s="687"/>
      <c r="KSA56" s="687"/>
      <c r="KSB56" s="687"/>
      <c r="KSC56" s="687"/>
      <c r="KSD56" s="687"/>
      <c r="KSE56" s="687"/>
      <c r="KSF56" s="687"/>
      <c r="KSG56" s="687"/>
      <c r="KSH56" s="687"/>
      <c r="KSI56" s="687"/>
      <c r="KSJ56" s="687"/>
      <c r="KSK56" s="687"/>
      <c r="KSL56" s="687"/>
      <c r="KSM56" s="687"/>
      <c r="KSN56" s="687"/>
      <c r="KSO56" s="687"/>
      <c r="KSP56" s="687"/>
      <c r="KSQ56" s="687"/>
      <c r="KSR56" s="687"/>
      <c r="KSS56" s="687"/>
      <c r="KST56" s="687"/>
      <c r="KSU56" s="687"/>
      <c r="KSV56" s="687"/>
      <c r="KSW56" s="687"/>
      <c r="KSX56" s="687"/>
      <c r="KSY56" s="687"/>
      <c r="KSZ56" s="687"/>
      <c r="KTA56" s="687"/>
      <c r="KTB56" s="687"/>
      <c r="KTC56" s="687"/>
      <c r="KTD56" s="687"/>
      <c r="KTE56" s="687"/>
      <c r="KTF56" s="687"/>
      <c r="KTG56" s="687"/>
      <c r="KTH56" s="687"/>
      <c r="KTI56" s="687"/>
      <c r="KTJ56" s="687"/>
      <c r="KTK56" s="687"/>
      <c r="KTL56" s="687"/>
      <c r="KTM56" s="687"/>
      <c r="KTN56" s="687"/>
      <c r="KTO56" s="687"/>
      <c r="KTP56" s="687"/>
      <c r="KTQ56" s="687"/>
      <c r="KTR56" s="687"/>
      <c r="KTS56" s="687"/>
      <c r="KTT56" s="687"/>
      <c r="KTU56" s="687"/>
      <c r="KTV56" s="687"/>
      <c r="KTW56" s="687"/>
      <c r="KTX56" s="687"/>
      <c r="KTY56" s="687"/>
      <c r="KTZ56" s="687"/>
      <c r="KUA56" s="687"/>
      <c r="KUB56" s="687"/>
      <c r="KUC56" s="687"/>
      <c r="KUD56" s="687"/>
      <c r="KUE56" s="687"/>
      <c r="KUF56" s="687"/>
      <c r="KUG56" s="687"/>
      <c r="KUH56" s="687"/>
      <c r="KUI56" s="687"/>
      <c r="KUJ56" s="687"/>
      <c r="KUK56" s="687"/>
      <c r="KUL56" s="687"/>
      <c r="KUM56" s="687"/>
      <c r="KUN56" s="687"/>
      <c r="KUO56" s="687"/>
      <c r="KUP56" s="687"/>
      <c r="KUQ56" s="687"/>
      <c r="KUR56" s="687"/>
      <c r="KUS56" s="687"/>
      <c r="KUT56" s="687"/>
      <c r="KUU56" s="687"/>
      <c r="KUV56" s="687"/>
      <c r="KUW56" s="687"/>
      <c r="KUX56" s="687"/>
      <c r="KUY56" s="687"/>
      <c r="KUZ56" s="687"/>
      <c r="KVA56" s="687"/>
      <c r="KVB56" s="687"/>
      <c r="KVC56" s="687"/>
      <c r="KVD56" s="687"/>
      <c r="KVE56" s="687"/>
      <c r="KVF56" s="687"/>
      <c r="KVG56" s="687"/>
      <c r="KVH56" s="687"/>
      <c r="KVI56" s="687"/>
      <c r="KVJ56" s="687"/>
      <c r="KVK56" s="687"/>
      <c r="KVL56" s="687"/>
      <c r="KVM56" s="687"/>
      <c r="KVN56" s="687"/>
      <c r="KVO56" s="687"/>
      <c r="KVP56" s="687"/>
      <c r="KVQ56" s="687"/>
      <c r="KVR56" s="687"/>
      <c r="KVS56" s="687"/>
      <c r="KVT56" s="687"/>
      <c r="KVU56" s="687"/>
      <c r="KVV56" s="687"/>
      <c r="KVW56" s="687"/>
      <c r="KVX56" s="687"/>
      <c r="KVY56" s="687"/>
      <c r="KVZ56" s="687"/>
      <c r="KWA56" s="687"/>
      <c r="KWB56" s="687"/>
      <c r="KWC56" s="687"/>
      <c r="KWD56" s="687"/>
      <c r="KWE56" s="687"/>
      <c r="KWF56" s="687"/>
      <c r="KWG56" s="687"/>
      <c r="KWH56" s="687"/>
      <c r="KWI56" s="687"/>
      <c r="KWJ56" s="687"/>
      <c r="KWK56" s="687"/>
      <c r="KWL56" s="687"/>
      <c r="KWM56" s="687"/>
      <c r="KWN56" s="687"/>
      <c r="KWO56" s="687"/>
      <c r="KWP56" s="687"/>
      <c r="KWQ56" s="687"/>
      <c r="KWR56" s="687"/>
      <c r="KWS56" s="687"/>
      <c r="KWT56" s="687"/>
      <c r="KWU56" s="687"/>
      <c r="KWV56" s="687"/>
      <c r="KWW56" s="687"/>
      <c r="KWX56" s="687"/>
      <c r="KWY56" s="687"/>
      <c r="KWZ56" s="687"/>
      <c r="KXA56" s="687"/>
      <c r="KXB56" s="687"/>
      <c r="KXC56" s="687"/>
      <c r="KXD56" s="687"/>
      <c r="KXE56" s="687"/>
      <c r="KXF56" s="687"/>
      <c r="KXG56" s="687"/>
      <c r="KXH56" s="687"/>
      <c r="KXI56" s="687"/>
      <c r="KXJ56" s="687"/>
      <c r="KXK56" s="687"/>
      <c r="KXL56" s="687"/>
      <c r="KXM56" s="687"/>
      <c r="KXN56" s="687"/>
      <c r="KXO56" s="687"/>
      <c r="KXP56" s="687"/>
      <c r="KXQ56" s="687"/>
      <c r="KXR56" s="687"/>
      <c r="KXS56" s="687"/>
      <c r="KXT56" s="687"/>
      <c r="KXU56" s="687"/>
      <c r="KXV56" s="687"/>
      <c r="KXW56" s="687"/>
      <c r="KXX56" s="687"/>
      <c r="KXY56" s="687"/>
      <c r="KXZ56" s="687"/>
      <c r="KYA56" s="687"/>
      <c r="KYB56" s="687"/>
      <c r="KYC56" s="687"/>
      <c r="KYD56" s="687"/>
      <c r="KYE56" s="687"/>
      <c r="KYF56" s="687"/>
      <c r="KYG56" s="687"/>
      <c r="KYH56" s="687"/>
      <c r="KYI56" s="687"/>
      <c r="KYJ56" s="687"/>
      <c r="KYK56" s="687"/>
      <c r="KYL56" s="687"/>
      <c r="KYM56" s="687"/>
      <c r="KYN56" s="687"/>
      <c r="KYO56" s="687"/>
      <c r="KYP56" s="687"/>
      <c r="KYQ56" s="687"/>
      <c r="KYR56" s="687"/>
      <c r="KYS56" s="687"/>
      <c r="KYT56" s="687"/>
      <c r="KYU56" s="687"/>
      <c r="KYV56" s="687"/>
      <c r="KYW56" s="687"/>
      <c r="KYX56" s="687"/>
      <c r="KYY56" s="687"/>
      <c r="KYZ56" s="687"/>
      <c r="KZA56" s="687"/>
      <c r="KZB56" s="687"/>
      <c r="KZC56" s="687"/>
      <c r="KZD56" s="687"/>
      <c r="KZE56" s="687"/>
      <c r="KZF56" s="687"/>
      <c r="KZG56" s="687"/>
      <c r="KZH56" s="687"/>
      <c r="KZI56" s="687"/>
      <c r="KZJ56" s="687"/>
      <c r="KZK56" s="687"/>
      <c r="KZL56" s="687"/>
      <c r="KZM56" s="687"/>
      <c r="KZN56" s="687"/>
      <c r="KZO56" s="687"/>
      <c r="KZP56" s="687"/>
      <c r="KZQ56" s="687"/>
      <c r="KZR56" s="687"/>
      <c r="KZS56" s="687"/>
      <c r="KZT56" s="687"/>
      <c r="KZU56" s="687"/>
      <c r="KZV56" s="687"/>
      <c r="KZW56" s="687"/>
      <c r="KZX56" s="687"/>
      <c r="KZY56" s="687"/>
      <c r="KZZ56" s="687"/>
      <c r="LAA56" s="687"/>
      <c r="LAB56" s="687"/>
      <c r="LAC56" s="687"/>
      <c r="LAD56" s="687"/>
      <c r="LAE56" s="687"/>
      <c r="LAF56" s="687"/>
      <c r="LAG56" s="687"/>
      <c r="LAH56" s="687"/>
      <c r="LAI56" s="687"/>
      <c r="LAJ56" s="687"/>
      <c r="LAK56" s="687"/>
      <c r="LAL56" s="687"/>
      <c r="LAM56" s="687"/>
      <c r="LAN56" s="687"/>
      <c r="LAO56" s="687"/>
      <c r="LAP56" s="687"/>
      <c r="LAQ56" s="687"/>
      <c r="LAR56" s="687"/>
      <c r="LAS56" s="687"/>
      <c r="LAT56" s="687"/>
      <c r="LAU56" s="687"/>
      <c r="LAV56" s="687"/>
      <c r="LAW56" s="687"/>
      <c r="LAX56" s="687"/>
      <c r="LAY56" s="687"/>
      <c r="LAZ56" s="687"/>
      <c r="LBA56" s="687"/>
      <c r="LBB56" s="687"/>
      <c r="LBC56" s="687"/>
      <c r="LBD56" s="687"/>
      <c r="LBE56" s="687"/>
      <c r="LBF56" s="687"/>
      <c r="LBG56" s="687"/>
      <c r="LBH56" s="687"/>
      <c r="LBI56" s="687"/>
      <c r="LBJ56" s="687"/>
      <c r="LBK56" s="687"/>
      <c r="LBL56" s="687"/>
      <c r="LBM56" s="687"/>
      <c r="LBN56" s="687"/>
      <c r="LBO56" s="687"/>
      <c r="LBP56" s="687"/>
      <c r="LBQ56" s="687"/>
      <c r="LBR56" s="687"/>
      <c r="LBS56" s="687"/>
      <c r="LBT56" s="687"/>
      <c r="LBU56" s="687"/>
      <c r="LBV56" s="687"/>
      <c r="LBW56" s="687"/>
      <c r="LBX56" s="687"/>
      <c r="LBY56" s="687"/>
      <c r="LBZ56" s="687"/>
      <c r="LCA56" s="687"/>
      <c r="LCB56" s="687"/>
      <c r="LCC56" s="687"/>
      <c r="LCD56" s="687"/>
      <c r="LCE56" s="687"/>
      <c r="LCF56" s="687"/>
      <c r="LCG56" s="687"/>
      <c r="LCH56" s="687"/>
      <c r="LCI56" s="687"/>
      <c r="LCJ56" s="687"/>
      <c r="LCK56" s="687"/>
      <c r="LCL56" s="687"/>
      <c r="LCM56" s="687"/>
      <c r="LCN56" s="687"/>
      <c r="LCO56" s="687"/>
      <c r="LCP56" s="687"/>
      <c r="LCQ56" s="687"/>
      <c r="LCR56" s="687"/>
      <c r="LCS56" s="687"/>
      <c r="LCT56" s="687"/>
      <c r="LCU56" s="687"/>
      <c r="LCV56" s="687"/>
      <c r="LCW56" s="687"/>
      <c r="LCX56" s="687"/>
      <c r="LCY56" s="687"/>
      <c r="LCZ56" s="687"/>
      <c r="LDA56" s="687"/>
      <c r="LDB56" s="687"/>
      <c r="LDC56" s="687"/>
      <c r="LDD56" s="687"/>
      <c r="LDE56" s="687"/>
      <c r="LDF56" s="687"/>
      <c r="LDG56" s="687"/>
      <c r="LDH56" s="687"/>
      <c r="LDI56" s="687"/>
      <c r="LDJ56" s="687"/>
      <c r="LDK56" s="687"/>
      <c r="LDL56" s="687"/>
      <c r="LDM56" s="687"/>
      <c r="LDN56" s="687"/>
      <c r="LDO56" s="687"/>
      <c r="LDP56" s="687"/>
      <c r="LDQ56" s="687"/>
      <c r="LDR56" s="687"/>
      <c r="LDS56" s="687"/>
      <c r="LDT56" s="687"/>
      <c r="LDU56" s="687"/>
      <c r="LDV56" s="687"/>
      <c r="LDW56" s="687"/>
      <c r="LDX56" s="687"/>
      <c r="LDY56" s="687"/>
      <c r="LDZ56" s="687"/>
      <c r="LEA56" s="687"/>
      <c r="LEB56" s="687"/>
      <c r="LEC56" s="687"/>
      <c r="LED56" s="687"/>
      <c r="LEE56" s="687"/>
      <c r="LEF56" s="687"/>
      <c r="LEG56" s="687"/>
      <c r="LEH56" s="687"/>
      <c r="LEI56" s="687"/>
      <c r="LEJ56" s="687"/>
      <c r="LEK56" s="687"/>
      <c r="LEL56" s="687"/>
      <c r="LEM56" s="687"/>
      <c r="LEN56" s="687"/>
      <c r="LEO56" s="687"/>
      <c r="LEP56" s="687"/>
      <c r="LEQ56" s="687"/>
      <c r="LER56" s="687"/>
      <c r="LES56" s="687"/>
      <c r="LET56" s="687"/>
      <c r="LEU56" s="687"/>
      <c r="LEV56" s="687"/>
      <c r="LEW56" s="687"/>
      <c r="LEX56" s="687"/>
      <c r="LEY56" s="687"/>
      <c r="LEZ56" s="687"/>
      <c r="LFA56" s="687"/>
      <c r="LFB56" s="687"/>
      <c r="LFC56" s="687"/>
      <c r="LFD56" s="687"/>
      <c r="LFE56" s="687"/>
      <c r="LFF56" s="687"/>
      <c r="LFG56" s="687"/>
      <c r="LFH56" s="687"/>
      <c r="LFI56" s="687"/>
      <c r="LFJ56" s="687"/>
      <c r="LFK56" s="687"/>
      <c r="LFL56" s="687"/>
      <c r="LFM56" s="687"/>
      <c r="LFN56" s="687"/>
      <c r="LFO56" s="687"/>
      <c r="LFP56" s="687"/>
      <c r="LFQ56" s="687"/>
      <c r="LFR56" s="687"/>
      <c r="LFS56" s="687"/>
      <c r="LFT56" s="687"/>
      <c r="LFU56" s="687"/>
      <c r="LFV56" s="687"/>
      <c r="LFW56" s="687"/>
      <c r="LFX56" s="687"/>
      <c r="LFY56" s="687"/>
      <c r="LFZ56" s="687"/>
      <c r="LGA56" s="687"/>
      <c r="LGB56" s="687"/>
      <c r="LGC56" s="687"/>
      <c r="LGD56" s="687"/>
      <c r="LGE56" s="687"/>
      <c r="LGF56" s="687"/>
      <c r="LGG56" s="687"/>
      <c r="LGH56" s="687"/>
      <c r="LGI56" s="687"/>
      <c r="LGJ56" s="687"/>
      <c r="LGK56" s="687"/>
      <c r="LGL56" s="687"/>
      <c r="LGM56" s="687"/>
      <c r="LGN56" s="687"/>
      <c r="LGO56" s="687"/>
      <c r="LGP56" s="687"/>
      <c r="LGQ56" s="687"/>
      <c r="LGR56" s="687"/>
      <c r="LGS56" s="687"/>
      <c r="LGT56" s="687"/>
      <c r="LGU56" s="687"/>
      <c r="LGV56" s="687"/>
      <c r="LGW56" s="687"/>
      <c r="LGX56" s="687"/>
      <c r="LGY56" s="687"/>
      <c r="LGZ56" s="687"/>
      <c r="LHA56" s="687"/>
      <c r="LHB56" s="687"/>
      <c r="LHC56" s="687"/>
      <c r="LHD56" s="687"/>
      <c r="LHE56" s="687"/>
      <c r="LHF56" s="687"/>
      <c r="LHG56" s="687"/>
      <c r="LHH56" s="687"/>
      <c r="LHI56" s="687"/>
      <c r="LHJ56" s="687"/>
      <c r="LHK56" s="687"/>
      <c r="LHL56" s="687"/>
      <c r="LHM56" s="687"/>
      <c r="LHN56" s="687"/>
      <c r="LHO56" s="687"/>
      <c r="LHP56" s="687"/>
      <c r="LHQ56" s="687"/>
      <c r="LHR56" s="687"/>
      <c r="LHS56" s="687"/>
      <c r="LHT56" s="687"/>
      <c r="LHU56" s="687"/>
      <c r="LHV56" s="687"/>
      <c r="LHW56" s="687"/>
      <c r="LHX56" s="687"/>
      <c r="LHY56" s="687"/>
      <c r="LHZ56" s="687"/>
      <c r="LIA56" s="687"/>
      <c r="LIB56" s="687"/>
      <c r="LIC56" s="687"/>
      <c r="LID56" s="687"/>
      <c r="LIE56" s="687"/>
      <c r="LIF56" s="687"/>
      <c r="LIG56" s="687"/>
      <c r="LIH56" s="687"/>
      <c r="LII56" s="687"/>
      <c r="LIJ56" s="687"/>
      <c r="LIK56" s="687"/>
      <c r="LIL56" s="687"/>
      <c r="LIM56" s="687"/>
      <c r="LIN56" s="687"/>
      <c r="LIO56" s="687"/>
      <c r="LIP56" s="687"/>
      <c r="LIQ56" s="687"/>
      <c r="LIR56" s="687"/>
      <c r="LIS56" s="687"/>
      <c r="LIT56" s="687"/>
      <c r="LIU56" s="687"/>
      <c r="LIV56" s="687"/>
      <c r="LIW56" s="687"/>
      <c r="LIX56" s="687"/>
      <c r="LIY56" s="687"/>
      <c r="LIZ56" s="687"/>
      <c r="LJA56" s="687"/>
      <c r="LJB56" s="687"/>
      <c r="LJC56" s="687"/>
      <c r="LJD56" s="687"/>
      <c r="LJE56" s="687"/>
      <c r="LJF56" s="687"/>
      <c r="LJG56" s="687"/>
      <c r="LJH56" s="687"/>
      <c r="LJI56" s="687"/>
      <c r="LJJ56" s="687"/>
      <c r="LJK56" s="687"/>
      <c r="LJL56" s="687"/>
      <c r="LJM56" s="687"/>
      <c r="LJN56" s="687"/>
      <c r="LJO56" s="687"/>
      <c r="LJP56" s="687"/>
      <c r="LJQ56" s="687"/>
      <c r="LJR56" s="687"/>
      <c r="LJS56" s="687"/>
      <c r="LJT56" s="687"/>
      <c r="LJU56" s="687"/>
      <c r="LJV56" s="687"/>
      <c r="LJW56" s="687"/>
      <c r="LJX56" s="687"/>
      <c r="LJY56" s="687"/>
      <c r="LJZ56" s="687"/>
      <c r="LKA56" s="687"/>
      <c r="LKB56" s="687"/>
      <c r="LKC56" s="687"/>
      <c r="LKD56" s="687"/>
      <c r="LKE56" s="687"/>
      <c r="LKF56" s="687"/>
      <c r="LKG56" s="687"/>
      <c r="LKH56" s="687"/>
      <c r="LKI56" s="687"/>
      <c r="LKJ56" s="687"/>
      <c r="LKK56" s="687"/>
      <c r="LKL56" s="687"/>
      <c r="LKM56" s="687"/>
      <c r="LKN56" s="687"/>
      <c r="LKO56" s="687"/>
      <c r="LKP56" s="687"/>
      <c r="LKQ56" s="687"/>
      <c r="LKR56" s="687"/>
      <c r="LKS56" s="687"/>
      <c r="LKT56" s="687"/>
      <c r="LKU56" s="687"/>
      <c r="LKV56" s="687"/>
      <c r="LKW56" s="687"/>
      <c r="LKX56" s="687"/>
      <c r="LKY56" s="687"/>
      <c r="LKZ56" s="687"/>
      <c r="LLA56" s="687"/>
      <c r="LLB56" s="687"/>
      <c r="LLC56" s="687"/>
      <c r="LLD56" s="687"/>
      <c r="LLE56" s="687"/>
      <c r="LLF56" s="687"/>
      <c r="LLG56" s="687"/>
      <c r="LLH56" s="687"/>
      <c r="LLI56" s="687"/>
      <c r="LLJ56" s="687"/>
      <c r="LLK56" s="687"/>
      <c r="LLL56" s="687"/>
      <c r="LLM56" s="687"/>
      <c r="LLN56" s="687"/>
      <c r="LLO56" s="687"/>
      <c r="LLP56" s="687"/>
      <c r="LLQ56" s="687"/>
      <c r="LLR56" s="687"/>
      <c r="LLS56" s="687"/>
      <c r="LLT56" s="687"/>
      <c r="LLU56" s="687"/>
      <c r="LLV56" s="687"/>
      <c r="LLW56" s="687"/>
      <c r="LLX56" s="687"/>
      <c r="LLY56" s="687"/>
      <c r="LLZ56" s="687"/>
      <c r="LMA56" s="687"/>
      <c r="LMB56" s="687"/>
      <c r="LMC56" s="687"/>
      <c r="LMD56" s="687"/>
      <c r="LME56" s="687"/>
      <c r="LMF56" s="687"/>
      <c r="LMG56" s="687"/>
      <c r="LMH56" s="687"/>
      <c r="LMI56" s="687"/>
      <c r="LMJ56" s="687"/>
      <c r="LMK56" s="687"/>
      <c r="LML56" s="687"/>
      <c r="LMM56" s="687"/>
      <c r="LMN56" s="687"/>
      <c r="LMO56" s="687"/>
      <c r="LMP56" s="687"/>
      <c r="LMQ56" s="687"/>
      <c r="LMR56" s="687"/>
      <c r="LMS56" s="687"/>
      <c r="LMT56" s="687"/>
      <c r="LMU56" s="687"/>
      <c r="LMV56" s="687"/>
      <c r="LMW56" s="687"/>
      <c r="LMX56" s="687"/>
      <c r="LMY56" s="687"/>
      <c r="LMZ56" s="687"/>
      <c r="LNA56" s="687"/>
      <c r="LNB56" s="687"/>
      <c r="LNC56" s="687"/>
      <c r="LND56" s="687"/>
      <c r="LNE56" s="687"/>
      <c r="LNF56" s="687"/>
      <c r="LNG56" s="687"/>
      <c r="LNH56" s="687"/>
      <c r="LNI56" s="687"/>
      <c r="LNJ56" s="687"/>
      <c r="LNK56" s="687"/>
      <c r="LNL56" s="687"/>
      <c r="LNM56" s="687"/>
      <c r="LNN56" s="687"/>
      <c r="LNO56" s="687"/>
      <c r="LNP56" s="687"/>
      <c r="LNQ56" s="687"/>
      <c r="LNR56" s="687"/>
      <c r="LNS56" s="687"/>
      <c r="LNT56" s="687"/>
      <c r="LNU56" s="687"/>
      <c r="LNV56" s="687"/>
      <c r="LNW56" s="687"/>
      <c r="LNX56" s="687"/>
      <c r="LNY56" s="687"/>
      <c r="LNZ56" s="687"/>
      <c r="LOA56" s="687"/>
      <c r="LOB56" s="687"/>
      <c r="LOC56" s="687"/>
      <c r="LOD56" s="687"/>
      <c r="LOE56" s="687"/>
      <c r="LOF56" s="687"/>
      <c r="LOG56" s="687"/>
      <c r="LOH56" s="687"/>
      <c r="LOI56" s="687"/>
      <c r="LOJ56" s="687"/>
      <c r="LOK56" s="687"/>
      <c r="LOL56" s="687"/>
      <c r="LOM56" s="687"/>
      <c r="LON56" s="687"/>
      <c r="LOO56" s="687"/>
      <c r="LOP56" s="687"/>
      <c r="LOQ56" s="687"/>
      <c r="LOR56" s="687"/>
      <c r="LOS56" s="687"/>
      <c r="LOT56" s="687"/>
      <c r="LOU56" s="687"/>
      <c r="LOV56" s="687"/>
      <c r="LOW56" s="687"/>
      <c r="LOX56" s="687"/>
      <c r="LOY56" s="687"/>
      <c r="LOZ56" s="687"/>
      <c r="LPA56" s="687"/>
      <c r="LPB56" s="687"/>
      <c r="LPC56" s="687"/>
      <c r="LPD56" s="687"/>
      <c r="LPE56" s="687"/>
      <c r="LPF56" s="687"/>
      <c r="LPG56" s="687"/>
      <c r="LPH56" s="687"/>
      <c r="LPI56" s="687"/>
      <c r="LPJ56" s="687"/>
      <c r="LPK56" s="687"/>
      <c r="LPL56" s="687"/>
      <c r="LPM56" s="687"/>
      <c r="LPN56" s="687"/>
      <c r="LPO56" s="687"/>
      <c r="LPP56" s="687"/>
      <c r="LPQ56" s="687"/>
      <c r="LPR56" s="687"/>
      <c r="LPS56" s="687"/>
      <c r="LPT56" s="687"/>
      <c r="LPU56" s="687"/>
      <c r="LPV56" s="687"/>
      <c r="LPW56" s="687"/>
      <c r="LPX56" s="687"/>
      <c r="LPY56" s="687"/>
      <c r="LPZ56" s="687"/>
      <c r="LQA56" s="687"/>
      <c r="LQB56" s="687"/>
      <c r="LQC56" s="687"/>
      <c r="LQD56" s="687"/>
      <c r="LQE56" s="687"/>
      <c r="LQF56" s="687"/>
      <c r="LQG56" s="687"/>
      <c r="LQH56" s="687"/>
      <c r="LQI56" s="687"/>
      <c r="LQJ56" s="687"/>
      <c r="LQK56" s="687"/>
      <c r="LQL56" s="687"/>
      <c r="LQM56" s="687"/>
      <c r="LQN56" s="687"/>
      <c r="LQO56" s="687"/>
      <c r="LQP56" s="687"/>
      <c r="LQQ56" s="687"/>
      <c r="LQR56" s="687"/>
      <c r="LQS56" s="687"/>
      <c r="LQT56" s="687"/>
      <c r="LQU56" s="687"/>
      <c r="LQV56" s="687"/>
      <c r="LQW56" s="687"/>
      <c r="LQX56" s="687"/>
      <c r="LQY56" s="687"/>
      <c r="LQZ56" s="687"/>
      <c r="LRA56" s="687"/>
      <c r="LRB56" s="687"/>
      <c r="LRC56" s="687"/>
      <c r="LRD56" s="687"/>
      <c r="LRE56" s="687"/>
      <c r="LRF56" s="687"/>
      <c r="LRG56" s="687"/>
      <c r="LRH56" s="687"/>
      <c r="LRI56" s="687"/>
      <c r="LRJ56" s="687"/>
      <c r="LRK56" s="687"/>
      <c r="LRL56" s="687"/>
      <c r="LRM56" s="687"/>
      <c r="LRN56" s="687"/>
      <c r="LRO56" s="687"/>
      <c r="LRP56" s="687"/>
      <c r="LRQ56" s="687"/>
      <c r="LRR56" s="687"/>
      <c r="LRS56" s="687"/>
      <c r="LRT56" s="687"/>
      <c r="LRU56" s="687"/>
      <c r="LRV56" s="687"/>
      <c r="LRW56" s="687"/>
      <c r="LRX56" s="687"/>
      <c r="LRY56" s="687"/>
      <c r="LRZ56" s="687"/>
      <c r="LSA56" s="687"/>
      <c r="LSB56" s="687"/>
      <c r="LSC56" s="687"/>
      <c r="LSD56" s="687"/>
      <c r="LSE56" s="687"/>
      <c r="LSF56" s="687"/>
      <c r="LSG56" s="687"/>
      <c r="LSH56" s="687"/>
      <c r="LSI56" s="687"/>
      <c r="LSJ56" s="687"/>
      <c r="LSK56" s="687"/>
      <c r="LSL56" s="687"/>
      <c r="LSM56" s="687"/>
      <c r="LSN56" s="687"/>
      <c r="LSO56" s="687"/>
      <c r="LSP56" s="687"/>
      <c r="LSQ56" s="687"/>
      <c r="LSR56" s="687"/>
      <c r="LSS56" s="687"/>
      <c r="LST56" s="687"/>
      <c r="LSU56" s="687"/>
      <c r="LSV56" s="687"/>
      <c r="LSW56" s="687"/>
      <c r="LSX56" s="687"/>
      <c r="LSY56" s="687"/>
      <c r="LSZ56" s="687"/>
      <c r="LTA56" s="687"/>
      <c r="LTB56" s="687"/>
      <c r="LTC56" s="687"/>
      <c r="LTD56" s="687"/>
      <c r="LTE56" s="687"/>
      <c r="LTF56" s="687"/>
      <c r="LTG56" s="687"/>
      <c r="LTH56" s="687"/>
      <c r="LTI56" s="687"/>
      <c r="LTJ56" s="687"/>
      <c r="LTK56" s="687"/>
      <c r="LTL56" s="687"/>
      <c r="LTM56" s="687"/>
      <c r="LTN56" s="687"/>
      <c r="LTO56" s="687"/>
      <c r="LTP56" s="687"/>
      <c r="LTQ56" s="687"/>
      <c r="LTR56" s="687"/>
      <c r="LTS56" s="687"/>
      <c r="LTT56" s="687"/>
      <c r="LTU56" s="687"/>
      <c r="LTV56" s="687"/>
      <c r="LTW56" s="687"/>
      <c r="LTX56" s="687"/>
      <c r="LTY56" s="687"/>
      <c r="LTZ56" s="687"/>
      <c r="LUA56" s="687"/>
      <c r="LUB56" s="687"/>
      <c r="LUC56" s="687"/>
      <c r="LUD56" s="687"/>
      <c r="LUE56" s="687"/>
      <c r="LUF56" s="687"/>
      <c r="LUG56" s="687"/>
      <c r="LUH56" s="687"/>
      <c r="LUI56" s="687"/>
      <c r="LUJ56" s="687"/>
      <c r="LUK56" s="687"/>
      <c r="LUL56" s="687"/>
      <c r="LUM56" s="687"/>
      <c r="LUN56" s="687"/>
      <c r="LUO56" s="687"/>
      <c r="LUP56" s="687"/>
      <c r="LUQ56" s="687"/>
      <c r="LUR56" s="687"/>
      <c r="LUS56" s="687"/>
      <c r="LUT56" s="687"/>
      <c r="LUU56" s="687"/>
      <c r="LUV56" s="687"/>
      <c r="LUW56" s="687"/>
      <c r="LUX56" s="687"/>
      <c r="LUY56" s="687"/>
      <c r="LUZ56" s="687"/>
      <c r="LVA56" s="687"/>
      <c r="LVB56" s="687"/>
      <c r="LVC56" s="687"/>
      <c r="LVD56" s="687"/>
      <c r="LVE56" s="687"/>
      <c r="LVF56" s="687"/>
      <c r="LVG56" s="687"/>
      <c r="LVH56" s="687"/>
      <c r="LVI56" s="687"/>
      <c r="LVJ56" s="687"/>
      <c r="LVK56" s="687"/>
      <c r="LVL56" s="687"/>
      <c r="LVM56" s="687"/>
      <c r="LVN56" s="687"/>
      <c r="LVO56" s="687"/>
      <c r="LVP56" s="687"/>
      <c r="LVQ56" s="687"/>
      <c r="LVR56" s="687"/>
      <c r="LVS56" s="687"/>
      <c r="LVT56" s="687"/>
      <c r="LVU56" s="687"/>
      <c r="LVV56" s="687"/>
      <c r="LVW56" s="687"/>
      <c r="LVX56" s="687"/>
      <c r="LVY56" s="687"/>
      <c r="LVZ56" s="687"/>
      <c r="LWA56" s="687"/>
      <c r="LWB56" s="687"/>
      <c r="LWC56" s="687"/>
      <c r="LWD56" s="687"/>
      <c r="LWE56" s="687"/>
      <c r="LWF56" s="687"/>
      <c r="LWG56" s="687"/>
      <c r="LWH56" s="687"/>
      <c r="LWI56" s="687"/>
      <c r="LWJ56" s="687"/>
      <c r="LWK56" s="687"/>
      <c r="LWL56" s="687"/>
      <c r="LWM56" s="687"/>
      <c r="LWN56" s="687"/>
      <c r="LWO56" s="687"/>
      <c r="LWP56" s="687"/>
      <c r="LWQ56" s="687"/>
      <c r="LWR56" s="687"/>
      <c r="LWS56" s="687"/>
      <c r="LWT56" s="687"/>
      <c r="LWU56" s="687"/>
      <c r="LWV56" s="687"/>
      <c r="LWW56" s="687"/>
      <c r="LWX56" s="687"/>
      <c r="LWY56" s="687"/>
      <c r="LWZ56" s="687"/>
      <c r="LXA56" s="687"/>
      <c r="LXB56" s="687"/>
      <c r="LXC56" s="687"/>
      <c r="LXD56" s="687"/>
      <c r="LXE56" s="687"/>
      <c r="LXF56" s="687"/>
      <c r="LXG56" s="687"/>
      <c r="LXH56" s="687"/>
      <c r="LXI56" s="687"/>
      <c r="LXJ56" s="687"/>
      <c r="LXK56" s="687"/>
      <c r="LXL56" s="687"/>
      <c r="LXM56" s="687"/>
      <c r="LXN56" s="687"/>
      <c r="LXO56" s="687"/>
      <c r="LXP56" s="687"/>
      <c r="LXQ56" s="687"/>
      <c r="LXR56" s="687"/>
      <c r="LXS56" s="687"/>
      <c r="LXT56" s="687"/>
      <c r="LXU56" s="687"/>
      <c r="LXV56" s="687"/>
      <c r="LXW56" s="687"/>
      <c r="LXX56" s="687"/>
      <c r="LXY56" s="687"/>
      <c r="LXZ56" s="687"/>
      <c r="LYA56" s="687"/>
      <c r="LYB56" s="687"/>
      <c r="LYC56" s="687"/>
      <c r="LYD56" s="687"/>
      <c r="LYE56" s="687"/>
      <c r="LYF56" s="687"/>
      <c r="LYG56" s="687"/>
      <c r="LYH56" s="687"/>
      <c r="LYI56" s="687"/>
      <c r="LYJ56" s="687"/>
      <c r="LYK56" s="687"/>
      <c r="LYL56" s="687"/>
      <c r="LYM56" s="687"/>
      <c r="LYN56" s="687"/>
      <c r="LYO56" s="687"/>
      <c r="LYP56" s="687"/>
      <c r="LYQ56" s="687"/>
      <c r="LYR56" s="687"/>
      <c r="LYS56" s="687"/>
      <c r="LYT56" s="687"/>
      <c r="LYU56" s="687"/>
      <c r="LYV56" s="687"/>
      <c r="LYW56" s="687"/>
      <c r="LYX56" s="687"/>
      <c r="LYY56" s="687"/>
      <c r="LYZ56" s="687"/>
      <c r="LZA56" s="687"/>
      <c r="LZB56" s="687"/>
      <c r="LZC56" s="687"/>
      <c r="LZD56" s="687"/>
      <c r="LZE56" s="687"/>
      <c r="LZF56" s="687"/>
      <c r="LZG56" s="687"/>
      <c r="LZH56" s="687"/>
      <c r="LZI56" s="687"/>
      <c r="LZJ56" s="687"/>
      <c r="LZK56" s="687"/>
      <c r="LZL56" s="687"/>
      <c r="LZM56" s="687"/>
      <c r="LZN56" s="687"/>
      <c r="LZO56" s="687"/>
      <c r="LZP56" s="687"/>
      <c r="LZQ56" s="687"/>
      <c r="LZR56" s="687"/>
      <c r="LZS56" s="687"/>
      <c r="LZT56" s="687"/>
      <c r="LZU56" s="687"/>
      <c r="LZV56" s="687"/>
      <c r="LZW56" s="687"/>
      <c r="LZX56" s="687"/>
      <c r="LZY56" s="687"/>
      <c r="LZZ56" s="687"/>
      <c r="MAA56" s="687"/>
      <c r="MAB56" s="687"/>
      <c r="MAC56" s="687"/>
      <c r="MAD56" s="687"/>
      <c r="MAE56" s="687"/>
      <c r="MAF56" s="687"/>
      <c r="MAG56" s="687"/>
      <c r="MAH56" s="687"/>
      <c r="MAI56" s="687"/>
      <c r="MAJ56" s="687"/>
      <c r="MAK56" s="687"/>
      <c r="MAL56" s="687"/>
      <c r="MAM56" s="687"/>
      <c r="MAN56" s="687"/>
      <c r="MAO56" s="687"/>
      <c r="MAP56" s="687"/>
      <c r="MAQ56" s="687"/>
      <c r="MAR56" s="687"/>
      <c r="MAS56" s="687"/>
      <c r="MAT56" s="687"/>
      <c r="MAU56" s="687"/>
      <c r="MAV56" s="687"/>
      <c r="MAW56" s="687"/>
      <c r="MAX56" s="687"/>
      <c r="MAY56" s="687"/>
      <c r="MAZ56" s="687"/>
      <c r="MBA56" s="687"/>
      <c r="MBB56" s="687"/>
      <c r="MBC56" s="687"/>
      <c r="MBD56" s="687"/>
      <c r="MBE56" s="687"/>
      <c r="MBF56" s="687"/>
      <c r="MBG56" s="687"/>
      <c r="MBH56" s="687"/>
      <c r="MBI56" s="687"/>
      <c r="MBJ56" s="687"/>
      <c r="MBK56" s="687"/>
      <c r="MBL56" s="687"/>
      <c r="MBM56" s="687"/>
      <c r="MBN56" s="687"/>
      <c r="MBO56" s="687"/>
      <c r="MBP56" s="687"/>
      <c r="MBQ56" s="687"/>
      <c r="MBR56" s="687"/>
      <c r="MBS56" s="687"/>
      <c r="MBT56" s="687"/>
      <c r="MBU56" s="687"/>
      <c r="MBV56" s="687"/>
      <c r="MBW56" s="687"/>
      <c r="MBX56" s="687"/>
      <c r="MBY56" s="687"/>
      <c r="MBZ56" s="687"/>
      <c r="MCA56" s="687"/>
      <c r="MCB56" s="687"/>
      <c r="MCC56" s="687"/>
      <c r="MCD56" s="687"/>
      <c r="MCE56" s="687"/>
      <c r="MCF56" s="687"/>
      <c r="MCG56" s="687"/>
      <c r="MCH56" s="687"/>
      <c r="MCI56" s="687"/>
      <c r="MCJ56" s="687"/>
      <c r="MCK56" s="687"/>
      <c r="MCL56" s="687"/>
      <c r="MCM56" s="687"/>
      <c r="MCN56" s="687"/>
      <c r="MCO56" s="687"/>
      <c r="MCP56" s="687"/>
      <c r="MCQ56" s="687"/>
      <c r="MCR56" s="687"/>
      <c r="MCS56" s="687"/>
      <c r="MCT56" s="687"/>
      <c r="MCU56" s="687"/>
      <c r="MCV56" s="687"/>
      <c r="MCW56" s="687"/>
      <c r="MCX56" s="687"/>
      <c r="MCY56" s="687"/>
      <c r="MCZ56" s="687"/>
      <c r="MDA56" s="687"/>
      <c r="MDB56" s="687"/>
      <c r="MDC56" s="687"/>
      <c r="MDD56" s="687"/>
      <c r="MDE56" s="687"/>
      <c r="MDF56" s="687"/>
      <c r="MDG56" s="687"/>
      <c r="MDH56" s="687"/>
      <c r="MDI56" s="687"/>
      <c r="MDJ56" s="687"/>
      <c r="MDK56" s="687"/>
      <c r="MDL56" s="687"/>
      <c r="MDM56" s="687"/>
      <c r="MDN56" s="687"/>
      <c r="MDO56" s="687"/>
      <c r="MDP56" s="687"/>
      <c r="MDQ56" s="687"/>
      <c r="MDR56" s="687"/>
      <c r="MDS56" s="687"/>
      <c r="MDT56" s="687"/>
      <c r="MDU56" s="687"/>
      <c r="MDV56" s="687"/>
      <c r="MDW56" s="687"/>
      <c r="MDX56" s="687"/>
      <c r="MDY56" s="687"/>
      <c r="MDZ56" s="687"/>
      <c r="MEA56" s="687"/>
      <c r="MEB56" s="687"/>
      <c r="MEC56" s="687"/>
      <c r="MED56" s="687"/>
      <c r="MEE56" s="687"/>
      <c r="MEF56" s="687"/>
      <c r="MEG56" s="687"/>
      <c r="MEH56" s="687"/>
      <c r="MEI56" s="687"/>
      <c r="MEJ56" s="687"/>
      <c r="MEK56" s="687"/>
      <c r="MEL56" s="687"/>
      <c r="MEM56" s="687"/>
      <c r="MEN56" s="687"/>
      <c r="MEO56" s="687"/>
      <c r="MEP56" s="687"/>
      <c r="MEQ56" s="687"/>
      <c r="MER56" s="687"/>
      <c r="MES56" s="687"/>
      <c r="MET56" s="687"/>
      <c r="MEU56" s="687"/>
      <c r="MEV56" s="687"/>
      <c r="MEW56" s="687"/>
      <c r="MEX56" s="687"/>
      <c r="MEY56" s="687"/>
      <c r="MEZ56" s="687"/>
      <c r="MFA56" s="687"/>
      <c r="MFB56" s="687"/>
      <c r="MFC56" s="687"/>
      <c r="MFD56" s="687"/>
      <c r="MFE56" s="687"/>
      <c r="MFF56" s="687"/>
      <c r="MFG56" s="687"/>
      <c r="MFH56" s="687"/>
      <c r="MFI56" s="687"/>
      <c r="MFJ56" s="687"/>
      <c r="MFK56" s="687"/>
      <c r="MFL56" s="687"/>
      <c r="MFM56" s="687"/>
      <c r="MFN56" s="687"/>
      <c r="MFO56" s="687"/>
      <c r="MFP56" s="687"/>
      <c r="MFQ56" s="687"/>
      <c r="MFR56" s="687"/>
      <c r="MFS56" s="687"/>
      <c r="MFT56" s="687"/>
      <c r="MFU56" s="687"/>
      <c r="MFV56" s="687"/>
      <c r="MFW56" s="687"/>
      <c r="MFX56" s="687"/>
      <c r="MFY56" s="687"/>
      <c r="MFZ56" s="687"/>
      <c r="MGA56" s="687"/>
      <c r="MGB56" s="687"/>
      <c r="MGC56" s="687"/>
      <c r="MGD56" s="687"/>
      <c r="MGE56" s="687"/>
      <c r="MGF56" s="687"/>
      <c r="MGG56" s="687"/>
      <c r="MGH56" s="687"/>
      <c r="MGI56" s="687"/>
      <c r="MGJ56" s="687"/>
      <c r="MGK56" s="687"/>
      <c r="MGL56" s="687"/>
      <c r="MGM56" s="687"/>
      <c r="MGN56" s="687"/>
      <c r="MGO56" s="687"/>
      <c r="MGP56" s="687"/>
      <c r="MGQ56" s="687"/>
      <c r="MGR56" s="687"/>
      <c r="MGS56" s="687"/>
      <c r="MGT56" s="687"/>
      <c r="MGU56" s="687"/>
      <c r="MGV56" s="687"/>
      <c r="MGW56" s="687"/>
      <c r="MGX56" s="687"/>
      <c r="MGY56" s="687"/>
      <c r="MGZ56" s="687"/>
      <c r="MHA56" s="687"/>
      <c r="MHB56" s="687"/>
      <c r="MHC56" s="687"/>
      <c r="MHD56" s="687"/>
      <c r="MHE56" s="687"/>
      <c r="MHF56" s="687"/>
      <c r="MHG56" s="687"/>
      <c r="MHH56" s="687"/>
      <c r="MHI56" s="687"/>
      <c r="MHJ56" s="687"/>
      <c r="MHK56" s="687"/>
      <c r="MHL56" s="687"/>
      <c r="MHM56" s="687"/>
      <c r="MHN56" s="687"/>
      <c r="MHO56" s="687"/>
      <c r="MHP56" s="687"/>
      <c r="MHQ56" s="687"/>
      <c r="MHR56" s="687"/>
      <c r="MHS56" s="687"/>
      <c r="MHT56" s="687"/>
      <c r="MHU56" s="687"/>
      <c r="MHV56" s="687"/>
      <c r="MHW56" s="687"/>
      <c r="MHX56" s="687"/>
      <c r="MHY56" s="687"/>
      <c r="MHZ56" s="687"/>
      <c r="MIA56" s="687"/>
      <c r="MIB56" s="687"/>
      <c r="MIC56" s="687"/>
      <c r="MID56" s="687"/>
      <c r="MIE56" s="687"/>
      <c r="MIF56" s="687"/>
      <c r="MIG56" s="687"/>
      <c r="MIH56" s="687"/>
      <c r="MII56" s="687"/>
      <c r="MIJ56" s="687"/>
      <c r="MIK56" s="687"/>
      <c r="MIL56" s="687"/>
      <c r="MIM56" s="687"/>
      <c r="MIN56" s="687"/>
      <c r="MIO56" s="687"/>
      <c r="MIP56" s="687"/>
      <c r="MIQ56" s="687"/>
      <c r="MIR56" s="687"/>
      <c r="MIS56" s="687"/>
      <c r="MIT56" s="687"/>
      <c r="MIU56" s="687"/>
      <c r="MIV56" s="687"/>
      <c r="MIW56" s="687"/>
      <c r="MIX56" s="687"/>
      <c r="MIY56" s="687"/>
      <c r="MIZ56" s="687"/>
      <c r="MJA56" s="687"/>
      <c r="MJB56" s="687"/>
      <c r="MJC56" s="687"/>
      <c r="MJD56" s="687"/>
      <c r="MJE56" s="687"/>
      <c r="MJF56" s="687"/>
      <c r="MJG56" s="687"/>
      <c r="MJH56" s="687"/>
      <c r="MJI56" s="687"/>
      <c r="MJJ56" s="687"/>
      <c r="MJK56" s="687"/>
      <c r="MJL56" s="687"/>
      <c r="MJM56" s="687"/>
      <c r="MJN56" s="687"/>
      <c r="MJO56" s="687"/>
      <c r="MJP56" s="687"/>
      <c r="MJQ56" s="687"/>
      <c r="MJR56" s="687"/>
      <c r="MJS56" s="687"/>
      <c r="MJT56" s="687"/>
      <c r="MJU56" s="687"/>
      <c r="MJV56" s="687"/>
      <c r="MJW56" s="687"/>
      <c r="MJX56" s="687"/>
      <c r="MJY56" s="687"/>
      <c r="MJZ56" s="687"/>
      <c r="MKA56" s="687"/>
      <c r="MKB56" s="687"/>
      <c r="MKC56" s="687"/>
      <c r="MKD56" s="687"/>
      <c r="MKE56" s="687"/>
      <c r="MKF56" s="687"/>
      <c r="MKG56" s="687"/>
      <c r="MKH56" s="687"/>
      <c r="MKI56" s="687"/>
      <c r="MKJ56" s="687"/>
      <c r="MKK56" s="687"/>
      <c r="MKL56" s="687"/>
      <c r="MKM56" s="687"/>
      <c r="MKN56" s="687"/>
      <c r="MKO56" s="687"/>
      <c r="MKP56" s="687"/>
      <c r="MKQ56" s="687"/>
      <c r="MKR56" s="687"/>
      <c r="MKS56" s="687"/>
      <c r="MKT56" s="687"/>
      <c r="MKU56" s="687"/>
      <c r="MKV56" s="687"/>
      <c r="MKW56" s="687"/>
      <c r="MKX56" s="687"/>
      <c r="MKY56" s="687"/>
      <c r="MKZ56" s="687"/>
      <c r="MLA56" s="687"/>
      <c r="MLB56" s="687"/>
      <c r="MLC56" s="687"/>
      <c r="MLD56" s="687"/>
      <c r="MLE56" s="687"/>
      <c r="MLF56" s="687"/>
      <c r="MLG56" s="687"/>
      <c r="MLH56" s="687"/>
      <c r="MLI56" s="687"/>
      <c r="MLJ56" s="687"/>
      <c r="MLK56" s="687"/>
      <c r="MLL56" s="687"/>
      <c r="MLM56" s="687"/>
      <c r="MLN56" s="687"/>
      <c r="MLO56" s="687"/>
      <c r="MLP56" s="687"/>
      <c r="MLQ56" s="687"/>
      <c r="MLR56" s="687"/>
      <c r="MLS56" s="687"/>
      <c r="MLT56" s="687"/>
      <c r="MLU56" s="687"/>
      <c r="MLV56" s="687"/>
      <c r="MLW56" s="687"/>
      <c r="MLX56" s="687"/>
      <c r="MLY56" s="687"/>
      <c r="MLZ56" s="687"/>
      <c r="MMA56" s="687"/>
      <c r="MMB56" s="687"/>
      <c r="MMC56" s="687"/>
      <c r="MMD56" s="687"/>
      <c r="MME56" s="687"/>
      <c r="MMF56" s="687"/>
      <c r="MMG56" s="687"/>
      <c r="MMH56" s="687"/>
      <c r="MMI56" s="687"/>
      <c r="MMJ56" s="687"/>
      <c r="MMK56" s="687"/>
      <c r="MML56" s="687"/>
      <c r="MMM56" s="687"/>
      <c r="MMN56" s="687"/>
      <c r="MMO56" s="687"/>
      <c r="MMP56" s="687"/>
      <c r="MMQ56" s="687"/>
      <c r="MMR56" s="687"/>
      <c r="MMS56" s="687"/>
      <c r="MMT56" s="687"/>
      <c r="MMU56" s="687"/>
      <c r="MMV56" s="687"/>
      <c r="MMW56" s="687"/>
      <c r="MMX56" s="687"/>
      <c r="MMY56" s="687"/>
      <c r="MMZ56" s="687"/>
      <c r="MNA56" s="687"/>
      <c r="MNB56" s="687"/>
      <c r="MNC56" s="687"/>
      <c r="MND56" s="687"/>
      <c r="MNE56" s="687"/>
      <c r="MNF56" s="687"/>
      <c r="MNG56" s="687"/>
      <c r="MNH56" s="687"/>
      <c r="MNI56" s="687"/>
      <c r="MNJ56" s="687"/>
      <c r="MNK56" s="687"/>
      <c r="MNL56" s="687"/>
      <c r="MNM56" s="687"/>
      <c r="MNN56" s="687"/>
      <c r="MNO56" s="687"/>
      <c r="MNP56" s="687"/>
      <c r="MNQ56" s="687"/>
      <c r="MNR56" s="687"/>
      <c r="MNS56" s="687"/>
      <c r="MNT56" s="687"/>
      <c r="MNU56" s="687"/>
      <c r="MNV56" s="687"/>
      <c r="MNW56" s="687"/>
      <c r="MNX56" s="687"/>
      <c r="MNY56" s="687"/>
      <c r="MNZ56" s="687"/>
      <c r="MOA56" s="687"/>
      <c r="MOB56" s="687"/>
      <c r="MOC56" s="687"/>
      <c r="MOD56" s="687"/>
      <c r="MOE56" s="687"/>
      <c r="MOF56" s="687"/>
      <c r="MOG56" s="687"/>
      <c r="MOH56" s="687"/>
      <c r="MOI56" s="687"/>
      <c r="MOJ56" s="687"/>
      <c r="MOK56" s="687"/>
      <c r="MOL56" s="687"/>
      <c r="MOM56" s="687"/>
      <c r="MON56" s="687"/>
      <c r="MOO56" s="687"/>
      <c r="MOP56" s="687"/>
      <c r="MOQ56" s="687"/>
      <c r="MOR56" s="687"/>
      <c r="MOS56" s="687"/>
      <c r="MOT56" s="687"/>
      <c r="MOU56" s="687"/>
      <c r="MOV56" s="687"/>
      <c r="MOW56" s="687"/>
      <c r="MOX56" s="687"/>
      <c r="MOY56" s="687"/>
      <c r="MOZ56" s="687"/>
      <c r="MPA56" s="687"/>
      <c r="MPB56" s="687"/>
      <c r="MPC56" s="687"/>
      <c r="MPD56" s="687"/>
      <c r="MPE56" s="687"/>
      <c r="MPF56" s="687"/>
      <c r="MPG56" s="687"/>
      <c r="MPH56" s="687"/>
      <c r="MPI56" s="687"/>
      <c r="MPJ56" s="687"/>
      <c r="MPK56" s="687"/>
      <c r="MPL56" s="687"/>
      <c r="MPM56" s="687"/>
      <c r="MPN56" s="687"/>
      <c r="MPO56" s="687"/>
      <c r="MPP56" s="687"/>
      <c r="MPQ56" s="687"/>
      <c r="MPR56" s="687"/>
      <c r="MPS56" s="687"/>
      <c r="MPT56" s="687"/>
      <c r="MPU56" s="687"/>
      <c r="MPV56" s="687"/>
      <c r="MPW56" s="687"/>
      <c r="MPX56" s="687"/>
      <c r="MPY56" s="687"/>
      <c r="MPZ56" s="687"/>
      <c r="MQA56" s="687"/>
      <c r="MQB56" s="687"/>
      <c r="MQC56" s="687"/>
      <c r="MQD56" s="687"/>
      <c r="MQE56" s="687"/>
      <c r="MQF56" s="687"/>
      <c r="MQG56" s="687"/>
      <c r="MQH56" s="687"/>
      <c r="MQI56" s="687"/>
      <c r="MQJ56" s="687"/>
      <c r="MQK56" s="687"/>
      <c r="MQL56" s="687"/>
      <c r="MQM56" s="687"/>
      <c r="MQN56" s="687"/>
      <c r="MQO56" s="687"/>
      <c r="MQP56" s="687"/>
      <c r="MQQ56" s="687"/>
      <c r="MQR56" s="687"/>
      <c r="MQS56" s="687"/>
      <c r="MQT56" s="687"/>
      <c r="MQU56" s="687"/>
      <c r="MQV56" s="687"/>
      <c r="MQW56" s="687"/>
      <c r="MQX56" s="687"/>
      <c r="MQY56" s="687"/>
      <c r="MQZ56" s="687"/>
      <c r="MRA56" s="687"/>
      <c r="MRB56" s="687"/>
      <c r="MRC56" s="687"/>
      <c r="MRD56" s="687"/>
      <c r="MRE56" s="687"/>
      <c r="MRF56" s="687"/>
      <c r="MRG56" s="687"/>
      <c r="MRH56" s="687"/>
      <c r="MRI56" s="687"/>
      <c r="MRJ56" s="687"/>
      <c r="MRK56" s="687"/>
      <c r="MRL56" s="687"/>
      <c r="MRM56" s="687"/>
      <c r="MRN56" s="687"/>
      <c r="MRO56" s="687"/>
      <c r="MRP56" s="687"/>
      <c r="MRQ56" s="687"/>
      <c r="MRR56" s="687"/>
      <c r="MRS56" s="687"/>
      <c r="MRT56" s="687"/>
      <c r="MRU56" s="687"/>
      <c r="MRV56" s="687"/>
      <c r="MRW56" s="687"/>
      <c r="MRX56" s="687"/>
      <c r="MRY56" s="687"/>
      <c r="MRZ56" s="687"/>
      <c r="MSA56" s="687"/>
      <c r="MSB56" s="687"/>
      <c r="MSC56" s="687"/>
      <c r="MSD56" s="687"/>
      <c r="MSE56" s="687"/>
      <c r="MSF56" s="687"/>
      <c r="MSG56" s="687"/>
      <c r="MSH56" s="687"/>
      <c r="MSI56" s="687"/>
      <c r="MSJ56" s="687"/>
      <c r="MSK56" s="687"/>
      <c r="MSL56" s="687"/>
      <c r="MSM56" s="687"/>
      <c r="MSN56" s="687"/>
      <c r="MSO56" s="687"/>
      <c r="MSP56" s="687"/>
      <c r="MSQ56" s="687"/>
      <c r="MSR56" s="687"/>
      <c r="MSS56" s="687"/>
      <c r="MST56" s="687"/>
      <c r="MSU56" s="687"/>
      <c r="MSV56" s="687"/>
      <c r="MSW56" s="687"/>
      <c r="MSX56" s="687"/>
      <c r="MSY56" s="687"/>
      <c r="MSZ56" s="687"/>
      <c r="MTA56" s="687"/>
      <c r="MTB56" s="687"/>
      <c r="MTC56" s="687"/>
      <c r="MTD56" s="687"/>
      <c r="MTE56" s="687"/>
      <c r="MTF56" s="687"/>
      <c r="MTG56" s="687"/>
      <c r="MTH56" s="687"/>
      <c r="MTI56" s="687"/>
      <c r="MTJ56" s="687"/>
      <c r="MTK56" s="687"/>
      <c r="MTL56" s="687"/>
      <c r="MTM56" s="687"/>
      <c r="MTN56" s="687"/>
      <c r="MTO56" s="687"/>
      <c r="MTP56" s="687"/>
      <c r="MTQ56" s="687"/>
      <c r="MTR56" s="687"/>
      <c r="MTS56" s="687"/>
      <c r="MTT56" s="687"/>
      <c r="MTU56" s="687"/>
      <c r="MTV56" s="687"/>
      <c r="MTW56" s="687"/>
      <c r="MTX56" s="687"/>
      <c r="MTY56" s="687"/>
      <c r="MTZ56" s="687"/>
      <c r="MUA56" s="687"/>
      <c r="MUB56" s="687"/>
      <c r="MUC56" s="687"/>
      <c r="MUD56" s="687"/>
      <c r="MUE56" s="687"/>
      <c r="MUF56" s="687"/>
      <c r="MUG56" s="687"/>
      <c r="MUH56" s="687"/>
      <c r="MUI56" s="687"/>
      <c r="MUJ56" s="687"/>
      <c r="MUK56" s="687"/>
      <c r="MUL56" s="687"/>
      <c r="MUM56" s="687"/>
      <c r="MUN56" s="687"/>
      <c r="MUO56" s="687"/>
      <c r="MUP56" s="687"/>
      <c r="MUQ56" s="687"/>
      <c r="MUR56" s="687"/>
      <c r="MUS56" s="687"/>
      <c r="MUT56" s="687"/>
      <c r="MUU56" s="687"/>
      <c r="MUV56" s="687"/>
      <c r="MUW56" s="687"/>
      <c r="MUX56" s="687"/>
      <c r="MUY56" s="687"/>
      <c r="MUZ56" s="687"/>
      <c r="MVA56" s="687"/>
      <c r="MVB56" s="687"/>
      <c r="MVC56" s="687"/>
      <c r="MVD56" s="687"/>
      <c r="MVE56" s="687"/>
      <c r="MVF56" s="687"/>
      <c r="MVG56" s="687"/>
      <c r="MVH56" s="687"/>
      <c r="MVI56" s="687"/>
      <c r="MVJ56" s="687"/>
      <c r="MVK56" s="687"/>
      <c r="MVL56" s="687"/>
      <c r="MVM56" s="687"/>
      <c r="MVN56" s="687"/>
      <c r="MVO56" s="687"/>
      <c r="MVP56" s="687"/>
      <c r="MVQ56" s="687"/>
      <c r="MVR56" s="687"/>
      <c r="MVS56" s="687"/>
      <c r="MVT56" s="687"/>
      <c r="MVU56" s="687"/>
      <c r="MVV56" s="687"/>
      <c r="MVW56" s="687"/>
      <c r="MVX56" s="687"/>
      <c r="MVY56" s="687"/>
      <c r="MVZ56" s="687"/>
      <c r="MWA56" s="687"/>
      <c r="MWB56" s="687"/>
      <c r="MWC56" s="687"/>
      <c r="MWD56" s="687"/>
      <c r="MWE56" s="687"/>
      <c r="MWF56" s="687"/>
      <c r="MWG56" s="687"/>
      <c r="MWH56" s="687"/>
      <c r="MWI56" s="687"/>
      <c r="MWJ56" s="687"/>
      <c r="MWK56" s="687"/>
      <c r="MWL56" s="687"/>
      <c r="MWM56" s="687"/>
      <c r="MWN56" s="687"/>
      <c r="MWO56" s="687"/>
      <c r="MWP56" s="687"/>
      <c r="MWQ56" s="687"/>
      <c r="MWR56" s="687"/>
      <c r="MWS56" s="687"/>
      <c r="MWT56" s="687"/>
      <c r="MWU56" s="687"/>
      <c r="MWV56" s="687"/>
      <c r="MWW56" s="687"/>
      <c r="MWX56" s="687"/>
      <c r="MWY56" s="687"/>
      <c r="MWZ56" s="687"/>
      <c r="MXA56" s="687"/>
      <c r="MXB56" s="687"/>
      <c r="MXC56" s="687"/>
      <c r="MXD56" s="687"/>
      <c r="MXE56" s="687"/>
      <c r="MXF56" s="687"/>
      <c r="MXG56" s="687"/>
      <c r="MXH56" s="687"/>
      <c r="MXI56" s="687"/>
      <c r="MXJ56" s="687"/>
      <c r="MXK56" s="687"/>
      <c r="MXL56" s="687"/>
      <c r="MXM56" s="687"/>
      <c r="MXN56" s="687"/>
      <c r="MXO56" s="687"/>
      <c r="MXP56" s="687"/>
      <c r="MXQ56" s="687"/>
      <c r="MXR56" s="687"/>
      <c r="MXS56" s="687"/>
      <c r="MXT56" s="687"/>
      <c r="MXU56" s="687"/>
      <c r="MXV56" s="687"/>
      <c r="MXW56" s="687"/>
      <c r="MXX56" s="687"/>
      <c r="MXY56" s="687"/>
      <c r="MXZ56" s="687"/>
      <c r="MYA56" s="687"/>
      <c r="MYB56" s="687"/>
      <c r="MYC56" s="687"/>
      <c r="MYD56" s="687"/>
      <c r="MYE56" s="687"/>
      <c r="MYF56" s="687"/>
      <c r="MYG56" s="687"/>
      <c r="MYH56" s="687"/>
      <c r="MYI56" s="687"/>
      <c r="MYJ56" s="687"/>
      <c r="MYK56" s="687"/>
      <c r="MYL56" s="687"/>
      <c r="MYM56" s="687"/>
      <c r="MYN56" s="687"/>
      <c r="MYO56" s="687"/>
      <c r="MYP56" s="687"/>
      <c r="MYQ56" s="687"/>
      <c r="MYR56" s="687"/>
      <c r="MYS56" s="687"/>
      <c r="MYT56" s="687"/>
      <c r="MYU56" s="687"/>
      <c r="MYV56" s="687"/>
      <c r="MYW56" s="687"/>
      <c r="MYX56" s="687"/>
      <c r="MYY56" s="687"/>
      <c r="MYZ56" s="687"/>
      <c r="MZA56" s="687"/>
      <c r="MZB56" s="687"/>
      <c r="MZC56" s="687"/>
      <c r="MZD56" s="687"/>
      <c r="MZE56" s="687"/>
      <c r="MZF56" s="687"/>
      <c r="MZG56" s="687"/>
      <c r="MZH56" s="687"/>
      <c r="MZI56" s="687"/>
      <c r="MZJ56" s="687"/>
      <c r="MZK56" s="687"/>
      <c r="MZL56" s="687"/>
      <c r="MZM56" s="687"/>
      <c r="MZN56" s="687"/>
      <c r="MZO56" s="687"/>
      <c r="MZP56" s="687"/>
      <c r="MZQ56" s="687"/>
      <c r="MZR56" s="687"/>
      <c r="MZS56" s="687"/>
      <c r="MZT56" s="687"/>
      <c r="MZU56" s="687"/>
      <c r="MZV56" s="687"/>
      <c r="MZW56" s="687"/>
      <c r="MZX56" s="687"/>
      <c r="MZY56" s="687"/>
      <c r="MZZ56" s="687"/>
      <c r="NAA56" s="687"/>
      <c r="NAB56" s="687"/>
      <c r="NAC56" s="687"/>
      <c r="NAD56" s="687"/>
      <c r="NAE56" s="687"/>
      <c r="NAF56" s="687"/>
      <c r="NAG56" s="687"/>
      <c r="NAH56" s="687"/>
      <c r="NAI56" s="687"/>
      <c r="NAJ56" s="687"/>
      <c r="NAK56" s="687"/>
      <c r="NAL56" s="687"/>
      <c r="NAM56" s="687"/>
      <c r="NAN56" s="687"/>
      <c r="NAO56" s="687"/>
      <c r="NAP56" s="687"/>
      <c r="NAQ56" s="687"/>
      <c r="NAR56" s="687"/>
      <c r="NAS56" s="687"/>
      <c r="NAT56" s="687"/>
      <c r="NAU56" s="687"/>
      <c r="NAV56" s="687"/>
      <c r="NAW56" s="687"/>
      <c r="NAX56" s="687"/>
      <c r="NAY56" s="687"/>
      <c r="NAZ56" s="687"/>
      <c r="NBA56" s="687"/>
      <c r="NBB56" s="687"/>
      <c r="NBC56" s="687"/>
      <c r="NBD56" s="687"/>
      <c r="NBE56" s="687"/>
      <c r="NBF56" s="687"/>
      <c r="NBG56" s="687"/>
      <c r="NBH56" s="687"/>
      <c r="NBI56" s="687"/>
      <c r="NBJ56" s="687"/>
      <c r="NBK56" s="687"/>
      <c r="NBL56" s="687"/>
      <c r="NBM56" s="687"/>
      <c r="NBN56" s="687"/>
      <c r="NBO56" s="687"/>
      <c r="NBP56" s="687"/>
      <c r="NBQ56" s="687"/>
      <c r="NBR56" s="687"/>
      <c r="NBS56" s="687"/>
      <c r="NBT56" s="687"/>
      <c r="NBU56" s="687"/>
      <c r="NBV56" s="687"/>
      <c r="NBW56" s="687"/>
      <c r="NBX56" s="687"/>
      <c r="NBY56" s="687"/>
      <c r="NBZ56" s="687"/>
      <c r="NCA56" s="687"/>
      <c r="NCB56" s="687"/>
      <c r="NCC56" s="687"/>
      <c r="NCD56" s="687"/>
      <c r="NCE56" s="687"/>
      <c r="NCF56" s="687"/>
      <c r="NCG56" s="687"/>
      <c r="NCH56" s="687"/>
      <c r="NCI56" s="687"/>
      <c r="NCJ56" s="687"/>
      <c r="NCK56" s="687"/>
      <c r="NCL56" s="687"/>
      <c r="NCM56" s="687"/>
      <c r="NCN56" s="687"/>
      <c r="NCO56" s="687"/>
      <c r="NCP56" s="687"/>
      <c r="NCQ56" s="687"/>
      <c r="NCR56" s="687"/>
      <c r="NCS56" s="687"/>
      <c r="NCT56" s="687"/>
      <c r="NCU56" s="687"/>
      <c r="NCV56" s="687"/>
      <c r="NCW56" s="687"/>
      <c r="NCX56" s="687"/>
      <c r="NCY56" s="687"/>
      <c r="NCZ56" s="687"/>
      <c r="NDA56" s="687"/>
      <c r="NDB56" s="687"/>
      <c r="NDC56" s="687"/>
      <c r="NDD56" s="687"/>
      <c r="NDE56" s="687"/>
      <c r="NDF56" s="687"/>
      <c r="NDG56" s="687"/>
      <c r="NDH56" s="687"/>
      <c r="NDI56" s="687"/>
      <c r="NDJ56" s="687"/>
      <c r="NDK56" s="687"/>
      <c r="NDL56" s="687"/>
      <c r="NDM56" s="687"/>
      <c r="NDN56" s="687"/>
      <c r="NDO56" s="687"/>
      <c r="NDP56" s="687"/>
      <c r="NDQ56" s="687"/>
      <c r="NDR56" s="687"/>
      <c r="NDS56" s="687"/>
      <c r="NDT56" s="687"/>
      <c r="NDU56" s="687"/>
      <c r="NDV56" s="687"/>
      <c r="NDW56" s="687"/>
      <c r="NDX56" s="687"/>
      <c r="NDY56" s="687"/>
      <c r="NDZ56" s="687"/>
      <c r="NEA56" s="687"/>
      <c r="NEB56" s="687"/>
      <c r="NEC56" s="687"/>
      <c r="NED56" s="687"/>
      <c r="NEE56" s="687"/>
      <c r="NEF56" s="687"/>
      <c r="NEG56" s="687"/>
      <c r="NEH56" s="687"/>
      <c r="NEI56" s="687"/>
      <c r="NEJ56" s="687"/>
      <c r="NEK56" s="687"/>
      <c r="NEL56" s="687"/>
      <c r="NEM56" s="687"/>
      <c r="NEN56" s="687"/>
      <c r="NEO56" s="687"/>
      <c r="NEP56" s="687"/>
      <c r="NEQ56" s="687"/>
      <c r="NER56" s="687"/>
      <c r="NES56" s="687"/>
      <c r="NET56" s="687"/>
      <c r="NEU56" s="687"/>
      <c r="NEV56" s="687"/>
      <c r="NEW56" s="687"/>
      <c r="NEX56" s="687"/>
      <c r="NEY56" s="687"/>
      <c r="NEZ56" s="687"/>
      <c r="NFA56" s="687"/>
      <c r="NFB56" s="687"/>
      <c r="NFC56" s="687"/>
      <c r="NFD56" s="687"/>
      <c r="NFE56" s="687"/>
      <c r="NFF56" s="687"/>
      <c r="NFG56" s="687"/>
      <c r="NFH56" s="687"/>
      <c r="NFI56" s="687"/>
      <c r="NFJ56" s="687"/>
      <c r="NFK56" s="687"/>
      <c r="NFL56" s="687"/>
      <c r="NFM56" s="687"/>
      <c r="NFN56" s="687"/>
      <c r="NFO56" s="687"/>
      <c r="NFP56" s="687"/>
      <c r="NFQ56" s="687"/>
      <c r="NFR56" s="687"/>
      <c r="NFS56" s="687"/>
      <c r="NFT56" s="687"/>
      <c r="NFU56" s="687"/>
      <c r="NFV56" s="687"/>
      <c r="NFW56" s="687"/>
      <c r="NFX56" s="687"/>
      <c r="NFY56" s="687"/>
      <c r="NFZ56" s="687"/>
      <c r="NGA56" s="687"/>
      <c r="NGB56" s="687"/>
      <c r="NGC56" s="687"/>
      <c r="NGD56" s="687"/>
      <c r="NGE56" s="687"/>
      <c r="NGF56" s="687"/>
      <c r="NGG56" s="687"/>
      <c r="NGH56" s="687"/>
      <c r="NGI56" s="687"/>
      <c r="NGJ56" s="687"/>
      <c r="NGK56" s="687"/>
      <c r="NGL56" s="687"/>
      <c r="NGM56" s="687"/>
      <c r="NGN56" s="687"/>
      <c r="NGO56" s="687"/>
      <c r="NGP56" s="687"/>
      <c r="NGQ56" s="687"/>
      <c r="NGR56" s="687"/>
      <c r="NGS56" s="687"/>
      <c r="NGT56" s="687"/>
      <c r="NGU56" s="687"/>
      <c r="NGV56" s="687"/>
      <c r="NGW56" s="687"/>
      <c r="NGX56" s="687"/>
      <c r="NGY56" s="687"/>
      <c r="NGZ56" s="687"/>
      <c r="NHA56" s="687"/>
      <c r="NHB56" s="687"/>
      <c r="NHC56" s="687"/>
      <c r="NHD56" s="687"/>
      <c r="NHE56" s="687"/>
      <c r="NHF56" s="687"/>
      <c r="NHG56" s="687"/>
      <c r="NHH56" s="687"/>
      <c r="NHI56" s="687"/>
      <c r="NHJ56" s="687"/>
      <c r="NHK56" s="687"/>
      <c r="NHL56" s="687"/>
      <c r="NHM56" s="687"/>
      <c r="NHN56" s="687"/>
      <c r="NHO56" s="687"/>
      <c r="NHP56" s="687"/>
      <c r="NHQ56" s="687"/>
      <c r="NHR56" s="687"/>
      <c r="NHS56" s="687"/>
      <c r="NHT56" s="687"/>
      <c r="NHU56" s="687"/>
      <c r="NHV56" s="687"/>
      <c r="NHW56" s="687"/>
      <c r="NHX56" s="687"/>
      <c r="NHY56" s="687"/>
      <c r="NHZ56" s="687"/>
      <c r="NIA56" s="687"/>
      <c r="NIB56" s="687"/>
      <c r="NIC56" s="687"/>
      <c r="NID56" s="687"/>
      <c r="NIE56" s="687"/>
      <c r="NIF56" s="687"/>
      <c r="NIG56" s="687"/>
      <c r="NIH56" s="687"/>
      <c r="NII56" s="687"/>
      <c r="NIJ56" s="687"/>
      <c r="NIK56" s="687"/>
      <c r="NIL56" s="687"/>
      <c r="NIM56" s="687"/>
      <c r="NIN56" s="687"/>
      <c r="NIO56" s="687"/>
      <c r="NIP56" s="687"/>
      <c r="NIQ56" s="687"/>
      <c r="NIR56" s="687"/>
      <c r="NIS56" s="687"/>
      <c r="NIT56" s="687"/>
      <c r="NIU56" s="687"/>
      <c r="NIV56" s="687"/>
      <c r="NIW56" s="687"/>
      <c r="NIX56" s="687"/>
      <c r="NIY56" s="687"/>
      <c r="NIZ56" s="687"/>
      <c r="NJA56" s="687"/>
      <c r="NJB56" s="687"/>
      <c r="NJC56" s="687"/>
      <c r="NJD56" s="687"/>
      <c r="NJE56" s="687"/>
      <c r="NJF56" s="687"/>
      <c r="NJG56" s="687"/>
      <c r="NJH56" s="687"/>
      <c r="NJI56" s="687"/>
      <c r="NJJ56" s="687"/>
      <c r="NJK56" s="687"/>
      <c r="NJL56" s="687"/>
      <c r="NJM56" s="687"/>
      <c r="NJN56" s="687"/>
      <c r="NJO56" s="687"/>
      <c r="NJP56" s="687"/>
      <c r="NJQ56" s="687"/>
      <c r="NJR56" s="687"/>
      <c r="NJS56" s="687"/>
      <c r="NJT56" s="687"/>
      <c r="NJU56" s="687"/>
      <c r="NJV56" s="687"/>
      <c r="NJW56" s="687"/>
      <c r="NJX56" s="687"/>
      <c r="NJY56" s="687"/>
      <c r="NJZ56" s="687"/>
      <c r="NKA56" s="687"/>
      <c r="NKB56" s="687"/>
      <c r="NKC56" s="687"/>
      <c r="NKD56" s="687"/>
      <c r="NKE56" s="687"/>
      <c r="NKF56" s="687"/>
      <c r="NKG56" s="687"/>
      <c r="NKH56" s="687"/>
      <c r="NKI56" s="687"/>
      <c r="NKJ56" s="687"/>
      <c r="NKK56" s="687"/>
      <c r="NKL56" s="687"/>
      <c r="NKM56" s="687"/>
      <c r="NKN56" s="687"/>
      <c r="NKO56" s="687"/>
      <c r="NKP56" s="687"/>
      <c r="NKQ56" s="687"/>
      <c r="NKR56" s="687"/>
      <c r="NKS56" s="687"/>
      <c r="NKT56" s="687"/>
      <c r="NKU56" s="687"/>
      <c r="NKV56" s="687"/>
      <c r="NKW56" s="687"/>
      <c r="NKX56" s="687"/>
      <c r="NKY56" s="687"/>
      <c r="NKZ56" s="687"/>
      <c r="NLA56" s="687"/>
      <c r="NLB56" s="687"/>
      <c r="NLC56" s="687"/>
      <c r="NLD56" s="687"/>
      <c r="NLE56" s="687"/>
      <c r="NLF56" s="687"/>
      <c r="NLG56" s="687"/>
      <c r="NLH56" s="687"/>
      <c r="NLI56" s="687"/>
      <c r="NLJ56" s="687"/>
      <c r="NLK56" s="687"/>
      <c r="NLL56" s="687"/>
      <c r="NLM56" s="687"/>
      <c r="NLN56" s="687"/>
      <c r="NLO56" s="687"/>
      <c r="NLP56" s="687"/>
      <c r="NLQ56" s="687"/>
      <c r="NLR56" s="687"/>
      <c r="NLS56" s="687"/>
      <c r="NLT56" s="687"/>
      <c r="NLU56" s="687"/>
      <c r="NLV56" s="687"/>
      <c r="NLW56" s="687"/>
      <c r="NLX56" s="687"/>
      <c r="NLY56" s="687"/>
      <c r="NLZ56" s="687"/>
      <c r="NMA56" s="687"/>
      <c r="NMB56" s="687"/>
      <c r="NMC56" s="687"/>
      <c r="NMD56" s="687"/>
      <c r="NME56" s="687"/>
      <c r="NMF56" s="687"/>
      <c r="NMG56" s="687"/>
      <c r="NMH56" s="687"/>
      <c r="NMI56" s="687"/>
      <c r="NMJ56" s="687"/>
      <c r="NMK56" s="687"/>
      <c r="NML56" s="687"/>
      <c r="NMM56" s="687"/>
      <c r="NMN56" s="687"/>
      <c r="NMO56" s="687"/>
      <c r="NMP56" s="687"/>
      <c r="NMQ56" s="687"/>
      <c r="NMR56" s="687"/>
      <c r="NMS56" s="687"/>
      <c r="NMT56" s="687"/>
      <c r="NMU56" s="687"/>
      <c r="NMV56" s="687"/>
      <c r="NMW56" s="687"/>
      <c r="NMX56" s="687"/>
      <c r="NMY56" s="687"/>
      <c r="NMZ56" s="687"/>
      <c r="NNA56" s="687"/>
      <c r="NNB56" s="687"/>
      <c r="NNC56" s="687"/>
      <c r="NND56" s="687"/>
      <c r="NNE56" s="687"/>
      <c r="NNF56" s="687"/>
      <c r="NNG56" s="687"/>
      <c r="NNH56" s="687"/>
      <c r="NNI56" s="687"/>
      <c r="NNJ56" s="687"/>
      <c r="NNK56" s="687"/>
      <c r="NNL56" s="687"/>
      <c r="NNM56" s="687"/>
      <c r="NNN56" s="687"/>
      <c r="NNO56" s="687"/>
      <c r="NNP56" s="687"/>
      <c r="NNQ56" s="687"/>
      <c r="NNR56" s="687"/>
      <c r="NNS56" s="687"/>
      <c r="NNT56" s="687"/>
      <c r="NNU56" s="687"/>
      <c r="NNV56" s="687"/>
      <c r="NNW56" s="687"/>
      <c r="NNX56" s="687"/>
      <c r="NNY56" s="687"/>
      <c r="NNZ56" s="687"/>
      <c r="NOA56" s="687"/>
      <c r="NOB56" s="687"/>
      <c r="NOC56" s="687"/>
      <c r="NOD56" s="687"/>
      <c r="NOE56" s="687"/>
      <c r="NOF56" s="687"/>
      <c r="NOG56" s="687"/>
      <c r="NOH56" s="687"/>
      <c r="NOI56" s="687"/>
      <c r="NOJ56" s="687"/>
      <c r="NOK56" s="687"/>
      <c r="NOL56" s="687"/>
      <c r="NOM56" s="687"/>
      <c r="NON56" s="687"/>
      <c r="NOO56" s="687"/>
      <c r="NOP56" s="687"/>
      <c r="NOQ56" s="687"/>
      <c r="NOR56" s="687"/>
      <c r="NOS56" s="687"/>
      <c r="NOT56" s="687"/>
      <c r="NOU56" s="687"/>
      <c r="NOV56" s="687"/>
      <c r="NOW56" s="687"/>
      <c r="NOX56" s="687"/>
      <c r="NOY56" s="687"/>
      <c r="NOZ56" s="687"/>
      <c r="NPA56" s="687"/>
      <c r="NPB56" s="687"/>
      <c r="NPC56" s="687"/>
      <c r="NPD56" s="687"/>
      <c r="NPE56" s="687"/>
      <c r="NPF56" s="687"/>
      <c r="NPG56" s="687"/>
      <c r="NPH56" s="687"/>
      <c r="NPI56" s="687"/>
      <c r="NPJ56" s="687"/>
      <c r="NPK56" s="687"/>
      <c r="NPL56" s="687"/>
      <c r="NPM56" s="687"/>
      <c r="NPN56" s="687"/>
      <c r="NPO56" s="687"/>
      <c r="NPP56" s="687"/>
      <c r="NPQ56" s="687"/>
      <c r="NPR56" s="687"/>
      <c r="NPS56" s="687"/>
      <c r="NPT56" s="687"/>
      <c r="NPU56" s="687"/>
      <c r="NPV56" s="687"/>
      <c r="NPW56" s="687"/>
      <c r="NPX56" s="687"/>
      <c r="NPY56" s="687"/>
      <c r="NPZ56" s="687"/>
      <c r="NQA56" s="687"/>
      <c r="NQB56" s="687"/>
      <c r="NQC56" s="687"/>
      <c r="NQD56" s="687"/>
      <c r="NQE56" s="687"/>
      <c r="NQF56" s="687"/>
      <c r="NQG56" s="687"/>
      <c r="NQH56" s="687"/>
      <c r="NQI56" s="687"/>
      <c r="NQJ56" s="687"/>
      <c r="NQK56" s="687"/>
      <c r="NQL56" s="687"/>
      <c r="NQM56" s="687"/>
      <c r="NQN56" s="687"/>
      <c r="NQO56" s="687"/>
      <c r="NQP56" s="687"/>
      <c r="NQQ56" s="687"/>
      <c r="NQR56" s="687"/>
      <c r="NQS56" s="687"/>
      <c r="NQT56" s="687"/>
      <c r="NQU56" s="687"/>
      <c r="NQV56" s="687"/>
      <c r="NQW56" s="687"/>
      <c r="NQX56" s="687"/>
      <c r="NQY56" s="687"/>
      <c r="NQZ56" s="687"/>
      <c r="NRA56" s="687"/>
      <c r="NRB56" s="687"/>
      <c r="NRC56" s="687"/>
      <c r="NRD56" s="687"/>
      <c r="NRE56" s="687"/>
      <c r="NRF56" s="687"/>
      <c r="NRG56" s="687"/>
      <c r="NRH56" s="687"/>
      <c r="NRI56" s="687"/>
      <c r="NRJ56" s="687"/>
      <c r="NRK56" s="687"/>
      <c r="NRL56" s="687"/>
      <c r="NRM56" s="687"/>
      <c r="NRN56" s="687"/>
      <c r="NRO56" s="687"/>
      <c r="NRP56" s="687"/>
      <c r="NRQ56" s="687"/>
      <c r="NRR56" s="687"/>
      <c r="NRS56" s="687"/>
      <c r="NRT56" s="687"/>
      <c r="NRU56" s="687"/>
      <c r="NRV56" s="687"/>
      <c r="NRW56" s="687"/>
      <c r="NRX56" s="687"/>
      <c r="NRY56" s="687"/>
      <c r="NRZ56" s="687"/>
      <c r="NSA56" s="687"/>
      <c r="NSB56" s="687"/>
      <c r="NSC56" s="687"/>
      <c r="NSD56" s="687"/>
      <c r="NSE56" s="687"/>
      <c r="NSF56" s="687"/>
      <c r="NSG56" s="687"/>
      <c r="NSH56" s="687"/>
      <c r="NSI56" s="687"/>
      <c r="NSJ56" s="687"/>
      <c r="NSK56" s="687"/>
      <c r="NSL56" s="687"/>
      <c r="NSM56" s="687"/>
      <c r="NSN56" s="687"/>
      <c r="NSO56" s="687"/>
      <c r="NSP56" s="687"/>
      <c r="NSQ56" s="687"/>
      <c r="NSR56" s="687"/>
      <c r="NSS56" s="687"/>
      <c r="NST56" s="687"/>
      <c r="NSU56" s="687"/>
      <c r="NSV56" s="687"/>
      <c r="NSW56" s="687"/>
      <c r="NSX56" s="687"/>
      <c r="NSY56" s="687"/>
      <c r="NSZ56" s="687"/>
      <c r="NTA56" s="687"/>
      <c r="NTB56" s="687"/>
      <c r="NTC56" s="687"/>
      <c r="NTD56" s="687"/>
      <c r="NTE56" s="687"/>
      <c r="NTF56" s="687"/>
      <c r="NTG56" s="687"/>
      <c r="NTH56" s="687"/>
      <c r="NTI56" s="687"/>
      <c r="NTJ56" s="687"/>
      <c r="NTK56" s="687"/>
      <c r="NTL56" s="687"/>
      <c r="NTM56" s="687"/>
      <c r="NTN56" s="687"/>
      <c r="NTO56" s="687"/>
      <c r="NTP56" s="687"/>
      <c r="NTQ56" s="687"/>
      <c r="NTR56" s="687"/>
      <c r="NTS56" s="687"/>
      <c r="NTT56" s="687"/>
      <c r="NTU56" s="687"/>
      <c r="NTV56" s="687"/>
      <c r="NTW56" s="687"/>
      <c r="NTX56" s="687"/>
      <c r="NTY56" s="687"/>
      <c r="NTZ56" s="687"/>
      <c r="NUA56" s="687"/>
      <c r="NUB56" s="687"/>
      <c r="NUC56" s="687"/>
      <c r="NUD56" s="687"/>
      <c r="NUE56" s="687"/>
      <c r="NUF56" s="687"/>
      <c r="NUG56" s="687"/>
      <c r="NUH56" s="687"/>
      <c r="NUI56" s="687"/>
      <c r="NUJ56" s="687"/>
      <c r="NUK56" s="687"/>
      <c r="NUL56" s="687"/>
      <c r="NUM56" s="687"/>
      <c r="NUN56" s="687"/>
      <c r="NUO56" s="687"/>
      <c r="NUP56" s="687"/>
      <c r="NUQ56" s="687"/>
      <c r="NUR56" s="687"/>
      <c r="NUS56" s="687"/>
      <c r="NUT56" s="687"/>
      <c r="NUU56" s="687"/>
      <c r="NUV56" s="687"/>
      <c r="NUW56" s="687"/>
      <c r="NUX56" s="687"/>
      <c r="NUY56" s="687"/>
      <c r="NUZ56" s="687"/>
      <c r="NVA56" s="687"/>
      <c r="NVB56" s="687"/>
      <c r="NVC56" s="687"/>
      <c r="NVD56" s="687"/>
      <c r="NVE56" s="687"/>
      <c r="NVF56" s="687"/>
      <c r="NVG56" s="687"/>
      <c r="NVH56" s="687"/>
      <c r="NVI56" s="687"/>
      <c r="NVJ56" s="687"/>
      <c r="NVK56" s="687"/>
      <c r="NVL56" s="687"/>
      <c r="NVM56" s="687"/>
      <c r="NVN56" s="687"/>
      <c r="NVO56" s="687"/>
      <c r="NVP56" s="687"/>
      <c r="NVQ56" s="687"/>
      <c r="NVR56" s="687"/>
      <c r="NVS56" s="687"/>
      <c r="NVT56" s="687"/>
      <c r="NVU56" s="687"/>
      <c r="NVV56" s="687"/>
      <c r="NVW56" s="687"/>
      <c r="NVX56" s="687"/>
      <c r="NVY56" s="687"/>
      <c r="NVZ56" s="687"/>
      <c r="NWA56" s="687"/>
      <c r="NWB56" s="687"/>
      <c r="NWC56" s="687"/>
      <c r="NWD56" s="687"/>
      <c r="NWE56" s="687"/>
      <c r="NWF56" s="687"/>
      <c r="NWG56" s="687"/>
      <c r="NWH56" s="687"/>
      <c r="NWI56" s="687"/>
      <c r="NWJ56" s="687"/>
      <c r="NWK56" s="687"/>
      <c r="NWL56" s="687"/>
      <c r="NWM56" s="687"/>
      <c r="NWN56" s="687"/>
      <c r="NWO56" s="687"/>
      <c r="NWP56" s="687"/>
      <c r="NWQ56" s="687"/>
      <c r="NWR56" s="687"/>
      <c r="NWS56" s="687"/>
      <c r="NWT56" s="687"/>
      <c r="NWU56" s="687"/>
      <c r="NWV56" s="687"/>
      <c r="NWW56" s="687"/>
      <c r="NWX56" s="687"/>
      <c r="NWY56" s="687"/>
      <c r="NWZ56" s="687"/>
      <c r="NXA56" s="687"/>
      <c r="NXB56" s="687"/>
      <c r="NXC56" s="687"/>
      <c r="NXD56" s="687"/>
      <c r="NXE56" s="687"/>
      <c r="NXF56" s="687"/>
      <c r="NXG56" s="687"/>
      <c r="NXH56" s="687"/>
      <c r="NXI56" s="687"/>
      <c r="NXJ56" s="687"/>
      <c r="NXK56" s="687"/>
      <c r="NXL56" s="687"/>
      <c r="NXM56" s="687"/>
      <c r="NXN56" s="687"/>
      <c r="NXO56" s="687"/>
      <c r="NXP56" s="687"/>
      <c r="NXQ56" s="687"/>
      <c r="NXR56" s="687"/>
      <c r="NXS56" s="687"/>
      <c r="NXT56" s="687"/>
      <c r="NXU56" s="687"/>
      <c r="NXV56" s="687"/>
      <c r="NXW56" s="687"/>
      <c r="NXX56" s="687"/>
      <c r="NXY56" s="687"/>
      <c r="NXZ56" s="687"/>
      <c r="NYA56" s="687"/>
      <c r="NYB56" s="687"/>
      <c r="NYC56" s="687"/>
      <c r="NYD56" s="687"/>
      <c r="NYE56" s="687"/>
      <c r="NYF56" s="687"/>
      <c r="NYG56" s="687"/>
      <c r="NYH56" s="687"/>
      <c r="NYI56" s="687"/>
      <c r="NYJ56" s="687"/>
      <c r="NYK56" s="687"/>
      <c r="NYL56" s="687"/>
      <c r="NYM56" s="687"/>
      <c r="NYN56" s="687"/>
      <c r="NYO56" s="687"/>
      <c r="NYP56" s="687"/>
      <c r="NYQ56" s="687"/>
      <c r="NYR56" s="687"/>
      <c r="NYS56" s="687"/>
      <c r="NYT56" s="687"/>
      <c r="NYU56" s="687"/>
      <c r="NYV56" s="687"/>
      <c r="NYW56" s="687"/>
      <c r="NYX56" s="687"/>
      <c r="NYY56" s="687"/>
      <c r="NYZ56" s="687"/>
      <c r="NZA56" s="687"/>
      <c r="NZB56" s="687"/>
      <c r="NZC56" s="687"/>
      <c r="NZD56" s="687"/>
      <c r="NZE56" s="687"/>
      <c r="NZF56" s="687"/>
      <c r="NZG56" s="687"/>
      <c r="NZH56" s="687"/>
      <c r="NZI56" s="687"/>
      <c r="NZJ56" s="687"/>
      <c r="NZK56" s="687"/>
      <c r="NZL56" s="687"/>
      <c r="NZM56" s="687"/>
      <c r="NZN56" s="687"/>
      <c r="NZO56" s="687"/>
      <c r="NZP56" s="687"/>
      <c r="NZQ56" s="687"/>
      <c r="NZR56" s="687"/>
      <c r="NZS56" s="687"/>
      <c r="NZT56" s="687"/>
      <c r="NZU56" s="687"/>
      <c r="NZV56" s="687"/>
      <c r="NZW56" s="687"/>
      <c r="NZX56" s="687"/>
      <c r="NZY56" s="687"/>
      <c r="NZZ56" s="687"/>
      <c r="OAA56" s="687"/>
      <c r="OAB56" s="687"/>
      <c r="OAC56" s="687"/>
      <c r="OAD56" s="687"/>
      <c r="OAE56" s="687"/>
      <c r="OAF56" s="687"/>
      <c r="OAG56" s="687"/>
      <c r="OAH56" s="687"/>
      <c r="OAI56" s="687"/>
      <c r="OAJ56" s="687"/>
      <c r="OAK56" s="687"/>
      <c r="OAL56" s="687"/>
      <c r="OAM56" s="687"/>
      <c r="OAN56" s="687"/>
      <c r="OAO56" s="687"/>
      <c r="OAP56" s="687"/>
      <c r="OAQ56" s="687"/>
      <c r="OAR56" s="687"/>
      <c r="OAS56" s="687"/>
      <c r="OAT56" s="687"/>
      <c r="OAU56" s="687"/>
      <c r="OAV56" s="687"/>
      <c r="OAW56" s="687"/>
      <c r="OAX56" s="687"/>
      <c r="OAY56" s="687"/>
      <c r="OAZ56" s="687"/>
      <c r="OBA56" s="687"/>
      <c r="OBB56" s="687"/>
      <c r="OBC56" s="687"/>
      <c r="OBD56" s="687"/>
      <c r="OBE56" s="687"/>
      <c r="OBF56" s="687"/>
      <c r="OBG56" s="687"/>
      <c r="OBH56" s="687"/>
      <c r="OBI56" s="687"/>
      <c r="OBJ56" s="687"/>
      <c r="OBK56" s="687"/>
      <c r="OBL56" s="687"/>
      <c r="OBM56" s="687"/>
      <c r="OBN56" s="687"/>
      <c r="OBO56" s="687"/>
      <c r="OBP56" s="687"/>
      <c r="OBQ56" s="687"/>
      <c r="OBR56" s="687"/>
      <c r="OBS56" s="687"/>
      <c r="OBT56" s="687"/>
      <c r="OBU56" s="687"/>
      <c r="OBV56" s="687"/>
      <c r="OBW56" s="687"/>
      <c r="OBX56" s="687"/>
      <c r="OBY56" s="687"/>
      <c r="OBZ56" s="687"/>
      <c r="OCA56" s="687"/>
      <c r="OCB56" s="687"/>
      <c r="OCC56" s="687"/>
      <c r="OCD56" s="687"/>
      <c r="OCE56" s="687"/>
      <c r="OCF56" s="687"/>
      <c r="OCG56" s="687"/>
      <c r="OCH56" s="687"/>
      <c r="OCI56" s="687"/>
      <c r="OCJ56" s="687"/>
      <c r="OCK56" s="687"/>
      <c r="OCL56" s="687"/>
      <c r="OCM56" s="687"/>
      <c r="OCN56" s="687"/>
      <c r="OCO56" s="687"/>
      <c r="OCP56" s="687"/>
      <c r="OCQ56" s="687"/>
      <c r="OCR56" s="687"/>
      <c r="OCS56" s="687"/>
      <c r="OCT56" s="687"/>
      <c r="OCU56" s="687"/>
      <c r="OCV56" s="687"/>
      <c r="OCW56" s="687"/>
      <c r="OCX56" s="687"/>
      <c r="OCY56" s="687"/>
      <c r="OCZ56" s="687"/>
      <c r="ODA56" s="687"/>
      <c r="ODB56" s="687"/>
      <c r="ODC56" s="687"/>
      <c r="ODD56" s="687"/>
      <c r="ODE56" s="687"/>
      <c r="ODF56" s="687"/>
      <c r="ODG56" s="687"/>
      <c r="ODH56" s="687"/>
      <c r="ODI56" s="687"/>
      <c r="ODJ56" s="687"/>
      <c r="ODK56" s="687"/>
      <c r="ODL56" s="687"/>
      <c r="ODM56" s="687"/>
      <c r="ODN56" s="687"/>
      <c r="ODO56" s="687"/>
      <c r="ODP56" s="687"/>
      <c r="ODQ56" s="687"/>
      <c r="ODR56" s="687"/>
      <c r="ODS56" s="687"/>
      <c r="ODT56" s="687"/>
      <c r="ODU56" s="687"/>
      <c r="ODV56" s="687"/>
      <c r="ODW56" s="687"/>
      <c r="ODX56" s="687"/>
      <c r="ODY56" s="687"/>
      <c r="ODZ56" s="687"/>
      <c r="OEA56" s="687"/>
      <c r="OEB56" s="687"/>
      <c r="OEC56" s="687"/>
      <c r="OED56" s="687"/>
      <c r="OEE56" s="687"/>
      <c r="OEF56" s="687"/>
      <c r="OEG56" s="687"/>
      <c r="OEH56" s="687"/>
      <c r="OEI56" s="687"/>
      <c r="OEJ56" s="687"/>
      <c r="OEK56" s="687"/>
      <c r="OEL56" s="687"/>
      <c r="OEM56" s="687"/>
      <c r="OEN56" s="687"/>
      <c r="OEO56" s="687"/>
      <c r="OEP56" s="687"/>
      <c r="OEQ56" s="687"/>
      <c r="OER56" s="687"/>
      <c r="OES56" s="687"/>
      <c r="OET56" s="687"/>
      <c r="OEU56" s="687"/>
      <c r="OEV56" s="687"/>
      <c r="OEW56" s="687"/>
      <c r="OEX56" s="687"/>
      <c r="OEY56" s="687"/>
      <c r="OEZ56" s="687"/>
      <c r="OFA56" s="687"/>
      <c r="OFB56" s="687"/>
      <c r="OFC56" s="687"/>
      <c r="OFD56" s="687"/>
      <c r="OFE56" s="687"/>
      <c r="OFF56" s="687"/>
      <c r="OFG56" s="687"/>
      <c r="OFH56" s="687"/>
      <c r="OFI56" s="687"/>
      <c r="OFJ56" s="687"/>
      <c r="OFK56" s="687"/>
      <c r="OFL56" s="687"/>
      <c r="OFM56" s="687"/>
      <c r="OFN56" s="687"/>
      <c r="OFO56" s="687"/>
      <c r="OFP56" s="687"/>
      <c r="OFQ56" s="687"/>
      <c r="OFR56" s="687"/>
      <c r="OFS56" s="687"/>
      <c r="OFT56" s="687"/>
      <c r="OFU56" s="687"/>
      <c r="OFV56" s="687"/>
      <c r="OFW56" s="687"/>
      <c r="OFX56" s="687"/>
      <c r="OFY56" s="687"/>
      <c r="OFZ56" s="687"/>
      <c r="OGA56" s="687"/>
      <c r="OGB56" s="687"/>
      <c r="OGC56" s="687"/>
      <c r="OGD56" s="687"/>
      <c r="OGE56" s="687"/>
      <c r="OGF56" s="687"/>
      <c r="OGG56" s="687"/>
      <c r="OGH56" s="687"/>
      <c r="OGI56" s="687"/>
      <c r="OGJ56" s="687"/>
      <c r="OGK56" s="687"/>
      <c r="OGL56" s="687"/>
      <c r="OGM56" s="687"/>
      <c r="OGN56" s="687"/>
      <c r="OGO56" s="687"/>
      <c r="OGP56" s="687"/>
      <c r="OGQ56" s="687"/>
      <c r="OGR56" s="687"/>
      <c r="OGS56" s="687"/>
      <c r="OGT56" s="687"/>
      <c r="OGU56" s="687"/>
      <c r="OGV56" s="687"/>
      <c r="OGW56" s="687"/>
      <c r="OGX56" s="687"/>
      <c r="OGY56" s="687"/>
      <c r="OGZ56" s="687"/>
      <c r="OHA56" s="687"/>
      <c r="OHB56" s="687"/>
      <c r="OHC56" s="687"/>
      <c r="OHD56" s="687"/>
      <c r="OHE56" s="687"/>
      <c r="OHF56" s="687"/>
      <c r="OHG56" s="687"/>
      <c r="OHH56" s="687"/>
      <c r="OHI56" s="687"/>
      <c r="OHJ56" s="687"/>
      <c r="OHK56" s="687"/>
      <c r="OHL56" s="687"/>
      <c r="OHM56" s="687"/>
      <c r="OHN56" s="687"/>
      <c r="OHO56" s="687"/>
      <c r="OHP56" s="687"/>
      <c r="OHQ56" s="687"/>
      <c r="OHR56" s="687"/>
      <c r="OHS56" s="687"/>
      <c r="OHT56" s="687"/>
      <c r="OHU56" s="687"/>
      <c r="OHV56" s="687"/>
      <c r="OHW56" s="687"/>
      <c r="OHX56" s="687"/>
      <c r="OHY56" s="687"/>
      <c r="OHZ56" s="687"/>
      <c r="OIA56" s="687"/>
      <c r="OIB56" s="687"/>
      <c r="OIC56" s="687"/>
      <c r="OID56" s="687"/>
      <c r="OIE56" s="687"/>
      <c r="OIF56" s="687"/>
      <c r="OIG56" s="687"/>
      <c r="OIH56" s="687"/>
      <c r="OII56" s="687"/>
      <c r="OIJ56" s="687"/>
      <c r="OIK56" s="687"/>
      <c r="OIL56" s="687"/>
      <c r="OIM56" s="687"/>
      <c r="OIN56" s="687"/>
      <c r="OIO56" s="687"/>
      <c r="OIP56" s="687"/>
      <c r="OIQ56" s="687"/>
      <c r="OIR56" s="687"/>
      <c r="OIS56" s="687"/>
      <c r="OIT56" s="687"/>
      <c r="OIU56" s="687"/>
      <c r="OIV56" s="687"/>
      <c r="OIW56" s="687"/>
      <c r="OIX56" s="687"/>
      <c r="OIY56" s="687"/>
      <c r="OIZ56" s="687"/>
      <c r="OJA56" s="687"/>
      <c r="OJB56" s="687"/>
      <c r="OJC56" s="687"/>
      <c r="OJD56" s="687"/>
      <c r="OJE56" s="687"/>
      <c r="OJF56" s="687"/>
      <c r="OJG56" s="687"/>
      <c r="OJH56" s="687"/>
      <c r="OJI56" s="687"/>
      <c r="OJJ56" s="687"/>
      <c r="OJK56" s="687"/>
      <c r="OJL56" s="687"/>
      <c r="OJM56" s="687"/>
      <c r="OJN56" s="687"/>
      <c r="OJO56" s="687"/>
      <c r="OJP56" s="687"/>
      <c r="OJQ56" s="687"/>
      <c r="OJR56" s="687"/>
      <c r="OJS56" s="687"/>
      <c r="OJT56" s="687"/>
      <c r="OJU56" s="687"/>
      <c r="OJV56" s="687"/>
      <c r="OJW56" s="687"/>
      <c r="OJX56" s="687"/>
      <c r="OJY56" s="687"/>
      <c r="OJZ56" s="687"/>
      <c r="OKA56" s="687"/>
      <c r="OKB56" s="687"/>
      <c r="OKC56" s="687"/>
      <c r="OKD56" s="687"/>
      <c r="OKE56" s="687"/>
      <c r="OKF56" s="687"/>
      <c r="OKG56" s="687"/>
      <c r="OKH56" s="687"/>
      <c r="OKI56" s="687"/>
      <c r="OKJ56" s="687"/>
      <c r="OKK56" s="687"/>
      <c r="OKL56" s="687"/>
      <c r="OKM56" s="687"/>
      <c r="OKN56" s="687"/>
      <c r="OKO56" s="687"/>
      <c r="OKP56" s="687"/>
      <c r="OKQ56" s="687"/>
      <c r="OKR56" s="687"/>
      <c r="OKS56" s="687"/>
      <c r="OKT56" s="687"/>
      <c r="OKU56" s="687"/>
      <c r="OKV56" s="687"/>
      <c r="OKW56" s="687"/>
      <c r="OKX56" s="687"/>
      <c r="OKY56" s="687"/>
      <c r="OKZ56" s="687"/>
      <c r="OLA56" s="687"/>
      <c r="OLB56" s="687"/>
      <c r="OLC56" s="687"/>
      <c r="OLD56" s="687"/>
      <c r="OLE56" s="687"/>
      <c r="OLF56" s="687"/>
      <c r="OLG56" s="687"/>
      <c r="OLH56" s="687"/>
      <c r="OLI56" s="687"/>
      <c r="OLJ56" s="687"/>
      <c r="OLK56" s="687"/>
      <c r="OLL56" s="687"/>
      <c r="OLM56" s="687"/>
      <c r="OLN56" s="687"/>
      <c r="OLO56" s="687"/>
      <c r="OLP56" s="687"/>
      <c r="OLQ56" s="687"/>
      <c r="OLR56" s="687"/>
      <c r="OLS56" s="687"/>
      <c r="OLT56" s="687"/>
      <c r="OLU56" s="687"/>
      <c r="OLV56" s="687"/>
      <c r="OLW56" s="687"/>
      <c r="OLX56" s="687"/>
      <c r="OLY56" s="687"/>
      <c r="OLZ56" s="687"/>
      <c r="OMA56" s="687"/>
      <c r="OMB56" s="687"/>
      <c r="OMC56" s="687"/>
      <c r="OMD56" s="687"/>
      <c r="OME56" s="687"/>
      <c r="OMF56" s="687"/>
      <c r="OMG56" s="687"/>
      <c r="OMH56" s="687"/>
      <c r="OMI56" s="687"/>
      <c r="OMJ56" s="687"/>
      <c r="OMK56" s="687"/>
      <c r="OML56" s="687"/>
      <c r="OMM56" s="687"/>
      <c r="OMN56" s="687"/>
      <c r="OMO56" s="687"/>
      <c r="OMP56" s="687"/>
      <c r="OMQ56" s="687"/>
      <c r="OMR56" s="687"/>
      <c r="OMS56" s="687"/>
      <c r="OMT56" s="687"/>
      <c r="OMU56" s="687"/>
      <c r="OMV56" s="687"/>
      <c r="OMW56" s="687"/>
      <c r="OMX56" s="687"/>
      <c r="OMY56" s="687"/>
      <c r="OMZ56" s="687"/>
      <c r="ONA56" s="687"/>
      <c r="ONB56" s="687"/>
      <c r="ONC56" s="687"/>
      <c r="OND56" s="687"/>
      <c r="ONE56" s="687"/>
      <c r="ONF56" s="687"/>
      <c r="ONG56" s="687"/>
      <c r="ONH56" s="687"/>
      <c r="ONI56" s="687"/>
      <c r="ONJ56" s="687"/>
      <c r="ONK56" s="687"/>
      <c r="ONL56" s="687"/>
      <c r="ONM56" s="687"/>
      <c r="ONN56" s="687"/>
      <c r="ONO56" s="687"/>
      <c r="ONP56" s="687"/>
      <c r="ONQ56" s="687"/>
      <c r="ONR56" s="687"/>
      <c r="ONS56" s="687"/>
      <c r="ONT56" s="687"/>
      <c r="ONU56" s="687"/>
      <c r="ONV56" s="687"/>
      <c r="ONW56" s="687"/>
      <c r="ONX56" s="687"/>
      <c r="ONY56" s="687"/>
      <c r="ONZ56" s="687"/>
      <c r="OOA56" s="687"/>
      <c r="OOB56" s="687"/>
      <c r="OOC56" s="687"/>
      <c r="OOD56" s="687"/>
      <c r="OOE56" s="687"/>
      <c r="OOF56" s="687"/>
      <c r="OOG56" s="687"/>
      <c r="OOH56" s="687"/>
      <c r="OOI56" s="687"/>
      <c r="OOJ56" s="687"/>
      <c r="OOK56" s="687"/>
      <c r="OOL56" s="687"/>
      <c r="OOM56" s="687"/>
      <c r="OON56" s="687"/>
      <c r="OOO56" s="687"/>
      <c r="OOP56" s="687"/>
      <c r="OOQ56" s="687"/>
      <c r="OOR56" s="687"/>
      <c r="OOS56" s="687"/>
      <c r="OOT56" s="687"/>
      <c r="OOU56" s="687"/>
      <c r="OOV56" s="687"/>
      <c r="OOW56" s="687"/>
      <c r="OOX56" s="687"/>
      <c r="OOY56" s="687"/>
      <c r="OOZ56" s="687"/>
      <c r="OPA56" s="687"/>
      <c r="OPB56" s="687"/>
      <c r="OPC56" s="687"/>
      <c r="OPD56" s="687"/>
      <c r="OPE56" s="687"/>
      <c r="OPF56" s="687"/>
      <c r="OPG56" s="687"/>
      <c r="OPH56" s="687"/>
      <c r="OPI56" s="687"/>
      <c r="OPJ56" s="687"/>
      <c r="OPK56" s="687"/>
      <c r="OPL56" s="687"/>
      <c r="OPM56" s="687"/>
      <c r="OPN56" s="687"/>
      <c r="OPO56" s="687"/>
      <c r="OPP56" s="687"/>
      <c r="OPQ56" s="687"/>
      <c r="OPR56" s="687"/>
      <c r="OPS56" s="687"/>
      <c r="OPT56" s="687"/>
      <c r="OPU56" s="687"/>
      <c r="OPV56" s="687"/>
      <c r="OPW56" s="687"/>
      <c r="OPX56" s="687"/>
      <c r="OPY56" s="687"/>
      <c r="OPZ56" s="687"/>
      <c r="OQA56" s="687"/>
      <c r="OQB56" s="687"/>
      <c r="OQC56" s="687"/>
      <c r="OQD56" s="687"/>
      <c r="OQE56" s="687"/>
      <c r="OQF56" s="687"/>
      <c r="OQG56" s="687"/>
      <c r="OQH56" s="687"/>
      <c r="OQI56" s="687"/>
      <c r="OQJ56" s="687"/>
      <c r="OQK56" s="687"/>
      <c r="OQL56" s="687"/>
      <c r="OQM56" s="687"/>
      <c r="OQN56" s="687"/>
      <c r="OQO56" s="687"/>
      <c r="OQP56" s="687"/>
      <c r="OQQ56" s="687"/>
      <c r="OQR56" s="687"/>
      <c r="OQS56" s="687"/>
      <c r="OQT56" s="687"/>
      <c r="OQU56" s="687"/>
      <c r="OQV56" s="687"/>
      <c r="OQW56" s="687"/>
      <c r="OQX56" s="687"/>
      <c r="OQY56" s="687"/>
      <c r="OQZ56" s="687"/>
      <c r="ORA56" s="687"/>
      <c r="ORB56" s="687"/>
      <c r="ORC56" s="687"/>
      <c r="ORD56" s="687"/>
      <c r="ORE56" s="687"/>
      <c r="ORF56" s="687"/>
      <c r="ORG56" s="687"/>
      <c r="ORH56" s="687"/>
      <c r="ORI56" s="687"/>
      <c r="ORJ56" s="687"/>
      <c r="ORK56" s="687"/>
      <c r="ORL56" s="687"/>
      <c r="ORM56" s="687"/>
      <c r="ORN56" s="687"/>
      <c r="ORO56" s="687"/>
      <c r="ORP56" s="687"/>
      <c r="ORQ56" s="687"/>
      <c r="ORR56" s="687"/>
      <c r="ORS56" s="687"/>
      <c r="ORT56" s="687"/>
      <c r="ORU56" s="687"/>
      <c r="ORV56" s="687"/>
      <c r="ORW56" s="687"/>
      <c r="ORX56" s="687"/>
      <c r="ORY56" s="687"/>
      <c r="ORZ56" s="687"/>
      <c r="OSA56" s="687"/>
      <c r="OSB56" s="687"/>
      <c r="OSC56" s="687"/>
      <c r="OSD56" s="687"/>
      <c r="OSE56" s="687"/>
      <c r="OSF56" s="687"/>
      <c r="OSG56" s="687"/>
      <c r="OSH56" s="687"/>
      <c r="OSI56" s="687"/>
      <c r="OSJ56" s="687"/>
      <c r="OSK56" s="687"/>
      <c r="OSL56" s="687"/>
      <c r="OSM56" s="687"/>
      <c r="OSN56" s="687"/>
      <c r="OSO56" s="687"/>
      <c r="OSP56" s="687"/>
      <c r="OSQ56" s="687"/>
      <c r="OSR56" s="687"/>
      <c r="OSS56" s="687"/>
      <c r="OST56" s="687"/>
      <c r="OSU56" s="687"/>
      <c r="OSV56" s="687"/>
      <c r="OSW56" s="687"/>
      <c r="OSX56" s="687"/>
      <c r="OSY56" s="687"/>
      <c r="OSZ56" s="687"/>
      <c r="OTA56" s="687"/>
      <c r="OTB56" s="687"/>
      <c r="OTC56" s="687"/>
      <c r="OTD56" s="687"/>
      <c r="OTE56" s="687"/>
      <c r="OTF56" s="687"/>
      <c r="OTG56" s="687"/>
      <c r="OTH56" s="687"/>
      <c r="OTI56" s="687"/>
      <c r="OTJ56" s="687"/>
      <c r="OTK56" s="687"/>
      <c r="OTL56" s="687"/>
      <c r="OTM56" s="687"/>
      <c r="OTN56" s="687"/>
      <c r="OTO56" s="687"/>
      <c r="OTP56" s="687"/>
      <c r="OTQ56" s="687"/>
      <c r="OTR56" s="687"/>
      <c r="OTS56" s="687"/>
      <c r="OTT56" s="687"/>
      <c r="OTU56" s="687"/>
      <c r="OTV56" s="687"/>
      <c r="OTW56" s="687"/>
      <c r="OTX56" s="687"/>
      <c r="OTY56" s="687"/>
      <c r="OTZ56" s="687"/>
      <c r="OUA56" s="687"/>
      <c r="OUB56" s="687"/>
      <c r="OUC56" s="687"/>
      <c r="OUD56" s="687"/>
      <c r="OUE56" s="687"/>
      <c r="OUF56" s="687"/>
      <c r="OUG56" s="687"/>
      <c r="OUH56" s="687"/>
      <c r="OUI56" s="687"/>
      <c r="OUJ56" s="687"/>
      <c r="OUK56" s="687"/>
      <c r="OUL56" s="687"/>
      <c r="OUM56" s="687"/>
      <c r="OUN56" s="687"/>
      <c r="OUO56" s="687"/>
      <c r="OUP56" s="687"/>
      <c r="OUQ56" s="687"/>
      <c r="OUR56" s="687"/>
      <c r="OUS56" s="687"/>
      <c r="OUT56" s="687"/>
      <c r="OUU56" s="687"/>
      <c r="OUV56" s="687"/>
      <c r="OUW56" s="687"/>
      <c r="OUX56" s="687"/>
      <c r="OUY56" s="687"/>
      <c r="OUZ56" s="687"/>
      <c r="OVA56" s="687"/>
      <c r="OVB56" s="687"/>
      <c r="OVC56" s="687"/>
      <c r="OVD56" s="687"/>
      <c r="OVE56" s="687"/>
      <c r="OVF56" s="687"/>
      <c r="OVG56" s="687"/>
      <c r="OVH56" s="687"/>
      <c r="OVI56" s="687"/>
      <c r="OVJ56" s="687"/>
      <c r="OVK56" s="687"/>
      <c r="OVL56" s="687"/>
      <c r="OVM56" s="687"/>
      <c r="OVN56" s="687"/>
      <c r="OVO56" s="687"/>
      <c r="OVP56" s="687"/>
      <c r="OVQ56" s="687"/>
      <c r="OVR56" s="687"/>
      <c r="OVS56" s="687"/>
      <c r="OVT56" s="687"/>
      <c r="OVU56" s="687"/>
      <c r="OVV56" s="687"/>
      <c r="OVW56" s="687"/>
      <c r="OVX56" s="687"/>
      <c r="OVY56" s="687"/>
      <c r="OVZ56" s="687"/>
      <c r="OWA56" s="687"/>
      <c r="OWB56" s="687"/>
      <c r="OWC56" s="687"/>
      <c r="OWD56" s="687"/>
      <c r="OWE56" s="687"/>
      <c r="OWF56" s="687"/>
      <c r="OWG56" s="687"/>
      <c r="OWH56" s="687"/>
      <c r="OWI56" s="687"/>
      <c r="OWJ56" s="687"/>
      <c r="OWK56" s="687"/>
      <c r="OWL56" s="687"/>
      <c r="OWM56" s="687"/>
      <c r="OWN56" s="687"/>
      <c r="OWO56" s="687"/>
      <c r="OWP56" s="687"/>
      <c r="OWQ56" s="687"/>
      <c r="OWR56" s="687"/>
      <c r="OWS56" s="687"/>
      <c r="OWT56" s="687"/>
      <c r="OWU56" s="687"/>
      <c r="OWV56" s="687"/>
      <c r="OWW56" s="687"/>
      <c r="OWX56" s="687"/>
      <c r="OWY56" s="687"/>
      <c r="OWZ56" s="687"/>
      <c r="OXA56" s="687"/>
      <c r="OXB56" s="687"/>
      <c r="OXC56" s="687"/>
      <c r="OXD56" s="687"/>
      <c r="OXE56" s="687"/>
      <c r="OXF56" s="687"/>
      <c r="OXG56" s="687"/>
      <c r="OXH56" s="687"/>
      <c r="OXI56" s="687"/>
      <c r="OXJ56" s="687"/>
      <c r="OXK56" s="687"/>
      <c r="OXL56" s="687"/>
      <c r="OXM56" s="687"/>
      <c r="OXN56" s="687"/>
      <c r="OXO56" s="687"/>
      <c r="OXP56" s="687"/>
      <c r="OXQ56" s="687"/>
      <c r="OXR56" s="687"/>
      <c r="OXS56" s="687"/>
      <c r="OXT56" s="687"/>
      <c r="OXU56" s="687"/>
      <c r="OXV56" s="687"/>
      <c r="OXW56" s="687"/>
      <c r="OXX56" s="687"/>
      <c r="OXY56" s="687"/>
      <c r="OXZ56" s="687"/>
      <c r="OYA56" s="687"/>
      <c r="OYB56" s="687"/>
      <c r="OYC56" s="687"/>
      <c r="OYD56" s="687"/>
      <c r="OYE56" s="687"/>
      <c r="OYF56" s="687"/>
      <c r="OYG56" s="687"/>
      <c r="OYH56" s="687"/>
      <c r="OYI56" s="687"/>
      <c r="OYJ56" s="687"/>
      <c r="OYK56" s="687"/>
      <c r="OYL56" s="687"/>
      <c r="OYM56" s="687"/>
      <c r="OYN56" s="687"/>
      <c r="OYO56" s="687"/>
      <c r="OYP56" s="687"/>
      <c r="OYQ56" s="687"/>
      <c r="OYR56" s="687"/>
      <c r="OYS56" s="687"/>
      <c r="OYT56" s="687"/>
      <c r="OYU56" s="687"/>
      <c r="OYV56" s="687"/>
      <c r="OYW56" s="687"/>
      <c r="OYX56" s="687"/>
      <c r="OYY56" s="687"/>
      <c r="OYZ56" s="687"/>
      <c r="OZA56" s="687"/>
      <c r="OZB56" s="687"/>
      <c r="OZC56" s="687"/>
      <c r="OZD56" s="687"/>
      <c r="OZE56" s="687"/>
      <c r="OZF56" s="687"/>
      <c r="OZG56" s="687"/>
      <c r="OZH56" s="687"/>
      <c r="OZI56" s="687"/>
      <c r="OZJ56" s="687"/>
      <c r="OZK56" s="687"/>
      <c r="OZL56" s="687"/>
      <c r="OZM56" s="687"/>
      <c r="OZN56" s="687"/>
      <c r="OZO56" s="687"/>
      <c r="OZP56" s="687"/>
      <c r="OZQ56" s="687"/>
      <c r="OZR56" s="687"/>
      <c r="OZS56" s="687"/>
      <c r="OZT56" s="687"/>
      <c r="OZU56" s="687"/>
      <c r="OZV56" s="687"/>
      <c r="OZW56" s="687"/>
      <c r="OZX56" s="687"/>
      <c r="OZY56" s="687"/>
      <c r="OZZ56" s="687"/>
      <c r="PAA56" s="687"/>
      <c r="PAB56" s="687"/>
      <c r="PAC56" s="687"/>
      <c r="PAD56" s="687"/>
      <c r="PAE56" s="687"/>
      <c r="PAF56" s="687"/>
      <c r="PAG56" s="687"/>
      <c r="PAH56" s="687"/>
      <c r="PAI56" s="687"/>
      <c r="PAJ56" s="687"/>
      <c r="PAK56" s="687"/>
      <c r="PAL56" s="687"/>
      <c r="PAM56" s="687"/>
      <c r="PAN56" s="687"/>
      <c r="PAO56" s="687"/>
      <c r="PAP56" s="687"/>
      <c r="PAQ56" s="687"/>
      <c r="PAR56" s="687"/>
      <c r="PAS56" s="687"/>
      <c r="PAT56" s="687"/>
      <c r="PAU56" s="687"/>
      <c r="PAV56" s="687"/>
      <c r="PAW56" s="687"/>
      <c r="PAX56" s="687"/>
      <c r="PAY56" s="687"/>
      <c r="PAZ56" s="687"/>
      <c r="PBA56" s="687"/>
      <c r="PBB56" s="687"/>
      <c r="PBC56" s="687"/>
      <c r="PBD56" s="687"/>
      <c r="PBE56" s="687"/>
      <c r="PBF56" s="687"/>
      <c r="PBG56" s="687"/>
      <c r="PBH56" s="687"/>
      <c r="PBI56" s="687"/>
      <c r="PBJ56" s="687"/>
      <c r="PBK56" s="687"/>
      <c r="PBL56" s="687"/>
      <c r="PBM56" s="687"/>
      <c r="PBN56" s="687"/>
      <c r="PBO56" s="687"/>
      <c r="PBP56" s="687"/>
      <c r="PBQ56" s="687"/>
      <c r="PBR56" s="687"/>
      <c r="PBS56" s="687"/>
      <c r="PBT56" s="687"/>
      <c r="PBU56" s="687"/>
      <c r="PBV56" s="687"/>
      <c r="PBW56" s="687"/>
      <c r="PBX56" s="687"/>
      <c r="PBY56" s="687"/>
      <c r="PBZ56" s="687"/>
      <c r="PCA56" s="687"/>
      <c r="PCB56" s="687"/>
      <c r="PCC56" s="687"/>
      <c r="PCD56" s="687"/>
      <c r="PCE56" s="687"/>
      <c r="PCF56" s="687"/>
      <c r="PCG56" s="687"/>
      <c r="PCH56" s="687"/>
      <c r="PCI56" s="687"/>
      <c r="PCJ56" s="687"/>
      <c r="PCK56" s="687"/>
      <c r="PCL56" s="687"/>
      <c r="PCM56" s="687"/>
      <c r="PCN56" s="687"/>
      <c r="PCO56" s="687"/>
      <c r="PCP56" s="687"/>
      <c r="PCQ56" s="687"/>
      <c r="PCR56" s="687"/>
      <c r="PCS56" s="687"/>
      <c r="PCT56" s="687"/>
      <c r="PCU56" s="687"/>
      <c r="PCV56" s="687"/>
      <c r="PCW56" s="687"/>
      <c r="PCX56" s="687"/>
      <c r="PCY56" s="687"/>
      <c r="PCZ56" s="687"/>
      <c r="PDA56" s="687"/>
      <c r="PDB56" s="687"/>
      <c r="PDC56" s="687"/>
      <c r="PDD56" s="687"/>
      <c r="PDE56" s="687"/>
      <c r="PDF56" s="687"/>
      <c r="PDG56" s="687"/>
      <c r="PDH56" s="687"/>
      <c r="PDI56" s="687"/>
      <c r="PDJ56" s="687"/>
      <c r="PDK56" s="687"/>
      <c r="PDL56" s="687"/>
      <c r="PDM56" s="687"/>
      <c r="PDN56" s="687"/>
      <c r="PDO56" s="687"/>
      <c r="PDP56" s="687"/>
      <c r="PDQ56" s="687"/>
      <c r="PDR56" s="687"/>
      <c r="PDS56" s="687"/>
      <c r="PDT56" s="687"/>
      <c r="PDU56" s="687"/>
      <c r="PDV56" s="687"/>
      <c r="PDW56" s="687"/>
      <c r="PDX56" s="687"/>
      <c r="PDY56" s="687"/>
      <c r="PDZ56" s="687"/>
      <c r="PEA56" s="687"/>
      <c r="PEB56" s="687"/>
      <c r="PEC56" s="687"/>
      <c r="PED56" s="687"/>
      <c r="PEE56" s="687"/>
      <c r="PEF56" s="687"/>
      <c r="PEG56" s="687"/>
      <c r="PEH56" s="687"/>
      <c r="PEI56" s="687"/>
      <c r="PEJ56" s="687"/>
      <c r="PEK56" s="687"/>
      <c r="PEL56" s="687"/>
      <c r="PEM56" s="687"/>
      <c r="PEN56" s="687"/>
      <c r="PEO56" s="687"/>
      <c r="PEP56" s="687"/>
      <c r="PEQ56" s="687"/>
      <c r="PER56" s="687"/>
      <c r="PES56" s="687"/>
      <c r="PET56" s="687"/>
      <c r="PEU56" s="687"/>
      <c r="PEV56" s="687"/>
      <c r="PEW56" s="687"/>
      <c r="PEX56" s="687"/>
      <c r="PEY56" s="687"/>
      <c r="PEZ56" s="687"/>
      <c r="PFA56" s="687"/>
      <c r="PFB56" s="687"/>
      <c r="PFC56" s="687"/>
      <c r="PFD56" s="687"/>
      <c r="PFE56" s="687"/>
      <c r="PFF56" s="687"/>
      <c r="PFG56" s="687"/>
      <c r="PFH56" s="687"/>
      <c r="PFI56" s="687"/>
      <c r="PFJ56" s="687"/>
      <c r="PFK56" s="687"/>
      <c r="PFL56" s="687"/>
      <c r="PFM56" s="687"/>
      <c r="PFN56" s="687"/>
      <c r="PFO56" s="687"/>
      <c r="PFP56" s="687"/>
      <c r="PFQ56" s="687"/>
      <c r="PFR56" s="687"/>
      <c r="PFS56" s="687"/>
      <c r="PFT56" s="687"/>
      <c r="PFU56" s="687"/>
      <c r="PFV56" s="687"/>
      <c r="PFW56" s="687"/>
      <c r="PFX56" s="687"/>
      <c r="PFY56" s="687"/>
      <c r="PFZ56" s="687"/>
      <c r="PGA56" s="687"/>
      <c r="PGB56" s="687"/>
      <c r="PGC56" s="687"/>
      <c r="PGD56" s="687"/>
      <c r="PGE56" s="687"/>
      <c r="PGF56" s="687"/>
      <c r="PGG56" s="687"/>
      <c r="PGH56" s="687"/>
      <c r="PGI56" s="687"/>
      <c r="PGJ56" s="687"/>
      <c r="PGK56" s="687"/>
      <c r="PGL56" s="687"/>
      <c r="PGM56" s="687"/>
      <c r="PGN56" s="687"/>
      <c r="PGO56" s="687"/>
      <c r="PGP56" s="687"/>
      <c r="PGQ56" s="687"/>
      <c r="PGR56" s="687"/>
      <c r="PGS56" s="687"/>
      <c r="PGT56" s="687"/>
      <c r="PGU56" s="687"/>
      <c r="PGV56" s="687"/>
      <c r="PGW56" s="687"/>
      <c r="PGX56" s="687"/>
      <c r="PGY56" s="687"/>
      <c r="PGZ56" s="687"/>
      <c r="PHA56" s="687"/>
      <c r="PHB56" s="687"/>
      <c r="PHC56" s="687"/>
      <c r="PHD56" s="687"/>
      <c r="PHE56" s="687"/>
      <c r="PHF56" s="687"/>
      <c r="PHG56" s="687"/>
      <c r="PHH56" s="687"/>
      <c r="PHI56" s="687"/>
      <c r="PHJ56" s="687"/>
      <c r="PHK56" s="687"/>
      <c r="PHL56" s="687"/>
      <c r="PHM56" s="687"/>
      <c r="PHN56" s="687"/>
      <c r="PHO56" s="687"/>
      <c r="PHP56" s="687"/>
      <c r="PHQ56" s="687"/>
      <c r="PHR56" s="687"/>
      <c r="PHS56" s="687"/>
      <c r="PHT56" s="687"/>
      <c r="PHU56" s="687"/>
      <c r="PHV56" s="687"/>
      <c r="PHW56" s="687"/>
      <c r="PHX56" s="687"/>
      <c r="PHY56" s="687"/>
      <c r="PHZ56" s="687"/>
      <c r="PIA56" s="687"/>
      <c r="PIB56" s="687"/>
      <c r="PIC56" s="687"/>
      <c r="PID56" s="687"/>
      <c r="PIE56" s="687"/>
      <c r="PIF56" s="687"/>
      <c r="PIG56" s="687"/>
      <c r="PIH56" s="687"/>
      <c r="PII56" s="687"/>
      <c r="PIJ56" s="687"/>
      <c r="PIK56" s="687"/>
      <c r="PIL56" s="687"/>
      <c r="PIM56" s="687"/>
      <c r="PIN56" s="687"/>
      <c r="PIO56" s="687"/>
      <c r="PIP56" s="687"/>
      <c r="PIQ56" s="687"/>
      <c r="PIR56" s="687"/>
      <c r="PIS56" s="687"/>
      <c r="PIT56" s="687"/>
      <c r="PIU56" s="687"/>
      <c r="PIV56" s="687"/>
      <c r="PIW56" s="687"/>
      <c r="PIX56" s="687"/>
      <c r="PIY56" s="687"/>
      <c r="PIZ56" s="687"/>
      <c r="PJA56" s="687"/>
      <c r="PJB56" s="687"/>
      <c r="PJC56" s="687"/>
      <c r="PJD56" s="687"/>
      <c r="PJE56" s="687"/>
      <c r="PJF56" s="687"/>
      <c r="PJG56" s="687"/>
      <c r="PJH56" s="687"/>
      <c r="PJI56" s="687"/>
      <c r="PJJ56" s="687"/>
      <c r="PJK56" s="687"/>
      <c r="PJL56" s="687"/>
      <c r="PJM56" s="687"/>
      <c r="PJN56" s="687"/>
      <c r="PJO56" s="687"/>
      <c r="PJP56" s="687"/>
      <c r="PJQ56" s="687"/>
      <c r="PJR56" s="687"/>
      <c r="PJS56" s="687"/>
      <c r="PJT56" s="687"/>
      <c r="PJU56" s="687"/>
      <c r="PJV56" s="687"/>
      <c r="PJW56" s="687"/>
      <c r="PJX56" s="687"/>
      <c r="PJY56" s="687"/>
      <c r="PJZ56" s="687"/>
      <c r="PKA56" s="687"/>
      <c r="PKB56" s="687"/>
      <c r="PKC56" s="687"/>
      <c r="PKD56" s="687"/>
      <c r="PKE56" s="687"/>
      <c r="PKF56" s="687"/>
      <c r="PKG56" s="687"/>
      <c r="PKH56" s="687"/>
      <c r="PKI56" s="687"/>
      <c r="PKJ56" s="687"/>
      <c r="PKK56" s="687"/>
      <c r="PKL56" s="687"/>
      <c r="PKM56" s="687"/>
      <c r="PKN56" s="687"/>
      <c r="PKO56" s="687"/>
      <c r="PKP56" s="687"/>
      <c r="PKQ56" s="687"/>
      <c r="PKR56" s="687"/>
      <c r="PKS56" s="687"/>
      <c r="PKT56" s="687"/>
      <c r="PKU56" s="687"/>
      <c r="PKV56" s="687"/>
      <c r="PKW56" s="687"/>
      <c r="PKX56" s="687"/>
      <c r="PKY56" s="687"/>
      <c r="PKZ56" s="687"/>
      <c r="PLA56" s="687"/>
      <c r="PLB56" s="687"/>
      <c r="PLC56" s="687"/>
      <c r="PLD56" s="687"/>
      <c r="PLE56" s="687"/>
      <c r="PLF56" s="687"/>
      <c r="PLG56" s="687"/>
      <c r="PLH56" s="687"/>
      <c r="PLI56" s="687"/>
      <c r="PLJ56" s="687"/>
      <c r="PLK56" s="687"/>
      <c r="PLL56" s="687"/>
      <c r="PLM56" s="687"/>
      <c r="PLN56" s="687"/>
      <c r="PLO56" s="687"/>
      <c r="PLP56" s="687"/>
      <c r="PLQ56" s="687"/>
      <c r="PLR56" s="687"/>
      <c r="PLS56" s="687"/>
      <c r="PLT56" s="687"/>
      <c r="PLU56" s="687"/>
      <c r="PLV56" s="687"/>
      <c r="PLW56" s="687"/>
      <c r="PLX56" s="687"/>
      <c r="PLY56" s="687"/>
      <c r="PLZ56" s="687"/>
      <c r="PMA56" s="687"/>
      <c r="PMB56" s="687"/>
      <c r="PMC56" s="687"/>
      <c r="PMD56" s="687"/>
      <c r="PME56" s="687"/>
      <c r="PMF56" s="687"/>
      <c r="PMG56" s="687"/>
      <c r="PMH56" s="687"/>
      <c r="PMI56" s="687"/>
      <c r="PMJ56" s="687"/>
      <c r="PMK56" s="687"/>
      <c r="PML56" s="687"/>
      <c r="PMM56" s="687"/>
      <c r="PMN56" s="687"/>
      <c r="PMO56" s="687"/>
      <c r="PMP56" s="687"/>
      <c r="PMQ56" s="687"/>
      <c r="PMR56" s="687"/>
      <c r="PMS56" s="687"/>
      <c r="PMT56" s="687"/>
      <c r="PMU56" s="687"/>
      <c r="PMV56" s="687"/>
      <c r="PMW56" s="687"/>
      <c r="PMX56" s="687"/>
      <c r="PMY56" s="687"/>
      <c r="PMZ56" s="687"/>
      <c r="PNA56" s="687"/>
      <c r="PNB56" s="687"/>
      <c r="PNC56" s="687"/>
      <c r="PND56" s="687"/>
      <c r="PNE56" s="687"/>
      <c r="PNF56" s="687"/>
      <c r="PNG56" s="687"/>
      <c r="PNH56" s="687"/>
      <c r="PNI56" s="687"/>
      <c r="PNJ56" s="687"/>
      <c r="PNK56" s="687"/>
      <c r="PNL56" s="687"/>
      <c r="PNM56" s="687"/>
      <c r="PNN56" s="687"/>
      <c r="PNO56" s="687"/>
      <c r="PNP56" s="687"/>
      <c r="PNQ56" s="687"/>
      <c r="PNR56" s="687"/>
      <c r="PNS56" s="687"/>
      <c r="PNT56" s="687"/>
      <c r="PNU56" s="687"/>
      <c r="PNV56" s="687"/>
      <c r="PNW56" s="687"/>
      <c r="PNX56" s="687"/>
      <c r="PNY56" s="687"/>
      <c r="PNZ56" s="687"/>
      <c r="POA56" s="687"/>
      <c r="POB56" s="687"/>
      <c r="POC56" s="687"/>
      <c r="POD56" s="687"/>
      <c r="POE56" s="687"/>
      <c r="POF56" s="687"/>
      <c r="POG56" s="687"/>
      <c r="POH56" s="687"/>
      <c r="POI56" s="687"/>
      <c r="POJ56" s="687"/>
      <c r="POK56" s="687"/>
      <c r="POL56" s="687"/>
      <c r="POM56" s="687"/>
      <c r="PON56" s="687"/>
      <c r="POO56" s="687"/>
      <c r="POP56" s="687"/>
      <c r="POQ56" s="687"/>
      <c r="POR56" s="687"/>
      <c r="POS56" s="687"/>
      <c r="POT56" s="687"/>
      <c r="POU56" s="687"/>
      <c r="POV56" s="687"/>
      <c r="POW56" s="687"/>
      <c r="POX56" s="687"/>
      <c r="POY56" s="687"/>
      <c r="POZ56" s="687"/>
      <c r="PPA56" s="687"/>
      <c r="PPB56" s="687"/>
      <c r="PPC56" s="687"/>
      <c r="PPD56" s="687"/>
      <c r="PPE56" s="687"/>
      <c r="PPF56" s="687"/>
      <c r="PPG56" s="687"/>
      <c r="PPH56" s="687"/>
      <c r="PPI56" s="687"/>
      <c r="PPJ56" s="687"/>
      <c r="PPK56" s="687"/>
      <c r="PPL56" s="687"/>
      <c r="PPM56" s="687"/>
      <c r="PPN56" s="687"/>
      <c r="PPO56" s="687"/>
      <c r="PPP56" s="687"/>
      <c r="PPQ56" s="687"/>
      <c r="PPR56" s="687"/>
      <c r="PPS56" s="687"/>
      <c r="PPT56" s="687"/>
      <c r="PPU56" s="687"/>
      <c r="PPV56" s="687"/>
      <c r="PPW56" s="687"/>
      <c r="PPX56" s="687"/>
      <c r="PPY56" s="687"/>
      <c r="PPZ56" s="687"/>
      <c r="PQA56" s="687"/>
      <c r="PQB56" s="687"/>
      <c r="PQC56" s="687"/>
      <c r="PQD56" s="687"/>
      <c r="PQE56" s="687"/>
      <c r="PQF56" s="687"/>
      <c r="PQG56" s="687"/>
      <c r="PQH56" s="687"/>
      <c r="PQI56" s="687"/>
      <c r="PQJ56" s="687"/>
      <c r="PQK56" s="687"/>
      <c r="PQL56" s="687"/>
      <c r="PQM56" s="687"/>
      <c r="PQN56" s="687"/>
      <c r="PQO56" s="687"/>
      <c r="PQP56" s="687"/>
      <c r="PQQ56" s="687"/>
      <c r="PQR56" s="687"/>
      <c r="PQS56" s="687"/>
      <c r="PQT56" s="687"/>
      <c r="PQU56" s="687"/>
      <c r="PQV56" s="687"/>
      <c r="PQW56" s="687"/>
      <c r="PQX56" s="687"/>
      <c r="PQY56" s="687"/>
      <c r="PQZ56" s="687"/>
      <c r="PRA56" s="687"/>
      <c r="PRB56" s="687"/>
      <c r="PRC56" s="687"/>
      <c r="PRD56" s="687"/>
      <c r="PRE56" s="687"/>
      <c r="PRF56" s="687"/>
      <c r="PRG56" s="687"/>
      <c r="PRH56" s="687"/>
      <c r="PRI56" s="687"/>
      <c r="PRJ56" s="687"/>
      <c r="PRK56" s="687"/>
      <c r="PRL56" s="687"/>
      <c r="PRM56" s="687"/>
      <c r="PRN56" s="687"/>
      <c r="PRO56" s="687"/>
      <c r="PRP56" s="687"/>
      <c r="PRQ56" s="687"/>
      <c r="PRR56" s="687"/>
      <c r="PRS56" s="687"/>
      <c r="PRT56" s="687"/>
      <c r="PRU56" s="687"/>
      <c r="PRV56" s="687"/>
      <c r="PRW56" s="687"/>
      <c r="PRX56" s="687"/>
      <c r="PRY56" s="687"/>
      <c r="PRZ56" s="687"/>
      <c r="PSA56" s="687"/>
      <c r="PSB56" s="687"/>
      <c r="PSC56" s="687"/>
      <c r="PSD56" s="687"/>
      <c r="PSE56" s="687"/>
      <c r="PSF56" s="687"/>
      <c r="PSG56" s="687"/>
      <c r="PSH56" s="687"/>
      <c r="PSI56" s="687"/>
      <c r="PSJ56" s="687"/>
      <c r="PSK56" s="687"/>
      <c r="PSL56" s="687"/>
      <c r="PSM56" s="687"/>
      <c r="PSN56" s="687"/>
      <c r="PSO56" s="687"/>
      <c r="PSP56" s="687"/>
      <c r="PSQ56" s="687"/>
      <c r="PSR56" s="687"/>
      <c r="PSS56" s="687"/>
      <c r="PST56" s="687"/>
      <c r="PSU56" s="687"/>
      <c r="PSV56" s="687"/>
      <c r="PSW56" s="687"/>
      <c r="PSX56" s="687"/>
      <c r="PSY56" s="687"/>
      <c r="PSZ56" s="687"/>
      <c r="PTA56" s="687"/>
      <c r="PTB56" s="687"/>
      <c r="PTC56" s="687"/>
      <c r="PTD56" s="687"/>
      <c r="PTE56" s="687"/>
      <c r="PTF56" s="687"/>
      <c r="PTG56" s="687"/>
      <c r="PTH56" s="687"/>
      <c r="PTI56" s="687"/>
      <c r="PTJ56" s="687"/>
      <c r="PTK56" s="687"/>
      <c r="PTL56" s="687"/>
      <c r="PTM56" s="687"/>
      <c r="PTN56" s="687"/>
      <c r="PTO56" s="687"/>
      <c r="PTP56" s="687"/>
      <c r="PTQ56" s="687"/>
      <c r="PTR56" s="687"/>
      <c r="PTS56" s="687"/>
      <c r="PTT56" s="687"/>
      <c r="PTU56" s="687"/>
      <c r="PTV56" s="687"/>
      <c r="PTW56" s="687"/>
      <c r="PTX56" s="687"/>
      <c r="PTY56" s="687"/>
      <c r="PTZ56" s="687"/>
      <c r="PUA56" s="687"/>
      <c r="PUB56" s="687"/>
      <c r="PUC56" s="687"/>
      <c r="PUD56" s="687"/>
      <c r="PUE56" s="687"/>
      <c r="PUF56" s="687"/>
      <c r="PUG56" s="687"/>
      <c r="PUH56" s="687"/>
      <c r="PUI56" s="687"/>
      <c r="PUJ56" s="687"/>
      <c r="PUK56" s="687"/>
      <c r="PUL56" s="687"/>
      <c r="PUM56" s="687"/>
      <c r="PUN56" s="687"/>
      <c r="PUO56" s="687"/>
      <c r="PUP56" s="687"/>
      <c r="PUQ56" s="687"/>
      <c r="PUR56" s="687"/>
      <c r="PUS56" s="687"/>
      <c r="PUT56" s="687"/>
      <c r="PUU56" s="687"/>
      <c r="PUV56" s="687"/>
      <c r="PUW56" s="687"/>
      <c r="PUX56" s="687"/>
      <c r="PUY56" s="687"/>
      <c r="PUZ56" s="687"/>
      <c r="PVA56" s="687"/>
      <c r="PVB56" s="687"/>
      <c r="PVC56" s="687"/>
      <c r="PVD56" s="687"/>
      <c r="PVE56" s="687"/>
      <c r="PVF56" s="687"/>
      <c r="PVG56" s="687"/>
      <c r="PVH56" s="687"/>
      <c r="PVI56" s="687"/>
      <c r="PVJ56" s="687"/>
      <c r="PVK56" s="687"/>
      <c r="PVL56" s="687"/>
      <c r="PVM56" s="687"/>
      <c r="PVN56" s="687"/>
      <c r="PVO56" s="687"/>
      <c r="PVP56" s="687"/>
      <c r="PVQ56" s="687"/>
      <c r="PVR56" s="687"/>
      <c r="PVS56" s="687"/>
      <c r="PVT56" s="687"/>
      <c r="PVU56" s="687"/>
      <c r="PVV56" s="687"/>
      <c r="PVW56" s="687"/>
      <c r="PVX56" s="687"/>
      <c r="PVY56" s="687"/>
      <c r="PVZ56" s="687"/>
      <c r="PWA56" s="687"/>
      <c r="PWB56" s="687"/>
      <c r="PWC56" s="687"/>
      <c r="PWD56" s="687"/>
      <c r="PWE56" s="687"/>
      <c r="PWF56" s="687"/>
      <c r="PWG56" s="687"/>
      <c r="PWH56" s="687"/>
      <c r="PWI56" s="687"/>
      <c r="PWJ56" s="687"/>
      <c r="PWK56" s="687"/>
      <c r="PWL56" s="687"/>
      <c r="PWM56" s="687"/>
      <c r="PWN56" s="687"/>
      <c r="PWO56" s="687"/>
      <c r="PWP56" s="687"/>
      <c r="PWQ56" s="687"/>
      <c r="PWR56" s="687"/>
      <c r="PWS56" s="687"/>
      <c r="PWT56" s="687"/>
      <c r="PWU56" s="687"/>
      <c r="PWV56" s="687"/>
      <c r="PWW56" s="687"/>
      <c r="PWX56" s="687"/>
      <c r="PWY56" s="687"/>
      <c r="PWZ56" s="687"/>
      <c r="PXA56" s="687"/>
      <c r="PXB56" s="687"/>
      <c r="PXC56" s="687"/>
      <c r="PXD56" s="687"/>
      <c r="PXE56" s="687"/>
      <c r="PXF56" s="687"/>
      <c r="PXG56" s="687"/>
      <c r="PXH56" s="687"/>
      <c r="PXI56" s="687"/>
      <c r="PXJ56" s="687"/>
      <c r="PXK56" s="687"/>
      <c r="PXL56" s="687"/>
      <c r="PXM56" s="687"/>
      <c r="PXN56" s="687"/>
      <c r="PXO56" s="687"/>
      <c r="PXP56" s="687"/>
      <c r="PXQ56" s="687"/>
      <c r="PXR56" s="687"/>
      <c r="PXS56" s="687"/>
      <c r="PXT56" s="687"/>
      <c r="PXU56" s="687"/>
      <c r="PXV56" s="687"/>
      <c r="PXW56" s="687"/>
      <c r="PXX56" s="687"/>
      <c r="PXY56" s="687"/>
      <c r="PXZ56" s="687"/>
      <c r="PYA56" s="687"/>
      <c r="PYB56" s="687"/>
      <c r="PYC56" s="687"/>
      <c r="PYD56" s="687"/>
      <c r="PYE56" s="687"/>
      <c r="PYF56" s="687"/>
      <c r="PYG56" s="687"/>
      <c r="PYH56" s="687"/>
      <c r="PYI56" s="687"/>
      <c r="PYJ56" s="687"/>
      <c r="PYK56" s="687"/>
      <c r="PYL56" s="687"/>
      <c r="PYM56" s="687"/>
      <c r="PYN56" s="687"/>
      <c r="PYO56" s="687"/>
      <c r="PYP56" s="687"/>
      <c r="PYQ56" s="687"/>
      <c r="PYR56" s="687"/>
      <c r="PYS56" s="687"/>
      <c r="PYT56" s="687"/>
      <c r="PYU56" s="687"/>
      <c r="PYV56" s="687"/>
      <c r="PYW56" s="687"/>
      <c r="PYX56" s="687"/>
      <c r="PYY56" s="687"/>
      <c r="PYZ56" s="687"/>
      <c r="PZA56" s="687"/>
      <c r="PZB56" s="687"/>
      <c r="PZC56" s="687"/>
      <c r="PZD56" s="687"/>
      <c r="PZE56" s="687"/>
      <c r="PZF56" s="687"/>
      <c r="PZG56" s="687"/>
      <c r="PZH56" s="687"/>
      <c r="PZI56" s="687"/>
      <c r="PZJ56" s="687"/>
      <c r="PZK56" s="687"/>
      <c r="PZL56" s="687"/>
      <c r="PZM56" s="687"/>
      <c r="PZN56" s="687"/>
      <c r="PZO56" s="687"/>
      <c r="PZP56" s="687"/>
      <c r="PZQ56" s="687"/>
      <c r="PZR56" s="687"/>
      <c r="PZS56" s="687"/>
      <c r="PZT56" s="687"/>
      <c r="PZU56" s="687"/>
      <c r="PZV56" s="687"/>
      <c r="PZW56" s="687"/>
      <c r="PZX56" s="687"/>
      <c r="PZY56" s="687"/>
      <c r="PZZ56" s="687"/>
      <c r="QAA56" s="687"/>
      <c r="QAB56" s="687"/>
      <c r="QAC56" s="687"/>
      <c r="QAD56" s="687"/>
      <c r="QAE56" s="687"/>
      <c r="QAF56" s="687"/>
      <c r="QAG56" s="687"/>
      <c r="QAH56" s="687"/>
      <c r="QAI56" s="687"/>
      <c r="QAJ56" s="687"/>
      <c r="QAK56" s="687"/>
      <c r="QAL56" s="687"/>
      <c r="QAM56" s="687"/>
      <c r="QAN56" s="687"/>
      <c r="QAO56" s="687"/>
      <c r="QAP56" s="687"/>
      <c r="QAQ56" s="687"/>
      <c r="QAR56" s="687"/>
      <c r="QAS56" s="687"/>
      <c r="QAT56" s="687"/>
      <c r="QAU56" s="687"/>
      <c r="QAV56" s="687"/>
      <c r="QAW56" s="687"/>
      <c r="QAX56" s="687"/>
      <c r="QAY56" s="687"/>
      <c r="QAZ56" s="687"/>
      <c r="QBA56" s="687"/>
      <c r="QBB56" s="687"/>
      <c r="QBC56" s="687"/>
      <c r="QBD56" s="687"/>
      <c r="QBE56" s="687"/>
      <c r="QBF56" s="687"/>
      <c r="QBG56" s="687"/>
      <c r="QBH56" s="687"/>
      <c r="QBI56" s="687"/>
      <c r="QBJ56" s="687"/>
      <c r="QBK56" s="687"/>
      <c r="QBL56" s="687"/>
      <c r="QBM56" s="687"/>
      <c r="QBN56" s="687"/>
      <c r="QBO56" s="687"/>
      <c r="QBP56" s="687"/>
      <c r="QBQ56" s="687"/>
      <c r="QBR56" s="687"/>
      <c r="QBS56" s="687"/>
      <c r="QBT56" s="687"/>
      <c r="QBU56" s="687"/>
      <c r="QBV56" s="687"/>
      <c r="QBW56" s="687"/>
      <c r="QBX56" s="687"/>
      <c r="QBY56" s="687"/>
      <c r="QBZ56" s="687"/>
      <c r="QCA56" s="687"/>
      <c r="QCB56" s="687"/>
      <c r="QCC56" s="687"/>
      <c r="QCD56" s="687"/>
      <c r="QCE56" s="687"/>
      <c r="QCF56" s="687"/>
      <c r="QCG56" s="687"/>
      <c r="QCH56" s="687"/>
      <c r="QCI56" s="687"/>
      <c r="QCJ56" s="687"/>
      <c r="QCK56" s="687"/>
      <c r="QCL56" s="687"/>
      <c r="QCM56" s="687"/>
      <c r="QCN56" s="687"/>
      <c r="QCO56" s="687"/>
      <c r="QCP56" s="687"/>
      <c r="QCQ56" s="687"/>
      <c r="QCR56" s="687"/>
      <c r="QCS56" s="687"/>
      <c r="QCT56" s="687"/>
      <c r="QCU56" s="687"/>
      <c r="QCV56" s="687"/>
      <c r="QCW56" s="687"/>
      <c r="QCX56" s="687"/>
      <c r="QCY56" s="687"/>
      <c r="QCZ56" s="687"/>
      <c r="QDA56" s="687"/>
      <c r="QDB56" s="687"/>
      <c r="QDC56" s="687"/>
      <c r="QDD56" s="687"/>
      <c r="QDE56" s="687"/>
      <c r="QDF56" s="687"/>
      <c r="QDG56" s="687"/>
      <c r="QDH56" s="687"/>
      <c r="QDI56" s="687"/>
      <c r="QDJ56" s="687"/>
      <c r="QDK56" s="687"/>
      <c r="QDL56" s="687"/>
      <c r="QDM56" s="687"/>
      <c r="QDN56" s="687"/>
      <c r="QDO56" s="687"/>
      <c r="QDP56" s="687"/>
      <c r="QDQ56" s="687"/>
      <c r="QDR56" s="687"/>
      <c r="QDS56" s="687"/>
      <c r="QDT56" s="687"/>
      <c r="QDU56" s="687"/>
      <c r="QDV56" s="687"/>
      <c r="QDW56" s="687"/>
      <c r="QDX56" s="687"/>
      <c r="QDY56" s="687"/>
      <c r="QDZ56" s="687"/>
      <c r="QEA56" s="687"/>
      <c r="QEB56" s="687"/>
      <c r="QEC56" s="687"/>
      <c r="QED56" s="687"/>
      <c r="QEE56" s="687"/>
      <c r="QEF56" s="687"/>
      <c r="QEG56" s="687"/>
      <c r="QEH56" s="687"/>
      <c r="QEI56" s="687"/>
      <c r="QEJ56" s="687"/>
      <c r="QEK56" s="687"/>
      <c r="QEL56" s="687"/>
      <c r="QEM56" s="687"/>
      <c r="QEN56" s="687"/>
      <c r="QEO56" s="687"/>
      <c r="QEP56" s="687"/>
      <c r="QEQ56" s="687"/>
      <c r="QER56" s="687"/>
      <c r="QES56" s="687"/>
      <c r="QET56" s="687"/>
      <c r="QEU56" s="687"/>
      <c r="QEV56" s="687"/>
      <c r="QEW56" s="687"/>
      <c r="QEX56" s="687"/>
      <c r="QEY56" s="687"/>
      <c r="QEZ56" s="687"/>
      <c r="QFA56" s="687"/>
      <c r="QFB56" s="687"/>
      <c r="QFC56" s="687"/>
      <c r="QFD56" s="687"/>
      <c r="QFE56" s="687"/>
      <c r="QFF56" s="687"/>
      <c r="QFG56" s="687"/>
      <c r="QFH56" s="687"/>
      <c r="QFI56" s="687"/>
      <c r="QFJ56" s="687"/>
      <c r="QFK56" s="687"/>
      <c r="QFL56" s="687"/>
      <c r="QFM56" s="687"/>
      <c r="QFN56" s="687"/>
      <c r="QFO56" s="687"/>
      <c r="QFP56" s="687"/>
      <c r="QFQ56" s="687"/>
      <c r="QFR56" s="687"/>
      <c r="QFS56" s="687"/>
      <c r="QFT56" s="687"/>
      <c r="QFU56" s="687"/>
      <c r="QFV56" s="687"/>
      <c r="QFW56" s="687"/>
      <c r="QFX56" s="687"/>
      <c r="QFY56" s="687"/>
      <c r="QFZ56" s="687"/>
      <c r="QGA56" s="687"/>
      <c r="QGB56" s="687"/>
      <c r="QGC56" s="687"/>
      <c r="QGD56" s="687"/>
      <c r="QGE56" s="687"/>
      <c r="QGF56" s="687"/>
      <c r="QGG56" s="687"/>
      <c r="QGH56" s="687"/>
      <c r="QGI56" s="687"/>
      <c r="QGJ56" s="687"/>
      <c r="QGK56" s="687"/>
      <c r="QGL56" s="687"/>
      <c r="QGM56" s="687"/>
      <c r="QGN56" s="687"/>
      <c r="QGO56" s="687"/>
      <c r="QGP56" s="687"/>
      <c r="QGQ56" s="687"/>
      <c r="QGR56" s="687"/>
      <c r="QGS56" s="687"/>
      <c r="QGT56" s="687"/>
      <c r="QGU56" s="687"/>
      <c r="QGV56" s="687"/>
      <c r="QGW56" s="687"/>
      <c r="QGX56" s="687"/>
      <c r="QGY56" s="687"/>
      <c r="QGZ56" s="687"/>
      <c r="QHA56" s="687"/>
      <c r="QHB56" s="687"/>
      <c r="QHC56" s="687"/>
      <c r="QHD56" s="687"/>
      <c r="QHE56" s="687"/>
      <c r="QHF56" s="687"/>
      <c r="QHG56" s="687"/>
      <c r="QHH56" s="687"/>
      <c r="QHI56" s="687"/>
      <c r="QHJ56" s="687"/>
      <c r="QHK56" s="687"/>
      <c r="QHL56" s="687"/>
      <c r="QHM56" s="687"/>
      <c r="QHN56" s="687"/>
      <c r="QHO56" s="687"/>
      <c r="QHP56" s="687"/>
      <c r="QHQ56" s="687"/>
      <c r="QHR56" s="687"/>
      <c r="QHS56" s="687"/>
      <c r="QHT56" s="687"/>
      <c r="QHU56" s="687"/>
      <c r="QHV56" s="687"/>
      <c r="QHW56" s="687"/>
      <c r="QHX56" s="687"/>
      <c r="QHY56" s="687"/>
      <c r="QHZ56" s="687"/>
      <c r="QIA56" s="687"/>
      <c r="QIB56" s="687"/>
      <c r="QIC56" s="687"/>
      <c r="QID56" s="687"/>
      <c r="QIE56" s="687"/>
      <c r="QIF56" s="687"/>
      <c r="QIG56" s="687"/>
      <c r="QIH56" s="687"/>
      <c r="QII56" s="687"/>
      <c r="QIJ56" s="687"/>
      <c r="QIK56" s="687"/>
      <c r="QIL56" s="687"/>
      <c r="QIM56" s="687"/>
      <c r="QIN56" s="687"/>
      <c r="QIO56" s="687"/>
      <c r="QIP56" s="687"/>
      <c r="QIQ56" s="687"/>
      <c r="QIR56" s="687"/>
      <c r="QIS56" s="687"/>
      <c r="QIT56" s="687"/>
      <c r="QIU56" s="687"/>
      <c r="QIV56" s="687"/>
      <c r="QIW56" s="687"/>
      <c r="QIX56" s="687"/>
      <c r="QIY56" s="687"/>
      <c r="QIZ56" s="687"/>
      <c r="QJA56" s="687"/>
      <c r="QJB56" s="687"/>
      <c r="QJC56" s="687"/>
      <c r="QJD56" s="687"/>
      <c r="QJE56" s="687"/>
      <c r="QJF56" s="687"/>
      <c r="QJG56" s="687"/>
      <c r="QJH56" s="687"/>
      <c r="QJI56" s="687"/>
      <c r="QJJ56" s="687"/>
      <c r="QJK56" s="687"/>
      <c r="QJL56" s="687"/>
      <c r="QJM56" s="687"/>
      <c r="QJN56" s="687"/>
      <c r="QJO56" s="687"/>
      <c r="QJP56" s="687"/>
      <c r="QJQ56" s="687"/>
      <c r="QJR56" s="687"/>
      <c r="QJS56" s="687"/>
      <c r="QJT56" s="687"/>
      <c r="QJU56" s="687"/>
      <c r="QJV56" s="687"/>
      <c r="QJW56" s="687"/>
      <c r="QJX56" s="687"/>
      <c r="QJY56" s="687"/>
      <c r="QJZ56" s="687"/>
      <c r="QKA56" s="687"/>
      <c r="QKB56" s="687"/>
      <c r="QKC56" s="687"/>
      <c r="QKD56" s="687"/>
      <c r="QKE56" s="687"/>
      <c r="QKF56" s="687"/>
      <c r="QKG56" s="687"/>
      <c r="QKH56" s="687"/>
      <c r="QKI56" s="687"/>
      <c r="QKJ56" s="687"/>
      <c r="QKK56" s="687"/>
      <c r="QKL56" s="687"/>
      <c r="QKM56" s="687"/>
      <c r="QKN56" s="687"/>
      <c r="QKO56" s="687"/>
      <c r="QKP56" s="687"/>
      <c r="QKQ56" s="687"/>
      <c r="QKR56" s="687"/>
      <c r="QKS56" s="687"/>
      <c r="QKT56" s="687"/>
      <c r="QKU56" s="687"/>
      <c r="QKV56" s="687"/>
      <c r="QKW56" s="687"/>
      <c r="QKX56" s="687"/>
      <c r="QKY56" s="687"/>
      <c r="QKZ56" s="687"/>
      <c r="QLA56" s="687"/>
      <c r="QLB56" s="687"/>
      <c r="QLC56" s="687"/>
      <c r="QLD56" s="687"/>
      <c r="QLE56" s="687"/>
      <c r="QLF56" s="687"/>
      <c r="QLG56" s="687"/>
      <c r="QLH56" s="687"/>
      <c r="QLI56" s="687"/>
      <c r="QLJ56" s="687"/>
      <c r="QLK56" s="687"/>
      <c r="QLL56" s="687"/>
      <c r="QLM56" s="687"/>
      <c r="QLN56" s="687"/>
      <c r="QLO56" s="687"/>
      <c r="QLP56" s="687"/>
      <c r="QLQ56" s="687"/>
      <c r="QLR56" s="687"/>
      <c r="QLS56" s="687"/>
      <c r="QLT56" s="687"/>
      <c r="QLU56" s="687"/>
      <c r="QLV56" s="687"/>
      <c r="QLW56" s="687"/>
      <c r="QLX56" s="687"/>
      <c r="QLY56" s="687"/>
      <c r="QLZ56" s="687"/>
      <c r="QMA56" s="687"/>
      <c r="QMB56" s="687"/>
      <c r="QMC56" s="687"/>
      <c r="QMD56" s="687"/>
      <c r="QME56" s="687"/>
      <c r="QMF56" s="687"/>
      <c r="QMG56" s="687"/>
      <c r="QMH56" s="687"/>
      <c r="QMI56" s="687"/>
      <c r="QMJ56" s="687"/>
      <c r="QMK56" s="687"/>
      <c r="QML56" s="687"/>
      <c r="QMM56" s="687"/>
      <c r="QMN56" s="687"/>
      <c r="QMO56" s="687"/>
      <c r="QMP56" s="687"/>
      <c r="QMQ56" s="687"/>
      <c r="QMR56" s="687"/>
      <c r="QMS56" s="687"/>
      <c r="QMT56" s="687"/>
      <c r="QMU56" s="687"/>
      <c r="QMV56" s="687"/>
      <c r="QMW56" s="687"/>
      <c r="QMX56" s="687"/>
      <c r="QMY56" s="687"/>
      <c r="QMZ56" s="687"/>
      <c r="QNA56" s="687"/>
      <c r="QNB56" s="687"/>
      <c r="QNC56" s="687"/>
      <c r="QND56" s="687"/>
      <c r="QNE56" s="687"/>
      <c r="QNF56" s="687"/>
      <c r="QNG56" s="687"/>
      <c r="QNH56" s="687"/>
      <c r="QNI56" s="687"/>
      <c r="QNJ56" s="687"/>
      <c r="QNK56" s="687"/>
      <c r="QNL56" s="687"/>
      <c r="QNM56" s="687"/>
      <c r="QNN56" s="687"/>
      <c r="QNO56" s="687"/>
      <c r="QNP56" s="687"/>
      <c r="QNQ56" s="687"/>
      <c r="QNR56" s="687"/>
      <c r="QNS56" s="687"/>
      <c r="QNT56" s="687"/>
      <c r="QNU56" s="687"/>
      <c r="QNV56" s="687"/>
      <c r="QNW56" s="687"/>
      <c r="QNX56" s="687"/>
      <c r="QNY56" s="687"/>
      <c r="QNZ56" s="687"/>
      <c r="QOA56" s="687"/>
      <c r="QOB56" s="687"/>
      <c r="QOC56" s="687"/>
      <c r="QOD56" s="687"/>
      <c r="QOE56" s="687"/>
      <c r="QOF56" s="687"/>
      <c r="QOG56" s="687"/>
      <c r="QOH56" s="687"/>
      <c r="QOI56" s="687"/>
      <c r="QOJ56" s="687"/>
      <c r="QOK56" s="687"/>
      <c r="QOL56" s="687"/>
      <c r="QOM56" s="687"/>
      <c r="QON56" s="687"/>
      <c r="QOO56" s="687"/>
      <c r="QOP56" s="687"/>
      <c r="QOQ56" s="687"/>
      <c r="QOR56" s="687"/>
      <c r="QOS56" s="687"/>
      <c r="QOT56" s="687"/>
      <c r="QOU56" s="687"/>
      <c r="QOV56" s="687"/>
      <c r="QOW56" s="687"/>
      <c r="QOX56" s="687"/>
      <c r="QOY56" s="687"/>
      <c r="QOZ56" s="687"/>
      <c r="QPA56" s="687"/>
      <c r="QPB56" s="687"/>
      <c r="QPC56" s="687"/>
      <c r="QPD56" s="687"/>
      <c r="QPE56" s="687"/>
      <c r="QPF56" s="687"/>
      <c r="QPG56" s="687"/>
      <c r="QPH56" s="687"/>
      <c r="QPI56" s="687"/>
      <c r="QPJ56" s="687"/>
      <c r="QPK56" s="687"/>
      <c r="QPL56" s="687"/>
      <c r="QPM56" s="687"/>
      <c r="QPN56" s="687"/>
      <c r="QPO56" s="687"/>
      <c r="QPP56" s="687"/>
      <c r="QPQ56" s="687"/>
      <c r="QPR56" s="687"/>
      <c r="QPS56" s="687"/>
      <c r="QPT56" s="687"/>
      <c r="QPU56" s="687"/>
      <c r="QPV56" s="687"/>
      <c r="QPW56" s="687"/>
      <c r="QPX56" s="687"/>
      <c r="QPY56" s="687"/>
      <c r="QPZ56" s="687"/>
      <c r="QQA56" s="687"/>
      <c r="QQB56" s="687"/>
      <c r="QQC56" s="687"/>
      <c r="QQD56" s="687"/>
      <c r="QQE56" s="687"/>
      <c r="QQF56" s="687"/>
      <c r="QQG56" s="687"/>
      <c r="QQH56" s="687"/>
      <c r="QQI56" s="687"/>
      <c r="QQJ56" s="687"/>
      <c r="QQK56" s="687"/>
      <c r="QQL56" s="687"/>
      <c r="QQM56" s="687"/>
      <c r="QQN56" s="687"/>
      <c r="QQO56" s="687"/>
      <c r="QQP56" s="687"/>
      <c r="QQQ56" s="687"/>
      <c r="QQR56" s="687"/>
      <c r="QQS56" s="687"/>
      <c r="QQT56" s="687"/>
      <c r="QQU56" s="687"/>
      <c r="QQV56" s="687"/>
      <c r="QQW56" s="687"/>
      <c r="QQX56" s="687"/>
      <c r="QQY56" s="687"/>
      <c r="QQZ56" s="687"/>
      <c r="QRA56" s="687"/>
      <c r="QRB56" s="687"/>
      <c r="QRC56" s="687"/>
      <c r="QRD56" s="687"/>
      <c r="QRE56" s="687"/>
      <c r="QRF56" s="687"/>
      <c r="QRG56" s="687"/>
      <c r="QRH56" s="687"/>
      <c r="QRI56" s="687"/>
      <c r="QRJ56" s="687"/>
      <c r="QRK56" s="687"/>
      <c r="QRL56" s="687"/>
      <c r="QRM56" s="687"/>
      <c r="QRN56" s="687"/>
      <c r="QRO56" s="687"/>
      <c r="QRP56" s="687"/>
      <c r="QRQ56" s="687"/>
      <c r="QRR56" s="687"/>
      <c r="QRS56" s="687"/>
      <c r="QRT56" s="687"/>
      <c r="QRU56" s="687"/>
      <c r="QRV56" s="687"/>
      <c r="QRW56" s="687"/>
      <c r="QRX56" s="687"/>
      <c r="QRY56" s="687"/>
      <c r="QRZ56" s="687"/>
      <c r="QSA56" s="687"/>
      <c r="QSB56" s="687"/>
      <c r="QSC56" s="687"/>
      <c r="QSD56" s="687"/>
      <c r="QSE56" s="687"/>
      <c r="QSF56" s="687"/>
      <c r="QSG56" s="687"/>
      <c r="QSH56" s="687"/>
      <c r="QSI56" s="687"/>
      <c r="QSJ56" s="687"/>
      <c r="QSK56" s="687"/>
      <c r="QSL56" s="687"/>
      <c r="QSM56" s="687"/>
      <c r="QSN56" s="687"/>
      <c r="QSO56" s="687"/>
      <c r="QSP56" s="687"/>
      <c r="QSQ56" s="687"/>
      <c r="QSR56" s="687"/>
      <c r="QSS56" s="687"/>
      <c r="QST56" s="687"/>
      <c r="QSU56" s="687"/>
      <c r="QSV56" s="687"/>
      <c r="QSW56" s="687"/>
      <c r="QSX56" s="687"/>
      <c r="QSY56" s="687"/>
      <c r="QSZ56" s="687"/>
      <c r="QTA56" s="687"/>
      <c r="QTB56" s="687"/>
      <c r="QTC56" s="687"/>
      <c r="QTD56" s="687"/>
      <c r="QTE56" s="687"/>
      <c r="QTF56" s="687"/>
      <c r="QTG56" s="687"/>
      <c r="QTH56" s="687"/>
      <c r="QTI56" s="687"/>
      <c r="QTJ56" s="687"/>
      <c r="QTK56" s="687"/>
      <c r="QTL56" s="687"/>
      <c r="QTM56" s="687"/>
      <c r="QTN56" s="687"/>
      <c r="QTO56" s="687"/>
      <c r="QTP56" s="687"/>
      <c r="QTQ56" s="687"/>
      <c r="QTR56" s="687"/>
      <c r="QTS56" s="687"/>
      <c r="QTT56" s="687"/>
      <c r="QTU56" s="687"/>
      <c r="QTV56" s="687"/>
      <c r="QTW56" s="687"/>
      <c r="QTX56" s="687"/>
      <c r="QTY56" s="687"/>
      <c r="QTZ56" s="687"/>
      <c r="QUA56" s="687"/>
      <c r="QUB56" s="687"/>
      <c r="QUC56" s="687"/>
      <c r="QUD56" s="687"/>
      <c r="QUE56" s="687"/>
      <c r="QUF56" s="687"/>
      <c r="QUG56" s="687"/>
      <c r="QUH56" s="687"/>
      <c r="QUI56" s="687"/>
      <c r="QUJ56" s="687"/>
      <c r="QUK56" s="687"/>
      <c r="QUL56" s="687"/>
      <c r="QUM56" s="687"/>
      <c r="QUN56" s="687"/>
      <c r="QUO56" s="687"/>
      <c r="QUP56" s="687"/>
      <c r="QUQ56" s="687"/>
      <c r="QUR56" s="687"/>
      <c r="QUS56" s="687"/>
      <c r="QUT56" s="687"/>
      <c r="QUU56" s="687"/>
      <c r="QUV56" s="687"/>
      <c r="QUW56" s="687"/>
      <c r="QUX56" s="687"/>
      <c r="QUY56" s="687"/>
      <c r="QUZ56" s="687"/>
      <c r="QVA56" s="687"/>
      <c r="QVB56" s="687"/>
      <c r="QVC56" s="687"/>
      <c r="QVD56" s="687"/>
      <c r="QVE56" s="687"/>
      <c r="QVF56" s="687"/>
      <c r="QVG56" s="687"/>
      <c r="QVH56" s="687"/>
      <c r="QVI56" s="687"/>
      <c r="QVJ56" s="687"/>
      <c r="QVK56" s="687"/>
      <c r="QVL56" s="687"/>
      <c r="QVM56" s="687"/>
      <c r="QVN56" s="687"/>
      <c r="QVO56" s="687"/>
      <c r="QVP56" s="687"/>
      <c r="QVQ56" s="687"/>
      <c r="QVR56" s="687"/>
      <c r="QVS56" s="687"/>
      <c r="QVT56" s="687"/>
      <c r="QVU56" s="687"/>
      <c r="QVV56" s="687"/>
      <c r="QVW56" s="687"/>
      <c r="QVX56" s="687"/>
      <c r="QVY56" s="687"/>
      <c r="QVZ56" s="687"/>
      <c r="QWA56" s="687"/>
      <c r="QWB56" s="687"/>
      <c r="QWC56" s="687"/>
      <c r="QWD56" s="687"/>
      <c r="QWE56" s="687"/>
      <c r="QWF56" s="687"/>
      <c r="QWG56" s="687"/>
      <c r="QWH56" s="687"/>
      <c r="QWI56" s="687"/>
      <c r="QWJ56" s="687"/>
      <c r="QWK56" s="687"/>
      <c r="QWL56" s="687"/>
      <c r="QWM56" s="687"/>
      <c r="QWN56" s="687"/>
      <c r="QWO56" s="687"/>
      <c r="QWP56" s="687"/>
      <c r="QWQ56" s="687"/>
      <c r="QWR56" s="687"/>
      <c r="QWS56" s="687"/>
      <c r="QWT56" s="687"/>
      <c r="QWU56" s="687"/>
      <c r="QWV56" s="687"/>
      <c r="QWW56" s="687"/>
      <c r="QWX56" s="687"/>
      <c r="QWY56" s="687"/>
      <c r="QWZ56" s="687"/>
      <c r="QXA56" s="687"/>
      <c r="QXB56" s="687"/>
      <c r="QXC56" s="687"/>
      <c r="QXD56" s="687"/>
      <c r="QXE56" s="687"/>
      <c r="QXF56" s="687"/>
      <c r="QXG56" s="687"/>
      <c r="QXH56" s="687"/>
      <c r="QXI56" s="687"/>
      <c r="QXJ56" s="687"/>
      <c r="QXK56" s="687"/>
      <c r="QXL56" s="687"/>
      <c r="QXM56" s="687"/>
      <c r="QXN56" s="687"/>
      <c r="QXO56" s="687"/>
      <c r="QXP56" s="687"/>
      <c r="QXQ56" s="687"/>
      <c r="QXR56" s="687"/>
      <c r="QXS56" s="687"/>
      <c r="QXT56" s="687"/>
      <c r="QXU56" s="687"/>
      <c r="QXV56" s="687"/>
      <c r="QXW56" s="687"/>
      <c r="QXX56" s="687"/>
      <c r="QXY56" s="687"/>
      <c r="QXZ56" s="687"/>
      <c r="QYA56" s="687"/>
      <c r="QYB56" s="687"/>
      <c r="QYC56" s="687"/>
      <c r="QYD56" s="687"/>
      <c r="QYE56" s="687"/>
      <c r="QYF56" s="687"/>
      <c r="QYG56" s="687"/>
      <c r="QYH56" s="687"/>
      <c r="QYI56" s="687"/>
      <c r="QYJ56" s="687"/>
      <c r="QYK56" s="687"/>
      <c r="QYL56" s="687"/>
      <c r="QYM56" s="687"/>
      <c r="QYN56" s="687"/>
      <c r="QYO56" s="687"/>
      <c r="QYP56" s="687"/>
      <c r="QYQ56" s="687"/>
      <c r="QYR56" s="687"/>
      <c r="QYS56" s="687"/>
      <c r="QYT56" s="687"/>
      <c r="QYU56" s="687"/>
      <c r="QYV56" s="687"/>
      <c r="QYW56" s="687"/>
      <c r="QYX56" s="687"/>
      <c r="QYY56" s="687"/>
      <c r="QYZ56" s="687"/>
      <c r="QZA56" s="687"/>
      <c r="QZB56" s="687"/>
      <c r="QZC56" s="687"/>
      <c r="QZD56" s="687"/>
      <c r="QZE56" s="687"/>
      <c r="QZF56" s="687"/>
      <c r="QZG56" s="687"/>
      <c r="QZH56" s="687"/>
      <c r="QZI56" s="687"/>
      <c r="QZJ56" s="687"/>
      <c r="QZK56" s="687"/>
      <c r="QZL56" s="687"/>
      <c r="QZM56" s="687"/>
      <c r="QZN56" s="687"/>
      <c r="QZO56" s="687"/>
      <c r="QZP56" s="687"/>
      <c r="QZQ56" s="687"/>
      <c r="QZR56" s="687"/>
      <c r="QZS56" s="687"/>
      <c r="QZT56" s="687"/>
      <c r="QZU56" s="687"/>
      <c r="QZV56" s="687"/>
      <c r="QZW56" s="687"/>
      <c r="QZX56" s="687"/>
      <c r="QZY56" s="687"/>
      <c r="QZZ56" s="687"/>
      <c r="RAA56" s="687"/>
      <c r="RAB56" s="687"/>
      <c r="RAC56" s="687"/>
      <c r="RAD56" s="687"/>
      <c r="RAE56" s="687"/>
      <c r="RAF56" s="687"/>
      <c r="RAG56" s="687"/>
      <c r="RAH56" s="687"/>
      <c r="RAI56" s="687"/>
      <c r="RAJ56" s="687"/>
      <c r="RAK56" s="687"/>
      <c r="RAL56" s="687"/>
      <c r="RAM56" s="687"/>
      <c r="RAN56" s="687"/>
      <c r="RAO56" s="687"/>
      <c r="RAP56" s="687"/>
      <c r="RAQ56" s="687"/>
      <c r="RAR56" s="687"/>
      <c r="RAS56" s="687"/>
      <c r="RAT56" s="687"/>
      <c r="RAU56" s="687"/>
      <c r="RAV56" s="687"/>
      <c r="RAW56" s="687"/>
      <c r="RAX56" s="687"/>
      <c r="RAY56" s="687"/>
      <c r="RAZ56" s="687"/>
      <c r="RBA56" s="687"/>
      <c r="RBB56" s="687"/>
      <c r="RBC56" s="687"/>
      <c r="RBD56" s="687"/>
      <c r="RBE56" s="687"/>
      <c r="RBF56" s="687"/>
      <c r="RBG56" s="687"/>
      <c r="RBH56" s="687"/>
      <c r="RBI56" s="687"/>
      <c r="RBJ56" s="687"/>
      <c r="RBK56" s="687"/>
      <c r="RBL56" s="687"/>
      <c r="RBM56" s="687"/>
      <c r="RBN56" s="687"/>
      <c r="RBO56" s="687"/>
      <c r="RBP56" s="687"/>
      <c r="RBQ56" s="687"/>
      <c r="RBR56" s="687"/>
      <c r="RBS56" s="687"/>
      <c r="RBT56" s="687"/>
      <c r="RBU56" s="687"/>
      <c r="RBV56" s="687"/>
      <c r="RBW56" s="687"/>
      <c r="RBX56" s="687"/>
      <c r="RBY56" s="687"/>
      <c r="RBZ56" s="687"/>
      <c r="RCA56" s="687"/>
      <c r="RCB56" s="687"/>
      <c r="RCC56" s="687"/>
      <c r="RCD56" s="687"/>
      <c r="RCE56" s="687"/>
      <c r="RCF56" s="687"/>
      <c r="RCG56" s="687"/>
      <c r="RCH56" s="687"/>
      <c r="RCI56" s="687"/>
      <c r="RCJ56" s="687"/>
      <c r="RCK56" s="687"/>
      <c r="RCL56" s="687"/>
      <c r="RCM56" s="687"/>
      <c r="RCN56" s="687"/>
      <c r="RCO56" s="687"/>
      <c r="RCP56" s="687"/>
      <c r="RCQ56" s="687"/>
      <c r="RCR56" s="687"/>
      <c r="RCS56" s="687"/>
      <c r="RCT56" s="687"/>
      <c r="RCU56" s="687"/>
      <c r="RCV56" s="687"/>
      <c r="RCW56" s="687"/>
      <c r="RCX56" s="687"/>
      <c r="RCY56" s="687"/>
      <c r="RCZ56" s="687"/>
      <c r="RDA56" s="687"/>
      <c r="RDB56" s="687"/>
      <c r="RDC56" s="687"/>
      <c r="RDD56" s="687"/>
      <c r="RDE56" s="687"/>
      <c r="RDF56" s="687"/>
      <c r="RDG56" s="687"/>
      <c r="RDH56" s="687"/>
      <c r="RDI56" s="687"/>
      <c r="RDJ56" s="687"/>
      <c r="RDK56" s="687"/>
      <c r="RDL56" s="687"/>
      <c r="RDM56" s="687"/>
      <c r="RDN56" s="687"/>
      <c r="RDO56" s="687"/>
      <c r="RDP56" s="687"/>
      <c r="RDQ56" s="687"/>
      <c r="RDR56" s="687"/>
      <c r="RDS56" s="687"/>
      <c r="RDT56" s="687"/>
      <c r="RDU56" s="687"/>
      <c r="RDV56" s="687"/>
      <c r="RDW56" s="687"/>
      <c r="RDX56" s="687"/>
      <c r="RDY56" s="687"/>
      <c r="RDZ56" s="687"/>
      <c r="REA56" s="687"/>
      <c r="REB56" s="687"/>
      <c r="REC56" s="687"/>
      <c r="RED56" s="687"/>
      <c r="REE56" s="687"/>
      <c r="REF56" s="687"/>
      <c r="REG56" s="687"/>
      <c r="REH56" s="687"/>
      <c r="REI56" s="687"/>
      <c r="REJ56" s="687"/>
      <c r="REK56" s="687"/>
      <c r="REL56" s="687"/>
      <c r="REM56" s="687"/>
      <c r="REN56" s="687"/>
      <c r="REO56" s="687"/>
      <c r="REP56" s="687"/>
      <c r="REQ56" s="687"/>
      <c r="RER56" s="687"/>
      <c r="RES56" s="687"/>
      <c r="RET56" s="687"/>
      <c r="REU56" s="687"/>
      <c r="REV56" s="687"/>
      <c r="REW56" s="687"/>
      <c r="REX56" s="687"/>
      <c r="REY56" s="687"/>
      <c r="REZ56" s="687"/>
      <c r="RFA56" s="687"/>
      <c r="RFB56" s="687"/>
      <c r="RFC56" s="687"/>
      <c r="RFD56" s="687"/>
      <c r="RFE56" s="687"/>
      <c r="RFF56" s="687"/>
      <c r="RFG56" s="687"/>
      <c r="RFH56" s="687"/>
      <c r="RFI56" s="687"/>
      <c r="RFJ56" s="687"/>
      <c r="RFK56" s="687"/>
      <c r="RFL56" s="687"/>
      <c r="RFM56" s="687"/>
      <c r="RFN56" s="687"/>
      <c r="RFO56" s="687"/>
      <c r="RFP56" s="687"/>
      <c r="RFQ56" s="687"/>
      <c r="RFR56" s="687"/>
      <c r="RFS56" s="687"/>
      <c r="RFT56" s="687"/>
      <c r="RFU56" s="687"/>
      <c r="RFV56" s="687"/>
      <c r="RFW56" s="687"/>
      <c r="RFX56" s="687"/>
      <c r="RFY56" s="687"/>
      <c r="RFZ56" s="687"/>
      <c r="RGA56" s="687"/>
      <c r="RGB56" s="687"/>
      <c r="RGC56" s="687"/>
      <c r="RGD56" s="687"/>
      <c r="RGE56" s="687"/>
      <c r="RGF56" s="687"/>
      <c r="RGG56" s="687"/>
      <c r="RGH56" s="687"/>
      <c r="RGI56" s="687"/>
      <c r="RGJ56" s="687"/>
      <c r="RGK56" s="687"/>
      <c r="RGL56" s="687"/>
      <c r="RGM56" s="687"/>
      <c r="RGN56" s="687"/>
      <c r="RGO56" s="687"/>
      <c r="RGP56" s="687"/>
      <c r="RGQ56" s="687"/>
      <c r="RGR56" s="687"/>
      <c r="RGS56" s="687"/>
      <c r="RGT56" s="687"/>
      <c r="RGU56" s="687"/>
      <c r="RGV56" s="687"/>
      <c r="RGW56" s="687"/>
      <c r="RGX56" s="687"/>
      <c r="RGY56" s="687"/>
      <c r="RGZ56" s="687"/>
      <c r="RHA56" s="687"/>
      <c r="RHB56" s="687"/>
      <c r="RHC56" s="687"/>
      <c r="RHD56" s="687"/>
      <c r="RHE56" s="687"/>
      <c r="RHF56" s="687"/>
      <c r="RHG56" s="687"/>
      <c r="RHH56" s="687"/>
      <c r="RHI56" s="687"/>
      <c r="RHJ56" s="687"/>
      <c r="RHK56" s="687"/>
      <c r="RHL56" s="687"/>
      <c r="RHM56" s="687"/>
      <c r="RHN56" s="687"/>
      <c r="RHO56" s="687"/>
      <c r="RHP56" s="687"/>
      <c r="RHQ56" s="687"/>
      <c r="RHR56" s="687"/>
      <c r="RHS56" s="687"/>
      <c r="RHT56" s="687"/>
      <c r="RHU56" s="687"/>
      <c r="RHV56" s="687"/>
      <c r="RHW56" s="687"/>
      <c r="RHX56" s="687"/>
      <c r="RHY56" s="687"/>
      <c r="RHZ56" s="687"/>
      <c r="RIA56" s="687"/>
      <c r="RIB56" s="687"/>
      <c r="RIC56" s="687"/>
      <c r="RID56" s="687"/>
      <c r="RIE56" s="687"/>
      <c r="RIF56" s="687"/>
      <c r="RIG56" s="687"/>
      <c r="RIH56" s="687"/>
      <c r="RII56" s="687"/>
      <c r="RIJ56" s="687"/>
      <c r="RIK56" s="687"/>
      <c r="RIL56" s="687"/>
      <c r="RIM56" s="687"/>
      <c r="RIN56" s="687"/>
      <c r="RIO56" s="687"/>
      <c r="RIP56" s="687"/>
      <c r="RIQ56" s="687"/>
      <c r="RIR56" s="687"/>
      <c r="RIS56" s="687"/>
      <c r="RIT56" s="687"/>
      <c r="RIU56" s="687"/>
      <c r="RIV56" s="687"/>
      <c r="RIW56" s="687"/>
      <c r="RIX56" s="687"/>
      <c r="RIY56" s="687"/>
      <c r="RIZ56" s="687"/>
      <c r="RJA56" s="687"/>
      <c r="RJB56" s="687"/>
      <c r="RJC56" s="687"/>
      <c r="RJD56" s="687"/>
      <c r="RJE56" s="687"/>
      <c r="RJF56" s="687"/>
      <c r="RJG56" s="687"/>
      <c r="RJH56" s="687"/>
      <c r="RJI56" s="687"/>
      <c r="RJJ56" s="687"/>
      <c r="RJK56" s="687"/>
      <c r="RJL56" s="687"/>
      <c r="RJM56" s="687"/>
      <c r="RJN56" s="687"/>
      <c r="RJO56" s="687"/>
      <c r="RJP56" s="687"/>
      <c r="RJQ56" s="687"/>
      <c r="RJR56" s="687"/>
      <c r="RJS56" s="687"/>
      <c r="RJT56" s="687"/>
      <c r="RJU56" s="687"/>
      <c r="RJV56" s="687"/>
      <c r="RJW56" s="687"/>
      <c r="RJX56" s="687"/>
      <c r="RJY56" s="687"/>
      <c r="RJZ56" s="687"/>
      <c r="RKA56" s="687"/>
      <c r="RKB56" s="687"/>
      <c r="RKC56" s="687"/>
      <c r="RKD56" s="687"/>
      <c r="RKE56" s="687"/>
      <c r="RKF56" s="687"/>
      <c r="RKG56" s="687"/>
      <c r="RKH56" s="687"/>
      <c r="RKI56" s="687"/>
      <c r="RKJ56" s="687"/>
      <c r="RKK56" s="687"/>
      <c r="RKL56" s="687"/>
      <c r="RKM56" s="687"/>
      <c r="RKN56" s="687"/>
      <c r="RKO56" s="687"/>
      <c r="RKP56" s="687"/>
      <c r="RKQ56" s="687"/>
      <c r="RKR56" s="687"/>
      <c r="RKS56" s="687"/>
      <c r="RKT56" s="687"/>
      <c r="RKU56" s="687"/>
      <c r="RKV56" s="687"/>
      <c r="RKW56" s="687"/>
      <c r="RKX56" s="687"/>
      <c r="RKY56" s="687"/>
      <c r="RKZ56" s="687"/>
      <c r="RLA56" s="687"/>
      <c r="RLB56" s="687"/>
      <c r="RLC56" s="687"/>
      <c r="RLD56" s="687"/>
      <c r="RLE56" s="687"/>
      <c r="RLF56" s="687"/>
      <c r="RLG56" s="687"/>
      <c r="RLH56" s="687"/>
      <c r="RLI56" s="687"/>
      <c r="RLJ56" s="687"/>
      <c r="RLK56" s="687"/>
      <c r="RLL56" s="687"/>
      <c r="RLM56" s="687"/>
      <c r="RLN56" s="687"/>
      <c r="RLO56" s="687"/>
      <c r="RLP56" s="687"/>
      <c r="RLQ56" s="687"/>
      <c r="RLR56" s="687"/>
      <c r="RLS56" s="687"/>
      <c r="RLT56" s="687"/>
      <c r="RLU56" s="687"/>
      <c r="RLV56" s="687"/>
      <c r="RLW56" s="687"/>
      <c r="RLX56" s="687"/>
      <c r="RLY56" s="687"/>
      <c r="RLZ56" s="687"/>
      <c r="RMA56" s="687"/>
      <c r="RMB56" s="687"/>
      <c r="RMC56" s="687"/>
      <c r="RMD56" s="687"/>
      <c r="RME56" s="687"/>
      <c r="RMF56" s="687"/>
      <c r="RMG56" s="687"/>
      <c r="RMH56" s="687"/>
      <c r="RMI56" s="687"/>
      <c r="RMJ56" s="687"/>
      <c r="RMK56" s="687"/>
      <c r="RML56" s="687"/>
      <c r="RMM56" s="687"/>
      <c r="RMN56" s="687"/>
      <c r="RMO56" s="687"/>
      <c r="RMP56" s="687"/>
      <c r="RMQ56" s="687"/>
      <c r="RMR56" s="687"/>
      <c r="RMS56" s="687"/>
      <c r="RMT56" s="687"/>
      <c r="RMU56" s="687"/>
      <c r="RMV56" s="687"/>
      <c r="RMW56" s="687"/>
      <c r="RMX56" s="687"/>
      <c r="RMY56" s="687"/>
      <c r="RMZ56" s="687"/>
      <c r="RNA56" s="687"/>
      <c r="RNB56" s="687"/>
      <c r="RNC56" s="687"/>
      <c r="RND56" s="687"/>
      <c r="RNE56" s="687"/>
      <c r="RNF56" s="687"/>
      <c r="RNG56" s="687"/>
      <c r="RNH56" s="687"/>
      <c r="RNI56" s="687"/>
      <c r="RNJ56" s="687"/>
      <c r="RNK56" s="687"/>
      <c r="RNL56" s="687"/>
      <c r="RNM56" s="687"/>
      <c r="RNN56" s="687"/>
      <c r="RNO56" s="687"/>
      <c r="RNP56" s="687"/>
      <c r="RNQ56" s="687"/>
      <c r="RNR56" s="687"/>
      <c r="RNS56" s="687"/>
      <c r="RNT56" s="687"/>
      <c r="RNU56" s="687"/>
      <c r="RNV56" s="687"/>
      <c r="RNW56" s="687"/>
      <c r="RNX56" s="687"/>
      <c r="RNY56" s="687"/>
      <c r="RNZ56" s="687"/>
      <c r="ROA56" s="687"/>
      <c r="ROB56" s="687"/>
      <c r="ROC56" s="687"/>
      <c r="ROD56" s="687"/>
      <c r="ROE56" s="687"/>
      <c r="ROF56" s="687"/>
      <c r="ROG56" s="687"/>
      <c r="ROH56" s="687"/>
      <c r="ROI56" s="687"/>
      <c r="ROJ56" s="687"/>
      <c r="ROK56" s="687"/>
      <c r="ROL56" s="687"/>
      <c r="ROM56" s="687"/>
      <c r="RON56" s="687"/>
      <c r="ROO56" s="687"/>
      <c r="ROP56" s="687"/>
      <c r="ROQ56" s="687"/>
      <c r="ROR56" s="687"/>
      <c r="ROS56" s="687"/>
      <c r="ROT56" s="687"/>
      <c r="ROU56" s="687"/>
      <c r="ROV56" s="687"/>
      <c r="ROW56" s="687"/>
      <c r="ROX56" s="687"/>
      <c r="ROY56" s="687"/>
      <c r="ROZ56" s="687"/>
      <c r="RPA56" s="687"/>
      <c r="RPB56" s="687"/>
      <c r="RPC56" s="687"/>
      <c r="RPD56" s="687"/>
      <c r="RPE56" s="687"/>
      <c r="RPF56" s="687"/>
      <c r="RPG56" s="687"/>
      <c r="RPH56" s="687"/>
      <c r="RPI56" s="687"/>
      <c r="RPJ56" s="687"/>
      <c r="RPK56" s="687"/>
      <c r="RPL56" s="687"/>
      <c r="RPM56" s="687"/>
      <c r="RPN56" s="687"/>
      <c r="RPO56" s="687"/>
      <c r="RPP56" s="687"/>
      <c r="RPQ56" s="687"/>
      <c r="RPR56" s="687"/>
      <c r="RPS56" s="687"/>
      <c r="RPT56" s="687"/>
      <c r="RPU56" s="687"/>
      <c r="RPV56" s="687"/>
      <c r="RPW56" s="687"/>
      <c r="RPX56" s="687"/>
      <c r="RPY56" s="687"/>
      <c r="RPZ56" s="687"/>
      <c r="RQA56" s="687"/>
      <c r="RQB56" s="687"/>
      <c r="RQC56" s="687"/>
      <c r="RQD56" s="687"/>
      <c r="RQE56" s="687"/>
      <c r="RQF56" s="687"/>
      <c r="RQG56" s="687"/>
      <c r="RQH56" s="687"/>
      <c r="RQI56" s="687"/>
      <c r="RQJ56" s="687"/>
      <c r="RQK56" s="687"/>
      <c r="RQL56" s="687"/>
      <c r="RQM56" s="687"/>
      <c r="RQN56" s="687"/>
      <c r="RQO56" s="687"/>
      <c r="RQP56" s="687"/>
      <c r="RQQ56" s="687"/>
      <c r="RQR56" s="687"/>
      <c r="RQS56" s="687"/>
      <c r="RQT56" s="687"/>
      <c r="RQU56" s="687"/>
      <c r="RQV56" s="687"/>
      <c r="RQW56" s="687"/>
      <c r="RQX56" s="687"/>
      <c r="RQY56" s="687"/>
      <c r="RQZ56" s="687"/>
      <c r="RRA56" s="687"/>
      <c r="RRB56" s="687"/>
      <c r="RRC56" s="687"/>
      <c r="RRD56" s="687"/>
      <c r="RRE56" s="687"/>
      <c r="RRF56" s="687"/>
      <c r="RRG56" s="687"/>
      <c r="RRH56" s="687"/>
      <c r="RRI56" s="687"/>
      <c r="RRJ56" s="687"/>
      <c r="RRK56" s="687"/>
      <c r="RRL56" s="687"/>
      <c r="RRM56" s="687"/>
      <c r="RRN56" s="687"/>
      <c r="RRO56" s="687"/>
      <c r="RRP56" s="687"/>
      <c r="RRQ56" s="687"/>
      <c r="RRR56" s="687"/>
      <c r="RRS56" s="687"/>
      <c r="RRT56" s="687"/>
      <c r="RRU56" s="687"/>
      <c r="RRV56" s="687"/>
      <c r="RRW56" s="687"/>
      <c r="RRX56" s="687"/>
      <c r="RRY56" s="687"/>
      <c r="RRZ56" s="687"/>
      <c r="RSA56" s="687"/>
      <c r="RSB56" s="687"/>
      <c r="RSC56" s="687"/>
      <c r="RSD56" s="687"/>
      <c r="RSE56" s="687"/>
      <c r="RSF56" s="687"/>
      <c r="RSG56" s="687"/>
      <c r="RSH56" s="687"/>
      <c r="RSI56" s="687"/>
      <c r="RSJ56" s="687"/>
      <c r="RSK56" s="687"/>
      <c r="RSL56" s="687"/>
      <c r="RSM56" s="687"/>
      <c r="RSN56" s="687"/>
      <c r="RSO56" s="687"/>
      <c r="RSP56" s="687"/>
      <c r="RSQ56" s="687"/>
      <c r="RSR56" s="687"/>
      <c r="RSS56" s="687"/>
      <c r="RST56" s="687"/>
      <c r="RSU56" s="687"/>
      <c r="RSV56" s="687"/>
      <c r="RSW56" s="687"/>
      <c r="RSX56" s="687"/>
      <c r="RSY56" s="687"/>
      <c r="RSZ56" s="687"/>
      <c r="RTA56" s="687"/>
      <c r="RTB56" s="687"/>
      <c r="RTC56" s="687"/>
      <c r="RTD56" s="687"/>
      <c r="RTE56" s="687"/>
      <c r="RTF56" s="687"/>
      <c r="RTG56" s="687"/>
      <c r="RTH56" s="687"/>
      <c r="RTI56" s="687"/>
      <c r="RTJ56" s="687"/>
      <c r="RTK56" s="687"/>
      <c r="RTL56" s="687"/>
      <c r="RTM56" s="687"/>
      <c r="RTN56" s="687"/>
      <c r="RTO56" s="687"/>
      <c r="RTP56" s="687"/>
      <c r="RTQ56" s="687"/>
      <c r="RTR56" s="687"/>
      <c r="RTS56" s="687"/>
      <c r="RTT56" s="687"/>
      <c r="RTU56" s="687"/>
      <c r="RTV56" s="687"/>
      <c r="RTW56" s="687"/>
      <c r="RTX56" s="687"/>
      <c r="RTY56" s="687"/>
      <c r="RTZ56" s="687"/>
      <c r="RUA56" s="687"/>
      <c r="RUB56" s="687"/>
      <c r="RUC56" s="687"/>
      <c r="RUD56" s="687"/>
      <c r="RUE56" s="687"/>
      <c r="RUF56" s="687"/>
      <c r="RUG56" s="687"/>
      <c r="RUH56" s="687"/>
      <c r="RUI56" s="687"/>
      <c r="RUJ56" s="687"/>
      <c r="RUK56" s="687"/>
      <c r="RUL56" s="687"/>
      <c r="RUM56" s="687"/>
      <c r="RUN56" s="687"/>
      <c r="RUO56" s="687"/>
      <c r="RUP56" s="687"/>
      <c r="RUQ56" s="687"/>
      <c r="RUR56" s="687"/>
      <c r="RUS56" s="687"/>
      <c r="RUT56" s="687"/>
      <c r="RUU56" s="687"/>
      <c r="RUV56" s="687"/>
      <c r="RUW56" s="687"/>
      <c r="RUX56" s="687"/>
      <c r="RUY56" s="687"/>
      <c r="RUZ56" s="687"/>
      <c r="RVA56" s="687"/>
      <c r="RVB56" s="687"/>
      <c r="RVC56" s="687"/>
      <c r="RVD56" s="687"/>
      <c r="RVE56" s="687"/>
      <c r="RVF56" s="687"/>
      <c r="RVG56" s="687"/>
      <c r="RVH56" s="687"/>
      <c r="RVI56" s="687"/>
      <c r="RVJ56" s="687"/>
      <c r="RVK56" s="687"/>
      <c r="RVL56" s="687"/>
      <c r="RVM56" s="687"/>
      <c r="RVN56" s="687"/>
      <c r="RVO56" s="687"/>
      <c r="RVP56" s="687"/>
      <c r="RVQ56" s="687"/>
      <c r="RVR56" s="687"/>
      <c r="RVS56" s="687"/>
      <c r="RVT56" s="687"/>
      <c r="RVU56" s="687"/>
      <c r="RVV56" s="687"/>
      <c r="RVW56" s="687"/>
      <c r="RVX56" s="687"/>
      <c r="RVY56" s="687"/>
      <c r="RVZ56" s="687"/>
      <c r="RWA56" s="687"/>
      <c r="RWB56" s="687"/>
      <c r="RWC56" s="687"/>
      <c r="RWD56" s="687"/>
      <c r="RWE56" s="687"/>
      <c r="RWF56" s="687"/>
      <c r="RWG56" s="687"/>
      <c r="RWH56" s="687"/>
      <c r="RWI56" s="687"/>
      <c r="RWJ56" s="687"/>
      <c r="RWK56" s="687"/>
      <c r="RWL56" s="687"/>
      <c r="RWM56" s="687"/>
      <c r="RWN56" s="687"/>
      <c r="RWO56" s="687"/>
      <c r="RWP56" s="687"/>
      <c r="RWQ56" s="687"/>
      <c r="RWR56" s="687"/>
      <c r="RWS56" s="687"/>
      <c r="RWT56" s="687"/>
      <c r="RWU56" s="687"/>
      <c r="RWV56" s="687"/>
      <c r="RWW56" s="687"/>
      <c r="RWX56" s="687"/>
      <c r="RWY56" s="687"/>
      <c r="RWZ56" s="687"/>
      <c r="RXA56" s="687"/>
      <c r="RXB56" s="687"/>
      <c r="RXC56" s="687"/>
      <c r="RXD56" s="687"/>
      <c r="RXE56" s="687"/>
      <c r="RXF56" s="687"/>
      <c r="RXG56" s="687"/>
      <c r="RXH56" s="687"/>
      <c r="RXI56" s="687"/>
      <c r="RXJ56" s="687"/>
      <c r="RXK56" s="687"/>
      <c r="RXL56" s="687"/>
      <c r="RXM56" s="687"/>
      <c r="RXN56" s="687"/>
      <c r="RXO56" s="687"/>
      <c r="RXP56" s="687"/>
      <c r="RXQ56" s="687"/>
      <c r="RXR56" s="687"/>
      <c r="RXS56" s="687"/>
      <c r="RXT56" s="687"/>
      <c r="RXU56" s="687"/>
      <c r="RXV56" s="687"/>
      <c r="RXW56" s="687"/>
      <c r="RXX56" s="687"/>
      <c r="RXY56" s="687"/>
      <c r="RXZ56" s="687"/>
      <c r="RYA56" s="687"/>
      <c r="RYB56" s="687"/>
      <c r="RYC56" s="687"/>
      <c r="RYD56" s="687"/>
      <c r="RYE56" s="687"/>
      <c r="RYF56" s="687"/>
      <c r="RYG56" s="687"/>
      <c r="RYH56" s="687"/>
      <c r="RYI56" s="687"/>
      <c r="RYJ56" s="687"/>
      <c r="RYK56" s="687"/>
      <c r="RYL56" s="687"/>
      <c r="RYM56" s="687"/>
      <c r="RYN56" s="687"/>
      <c r="RYO56" s="687"/>
      <c r="RYP56" s="687"/>
      <c r="RYQ56" s="687"/>
      <c r="RYR56" s="687"/>
      <c r="RYS56" s="687"/>
      <c r="RYT56" s="687"/>
      <c r="RYU56" s="687"/>
      <c r="RYV56" s="687"/>
      <c r="RYW56" s="687"/>
      <c r="RYX56" s="687"/>
      <c r="RYY56" s="687"/>
      <c r="RYZ56" s="687"/>
      <c r="RZA56" s="687"/>
      <c r="RZB56" s="687"/>
      <c r="RZC56" s="687"/>
      <c r="RZD56" s="687"/>
      <c r="RZE56" s="687"/>
      <c r="RZF56" s="687"/>
      <c r="RZG56" s="687"/>
      <c r="RZH56" s="687"/>
      <c r="RZI56" s="687"/>
      <c r="RZJ56" s="687"/>
      <c r="RZK56" s="687"/>
      <c r="RZL56" s="687"/>
      <c r="RZM56" s="687"/>
      <c r="RZN56" s="687"/>
      <c r="RZO56" s="687"/>
      <c r="RZP56" s="687"/>
      <c r="RZQ56" s="687"/>
      <c r="RZR56" s="687"/>
      <c r="RZS56" s="687"/>
      <c r="RZT56" s="687"/>
      <c r="RZU56" s="687"/>
      <c r="RZV56" s="687"/>
      <c r="RZW56" s="687"/>
      <c r="RZX56" s="687"/>
      <c r="RZY56" s="687"/>
      <c r="RZZ56" s="687"/>
      <c r="SAA56" s="687"/>
      <c r="SAB56" s="687"/>
      <c r="SAC56" s="687"/>
      <c r="SAD56" s="687"/>
      <c r="SAE56" s="687"/>
      <c r="SAF56" s="687"/>
      <c r="SAG56" s="687"/>
      <c r="SAH56" s="687"/>
      <c r="SAI56" s="687"/>
      <c r="SAJ56" s="687"/>
      <c r="SAK56" s="687"/>
      <c r="SAL56" s="687"/>
      <c r="SAM56" s="687"/>
      <c r="SAN56" s="687"/>
      <c r="SAO56" s="687"/>
      <c r="SAP56" s="687"/>
      <c r="SAQ56" s="687"/>
      <c r="SAR56" s="687"/>
      <c r="SAS56" s="687"/>
      <c r="SAT56" s="687"/>
      <c r="SAU56" s="687"/>
      <c r="SAV56" s="687"/>
      <c r="SAW56" s="687"/>
      <c r="SAX56" s="687"/>
      <c r="SAY56" s="687"/>
      <c r="SAZ56" s="687"/>
      <c r="SBA56" s="687"/>
      <c r="SBB56" s="687"/>
      <c r="SBC56" s="687"/>
      <c r="SBD56" s="687"/>
      <c r="SBE56" s="687"/>
      <c r="SBF56" s="687"/>
      <c r="SBG56" s="687"/>
      <c r="SBH56" s="687"/>
      <c r="SBI56" s="687"/>
      <c r="SBJ56" s="687"/>
      <c r="SBK56" s="687"/>
      <c r="SBL56" s="687"/>
      <c r="SBM56" s="687"/>
      <c r="SBN56" s="687"/>
      <c r="SBO56" s="687"/>
      <c r="SBP56" s="687"/>
      <c r="SBQ56" s="687"/>
      <c r="SBR56" s="687"/>
      <c r="SBS56" s="687"/>
      <c r="SBT56" s="687"/>
      <c r="SBU56" s="687"/>
      <c r="SBV56" s="687"/>
      <c r="SBW56" s="687"/>
      <c r="SBX56" s="687"/>
      <c r="SBY56" s="687"/>
      <c r="SBZ56" s="687"/>
      <c r="SCA56" s="687"/>
      <c r="SCB56" s="687"/>
      <c r="SCC56" s="687"/>
      <c r="SCD56" s="687"/>
      <c r="SCE56" s="687"/>
      <c r="SCF56" s="687"/>
      <c r="SCG56" s="687"/>
      <c r="SCH56" s="687"/>
      <c r="SCI56" s="687"/>
      <c r="SCJ56" s="687"/>
      <c r="SCK56" s="687"/>
      <c r="SCL56" s="687"/>
      <c r="SCM56" s="687"/>
      <c r="SCN56" s="687"/>
      <c r="SCO56" s="687"/>
      <c r="SCP56" s="687"/>
      <c r="SCQ56" s="687"/>
      <c r="SCR56" s="687"/>
      <c r="SCS56" s="687"/>
      <c r="SCT56" s="687"/>
      <c r="SCU56" s="687"/>
      <c r="SCV56" s="687"/>
      <c r="SCW56" s="687"/>
      <c r="SCX56" s="687"/>
      <c r="SCY56" s="687"/>
      <c r="SCZ56" s="687"/>
      <c r="SDA56" s="687"/>
      <c r="SDB56" s="687"/>
      <c r="SDC56" s="687"/>
      <c r="SDD56" s="687"/>
      <c r="SDE56" s="687"/>
      <c r="SDF56" s="687"/>
      <c r="SDG56" s="687"/>
      <c r="SDH56" s="687"/>
      <c r="SDI56" s="687"/>
      <c r="SDJ56" s="687"/>
      <c r="SDK56" s="687"/>
      <c r="SDL56" s="687"/>
      <c r="SDM56" s="687"/>
      <c r="SDN56" s="687"/>
      <c r="SDO56" s="687"/>
      <c r="SDP56" s="687"/>
      <c r="SDQ56" s="687"/>
      <c r="SDR56" s="687"/>
      <c r="SDS56" s="687"/>
      <c r="SDT56" s="687"/>
      <c r="SDU56" s="687"/>
      <c r="SDV56" s="687"/>
      <c r="SDW56" s="687"/>
      <c r="SDX56" s="687"/>
      <c r="SDY56" s="687"/>
      <c r="SDZ56" s="687"/>
      <c r="SEA56" s="687"/>
      <c r="SEB56" s="687"/>
      <c r="SEC56" s="687"/>
      <c r="SED56" s="687"/>
      <c r="SEE56" s="687"/>
      <c r="SEF56" s="687"/>
      <c r="SEG56" s="687"/>
      <c r="SEH56" s="687"/>
      <c r="SEI56" s="687"/>
      <c r="SEJ56" s="687"/>
      <c r="SEK56" s="687"/>
      <c r="SEL56" s="687"/>
      <c r="SEM56" s="687"/>
      <c r="SEN56" s="687"/>
      <c r="SEO56" s="687"/>
      <c r="SEP56" s="687"/>
      <c r="SEQ56" s="687"/>
      <c r="SER56" s="687"/>
      <c r="SES56" s="687"/>
      <c r="SET56" s="687"/>
      <c r="SEU56" s="687"/>
      <c r="SEV56" s="687"/>
      <c r="SEW56" s="687"/>
      <c r="SEX56" s="687"/>
      <c r="SEY56" s="687"/>
      <c r="SEZ56" s="687"/>
      <c r="SFA56" s="687"/>
      <c r="SFB56" s="687"/>
      <c r="SFC56" s="687"/>
      <c r="SFD56" s="687"/>
      <c r="SFE56" s="687"/>
      <c r="SFF56" s="687"/>
      <c r="SFG56" s="687"/>
      <c r="SFH56" s="687"/>
      <c r="SFI56" s="687"/>
      <c r="SFJ56" s="687"/>
      <c r="SFK56" s="687"/>
      <c r="SFL56" s="687"/>
      <c r="SFM56" s="687"/>
      <c r="SFN56" s="687"/>
      <c r="SFO56" s="687"/>
      <c r="SFP56" s="687"/>
      <c r="SFQ56" s="687"/>
      <c r="SFR56" s="687"/>
      <c r="SFS56" s="687"/>
      <c r="SFT56" s="687"/>
      <c r="SFU56" s="687"/>
      <c r="SFV56" s="687"/>
      <c r="SFW56" s="687"/>
      <c r="SFX56" s="687"/>
      <c r="SFY56" s="687"/>
      <c r="SFZ56" s="687"/>
      <c r="SGA56" s="687"/>
      <c r="SGB56" s="687"/>
      <c r="SGC56" s="687"/>
      <c r="SGD56" s="687"/>
      <c r="SGE56" s="687"/>
      <c r="SGF56" s="687"/>
      <c r="SGG56" s="687"/>
      <c r="SGH56" s="687"/>
      <c r="SGI56" s="687"/>
      <c r="SGJ56" s="687"/>
      <c r="SGK56" s="687"/>
      <c r="SGL56" s="687"/>
      <c r="SGM56" s="687"/>
      <c r="SGN56" s="687"/>
      <c r="SGO56" s="687"/>
      <c r="SGP56" s="687"/>
      <c r="SGQ56" s="687"/>
      <c r="SGR56" s="687"/>
      <c r="SGS56" s="687"/>
      <c r="SGT56" s="687"/>
      <c r="SGU56" s="687"/>
      <c r="SGV56" s="687"/>
      <c r="SGW56" s="687"/>
      <c r="SGX56" s="687"/>
      <c r="SGY56" s="687"/>
      <c r="SGZ56" s="687"/>
      <c r="SHA56" s="687"/>
      <c r="SHB56" s="687"/>
      <c r="SHC56" s="687"/>
      <c r="SHD56" s="687"/>
      <c r="SHE56" s="687"/>
      <c r="SHF56" s="687"/>
      <c r="SHG56" s="687"/>
      <c r="SHH56" s="687"/>
      <c r="SHI56" s="687"/>
      <c r="SHJ56" s="687"/>
      <c r="SHK56" s="687"/>
      <c r="SHL56" s="687"/>
      <c r="SHM56" s="687"/>
      <c r="SHN56" s="687"/>
      <c r="SHO56" s="687"/>
      <c r="SHP56" s="687"/>
      <c r="SHQ56" s="687"/>
      <c r="SHR56" s="687"/>
      <c r="SHS56" s="687"/>
      <c r="SHT56" s="687"/>
      <c r="SHU56" s="687"/>
      <c r="SHV56" s="687"/>
      <c r="SHW56" s="687"/>
      <c r="SHX56" s="687"/>
      <c r="SHY56" s="687"/>
      <c r="SHZ56" s="687"/>
      <c r="SIA56" s="687"/>
      <c r="SIB56" s="687"/>
      <c r="SIC56" s="687"/>
      <c r="SID56" s="687"/>
      <c r="SIE56" s="687"/>
      <c r="SIF56" s="687"/>
      <c r="SIG56" s="687"/>
      <c r="SIH56" s="687"/>
      <c r="SII56" s="687"/>
      <c r="SIJ56" s="687"/>
      <c r="SIK56" s="687"/>
      <c r="SIL56" s="687"/>
      <c r="SIM56" s="687"/>
      <c r="SIN56" s="687"/>
      <c r="SIO56" s="687"/>
      <c r="SIP56" s="687"/>
      <c r="SIQ56" s="687"/>
      <c r="SIR56" s="687"/>
      <c r="SIS56" s="687"/>
      <c r="SIT56" s="687"/>
      <c r="SIU56" s="687"/>
      <c r="SIV56" s="687"/>
      <c r="SIW56" s="687"/>
      <c r="SIX56" s="687"/>
      <c r="SIY56" s="687"/>
      <c r="SIZ56" s="687"/>
      <c r="SJA56" s="687"/>
      <c r="SJB56" s="687"/>
      <c r="SJC56" s="687"/>
      <c r="SJD56" s="687"/>
      <c r="SJE56" s="687"/>
      <c r="SJF56" s="687"/>
      <c r="SJG56" s="687"/>
      <c r="SJH56" s="687"/>
      <c r="SJI56" s="687"/>
      <c r="SJJ56" s="687"/>
      <c r="SJK56" s="687"/>
      <c r="SJL56" s="687"/>
      <c r="SJM56" s="687"/>
      <c r="SJN56" s="687"/>
      <c r="SJO56" s="687"/>
      <c r="SJP56" s="687"/>
      <c r="SJQ56" s="687"/>
      <c r="SJR56" s="687"/>
      <c r="SJS56" s="687"/>
      <c r="SJT56" s="687"/>
      <c r="SJU56" s="687"/>
      <c r="SJV56" s="687"/>
      <c r="SJW56" s="687"/>
      <c r="SJX56" s="687"/>
      <c r="SJY56" s="687"/>
      <c r="SJZ56" s="687"/>
      <c r="SKA56" s="687"/>
      <c r="SKB56" s="687"/>
      <c r="SKC56" s="687"/>
      <c r="SKD56" s="687"/>
      <c r="SKE56" s="687"/>
      <c r="SKF56" s="687"/>
      <c r="SKG56" s="687"/>
      <c r="SKH56" s="687"/>
      <c r="SKI56" s="687"/>
      <c r="SKJ56" s="687"/>
      <c r="SKK56" s="687"/>
      <c r="SKL56" s="687"/>
      <c r="SKM56" s="687"/>
      <c r="SKN56" s="687"/>
      <c r="SKO56" s="687"/>
      <c r="SKP56" s="687"/>
      <c r="SKQ56" s="687"/>
      <c r="SKR56" s="687"/>
      <c r="SKS56" s="687"/>
      <c r="SKT56" s="687"/>
      <c r="SKU56" s="687"/>
      <c r="SKV56" s="687"/>
      <c r="SKW56" s="687"/>
      <c r="SKX56" s="687"/>
      <c r="SKY56" s="687"/>
      <c r="SKZ56" s="687"/>
      <c r="SLA56" s="687"/>
      <c r="SLB56" s="687"/>
      <c r="SLC56" s="687"/>
      <c r="SLD56" s="687"/>
      <c r="SLE56" s="687"/>
      <c r="SLF56" s="687"/>
      <c r="SLG56" s="687"/>
      <c r="SLH56" s="687"/>
      <c r="SLI56" s="687"/>
      <c r="SLJ56" s="687"/>
      <c r="SLK56" s="687"/>
      <c r="SLL56" s="687"/>
      <c r="SLM56" s="687"/>
      <c r="SLN56" s="687"/>
      <c r="SLO56" s="687"/>
      <c r="SLP56" s="687"/>
      <c r="SLQ56" s="687"/>
      <c r="SLR56" s="687"/>
      <c r="SLS56" s="687"/>
      <c r="SLT56" s="687"/>
      <c r="SLU56" s="687"/>
      <c r="SLV56" s="687"/>
      <c r="SLW56" s="687"/>
      <c r="SLX56" s="687"/>
      <c r="SLY56" s="687"/>
      <c r="SLZ56" s="687"/>
      <c r="SMA56" s="687"/>
      <c r="SMB56" s="687"/>
      <c r="SMC56" s="687"/>
      <c r="SMD56" s="687"/>
      <c r="SME56" s="687"/>
      <c r="SMF56" s="687"/>
      <c r="SMG56" s="687"/>
      <c r="SMH56" s="687"/>
      <c r="SMI56" s="687"/>
      <c r="SMJ56" s="687"/>
      <c r="SMK56" s="687"/>
      <c r="SML56" s="687"/>
      <c r="SMM56" s="687"/>
      <c r="SMN56" s="687"/>
      <c r="SMO56" s="687"/>
      <c r="SMP56" s="687"/>
      <c r="SMQ56" s="687"/>
      <c r="SMR56" s="687"/>
      <c r="SMS56" s="687"/>
      <c r="SMT56" s="687"/>
      <c r="SMU56" s="687"/>
      <c r="SMV56" s="687"/>
      <c r="SMW56" s="687"/>
      <c r="SMX56" s="687"/>
      <c r="SMY56" s="687"/>
      <c r="SMZ56" s="687"/>
      <c r="SNA56" s="687"/>
      <c r="SNB56" s="687"/>
      <c r="SNC56" s="687"/>
      <c r="SND56" s="687"/>
      <c r="SNE56" s="687"/>
      <c r="SNF56" s="687"/>
      <c r="SNG56" s="687"/>
      <c r="SNH56" s="687"/>
      <c r="SNI56" s="687"/>
      <c r="SNJ56" s="687"/>
      <c r="SNK56" s="687"/>
      <c r="SNL56" s="687"/>
      <c r="SNM56" s="687"/>
      <c r="SNN56" s="687"/>
      <c r="SNO56" s="687"/>
      <c r="SNP56" s="687"/>
      <c r="SNQ56" s="687"/>
      <c r="SNR56" s="687"/>
      <c r="SNS56" s="687"/>
      <c r="SNT56" s="687"/>
      <c r="SNU56" s="687"/>
      <c r="SNV56" s="687"/>
      <c r="SNW56" s="687"/>
      <c r="SNX56" s="687"/>
      <c r="SNY56" s="687"/>
      <c r="SNZ56" s="687"/>
      <c r="SOA56" s="687"/>
      <c r="SOB56" s="687"/>
      <c r="SOC56" s="687"/>
      <c r="SOD56" s="687"/>
      <c r="SOE56" s="687"/>
      <c r="SOF56" s="687"/>
      <c r="SOG56" s="687"/>
      <c r="SOH56" s="687"/>
      <c r="SOI56" s="687"/>
      <c r="SOJ56" s="687"/>
      <c r="SOK56" s="687"/>
      <c r="SOL56" s="687"/>
      <c r="SOM56" s="687"/>
      <c r="SON56" s="687"/>
      <c r="SOO56" s="687"/>
      <c r="SOP56" s="687"/>
      <c r="SOQ56" s="687"/>
      <c r="SOR56" s="687"/>
      <c r="SOS56" s="687"/>
      <c r="SOT56" s="687"/>
      <c r="SOU56" s="687"/>
      <c r="SOV56" s="687"/>
      <c r="SOW56" s="687"/>
      <c r="SOX56" s="687"/>
      <c r="SOY56" s="687"/>
      <c r="SOZ56" s="687"/>
      <c r="SPA56" s="687"/>
      <c r="SPB56" s="687"/>
      <c r="SPC56" s="687"/>
      <c r="SPD56" s="687"/>
      <c r="SPE56" s="687"/>
      <c r="SPF56" s="687"/>
      <c r="SPG56" s="687"/>
      <c r="SPH56" s="687"/>
      <c r="SPI56" s="687"/>
      <c r="SPJ56" s="687"/>
      <c r="SPK56" s="687"/>
      <c r="SPL56" s="687"/>
      <c r="SPM56" s="687"/>
      <c r="SPN56" s="687"/>
      <c r="SPO56" s="687"/>
      <c r="SPP56" s="687"/>
      <c r="SPQ56" s="687"/>
      <c r="SPR56" s="687"/>
      <c r="SPS56" s="687"/>
      <c r="SPT56" s="687"/>
      <c r="SPU56" s="687"/>
      <c r="SPV56" s="687"/>
      <c r="SPW56" s="687"/>
      <c r="SPX56" s="687"/>
      <c r="SPY56" s="687"/>
      <c r="SPZ56" s="687"/>
      <c r="SQA56" s="687"/>
      <c r="SQB56" s="687"/>
      <c r="SQC56" s="687"/>
      <c r="SQD56" s="687"/>
      <c r="SQE56" s="687"/>
      <c r="SQF56" s="687"/>
      <c r="SQG56" s="687"/>
      <c r="SQH56" s="687"/>
      <c r="SQI56" s="687"/>
      <c r="SQJ56" s="687"/>
      <c r="SQK56" s="687"/>
      <c r="SQL56" s="687"/>
      <c r="SQM56" s="687"/>
      <c r="SQN56" s="687"/>
      <c r="SQO56" s="687"/>
      <c r="SQP56" s="687"/>
      <c r="SQQ56" s="687"/>
      <c r="SQR56" s="687"/>
      <c r="SQS56" s="687"/>
      <c r="SQT56" s="687"/>
      <c r="SQU56" s="687"/>
      <c r="SQV56" s="687"/>
      <c r="SQW56" s="687"/>
      <c r="SQX56" s="687"/>
      <c r="SQY56" s="687"/>
      <c r="SQZ56" s="687"/>
      <c r="SRA56" s="687"/>
      <c r="SRB56" s="687"/>
      <c r="SRC56" s="687"/>
      <c r="SRD56" s="687"/>
      <c r="SRE56" s="687"/>
      <c r="SRF56" s="687"/>
      <c r="SRG56" s="687"/>
      <c r="SRH56" s="687"/>
      <c r="SRI56" s="687"/>
      <c r="SRJ56" s="687"/>
      <c r="SRK56" s="687"/>
      <c r="SRL56" s="687"/>
      <c r="SRM56" s="687"/>
      <c r="SRN56" s="687"/>
      <c r="SRO56" s="687"/>
      <c r="SRP56" s="687"/>
      <c r="SRQ56" s="687"/>
      <c r="SRR56" s="687"/>
      <c r="SRS56" s="687"/>
      <c r="SRT56" s="687"/>
      <c r="SRU56" s="687"/>
      <c r="SRV56" s="687"/>
      <c r="SRW56" s="687"/>
      <c r="SRX56" s="687"/>
      <c r="SRY56" s="687"/>
      <c r="SRZ56" s="687"/>
      <c r="SSA56" s="687"/>
      <c r="SSB56" s="687"/>
      <c r="SSC56" s="687"/>
      <c r="SSD56" s="687"/>
      <c r="SSE56" s="687"/>
      <c r="SSF56" s="687"/>
      <c r="SSG56" s="687"/>
      <c r="SSH56" s="687"/>
      <c r="SSI56" s="687"/>
      <c r="SSJ56" s="687"/>
      <c r="SSK56" s="687"/>
      <c r="SSL56" s="687"/>
      <c r="SSM56" s="687"/>
      <c r="SSN56" s="687"/>
      <c r="SSO56" s="687"/>
      <c r="SSP56" s="687"/>
      <c r="SSQ56" s="687"/>
      <c r="SSR56" s="687"/>
      <c r="SSS56" s="687"/>
      <c r="SST56" s="687"/>
      <c r="SSU56" s="687"/>
      <c r="SSV56" s="687"/>
      <c r="SSW56" s="687"/>
      <c r="SSX56" s="687"/>
      <c r="SSY56" s="687"/>
      <c r="SSZ56" s="687"/>
      <c r="STA56" s="687"/>
      <c r="STB56" s="687"/>
      <c r="STC56" s="687"/>
      <c r="STD56" s="687"/>
      <c r="STE56" s="687"/>
      <c r="STF56" s="687"/>
      <c r="STG56" s="687"/>
      <c r="STH56" s="687"/>
      <c r="STI56" s="687"/>
      <c r="STJ56" s="687"/>
      <c r="STK56" s="687"/>
      <c r="STL56" s="687"/>
      <c r="STM56" s="687"/>
      <c r="STN56" s="687"/>
      <c r="STO56" s="687"/>
      <c r="STP56" s="687"/>
      <c r="STQ56" s="687"/>
      <c r="STR56" s="687"/>
      <c r="STS56" s="687"/>
      <c r="STT56" s="687"/>
      <c r="STU56" s="687"/>
      <c r="STV56" s="687"/>
      <c r="STW56" s="687"/>
      <c r="STX56" s="687"/>
      <c r="STY56" s="687"/>
      <c r="STZ56" s="687"/>
      <c r="SUA56" s="687"/>
      <c r="SUB56" s="687"/>
      <c r="SUC56" s="687"/>
      <c r="SUD56" s="687"/>
      <c r="SUE56" s="687"/>
      <c r="SUF56" s="687"/>
      <c r="SUG56" s="687"/>
      <c r="SUH56" s="687"/>
      <c r="SUI56" s="687"/>
      <c r="SUJ56" s="687"/>
      <c r="SUK56" s="687"/>
      <c r="SUL56" s="687"/>
      <c r="SUM56" s="687"/>
      <c r="SUN56" s="687"/>
      <c r="SUO56" s="687"/>
      <c r="SUP56" s="687"/>
      <c r="SUQ56" s="687"/>
      <c r="SUR56" s="687"/>
      <c r="SUS56" s="687"/>
      <c r="SUT56" s="687"/>
      <c r="SUU56" s="687"/>
      <c r="SUV56" s="687"/>
      <c r="SUW56" s="687"/>
      <c r="SUX56" s="687"/>
      <c r="SUY56" s="687"/>
      <c r="SUZ56" s="687"/>
      <c r="SVA56" s="687"/>
      <c r="SVB56" s="687"/>
      <c r="SVC56" s="687"/>
      <c r="SVD56" s="687"/>
      <c r="SVE56" s="687"/>
      <c r="SVF56" s="687"/>
      <c r="SVG56" s="687"/>
      <c r="SVH56" s="687"/>
      <c r="SVI56" s="687"/>
      <c r="SVJ56" s="687"/>
      <c r="SVK56" s="687"/>
      <c r="SVL56" s="687"/>
      <c r="SVM56" s="687"/>
      <c r="SVN56" s="687"/>
      <c r="SVO56" s="687"/>
      <c r="SVP56" s="687"/>
      <c r="SVQ56" s="687"/>
      <c r="SVR56" s="687"/>
      <c r="SVS56" s="687"/>
      <c r="SVT56" s="687"/>
      <c r="SVU56" s="687"/>
      <c r="SVV56" s="687"/>
      <c r="SVW56" s="687"/>
      <c r="SVX56" s="687"/>
      <c r="SVY56" s="687"/>
      <c r="SVZ56" s="687"/>
      <c r="SWA56" s="687"/>
      <c r="SWB56" s="687"/>
      <c r="SWC56" s="687"/>
      <c r="SWD56" s="687"/>
      <c r="SWE56" s="687"/>
      <c r="SWF56" s="687"/>
      <c r="SWG56" s="687"/>
      <c r="SWH56" s="687"/>
      <c r="SWI56" s="687"/>
      <c r="SWJ56" s="687"/>
      <c r="SWK56" s="687"/>
      <c r="SWL56" s="687"/>
      <c r="SWM56" s="687"/>
      <c r="SWN56" s="687"/>
      <c r="SWO56" s="687"/>
      <c r="SWP56" s="687"/>
      <c r="SWQ56" s="687"/>
      <c r="SWR56" s="687"/>
      <c r="SWS56" s="687"/>
      <c r="SWT56" s="687"/>
      <c r="SWU56" s="687"/>
      <c r="SWV56" s="687"/>
      <c r="SWW56" s="687"/>
      <c r="SWX56" s="687"/>
      <c r="SWY56" s="687"/>
      <c r="SWZ56" s="687"/>
      <c r="SXA56" s="687"/>
      <c r="SXB56" s="687"/>
      <c r="SXC56" s="687"/>
      <c r="SXD56" s="687"/>
      <c r="SXE56" s="687"/>
      <c r="SXF56" s="687"/>
      <c r="SXG56" s="687"/>
      <c r="SXH56" s="687"/>
      <c r="SXI56" s="687"/>
      <c r="SXJ56" s="687"/>
      <c r="SXK56" s="687"/>
      <c r="SXL56" s="687"/>
      <c r="SXM56" s="687"/>
      <c r="SXN56" s="687"/>
      <c r="SXO56" s="687"/>
      <c r="SXP56" s="687"/>
      <c r="SXQ56" s="687"/>
      <c r="SXR56" s="687"/>
      <c r="SXS56" s="687"/>
      <c r="SXT56" s="687"/>
      <c r="SXU56" s="687"/>
      <c r="SXV56" s="687"/>
      <c r="SXW56" s="687"/>
      <c r="SXX56" s="687"/>
      <c r="SXY56" s="687"/>
      <c r="SXZ56" s="687"/>
      <c r="SYA56" s="687"/>
      <c r="SYB56" s="687"/>
      <c r="SYC56" s="687"/>
      <c r="SYD56" s="687"/>
      <c r="SYE56" s="687"/>
      <c r="SYF56" s="687"/>
      <c r="SYG56" s="687"/>
      <c r="SYH56" s="687"/>
      <c r="SYI56" s="687"/>
      <c r="SYJ56" s="687"/>
      <c r="SYK56" s="687"/>
      <c r="SYL56" s="687"/>
      <c r="SYM56" s="687"/>
      <c r="SYN56" s="687"/>
      <c r="SYO56" s="687"/>
      <c r="SYP56" s="687"/>
      <c r="SYQ56" s="687"/>
      <c r="SYR56" s="687"/>
      <c r="SYS56" s="687"/>
      <c r="SYT56" s="687"/>
      <c r="SYU56" s="687"/>
      <c r="SYV56" s="687"/>
      <c r="SYW56" s="687"/>
      <c r="SYX56" s="687"/>
      <c r="SYY56" s="687"/>
      <c r="SYZ56" s="687"/>
      <c r="SZA56" s="687"/>
      <c r="SZB56" s="687"/>
      <c r="SZC56" s="687"/>
      <c r="SZD56" s="687"/>
      <c r="SZE56" s="687"/>
      <c r="SZF56" s="687"/>
      <c r="SZG56" s="687"/>
      <c r="SZH56" s="687"/>
      <c r="SZI56" s="687"/>
      <c r="SZJ56" s="687"/>
      <c r="SZK56" s="687"/>
      <c r="SZL56" s="687"/>
      <c r="SZM56" s="687"/>
      <c r="SZN56" s="687"/>
      <c r="SZO56" s="687"/>
      <c r="SZP56" s="687"/>
      <c r="SZQ56" s="687"/>
      <c r="SZR56" s="687"/>
      <c r="SZS56" s="687"/>
      <c r="SZT56" s="687"/>
      <c r="SZU56" s="687"/>
      <c r="SZV56" s="687"/>
      <c r="SZW56" s="687"/>
      <c r="SZX56" s="687"/>
      <c r="SZY56" s="687"/>
      <c r="SZZ56" s="687"/>
      <c r="TAA56" s="687"/>
      <c r="TAB56" s="687"/>
      <c r="TAC56" s="687"/>
      <c r="TAD56" s="687"/>
      <c r="TAE56" s="687"/>
      <c r="TAF56" s="687"/>
      <c r="TAG56" s="687"/>
      <c r="TAH56" s="687"/>
      <c r="TAI56" s="687"/>
      <c r="TAJ56" s="687"/>
      <c r="TAK56" s="687"/>
      <c r="TAL56" s="687"/>
      <c r="TAM56" s="687"/>
      <c r="TAN56" s="687"/>
      <c r="TAO56" s="687"/>
      <c r="TAP56" s="687"/>
      <c r="TAQ56" s="687"/>
      <c r="TAR56" s="687"/>
      <c r="TAS56" s="687"/>
      <c r="TAT56" s="687"/>
      <c r="TAU56" s="687"/>
      <c r="TAV56" s="687"/>
      <c r="TAW56" s="687"/>
      <c r="TAX56" s="687"/>
      <c r="TAY56" s="687"/>
      <c r="TAZ56" s="687"/>
      <c r="TBA56" s="687"/>
      <c r="TBB56" s="687"/>
      <c r="TBC56" s="687"/>
      <c r="TBD56" s="687"/>
      <c r="TBE56" s="687"/>
      <c r="TBF56" s="687"/>
      <c r="TBG56" s="687"/>
      <c r="TBH56" s="687"/>
      <c r="TBI56" s="687"/>
      <c r="TBJ56" s="687"/>
      <c r="TBK56" s="687"/>
      <c r="TBL56" s="687"/>
      <c r="TBM56" s="687"/>
      <c r="TBN56" s="687"/>
      <c r="TBO56" s="687"/>
      <c r="TBP56" s="687"/>
      <c r="TBQ56" s="687"/>
      <c r="TBR56" s="687"/>
      <c r="TBS56" s="687"/>
      <c r="TBT56" s="687"/>
      <c r="TBU56" s="687"/>
      <c r="TBV56" s="687"/>
      <c r="TBW56" s="687"/>
      <c r="TBX56" s="687"/>
      <c r="TBY56" s="687"/>
      <c r="TBZ56" s="687"/>
      <c r="TCA56" s="687"/>
      <c r="TCB56" s="687"/>
      <c r="TCC56" s="687"/>
      <c r="TCD56" s="687"/>
      <c r="TCE56" s="687"/>
      <c r="TCF56" s="687"/>
      <c r="TCG56" s="687"/>
      <c r="TCH56" s="687"/>
      <c r="TCI56" s="687"/>
      <c r="TCJ56" s="687"/>
      <c r="TCK56" s="687"/>
      <c r="TCL56" s="687"/>
      <c r="TCM56" s="687"/>
      <c r="TCN56" s="687"/>
      <c r="TCO56" s="687"/>
      <c r="TCP56" s="687"/>
      <c r="TCQ56" s="687"/>
      <c r="TCR56" s="687"/>
      <c r="TCS56" s="687"/>
      <c r="TCT56" s="687"/>
      <c r="TCU56" s="687"/>
      <c r="TCV56" s="687"/>
      <c r="TCW56" s="687"/>
      <c r="TCX56" s="687"/>
      <c r="TCY56" s="687"/>
      <c r="TCZ56" s="687"/>
      <c r="TDA56" s="687"/>
      <c r="TDB56" s="687"/>
      <c r="TDC56" s="687"/>
      <c r="TDD56" s="687"/>
      <c r="TDE56" s="687"/>
      <c r="TDF56" s="687"/>
      <c r="TDG56" s="687"/>
      <c r="TDH56" s="687"/>
      <c r="TDI56" s="687"/>
      <c r="TDJ56" s="687"/>
      <c r="TDK56" s="687"/>
      <c r="TDL56" s="687"/>
      <c r="TDM56" s="687"/>
      <c r="TDN56" s="687"/>
      <c r="TDO56" s="687"/>
      <c r="TDP56" s="687"/>
      <c r="TDQ56" s="687"/>
      <c r="TDR56" s="687"/>
      <c r="TDS56" s="687"/>
      <c r="TDT56" s="687"/>
      <c r="TDU56" s="687"/>
      <c r="TDV56" s="687"/>
      <c r="TDW56" s="687"/>
      <c r="TDX56" s="687"/>
      <c r="TDY56" s="687"/>
      <c r="TDZ56" s="687"/>
      <c r="TEA56" s="687"/>
      <c r="TEB56" s="687"/>
      <c r="TEC56" s="687"/>
      <c r="TED56" s="687"/>
      <c r="TEE56" s="687"/>
      <c r="TEF56" s="687"/>
      <c r="TEG56" s="687"/>
      <c r="TEH56" s="687"/>
      <c r="TEI56" s="687"/>
      <c r="TEJ56" s="687"/>
      <c r="TEK56" s="687"/>
      <c r="TEL56" s="687"/>
      <c r="TEM56" s="687"/>
      <c r="TEN56" s="687"/>
      <c r="TEO56" s="687"/>
      <c r="TEP56" s="687"/>
      <c r="TEQ56" s="687"/>
      <c r="TER56" s="687"/>
      <c r="TES56" s="687"/>
      <c r="TET56" s="687"/>
      <c r="TEU56" s="687"/>
      <c r="TEV56" s="687"/>
      <c r="TEW56" s="687"/>
      <c r="TEX56" s="687"/>
      <c r="TEY56" s="687"/>
      <c r="TEZ56" s="687"/>
      <c r="TFA56" s="687"/>
      <c r="TFB56" s="687"/>
      <c r="TFC56" s="687"/>
      <c r="TFD56" s="687"/>
      <c r="TFE56" s="687"/>
      <c r="TFF56" s="687"/>
      <c r="TFG56" s="687"/>
      <c r="TFH56" s="687"/>
      <c r="TFI56" s="687"/>
      <c r="TFJ56" s="687"/>
      <c r="TFK56" s="687"/>
      <c r="TFL56" s="687"/>
      <c r="TFM56" s="687"/>
      <c r="TFN56" s="687"/>
      <c r="TFO56" s="687"/>
      <c r="TFP56" s="687"/>
      <c r="TFQ56" s="687"/>
      <c r="TFR56" s="687"/>
      <c r="TFS56" s="687"/>
      <c r="TFT56" s="687"/>
      <c r="TFU56" s="687"/>
      <c r="TFV56" s="687"/>
      <c r="TFW56" s="687"/>
      <c r="TFX56" s="687"/>
      <c r="TFY56" s="687"/>
      <c r="TFZ56" s="687"/>
      <c r="TGA56" s="687"/>
      <c r="TGB56" s="687"/>
      <c r="TGC56" s="687"/>
      <c r="TGD56" s="687"/>
      <c r="TGE56" s="687"/>
      <c r="TGF56" s="687"/>
      <c r="TGG56" s="687"/>
      <c r="TGH56" s="687"/>
      <c r="TGI56" s="687"/>
      <c r="TGJ56" s="687"/>
      <c r="TGK56" s="687"/>
      <c r="TGL56" s="687"/>
      <c r="TGM56" s="687"/>
      <c r="TGN56" s="687"/>
      <c r="TGO56" s="687"/>
      <c r="TGP56" s="687"/>
      <c r="TGQ56" s="687"/>
      <c r="TGR56" s="687"/>
      <c r="TGS56" s="687"/>
      <c r="TGT56" s="687"/>
      <c r="TGU56" s="687"/>
      <c r="TGV56" s="687"/>
      <c r="TGW56" s="687"/>
      <c r="TGX56" s="687"/>
      <c r="TGY56" s="687"/>
      <c r="TGZ56" s="687"/>
      <c r="THA56" s="687"/>
      <c r="THB56" s="687"/>
      <c r="THC56" s="687"/>
      <c r="THD56" s="687"/>
      <c r="THE56" s="687"/>
      <c r="THF56" s="687"/>
      <c r="THG56" s="687"/>
      <c r="THH56" s="687"/>
      <c r="THI56" s="687"/>
      <c r="THJ56" s="687"/>
      <c r="THK56" s="687"/>
      <c r="THL56" s="687"/>
      <c r="THM56" s="687"/>
      <c r="THN56" s="687"/>
      <c r="THO56" s="687"/>
      <c r="THP56" s="687"/>
      <c r="THQ56" s="687"/>
      <c r="THR56" s="687"/>
      <c r="THS56" s="687"/>
      <c r="THT56" s="687"/>
      <c r="THU56" s="687"/>
      <c r="THV56" s="687"/>
      <c r="THW56" s="687"/>
      <c r="THX56" s="687"/>
      <c r="THY56" s="687"/>
      <c r="THZ56" s="687"/>
      <c r="TIA56" s="687"/>
      <c r="TIB56" s="687"/>
      <c r="TIC56" s="687"/>
      <c r="TID56" s="687"/>
      <c r="TIE56" s="687"/>
      <c r="TIF56" s="687"/>
      <c r="TIG56" s="687"/>
      <c r="TIH56" s="687"/>
      <c r="TII56" s="687"/>
      <c r="TIJ56" s="687"/>
      <c r="TIK56" s="687"/>
      <c r="TIL56" s="687"/>
      <c r="TIM56" s="687"/>
      <c r="TIN56" s="687"/>
      <c r="TIO56" s="687"/>
      <c r="TIP56" s="687"/>
      <c r="TIQ56" s="687"/>
      <c r="TIR56" s="687"/>
      <c r="TIS56" s="687"/>
      <c r="TIT56" s="687"/>
      <c r="TIU56" s="687"/>
      <c r="TIV56" s="687"/>
      <c r="TIW56" s="687"/>
      <c r="TIX56" s="687"/>
      <c r="TIY56" s="687"/>
      <c r="TIZ56" s="687"/>
      <c r="TJA56" s="687"/>
      <c r="TJB56" s="687"/>
      <c r="TJC56" s="687"/>
      <c r="TJD56" s="687"/>
      <c r="TJE56" s="687"/>
      <c r="TJF56" s="687"/>
      <c r="TJG56" s="687"/>
      <c r="TJH56" s="687"/>
      <c r="TJI56" s="687"/>
      <c r="TJJ56" s="687"/>
      <c r="TJK56" s="687"/>
      <c r="TJL56" s="687"/>
      <c r="TJM56" s="687"/>
      <c r="TJN56" s="687"/>
      <c r="TJO56" s="687"/>
      <c r="TJP56" s="687"/>
      <c r="TJQ56" s="687"/>
      <c r="TJR56" s="687"/>
      <c r="TJS56" s="687"/>
      <c r="TJT56" s="687"/>
      <c r="TJU56" s="687"/>
      <c r="TJV56" s="687"/>
      <c r="TJW56" s="687"/>
      <c r="TJX56" s="687"/>
      <c r="TJY56" s="687"/>
      <c r="TJZ56" s="687"/>
      <c r="TKA56" s="687"/>
      <c r="TKB56" s="687"/>
      <c r="TKC56" s="687"/>
      <c r="TKD56" s="687"/>
      <c r="TKE56" s="687"/>
      <c r="TKF56" s="687"/>
      <c r="TKG56" s="687"/>
      <c r="TKH56" s="687"/>
      <c r="TKI56" s="687"/>
      <c r="TKJ56" s="687"/>
      <c r="TKK56" s="687"/>
      <c r="TKL56" s="687"/>
      <c r="TKM56" s="687"/>
      <c r="TKN56" s="687"/>
      <c r="TKO56" s="687"/>
      <c r="TKP56" s="687"/>
      <c r="TKQ56" s="687"/>
      <c r="TKR56" s="687"/>
      <c r="TKS56" s="687"/>
      <c r="TKT56" s="687"/>
      <c r="TKU56" s="687"/>
      <c r="TKV56" s="687"/>
      <c r="TKW56" s="687"/>
      <c r="TKX56" s="687"/>
      <c r="TKY56" s="687"/>
      <c r="TKZ56" s="687"/>
      <c r="TLA56" s="687"/>
      <c r="TLB56" s="687"/>
      <c r="TLC56" s="687"/>
      <c r="TLD56" s="687"/>
      <c r="TLE56" s="687"/>
      <c r="TLF56" s="687"/>
      <c r="TLG56" s="687"/>
      <c r="TLH56" s="687"/>
      <c r="TLI56" s="687"/>
      <c r="TLJ56" s="687"/>
      <c r="TLK56" s="687"/>
      <c r="TLL56" s="687"/>
      <c r="TLM56" s="687"/>
      <c r="TLN56" s="687"/>
      <c r="TLO56" s="687"/>
      <c r="TLP56" s="687"/>
      <c r="TLQ56" s="687"/>
      <c r="TLR56" s="687"/>
      <c r="TLS56" s="687"/>
      <c r="TLT56" s="687"/>
      <c r="TLU56" s="687"/>
      <c r="TLV56" s="687"/>
      <c r="TLW56" s="687"/>
      <c r="TLX56" s="687"/>
      <c r="TLY56" s="687"/>
      <c r="TLZ56" s="687"/>
      <c r="TMA56" s="687"/>
      <c r="TMB56" s="687"/>
      <c r="TMC56" s="687"/>
      <c r="TMD56" s="687"/>
      <c r="TME56" s="687"/>
      <c r="TMF56" s="687"/>
      <c r="TMG56" s="687"/>
      <c r="TMH56" s="687"/>
      <c r="TMI56" s="687"/>
      <c r="TMJ56" s="687"/>
      <c r="TMK56" s="687"/>
      <c r="TML56" s="687"/>
      <c r="TMM56" s="687"/>
      <c r="TMN56" s="687"/>
      <c r="TMO56" s="687"/>
      <c r="TMP56" s="687"/>
      <c r="TMQ56" s="687"/>
      <c r="TMR56" s="687"/>
      <c r="TMS56" s="687"/>
      <c r="TMT56" s="687"/>
      <c r="TMU56" s="687"/>
      <c r="TMV56" s="687"/>
      <c r="TMW56" s="687"/>
      <c r="TMX56" s="687"/>
      <c r="TMY56" s="687"/>
      <c r="TMZ56" s="687"/>
      <c r="TNA56" s="687"/>
      <c r="TNB56" s="687"/>
      <c r="TNC56" s="687"/>
      <c r="TND56" s="687"/>
      <c r="TNE56" s="687"/>
      <c r="TNF56" s="687"/>
      <c r="TNG56" s="687"/>
      <c r="TNH56" s="687"/>
      <c r="TNI56" s="687"/>
      <c r="TNJ56" s="687"/>
      <c r="TNK56" s="687"/>
      <c r="TNL56" s="687"/>
      <c r="TNM56" s="687"/>
      <c r="TNN56" s="687"/>
      <c r="TNO56" s="687"/>
      <c r="TNP56" s="687"/>
      <c r="TNQ56" s="687"/>
      <c r="TNR56" s="687"/>
      <c r="TNS56" s="687"/>
      <c r="TNT56" s="687"/>
      <c r="TNU56" s="687"/>
      <c r="TNV56" s="687"/>
      <c r="TNW56" s="687"/>
      <c r="TNX56" s="687"/>
      <c r="TNY56" s="687"/>
      <c r="TNZ56" s="687"/>
      <c r="TOA56" s="687"/>
      <c r="TOB56" s="687"/>
      <c r="TOC56" s="687"/>
      <c r="TOD56" s="687"/>
      <c r="TOE56" s="687"/>
      <c r="TOF56" s="687"/>
      <c r="TOG56" s="687"/>
      <c r="TOH56" s="687"/>
      <c r="TOI56" s="687"/>
      <c r="TOJ56" s="687"/>
      <c r="TOK56" s="687"/>
      <c r="TOL56" s="687"/>
      <c r="TOM56" s="687"/>
      <c r="TON56" s="687"/>
      <c r="TOO56" s="687"/>
      <c r="TOP56" s="687"/>
      <c r="TOQ56" s="687"/>
      <c r="TOR56" s="687"/>
      <c r="TOS56" s="687"/>
      <c r="TOT56" s="687"/>
      <c r="TOU56" s="687"/>
      <c r="TOV56" s="687"/>
      <c r="TOW56" s="687"/>
      <c r="TOX56" s="687"/>
      <c r="TOY56" s="687"/>
      <c r="TOZ56" s="687"/>
      <c r="TPA56" s="687"/>
      <c r="TPB56" s="687"/>
      <c r="TPC56" s="687"/>
      <c r="TPD56" s="687"/>
      <c r="TPE56" s="687"/>
      <c r="TPF56" s="687"/>
      <c r="TPG56" s="687"/>
      <c r="TPH56" s="687"/>
      <c r="TPI56" s="687"/>
      <c r="TPJ56" s="687"/>
      <c r="TPK56" s="687"/>
      <c r="TPL56" s="687"/>
      <c r="TPM56" s="687"/>
      <c r="TPN56" s="687"/>
      <c r="TPO56" s="687"/>
      <c r="TPP56" s="687"/>
      <c r="TPQ56" s="687"/>
      <c r="TPR56" s="687"/>
      <c r="TPS56" s="687"/>
      <c r="TPT56" s="687"/>
      <c r="TPU56" s="687"/>
      <c r="TPV56" s="687"/>
      <c r="TPW56" s="687"/>
      <c r="TPX56" s="687"/>
      <c r="TPY56" s="687"/>
      <c r="TPZ56" s="687"/>
      <c r="TQA56" s="687"/>
      <c r="TQB56" s="687"/>
      <c r="TQC56" s="687"/>
      <c r="TQD56" s="687"/>
      <c r="TQE56" s="687"/>
      <c r="TQF56" s="687"/>
      <c r="TQG56" s="687"/>
      <c r="TQH56" s="687"/>
      <c r="TQI56" s="687"/>
      <c r="TQJ56" s="687"/>
      <c r="TQK56" s="687"/>
      <c r="TQL56" s="687"/>
      <c r="TQM56" s="687"/>
      <c r="TQN56" s="687"/>
      <c r="TQO56" s="687"/>
      <c r="TQP56" s="687"/>
      <c r="TQQ56" s="687"/>
      <c r="TQR56" s="687"/>
      <c r="TQS56" s="687"/>
      <c r="TQT56" s="687"/>
      <c r="TQU56" s="687"/>
      <c r="TQV56" s="687"/>
      <c r="TQW56" s="687"/>
      <c r="TQX56" s="687"/>
      <c r="TQY56" s="687"/>
      <c r="TQZ56" s="687"/>
      <c r="TRA56" s="687"/>
      <c r="TRB56" s="687"/>
      <c r="TRC56" s="687"/>
      <c r="TRD56" s="687"/>
      <c r="TRE56" s="687"/>
      <c r="TRF56" s="687"/>
      <c r="TRG56" s="687"/>
      <c r="TRH56" s="687"/>
      <c r="TRI56" s="687"/>
      <c r="TRJ56" s="687"/>
      <c r="TRK56" s="687"/>
      <c r="TRL56" s="687"/>
      <c r="TRM56" s="687"/>
      <c r="TRN56" s="687"/>
      <c r="TRO56" s="687"/>
      <c r="TRP56" s="687"/>
      <c r="TRQ56" s="687"/>
      <c r="TRR56" s="687"/>
      <c r="TRS56" s="687"/>
      <c r="TRT56" s="687"/>
      <c r="TRU56" s="687"/>
      <c r="TRV56" s="687"/>
      <c r="TRW56" s="687"/>
      <c r="TRX56" s="687"/>
      <c r="TRY56" s="687"/>
      <c r="TRZ56" s="687"/>
      <c r="TSA56" s="687"/>
      <c r="TSB56" s="687"/>
      <c r="TSC56" s="687"/>
      <c r="TSD56" s="687"/>
      <c r="TSE56" s="687"/>
      <c r="TSF56" s="687"/>
      <c r="TSG56" s="687"/>
      <c r="TSH56" s="687"/>
      <c r="TSI56" s="687"/>
      <c r="TSJ56" s="687"/>
      <c r="TSK56" s="687"/>
      <c r="TSL56" s="687"/>
      <c r="TSM56" s="687"/>
      <c r="TSN56" s="687"/>
      <c r="TSO56" s="687"/>
      <c r="TSP56" s="687"/>
      <c r="TSQ56" s="687"/>
      <c r="TSR56" s="687"/>
      <c r="TSS56" s="687"/>
      <c r="TST56" s="687"/>
      <c r="TSU56" s="687"/>
      <c r="TSV56" s="687"/>
      <c r="TSW56" s="687"/>
      <c r="TSX56" s="687"/>
      <c r="TSY56" s="687"/>
      <c r="TSZ56" s="687"/>
      <c r="TTA56" s="687"/>
      <c r="TTB56" s="687"/>
      <c r="TTC56" s="687"/>
      <c r="TTD56" s="687"/>
      <c r="TTE56" s="687"/>
      <c r="TTF56" s="687"/>
      <c r="TTG56" s="687"/>
      <c r="TTH56" s="687"/>
      <c r="TTI56" s="687"/>
      <c r="TTJ56" s="687"/>
      <c r="TTK56" s="687"/>
      <c r="TTL56" s="687"/>
      <c r="TTM56" s="687"/>
      <c r="TTN56" s="687"/>
      <c r="TTO56" s="687"/>
      <c r="TTP56" s="687"/>
      <c r="TTQ56" s="687"/>
      <c r="TTR56" s="687"/>
      <c r="TTS56" s="687"/>
      <c r="TTT56" s="687"/>
      <c r="TTU56" s="687"/>
      <c r="TTV56" s="687"/>
      <c r="TTW56" s="687"/>
      <c r="TTX56" s="687"/>
      <c r="TTY56" s="687"/>
      <c r="TTZ56" s="687"/>
      <c r="TUA56" s="687"/>
      <c r="TUB56" s="687"/>
      <c r="TUC56" s="687"/>
      <c r="TUD56" s="687"/>
      <c r="TUE56" s="687"/>
      <c r="TUF56" s="687"/>
      <c r="TUG56" s="687"/>
      <c r="TUH56" s="687"/>
      <c r="TUI56" s="687"/>
      <c r="TUJ56" s="687"/>
      <c r="TUK56" s="687"/>
      <c r="TUL56" s="687"/>
      <c r="TUM56" s="687"/>
      <c r="TUN56" s="687"/>
      <c r="TUO56" s="687"/>
      <c r="TUP56" s="687"/>
      <c r="TUQ56" s="687"/>
      <c r="TUR56" s="687"/>
      <c r="TUS56" s="687"/>
      <c r="TUT56" s="687"/>
      <c r="TUU56" s="687"/>
      <c r="TUV56" s="687"/>
      <c r="TUW56" s="687"/>
      <c r="TUX56" s="687"/>
      <c r="TUY56" s="687"/>
      <c r="TUZ56" s="687"/>
      <c r="TVA56" s="687"/>
      <c r="TVB56" s="687"/>
      <c r="TVC56" s="687"/>
      <c r="TVD56" s="687"/>
      <c r="TVE56" s="687"/>
      <c r="TVF56" s="687"/>
      <c r="TVG56" s="687"/>
      <c r="TVH56" s="687"/>
      <c r="TVI56" s="687"/>
      <c r="TVJ56" s="687"/>
      <c r="TVK56" s="687"/>
      <c r="TVL56" s="687"/>
      <c r="TVM56" s="687"/>
      <c r="TVN56" s="687"/>
      <c r="TVO56" s="687"/>
      <c r="TVP56" s="687"/>
      <c r="TVQ56" s="687"/>
      <c r="TVR56" s="687"/>
      <c r="TVS56" s="687"/>
      <c r="TVT56" s="687"/>
      <c r="TVU56" s="687"/>
      <c r="TVV56" s="687"/>
      <c r="TVW56" s="687"/>
      <c r="TVX56" s="687"/>
      <c r="TVY56" s="687"/>
      <c r="TVZ56" s="687"/>
      <c r="TWA56" s="687"/>
      <c r="TWB56" s="687"/>
      <c r="TWC56" s="687"/>
      <c r="TWD56" s="687"/>
      <c r="TWE56" s="687"/>
      <c r="TWF56" s="687"/>
      <c r="TWG56" s="687"/>
      <c r="TWH56" s="687"/>
      <c r="TWI56" s="687"/>
      <c r="TWJ56" s="687"/>
      <c r="TWK56" s="687"/>
      <c r="TWL56" s="687"/>
      <c r="TWM56" s="687"/>
      <c r="TWN56" s="687"/>
      <c r="TWO56" s="687"/>
      <c r="TWP56" s="687"/>
      <c r="TWQ56" s="687"/>
      <c r="TWR56" s="687"/>
      <c r="TWS56" s="687"/>
      <c r="TWT56" s="687"/>
      <c r="TWU56" s="687"/>
      <c r="TWV56" s="687"/>
      <c r="TWW56" s="687"/>
      <c r="TWX56" s="687"/>
      <c r="TWY56" s="687"/>
      <c r="TWZ56" s="687"/>
      <c r="TXA56" s="687"/>
      <c r="TXB56" s="687"/>
      <c r="TXC56" s="687"/>
      <c r="TXD56" s="687"/>
      <c r="TXE56" s="687"/>
      <c r="TXF56" s="687"/>
      <c r="TXG56" s="687"/>
      <c r="TXH56" s="687"/>
      <c r="TXI56" s="687"/>
      <c r="TXJ56" s="687"/>
      <c r="TXK56" s="687"/>
      <c r="TXL56" s="687"/>
      <c r="TXM56" s="687"/>
      <c r="TXN56" s="687"/>
      <c r="TXO56" s="687"/>
      <c r="TXP56" s="687"/>
      <c r="TXQ56" s="687"/>
      <c r="TXR56" s="687"/>
      <c r="TXS56" s="687"/>
      <c r="TXT56" s="687"/>
      <c r="TXU56" s="687"/>
      <c r="TXV56" s="687"/>
      <c r="TXW56" s="687"/>
      <c r="TXX56" s="687"/>
      <c r="TXY56" s="687"/>
      <c r="TXZ56" s="687"/>
      <c r="TYA56" s="687"/>
      <c r="TYB56" s="687"/>
      <c r="TYC56" s="687"/>
      <c r="TYD56" s="687"/>
      <c r="TYE56" s="687"/>
      <c r="TYF56" s="687"/>
      <c r="TYG56" s="687"/>
      <c r="TYH56" s="687"/>
      <c r="TYI56" s="687"/>
      <c r="TYJ56" s="687"/>
      <c r="TYK56" s="687"/>
      <c r="TYL56" s="687"/>
      <c r="TYM56" s="687"/>
      <c r="TYN56" s="687"/>
      <c r="TYO56" s="687"/>
      <c r="TYP56" s="687"/>
      <c r="TYQ56" s="687"/>
      <c r="TYR56" s="687"/>
      <c r="TYS56" s="687"/>
      <c r="TYT56" s="687"/>
      <c r="TYU56" s="687"/>
      <c r="TYV56" s="687"/>
      <c r="TYW56" s="687"/>
      <c r="TYX56" s="687"/>
      <c r="TYY56" s="687"/>
      <c r="TYZ56" s="687"/>
      <c r="TZA56" s="687"/>
      <c r="TZB56" s="687"/>
      <c r="TZC56" s="687"/>
      <c r="TZD56" s="687"/>
      <c r="TZE56" s="687"/>
      <c r="TZF56" s="687"/>
      <c r="TZG56" s="687"/>
      <c r="TZH56" s="687"/>
      <c r="TZI56" s="687"/>
      <c r="TZJ56" s="687"/>
      <c r="TZK56" s="687"/>
      <c r="TZL56" s="687"/>
      <c r="TZM56" s="687"/>
      <c r="TZN56" s="687"/>
      <c r="TZO56" s="687"/>
      <c r="TZP56" s="687"/>
      <c r="TZQ56" s="687"/>
      <c r="TZR56" s="687"/>
      <c r="TZS56" s="687"/>
      <c r="TZT56" s="687"/>
      <c r="TZU56" s="687"/>
      <c r="TZV56" s="687"/>
      <c r="TZW56" s="687"/>
      <c r="TZX56" s="687"/>
      <c r="TZY56" s="687"/>
      <c r="TZZ56" s="687"/>
      <c r="UAA56" s="687"/>
      <c r="UAB56" s="687"/>
      <c r="UAC56" s="687"/>
      <c r="UAD56" s="687"/>
      <c r="UAE56" s="687"/>
      <c r="UAF56" s="687"/>
      <c r="UAG56" s="687"/>
      <c r="UAH56" s="687"/>
      <c r="UAI56" s="687"/>
      <c r="UAJ56" s="687"/>
      <c r="UAK56" s="687"/>
      <c r="UAL56" s="687"/>
      <c r="UAM56" s="687"/>
      <c r="UAN56" s="687"/>
      <c r="UAO56" s="687"/>
      <c r="UAP56" s="687"/>
      <c r="UAQ56" s="687"/>
      <c r="UAR56" s="687"/>
      <c r="UAS56" s="687"/>
      <c r="UAT56" s="687"/>
      <c r="UAU56" s="687"/>
      <c r="UAV56" s="687"/>
      <c r="UAW56" s="687"/>
      <c r="UAX56" s="687"/>
      <c r="UAY56" s="687"/>
      <c r="UAZ56" s="687"/>
      <c r="UBA56" s="687"/>
      <c r="UBB56" s="687"/>
      <c r="UBC56" s="687"/>
      <c r="UBD56" s="687"/>
      <c r="UBE56" s="687"/>
      <c r="UBF56" s="687"/>
      <c r="UBG56" s="687"/>
      <c r="UBH56" s="687"/>
      <c r="UBI56" s="687"/>
      <c r="UBJ56" s="687"/>
      <c r="UBK56" s="687"/>
      <c r="UBL56" s="687"/>
      <c r="UBM56" s="687"/>
      <c r="UBN56" s="687"/>
      <c r="UBO56" s="687"/>
      <c r="UBP56" s="687"/>
      <c r="UBQ56" s="687"/>
      <c r="UBR56" s="687"/>
      <c r="UBS56" s="687"/>
      <c r="UBT56" s="687"/>
      <c r="UBU56" s="687"/>
      <c r="UBV56" s="687"/>
      <c r="UBW56" s="687"/>
      <c r="UBX56" s="687"/>
      <c r="UBY56" s="687"/>
      <c r="UBZ56" s="687"/>
      <c r="UCA56" s="687"/>
      <c r="UCB56" s="687"/>
      <c r="UCC56" s="687"/>
      <c r="UCD56" s="687"/>
      <c r="UCE56" s="687"/>
      <c r="UCF56" s="687"/>
      <c r="UCG56" s="687"/>
      <c r="UCH56" s="687"/>
      <c r="UCI56" s="687"/>
      <c r="UCJ56" s="687"/>
      <c r="UCK56" s="687"/>
      <c r="UCL56" s="687"/>
      <c r="UCM56" s="687"/>
      <c r="UCN56" s="687"/>
      <c r="UCO56" s="687"/>
      <c r="UCP56" s="687"/>
      <c r="UCQ56" s="687"/>
      <c r="UCR56" s="687"/>
      <c r="UCS56" s="687"/>
      <c r="UCT56" s="687"/>
      <c r="UCU56" s="687"/>
      <c r="UCV56" s="687"/>
      <c r="UCW56" s="687"/>
      <c r="UCX56" s="687"/>
      <c r="UCY56" s="687"/>
      <c r="UCZ56" s="687"/>
      <c r="UDA56" s="687"/>
      <c r="UDB56" s="687"/>
      <c r="UDC56" s="687"/>
      <c r="UDD56" s="687"/>
      <c r="UDE56" s="687"/>
      <c r="UDF56" s="687"/>
      <c r="UDG56" s="687"/>
      <c r="UDH56" s="687"/>
      <c r="UDI56" s="687"/>
      <c r="UDJ56" s="687"/>
      <c r="UDK56" s="687"/>
      <c r="UDL56" s="687"/>
      <c r="UDM56" s="687"/>
      <c r="UDN56" s="687"/>
      <c r="UDO56" s="687"/>
      <c r="UDP56" s="687"/>
      <c r="UDQ56" s="687"/>
      <c r="UDR56" s="687"/>
      <c r="UDS56" s="687"/>
      <c r="UDT56" s="687"/>
      <c r="UDU56" s="687"/>
      <c r="UDV56" s="687"/>
      <c r="UDW56" s="687"/>
      <c r="UDX56" s="687"/>
      <c r="UDY56" s="687"/>
      <c r="UDZ56" s="687"/>
      <c r="UEA56" s="687"/>
      <c r="UEB56" s="687"/>
      <c r="UEC56" s="687"/>
      <c r="UED56" s="687"/>
      <c r="UEE56" s="687"/>
      <c r="UEF56" s="687"/>
      <c r="UEG56" s="687"/>
      <c r="UEH56" s="687"/>
      <c r="UEI56" s="687"/>
      <c r="UEJ56" s="687"/>
      <c r="UEK56" s="687"/>
      <c r="UEL56" s="687"/>
      <c r="UEM56" s="687"/>
      <c r="UEN56" s="687"/>
      <c r="UEO56" s="687"/>
      <c r="UEP56" s="687"/>
      <c r="UEQ56" s="687"/>
      <c r="UER56" s="687"/>
      <c r="UES56" s="687"/>
      <c r="UET56" s="687"/>
      <c r="UEU56" s="687"/>
      <c r="UEV56" s="687"/>
      <c r="UEW56" s="687"/>
      <c r="UEX56" s="687"/>
      <c r="UEY56" s="687"/>
      <c r="UEZ56" s="687"/>
      <c r="UFA56" s="687"/>
      <c r="UFB56" s="687"/>
      <c r="UFC56" s="687"/>
      <c r="UFD56" s="687"/>
      <c r="UFE56" s="687"/>
      <c r="UFF56" s="687"/>
      <c r="UFG56" s="687"/>
      <c r="UFH56" s="687"/>
      <c r="UFI56" s="687"/>
      <c r="UFJ56" s="687"/>
      <c r="UFK56" s="687"/>
      <c r="UFL56" s="687"/>
      <c r="UFM56" s="687"/>
      <c r="UFN56" s="687"/>
      <c r="UFO56" s="687"/>
      <c r="UFP56" s="687"/>
      <c r="UFQ56" s="687"/>
      <c r="UFR56" s="687"/>
      <c r="UFS56" s="687"/>
      <c r="UFT56" s="687"/>
      <c r="UFU56" s="687"/>
      <c r="UFV56" s="687"/>
      <c r="UFW56" s="687"/>
      <c r="UFX56" s="687"/>
      <c r="UFY56" s="687"/>
      <c r="UFZ56" s="687"/>
      <c r="UGA56" s="687"/>
      <c r="UGB56" s="687"/>
      <c r="UGC56" s="687"/>
      <c r="UGD56" s="687"/>
      <c r="UGE56" s="687"/>
      <c r="UGF56" s="687"/>
      <c r="UGG56" s="687"/>
      <c r="UGH56" s="687"/>
      <c r="UGI56" s="687"/>
      <c r="UGJ56" s="687"/>
      <c r="UGK56" s="687"/>
      <c r="UGL56" s="687"/>
      <c r="UGM56" s="687"/>
      <c r="UGN56" s="687"/>
      <c r="UGO56" s="687"/>
      <c r="UGP56" s="687"/>
      <c r="UGQ56" s="687"/>
      <c r="UGR56" s="687"/>
      <c r="UGS56" s="687"/>
      <c r="UGT56" s="687"/>
      <c r="UGU56" s="687"/>
      <c r="UGV56" s="687"/>
      <c r="UGW56" s="687"/>
      <c r="UGX56" s="687"/>
      <c r="UGY56" s="687"/>
      <c r="UGZ56" s="687"/>
      <c r="UHA56" s="687"/>
      <c r="UHB56" s="687"/>
      <c r="UHC56" s="687"/>
      <c r="UHD56" s="687"/>
      <c r="UHE56" s="687"/>
      <c r="UHF56" s="687"/>
      <c r="UHG56" s="687"/>
      <c r="UHH56" s="687"/>
      <c r="UHI56" s="687"/>
      <c r="UHJ56" s="687"/>
      <c r="UHK56" s="687"/>
      <c r="UHL56" s="687"/>
      <c r="UHM56" s="687"/>
      <c r="UHN56" s="687"/>
      <c r="UHO56" s="687"/>
      <c r="UHP56" s="687"/>
      <c r="UHQ56" s="687"/>
      <c r="UHR56" s="687"/>
      <c r="UHS56" s="687"/>
      <c r="UHT56" s="687"/>
      <c r="UHU56" s="687"/>
      <c r="UHV56" s="687"/>
      <c r="UHW56" s="687"/>
      <c r="UHX56" s="687"/>
      <c r="UHY56" s="687"/>
      <c r="UHZ56" s="687"/>
      <c r="UIA56" s="687"/>
      <c r="UIB56" s="687"/>
      <c r="UIC56" s="687"/>
      <c r="UID56" s="687"/>
      <c r="UIE56" s="687"/>
      <c r="UIF56" s="687"/>
      <c r="UIG56" s="687"/>
      <c r="UIH56" s="687"/>
      <c r="UII56" s="687"/>
      <c r="UIJ56" s="687"/>
      <c r="UIK56" s="687"/>
      <c r="UIL56" s="687"/>
      <c r="UIM56" s="687"/>
      <c r="UIN56" s="687"/>
      <c r="UIO56" s="687"/>
      <c r="UIP56" s="687"/>
      <c r="UIQ56" s="687"/>
      <c r="UIR56" s="687"/>
      <c r="UIS56" s="687"/>
      <c r="UIT56" s="687"/>
      <c r="UIU56" s="687"/>
      <c r="UIV56" s="687"/>
      <c r="UIW56" s="687"/>
      <c r="UIX56" s="687"/>
      <c r="UIY56" s="687"/>
      <c r="UIZ56" s="687"/>
      <c r="UJA56" s="687"/>
      <c r="UJB56" s="687"/>
      <c r="UJC56" s="687"/>
      <c r="UJD56" s="687"/>
      <c r="UJE56" s="687"/>
      <c r="UJF56" s="687"/>
      <c r="UJG56" s="687"/>
      <c r="UJH56" s="687"/>
      <c r="UJI56" s="687"/>
      <c r="UJJ56" s="687"/>
      <c r="UJK56" s="687"/>
      <c r="UJL56" s="687"/>
      <c r="UJM56" s="687"/>
      <c r="UJN56" s="687"/>
      <c r="UJO56" s="687"/>
      <c r="UJP56" s="687"/>
      <c r="UJQ56" s="687"/>
      <c r="UJR56" s="687"/>
      <c r="UJS56" s="687"/>
      <c r="UJT56" s="687"/>
      <c r="UJU56" s="687"/>
      <c r="UJV56" s="687"/>
      <c r="UJW56" s="687"/>
      <c r="UJX56" s="687"/>
      <c r="UJY56" s="687"/>
      <c r="UJZ56" s="687"/>
      <c r="UKA56" s="687"/>
      <c r="UKB56" s="687"/>
      <c r="UKC56" s="687"/>
      <c r="UKD56" s="687"/>
      <c r="UKE56" s="687"/>
      <c r="UKF56" s="687"/>
      <c r="UKG56" s="687"/>
      <c r="UKH56" s="687"/>
      <c r="UKI56" s="687"/>
      <c r="UKJ56" s="687"/>
      <c r="UKK56" s="687"/>
      <c r="UKL56" s="687"/>
      <c r="UKM56" s="687"/>
      <c r="UKN56" s="687"/>
      <c r="UKO56" s="687"/>
      <c r="UKP56" s="687"/>
      <c r="UKQ56" s="687"/>
      <c r="UKR56" s="687"/>
      <c r="UKS56" s="687"/>
      <c r="UKT56" s="687"/>
      <c r="UKU56" s="687"/>
      <c r="UKV56" s="687"/>
      <c r="UKW56" s="687"/>
      <c r="UKX56" s="687"/>
      <c r="UKY56" s="687"/>
      <c r="UKZ56" s="687"/>
      <c r="ULA56" s="687"/>
      <c r="ULB56" s="687"/>
      <c r="ULC56" s="687"/>
      <c r="ULD56" s="687"/>
      <c r="ULE56" s="687"/>
      <c r="ULF56" s="687"/>
      <c r="ULG56" s="687"/>
      <c r="ULH56" s="687"/>
      <c r="ULI56" s="687"/>
      <c r="ULJ56" s="687"/>
      <c r="ULK56" s="687"/>
      <c r="ULL56" s="687"/>
      <c r="ULM56" s="687"/>
      <c r="ULN56" s="687"/>
      <c r="ULO56" s="687"/>
      <c r="ULP56" s="687"/>
      <c r="ULQ56" s="687"/>
      <c r="ULR56" s="687"/>
      <c r="ULS56" s="687"/>
      <c r="ULT56" s="687"/>
      <c r="ULU56" s="687"/>
      <c r="ULV56" s="687"/>
      <c r="ULW56" s="687"/>
      <c r="ULX56" s="687"/>
      <c r="ULY56" s="687"/>
      <c r="ULZ56" s="687"/>
      <c r="UMA56" s="687"/>
      <c r="UMB56" s="687"/>
      <c r="UMC56" s="687"/>
      <c r="UMD56" s="687"/>
      <c r="UME56" s="687"/>
      <c r="UMF56" s="687"/>
      <c r="UMG56" s="687"/>
      <c r="UMH56" s="687"/>
      <c r="UMI56" s="687"/>
      <c r="UMJ56" s="687"/>
      <c r="UMK56" s="687"/>
      <c r="UML56" s="687"/>
      <c r="UMM56" s="687"/>
      <c r="UMN56" s="687"/>
      <c r="UMO56" s="687"/>
      <c r="UMP56" s="687"/>
      <c r="UMQ56" s="687"/>
      <c r="UMR56" s="687"/>
      <c r="UMS56" s="687"/>
      <c r="UMT56" s="687"/>
      <c r="UMU56" s="687"/>
      <c r="UMV56" s="687"/>
      <c r="UMW56" s="687"/>
      <c r="UMX56" s="687"/>
      <c r="UMY56" s="687"/>
      <c r="UMZ56" s="687"/>
      <c r="UNA56" s="687"/>
      <c r="UNB56" s="687"/>
      <c r="UNC56" s="687"/>
      <c r="UND56" s="687"/>
      <c r="UNE56" s="687"/>
      <c r="UNF56" s="687"/>
      <c r="UNG56" s="687"/>
      <c r="UNH56" s="687"/>
      <c r="UNI56" s="687"/>
      <c r="UNJ56" s="687"/>
      <c r="UNK56" s="687"/>
      <c r="UNL56" s="687"/>
      <c r="UNM56" s="687"/>
      <c r="UNN56" s="687"/>
      <c r="UNO56" s="687"/>
      <c r="UNP56" s="687"/>
      <c r="UNQ56" s="687"/>
      <c r="UNR56" s="687"/>
      <c r="UNS56" s="687"/>
      <c r="UNT56" s="687"/>
      <c r="UNU56" s="687"/>
      <c r="UNV56" s="687"/>
      <c r="UNW56" s="687"/>
      <c r="UNX56" s="687"/>
      <c r="UNY56" s="687"/>
      <c r="UNZ56" s="687"/>
      <c r="UOA56" s="687"/>
      <c r="UOB56" s="687"/>
      <c r="UOC56" s="687"/>
      <c r="UOD56" s="687"/>
      <c r="UOE56" s="687"/>
      <c r="UOF56" s="687"/>
      <c r="UOG56" s="687"/>
      <c r="UOH56" s="687"/>
      <c r="UOI56" s="687"/>
      <c r="UOJ56" s="687"/>
      <c r="UOK56" s="687"/>
      <c r="UOL56" s="687"/>
      <c r="UOM56" s="687"/>
      <c r="UON56" s="687"/>
      <c r="UOO56" s="687"/>
      <c r="UOP56" s="687"/>
      <c r="UOQ56" s="687"/>
      <c r="UOR56" s="687"/>
      <c r="UOS56" s="687"/>
      <c r="UOT56" s="687"/>
      <c r="UOU56" s="687"/>
      <c r="UOV56" s="687"/>
      <c r="UOW56" s="687"/>
      <c r="UOX56" s="687"/>
      <c r="UOY56" s="687"/>
      <c r="UOZ56" s="687"/>
      <c r="UPA56" s="687"/>
      <c r="UPB56" s="687"/>
      <c r="UPC56" s="687"/>
      <c r="UPD56" s="687"/>
      <c r="UPE56" s="687"/>
      <c r="UPF56" s="687"/>
      <c r="UPG56" s="687"/>
      <c r="UPH56" s="687"/>
      <c r="UPI56" s="687"/>
      <c r="UPJ56" s="687"/>
      <c r="UPK56" s="687"/>
      <c r="UPL56" s="687"/>
      <c r="UPM56" s="687"/>
      <c r="UPN56" s="687"/>
      <c r="UPO56" s="687"/>
      <c r="UPP56" s="687"/>
      <c r="UPQ56" s="687"/>
      <c r="UPR56" s="687"/>
      <c r="UPS56" s="687"/>
      <c r="UPT56" s="687"/>
      <c r="UPU56" s="687"/>
      <c r="UPV56" s="687"/>
      <c r="UPW56" s="687"/>
      <c r="UPX56" s="687"/>
      <c r="UPY56" s="687"/>
      <c r="UPZ56" s="687"/>
      <c r="UQA56" s="687"/>
      <c r="UQB56" s="687"/>
      <c r="UQC56" s="687"/>
      <c r="UQD56" s="687"/>
      <c r="UQE56" s="687"/>
      <c r="UQF56" s="687"/>
      <c r="UQG56" s="687"/>
      <c r="UQH56" s="687"/>
      <c r="UQI56" s="687"/>
      <c r="UQJ56" s="687"/>
      <c r="UQK56" s="687"/>
      <c r="UQL56" s="687"/>
      <c r="UQM56" s="687"/>
      <c r="UQN56" s="687"/>
      <c r="UQO56" s="687"/>
      <c r="UQP56" s="687"/>
      <c r="UQQ56" s="687"/>
      <c r="UQR56" s="687"/>
      <c r="UQS56" s="687"/>
      <c r="UQT56" s="687"/>
      <c r="UQU56" s="687"/>
      <c r="UQV56" s="687"/>
      <c r="UQW56" s="687"/>
      <c r="UQX56" s="687"/>
      <c r="UQY56" s="687"/>
      <c r="UQZ56" s="687"/>
      <c r="URA56" s="687"/>
      <c r="URB56" s="687"/>
      <c r="URC56" s="687"/>
      <c r="URD56" s="687"/>
      <c r="URE56" s="687"/>
      <c r="URF56" s="687"/>
      <c r="URG56" s="687"/>
      <c r="URH56" s="687"/>
      <c r="URI56" s="687"/>
      <c r="URJ56" s="687"/>
      <c r="URK56" s="687"/>
      <c r="URL56" s="687"/>
      <c r="URM56" s="687"/>
      <c r="URN56" s="687"/>
      <c r="URO56" s="687"/>
      <c r="URP56" s="687"/>
      <c r="URQ56" s="687"/>
      <c r="URR56" s="687"/>
      <c r="URS56" s="687"/>
      <c r="URT56" s="687"/>
      <c r="URU56" s="687"/>
      <c r="URV56" s="687"/>
      <c r="URW56" s="687"/>
      <c r="URX56" s="687"/>
      <c r="URY56" s="687"/>
      <c r="URZ56" s="687"/>
      <c r="USA56" s="687"/>
      <c r="USB56" s="687"/>
      <c r="USC56" s="687"/>
      <c r="USD56" s="687"/>
      <c r="USE56" s="687"/>
      <c r="USF56" s="687"/>
      <c r="USG56" s="687"/>
      <c r="USH56" s="687"/>
      <c r="USI56" s="687"/>
      <c r="USJ56" s="687"/>
      <c r="USK56" s="687"/>
      <c r="USL56" s="687"/>
      <c r="USM56" s="687"/>
      <c r="USN56" s="687"/>
      <c r="USO56" s="687"/>
      <c r="USP56" s="687"/>
      <c r="USQ56" s="687"/>
      <c r="USR56" s="687"/>
      <c r="USS56" s="687"/>
      <c r="UST56" s="687"/>
      <c r="USU56" s="687"/>
      <c r="USV56" s="687"/>
      <c r="USW56" s="687"/>
      <c r="USX56" s="687"/>
      <c r="USY56" s="687"/>
      <c r="USZ56" s="687"/>
      <c r="UTA56" s="687"/>
      <c r="UTB56" s="687"/>
      <c r="UTC56" s="687"/>
      <c r="UTD56" s="687"/>
      <c r="UTE56" s="687"/>
      <c r="UTF56" s="687"/>
      <c r="UTG56" s="687"/>
      <c r="UTH56" s="687"/>
      <c r="UTI56" s="687"/>
      <c r="UTJ56" s="687"/>
      <c r="UTK56" s="687"/>
      <c r="UTL56" s="687"/>
      <c r="UTM56" s="687"/>
      <c r="UTN56" s="687"/>
      <c r="UTO56" s="687"/>
      <c r="UTP56" s="687"/>
      <c r="UTQ56" s="687"/>
      <c r="UTR56" s="687"/>
      <c r="UTS56" s="687"/>
      <c r="UTT56" s="687"/>
      <c r="UTU56" s="687"/>
      <c r="UTV56" s="687"/>
      <c r="UTW56" s="687"/>
      <c r="UTX56" s="687"/>
      <c r="UTY56" s="687"/>
      <c r="UTZ56" s="687"/>
      <c r="UUA56" s="687"/>
      <c r="UUB56" s="687"/>
      <c r="UUC56" s="687"/>
      <c r="UUD56" s="687"/>
      <c r="UUE56" s="687"/>
      <c r="UUF56" s="687"/>
      <c r="UUG56" s="687"/>
      <c r="UUH56" s="687"/>
      <c r="UUI56" s="687"/>
      <c r="UUJ56" s="687"/>
      <c r="UUK56" s="687"/>
      <c r="UUL56" s="687"/>
      <c r="UUM56" s="687"/>
      <c r="UUN56" s="687"/>
      <c r="UUO56" s="687"/>
      <c r="UUP56" s="687"/>
      <c r="UUQ56" s="687"/>
      <c r="UUR56" s="687"/>
      <c r="UUS56" s="687"/>
      <c r="UUT56" s="687"/>
      <c r="UUU56" s="687"/>
      <c r="UUV56" s="687"/>
      <c r="UUW56" s="687"/>
      <c r="UUX56" s="687"/>
      <c r="UUY56" s="687"/>
      <c r="UUZ56" s="687"/>
      <c r="UVA56" s="687"/>
      <c r="UVB56" s="687"/>
      <c r="UVC56" s="687"/>
      <c r="UVD56" s="687"/>
      <c r="UVE56" s="687"/>
      <c r="UVF56" s="687"/>
      <c r="UVG56" s="687"/>
      <c r="UVH56" s="687"/>
      <c r="UVI56" s="687"/>
      <c r="UVJ56" s="687"/>
      <c r="UVK56" s="687"/>
      <c r="UVL56" s="687"/>
      <c r="UVM56" s="687"/>
      <c r="UVN56" s="687"/>
      <c r="UVO56" s="687"/>
      <c r="UVP56" s="687"/>
      <c r="UVQ56" s="687"/>
      <c r="UVR56" s="687"/>
      <c r="UVS56" s="687"/>
      <c r="UVT56" s="687"/>
      <c r="UVU56" s="687"/>
      <c r="UVV56" s="687"/>
      <c r="UVW56" s="687"/>
      <c r="UVX56" s="687"/>
      <c r="UVY56" s="687"/>
      <c r="UVZ56" s="687"/>
      <c r="UWA56" s="687"/>
      <c r="UWB56" s="687"/>
      <c r="UWC56" s="687"/>
      <c r="UWD56" s="687"/>
      <c r="UWE56" s="687"/>
      <c r="UWF56" s="687"/>
      <c r="UWG56" s="687"/>
      <c r="UWH56" s="687"/>
      <c r="UWI56" s="687"/>
      <c r="UWJ56" s="687"/>
      <c r="UWK56" s="687"/>
      <c r="UWL56" s="687"/>
      <c r="UWM56" s="687"/>
      <c r="UWN56" s="687"/>
      <c r="UWO56" s="687"/>
      <c r="UWP56" s="687"/>
      <c r="UWQ56" s="687"/>
      <c r="UWR56" s="687"/>
      <c r="UWS56" s="687"/>
      <c r="UWT56" s="687"/>
      <c r="UWU56" s="687"/>
      <c r="UWV56" s="687"/>
      <c r="UWW56" s="687"/>
      <c r="UWX56" s="687"/>
      <c r="UWY56" s="687"/>
      <c r="UWZ56" s="687"/>
      <c r="UXA56" s="687"/>
      <c r="UXB56" s="687"/>
      <c r="UXC56" s="687"/>
      <c r="UXD56" s="687"/>
      <c r="UXE56" s="687"/>
      <c r="UXF56" s="687"/>
      <c r="UXG56" s="687"/>
      <c r="UXH56" s="687"/>
      <c r="UXI56" s="687"/>
      <c r="UXJ56" s="687"/>
      <c r="UXK56" s="687"/>
      <c r="UXL56" s="687"/>
      <c r="UXM56" s="687"/>
      <c r="UXN56" s="687"/>
      <c r="UXO56" s="687"/>
      <c r="UXP56" s="687"/>
      <c r="UXQ56" s="687"/>
      <c r="UXR56" s="687"/>
      <c r="UXS56" s="687"/>
      <c r="UXT56" s="687"/>
      <c r="UXU56" s="687"/>
      <c r="UXV56" s="687"/>
      <c r="UXW56" s="687"/>
      <c r="UXX56" s="687"/>
      <c r="UXY56" s="687"/>
      <c r="UXZ56" s="687"/>
      <c r="UYA56" s="687"/>
      <c r="UYB56" s="687"/>
      <c r="UYC56" s="687"/>
      <c r="UYD56" s="687"/>
      <c r="UYE56" s="687"/>
      <c r="UYF56" s="687"/>
      <c r="UYG56" s="687"/>
      <c r="UYH56" s="687"/>
      <c r="UYI56" s="687"/>
      <c r="UYJ56" s="687"/>
      <c r="UYK56" s="687"/>
      <c r="UYL56" s="687"/>
      <c r="UYM56" s="687"/>
      <c r="UYN56" s="687"/>
      <c r="UYO56" s="687"/>
      <c r="UYP56" s="687"/>
      <c r="UYQ56" s="687"/>
      <c r="UYR56" s="687"/>
      <c r="UYS56" s="687"/>
      <c r="UYT56" s="687"/>
      <c r="UYU56" s="687"/>
      <c r="UYV56" s="687"/>
      <c r="UYW56" s="687"/>
      <c r="UYX56" s="687"/>
      <c r="UYY56" s="687"/>
      <c r="UYZ56" s="687"/>
      <c r="UZA56" s="687"/>
      <c r="UZB56" s="687"/>
      <c r="UZC56" s="687"/>
      <c r="UZD56" s="687"/>
      <c r="UZE56" s="687"/>
      <c r="UZF56" s="687"/>
      <c r="UZG56" s="687"/>
      <c r="UZH56" s="687"/>
      <c r="UZI56" s="687"/>
      <c r="UZJ56" s="687"/>
      <c r="UZK56" s="687"/>
      <c r="UZL56" s="687"/>
      <c r="UZM56" s="687"/>
      <c r="UZN56" s="687"/>
      <c r="UZO56" s="687"/>
      <c r="UZP56" s="687"/>
      <c r="UZQ56" s="687"/>
      <c r="UZR56" s="687"/>
      <c r="UZS56" s="687"/>
      <c r="UZT56" s="687"/>
      <c r="UZU56" s="687"/>
      <c r="UZV56" s="687"/>
      <c r="UZW56" s="687"/>
      <c r="UZX56" s="687"/>
      <c r="UZY56" s="687"/>
      <c r="UZZ56" s="687"/>
      <c r="VAA56" s="687"/>
      <c r="VAB56" s="687"/>
      <c r="VAC56" s="687"/>
      <c r="VAD56" s="687"/>
      <c r="VAE56" s="687"/>
      <c r="VAF56" s="687"/>
      <c r="VAG56" s="687"/>
      <c r="VAH56" s="687"/>
      <c r="VAI56" s="687"/>
      <c r="VAJ56" s="687"/>
      <c r="VAK56" s="687"/>
      <c r="VAL56" s="687"/>
      <c r="VAM56" s="687"/>
      <c r="VAN56" s="687"/>
      <c r="VAO56" s="687"/>
      <c r="VAP56" s="687"/>
      <c r="VAQ56" s="687"/>
      <c r="VAR56" s="687"/>
      <c r="VAS56" s="687"/>
      <c r="VAT56" s="687"/>
      <c r="VAU56" s="687"/>
      <c r="VAV56" s="687"/>
      <c r="VAW56" s="687"/>
      <c r="VAX56" s="687"/>
      <c r="VAY56" s="687"/>
      <c r="VAZ56" s="687"/>
      <c r="VBA56" s="687"/>
      <c r="VBB56" s="687"/>
      <c r="VBC56" s="687"/>
      <c r="VBD56" s="687"/>
      <c r="VBE56" s="687"/>
      <c r="VBF56" s="687"/>
      <c r="VBG56" s="687"/>
      <c r="VBH56" s="687"/>
      <c r="VBI56" s="687"/>
      <c r="VBJ56" s="687"/>
      <c r="VBK56" s="687"/>
      <c r="VBL56" s="687"/>
      <c r="VBM56" s="687"/>
      <c r="VBN56" s="687"/>
      <c r="VBO56" s="687"/>
      <c r="VBP56" s="687"/>
      <c r="VBQ56" s="687"/>
      <c r="VBR56" s="687"/>
      <c r="VBS56" s="687"/>
      <c r="VBT56" s="687"/>
      <c r="VBU56" s="687"/>
      <c r="VBV56" s="687"/>
      <c r="VBW56" s="687"/>
      <c r="VBX56" s="687"/>
      <c r="VBY56" s="687"/>
      <c r="VBZ56" s="687"/>
      <c r="VCA56" s="687"/>
      <c r="VCB56" s="687"/>
      <c r="VCC56" s="687"/>
      <c r="VCD56" s="687"/>
      <c r="VCE56" s="687"/>
      <c r="VCF56" s="687"/>
      <c r="VCG56" s="687"/>
      <c r="VCH56" s="687"/>
      <c r="VCI56" s="687"/>
      <c r="VCJ56" s="687"/>
      <c r="VCK56" s="687"/>
      <c r="VCL56" s="687"/>
      <c r="VCM56" s="687"/>
      <c r="VCN56" s="687"/>
      <c r="VCO56" s="687"/>
      <c r="VCP56" s="687"/>
      <c r="VCQ56" s="687"/>
      <c r="VCR56" s="687"/>
      <c r="VCS56" s="687"/>
      <c r="VCT56" s="687"/>
      <c r="VCU56" s="687"/>
      <c r="VCV56" s="687"/>
      <c r="VCW56" s="687"/>
      <c r="VCX56" s="687"/>
      <c r="VCY56" s="687"/>
      <c r="VCZ56" s="687"/>
      <c r="VDA56" s="687"/>
      <c r="VDB56" s="687"/>
      <c r="VDC56" s="687"/>
      <c r="VDD56" s="687"/>
      <c r="VDE56" s="687"/>
      <c r="VDF56" s="687"/>
      <c r="VDG56" s="687"/>
      <c r="VDH56" s="687"/>
      <c r="VDI56" s="687"/>
      <c r="VDJ56" s="687"/>
      <c r="VDK56" s="687"/>
      <c r="VDL56" s="687"/>
      <c r="VDM56" s="687"/>
      <c r="VDN56" s="687"/>
      <c r="VDO56" s="687"/>
      <c r="VDP56" s="687"/>
      <c r="VDQ56" s="687"/>
      <c r="VDR56" s="687"/>
      <c r="VDS56" s="687"/>
      <c r="VDT56" s="687"/>
      <c r="VDU56" s="687"/>
      <c r="VDV56" s="687"/>
      <c r="VDW56" s="687"/>
      <c r="VDX56" s="687"/>
      <c r="VDY56" s="687"/>
      <c r="VDZ56" s="687"/>
      <c r="VEA56" s="687"/>
      <c r="VEB56" s="687"/>
      <c r="VEC56" s="687"/>
      <c r="VED56" s="687"/>
      <c r="VEE56" s="687"/>
      <c r="VEF56" s="687"/>
      <c r="VEG56" s="687"/>
      <c r="VEH56" s="687"/>
      <c r="VEI56" s="687"/>
      <c r="VEJ56" s="687"/>
      <c r="VEK56" s="687"/>
      <c r="VEL56" s="687"/>
      <c r="VEM56" s="687"/>
      <c r="VEN56" s="687"/>
      <c r="VEO56" s="687"/>
      <c r="VEP56" s="687"/>
      <c r="VEQ56" s="687"/>
      <c r="VER56" s="687"/>
      <c r="VES56" s="687"/>
      <c r="VET56" s="687"/>
      <c r="VEU56" s="687"/>
      <c r="VEV56" s="687"/>
      <c r="VEW56" s="687"/>
      <c r="VEX56" s="687"/>
      <c r="VEY56" s="687"/>
      <c r="VEZ56" s="687"/>
      <c r="VFA56" s="687"/>
      <c r="VFB56" s="687"/>
      <c r="VFC56" s="687"/>
      <c r="VFD56" s="687"/>
      <c r="VFE56" s="687"/>
      <c r="VFF56" s="687"/>
      <c r="VFG56" s="687"/>
      <c r="VFH56" s="687"/>
      <c r="VFI56" s="687"/>
      <c r="VFJ56" s="687"/>
      <c r="VFK56" s="687"/>
      <c r="VFL56" s="687"/>
      <c r="VFM56" s="687"/>
      <c r="VFN56" s="687"/>
      <c r="VFO56" s="687"/>
      <c r="VFP56" s="687"/>
      <c r="VFQ56" s="687"/>
      <c r="VFR56" s="687"/>
      <c r="VFS56" s="687"/>
      <c r="VFT56" s="687"/>
      <c r="VFU56" s="687"/>
      <c r="VFV56" s="687"/>
      <c r="VFW56" s="687"/>
      <c r="VFX56" s="687"/>
      <c r="VFY56" s="687"/>
      <c r="VFZ56" s="687"/>
      <c r="VGA56" s="687"/>
      <c r="VGB56" s="687"/>
      <c r="VGC56" s="687"/>
      <c r="VGD56" s="687"/>
      <c r="VGE56" s="687"/>
      <c r="VGF56" s="687"/>
      <c r="VGG56" s="687"/>
      <c r="VGH56" s="687"/>
      <c r="VGI56" s="687"/>
      <c r="VGJ56" s="687"/>
      <c r="VGK56" s="687"/>
      <c r="VGL56" s="687"/>
      <c r="VGM56" s="687"/>
      <c r="VGN56" s="687"/>
      <c r="VGO56" s="687"/>
      <c r="VGP56" s="687"/>
      <c r="VGQ56" s="687"/>
      <c r="VGR56" s="687"/>
      <c r="VGS56" s="687"/>
      <c r="VGT56" s="687"/>
      <c r="VGU56" s="687"/>
      <c r="VGV56" s="687"/>
      <c r="VGW56" s="687"/>
      <c r="VGX56" s="687"/>
      <c r="VGY56" s="687"/>
      <c r="VGZ56" s="687"/>
      <c r="VHA56" s="687"/>
      <c r="VHB56" s="687"/>
      <c r="VHC56" s="687"/>
      <c r="VHD56" s="687"/>
      <c r="VHE56" s="687"/>
      <c r="VHF56" s="687"/>
      <c r="VHG56" s="687"/>
      <c r="VHH56" s="687"/>
      <c r="VHI56" s="687"/>
      <c r="VHJ56" s="687"/>
      <c r="VHK56" s="687"/>
      <c r="VHL56" s="687"/>
      <c r="VHM56" s="687"/>
      <c r="VHN56" s="687"/>
      <c r="VHO56" s="687"/>
      <c r="VHP56" s="687"/>
      <c r="VHQ56" s="687"/>
      <c r="VHR56" s="687"/>
      <c r="VHS56" s="687"/>
      <c r="VHT56" s="687"/>
      <c r="VHU56" s="687"/>
      <c r="VHV56" s="687"/>
      <c r="VHW56" s="687"/>
      <c r="VHX56" s="687"/>
      <c r="VHY56" s="687"/>
      <c r="VHZ56" s="687"/>
      <c r="VIA56" s="687"/>
      <c r="VIB56" s="687"/>
      <c r="VIC56" s="687"/>
      <c r="VID56" s="687"/>
      <c r="VIE56" s="687"/>
      <c r="VIF56" s="687"/>
      <c r="VIG56" s="687"/>
      <c r="VIH56" s="687"/>
      <c r="VII56" s="687"/>
      <c r="VIJ56" s="687"/>
      <c r="VIK56" s="687"/>
      <c r="VIL56" s="687"/>
      <c r="VIM56" s="687"/>
      <c r="VIN56" s="687"/>
      <c r="VIO56" s="687"/>
      <c r="VIP56" s="687"/>
      <c r="VIQ56" s="687"/>
      <c r="VIR56" s="687"/>
      <c r="VIS56" s="687"/>
      <c r="VIT56" s="687"/>
      <c r="VIU56" s="687"/>
      <c r="VIV56" s="687"/>
      <c r="VIW56" s="687"/>
      <c r="VIX56" s="687"/>
      <c r="VIY56" s="687"/>
      <c r="VIZ56" s="687"/>
      <c r="VJA56" s="687"/>
      <c r="VJB56" s="687"/>
      <c r="VJC56" s="687"/>
      <c r="VJD56" s="687"/>
      <c r="VJE56" s="687"/>
      <c r="VJF56" s="687"/>
      <c r="VJG56" s="687"/>
      <c r="VJH56" s="687"/>
      <c r="VJI56" s="687"/>
      <c r="VJJ56" s="687"/>
      <c r="VJK56" s="687"/>
      <c r="VJL56" s="687"/>
      <c r="VJM56" s="687"/>
      <c r="VJN56" s="687"/>
      <c r="VJO56" s="687"/>
      <c r="VJP56" s="687"/>
      <c r="VJQ56" s="687"/>
      <c r="VJR56" s="687"/>
      <c r="VJS56" s="687"/>
      <c r="VJT56" s="687"/>
      <c r="VJU56" s="687"/>
      <c r="VJV56" s="687"/>
      <c r="VJW56" s="687"/>
      <c r="VJX56" s="687"/>
      <c r="VJY56" s="687"/>
      <c r="VJZ56" s="687"/>
      <c r="VKA56" s="687"/>
      <c r="VKB56" s="687"/>
      <c r="VKC56" s="687"/>
      <c r="VKD56" s="687"/>
      <c r="VKE56" s="687"/>
      <c r="VKF56" s="687"/>
      <c r="VKG56" s="687"/>
      <c r="VKH56" s="687"/>
      <c r="VKI56" s="687"/>
      <c r="VKJ56" s="687"/>
      <c r="VKK56" s="687"/>
      <c r="VKL56" s="687"/>
      <c r="VKM56" s="687"/>
      <c r="VKN56" s="687"/>
      <c r="VKO56" s="687"/>
      <c r="VKP56" s="687"/>
      <c r="VKQ56" s="687"/>
      <c r="VKR56" s="687"/>
      <c r="VKS56" s="687"/>
      <c r="VKT56" s="687"/>
      <c r="VKU56" s="687"/>
      <c r="VKV56" s="687"/>
      <c r="VKW56" s="687"/>
      <c r="VKX56" s="687"/>
      <c r="VKY56" s="687"/>
      <c r="VKZ56" s="687"/>
      <c r="VLA56" s="687"/>
      <c r="VLB56" s="687"/>
      <c r="VLC56" s="687"/>
      <c r="VLD56" s="687"/>
      <c r="VLE56" s="687"/>
      <c r="VLF56" s="687"/>
      <c r="VLG56" s="687"/>
      <c r="VLH56" s="687"/>
      <c r="VLI56" s="687"/>
      <c r="VLJ56" s="687"/>
      <c r="VLK56" s="687"/>
      <c r="VLL56" s="687"/>
      <c r="VLM56" s="687"/>
      <c r="VLN56" s="687"/>
      <c r="VLO56" s="687"/>
      <c r="VLP56" s="687"/>
      <c r="VLQ56" s="687"/>
      <c r="VLR56" s="687"/>
      <c r="VLS56" s="687"/>
      <c r="VLT56" s="687"/>
      <c r="VLU56" s="687"/>
      <c r="VLV56" s="687"/>
      <c r="VLW56" s="687"/>
      <c r="VLX56" s="687"/>
      <c r="VLY56" s="687"/>
      <c r="VLZ56" s="687"/>
      <c r="VMA56" s="687"/>
      <c r="VMB56" s="687"/>
      <c r="VMC56" s="687"/>
      <c r="VMD56" s="687"/>
      <c r="VME56" s="687"/>
      <c r="VMF56" s="687"/>
      <c r="VMG56" s="687"/>
      <c r="VMH56" s="687"/>
      <c r="VMI56" s="687"/>
      <c r="VMJ56" s="687"/>
      <c r="VMK56" s="687"/>
      <c r="VML56" s="687"/>
      <c r="VMM56" s="687"/>
      <c r="VMN56" s="687"/>
      <c r="VMO56" s="687"/>
      <c r="VMP56" s="687"/>
      <c r="VMQ56" s="687"/>
      <c r="VMR56" s="687"/>
      <c r="VMS56" s="687"/>
      <c r="VMT56" s="687"/>
      <c r="VMU56" s="687"/>
      <c r="VMV56" s="687"/>
      <c r="VMW56" s="687"/>
      <c r="VMX56" s="687"/>
      <c r="VMY56" s="687"/>
      <c r="VMZ56" s="687"/>
      <c r="VNA56" s="687"/>
      <c r="VNB56" s="687"/>
      <c r="VNC56" s="687"/>
      <c r="VND56" s="687"/>
      <c r="VNE56" s="687"/>
      <c r="VNF56" s="687"/>
      <c r="VNG56" s="687"/>
      <c r="VNH56" s="687"/>
      <c r="VNI56" s="687"/>
      <c r="VNJ56" s="687"/>
      <c r="VNK56" s="687"/>
      <c r="VNL56" s="687"/>
      <c r="VNM56" s="687"/>
      <c r="VNN56" s="687"/>
      <c r="VNO56" s="687"/>
      <c r="VNP56" s="687"/>
      <c r="VNQ56" s="687"/>
      <c r="VNR56" s="687"/>
      <c r="VNS56" s="687"/>
      <c r="VNT56" s="687"/>
      <c r="VNU56" s="687"/>
      <c r="VNV56" s="687"/>
      <c r="VNW56" s="687"/>
      <c r="VNX56" s="687"/>
      <c r="VNY56" s="687"/>
      <c r="VNZ56" s="687"/>
      <c r="VOA56" s="687"/>
      <c r="VOB56" s="687"/>
      <c r="VOC56" s="687"/>
      <c r="VOD56" s="687"/>
      <c r="VOE56" s="687"/>
      <c r="VOF56" s="687"/>
      <c r="VOG56" s="687"/>
      <c r="VOH56" s="687"/>
      <c r="VOI56" s="687"/>
      <c r="VOJ56" s="687"/>
      <c r="VOK56" s="687"/>
      <c r="VOL56" s="687"/>
      <c r="VOM56" s="687"/>
      <c r="VON56" s="687"/>
      <c r="VOO56" s="687"/>
      <c r="VOP56" s="687"/>
      <c r="VOQ56" s="687"/>
      <c r="VOR56" s="687"/>
      <c r="VOS56" s="687"/>
      <c r="VOT56" s="687"/>
      <c r="VOU56" s="687"/>
      <c r="VOV56" s="687"/>
      <c r="VOW56" s="687"/>
      <c r="VOX56" s="687"/>
      <c r="VOY56" s="687"/>
      <c r="VOZ56" s="687"/>
      <c r="VPA56" s="687"/>
      <c r="VPB56" s="687"/>
      <c r="VPC56" s="687"/>
      <c r="VPD56" s="687"/>
      <c r="VPE56" s="687"/>
      <c r="VPF56" s="687"/>
      <c r="VPG56" s="687"/>
      <c r="VPH56" s="687"/>
      <c r="VPI56" s="687"/>
      <c r="VPJ56" s="687"/>
      <c r="VPK56" s="687"/>
      <c r="VPL56" s="687"/>
      <c r="VPM56" s="687"/>
      <c r="VPN56" s="687"/>
      <c r="VPO56" s="687"/>
      <c r="VPP56" s="687"/>
      <c r="VPQ56" s="687"/>
      <c r="VPR56" s="687"/>
      <c r="VPS56" s="687"/>
      <c r="VPT56" s="687"/>
      <c r="VPU56" s="687"/>
      <c r="VPV56" s="687"/>
      <c r="VPW56" s="687"/>
      <c r="VPX56" s="687"/>
      <c r="VPY56" s="687"/>
      <c r="VPZ56" s="687"/>
      <c r="VQA56" s="687"/>
      <c r="VQB56" s="687"/>
      <c r="VQC56" s="687"/>
      <c r="VQD56" s="687"/>
      <c r="VQE56" s="687"/>
      <c r="VQF56" s="687"/>
      <c r="VQG56" s="687"/>
      <c r="VQH56" s="687"/>
      <c r="VQI56" s="687"/>
      <c r="VQJ56" s="687"/>
      <c r="VQK56" s="687"/>
      <c r="VQL56" s="687"/>
      <c r="VQM56" s="687"/>
      <c r="VQN56" s="687"/>
      <c r="VQO56" s="687"/>
      <c r="VQP56" s="687"/>
      <c r="VQQ56" s="687"/>
      <c r="VQR56" s="687"/>
      <c r="VQS56" s="687"/>
      <c r="VQT56" s="687"/>
      <c r="VQU56" s="687"/>
      <c r="VQV56" s="687"/>
      <c r="VQW56" s="687"/>
      <c r="VQX56" s="687"/>
      <c r="VQY56" s="687"/>
      <c r="VQZ56" s="687"/>
      <c r="VRA56" s="687"/>
      <c r="VRB56" s="687"/>
      <c r="VRC56" s="687"/>
      <c r="VRD56" s="687"/>
      <c r="VRE56" s="687"/>
      <c r="VRF56" s="687"/>
      <c r="VRG56" s="687"/>
      <c r="VRH56" s="687"/>
      <c r="VRI56" s="687"/>
      <c r="VRJ56" s="687"/>
      <c r="VRK56" s="687"/>
      <c r="VRL56" s="687"/>
      <c r="VRM56" s="687"/>
      <c r="VRN56" s="687"/>
      <c r="VRO56" s="687"/>
      <c r="VRP56" s="687"/>
      <c r="VRQ56" s="687"/>
      <c r="VRR56" s="687"/>
      <c r="VRS56" s="687"/>
      <c r="VRT56" s="687"/>
      <c r="VRU56" s="687"/>
      <c r="VRV56" s="687"/>
      <c r="VRW56" s="687"/>
      <c r="VRX56" s="687"/>
      <c r="VRY56" s="687"/>
      <c r="VRZ56" s="687"/>
      <c r="VSA56" s="687"/>
      <c r="VSB56" s="687"/>
      <c r="VSC56" s="687"/>
      <c r="VSD56" s="687"/>
      <c r="VSE56" s="687"/>
      <c r="VSF56" s="687"/>
      <c r="VSG56" s="687"/>
      <c r="VSH56" s="687"/>
      <c r="VSI56" s="687"/>
      <c r="VSJ56" s="687"/>
      <c r="VSK56" s="687"/>
      <c r="VSL56" s="687"/>
      <c r="VSM56" s="687"/>
      <c r="VSN56" s="687"/>
      <c r="VSO56" s="687"/>
      <c r="VSP56" s="687"/>
      <c r="VSQ56" s="687"/>
      <c r="VSR56" s="687"/>
      <c r="VSS56" s="687"/>
      <c r="VST56" s="687"/>
      <c r="VSU56" s="687"/>
      <c r="VSV56" s="687"/>
      <c r="VSW56" s="687"/>
      <c r="VSX56" s="687"/>
      <c r="VSY56" s="687"/>
      <c r="VSZ56" s="687"/>
      <c r="VTA56" s="687"/>
      <c r="VTB56" s="687"/>
      <c r="VTC56" s="687"/>
      <c r="VTD56" s="687"/>
      <c r="VTE56" s="687"/>
      <c r="VTF56" s="687"/>
      <c r="VTG56" s="687"/>
      <c r="VTH56" s="687"/>
      <c r="VTI56" s="687"/>
      <c r="VTJ56" s="687"/>
      <c r="VTK56" s="687"/>
      <c r="VTL56" s="687"/>
      <c r="VTM56" s="687"/>
      <c r="VTN56" s="687"/>
      <c r="VTO56" s="687"/>
      <c r="VTP56" s="687"/>
      <c r="VTQ56" s="687"/>
      <c r="VTR56" s="687"/>
      <c r="VTS56" s="687"/>
      <c r="VTT56" s="687"/>
      <c r="VTU56" s="687"/>
      <c r="VTV56" s="687"/>
      <c r="VTW56" s="687"/>
      <c r="VTX56" s="687"/>
      <c r="VTY56" s="687"/>
      <c r="VTZ56" s="687"/>
      <c r="VUA56" s="687"/>
      <c r="VUB56" s="687"/>
      <c r="VUC56" s="687"/>
      <c r="VUD56" s="687"/>
      <c r="VUE56" s="687"/>
      <c r="VUF56" s="687"/>
      <c r="VUG56" s="687"/>
      <c r="VUH56" s="687"/>
      <c r="VUI56" s="687"/>
      <c r="VUJ56" s="687"/>
      <c r="VUK56" s="687"/>
      <c r="VUL56" s="687"/>
      <c r="VUM56" s="687"/>
      <c r="VUN56" s="687"/>
      <c r="VUO56" s="687"/>
      <c r="VUP56" s="687"/>
      <c r="VUQ56" s="687"/>
      <c r="VUR56" s="687"/>
      <c r="VUS56" s="687"/>
      <c r="VUT56" s="687"/>
      <c r="VUU56" s="687"/>
      <c r="VUV56" s="687"/>
      <c r="VUW56" s="687"/>
      <c r="VUX56" s="687"/>
      <c r="VUY56" s="687"/>
      <c r="VUZ56" s="687"/>
      <c r="VVA56" s="687"/>
      <c r="VVB56" s="687"/>
      <c r="VVC56" s="687"/>
      <c r="VVD56" s="687"/>
      <c r="VVE56" s="687"/>
      <c r="VVF56" s="687"/>
      <c r="VVG56" s="687"/>
      <c r="VVH56" s="687"/>
      <c r="VVI56" s="687"/>
      <c r="VVJ56" s="687"/>
      <c r="VVK56" s="687"/>
      <c r="VVL56" s="687"/>
      <c r="VVM56" s="687"/>
      <c r="VVN56" s="687"/>
      <c r="VVO56" s="687"/>
      <c r="VVP56" s="687"/>
      <c r="VVQ56" s="687"/>
      <c r="VVR56" s="687"/>
      <c r="VVS56" s="687"/>
      <c r="VVT56" s="687"/>
      <c r="VVU56" s="687"/>
      <c r="VVV56" s="687"/>
      <c r="VVW56" s="687"/>
      <c r="VVX56" s="687"/>
      <c r="VVY56" s="687"/>
      <c r="VVZ56" s="687"/>
      <c r="VWA56" s="687"/>
      <c r="VWB56" s="687"/>
      <c r="VWC56" s="687"/>
      <c r="VWD56" s="687"/>
      <c r="VWE56" s="687"/>
      <c r="VWF56" s="687"/>
      <c r="VWG56" s="687"/>
      <c r="VWH56" s="687"/>
      <c r="VWI56" s="687"/>
      <c r="VWJ56" s="687"/>
      <c r="VWK56" s="687"/>
      <c r="VWL56" s="687"/>
      <c r="VWM56" s="687"/>
      <c r="VWN56" s="687"/>
      <c r="VWO56" s="687"/>
      <c r="VWP56" s="687"/>
      <c r="VWQ56" s="687"/>
      <c r="VWR56" s="687"/>
      <c r="VWS56" s="687"/>
      <c r="VWT56" s="687"/>
      <c r="VWU56" s="687"/>
      <c r="VWV56" s="687"/>
      <c r="VWW56" s="687"/>
      <c r="VWX56" s="687"/>
      <c r="VWY56" s="687"/>
      <c r="VWZ56" s="687"/>
      <c r="VXA56" s="687"/>
      <c r="VXB56" s="687"/>
      <c r="VXC56" s="687"/>
      <c r="VXD56" s="687"/>
      <c r="VXE56" s="687"/>
      <c r="VXF56" s="687"/>
      <c r="VXG56" s="687"/>
      <c r="VXH56" s="687"/>
      <c r="VXI56" s="687"/>
      <c r="VXJ56" s="687"/>
      <c r="VXK56" s="687"/>
      <c r="VXL56" s="687"/>
      <c r="VXM56" s="687"/>
      <c r="VXN56" s="687"/>
      <c r="VXO56" s="687"/>
      <c r="VXP56" s="687"/>
      <c r="VXQ56" s="687"/>
      <c r="VXR56" s="687"/>
      <c r="VXS56" s="687"/>
      <c r="VXT56" s="687"/>
      <c r="VXU56" s="687"/>
      <c r="VXV56" s="687"/>
      <c r="VXW56" s="687"/>
      <c r="VXX56" s="687"/>
      <c r="VXY56" s="687"/>
      <c r="VXZ56" s="687"/>
      <c r="VYA56" s="687"/>
      <c r="VYB56" s="687"/>
      <c r="VYC56" s="687"/>
      <c r="VYD56" s="687"/>
      <c r="VYE56" s="687"/>
      <c r="VYF56" s="687"/>
      <c r="VYG56" s="687"/>
      <c r="VYH56" s="687"/>
      <c r="VYI56" s="687"/>
      <c r="VYJ56" s="687"/>
      <c r="VYK56" s="687"/>
      <c r="VYL56" s="687"/>
      <c r="VYM56" s="687"/>
      <c r="VYN56" s="687"/>
      <c r="VYO56" s="687"/>
      <c r="VYP56" s="687"/>
      <c r="VYQ56" s="687"/>
      <c r="VYR56" s="687"/>
      <c r="VYS56" s="687"/>
      <c r="VYT56" s="687"/>
      <c r="VYU56" s="687"/>
      <c r="VYV56" s="687"/>
      <c r="VYW56" s="687"/>
      <c r="VYX56" s="687"/>
      <c r="VYY56" s="687"/>
      <c r="VYZ56" s="687"/>
      <c r="VZA56" s="687"/>
      <c r="VZB56" s="687"/>
      <c r="VZC56" s="687"/>
      <c r="VZD56" s="687"/>
      <c r="VZE56" s="687"/>
      <c r="VZF56" s="687"/>
      <c r="VZG56" s="687"/>
      <c r="VZH56" s="687"/>
      <c r="VZI56" s="687"/>
      <c r="VZJ56" s="687"/>
      <c r="VZK56" s="687"/>
      <c r="VZL56" s="687"/>
      <c r="VZM56" s="687"/>
      <c r="VZN56" s="687"/>
      <c r="VZO56" s="687"/>
      <c r="VZP56" s="687"/>
      <c r="VZQ56" s="687"/>
      <c r="VZR56" s="687"/>
      <c r="VZS56" s="687"/>
      <c r="VZT56" s="687"/>
      <c r="VZU56" s="687"/>
      <c r="VZV56" s="687"/>
      <c r="VZW56" s="687"/>
      <c r="VZX56" s="687"/>
      <c r="VZY56" s="687"/>
      <c r="VZZ56" s="687"/>
      <c r="WAA56" s="687"/>
      <c r="WAB56" s="687"/>
      <c r="WAC56" s="687"/>
      <c r="WAD56" s="687"/>
      <c r="WAE56" s="687"/>
      <c r="WAF56" s="687"/>
      <c r="WAG56" s="687"/>
      <c r="WAH56" s="687"/>
      <c r="WAI56" s="687"/>
      <c r="WAJ56" s="687"/>
      <c r="WAK56" s="687"/>
      <c r="WAL56" s="687"/>
      <c r="WAM56" s="687"/>
      <c r="WAN56" s="687"/>
      <c r="WAO56" s="687"/>
      <c r="WAP56" s="687"/>
      <c r="WAQ56" s="687"/>
      <c r="WAR56" s="687"/>
      <c r="WAS56" s="687"/>
      <c r="WAT56" s="687"/>
      <c r="WAU56" s="687"/>
      <c r="WAV56" s="687"/>
      <c r="WAW56" s="687"/>
      <c r="WAX56" s="687"/>
      <c r="WAY56" s="687"/>
      <c r="WAZ56" s="687"/>
      <c r="WBA56" s="687"/>
      <c r="WBB56" s="687"/>
      <c r="WBC56" s="687"/>
      <c r="WBD56" s="687"/>
      <c r="WBE56" s="687"/>
      <c r="WBF56" s="687"/>
      <c r="WBG56" s="687"/>
      <c r="WBH56" s="687"/>
      <c r="WBI56" s="687"/>
      <c r="WBJ56" s="687"/>
      <c r="WBK56" s="687"/>
      <c r="WBL56" s="687"/>
      <c r="WBM56" s="687"/>
      <c r="WBN56" s="687"/>
      <c r="WBO56" s="687"/>
      <c r="WBP56" s="687"/>
      <c r="WBQ56" s="687"/>
      <c r="WBR56" s="687"/>
      <c r="WBS56" s="687"/>
      <c r="WBT56" s="687"/>
      <c r="WBU56" s="687"/>
      <c r="WBV56" s="687"/>
      <c r="WBW56" s="687"/>
      <c r="WBX56" s="687"/>
      <c r="WBY56" s="687"/>
      <c r="WBZ56" s="687"/>
      <c r="WCA56" s="687"/>
      <c r="WCB56" s="687"/>
      <c r="WCC56" s="687"/>
      <c r="WCD56" s="687"/>
      <c r="WCE56" s="687"/>
      <c r="WCF56" s="687"/>
      <c r="WCG56" s="687"/>
      <c r="WCH56" s="687"/>
      <c r="WCI56" s="687"/>
      <c r="WCJ56" s="687"/>
      <c r="WCK56" s="687"/>
      <c r="WCL56" s="687"/>
      <c r="WCM56" s="687"/>
      <c r="WCN56" s="687"/>
      <c r="WCO56" s="687"/>
      <c r="WCP56" s="687"/>
      <c r="WCQ56" s="687"/>
      <c r="WCR56" s="687"/>
      <c r="WCS56" s="687"/>
      <c r="WCT56" s="687"/>
      <c r="WCU56" s="687"/>
      <c r="WCV56" s="687"/>
      <c r="WCW56" s="687"/>
      <c r="WCX56" s="687"/>
      <c r="WCY56" s="687"/>
      <c r="WCZ56" s="687"/>
      <c r="WDA56" s="687"/>
      <c r="WDB56" s="687"/>
      <c r="WDC56" s="687"/>
      <c r="WDD56" s="687"/>
      <c r="WDE56" s="687"/>
      <c r="WDF56" s="687"/>
      <c r="WDG56" s="687"/>
      <c r="WDH56" s="687"/>
      <c r="WDI56" s="687"/>
      <c r="WDJ56" s="687"/>
      <c r="WDK56" s="687"/>
      <c r="WDL56" s="687"/>
      <c r="WDM56" s="687"/>
      <c r="WDN56" s="687"/>
      <c r="WDO56" s="687"/>
      <c r="WDP56" s="687"/>
      <c r="WDQ56" s="687"/>
      <c r="WDR56" s="687"/>
      <c r="WDS56" s="687"/>
      <c r="WDT56" s="687"/>
      <c r="WDU56" s="687"/>
      <c r="WDV56" s="687"/>
      <c r="WDW56" s="687"/>
      <c r="WDX56" s="687"/>
      <c r="WDY56" s="687"/>
      <c r="WDZ56" s="687"/>
      <c r="WEA56" s="687"/>
      <c r="WEB56" s="687"/>
      <c r="WEC56" s="687"/>
      <c r="WED56" s="687"/>
      <c r="WEE56" s="687"/>
      <c r="WEF56" s="687"/>
      <c r="WEG56" s="687"/>
      <c r="WEH56" s="687"/>
      <c r="WEI56" s="687"/>
      <c r="WEJ56" s="687"/>
      <c r="WEK56" s="687"/>
      <c r="WEL56" s="687"/>
      <c r="WEM56" s="687"/>
      <c r="WEN56" s="687"/>
      <c r="WEO56" s="687"/>
      <c r="WEP56" s="687"/>
      <c r="WEQ56" s="687"/>
      <c r="WER56" s="687"/>
      <c r="WES56" s="687"/>
      <c r="WET56" s="687"/>
      <c r="WEU56" s="687"/>
      <c r="WEV56" s="687"/>
      <c r="WEW56" s="687"/>
      <c r="WEX56" s="687"/>
      <c r="WEY56" s="687"/>
      <c r="WEZ56" s="687"/>
      <c r="WFA56" s="687"/>
      <c r="WFB56" s="687"/>
      <c r="WFC56" s="687"/>
      <c r="WFD56" s="687"/>
      <c r="WFE56" s="687"/>
      <c r="WFF56" s="687"/>
      <c r="WFG56" s="687"/>
      <c r="WFH56" s="687"/>
      <c r="WFI56" s="687"/>
      <c r="WFJ56" s="687"/>
      <c r="WFK56" s="687"/>
      <c r="WFL56" s="687"/>
      <c r="WFM56" s="687"/>
      <c r="WFN56" s="687"/>
      <c r="WFO56" s="687"/>
      <c r="WFP56" s="687"/>
      <c r="WFQ56" s="687"/>
      <c r="WFR56" s="687"/>
      <c r="WFS56" s="687"/>
      <c r="WFT56" s="687"/>
      <c r="WFU56" s="687"/>
      <c r="WFV56" s="687"/>
      <c r="WFW56" s="687"/>
      <c r="WFX56" s="687"/>
      <c r="WFY56" s="687"/>
      <c r="WFZ56" s="687"/>
      <c r="WGA56" s="687"/>
      <c r="WGB56" s="687"/>
      <c r="WGC56" s="687"/>
      <c r="WGD56" s="687"/>
      <c r="WGE56" s="687"/>
      <c r="WGF56" s="687"/>
      <c r="WGG56" s="687"/>
      <c r="WGH56" s="687"/>
      <c r="WGI56" s="687"/>
      <c r="WGJ56" s="687"/>
      <c r="WGK56" s="687"/>
      <c r="WGL56" s="687"/>
      <c r="WGM56" s="687"/>
      <c r="WGN56" s="687"/>
      <c r="WGO56" s="687"/>
      <c r="WGP56" s="687"/>
      <c r="WGQ56" s="687"/>
      <c r="WGR56" s="687"/>
      <c r="WGS56" s="687"/>
      <c r="WGT56" s="687"/>
      <c r="WGU56" s="687"/>
      <c r="WGV56" s="687"/>
      <c r="WGW56" s="687"/>
      <c r="WGX56" s="687"/>
      <c r="WGY56" s="687"/>
      <c r="WGZ56" s="687"/>
      <c r="WHA56" s="687"/>
      <c r="WHB56" s="687"/>
      <c r="WHC56" s="687"/>
      <c r="WHD56" s="687"/>
      <c r="WHE56" s="687"/>
      <c r="WHF56" s="687"/>
      <c r="WHG56" s="687"/>
      <c r="WHH56" s="687"/>
      <c r="WHI56" s="687"/>
      <c r="WHJ56" s="687"/>
      <c r="WHK56" s="687"/>
      <c r="WHL56" s="687"/>
      <c r="WHM56" s="687"/>
      <c r="WHN56" s="687"/>
      <c r="WHO56" s="687"/>
      <c r="WHP56" s="687"/>
      <c r="WHQ56" s="687"/>
      <c r="WHR56" s="687"/>
      <c r="WHS56" s="687"/>
      <c r="WHT56" s="687"/>
      <c r="WHU56" s="687"/>
      <c r="WHV56" s="687"/>
      <c r="WHW56" s="687"/>
      <c r="WHX56" s="687"/>
      <c r="WHY56" s="687"/>
      <c r="WHZ56" s="687"/>
      <c r="WIA56" s="687"/>
      <c r="WIB56" s="687"/>
      <c r="WIC56" s="687"/>
      <c r="WID56" s="687"/>
      <c r="WIE56" s="687"/>
      <c r="WIF56" s="687"/>
      <c r="WIG56" s="687"/>
      <c r="WIH56" s="687"/>
      <c r="WII56" s="687"/>
      <c r="WIJ56" s="687"/>
      <c r="WIK56" s="687"/>
      <c r="WIL56" s="687"/>
      <c r="WIM56" s="687"/>
      <c r="WIN56" s="687"/>
      <c r="WIO56" s="687"/>
      <c r="WIP56" s="687"/>
      <c r="WIQ56" s="687"/>
      <c r="WIR56" s="687"/>
      <c r="WIS56" s="687"/>
      <c r="WIT56" s="687"/>
      <c r="WIU56" s="687"/>
      <c r="WIV56" s="687"/>
      <c r="WIW56" s="687"/>
      <c r="WIX56" s="687"/>
      <c r="WIY56" s="687"/>
      <c r="WIZ56" s="687"/>
      <c r="WJA56" s="687"/>
      <c r="WJB56" s="687"/>
      <c r="WJC56" s="687"/>
      <c r="WJD56" s="687"/>
      <c r="WJE56" s="687"/>
      <c r="WJF56" s="687"/>
      <c r="WJG56" s="687"/>
      <c r="WJH56" s="687"/>
      <c r="WJI56" s="687"/>
      <c r="WJJ56" s="687"/>
      <c r="WJK56" s="687"/>
      <c r="WJL56" s="687"/>
      <c r="WJM56" s="687"/>
      <c r="WJN56" s="687"/>
      <c r="WJO56" s="687"/>
      <c r="WJP56" s="687"/>
      <c r="WJQ56" s="687"/>
      <c r="WJR56" s="687"/>
      <c r="WJS56" s="687"/>
      <c r="WJT56" s="687"/>
      <c r="WJU56" s="687"/>
      <c r="WJV56" s="687"/>
      <c r="WJW56" s="687"/>
      <c r="WJX56" s="687"/>
      <c r="WJY56" s="687"/>
      <c r="WJZ56" s="687"/>
      <c r="WKA56" s="687"/>
      <c r="WKB56" s="687"/>
      <c r="WKC56" s="687"/>
      <c r="WKD56" s="687"/>
      <c r="WKE56" s="687"/>
      <c r="WKF56" s="687"/>
      <c r="WKG56" s="687"/>
      <c r="WKH56" s="687"/>
      <c r="WKI56" s="687"/>
      <c r="WKJ56" s="687"/>
      <c r="WKK56" s="687"/>
      <c r="WKL56" s="687"/>
      <c r="WKM56" s="687"/>
      <c r="WKN56" s="687"/>
      <c r="WKO56" s="687"/>
      <c r="WKP56" s="687"/>
      <c r="WKQ56" s="687"/>
      <c r="WKR56" s="687"/>
      <c r="WKS56" s="687"/>
      <c r="WKT56" s="687"/>
      <c r="WKU56" s="687"/>
      <c r="WKV56" s="687"/>
      <c r="WKW56" s="687"/>
      <c r="WKX56" s="687"/>
      <c r="WKY56" s="687"/>
      <c r="WKZ56" s="687"/>
      <c r="WLA56" s="687"/>
      <c r="WLB56" s="687"/>
      <c r="WLC56" s="687"/>
      <c r="WLD56" s="687"/>
      <c r="WLE56" s="687"/>
      <c r="WLF56" s="687"/>
      <c r="WLG56" s="687"/>
      <c r="WLH56" s="687"/>
      <c r="WLI56" s="687"/>
      <c r="WLJ56" s="687"/>
      <c r="WLK56" s="687"/>
      <c r="WLL56" s="687"/>
      <c r="WLM56" s="687"/>
      <c r="WLN56" s="687"/>
      <c r="WLO56" s="687"/>
      <c r="WLP56" s="687"/>
      <c r="WLQ56" s="687"/>
      <c r="WLR56" s="687"/>
      <c r="WLS56" s="687"/>
      <c r="WLT56" s="687"/>
      <c r="WLU56" s="687"/>
      <c r="WLV56" s="687"/>
      <c r="WLW56" s="687"/>
      <c r="WLX56" s="687"/>
      <c r="WLY56" s="687"/>
      <c r="WLZ56" s="687"/>
      <c r="WMA56" s="687"/>
      <c r="WMB56" s="687"/>
      <c r="WMC56" s="687"/>
      <c r="WMD56" s="687"/>
      <c r="WME56" s="687"/>
      <c r="WMF56" s="687"/>
      <c r="WMG56" s="687"/>
      <c r="WMH56" s="687"/>
      <c r="WMI56" s="687"/>
      <c r="WMJ56" s="687"/>
      <c r="WMK56" s="687"/>
      <c r="WML56" s="687"/>
      <c r="WMM56" s="687"/>
      <c r="WMN56" s="687"/>
      <c r="WMO56" s="687"/>
      <c r="WMP56" s="687"/>
      <c r="WMQ56" s="687"/>
      <c r="WMR56" s="687"/>
      <c r="WMS56" s="687"/>
      <c r="WMT56" s="687"/>
      <c r="WMU56" s="687"/>
      <c r="WMV56" s="687"/>
      <c r="WMW56" s="687"/>
      <c r="WMX56" s="687"/>
      <c r="WMY56" s="687"/>
      <c r="WMZ56" s="687"/>
      <c r="WNA56" s="687"/>
      <c r="WNB56" s="687"/>
      <c r="WNC56" s="687"/>
      <c r="WND56" s="687"/>
      <c r="WNE56" s="687"/>
      <c r="WNF56" s="687"/>
      <c r="WNG56" s="687"/>
      <c r="WNH56" s="687"/>
      <c r="WNI56" s="687"/>
      <c r="WNJ56" s="687"/>
      <c r="WNK56" s="687"/>
      <c r="WNL56" s="687"/>
      <c r="WNM56" s="687"/>
      <c r="WNN56" s="687"/>
      <c r="WNO56" s="687"/>
      <c r="WNP56" s="687"/>
      <c r="WNQ56" s="687"/>
      <c r="WNR56" s="687"/>
      <c r="WNS56" s="687"/>
      <c r="WNT56" s="687"/>
      <c r="WNU56" s="687"/>
      <c r="WNV56" s="687"/>
      <c r="WNW56" s="687"/>
      <c r="WNX56" s="687"/>
      <c r="WNY56" s="687"/>
      <c r="WNZ56" s="687"/>
      <c r="WOA56" s="687"/>
      <c r="WOB56" s="687"/>
      <c r="WOC56" s="687"/>
      <c r="WOD56" s="687"/>
      <c r="WOE56" s="687"/>
      <c r="WOF56" s="687"/>
      <c r="WOG56" s="687"/>
      <c r="WOH56" s="687"/>
      <c r="WOI56" s="687"/>
      <c r="WOJ56" s="687"/>
      <c r="WOK56" s="687"/>
      <c r="WOL56" s="687"/>
      <c r="WOM56" s="687"/>
      <c r="WON56" s="687"/>
      <c r="WOO56" s="687"/>
      <c r="WOP56" s="687"/>
      <c r="WOQ56" s="687"/>
      <c r="WOR56" s="687"/>
      <c r="WOS56" s="687"/>
      <c r="WOT56" s="687"/>
      <c r="WOU56" s="687"/>
      <c r="WOV56" s="687"/>
      <c r="WOW56" s="687"/>
      <c r="WOX56" s="687"/>
      <c r="WOY56" s="687"/>
      <c r="WOZ56" s="687"/>
      <c r="WPA56" s="687"/>
      <c r="WPB56" s="687"/>
      <c r="WPC56" s="687"/>
      <c r="WPD56" s="687"/>
      <c r="WPE56" s="687"/>
      <c r="WPF56" s="687"/>
      <c r="WPG56" s="687"/>
      <c r="WPH56" s="687"/>
      <c r="WPI56" s="687"/>
      <c r="WPJ56" s="687"/>
      <c r="WPK56" s="687"/>
      <c r="WPL56" s="687"/>
      <c r="WPM56" s="687"/>
      <c r="WPN56" s="687"/>
      <c r="WPO56" s="687"/>
      <c r="WPP56" s="687"/>
      <c r="WPQ56" s="687"/>
      <c r="WPR56" s="687"/>
      <c r="WPS56" s="687"/>
      <c r="WPT56" s="687"/>
      <c r="WPU56" s="687"/>
      <c r="WPV56" s="687"/>
      <c r="WPW56" s="687"/>
      <c r="WPX56" s="687"/>
      <c r="WPY56" s="687"/>
      <c r="WPZ56" s="687"/>
      <c r="WQA56" s="687"/>
      <c r="WQB56" s="687"/>
      <c r="WQC56" s="687"/>
      <c r="WQD56" s="687"/>
      <c r="WQE56" s="687"/>
      <c r="WQF56" s="687"/>
      <c r="WQG56" s="687"/>
      <c r="WQH56" s="687"/>
      <c r="WQI56" s="687"/>
      <c r="WQJ56" s="687"/>
      <c r="WQK56" s="687"/>
      <c r="WQL56" s="687"/>
      <c r="WQM56" s="687"/>
      <c r="WQN56" s="687"/>
      <c r="WQO56" s="687"/>
      <c r="WQP56" s="687"/>
      <c r="WQQ56" s="687"/>
      <c r="WQR56" s="687"/>
      <c r="WQS56" s="687"/>
      <c r="WQT56" s="687"/>
      <c r="WQU56" s="687"/>
      <c r="WQV56" s="687"/>
      <c r="WQW56" s="687"/>
      <c r="WQX56" s="687"/>
      <c r="WQY56" s="687"/>
      <c r="WQZ56" s="687"/>
      <c r="WRA56" s="687"/>
      <c r="WRB56" s="687"/>
      <c r="WRC56" s="687"/>
      <c r="WRD56" s="687"/>
      <c r="WRE56" s="687"/>
      <c r="WRF56" s="687"/>
      <c r="WRG56" s="687"/>
      <c r="WRH56" s="687"/>
      <c r="WRI56" s="687"/>
      <c r="WRJ56" s="687"/>
      <c r="WRK56" s="687"/>
      <c r="WRL56" s="687"/>
      <c r="WRM56" s="687"/>
      <c r="WRN56" s="687"/>
      <c r="WRO56" s="687"/>
      <c r="WRP56" s="687"/>
      <c r="WRQ56" s="687"/>
      <c r="WRR56" s="687"/>
      <c r="WRS56" s="687"/>
      <c r="WRT56" s="687"/>
      <c r="WRU56" s="687"/>
      <c r="WRV56" s="687"/>
      <c r="WRW56" s="687"/>
      <c r="WRX56" s="687"/>
      <c r="WRY56" s="687"/>
      <c r="WRZ56" s="687"/>
      <c r="WSA56" s="687"/>
      <c r="WSB56" s="687"/>
      <c r="WSC56" s="687"/>
      <c r="WSD56" s="687"/>
      <c r="WSE56" s="687"/>
      <c r="WSF56" s="687"/>
      <c r="WSG56" s="687"/>
      <c r="WSH56" s="687"/>
      <c r="WSI56" s="687"/>
      <c r="WSJ56" s="687"/>
      <c r="WSK56" s="687"/>
      <c r="WSL56" s="687"/>
      <c r="WSM56" s="687"/>
      <c r="WSN56" s="687"/>
      <c r="WSO56" s="687"/>
      <c r="WSP56" s="687"/>
      <c r="WSQ56" s="687"/>
      <c r="WSR56" s="687"/>
      <c r="WSS56" s="687"/>
      <c r="WST56" s="687"/>
      <c r="WSU56" s="687"/>
      <c r="WSV56" s="687"/>
      <c r="WSW56" s="687"/>
      <c r="WSX56" s="687"/>
      <c r="WSY56" s="687"/>
      <c r="WSZ56" s="687"/>
      <c r="WTA56" s="687"/>
      <c r="WTB56" s="687"/>
      <c r="WTC56" s="687"/>
      <c r="WTD56" s="687"/>
      <c r="WTE56" s="687"/>
      <c r="WTF56" s="687"/>
      <c r="WTG56" s="687"/>
      <c r="WTH56" s="687"/>
      <c r="WTI56" s="687"/>
      <c r="WTJ56" s="687"/>
      <c r="WTK56" s="687"/>
      <c r="WTL56" s="687"/>
      <c r="WTM56" s="687"/>
      <c r="WTN56" s="687"/>
      <c r="WTO56" s="687"/>
      <c r="WTP56" s="687"/>
      <c r="WTQ56" s="687"/>
      <c r="WTR56" s="687"/>
      <c r="WTS56" s="687"/>
      <c r="WTT56" s="687"/>
      <c r="WTU56" s="687"/>
      <c r="WTV56" s="687"/>
      <c r="WTW56" s="687"/>
      <c r="WTX56" s="687"/>
      <c r="WTY56" s="687"/>
      <c r="WTZ56" s="687"/>
      <c r="WUA56" s="687"/>
      <c r="WUB56" s="687"/>
      <c r="WUC56" s="687"/>
      <c r="WUD56" s="687"/>
      <c r="WUE56" s="687"/>
      <c r="WUF56" s="687"/>
      <c r="WUG56" s="687"/>
      <c r="WUH56" s="687"/>
      <c r="WUI56" s="687"/>
      <c r="WUJ56" s="687"/>
      <c r="WUK56" s="687"/>
      <c r="WUL56" s="687"/>
      <c r="WUM56" s="687"/>
      <c r="WUN56" s="687"/>
      <c r="WUO56" s="687"/>
      <c r="WUP56" s="687"/>
      <c r="WUQ56" s="687"/>
      <c r="WUR56" s="687"/>
      <c r="WUS56" s="687"/>
      <c r="WUT56" s="687"/>
      <c r="WUU56" s="687"/>
      <c r="WUV56" s="687"/>
      <c r="WUW56" s="687"/>
      <c r="WUX56" s="687"/>
      <c r="WUY56" s="687"/>
      <c r="WUZ56" s="687"/>
      <c r="WVA56" s="687"/>
      <c r="WVB56" s="687"/>
      <c r="WVC56" s="687"/>
      <c r="WVD56" s="687"/>
      <c r="WVE56" s="687"/>
      <c r="WVF56" s="687"/>
      <c r="WVG56" s="687"/>
      <c r="WVH56" s="687"/>
      <c r="WVI56" s="687"/>
      <c r="WVJ56" s="687"/>
      <c r="WVK56" s="687"/>
      <c r="WVL56" s="687"/>
      <c r="WVM56" s="687"/>
      <c r="WVN56" s="687"/>
      <c r="WVO56" s="687"/>
      <c r="WVP56" s="687"/>
      <c r="WVQ56" s="687"/>
      <c r="WVR56" s="687"/>
      <c r="WVS56" s="687"/>
      <c r="WVT56" s="687"/>
      <c r="WVU56" s="687"/>
      <c r="WVV56" s="687"/>
      <c r="WVW56" s="687"/>
      <c r="WVX56" s="687"/>
      <c r="WVY56" s="687"/>
      <c r="WVZ56" s="687"/>
      <c r="WWA56" s="687"/>
      <c r="WWB56" s="687"/>
      <c r="WWC56" s="687"/>
      <c r="WWD56" s="687"/>
      <c r="WWE56" s="687"/>
      <c r="WWF56" s="687"/>
      <c r="WWG56" s="687"/>
      <c r="WWH56" s="687"/>
      <c r="WWI56" s="687"/>
      <c r="WWJ56" s="687"/>
      <c r="WWK56" s="687"/>
      <c r="WWL56" s="687"/>
      <c r="WWM56" s="687"/>
      <c r="WWN56" s="687"/>
      <c r="WWO56" s="687"/>
      <c r="WWP56" s="687"/>
      <c r="WWQ56" s="687"/>
      <c r="WWR56" s="687"/>
      <c r="WWS56" s="687"/>
      <c r="WWT56" s="687"/>
      <c r="WWU56" s="687"/>
      <c r="WWV56" s="687"/>
      <c r="WWW56" s="687"/>
      <c r="WWX56" s="687"/>
      <c r="WWY56" s="687"/>
      <c r="WWZ56" s="687"/>
      <c r="WXA56" s="687"/>
      <c r="WXB56" s="687"/>
      <c r="WXC56" s="687"/>
      <c r="WXD56" s="687"/>
      <c r="WXE56" s="687"/>
      <c r="WXF56" s="687"/>
      <c r="WXG56" s="687"/>
      <c r="WXH56" s="687"/>
      <c r="WXI56" s="687"/>
      <c r="WXJ56" s="687"/>
      <c r="WXK56" s="687"/>
      <c r="WXL56" s="687"/>
      <c r="WXM56" s="687"/>
      <c r="WXN56" s="687"/>
      <c r="WXO56" s="687"/>
      <c r="WXP56" s="687"/>
      <c r="WXQ56" s="687"/>
      <c r="WXR56" s="687"/>
      <c r="WXS56" s="687"/>
      <c r="WXT56" s="687"/>
      <c r="WXU56" s="687"/>
      <c r="WXV56" s="687"/>
      <c r="WXW56" s="687"/>
      <c r="WXX56" s="687"/>
      <c r="WXY56" s="687"/>
      <c r="WXZ56" s="687"/>
      <c r="WYA56" s="687"/>
      <c r="WYB56" s="687"/>
      <c r="WYC56" s="687"/>
      <c r="WYD56" s="687"/>
      <c r="WYE56" s="687"/>
      <c r="WYF56" s="687"/>
      <c r="WYG56" s="687"/>
      <c r="WYH56" s="687"/>
      <c r="WYI56" s="687"/>
      <c r="WYJ56" s="687"/>
      <c r="WYK56" s="687"/>
      <c r="WYL56" s="687"/>
      <c r="WYM56" s="687"/>
      <c r="WYN56" s="687"/>
      <c r="WYO56" s="687"/>
      <c r="WYP56" s="687"/>
      <c r="WYQ56" s="687"/>
      <c r="WYR56" s="687"/>
      <c r="WYS56" s="687"/>
      <c r="WYT56" s="687"/>
      <c r="WYU56" s="687"/>
      <c r="WYV56" s="687"/>
      <c r="WYW56" s="687"/>
      <c r="WYX56" s="687"/>
      <c r="WYY56" s="687"/>
      <c r="WYZ56" s="687"/>
      <c r="WZA56" s="687"/>
      <c r="WZB56" s="687"/>
      <c r="WZC56" s="687"/>
      <c r="WZD56" s="687"/>
      <c r="WZE56" s="687"/>
      <c r="WZF56" s="687"/>
      <c r="WZG56" s="687"/>
      <c r="WZH56" s="687"/>
      <c r="WZI56" s="687"/>
      <c r="WZJ56" s="687"/>
      <c r="WZK56" s="687"/>
      <c r="WZL56" s="687"/>
      <c r="WZM56" s="687"/>
      <c r="WZN56" s="687"/>
      <c r="WZO56" s="687"/>
      <c r="WZP56" s="687"/>
      <c r="WZQ56" s="687"/>
      <c r="WZR56" s="687"/>
      <c r="WZS56" s="687"/>
      <c r="WZT56" s="687"/>
      <c r="WZU56" s="687"/>
      <c r="WZV56" s="687"/>
      <c r="WZW56" s="687"/>
      <c r="WZX56" s="687"/>
      <c r="WZY56" s="687"/>
      <c r="WZZ56" s="687"/>
      <c r="XAA56" s="687"/>
      <c r="XAB56" s="687"/>
      <c r="XAC56" s="687"/>
      <c r="XAD56" s="687"/>
      <c r="XAE56" s="687"/>
      <c r="XAF56" s="687"/>
      <c r="XAG56" s="687"/>
      <c r="XAH56" s="687"/>
      <c r="XAI56" s="687"/>
      <c r="XAJ56" s="687"/>
      <c r="XAK56" s="687"/>
      <c r="XAL56" s="687"/>
      <c r="XAM56" s="687"/>
      <c r="XAN56" s="687"/>
      <c r="XAO56" s="687"/>
      <c r="XAP56" s="687"/>
      <c r="XAQ56" s="687"/>
      <c r="XAR56" s="687"/>
      <c r="XAS56" s="687"/>
      <c r="XAT56" s="687"/>
      <c r="XAU56" s="687"/>
      <c r="XAV56" s="687"/>
      <c r="XAW56" s="687"/>
      <c r="XAX56" s="687"/>
      <c r="XAY56" s="687"/>
      <c r="XAZ56" s="687"/>
      <c r="XBA56" s="687"/>
      <c r="XBB56" s="687"/>
      <c r="XBC56" s="687"/>
      <c r="XBD56" s="687"/>
      <c r="XBE56" s="687"/>
      <c r="XBF56" s="687"/>
      <c r="XBG56" s="687"/>
      <c r="XBH56" s="687"/>
      <c r="XBI56" s="687"/>
      <c r="XBJ56" s="687"/>
      <c r="XBK56" s="687"/>
      <c r="XBL56" s="687"/>
      <c r="XBM56" s="687"/>
      <c r="XBN56" s="687"/>
      <c r="XBO56" s="687"/>
      <c r="XBP56" s="687"/>
      <c r="XBQ56" s="687"/>
      <c r="XBR56" s="687"/>
      <c r="XBS56" s="687"/>
      <c r="XBT56" s="687"/>
      <c r="XBU56" s="687"/>
      <c r="XBV56" s="687"/>
      <c r="XBW56" s="687"/>
      <c r="XBX56" s="687"/>
      <c r="XBY56" s="687"/>
      <c r="XBZ56" s="687"/>
      <c r="XCA56" s="687"/>
      <c r="XCB56" s="687"/>
      <c r="XCC56" s="687"/>
      <c r="XCD56" s="687"/>
      <c r="XCE56" s="687"/>
      <c r="XCF56" s="687"/>
      <c r="XCG56" s="687"/>
      <c r="XCH56" s="687"/>
      <c r="XCI56" s="687"/>
      <c r="XCJ56" s="687"/>
      <c r="XCK56" s="687"/>
      <c r="XCL56" s="687"/>
      <c r="XCM56" s="687"/>
      <c r="XCN56" s="687"/>
      <c r="XCO56" s="687"/>
      <c r="XCP56" s="687"/>
      <c r="XCQ56" s="687"/>
      <c r="XCR56" s="687"/>
      <c r="XCS56" s="687"/>
      <c r="XCT56" s="687"/>
      <c r="XCU56" s="687"/>
      <c r="XCV56" s="687"/>
      <c r="XCW56" s="687"/>
      <c r="XCX56" s="687"/>
      <c r="XCY56" s="687"/>
      <c r="XCZ56" s="687"/>
      <c r="XDA56" s="687"/>
      <c r="XDB56" s="687"/>
      <c r="XDC56" s="687"/>
      <c r="XDD56" s="687"/>
      <c r="XDE56" s="687"/>
      <c r="XDF56" s="687"/>
      <c r="XDG56" s="687"/>
      <c r="XDH56" s="687"/>
      <c r="XDI56" s="687"/>
      <c r="XDJ56" s="687"/>
      <c r="XDK56" s="687"/>
      <c r="XDL56" s="687"/>
      <c r="XDM56" s="687"/>
      <c r="XDN56" s="687"/>
      <c r="XDO56" s="687"/>
      <c r="XDP56" s="687"/>
      <c r="XDQ56" s="687"/>
      <c r="XDR56" s="687"/>
      <c r="XDS56" s="687"/>
      <c r="XDT56" s="687"/>
      <c r="XDU56" s="687"/>
      <c r="XDV56" s="687"/>
      <c r="XDW56" s="687"/>
      <c r="XDX56" s="687"/>
      <c r="XDY56" s="687"/>
      <c r="XDZ56" s="687"/>
      <c r="XEA56" s="687"/>
      <c r="XEB56" s="687"/>
      <c r="XEC56" s="687"/>
      <c r="XED56" s="687"/>
      <c r="XEE56" s="687"/>
      <c r="XEF56" s="687"/>
      <c r="XEG56" s="687"/>
      <c r="XEH56" s="687"/>
      <c r="XEI56" s="687"/>
      <c r="XEJ56" s="687"/>
      <c r="XEK56" s="687"/>
      <c r="XEL56" s="687"/>
      <c r="XEM56" s="687"/>
      <c r="XEN56" s="687"/>
      <c r="XEO56" s="687"/>
      <c r="XEP56" s="687"/>
      <c r="XEQ56" s="687"/>
      <c r="XER56" s="687"/>
      <c r="XES56" s="687"/>
      <c r="XET56" s="687"/>
      <c r="XEU56" s="687"/>
      <c r="XEV56" s="687"/>
      <c r="XEW56" s="687"/>
      <c r="XEX56" s="687"/>
      <c r="XEY56" s="687"/>
      <c r="XEZ56" s="687"/>
    </row>
    <row r="57" spans="1:16380" ht="15.75" x14ac:dyDescent="0.25">
      <c r="A57" s="723"/>
      <c r="B57" s="720" t="s">
        <v>997</v>
      </c>
      <c r="C57" s="720">
        <v>1049</v>
      </c>
      <c r="D57" s="699" t="s">
        <v>1551</v>
      </c>
      <c r="E57" s="706"/>
      <c r="F57" s="706"/>
      <c r="G57" s="724"/>
      <c r="H57" s="701"/>
      <c r="I57" s="701"/>
      <c r="J57" s="701"/>
      <c r="K57" s="726"/>
      <c r="L57" s="701"/>
      <c r="M57" s="735">
        <v>161756952</v>
      </c>
      <c r="N57" s="706"/>
      <c r="O57" s="1042">
        <v>22077408</v>
      </c>
      <c r="P57" s="701"/>
      <c r="Q57" s="1156"/>
      <c r="R57" s="701"/>
      <c r="S57" s="706"/>
      <c r="U57" s="687"/>
      <c r="V57" s="687"/>
      <c r="X57" s="686"/>
      <c r="AA57" s="687"/>
      <c r="AB57" s="687"/>
      <c r="AC57" s="687"/>
      <c r="AD57" s="687"/>
      <c r="AE57" s="687"/>
      <c r="AF57" s="687"/>
      <c r="AG57" s="687"/>
      <c r="AH57" s="687"/>
      <c r="AI57" s="687"/>
      <c r="AJ57" s="687"/>
      <c r="AK57" s="687"/>
      <c r="AL57" s="687"/>
      <c r="AM57" s="687"/>
      <c r="AN57" s="687"/>
      <c r="AO57" s="687"/>
      <c r="AP57" s="687"/>
      <c r="AQ57" s="687"/>
      <c r="AR57" s="687"/>
      <c r="AS57" s="687"/>
      <c r="AT57" s="687"/>
      <c r="AU57" s="687"/>
      <c r="AV57" s="687"/>
      <c r="AW57" s="687"/>
      <c r="AX57" s="687"/>
      <c r="AY57" s="687"/>
      <c r="AZ57" s="687"/>
      <c r="BA57" s="687"/>
      <c r="BB57" s="687"/>
      <c r="BC57" s="687"/>
      <c r="BD57" s="687"/>
      <c r="BE57" s="687"/>
      <c r="BF57" s="687"/>
      <c r="BG57" s="687"/>
      <c r="BH57" s="687"/>
      <c r="BI57" s="687"/>
      <c r="BJ57" s="687"/>
      <c r="BK57" s="687"/>
      <c r="BL57" s="687"/>
      <c r="BM57" s="687"/>
      <c r="BN57" s="687"/>
      <c r="BO57" s="687"/>
      <c r="BP57" s="687"/>
      <c r="BQ57" s="687"/>
      <c r="BR57" s="687"/>
      <c r="BS57" s="687"/>
      <c r="BT57" s="687"/>
      <c r="BU57" s="687"/>
      <c r="BV57" s="687"/>
      <c r="BW57" s="687"/>
      <c r="BX57" s="687"/>
      <c r="BY57" s="687"/>
      <c r="BZ57" s="687"/>
      <c r="CA57" s="687"/>
      <c r="CB57" s="687"/>
      <c r="CC57" s="687"/>
      <c r="CD57" s="687"/>
      <c r="CE57" s="687"/>
      <c r="CF57" s="687"/>
      <c r="CG57" s="687"/>
      <c r="CH57" s="687"/>
      <c r="CI57" s="687"/>
      <c r="CJ57" s="687"/>
      <c r="CK57" s="687"/>
      <c r="CL57" s="687"/>
      <c r="CM57" s="687"/>
      <c r="CN57" s="687"/>
      <c r="CO57" s="687"/>
      <c r="CP57" s="687"/>
      <c r="CQ57" s="687"/>
      <c r="CR57" s="687"/>
      <c r="CS57" s="687"/>
      <c r="CT57" s="687"/>
      <c r="CU57" s="687"/>
      <c r="CV57" s="687"/>
      <c r="CW57" s="687"/>
      <c r="CX57" s="687"/>
      <c r="CY57" s="687"/>
      <c r="CZ57" s="687"/>
      <c r="DA57" s="687"/>
      <c r="DB57" s="687"/>
      <c r="DC57" s="687"/>
      <c r="DD57" s="687"/>
      <c r="DE57" s="687"/>
      <c r="DF57" s="687"/>
      <c r="DG57" s="687"/>
      <c r="DH57" s="687"/>
      <c r="DI57" s="687"/>
      <c r="DJ57" s="687"/>
      <c r="DK57" s="687"/>
      <c r="DL57" s="687"/>
      <c r="DM57" s="687"/>
      <c r="DN57" s="687"/>
      <c r="DO57" s="687"/>
      <c r="DP57" s="687"/>
      <c r="DQ57" s="687"/>
      <c r="DR57" s="687"/>
      <c r="DS57" s="687"/>
      <c r="DT57" s="687"/>
      <c r="DU57" s="687"/>
      <c r="DV57" s="687"/>
      <c r="DW57" s="687"/>
      <c r="DX57" s="687"/>
      <c r="DY57" s="687"/>
      <c r="DZ57" s="687"/>
      <c r="EA57" s="687"/>
      <c r="EB57" s="687"/>
      <c r="EC57" s="687"/>
      <c r="ED57" s="687"/>
      <c r="EE57" s="687"/>
      <c r="EF57" s="687"/>
      <c r="EG57" s="687"/>
      <c r="EH57" s="687"/>
      <c r="EI57" s="687"/>
      <c r="EJ57" s="687"/>
      <c r="EK57" s="687"/>
      <c r="EL57" s="687"/>
      <c r="EM57" s="687"/>
      <c r="EN57" s="687"/>
      <c r="EO57" s="687"/>
      <c r="EP57" s="687"/>
      <c r="EQ57" s="687"/>
      <c r="ER57" s="687"/>
      <c r="ES57" s="687"/>
      <c r="ET57" s="687"/>
      <c r="EU57" s="687"/>
      <c r="EV57" s="687"/>
      <c r="EW57" s="687"/>
      <c r="EX57" s="687"/>
      <c r="EY57" s="687"/>
      <c r="EZ57" s="687"/>
      <c r="FA57" s="687"/>
      <c r="FB57" s="687"/>
      <c r="FC57" s="687"/>
      <c r="FD57" s="687"/>
      <c r="FE57" s="687"/>
      <c r="FF57" s="687"/>
      <c r="FG57" s="687"/>
      <c r="FH57" s="687"/>
      <c r="FI57" s="687"/>
      <c r="FJ57" s="687"/>
      <c r="FK57" s="687"/>
      <c r="FL57" s="687"/>
      <c r="FM57" s="687"/>
      <c r="FN57" s="687"/>
      <c r="FO57" s="687"/>
      <c r="FP57" s="687"/>
      <c r="FQ57" s="687"/>
      <c r="FR57" s="687"/>
      <c r="FS57" s="687"/>
      <c r="FT57" s="687"/>
      <c r="FU57" s="687"/>
      <c r="FV57" s="687"/>
      <c r="FW57" s="687"/>
      <c r="FX57" s="687"/>
      <c r="FY57" s="687"/>
      <c r="FZ57" s="687"/>
      <c r="GA57" s="687"/>
      <c r="GB57" s="687"/>
      <c r="GC57" s="687"/>
      <c r="GD57" s="687"/>
      <c r="GE57" s="687"/>
      <c r="GF57" s="687"/>
      <c r="GG57" s="687"/>
      <c r="GH57" s="687"/>
      <c r="GI57" s="687"/>
      <c r="GJ57" s="687"/>
      <c r="GK57" s="687"/>
      <c r="GL57" s="687"/>
      <c r="GM57" s="687"/>
      <c r="GN57" s="687"/>
      <c r="GO57" s="687"/>
      <c r="GP57" s="687"/>
      <c r="GQ57" s="687"/>
      <c r="GR57" s="687"/>
      <c r="GS57" s="687"/>
      <c r="GT57" s="687"/>
      <c r="GU57" s="687"/>
      <c r="GV57" s="687"/>
      <c r="GW57" s="687"/>
      <c r="GX57" s="687"/>
      <c r="GY57" s="687"/>
      <c r="GZ57" s="687"/>
      <c r="HA57" s="687"/>
      <c r="HB57" s="687"/>
      <c r="HC57" s="687"/>
      <c r="HD57" s="687"/>
      <c r="HE57" s="687"/>
      <c r="HF57" s="687"/>
      <c r="HG57" s="687"/>
      <c r="HH57" s="687"/>
      <c r="HI57" s="687"/>
      <c r="HJ57" s="687"/>
      <c r="HK57" s="687"/>
      <c r="HL57" s="687"/>
      <c r="HM57" s="687"/>
      <c r="HN57" s="687"/>
      <c r="HO57" s="687"/>
      <c r="HP57" s="687"/>
      <c r="HQ57" s="687"/>
      <c r="HR57" s="687"/>
      <c r="HS57" s="687"/>
      <c r="HT57" s="687"/>
      <c r="HU57" s="687"/>
      <c r="HV57" s="687"/>
      <c r="HW57" s="687"/>
      <c r="HX57" s="687"/>
      <c r="HY57" s="687"/>
      <c r="HZ57" s="687"/>
      <c r="IA57" s="687"/>
      <c r="IB57" s="687"/>
      <c r="IC57" s="687"/>
      <c r="ID57" s="687"/>
      <c r="IE57" s="687"/>
      <c r="IF57" s="687"/>
      <c r="IG57" s="687"/>
      <c r="IH57" s="687"/>
      <c r="II57" s="687"/>
      <c r="IJ57" s="687"/>
      <c r="IK57" s="687"/>
      <c r="IL57" s="687"/>
      <c r="IM57" s="687"/>
      <c r="IN57" s="687"/>
      <c r="IO57" s="687"/>
      <c r="IP57" s="687"/>
      <c r="IQ57" s="687"/>
      <c r="IR57" s="687"/>
      <c r="IS57" s="687"/>
      <c r="IT57" s="687"/>
      <c r="IU57" s="687"/>
      <c r="IV57" s="687"/>
      <c r="IW57" s="687"/>
      <c r="IX57" s="687"/>
      <c r="IY57" s="687"/>
      <c r="IZ57" s="687"/>
      <c r="JA57" s="687"/>
      <c r="JB57" s="687"/>
      <c r="JC57" s="687"/>
      <c r="JD57" s="687"/>
      <c r="JE57" s="687"/>
      <c r="JF57" s="687"/>
      <c r="JG57" s="687"/>
      <c r="JH57" s="687"/>
      <c r="JI57" s="687"/>
      <c r="JJ57" s="687"/>
      <c r="JK57" s="687"/>
      <c r="JL57" s="687"/>
      <c r="JM57" s="687"/>
      <c r="JN57" s="687"/>
      <c r="JO57" s="687"/>
      <c r="JP57" s="687"/>
      <c r="JQ57" s="687"/>
      <c r="JR57" s="687"/>
      <c r="JS57" s="687"/>
      <c r="JT57" s="687"/>
      <c r="JU57" s="687"/>
      <c r="JV57" s="687"/>
      <c r="JW57" s="687"/>
      <c r="JX57" s="687"/>
      <c r="JY57" s="687"/>
      <c r="JZ57" s="687"/>
      <c r="KA57" s="687"/>
      <c r="KB57" s="687"/>
      <c r="KC57" s="687"/>
      <c r="KD57" s="687"/>
      <c r="KE57" s="687"/>
      <c r="KF57" s="687"/>
      <c r="KG57" s="687"/>
      <c r="KH57" s="687"/>
      <c r="KI57" s="687"/>
      <c r="KJ57" s="687"/>
      <c r="KK57" s="687"/>
      <c r="KL57" s="687"/>
      <c r="KM57" s="687"/>
      <c r="KN57" s="687"/>
      <c r="KO57" s="687"/>
      <c r="KP57" s="687"/>
      <c r="KQ57" s="687"/>
      <c r="KR57" s="687"/>
      <c r="KS57" s="687"/>
      <c r="KT57" s="687"/>
      <c r="KU57" s="687"/>
      <c r="KV57" s="687"/>
      <c r="KW57" s="687"/>
      <c r="KX57" s="687"/>
      <c r="KY57" s="687"/>
      <c r="KZ57" s="687"/>
      <c r="LA57" s="687"/>
      <c r="LB57" s="687"/>
      <c r="LC57" s="687"/>
      <c r="LD57" s="687"/>
      <c r="LE57" s="687"/>
      <c r="LF57" s="687"/>
      <c r="LG57" s="687"/>
      <c r="LH57" s="687"/>
      <c r="LI57" s="687"/>
      <c r="LJ57" s="687"/>
      <c r="LK57" s="687"/>
      <c r="LL57" s="687"/>
      <c r="LM57" s="687"/>
      <c r="LN57" s="687"/>
      <c r="LO57" s="687"/>
      <c r="LP57" s="687"/>
      <c r="LQ57" s="687"/>
      <c r="LR57" s="687"/>
      <c r="LS57" s="687"/>
      <c r="LT57" s="687"/>
      <c r="LU57" s="687"/>
      <c r="LV57" s="687"/>
      <c r="LW57" s="687"/>
      <c r="LX57" s="687"/>
      <c r="LY57" s="687"/>
      <c r="LZ57" s="687"/>
      <c r="MA57" s="687"/>
      <c r="MB57" s="687"/>
      <c r="MC57" s="687"/>
      <c r="MD57" s="687"/>
      <c r="ME57" s="687"/>
      <c r="MF57" s="687"/>
      <c r="MG57" s="687"/>
      <c r="MH57" s="687"/>
      <c r="MI57" s="687"/>
      <c r="MJ57" s="687"/>
      <c r="MK57" s="687"/>
      <c r="ML57" s="687"/>
      <c r="MM57" s="687"/>
      <c r="MN57" s="687"/>
      <c r="MO57" s="687"/>
      <c r="MP57" s="687"/>
      <c r="MQ57" s="687"/>
      <c r="MR57" s="687"/>
      <c r="MS57" s="687"/>
      <c r="MT57" s="687"/>
      <c r="MU57" s="687"/>
      <c r="MV57" s="687"/>
      <c r="MW57" s="687"/>
      <c r="MX57" s="687"/>
      <c r="MY57" s="687"/>
      <c r="MZ57" s="687"/>
      <c r="NA57" s="687"/>
      <c r="NB57" s="687"/>
      <c r="NC57" s="687"/>
      <c r="ND57" s="687"/>
      <c r="NE57" s="687"/>
      <c r="NF57" s="687"/>
      <c r="NG57" s="687"/>
      <c r="NH57" s="687"/>
      <c r="NI57" s="687"/>
      <c r="NJ57" s="687"/>
      <c r="NK57" s="687"/>
      <c r="NL57" s="687"/>
      <c r="NM57" s="687"/>
      <c r="NN57" s="687"/>
      <c r="NO57" s="687"/>
      <c r="NP57" s="687"/>
      <c r="NQ57" s="687"/>
      <c r="NR57" s="687"/>
      <c r="NS57" s="687"/>
      <c r="NT57" s="687"/>
      <c r="NU57" s="687"/>
      <c r="NV57" s="687"/>
      <c r="NW57" s="687"/>
      <c r="NX57" s="687"/>
      <c r="NY57" s="687"/>
      <c r="NZ57" s="687"/>
      <c r="OA57" s="687"/>
      <c r="OB57" s="687"/>
      <c r="OC57" s="687"/>
      <c r="OD57" s="687"/>
      <c r="OE57" s="687"/>
      <c r="OF57" s="687"/>
      <c r="OG57" s="687"/>
      <c r="OH57" s="687"/>
      <c r="OI57" s="687"/>
      <c r="OJ57" s="687"/>
      <c r="OK57" s="687"/>
      <c r="OL57" s="687"/>
      <c r="OM57" s="687"/>
      <c r="ON57" s="687"/>
      <c r="OO57" s="687"/>
      <c r="OP57" s="687"/>
      <c r="OQ57" s="687"/>
      <c r="OR57" s="687"/>
      <c r="OS57" s="687"/>
      <c r="OT57" s="687"/>
      <c r="OU57" s="687"/>
      <c r="OV57" s="687"/>
      <c r="OW57" s="687"/>
      <c r="OX57" s="687"/>
      <c r="OY57" s="687"/>
      <c r="OZ57" s="687"/>
      <c r="PA57" s="687"/>
      <c r="PB57" s="687"/>
      <c r="PC57" s="687"/>
      <c r="PD57" s="687"/>
      <c r="PE57" s="687"/>
      <c r="PF57" s="687"/>
      <c r="PG57" s="687"/>
      <c r="PH57" s="687"/>
      <c r="PI57" s="687"/>
      <c r="PJ57" s="687"/>
      <c r="PK57" s="687"/>
      <c r="PL57" s="687"/>
      <c r="PM57" s="687"/>
      <c r="PN57" s="687"/>
      <c r="PO57" s="687"/>
      <c r="PP57" s="687"/>
      <c r="PQ57" s="687"/>
      <c r="PR57" s="687"/>
      <c r="PS57" s="687"/>
      <c r="PT57" s="687"/>
      <c r="PU57" s="687"/>
      <c r="PV57" s="687"/>
      <c r="PW57" s="687"/>
      <c r="PX57" s="687"/>
      <c r="PY57" s="687"/>
      <c r="PZ57" s="687"/>
      <c r="QA57" s="687"/>
      <c r="QB57" s="687"/>
      <c r="QC57" s="687"/>
      <c r="QD57" s="687"/>
      <c r="QE57" s="687"/>
      <c r="QF57" s="687"/>
      <c r="QG57" s="687"/>
      <c r="QH57" s="687"/>
      <c r="QI57" s="687"/>
      <c r="QJ57" s="687"/>
      <c r="QK57" s="687"/>
      <c r="QL57" s="687"/>
      <c r="QM57" s="687"/>
      <c r="QN57" s="687"/>
      <c r="QO57" s="687"/>
      <c r="QP57" s="687"/>
      <c r="QQ57" s="687"/>
      <c r="QR57" s="687"/>
      <c r="QS57" s="687"/>
      <c r="QT57" s="687"/>
      <c r="QU57" s="687"/>
      <c r="QV57" s="687"/>
      <c r="QW57" s="687"/>
      <c r="QX57" s="687"/>
      <c r="QY57" s="687"/>
      <c r="QZ57" s="687"/>
      <c r="RA57" s="687"/>
      <c r="RB57" s="687"/>
      <c r="RC57" s="687"/>
      <c r="RD57" s="687"/>
      <c r="RE57" s="687"/>
      <c r="RF57" s="687"/>
      <c r="RG57" s="687"/>
      <c r="RH57" s="687"/>
      <c r="RI57" s="687"/>
      <c r="RJ57" s="687"/>
      <c r="RK57" s="687"/>
      <c r="RL57" s="687"/>
      <c r="RM57" s="687"/>
      <c r="RN57" s="687"/>
      <c r="RO57" s="687"/>
      <c r="RP57" s="687"/>
      <c r="RQ57" s="687"/>
      <c r="RR57" s="687"/>
      <c r="RS57" s="687"/>
      <c r="RT57" s="687"/>
      <c r="RU57" s="687"/>
      <c r="RV57" s="687"/>
      <c r="RW57" s="687"/>
      <c r="RX57" s="687"/>
      <c r="RY57" s="687"/>
      <c r="RZ57" s="687"/>
      <c r="SA57" s="687"/>
      <c r="SB57" s="687"/>
      <c r="SC57" s="687"/>
      <c r="SD57" s="687"/>
      <c r="SE57" s="687"/>
      <c r="SF57" s="687"/>
      <c r="SG57" s="687"/>
      <c r="SH57" s="687"/>
      <c r="SI57" s="687"/>
      <c r="SJ57" s="687"/>
      <c r="SK57" s="687"/>
      <c r="SL57" s="687"/>
      <c r="SM57" s="687"/>
      <c r="SN57" s="687"/>
      <c r="SO57" s="687"/>
      <c r="SP57" s="687"/>
      <c r="SQ57" s="687"/>
      <c r="SR57" s="687"/>
      <c r="SS57" s="687"/>
      <c r="ST57" s="687"/>
      <c r="SU57" s="687"/>
      <c r="SV57" s="687"/>
      <c r="SW57" s="687"/>
      <c r="SX57" s="687"/>
      <c r="SY57" s="687"/>
      <c r="SZ57" s="687"/>
      <c r="TA57" s="687"/>
      <c r="TB57" s="687"/>
      <c r="TC57" s="687"/>
      <c r="TD57" s="687"/>
      <c r="TE57" s="687"/>
      <c r="TF57" s="687"/>
      <c r="TG57" s="687"/>
      <c r="TH57" s="687"/>
      <c r="TI57" s="687"/>
      <c r="TJ57" s="687"/>
      <c r="TK57" s="687"/>
      <c r="TL57" s="687"/>
      <c r="TM57" s="687"/>
      <c r="TN57" s="687"/>
      <c r="TO57" s="687"/>
      <c r="TP57" s="687"/>
      <c r="TQ57" s="687"/>
      <c r="TR57" s="687"/>
      <c r="TS57" s="687"/>
      <c r="TT57" s="687"/>
      <c r="TU57" s="687"/>
      <c r="TV57" s="687"/>
      <c r="TW57" s="687"/>
      <c r="TX57" s="687"/>
      <c r="TY57" s="687"/>
      <c r="TZ57" s="687"/>
      <c r="UA57" s="687"/>
      <c r="UB57" s="687"/>
      <c r="UC57" s="687"/>
      <c r="UD57" s="687"/>
      <c r="UE57" s="687"/>
      <c r="UF57" s="687"/>
      <c r="UG57" s="687"/>
      <c r="UH57" s="687"/>
      <c r="UI57" s="687"/>
      <c r="UJ57" s="687"/>
      <c r="UK57" s="687"/>
      <c r="UL57" s="687"/>
      <c r="UM57" s="687"/>
      <c r="UN57" s="687"/>
      <c r="UO57" s="687"/>
      <c r="UP57" s="687"/>
      <c r="UQ57" s="687"/>
      <c r="UR57" s="687"/>
      <c r="US57" s="687"/>
      <c r="UT57" s="687"/>
      <c r="UU57" s="687"/>
      <c r="UV57" s="687"/>
      <c r="UW57" s="687"/>
      <c r="UX57" s="687"/>
      <c r="UY57" s="687"/>
      <c r="UZ57" s="687"/>
      <c r="VA57" s="687"/>
      <c r="VB57" s="687"/>
      <c r="VC57" s="687"/>
      <c r="VD57" s="687"/>
      <c r="VE57" s="687"/>
      <c r="VF57" s="687"/>
      <c r="VG57" s="687"/>
      <c r="VH57" s="687"/>
      <c r="VI57" s="687"/>
      <c r="VJ57" s="687"/>
      <c r="VK57" s="687"/>
      <c r="VL57" s="687"/>
      <c r="VM57" s="687"/>
      <c r="VN57" s="687"/>
      <c r="VO57" s="687"/>
      <c r="VP57" s="687"/>
      <c r="VQ57" s="687"/>
      <c r="VR57" s="687"/>
      <c r="VS57" s="687"/>
      <c r="VT57" s="687"/>
      <c r="VU57" s="687"/>
      <c r="VV57" s="687"/>
      <c r="VW57" s="687"/>
      <c r="VX57" s="687"/>
      <c r="VY57" s="687"/>
      <c r="VZ57" s="687"/>
      <c r="WA57" s="687"/>
      <c r="WB57" s="687"/>
      <c r="WC57" s="687"/>
      <c r="WD57" s="687"/>
      <c r="WE57" s="687"/>
      <c r="WF57" s="687"/>
      <c r="WG57" s="687"/>
      <c r="WH57" s="687"/>
      <c r="WI57" s="687"/>
      <c r="WJ57" s="687"/>
      <c r="WK57" s="687"/>
      <c r="WL57" s="687"/>
      <c r="WM57" s="687"/>
      <c r="WN57" s="687"/>
      <c r="WO57" s="687"/>
      <c r="WP57" s="687"/>
      <c r="WQ57" s="687"/>
      <c r="WR57" s="687"/>
      <c r="WS57" s="687"/>
      <c r="WT57" s="687"/>
      <c r="WU57" s="687"/>
      <c r="WV57" s="687"/>
      <c r="WW57" s="687"/>
      <c r="WX57" s="687"/>
      <c r="WY57" s="687"/>
      <c r="WZ57" s="687"/>
      <c r="XA57" s="687"/>
      <c r="XB57" s="687"/>
      <c r="XC57" s="687"/>
      <c r="XD57" s="687"/>
      <c r="XE57" s="687"/>
      <c r="XF57" s="687"/>
      <c r="XG57" s="687"/>
      <c r="XH57" s="687"/>
      <c r="XI57" s="687"/>
      <c r="XJ57" s="687"/>
      <c r="XK57" s="687"/>
      <c r="XL57" s="687"/>
      <c r="XM57" s="687"/>
      <c r="XN57" s="687"/>
      <c r="XO57" s="687"/>
      <c r="XP57" s="687"/>
      <c r="XQ57" s="687"/>
      <c r="XR57" s="687"/>
      <c r="XS57" s="687"/>
      <c r="XT57" s="687"/>
      <c r="XU57" s="687"/>
      <c r="XV57" s="687"/>
      <c r="XW57" s="687"/>
      <c r="XX57" s="687"/>
      <c r="XY57" s="687"/>
      <c r="XZ57" s="687"/>
      <c r="YA57" s="687"/>
      <c r="YB57" s="687"/>
      <c r="YC57" s="687"/>
      <c r="YD57" s="687"/>
      <c r="YE57" s="687"/>
      <c r="YF57" s="687"/>
      <c r="YG57" s="687"/>
      <c r="YH57" s="687"/>
      <c r="YI57" s="687"/>
      <c r="YJ57" s="687"/>
      <c r="YK57" s="687"/>
      <c r="YL57" s="687"/>
      <c r="YM57" s="687"/>
      <c r="YN57" s="687"/>
      <c r="YO57" s="687"/>
      <c r="YP57" s="687"/>
      <c r="YQ57" s="687"/>
      <c r="YR57" s="687"/>
      <c r="YS57" s="687"/>
      <c r="YT57" s="687"/>
      <c r="YU57" s="687"/>
      <c r="YV57" s="687"/>
      <c r="YW57" s="687"/>
      <c r="YX57" s="687"/>
      <c r="YY57" s="687"/>
      <c r="YZ57" s="687"/>
      <c r="ZA57" s="687"/>
      <c r="ZB57" s="687"/>
      <c r="ZC57" s="687"/>
      <c r="ZD57" s="687"/>
      <c r="ZE57" s="687"/>
      <c r="ZF57" s="687"/>
      <c r="ZG57" s="687"/>
      <c r="ZH57" s="687"/>
      <c r="ZI57" s="687"/>
      <c r="ZJ57" s="687"/>
      <c r="ZK57" s="687"/>
      <c r="ZL57" s="687"/>
      <c r="ZM57" s="687"/>
      <c r="ZN57" s="687"/>
      <c r="ZO57" s="687"/>
      <c r="ZP57" s="687"/>
      <c r="ZQ57" s="687"/>
      <c r="ZR57" s="687"/>
      <c r="ZS57" s="687"/>
      <c r="ZT57" s="687"/>
      <c r="ZU57" s="687"/>
      <c r="ZV57" s="687"/>
      <c r="ZW57" s="687"/>
      <c r="ZX57" s="687"/>
      <c r="ZY57" s="687"/>
      <c r="ZZ57" s="687"/>
      <c r="AAA57" s="687"/>
      <c r="AAB57" s="687"/>
      <c r="AAC57" s="687"/>
      <c r="AAD57" s="687"/>
      <c r="AAE57" s="687"/>
      <c r="AAF57" s="687"/>
      <c r="AAG57" s="687"/>
      <c r="AAH57" s="687"/>
      <c r="AAI57" s="687"/>
      <c r="AAJ57" s="687"/>
      <c r="AAK57" s="687"/>
      <c r="AAL57" s="687"/>
      <c r="AAM57" s="687"/>
      <c r="AAN57" s="687"/>
      <c r="AAO57" s="687"/>
      <c r="AAP57" s="687"/>
      <c r="AAQ57" s="687"/>
      <c r="AAR57" s="687"/>
      <c r="AAS57" s="687"/>
      <c r="AAT57" s="687"/>
      <c r="AAU57" s="687"/>
      <c r="AAV57" s="687"/>
      <c r="AAW57" s="687"/>
      <c r="AAX57" s="687"/>
      <c r="AAY57" s="687"/>
      <c r="AAZ57" s="687"/>
      <c r="ABA57" s="687"/>
      <c r="ABB57" s="687"/>
      <c r="ABC57" s="687"/>
      <c r="ABD57" s="687"/>
      <c r="ABE57" s="687"/>
      <c r="ABF57" s="687"/>
      <c r="ABG57" s="687"/>
      <c r="ABH57" s="687"/>
      <c r="ABI57" s="687"/>
      <c r="ABJ57" s="687"/>
      <c r="ABK57" s="687"/>
      <c r="ABL57" s="687"/>
      <c r="ABM57" s="687"/>
      <c r="ABN57" s="687"/>
      <c r="ABO57" s="687"/>
      <c r="ABP57" s="687"/>
      <c r="ABQ57" s="687"/>
      <c r="ABR57" s="687"/>
      <c r="ABS57" s="687"/>
      <c r="ABT57" s="687"/>
      <c r="ABU57" s="687"/>
      <c r="ABV57" s="687"/>
      <c r="ABW57" s="687"/>
      <c r="ABX57" s="687"/>
      <c r="ABY57" s="687"/>
      <c r="ABZ57" s="687"/>
      <c r="ACA57" s="687"/>
      <c r="ACB57" s="687"/>
      <c r="ACC57" s="687"/>
      <c r="ACD57" s="687"/>
      <c r="ACE57" s="687"/>
      <c r="ACF57" s="687"/>
      <c r="ACG57" s="687"/>
      <c r="ACH57" s="687"/>
      <c r="ACI57" s="687"/>
      <c r="ACJ57" s="687"/>
      <c r="ACK57" s="687"/>
      <c r="ACL57" s="687"/>
      <c r="ACM57" s="687"/>
      <c r="ACN57" s="687"/>
      <c r="ACO57" s="687"/>
      <c r="ACP57" s="687"/>
      <c r="ACQ57" s="687"/>
      <c r="ACR57" s="687"/>
      <c r="ACS57" s="687"/>
      <c r="ACT57" s="687"/>
      <c r="ACU57" s="687"/>
      <c r="ACV57" s="687"/>
      <c r="ACW57" s="687"/>
      <c r="ACX57" s="687"/>
      <c r="ACY57" s="687"/>
      <c r="ACZ57" s="687"/>
      <c r="ADA57" s="687"/>
      <c r="ADB57" s="687"/>
      <c r="ADC57" s="687"/>
      <c r="ADD57" s="687"/>
      <c r="ADE57" s="687"/>
      <c r="ADF57" s="687"/>
      <c r="ADG57" s="687"/>
      <c r="ADH57" s="687"/>
      <c r="ADI57" s="687"/>
      <c r="ADJ57" s="687"/>
      <c r="ADK57" s="687"/>
      <c r="ADL57" s="687"/>
      <c r="ADM57" s="687"/>
      <c r="ADN57" s="687"/>
      <c r="ADO57" s="687"/>
      <c r="ADP57" s="687"/>
      <c r="ADQ57" s="687"/>
      <c r="ADR57" s="687"/>
      <c r="ADS57" s="687"/>
      <c r="ADT57" s="687"/>
      <c r="ADU57" s="687"/>
      <c r="ADV57" s="687"/>
      <c r="ADW57" s="687"/>
      <c r="ADX57" s="687"/>
      <c r="ADY57" s="687"/>
      <c r="ADZ57" s="687"/>
      <c r="AEA57" s="687"/>
      <c r="AEB57" s="687"/>
      <c r="AEC57" s="687"/>
      <c r="AED57" s="687"/>
      <c r="AEE57" s="687"/>
      <c r="AEF57" s="687"/>
      <c r="AEG57" s="687"/>
      <c r="AEH57" s="687"/>
      <c r="AEI57" s="687"/>
      <c r="AEJ57" s="687"/>
      <c r="AEK57" s="687"/>
      <c r="AEL57" s="687"/>
      <c r="AEM57" s="687"/>
      <c r="AEN57" s="687"/>
      <c r="AEO57" s="687"/>
      <c r="AEP57" s="687"/>
      <c r="AEQ57" s="687"/>
      <c r="AER57" s="687"/>
      <c r="AES57" s="687"/>
      <c r="AET57" s="687"/>
      <c r="AEU57" s="687"/>
      <c r="AEV57" s="687"/>
      <c r="AEW57" s="687"/>
      <c r="AEX57" s="687"/>
      <c r="AEY57" s="687"/>
      <c r="AEZ57" s="687"/>
      <c r="AFA57" s="687"/>
      <c r="AFB57" s="687"/>
      <c r="AFC57" s="687"/>
      <c r="AFD57" s="687"/>
      <c r="AFE57" s="687"/>
      <c r="AFF57" s="687"/>
      <c r="AFG57" s="687"/>
      <c r="AFH57" s="687"/>
      <c r="AFI57" s="687"/>
      <c r="AFJ57" s="687"/>
      <c r="AFK57" s="687"/>
      <c r="AFL57" s="687"/>
      <c r="AFM57" s="687"/>
      <c r="AFN57" s="687"/>
      <c r="AFO57" s="687"/>
      <c r="AFP57" s="687"/>
      <c r="AFQ57" s="687"/>
      <c r="AFR57" s="687"/>
      <c r="AFS57" s="687"/>
      <c r="AFT57" s="687"/>
      <c r="AFU57" s="687"/>
      <c r="AFV57" s="687"/>
      <c r="AFW57" s="687"/>
      <c r="AFX57" s="687"/>
      <c r="AFY57" s="687"/>
      <c r="AFZ57" s="687"/>
      <c r="AGA57" s="687"/>
      <c r="AGB57" s="687"/>
      <c r="AGC57" s="687"/>
      <c r="AGD57" s="687"/>
      <c r="AGE57" s="687"/>
      <c r="AGF57" s="687"/>
      <c r="AGG57" s="687"/>
      <c r="AGH57" s="687"/>
      <c r="AGI57" s="687"/>
      <c r="AGJ57" s="687"/>
      <c r="AGK57" s="687"/>
      <c r="AGL57" s="687"/>
      <c r="AGM57" s="687"/>
      <c r="AGN57" s="687"/>
      <c r="AGO57" s="687"/>
      <c r="AGP57" s="687"/>
      <c r="AGQ57" s="687"/>
      <c r="AGR57" s="687"/>
      <c r="AGS57" s="687"/>
      <c r="AGT57" s="687"/>
      <c r="AGU57" s="687"/>
      <c r="AGV57" s="687"/>
      <c r="AGW57" s="687"/>
      <c r="AGX57" s="687"/>
      <c r="AGY57" s="687"/>
      <c r="AGZ57" s="687"/>
      <c r="AHA57" s="687"/>
      <c r="AHB57" s="687"/>
      <c r="AHC57" s="687"/>
      <c r="AHD57" s="687"/>
      <c r="AHE57" s="687"/>
      <c r="AHF57" s="687"/>
      <c r="AHG57" s="687"/>
      <c r="AHH57" s="687"/>
      <c r="AHI57" s="687"/>
      <c r="AHJ57" s="687"/>
      <c r="AHK57" s="687"/>
      <c r="AHL57" s="687"/>
      <c r="AHM57" s="687"/>
      <c r="AHN57" s="687"/>
      <c r="AHO57" s="687"/>
      <c r="AHP57" s="687"/>
      <c r="AHQ57" s="687"/>
      <c r="AHR57" s="687"/>
      <c r="AHS57" s="687"/>
      <c r="AHT57" s="687"/>
      <c r="AHU57" s="687"/>
      <c r="AHV57" s="687"/>
      <c r="AHW57" s="687"/>
      <c r="AHX57" s="687"/>
      <c r="AHY57" s="687"/>
      <c r="AHZ57" s="687"/>
      <c r="AIA57" s="687"/>
      <c r="AIB57" s="687"/>
      <c r="AIC57" s="687"/>
      <c r="AID57" s="687"/>
      <c r="AIE57" s="687"/>
      <c r="AIF57" s="687"/>
      <c r="AIG57" s="687"/>
      <c r="AIH57" s="687"/>
      <c r="AII57" s="687"/>
      <c r="AIJ57" s="687"/>
      <c r="AIK57" s="687"/>
      <c r="AIL57" s="687"/>
      <c r="AIM57" s="687"/>
      <c r="AIN57" s="687"/>
      <c r="AIO57" s="687"/>
      <c r="AIP57" s="687"/>
      <c r="AIQ57" s="687"/>
      <c r="AIR57" s="687"/>
      <c r="AIS57" s="687"/>
      <c r="AIT57" s="687"/>
      <c r="AIU57" s="687"/>
      <c r="AIV57" s="687"/>
      <c r="AIW57" s="687"/>
      <c r="AIX57" s="687"/>
      <c r="AIY57" s="687"/>
      <c r="AIZ57" s="687"/>
      <c r="AJA57" s="687"/>
      <c r="AJB57" s="687"/>
      <c r="AJC57" s="687"/>
      <c r="AJD57" s="687"/>
      <c r="AJE57" s="687"/>
      <c r="AJF57" s="687"/>
      <c r="AJG57" s="687"/>
      <c r="AJH57" s="687"/>
      <c r="AJI57" s="687"/>
      <c r="AJJ57" s="687"/>
      <c r="AJK57" s="687"/>
      <c r="AJL57" s="687"/>
      <c r="AJM57" s="687"/>
      <c r="AJN57" s="687"/>
      <c r="AJO57" s="687"/>
      <c r="AJP57" s="687"/>
      <c r="AJQ57" s="687"/>
      <c r="AJR57" s="687"/>
      <c r="AJS57" s="687"/>
      <c r="AJT57" s="687"/>
      <c r="AJU57" s="687"/>
      <c r="AJV57" s="687"/>
      <c r="AJW57" s="687"/>
      <c r="AJX57" s="687"/>
      <c r="AJY57" s="687"/>
      <c r="AJZ57" s="687"/>
      <c r="AKA57" s="687"/>
      <c r="AKB57" s="687"/>
      <c r="AKC57" s="687"/>
      <c r="AKD57" s="687"/>
      <c r="AKE57" s="687"/>
      <c r="AKF57" s="687"/>
      <c r="AKG57" s="687"/>
      <c r="AKH57" s="687"/>
      <c r="AKI57" s="687"/>
      <c r="AKJ57" s="687"/>
      <c r="AKK57" s="687"/>
      <c r="AKL57" s="687"/>
      <c r="AKM57" s="687"/>
      <c r="AKN57" s="687"/>
      <c r="AKO57" s="687"/>
      <c r="AKP57" s="687"/>
      <c r="AKQ57" s="687"/>
      <c r="AKR57" s="687"/>
      <c r="AKS57" s="687"/>
      <c r="AKT57" s="687"/>
      <c r="AKU57" s="687"/>
      <c r="AKV57" s="687"/>
      <c r="AKW57" s="687"/>
      <c r="AKX57" s="687"/>
      <c r="AKY57" s="687"/>
      <c r="AKZ57" s="687"/>
      <c r="ALA57" s="687"/>
      <c r="ALB57" s="687"/>
      <c r="ALC57" s="687"/>
      <c r="ALD57" s="687"/>
      <c r="ALE57" s="687"/>
      <c r="ALF57" s="687"/>
      <c r="ALG57" s="687"/>
      <c r="ALH57" s="687"/>
      <c r="ALI57" s="687"/>
      <c r="ALJ57" s="687"/>
      <c r="ALK57" s="687"/>
      <c r="ALL57" s="687"/>
      <c r="ALM57" s="687"/>
      <c r="ALN57" s="687"/>
      <c r="ALO57" s="687"/>
      <c r="ALP57" s="687"/>
      <c r="ALQ57" s="687"/>
      <c r="ALR57" s="687"/>
      <c r="ALS57" s="687"/>
      <c r="ALT57" s="687"/>
      <c r="ALU57" s="687"/>
      <c r="ALV57" s="687"/>
      <c r="ALW57" s="687"/>
      <c r="ALX57" s="687"/>
      <c r="ALY57" s="687"/>
      <c r="ALZ57" s="687"/>
      <c r="AMA57" s="687"/>
      <c r="AMB57" s="687"/>
      <c r="AMC57" s="687"/>
      <c r="AMD57" s="687"/>
      <c r="AME57" s="687"/>
      <c r="AMF57" s="687"/>
      <c r="AMG57" s="687"/>
      <c r="AMH57" s="687"/>
      <c r="AMI57" s="687"/>
      <c r="AMJ57" s="687"/>
      <c r="AMK57" s="687"/>
      <c r="AML57" s="687"/>
      <c r="AMM57" s="687"/>
      <c r="AMN57" s="687"/>
      <c r="AMO57" s="687"/>
      <c r="AMP57" s="687"/>
      <c r="AMQ57" s="687"/>
      <c r="AMR57" s="687"/>
      <c r="AMS57" s="687"/>
      <c r="AMT57" s="687"/>
      <c r="AMU57" s="687"/>
      <c r="AMV57" s="687"/>
      <c r="AMW57" s="687"/>
      <c r="AMX57" s="687"/>
      <c r="AMY57" s="687"/>
      <c r="AMZ57" s="687"/>
      <c r="ANA57" s="687"/>
      <c r="ANB57" s="687"/>
      <c r="ANC57" s="687"/>
      <c r="AND57" s="687"/>
      <c r="ANE57" s="687"/>
      <c r="ANF57" s="687"/>
      <c r="ANG57" s="687"/>
      <c r="ANH57" s="687"/>
      <c r="ANI57" s="687"/>
      <c r="ANJ57" s="687"/>
      <c r="ANK57" s="687"/>
      <c r="ANL57" s="687"/>
      <c r="ANM57" s="687"/>
      <c r="ANN57" s="687"/>
      <c r="ANO57" s="687"/>
      <c r="ANP57" s="687"/>
      <c r="ANQ57" s="687"/>
      <c r="ANR57" s="687"/>
      <c r="ANS57" s="687"/>
      <c r="ANT57" s="687"/>
      <c r="ANU57" s="687"/>
      <c r="ANV57" s="687"/>
      <c r="ANW57" s="687"/>
      <c r="ANX57" s="687"/>
      <c r="ANY57" s="687"/>
      <c r="ANZ57" s="687"/>
      <c r="AOA57" s="687"/>
      <c r="AOB57" s="687"/>
      <c r="AOC57" s="687"/>
      <c r="AOD57" s="687"/>
      <c r="AOE57" s="687"/>
      <c r="AOF57" s="687"/>
      <c r="AOG57" s="687"/>
      <c r="AOH57" s="687"/>
      <c r="AOI57" s="687"/>
      <c r="AOJ57" s="687"/>
      <c r="AOK57" s="687"/>
      <c r="AOL57" s="687"/>
      <c r="AOM57" s="687"/>
      <c r="AON57" s="687"/>
      <c r="AOO57" s="687"/>
      <c r="AOP57" s="687"/>
      <c r="AOQ57" s="687"/>
      <c r="AOR57" s="687"/>
      <c r="AOS57" s="687"/>
      <c r="AOT57" s="687"/>
      <c r="AOU57" s="687"/>
      <c r="AOV57" s="687"/>
      <c r="AOW57" s="687"/>
      <c r="AOX57" s="687"/>
      <c r="AOY57" s="687"/>
      <c r="AOZ57" s="687"/>
      <c r="APA57" s="687"/>
      <c r="APB57" s="687"/>
      <c r="APC57" s="687"/>
      <c r="APD57" s="687"/>
      <c r="APE57" s="687"/>
      <c r="APF57" s="687"/>
      <c r="APG57" s="687"/>
      <c r="APH57" s="687"/>
      <c r="API57" s="687"/>
      <c r="APJ57" s="687"/>
      <c r="APK57" s="687"/>
      <c r="APL57" s="687"/>
      <c r="APM57" s="687"/>
      <c r="APN57" s="687"/>
      <c r="APO57" s="687"/>
      <c r="APP57" s="687"/>
      <c r="APQ57" s="687"/>
      <c r="APR57" s="687"/>
      <c r="APS57" s="687"/>
      <c r="APT57" s="687"/>
      <c r="APU57" s="687"/>
      <c r="APV57" s="687"/>
      <c r="APW57" s="687"/>
      <c r="APX57" s="687"/>
      <c r="APY57" s="687"/>
      <c r="APZ57" s="687"/>
      <c r="AQA57" s="687"/>
      <c r="AQB57" s="687"/>
      <c r="AQC57" s="687"/>
      <c r="AQD57" s="687"/>
      <c r="AQE57" s="687"/>
      <c r="AQF57" s="687"/>
      <c r="AQG57" s="687"/>
      <c r="AQH57" s="687"/>
      <c r="AQI57" s="687"/>
      <c r="AQJ57" s="687"/>
      <c r="AQK57" s="687"/>
      <c r="AQL57" s="687"/>
      <c r="AQM57" s="687"/>
      <c r="AQN57" s="687"/>
      <c r="AQO57" s="687"/>
      <c r="AQP57" s="687"/>
      <c r="AQQ57" s="687"/>
      <c r="AQR57" s="687"/>
      <c r="AQS57" s="687"/>
      <c r="AQT57" s="687"/>
      <c r="AQU57" s="687"/>
      <c r="AQV57" s="687"/>
      <c r="AQW57" s="687"/>
      <c r="AQX57" s="687"/>
      <c r="AQY57" s="687"/>
      <c r="AQZ57" s="687"/>
      <c r="ARA57" s="687"/>
      <c r="ARB57" s="687"/>
      <c r="ARC57" s="687"/>
      <c r="ARD57" s="687"/>
      <c r="ARE57" s="687"/>
      <c r="ARF57" s="687"/>
      <c r="ARG57" s="687"/>
      <c r="ARH57" s="687"/>
      <c r="ARI57" s="687"/>
      <c r="ARJ57" s="687"/>
      <c r="ARK57" s="687"/>
      <c r="ARL57" s="687"/>
      <c r="ARM57" s="687"/>
      <c r="ARN57" s="687"/>
      <c r="ARO57" s="687"/>
      <c r="ARP57" s="687"/>
      <c r="ARQ57" s="687"/>
      <c r="ARR57" s="687"/>
      <c r="ARS57" s="687"/>
      <c r="ART57" s="687"/>
      <c r="ARU57" s="687"/>
      <c r="ARV57" s="687"/>
      <c r="ARW57" s="687"/>
      <c r="ARX57" s="687"/>
      <c r="ARY57" s="687"/>
      <c r="ARZ57" s="687"/>
      <c r="ASA57" s="687"/>
      <c r="ASB57" s="687"/>
      <c r="ASC57" s="687"/>
      <c r="ASD57" s="687"/>
      <c r="ASE57" s="687"/>
      <c r="ASF57" s="687"/>
      <c r="ASG57" s="687"/>
      <c r="ASH57" s="687"/>
      <c r="ASI57" s="687"/>
      <c r="ASJ57" s="687"/>
      <c r="ASK57" s="687"/>
      <c r="ASL57" s="687"/>
      <c r="ASM57" s="687"/>
      <c r="ASN57" s="687"/>
      <c r="ASO57" s="687"/>
      <c r="ASP57" s="687"/>
      <c r="ASQ57" s="687"/>
      <c r="ASR57" s="687"/>
      <c r="ASS57" s="687"/>
      <c r="AST57" s="687"/>
      <c r="ASU57" s="687"/>
      <c r="ASV57" s="687"/>
      <c r="ASW57" s="687"/>
      <c r="ASX57" s="687"/>
      <c r="ASY57" s="687"/>
      <c r="ASZ57" s="687"/>
      <c r="ATA57" s="687"/>
      <c r="ATB57" s="687"/>
      <c r="ATC57" s="687"/>
      <c r="ATD57" s="687"/>
      <c r="ATE57" s="687"/>
      <c r="ATF57" s="687"/>
      <c r="ATG57" s="687"/>
      <c r="ATH57" s="687"/>
      <c r="ATI57" s="687"/>
      <c r="ATJ57" s="687"/>
      <c r="ATK57" s="687"/>
      <c r="ATL57" s="687"/>
      <c r="ATM57" s="687"/>
      <c r="ATN57" s="687"/>
      <c r="ATO57" s="687"/>
      <c r="ATP57" s="687"/>
      <c r="ATQ57" s="687"/>
      <c r="ATR57" s="687"/>
      <c r="ATS57" s="687"/>
      <c r="ATT57" s="687"/>
      <c r="ATU57" s="687"/>
      <c r="ATV57" s="687"/>
      <c r="ATW57" s="687"/>
      <c r="ATX57" s="687"/>
      <c r="ATY57" s="687"/>
      <c r="ATZ57" s="687"/>
      <c r="AUA57" s="687"/>
      <c r="AUB57" s="687"/>
      <c r="AUC57" s="687"/>
      <c r="AUD57" s="687"/>
      <c r="AUE57" s="687"/>
      <c r="AUF57" s="687"/>
      <c r="AUG57" s="687"/>
      <c r="AUH57" s="687"/>
      <c r="AUI57" s="687"/>
      <c r="AUJ57" s="687"/>
      <c r="AUK57" s="687"/>
      <c r="AUL57" s="687"/>
      <c r="AUM57" s="687"/>
      <c r="AUN57" s="687"/>
      <c r="AUO57" s="687"/>
      <c r="AUP57" s="687"/>
      <c r="AUQ57" s="687"/>
      <c r="AUR57" s="687"/>
      <c r="AUS57" s="687"/>
      <c r="AUT57" s="687"/>
      <c r="AUU57" s="687"/>
      <c r="AUV57" s="687"/>
      <c r="AUW57" s="687"/>
      <c r="AUX57" s="687"/>
      <c r="AUY57" s="687"/>
      <c r="AUZ57" s="687"/>
      <c r="AVA57" s="687"/>
      <c r="AVB57" s="687"/>
      <c r="AVC57" s="687"/>
      <c r="AVD57" s="687"/>
      <c r="AVE57" s="687"/>
      <c r="AVF57" s="687"/>
      <c r="AVG57" s="687"/>
      <c r="AVH57" s="687"/>
      <c r="AVI57" s="687"/>
      <c r="AVJ57" s="687"/>
      <c r="AVK57" s="687"/>
      <c r="AVL57" s="687"/>
      <c r="AVM57" s="687"/>
      <c r="AVN57" s="687"/>
      <c r="AVO57" s="687"/>
      <c r="AVP57" s="687"/>
      <c r="AVQ57" s="687"/>
      <c r="AVR57" s="687"/>
      <c r="AVS57" s="687"/>
      <c r="AVT57" s="687"/>
      <c r="AVU57" s="687"/>
      <c r="AVV57" s="687"/>
      <c r="AVW57" s="687"/>
      <c r="AVX57" s="687"/>
      <c r="AVY57" s="687"/>
      <c r="AVZ57" s="687"/>
      <c r="AWA57" s="687"/>
      <c r="AWB57" s="687"/>
      <c r="AWC57" s="687"/>
      <c r="AWD57" s="687"/>
      <c r="AWE57" s="687"/>
      <c r="AWF57" s="687"/>
      <c r="AWG57" s="687"/>
      <c r="AWH57" s="687"/>
      <c r="AWI57" s="687"/>
      <c r="AWJ57" s="687"/>
      <c r="AWK57" s="687"/>
      <c r="AWL57" s="687"/>
      <c r="AWM57" s="687"/>
      <c r="AWN57" s="687"/>
      <c r="AWO57" s="687"/>
      <c r="AWP57" s="687"/>
      <c r="AWQ57" s="687"/>
      <c r="AWR57" s="687"/>
      <c r="AWS57" s="687"/>
      <c r="AWT57" s="687"/>
      <c r="AWU57" s="687"/>
      <c r="AWV57" s="687"/>
      <c r="AWW57" s="687"/>
      <c r="AWX57" s="687"/>
      <c r="AWY57" s="687"/>
      <c r="AWZ57" s="687"/>
      <c r="AXA57" s="687"/>
      <c r="AXB57" s="687"/>
      <c r="AXC57" s="687"/>
      <c r="AXD57" s="687"/>
      <c r="AXE57" s="687"/>
      <c r="AXF57" s="687"/>
      <c r="AXG57" s="687"/>
      <c r="AXH57" s="687"/>
      <c r="AXI57" s="687"/>
      <c r="AXJ57" s="687"/>
      <c r="AXK57" s="687"/>
      <c r="AXL57" s="687"/>
      <c r="AXM57" s="687"/>
      <c r="AXN57" s="687"/>
      <c r="AXO57" s="687"/>
      <c r="AXP57" s="687"/>
      <c r="AXQ57" s="687"/>
      <c r="AXR57" s="687"/>
      <c r="AXS57" s="687"/>
      <c r="AXT57" s="687"/>
      <c r="AXU57" s="687"/>
      <c r="AXV57" s="687"/>
      <c r="AXW57" s="687"/>
      <c r="AXX57" s="687"/>
      <c r="AXY57" s="687"/>
      <c r="AXZ57" s="687"/>
      <c r="AYA57" s="687"/>
      <c r="AYB57" s="687"/>
      <c r="AYC57" s="687"/>
      <c r="AYD57" s="687"/>
      <c r="AYE57" s="687"/>
      <c r="AYF57" s="687"/>
      <c r="AYG57" s="687"/>
      <c r="AYH57" s="687"/>
      <c r="AYI57" s="687"/>
      <c r="AYJ57" s="687"/>
      <c r="AYK57" s="687"/>
      <c r="AYL57" s="687"/>
      <c r="AYM57" s="687"/>
      <c r="AYN57" s="687"/>
      <c r="AYO57" s="687"/>
      <c r="AYP57" s="687"/>
      <c r="AYQ57" s="687"/>
      <c r="AYR57" s="687"/>
      <c r="AYS57" s="687"/>
      <c r="AYT57" s="687"/>
      <c r="AYU57" s="687"/>
      <c r="AYV57" s="687"/>
      <c r="AYW57" s="687"/>
      <c r="AYX57" s="687"/>
      <c r="AYY57" s="687"/>
      <c r="AYZ57" s="687"/>
      <c r="AZA57" s="687"/>
      <c r="AZB57" s="687"/>
      <c r="AZC57" s="687"/>
      <c r="AZD57" s="687"/>
      <c r="AZE57" s="687"/>
      <c r="AZF57" s="687"/>
      <c r="AZG57" s="687"/>
      <c r="AZH57" s="687"/>
      <c r="AZI57" s="687"/>
      <c r="AZJ57" s="687"/>
      <c r="AZK57" s="687"/>
      <c r="AZL57" s="687"/>
      <c r="AZM57" s="687"/>
      <c r="AZN57" s="687"/>
      <c r="AZO57" s="687"/>
      <c r="AZP57" s="687"/>
      <c r="AZQ57" s="687"/>
      <c r="AZR57" s="687"/>
      <c r="AZS57" s="687"/>
      <c r="AZT57" s="687"/>
      <c r="AZU57" s="687"/>
      <c r="AZV57" s="687"/>
      <c r="AZW57" s="687"/>
      <c r="AZX57" s="687"/>
      <c r="AZY57" s="687"/>
      <c r="AZZ57" s="687"/>
      <c r="BAA57" s="687"/>
      <c r="BAB57" s="687"/>
      <c r="BAC57" s="687"/>
      <c r="BAD57" s="687"/>
      <c r="BAE57" s="687"/>
      <c r="BAF57" s="687"/>
      <c r="BAG57" s="687"/>
      <c r="BAH57" s="687"/>
      <c r="BAI57" s="687"/>
      <c r="BAJ57" s="687"/>
      <c r="BAK57" s="687"/>
      <c r="BAL57" s="687"/>
      <c r="BAM57" s="687"/>
      <c r="BAN57" s="687"/>
      <c r="BAO57" s="687"/>
      <c r="BAP57" s="687"/>
      <c r="BAQ57" s="687"/>
      <c r="BAR57" s="687"/>
      <c r="BAS57" s="687"/>
      <c r="BAT57" s="687"/>
      <c r="BAU57" s="687"/>
      <c r="BAV57" s="687"/>
      <c r="BAW57" s="687"/>
      <c r="BAX57" s="687"/>
      <c r="BAY57" s="687"/>
      <c r="BAZ57" s="687"/>
      <c r="BBA57" s="687"/>
      <c r="BBB57" s="687"/>
      <c r="BBC57" s="687"/>
      <c r="BBD57" s="687"/>
      <c r="BBE57" s="687"/>
      <c r="BBF57" s="687"/>
      <c r="BBG57" s="687"/>
      <c r="BBH57" s="687"/>
      <c r="BBI57" s="687"/>
      <c r="BBJ57" s="687"/>
      <c r="BBK57" s="687"/>
      <c r="BBL57" s="687"/>
      <c r="BBM57" s="687"/>
      <c r="BBN57" s="687"/>
      <c r="BBO57" s="687"/>
      <c r="BBP57" s="687"/>
      <c r="BBQ57" s="687"/>
      <c r="BBR57" s="687"/>
      <c r="BBS57" s="687"/>
      <c r="BBT57" s="687"/>
      <c r="BBU57" s="687"/>
      <c r="BBV57" s="687"/>
      <c r="BBW57" s="687"/>
      <c r="BBX57" s="687"/>
      <c r="BBY57" s="687"/>
      <c r="BBZ57" s="687"/>
      <c r="BCA57" s="687"/>
      <c r="BCB57" s="687"/>
      <c r="BCC57" s="687"/>
      <c r="BCD57" s="687"/>
      <c r="BCE57" s="687"/>
      <c r="BCF57" s="687"/>
      <c r="BCG57" s="687"/>
      <c r="BCH57" s="687"/>
      <c r="BCI57" s="687"/>
      <c r="BCJ57" s="687"/>
      <c r="BCK57" s="687"/>
      <c r="BCL57" s="687"/>
      <c r="BCM57" s="687"/>
      <c r="BCN57" s="687"/>
      <c r="BCO57" s="687"/>
      <c r="BCP57" s="687"/>
      <c r="BCQ57" s="687"/>
      <c r="BCR57" s="687"/>
      <c r="BCS57" s="687"/>
      <c r="BCT57" s="687"/>
      <c r="BCU57" s="687"/>
      <c r="BCV57" s="687"/>
      <c r="BCW57" s="687"/>
      <c r="BCX57" s="687"/>
      <c r="BCY57" s="687"/>
      <c r="BCZ57" s="687"/>
      <c r="BDA57" s="687"/>
      <c r="BDB57" s="687"/>
      <c r="BDC57" s="687"/>
      <c r="BDD57" s="687"/>
      <c r="BDE57" s="687"/>
      <c r="BDF57" s="687"/>
      <c r="BDG57" s="687"/>
      <c r="BDH57" s="687"/>
      <c r="BDI57" s="687"/>
      <c r="BDJ57" s="687"/>
      <c r="BDK57" s="687"/>
      <c r="BDL57" s="687"/>
      <c r="BDM57" s="687"/>
      <c r="BDN57" s="687"/>
      <c r="BDO57" s="687"/>
      <c r="BDP57" s="687"/>
      <c r="BDQ57" s="687"/>
      <c r="BDR57" s="687"/>
      <c r="BDS57" s="687"/>
      <c r="BDT57" s="687"/>
      <c r="BDU57" s="687"/>
      <c r="BDV57" s="687"/>
      <c r="BDW57" s="687"/>
      <c r="BDX57" s="687"/>
      <c r="BDY57" s="687"/>
      <c r="BDZ57" s="687"/>
      <c r="BEA57" s="687"/>
      <c r="BEB57" s="687"/>
      <c r="BEC57" s="687"/>
      <c r="BED57" s="687"/>
      <c r="BEE57" s="687"/>
      <c r="BEF57" s="687"/>
      <c r="BEG57" s="687"/>
      <c r="BEH57" s="687"/>
      <c r="BEI57" s="687"/>
      <c r="BEJ57" s="687"/>
      <c r="BEK57" s="687"/>
      <c r="BEL57" s="687"/>
      <c r="BEM57" s="687"/>
      <c r="BEN57" s="687"/>
      <c r="BEO57" s="687"/>
      <c r="BEP57" s="687"/>
      <c r="BEQ57" s="687"/>
      <c r="BER57" s="687"/>
      <c r="BES57" s="687"/>
      <c r="BET57" s="687"/>
      <c r="BEU57" s="687"/>
      <c r="BEV57" s="687"/>
      <c r="BEW57" s="687"/>
      <c r="BEX57" s="687"/>
      <c r="BEY57" s="687"/>
      <c r="BEZ57" s="687"/>
      <c r="BFA57" s="687"/>
      <c r="BFB57" s="687"/>
      <c r="BFC57" s="687"/>
      <c r="BFD57" s="687"/>
      <c r="BFE57" s="687"/>
      <c r="BFF57" s="687"/>
      <c r="BFG57" s="687"/>
      <c r="BFH57" s="687"/>
      <c r="BFI57" s="687"/>
      <c r="BFJ57" s="687"/>
      <c r="BFK57" s="687"/>
      <c r="BFL57" s="687"/>
      <c r="BFM57" s="687"/>
      <c r="BFN57" s="687"/>
      <c r="BFO57" s="687"/>
      <c r="BFP57" s="687"/>
      <c r="BFQ57" s="687"/>
      <c r="BFR57" s="687"/>
      <c r="BFS57" s="687"/>
      <c r="BFT57" s="687"/>
      <c r="BFU57" s="687"/>
      <c r="BFV57" s="687"/>
      <c r="BFW57" s="687"/>
      <c r="BFX57" s="687"/>
      <c r="BFY57" s="687"/>
      <c r="BFZ57" s="687"/>
      <c r="BGA57" s="687"/>
      <c r="BGB57" s="687"/>
      <c r="BGC57" s="687"/>
      <c r="BGD57" s="687"/>
      <c r="BGE57" s="687"/>
      <c r="BGF57" s="687"/>
      <c r="BGG57" s="687"/>
      <c r="BGH57" s="687"/>
      <c r="BGI57" s="687"/>
      <c r="BGJ57" s="687"/>
      <c r="BGK57" s="687"/>
      <c r="BGL57" s="687"/>
      <c r="BGM57" s="687"/>
      <c r="BGN57" s="687"/>
      <c r="BGO57" s="687"/>
      <c r="BGP57" s="687"/>
      <c r="BGQ57" s="687"/>
      <c r="BGR57" s="687"/>
      <c r="BGS57" s="687"/>
      <c r="BGT57" s="687"/>
      <c r="BGU57" s="687"/>
      <c r="BGV57" s="687"/>
      <c r="BGW57" s="687"/>
      <c r="BGX57" s="687"/>
      <c r="BGY57" s="687"/>
      <c r="BGZ57" s="687"/>
      <c r="BHA57" s="687"/>
      <c r="BHB57" s="687"/>
      <c r="BHC57" s="687"/>
      <c r="BHD57" s="687"/>
      <c r="BHE57" s="687"/>
      <c r="BHF57" s="687"/>
      <c r="BHG57" s="687"/>
      <c r="BHH57" s="687"/>
      <c r="BHI57" s="687"/>
      <c r="BHJ57" s="687"/>
      <c r="BHK57" s="687"/>
      <c r="BHL57" s="687"/>
      <c r="BHM57" s="687"/>
      <c r="BHN57" s="687"/>
      <c r="BHO57" s="687"/>
      <c r="BHP57" s="687"/>
      <c r="BHQ57" s="687"/>
      <c r="BHR57" s="687"/>
      <c r="BHS57" s="687"/>
      <c r="BHT57" s="687"/>
      <c r="BHU57" s="687"/>
      <c r="BHV57" s="687"/>
      <c r="BHW57" s="687"/>
      <c r="BHX57" s="687"/>
      <c r="BHY57" s="687"/>
      <c r="BHZ57" s="687"/>
      <c r="BIA57" s="687"/>
      <c r="BIB57" s="687"/>
      <c r="BIC57" s="687"/>
      <c r="BID57" s="687"/>
      <c r="BIE57" s="687"/>
      <c r="BIF57" s="687"/>
      <c r="BIG57" s="687"/>
      <c r="BIH57" s="687"/>
      <c r="BII57" s="687"/>
      <c r="BIJ57" s="687"/>
      <c r="BIK57" s="687"/>
      <c r="BIL57" s="687"/>
      <c r="BIM57" s="687"/>
      <c r="BIN57" s="687"/>
      <c r="BIO57" s="687"/>
      <c r="BIP57" s="687"/>
      <c r="BIQ57" s="687"/>
      <c r="BIR57" s="687"/>
      <c r="BIS57" s="687"/>
      <c r="BIT57" s="687"/>
      <c r="BIU57" s="687"/>
      <c r="BIV57" s="687"/>
      <c r="BIW57" s="687"/>
      <c r="BIX57" s="687"/>
      <c r="BIY57" s="687"/>
      <c r="BIZ57" s="687"/>
      <c r="BJA57" s="687"/>
      <c r="BJB57" s="687"/>
      <c r="BJC57" s="687"/>
      <c r="BJD57" s="687"/>
      <c r="BJE57" s="687"/>
      <c r="BJF57" s="687"/>
      <c r="BJG57" s="687"/>
      <c r="BJH57" s="687"/>
      <c r="BJI57" s="687"/>
      <c r="BJJ57" s="687"/>
      <c r="BJK57" s="687"/>
      <c r="BJL57" s="687"/>
      <c r="BJM57" s="687"/>
      <c r="BJN57" s="687"/>
      <c r="BJO57" s="687"/>
      <c r="BJP57" s="687"/>
      <c r="BJQ57" s="687"/>
      <c r="BJR57" s="687"/>
      <c r="BJS57" s="687"/>
      <c r="BJT57" s="687"/>
      <c r="BJU57" s="687"/>
      <c r="BJV57" s="687"/>
      <c r="BJW57" s="687"/>
      <c r="BJX57" s="687"/>
      <c r="BJY57" s="687"/>
      <c r="BJZ57" s="687"/>
      <c r="BKA57" s="687"/>
      <c r="BKB57" s="687"/>
      <c r="BKC57" s="687"/>
      <c r="BKD57" s="687"/>
      <c r="BKE57" s="687"/>
      <c r="BKF57" s="687"/>
      <c r="BKG57" s="687"/>
      <c r="BKH57" s="687"/>
      <c r="BKI57" s="687"/>
      <c r="BKJ57" s="687"/>
      <c r="BKK57" s="687"/>
      <c r="BKL57" s="687"/>
      <c r="BKM57" s="687"/>
      <c r="BKN57" s="687"/>
      <c r="BKO57" s="687"/>
      <c r="BKP57" s="687"/>
      <c r="BKQ57" s="687"/>
      <c r="BKR57" s="687"/>
      <c r="BKS57" s="687"/>
      <c r="BKT57" s="687"/>
      <c r="BKU57" s="687"/>
      <c r="BKV57" s="687"/>
      <c r="BKW57" s="687"/>
      <c r="BKX57" s="687"/>
      <c r="BKY57" s="687"/>
      <c r="BKZ57" s="687"/>
      <c r="BLA57" s="687"/>
      <c r="BLB57" s="687"/>
      <c r="BLC57" s="687"/>
      <c r="BLD57" s="687"/>
      <c r="BLE57" s="687"/>
      <c r="BLF57" s="687"/>
      <c r="BLG57" s="687"/>
      <c r="BLH57" s="687"/>
      <c r="BLI57" s="687"/>
      <c r="BLJ57" s="687"/>
      <c r="BLK57" s="687"/>
      <c r="BLL57" s="687"/>
      <c r="BLM57" s="687"/>
      <c r="BLN57" s="687"/>
      <c r="BLO57" s="687"/>
      <c r="BLP57" s="687"/>
      <c r="BLQ57" s="687"/>
      <c r="BLR57" s="687"/>
      <c r="BLS57" s="687"/>
      <c r="BLT57" s="687"/>
      <c r="BLU57" s="687"/>
      <c r="BLV57" s="687"/>
      <c r="BLW57" s="687"/>
      <c r="BLX57" s="687"/>
      <c r="BLY57" s="687"/>
      <c r="BLZ57" s="687"/>
      <c r="BMA57" s="687"/>
      <c r="BMB57" s="687"/>
      <c r="BMC57" s="687"/>
      <c r="BMD57" s="687"/>
      <c r="BME57" s="687"/>
      <c r="BMF57" s="687"/>
      <c r="BMG57" s="687"/>
      <c r="BMH57" s="687"/>
      <c r="BMI57" s="687"/>
      <c r="BMJ57" s="687"/>
      <c r="BMK57" s="687"/>
      <c r="BML57" s="687"/>
      <c r="BMM57" s="687"/>
      <c r="BMN57" s="687"/>
      <c r="BMO57" s="687"/>
      <c r="BMP57" s="687"/>
      <c r="BMQ57" s="687"/>
      <c r="BMR57" s="687"/>
      <c r="BMS57" s="687"/>
      <c r="BMT57" s="687"/>
      <c r="BMU57" s="687"/>
      <c r="BMV57" s="687"/>
      <c r="BMW57" s="687"/>
      <c r="BMX57" s="687"/>
      <c r="BMY57" s="687"/>
      <c r="BMZ57" s="687"/>
      <c r="BNA57" s="687"/>
      <c r="BNB57" s="687"/>
      <c r="BNC57" s="687"/>
      <c r="BND57" s="687"/>
      <c r="BNE57" s="687"/>
      <c r="BNF57" s="687"/>
      <c r="BNG57" s="687"/>
      <c r="BNH57" s="687"/>
      <c r="BNI57" s="687"/>
      <c r="BNJ57" s="687"/>
      <c r="BNK57" s="687"/>
      <c r="BNL57" s="687"/>
      <c r="BNM57" s="687"/>
      <c r="BNN57" s="687"/>
      <c r="BNO57" s="687"/>
      <c r="BNP57" s="687"/>
      <c r="BNQ57" s="687"/>
      <c r="BNR57" s="687"/>
      <c r="BNS57" s="687"/>
      <c r="BNT57" s="687"/>
      <c r="BNU57" s="687"/>
      <c r="BNV57" s="687"/>
      <c r="BNW57" s="687"/>
      <c r="BNX57" s="687"/>
      <c r="BNY57" s="687"/>
      <c r="BNZ57" s="687"/>
      <c r="BOA57" s="687"/>
      <c r="BOB57" s="687"/>
      <c r="BOC57" s="687"/>
      <c r="BOD57" s="687"/>
      <c r="BOE57" s="687"/>
      <c r="BOF57" s="687"/>
      <c r="BOG57" s="687"/>
      <c r="BOH57" s="687"/>
      <c r="BOI57" s="687"/>
      <c r="BOJ57" s="687"/>
      <c r="BOK57" s="687"/>
      <c r="BOL57" s="687"/>
      <c r="BOM57" s="687"/>
      <c r="BON57" s="687"/>
      <c r="BOO57" s="687"/>
      <c r="BOP57" s="687"/>
      <c r="BOQ57" s="687"/>
      <c r="BOR57" s="687"/>
      <c r="BOS57" s="687"/>
      <c r="BOT57" s="687"/>
      <c r="BOU57" s="687"/>
      <c r="BOV57" s="687"/>
      <c r="BOW57" s="687"/>
      <c r="BOX57" s="687"/>
      <c r="BOY57" s="687"/>
      <c r="BOZ57" s="687"/>
      <c r="BPA57" s="687"/>
      <c r="BPB57" s="687"/>
      <c r="BPC57" s="687"/>
      <c r="BPD57" s="687"/>
      <c r="BPE57" s="687"/>
      <c r="BPF57" s="687"/>
      <c r="BPG57" s="687"/>
      <c r="BPH57" s="687"/>
      <c r="BPI57" s="687"/>
      <c r="BPJ57" s="687"/>
      <c r="BPK57" s="687"/>
      <c r="BPL57" s="687"/>
      <c r="BPM57" s="687"/>
      <c r="BPN57" s="687"/>
      <c r="BPO57" s="687"/>
      <c r="BPP57" s="687"/>
      <c r="BPQ57" s="687"/>
      <c r="BPR57" s="687"/>
      <c r="BPS57" s="687"/>
      <c r="BPT57" s="687"/>
      <c r="BPU57" s="687"/>
      <c r="BPV57" s="687"/>
      <c r="BPW57" s="687"/>
      <c r="BPX57" s="687"/>
      <c r="BPY57" s="687"/>
      <c r="BPZ57" s="687"/>
      <c r="BQA57" s="687"/>
      <c r="BQB57" s="687"/>
      <c r="BQC57" s="687"/>
      <c r="BQD57" s="687"/>
      <c r="BQE57" s="687"/>
      <c r="BQF57" s="687"/>
      <c r="BQG57" s="687"/>
      <c r="BQH57" s="687"/>
      <c r="BQI57" s="687"/>
      <c r="BQJ57" s="687"/>
      <c r="BQK57" s="687"/>
      <c r="BQL57" s="687"/>
      <c r="BQM57" s="687"/>
      <c r="BQN57" s="687"/>
      <c r="BQO57" s="687"/>
      <c r="BQP57" s="687"/>
      <c r="BQQ57" s="687"/>
      <c r="BQR57" s="687"/>
      <c r="BQS57" s="687"/>
      <c r="BQT57" s="687"/>
      <c r="BQU57" s="687"/>
      <c r="BQV57" s="687"/>
      <c r="BQW57" s="687"/>
      <c r="BQX57" s="687"/>
      <c r="BQY57" s="687"/>
      <c r="BQZ57" s="687"/>
      <c r="BRA57" s="687"/>
      <c r="BRB57" s="687"/>
      <c r="BRC57" s="687"/>
      <c r="BRD57" s="687"/>
      <c r="BRE57" s="687"/>
      <c r="BRF57" s="687"/>
      <c r="BRG57" s="687"/>
      <c r="BRH57" s="687"/>
      <c r="BRI57" s="687"/>
      <c r="BRJ57" s="687"/>
      <c r="BRK57" s="687"/>
      <c r="BRL57" s="687"/>
      <c r="BRM57" s="687"/>
      <c r="BRN57" s="687"/>
      <c r="BRO57" s="687"/>
      <c r="BRP57" s="687"/>
      <c r="BRQ57" s="687"/>
      <c r="BRR57" s="687"/>
      <c r="BRS57" s="687"/>
      <c r="BRT57" s="687"/>
      <c r="BRU57" s="687"/>
      <c r="BRV57" s="687"/>
      <c r="BRW57" s="687"/>
      <c r="BRX57" s="687"/>
      <c r="BRY57" s="687"/>
      <c r="BRZ57" s="687"/>
      <c r="BSA57" s="687"/>
      <c r="BSB57" s="687"/>
      <c r="BSC57" s="687"/>
      <c r="BSD57" s="687"/>
      <c r="BSE57" s="687"/>
      <c r="BSF57" s="687"/>
      <c r="BSG57" s="687"/>
      <c r="BSH57" s="687"/>
      <c r="BSI57" s="687"/>
      <c r="BSJ57" s="687"/>
      <c r="BSK57" s="687"/>
      <c r="BSL57" s="687"/>
      <c r="BSM57" s="687"/>
      <c r="BSN57" s="687"/>
      <c r="BSO57" s="687"/>
      <c r="BSP57" s="687"/>
      <c r="BSQ57" s="687"/>
      <c r="BSR57" s="687"/>
      <c r="BSS57" s="687"/>
      <c r="BST57" s="687"/>
      <c r="BSU57" s="687"/>
      <c r="BSV57" s="687"/>
      <c r="BSW57" s="687"/>
      <c r="BSX57" s="687"/>
      <c r="BSY57" s="687"/>
      <c r="BSZ57" s="687"/>
      <c r="BTA57" s="687"/>
      <c r="BTB57" s="687"/>
      <c r="BTC57" s="687"/>
      <c r="BTD57" s="687"/>
      <c r="BTE57" s="687"/>
      <c r="BTF57" s="687"/>
      <c r="BTG57" s="687"/>
      <c r="BTH57" s="687"/>
      <c r="BTI57" s="687"/>
      <c r="BTJ57" s="687"/>
      <c r="BTK57" s="687"/>
      <c r="BTL57" s="687"/>
      <c r="BTM57" s="687"/>
      <c r="BTN57" s="687"/>
      <c r="BTO57" s="687"/>
      <c r="BTP57" s="687"/>
      <c r="BTQ57" s="687"/>
      <c r="BTR57" s="687"/>
      <c r="BTS57" s="687"/>
      <c r="BTT57" s="687"/>
      <c r="BTU57" s="687"/>
      <c r="BTV57" s="687"/>
      <c r="BTW57" s="687"/>
      <c r="BTX57" s="687"/>
      <c r="BTY57" s="687"/>
      <c r="BTZ57" s="687"/>
      <c r="BUA57" s="687"/>
      <c r="BUB57" s="687"/>
      <c r="BUC57" s="687"/>
      <c r="BUD57" s="687"/>
      <c r="BUE57" s="687"/>
      <c r="BUF57" s="687"/>
      <c r="BUG57" s="687"/>
      <c r="BUH57" s="687"/>
      <c r="BUI57" s="687"/>
      <c r="BUJ57" s="687"/>
      <c r="BUK57" s="687"/>
      <c r="BUL57" s="687"/>
      <c r="BUM57" s="687"/>
      <c r="BUN57" s="687"/>
      <c r="BUO57" s="687"/>
      <c r="BUP57" s="687"/>
      <c r="BUQ57" s="687"/>
      <c r="BUR57" s="687"/>
      <c r="BUS57" s="687"/>
      <c r="BUT57" s="687"/>
      <c r="BUU57" s="687"/>
      <c r="BUV57" s="687"/>
      <c r="BUW57" s="687"/>
      <c r="BUX57" s="687"/>
      <c r="BUY57" s="687"/>
      <c r="BUZ57" s="687"/>
      <c r="BVA57" s="687"/>
      <c r="BVB57" s="687"/>
      <c r="BVC57" s="687"/>
      <c r="BVD57" s="687"/>
      <c r="BVE57" s="687"/>
      <c r="BVF57" s="687"/>
      <c r="BVG57" s="687"/>
      <c r="BVH57" s="687"/>
      <c r="BVI57" s="687"/>
      <c r="BVJ57" s="687"/>
      <c r="BVK57" s="687"/>
      <c r="BVL57" s="687"/>
      <c r="BVM57" s="687"/>
      <c r="BVN57" s="687"/>
      <c r="BVO57" s="687"/>
      <c r="BVP57" s="687"/>
      <c r="BVQ57" s="687"/>
      <c r="BVR57" s="687"/>
      <c r="BVS57" s="687"/>
      <c r="BVT57" s="687"/>
      <c r="BVU57" s="687"/>
      <c r="BVV57" s="687"/>
      <c r="BVW57" s="687"/>
      <c r="BVX57" s="687"/>
      <c r="BVY57" s="687"/>
      <c r="BVZ57" s="687"/>
      <c r="BWA57" s="687"/>
      <c r="BWB57" s="687"/>
      <c r="BWC57" s="687"/>
      <c r="BWD57" s="687"/>
      <c r="BWE57" s="687"/>
      <c r="BWF57" s="687"/>
      <c r="BWG57" s="687"/>
      <c r="BWH57" s="687"/>
      <c r="BWI57" s="687"/>
      <c r="BWJ57" s="687"/>
      <c r="BWK57" s="687"/>
      <c r="BWL57" s="687"/>
      <c r="BWM57" s="687"/>
      <c r="BWN57" s="687"/>
      <c r="BWO57" s="687"/>
      <c r="BWP57" s="687"/>
      <c r="BWQ57" s="687"/>
      <c r="BWR57" s="687"/>
      <c r="BWS57" s="687"/>
      <c r="BWT57" s="687"/>
      <c r="BWU57" s="687"/>
      <c r="BWV57" s="687"/>
      <c r="BWW57" s="687"/>
      <c r="BWX57" s="687"/>
      <c r="BWY57" s="687"/>
      <c r="BWZ57" s="687"/>
      <c r="BXA57" s="687"/>
      <c r="BXB57" s="687"/>
      <c r="BXC57" s="687"/>
      <c r="BXD57" s="687"/>
      <c r="BXE57" s="687"/>
      <c r="BXF57" s="687"/>
      <c r="BXG57" s="687"/>
      <c r="BXH57" s="687"/>
      <c r="BXI57" s="687"/>
      <c r="BXJ57" s="687"/>
      <c r="BXK57" s="687"/>
      <c r="BXL57" s="687"/>
      <c r="BXM57" s="687"/>
      <c r="BXN57" s="687"/>
      <c r="BXO57" s="687"/>
      <c r="BXP57" s="687"/>
      <c r="BXQ57" s="687"/>
      <c r="BXR57" s="687"/>
      <c r="BXS57" s="687"/>
      <c r="BXT57" s="687"/>
      <c r="BXU57" s="687"/>
      <c r="BXV57" s="687"/>
      <c r="BXW57" s="687"/>
      <c r="BXX57" s="687"/>
      <c r="BXY57" s="687"/>
      <c r="BXZ57" s="687"/>
      <c r="BYA57" s="687"/>
      <c r="BYB57" s="687"/>
      <c r="BYC57" s="687"/>
      <c r="BYD57" s="687"/>
      <c r="BYE57" s="687"/>
      <c r="BYF57" s="687"/>
      <c r="BYG57" s="687"/>
      <c r="BYH57" s="687"/>
      <c r="BYI57" s="687"/>
      <c r="BYJ57" s="687"/>
      <c r="BYK57" s="687"/>
      <c r="BYL57" s="687"/>
      <c r="BYM57" s="687"/>
      <c r="BYN57" s="687"/>
      <c r="BYO57" s="687"/>
      <c r="BYP57" s="687"/>
      <c r="BYQ57" s="687"/>
      <c r="BYR57" s="687"/>
      <c r="BYS57" s="687"/>
      <c r="BYT57" s="687"/>
      <c r="BYU57" s="687"/>
      <c r="BYV57" s="687"/>
      <c r="BYW57" s="687"/>
      <c r="BYX57" s="687"/>
      <c r="BYY57" s="687"/>
      <c r="BYZ57" s="687"/>
      <c r="BZA57" s="687"/>
      <c r="BZB57" s="687"/>
      <c r="BZC57" s="687"/>
      <c r="BZD57" s="687"/>
      <c r="BZE57" s="687"/>
      <c r="BZF57" s="687"/>
      <c r="BZG57" s="687"/>
      <c r="BZH57" s="687"/>
      <c r="BZI57" s="687"/>
      <c r="BZJ57" s="687"/>
      <c r="BZK57" s="687"/>
      <c r="BZL57" s="687"/>
      <c r="BZM57" s="687"/>
      <c r="BZN57" s="687"/>
      <c r="BZO57" s="687"/>
      <c r="BZP57" s="687"/>
      <c r="BZQ57" s="687"/>
      <c r="BZR57" s="687"/>
      <c r="BZS57" s="687"/>
      <c r="BZT57" s="687"/>
      <c r="BZU57" s="687"/>
      <c r="BZV57" s="687"/>
      <c r="BZW57" s="687"/>
      <c r="BZX57" s="687"/>
      <c r="BZY57" s="687"/>
      <c r="BZZ57" s="687"/>
      <c r="CAA57" s="687"/>
      <c r="CAB57" s="687"/>
      <c r="CAC57" s="687"/>
      <c r="CAD57" s="687"/>
      <c r="CAE57" s="687"/>
      <c r="CAF57" s="687"/>
      <c r="CAG57" s="687"/>
      <c r="CAH57" s="687"/>
      <c r="CAI57" s="687"/>
      <c r="CAJ57" s="687"/>
      <c r="CAK57" s="687"/>
      <c r="CAL57" s="687"/>
      <c r="CAM57" s="687"/>
      <c r="CAN57" s="687"/>
      <c r="CAO57" s="687"/>
      <c r="CAP57" s="687"/>
      <c r="CAQ57" s="687"/>
      <c r="CAR57" s="687"/>
      <c r="CAS57" s="687"/>
      <c r="CAT57" s="687"/>
      <c r="CAU57" s="687"/>
      <c r="CAV57" s="687"/>
      <c r="CAW57" s="687"/>
      <c r="CAX57" s="687"/>
      <c r="CAY57" s="687"/>
      <c r="CAZ57" s="687"/>
      <c r="CBA57" s="687"/>
      <c r="CBB57" s="687"/>
      <c r="CBC57" s="687"/>
      <c r="CBD57" s="687"/>
      <c r="CBE57" s="687"/>
      <c r="CBF57" s="687"/>
      <c r="CBG57" s="687"/>
      <c r="CBH57" s="687"/>
      <c r="CBI57" s="687"/>
      <c r="CBJ57" s="687"/>
      <c r="CBK57" s="687"/>
      <c r="CBL57" s="687"/>
      <c r="CBM57" s="687"/>
      <c r="CBN57" s="687"/>
      <c r="CBO57" s="687"/>
      <c r="CBP57" s="687"/>
      <c r="CBQ57" s="687"/>
      <c r="CBR57" s="687"/>
      <c r="CBS57" s="687"/>
      <c r="CBT57" s="687"/>
      <c r="CBU57" s="687"/>
      <c r="CBV57" s="687"/>
      <c r="CBW57" s="687"/>
      <c r="CBX57" s="687"/>
      <c r="CBY57" s="687"/>
      <c r="CBZ57" s="687"/>
      <c r="CCA57" s="687"/>
      <c r="CCB57" s="687"/>
      <c r="CCC57" s="687"/>
      <c r="CCD57" s="687"/>
      <c r="CCE57" s="687"/>
      <c r="CCF57" s="687"/>
      <c r="CCG57" s="687"/>
      <c r="CCH57" s="687"/>
      <c r="CCI57" s="687"/>
      <c r="CCJ57" s="687"/>
      <c r="CCK57" s="687"/>
      <c r="CCL57" s="687"/>
      <c r="CCM57" s="687"/>
      <c r="CCN57" s="687"/>
      <c r="CCO57" s="687"/>
      <c r="CCP57" s="687"/>
      <c r="CCQ57" s="687"/>
      <c r="CCR57" s="687"/>
      <c r="CCS57" s="687"/>
      <c r="CCT57" s="687"/>
      <c r="CCU57" s="687"/>
      <c r="CCV57" s="687"/>
      <c r="CCW57" s="687"/>
      <c r="CCX57" s="687"/>
      <c r="CCY57" s="687"/>
      <c r="CCZ57" s="687"/>
      <c r="CDA57" s="687"/>
      <c r="CDB57" s="687"/>
      <c r="CDC57" s="687"/>
      <c r="CDD57" s="687"/>
      <c r="CDE57" s="687"/>
      <c r="CDF57" s="687"/>
      <c r="CDG57" s="687"/>
      <c r="CDH57" s="687"/>
      <c r="CDI57" s="687"/>
      <c r="CDJ57" s="687"/>
      <c r="CDK57" s="687"/>
      <c r="CDL57" s="687"/>
      <c r="CDM57" s="687"/>
      <c r="CDN57" s="687"/>
      <c r="CDO57" s="687"/>
      <c r="CDP57" s="687"/>
      <c r="CDQ57" s="687"/>
      <c r="CDR57" s="687"/>
      <c r="CDS57" s="687"/>
      <c r="CDT57" s="687"/>
      <c r="CDU57" s="687"/>
      <c r="CDV57" s="687"/>
      <c r="CDW57" s="687"/>
      <c r="CDX57" s="687"/>
      <c r="CDY57" s="687"/>
      <c r="CDZ57" s="687"/>
      <c r="CEA57" s="687"/>
      <c r="CEB57" s="687"/>
      <c r="CEC57" s="687"/>
      <c r="CED57" s="687"/>
      <c r="CEE57" s="687"/>
      <c r="CEF57" s="687"/>
      <c r="CEG57" s="687"/>
      <c r="CEH57" s="687"/>
      <c r="CEI57" s="687"/>
      <c r="CEJ57" s="687"/>
      <c r="CEK57" s="687"/>
      <c r="CEL57" s="687"/>
      <c r="CEM57" s="687"/>
      <c r="CEN57" s="687"/>
      <c r="CEO57" s="687"/>
      <c r="CEP57" s="687"/>
      <c r="CEQ57" s="687"/>
      <c r="CER57" s="687"/>
      <c r="CES57" s="687"/>
      <c r="CET57" s="687"/>
      <c r="CEU57" s="687"/>
      <c r="CEV57" s="687"/>
      <c r="CEW57" s="687"/>
      <c r="CEX57" s="687"/>
      <c r="CEY57" s="687"/>
      <c r="CEZ57" s="687"/>
      <c r="CFA57" s="687"/>
      <c r="CFB57" s="687"/>
      <c r="CFC57" s="687"/>
      <c r="CFD57" s="687"/>
      <c r="CFE57" s="687"/>
      <c r="CFF57" s="687"/>
      <c r="CFG57" s="687"/>
      <c r="CFH57" s="687"/>
      <c r="CFI57" s="687"/>
      <c r="CFJ57" s="687"/>
      <c r="CFK57" s="687"/>
      <c r="CFL57" s="687"/>
      <c r="CFM57" s="687"/>
      <c r="CFN57" s="687"/>
      <c r="CFO57" s="687"/>
      <c r="CFP57" s="687"/>
      <c r="CFQ57" s="687"/>
      <c r="CFR57" s="687"/>
      <c r="CFS57" s="687"/>
      <c r="CFT57" s="687"/>
      <c r="CFU57" s="687"/>
      <c r="CFV57" s="687"/>
      <c r="CFW57" s="687"/>
      <c r="CFX57" s="687"/>
      <c r="CFY57" s="687"/>
      <c r="CFZ57" s="687"/>
      <c r="CGA57" s="687"/>
      <c r="CGB57" s="687"/>
      <c r="CGC57" s="687"/>
      <c r="CGD57" s="687"/>
      <c r="CGE57" s="687"/>
      <c r="CGF57" s="687"/>
      <c r="CGG57" s="687"/>
      <c r="CGH57" s="687"/>
      <c r="CGI57" s="687"/>
      <c r="CGJ57" s="687"/>
      <c r="CGK57" s="687"/>
      <c r="CGL57" s="687"/>
      <c r="CGM57" s="687"/>
      <c r="CGN57" s="687"/>
      <c r="CGO57" s="687"/>
      <c r="CGP57" s="687"/>
      <c r="CGQ57" s="687"/>
      <c r="CGR57" s="687"/>
      <c r="CGS57" s="687"/>
      <c r="CGT57" s="687"/>
      <c r="CGU57" s="687"/>
      <c r="CGV57" s="687"/>
      <c r="CGW57" s="687"/>
      <c r="CGX57" s="687"/>
      <c r="CGY57" s="687"/>
      <c r="CGZ57" s="687"/>
      <c r="CHA57" s="687"/>
      <c r="CHB57" s="687"/>
      <c r="CHC57" s="687"/>
      <c r="CHD57" s="687"/>
      <c r="CHE57" s="687"/>
      <c r="CHF57" s="687"/>
      <c r="CHG57" s="687"/>
      <c r="CHH57" s="687"/>
      <c r="CHI57" s="687"/>
      <c r="CHJ57" s="687"/>
      <c r="CHK57" s="687"/>
      <c r="CHL57" s="687"/>
      <c r="CHM57" s="687"/>
      <c r="CHN57" s="687"/>
      <c r="CHO57" s="687"/>
      <c r="CHP57" s="687"/>
      <c r="CHQ57" s="687"/>
      <c r="CHR57" s="687"/>
      <c r="CHS57" s="687"/>
      <c r="CHT57" s="687"/>
      <c r="CHU57" s="687"/>
      <c r="CHV57" s="687"/>
      <c r="CHW57" s="687"/>
      <c r="CHX57" s="687"/>
      <c r="CHY57" s="687"/>
      <c r="CHZ57" s="687"/>
      <c r="CIA57" s="687"/>
      <c r="CIB57" s="687"/>
      <c r="CIC57" s="687"/>
      <c r="CID57" s="687"/>
      <c r="CIE57" s="687"/>
      <c r="CIF57" s="687"/>
      <c r="CIG57" s="687"/>
      <c r="CIH57" s="687"/>
      <c r="CII57" s="687"/>
      <c r="CIJ57" s="687"/>
      <c r="CIK57" s="687"/>
      <c r="CIL57" s="687"/>
      <c r="CIM57" s="687"/>
      <c r="CIN57" s="687"/>
      <c r="CIO57" s="687"/>
      <c r="CIP57" s="687"/>
      <c r="CIQ57" s="687"/>
      <c r="CIR57" s="687"/>
      <c r="CIS57" s="687"/>
      <c r="CIT57" s="687"/>
      <c r="CIU57" s="687"/>
      <c r="CIV57" s="687"/>
      <c r="CIW57" s="687"/>
      <c r="CIX57" s="687"/>
      <c r="CIY57" s="687"/>
      <c r="CIZ57" s="687"/>
      <c r="CJA57" s="687"/>
      <c r="CJB57" s="687"/>
      <c r="CJC57" s="687"/>
      <c r="CJD57" s="687"/>
      <c r="CJE57" s="687"/>
      <c r="CJF57" s="687"/>
      <c r="CJG57" s="687"/>
      <c r="CJH57" s="687"/>
      <c r="CJI57" s="687"/>
      <c r="CJJ57" s="687"/>
      <c r="CJK57" s="687"/>
      <c r="CJL57" s="687"/>
      <c r="CJM57" s="687"/>
      <c r="CJN57" s="687"/>
      <c r="CJO57" s="687"/>
      <c r="CJP57" s="687"/>
      <c r="CJQ57" s="687"/>
      <c r="CJR57" s="687"/>
      <c r="CJS57" s="687"/>
      <c r="CJT57" s="687"/>
      <c r="CJU57" s="687"/>
      <c r="CJV57" s="687"/>
      <c r="CJW57" s="687"/>
      <c r="CJX57" s="687"/>
      <c r="CJY57" s="687"/>
      <c r="CJZ57" s="687"/>
      <c r="CKA57" s="687"/>
      <c r="CKB57" s="687"/>
      <c r="CKC57" s="687"/>
      <c r="CKD57" s="687"/>
      <c r="CKE57" s="687"/>
      <c r="CKF57" s="687"/>
      <c r="CKG57" s="687"/>
      <c r="CKH57" s="687"/>
      <c r="CKI57" s="687"/>
      <c r="CKJ57" s="687"/>
      <c r="CKK57" s="687"/>
      <c r="CKL57" s="687"/>
      <c r="CKM57" s="687"/>
      <c r="CKN57" s="687"/>
      <c r="CKO57" s="687"/>
      <c r="CKP57" s="687"/>
      <c r="CKQ57" s="687"/>
      <c r="CKR57" s="687"/>
      <c r="CKS57" s="687"/>
      <c r="CKT57" s="687"/>
      <c r="CKU57" s="687"/>
      <c r="CKV57" s="687"/>
      <c r="CKW57" s="687"/>
      <c r="CKX57" s="687"/>
      <c r="CKY57" s="687"/>
      <c r="CKZ57" s="687"/>
      <c r="CLA57" s="687"/>
      <c r="CLB57" s="687"/>
      <c r="CLC57" s="687"/>
      <c r="CLD57" s="687"/>
      <c r="CLE57" s="687"/>
      <c r="CLF57" s="687"/>
      <c r="CLG57" s="687"/>
      <c r="CLH57" s="687"/>
      <c r="CLI57" s="687"/>
      <c r="CLJ57" s="687"/>
      <c r="CLK57" s="687"/>
      <c r="CLL57" s="687"/>
      <c r="CLM57" s="687"/>
      <c r="CLN57" s="687"/>
      <c r="CLO57" s="687"/>
      <c r="CLP57" s="687"/>
      <c r="CLQ57" s="687"/>
      <c r="CLR57" s="687"/>
      <c r="CLS57" s="687"/>
      <c r="CLT57" s="687"/>
      <c r="CLU57" s="687"/>
      <c r="CLV57" s="687"/>
      <c r="CLW57" s="687"/>
      <c r="CLX57" s="687"/>
      <c r="CLY57" s="687"/>
      <c r="CLZ57" s="687"/>
      <c r="CMA57" s="687"/>
      <c r="CMB57" s="687"/>
      <c r="CMC57" s="687"/>
      <c r="CMD57" s="687"/>
      <c r="CME57" s="687"/>
      <c r="CMF57" s="687"/>
      <c r="CMG57" s="687"/>
      <c r="CMH57" s="687"/>
      <c r="CMI57" s="687"/>
      <c r="CMJ57" s="687"/>
      <c r="CMK57" s="687"/>
      <c r="CML57" s="687"/>
      <c r="CMM57" s="687"/>
      <c r="CMN57" s="687"/>
      <c r="CMO57" s="687"/>
      <c r="CMP57" s="687"/>
      <c r="CMQ57" s="687"/>
      <c r="CMR57" s="687"/>
      <c r="CMS57" s="687"/>
      <c r="CMT57" s="687"/>
      <c r="CMU57" s="687"/>
      <c r="CMV57" s="687"/>
      <c r="CMW57" s="687"/>
      <c r="CMX57" s="687"/>
      <c r="CMY57" s="687"/>
      <c r="CMZ57" s="687"/>
      <c r="CNA57" s="687"/>
      <c r="CNB57" s="687"/>
      <c r="CNC57" s="687"/>
      <c r="CND57" s="687"/>
      <c r="CNE57" s="687"/>
      <c r="CNF57" s="687"/>
      <c r="CNG57" s="687"/>
      <c r="CNH57" s="687"/>
      <c r="CNI57" s="687"/>
      <c r="CNJ57" s="687"/>
      <c r="CNK57" s="687"/>
      <c r="CNL57" s="687"/>
      <c r="CNM57" s="687"/>
      <c r="CNN57" s="687"/>
      <c r="CNO57" s="687"/>
      <c r="CNP57" s="687"/>
      <c r="CNQ57" s="687"/>
      <c r="CNR57" s="687"/>
      <c r="CNS57" s="687"/>
      <c r="CNT57" s="687"/>
      <c r="CNU57" s="687"/>
      <c r="CNV57" s="687"/>
      <c r="CNW57" s="687"/>
      <c r="CNX57" s="687"/>
      <c r="CNY57" s="687"/>
      <c r="CNZ57" s="687"/>
      <c r="COA57" s="687"/>
      <c r="COB57" s="687"/>
      <c r="COC57" s="687"/>
      <c r="COD57" s="687"/>
      <c r="COE57" s="687"/>
      <c r="COF57" s="687"/>
      <c r="COG57" s="687"/>
      <c r="COH57" s="687"/>
      <c r="COI57" s="687"/>
      <c r="COJ57" s="687"/>
      <c r="COK57" s="687"/>
      <c r="COL57" s="687"/>
      <c r="COM57" s="687"/>
      <c r="CON57" s="687"/>
      <c r="COO57" s="687"/>
      <c r="COP57" s="687"/>
      <c r="COQ57" s="687"/>
      <c r="COR57" s="687"/>
      <c r="COS57" s="687"/>
      <c r="COT57" s="687"/>
      <c r="COU57" s="687"/>
      <c r="COV57" s="687"/>
      <c r="COW57" s="687"/>
      <c r="COX57" s="687"/>
      <c r="COY57" s="687"/>
      <c r="COZ57" s="687"/>
      <c r="CPA57" s="687"/>
      <c r="CPB57" s="687"/>
      <c r="CPC57" s="687"/>
      <c r="CPD57" s="687"/>
      <c r="CPE57" s="687"/>
      <c r="CPF57" s="687"/>
      <c r="CPG57" s="687"/>
      <c r="CPH57" s="687"/>
      <c r="CPI57" s="687"/>
      <c r="CPJ57" s="687"/>
      <c r="CPK57" s="687"/>
      <c r="CPL57" s="687"/>
      <c r="CPM57" s="687"/>
      <c r="CPN57" s="687"/>
      <c r="CPO57" s="687"/>
      <c r="CPP57" s="687"/>
      <c r="CPQ57" s="687"/>
      <c r="CPR57" s="687"/>
      <c r="CPS57" s="687"/>
      <c r="CPT57" s="687"/>
      <c r="CPU57" s="687"/>
      <c r="CPV57" s="687"/>
      <c r="CPW57" s="687"/>
      <c r="CPX57" s="687"/>
      <c r="CPY57" s="687"/>
      <c r="CPZ57" s="687"/>
      <c r="CQA57" s="687"/>
      <c r="CQB57" s="687"/>
      <c r="CQC57" s="687"/>
      <c r="CQD57" s="687"/>
      <c r="CQE57" s="687"/>
      <c r="CQF57" s="687"/>
      <c r="CQG57" s="687"/>
      <c r="CQH57" s="687"/>
      <c r="CQI57" s="687"/>
      <c r="CQJ57" s="687"/>
      <c r="CQK57" s="687"/>
      <c r="CQL57" s="687"/>
      <c r="CQM57" s="687"/>
      <c r="CQN57" s="687"/>
      <c r="CQO57" s="687"/>
      <c r="CQP57" s="687"/>
      <c r="CQQ57" s="687"/>
      <c r="CQR57" s="687"/>
      <c r="CQS57" s="687"/>
      <c r="CQT57" s="687"/>
      <c r="CQU57" s="687"/>
      <c r="CQV57" s="687"/>
      <c r="CQW57" s="687"/>
      <c r="CQX57" s="687"/>
      <c r="CQY57" s="687"/>
      <c r="CQZ57" s="687"/>
      <c r="CRA57" s="687"/>
      <c r="CRB57" s="687"/>
      <c r="CRC57" s="687"/>
      <c r="CRD57" s="687"/>
      <c r="CRE57" s="687"/>
      <c r="CRF57" s="687"/>
      <c r="CRG57" s="687"/>
      <c r="CRH57" s="687"/>
      <c r="CRI57" s="687"/>
      <c r="CRJ57" s="687"/>
      <c r="CRK57" s="687"/>
      <c r="CRL57" s="687"/>
      <c r="CRM57" s="687"/>
      <c r="CRN57" s="687"/>
      <c r="CRO57" s="687"/>
      <c r="CRP57" s="687"/>
      <c r="CRQ57" s="687"/>
      <c r="CRR57" s="687"/>
      <c r="CRS57" s="687"/>
      <c r="CRT57" s="687"/>
      <c r="CRU57" s="687"/>
      <c r="CRV57" s="687"/>
      <c r="CRW57" s="687"/>
      <c r="CRX57" s="687"/>
      <c r="CRY57" s="687"/>
      <c r="CRZ57" s="687"/>
      <c r="CSA57" s="687"/>
      <c r="CSB57" s="687"/>
      <c r="CSC57" s="687"/>
      <c r="CSD57" s="687"/>
      <c r="CSE57" s="687"/>
      <c r="CSF57" s="687"/>
      <c r="CSG57" s="687"/>
      <c r="CSH57" s="687"/>
      <c r="CSI57" s="687"/>
      <c r="CSJ57" s="687"/>
      <c r="CSK57" s="687"/>
      <c r="CSL57" s="687"/>
      <c r="CSM57" s="687"/>
      <c r="CSN57" s="687"/>
      <c r="CSO57" s="687"/>
      <c r="CSP57" s="687"/>
      <c r="CSQ57" s="687"/>
      <c r="CSR57" s="687"/>
      <c r="CSS57" s="687"/>
      <c r="CST57" s="687"/>
      <c r="CSU57" s="687"/>
      <c r="CSV57" s="687"/>
      <c r="CSW57" s="687"/>
      <c r="CSX57" s="687"/>
      <c r="CSY57" s="687"/>
      <c r="CSZ57" s="687"/>
      <c r="CTA57" s="687"/>
      <c r="CTB57" s="687"/>
      <c r="CTC57" s="687"/>
      <c r="CTD57" s="687"/>
      <c r="CTE57" s="687"/>
      <c r="CTF57" s="687"/>
      <c r="CTG57" s="687"/>
      <c r="CTH57" s="687"/>
      <c r="CTI57" s="687"/>
      <c r="CTJ57" s="687"/>
      <c r="CTK57" s="687"/>
      <c r="CTL57" s="687"/>
      <c r="CTM57" s="687"/>
      <c r="CTN57" s="687"/>
      <c r="CTO57" s="687"/>
      <c r="CTP57" s="687"/>
      <c r="CTQ57" s="687"/>
      <c r="CTR57" s="687"/>
      <c r="CTS57" s="687"/>
      <c r="CTT57" s="687"/>
      <c r="CTU57" s="687"/>
      <c r="CTV57" s="687"/>
      <c r="CTW57" s="687"/>
      <c r="CTX57" s="687"/>
      <c r="CTY57" s="687"/>
      <c r="CTZ57" s="687"/>
      <c r="CUA57" s="687"/>
      <c r="CUB57" s="687"/>
      <c r="CUC57" s="687"/>
      <c r="CUD57" s="687"/>
      <c r="CUE57" s="687"/>
      <c r="CUF57" s="687"/>
      <c r="CUG57" s="687"/>
      <c r="CUH57" s="687"/>
      <c r="CUI57" s="687"/>
      <c r="CUJ57" s="687"/>
      <c r="CUK57" s="687"/>
      <c r="CUL57" s="687"/>
      <c r="CUM57" s="687"/>
      <c r="CUN57" s="687"/>
      <c r="CUO57" s="687"/>
      <c r="CUP57" s="687"/>
      <c r="CUQ57" s="687"/>
      <c r="CUR57" s="687"/>
      <c r="CUS57" s="687"/>
      <c r="CUT57" s="687"/>
      <c r="CUU57" s="687"/>
      <c r="CUV57" s="687"/>
      <c r="CUW57" s="687"/>
      <c r="CUX57" s="687"/>
      <c r="CUY57" s="687"/>
      <c r="CUZ57" s="687"/>
      <c r="CVA57" s="687"/>
      <c r="CVB57" s="687"/>
      <c r="CVC57" s="687"/>
      <c r="CVD57" s="687"/>
      <c r="CVE57" s="687"/>
      <c r="CVF57" s="687"/>
      <c r="CVG57" s="687"/>
      <c r="CVH57" s="687"/>
      <c r="CVI57" s="687"/>
      <c r="CVJ57" s="687"/>
      <c r="CVK57" s="687"/>
      <c r="CVL57" s="687"/>
      <c r="CVM57" s="687"/>
      <c r="CVN57" s="687"/>
      <c r="CVO57" s="687"/>
      <c r="CVP57" s="687"/>
      <c r="CVQ57" s="687"/>
      <c r="CVR57" s="687"/>
      <c r="CVS57" s="687"/>
      <c r="CVT57" s="687"/>
      <c r="CVU57" s="687"/>
      <c r="CVV57" s="687"/>
      <c r="CVW57" s="687"/>
      <c r="CVX57" s="687"/>
      <c r="CVY57" s="687"/>
      <c r="CVZ57" s="687"/>
      <c r="CWA57" s="687"/>
      <c r="CWB57" s="687"/>
      <c r="CWC57" s="687"/>
      <c r="CWD57" s="687"/>
      <c r="CWE57" s="687"/>
      <c r="CWF57" s="687"/>
      <c r="CWG57" s="687"/>
      <c r="CWH57" s="687"/>
      <c r="CWI57" s="687"/>
      <c r="CWJ57" s="687"/>
      <c r="CWK57" s="687"/>
      <c r="CWL57" s="687"/>
      <c r="CWM57" s="687"/>
      <c r="CWN57" s="687"/>
      <c r="CWO57" s="687"/>
      <c r="CWP57" s="687"/>
      <c r="CWQ57" s="687"/>
      <c r="CWR57" s="687"/>
      <c r="CWS57" s="687"/>
      <c r="CWT57" s="687"/>
      <c r="CWU57" s="687"/>
      <c r="CWV57" s="687"/>
      <c r="CWW57" s="687"/>
      <c r="CWX57" s="687"/>
      <c r="CWY57" s="687"/>
      <c r="CWZ57" s="687"/>
      <c r="CXA57" s="687"/>
      <c r="CXB57" s="687"/>
      <c r="CXC57" s="687"/>
      <c r="CXD57" s="687"/>
      <c r="CXE57" s="687"/>
      <c r="CXF57" s="687"/>
      <c r="CXG57" s="687"/>
      <c r="CXH57" s="687"/>
      <c r="CXI57" s="687"/>
      <c r="CXJ57" s="687"/>
      <c r="CXK57" s="687"/>
      <c r="CXL57" s="687"/>
      <c r="CXM57" s="687"/>
      <c r="CXN57" s="687"/>
      <c r="CXO57" s="687"/>
      <c r="CXP57" s="687"/>
      <c r="CXQ57" s="687"/>
      <c r="CXR57" s="687"/>
      <c r="CXS57" s="687"/>
      <c r="CXT57" s="687"/>
      <c r="CXU57" s="687"/>
      <c r="CXV57" s="687"/>
      <c r="CXW57" s="687"/>
      <c r="CXX57" s="687"/>
      <c r="CXY57" s="687"/>
      <c r="CXZ57" s="687"/>
      <c r="CYA57" s="687"/>
      <c r="CYB57" s="687"/>
      <c r="CYC57" s="687"/>
      <c r="CYD57" s="687"/>
      <c r="CYE57" s="687"/>
      <c r="CYF57" s="687"/>
      <c r="CYG57" s="687"/>
      <c r="CYH57" s="687"/>
      <c r="CYI57" s="687"/>
      <c r="CYJ57" s="687"/>
      <c r="CYK57" s="687"/>
      <c r="CYL57" s="687"/>
      <c r="CYM57" s="687"/>
      <c r="CYN57" s="687"/>
      <c r="CYO57" s="687"/>
      <c r="CYP57" s="687"/>
      <c r="CYQ57" s="687"/>
      <c r="CYR57" s="687"/>
      <c r="CYS57" s="687"/>
      <c r="CYT57" s="687"/>
      <c r="CYU57" s="687"/>
      <c r="CYV57" s="687"/>
      <c r="CYW57" s="687"/>
      <c r="CYX57" s="687"/>
      <c r="CYY57" s="687"/>
      <c r="CYZ57" s="687"/>
      <c r="CZA57" s="687"/>
      <c r="CZB57" s="687"/>
      <c r="CZC57" s="687"/>
      <c r="CZD57" s="687"/>
      <c r="CZE57" s="687"/>
      <c r="CZF57" s="687"/>
      <c r="CZG57" s="687"/>
      <c r="CZH57" s="687"/>
      <c r="CZI57" s="687"/>
      <c r="CZJ57" s="687"/>
      <c r="CZK57" s="687"/>
      <c r="CZL57" s="687"/>
      <c r="CZM57" s="687"/>
      <c r="CZN57" s="687"/>
      <c r="CZO57" s="687"/>
      <c r="CZP57" s="687"/>
      <c r="CZQ57" s="687"/>
      <c r="CZR57" s="687"/>
      <c r="CZS57" s="687"/>
      <c r="CZT57" s="687"/>
      <c r="CZU57" s="687"/>
      <c r="CZV57" s="687"/>
      <c r="CZW57" s="687"/>
      <c r="CZX57" s="687"/>
      <c r="CZY57" s="687"/>
      <c r="CZZ57" s="687"/>
      <c r="DAA57" s="687"/>
      <c r="DAB57" s="687"/>
      <c r="DAC57" s="687"/>
      <c r="DAD57" s="687"/>
      <c r="DAE57" s="687"/>
      <c r="DAF57" s="687"/>
      <c r="DAG57" s="687"/>
      <c r="DAH57" s="687"/>
      <c r="DAI57" s="687"/>
      <c r="DAJ57" s="687"/>
      <c r="DAK57" s="687"/>
      <c r="DAL57" s="687"/>
      <c r="DAM57" s="687"/>
      <c r="DAN57" s="687"/>
      <c r="DAO57" s="687"/>
      <c r="DAP57" s="687"/>
      <c r="DAQ57" s="687"/>
      <c r="DAR57" s="687"/>
      <c r="DAS57" s="687"/>
      <c r="DAT57" s="687"/>
      <c r="DAU57" s="687"/>
      <c r="DAV57" s="687"/>
      <c r="DAW57" s="687"/>
      <c r="DAX57" s="687"/>
      <c r="DAY57" s="687"/>
      <c r="DAZ57" s="687"/>
      <c r="DBA57" s="687"/>
      <c r="DBB57" s="687"/>
      <c r="DBC57" s="687"/>
      <c r="DBD57" s="687"/>
      <c r="DBE57" s="687"/>
      <c r="DBF57" s="687"/>
      <c r="DBG57" s="687"/>
      <c r="DBH57" s="687"/>
      <c r="DBI57" s="687"/>
      <c r="DBJ57" s="687"/>
      <c r="DBK57" s="687"/>
      <c r="DBL57" s="687"/>
      <c r="DBM57" s="687"/>
      <c r="DBN57" s="687"/>
      <c r="DBO57" s="687"/>
      <c r="DBP57" s="687"/>
      <c r="DBQ57" s="687"/>
      <c r="DBR57" s="687"/>
      <c r="DBS57" s="687"/>
      <c r="DBT57" s="687"/>
      <c r="DBU57" s="687"/>
      <c r="DBV57" s="687"/>
      <c r="DBW57" s="687"/>
      <c r="DBX57" s="687"/>
      <c r="DBY57" s="687"/>
      <c r="DBZ57" s="687"/>
      <c r="DCA57" s="687"/>
      <c r="DCB57" s="687"/>
      <c r="DCC57" s="687"/>
      <c r="DCD57" s="687"/>
      <c r="DCE57" s="687"/>
      <c r="DCF57" s="687"/>
      <c r="DCG57" s="687"/>
      <c r="DCH57" s="687"/>
      <c r="DCI57" s="687"/>
      <c r="DCJ57" s="687"/>
      <c r="DCK57" s="687"/>
      <c r="DCL57" s="687"/>
      <c r="DCM57" s="687"/>
      <c r="DCN57" s="687"/>
      <c r="DCO57" s="687"/>
      <c r="DCP57" s="687"/>
      <c r="DCQ57" s="687"/>
      <c r="DCR57" s="687"/>
      <c r="DCS57" s="687"/>
      <c r="DCT57" s="687"/>
      <c r="DCU57" s="687"/>
      <c r="DCV57" s="687"/>
      <c r="DCW57" s="687"/>
      <c r="DCX57" s="687"/>
      <c r="DCY57" s="687"/>
      <c r="DCZ57" s="687"/>
      <c r="DDA57" s="687"/>
      <c r="DDB57" s="687"/>
      <c r="DDC57" s="687"/>
      <c r="DDD57" s="687"/>
      <c r="DDE57" s="687"/>
      <c r="DDF57" s="687"/>
      <c r="DDG57" s="687"/>
      <c r="DDH57" s="687"/>
      <c r="DDI57" s="687"/>
      <c r="DDJ57" s="687"/>
      <c r="DDK57" s="687"/>
      <c r="DDL57" s="687"/>
      <c r="DDM57" s="687"/>
      <c r="DDN57" s="687"/>
      <c r="DDO57" s="687"/>
      <c r="DDP57" s="687"/>
      <c r="DDQ57" s="687"/>
      <c r="DDR57" s="687"/>
      <c r="DDS57" s="687"/>
      <c r="DDT57" s="687"/>
      <c r="DDU57" s="687"/>
      <c r="DDV57" s="687"/>
      <c r="DDW57" s="687"/>
      <c r="DDX57" s="687"/>
      <c r="DDY57" s="687"/>
      <c r="DDZ57" s="687"/>
      <c r="DEA57" s="687"/>
      <c r="DEB57" s="687"/>
      <c r="DEC57" s="687"/>
      <c r="DED57" s="687"/>
      <c r="DEE57" s="687"/>
      <c r="DEF57" s="687"/>
      <c r="DEG57" s="687"/>
      <c r="DEH57" s="687"/>
      <c r="DEI57" s="687"/>
      <c r="DEJ57" s="687"/>
      <c r="DEK57" s="687"/>
      <c r="DEL57" s="687"/>
      <c r="DEM57" s="687"/>
      <c r="DEN57" s="687"/>
      <c r="DEO57" s="687"/>
      <c r="DEP57" s="687"/>
      <c r="DEQ57" s="687"/>
      <c r="DER57" s="687"/>
      <c r="DES57" s="687"/>
      <c r="DET57" s="687"/>
      <c r="DEU57" s="687"/>
      <c r="DEV57" s="687"/>
      <c r="DEW57" s="687"/>
      <c r="DEX57" s="687"/>
      <c r="DEY57" s="687"/>
      <c r="DEZ57" s="687"/>
      <c r="DFA57" s="687"/>
      <c r="DFB57" s="687"/>
      <c r="DFC57" s="687"/>
      <c r="DFD57" s="687"/>
      <c r="DFE57" s="687"/>
      <c r="DFF57" s="687"/>
      <c r="DFG57" s="687"/>
      <c r="DFH57" s="687"/>
      <c r="DFI57" s="687"/>
      <c r="DFJ57" s="687"/>
      <c r="DFK57" s="687"/>
      <c r="DFL57" s="687"/>
      <c r="DFM57" s="687"/>
      <c r="DFN57" s="687"/>
      <c r="DFO57" s="687"/>
      <c r="DFP57" s="687"/>
      <c r="DFQ57" s="687"/>
      <c r="DFR57" s="687"/>
      <c r="DFS57" s="687"/>
      <c r="DFT57" s="687"/>
      <c r="DFU57" s="687"/>
      <c r="DFV57" s="687"/>
      <c r="DFW57" s="687"/>
      <c r="DFX57" s="687"/>
      <c r="DFY57" s="687"/>
      <c r="DFZ57" s="687"/>
      <c r="DGA57" s="687"/>
      <c r="DGB57" s="687"/>
      <c r="DGC57" s="687"/>
      <c r="DGD57" s="687"/>
      <c r="DGE57" s="687"/>
      <c r="DGF57" s="687"/>
      <c r="DGG57" s="687"/>
      <c r="DGH57" s="687"/>
      <c r="DGI57" s="687"/>
      <c r="DGJ57" s="687"/>
      <c r="DGK57" s="687"/>
      <c r="DGL57" s="687"/>
      <c r="DGM57" s="687"/>
      <c r="DGN57" s="687"/>
      <c r="DGO57" s="687"/>
      <c r="DGP57" s="687"/>
      <c r="DGQ57" s="687"/>
      <c r="DGR57" s="687"/>
      <c r="DGS57" s="687"/>
      <c r="DGT57" s="687"/>
      <c r="DGU57" s="687"/>
      <c r="DGV57" s="687"/>
      <c r="DGW57" s="687"/>
      <c r="DGX57" s="687"/>
      <c r="DGY57" s="687"/>
      <c r="DGZ57" s="687"/>
      <c r="DHA57" s="687"/>
      <c r="DHB57" s="687"/>
      <c r="DHC57" s="687"/>
      <c r="DHD57" s="687"/>
      <c r="DHE57" s="687"/>
      <c r="DHF57" s="687"/>
      <c r="DHG57" s="687"/>
      <c r="DHH57" s="687"/>
      <c r="DHI57" s="687"/>
      <c r="DHJ57" s="687"/>
      <c r="DHK57" s="687"/>
      <c r="DHL57" s="687"/>
      <c r="DHM57" s="687"/>
      <c r="DHN57" s="687"/>
      <c r="DHO57" s="687"/>
      <c r="DHP57" s="687"/>
      <c r="DHQ57" s="687"/>
      <c r="DHR57" s="687"/>
      <c r="DHS57" s="687"/>
      <c r="DHT57" s="687"/>
      <c r="DHU57" s="687"/>
      <c r="DHV57" s="687"/>
      <c r="DHW57" s="687"/>
      <c r="DHX57" s="687"/>
      <c r="DHY57" s="687"/>
      <c r="DHZ57" s="687"/>
      <c r="DIA57" s="687"/>
      <c r="DIB57" s="687"/>
      <c r="DIC57" s="687"/>
      <c r="DID57" s="687"/>
      <c r="DIE57" s="687"/>
      <c r="DIF57" s="687"/>
      <c r="DIG57" s="687"/>
      <c r="DIH57" s="687"/>
      <c r="DII57" s="687"/>
      <c r="DIJ57" s="687"/>
      <c r="DIK57" s="687"/>
      <c r="DIL57" s="687"/>
      <c r="DIM57" s="687"/>
      <c r="DIN57" s="687"/>
      <c r="DIO57" s="687"/>
      <c r="DIP57" s="687"/>
      <c r="DIQ57" s="687"/>
      <c r="DIR57" s="687"/>
      <c r="DIS57" s="687"/>
      <c r="DIT57" s="687"/>
      <c r="DIU57" s="687"/>
      <c r="DIV57" s="687"/>
      <c r="DIW57" s="687"/>
      <c r="DIX57" s="687"/>
      <c r="DIY57" s="687"/>
      <c r="DIZ57" s="687"/>
      <c r="DJA57" s="687"/>
      <c r="DJB57" s="687"/>
      <c r="DJC57" s="687"/>
      <c r="DJD57" s="687"/>
      <c r="DJE57" s="687"/>
      <c r="DJF57" s="687"/>
      <c r="DJG57" s="687"/>
      <c r="DJH57" s="687"/>
      <c r="DJI57" s="687"/>
      <c r="DJJ57" s="687"/>
      <c r="DJK57" s="687"/>
      <c r="DJL57" s="687"/>
      <c r="DJM57" s="687"/>
      <c r="DJN57" s="687"/>
      <c r="DJO57" s="687"/>
      <c r="DJP57" s="687"/>
      <c r="DJQ57" s="687"/>
      <c r="DJR57" s="687"/>
      <c r="DJS57" s="687"/>
      <c r="DJT57" s="687"/>
      <c r="DJU57" s="687"/>
      <c r="DJV57" s="687"/>
      <c r="DJW57" s="687"/>
      <c r="DJX57" s="687"/>
      <c r="DJY57" s="687"/>
      <c r="DJZ57" s="687"/>
      <c r="DKA57" s="687"/>
      <c r="DKB57" s="687"/>
      <c r="DKC57" s="687"/>
      <c r="DKD57" s="687"/>
      <c r="DKE57" s="687"/>
      <c r="DKF57" s="687"/>
      <c r="DKG57" s="687"/>
      <c r="DKH57" s="687"/>
      <c r="DKI57" s="687"/>
      <c r="DKJ57" s="687"/>
      <c r="DKK57" s="687"/>
      <c r="DKL57" s="687"/>
      <c r="DKM57" s="687"/>
      <c r="DKN57" s="687"/>
      <c r="DKO57" s="687"/>
      <c r="DKP57" s="687"/>
      <c r="DKQ57" s="687"/>
      <c r="DKR57" s="687"/>
      <c r="DKS57" s="687"/>
      <c r="DKT57" s="687"/>
      <c r="DKU57" s="687"/>
      <c r="DKV57" s="687"/>
      <c r="DKW57" s="687"/>
      <c r="DKX57" s="687"/>
      <c r="DKY57" s="687"/>
      <c r="DKZ57" s="687"/>
      <c r="DLA57" s="687"/>
      <c r="DLB57" s="687"/>
      <c r="DLC57" s="687"/>
      <c r="DLD57" s="687"/>
      <c r="DLE57" s="687"/>
      <c r="DLF57" s="687"/>
      <c r="DLG57" s="687"/>
      <c r="DLH57" s="687"/>
      <c r="DLI57" s="687"/>
      <c r="DLJ57" s="687"/>
      <c r="DLK57" s="687"/>
      <c r="DLL57" s="687"/>
      <c r="DLM57" s="687"/>
      <c r="DLN57" s="687"/>
      <c r="DLO57" s="687"/>
      <c r="DLP57" s="687"/>
      <c r="DLQ57" s="687"/>
      <c r="DLR57" s="687"/>
      <c r="DLS57" s="687"/>
      <c r="DLT57" s="687"/>
      <c r="DLU57" s="687"/>
      <c r="DLV57" s="687"/>
      <c r="DLW57" s="687"/>
      <c r="DLX57" s="687"/>
      <c r="DLY57" s="687"/>
      <c r="DLZ57" s="687"/>
      <c r="DMA57" s="687"/>
      <c r="DMB57" s="687"/>
      <c r="DMC57" s="687"/>
      <c r="DMD57" s="687"/>
      <c r="DME57" s="687"/>
      <c r="DMF57" s="687"/>
      <c r="DMG57" s="687"/>
      <c r="DMH57" s="687"/>
      <c r="DMI57" s="687"/>
      <c r="DMJ57" s="687"/>
      <c r="DMK57" s="687"/>
      <c r="DML57" s="687"/>
      <c r="DMM57" s="687"/>
      <c r="DMN57" s="687"/>
      <c r="DMO57" s="687"/>
      <c r="DMP57" s="687"/>
      <c r="DMQ57" s="687"/>
      <c r="DMR57" s="687"/>
      <c r="DMS57" s="687"/>
      <c r="DMT57" s="687"/>
      <c r="DMU57" s="687"/>
      <c r="DMV57" s="687"/>
      <c r="DMW57" s="687"/>
      <c r="DMX57" s="687"/>
      <c r="DMY57" s="687"/>
      <c r="DMZ57" s="687"/>
      <c r="DNA57" s="687"/>
      <c r="DNB57" s="687"/>
      <c r="DNC57" s="687"/>
      <c r="DND57" s="687"/>
      <c r="DNE57" s="687"/>
      <c r="DNF57" s="687"/>
      <c r="DNG57" s="687"/>
      <c r="DNH57" s="687"/>
      <c r="DNI57" s="687"/>
      <c r="DNJ57" s="687"/>
      <c r="DNK57" s="687"/>
      <c r="DNL57" s="687"/>
      <c r="DNM57" s="687"/>
      <c r="DNN57" s="687"/>
      <c r="DNO57" s="687"/>
      <c r="DNP57" s="687"/>
      <c r="DNQ57" s="687"/>
      <c r="DNR57" s="687"/>
      <c r="DNS57" s="687"/>
      <c r="DNT57" s="687"/>
      <c r="DNU57" s="687"/>
      <c r="DNV57" s="687"/>
      <c r="DNW57" s="687"/>
      <c r="DNX57" s="687"/>
      <c r="DNY57" s="687"/>
      <c r="DNZ57" s="687"/>
      <c r="DOA57" s="687"/>
      <c r="DOB57" s="687"/>
      <c r="DOC57" s="687"/>
      <c r="DOD57" s="687"/>
      <c r="DOE57" s="687"/>
      <c r="DOF57" s="687"/>
      <c r="DOG57" s="687"/>
      <c r="DOH57" s="687"/>
      <c r="DOI57" s="687"/>
      <c r="DOJ57" s="687"/>
      <c r="DOK57" s="687"/>
      <c r="DOL57" s="687"/>
      <c r="DOM57" s="687"/>
      <c r="DON57" s="687"/>
      <c r="DOO57" s="687"/>
      <c r="DOP57" s="687"/>
      <c r="DOQ57" s="687"/>
      <c r="DOR57" s="687"/>
      <c r="DOS57" s="687"/>
      <c r="DOT57" s="687"/>
      <c r="DOU57" s="687"/>
      <c r="DOV57" s="687"/>
      <c r="DOW57" s="687"/>
      <c r="DOX57" s="687"/>
      <c r="DOY57" s="687"/>
      <c r="DOZ57" s="687"/>
      <c r="DPA57" s="687"/>
      <c r="DPB57" s="687"/>
      <c r="DPC57" s="687"/>
      <c r="DPD57" s="687"/>
      <c r="DPE57" s="687"/>
      <c r="DPF57" s="687"/>
      <c r="DPG57" s="687"/>
      <c r="DPH57" s="687"/>
      <c r="DPI57" s="687"/>
      <c r="DPJ57" s="687"/>
      <c r="DPK57" s="687"/>
      <c r="DPL57" s="687"/>
      <c r="DPM57" s="687"/>
      <c r="DPN57" s="687"/>
      <c r="DPO57" s="687"/>
      <c r="DPP57" s="687"/>
      <c r="DPQ57" s="687"/>
      <c r="DPR57" s="687"/>
      <c r="DPS57" s="687"/>
      <c r="DPT57" s="687"/>
      <c r="DPU57" s="687"/>
      <c r="DPV57" s="687"/>
      <c r="DPW57" s="687"/>
      <c r="DPX57" s="687"/>
      <c r="DPY57" s="687"/>
      <c r="DPZ57" s="687"/>
      <c r="DQA57" s="687"/>
      <c r="DQB57" s="687"/>
      <c r="DQC57" s="687"/>
      <c r="DQD57" s="687"/>
      <c r="DQE57" s="687"/>
      <c r="DQF57" s="687"/>
      <c r="DQG57" s="687"/>
      <c r="DQH57" s="687"/>
      <c r="DQI57" s="687"/>
      <c r="DQJ57" s="687"/>
      <c r="DQK57" s="687"/>
      <c r="DQL57" s="687"/>
      <c r="DQM57" s="687"/>
      <c r="DQN57" s="687"/>
      <c r="DQO57" s="687"/>
      <c r="DQP57" s="687"/>
      <c r="DQQ57" s="687"/>
      <c r="DQR57" s="687"/>
      <c r="DQS57" s="687"/>
      <c r="DQT57" s="687"/>
      <c r="DQU57" s="687"/>
      <c r="DQV57" s="687"/>
      <c r="DQW57" s="687"/>
      <c r="DQX57" s="687"/>
      <c r="DQY57" s="687"/>
      <c r="DQZ57" s="687"/>
      <c r="DRA57" s="687"/>
      <c r="DRB57" s="687"/>
      <c r="DRC57" s="687"/>
      <c r="DRD57" s="687"/>
      <c r="DRE57" s="687"/>
      <c r="DRF57" s="687"/>
      <c r="DRG57" s="687"/>
      <c r="DRH57" s="687"/>
      <c r="DRI57" s="687"/>
      <c r="DRJ57" s="687"/>
      <c r="DRK57" s="687"/>
      <c r="DRL57" s="687"/>
      <c r="DRM57" s="687"/>
      <c r="DRN57" s="687"/>
      <c r="DRO57" s="687"/>
      <c r="DRP57" s="687"/>
      <c r="DRQ57" s="687"/>
      <c r="DRR57" s="687"/>
      <c r="DRS57" s="687"/>
      <c r="DRT57" s="687"/>
      <c r="DRU57" s="687"/>
      <c r="DRV57" s="687"/>
      <c r="DRW57" s="687"/>
      <c r="DRX57" s="687"/>
      <c r="DRY57" s="687"/>
      <c r="DRZ57" s="687"/>
      <c r="DSA57" s="687"/>
      <c r="DSB57" s="687"/>
      <c r="DSC57" s="687"/>
      <c r="DSD57" s="687"/>
      <c r="DSE57" s="687"/>
      <c r="DSF57" s="687"/>
      <c r="DSG57" s="687"/>
      <c r="DSH57" s="687"/>
      <c r="DSI57" s="687"/>
      <c r="DSJ57" s="687"/>
      <c r="DSK57" s="687"/>
      <c r="DSL57" s="687"/>
      <c r="DSM57" s="687"/>
      <c r="DSN57" s="687"/>
      <c r="DSO57" s="687"/>
      <c r="DSP57" s="687"/>
      <c r="DSQ57" s="687"/>
      <c r="DSR57" s="687"/>
      <c r="DSS57" s="687"/>
      <c r="DST57" s="687"/>
      <c r="DSU57" s="687"/>
      <c r="DSV57" s="687"/>
      <c r="DSW57" s="687"/>
      <c r="DSX57" s="687"/>
      <c r="DSY57" s="687"/>
      <c r="DSZ57" s="687"/>
      <c r="DTA57" s="687"/>
      <c r="DTB57" s="687"/>
      <c r="DTC57" s="687"/>
      <c r="DTD57" s="687"/>
      <c r="DTE57" s="687"/>
      <c r="DTF57" s="687"/>
      <c r="DTG57" s="687"/>
      <c r="DTH57" s="687"/>
      <c r="DTI57" s="687"/>
      <c r="DTJ57" s="687"/>
      <c r="DTK57" s="687"/>
      <c r="DTL57" s="687"/>
      <c r="DTM57" s="687"/>
      <c r="DTN57" s="687"/>
      <c r="DTO57" s="687"/>
      <c r="DTP57" s="687"/>
      <c r="DTQ57" s="687"/>
      <c r="DTR57" s="687"/>
      <c r="DTS57" s="687"/>
      <c r="DTT57" s="687"/>
      <c r="DTU57" s="687"/>
      <c r="DTV57" s="687"/>
      <c r="DTW57" s="687"/>
      <c r="DTX57" s="687"/>
      <c r="DTY57" s="687"/>
      <c r="DTZ57" s="687"/>
      <c r="DUA57" s="687"/>
      <c r="DUB57" s="687"/>
      <c r="DUC57" s="687"/>
      <c r="DUD57" s="687"/>
      <c r="DUE57" s="687"/>
      <c r="DUF57" s="687"/>
      <c r="DUG57" s="687"/>
      <c r="DUH57" s="687"/>
      <c r="DUI57" s="687"/>
      <c r="DUJ57" s="687"/>
      <c r="DUK57" s="687"/>
      <c r="DUL57" s="687"/>
      <c r="DUM57" s="687"/>
      <c r="DUN57" s="687"/>
      <c r="DUO57" s="687"/>
      <c r="DUP57" s="687"/>
      <c r="DUQ57" s="687"/>
      <c r="DUR57" s="687"/>
      <c r="DUS57" s="687"/>
      <c r="DUT57" s="687"/>
      <c r="DUU57" s="687"/>
      <c r="DUV57" s="687"/>
      <c r="DUW57" s="687"/>
      <c r="DUX57" s="687"/>
      <c r="DUY57" s="687"/>
      <c r="DUZ57" s="687"/>
      <c r="DVA57" s="687"/>
      <c r="DVB57" s="687"/>
      <c r="DVC57" s="687"/>
      <c r="DVD57" s="687"/>
      <c r="DVE57" s="687"/>
      <c r="DVF57" s="687"/>
      <c r="DVG57" s="687"/>
      <c r="DVH57" s="687"/>
      <c r="DVI57" s="687"/>
      <c r="DVJ57" s="687"/>
      <c r="DVK57" s="687"/>
      <c r="DVL57" s="687"/>
      <c r="DVM57" s="687"/>
      <c r="DVN57" s="687"/>
      <c r="DVO57" s="687"/>
      <c r="DVP57" s="687"/>
      <c r="DVQ57" s="687"/>
      <c r="DVR57" s="687"/>
      <c r="DVS57" s="687"/>
      <c r="DVT57" s="687"/>
      <c r="DVU57" s="687"/>
      <c r="DVV57" s="687"/>
      <c r="DVW57" s="687"/>
      <c r="DVX57" s="687"/>
      <c r="DVY57" s="687"/>
      <c r="DVZ57" s="687"/>
      <c r="DWA57" s="687"/>
      <c r="DWB57" s="687"/>
      <c r="DWC57" s="687"/>
      <c r="DWD57" s="687"/>
      <c r="DWE57" s="687"/>
      <c r="DWF57" s="687"/>
      <c r="DWG57" s="687"/>
      <c r="DWH57" s="687"/>
      <c r="DWI57" s="687"/>
      <c r="DWJ57" s="687"/>
      <c r="DWK57" s="687"/>
      <c r="DWL57" s="687"/>
      <c r="DWM57" s="687"/>
      <c r="DWN57" s="687"/>
      <c r="DWO57" s="687"/>
      <c r="DWP57" s="687"/>
      <c r="DWQ57" s="687"/>
      <c r="DWR57" s="687"/>
      <c r="DWS57" s="687"/>
      <c r="DWT57" s="687"/>
      <c r="DWU57" s="687"/>
      <c r="DWV57" s="687"/>
      <c r="DWW57" s="687"/>
      <c r="DWX57" s="687"/>
      <c r="DWY57" s="687"/>
      <c r="DWZ57" s="687"/>
      <c r="DXA57" s="687"/>
      <c r="DXB57" s="687"/>
      <c r="DXC57" s="687"/>
      <c r="DXD57" s="687"/>
      <c r="DXE57" s="687"/>
      <c r="DXF57" s="687"/>
      <c r="DXG57" s="687"/>
      <c r="DXH57" s="687"/>
      <c r="DXI57" s="687"/>
      <c r="DXJ57" s="687"/>
      <c r="DXK57" s="687"/>
      <c r="DXL57" s="687"/>
      <c r="DXM57" s="687"/>
      <c r="DXN57" s="687"/>
      <c r="DXO57" s="687"/>
      <c r="DXP57" s="687"/>
      <c r="DXQ57" s="687"/>
      <c r="DXR57" s="687"/>
      <c r="DXS57" s="687"/>
      <c r="DXT57" s="687"/>
      <c r="DXU57" s="687"/>
      <c r="DXV57" s="687"/>
      <c r="DXW57" s="687"/>
      <c r="DXX57" s="687"/>
      <c r="DXY57" s="687"/>
      <c r="DXZ57" s="687"/>
      <c r="DYA57" s="687"/>
      <c r="DYB57" s="687"/>
      <c r="DYC57" s="687"/>
      <c r="DYD57" s="687"/>
      <c r="DYE57" s="687"/>
      <c r="DYF57" s="687"/>
      <c r="DYG57" s="687"/>
      <c r="DYH57" s="687"/>
      <c r="DYI57" s="687"/>
      <c r="DYJ57" s="687"/>
      <c r="DYK57" s="687"/>
      <c r="DYL57" s="687"/>
      <c r="DYM57" s="687"/>
      <c r="DYN57" s="687"/>
      <c r="DYO57" s="687"/>
      <c r="DYP57" s="687"/>
      <c r="DYQ57" s="687"/>
      <c r="DYR57" s="687"/>
      <c r="DYS57" s="687"/>
      <c r="DYT57" s="687"/>
      <c r="DYU57" s="687"/>
      <c r="DYV57" s="687"/>
      <c r="DYW57" s="687"/>
      <c r="DYX57" s="687"/>
      <c r="DYY57" s="687"/>
      <c r="DYZ57" s="687"/>
      <c r="DZA57" s="687"/>
      <c r="DZB57" s="687"/>
      <c r="DZC57" s="687"/>
      <c r="DZD57" s="687"/>
      <c r="DZE57" s="687"/>
      <c r="DZF57" s="687"/>
      <c r="DZG57" s="687"/>
      <c r="DZH57" s="687"/>
      <c r="DZI57" s="687"/>
      <c r="DZJ57" s="687"/>
      <c r="DZK57" s="687"/>
      <c r="DZL57" s="687"/>
      <c r="DZM57" s="687"/>
      <c r="DZN57" s="687"/>
      <c r="DZO57" s="687"/>
      <c r="DZP57" s="687"/>
      <c r="DZQ57" s="687"/>
      <c r="DZR57" s="687"/>
      <c r="DZS57" s="687"/>
      <c r="DZT57" s="687"/>
      <c r="DZU57" s="687"/>
      <c r="DZV57" s="687"/>
      <c r="DZW57" s="687"/>
      <c r="DZX57" s="687"/>
      <c r="DZY57" s="687"/>
      <c r="DZZ57" s="687"/>
      <c r="EAA57" s="687"/>
      <c r="EAB57" s="687"/>
      <c r="EAC57" s="687"/>
      <c r="EAD57" s="687"/>
      <c r="EAE57" s="687"/>
      <c r="EAF57" s="687"/>
      <c r="EAG57" s="687"/>
      <c r="EAH57" s="687"/>
      <c r="EAI57" s="687"/>
      <c r="EAJ57" s="687"/>
      <c r="EAK57" s="687"/>
      <c r="EAL57" s="687"/>
      <c r="EAM57" s="687"/>
      <c r="EAN57" s="687"/>
      <c r="EAO57" s="687"/>
      <c r="EAP57" s="687"/>
      <c r="EAQ57" s="687"/>
      <c r="EAR57" s="687"/>
      <c r="EAS57" s="687"/>
      <c r="EAT57" s="687"/>
      <c r="EAU57" s="687"/>
      <c r="EAV57" s="687"/>
      <c r="EAW57" s="687"/>
      <c r="EAX57" s="687"/>
      <c r="EAY57" s="687"/>
      <c r="EAZ57" s="687"/>
      <c r="EBA57" s="687"/>
      <c r="EBB57" s="687"/>
      <c r="EBC57" s="687"/>
      <c r="EBD57" s="687"/>
      <c r="EBE57" s="687"/>
      <c r="EBF57" s="687"/>
      <c r="EBG57" s="687"/>
      <c r="EBH57" s="687"/>
      <c r="EBI57" s="687"/>
      <c r="EBJ57" s="687"/>
      <c r="EBK57" s="687"/>
      <c r="EBL57" s="687"/>
      <c r="EBM57" s="687"/>
      <c r="EBN57" s="687"/>
      <c r="EBO57" s="687"/>
      <c r="EBP57" s="687"/>
      <c r="EBQ57" s="687"/>
      <c r="EBR57" s="687"/>
      <c r="EBS57" s="687"/>
      <c r="EBT57" s="687"/>
      <c r="EBU57" s="687"/>
      <c r="EBV57" s="687"/>
      <c r="EBW57" s="687"/>
      <c r="EBX57" s="687"/>
      <c r="EBY57" s="687"/>
      <c r="EBZ57" s="687"/>
      <c r="ECA57" s="687"/>
      <c r="ECB57" s="687"/>
      <c r="ECC57" s="687"/>
      <c r="ECD57" s="687"/>
      <c r="ECE57" s="687"/>
      <c r="ECF57" s="687"/>
      <c r="ECG57" s="687"/>
      <c r="ECH57" s="687"/>
      <c r="ECI57" s="687"/>
      <c r="ECJ57" s="687"/>
      <c r="ECK57" s="687"/>
      <c r="ECL57" s="687"/>
      <c r="ECM57" s="687"/>
      <c r="ECN57" s="687"/>
      <c r="ECO57" s="687"/>
      <c r="ECP57" s="687"/>
      <c r="ECQ57" s="687"/>
      <c r="ECR57" s="687"/>
      <c r="ECS57" s="687"/>
      <c r="ECT57" s="687"/>
      <c r="ECU57" s="687"/>
      <c r="ECV57" s="687"/>
      <c r="ECW57" s="687"/>
      <c r="ECX57" s="687"/>
      <c r="ECY57" s="687"/>
      <c r="ECZ57" s="687"/>
      <c r="EDA57" s="687"/>
      <c r="EDB57" s="687"/>
      <c r="EDC57" s="687"/>
      <c r="EDD57" s="687"/>
      <c r="EDE57" s="687"/>
      <c r="EDF57" s="687"/>
      <c r="EDG57" s="687"/>
      <c r="EDH57" s="687"/>
      <c r="EDI57" s="687"/>
      <c r="EDJ57" s="687"/>
      <c r="EDK57" s="687"/>
      <c r="EDL57" s="687"/>
      <c r="EDM57" s="687"/>
      <c r="EDN57" s="687"/>
      <c r="EDO57" s="687"/>
      <c r="EDP57" s="687"/>
      <c r="EDQ57" s="687"/>
      <c r="EDR57" s="687"/>
      <c r="EDS57" s="687"/>
      <c r="EDT57" s="687"/>
      <c r="EDU57" s="687"/>
      <c r="EDV57" s="687"/>
      <c r="EDW57" s="687"/>
      <c r="EDX57" s="687"/>
      <c r="EDY57" s="687"/>
      <c r="EDZ57" s="687"/>
      <c r="EEA57" s="687"/>
      <c r="EEB57" s="687"/>
      <c r="EEC57" s="687"/>
      <c r="EED57" s="687"/>
      <c r="EEE57" s="687"/>
      <c r="EEF57" s="687"/>
      <c r="EEG57" s="687"/>
      <c r="EEH57" s="687"/>
      <c r="EEI57" s="687"/>
      <c r="EEJ57" s="687"/>
      <c r="EEK57" s="687"/>
      <c r="EEL57" s="687"/>
      <c r="EEM57" s="687"/>
      <c r="EEN57" s="687"/>
      <c r="EEO57" s="687"/>
      <c r="EEP57" s="687"/>
      <c r="EEQ57" s="687"/>
      <c r="EER57" s="687"/>
      <c r="EES57" s="687"/>
      <c r="EET57" s="687"/>
      <c r="EEU57" s="687"/>
      <c r="EEV57" s="687"/>
      <c r="EEW57" s="687"/>
      <c r="EEX57" s="687"/>
      <c r="EEY57" s="687"/>
      <c r="EEZ57" s="687"/>
      <c r="EFA57" s="687"/>
      <c r="EFB57" s="687"/>
      <c r="EFC57" s="687"/>
      <c r="EFD57" s="687"/>
      <c r="EFE57" s="687"/>
      <c r="EFF57" s="687"/>
      <c r="EFG57" s="687"/>
      <c r="EFH57" s="687"/>
      <c r="EFI57" s="687"/>
      <c r="EFJ57" s="687"/>
      <c r="EFK57" s="687"/>
      <c r="EFL57" s="687"/>
      <c r="EFM57" s="687"/>
      <c r="EFN57" s="687"/>
      <c r="EFO57" s="687"/>
      <c r="EFP57" s="687"/>
      <c r="EFQ57" s="687"/>
      <c r="EFR57" s="687"/>
      <c r="EFS57" s="687"/>
      <c r="EFT57" s="687"/>
      <c r="EFU57" s="687"/>
      <c r="EFV57" s="687"/>
      <c r="EFW57" s="687"/>
      <c r="EFX57" s="687"/>
      <c r="EFY57" s="687"/>
      <c r="EFZ57" s="687"/>
      <c r="EGA57" s="687"/>
      <c r="EGB57" s="687"/>
      <c r="EGC57" s="687"/>
      <c r="EGD57" s="687"/>
      <c r="EGE57" s="687"/>
      <c r="EGF57" s="687"/>
      <c r="EGG57" s="687"/>
      <c r="EGH57" s="687"/>
      <c r="EGI57" s="687"/>
      <c r="EGJ57" s="687"/>
      <c r="EGK57" s="687"/>
      <c r="EGL57" s="687"/>
      <c r="EGM57" s="687"/>
      <c r="EGN57" s="687"/>
      <c r="EGO57" s="687"/>
      <c r="EGP57" s="687"/>
      <c r="EGQ57" s="687"/>
      <c r="EGR57" s="687"/>
      <c r="EGS57" s="687"/>
      <c r="EGT57" s="687"/>
      <c r="EGU57" s="687"/>
      <c r="EGV57" s="687"/>
      <c r="EGW57" s="687"/>
      <c r="EGX57" s="687"/>
      <c r="EGY57" s="687"/>
      <c r="EGZ57" s="687"/>
      <c r="EHA57" s="687"/>
      <c r="EHB57" s="687"/>
      <c r="EHC57" s="687"/>
      <c r="EHD57" s="687"/>
      <c r="EHE57" s="687"/>
      <c r="EHF57" s="687"/>
      <c r="EHG57" s="687"/>
      <c r="EHH57" s="687"/>
      <c r="EHI57" s="687"/>
      <c r="EHJ57" s="687"/>
      <c r="EHK57" s="687"/>
      <c r="EHL57" s="687"/>
      <c r="EHM57" s="687"/>
      <c r="EHN57" s="687"/>
      <c r="EHO57" s="687"/>
      <c r="EHP57" s="687"/>
      <c r="EHQ57" s="687"/>
      <c r="EHR57" s="687"/>
      <c r="EHS57" s="687"/>
      <c r="EHT57" s="687"/>
      <c r="EHU57" s="687"/>
      <c r="EHV57" s="687"/>
      <c r="EHW57" s="687"/>
      <c r="EHX57" s="687"/>
      <c r="EHY57" s="687"/>
      <c r="EHZ57" s="687"/>
      <c r="EIA57" s="687"/>
      <c r="EIB57" s="687"/>
      <c r="EIC57" s="687"/>
      <c r="EID57" s="687"/>
      <c r="EIE57" s="687"/>
      <c r="EIF57" s="687"/>
      <c r="EIG57" s="687"/>
      <c r="EIH57" s="687"/>
      <c r="EII57" s="687"/>
      <c r="EIJ57" s="687"/>
      <c r="EIK57" s="687"/>
      <c r="EIL57" s="687"/>
      <c r="EIM57" s="687"/>
      <c r="EIN57" s="687"/>
      <c r="EIO57" s="687"/>
      <c r="EIP57" s="687"/>
      <c r="EIQ57" s="687"/>
      <c r="EIR57" s="687"/>
      <c r="EIS57" s="687"/>
      <c r="EIT57" s="687"/>
      <c r="EIU57" s="687"/>
      <c r="EIV57" s="687"/>
      <c r="EIW57" s="687"/>
      <c r="EIX57" s="687"/>
      <c r="EIY57" s="687"/>
      <c r="EIZ57" s="687"/>
      <c r="EJA57" s="687"/>
      <c r="EJB57" s="687"/>
      <c r="EJC57" s="687"/>
      <c r="EJD57" s="687"/>
      <c r="EJE57" s="687"/>
      <c r="EJF57" s="687"/>
      <c r="EJG57" s="687"/>
      <c r="EJH57" s="687"/>
      <c r="EJI57" s="687"/>
      <c r="EJJ57" s="687"/>
      <c r="EJK57" s="687"/>
      <c r="EJL57" s="687"/>
      <c r="EJM57" s="687"/>
      <c r="EJN57" s="687"/>
      <c r="EJO57" s="687"/>
      <c r="EJP57" s="687"/>
      <c r="EJQ57" s="687"/>
      <c r="EJR57" s="687"/>
      <c r="EJS57" s="687"/>
      <c r="EJT57" s="687"/>
      <c r="EJU57" s="687"/>
      <c r="EJV57" s="687"/>
      <c r="EJW57" s="687"/>
      <c r="EJX57" s="687"/>
      <c r="EJY57" s="687"/>
      <c r="EJZ57" s="687"/>
      <c r="EKA57" s="687"/>
      <c r="EKB57" s="687"/>
      <c r="EKC57" s="687"/>
      <c r="EKD57" s="687"/>
      <c r="EKE57" s="687"/>
      <c r="EKF57" s="687"/>
      <c r="EKG57" s="687"/>
      <c r="EKH57" s="687"/>
      <c r="EKI57" s="687"/>
      <c r="EKJ57" s="687"/>
      <c r="EKK57" s="687"/>
      <c r="EKL57" s="687"/>
      <c r="EKM57" s="687"/>
      <c r="EKN57" s="687"/>
      <c r="EKO57" s="687"/>
      <c r="EKP57" s="687"/>
      <c r="EKQ57" s="687"/>
      <c r="EKR57" s="687"/>
      <c r="EKS57" s="687"/>
      <c r="EKT57" s="687"/>
      <c r="EKU57" s="687"/>
      <c r="EKV57" s="687"/>
      <c r="EKW57" s="687"/>
      <c r="EKX57" s="687"/>
      <c r="EKY57" s="687"/>
      <c r="EKZ57" s="687"/>
      <c r="ELA57" s="687"/>
      <c r="ELB57" s="687"/>
      <c r="ELC57" s="687"/>
      <c r="ELD57" s="687"/>
      <c r="ELE57" s="687"/>
      <c r="ELF57" s="687"/>
      <c r="ELG57" s="687"/>
      <c r="ELH57" s="687"/>
      <c r="ELI57" s="687"/>
      <c r="ELJ57" s="687"/>
      <c r="ELK57" s="687"/>
      <c r="ELL57" s="687"/>
      <c r="ELM57" s="687"/>
      <c r="ELN57" s="687"/>
      <c r="ELO57" s="687"/>
      <c r="ELP57" s="687"/>
      <c r="ELQ57" s="687"/>
      <c r="ELR57" s="687"/>
      <c r="ELS57" s="687"/>
      <c r="ELT57" s="687"/>
      <c r="ELU57" s="687"/>
      <c r="ELV57" s="687"/>
      <c r="ELW57" s="687"/>
      <c r="ELX57" s="687"/>
      <c r="ELY57" s="687"/>
      <c r="ELZ57" s="687"/>
      <c r="EMA57" s="687"/>
      <c r="EMB57" s="687"/>
      <c r="EMC57" s="687"/>
      <c r="EMD57" s="687"/>
      <c r="EME57" s="687"/>
      <c r="EMF57" s="687"/>
      <c r="EMG57" s="687"/>
      <c r="EMH57" s="687"/>
      <c r="EMI57" s="687"/>
      <c r="EMJ57" s="687"/>
      <c r="EMK57" s="687"/>
      <c r="EML57" s="687"/>
      <c r="EMM57" s="687"/>
      <c r="EMN57" s="687"/>
      <c r="EMO57" s="687"/>
      <c r="EMP57" s="687"/>
      <c r="EMQ57" s="687"/>
      <c r="EMR57" s="687"/>
      <c r="EMS57" s="687"/>
      <c r="EMT57" s="687"/>
      <c r="EMU57" s="687"/>
      <c r="EMV57" s="687"/>
      <c r="EMW57" s="687"/>
      <c r="EMX57" s="687"/>
      <c r="EMY57" s="687"/>
      <c r="EMZ57" s="687"/>
      <c r="ENA57" s="687"/>
      <c r="ENB57" s="687"/>
      <c r="ENC57" s="687"/>
      <c r="END57" s="687"/>
      <c r="ENE57" s="687"/>
      <c r="ENF57" s="687"/>
      <c r="ENG57" s="687"/>
      <c r="ENH57" s="687"/>
      <c r="ENI57" s="687"/>
      <c r="ENJ57" s="687"/>
      <c r="ENK57" s="687"/>
      <c r="ENL57" s="687"/>
      <c r="ENM57" s="687"/>
      <c r="ENN57" s="687"/>
      <c r="ENO57" s="687"/>
      <c r="ENP57" s="687"/>
      <c r="ENQ57" s="687"/>
      <c r="ENR57" s="687"/>
      <c r="ENS57" s="687"/>
      <c r="ENT57" s="687"/>
      <c r="ENU57" s="687"/>
      <c r="ENV57" s="687"/>
      <c r="ENW57" s="687"/>
      <c r="ENX57" s="687"/>
      <c r="ENY57" s="687"/>
      <c r="ENZ57" s="687"/>
      <c r="EOA57" s="687"/>
      <c r="EOB57" s="687"/>
      <c r="EOC57" s="687"/>
      <c r="EOD57" s="687"/>
      <c r="EOE57" s="687"/>
      <c r="EOF57" s="687"/>
      <c r="EOG57" s="687"/>
      <c r="EOH57" s="687"/>
      <c r="EOI57" s="687"/>
      <c r="EOJ57" s="687"/>
      <c r="EOK57" s="687"/>
      <c r="EOL57" s="687"/>
      <c r="EOM57" s="687"/>
      <c r="EON57" s="687"/>
      <c r="EOO57" s="687"/>
      <c r="EOP57" s="687"/>
      <c r="EOQ57" s="687"/>
      <c r="EOR57" s="687"/>
      <c r="EOS57" s="687"/>
      <c r="EOT57" s="687"/>
      <c r="EOU57" s="687"/>
      <c r="EOV57" s="687"/>
      <c r="EOW57" s="687"/>
      <c r="EOX57" s="687"/>
      <c r="EOY57" s="687"/>
      <c r="EOZ57" s="687"/>
      <c r="EPA57" s="687"/>
      <c r="EPB57" s="687"/>
      <c r="EPC57" s="687"/>
      <c r="EPD57" s="687"/>
      <c r="EPE57" s="687"/>
      <c r="EPF57" s="687"/>
      <c r="EPG57" s="687"/>
      <c r="EPH57" s="687"/>
      <c r="EPI57" s="687"/>
      <c r="EPJ57" s="687"/>
      <c r="EPK57" s="687"/>
      <c r="EPL57" s="687"/>
      <c r="EPM57" s="687"/>
      <c r="EPN57" s="687"/>
      <c r="EPO57" s="687"/>
      <c r="EPP57" s="687"/>
      <c r="EPQ57" s="687"/>
      <c r="EPR57" s="687"/>
      <c r="EPS57" s="687"/>
      <c r="EPT57" s="687"/>
      <c r="EPU57" s="687"/>
      <c r="EPV57" s="687"/>
      <c r="EPW57" s="687"/>
      <c r="EPX57" s="687"/>
      <c r="EPY57" s="687"/>
      <c r="EPZ57" s="687"/>
      <c r="EQA57" s="687"/>
      <c r="EQB57" s="687"/>
      <c r="EQC57" s="687"/>
      <c r="EQD57" s="687"/>
      <c r="EQE57" s="687"/>
      <c r="EQF57" s="687"/>
      <c r="EQG57" s="687"/>
      <c r="EQH57" s="687"/>
      <c r="EQI57" s="687"/>
      <c r="EQJ57" s="687"/>
      <c r="EQK57" s="687"/>
      <c r="EQL57" s="687"/>
      <c r="EQM57" s="687"/>
      <c r="EQN57" s="687"/>
      <c r="EQO57" s="687"/>
      <c r="EQP57" s="687"/>
      <c r="EQQ57" s="687"/>
      <c r="EQR57" s="687"/>
      <c r="EQS57" s="687"/>
      <c r="EQT57" s="687"/>
      <c r="EQU57" s="687"/>
      <c r="EQV57" s="687"/>
      <c r="EQW57" s="687"/>
      <c r="EQX57" s="687"/>
      <c r="EQY57" s="687"/>
      <c r="EQZ57" s="687"/>
      <c r="ERA57" s="687"/>
      <c r="ERB57" s="687"/>
      <c r="ERC57" s="687"/>
      <c r="ERD57" s="687"/>
      <c r="ERE57" s="687"/>
      <c r="ERF57" s="687"/>
      <c r="ERG57" s="687"/>
      <c r="ERH57" s="687"/>
      <c r="ERI57" s="687"/>
      <c r="ERJ57" s="687"/>
      <c r="ERK57" s="687"/>
      <c r="ERL57" s="687"/>
      <c r="ERM57" s="687"/>
      <c r="ERN57" s="687"/>
      <c r="ERO57" s="687"/>
      <c r="ERP57" s="687"/>
      <c r="ERQ57" s="687"/>
      <c r="ERR57" s="687"/>
      <c r="ERS57" s="687"/>
      <c r="ERT57" s="687"/>
      <c r="ERU57" s="687"/>
      <c r="ERV57" s="687"/>
      <c r="ERW57" s="687"/>
      <c r="ERX57" s="687"/>
      <c r="ERY57" s="687"/>
      <c r="ERZ57" s="687"/>
      <c r="ESA57" s="687"/>
      <c r="ESB57" s="687"/>
      <c r="ESC57" s="687"/>
      <c r="ESD57" s="687"/>
      <c r="ESE57" s="687"/>
      <c r="ESF57" s="687"/>
      <c r="ESG57" s="687"/>
      <c r="ESH57" s="687"/>
      <c r="ESI57" s="687"/>
      <c r="ESJ57" s="687"/>
      <c r="ESK57" s="687"/>
      <c r="ESL57" s="687"/>
      <c r="ESM57" s="687"/>
      <c r="ESN57" s="687"/>
      <c r="ESO57" s="687"/>
      <c r="ESP57" s="687"/>
      <c r="ESQ57" s="687"/>
      <c r="ESR57" s="687"/>
      <c r="ESS57" s="687"/>
      <c r="EST57" s="687"/>
      <c r="ESU57" s="687"/>
      <c r="ESV57" s="687"/>
      <c r="ESW57" s="687"/>
      <c r="ESX57" s="687"/>
      <c r="ESY57" s="687"/>
      <c r="ESZ57" s="687"/>
      <c r="ETA57" s="687"/>
      <c r="ETB57" s="687"/>
      <c r="ETC57" s="687"/>
      <c r="ETD57" s="687"/>
      <c r="ETE57" s="687"/>
      <c r="ETF57" s="687"/>
      <c r="ETG57" s="687"/>
      <c r="ETH57" s="687"/>
      <c r="ETI57" s="687"/>
      <c r="ETJ57" s="687"/>
      <c r="ETK57" s="687"/>
      <c r="ETL57" s="687"/>
      <c r="ETM57" s="687"/>
      <c r="ETN57" s="687"/>
      <c r="ETO57" s="687"/>
      <c r="ETP57" s="687"/>
      <c r="ETQ57" s="687"/>
      <c r="ETR57" s="687"/>
      <c r="ETS57" s="687"/>
      <c r="ETT57" s="687"/>
      <c r="ETU57" s="687"/>
      <c r="ETV57" s="687"/>
      <c r="ETW57" s="687"/>
      <c r="ETX57" s="687"/>
      <c r="ETY57" s="687"/>
      <c r="ETZ57" s="687"/>
      <c r="EUA57" s="687"/>
      <c r="EUB57" s="687"/>
      <c r="EUC57" s="687"/>
      <c r="EUD57" s="687"/>
      <c r="EUE57" s="687"/>
      <c r="EUF57" s="687"/>
      <c r="EUG57" s="687"/>
      <c r="EUH57" s="687"/>
      <c r="EUI57" s="687"/>
      <c r="EUJ57" s="687"/>
      <c r="EUK57" s="687"/>
      <c r="EUL57" s="687"/>
      <c r="EUM57" s="687"/>
      <c r="EUN57" s="687"/>
      <c r="EUO57" s="687"/>
      <c r="EUP57" s="687"/>
      <c r="EUQ57" s="687"/>
      <c r="EUR57" s="687"/>
      <c r="EUS57" s="687"/>
      <c r="EUT57" s="687"/>
      <c r="EUU57" s="687"/>
      <c r="EUV57" s="687"/>
      <c r="EUW57" s="687"/>
      <c r="EUX57" s="687"/>
      <c r="EUY57" s="687"/>
      <c r="EUZ57" s="687"/>
      <c r="EVA57" s="687"/>
      <c r="EVB57" s="687"/>
      <c r="EVC57" s="687"/>
      <c r="EVD57" s="687"/>
      <c r="EVE57" s="687"/>
      <c r="EVF57" s="687"/>
      <c r="EVG57" s="687"/>
      <c r="EVH57" s="687"/>
      <c r="EVI57" s="687"/>
      <c r="EVJ57" s="687"/>
      <c r="EVK57" s="687"/>
      <c r="EVL57" s="687"/>
      <c r="EVM57" s="687"/>
      <c r="EVN57" s="687"/>
      <c r="EVO57" s="687"/>
      <c r="EVP57" s="687"/>
      <c r="EVQ57" s="687"/>
      <c r="EVR57" s="687"/>
      <c r="EVS57" s="687"/>
      <c r="EVT57" s="687"/>
      <c r="EVU57" s="687"/>
      <c r="EVV57" s="687"/>
      <c r="EVW57" s="687"/>
      <c r="EVX57" s="687"/>
      <c r="EVY57" s="687"/>
      <c r="EVZ57" s="687"/>
      <c r="EWA57" s="687"/>
      <c r="EWB57" s="687"/>
      <c r="EWC57" s="687"/>
      <c r="EWD57" s="687"/>
      <c r="EWE57" s="687"/>
      <c r="EWF57" s="687"/>
      <c r="EWG57" s="687"/>
      <c r="EWH57" s="687"/>
      <c r="EWI57" s="687"/>
      <c r="EWJ57" s="687"/>
      <c r="EWK57" s="687"/>
      <c r="EWL57" s="687"/>
      <c r="EWM57" s="687"/>
      <c r="EWN57" s="687"/>
      <c r="EWO57" s="687"/>
      <c r="EWP57" s="687"/>
      <c r="EWQ57" s="687"/>
      <c r="EWR57" s="687"/>
      <c r="EWS57" s="687"/>
      <c r="EWT57" s="687"/>
      <c r="EWU57" s="687"/>
      <c r="EWV57" s="687"/>
      <c r="EWW57" s="687"/>
      <c r="EWX57" s="687"/>
      <c r="EWY57" s="687"/>
      <c r="EWZ57" s="687"/>
      <c r="EXA57" s="687"/>
      <c r="EXB57" s="687"/>
      <c r="EXC57" s="687"/>
      <c r="EXD57" s="687"/>
      <c r="EXE57" s="687"/>
      <c r="EXF57" s="687"/>
      <c r="EXG57" s="687"/>
      <c r="EXH57" s="687"/>
      <c r="EXI57" s="687"/>
      <c r="EXJ57" s="687"/>
      <c r="EXK57" s="687"/>
      <c r="EXL57" s="687"/>
      <c r="EXM57" s="687"/>
      <c r="EXN57" s="687"/>
      <c r="EXO57" s="687"/>
      <c r="EXP57" s="687"/>
      <c r="EXQ57" s="687"/>
      <c r="EXR57" s="687"/>
      <c r="EXS57" s="687"/>
      <c r="EXT57" s="687"/>
      <c r="EXU57" s="687"/>
      <c r="EXV57" s="687"/>
      <c r="EXW57" s="687"/>
      <c r="EXX57" s="687"/>
      <c r="EXY57" s="687"/>
      <c r="EXZ57" s="687"/>
      <c r="EYA57" s="687"/>
      <c r="EYB57" s="687"/>
      <c r="EYC57" s="687"/>
      <c r="EYD57" s="687"/>
      <c r="EYE57" s="687"/>
      <c r="EYF57" s="687"/>
      <c r="EYG57" s="687"/>
      <c r="EYH57" s="687"/>
      <c r="EYI57" s="687"/>
      <c r="EYJ57" s="687"/>
      <c r="EYK57" s="687"/>
      <c r="EYL57" s="687"/>
      <c r="EYM57" s="687"/>
      <c r="EYN57" s="687"/>
      <c r="EYO57" s="687"/>
      <c r="EYP57" s="687"/>
      <c r="EYQ57" s="687"/>
      <c r="EYR57" s="687"/>
      <c r="EYS57" s="687"/>
      <c r="EYT57" s="687"/>
      <c r="EYU57" s="687"/>
      <c r="EYV57" s="687"/>
      <c r="EYW57" s="687"/>
      <c r="EYX57" s="687"/>
      <c r="EYY57" s="687"/>
      <c r="EYZ57" s="687"/>
      <c r="EZA57" s="687"/>
      <c r="EZB57" s="687"/>
      <c r="EZC57" s="687"/>
      <c r="EZD57" s="687"/>
      <c r="EZE57" s="687"/>
      <c r="EZF57" s="687"/>
      <c r="EZG57" s="687"/>
      <c r="EZH57" s="687"/>
      <c r="EZI57" s="687"/>
      <c r="EZJ57" s="687"/>
      <c r="EZK57" s="687"/>
      <c r="EZL57" s="687"/>
      <c r="EZM57" s="687"/>
      <c r="EZN57" s="687"/>
      <c r="EZO57" s="687"/>
      <c r="EZP57" s="687"/>
      <c r="EZQ57" s="687"/>
      <c r="EZR57" s="687"/>
      <c r="EZS57" s="687"/>
      <c r="EZT57" s="687"/>
      <c r="EZU57" s="687"/>
      <c r="EZV57" s="687"/>
      <c r="EZW57" s="687"/>
      <c r="EZX57" s="687"/>
      <c r="EZY57" s="687"/>
      <c r="EZZ57" s="687"/>
      <c r="FAA57" s="687"/>
      <c r="FAB57" s="687"/>
      <c r="FAC57" s="687"/>
      <c r="FAD57" s="687"/>
      <c r="FAE57" s="687"/>
      <c r="FAF57" s="687"/>
      <c r="FAG57" s="687"/>
      <c r="FAH57" s="687"/>
      <c r="FAI57" s="687"/>
      <c r="FAJ57" s="687"/>
      <c r="FAK57" s="687"/>
      <c r="FAL57" s="687"/>
      <c r="FAM57" s="687"/>
      <c r="FAN57" s="687"/>
      <c r="FAO57" s="687"/>
      <c r="FAP57" s="687"/>
      <c r="FAQ57" s="687"/>
      <c r="FAR57" s="687"/>
      <c r="FAS57" s="687"/>
      <c r="FAT57" s="687"/>
      <c r="FAU57" s="687"/>
      <c r="FAV57" s="687"/>
      <c r="FAW57" s="687"/>
      <c r="FAX57" s="687"/>
      <c r="FAY57" s="687"/>
      <c r="FAZ57" s="687"/>
      <c r="FBA57" s="687"/>
      <c r="FBB57" s="687"/>
      <c r="FBC57" s="687"/>
      <c r="FBD57" s="687"/>
      <c r="FBE57" s="687"/>
      <c r="FBF57" s="687"/>
      <c r="FBG57" s="687"/>
      <c r="FBH57" s="687"/>
      <c r="FBI57" s="687"/>
      <c r="FBJ57" s="687"/>
      <c r="FBK57" s="687"/>
      <c r="FBL57" s="687"/>
      <c r="FBM57" s="687"/>
      <c r="FBN57" s="687"/>
      <c r="FBO57" s="687"/>
      <c r="FBP57" s="687"/>
      <c r="FBQ57" s="687"/>
      <c r="FBR57" s="687"/>
      <c r="FBS57" s="687"/>
      <c r="FBT57" s="687"/>
      <c r="FBU57" s="687"/>
      <c r="FBV57" s="687"/>
      <c r="FBW57" s="687"/>
      <c r="FBX57" s="687"/>
      <c r="FBY57" s="687"/>
      <c r="FBZ57" s="687"/>
      <c r="FCA57" s="687"/>
      <c r="FCB57" s="687"/>
      <c r="FCC57" s="687"/>
      <c r="FCD57" s="687"/>
      <c r="FCE57" s="687"/>
      <c r="FCF57" s="687"/>
      <c r="FCG57" s="687"/>
      <c r="FCH57" s="687"/>
      <c r="FCI57" s="687"/>
      <c r="FCJ57" s="687"/>
      <c r="FCK57" s="687"/>
      <c r="FCL57" s="687"/>
      <c r="FCM57" s="687"/>
      <c r="FCN57" s="687"/>
      <c r="FCO57" s="687"/>
      <c r="FCP57" s="687"/>
      <c r="FCQ57" s="687"/>
      <c r="FCR57" s="687"/>
      <c r="FCS57" s="687"/>
      <c r="FCT57" s="687"/>
      <c r="FCU57" s="687"/>
      <c r="FCV57" s="687"/>
      <c r="FCW57" s="687"/>
      <c r="FCX57" s="687"/>
      <c r="FCY57" s="687"/>
      <c r="FCZ57" s="687"/>
      <c r="FDA57" s="687"/>
      <c r="FDB57" s="687"/>
      <c r="FDC57" s="687"/>
      <c r="FDD57" s="687"/>
      <c r="FDE57" s="687"/>
      <c r="FDF57" s="687"/>
      <c r="FDG57" s="687"/>
      <c r="FDH57" s="687"/>
      <c r="FDI57" s="687"/>
      <c r="FDJ57" s="687"/>
      <c r="FDK57" s="687"/>
      <c r="FDL57" s="687"/>
      <c r="FDM57" s="687"/>
      <c r="FDN57" s="687"/>
      <c r="FDO57" s="687"/>
      <c r="FDP57" s="687"/>
      <c r="FDQ57" s="687"/>
      <c r="FDR57" s="687"/>
      <c r="FDS57" s="687"/>
      <c r="FDT57" s="687"/>
      <c r="FDU57" s="687"/>
      <c r="FDV57" s="687"/>
      <c r="FDW57" s="687"/>
      <c r="FDX57" s="687"/>
      <c r="FDY57" s="687"/>
      <c r="FDZ57" s="687"/>
      <c r="FEA57" s="687"/>
      <c r="FEB57" s="687"/>
      <c r="FEC57" s="687"/>
      <c r="FED57" s="687"/>
      <c r="FEE57" s="687"/>
      <c r="FEF57" s="687"/>
      <c r="FEG57" s="687"/>
      <c r="FEH57" s="687"/>
      <c r="FEI57" s="687"/>
      <c r="FEJ57" s="687"/>
      <c r="FEK57" s="687"/>
      <c r="FEL57" s="687"/>
      <c r="FEM57" s="687"/>
      <c r="FEN57" s="687"/>
      <c r="FEO57" s="687"/>
      <c r="FEP57" s="687"/>
      <c r="FEQ57" s="687"/>
      <c r="FER57" s="687"/>
      <c r="FES57" s="687"/>
      <c r="FET57" s="687"/>
      <c r="FEU57" s="687"/>
      <c r="FEV57" s="687"/>
      <c r="FEW57" s="687"/>
      <c r="FEX57" s="687"/>
      <c r="FEY57" s="687"/>
      <c r="FEZ57" s="687"/>
      <c r="FFA57" s="687"/>
      <c r="FFB57" s="687"/>
      <c r="FFC57" s="687"/>
      <c r="FFD57" s="687"/>
      <c r="FFE57" s="687"/>
      <c r="FFF57" s="687"/>
      <c r="FFG57" s="687"/>
      <c r="FFH57" s="687"/>
      <c r="FFI57" s="687"/>
      <c r="FFJ57" s="687"/>
      <c r="FFK57" s="687"/>
      <c r="FFL57" s="687"/>
      <c r="FFM57" s="687"/>
      <c r="FFN57" s="687"/>
      <c r="FFO57" s="687"/>
      <c r="FFP57" s="687"/>
      <c r="FFQ57" s="687"/>
      <c r="FFR57" s="687"/>
      <c r="FFS57" s="687"/>
      <c r="FFT57" s="687"/>
      <c r="FFU57" s="687"/>
      <c r="FFV57" s="687"/>
      <c r="FFW57" s="687"/>
      <c r="FFX57" s="687"/>
      <c r="FFY57" s="687"/>
      <c r="FFZ57" s="687"/>
      <c r="FGA57" s="687"/>
      <c r="FGB57" s="687"/>
      <c r="FGC57" s="687"/>
      <c r="FGD57" s="687"/>
      <c r="FGE57" s="687"/>
      <c r="FGF57" s="687"/>
      <c r="FGG57" s="687"/>
      <c r="FGH57" s="687"/>
      <c r="FGI57" s="687"/>
      <c r="FGJ57" s="687"/>
      <c r="FGK57" s="687"/>
      <c r="FGL57" s="687"/>
      <c r="FGM57" s="687"/>
      <c r="FGN57" s="687"/>
      <c r="FGO57" s="687"/>
      <c r="FGP57" s="687"/>
      <c r="FGQ57" s="687"/>
      <c r="FGR57" s="687"/>
      <c r="FGS57" s="687"/>
      <c r="FGT57" s="687"/>
      <c r="FGU57" s="687"/>
      <c r="FGV57" s="687"/>
      <c r="FGW57" s="687"/>
      <c r="FGX57" s="687"/>
      <c r="FGY57" s="687"/>
      <c r="FGZ57" s="687"/>
      <c r="FHA57" s="687"/>
      <c r="FHB57" s="687"/>
      <c r="FHC57" s="687"/>
      <c r="FHD57" s="687"/>
      <c r="FHE57" s="687"/>
      <c r="FHF57" s="687"/>
      <c r="FHG57" s="687"/>
      <c r="FHH57" s="687"/>
      <c r="FHI57" s="687"/>
      <c r="FHJ57" s="687"/>
      <c r="FHK57" s="687"/>
      <c r="FHL57" s="687"/>
      <c r="FHM57" s="687"/>
      <c r="FHN57" s="687"/>
      <c r="FHO57" s="687"/>
      <c r="FHP57" s="687"/>
      <c r="FHQ57" s="687"/>
      <c r="FHR57" s="687"/>
      <c r="FHS57" s="687"/>
      <c r="FHT57" s="687"/>
      <c r="FHU57" s="687"/>
      <c r="FHV57" s="687"/>
      <c r="FHW57" s="687"/>
      <c r="FHX57" s="687"/>
      <c r="FHY57" s="687"/>
      <c r="FHZ57" s="687"/>
      <c r="FIA57" s="687"/>
      <c r="FIB57" s="687"/>
      <c r="FIC57" s="687"/>
      <c r="FID57" s="687"/>
      <c r="FIE57" s="687"/>
      <c r="FIF57" s="687"/>
      <c r="FIG57" s="687"/>
      <c r="FIH57" s="687"/>
      <c r="FII57" s="687"/>
      <c r="FIJ57" s="687"/>
      <c r="FIK57" s="687"/>
      <c r="FIL57" s="687"/>
      <c r="FIM57" s="687"/>
      <c r="FIN57" s="687"/>
      <c r="FIO57" s="687"/>
      <c r="FIP57" s="687"/>
      <c r="FIQ57" s="687"/>
      <c r="FIR57" s="687"/>
      <c r="FIS57" s="687"/>
      <c r="FIT57" s="687"/>
      <c r="FIU57" s="687"/>
      <c r="FIV57" s="687"/>
      <c r="FIW57" s="687"/>
      <c r="FIX57" s="687"/>
      <c r="FIY57" s="687"/>
      <c r="FIZ57" s="687"/>
      <c r="FJA57" s="687"/>
      <c r="FJB57" s="687"/>
      <c r="FJC57" s="687"/>
      <c r="FJD57" s="687"/>
      <c r="FJE57" s="687"/>
      <c r="FJF57" s="687"/>
      <c r="FJG57" s="687"/>
      <c r="FJH57" s="687"/>
      <c r="FJI57" s="687"/>
      <c r="FJJ57" s="687"/>
      <c r="FJK57" s="687"/>
      <c r="FJL57" s="687"/>
      <c r="FJM57" s="687"/>
      <c r="FJN57" s="687"/>
      <c r="FJO57" s="687"/>
      <c r="FJP57" s="687"/>
      <c r="FJQ57" s="687"/>
      <c r="FJR57" s="687"/>
      <c r="FJS57" s="687"/>
      <c r="FJT57" s="687"/>
      <c r="FJU57" s="687"/>
      <c r="FJV57" s="687"/>
      <c r="FJW57" s="687"/>
      <c r="FJX57" s="687"/>
      <c r="FJY57" s="687"/>
      <c r="FJZ57" s="687"/>
      <c r="FKA57" s="687"/>
      <c r="FKB57" s="687"/>
      <c r="FKC57" s="687"/>
      <c r="FKD57" s="687"/>
      <c r="FKE57" s="687"/>
      <c r="FKF57" s="687"/>
      <c r="FKG57" s="687"/>
      <c r="FKH57" s="687"/>
      <c r="FKI57" s="687"/>
      <c r="FKJ57" s="687"/>
      <c r="FKK57" s="687"/>
      <c r="FKL57" s="687"/>
      <c r="FKM57" s="687"/>
      <c r="FKN57" s="687"/>
      <c r="FKO57" s="687"/>
      <c r="FKP57" s="687"/>
      <c r="FKQ57" s="687"/>
      <c r="FKR57" s="687"/>
      <c r="FKS57" s="687"/>
      <c r="FKT57" s="687"/>
      <c r="FKU57" s="687"/>
      <c r="FKV57" s="687"/>
      <c r="FKW57" s="687"/>
      <c r="FKX57" s="687"/>
      <c r="FKY57" s="687"/>
      <c r="FKZ57" s="687"/>
      <c r="FLA57" s="687"/>
      <c r="FLB57" s="687"/>
      <c r="FLC57" s="687"/>
      <c r="FLD57" s="687"/>
      <c r="FLE57" s="687"/>
      <c r="FLF57" s="687"/>
      <c r="FLG57" s="687"/>
      <c r="FLH57" s="687"/>
      <c r="FLI57" s="687"/>
      <c r="FLJ57" s="687"/>
      <c r="FLK57" s="687"/>
      <c r="FLL57" s="687"/>
      <c r="FLM57" s="687"/>
      <c r="FLN57" s="687"/>
      <c r="FLO57" s="687"/>
      <c r="FLP57" s="687"/>
      <c r="FLQ57" s="687"/>
      <c r="FLR57" s="687"/>
      <c r="FLS57" s="687"/>
      <c r="FLT57" s="687"/>
      <c r="FLU57" s="687"/>
      <c r="FLV57" s="687"/>
      <c r="FLW57" s="687"/>
      <c r="FLX57" s="687"/>
      <c r="FLY57" s="687"/>
      <c r="FLZ57" s="687"/>
      <c r="FMA57" s="687"/>
      <c r="FMB57" s="687"/>
      <c r="FMC57" s="687"/>
      <c r="FMD57" s="687"/>
      <c r="FME57" s="687"/>
      <c r="FMF57" s="687"/>
      <c r="FMG57" s="687"/>
      <c r="FMH57" s="687"/>
      <c r="FMI57" s="687"/>
      <c r="FMJ57" s="687"/>
      <c r="FMK57" s="687"/>
      <c r="FML57" s="687"/>
      <c r="FMM57" s="687"/>
      <c r="FMN57" s="687"/>
      <c r="FMO57" s="687"/>
      <c r="FMP57" s="687"/>
      <c r="FMQ57" s="687"/>
      <c r="FMR57" s="687"/>
      <c r="FMS57" s="687"/>
      <c r="FMT57" s="687"/>
      <c r="FMU57" s="687"/>
      <c r="FMV57" s="687"/>
      <c r="FMW57" s="687"/>
      <c r="FMX57" s="687"/>
      <c r="FMY57" s="687"/>
      <c r="FMZ57" s="687"/>
      <c r="FNA57" s="687"/>
      <c r="FNB57" s="687"/>
      <c r="FNC57" s="687"/>
      <c r="FND57" s="687"/>
      <c r="FNE57" s="687"/>
      <c r="FNF57" s="687"/>
      <c r="FNG57" s="687"/>
      <c r="FNH57" s="687"/>
      <c r="FNI57" s="687"/>
      <c r="FNJ57" s="687"/>
      <c r="FNK57" s="687"/>
      <c r="FNL57" s="687"/>
      <c r="FNM57" s="687"/>
      <c r="FNN57" s="687"/>
      <c r="FNO57" s="687"/>
      <c r="FNP57" s="687"/>
      <c r="FNQ57" s="687"/>
      <c r="FNR57" s="687"/>
      <c r="FNS57" s="687"/>
      <c r="FNT57" s="687"/>
      <c r="FNU57" s="687"/>
      <c r="FNV57" s="687"/>
      <c r="FNW57" s="687"/>
      <c r="FNX57" s="687"/>
      <c r="FNY57" s="687"/>
      <c r="FNZ57" s="687"/>
      <c r="FOA57" s="687"/>
      <c r="FOB57" s="687"/>
      <c r="FOC57" s="687"/>
      <c r="FOD57" s="687"/>
      <c r="FOE57" s="687"/>
      <c r="FOF57" s="687"/>
      <c r="FOG57" s="687"/>
      <c r="FOH57" s="687"/>
      <c r="FOI57" s="687"/>
      <c r="FOJ57" s="687"/>
      <c r="FOK57" s="687"/>
      <c r="FOL57" s="687"/>
      <c r="FOM57" s="687"/>
      <c r="FON57" s="687"/>
      <c r="FOO57" s="687"/>
      <c r="FOP57" s="687"/>
      <c r="FOQ57" s="687"/>
      <c r="FOR57" s="687"/>
      <c r="FOS57" s="687"/>
      <c r="FOT57" s="687"/>
      <c r="FOU57" s="687"/>
      <c r="FOV57" s="687"/>
      <c r="FOW57" s="687"/>
      <c r="FOX57" s="687"/>
      <c r="FOY57" s="687"/>
      <c r="FOZ57" s="687"/>
      <c r="FPA57" s="687"/>
      <c r="FPB57" s="687"/>
      <c r="FPC57" s="687"/>
      <c r="FPD57" s="687"/>
      <c r="FPE57" s="687"/>
      <c r="FPF57" s="687"/>
      <c r="FPG57" s="687"/>
      <c r="FPH57" s="687"/>
      <c r="FPI57" s="687"/>
      <c r="FPJ57" s="687"/>
      <c r="FPK57" s="687"/>
      <c r="FPL57" s="687"/>
      <c r="FPM57" s="687"/>
      <c r="FPN57" s="687"/>
      <c r="FPO57" s="687"/>
      <c r="FPP57" s="687"/>
      <c r="FPQ57" s="687"/>
      <c r="FPR57" s="687"/>
      <c r="FPS57" s="687"/>
      <c r="FPT57" s="687"/>
      <c r="FPU57" s="687"/>
      <c r="FPV57" s="687"/>
      <c r="FPW57" s="687"/>
      <c r="FPX57" s="687"/>
      <c r="FPY57" s="687"/>
      <c r="FPZ57" s="687"/>
      <c r="FQA57" s="687"/>
      <c r="FQB57" s="687"/>
      <c r="FQC57" s="687"/>
      <c r="FQD57" s="687"/>
      <c r="FQE57" s="687"/>
      <c r="FQF57" s="687"/>
      <c r="FQG57" s="687"/>
      <c r="FQH57" s="687"/>
      <c r="FQI57" s="687"/>
      <c r="FQJ57" s="687"/>
      <c r="FQK57" s="687"/>
      <c r="FQL57" s="687"/>
      <c r="FQM57" s="687"/>
      <c r="FQN57" s="687"/>
      <c r="FQO57" s="687"/>
      <c r="FQP57" s="687"/>
      <c r="FQQ57" s="687"/>
      <c r="FQR57" s="687"/>
      <c r="FQS57" s="687"/>
      <c r="FQT57" s="687"/>
      <c r="FQU57" s="687"/>
      <c r="FQV57" s="687"/>
      <c r="FQW57" s="687"/>
      <c r="FQX57" s="687"/>
      <c r="FQY57" s="687"/>
      <c r="FQZ57" s="687"/>
      <c r="FRA57" s="687"/>
      <c r="FRB57" s="687"/>
      <c r="FRC57" s="687"/>
      <c r="FRD57" s="687"/>
      <c r="FRE57" s="687"/>
      <c r="FRF57" s="687"/>
      <c r="FRG57" s="687"/>
      <c r="FRH57" s="687"/>
      <c r="FRI57" s="687"/>
      <c r="FRJ57" s="687"/>
      <c r="FRK57" s="687"/>
      <c r="FRL57" s="687"/>
      <c r="FRM57" s="687"/>
      <c r="FRN57" s="687"/>
      <c r="FRO57" s="687"/>
      <c r="FRP57" s="687"/>
      <c r="FRQ57" s="687"/>
      <c r="FRR57" s="687"/>
      <c r="FRS57" s="687"/>
      <c r="FRT57" s="687"/>
      <c r="FRU57" s="687"/>
      <c r="FRV57" s="687"/>
      <c r="FRW57" s="687"/>
      <c r="FRX57" s="687"/>
      <c r="FRY57" s="687"/>
      <c r="FRZ57" s="687"/>
      <c r="FSA57" s="687"/>
      <c r="FSB57" s="687"/>
      <c r="FSC57" s="687"/>
      <c r="FSD57" s="687"/>
      <c r="FSE57" s="687"/>
      <c r="FSF57" s="687"/>
      <c r="FSG57" s="687"/>
      <c r="FSH57" s="687"/>
      <c r="FSI57" s="687"/>
      <c r="FSJ57" s="687"/>
      <c r="FSK57" s="687"/>
      <c r="FSL57" s="687"/>
      <c r="FSM57" s="687"/>
      <c r="FSN57" s="687"/>
      <c r="FSO57" s="687"/>
      <c r="FSP57" s="687"/>
      <c r="FSQ57" s="687"/>
      <c r="FSR57" s="687"/>
      <c r="FSS57" s="687"/>
      <c r="FST57" s="687"/>
      <c r="FSU57" s="687"/>
      <c r="FSV57" s="687"/>
      <c r="FSW57" s="687"/>
      <c r="FSX57" s="687"/>
      <c r="FSY57" s="687"/>
      <c r="FSZ57" s="687"/>
      <c r="FTA57" s="687"/>
      <c r="FTB57" s="687"/>
      <c r="FTC57" s="687"/>
      <c r="FTD57" s="687"/>
      <c r="FTE57" s="687"/>
      <c r="FTF57" s="687"/>
      <c r="FTG57" s="687"/>
      <c r="FTH57" s="687"/>
      <c r="FTI57" s="687"/>
      <c r="FTJ57" s="687"/>
      <c r="FTK57" s="687"/>
      <c r="FTL57" s="687"/>
      <c r="FTM57" s="687"/>
      <c r="FTN57" s="687"/>
      <c r="FTO57" s="687"/>
      <c r="FTP57" s="687"/>
      <c r="FTQ57" s="687"/>
      <c r="FTR57" s="687"/>
      <c r="FTS57" s="687"/>
      <c r="FTT57" s="687"/>
      <c r="FTU57" s="687"/>
      <c r="FTV57" s="687"/>
      <c r="FTW57" s="687"/>
      <c r="FTX57" s="687"/>
      <c r="FTY57" s="687"/>
      <c r="FTZ57" s="687"/>
      <c r="FUA57" s="687"/>
      <c r="FUB57" s="687"/>
      <c r="FUC57" s="687"/>
      <c r="FUD57" s="687"/>
      <c r="FUE57" s="687"/>
      <c r="FUF57" s="687"/>
      <c r="FUG57" s="687"/>
      <c r="FUH57" s="687"/>
      <c r="FUI57" s="687"/>
      <c r="FUJ57" s="687"/>
      <c r="FUK57" s="687"/>
      <c r="FUL57" s="687"/>
      <c r="FUM57" s="687"/>
      <c r="FUN57" s="687"/>
      <c r="FUO57" s="687"/>
      <c r="FUP57" s="687"/>
      <c r="FUQ57" s="687"/>
      <c r="FUR57" s="687"/>
      <c r="FUS57" s="687"/>
      <c r="FUT57" s="687"/>
      <c r="FUU57" s="687"/>
      <c r="FUV57" s="687"/>
      <c r="FUW57" s="687"/>
      <c r="FUX57" s="687"/>
      <c r="FUY57" s="687"/>
      <c r="FUZ57" s="687"/>
      <c r="FVA57" s="687"/>
      <c r="FVB57" s="687"/>
      <c r="FVC57" s="687"/>
      <c r="FVD57" s="687"/>
      <c r="FVE57" s="687"/>
      <c r="FVF57" s="687"/>
      <c r="FVG57" s="687"/>
      <c r="FVH57" s="687"/>
      <c r="FVI57" s="687"/>
      <c r="FVJ57" s="687"/>
      <c r="FVK57" s="687"/>
      <c r="FVL57" s="687"/>
      <c r="FVM57" s="687"/>
      <c r="FVN57" s="687"/>
      <c r="FVO57" s="687"/>
      <c r="FVP57" s="687"/>
      <c r="FVQ57" s="687"/>
      <c r="FVR57" s="687"/>
      <c r="FVS57" s="687"/>
      <c r="FVT57" s="687"/>
      <c r="FVU57" s="687"/>
      <c r="FVV57" s="687"/>
      <c r="FVW57" s="687"/>
      <c r="FVX57" s="687"/>
      <c r="FVY57" s="687"/>
      <c r="FVZ57" s="687"/>
      <c r="FWA57" s="687"/>
      <c r="FWB57" s="687"/>
      <c r="FWC57" s="687"/>
      <c r="FWD57" s="687"/>
      <c r="FWE57" s="687"/>
      <c r="FWF57" s="687"/>
      <c r="FWG57" s="687"/>
      <c r="FWH57" s="687"/>
      <c r="FWI57" s="687"/>
      <c r="FWJ57" s="687"/>
      <c r="FWK57" s="687"/>
      <c r="FWL57" s="687"/>
      <c r="FWM57" s="687"/>
      <c r="FWN57" s="687"/>
      <c r="FWO57" s="687"/>
      <c r="FWP57" s="687"/>
      <c r="FWQ57" s="687"/>
      <c r="FWR57" s="687"/>
      <c r="FWS57" s="687"/>
      <c r="FWT57" s="687"/>
      <c r="FWU57" s="687"/>
      <c r="FWV57" s="687"/>
      <c r="FWW57" s="687"/>
      <c r="FWX57" s="687"/>
      <c r="FWY57" s="687"/>
      <c r="FWZ57" s="687"/>
      <c r="FXA57" s="687"/>
      <c r="FXB57" s="687"/>
      <c r="FXC57" s="687"/>
      <c r="FXD57" s="687"/>
      <c r="FXE57" s="687"/>
      <c r="FXF57" s="687"/>
      <c r="FXG57" s="687"/>
      <c r="FXH57" s="687"/>
      <c r="FXI57" s="687"/>
      <c r="FXJ57" s="687"/>
      <c r="FXK57" s="687"/>
      <c r="FXL57" s="687"/>
      <c r="FXM57" s="687"/>
      <c r="FXN57" s="687"/>
      <c r="FXO57" s="687"/>
      <c r="FXP57" s="687"/>
      <c r="FXQ57" s="687"/>
      <c r="FXR57" s="687"/>
      <c r="FXS57" s="687"/>
      <c r="FXT57" s="687"/>
      <c r="FXU57" s="687"/>
      <c r="FXV57" s="687"/>
      <c r="FXW57" s="687"/>
      <c r="FXX57" s="687"/>
      <c r="FXY57" s="687"/>
      <c r="FXZ57" s="687"/>
      <c r="FYA57" s="687"/>
      <c r="FYB57" s="687"/>
      <c r="FYC57" s="687"/>
      <c r="FYD57" s="687"/>
      <c r="FYE57" s="687"/>
      <c r="FYF57" s="687"/>
      <c r="FYG57" s="687"/>
      <c r="FYH57" s="687"/>
      <c r="FYI57" s="687"/>
      <c r="FYJ57" s="687"/>
      <c r="FYK57" s="687"/>
      <c r="FYL57" s="687"/>
      <c r="FYM57" s="687"/>
      <c r="FYN57" s="687"/>
      <c r="FYO57" s="687"/>
      <c r="FYP57" s="687"/>
      <c r="FYQ57" s="687"/>
      <c r="FYR57" s="687"/>
      <c r="FYS57" s="687"/>
      <c r="FYT57" s="687"/>
      <c r="FYU57" s="687"/>
      <c r="FYV57" s="687"/>
      <c r="FYW57" s="687"/>
      <c r="FYX57" s="687"/>
      <c r="FYY57" s="687"/>
      <c r="FYZ57" s="687"/>
      <c r="FZA57" s="687"/>
      <c r="FZB57" s="687"/>
      <c r="FZC57" s="687"/>
      <c r="FZD57" s="687"/>
      <c r="FZE57" s="687"/>
      <c r="FZF57" s="687"/>
      <c r="FZG57" s="687"/>
      <c r="FZH57" s="687"/>
      <c r="FZI57" s="687"/>
      <c r="FZJ57" s="687"/>
      <c r="FZK57" s="687"/>
      <c r="FZL57" s="687"/>
      <c r="FZM57" s="687"/>
      <c r="FZN57" s="687"/>
      <c r="FZO57" s="687"/>
      <c r="FZP57" s="687"/>
      <c r="FZQ57" s="687"/>
      <c r="FZR57" s="687"/>
      <c r="FZS57" s="687"/>
      <c r="FZT57" s="687"/>
      <c r="FZU57" s="687"/>
      <c r="FZV57" s="687"/>
      <c r="FZW57" s="687"/>
      <c r="FZX57" s="687"/>
      <c r="FZY57" s="687"/>
      <c r="FZZ57" s="687"/>
      <c r="GAA57" s="687"/>
      <c r="GAB57" s="687"/>
      <c r="GAC57" s="687"/>
      <c r="GAD57" s="687"/>
      <c r="GAE57" s="687"/>
      <c r="GAF57" s="687"/>
      <c r="GAG57" s="687"/>
      <c r="GAH57" s="687"/>
      <c r="GAI57" s="687"/>
      <c r="GAJ57" s="687"/>
      <c r="GAK57" s="687"/>
      <c r="GAL57" s="687"/>
      <c r="GAM57" s="687"/>
      <c r="GAN57" s="687"/>
      <c r="GAO57" s="687"/>
      <c r="GAP57" s="687"/>
      <c r="GAQ57" s="687"/>
      <c r="GAR57" s="687"/>
      <c r="GAS57" s="687"/>
      <c r="GAT57" s="687"/>
      <c r="GAU57" s="687"/>
      <c r="GAV57" s="687"/>
      <c r="GAW57" s="687"/>
      <c r="GAX57" s="687"/>
      <c r="GAY57" s="687"/>
      <c r="GAZ57" s="687"/>
      <c r="GBA57" s="687"/>
      <c r="GBB57" s="687"/>
      <c r="GBC57" s="687"/>
      <c r="GBD57" s="687"/>
      <c r="GBE57" s="687"/>
      <c r="GBF57" s="687"/>
      <c r="GBG57" s="687"/>
      <c r="GBH57" s="687"/>
      <c r="GBI57" s="687"/>
      <c r="GBJ57" s="687"/>
      <c r="GBK57" s="687"/>
      <c r="GBL57" s="687"/>
      <c r="GBM57" s="687"/>
      <c r="GBN57" s="687"/>
      <c r="GBO57" s="687"/>
      <c r="GBP57" s="687"/>
      <c r="GBQ57" s="687"/>
      <c r="GBR57" s="687"/>
      <c r="GBS57" s="687"/>
      <c r="GBT57" s="687"/>
      <c r="GBU57" s="687"/>
      <c r="GBV57" s="687"/>
      <c r="GBW57" s="687"/>
      <c r="GBX57" s="687"/>
      <c r="GBY57" s="687"/>
      <c r="GBZ57" s="687"/>
      <c r="GCA57" s="687"/>
      <c r="GCB57" s="687"/>
      <c r="GCC57" s="687"/>
      <c r="GCD57" s="687"/>
      <c r="GCE57" s="687"/>
      <c r="GCF57" s="687"/>
      <c r="GCG57" s="687"/>
      <c r="GCH57" s="687"/>
      <c r="GCI57" s="687"/>
      <c r="GCJ57" s="687"/>
      <c r="GCK57" s="687"/>
      <c r="GCL57" s="687"/>
      <c r="GCM57" s="687"/>
      <c r="GCN57" s="687"/>
      <c r="GCO57" s="687"/>
      <c r="GCP57" s="687"/>
      <c r="GCQ57" s="687"/>
      <c r="GCR57" s="687"/>
      <c r="GCS57" s="687"/>
      <c r="GCT57" s="687"/>
      <c r="GCU57" s="687"/>
      <c r="GCV57" s="687"/>
      <c r="GCW57" s="687"/>
      <c r="GCX57" s="687"/>
      <c r="GCY57" s="687"/>
      <c r="GCZ57" s="687"/>
      <c r="GDA57" s="687"/>
      <c r="GDB57" s="687"/>
      <c r="GDC57" s="687"/>
      <c r="GDD57" s="687"/>
      <c r="GDE57" s="687"/>
      <c r="GDF57" s="687"/>
      <c r="GDG57" s="687"/>
      <c r="GDH57" s="687"/>
      <c r="GDI57" s="687"/>
      <c r="GDJ57" s="687"/>
      <c r="GDK57" s="687"/>
      <c r="GDL57" s="687"/>
      <c r="GDM57" s="687"/>
      <c r="GDN57" s="687"/>
      <c r="GDO57" s="687"/>
      <c r="GDP57" s="687"/>
      <c r="GDQ57" s="687"/>
      <c r="GDR57" s="687"/>
      <c r="GDS57" s="687"/>
      <c r="GDT57" s="687"/>
      <c r="GDU57" s="687"/>
      <c r="GDV57" s="687"/>
      <c r="GDW57" s="687"/>
      <c r="GDX57" s="687"/>
      <c r="GDY57" s="687"/>
      <c r="GDZ57" s="687"/>
      <c r="GEA57" s="687"/>
      <c r="GEB57" s="687"/>
      <c r="GEC57" s="687"/>
      <c r="GED57" s="687"/>
      <c r="GEE57" s="687"/>
      <c r="GEF57" s="687"/>
      <c r="GEG57" s="687"/>
      <c r="GEH57" s="687"/>
      <c r="GEI57" s="687"/>
      <c r="GEJ57" s="687"/>
      <c r="GEK57" s="687"/>
      <c r="GEL57" s="687"/>
      <c r="GEM57" s="687"/>
      <c r="GEN57" s="687"/>
      <c r="GEO57" s="687"/>
      <c r="GEP57" s="687"/>
      <c r="GEQ57" s="687"/>
      <c r="GER57" s="687"/>
      <c r="GES57" s="687"/>
      <c r="GET57" s="687"/>
      <c r="GEU57" s="687"/>
      <c r="GEV57" s="687"/>
      <c r="GEW57" s="687"/>
      <c r="GEX57" s="687"/>
      <c r="GEY57" s="687"/>
      <c r="GEZ57" s="687"/>
      <c r="GFA57" s="687"/>
      <c r="GFB57" s="687"/>
      <c r="GFC57" s="687"/>
      <c r="GFD57" s="687"/>
      <c r="GFE57" s="687"/>
      <c r="GFF57" s="687"/>
      <c r="GFG57" s="687"/>
      <c r="GFH57" s="687"/>
      <c r="GFI57" s="687"/>
      <c r="GFJ57" s="687"/>
      <c r="GFK57" s="687"/>
      <c r="GFL57" s="687"/>
      <c r="GFM57" s="687"/>
      <c r="GFN57" s="687"/>
      <c r="GFO57" s="687"/>
      <c r="GFP57" s="687"/>
      <c r="GFQ57" s="687"/>
      <c r="GFR57" s="687"/>
      <c r="GFS57" s="687"/>
      <c r="GFT57" s="687"/>
      <c r="GFU57" s="687"/>
      <c r="GFV57" s="687"/>
      <c r="GFW57" s="687"/>
      <c r="GFX57" s="687"/>
      <c r="GFY57" s="687"/>
      <c r="GFZ57" s="687"/>
      <c r="GGA57" s="687"/>
      <c r="GGB57" s="687"/>
      <c r="GGC57" s="687"/>
      <c r="GGD57" s="687"/>
      <c r="GGE57" s="687"/>
      <c r="GGF57" s="687"/>
      <c r="GGG57" s="687"/>
      <c r="GGH57" s="687"/>
      <c r="GGI57" s="687"/>
      <c r="GGJ57" s="687"/>
      <c r="GGK57" s="687"/>
      <c r="GGL57" s="687"/>
      <c r="GGM57" s="687"/>
      <c r="GGN57" s="687"/>
      <c r="GGO57" s="687"/>
      <c r="GGP57" s="687"/>
      <c r="GGQ57" s="687"/>
      <c r="GGR57" s="687"/>
      <c r="GGS57" s="687"/>
      <c r="GGT57" s="687"/>
      <c r="GGU57" s="687"/>
      <c r="GGV57" s="687"/>
      <c r="GGW57" s="687"/>
      <c r="GGX57" s="687"/>
      <c r="GGY57" s="687"/>
      <c r="GGZ57" s="687"/>
      <c r="GHA57" s="687"/>
      <c r="GHB57" s="687"/>
      <c r="GHC57" s="687"/>
      <c r="GHD57" s="687"/>
      <c r="GHE57" s="687"/>
      <c r="GHF57" s="687"/>
      <c r="GHG57" s="687"/>
      <c r="GHH57" s="687"/>
      <c r="GHI57" s="687"/>
      <c r="GHJ57" s="687"/>
      <c r="GHK57" s="687"/>
      <c r="GHL57" s="687"/>
      <c r="GHM57" s="687"/>
      <c r="GHN57" s="687"/>
      <c r="GHO57" s="687"/>
      <c r="GHP57" s="687"/>
      <c r="GHQ57" s="687"/>
      <c r="GHR57" s="687"/>
      <c r="GHS57" s="687"/>
      <c r="GHT57" s="687"/>
      <c r="GHU57" s="687"/>
      <c r="GHV57" s="687"/>
      <c r="GHW57" s="687"/>
      <c r="GHX57" s="687"/>
      <c r="GHY57" s="687"/>
      <c r="GHZ57" s="687"/>
      <c r="GIA57" s="687"/>
      <c r="GIB57" s="687"/>
      <c r="GIC57" s="687"/>
      <c r="GID57" s="687"/>
      <c r="GIE57" s="687"/>
      <c r="GIF57" s="687"/>
      <c r="GIG57" s="687"/>
      <c r="GIH57" s="687"/>
      <c r="GII57" s="687"/>
      <c r="GIJ57" s="687"/>
      <c r="GIK57" s="687"/>
      <c r="GIL57" s="687"/>
      <c r="GIM57" s="687"/>
      <c r="GIN57" s="687"/>
      <c r="GIO57" s="687"/>
      <c r="GIP57" s="687"/>
      <c r="GIQ57" s="687"/>
      <c r="GIR57" s="687"/>
      <c r="GIS57" s="687"/>
      <c r="GIT57" s="687"/>
      <c r="GIU57" s="687"/>
      <c r="GIV57" s="687"/>
      <c r="GIW57" s="687"/>
      <c r="GIX57" s="687"/>
      <c r="GIY57" s="687"/>
      <c r="GIZ57" s="687"/>
      <c r="GJA57" s="687"/>
      <c r="GJB57" s="687"/>
      <c r="GJC57" s="687"/>
      <c r="GJD57" s="687"/>
      <c r="GJE57" s="687"/>
      <c r="GJF57" s="687"/>
      <c r="GJG57" s="687"/>
      <c r="GJH57" s="687"/>
      <c r="GJI57" s="687"/>
      <c r="GJJ57" s="687"/>
      <c r="GJK57" s="687"/>
      <c r="GJL57" s="687"/>
      <c r="GJM57" s="687"/>
      <c r="GJN57" s="687"/>
      <c r="GJO57" s="687"/>
      <c r="GJP57" s="687"/>
      <c r="GJQ57" s="687"/>
      <c r="GJR57" s="687"/>
      <c r="GJS57" s="687"/>
      <c r="GJT57" s="687"/>
      <c r="GJU57" s="687"/>
      <c r="GJV57" s="687"/>
      <c r="GJW57" s="687"/>
      <c r="GJX57" s="687"/>
      <c r="GJY57" s="687"/>
      <c r="GJZ57" s="687"/>
      <c r="GKA57" s="687"/>
      <c r="GKB57" s="687"/>
      <c r="GKC57" s="687"/>
      <c r="GKD57" s="687"/>
      <c r="GKE57" s="687"/>
      <c r="GKF57" s="687"/>
      <c r="GKG57" s="687"/>
      <c r="GKH57" s="687"/>
      <c r="GKI57" s="687"/>
      <c r="GKJ57" s="687"/>
      <c r="GKK57" s="687"/>
      <c r="GKL57" s="687"/>
      <c r="GKM57" s="687"/>
      <c r="GKN57" s="687"/>
      <c r="GKO57" s="687"/>
      <c r="GKP57" s="687"/>
      <c r="GKQ57" s="687"/>
      <c r="GKR57" s="687"/>
      <c r="GKS57" s="687"/>
      <c r="GKT57" s="687"/>
      <c r="GKU57" s="687"/>
      <c r="GKV57" s="687"/>
      <c r="GKW57" s="687"/>
      <c r="GKX57" s="687"/>
      <c r="GKY57" s="687"/>
      <c r="GKZ57" s="687"/>
      <c r="GLA57" s="687"/>
      <c r="GLB57" s="687"/>
      <c r="GLC57" s="687"/>
      <c r="GLD57" s="687"/>
      <c r="GLE57" s="687"/>
      <c r="GLF57" s="687"/>
      <c r="GLG57" s="687"/>
      <c r="GLH57" s="687"/>
      <c r="GLI57" s="687"/>
      <c r="GLJ57" s="687"/>
      <c r="GLK57" s="687"/>
      <c r="GLL57" s="687"/>
      <c r="GLM57" s="687"/>
      <c r="GLN57" s="687"/>
      <c r="GLO57" s="687"/>
      <c r="GLP57" s="687"/>
      <c r="GLQ57" s="687"/>
      <c r="GLR57" s="687"/>
      <c r="GLS57" s="687"/>
      <c r="GLT57" s="687"/>
      <c r="GLU57" s="687"/>
      <c r="GLV57" s="687"/>
      <c r="GLW57" s="687"/>
      <c r="GLX57" s="687"/>
      <c r="GLY57" s="687"/>
      <c r="GLZ57" s="687"/>
      <c r="GMA57" s="687"/>
      <c r="GMB57" s="687"/>
      <c r="GMC57" s="687"/>
      <c r="GMD57" s="687"/>
      <c r="GME57" s="687"/>
      <c r="GMF57" s="687"/>
      <c r="GMG57" s="687"/>
      <c r="GMH57" s="687"/>
      <c r="GMI57" s="687"/>
      <c r="GMJ57" s="687"/>
      <c r="GMK57" s="687"/>
      <c r="GML57" s="687"/>
      <c r="GMM57" s="687"/>
      <c r="GMN57" s="687"/>
      <c r="GMO57" s="687"/>
      <c r="GMP57" s="687"/>
      <c r="GMQ57" s="687"/>
      <c r="GMR57" s="687"/>
      <c r="GMS57" s="687"/>
      <c r="GMT57" s="687"/>
      <c r="GMU57" s="687"/>
      <c r="GMV57" s="687"/>
      <c r="GMW57" s="687"/>
      <c r="GMX57" s="687"/>
      <c r="GMY57" s="687"/>
      <c r="GMZ57" s="687"/>
      <c r="GNA57" s="687"/>
      <c r="GNB57" s="687"/>
      <c r="GNC57" s="687"/>
      <c r="GND57" s="687"/>
      <c r="GNE57" s="687"/>
      <c r="GNF57" s="687"/>
      <c r="GNG57" s="687"/>
      <c r="GNH57" s="687"/>
      <c r="GNI57" s="687"/>
      <c r="GNJ57" s="687"/>
      <c r="GNK57" s="687"/>
      <c r="GNL57" s="687"/>
      <c r="GNM57" s="687"/>
      <c r="GNN57" s="687"/>
      <c r="GNO57" s="687"/>
      <c r="GNP57" s="687"/>
      <c r="GNQ57" s="687"/>
      <c r="GNR57" s="687"/>
      <c r="GNS57" s="687"/>
      <c r="GNT57" s="687"/>
      <c r="GNU57" s="687"/>
      <c r="GNV57" s="687"/>
      <c r="GNW57" s="687"/>
      <c r="GNX57" s="687"/>
      <c r="GNY57" s="687"/>
      <c r="GNZ57" s="687"/>
      <c r="GOA57" s="687"/>
      <c r="GOB57" s="687"/>
      <c r="GOC57" s="687"/>
      <c r="GOD57" s="687"/>
      <c r="GOE57" s="687"/>
      <c r="GOF57" s="687"/>
      <c r="GOG57" s="687"/>
      <c r="GOH57" s="687"/>
      <c r="GOI57" s="687"/>
      <c r="GOJ57" s="687"/>
      <c r="GOK57" s="687"/>
      <c r="GOL57" s="687"/>
      <c r="GOM57" s="687"/>
      <c r="GON57" s="687"/>
      <c r="GOO57" s="687"/>
      <c r="GOP57" s="687"/>
      <c r="GOQ57" s="687"/>
      <c r="GOR57" s="687"/>
      <c r="GOS57" s="687"/>
      <c r="GOT57" s="687"/>
      <c r="GOU57" s="687"/>
      <c r="GOV57" s="687"/>
      <c r="GOW57" s="687"/>
      <c r="GOX57" s="687"/>
      <c r="GOY57" s="687"/>
      <c r="GOZ57" s="687"/>
      <c r="GPA57" s="687"/>
      <c r="GPB57" s="687"/>
      <c r="GPC57" s="687"/>
      <c r="GPD57" s="687"/>
      <c r="GPE57" s="687"/>
      <c r="GPF57" s="687"/>
      <c r="GPG57" s="687"/>
      <c r="GPH57" s="687"/>
      <c r="GPI57" s="687"/>
      <c r="GPJ57" s="687"/>
      <c r="GPK57" s="687"/>
      <c r="GPL57" s="687"/>
      <c r="GPM57" s="687"/>
      <c r="GPN57" s="687"/>
      <c r="GPO57" s="687"/>
      <c r="GPP57" s="687"/>
      <c r="GPQ57" s="687"/>
      <c r="GPR57" s="687"/>
      <c r="GPS57" s="687"/>
      <c r="GPT57" s="687"/>
      <c r="GPU57" s="687"/>
      <c r="GPV57" s="687"/>
      <c r="GPW57" s="687"/>
      <c r="GPX57" s="687"/>
      <c r="GPY57" s="687"/>
      <c r="GPZ57" s="687"/>
      <c r="GQA57" s="687"/>
      <c r="GQB57" s="687"/>
      <c r="GQC57" s="687"/>
      <c r="GQD57" s="687"/>
      <c r="GQE57" s="687"/>
      <c r="GQF57" s="687"/>
      <c r="GQG57" s="687"/>
      <c r="GQH57" s="687"/>
      <c r="GQI57" s="687"/>
      <c r="GQJ57" s="687"/>
      <c r="GQK57" s="687"/>
      <c r="GQL57" s="687"/>
      <c r="GQM57" s="687"/>
      <c r="GQN57" s="687"/>
      <c r="GQO57" s="687"/>
      <c r="GQP57" s="687"/>
      <c r="GQQ57" s="687"/>
      <c r="GQR57" s="687"/>
      <c r="GQS57" s="687"/>
      <c r="GQT57" s="687"/>
      <c r="GQU57" s="687"/>
      <c r="GQV57" s="687"/>
      <c r="GQW57" s="687"/>
      <c r="GQX57" s="687"/>
      <c r="GQY57" s="687"/>
      <c r="GQZ57" s="687"/>
      <c r="GRA57" s="687"/>
      <c r="GRB57" s="687"/>
      <c r="GRC57" s="687"/>
      <c r="GRD57" s="687"/>
      <c r="GRE57" s="687"/>
      <c r="GRF57" s="687"/>
      <c r="GRG57" s="687"/>
      <c r="GRH57" s="687"/>
      <c r="GRI57" s="687"/>
      <c r="GRJ57" s="687"/>
      <c r="GRK57" s="687"/>
      <c r="GRL57" s="687"/>
      <c r="GRM57" s="687"/>
      <c r="GRN57" s="687"/>
      <c r="GRO57" s="687"/>
      <c r="GRP57" s="687"/>
      <c r="GRQ57" s="687"/>
      <c r="GRR57" s="687"/>
      <c r="GRS57" s="687"/>
      <c r="GRT57" s="687"/>
      <c r="GRU57" s="687"/>
      <c r="GRV57" s="687"/>
      <c r="GRW57" s="687"/>
      <c r="GRX57" s="687"/>
      <c r="GRY57" s="687"/>
      <c r="GRZ57" s="687"/>
      <c r="GSA57" s="687"/>
      <c r="GSB57" s="687"/>
      <c r="GSC57" s="687"/>
      <c r="GSD57" s="687"/>
      <c r="GSE57" s="687"/>
      <c r="GSF57" s="687"/>
      <c r="GSG57" s="687"/>
      <c r="GSH57" s="687"/>
      <c r="GSI57" s="687"/>
      <c r="GSJ57" s="687"/>
      <c r="GSK57" s="687"/>
      <c r="GSL57" s="687"/>
      <c r="GSM57" s="687"/>
      <c r="GSN57" s="687"/>
      <c r="GSO57" s="687"/>
      <c r="GSP57" s="687"/>
      <c r="GSQ57" s="687"/>
      <c r="GSR57" s="687"/>
      <c r="GSS57" s="687"/>
      <c r="GST57" s="687"/>
      <c r="GSU57" s="687"/>
      <c r="GSV57" s="687"/>
      <c r="GSW57" s="687"/>
      <c r="GSX57" s="687"/>
      <c r="GSY57" s="687"/>
      <c r="GSZ57" s="687"/>
      <c r="GTA57" s="687"/>
      <c r="GTB57" s="687"/>
      <c r="GTC57" s="687"/>
      <c r="GTD57" s="687"/>
      <c r="GTE57" s="687"/>
      <c r="GTF57" s="687"/>
      <c r="GTG57" s="687"/>
      <c r="GTH57" s="687"/>
      <c r="GTI57" s="687"/>
      <c r="GTJ57" s="687"/>
      <c r="GTK57" s="687"/>
      <c r="GTL57" s="687"/>
      <c r="GTM57" s="687"/>
      <c r="GTN57" s="687"/>
      <c r="GTO57" s="687"/>
      <c r="GTP57" s="687"/>
      <c r="GTQ57" s="687"/>
      <c r="GTR57" s="687"/>
      <c r="GTS57" s="687"/>
      <c r="GTT57" s="687"/>
      <c r="GTU57" s="687"/>
      <c r="GTV57" s="687"/>
      <c r="GTW57" s="687"/>
      <c r="GTX57" s="687"/>
      <c r="GTY57" s="687"/>
      <c r="GTZ57" s="687"/>
      <c r="GUA57" s="687"/>
      <c r="GUB57" s="687"/>
      <c r="GUC57" s="687"/>
      <c r="GUD57" s="687"/>
      <c r="GUE57" s="687"/>
      <c r="GUF57" s="687"/>
      <c r="GUG57" s="687"/>
      <c r="GUH57" s="687"/>
      <c r="GUI57" s="687"/>
      <c r="GUJ57" s="687"/>
      <c r="GUK57" s="687"/>
      <c r="GUL57" s="687"/>
      <c r="GUM57" s="687"/>
      <c r="GUN57" s="687"/>
      <c r="GUO57" s="687"/>
      <c r="GUP57" s="687"/>
      <c r="GUQ57" s="687"/>
      <c r="GUR57" s="687"/>
      <c r="GUS57" s="687"/>
      <c r="GUT57" s="687"/>
      <c r="GUU57" s="687"/>
      <c r="GUV57" s="687"/>
      <c r="GUW57" s="687"/>
      <c r="GUX57" s="687"/>
      <c r="GUY57" s="687"/>
      <c r="GUZ57" s="687"/>
      <c r="GVA57" s="687"/>
      <c r="GVB57" s="687"/>
      <c r="GVC57" s="687"/>
      <c r="GVD57" s="687"/>
      <c r="GVE57" s="687"/>
      <c r="GVF57" s="687"/>
      <c r="GVG57" s="687"/>
      <c r="GVH57" s="687"/>
      <c r="GVI57" s="687"/>
      <c r="GVJ57" s="687"/>
      <c r="GVK57" s="687"/>
      <c r="GVL57" s="687"/>
      <c r="GVM57" s="687"/>
      <c r="GVN57" s="687"/>
      <c r="GVO57" s="687"/>
      <c r="GVP57" s="687"/>
      <c r="GVQ57" s="687"/>
      <c r="GVR57" s="687"/>
      <c r="GVS57" s="687"/>
      <c r="GVT57" s="687"/>
      <c r="GVU57" s="687"/>
      <c r="GVV57" s="687"/>
      <c r="GVW57" s="687"/>
      <c r="GVX57" s="687"/>
      <c r="GVY57" s="687"/>
      <c r="GVZ57" s="687"/>
      <c r="GWA57" s="687"/>
      <c r="GWB57" s="687"/>
      <c r="GWC57" s="687"/>
      <c r="GWD57" s="687"/>
      <c r="GWE57" s="687"/>
      <c r="GWF57" s="687"/>
      <c r="GWG57" s="687"/>
      <c r="GWH57" s="687"/>
      <c r="GWI57" s="687"/>
      <c r="GWJ57" s="687"/>
      <c r="GWK57" s="687"/>
      <c r="GWL57" s="687"/>
      <c r="GWM57" s="687"/>
      <c r="GWN57" s="687"/>
      <c r="GWO57" s="687"/>
      <c r="GWP57" s="687"/>
      <c r="GWQ57" s="687"/>
      <c r="GWR57" s="687"/>
      <c r="GWS57" s="687"/>
      <c r="GWT57" s="687"/>
      <c r="GWU57" s="687"/>
      <c r="GWV57" s="687"/>
      <c r="GWW57" s="687"/>
      <c r="GWX57" s="687"/>
      <c r="GWY57" s="687"/>
      <c r="GWZ57" s="687"/>
      <c r="GXA57" s="687"/>
      <c r="GXB57" s="687"/>
      <c r="GXC57" s="687"/>
      <c r="GXD57" s="687"/>
      <c r="GXE57" s="687"/>
      <c r="GXF57" s="687"/>
      <c r="GXG57" s="687"/>
      <c r="GXH57" s="687"/>
      <c r="GXI57" s="687"/>
      <c r="GXJ57" s="687"/>
      <c r="GXK57" s="687"/>
      <c r="GXL57" s="687"/>
      <c r="GXM57" s="687"/>
      <c r="GXN57" s="687"/>
      <c r="GXO57" s="687"/>
      <c r="GXP57" s="687"/>
      <c r="GXQ57" s="687"/>
      <c r="GXR57" s="687"/>
      <c r="GXS57" s="687"/>
      <c r="GXT57" s="687"/>
      <c r="GXU57" s="687"/>
      <c r="GXV57" s="687"/>
      <c r="GXW57" s="687"/>
      <c r="GXX57" s="687"/>
      <c r="GXY57" s="687"/>
      <c r="GXZ57" s="687"/>
      <c r="GYA57" s="687"/>
      <c r="GYB57" s="687"/>
      <c r="GYC57" s="687"/>
      <c r="GYD57" s="687"/>
      <c r="GYE57" s="687"/>
      <c r="GYF57" s="687"/>
      <c r="GYG57" s="687"/>
      <c r="GYH57" s="687"/>
      <c r="GYI57" s="687"/>
      <c r="GYJ57" s="687"/>
      <c r="GYK57" s="687"/>
      <c r="GYL57" s="687"/>
      <c r="GYM57" s="687"/>
      <c r="GYN57" s="687"/>
      <c r="GYO57" s="687"/>
      <c r="GYP57" s="687"/>
      <c r="GYQ57" s="687"/>
      <c r="GYR57" s="687"/>
      <c r="GYS57" s="687"/>
      <c r="GYT57" s="687"/>
      <c r="GYU57" s="687"/>
      <c r="GYV57" s="687"/>
      <c r="GYW57" s="687"/>
      <c r="GYX57" s="687"/>
      <c r="GYY57" s="687"/>
      <c r="GYZ57" s="687"/>
      <c r="GZA57" s="687"/>
      <c r="GZB57" s="687"/>
      <c r="GZC57" s="687"/>
      <c r="GZD57" s="687"/>
      <c r="GZE57" s="687"/>
      <c r="GZF57" s="687"/>
      <c r="GZG57" s="687"/>
      <c r="GZH57" s="687"/>
      <c r="GZI57" s="687"/>
      <c r="GZJ57" s="687"/>
      <c r="GZK57" s="687"/>
      <c r="GZL57" s="687"/>
      <c r="GZM57" s="687"/>
      <c r="GZN57" s="687"/>
      <c r="GZO57" s="687"/>
      <c r="GZP57" s="687"/>
      <c r="GZQ57" s="687"/>
      <c r="GZR57" s="687"/>
      <c r="GZS57" s="687"/>
      <c r="GZT57" s="687"/>
      <c r="GZU57" s="687"/>
      <c r="GZV57" s="687"/>
      <c r="GZW57" s="687"/>
      <c r="GZX57" s="687"/>
      <c r="GZY57" s="687"/>
      <c r="GZZ57" s="687"/>
      <c r="HAA57" s="687"/>
      <c r="HAB57" s="687"/>
      <c r="HAC57" s="687"/>
      <c r="HAD57" s="687"/>
      <c r="HAE57" s="687"/>
      <c r="HAF57" s="687"/>
      <c r="HAG57" s="687"/>
      <c r="HAH57" s="687"/>
      <c r="HAI57" s="687"/>
      <c r="HAJ57" s="687"/>
      <c r="HAK57" s="687"/>
      <c r="HAL57" s="687"/>
      <c r="HAM57" s="687"/>
      <c r="HAN57" s="687"/>
      <c r="HAO57" s="687"/>
      <c r="HAP57" s="687"/>
      <c r="HAQ57" s="687"/>
      <c r="HAR57" s="687"/>
      <c r="HAS57" s="687"/>
      <c r="HAT57" s="687"/>
      <c r="HAU57" s="687"/>
      <c r="HAV57" s="687"/>
      <c r="HAW57" s="687"/>
      <c r="HAX57" s="687"/>
      <c r="HAY57" s="687"/>
      <c r="HAZ57" s="687"/>
      <c r="HBA57" s="687"/>
      <c r="HBB57" s="687"/>
      <c r="HBC57" s="687"/>
      <c r="HBD57" s="687"/>
      <c r="HBE57" s="687"/>
      <c r="HBF57" s="687"/>
      <c r="HBG57" s="687"/>
      <c r="HBH57" s="687"/>
      <c r="HBI57" s="687"/>
      <c r="HBJ57" s="687"/>
      <c r="HBK57" s="687"/>
      <c r="HBL57" s="687"/>
      <c r="HBM57" s="687"/>
      <c r="HBN57" s="687"/>
      <c r="HBO57" s="687"/>
      <c r="HBP57" s="687"/>
      <c r="HBQ57" s="687"/>
      <c r="HBR57" s="687"/>
      <c r="HBS57" s="687"/>
      <c r="HBT57" s="687"/>
      <c r="HBU57" s="687"/>
      <c r="HBV57" s="687"/>
      <c r="HBW57" s="687"/>
      <c r="HBX57" s="687"/>
      <c r="HBY57" s="687"/>
      <c r="HBZ57" s="687"/>
      <c r="HCA57" s="687"/>
      <c r="HCB57" s="687"/>
      <c r="HCC57" s="687"/>
      <c r="HCD57" s="687"/>
      <c r="HCE57" s="687"/>
      <c r="HCF57" s="687"/>
      <c r="HCG57" s="687"/>
      <c r="HCH57" s="687"/>
      <c r="HCI57" s="687"/>
      <c r="HCJ57" s="687"/>
      <c r="HCK57" s="687"/>
      <c r="HCL57" s="687"/>
      <c r="HCM57" s="687"/>
      <c r="HCN57" s="687"/>
      <c r="HCO57" s="687"/>
      <c r="HCP57" s="687"/>
      <c r="HCQ57" s="687"/>
      <c r="HCR57" s="687"/>
      <c r="HCS57" s="687"/>
      <c r="HCT57" s="687"/>
      <c r="HCU57" s="687"/>
      <c r="HCV57" s="687"/>
      <c r="HCW57" s="687"/>
      <c r="HCX57" s="687"/>
      <c r="HCY57" s="687"/>
      <c r="HCZ57" s="687"/>
      <c r="HDA57" s="687"/>
      <c r="HDB57" s="687"/>
      <c r="HDC57" s="687"/>
      <c r="HDD57" s="687"/>
      <c r="HDE57" s="687"/>
      <c r="HDF57" s="687"/>
      <c r="HDG57" s="687"/>
      <c r="HDH57" s="687"/>
      <c r="HDI57" s="687"/>
      <c r="HDJ57" s="687"/>
      <c r="HDK57" s="687"/>
      <c r="HDL57" s="687"/>
      <c r="HDM57" s="687"/>
      <c r="HDN57" s="687"/>
      <c r="HDO57" s="687"/>
      <c r="HDP57" s="687"/>
      <c r="HDQ57" s="687"/>
      <c r="HDR57" s="687"/>
      <c r="HDS57" s="687"/>
      <c r="HDT57" s="687"/>
      <c r="HDU57" s="687"/>
      <c r="HDV57" s="687"/>
      <c r="HDW57" s="687"/>
      <c r="HDX57" s="687"/>
      <c r="HDY57" s="687"/>
      <c r="HDZ57" s="687"/>
      <c r="HEA57" s="687"/>
      <c r="HEB57" s="687"/>
      <c r="HEC57" s="687"/>
      <c r="HED57" s="687"/>
      <c r="HEE57" s="687"/>
      <c r="HEF57" s="687"/>
      <c r="HEG57" s="687"/>
      <c r="HEH57" s="687"/>
      <c r="HEI57" s="687"/>
      <c r="HEJ57" s="687"/>
      <c r="HEK57" s="687"/>
      <c r="HEL57" s="687"/>
      <c r="HEM57" s="687"/>
      <c r="HEN57" s="687"/>
      <c r="HEO57" s="687"/>
      <c r="HEP57" s="687"/>
      <c r="HEQ57" s="687"/>
      <c r="HER57" s="687"/>
      <c r="HES57" s="687"/>
      <c r="HET57" s="687"/>
      <c r="HEU57" s="687"/>
      <c r="HEV57" s="687"/>
      <c r="HEW57" s="687"/>
      <c r="HEX57" s="687"/>
      <c r="HEY57" s="687"/>
      <c r="HEZ57" s="687"/>
      <c r="HFA57" s="687"/>
      <c r="HFB57" s="687"/>
      <c r="HFC57" s="687"/>
      <c r="HFD57" s="687"/>
      <c r="HFE57" s="687"/>
      <c r="HFF57" s="687"/>
      <c r="HFG57" s="687"/>
      <c r="HFH57" s="687"/>
      <c r="HFI57" s="687"/>
      <c r="HFJ57" s="687"/>
      <c r="HFK57" s="687"/>
      <c r="HFL57" s="687"/>
      <c r="HFM57" s="687"/>
      <c r="HFN57" s="687"/>
      <c r="HFO57" s="687"/>
      <c r="HFP57" s="687"/>
      <c r="HFQ57" s="687"/>
      <c r="HFR57" s="687"/>
      <c r="HFS57" s="687"/>
      <c r="HFT57" s="687"/>
      <c r="HFU57" s="687"/>
      <c r="HFV57" s="687"/>
      <c r="HFW57" s="687"/>
      <c r="HFX57" s="687"/>
      <c r="HFY57" s="687"/>
      <c r="HFZ57" s="687"/>
      <c r="HGA57" s="687"/>
      <c r="HGB57" s="687"/>
      <c r="HGC57" s="687"/>
      <c r="HGD57" s="687"/>
      <c r="HGE57" s="687"/>
      <c r="HGF57" s="687"/>
      <c r="HGG57" s="687"/>
      <c r="HGH57" s="687"/>
      <c r="HGI57" s="687"/>
      <c r="HGJ57" s="687"/>
      <c r="HGK57" s="687"/>
      <c r="HGL57" s="687"/>
      <c r="HGM57" s="687"/>
      <c r="HGN57" s="687"/>
      <c r="HGO57" s="687"/>
      <c r="HGP57" s="687"/>
      <c r="HGQ57" s="687"/>
      <c r="HGR57" s="687"/>
      <c r="HGS57" s="687"/>
      <c r="HGT57" s="687"/>
      <c r="HGU57" s="687"/>
      <c r="HGV57" s="687"/>
      <c r="HGW57" s="687"/>
      <c r="HGX57" s="687"/>
      <c r="HGY57" s="687"/>
      <c r="HGZ57" s="687"/>
      <c r="HHA57" s="687"/>
      <c r="HHB57" s="687"/>
      <c r="HHC57" s="687"/>
      <c r="HHD57" s="687"/>
      <c r="HHE57" s="687"/>
      <c r="HHF57" s="687"/>
      <c r="HHG57" s="687"/>
      <c r="HHH57" s="687"/>
      <c r="HHI57" s="687"/>
      <c r="HHJ57" s="687"/>
      <c r="HHK57" s="687"/>
      <c r="HHL57" s="687"/>
      <c r="HHM57" s="687"/>
      <c r="HHN57" s="687"/>
      <c r="HHO57" s="687"/>
      <c r="HHP57" s="687"/>
      <c r="HHQ57" s="687"/>
      <c r="HHR57" s="687"/>
      <c r="HHS57" s="687"/>
      <c r="HHT57" s="687"/>
      <c r="HHU57" s="687"/>
      <c r="HHV57" s="687"/>
      <c r="HHW57" s="687"/>
      <c r="HHX57" s="687"/>
      <c r="HHY57" s="687"/>
      <c r="HHZ57" s="687"/>
      <c r="HIA57" s="687"/>
      <c r="HIB57" s="687"/>
      <c r="HIC57" s="687"/>
      <c r="HID57" s="687"/>
      <c r="HIE57" s="687"/>
      <c r="HIF57" s="687"/>
      <c r="HIG57" s="687"/>
      <c r="HIH57" s="687"/>
      <c r="HII57" s="687"/>
      <c r="HIJ57" s="687"/>
      <c r="HIK57" s="687"/>
      <c r="HIL57" s="687"/>
      <c r="HIM57" s="687"/>
      <c r="HIN57" s="687"/>
      <c r="HIO57" s="687"/>
      <c r="HIP57" s="687"/>
      <c r="HIQ57" s="687"/>
      <c r="HIR57" s="687"/>
      <c r="HIS57" s="687"/>
      <c r="HIT57" s="687"/>
      <c r="HIU57" s="687"/>
      <c r="HIV57" s="687"/>
      <c r="HIW57" s="687"/>
      <c r="HIX57" s="687"/>
      <c r="HIY57" s="687"/>
      <c r="HIZ57" s="687"/>
      <c r="HJA57" s="687"/>
      <c r="HJB57" s="687"/>
      <c r="HJC57" s="687"/>
      <c r="HJD57" s="687"/>
      <c r="HJE57" s="687"/>
      <c r="HJF57" s="687"/>
      <c r="HJG57" s="687"/>
      <c r="HJH57" s="687"/>
      <c r="HJI57" s="687"/>
      <c r="HJJ57" s="687"/>
      <c r="HJK57" s="687"/>
      <c r="HJL57" s="687"/>
      <c r="HJM57" s="687"/>
      <c r="HJN57" s="687"/>
      <c r="HJO57" s="687"/>
      <c r="HJP57" s="687"/>
      <c r="HJQ57" s="687"/>
      <c r="HJR57" s="687"/>
      <c r="HJS57" s="687"/>
      <c r="HJT57" s="687"/>
      <c r="HJU57" s="687"/>
      <c r="HJV57" s="687"/>
      <c r="HJW57" s="687"/>
      <c r="HJX57" s="687"/>
      <c r="HJY57" s="687"/>
      <c r="HJZ57" s="687"/>
      <c r="HKA57" s="687"/>
      <c r="HKB57" s="687"/>
      <c r="HKC57" s="687"/>
      <c r="HKD57" s="687"/>
      <c r="HKE57" s="687"/>
      <c r="HKF57" s="687"/>
      <c r="HKG57" s="687"/>
      <c r="HKH57" s="687"/>
      <c r="HKI57" s="687"/>
      <c r="HKJ57" s="687"/>
      <c r="HKK57" s="687"/>
      <c r="HKL57" s="687"/>
      <c r="HKM57" s="687"/>
      <c r="HKN57" s="687"/>
      <c r="HKO57" s="687"/>
      <c r="HKP57" s="687"/>
      <c r="HKQ57" s="687"/>
      <c r="HKR57" s="687"/>
      <c r="HKS57" s="687"/>
      <c r="HKT57" s="687"/>
      <c r="HKU57" s="687"/>
      <c r="HKV57" s="687"/>
      <c r="HKW57" s="687"/>
      <c r="HKX57" s="687"/>
      <c r="HKY57" s="687"/>
      <c r="HKZ57" s="687"/>
      <c r="HLA57" s="687"/>
      <c r="HLB57" s="687"/>
      <c r="HLC57" s="687"/>
      <c r="HLD57" s="687"/>
      <c r="HLE57" s="687"/>
      <c r="HLF57" s="687"/>
      <c r="HLG57" s="687"/>
      <c r="HLH57" s="687"/>
      <c r="HLI57" s="687"/>
      <c r="HLJ57" s="687"/>
      <c r="HLK57" s="687"/>
      <c r="HLL57" s="687"/>
      <c r="HLM57" s="687"/>
      <c r="HLN57" s="687"/>
      <c r="HLO57" s="687"/>
      <c r="HLP57" s="687"/>
      <c r="HLQ57" s="687"/>
      <c r="HLR57" s="687"/>
      <c r="HLS57" s="687"/>
      <c r="HLT57" s="687"/>
      <c r="HLU57" s="687"/>
      <c r="HLV57" s="687"/>
      <c r="HLW57" s="687"/>
      <c r="HLX57" s="687"/>
      <c r="HLY57" s="687"/>
      <c r="HLZ57" s="687"/>
      <c r="HMA57" s="687"/>
      <c r="HMB57" s="687"/>
      <c r="HMC57" s="687"/>
      <c r="HMD57" s="687"/>
      <c r="HME57" s="687"/>
      <c r="HMF57" s="687"/>
      <c r="HMG57" s="687"/>
      <c r="HMH57" s="687"/>
      <c r="HMI57" s="687"/>
      <c r="HMJ57" s="687"/>
      <c r="HMK57" s="687"/>
      <c r="HML57" s="687"/>
      <c r="HMM57" s="687"/>
      <c r="HMN57" s="687"/>
      <c r="HMO57" s="687"/>
      <c r="HMP57" s="687"/>
      <c r="HMQ57" s="687"/>
      <c r="HMR57" s="687"/>
      <c r="HMS57" s="687"/>
      <c r="HMT57" s="687"/>
      <c r="HMU57" s="687"/>
      <c r="HMV57" s="687"/>
      <c r="HMW57" s="687"/>
      <c r="HMX57" s="687"/>
      <c r="HMY57" s="687"/>
      <c r="HMZ57" s="687"/>
      <c r="HNA57" s="687"/>
      <c r="HNB57" s="687"/>
      <c r="HNC57" s="687"/>
      <c r="HND57" s="687"/>
      <c r="HNE57" s="687"/>
      <c r="HNF57" s="687"/>
      <c r="HNG57" s="687"/>
      <c r="HNH57" s="687"/>
      <c r="HNI57" s="687"/>
      <c r="HNJ57" s="687"/>
      <c r="HNK57" s="687"/>
      <c r="HNL57" s="687"/>
      <c r="HNM57" s="687"/>
      <c r="HNN57" s="687"/>
      <c r="HNO57" s="687"/>
      <c r="HNP57" s="687"/>
      <c r="HNQ57" s="687"/>
      <c r="HNR57" s="687"/>
      <c r="HNS57" s="687"/>
      <c r="HNT57" s="687"/>
      <c r="HNU57" s="687"/>
      <c r="HNV57" s="687"/>
      <c r="HNW57" s="687"/>
      <c r="HNX57" s="687"/>
      <c r="HNY57" s="687"/>
      <c r="HNZ57" s="687"/>
      <c r="HOA57" s="687"/>
      <c r="HOB57" s="687"/>
      <c r="HOC57" s="687"/>
      <c r="HOD57" s="687"/>
      <c r="HOE57" s="687"/>
      <c r="HOF57" s="687"/>
      <c r="HOG57" s="687"/>
      <c r="HOH57" s="687"/>
      <c r="HOI57" s="687"/>
      <c r="HOJ57" s="687"/>
      <c r="HOK57" s="687"/>
      <c r="HOL57" s="687"/>
      <c r="HOM57" s="687"/>
      <c r="HON57" s="687"/>
      <c r="HOO57" s="687"/>
      <c r="HOP57" s="687"/>
      <c r="HOQ57" s="687"/>
      <c r="HOR57" s="687"/>
      <c r="HOS57" s="687"/>
      <c r="HOT57" s="687"/>
      <c r="HOU57" s="687"/>
      <c r="HOV57" s="687"/>
      <c r="HOW57" s="687"/>
      <c r="HOX57" s="687"/>
      <c r="HOY57" s="687"/>
      <c r="HOZ57" s="687"/>
      <c r="HPA57" s="687"/>
      <c r="HPB57" s="687"/>
      <c r="HPC57" s="687"/>
      <c r="HPD57" s="687"/>
      <c r="HPE57" s="687"/>
      <c r="HPF57" s="687"/>
      <c r="HPG57" s="687"/>
      <c r="HPH57" s="687"/>
      <c r="HPI57" s="687"/>
      <c r="HPJ57" s="687"/>
      <c r="HPK57" s="687"/>
      <c r="HPL57" s="687"/>
      <c r="HPM57" s="687"/>
      <c r="HPN57" s="687"/>
      <c r="HPO57" s="687"/>
      <c r="HPP57" s="687"/>
      <c r="HPQ57" s="687"/>
      <c r="HPR57" s="687"/>
      <c r="HPS57" s="687"/>
      <c r="HPT57" s="687"/>
      <c r="HPU57" s="687"/>
      <c r="HPV57" s="687"/>
      <c r="HPW57" s="687"/>
      <c r="HPX57" s="687"/>
      <c r="HPY57" s="687"/>
      <c r="HPZ57" s="687"/>
      <c r="HQA57" s="687"/>
      <c r="HQB57" s="687"/>
      <c r="HQC57" s="687"/>
      <c r="HQD57" s="687"/>
      <c r="HQE57" s="687"/>
      <c r="HQF57" s="687"/>
      <c r="HQG57" s="687"/>
      <c r="HQH57" s="687"/>
      <c r="HQI57" s="687"/>
      <c r="HQJ57" s="687"/>
      <c r="HQK57" s="687"/>
      <c r="HQL57" s="687"/>
      <c r="HQM57" s="687"/>
      <c r="HQN57" s="687"/>
      <c r="HQO57" s="687"/>
      <c r="HQP57" s="687"/>
      <c r="HQQ57" s="687"/>
      <c r="HQR57" s="687"/>
      <c r="HQS57" s="687"/>
      <c r="HQT57" s="687"/>
      <c r="HQU57" s="687"/>
      <c r="HQV57" s="687"/>
      <c r="HQW57" s="687"/>
      <c r="HQX57" s="687"/>
      <c r="HQY57" s="687"/>
      <c r="HQZ57" s="687"/>
      <c r="HRA57" s="687"/>
      <c r="HRB57" s="687"/>
      <c r="HRC57" s="687"/>
      <c r="HRD57" s="687"/>
      <c r="HRE57" s="687"/>
      <c r="HRF57" s="687"/>
      <c r="HRG57" s="687"/>
      <c r="HRH57" s="687"/>
      <c r="HRI57" s="687"/>
      <c r="HRJ57" s="687"/>
      <c r="HRK57" s="687"/>
      <c r="HRL57" s="687"/>
      <c r="HRM57" s="687"/>
      <c r="HRN57" s="687"/>
      <c r="HRO57" s="687"/>
      <c r="HRP57" s="687"/>
      <c r="HRQ57" s="687"/>
      <c r="HRR57" s="687"/>
      <c r="HRS57" s="687"/>
      <c r="HRT57" s="687"/>
      <c r="HRU57" s="687"/>
      <c r="HRV57" s="687"/>
      <c r="HRW57" s="687"/>
      <c r="HRX57" s="687"/>
      <c r="HRY57" s="687"/>
      <c r="HRZ57" s="687"/>
      <c r="HSA57" s="687"/>
      <c r="HSB57" s="687"/>
      <c r="HSC57" s="687"/>
      <c r="HSD57" s="687"/>
      <c r="HSE57" s="687"/>
      <c r="HSF57" s="687"/>
      <c r="HSG57" s="687"/>
      <c r="HSH57" s="687"/>
      <c r="HSI57" s="687"/>
      <c r="HSJ57" s="687"/>
      <c r="HSK57" s="687"/>
      <c r="HSL57" s="687"/>
      <c r="HSM57" s="687"/>
      <c r="HSN57" s="687"/>
      <c r="HSO57" s="687"/>
      <c r="HSP57" s="687"/>
      <c r="HSQ57" s="687"/>
      <c r="HSR57" s="687"/>
      <c r="HSS57" s="687"/>
      <c r="HST57" s="687"/>
      <c r="HSU57" s="687"/>
      <c r="HSV57" s="687"/>
      <c r="HSW57" s="687"/>
      <c r="HSX57" s="687"/>
      <c r="HSY57" s="687"/>
      <c r="HSZ57" s="687"/>
      <c r="HTA57" s="687"/>
      <c r="HTB57" s="687"/>
      <c r="HTC57" s="687"/>
      <c r="HTD57" s="687"/>
      <c r="HTE57" s="687"/>
      <c r="HTF57" s="687"/>
      <c r="HTG57" s="687"/>
      <c r="HTH57" s="687"/>
      <c r="HTI57" s="687"/>
      <c r="HTJ57" s="687"/>
      <c r="HTK57" s="687"/>
      <c r="HTL57" s="687"/>
      <c r="HTM57" s="687"/>
      <c r="HTN57" s="687"/>
      <c r="HTO57" s="687"/>
      <c r="HTP57" s="687"/>
      <c r="HTQ57" s="687"/>
      <c r="HTR57" s="687"/>
      <c r="HTS57" s="687"/>
      <c r="HTT57" s="687"/>
      <c r="HTU57" s="687"/>
      <c r="HTV57" s="687"/>
      <c r="HTW57" s="687"/>
      <c r="HTX57" s="687"/>
      <c r="HTY57" s="687"/>
      <c r="HTZ57" s="687"/>
      <c r="HUA57" s="687"/>
      <c r="HUB57" s="687"/>
      <c r="HUC57" s="687"/>
      <c r="HUD57" s="687"/>
      <c r="HUE57" s="687"/>
      <c r="HUF57" s="687"/>
      <c r="HUG57" s="687"/>
      <c r="HUH57" s="687"/>
      <c r="HUI57" s="687"/>
      <c r="HUJ57" s="687"/>
      <c r="HUK57" s="687"/>
      <c r="HUL57" s="687"/>
      <c r="HUM57" s="687"/>
      <c r="HUN57" s="687"/>
      <c r="HUO57" s="687"/>
      <c r="HUP57" s="687"/>
      <c r="HUQ57" s="687"/>
      <c r="HUR57" s="687"/>
      <c r="HUS57" s="687"/>
      <c r="HUT57" s="687"/>
      <c r="HUU57" s="687"/>
      <c r="HUV57" s="687"/>
      <c r="HUW57" s="687"/>
      <c r="HUX57" s="687"/>
      <c r="HUY57" s="687"/>
      <c r="HUZ57" s="687"/>
      <c r="HVA57" s="687"/>
      <c r="HVB57" s="687"/>
      <c r="HVC57" s="687"/>
      <c r="HVD57" s="687"/>
      <c r="HVE57" s="687"/>
      <c r="HVF57" s="687"/>
      <c r="HVG57" s="687"/>
      <c r="HVH57" s="687"/>
      <c r="HVI57" s="687"/>
      <c r="HVJ57" s="687"/>
      <c r="HVK57" s="687"/>
      <c r="HVL57" s="687"/>
      <c r="HVM57" s="687"/>
      <c r="HVN57" s="687"/>
      <c r="HVO57" s="687"/>
      <c r="HVP57" s="687"/>
      <c r="HVQ57" s="687"/>
      <c r="HVR57" s="687"/>
      <c r="HVS57" s="687"/>
      <c r="HVT57" s="687"/>
      <c r="HVU57" s="687"/>
      <c r="HVV57" s="687"/>
      <c r="HVW57" s="687"/>
      <c r="HVX57" s="687"/>
      <c r="HVY57" s="687"/>
      <c r="HVZ57" s="687"/>
      <c r="HWA57" s="687"/>
      <c r="HWB57" s="687"/>
      <c r="HWC57" s="687"/>
      <c r="HWD57" s="687"/>
      <c r="HWE57" s="687"/>
      <c r="HWF57" s="687"/>
      <c r="HWG57" s="687"/>
      <c r="HWH57" s="687"/>
      <c r="HWI57" s="687"/>
      <c r="HWJ57" s="687"/>
      <c r="HWK57" s="687"/>
      <c r="HWL57" s="687"/>
      <c r="HWM57" s="687"/>
      <c r="HWN57" s="687"/>
      <c r="HWO57" s="687"/>
      <c r="HWP57" s="687"/>
      <c r="HWQ57" s="687"/>
      <c r="HWR57" s="687"/>
      <c r="HWS57" s="687"/>
      <c r="HWT57" s="687"/>
      <c r="HWU57" s="687"/>
      <c r="HWV57" s="687"/>
      <c r="HWW57" s="687"/>
      <c r="HWX57" s="687"/>
      <c r="HWY57" s="687"/>
      <c r="HWZ57" s="687"/>
      <c r="HXA57" s="687"/>
      <c r="HXB57" s="687"/>
      <c r="HXC57" s="687"/>
      <c r="HXD57" s="687"/>
      <c r="HXE57" s="687"/>
      <c r="HXF57" s="687"/>
      <c r="HXG57" s="687"/>
      <c r="HXH57" s="687"/>
      <c r="HXI57" s="687"/>
      <c r="HXJ57" s="687"/>
      <c r="HXK57" s="687"/>
      <c r="HXL57" s="687"/>
      <c r="HXM57" s="687"/>
      <c r="HXN57" s="687"/>
      <c r="HXO57" s="687"/>
      <c r="HXP57" s="687"/>
      <c r="HXQ57" s="687"/>
      <c r="HXR57" s="687"/>
      <c r="HXS57" s="687"/>
      <c r="HXT57" s="687"/>
      <c r="HXU57" s="687"/>
      <c r="HXV57" s="687"/>
      <c r="HXW57" s="687"/>
      <c r="HXX57" s="687"/>
      <c r="HXY57" s="687"/>
      <c r="HXZ57" s="687"/>
      <c r="HYA57" s="687"/>
      <c r="HYB57" s="687"/>
      <c r="HYC57" s="687"/>
      <c r="HYD57" s="687"/>
      <c r="HYE57" s="687"/>
      <c r="HYF57" s="687"/>
      <c r="HYG57" s="687"/>
      <c r="HYH57" s="687"/>
      <c r="HYI57" s="687"/>
      <c r="HYJ57" s="687"/>
      <c r="HYK57" s="687"/>
      <c r="HYL57" s="687"/>
      <c r="HYM57" s="687"/>
      <c r="HYN57" s="687"/>
      <c r="HYO57" s="687"/>
      <c r="HYP57" s="687"/>
      <c r="HYQ57" s="687"/>
      <c r="HYR57" s="687"/>
      <c r="HYS57" s="687"/>
      <c r="HYT57" s="687"/>
      <c r="HYU57" s="687"/>
      <c r="HYV57" s="687"/>
      <c r="HYW57" s="687"/>
      <c r="HYX57" s="687"/>
      <c r="HYY57" s="687"/>
      <c r="HYZ57" s="687"/>
      <c r="HZA57" s="687"/>
      <c r="HZB57" s="687"/>
      <c r="HZC57" s="687"/>
      <c r="HZD57" s="687"/>
      <c r="HZE57" s="687"/>
      <c r="HZF57" s="687"/>
      <c r="HZG57" s="687"/>
      <c r="HZH57" s="687"/>
      <c r="HZI57" s="687"/>
      <c r="HZJ57" s="687"/>
      <c r="HZK57" s="687"/>
      <c r="HZL57" s="687"/>
      <c r="HZM57" s="687"/>
      <c r="HZN57" s="687"/>
      <c r="HZO57" s="687"/>
      <c r="HZP57" s="687"/>
      <c r="HZQ57" s="687"/>
      <c r="HZR57" s="687"/>
      <c r="HZS57" s="687"/>
      <c r="HZT57" s="687"/>
      <c r="HZU57" s="687"/>
      <c r="HZV57" s="687"/>
      <c r="HZW57" s="687"/>
      <c r="HZX57" s="687"/>
      <c r="HZY57" s="687"/>
      <c r="HZZ57" s="687"/>
      <c r="IAA57" s="687"/>
      <c r="IAB57" s="687"/>
      <c r="IAC57" s="687"/>
      <c r="IAD57" s="687"/>
      <c r="IAE57" s="687"/>
      <c r="IAF57" s="687"/>
      <c r="IAG57" s="687"/>
      <c r="IAH57" s="687"/>
      <c r="IAI57" s="687"/>
      <c r="IAJ57" s="687"/>
      <c r="IAK57" s="687"/>
      <c r="IAL57" s="687"/>
      <c r="IAM57" s="687"/>
      <c r="IAN57" s="687"/>
      <c r="IAO57" s="687"/>
      <c r="IAP57" s="687"/>
      <c r="IAQ57" s="687"/>
      <c r="IAR57" s="687"/>
      <c r="IAS57" s="687"/>
      <c r="IAT57" s="687"/>
      <c r="IAU57" s="687"/>
      <c r="IAV57" s="687"/>
      <c r="IAW57" s="687"/>
      <c r="IAX57" s="687"/>
      <c r="IAY57" s="687"/>
      <c r="IAZ57" s="687"/>
      <c r="IBA57" s="687"/>
      <c r="IBB57" s="687"/>
      <c r="IBC57" s="687"/>
      <c r="IBD57" s="687"/>
      <c r="IBE57" s="687"/>
      <c r="IBF57" s="687"/>
      <c r="IBG57" s="687"/>
      <c r="IBH57" s="687"/>
      <c r="IBI57" s="687"/>
      <c r="IBJ57" s="687"/>
      <c r="IBK57" s="687"/>
      <c r="IBL57" s="687"/>
      <c r="IBM57" s="687"/>
      <c r="IBN57" s="687"/>
      <c r="IBO57" s="687"/>
      <c r="IBP57" s="687"/>
      <c r="IBQ57" s="687"/>
      <c r="IBR57" s="687"/>
      <c r="IBS57" s="687"/>
      <c r="IBT57" s="687"/>
      <c r="IBU57" s="687"/>
      <c r="IBV57" s="687"/>
      <c r="IBW57" s="687"/>
      <c r="IBX57" s="687"/>
      <c r="IBY57" s="687"/>
      <c r="IBZ57" s="687"/>
      <c r="ICA57" s="687"/>
      <c r="ICB57" s="687"/>
      <c r="ICC57" s="687"/>
      <c r="ICD57" s="687"/>
      <c r="ICE57" s="687"/>
      <c r="ICF57" s="687"/>
      <c r="ICG57" s="687"/>
      <c r="ICH57" s="687"/>
      <c r="ICI57" s="687"/>
      <c r="ICJ57" s="687"/>
      <c r="ICK57" s="687"/>
      <c r="ICL57" s="687"/>
      <c r="ICM57" s="687"/>
      <c r="ICN57" s="687"/>
      <c r="ICO57" s="687"/>
      <c r="ICP57" s="687"/>
      <c r="ICQ57" s="687"/>
      <c r="ICR57" s="687"/>
      <c r="ICS57" s="687"/>
      <c r="ICT57" s="687"/>
      <c r="ICU57" s="687"/>
      <c r="ICV57" s="687"/>
      <c r="ICW57" s="687"/>
      <c r="ICX57" s="687"/>
      <c r="ICY57" s="687"/>
      <c r="ICZ57" s="687"/>
      <c r="IDA57" s="687"/>
      <c r="IDB57" s="687"/>
      <c r="IDC57" s="687"/>
      <c r="IDD57" s="687"/>
      <c r="IDE57" s="687"/>
      <c r="IDF57" s="687"/>
      <c r="IDG57" s="687"/>
      <c r="IDH57" s="687"/>
      <c r="IDI57" s="687"/>
      <c r="IDJ57" s="687"/>
      <c r="IDK57" s="687"/>
      <c r="IDL57" s="687"/>
      <c r="IDM57" s="687"/>
      <c r="IDN57" s="687"/>
      <c r="IDO57" s="687"/>
      <c r="IDP57" s="687"/>
      <c r="IDQ57" s="687"/>
      <c r="IDR57" s="687"/>
      <c r="IDS57" s="687"/>
      <c r="IDT57" s="687"/>
      <c r="IDU57" s="687"/>
      <c r="IDV57" s="687"/>
      <c r="IDW57" s="687"/>
      <c r="IDX57" s="687"/>
      <c r="IDY57" s="687"/>
      <c r="IDZ57" s="687"/>
      <c r="IEA57" s="687"/>
      <c r="IEB57" s="687"/>
      <c r="IEC57" s="687"/>
      <c r="IED57" s="687"/>
      <c r="IEE57" s="687"/>
      <c r="IEF57" s="687"/>
      <c r="IEG57" s="687"/>
      <c r="IEH57" s="687"/>
      <c r="IEI57" s="687"/>
      <c r="IEJ57" s="687"/>
      <c r="IEK57" s="687"/>
      <c r="IEL57" s="687"/>
      <c r="IEM57" s="687"/>
      <c r="IEN57" s="687"/>
      <c r="IEO57" s="687"/>
      <c r="IEP57" s="687"/>
      <c r="IEQ57" s="687"/>
      <c r="IER57" s="687"/>
      <c r="IES57" s="687"/>
      <c r="IET57" s="687"/>
      <c r="IEU57" s="687"/>
      <c r="IEV57" s="687"/>
      <c r="IEW57" s="687"/>
      <c r="IEX57" s="687"/>
      <c r="IEY57" s="687"/>
      <c r="IEZ57" s="687"/>
      <c r="IFA57" s="687"/>
      <c r="IFB57" s="687"/>
      <c r="IFC57" s="687"/>
      <c r="IFD57" s="687"/>
      <c r="IFE57" s="687"/>
      <c r="IFF57" s="687"/>
      <c r="IFG57" s="687"/>
      <c r="IFH57" s="687"/>
      <c r="IFI57" s="687"/>
      <c r="IFJ57" s="687"/>
      <c r="IFK57" s="687"/>
      <c r="IFL57" s="687"/>
      <c r="IFM57" s="687"/>
      <c r="IFN57" s="687"/>
      <c r="IFO57" s="687"/>
      <c r="IFP57" s="687"/>
      <c r="IFQ57" s="687"/>
      <c r="IFR57" s="687"/>
      <c r="IFS57" s="687"/>
      <c r="IFT57" s="687"/>
      <c r="IFU57" s="687"/>
      <c r="IFV57" s="687"/>
      <c r="IFW57" s="687"/>
      <c r="IFX57" s="687"/>
      <c r="IFY57" s="687"/>
      <c r="IFZ57" s="687"/>
      <c r="IGA57" s="687"/>
      <c r="IGB57" s="687"/>
      <c r="IGC57" s="687"/>
      <c r="IGD57" s="687"/>
      <c r="IGE57" s="687"/>
      <c r="IGF57" s="687"/>
      <c r="IGG57" s="687"/>
      <c r="IGH57" s="687"/>
      <c r="IGI57" s="687"/>
      <c r="IGJ57" s="687"/>
      <c r="IGK57" s="687"/>
      <c r="IGL57" s="687"/>
      <c r="IGM57" s="687"/>
      <c r="IGN57" s="687"/>
      <c r="IGO57" s="687"/>
      <c r="IGP57" s="687"/>
      <c r="IGQ57" s="687"/>
      <c r="IGR57" s="687"/>
      <c r="IGS57" s="687"/>
      <c r="IGT57" s="687"/>
      <c r="IGU57" s="687"/>
      <c r="IGV57" s="687"/>
      <c r="IGW57" s="687"/>
      <c r="IGX57" s="687"/>
      <c r="IGY57" s="687"/>
      <c r="IGZ57" s="687"/>
      <c r="IHA57" s="687"/>
      <c r="IHB57" s="687"/>
      <c r="IHC57" s="687"/>
      <c r="IHD57" s="687"/>
      <c r="IHE57" s="687"/>
      <c r="IHF57" s="687"/>
      <c r="IHG57" s="687"/>
      <c r="IHH57" s="687"/>
      <c r="IHI57" s="687"/>
      <c r="IHJ57" s="687"/>
      <c r="IHK57" s="687"/>
      <c r="IHL57" s="687"/>
      <c r="IHM57" s="687"/>
      <c r="IHN57" s="687"/>
      <c r="IHO57" s="687"/>
      <c r="IHP57" s="687"/>
      <c r="IHQ57" s="687"/>
      <c r="IHR57" s="687"/>
      <c r="IHS57" s="687"/>
      <c r="IHT57" s="687"/>
      <c r="IHU57" s="687"/>
      <c r="IHV57" s="687"/>
      <c r="IHW57" s="687"/>
      <c r="IHX57" s="687"/>
      <c r="IHY57" s="687"/>
      <c r="IHZ57" s="687"/>
      <c r="IIA57" s="687"/>
      <c r="IIB57" s="687"/>
      <c r="IIC57" s="687"/>
      <c r="IID57" s="687"/>
      <c r="IIE57" s="687"/>
      <c r="IIF57" s="687"/>
      <c r="IIG57" s="687"/>
      <c r="IIH57" s="687"/>
      <c r="III57" s="687"/>
      <c r="IIJ57" s="687"/>
      <c r="IIK57" s="687"/>
      <c r="IIL57" s="687"/>
      <c r="IIM57" s="687"/>
      <c r="IIN57" s="687"/>
      <c r="IIO57" s="687"/>
      <c r="IIP57" s="687"/>
      <c r="IIQ57" s="687"/>
      <c r="IIR57" s="687"/>
      <c r="IIS57" s="687"/>
      <c r="IIT57" s="687"/>
      <c r="IIU57" s="687"/>
      <c r="IIV57" s="687"/>
      <c r="IIW57" s="687"/>
      <c r="IIX57" s="687"/>
      <c r="IIY57" s="687"/>
      <c r="IIZ57" s="687"/>
      <c r="IJA57" s="687"/>
      <c r="IJB57" s="687"/>
      <c r="IJC57" s="687"/>
      <c r="IJD57" s="687"/>
      <c r="IJE57" s="687"/>
      <c r="IJF57" s="687"/>
      <c r="IJG57" s="687"/>
      <c r="IJH57" s="687"/>
      <c r="IJI57" s="687"/>
      <c r="IJJ57" s="687"/>
      <c r="IJK57" s="687"/>
      <c r="IJL57" s="687"/>
      <c r="IJM57" s="687"/>
      <c r="IJN57" s="687"/>
      <c r="IJO57" s="687"/>
      <c r="IJP57" s="687"/>
      <c r="IJQ57" s="687"/>
      <c r="IJR57" s="687"/>
      <c r="IJS57" s="687"/>
      <c r="IJT57" s="687"/>
      <c r="IJU57" s="687"/>
      <c r="IJV57" s="687"/>
      <c r="IJW57" s="687"/>
      <c r="IJX57" s="687"/>
      <c r="IJY57" s="687"/>
      <c r="IJZ57" s="687"/>
      <c r="IKA57" s="687"/>
      <c r="IKB57" s="687"/>
      <c r="IKC57" s="687"/>
      <c r="IKD57" s="687"/>
      <c r="IKE57" s="687"/>
      <c r="IKF57" s="687"/>
      <c r="IKG57" s="687"/>
      <c r="IKH57" s="687"/>
      <c r="IKI57" s="687"/>
      <c r="IKJ57" s="687"/>
      <c r="IKK57" s="687"/>
      <c r="IKL57" s="687"/>
      <c r="IKM57" s="687"/>
      <c r="IKN57" s="687"/>
      <c r="IKO57" s="687"/>
      <c r="IKP57" s="687"/>
      <c r="IKQ57" s="687"/>
      <c r="IKR57" s="687"/>
      <c r="IKS57" s="687"/>
      <c r="IKT57" s="687"/>
      <c r="IKU57" s="687"/>
      <c r="IKV57" s="687"/>
      <c r="IKW57" s="687"/>
      <c r="IKX57" s="687"/>
      <c r="IKY57" s="687"/>
      <c r="IKZ57" s="687"/>
      <c r="ILA57" s="687"/>
      <c r="ILB57" s="687"/>
      <c r="ILC57" s="687"/>
      <c r="ILD57" s="687"/>
      <c r="ILE57" s="687"/>
      <c r="ILF57" s="687"/>
      <c r="ILG57" s="687"/>
      <c r="ILH57" s="687"/>
      <c r="ILI57" s="687"/>
      <c r="ILJ57" s="687"/>
      <c r="ILK57" s="687"/>
      <c r="ILL57" s="687"/>
      <c r="ILM57" s="687"/>
      <c r="ILN57" s="687"/>
      <c r="ILO57" s="687"/>
      <c r="ILP57" s="687"/>
      <c r="ILQ57" s="687"/>
      <c r="ILR57" s="687"/>
      <c r="ILS57" s="687"/>
      <c r="ILT57" s="687"/>
      <c r="ILU57" s="687"/>
      <c r="ILV57" s="687"/>
      <c r="ILW57" s="687"/>
      <c r="ILX57" s="687"/>
      <c r="ILY57" s="687"/>
      <c r="ILZ57" s="687"/>
      <c r="IMA57" s="687"/>
      <c r="IMB57" s="687"/>
      <c r="IMC57" s="687"/>
      <c r="IMD57" s="687"/>
      <c r="IME57" s="687"/>
      <c r="IMF57" s="687"/>
      <c r="IMG57" s="687"/>
      <c r="IMH57" s="687"/>
      <c r="IMI57" s="687"/>
      <c r="IMJ57" s="687"/>
      <c r="IMK57" s="687"/>
      <c r="IML57" s="687"/>
      <c r="IMM57" s="687"/>
      <c r="IMN57" s="687"/>
      <c r="IMO57" s="687"/>
      <c r="IMP57" s="687"/>
      <c r="IMQ57" s="687"/>
      <c r="IMR57" s="687"/>
      <c r="IMS57" s="687"/>
      <c r="IMT57" s="687"/>
      <c r="IMU57" s="687"/>
      <c r="IMV57" s="687"/>
      <c r="IMW57" s="687"/>
      <c r="IMX57" s="687"/>
      <c r="IMY57" s="687"/>
      <c r="IMZ57" s="687"/>
      <c r="INA57" s="687"/>
      <c r="INB57" s="687"/>
      <c r="INC57" s="687"/>
      <c r="IND57" s="687"/>
      <c r="INE57" s="687"/>
      <c r="INF57" s="687"/>
      <c r="ING57" s="687"/>
      <c r="INH57" s="687"/>
      <c r="INI57" s="687"/>
      <c r="INJ57" s="687"/>
      <c r="INK57" s="687"/>
      <c r="INL57" s="687"/>
      <c r="INM57" s="687"/>
      <c r="INN57" s="687"/>
      <c r="INO57" s="687"/>
      <c r="INP57" s="687"/>
      <c r="INQ57" s="687"/>
      <c r="INR57" s="687"/>
      <c r="INS57" s="687"/>
      <c r="INT57" s="687"/>
      <c r="INU57" s="687"/>
      <c r="INV57" s="687"/>
      <c r="INW57" s="687"/>
      <c r="INX57" s="687"/>
      <c r="INY57" s="687"/>
      <c r="INZ57" s="687"/>
      <c r="IOA57" s="687"/>
      <c r="IOB57" s="687"/>
      <c r="IOC57" s="687"/>
      <c r="IOD57" s="687"/>
      <c r="IOE57" s="687"/>
      <c r="IOF57" s="687"/>
      <c r="IOG57" s="687"/>
      <c r="IOH57" s="687"/>
      <c r="IOI57" s="687"/>
      <c r="IOJ57" s="687"/>
      <c r="IOK57" s="687"/>
      <c r="IOL57" s="687"/>
      <c r="IOM57" s="687"/>
      <c r="ION57" s="687"/>
      <c r="IOO57" s="687"/>
      <c r="IOP57" s="687"/>
      <c r="IOQ57" s="687"/>
      <c r="IOR57" s="687"/>
      <c r="IOS57" s="687"/>
      <c r="IOT57" s="687"/>
      <c r="IOU57" s="687"/>
      <c r="IOV57" s="687"/>
      <c r="IOW57" s="687"/>
      <c r="IOX57" s="687"/>
      <c r="IOY57" s="687"/>
      <c r="IOZ57" s="687"/>
      <c r="IPA57" s="687"/>
      <c r="IPB57" s="687"/>
      <c r="IPC57" s="687"/>
      <c r="IPD57" s="687"/>
      <c r="IPE57" s="687"/>
      <c r="IPF57" s="687"/>
      <c r="IPG57" s="687"/>
      <c r="IPH57" s="687"/>
      <c r="IPI57" s="687"/>
      <c r="IPJ57" s="687"/>
      <c r="IPK57" s="687"/>
      <c r="IPL57" s="687"/>
      <c r="IPM57" s="687"/>
      <c r="IPN57" s="687"/>
      <c r="IPO57" s="687"/>
      <c r="IPP57" s="687"/>
      <c r="IPQ57" s="687"/>
      <c r="IPR57" s="687"/>
      <c r="IPS57" s="687"/>
      <c r="IPT57" s="687"/>
      <c r="IPU57" s="687"/>
      <c r="IPV57" s="687"/>
      <c r="IPW57" s="687"/>
      <c r="IPX57" s="687"/>
      <c r="IPY57" s="687"/>
      <c r="IPZ57" s="687"/>
      <c r="IQA57" s="687"/>
      <c r="IQB57" s="687"/>
      <c r="IQC57" s="687"/>
      <c r="IQD57" s="687"/>
      <c r="IQE57" s="687"/>
      <c r="IQF57" s="687"/>
      <c r="IQG57" s="687"/>
      <c r="IQH57" s="687"/>
      <c r="IQI57" s="687"/>
      <c r="IQJ57" s="687"/>
      <c r="IQK57" s="687"/>
      <c r="IQL57" s="687"/>
      <c r="IQM57" s="687"/>
      <c r="IQN57" s="687"/>
      <c r="IQO57" s="687"/>
      <c r="IQP57" s="687"/>
      <c r="IQQ57" s="687"/>
      <c r="IQR57" s="687"/>
      <c r="IQS57" s="687"/>
      <c r="IQT57" s="687"/>
      <c r="IQU57" s="687"/>
      <c r="IQV57" s="687"/>
      <c r="IQW57" s="687"/>
      <c r="IQX57" s="687"/>
      <c r="IQY57" s="687"/>
      <c r="IQZ57" s="687"/>
      <c r="IRA57" s="687"/>
      <c r="IRB57" s="687"/>
      <c r="IRC57" s="687"/>
      <c r="IRD57" s="687"/>
      <c r="IRE57" s="687"/>
      <c r="IRF57" s="687"/>
      <c r="IRG57" s="687"/>
      <c r="IRH57" s="687"/>
      <c r="IRI57" s="687"/>
      <c r="IRJ57" s="687"/>
      <c r="IRK57" s="687"/>
      <c r="IRL57" s="687"/>
      <c r="IRM57" s="687"/>
      <c r="IRN57" s="687"/>
      <c r="IRO57" s="687"/>
      <c r="IRP57" s="687"/>
      <c r="IRQ57" s="687"/>
      <c r="IRR57" s="687"/>
      <c r="IRS57" s="687"/>
      <c r="IRT57" s="687"/>
      <c r="IRU57" s="687"/>
      <c r="IRV57" s="687"/>
      <c r="IRW57" s="687"/>
      <c r="IRX57" s="687"/>
      <c r="IRY57" s="687"/>
      <c r="IRZ57" s="687"/>
      <c r="ISA57" s="687"/>
      <c r="ISB57" s="687"/>
      <c r="ISC57" s="687"/>
      <c r="ISD57" s="687"/>
      <c r="ISE57" s="687"/>
      <c r="ISF57" s="687"/>
      <c r="ISG57" s="687"/>
      <c r="ISH57" s="687"/>
      <c r="ISI57" s="687"/>
      <c r="ISJ57" s="687"/>
      <c r="ISK57" s="687"/>
      <c r="ISL57" s="687"/>
      <c r="ISM57" s="687"/>
      <c r="ISN57" s="687"/>
      <c r="ISO57" s="687"/>
      <c r="ISP57" s="687"/>
      <c r="ISQ57" s="687"/>
      <c r="ISR57" s="687"/>
      <c r="ISS57" s="687"/>
      <c r="IST57" s="687"/>
      <c r="ISU57" s="687"/>
      <c r="ISV57" s="687"/>
      <c r="ISW57" s="687"/>
      <c r="ISX57" s="687"/>
      <c r="ISY57" s="687"/>
      <c r="ISZ57" s="687"/>
      <c r="ITA57" s="687"/>
      <c r="ITB57" s="687"/>
      <c r="ITC57" s="687"/>
      <c r="ITD57" s="687"/>
      <c r="ITE57" s="687"/>
      <c r="ITF57" s="687"/>
      <c r="ITG57" s="687"/>
      <c r="ITH57" s="687"/>
      <c r="ITI57" s="687"/>
      <c r="ITJ57" s="687"/>
      <c r="ITK57" s="687"/>
      <c r="ITL57" s="687"/>
      <c r="ITM57" s="687"/>
      <c r="ITN57" s="687"/>
      <c r="ITO57" s="687"/>
      <c r="ITP57" s="687"/>
      <c r="ITQ57" s="687"/>
      <c r="ITR57" s="687"/>
      <c r="ITS57" s="687"/>
      <c r="ITT57" s="687"/>
      <c r="ITU57" s="687"/>
      <c r="ITV57" s="687"/>
      <c r="ITW57" s="687"/>
      <c r="ITX57" s="687"/>
      <c r="ITY57" s="687"/>
      <c r="ITZ57" s="687"/>
      <c r="IUA57" s="687"/>
      <c r="IUB57" s="687"/>
      <c r="IUC57" s="687"/>
      <c r="IUD57" s="687"/>
      <c r="IUE57" s="687"/>
      <c r="IUF57" s="687"/>
      <c r="IUG57" s="687"/>
      <c r="IUH57" s="687"/>
      <c r="IUI57" s="687"/>
      <c r="IUJ57" s="687"/>
      <c r="IUK57" s="687"/>
      <c r="IUL57" s="687"/>
      <c r="IUM57" s="687"/>
      <c r="IUN57" s="687"/>
      <c r="IUO57" s="687"/>
      <c r="IUP57" s="687"/>
      <c r="IUQ57" s="687"/>
      <c r="IUR57" s="687"/>
      <c r="IUS57" s="687"/>
      <c r="IUT57" s="687"/>
      <c r="IUU57" s="687"/>
      <c r="IUV57" s="687"/>
      <c r="IUW57" s="687"/>
      <c r="IUX57" s="687"/>
      <c r="IUY57" s="687"/>
      <c r="IUZ57" s="687"/>
      <c r="IVA57" s="687"/>
      <c r="IVB57" s="687"/>
      <c r="IVC57" s="687"/>
      <c r="IVD57" s="687"/>
      <c r="IVE57" s="687"/>
      <c r="IVF57" s="687"/>
      <c r="IVG57" s="687"/>
      <c r="IVH57" s="687"/>
      <c r="IVI57" s="687"/>
      <c r="IVJ57" s="687"/>
      <c r="IVK57" s="687"/>
      <c r="IVL57" s="687"/>
      <c r="IVM57" s="687"/>
      <c r="IVN57" s="687"/>
      <c r="IVO57" s="687"/>
      <c r="IVP57" s="687"/>
      <c r="IVQ57" s="687"/>
      <c r="IVR57" s="687"/>
      <c r="IVS57" s="687"/>
      <c r="IVT57" s="687"/>
      <c r="IVU57" s="687"/>
      <c r="IVV57" s="687"/>
      <c r="IVW57" s="687"/>
      <c r="IVX57" s="687"/>
      <c r="IVY57" s="687"/>
      <c r="IVZ57" s="687"/>
      <c r="IWA57" s="687"/>
      <c r="IWB57" s="687"/>
      <c r="IWC57" s="687"/>
      <c r="IWD57" s="687"/>
      <c r="IWE57" s="687"/>
      <c r="IWF57" s="687"/>
      <c r="IWG57" s="687"/>
      <c r="IWH57" s="687"/>
      <c r="IWI57" s="687"/>
      <c r="IWJ57" s="687"/>
      <c r="IWK57" s="687"/>
      <c r="IWL57" s="687"/>
      <c r="IWM57" s="687"/>
      <c r="IWN57" s="687"/>
      <c r="IWO57" s="687"/>
      <c r="IWP57" s="687"/>
      <c r="IWQ57" s="687"/>
      <c r="IWR57" s="687"/>
      <c r="IWS57" s="687"/>
      <c r="IWT57" s="687"/>
      <c r="IWU57" s="687"/>
      <c r="IWV57" s="687"/>
      <c r="IWW57" s="687"/>
      <c r="IWX57" s="687"/>
      <c r="IWY57" s="687"/>
      <c r="IWZ57" s="687"/>
      <c r="IXA57" s="687"/>
      <c r="IXB57" s="687"/>
      <c r="IXC57" s="687"/>
      <c r="IXD57" s="687"/>
      <c r="IXE57" s="687"/>
      <c r="IXF57" s="687"/>
      <c r="IXG57" s="687"/>
      <c r="IXH57" s="687"/>
      <c r="IXI57" s="687"/>
      <c r="IXJ57" s="687"/>
      <c r="IXK57" s="687"/>
      <c r="IXL57" s="687"/>
      <c r="IXM57" s="687"/>
      <c r="IXN57" s="687"/>
      <c r="IXO57" s="687"/>
      <c r="IXP57" s="687"/>
      <c r="IXQ57" s="687"/>
      <c r="IXR57" s="687"/>
      <c r="IXS57" s="687"/>
      <c r="IXT57" s="687"/>
      <c r="IXU57" s="687"/>
      <c r="IXV57" s="687"/>
      <c r="IXW57" s="687"/>
      <c r="IXX57" s="687"/>
      <c r="IXY57" s="687"/>
      <c r="IXZ57" s="687"/>
      <c r="IYA57" s="687"/>
      <c r="IYB57" s="687"/>
      <c r="IYC57" s="687"/>
      <c r="IYD57" s="687"/>
      <c r="IYE57" s="687"/>
      <c r="IYF57" s="687"/>
      <c r="IYG57" s="687"/>
      <c r="IYH57" s="687"/>
      <c r="IYI57" s="687"/>
      <c r="IYJ57" s="687"/>
      <c r="IYK57" s="687"/>
      <c r="IYL57" s="687"/>
      <c r="IYM57" s="687"/>
      <c r="IYN57" s="687"/>
      <c r="IYO57" s="687"/>
      <c r="IYP57" s="687"/>
      <c r="IYQ57" s="687"/>
      <c r="IYR57" s="687"/>
      <c r="IYS57" s="687"/>
      <c r="IYT57" s="687"/>
      <c r="IYU57" s="687"/>
      <c r="IYV57" s="687"/>
      <c r="IYW57" s="687"/>
      <c r="IYX57" s="687"/>
      <c r="IYY57" s="687"/>
      <c r="IYZ57" s="687"/>
      <c r="IZA57" s="687"/>
      <c r="IZB57" s="687"/>
      <c r="IZC57" s="687"/>
      <c r="IZD57" s="687"/>
      <c r="IZE57" s="687"/>
      <c r="IZF57" s="687"/>
      <c r="IZG57" s="687"/>
      <c r="IZH57" s="687"/>
      <c r="IZI57" s="687"/>
      <c r="IZJ57" s="687"/>
      <c r="IZK57" s="687"/>
      <c r="IZL57" s="687"/>
      <c r="IZM57" s="687"/>
      <c r="IZN57" s="687"/>
      <c r="IZO57" s="687"/>
      <c r="IZP57" s="687"/>
      <c r="IZQ57" s="687"/>
      <c r="IZR57" s="687"/>
      <c r="IZS57" s="687"/>
      <c r="IZT57" s="687"/>
      <c r="IZU57" s="687"/>
      <c r="IZV57" s="687"/>
      <c r="IZW57" s="687"/>
      <c r="IZX57" s="687"/>
      <c r="IZY57" s="687"/>
      <c r="IZZ57" s="687"/>
      <c r="JAA57" s="687"/>
      <c r="JAB57" s="687"/>
      <c r="JAC57" s="687"/>
      <c r="JAD57" s="687"/>
      <c r="JAE57" s="687"/>
      <c r="JAF57" s="687"/>
      <c r="JAG57" s="687"/>
      <c r="JAH57" s="687"/>
      <c r="JAI57" s="687"/>
      <c r="JAJ57" s="687"/>
      <c r="JAK57" s="687"/>
      <c r="JAL57" s="687"/>
      <c r="JAM57" s="687"/>
      <c r="JAN57" s="687"/>
      <c r="JAO57" s="687"/>
      <c r="JAP57" s="687"/>
      <c r="JAQ57" s="687"/>
      <c r="JAR57" s="687"/>
      <c r="JAS57" s="687"/>
      <c r="JAT57" s="687"/>
      <c r="JAU57" s="687"/>
      <c r="JAV57" s="687"/>
      <c r="JAW57" s="687"/>
      <c r="JAX57" s="687"/>
      <c r="JAY57" s="687"/>
      <c r="JAZ57" s="687"/>
      <c r="JBA57" s="687"/>
      <c r="JBB57" s="687"/>
      <c r="JBC57" s="687"/>
      <c r="JBD57" s="687"/>
      <c r="JBE57" s="687"/>
      <c r="JBF57" s="687"/>
      <c r="JBG57" s="687"/>
      <c r="JBH57" s="687"/>
      <c r="JBI57" s="687"/>
      <c r="JBJ57" s="687"/>
      <c r="JBK57" s="687"/>
      <c r="JBL57" s="687"/>
      <c r="JBM57" s="687"/>
      <c r="JBN57" s="687"/>
      <c r="JBO57" s="687"/>
      <c r="JBP57" s="687"/>
      <c r="JBQ57" s="687"/>
      <c r="JBR57" s="687"/>
      <c r="JBS57" s="687"/>
      <c r="JBT57" s="687"/>
      <c r="JBU57" s="687"/>
      <c r="JBV57" s="687"/>
      <c r="JBW57" s="687"/>
      <c r="JBX57" s="687"/>
      <c r="JBY57" s="687"/>
      <c r="JBZ57" s="687"/>
      <c r="JCA57" s="687"/>
      <c r="JCB57" s="687"/>
      <c r="JCC57" s="687"/>
      <c r="JCD57" s="687"/>
      <c r="JCE57" s="687"/>
      <c r="JCF57" s="687"/>
      <c r="JCG57" s="687"/>
      <c r="JCH57" s="687"/>
      <c r="JCI57" s="687"/>
      <c r="JCJ57" s="687"/>
      <c r="JCK57" s="687"/>
      <c r="JCL57" s="687"/>
      <c r="JCM57" s="687"/>
      <c r="JCN57" s="687"/>
      <c r="JCO57" s="687"/>
      <c r="JCP57" s="687"/>
      <c r="JCQ57" s="687"/>
      <c r="JCR57" s="687"/>
      <c r="JCS57" s="687"/>
      <c r="JCT57" s="687"/>
      <c r="JCU57" s="687"/>
      <c r="JCV57" s="687"/>
      <c r="JCW57" s="687"/>
      <c r="JCX57" s="687"/>
      <c r="JCY57" s="687"/>
      <c r="JCZ57" s="687"/>
      <c r="JDA57" s="687"/>
      <c r="JDB57" s="687"/>
      <c r="JDC57" s="687"/>
      <c r="JDD57" s="687"/>
      <c r="JDE57" s="687"/>
      <c r="JDF57" s="687"/>
      <c r="JDG57" s="687"/>
      <c r="JDH57" s="687"/>
      <c r="JDI57" s="687"/>
      <c r="JDJ57" s="687"/>
      <c r="JDK57" s="687"/>
      <c r="JDL57" s="687"/>
      <c r="JDM57" s="687"/>
      <c r="JDN57" s="687"/>
      <c r="JDO57" s="687"/>
      <c r="JDP57" s="687"/>
      <c r="JDQ57" s="687"/>
      <c r="JDR57" s="687"/>
      <c r="JDS57" s="687"/>
      <c r="JDT57" s="687"/>
      <c r="JDU57" s="687"/>
      <c r="JDV57" s="687"/>
      <c r="JDW57" s="687"/>
      <c r="JDX57" s="687"/>
      <c r="JDY57" s="687"/>
      <c r="JDZ57" s="687"/>
      <c r="JEA57" s="687"/>
      <c r="JEB57" s="687"/>
      <c r="JEC57" s="687"/>
      <c r="JED57" s="687"/>
      <c r="JEE57" s="687"/>
      <c r="JEF57" s="687"/>
      <c r="JEG57" s="687"/>
      <c r="JEH57" s="687"/>
      <c r="JEI57" s="687"/>
      <c r="JEJ57" s="687"/>
      <c r="JEK57" s="687"/>
      <c r="JEL57" s="687"/>
      <c r="JEM57" s="687"/>
      <c r="JEN57" s="687"/>
      <c r="JEO57" s="687"/>
      <c r="JEP57" s="687"/>
      <c r="JEQ57" s="687"/>
      <c r="JER57" s="687"/>
      <c r="JES57" s="687"/>
      <c r="JET57" s="687"/>
      <c r="JEU57" s="687"/>
      <c r="JEV57" s="687"/>
      <c r="JEW57" s="687"/>
      <c r="JEX57" s="687"/>
      <c r="JEY57" s="687"/>
      <c r="JEZ57" s="687"/>
      <c r="JFA57" s="687"/>
      <c r="JFB57" s="687"/>
      <c r="JFC57" s="687"/>
      <c r="JFD57" s="687"/>
      <c r="JFE57" s="687"/>
      <c r="JFF57" s="687"/>
      <c r="JFG57" s="687"/>
      <c r="JFH57" s="687"/>
      <c r="JFI57" s="687"/>
      <c r="JFJ57" s="687"/>
      <c r="JFK57" s="687"/>
      <c r="JFL57" s="687"/>
      <c r="JFM57" s="687"/>
      <c r="JFN57" s="687"/>
      <c r="JFO57" s="687"/>
      <c r="JFP57" s="687"/>
      <c r="JFQ57" s="687"/>
      <c r="JFR57" s="687"/>
      <c r="JFS57" s="687"/>
      <c r="JFT57" s="687"/>
      <c r="JFU57" s="687"/>
      <c r="JFV57" s="687"/>
      <c r="JFW57" s="687"/>
      <c r="JFX57" s="687"/>
      <c r="JFY57" s="687"/>
      <c r="JFZ57" s="687"/>
      <c r="JGA57" s="687"/>
      <c r="JGB57" s="687"/>
      <c r="JGC57" s="687"/>
      <c r="JGD57" s="687"/>
      <c r="JGE57" s="687"/>
      <c r="JGF57" s="687"/>
      <c r="JGG57" s="687"/>
      <c r="JGH57" s="687"/>
      <c r="JGI57" s="687"/>
      <c r="JGJ57" s="687"/>
      <c r="JGK57" s="687"/>
      <c r="JGL57" s="687"/>
      <c r="JGM57" s="687"/>
      <c r="JGN57" s="687"/>
      <c r="JGO57" s="687"/>
      <c r="JGP57" s="687"/>
      <c r="JGQ57" s="687"/>
      <c r="JGR57" s="687"/>
      <c r="JGS57" s="687"/>
      <c r="JGT57" s="687"/>
      <c r="JGU57" s="687"/>
      <c r="JGV57" s="687"/>
      <c r="JGW57" s="687"/>
      <c r="JGX57" s="687"/>
      <c r="JGY57" s="687"/>
      <c r="JGZ57" s="687"/>
      <c r="JHA57" s="687"/>
      <c r="JHB57" s="687"/>
      <c r="JHC57" s="687"/>
      <c r="JHD57" s="687"/>
      <c r="JHE57" s="687"/>
      <c r="JHF57" s="687"/>
      <c r="JHG57" s="687"/>
      <c r="JHH57" s="687"/>
      <c r="JHI57" s="687"/>
      <c r="JHJ57" s="687"/>
      <c r="JHK57" s="687"/>
      <c r="JHL57" s="687"/>
      <c r="JHM57" s="687"/>
      <c r="JHN57" s="687"/>
      <c r="JHO57" s="687"/>
      <c r="JHP57" s="687"/>
      <c r="JHQ57" s="687"/>
      <c r="JHR57" s="687"/>
      <c r="JHS57" s="687"/>
      <c r="JHT57" s="687"/>
      <c r="JHU57" s="687"/>
      <c r="JHV57" s="687"/>
      <c r="JHW57" s="687"/>
      <c r="JHX57" s="687"/>
      <c r="JHY57" s="687"/>
      <c r="JHZ57" s="687"/>
      <c r="JIA57" s="687"/>
      <c r="JIB57" s="687"/>
      <c r="JIC57" s="687"/>
      <c r="JID57" s="687"/>
      <c r="JIE57" s="687"/>
      <c r="JIF57" s="687"/>
      <c r="JIG57" s="687"/>
      <c r="JIH57" s="687"/>
      <c r="JII57" s="687"/>
      <c r="JIJ57" s="687"/>
      <c r="JIK57" s="687"/>
      <c r="JIL57" s="687"/>
      <c r="JIM57" s="687"/>
      <c r="JIN57" s="687"/>
      <c r="JIO57" s="687"/>
      <c r="JIP57" s="687"/>
      <c r="JIQ57" s="687"/>
      <c r="JIR57" s="687"/>
      <c r="JIS57" s="687"/>
      <c r="JIT57" s="687"/>
      <c r="JIU57" s="687"/>
      <c r="JIV57" s="687"/>
      <c r="JIW57" s="687"/>
      <c r="JIX57" s="687"/>
      <c r="JIY57" s="687"/>
      <c r="JIZ57" s="687"/>
      <c r="JJA57" s="687"/>
      <c r="JJB57" s="687"/>
      <c r="JJC57" s="687"/>
      <c r="JJD57" s="687"/>
      <c r="JJE57" s="687"/>
      <c r="JJF57" s="687"/>
      <c r="JJG57" s="687"/>
      <c r="JJH57" s="687"/>
      <c r="JJI57" s="687"/>
      <c r="JJJ57" s="687"/>
      <c r="JJK57" s="687"/>
      <c r="JJL57" s="687"/>
      <c r="JJM57" s="687"/>
      <c r="JJN57" s="687"/>
      <c r="JJO57" s="687"/>
      <c r="JJP57" s="687"/>
      <c r="JJQ57" s="687"/>
      <c r="JJR57" s="687"/>
      <c r="JJS57" s="687"/>
      <c r="JJT57" s="687"/>
      <c r="JJU57" s="687"/>
      <c r="JJV57" s="687"/>
      <c r="JJW57" s="687"/>
      <c r="JJX57" s="687"/>
      <c r="JJY57" s="687"/>
      <c r="JJZ57" s="687"/>
      <c r="JKA57" s="687"/>
      <c r="JKB57" s="687"/>
      <c r="JKC57" s="687"/>
      <c r="JKD57" s="687"/>
      <c r="JKE57" s="687"/>
      <c r="JKF57" s="687"/>
      <c r="JKG57" s="687"/>
      <c r="JKH57" s="687"/>
      <c r="JKI57" s="687"/>
      <c r="JKJ57" s="687"/>
      <c r="JKK57" s="687"/>
      <c r="JKL57" s="687"/>
      <c r="JKM57" s="687"/>
      <c r="JKN57" s="687"/>
      <c r="JKO57" s="687"/>
      <c r="JKP57" s="687"/>
      <c r="JKQ57" s="687"/>
      <c r="JKR57" s="687"/>
      <c r="JKS57" s="687"/>
      <c r="JKT57" s="687"/>
      <c r="JKU57" s="687"/>
      <c r="JKV57" s="687"/>
      <c r="JKW57" s="687"/>
      <c r="JKX57" s="687"/>
      <c r="JKY57" s="687"/>
      <c r="JKZ57" s="687"/>
      <c r="JLA57" s="687"/>
      <c r="JLB57" s="687"/>
      <c r="JLC57" s="687"/>
      <c r="JLD57" s="687"/>
      <c r="JLE57" s="687"/>
      <c r="JLF57" s="687"/>
      <c r="JLG57" s="687"/>
      <c r="JLH57" s="687"/>
      <c r="JLI57" s="687"/>
      <c r="JLJ57" s="687"/>
      <c r="JLK57" s="687"/>
      <c r="JLL57" s="687"/>
      <c r="JLM57" s="687"/>
      <c r="JLN57" s="687"/>
      <c r="JLO57" s="687"/>
      <c r="JLP57" s="687"/>
      <c r="JLQ57" s="687"/>
      <c r="JLR57" s="687"/>
      <c r="JLS57" s="687"/>
      <c r="JLT57" s="687"/>
      <c r="JLU57" s="687"/>
      <c r="JLV57" s="687"/>
      <c r="JLW57" s="687"/>
      <c r="JLX57" s="687"/>
      <c r="JLY57" s="687"/>
      <c r="JLZ57" s="687"/>
      <c r="JMA57" s="687"/>
      <c r="JMB57" s="687"/>
      <c r="JMC57" s="687"/>
      <c r="JMD57" s="687"/>
      <c r="JME57" s="687"/>
      <c r="JMF57" s="687"/>
      <c r="JMG57" s="687"/>
      <c r="JMH57" s="687"/>
      <c r="JMI57" s="687"/>
      <c r="JMJ57" s="687"/>
      <c r="JMK57" s="687"/>
      <c r="JML57" s="687"/>
      <c r="JMM57" s="687"/>
      <c r="JMN57" s="687"/>
      <c r="JMO57" s="687"/>
      <c r="JMP57" s="687"/>
      <c r="JMQ57" s="687"/>
      <c r="JMR57" s="687"/>
      <c r="JMS57" s="687"/>
      <c r="JMT57" s="687"/>
      <c r="JMU57" s="687"/>
      <c r="JMV57" s="687"/>
      <c r="JMW57" s="687"/>
      <c r="JMX57" s="687"/>
      <c r="JMY57" s="687"/>
      <c r="JMZ57" s="687"/>
      <c r="JNA57" s="687"/>
      <c r="JNB57" s="687"/>
      <c r="JNC57" s="687"/>
      <c r="JND57" s="687"/>
      <c r="JNE57" s="687"/>
      <c r="JNF57" s="687"/>
      <c r="JNG57" s="687"/>
      <c r="JNH57" s="687"/>
      <c r="JNI57" s="687"/>
      <c r="JNJ57" s="687"/>
      <c r="JNK57" s="687"/>
      <c r="JNL57" s="687"/>
      <c r="JNM57" s="687"/>
      <c r="JNN57" s="687"/>
      <c r="JNO57" s="687"/>
      <c r="JNP57" s="687"/>
      <c r="JNQ57" s="687"/>
      <c r="JNR57" s="687"/>
      <c r="JNS57" s="687"/>
      <c r="JNT57" s="687"/>
      <c r="JNU57" s="687"/>
      <c r="JNV57" s="687"/>
      <c r="JNW57" s="687"/>
      <c r="JNX57" s="687"/>
      <c r="JNY57" s="687"/>
      <c r="JNZ57" s="687"/>
      <c r="JOA57" s="687"/>
      <c r="JOB57" s="687"/>
      <c r="JOC57" s="687"/>
      <c r="JOD57" s="687"/>
      <c r="JOE57" s="687"/>
      <c r="JOF57" s="687"/>
      <c r="JOG57" s="687"/>
      <c r="JOH57" s="687"/>
      <c r="JOI57" s="687"/>
      <c r="JOJ57" s="687"/>
      <c r="JOK57" s="687"/>
      <c r="JOL57" s="687"/>
      <c r="JOM57" s="687"/>
      <c r="JON57" s="687"/>
      <c r="JOO57" s="687"/>
      <c r="JOP57" s="687"/>
      <c r="JOQ57" s="687"/>
      <c r="JOR57" s="687"/>
      <c r="JOS57" s="687"/>
      <c r="JOT57" s="687"/>
      <c r="JOU57" s="687"/>
      <c r="JOV57" s="687"/>
      <c r="JOW57" s="687"/>
      <c r="JOX57" s="687"/>
      <c r="JOY57" s="687"/>
      <c r="JOZ57" s="687"/>
      <c r="JPA57" s="687"/>
      <c r="JPB57" s="687"/>
      <c r="JPC57" s="687"/>
      <c r="JPD57" s="687"/>
      <c r="JPE57" s="687"/>
      <c r="JPF57" s="687"/>
      <c r="JPG57" s="687"/>
      <c r="JPH57" s="687"/>
      <c r="JPI57" s="687"/>
      <c r="JPJ57" s="687"/>
      <c r="JPK57" s="687"/>
      <c r="JPL57" s="687"/>
      <c r="JPM57" s="687"/>
      <c r="JPN57" s="687"/>
      <c r="JPO57" s="687"/>
      <c r="JPP57" s="687"/>
      <c r="JPQ57" s="687"/>
      <c r="JPR57" s="687"/>
      <c r="JPS57" s="687"/>
      <c r="JPT57" s="687"/>
      <c r="JPU57" s="687"/>
      <c r="JPV57" s="687"/>
      <c r="JPW57" s="687"/>
      <c r="JPX57" s="687"/>
      <c r="JPY57" s="687"/>
      <c r="JPZ57" s="687"/>
      <c r="JQA57" s="687"/>
      <c r="JQB57" s="687"/>
      <c r="JQC57" s="687"/>
      <c r="JQD57" s="687"/>
      <c r="JQE57" s="687"/>
      <c r="JQF57" s="687"/>
      <c r="JQG57" s="687"/>
      <c r="JQH57" s="687"/>
      <c r="JQI57" s="687"/>
      <c r="JQJ57" s="687"/>
      <c r="JQK57" s="687"/>
      <c r="JQL57" s="687"/>
      <c r="JQM57" s="687"/>
      <c r="JQN57" s="687"/>
      <c r="JQO57" s="687"/>
      <c r="JQP57" s="687"/>
      <c r="JQQ57" s="687"/>
      <c r="JQR57" s="687"/>
      <c r="JQS57" s="687"/>
      <c r="JQT57" s="687"/>
      <c r="JQU57" s="687"/>
      <c r="JQV57" s="687"/>
      <c r="JQW57" s="687"/>
      <c r="JQX57" s="687"/>
      <c r="JQY57" s="687"/>
      <c r="JQZ57" s="687"/>
      <c r="JRA57" s="687"/>
      <c r="JRB57" s="687"/>
      <c r="JRC57" s="687"/>
      <c r="JRD57" s="687"/>
      <c r="JRE57" s="687"/>
      <c r="JRF57" s="687"/>
      <c r="JRG57" s="687"/>
      <c r="JRH57" s="687"/>
      <c r="JRI57" s="687"/>
      <c r="JRJ57" s="687"/>
      <c r="JRK57" s="687"/>
      <c r="JRL57" s="687"/>
      <c r="JRM57" s="687"/>
      <c r="JRN57" s="687"/>
      <c r="JRO57" s="687"/>
      <c r="JRP57" s="687"/>
      <c r="JRQ57" s="687"/>
      <c r="JRR57" s="687"/>
      <c r="JRS57" s="687"/>
      <c r="JRT57" s="687"/>
      <c r="JRU57" s="687"/>
      <c r="JRV57" s="687"/>
      <c r="JRW57" s="687"/>
      <c r="JRX57" s="687"/>
      <c r="JRY57" s="687"/>
      <c r="JRZ57" s="687"/>
      <c r="JSA57" s="687"/>
      <c r="JSB57" s="687"/>
      <c r="JSC57" s="687"/>
      <c r="JSD57" s="687"/>
      <c r="JSE57" s="687"/>
      <c r="JSF57" s="687"/>
      <c r="JSG57" s="687"/>
      <c r="JSH57" s="687"/>
      <c r="JSI57" s="687"/>
      <c r="JSJ57" s="687"/>
      <c r="JSK57" s="687"/>
      <c r="JSL57" s="687"/>
      <c r="JSM57" s="687"/>
      <c r="JSN57" s="687"/>
      <c r="JSO57" s="687"/>
      <c r="JSP57" s="687"/>
      <c r="JSQ57" s="687"/>
      <c r="JSR57" s="687"/>
      <c r="JSS57" s="687"/>
      <c r="JST57" s="687"/>
      <c r="JSU57" s="687"/>
      <c r="JSV57" s="687"/>
      <c r="JSW57" s="687"/>
      <c r="JSX57" s="687"/>
      <c r="JSY57" s="687"/>
      <c r="JSZ57" s="687"/>
      <c r="JTA57" s="687"/>
      <c r="JTB57" s="687"/>
      <c r="JTC57" s="687"/>
      <c r="JTD57" s="687"/>
      <c r="JTE57" s="687"/>
      <c r="JTF57" s="687"/>
      <c r="JTG57" s="687"/>
      <c r="JTH57" s="687"/>
      <c r="JTI57" s="687"/>
      <c r="JTJ57" s="687"/>
      <c r="JTK57" s="687"/>
      <c r="JTL57" s="687"/>
      <c r="JTM57" s="687"/>
      <c r="JTN57" s="687"/>
      <c r="JTO57" s="687"/>
      <c r="JTP57" s="687"/>
      <c r="JTQ57" s="687"/>
      <c r="JTR57" s="687"/>
      <c r="JTS57" s="687"/>
      <c r="JTT57" s="687"/>
      <c r="JTU57" s="687"/>
      <c r="JTV57" s="687"/>
      <c r="JTW57" s="687"/>
      <c r="JTX57" s="687"/>
      <c r="JTY57" s="687"/>
      <c r="JTZ57" s="687"/>
      <c r="JUA57" s="687"/>
      <c r="JUB57" s="687"/>
      <c r="JUC57" s="687"/>
      <c r="JUD57" s="687"/>
      <c r="JUE57" s="687"/>
      <c r="JUF57" s="687"/>
      <c r="JUG57" s="687"/>
      <c r="JUH57" s="687"/>
      <c r="JUI57" s="687"/>
      <c r="JUJ57" s="687"/>
      <c r="JUK57" s="687"/>
      <c r="JUL57" s="687"/>
      <c r="JUM57" s="687"/>
      <c r="JUN57" s="687"/>
      <c r="JUO57" s="687"/>
      <c r="JUP57" s="687"/>
      <c r="JUQ57" s="687"/>
      <c r="JUR57" s="687"/>
      <c r="JUS57" s="687"/>
      <c r="JUT57" s="687"/>
      <c r="JUU57" s="687"/>
      <c r="JUV57" s="687"/>
      <c r="JUW57" s="687"/>
      <c r="JUX57" s="687"/>
      <c r="JUY57" s="687"/>
      <c r="JUZ57" s="687"/>
      <c r="JVA57" s="687"/>
      <c r="JVB57" s="687"/>
      <c r="JVC57" s="687"/>
      <c r="JVD57" s="687"/>
      <c r="JVE57" s="687"/>
      <c r="JVF57" s="687"/>
      <c r="JVG57" s="687"/>
      <c r="JVH57" s="687"/>
      <c r="JVI57" s="687"/>
      <c r="JVJ57" s="687"/>
      <c r="JVK57" s="687"/>
      <c r="JVL57" s="687"/>
      <c r="JVM57" s="687"/>
      <c r="JVN57" s="687"/>
      <c r="JVO57" s="687"/>
      <c r="JVP57" s="687"/>
      <c r="JVQ57" s="687"/>
      <c r="JVR57" s="687"/>
      <c r="JVS57" s="687"/>
      <c r="JVT57" s="687"/>
      <c r="JVU57" s="687"/>
      <c r="JVV57" s="687"/>
      <c r="JVW57" s="687"/>
      <c r="JVX57" s="687"/>
      <c r="JVY57" s="687"/>
      <c r="JVZ57" s="687"/>
      <c r="JWA57" s="687"/>
      <c r="JWB57" s="687"/>
      <c r="JWC57" s="687"/>
      <c r="JWD57" s="687"/>
      <c r="JWE57" s="687"/>
      <c r="JWF57" s="687"/>
      <c r="JWG57" s="687"/>
      <c r="JWH57" s="687"/>
      <c r="JWI57" s="687"/>
      <c r="JWJ57" s="687"/>
      <c r="JWK57" s="687"/>
      <c r="JWL57" s="687"/>
      <c r="JWM57" s="687"/>
      <c r="JWN57" s="687"/>
      <c r="JWO57" s="687"/>
      <c r="JWP57" s="687"/>
      <c r="JWQ57" s="687"/>
      <c r="JWR57" s="687"/>
      <c r="JWS57" s="687"/>
      <c r="JWT57" s="687"/>
      <c r="JWU57" s="687"/>
      <c r="JWV57" s="687"/>
      <c r="JWW57" s="687"/>
      <c r="JWX57" s="687"/>
      <c r="JWY57" s="687"/>
      <c r="JWZ57" s="687"/>
      <c r="JXA57" s="687"/>
      <c r="JXB57" s="687"/>
      <c r="JXC57" s="687"/>
      <c r="JXD57" s="687"/>
      <c r="JXE57" s="687"/>
      <c r="JXF57" s="687"/>
      <c r="JXG57" s="687"/>
      <c r="JXH57" s="687"/>
      <c r="JXI57" s="687"/>
      <c r="JXJ57" s="687"/>
      <c r="JXK57" s="687"/>
      <c r="JXL57" s="687"/>
      <c r="JXM57" s="687"/>
      <c r="JXN57" s="687"/>
      <c r="JXO57" s="687"/>
      <c r="JXP57" s="687"/>
      <c r="JXQ57" s="687"/>
      <c r="JXR57" s="687"/>
      <c r="JXS57" s="687"/>
      <c r="JXT57" s="687"/>
      <c r="JXU57" s="687"/>
      <c r="JXV57" s="687"/>
      <c r="JXW57" s="687"/>
      <c r="JXX57" s="687"/>
      <c r="JXY57" s="687"/>
      <c r="JXZ57" s="687"/>
      <c r="JYA57" s="687"/>
      <c r="JYB57" s="687"/>
      <c r="JYC57" s="687"/>
      <c r="JYD57" s="687"/>
      <c r="JYE57" s="687"/>
      <c r="JYF57" s="687"/>
      <c r="JYG57" s="687"/>
      <c r="JYH57" s="687"/>
      <c r="JYI57" s="687"/>
      <c r="JYJ57" s="687"/>
      <c r="JYK57" s="687"/>
      <c r="JYL57" s="687"/>
      <c r="JYM57" s="687"/>
      <c r="JYN57" s="687"/>
      <c r="JYO57" s="687"/>
      <c r="JYP57" s="687"/>
      <c r="JYQ57" s="687"/>
      <c r="JYR57" s="687"/>
      <c r="JYS57" s="687"/>
      <c r="JYT57" s="687"/>
      <c r="JYU57" s="687"/>
      <c r="JYV57" s="687"/>
      <c r="JYW57" s="687"/>
      <c r="JYX57" s="687"/>
      <c r="JYY57" s="687"/>
      <c r="JYZ57" s="687"/>
      <c r="JZA57" s="687"/>
      <c r="JZB57" s="687"/>
      <c r="JZC57" s="687"/>
      <c r="JZD57" s="687"/>
      <c r="JZE57" s="687"/>
      <c r="JZF57" s="687"/>
      <c r="JZG57" s="687"/>
      <c r="JZH57" s="687"/>
      <c r="JZI57" s="687"/>
      <c r="JZJ57" s="687"/>
      <c r="JZK57" s="687"/>
      <c r="JZL57" s="687"/>
      <c r="JZM57" s="687"/>
      <c r="JZN57" s="687"/>
      <c r="JZO57" s="687"/>
      <c r="JZP57" s="687"/>
      <c r="JZQ57" s="687"/>
      <c r="JZR57" s="687"/>
      <c r="JZS57" s="687"/>
      <c r="JZT57" s="687"/>
      <c r="JZU57" s="687"/>
      <c r="JZV57" s="687"/>
      <c r="JZW57" s="687"/>
      <c r="JZX57" s="687"/>
      <c r="JZY57" s="687"/>
      <c r="JZZ57" s="687"/>
      <c r="KAA57" s="687"/>
      <c r="KAB57" s="687"/>
      <c r="KAC57" s="687"/>
      <c r="KAD57" s="687"/>
      <c r="KAE57" s="687"/>
      <c r="KAF57" s="687"/>
      <c r="KAG57" s="687"/>
      <c r="KAH57" s="687"/>
      <c r="KAI57" s="687"/>
      <c r="KAJ57" s="687"/>
      <c r="KAK57" s="687"/>
      <c r="KAL57" s="687"/>
      <c r="KAM57" s="687"/>
      <c r="KAN57" s="687"/>
      <c r="KAO57" s="687"/>
      <c r="KAP57" s="687"/>
      <c r="KAQ57" s="687"/>
      <c r="KAR57" s="687"/>
      <c r="KAS57" s="687"/>
      <c r="KAT57" s="687"/>
      <c r="KAU57" s="687"/>
      <c r="KAV57" s="687"/>
      <c r="KAW57" s="687"/>
      <c r="KAX57" s="687"/>
      <c r="KAY57" s="687"/>
      <c r="KAZ57" s="687"/>
      <c r="KBA57" s="687"/>
      <c r="KBB57" s="687"/>
      <c r="KBC57" s="687"/>
      <c r="KBD57" s="687"/>
      <c r="KBE57" s="687"/>
      <c r="KBF57" s="687"/>
      <c r="KBG57" s="687"/>
      <c r="KBH57" s="687"/>
      <c r="KBI57" s="687"/>
      <c r="KBJ57" s="687"/>
      <c r="KBK57" s="687"/>
      <c r="KBL57" s="687"/>
      <c r="KBM57" s="687"/>
      <c r="KBN57" s="687"/>
      <c r="KBO57" s="687"/>
      <c r="KBP57" s="687"/>
      <c r="KBQ57" s="687"/>
      <c r="KBR57" s="687"/>
      <c r="KBS57" s="687"/>
      <c r="KBT57" s="687"/>
      <c r="KBU57" s="687"/>
      <c r="KBV57" s="687"/>
      <c r="KBW57" s="687"/>
      <c r="KBX57" s="687"/>
      <c r="KBY57" s="687"/>
      <c r="KBZ57" s="687"/>
      <c r="KCA57" s="687"/>
      <c r="KCB57" s="687"/>
      <c r="KCC57" s="687"/>
      <c r="KCD57" s="687"/>
      <c r="KCE57" s="687"/>
      <c r="KCF57" s="687"/>
      <c r="KCG57" s="687"/>
      <c r="KCH57" s="687"/>
      <c r="KCI57" s="687"/>
      <c r="KCJ57" s="687"/>
      <c r="KCK57" s="687"/>
      <c r="KCL57" s="687"/>
      <c r="KCM57" s="687"/>
      <c r="KCN57" s="687"/>
      <c r="KCO57" s="687"/>
      <c r="KCP57" s="687"/>
      <c r="KCQ57" s="687"/>
      <c r="KCR57" s="687"/>
      <c r="KCS57" s="687"/>
      <c r="KCT57" s="687"/>
      <c r="KCU57" s="687"/>
      <c r="KCV57" s="687"/>
      <c r="KCW57" s="687"/>
      <c r="KCX57" s="687"/>
      <c r="KCY57" s="687"/>
      <c r="KCZ57" s="687"/>
      <c r="KDA57" s="687"/>
      <c r="KDB57" s="687"/>
      <c r="KDC57" s="687"/>
      <c r="KDD57" s="687"/>
      <c r="KDE57" s="687"/>
      <c r="KDF57" s="687"/>
      <c r="KDG57" s="687"/>
      <c r="KDH57" s="687"/>
      <c r="KDI57" s="687"/>
      <c r="KDJ57" s="687"/>
      <c r="KDK57" s="687"/>
      <c r="KDL57" s="687"/>
      <c r="KDM57" s="687"/>
      <c r="KDN57" s="687"/>
      <c r="KDO57" s="687"/>
      <c r="KDP57" s="687"/>
      <c r="KDQ57" s="687"/>
      <c r="KDR57" s="687"/>
      <c r="KDS57" s="687"/>
      <c r="KDT57" s="687"/>
      <c r="KDU57" s="687"/>
      <c r="KDV57" s="687"/>
      <c r="KDW57" s="687"/>
      <c r="KDX57" s="687"/>
      <c r="KDY57" s="687"/>
      <c r="KDZ57" s="687"/>
      <c r="KEA57" s="687"/>
      <c r="KEB57" s="687"/>
      <c r="KEC57" s="687"/>
      <c r="KED57" s="687"/>
      <c r="KEE57" s="687"/>
      <c r="KEF57" s="687"/>
      <c r="KEG57" s="687"/>
      <c r="KEH57" s="687"/>
      <c r="KEI57" s="687"/>
      <c r="KEJ57" s="687"/>
      <c r="KEK57" s="687"/>
      <c r="KEL57" s="687"/>
      <c r="KEM57" s="687"/>
      <c r="KEN57" s="687"/>
      <c r="KEO57" s="687"/>
      <c r="KEP57" s="687"/>
      <c r="KEQ57" s="687"/>
      <c r="KER57" s="687"/>
      <c r="KES57" s="687"/>
      <c r="KET57" s="687"/>
      <c r="KEU57" s="687"/>
      <c r="KEV57" s="687"/>
      <c r="KEW57" s="687"/>
      <c r="KEX57" s="687"/>
      <c r="KEY57" s="687"/>
      <c r="KEZ57" s="687"/>
      <c r="KFA57" s="687"/>
      <c r="KFB57" s="687"/>
      <c r="KFC57" s="687"/>
      <c r="KFD57" s="687"/>
      <c r="KFE57" s="687"/>
      <c r="KFF57" s="687"/>
      <c r="KFG57" s="687"/>
      <c r="KFH57" s="687"/>
      <c r="KFI57" s="687"/>
      <c r="KFJ57" s="687"/>
      <c r="KFK57" s="687"/>
      <c r="KFL57" s="687"/>
      <c r="KFM57" s="687"/>
      <c r="KFN57" s="687"/>
      <c r="KFO57" s="687"/>
      <c r="KFP57" s="687"/>
      <c r="KFQ57" s="687"/>
      <c r="KFR57" s="687"/>
      <c r="KFS57" s="687"/>
      <c r="KFT57" s="687"/>
      <c r="KFU57" s="687"/>
      <c r="KFV57" s="687"/>
      <c r="KFW57" s="687"/>
      <c r="KFX57" s="687"/>
      <c r="KFY57" s="687"/>
      <c r="KFZ57" s="687"/>
      <c r="KGA57" s="687"/>
      <c r="KGB57" s="687"/>
      <c r="KGC57" s="687"/>
      <c r="KGD57" s="687"/>
      <c r="KGE57" s="687"/>
      <c r="KGF57" s="687"/>
      <c r="KGG57" s="687"/>
      <c r="KGH57" s="687"/>
      <c r="KGI57" s="687"/>
      <c r="KGJ57" s="687"/>
      <c r="KGK57" s="687"/>
      <c r="KGL57" s="687"/>
      <c r="KGM57" s="687"/>
      <c r="KGN57" s="687"/>
      <c r="KGO57" s="687"/>
      <c r="KGP57" s="687"/>
      <c r="KGQ57" s="687"/>
      <c r="KGR57" s="687"/>
      <c r="KGS57" s="687"/>
      <c r="KGT57" s="687"/>
      <c r="KGU57" s="687"/>
      <c r="KGV57" s="687"/>
      <c r="KGW57" s="687"/>
      <c r="KGX57" s="687"/>
      <c r="KGY57" s="687"/>
      <c r="KGZ57" s="687"/>
      <c r="KHA57" s="687"/>
      <c r="KHB57" s="687"/>
      <c r="KHC57" s="687"/>
      <c r="KHD57" s="687"/>
      <c r="KHE57" s="687"/>
      <c r="KHF57" s="687"/>
      <c r="KHG57" s="687"/>
      <c r="KHH57" s="687"/>
      <c r="KHI57" s="687"/>
      <c r="KHJ57" s="687"/>
      <c r="KHK57" s="687"/>
      <c r="KHL57" s="687"/>
      <c r="KHM57" s="687"/>
      <c r="KHN57" s="687"/>
      <c r="KHO57" s="687"/>
      <c r="KHP57" s="687"/>
      <c r="KHQ57" s="687"/>
      <c r="KHR57" s="687"/>
      <c r="KHS57" s="687"/>
      <c r="KHT57" s="687"/>
      <c r="KHU57" s="687"/>
      <c r="KHV57" s="687"/>
      <c r="KHW57" s="687"/>
      <c r="KHX57" s="687"/>
      <c r="KHY57" s="687"/>
      <c r="KHZ57" s="687"/>
      <c r="KIA57" s="687"/>
      <c r="KIB57" s="687"/>
      <c r="KIC57" s="687"/>
      <c r="KID57" s="687"/>
      <c r="KIE57" s="687"/>
      <c r="KIF57" s="687"/>
      <c r="KIG57" s="687"/>
      <c r="KIH57" s="687"/>
      <c r="KII57" s="687"/>
      <c r="KIJ57" s="687"/>
      <c r="KIK57" s="687"/>
      <c r="KIL57" s="687"/>
      <c r="KIM57" s="687"/>
      <c r="KIN57" s="687"/>
      <c r="KIO57" s="687"/>
      <c r="KIP57" s="687"/>
      <c r="KIQ57" s="687"/>
      <c r="KIR57" s="687"/>
      <c r="KIS57" s="687"/>
      <c r="KIT57" s="687"/>
      <c r="KIU57" s="687"/>
      <c r="KIV57" s="687"/>
      <c r="KIW57" s="687"/>
      <c r="KIX57" s="687"/>
      <c r="KIY57" s="687"/>
      <c r="KIZ57" s="687"/>
      <c r="KJA57" s="687"/>
      <c r="KJB57" s="687"/>
      <c r="KJC57" s="687"/>
      <c r="KJD57" s="687"/>
      <c r="KJE57" s="687"/>
      <c r="KJF57" s="687"/>
      <c r="KJG57" s="687"/>
      <c r="KJH57" s="687"/>
      <c r="KJI57" s="687"/>
      <c r="KJJ57" s="687"/>
      <c r="KJK57" s="687"/>
      <c r="KJL57" s="687"/>
      <c r="KJM57" s="687"/>
      <c r="KJN57" s="687"/>
      <c r="KJO57" s="687"/>
      <c r="KJP57" s="687"/>
      <c r="KJQ57" s="687"/>
      <c r="KJR57" s="687"/>
      <c r="KJS57" s="687"/>
      <c r="KJT57" s="687"/>
      <c r="KJU57" s="687"/>
      <c r="KJV57" s="687"/>
      <c r="KJW57" s="687"/>
      <c r="KJX57" s="687"/>
      <c r="KJY57" s="687"/>
      <c r="KJZ57" s="687"/>
      <c r="KKA57" s="687"/>
      <c r="KKB57" s="687"/>
      <c r="KKC57" s="687"/>
      <c r="KKD57" s="687"/>
      <c r="KKE57" s="687"/>
      <c r="KKF57" s="687"/>
      <c r="KKG57" s="687"/>
      <c r="KKH57" s="687"/>
      <c r="KKI57" s="687"/>
      <c r="KKJ57" s="687"/>
      <c r="KKK57" s="687"/>
      <c r="KKL57" s="687"/>
      <c r="KKM57" s="687"/>
      <c r="KKN57" s="687"/>
      <c r="KKO57" s="687"/>
      <c r="KKP57" s="687"/>
      <c r="KKQ57" s="687"/>
      <c r="KKR57" s="687"/>
      <c r="KKS57" s="687"/>
      <c r="KKT57" s="687"/>
      <c r="KKU57" s="687"/>
      <c r="KKV57" s="687"/>
      <c r="KKW57" s="687"/>
      <c r="KKX57" s="687"/>
      <c r="KKY57" s="687"/>
      <c r="KKZ57" s="687"/>
      <c r="KLA57" s="687"/>
      <c r="KLB57" s="687"/>
      <c r="KLC57" s="687"/>
      <c r="KLD57" s="687"/>
      <c r="KLE57" s="687"/>
      <c r="KLF57" s="687"/>
      <c r="KLG57" s="687"/>
      <c r="KLH57" s="687"/>
      <c r="KLI57" s="687"/>
      <c r="KLJ57" s="687"/>
      <c r="KLK57" s="687"/>
      <c r="KLL57" s="687"/>
      <c r="KLM57" s="687"/>
      <c r="KLN57" s="687"/>
      <c r="KLO57" s="687"/>
      <c r="KLP57" s="687"/>
      <c r="KLQ57" s="687"/>
      <c r="KLR57" s="687"/>
      <c r="KLS57" s="687"/>
      <c r="KLT57" s="687"/>
      <c r="KLU57" s="687"/>
      <c r="KLV57" s="687"/>
      <c r="KLW57" s="687"/>
      <c r="KLX57" s="687"/>
      <c r="KLY57" s="687"/>
      <c r="KLZ57" s="687"/>
      <c r="KMA57" s="687"/>
      <c r="KMB57" s="687"/>
      <c r="KMC57" s="687"/>
      <c r="KMD57" s="687"/>
      <c r="KME57" s="687"/>
      <c r="KMF57" s="687"/>
      <c r="KMG57" s="687"/>
      <c r="KMH57" s="687"/>
      <c r="KMI57" s="687"/>
      <c r="KMJ57" s="687"/>
      <c r="KMK57" s="687"/>
      <c r="KML57" s="687"/>
      <c r="KMM57" s="687"/>
      <c r="KMN57" s="687"/>
      <c r="KMO57" s="687"/>
      <c r="KMP57" s="687"/>
      <c r="KMQ57" s="687"/>
      <c r="KMR57" s="687"/>
      <c r="KMS57" s="687"/>
      <c r="KMT57" s="687"/>
      <c r="KMU57" s="687"/>
      <c r="KMV57" s="687"/>
      <c r="KMW57" s="687"/>
      <c r="KMX57" s="687"/>
      <c r="KMY57" s="687"/>
      <c r="KMZ57" s="687"/>
      <c r="KNA57" s="687"/>
      <c r="KNB57" s="687"/>
      <c r="KNC57" s="687"/>
      <c r="KND57" s="687"/>
      <c r="KNE57" s="687"/>
      <c r="KNF57" s="687"/>
      <c r="KNG57" s="687"/>
      <c r="KNH57" s="687"/>
      <c r="KNI57" s="687"/>
      <c r="KNJ57" s="687"/>
      <c r="KNK57" s="687"/>
      <c r="KNL57" s="687"/>
      <c r="KNM57" s="687"/>
      <c r="KNN57" s="687"/>
      <c r="KNO57" s="687"/>
      <c r="KNP57" s="687"/>
      <c r="KNQ57" s="687"/>
      <c r="KNR57" s="687"/>
      <c r="KNS57" s="687"/>
      <c r="KNT57" s="687"/>
      <c r="KNU57" s="687"/>
      <c r="KNV57" s="687"/>
      <c r="KNW57" s="687"/>
      <c r="KNX57" s="687"/>
      <c r="KNY57" s="687"/>
      <c r="KNZ57" s="687"/>
      <c r="KOA57" s="687"/>
      <c r="KOB57" s="687"/>
      <c r="KOC57" s="687"/>
      <c r="KOD57" s="687"/>
      <c r="KOE57" s="687"/>
      <c r="KOF57" s="687"/>
      <c r="KOG57" s="687"/>
      <c r="KOH57" s="687"/>
      <c r="KOI57" s="687"/>
      <c r="KOJ57" s="687"/>
      <c r="KOK57" s="687"/>
      <c r="KOL57" s="687"/>
      <c r="KOM57" s="687"/>
      <c r="KON57" s="687"/>
      <c r="KOO57" s="687"/>
      <c r="KOP57" s="687"/>
      <c r="KOQ57" s="687"/>
      <c r="KOR57" s="687"/>
      <c r="KOS57" s="687"/>
      <c r="KOT57" s="687"/>
      <c r="KOU57" s="687"/>
      <c r="KOV57" s="687"/>
      <c r="KOW57" s="687"/>
      <c r="KOX57" s="687"/>
      <c r="KOY57" s="687"/>
      <c r="KOZ57" s="687"/>
      <c r="KPA57" s="687"/>
      <c r="KPB57" s="687"/>
      <c r="KPC57" s="687"/>
      <c r="KPD57" s="687"/>
      <c r="KPE57" s="687"/>
      <c r="KPF57" s="687"/>
      <c r="KPG57" s="687"/>
      <c r="KPH57" s="687"/>
      <c r="KPI57" s="687"/>
      <c r="KPJ57" s="687"/>
      <c r="KPK57" s="687"/>
      <c r="KPL57" s="687"/>
      <c r="KPM57" s="687"/>
      <c r="KPN57" s="687"/>
      <c r="KPO57" s="687"/>
      <c r="KPP57" s="687"/>
      <c r="KPQ57" s="687"/>
      <c r="KPR57" s="687"/>
      <c r="KPS57" s="687"/>
      <c r="KPT57" s="687"/>
      <c r="KPU57" s="687"/>
      <c r="KPV57" s="687"/>
      <c r="KPW57" s="687"/>
      <c r="KPX57" s="687"/>
      <c r="KPY57" s="687"/>
      <c r="KPZ57" s="687"/>
      <c r="KQA57" s="687"/>
      <c r="KQB57" s="687"/>
      <c r="KQC57" s="687"/>
      <c r="KQD57" s="687"/>
      <c r="KQE57" s="687"/>
      <c r="KQF57" s="687"/>
      <c r="KQG57" s="687"/>
      <c r="KQH57" s="687"/>
      <c r="KQI57" s="687"/>
      <c r="KQJ57" s="687"/>
      <c r="KQK57" s="687"/>
      <c r="KQL57" s="687"/>
      <c r="KQM57" s="687"/>
      <c r="KQN57" s="687"/>
      <c r="KQO57" s="687"/>
      <c r="KQP57" s="687"/>
      <c r="KQQ57" s="687"/>
      <c r="KQR57" s="687"/>
      <c r="KQS57" s="687"/>
      <c r="KQT57" s="687"/>
      <c r="KQU57" s="687"/>
      <c r="KQV57" s="687"/>
      <c r="KQW57" s="687"/>
      <c r="KQX57" s="687"/>
      <c r="KQY57" s="687"/>
      <c r="KQZ57" s="687"/>
      <c r="KRA57" s="687"/>
      <c r="KRB57" s="687"/>
      <c r="KRC57" s="687"/>
      <c r="KRD57" s="687"/>
      <c r="KRE57" s="687"/>
      <c r="KRF57" s="687"/>
      <c r="KRG57" s="687"/>
      <c r="KRH57" s="687"/>
      <c r="KRI57" s="687"/>
      <c r="KRJ57" s="687"/>
      <c r="KRK57" s="687"/>
      <c r="KRL57" s="687"/>
      <c r="KRM57" s="687"/>
      <c r="KRN57" s="687"/>
      <c r="KRO57" s="687"/>
      <c r="KRP57" s="687"/>
      <c r="KRQ57" s="687"/>
      <c r="KRR57" s="687"/>
      <c r="KRS57" s="687"/>
      <c r="KRT57" s="687"/>
      <c r="KRU57" s="687"/>
      <c r="KRV57" s="687"/>
      <c r="KRW57" s="687"/>
      <c r="KRX57" s="687"/>
      <c r="KRY57" s="687"/>
      <c r="KRZ57" s="687"/>
      <c r="KSA57" s="687"/>
      <c r="KSB57" s="687"/>
      <c r="KSC57" s="687"/>
      <c r="KSD57" s="687"/>
      <c r="KSE57" s="687"/>
      <c r="KSF57" s="687"/>
      <c r="KSG57" s="687"/>
      <c r="KSH57" s="687"/>
      <c r="KSI57" s="687"/>
      <c r="KSJ57" s="687"/>
      <c r="KSK57" s="687"/>
      <c r="KSL57" s="687"/>
      <c r="KSM57" s="687"/>
      <c r="KSN57" s="687"/>
      <c r="KSO57" s="687"/>
      <c r="KSP57" s="687"/>
      <c r="KSQ57" s="687"/>
      <c r="KSR57" s="687"/>
      <c r="KSS57" s="687"/>
      <c r="KST57" s="687"/>
      <c r="KSU57" s="687"/>
      <c r="KSV57" s="687"/>
      <c r="KSW57" s="687"/>
      <c r="KSX57" s="687"/>
      <c r="KSY57" s="687"/>
      <c r="KSZ57" s="687"/>
      <c r="KTA57" s="687"/>
      <c r="KTB57" s="687"/>
      <c r="KTC57" s="687"/>
      <c r="KTD57" s="687"/>
      <c r="KTE57" s="687"/>
      <c r="KTF57" s="687"/>
      <c r="KTG57" s="687"/>
      <c r="KTH57" s="687"/>
      <c r="KTI57" s="687"/>
      <c r="KTJ57" s="687"/>
      <c r="KTK57" s="687"/>
      <c r="KTL57" s="687"/>
      <c r="KTM57" s="687"/>
      <c r="KTN57" s="687"/>
      <c r="KTO57" s="687"/>
      <c r="KTP57" s="687"/>
      <c r="KTQ57" s="687"/>
      <c r="KTR57" s="687"/>
      <c r="KTS57" s="687"/>
      <c r="KTT57" s="687"/>
      <c r="KTU57" s="687"/>
      <c r="KTV57" s="687"/>
      <c r="KTW57" s="687"/>
      <c r="KTX57" s="687"/>
      <c r="KTY57" s="687"/>
      <c r="KTZ57" s="687"/>
      <c r="KUA57" s="687"/>
      <c r="KUB57" s="687"/>
      <c r="KUC57" s="687"/>
      <c r="KUD57" s="687"/>
      <c r="KUE57" s="687"/>
      <c r="KUF57" s="687"/>
      <c r="KUG57" s="687"/>
      <c r="KUH57" s="687"/>
      <c r="KUI57" s="687"/>
      <c r="KUJ57" s="687"/>
      <c r="KUK57" s="687"/>
      <c r="KUL57" s="687"/>
      <c r="KUM57" s="687"/>
      <c r="KUN57" s="687"/>
      <c r="KUO57" s="687"/>
      <c r="KUP57" s="687"/>
      <c r="KUQ57" s="687"/>
      <c r="KUR57" s="687"/>
      <c r="KUS57" s="687"/>
      <c r="KUT57" s="687"/>
      <c r="KUU57" s="687"/>
      <c r="KUV57" s="687"/>
      <c r="KUW57" s="687"/>
      <c r="KUX57" s="687"/>
      <c r="KUY57" s="687"/>
      <c r="KUZ57" s="687"/>
      <c r="KVA57" s="687"/>
      <c r="KVB57" s="687"/>
      <c r="KVC57" s="687"/>
      <c r="KVD57" s="687"/>
      <c r="KVE57" s="687"/>
      <c r="KVF57" s="687"/>
      <c r="KVG57" s="687"/>
      <c r="KVH57" s="687"/>
      <c r="KVI57" s="687"/>
      <c r="KVJ57" s="687"/>
      <c r="KVK57" s="687"/>
      <c r="KVL57" s="687"/>
      <c r="KVM57" s="687"/>
      <c r="KVN57" s="687"/>
      <c r="KVO57" s="687"/>
      <c r="KVP57" s="687"/>
      <c r="KVQ57" s="687"/>
      <c r="KVR57" s="687"/>
      <c r="KVS57" s="687"/>
      <c r="KVT57" s="687"/>
      <c r="KVU57" s="687"/>
      <c r="KVV57" s="687"/>
      <c r="KVW57" s="687"/>
      <c r="KVX57" s="687"/>
      <c r="KVY57" s="687"/>
      <c r="KVZ57" s="687"/>
      <c r="KWA57" s="687"/>
      <c r="KWB57" s="687"/>
      <c r="KWC57" s="687"/>
      <c r="KWD57" s="687"/>
      <c r="KWE57" s="687"/>
      <c r="KWF57" s="687"/>
      <c r="KWG57" s="687"/>
      <c r="KWH57" s="687"/>
      <c r="KWI57" s="687"/>
      <c r="KWJ57" s="687"/>
      <c r="KWK57" s="687"/>
      <c r="KWL57" s="687"/>
      <c r="KWM57" s="687"/>
      <c r="KWN57" s="687"/>
      <c r="KWO57" s="687"/>
      <c r="KWP57" s="687"/>
      <c r="KWQ57" s="687"/>
      <c r="KWR57" s="687"/>
      <c r="KWS57" s="687"/>
      <c r="KWT57" s="687"/>
      <c r="KWU57" s="687"/>
      <c r="KWV57" s="687"/>
      <c r="KWW57" s="687"/>
      <c r="KWX57" s="687"/>
      <c r="KWY57" s="687"/>
      <c r="KWZ57" s="687"/>
      <c r="KXA57" s="687"/>
      <c r="KXB57" s="687"/>
      <c r="KXC57" s="687"/>
      <c r="KXD57" s="687"/>
      <c r="KXE57" s="687"/>
      <c r="KXF57" s="687"/>
      <c r="KXG57" s="687"/>
      <c r="KXH57" s="687"/>
      <c r="KXI57" s="687"/>
      <c r="KXJ57" s="687"/>
      <c r="KXK57" s="687"/>
      <c r="KXL57" s="687"/>
      <c r="KXM57" s="687"/>
      <c r="KXN57" s="687"/>
      <c r="KXO57" s="687"/>
      <c r="KXP57" s="687"/>
      <c r="KXQ57" s="687"/>
      <c r="KXR57" s="687"/>
      <c r="KXS57" s="687"/>
      <c r="KXT57" s="687"/>
      <c r="KXU57" s="687"/>
      <c r="KXV57" s="687"/>
      <c r="KXW57" s="687"/>
      <c r="KXX57" s="687"/>
      <c r="KXY57" s="687"/>
      <c r="KXZ57" s="687"/>
      <c r="KYA57" s="687"/>
      <c r="KYB57" s="687"/>
      <c r="KYC57" s="687"/>
      <c r="KYD57" s="687"/>
      <c r="KYE57" s="687"/>
      <c r="KYF57" s="687"/>
      <c r="KYG57" s="687"/>
      <c r="KYH57" s="687"/>
      <c r="KYI57" s="687"/>
      <c r="KYJ57" s="687"/>
      <c r="KYK57" s="687"/>
      <c r="KYL57" s="687"/>
      <c r="KYM57" s="687"/>
      <c r="KYN57" s="687"/>
      <c r="KYO57" s="687"/>
      <c r="KYP57" s="687"/>
      <c r="KYQ57" s="687"/>
      <c r="KYR57" s="687"/>
      <c r="KYS57" s="687"/>
      <c r="KYT57" s="687"/>
      <c r="KYU57" s="687"/>
      <c r="KYV57" s="687"/>
      <c r="KYW57" s="687"/>
      <c r="KYX57" s="687"/>
      <c r="KYY57" s="687"/>
      <c r="KYZ57" s="687"/>
      <c r="KZA57" s="687"/>
      <c r="KZB57" s="687"/>
      <c r="KZC57" s="687"/>
      <c r="KZD57" s="687"/>
      <c r="KZE57" s="687"/>
      <c r="KZF57" s="687"/>
      <c r="KZG57" s="687"/>
      <c r="KZH57" s="687"/>
      <c r="KZI57" s="687"/>
      <c r="KZJ57" s="687"/>
      <c r="KZK57" s="687"/>
      <c r="KZL57" s="687"/>
      <c r="KZM57" s="687"/>
      <c r="KZN57" s="687"/>
      <c r="KZO57" s="687"/>
      <c r="KZP57" s="687"/>
      <c r="KZQ57" s="687"/>
      <c r="KZR57" s="687"/>
      <c r="KZS57" s="687"/>
      <c r="KZT57" s="687"/>
      <c r="KZU57" s="687"/>
      <c r="KZV57" s="687"/>
      <c r="KZW57" s="687"/>
      <c r="KZX57" s="687"/>
      <c r="KZY57" s="687"/>
      <c r="KZZ57" s="687"/>
      <c r="LAA57" s="687"/>
      <c r="LAB57" s="687"/>
      <c r="LAC57" s="687"/>
      <c r="LAD57" s="687"/>
      <c r="LAE57" s="687"/>
      <c r="LAF57" s="687"/>
      <c r="LAG57" s="687"/>
      <c r="LAH57" s="687"/>
      <c r="LAI57" s="687"/>
      <c r="LAJ57" s="687"/>
      <c r="LAK57" s="687"/>
      <c r="LAL57" s="687"/>
      <c r="LAM57" s="687"/>
      <c r="LAN57" s="687"/>
      <c r="LAO57" s="687"/>
      <c r="LAP57" s="687"/>
      <c r="LAQ57" s="687"/>
      <c r="LAR57" s="687"/>
      <c r="LAS57" s="687"/>
      <c r="LAT57" s="687"/>
      <c r="LAU57" s="687"/>
      <c r="LAV57" s="687"/>
      <c r="LAW57" s="687"/>
      <c r="LAX57" s="687"/>
      <c r="LAY57" s="687"/>
      <c r="LAZ57" s="687"/>
      <c r="LBA57" s="687"/>
      <c r="LBB57" s="687"/>
      <c r="LBC57" s="687"/>
      <c r="LBD57" s="687"/>
      <c r="LBE57" s="687"/>
      <c r="LBF57" s="687"/>
      <c r="LBG57" s="687"/>
      <c r="LBH57" s="687"/>
      <c r="LBI57" s="687"/>
      <c r="LBJ57" s="687"/>
      <c r="LBK57" s="687"/>
      <c r="LBL57" s="687"/>
      <c r="LBM57" s="687"/>
      <c r="LBN57" s="687"/>
      <c r="LBO57" s="687"/>
      <c r="LBP57" s="687"/>
      <c r="LBQ57" s="687"/>
      <c r="LBR57" s="687"/>
      <c r="LBS57" s="687"/>
      <c r="LBT57" s="687"/>
      <c r="LBU57" s="687"/>
      <c r="LBV57" s="687"/>
      <c r="LBW57" s="687"/>
      <c r="LBX57" s="687"/>
      <c r="LBY57" s="687"/>
      <c r="LBZ57" s="687"/>
      <c r="LCA57" s="687"/>
      <c r="LCB57" s="687"/>
      <c r="LCC57" s="687"/>
      <c r="LCD57" s="687"/>
      <c r="LCE57" s="687"/>
      <c r="LCF57" s="687"/>
      <c r="LCG57" s="687"/>
      <c r="LCH57" s="687"/>
      <c r="LCI57" s="687"/>
      <c r="LCJ57" s="687"/>
      <c r="LCK57" s="687"/>
      <c r="LCL57" s="687"/>
      <c r="LCM57" s="687"/>
      <c r="LCN57" s="687"/>
      <c r="LCO57" s="687"/>
      <c r="LCP57" s="687"/>
      <c r="LCQ57" s="687"/>
      <c r="LCR57" s="687"/>
      <c r="LCS57" s="687"/>
      <c r="LCT57" s="687"/>
      <c r="LCU57" s="687"/>
      <c r="LCV57" s="687"/>
      <c r="LCW57" s="687"/>
      <c r="LCX57" s="687"/>
      <c r="LCY57" s="687"/>
      <c r="LCZ57" s="687"/>
      <c r="LDA57" s="687"/>
      <c r="LDB57" s="687"/>
      <c r="LDC57" s="687"/>
      <c r="LDD57" s="687"/>
      <c r="LDE57" s="687"/>
      <c r="LDF57" s="687"/>
      <c r="LDG57" s="687"/>
      <c r="LDH57" s="687"/>
      <c r="LDI57" s="687"/>
      <c r="LDJ57" s="687"/>
      <c r="LDK57" s="687"/>
      <c r="LDL57" s="687"/>
      <c r="LDM57" s="687"/>
      <c r="LDN57" s="687"/>
      <c r="LDO57" s="687"/>
      <c r="LDP57" s="687"/>
      <c r="LDQ57" s="687"/>
      <c r="LDR57" s="687"/>
      <c r="LDS57" s="687"/>
      <c r="LDT57" s="687"/>
      <c r="LDU57" s="687"/>
      <c r="LDV57" s="687"/>
      <c r="LDW57" s="687"/>
      <c r="LDX57" s="687"/>
      <c r="LDY57" s="687"/>
      <c r="LDZ57" s="687"/>
      <c r="LEA57" s="687"/>
      <c r="LEB57" s="687"/>
      <c r="LEC57" s="687"/>
      <c r="LED57" s="687"/>
      <c r="LEE57" s="687"/>
      <c r="LEF57" s="687"/>
      <c r="LEG57" s="687"/>
      <c r="LEH57" s="687"/>
      <c r="LEI57" s="687"/>
      <c r="LEJ57" s="687"/>
      <c r="LEK57" s="687"/>
      <c r="LEL57" s="687"/>
      <c r="LEM57" s="687"/>
      <c r="LEN57" s="687"/>
      <c r="LEO57" s="687"/>
      <c r="LEP57" s="687"/>
      <c r="LEQ57" s="687"/>
      <c r="LER57" s="687"/>
      <c r="LES57" s="687"/>
      <c r="LET57" s="687"/>
      <c r="LEU57" s="687"/>
      <c r="LEV57" s="687"/>
      <c r="LEW57" s="687"/>
      <c r="LEX57" s="687"/>
      <c r="LEY57" s="687"/>
      <c r="LEZ57" s="687"/>
      <c r="LFA57" s="687"/>
      <c r="LFB57" s="687"/>
      <c r="LFC57" s="687"/>
      <c r="LFD57" s="687"/>
      <c r="LFE57" s="687"/>
      <c r="LFF57" s="687"/>
      <c r="LFG57" s="687"/>
      <c r="LFH57" s="687"/>
      <c r="LFI57" s="687"/>
      <c r="LFJ57" s="687"/>
      <c r="LFK57" s="687"/>
      <c r="LFL57" s="687"/>
      <c r="LFM57" s="687"/>
      <c r="LFN57" s="687"/>
      <c r="LFO57" s="687"/>
      <c r="LFP57" s="687"/>
      <c r="LFQ57" s="687"/>
      <c r="LFR57" s="687"/>
      <c r="LFS57" s="687"/>
      <c r="LFT57" s="687"/>
      <c r="LFU57" s="687"/>
      <c r="LFV57" s="687"/>
      <c r="LFW57" s="687"/>
      <c r="LFX57" s="687"/>
      <c r="LFY57" s="687"/>
      <c r="LFZ57" s="687"/>
      <c r="LGA57" s="687"/>
      <c r="LGB57" s="687"/>
      <c r="LGC57" s="687"/>
      <c r="LGD57" s="687"/>
      <c r="LGE57" s="687"/>
      <c r="LGF57" s="687"/>
      <c r="LGG57" s="687"/>
      <c r="LGH57" s="687"/>
      <c r="LGI57" s="687"/>
      <c r="LGJ57" s="687"/>
      <c r="LGK57" s="687"/>
      <c r="LGL57" s="687"/>
      <c r="LGM57" s="687"/>
      <c r="LGN57" s="687"/>
      <c r="LGO57" s="687"/>
      <c r="LGP57" s="687"/>
      <c r="LGQ57" s="687"/>
      <c r="LGR57" s="687"/>
      <c r="LGS57" s="687"/>
      <c r="LGT57" s="687"/>
      <c r="LGU57" s="687"/>
      <c r="LGV57" s="687"/>
      <c r="LGW57" s="687"/>
      <c r="LGX57" s="687"/>
      <c r="LGY57" s="687"/>
      <c r="LGZ57" s="687"/>
      <c r="LHA57" s="687"/>
      <c r="LHB57" s="687"/>
      <c r="LHC57" s="687"/>
      <c r="LHD57" s="687"/>
      <c r="LHE57" s="687"/>
      <c r="LHF57" s="687"/>
      <c r="LHG57" s="687"/>
      <c r="LHH57" s="687"/>
      <c r="LHI57" s="687"/>
      <c r="LHJ57" s="687"/>
      <c r="LHK57" s="687"/>
      <c r="LHL57" s="687"/>
      <c r="LHM57" s="687"/>
      <c r="LHN57" s="687"/>
      <c r="LHO57" s="687"/>
      <c r="LHP57" s="687"/>
      <c r="LHQ57" s="687"/>
      <c r="LHR57" s="687"/>
      <c r="LHS57" s="687"/>
      <c r="LHT57" s="687"/>
      <c r="LHU57" s="687"/>
      <c r="LHV57" s="687"/>
      <c r="LHW57" s="687"/>
      <c r="LHX57" s="687"/>
      <c r="LHY57" s="687"/>
      <c r="LHZ57" s="687"/>
      <c r="LIA57" s="687"/>
      <c r="LIB57" s="687"/>
      <c r="LIC57" s="687"/>
      <c r="LID57" s="687"/>
      <c r="LIE57" s="687"/>
      <c r="LIF57" s="687"/>
      <c r="LIG57" s="687"/>
      <c r="LIH57" s="687"/>
      <c r="LII57" s="687"/>
      <c r="LIJ57" s="687"/>
      <c r="LIK57" s="687"/>
      <c r="LIL57" s="687"/>
      <c r="LIM57" s="687"/>
      <c r="LIN57" s="687"/>
      <c r="LIO57" s="687"/>
      <c r="LIP57" s="687"/>
      <c r="LIQ57" s="687"/>
      <c r="LIR57" s="687"/>
      <c r="LIS57" s="687"/>
      <c r="LIT57" s="687"/>
      <c r="LIU57" s="687"/>
      <c r="LIV57" s="687"/>
      <c r="LIW57" s="687"/>
      <c r="LIX57" s="687"/>
      <c r="LIY57" s="687"/>
      <c r="LIZ57" s="687"/>
      <c r="LJA57" s="687"/>
      <c r="LJB57" s="687"/>
      <c r="LJC57" s="687"/>
      <c r="LJD57" s="687"/>
      <c r="LJE57" s="687"/>
      <c r="LJF57" s="687"/>
      <c r="LJG57" s="687"/>
      <c r="LJH57" s="687"/>
      <c r="LJI57" s="687"/>
      <c r="LJJ57" s="687"/>
      <c r="LJK57" s="687"/>
      <c r="LJL57" s="687"/>
      <c r="LJM57" s="687"/>
      <c r="LJN57" s="687"/>
      <c r="LJO57" s="687"/>
      <c r="LJP57" s="687"/>
      <c r="LJQ57" s="687"/>
      <c r="LJR57" s="687"/>
      <c r="LJS57" s="687"/>
      <c r="LJT57" s="687"/>
      <c r="LJU57" s="687"/>
      <c r="LJV57" s="687"/>
      <c r="LJW57" s="687"/>
      <c r="LJX57" s="687"/>
      <c r="LJY57" s="687"/>
      <c r="LJZ57" s="687"/>
      <c r="LKA57" s="687"/>
      <c r="LKB57" s="687"/>
      <c r="LKC57" s="687"/>
      <c r="LKD57" s="687"/>
      <c r="LKE57" s="687"/>
      <c r="LKF57" s="687"/>
      <c r="LKG57" s="687"/>
      <c r="LKH57" s="687"/>
      <c r="LKI57" s="687"/>
      <c r="LKJ57" s="687"/>
      <c r="LKK57" s="687"/>
      <c r="LKL57" s="687"/>
      <c r="LKM57" s="687"/>
      <c r="LKN57" s="687"/>
      <c r="LKO57" s="687"/>
      <c r="LKP57" s="687"/>
      <c r="LKQ57" s="687"/>
      <c r="LKR57" s="687"/>
      <c r="LKS57" s="687"/>
      <c r="LKT57" s="687"/>
      <c r="LKU57" s="687"/>
      <c r="LKV57" s="687"/>
      <c r="LKW57" s="687"/>
      <c r="LKX57" s="687"/>
      <c r="LKY57" s="687"/>
      <c r="LKZ57" s="687"/>
      <c r="LLA57" s="687"/>
      <c r="LLB57" s="687"/>
      <c r="LLC57" s="687"/>
      <c r="LLD57" s="687"/>
      <c r="LLE57" s="687"/>
      <c r="LLF57" s="687"/>
      <c r="LLG57" s="687"/>
      <c r="LLH57" s="687"/>
      <c r="LLI57" s="687"/>
      <c r="LLJ57" s="687"/>
      <c r="LLK57" s="687"/>
      <c r="LLL57" s="687"/>
      <c r="LLM57" s="687"/>
      <c r="LLN57" s="687"/>
      <c r="LLO57" s="687"/>
      <c r="LLP57" s="687"/>
      <c r="LLQ57" s="687"/>
      <c r="LLR57" s="687"/>
      <c r="LLS57" s="687"/>
      <c r="LLT57" s="687"/>
      <c r="LLU57" s="687"/>
      <c r="LLV57" s="687"/>
      <c r="LLW57" s="687"/>
      <c r="LLX57" s="687"/>
      <c r="LLY57" s="687"/>
      <c r="LLZ57" s="687"/>
      <c r="LMA57" s="687"/>
      <c r="LMB57" s="687"/>
      <c r="LMC57" s="687"/>
      <c r="LMD57" s="687"/>
      <c r="LME57" s="687"/>
      <c r="LMF57" s="687"/>
      <c r="LMG57" s="687"/>
      <c r="LMH57" s="687"/>
      <c r="LMI57" s="687"/>
      <c r="LMJ57" s="687"/>
      <c r="LMK57" s="687"/>
      <c r="LML57" s="687"/>
      <c r="LMM57" s="687"/>
      <c r="LMN57" s="687"/>
      <c r="LMO57" s="687"/>
      <c r="LMP57" s="687"/>
      <c r="LMQ57" s="687"/>
      <c r="LMR57" s="687"/>
      <c r="LMS57" s="687"/>
      <c r="LMT57" s="687"/>
      <c r="LMU57" s="687"/>
      <c r="LMV57" s="687"/>
      <c r="LMW57" s="687"/>
      <c r="LMX57" s="687"/>
      <c r="LMY57" s="687"/>
      <c r="LMZ57" s="687"/>
      <c r="LNA57" s="687"/>
      <c r="LNB57" s="687"/>
      <c r="LNC57" s="687"/>
      <c r="LND57" s="687"/>
      <c r="LNE57" s="687"/>
      <c r="LNF57" s="687"/>
      <c r="LNG57" s="687"/>
      <c r="LNH57" s="687"/>
      <c r="LNI57" s="687"/>
      <c r="LNJ57" s="687"/>
      <c r="LNK57" s="687"/>
      <c r="LNL57" s="687"/>
      <c r="LNM57" s="687"/>
      <c r="LNN57" s="687"/>
      <c r="LNO57" s="687"/>
      <c r="LNP57" s="687"/>
      <c r="LNQ57" s="687"/>
      <c r="LNR57" s="687"/>
      <c r="LNS57" s="687"/>
      <c r="LNT57" s="687"/>
      <c r="LNU57" s="687"/>
      <c r="LNV57" s="687"/>
      <c r="LNW57" s="687"/>
      <c r="LNX57" s="687"/>
      <c r="LNY57" s="687"/>
      <c r="LNZ57" s="687"/>
      <c r="LOA57" s="687"/>
      <c r="LOB57" s="687"/>
      <c r="LOC57" s="687"/>
      <c r="LOD57" s="687"/>
      <c r="LOE57" s="687"/>
      <c r="LOF57" s="687"/>
      <c r="LOG57" s="687"/>
      <c r="LOH57" s="687"/>
      <c r="LOI57" s="687"/>
      <c r="LOJ57" s="687"/>
      <c r="LOK57" s="687"/>
      <c r="LOL57" s="687"/>
      <c r="LOM57" s="687"/>
      <c r="LON57" s="687"/>
      <c r="LOO57" s="687"/>
      <c r="LOP57" s="687"/>
      <c r="LOQ57" s="687"/>
      <c r="LOR57" s="687"/>
      <c r="LOS57" s="687"/>
      <c r="LOT57" s="687"/>
      <c r="LOU57" s="687"/>
      <c r="LOV57" s="687"/>
      <c r="LOW57" s="687"/>
      <c r="LOX57" s="687"/>
      <c r="LOY57" s="687"/>
      <c r="LOZ57" s="687"/>
      <c r="LPA57" s="687"/>
      <c r="LPB57" s="687"/>
      <c r="LPC57" s="687"/>
      <c r="LPD57" s="687"/>
      <c r="LPE57" s="687"/>
      <c r="LPF57" s="687"/>
      <c r="LPG57" s="687"/>
      <c r="LPH57" s="687"/>
      <c r="LPI57" s="687"/>
      <c r="LPJ57" s="687"/>
      <c r="LPK57" s="687"/>
      <c r="LPL57" s="687"/>
      <c r="LPM57" s="687"/>
      <c r="LPN57" s="687"/>
      <c r="LPO57" s="687"/>
      <c r="LPP57" s="687"/>
      <c r="LPQ57" s="687"/>
      <c r="LPR57" s="687"/>
      <c r="LPS57" s="687"/>
      <c r="LPT57" s="687"/>
      <c r="LPU57" s="687"/>
      <c r="LPV57" s="687"/>
      <c r="LPW57" s="687"/>
      <c r="LPX57" s="687"/>
      <c r="LPY57" s="687"/>
      <c r="LPZ57" s="687"/>
      <c r="LQA57" s="687"/>
      <c r="LQB57" s="687"/>
      <c r="LQC57" s="687"/>
      <c r="LQD57" s="687"/>
      <c r="LQE57" s="687"/>
      <c r="LQF57" s="687"/>
      <c r="LQG57" s="687"/>
      <c r="LQH57" s="687"/>
      <c r="LQI57" s="687"/>
      <c r="LQJ57" s="687"/>
      <c r="LQK57" s="687"/>
      <c r="LQL57" s="687"/>
      <c r="LQM57" s="687"/>
      <c r="LQN57" s="687"/>
      <c r="LQO57" s="687"/>
      <c r="LQP57" s="687"/>
      <c r="LQQ57" s="687"/>
      <c r="LQR57" s="687"/>
      <c r="LQS57" s="687"/>
      <c r="LQT57" s="687"/>
      <c r="LQU57" s="687"/>
      <c r="LQV57" s="687"/>
      <c r="LQW57" s="687"/>
      <c r="LQX57" s="687"/>
      <c r="LQY57" s="687"/>
      <c r="LQZ57" s="687"/>
      <c r="LRA57" s="687"/>
      <c r="LRB57" s="687"/>
      <c r="LRC57" s="687"/>
      <c r="LRD57" s="687"/>
      <c r="LRE57" s="687"/>
      <c r="LRF57" s="687"/>
      <c r="LRG57" s="687"/>
      <c r="LRH57" s="687"/>
      <c r="LRI57" s="687"/>
      <c r="LRJ57" s="687"/>
      <c r="LRK57" s="687"/>
      <c r="LRL57" s="687"/>
      <c r="LRM57" s="687"/>
      <c r="LRN57" s="687"/>
      <c r="LRO57" s="687"/>
      <c r="LRP57" s="687"/>
      <c r="LRQ57" s="687"/>
      <c r="LRR57" s="687"/>
      <c r="LRS57" s="687"/>
      <c r="LRT57" s="687"/>
      <c r="LRU57" s="687"/>
      <c r="LRV57" s="687"/>
      <c r="LRW57" s="687"/>
      <c r="LRX57" s="687"/>
      <c r="LRY57" s="687"/>
      <c r="LRZ57" s="687"/>
      <c r="LSA57" s="687"/>
      <c r="LSB57" s="687"/>
      <c r="LSC57" s="687"/>
      <c r="LSD57" s="687"/>
      <c r="LSE57" s="687"/>
      <c r="LSF57" s="687"/>
      <c r="LSG57" s="687"/>
      <c r="LSH57" s="687"/>
      <c r="LSI57" s="687"/>
      <c r="LSJ57" s="687"/>
      <c r="LSK57" s="687"/>
      <c r="LSL57" s="687"/>
      <c r="LSM57" s="687"/>
      <c r="LSN57" s="687"/>
      <c r="LSO57" s="687"/>
      <c r="LSP57" s="687"/>
      <c r="LSQ57" s="687"/>
      <c r="LSR57" s="687"/>
      <c r="LSS57" s="687"/>
      <c r="LST57" s="687"/>
      <c r="LSU57" s="687"/>
      <c r="LSV57" s="687"/>
      <c r="LSW57" s="687"/>
      <c r="LSX57" s="687"/>
      <c r="LSY57" s="687"/>
      <c r="LSZ57" s="687"/>
      <c r="LTA57" s="687"/>
      <c r="LTB57" s="687"/>
      <c r="LTC57" s="687"/>
      <c r="LTD57" s="687"/>
      <c r="LTE57" s="687"/>
      <c r="LTF57" s="687"/>
      <c r="LTG57" s="687"/>
      <c r="LTH57" s="687"/>
      <c r="LTI57" s="687"/>
      <c r="LTJ57" s="687"/>
      <c r="LTK57" s="687"/>
      <c r="LTL57" s="687"/>
      <c r="LTM57" s="687"/>
      <c r="LTN57" s="687"/>
      <c r="LTO57" s="687"/>
      <c r="LTP57" s="687"/>
      <c r="LTQ57" s="687"/>
      <c r="LTR57" s="687"/>
      <c r="LTS57" s="687"/>
      <c r="LTT57" s="687"/>
      <c r="LTU57" s="687"/>
      <c r="LTV57" s="687"/>
      <c r="LTW57" s="687"/>
      <c r="LTX57" s="687"/>
      <c r="LTY57" s="687"/>
      <c r="LTZ57" s="687"/>
      <c r="LUA57" s="687"/>
      <c r="LUB57" s="687"/>
      <c r="LUC57" s="687"/>
      <c r="LUD57" s="687"/>
      <c r="LUE57" s="687"/>
      <c r="LUF57" s="687"/>
      <c r="LUG57" s="687"/>
      <c r="LUH57" s="687"/>
      <c r="LUI57" s="687"/>
      <c r="LUJ57" s="687"/>
      <c r="LUK57" s="687"/>
      <c r="LUL57" s="687"/>
      <c r="LUM57" s="687"/>
      <c r="LUN57" s="687"/>
      <c r="LUO57" s="687"/>
      <c r="LUP57" s="687"/>
      <c r="LUQ57" s="687"/>
      <c r="LUR57" s="687"/>
      <c r="LUS57" s="687"/>
      <c r="LUT57" s="687"/>
      <c r="LUU57" s="687"/>
      <c r="LUV57" s="687"/>
      <c r="LUW57" s="687"/>
      <c r="LUX57" s="687"/>
      <c r="LUY57" s="687"/>
      <c r="LUZ57" s="687"/>
      <c r="LVA57" s="687"/>
      <c r="LVB57" s="687"/>
      <c r="LVC57" s="687"/>
      <c r="LVD57" s="687"/>
      <c r="LVE57" s="687"/>
      <c r="LVF57" s="687"/>
      <c r="LVG57" s="687"/>
      <c r="LVH57" s="687"/>
      <c r="LVI57" s="687"/>
      <c r="LVJ57" s="687"/>
      <c r="LVK57" s="687"/>
      <c r="LVL57" s="687"/>
      <c r="LVM57" s="687"/>
      <c r="LVN57" s="687"/>
      <c r="LVO57" s="687"/>
      <c r="LVP57" s="687"/>
      <c r="LVQ57" s="687"/>
      <c r="LVR57" s="687"/>
      <c r="LVS57" s="687"/>
      <c r="LVT57" s="687"/>
      <c r="LVU57" s="687"/>
      <c r="LVV57" s="687"/>
      <c r="LVW57" s="687"/>
      <c r="LVX57" s="687"/>
      <c r="LVY57" s="687"/>
      <c r="LVZ57" s="687"/>
      <c r="LWA57" s="687"/>
      <c r="LWB57" s="687"/>
      <c r="LWC57" s="687"/>
      <c r="LWD57" s="687"/>
      <c r="LWE57" s="687"/>
      <c r="LWF57" s="687"/>
      <c r="LWG57" s="687"/>
      <c r="LWH57" s="687"/>
      <c r="LWI57" s="687"/>
      <c r="LWJ57" s="687"/>
      <c r="LWK57" s="687"/>
      <c r="LWL57" s="687"/>
      <c r="LWM57" s="687"/>
      <c r="LWN57" s="687"/>
      <c r="LWO57" s="687"/>
      <c r="LWP57" s="687"/>
      <c r="LWQ57" s="687"/>
      <c r="LWR57" s="687"/>
      <c r="LWS57" s="687"/>
      <c r="LWT57" s="687"/>
      <c r="LWU57" s="687"/>
      <c r="LWV57" s="687"/>
      <c r="LWW57" s="687"/>
      <c r="LWX57" s="687"/>
      <c r="LWY57" s="687"/>
      <c r="LWZ57" s="687"/>
      <c r="LXA57" s="687"/>
      <c r="LXB57" s="687"/>
      <c r="LXC57" s="687"/>
      <c r="LXD57" s="687"/>
      <c r="LXE57" s="687"/>
      <c r="LXF57" s="687"/>
      <c r="LXG57" s="687"/>
      <c r="LXH57" s="687"/>
      <c r="LXI57" s="687"/>
      <c r="LXJ57" s="687"/>
      <c r="LXK57" s="687"/>
      <c r="LXL57" s="687"/>
      <c r="LXM57" s="687"/>
      <c r="LXN57" s="687"/>
      <c r="LXO57" s="687"/>
      <c r="LXP57" s="687"/>
      <c r="LXQ57" s="687"/>
      <c r="LXR57" s="687"/>
      <c r="LXS57" s="687"/>
      <c r="LXT57" s="687"/>
      <c r="LXU57" s="687"/>
      <c r="LXV57" s="687"/>
      <c r="LXW57" s="687"/>
      <c r="LXX57" s="687"/>
      <c r="LXY57" s="687"/>
      <c r="LXZ57" s="687"/>
      <c r="LYA57" s="687"/>
      <c r="LYB57" s="687"/>
      <c r="LYC57" s="687"/>
      <c r="LYD57" s="687"/>
      <c r="LYE57" s="687"/>
      <c r="LYF57" s="687"/>
      <c r="LYG57" s="687"/>
      <c r="LYH57" s="687"/>
      <c r="LYI57" s="687"/>
      <c r="LYJ57" s="687"/>
      <c r="LYK57" s="687"/>
      <c r="LYL57" s="687"/>
      <c r="LYM57" s="687"/>
      <c r="LYN57" s="687"/>
      <c r="LYO57" s="687"/>
      <c r="LYP57" s="687"/>
      <c r="LYQ57" s="687"/>
      <c r="LYR57" s="687"/>
      <c r="LYS57" s="687"/>
      <c r="LYT57" s="687"/>
      <c r="LYU57" s="687"/>
      <c r="LYV57" s="687"/>
      <c r="LYW57" s="687"/>
      <c r="LYX57" s="687"/>
      <c r="LYY57" s="687"/>
      <c r="LYZ57" s="687"/>
      <c r="LZA57" s="687"/>
      <c r="LZB57" s="687"/>
      <c r="LZC57" s="687"/>
      <c r="LZD57" s="687"/>
      <c r="LZE57" s="687"/>
      <c r="LZF57" s="687"/>
      <c r="LZG57" s="687"/>
      <c r="LZH57" s="687"/>
      <c r="LZI57" s="687"/>
      <c r="LZJ57" s="687"/>
      <c r="LZK57" s="687"/>
      <c r="LZL57" s="687"/>
      <c r="LZM57" s="687"/>
      <c r="LZN57" s="687"/>
      <c r="LZO57" s="687"/>
      <c r="LZP57" s="687"/>
      <c r="LZQ57" s="687"/>
      <c r="LZR57" s="687"/>
      <c r="LZS57" s="687"/>
      <c r="LZT57" s="687"/>
      <c r="LZU57" s="687"/>
      <c r="LZV57" s="687"/>
      <c r="LZW57" s="687"/>
      <c r="LZX57" s="687"/>
      <c r="LZY57" s="687"/>
      <c r="LZZ57" s="687"/>
      <c r="MAA57" s="687"/>
      <c r="MAB57" s="687"/>
      <c r="MAC57" s="687"/>
      <c r="MAD57" s="687"/>
      <c r="MAE57" s="687"/>
      <c r="MAF57" s="687"/>
      <c r="MAG57" s="687"/>
      <c r="MAH57" s="687"/>
      <c r="MAI57" s="687"/>
      <c r="MAJ57" s="687"/>
      <c r="MAK57" s="687"/>
      <c r="MAL57" s="687"/>
      <c r="MAM57" s="687"/>
      <c r="MAN57" s="687"/>
      <c r="MAO57" s="687"/>
      <c r="MAP57" s="687"/>
      <c r="MAQ57" s="687"/>
      <c r="MAR57" s="687"/>
      <c r="MAS57" s="687"/>
      <c r="MAT57" s="687"/>
      <c r="MAU57" s="687"/>
      <c r="MAV57" s="687"/>
      <c r="MAW57" s="687"/>
      <c r="MAX57" s="687"/>
      <c r="MAY57" s="687"/>
      <c r="MAZ57" s="687"/>
      <c r="MBA57" s="687"/>
      <c r="MBB57" s="687"/>
      <c r="MBC57" s="687"/>
      <c r="MBD57" s="687"/>
      <c r="MBE57" s="687"/>
      <c r="MBF57" s="687"/>
      <c r="MBG57" s="687"/>
      <c r="MBH57" s="687"/>
      <c r="MBI57" s="687"/>
      <c r="MBJ57" s="687"/>
      <c r="MBK57" s="687"/>
      <c r="MBL57" s="687"/>
      <c r="MBM57" s="687"/>
      <c r="MBN57" s="687"/>
      <c r="MBO57" s="687"/>
      <c r="MBP57" s="687"/>
      <c r="MBQ57" s="687"/>
      <c r="MBR57" s="687"/>
      <c r="MBS57" s="687"/>
      <c r="MBT57" s="687"/>
      <c r="MBU57" s="687"/>
      <c r="MBV57" s="687"/>
      <c r="MBW57" s="687"/>
      <c r="MBX57" s="687"/>
      <c r="MBY57" s="687"/>
      <c r="MBZ57" s="687"/>
      <c r="MCA57" s="687"/>
      <c r="MCB57" s="687"/>
      <c r="MCC57" s="687"/>
      <c r="MCD57" s="687"/>
      <c r="MCE57" s="687"/>
      <c r="MCF57" s="687"/>
      <c r="MCG57" s="687"/>
      <c r="MCH57" s="687"/>
      <c r="MCI57" s="687"/>
      <c r="MCJ57" s="687"/>
      <c r="MCK57" s="687"/>
      <c r="MCL57" s="687"/>
      <c r="MCM57" s="687"/>
      <c r="MCN57" s="687"/>
      <c r="MCO57" s="687"/>
      <c r="MCP57" s="687"/>
      <c r="MCQ57" s="687"/>
      <c r="MCR57" s="687"/>
      <c r="MCS57" s="687"/>
      <c r="MCT57" s="687"/>
      <c r="MCU57" s="687"/>
      <c r="MCV57" s="687"/>
      <c r="MCW57" s="687"/>
      <c r="MCX57" s="687"/>
      <c r="MCY57" s="687"/>
      <c r="MCZ57" s="687"/>
      <c r="MDA57" s="687"/>
      <c r="MDB57" s="687"/>
      <c r="MDC57" s="687"/>
      <c r="MDD57" s="687"/>
      <c r="MDE57" s="687"/>
      <c r="MDF57" s="687"/>
      <c r="MDG57" s="687"/>
      <c r="MDH57" s="687"/>
      <c r="MDI57" s="687"/>
      <c r="MDJ57" s="687"/>
      <c r="MDK57" s="687"/>
      <c r="MDL57" s="687"/>
      <c r="MDM57" s="687"/>
      <c r="MDN57" s="687"/>
      <c r="MDO57" s="687"/>
      <c r="MDP57" s="687"/>
      <c r="MDQ57" s="687"/>
      <c r="MDR57" s="687"/>
      <c r="MDS57" s="687"/>
      <c r="MDT57" s="687"/>
      <c r="MDU57" s="687"/>
      <c r="MDV57" s="687"/>
      <c r="MDW57" s="687"/>
      <c r="MDX57" s="687"/>
      <c r="MDY57" s="687"/>
      <c r="MDZ57" s="687"/>
      <c r="MEA57" s="687"/>
      <c r="MEB57" s="687"/>
      <c r="MEC57" s="687"/>
      <c r="MED57" s="687"/>
      <c r="MEE57" s="687"/>
      <c r="MEF57" s="687"/>
      <c r="MEG57" s="687"/>
      <c r="MEH57" s="687"/>
      <c r="MEI57" s="687"/>
      <c r="MEJ57" s="687"/>
      <c r="MEK57" s="687"/>
      <c r="MEL57" s="687"/>
      <c r="MEM57" s="687"/>
      <c r="MEN57" s="687"/>
      <c r="MEO57" s="687"/>
      <c r="MEP57" s="687"/>
      <c r="MEQ57" s="687"/>
      <c r="MER57" s="687"/>
      <c r="MES57" s="687"/>
      <c r="MET57" s="687"/>
      <c r="MEU57" s="687"/>
      <c r="MEV57" s="687"/>
      <c r="MEW57" s="687"/>
      <c r="MEX57" s="687"/>
      <c r="MEY57" s="687"/>
      <c r="MEZ57" s="687"/>
      <c r="MFA57" s="687"/>
      <c r="MFB57" s="687"/>
      <c r="MFC57" s="687"/>
      <c r="MFD57" s="687"/>
      <c r="MFE57" s="687"/>
      <c r="MFF57" s="687"/>
      <c r="MFG57" s="687"/>
      <c r="MFH57" s="687"/>
      <c r="MFI57" s="687"/>
      <c r="MFJ57" s="687"/>
      <c r="MFK57" s="687"/>
      <c r="MFL57" s="687"/>
      <c r="MFM57" s="687"/>
      <c r="MFN57" s="687"/>
      <c r="MFO57" s="687"/>
      <c r="MFP57" s="687"/>
      <c r="MFQ57" s="687"/>
      <c r="MFR57" s="687"/>
      <c r="MFS57" s="687"/>
      <c r="MFT57" s="687"/>
      <c r="MFU57" s="687"/>
      <c r="MFV57" s="687"/>
      <c r="MFW57" s="687"/>
      <c r="MFX57" s="687"/>
      <c r="MFY57" s="687"/>
      <c r="MFZ57" s="687"/>
      <c r="MGA57" s="687"/>
      <c r="MGB57" s="687"/>
      <c r="MGC57" s="687"/>
      <c r="MGD57" s="687"/>
      <c r="MGE57" s="687"/>
      <c r="MGF57" s="687"/>
      <c r="MGG57" s="687"/>
      <c r="MGH57" s="687"/>
      <c r="MGI57" s="687"/>
      <c r="MGJ57" s="687"/>
      <c r="MGK57" s="687"/>
      <c r="MGL57" s="687"/>
      <c r="MGM57" s="687"/>
      <c r="MGN57" s="687"/>
      <c r="MGO57" s="687"/>
      <c r="MGP57" s="687"/>
      <c r="MGQ57" s="687"/>
      <c r="MGR57" s="687"/>
      <c r="MGS57" s="687"/>
      <c r="MGT57" s="687"/>
      <c r="MGU57" s="687"/>
      <c r="MGV57" s="687"/>
      <c r="MGW57" s="687"/>
      <c r="MGX57" s="687"/>
      <c r="MGY57" s="687"/>
      <c r="MGZ57" s="687"/>
      <c r="MHA57" s="687"/>
      <c r="MHB57" s="687"/>
      <c r="MHC57" s="687"/>
      <c r="MHD57" s="687"/>
      <c r="MHE57" s="687"/>
      <c r="MHF57" s="687"/>
      <c r="MHG57" s="687"/>
      <c r="MHH57" s="687"/>
      <c r="MHI57" s="687"/>
      <c r="MHJ57" s="687"/>
      <c r="MHK57" s="687"/>
      <c r="MHL57" s="687"/>
      <c r="MHM57" s="687"/>
      <c r="MHN57" s="687"/>
      <c r="MHO57" s="687"/>
      <c r="MHP57" s="687"/>
      <c r="MHQ57" s="687"/>
      <c r="MHR57" s="687"/>
      <c r="MHS57" s="687"/>
      <c r="MHT57" s="687"/>
      <c r="MHU57" s="687"/>
      <c r="MHV57" s="687"/>
      <c r="MHW57" s="687"/>
      <c r="MHX57" s="687"/>
      <c r="MHY57" s="687"/>
      <c r="MHZ57" s="687"/>
      <c r="MIA57" s="687"/>
      <c r="MIB57" s="687"/>
      <c r="MIC57" s="687"/>
      <c r="MID57" s="687"/>
      <c r="MIE57" s="687"/>
      <c r="MIF57" s="687"/>
      <c r="MIG57" s="687"/>
      <c r="MIH57" s="687"/>
      <c r="MII57" s="687"/>
      <c r="MIJ57" s="687"/>
      <c r="MIK57" s="687"/>
      <c r="MIL57" s="687"/>
      <c r="MIM57" s="687"/>
      <c r="MIN57" s="687"/>
      <c r="MIO57" s="687"/>
      <c r="MIP57" s="687"/>
      <c r="MIQ57" s="687"/>
      <c r="MIR57" s="687"/>
      <c r="MIS57" s="687"/>
      <c r="MIT57" s="687"/>
      <c r="MIU57" s="687"/>
      <c r="MIV57" s="687"/>
      <c r="MIW57" s="687"/>
      <c r="MIX57" s="687"/>
      <c r="MIY57" s="687"/>
      <c r="MIZ57" s="687"/>
      <c r="MJA57" s="687"/>
      <c r="MJB57" s="687"/>
      <c r="MJC57" s="687"/>
      <c r="MJD57" s="687"/>
      <c r="MJE57" s="687"/>
      <c r="MJF57" s="687"/>
      <c r="MJG57" s="687"/>
      <c r="MJH57" s="687"/>
      <c r="MJI57" s="687"/>
      <c r="MJJ57" s="687"/>
      <c r="MJK57" s="687"/>
      <c r="MJL57" s="687"/>
      <c r="MJM57" s="687"/>
      <c r="MJN57" s="687"/>
      <c r="MJO57" s="687"/>
      <c r="MJP57" s="687"/>
      <c r="MJQ57" s="687"/>
      <c r="MJR57" s="687"/>
      <c r="MJS57" s="687"/>
      <c r="MJT57" s="687"/>
      <c r="MJU57" s="687"/>
      <c r="MJV57" s="687"/>
      <c r="MJW57" s="687"/>
      <c r="MJX57" s="687"/>
      <c r="MJY57" s="687"/>
      <c r="MJZ57" s="687"/>
      <c r="MKA57" s="687"/>
      <c r="MKB57" s="687"/>
      <c r="MKC57" s="687"/>
      <c r="MKD57" s="687"/>
      <c r="MKE57" s="687"/>
      <c r="MKF57" s="687"/>
      <c r="MKG57" s="687"/>
      <c r="MKH57" s="687"/>
      <c r="MKI57" s="687"/>
      <c r="MKJ57" s="687"/>
      <c r="MKK57" s="687"/>
      <c r="MKL57" s="687"/>
      <c r="MKM57" s="687"/>
      <c r="MKN57" s="687"/>
      <c r="MKO57" s="687"/>
      <c r="MKP57" s="687"/>
      <c r="MKQ57" s="687"/>
      <c r="MKR57" s="687"/>
      <c r="MKS57" s="687"/>
      <c r="MKT57" s="687"/>
      <c r="MKU57" s="687"/>
      <c r="MKV57" s="687"/>
      <c r="MKW57" s="687"/>
      <c r="MKX57" s="687"/>
      <c r="MKY57" s="687"/>
      <c r="MKZ57" s="687"/>
      <c r="MLA57" s="687"/>
      <c r="MLB57" s="687"/>
      <c r="MLC57" s="687"/>
      <c r="MLD57" s="687"/>
      <c r="MLE57" s="687"/>
      <c r="MLF57" s="687"/>
      <c r="MLG57" s="687"/>
      <c r="MLH57" s="687"/>
      <c r="MLI57" s="687"/>
      <c r="MLJ57" s="687"/>
      <c r="MLK57" s="687"/>
      <c r="MLL57" s="687"/>
      <c r="MLM57" s="687"/>
      <c r="MLN57" s="687"/>
      <c r="MLO57" s="687"/>
      <c r="MLP57" s="687"/>
      <c r="MLQ57" s="687"/>
      <c r="MLR57" s="687"/>
      <c r="MLS57" s="687"/>
      <c r="MLT57" s="687"/>
      <c r="MLU57" s="687"/>
      <c r="MLV57" s="687"/>
      <c r="MLW57" s="687"/>
      <c r="MLX57" s="687"/>
      <c r="MLY57" s="687"/>
      <c r="MLZ57" s="687"/>
      <c r="MMA57" s="687"/>
      <c r="MMB57" s="687"/>
      <c r="MMC57" s="687"/>
      <c r="MMD57" s="687"/>
      <c r="MME57" s="687"/>
      <c r="MMF57" s="687"/>
      <c r="MMG57" s="687"/>
      <c r="MMH57" s="687"/>
      <c r="MMI57" s="687"/>
      <c r="MMJ57" s="687"/>
      <c r="MMK57" s="687"/>
      <c r="MML57" s="687"/>
      <c r="MMM57" s="687"/>
      <c r="MMN57" s="687"/>
      <c r="MMO57" s="687"/>
      <c r="MMP57" s="687"/>
      <c r="MMQ57" s="687"/>
      <c r="MMR57" s="687"/>
      <c r="MMS57" s="687"/>
      <c r="MMT57" s="687"/>
      <c r="MMU57" s="687"/>
      <c r="MMV57" s="687"/>
      <c r="MMW57" s="687"/>
      <c r="MMX57" s="687"/>
      <c r="MMY57" s="687"/>
      <c r="MMZ57" s="687"/>
      <c r="MNA57" s="687"/>
      <c r="MNB57" s="687"/>
      <c r="MNC57" s="687"/>
      <c r="MND57" s="687"/>
      <c r="MNE57" s="687"/>
      <c r="MNF57" s="687"/>
      <c r="MNG57" s="687"/>
      <c r="MNH57" s="687"/>
      <c r="MNI57" s="687"/>
      <c r="MNJ57" s="687"/>
      <c r="MNK57" s="687"/>
      <c r="MNL57" s="687"/>
      <c r="MNM57" s="687"/>
      <c r="MNN57" s="687"/>
      <c r="MNO57" s="687"/>
      <c r="MNP57" s="687"/>
      <c r="MNQ57" s="687"/>
      <c r="MNR57" s="687"/>
      <c r="MNS57" s="687"/>
      <c r="MNT57" s="687"/>
      <c r="MNU57" s="687"/>
      <c r="MNV57" s="687"/>
      <c r="MNW57" s="687"/>
      <c r="MNX57" s="687"/>
      <c r="MNY57" s="687"/>
      <c r="MNZ57" s="687"/>
      <c r="MOA57" s="687"/>
      <c r="MOB57" s="687"/>
      <c r="MOC57" s="687"/>
      <c r="MOD57" s="687"/>
      <c r="MOE57" s="687"/>
      <c r="MOF57" s="687"/>
      <c r="MOG57" s="687"/>
      <c r="MOH57" s="687"/>
      <c r="MOI57" s="687"/>
      <c r="MOJ57" s="687"/>
      <c r="MOK57" s="687"/>
      <c r="MOL57" s="687"/>
      <c r="MOM57" s="687"/>
      <c r="MON57" s="687"/>
      <c r="MOO57" s="687"/>
      <c r="MOP57" s="687"/>
      <c r="MOQ57" s="687"/>
      <c r="MOR57" s="687"/>
      <c r="MOS57" s="687"/>
      <c r="MOT57" s="687"/>
      <c r="MOU57" s="687"/>
      <c r="MOV57" s="687"/>
      <c r="MOW57" s="687"/>
      <c r="MOX57" s="687"/>
      <c r="MOY57" s="687"/>
      <c r="MOZ57" s="687"/>
      <c r="MPA57" s="687"/>
      <c r="MPB57" s="687"/>
      <c r="MPC57" s="687"/>
      <c r="MPD57" s="687"/>
      <c r="MPE57" s="687"/>
      <c r="MPF57" s="687"/>
      <c r="MPG57" s="687"/>
      <c r="MPH57" s="687"/>
      <c r="MPI57" s="687"/>
      <c r="MPJ57" s="687"/>
      <c r="MPK57" s="687"/>
      <c r="MPL57" s="687"/>
      <c r="MPM57" s="687"/>
      <c r="MPN57" s="687"/>
      <c r="MPO57" s="687"/>
      <c r="MPP57" s="687"/>
      <c r="MPQ57" s="687"/>
      <c r="MPR57" s="687"/>
      <c r="MPS57" s="687"/>
      <c r="MPT57" s="687"/>
      <c r="MPU57" s="687"/>
      <c r="MPV57" s="687"/>
      <c r="MPW57" s="687"/>
      <c r="MPX57" s="687"/>
      <c r="MPY57" s="687"/>
      <c r="MPZ57" s="687"/>
      <c r="MQA57" s="687"/>
      <c r="MQB57" s="687"/>
      <c r="MQC57" s="687"/>
      <c r="MQD57" s="687"/>
      <c r="MQE57" s="687"/>
      <c r="MQF57" s="687"/>
      <c r="MQG57" s="687"/>
      <c r="MQH57" s="687"/>
      <c r="MQI57" s="687"/>
      <c r="MQJ57" s="687"/>
      <c r="MQK57" s="687"/>
      <c r="MQL57" s="687"/>
      <c r="MQM57" s="687"/>
      <c r="MQN57" s="687"/>
      <c r="MQO57" s="687"/>
      <c r="MQP57" s="687"/>
      <c r="MQQ57" s="687"/>
      <c r="MQR57" s="687"/>
      <c r="MQS57" s="687"/>
      <c r="MQT57" s="687"/>
      <c r="MQU57" s="687"/>
      <c r="MQV57" s="687"/>
      <c r="MQW57" s="687"/>
      <c r="MQX57" s="687"/>
      <c r="MQY57" s="687"/>
      <c r="MQZ57" s="687"/>
      <c r="MRA57" s="687"/>
      <c r="MRB57" s="687"/>
      <c r="MRC57" s="687"/>
      <c r="MRD57" s="687"/>
      <c r="MRE57" s="687"/>
      <c r="MRF57" s="687"/>
      <c r="MRG57" s="687"/>
      <c r="MRH57" s="687"/>
      <c r="MRI57" s="687"/>
      <c r="MRJ57" s="687"/>
      <c r="MRK57" s="687"/>
      <c r="MRL57" s="687"/>
      <c r="MRM57" s="687"/>
      <c r="MRN57" s="687"/>
      <c r="MRO57" s="687"/>
      <c r="MRP57" s="687"/>
      <c r="MRQ57" s="687"/>
      <c r="MRR57" s="687"/>
      <c r="MRS57" s="687"/>
      <c r="MRT57" s="687"/>
      <c r="MRU57" s="687"/>
      <c r="MRV57" s="687"/>
      <c r="MRW57" s="687"/>
      <c r="MRX57" s="687"/>
      <c r="MRY57" s="687"/>
      <c r="MRZ57" s="687"/>
      <c r="MSA57" s="687"/>
      <c r="MSB57" s="687"/>
      <c r="MSC57" s="687"/>
      <c r="MSD57" s="687"/>
      <c r="MSE57" s="687"/>
      <c r="MSF57" s="687"/>
      <c r="MSG57" s="687"/>
      <c r="MSH57" s="687"/>
      <c r="MSI57" s="687"/>
      <c r="MSJ57" s="687"/>
      <c r="MSK57" s="687"/>
      <c r="MSL57" s="687"/>
      <c r="MSM57" s="687"/>
      <c r="MSN57" s="687"/>
      <c r="MSO57" s="687"/>
      <c r="MSP57" s="687"/>
      <c r="MSQ57" s="687"/>
      <c r="MSR57" s="687"/>
      <c r="MSS57" s="687"/>
      <c r="MST57" s="687"/>
      <c r="MSU57" s="687"/>
      <c r="MSV57" s="687"/>
      <c r="MSW57" s="687"/>
      <c r="MSX57" s="687"/>
      <c r="MSY57" s="687"/>
      <c r="MSZ57" s="687"/>
      <c r="MTA57" s="687"/>
      <c r="MTB57" s="687"/>
      <c r="MTC57" s="687"/>
      <c r="MTD57" s="687"/>
      <c r="MTE57" s="687"/>
      <c r="MTF57" s="687"/>
      <c r="MTG57" s="687"/>
      <c r="MTH57" s="687"/>
      <c r="MTI57" s="687"/>
      <c r="MTJ57" s="687"/>
      <c r="MTK57" s="687"/>
      <c r="MTL57" s="687"/>
      <c r="MTM57" s="687"/>
      <c r="MTN57" s="687"/>
      <c r="MTO57" s="687"/>
      <c r="MTP57" s="687"/>
      <c r="MTQ57" s="687"/>
      <c r="MTR57" s="687"/>
      <c r="MTS57" s="687"/>
      <c r="MTT57" s="687"/>
      <c r="MTU57" s="687"/>
      <c r="MTV57" s="687"/>
      <c r="MTW57" s="687"/>
      <c r="MTX57" s="687"/>
      <c r="MTY57" s="687"/>
      <c r="MTZ57" s="687"/>
      <c r="MUA57" s="687"/>
      <c r="MUB57" s="687"/>
      <c r="MUC57" s="687"/>
      <c r="MUD57" s="687"/>
      <c r="MUE57" s="687"/>
      <c r="MUF57" s="687"/>
      <c r="MUG57" s="687"/>
      <c r="MUH57" s="687"/>
      <c r="MUI57" s="687"/>
      <c r="MUJ57" s="687"/>
      <c r="MUK57" s="687"/>
      <c r="MUL57" s="687"/>
      <c r="MUM57" s="687"/>
      <c r="MUN57" s="687"/>
      <c r="MUO57" s="687"/>
      <c r="MUP57" s="687"/>
      <c r="MUQ57" s="687"/>
      <c r="MUR57" s="687"/>
      <c r="MUS57" s="687"/>
      <c r="MUT57" s="687"/>
      <c r="MUU57" s="687"/>
      <c r="MUV57" s="687"/>
      <c r="MUW57" s="687"/>
      <c r="MUX57" s="687"/>
      <c r="MUY57" s="687"/>
      <c r="MUZ57" s="687"/>
      <c r="MVA57" s="687"/>
      <c r="MVB57" s="687"/>
      <c r="MVC57" s="687"/>
      <c r="MVD57" s="687"/>
      <c r="MVE57" s="687"/>
      <c r="MVF57" s="687"/>
      <c r="MVG57" s="687"/>
      <c r="MVH57" s="687"/>
      <c r="MVI57" s="687"/>
      <c r="MVJ57" s="687"/>
      <c r="MVK57" s="687"/>
      <c r="MVL57" s="687"/>
      <c r="MVM57" s="687"/>
      <c r="MVN57" s="687"/>
      <c r="MVO57" s="687"/>
      <c r="MVP57" s="687"/>
      <c r="MVQ57" s="687"/>
      <c r="MVR57" s="687"/>
      <c r="MVS57" s="687"/>
      <c r="MVT57" s="687"/>
      <c r="MVU57" s="687"/>
      <c r="MVV57" s="687"/>
      <c r="MVW57" s="687"/>
      <c r="MVX57" s="687"/>
      <c r="MVY57" s="687"/>
      <c r="MVZ57" s="687"/>
      <c r="MWA57" s="687"/>
      <c r="MWB57" s="687"/>
      <c r="MWC57" s="687"/>
      <c r="MWD57" s="687"/>
      <c r="MWE57" s="687"/>
      <c r="MWF57" s="687"/>
      <c r="MWG57" s="687"/>
      <c r="MWH57" s="687"/>
      <c r="MWI57" s="687"/>
      <c r="MWJ57" s="687"/>
      <c r="MWK57" s="687"/>
      <c r="MWL57" s="687"/>
      <c r="MWM57" s="687"/>
      <c r="MWN57" s="687"/>
      <c r="MWO57" s="687"/>
      <c r="MWP57" s="687"/>
      <c r="MWQ57" s="687"/>
      <c r="MWR57" s="687"/>
      <c r="MWS57" s="687"/>
      <c r="MWT57" s="687"/>
      <c r="MWU57" s="687"/>
      <c r="MWV57" s="687"/>
      <c r="MWW57" s="687"/>
      <c r="MWX57" s="687"/>
      <c r="MWY57" s="687"/>
      <c r="MWZ57" s="687"/>
      <c r="MXA57" s="687"/>
      <c r="MXB57" s="687"/>
      <c r="MXC57" s="687"/>
      <c r="MXD57" s="687"/>
      <c r="MXE57" s="687"/>
      <c r="MXF57" s="687"/>
      <c r="MXG57" s="687"/>
      <c r="MXH57" s="687"/>
      <c r="MXI57" s="687"/>
      <c r="MXJ57" s="687"/>
      <c r="MXK57" s="687"/>
      <c r="MXL57" s="687"/>
      <c r="MXM57" s="687"/>
      <c r="MXN57" s="687"/>
      <c r="MXO57" s="687"/>
      <c r="MXP57" s="687"/>
      <c r="MXQ57" s="687"/>
      <c r="MXR57" s="687"/>
      <c r="MXS57" s="687"/>
      <c r="MXT57" s="687"/>
      <c r="MXU57" s="687"/>
      <c r="MXV57" s="687"/>
      <c r="MXW57" s="687"/>
      <c r="MXX57" s="687"/>
      <c r="MXY57" s="687"/>
      <c r="MXZ57" s="687"/>
      <c r="MYA57" s="687"/>
      <c r="MYB57" s="687"/>
      <c r="MYC57" s="687"/>
      <c r="MYD57" s="687"/>
      <c r="MYE57" s="687"/>
      <c r="MYF57" s="687"/>
      <c r="MYG57" s="687"/>
      <c r="MYH57" s="687"/>
      <c r="MYI57" s="687"/>
      <c r="MYJ57" s="687"/>
      <c r="MYK57" s="687"/>
      <c r="MYL57" s="687"/>
      <c r="MYM57" s="687"/>
      <c r="MYN57" s="687"/>
      <c r="MYO57" s="687"/>
      <c r="MYP57" s="687"/>
      <c r="MYQ57" s="687"/>
      <c r="MYR57" s="687"/>
      <c r="MYS57" s="687"/>
      <c r="MYT57" s="687"/>
      <c r="MYU57" s="687"/>
      <c r="MYV57" s="687"/>
      <c r="MYW57" s="687"/>
      <c r="MYX57" s="687"/>
      <c r="MYY57" s="687"/>
      <c r="MYZ57" s="687"/>
      <c r="MZA57" s="687"/>
      <c r="MZB57" s="687"/>
      <c r="MZC57" s="687"/>
      <c r="MZD57" s="687"/>
      <c r="MZE57" s="687"/>
      <c r="MZF57" s="687"/>
      <c r="MZG57" s="687"/>
      <c r="MZH57" s="687"/>
      <c r="MZI57" s="687"/>
      <c r="MZJ57" s="687"/>
      <c r="MZK57" s="687"/>
      <c r="MZL57" s="687"/>
      <c r="MZM57" s="687"/>
      <c r="MZN57" s="687"/>
      <c r="MZO57" s="687"/>
      <c r="MZP57" s="687"/>
      <c r="MZQ57" s="687"/>
      <c r="MZR57" s="687"/>
      <c r="MZS57" s="687"/>
      <c r="MZT57" s="687"/>
      <c r="MZU57" s="687"/>
      <c r="MZV57" s="687"/>
      <c r="MZW57" s="687"/>
      <c r="MZX57" s="687"/>
      <c r="MZY57" s="687"/>
      <c r="MZZ57" s="687"/>
      <c r="NAA57" s="687"/>
      <c r="NAB57" s="687"/>
      <c r="NAC57" s="687"/>
      <c r="NAD57" s="687"/>
      <c r="NAE57" s="687"/>
      <c r="NAF57" s="687"/>
      <c r="NAG57" s="687"/>
      <c r="NAH57" s="687"/>
      <c r="NAI57" s="687"/>
      <c r="NAJ57" s="687"/>
      <c r="NAK57" s="687"/>
      <c r="NAL57" s="687"/>
      <c r="NAM57" s="687"/>
      <c r="NAN57" s="687"/>
      <c r="NAO57" s="687"/>
      <c r="NAP57" s="687"/>
      <c r="NAQ57" s="687"/>
      <c r="NAR57" s="687"/>
      <c r="NAS57" s="687"/>
      <c r="NAT57" s="687"/>
      <c r="NAU57" s="687"/>
      <c r="NAV57" s="687"/>
      <c r="NAW57" s="687"/>
      <c r="NAX57" s="687"/>
      <c r="NAY57" s="687"/>
      <c r="NAZ57" s="687"/>
      <c r="NBA57" s="687"/>
      <c r="NBB57" s="687"/>
      <c r="NBC57" s="687"/>
      <c r="NBD57" s="687"/>
      <c r="NBE57" s="687"/>
      <c r="NBF57" s="687"/>
      <c r="NBG57" s="687"/>
      <c r="NBH57" s="687"/>
      <c r="NBI57" s="687"/>
      <c r="NBJ57" s="687"/>
      <c r="NBK57" s="687"/>
      <c r="NBL57" s="687"/>
      <c r="NBM57" s="687"/>
      <c r="NBN57" s="687"/>
      <c r="NBO57" s="687"/>
      <c r="NBP57" s="687"/>
      <c r="NBQ57" s="687"/>
      <c r="NBR57" s="687"/>
      <c r="NBS57" s="687"/>
      <c r="NBT57" s="687"/>
      <c r="NBU57" s="687"/>
      <c r="NBV57" s="687"/>
      <c r="NBW57" s="687"/>
      <c r="NBX57" s="687"/>
      <c r="NBY57" s="687"/>
      <c r="NBZ57" s="687"/>
      <c r="NCA57" s="687"/>
      <c r="NCB57" s="687"/>
      <c r="NCC57" s="687"/>
      <c r="NCD57" s="687"/>
      <c r="NCE57" s="687"/>
      <c r="NCF57" s="687"/>
      <c r="NCG57" s="687"/>
      <c r="NCH57" s="687"/>
      <c r="NCI57" s="687"/>
      <c r="NCJ57" s="687"/>
      <c r="NCK57" s="687"/>
      <c r="NCL57" s="687"/>
      <c r="NCM57" s="687"/>
      <c r="NCN57" s="687"/>
      <c r="NCO57" s="687"/>
      <c r="NCP57" s="687"/>
      <c r="NCQ57" s="687"/>
      <c r="NCR57" s="687"/>
      <c r="NCS57" s="687"/>
      <c r="NCT57" s="687"/>
      <c r="NCU57" s="687"/>
      <c r="NCV57" s="687"/>
      <c r="NCW57" s="687"/>
      <c r="NCX57" s="687"/>
      <c r="NCY57" s="687"/>
      <c r="NCZ57" s="687"/>
      <c r="NDA57" s="687"/>
      <c r="NDB57" s="687"/>
      <c r="NDC57" s="687"/>
      <c r="NDD57" s="687"/>
      <c r="NDE57" s="687"/>
      <c r="NDF57" s="687"/>
      <c r="NDG57" s="687"/>
      <c r="NDH57" s="687"/>
      <c r="NDI57" s="687"/>
      <c r="NDJ57" s="687"/>
      <c r="NDK57" s="687"/>
      <c r="NDL57" s="687"/>
      <c r="NDM57" s="687"/>
      <c r="NDN57" s="687"/>
      <c r="NDO57" s="687"/>
      <c r="NDP57" s="687"/>
      <c r="NDQ57" s="687"/>
      <c r="NDR57" s="687"/>
      <c r="NDS57" s="687"/>
      <c r="NDT57" s="687"/>
      <c r="NDU57" s="687"/>
      <c r="NDV57" s="687"/>
      <c r="NDW57" s="687"/>
      <c r="NDX57" s="687"/>
      <c r="NDY57" s="687"/>
      <c r="NDZ57" s="687"/>
      <c r="NEA57" s="687"/>
      <c r="NEB57" s="687"/>
      <c r="NEC57" s="687"/>
      <c r="NED57" s="687"/>
      <c r="NEE57" s="687"/>
      <c r="NEF57" s="687"/>
      <c r="NEG57" s="687"/>
      <c r="NEH57" s="687"/>
      <c r="NEI57" s="687"/>
      <c r="NEJ57" s="687"/>
      <c r="NEK57" s="687"/>
      <c r="NEL57" s="687"/>
      <c r="NEM57" s="687"/>
      <c r="NEN57" s="687"/>
      <c r="NEO57" s="687"/>
      <c r="NEP57" s="687"/>
      <c r="NEQ57" s="687"/>
      <c r="NER57" s="687"/>
      <c r="NES57" s="687"/>
      <c r="NET57" s="687"/>
      <c r="NEU57" s="687"/>
      <c r="NEV57" s="687"/>
      <c r="NEW57" s="687"/>
      <c r="NEX57" s="687"/>
      <c r="NEY57" s="687"/>
      <c r="NEZ57" s="687"/>
      <c r="NFA57" s="687"/>
      <c r="NFB57" s="687"/>
      <c r="NFC57" s="687"/>
      <c r="NFD57" s="687"/>
      <c r="NFE57" s="687"/>
      <c r="NFF57" s="687"/>
      <c r="NFG57" s="687"/>
      <c r="NFH57" s="687"/>
      <c r="NFI57" s="687"/>
      <c r="NFJ57" s="687"/>
      <c r="NFK57" s="687"/>
      <c r="NFL57" s="687"/>
      <c r="NFM57" s="687"/>
      <c r="NFN57" s="687"/>
      <c r="NFO57" s="687"/>
      <c r="NFP57" s="687"/>
      <c r="NFQ57" s="687"/>
      <c r="NFR57" s="687"/>
      <c r="NFS57" s="687"/>
      <c r="NFT57" s="687"/>
      <c r="NFU57" s="687"/>
      <c r="NFV57" s="687"/>
      <c r="NFW57" s="687"/>
      <c r="NFX57" s="687"/>
      <c r="NFY57" s="687"/>
      <c r="NFZ57" s="687"/>
      <c r="NGA57" s="687"/>
      <c r="NGB57" s="687"/>
      <c r="NGC57" s="687"/>
      <c r="NGD57" s="687"/>
      <c r="NGE57" s="687"/>
      <c r="NGF57" s="687"/>
      <c r="NGG57" s="687"/>
      <c r="NGH57" s="687"/>
      <c r="NGI57" s="687"/>
      <c r="NGJ57" s="687"/>
      <c r="NGK57" s="687"/>
      <c r="NGL57" s="687"/>
      <c r="NGM57" s="687"/>
      <c r="NGN57" s="687"/>
      <c r="NGO57" s="687"/>
      <c r="NGP57" s="687"/>
      <c r="NGQ57" s="687"/>
      <c r="NGR57" s="687"/>
      <c r="NGS57" s="687"/>
      <c r="NGT57" s="687"/>
      <c r="NGU57" s="687"/>
      <c r="NGV57" s="687"/>
      <c r="NGW57" s="687"/>
      <c r="NGX57" s="687"/>
      <c r="NGY57" s="687"/>
      <c r="NGZ57" s="687"/>
      <c r="NHA57" s="687"/>
      <c r="NHB57" s="687"/>
      <c r="NHC57" s="687"/>
      <c r="NHD57" s="687"/>
      <c r="NHE57" s="687"/>
      <c r="NHF57" s="687"/>
      <c r="NHG57" s="687"/>
      <c r="NHH57" s="687"/>
      <c r="NHI57" s="687"/>
      <c r="NHJ57" s="687"/>
      <c r="NHK57" s="687"/>
      <c r="NHL57" s="687"/>
      <c r="NHM57" s="687"/>
      <c r="NHN57" s="687"/>
      <c r="NHO57" s="687"/>
      <c r="NHP57" s="687"/>
      <c r="NHQ57" s="687"/>
      <c r="NHR57" s="687"/>
      <c r="NHS57" s="687"/>
      <c r="NHT57" s="687"/>
      <c r="NHU57" s="687"/>
      <c r="NHV57" s="687"/>
      <c r="NHW57" s="687"/>
      <c r="NHX57" s="687"/>
      <c r="NHY57" s="687"/>
      <c r="NHZ57" s="687"/>
      <c r="NIA57" s="687"/>
      <c r="NIB57" s="687"/>
      <c r="NIC57" s="687"/>
      <c r="NID57" s="687"/>
      <c r="NIE57" s="687"/>
      <c r="NIF57" s="687"/>
      <c r="NIG57" s="687"/>
      <c r="NIH57" s="687"/>
      <c r="NII57" s="687"/>
      <c r="NIJ57" s="687"/>
      <c r="NIK57" s="687"/>
      <c r="NIL57" s="687"/>
      <c r="NIM57" s="687"/>
      <c r="NIN57" s="687"/>
      <c r="NIO57" s="687"/>
      <c r="NIP57" s="687"/>
      <c r="NIQ57" s="687"/>
      <c r="NIR57" s="687"/>
      <c r="NIS57" s="687"/>
      <c r="NIT57" s="687"/>
      <c r="NIU57" s="687"/>
      <c r="NIV57" s="687"/>
      <c r="NIW57" s="687"/>
      <c r="NIX57" s="687"/>
      <c r="NIY57" s="687"/>
      <c r="NIZ57" s="687"/>
      <c r="NJA57" s="687"/>
      <c r="NJB57" s="687"/>
      <c r="NJC57" s="687"/>
      <c r="NJD57" s="687"/>
      <c r="NJE57" s="687"/>
      <c r="NJF57" s="687"/>
      <c r="NJG57" s="687"/>
      <c r="NJH57" s="687"/>
      <c r="NJI57" s="687"/>
      <c r="NJJ57" s="687"/>
      <c r="NJK57" s="687"/>
      <c r="NJL57" s="687"/>
      <c r="NJM57" s="687"/>
      <c r="NJN57" s="687"/>
      <c r="NJO57" s="687"/>
      <c r="NJP57" s="687"/>
      <c r="NJQ57" s="687"/>
      <c r="NJR57" s="687"/>
      <c r="NJS57" s="687"/>
      <c r="NJT57" s="687"/>
      <c r="NJU57" s="687"/>
      <c r="NJV57" s="687"/>
      <c r="NJW57" s="687"/>
      <c r="NJX57" s="687"/>
      <c r="NJY57" s="687"/>
      <c r="NJZ57" s="687"/>
      <c r="NKA57" s="687"/>
      <c r="NKB57" s="687"/>
      <c r="NKC57" s="687"/>
      <c r="NKD57" s="687"/>
      <c r="NKE57" s="687"/>
      <c r="NKF57" s="687"/>
      <c r="NKG57" s="687"/>
      <c r="NKH57" s="687"/>
      <c r="NKI57" s="687"/>
      <c r="NKJ57" s="687"/>
      <c r="NKK57" s="687"/>
      <c r="NKL57" s="687"/>
      <c r="NKM57" s="687"/>
      <c r="NKN57" s="687"/>
      <c r="NKO57" s="687"/>
      <c r="NKP57" s="687"/>
      <c r="NKQ57" s="687"/>
      <c r="NKR57" s="687"/>
      <c r="NKS57" s="687"/>
      <c r="NKT57" s="687"/>
      <c r="NKU57" s="687"/>
      <c r="NKV57" s="687"/>
      <c r="NKW57" s="687"/>
      <c r="NKX57" s="687"/>
      <c r="NKY57" s="687"/>
      <c r="NKZ57" s="687"/>
      <c r="NLA57" s="687"/>
      <c r="NLB57" s="687"/>
      <c r="NLC57" s="687"/>
      <c r="NLD57" s="687"/>
      <c r="NLE57" s="687"/>
      <c r="NLF57" s="687"/>
      <c r="NLG57" s="687"/>
      <c r="NLH57" s="687"/>
      <c r="NLI57" s="687"/>
      <c r="NLJ57" s="687"/>
      <c r="NLK57" s="687"/>
      <c r="NLL57" s="687"/>
      <c r="NLM57" s="687"/>
      <c r="NLN57" s="687"/>
      <c r="NLO57" s="687"/>
      <c r="NLP57" s="687"/>
      <c r="NLQ57" s="687"/>
      <c r="NLR57" s="687"/>
      <c r="NLS57" s="687"/>
      <c r="NLT57" s="687"/>
      <c r="NLU57" s="687"/>
      <c r="NLV57" s="687"/>
      <c r="NLW57" s="687"/>
      <c r="NLX57" s="687"/>
      <c r="NLY57" s="687"/>
      <c r="NLZ57" s="687"/>
      <c r="NMA57" s="687"/>
      <c r="NMB57" s="687"/>
      <c r="NMC57" s="687"/>
      <c r="NMD57" s="687"/>
      <c r="NME57" s="687"/>
      <c r="NMF57" s="687"/>
      <c r="NMG57" s="687"/>
      <c r="NMH57" s="687"/>
      <c r="NMI57" s="687"/>
      <c r="NMJ57" s="687"/>
      <c r="NMK57" s="687"/>
      <c r="NML57" s="687"/>
      <c r="NMM57" s="687"/>
      <c r="NMN57" s="687"/>
      <c r="NMO57" s="687"/>
      <c r="NMP57" s="687"/>
      <c r="NMQ57" s="687"/>
      <c r="NMR57" s="687"/>
      <c r="NMS57" s="687"/>
      <c r="NMT57" s="687"/>
      <c r="NMU57" s="687"/>
      <c r="NMV57" s="687"/>
      <c r="NMW57" s="687"/>
      <c r="NMX57" s="687"/>
      <c r="NMY57" s="687"/>
      <c r="NMZ57" s="687"/>
      <c r="NNA57" s="687"/>
      <c r="NNB57" s="687"/>
      <c r="NNC57" s="687"/>
      <c r="NND57" s="687"/>
      <c r="NNE57" s="687"/>
      <c r="NNF57" s="687"/>
      <c r="NNG57" s="687"/>
      <c r="NNH57" s="687"/>
      <c r="NNI57" s="687"/>
      <c r="NNJ57" s="687"/>
      <c r="NNK57" s="687"/>
      <c r="NNL57" s="687"/>
      <c r="NNM57" s="687"/>
      <c r="NNN57" s="687"/>
      <c r="NNO57" s="687"/>
      <c r="NNP57" s="687"/>
      <c r="NNQ57" s="687"/>
      <c r="NNR57" s="687"/>
      <c r="NNS57" s="687"/>
      <c r="NNT57" s="687"/>
      <c r="NNU57" s="687"/>
      <c r="NNV57" s="687"/>
      <c r="NNW57" s="687"/>
      <c r="NNX57" s="687"/>
      <c r="NNY57" s="687"/>
      <c r="NNZ57" s="687"/>
      <c r="NOA57" s="687"/>
      <c r="NOB57" s="687"/>
      <c r="NOC57" s="687"/>
      <c r="NOD57" s="687"/>
      <c r="NOE57" s="687"/>
      <c r="NOF57" s="687"/>
      <c r="NOG57" s="687"/>
      <c r="NOH57" s="687"/>
      <c r="NOI57" s="687"/>
      <c r="NOJ57" s="687"/>
      <c r="NOK57" s="687"/>
      <c r="NOL57" s="687"/>
      <c r="NOM57" s="687"/>
      <c r="NON57" s="687"/>
      <c r="NOO57" s="687"/>
      <c r="NOP57" s="687"/>
      <c r="NOQ57" s="687"/>
      <c r="NOR57" s="687"/>
      <c r="NOS57" s="687"/>
      <c r="NOT57" s="687"/>
      <c r="NOU57" s="687"/>
      <c r="NOV57" s="687"/>
      <c r="NOW57" s="687"/>
      <c r="NOX57" s="687"/>
      <c r="NOY57" s="687"/>
      <c r="NOZ57" s="687"/>
      <c r="NPA57" s="687"/>
      <c r="NPB57" s="687"/>
      <c r="NPC57" s="687"/>
      <c r="NPD57" s="687"/>
      <c r="NPE57" s="687"/>
      <c r="NPF57" s="687"/>
      <c r="NPG57" s="687"/>
      <c r="NPH57" s="687"/>
      <c r="NPI57" s="687"/>
      <c r="NPJ57" s="687"/>
      <c r="NPK57" s="687"/>
      <c r="NPL57" s="687"/>
      <c r="NPM57" s="687"/>
      <c r="NPN57" s="687"/>
      <c r="NPO57" s="687"/>
      <c r="NPP57" s="687"/>
      <c r="NPQ57" s="687"/>
      <c r="NPR57" s="687"/>
      <c r="NPS57" s="687"/>
      <c r="NPT57" s="687"/>
      <c r="NPU57" s="687"/>
      <c r="NPV57" s="687"/>
      <c r="NPW57" s="687"/>
      <c r="NPX57" s="687"/>
      <c r="NPY57" s="687"/>
      <c r="NPZ57" s="687"/>
      <c r="NQA57" s="687"/>
      <c r="NQB57" s="687"/>
      <c r="NQC57" s="687"/>
      <c r="NQD57" s="687"/>
      <c r="NQE57" s="687"/>
      <c r="NQF57" s="687"/>
      <c r="NQG57" s="687"/>
      <c r="NQH57" s="687"/>
      <c r="NQI57" s="687"/>
      <c r="NQJ57" s="687"/>
      <c r="NQK57" s="687"/>
      <c r="NQL57" s="687"/>
      <c r="NQM57" s="687"/>
      <c r="NQN57" s="687"/>
      <c r="NQO57" s="687"/>
      <c r="NQP57" s="687"/>
      <c r="NQQ57" s="687"/>
      <c r="NQR57" s="687"/>
      <c r="NQS57" s="687"/>
      <c r="NQT57" s="687"/>
      <c r="NQU57" s="687"/>
      <c r="NQV57" s="687"/>
      <c r="NQW57" s="687"/>
      <c r="NQX57" s="687"/>
      <c r="NQY57" s="687"/>
      <c r="NQZ57" s="687"/>
      <c r="NRA57" s="687"/>
      <c r="NRB57" s="687"/>
      <c r="NRC57" s="687"/>
      <c r="NRD57" s="687"/>
      <c r="NRE57" s="687"/>
      <c r="NRF57" s="687"/>
      <c r="NRG57" s="687"/>
      <c r="NRH57" s="687"/>
      <c r="NRI57" s="687"/>
      <c r="NRJ57" s="687"/>
      <c r="NRK57" s="687"/>
      <c r="NRL57" s="687"/>
      <c r="NRM57" s="687"/>
      <c r="NRN57" s="687"/>
      <c r="NRO57" s="687"/>
      <c r="NRP57" s="687"/>
      <c r="NRQ57" s="687"/>
      <c r="NRR57" s="687"/>
      <c r="NRS57" s="687"/>
      <c r="NRT57" s="687"/>
      <c r="NRU57" s="687"/>
      <c r="NRV57" s="687"/>
      <c r="NRW57" s="687"/>
      <c r="NRX57" s="687"/>
      <c r="NRY57" s="687"/>
      <c r="NRZ57" s="687"/>
      <c r="NSA57" s="687"/>
      <c r="NSB57" s="687"/>
      <c r="NSC57" s="687"/>
      <c r="NSD57" s="687"/>
      <c r="NSE57" s="687"/>
      <c r="NSF57" s="687"/>
      <c r="NSG57" s="687"/>
      <c r="NSH57" s="687"/>
      <c r="NSI57" s="687"/>
      <c r="NSJ57" s="687"/>
      <c r="NSK57" s="687"/>
      <c r="NSL57" s="687"/>
      <c r="NSM57" s="687"/>
      <c r="NSN57" s="687"/>
      <c r="NSO57" s="687"/>
      <c r="NSP57" s="687"/>
      <c r="NSQ57" s="687"/>
      <c r="NSR57" s="687"/>
      <c r="NSS57" s="687"/>
      <c r="NST57" s="687"/>
      <c r="NSU57" s="687"/>
      <c r="NSV57" s="687"/>
      <c r="NSW57" s="687"/>
      <c r="NSX57" s="687"/>
      <c r="NSY57" s="687"/>
      <c r="NSZ57" s="687"/>
      <c r="NTA57" s="687"/>
      <c r="NTB57" s="687"/>
      <c r="NTC57" s="687"/>
      <c r="NTD57" s="687"/>
      <c r="NTE57" s="687"/>
      <c r="NTF57" s="687"/>
      <c r="NTG57" s="687"/>
      <c r="NTH57" s="687"/>
      <c r="NTI57" s="687"/>
      <c r="NTJ57" s="687"/>
      <c r="NTK57" s="687"/>
      <c r="NTL57" s="687"/>
      <c r="NTM57" s="687"/>
      <c r="NTN57" s="687"/>
      <c r="NTO57" s="687"/>
      <c r="NTP57" s="687"/>
      <c r="NTQ57" s="687"/>
      <c r="NTR57" s="687"/>
      <c r="NTS57" s="687"/>
      <c r="NTT57" s="687"/>
      <c r="NTU57" s="687"/>
      <c r="NTV57" s="687"/>
      <c r="NTW57" s="687"/>
      <c r="NTX57" s="687"/>
      <c r="NTY57" s="687"/>
      <c r="NTZ57" s="687"/>
      <c r="NUA57" s="687"/>
      <c r="NUB57" s="687"/>
      <c r="NUC57" s="687"/>
      <c r="NUD57" s="687"/>
      <c r="NUE57" s="687"/>
      <c r="NUF57" s="687"/>
      <c r="NUG57" s="687"/>
      <c r="NUH57" s="687"/>
      <c r="NUI57" s="687"/>
      <c r="NUJ57" s="687"/>
      <c r="NUK57" s="687"/>
      <c r="NUL57" s="687"/>
      <c r="NUM57" s="687"/>
      <c r="NUN57" s="687"/>
      <c r="NUO57" s="687"/>
      <c r="NUP57" s="687"/>
      <c r="NUQ57" s="687"/>
      <c r="NUR57" s="687"/>
      <c r="NUS57" s="687"/>
      <c r="NUT57" s="687"/>
      <c r="NUU57" s="687"/>
      <c r="NUV57" s="687"/>
      <c r="NUW57" s="687"/>
      <c r="NUX57" s="687"/>
      <c r="NUY57" s="687"/>
      <c r="NUZ57" s="687"/>
      <c r="NVA57" s="687"/>
      <c r="NVB57" s="687"/>
      <c r="NVC57" s="687"/>
      <c r="NVD57" s="687"/>
      <c r="NVE57" s="687"/>
      <c r="NVF57" s="687"/>
      <c r="NVG57" s="687"/>
      <c r="NVH57" s="687"/>
      <c r="NVI57" s="687"/>
      <c r="NVJ57" s="687"/>
      <c r="NVK57" s="687"/>
      <c r="NVL57" s="687"/>
      <c r="NVM57" s="687"/>
      <c r="NVN57" s="687"/>
      <c r="NVO57" s="687"/>
      <c r="NVP57" s="687"/>
      <c r="NVQ57" s="687"/>
      <c r="NVR57" s="687"/>
      <c r="NVS57" s="687"/>
      <c r="NVT57" s="687"/>
      <c r="NVU57" s="687"/>
      <c r="NVV57" s="687"/>
      <c r="NVW57" s="687"/>
      <c r="NVX57" s="687"/>
      <c r="NVY57" s="687"/>
      <c r="NVZ57" s="687"/>
      <c r="NWA57" s="687"/>
      <c r="NWB57" s="687"/>
      <c r="NWC57" s="687"/>
      <c r="NWD57" s="687"/>
      <c r="NWE57" s="687"/>
      <c r="NWF57" s="687"/>
      <c r="NWG57" s="687"/>
      <c r="NWH57" s="687"/>
      <c r="NWI57" s="687"/>
      <c r="NWJ57" s="687"/>
      <c r="NWK57" s="687"/>
      <c r="NWL57" s="687"/>
      <c r="NWM57" s="687"/>
      <c r="NWN57" s="687"/>
      <c r="NWO57" s="687"/>
      <c r="NWP57" s="687"/>
      <c r="NWQ57" s="687"/>
      <c r="NWR57" s="687"/>
      <c r="NWS57" s="687"/>
      <c r="NWT57" s="687"/>
      <c r="NWU57" s="687"/>
      <c r="NWV57" s="687"/>
      <c r="NWW57" s="687"/>
      <c r="NWX57" s="687"/>
      <c r="NWY57" s="687"/>
      <c r="NWZ57" s="687"/>
      <c r="NXA57" s="687"/>
      <c r="NXB57" s="687"/>
      <c r="NXC57" s="687"/>
      <c r="NXD57" s="687"/>
      <c r="NXE57" s="687"/>
      <c r="NXF57" s="687"/>
      <c r="NXG57" s="687"/>
      <c r="NXH57" s="687"/>
      <c r="NXI57" s="687"/>
      <c r="NXJ57" s="687"/>
      <c r="NXK57" s="687"/>
      <c r="NXL57" s="687"/>
      <c r="NXM57" s="687"/>
      <c r="NXN57" s="687"/>
      <c r="NXO57" s="687"/>
      <c r="NXP57" s="687"/>
      <c r="NXQ57" s="687"/>
      <c r="NXR57" s="687"/>
      <c r="NXS57" s="687"/>
      <c r="NXT57" s="687"/>
      <c r="NXU57" s="687"/>
      <c r="NXV57" s="687"/>
      <c r="NXW57" s="687"/>
      <c r="NXX57" s="687"/>
      <c r="NXY57" s="687"/>
      <c r="NXZ57" s="687"/>
      <c r="NYA57" s="687"/>
      <c r="NYB57" s="687"/>
      <c r="NYC57" s="687"/>
      <c r="NYD57" s="687"/>
      <c r="NYE57" s="687"/>
      <c r="NYF57" s="687"/>
      <c r="NYG57" s="687"/>
      <c r="NYH57" s="687"/>
      <c r="NYI57" s="687"/>
      <c r="NYJ57" s="687"/>
      <c r="NYK57" s="687"/>
      <c r="NYL57" s="687"/>
      <c r="NYM57" s="687"/>
      <c r="NYN57" s="687"/>
      <c r="NYO57" s="687"/>
      <c r="NYP57" s="687"/>
      <c r="NYQ57" s="687"/>
      <c r="NYR57" s="687"/>
      <c r="NYS57" s="687"/>
      <c r="NYT57" s="687"/>
      <c r="NYU57" s="687"/>
      <c r="NYV57" s="687"/>
      <c r="NYW57" s="687"/>
      <c r="NYX57" s="687"/>
      <c r="NYY57" s="687"/>
      <c r="NYZ57" s="687"/>
      <c r="NZA57" s="687"/>
      <c r="NZB57" s="687"/>
      <c r="NZC57" s="687"/>
      <c r="NZD57" s="687"/>
      <c r="NZE57" s="687"/>
      <c r="NZF57" s="687"/>
      <c r="NZG57" s="687"/>
      <c r="NZH57" s="687"/>
      <c r="NZI57" s="687"/>
      <c r="NZJ57" s="687"/>
      <c r="NZK57" s="687"/>
      <c r="NZL57" s="687"/>
      <c r="NZM57" s="687"/>
      <c r="NZN57" s="687"/>
      <c r="NZO57" s="687"/>
      <c r="NZP57" s="687"/>
      <c r="NZQ57" s="687"/>
      <c r="NZR57" s="687"/>
      <c r="NZS57" s="687"/>
      <c r="NZT57" s="687"/>
      <c r="NZU57" s="687"/>
      <c r="NZV57" s="687"/>
      <c r="NZW57" s="687"/>
      <c r="NZX57" s="687"/>
      <c r="NZY57" s="687"/>
      <c r="NZZ57" s="687"/>
      <c r="OAA57" s="687"/>
      <c r="OAB57" s="687"/>
      <c r="OAC57" s="687"/>
      <c r="OAD57" s="687"/>
      <c r="OAE57" s="687"/>
      <c r="OAF57" s="687"/>
      <c r="OAG57" s="687"/>
      <c r="OAH57" s="687"/>
      <c r="OAI57" s="687"/>
      <c r="OAJ57" s="687"/>
      <c r="OAK57" s="687"/>
      <c r="OAL57" s="687"/>
      <c r="OAM57" s="687"/>
      <c r="OAN57" s="687"/>
      <c r="OAO57" s="687"/>
      <c r="OAP57" s="687"/>
      <c r="OAQ57" s="687"/>
      <c r="OAR57" s="687"/>
      <c r="OAS57" s="687"/>
      <c r="OAT57" s="687"/>
      <c r="OAU57" s="687"/>
      <c r="OAV57" s="687"/>
      <c r="OAW57" s="687"/>
      <c r="OAX57" s="687"/>
      <c r="OAY57" s="687"/>
      <c r="OAZ57" s="687"/>
      <c r="OBA57" s="687"/>
      <c r="OBB57" s="687"/>
      <c r="OBC57" s="687"/>
      <c r="OBD57" s="687"/>
      <c r="OBE57" s="687"/>
      <c r="OBF57" s="687"/>
      <c r="OBG57" s="687"/>
      <c r="OBH57" s="687"/>
      <c r="OBI57" s="687"/>
      <c r="OBJ57" s="687"/>
      <c r="OBK57" s="687"/>
      <c r="OBL57" s="687"/>
      <c r="OBM57" s="687"/>
      <c r="OBN57" s="687"/>
      <c r="OBO57" s="687"/>
      <c r="OBP57" s="687"/>
      <c r="OBQ57" s="687"/>
      <c r="OBR57" s="687"/>
      <c r="OBS57" s="687"/>
      <c r="OBT57" s="687"/>
      <c r="OBU57" s="687"/>
      <c r="OBV57" s="687"/>
      <c r="OBW57" s="687"/>
      <c r="OBX57" s="687"/>
      <c r="OBY57" s="687"/>
      <c r="OBZ57" s="687"/>
      <c r="OCA57" s="687"/>
      <c r="OCB57" s="687"/>
      <c r="OCC57" s="687"/>
      <c r="OCD57" s="687"/>
      <c r="OCE57" s="687"/>
      <c r="OCF57" s="687"/>
      <c r="OCG57" s="687"/>
      <c r="OCH57" s="687"/>
      <c r="OCI57" s="687"/>
      <c r="OCJ57" s="687"/>
      <c r="OCK57" s="687"/>
      <c r="OCL57" s="687"/>
      <c r="OCM57" s="687"/>
      <c r="OCN57" s="687"/>
      <c r="OCO57" s="687"/>
      <c r="OCP57" s="687"/>
      <c r="OCQ57" s="687"/>
      <c r="OCR57" s="687"/>
      <c r="OCS57" s="687"/>
      <c r="OCT57" s="687"/>
      <c r="OCU57" s="687"/>
      <c r="OCV57" s="687"/>
      <c r="OCW57" s="687"/>
      <c r="OCX57" s="687"/>
      <c r="OCY57" s="687"/>
      <c r="OCZ57" s="687"/>
      <c r="ODA57" s="687"/>
      <c r="ODB57" s="687"/>
      <c r="ODC57" s="687"/>
      <c r="ODD57" s="687"/>
      <c r="ODE57" s="687"/>
      <c r="ODF57" s="687"/>
      <c r="ODG57" s="687"/>
      <c r="ODH57" s="687"/>
      <c r="ODI57" s="687"/>
      <c r="ODJ57" s="687"/>
      <c r="ODK57" s="687"/>
      <c r="ODL57" s="687"/>
      <c r="ODM57" s="687"/>
      <c r="ODN57" s="687"/>
      <c r="ODO57" s="687"/>
      <c r="ODP57" s="687"/>
      <c r="ODQ57" s="687"/>
      <c r="ODR57" s="687"/>
      <c r="ODS57" s="687"/>
      <c r="ODT57" s="687"/>
      <c r="ODU57" s="687"/>
      <c r="ODV57" s="687"/>
      <c r="ODW57" s="687"/>
      <c r="ODX57" s="687"/>
      <c r="ODY57" s="687"/>
      <c r="ODZ57" s="687"/>
      <c r="OEA57" s="687"/>
      <c r="OEB57" s="687"/>
      <c r="OEC57" s="687"/>
      <c r="OED57" s="687"/>
      <c r="OEE57" s="687"/>
      <c r="OEF57" s="687"/>
      <c r="OEG57" s="687"/>
      <c r="OEH57" s="687"/>
      <c r="OEI57" s="687"/>
      <c r="OEJ57" s="687"/>
      <c r="OEK57" s="687"/>
      <c r="OEL57" s="687"/>
      <c r="OEM57" s="687"/>
      <c r="OEN57" s="687"/>
      <c r="OEO57" s="687"/>
      <c r="OEP57" s="687"/>
      <c r="OEQ57" s="687"/>
      <c r="OER57" s="687"/>
      <c r="OES57" s="687"/>
      <c r="OET57" s="687"/>
      <c r="OEU57" s="687"/>
      <c r="OEV57" s="687"/>
      <c r="OEW57" s="687"/>
      <c r="OEX57" s="687"/>
      <c r="OEY57" s="687"/>
      <c r="OEZ57" s="687"/>
      <c r="OFA57" s="687"/>
      <c r="OFB57" s="687"/>
      <c r="OFC57" s="687"/>
      <c r="OFD57" s="687"/>
      <c r="OFE57" s="687"/>
      <c r="OFF57" s="687"/>
      <c r="OFG57" s="687"/>
      <c r="OFH57" s="687"/>
      <c r="OFI57" s="687"/>
      <c r="OFJ57" s="687"/>
      <c r="OFK57" s="687"/>
      <c r="OFL57" s="687"/>
      <c r="OFM57" s="687"/>
      <c r="OFN57" s="687"/>
      <c r="OFO57" s="687"/>
      <c r="OFP57" s="687"/>
      <c r="OFQ57" s="687"/>
      <c r="OFR57" s="687"/>
      <c r="OFS57" s="687"/>
      <c r="OFT57" s="687"/>
      <c r="OFU57" s="687"/>
      <c r="OFV57" s="687"/>
      <c r="OFW57" s="687"/>
      <c r="OFX57" s="687"/>
      <c r="OFY57" s="687"/>
      <c r="OFZ57" s="687"/>
      <c r="OGA57" s="687"/>
      <c r="OGB57" s="687"/>
      <c r="OGC57" s="687"/>
      <c r="OGD57" s="687"/>
      <c r="OGE57" s="687"/>
      <c r="OGF57" s="687"/>
      <c r="OGG57" s="687"/>
      <c r="OGH57" s="687"/>
      <c r="OGI57" s="687"/>
      <c r="OGJ57" s="687"/>
      <c r="OGK57" s="687"/>
      <c r="OGL57" s="687"/>
      <c r="OGM57" s="687"/>
      <c r="OGN57" s="687"/>
      <c r="OGO57" s="687"/>
      <c r="OGP57" s="687"/>
      <c r="OGQ57" s="687"/>
      <c r="OGR57" s="687"/>
      <c r="OGS57" s="687"/>
      <c r="OGT57" s="687"/>
      <c r="OGU57" s="687"/>
      <c r="OGV57" s="687"/>
      <c r="OGW57" s="687"/>
      <c r="OGX57" s="687"/>
      <c r="OGY57" s="687"/>
      <c r="OGZ57" s="687"/>
      <c r="OHA57" s="687"/>
      <c r="OHB57" s="687"/>
      <c r="OHC57" s="687"/>
      <c r="OHD57" s="687"/>
      <c r="OHE57" s="687"/>
      <c r="OHF57" s="687"/>
      <c r="OHG57" s="687"/>
      <c r="OHH57" s="687"/>
      <c r="OHI57" s="687"/>
      <c r="OHJ57" s="687"/>
      <c r="OHK57" s="687"/>
      <c r="OHL57" s="687"/>
      <c r="OHM57" s="687"/>
      <c r="OHN57" s="687"/>
      <c r="OHO57" s="687"/>
      <c r="OHP57" s="687"/>
      <c r="OHQ57" s="687"/>
      <c r="OHR57" s="687"/>
      <c r="OHS57" s="687"/>
      <c r="OHT57" s="687"/>
      <c r="OHU57" s="687"/>
      <c r="OHV57" s="687"/>
      <c r="OHW57" s="687"/>
      <c r="OHX57" s="687"/>
      <c r="OHY57" s="687"/>
      <c r="OHZ57" s="687"/>
      <c r="OIA57" s="687"/>
      <c r="OIB57" s="687"/>
      <c r="OIC57" s="687"/>
      <c r="OID57" s="687"/>
      <c r="OIE57" s="687"/>
      <c r="OIF57" s="687"/>
      <c r="OIG57" s="687"/>
      <c r="OIH57" s="687"/>
      <c r="OII57" s="687"/>
      <c r="OIJ57" s="687"/>
      <c r="OIK57" s="687"/>
      <c r="OIL57" s="687"/>
      <c r="OIM57" s="687"/>
      <c r="OIN57" s="687"/>
      <c r="OIO57" s="687"/>
      <c r="OIP57" s="687"/>
      <c r="OIQ57" s="687"/>
      <c r="OIR57" s="687"/>
      <c r="OIS57" s="687"/>
      <c r="OIT57" s="687"/>
      <c r="OIU57" s="687"/>
      <c r="OIV57" s="687"/>
      <c r="OIW57" s="687"/>
      <c r="OIX57" s="687"/>
      <c r="OIY57" s="687"/>
      <c r="OIZ57" s="687"/>
      <c r="OJA57" s="687"/>
      <c r="OJB57" s="687"/>
      <c r="OJC57" s="687"/>
      <c r="OJD57" s="687"/>
      <c r="OJE57" s="687"/>
      <c r="OJF57" s="687"/>
      <c r="OJG57" s="687"/>
      <c r="OJH57" s="687"/>
      <c r="OJI57" s="687"/>
      <c r="OJJ57" s="687"/>
      <c r="OJK57" s="687"/>
      <c r="OJL57" s="687"/>
      <c r="OJM57" s="687"/>
      <c r="OJN57" s="687"/>
      <c r="OJO57" s="687"/>
      <c r="OJP57" s="687"/>
      <c r="OJQ57" s="687"/>
      <c r="OJR57" s="687"/>
      <c r="OJS57" s="687"/>
      <c r="OJT57" s="687"/>
      <c r="OJU57" s="687"/>
      <c r="OJV57" s="687"/>
      <c r="OJW57" s="687"/>
      <c r="OJX57" s="687"/>
      <c r="OJY57" s="687"/>
      <c r="OJZ57" s="687"/>
      <c r="OKA57" s="687"/>
      <c r="OKB57" s="687"/>
      <c r="OKC57" s="687"/>
      <c r="OKD57" s="687"/>
      <c r="OKE57" s="687"/>
      <c r="OKF57" s="687"/>
      <c r="OKG57" s="687"/>
      <c r="OKH57" s="687"/>
      <c r="OKI57" s="687"/>
      <c r="OKJ57" s="687"/>
      <c r="OKK57" s="687"/>
      <c r="OKL57" s="687"/>
      <c r="OKM57" s="687"/>
      <c r="OKN57" s="687"/>
      <c r="OKO57" s="687"/>
      <c r="OKP57" s="687"/>
      <c r="OKQ57" s="687"/>
      <c r="OKR57" s="687"/>
      <c r="OKS57" s="687"/>
      <c r="OKT57" s="687"/>
      <c r="OKU57" s="687"/>
      <c r="OKV57" s="687"/>
      <c r="OKW57" s="687"/>
      <c r="OKX57" s="687"/>
      <c r="OKY57" s="687"/>
      <c r="OKZ57" s="687"/>
      <c r="OLA57" s="687"/>
      <c r="OLB57" s="687"/>
      <c r="OLC57" s="687"/>
      <c r="OLD57" s="687"/>
      <c r="OLE57" s="687"/>
      <c r="OLF57" s="687"/>
      <c r="OLG57" s="687"/>
      <c r="OLH57" s="687"/>
      <c r="OLI57" s="687"/>
      <c r="OLJ57" s="687"/>
      <c r="OLK57" s="687"/>
      <c r="OLL57" s="687"/>
      <c r="OLM57" s="687"/>
      <c r="OLN57" s="687"/>
      <c r="OLO57" s="687"/>
      <c r="OLP57" s="687"/>
      <c r="OLQ57" s="687"/>
      <c r="OLR57" s="687"/>
      <c r="OLS57" s="687"/>
      <c r="OLT57" s="687"/>
      <c r="OLU57" s="687"/>
      <c r="OLV57" s="687"/>
      <c r="OLW57" s="687"/>
      <c r="OLX57" s="687"/>
      <c r="OLY57" s="687"/>
      <c r="OLZ57" s="687"/>
      <c r="OMA57" s="687"/>
      <c r="OMB57" s="687"/>
      <c r="OMC57" s="687"/>
      <c r="OMD57" s="687"/>
      <c r="OME57" s="687"/>
      <c r="OMF57" s="687"/>
      <c r="OMG57" s="687"/>
      <c r="OMH57" s="687"/>
      <c r="OMI57" s="687"/>
      <c r="OMJ57" s="687"/>
      <c r="OMK57" s="687"/>
      <c r="OML57" s="687"/>
      <c r="OMM57" s="687"/>
      <c r="OMN57" s="687"/>
      <c r="OMO57" s="687"/>
      <c r="OMP57" s="687"/>
      <c r="OMQ57" s="687"/>
      <c r="OMR57" s="687"/>
      <c r="OMS57" s="687"/>
      <c r="OMT57" s="687"/>
      <c r="OMU57" s="687"/>
      <c r="OMV57" s="687"/>
      <c r="OMW57" s="687"/>
      <c r="OMX57" s="687"/>
      <c r="OMY57" s="687"/>
      <c r="OMZ57" s="687"/>
      <c r="ONA57" s="687"/>
      <c r="ONB57" s="687"/>
      <c r="ONC57" s="687"/>
      <c r="OND57" s="687"/>
      <c r="ONE57" s="687"/>
      <c r="ONF57" s="687"/>
      <c r="ONG57" s="687"/>
      <c r="ONH57" s="687"/>
      <c r="ONI57" s="687"/>
      <c r="ONJ57" s="687"/>
      <c r="ONK57" s="687"/>
      <c r="ONL57" s="687"/>
      <c r="ONM57" s="687"/>
      <c r="ONN57" s="687"/>
      <c r="ONO57" s="687"/>
      <c r="ONP57" s="687"/>
      <c r="ONQ57" s="687"/>
      <c r="ONR57" s="687"/>
      <c r="ONS57" s="687"/>
      <c r="ONT57" s="687"/>
      <c r="ONU57" s="687"/>
      <c r="ONV57" s="687"/>
      <c r="ONW57" s="687"/>
      <c r="ONX57" s="687"/>
      <c r="ONY57" s="687"/>
      <c r="ONZ57" s="687"/>
      <c r="OOA57" s="687"/>
      <c r="OOB57" s="687"/>
      <c r="OOC57" s="687"/>
      <c r="OOD57" s="687"/>
      <c r="OOE57" s="687"/>
      <c r="OOF57" s="687"/>
      <c r="OOG57" s="687"/>
      <c r="OOH57" s="687"/>
      <c r="OOI57" s="687"/>
      <c r="OOJ57" s="687"/>
      <c r="OOK57" s="687"/>
      <c r="OOL57" s="687"/>
      <c r="OOM57" s="687"/>
      <c r="OON57" s="687"/>
      <c r="OOO57" s="687"/>
      <c r="OOP57" s="687"/>
      <c r="OOQ57" s="687"/>
      <c r="OOR57" s="687"/>
      <c r="OOS57" s="687"/>
      <c r="OOT57" s="687"/>
      <c r="OOU57" s="687"/>
      <c r="OOV57" s="687"/>
      <c r="OOW57" s="687"/>
      <c r="OOX57" s="687"/>
      <c r="OOY57" s="687"/>
      <c r="OOZ57" s="687"/>
      <c r="OPA57" s="687"/>
      <c r="OPB57" s="687"/>
      <c r="OPC57" s="687"/>
      <c r="OPD57" s="687"/>
      <c r="OPE57" s="687"/>
      <c r="OPF57" s="687"/>
      <c r="OPG57" s="687"/>
      <c r="OPH57" s="687"/>
      <c r="OPI57" s="687"/>
      <c r="OPJ57" s="687"/>
      <c r="OPK57" s="687"/>
      <c r="OPL57" s="687"/>
      <c r="OPM57" s="687"/>
      <c r="OPN57" s="687"/>
      <c r="OPO57" s="687"/>
      <c r="OPP57" s="687"/>
      <c r="OPQ57" s="687"/>
      <c r="OPR57" s="687"/>
      <c r="OPS57" s="687"/>
      <c r="OPT57" s="687"/>
      <c r="OPU57" s="687"/>
      <c r="OPV57" s="687"/>
      <c r="OPW57" s="687"/>
      <c r="OPX57" s="687"/>
      <c r="OPY57" s="687"/>
      <c r="OPZ57" s="687"/>
      <c r="OQA57" s="687"/>
      <c r="OQB57" s="687"/>
      <c r="OQC57" s="687"/>
      <c r="OQD57" s="687"/>
      <c r="OQE57" s="687"/>
      <c r="OQF57" s="687"/>
      <c r="OQG57" s="687"/>
      <c r="OQH57" s="687"/>
      <c r="OQI57" s="687"/>
      <c r="OQJ57" s="687"/>
      <c r="OQK57" s="687"/>
      <c r="OQL57" s="687"/>
      <c r="OQM57" s="687"/>
      <c r="OQN57" s="687"/>
      <c r="OQO57" s="687"/>
      <c r="OQP57" s="687"/>
      <c r="OQQ57" s="687"/>
      <c r="OQR57" s="687"/>
      <c r="OQS57" s="687"/>
      <c r="OQT57" s="687"/>
      <c r="OQU57" s="687"/>
      <c r="OQV57" s="687"/>
      <c r="OQW57" s="687"/>
      <c r="OQX57" s="687"/>
      <c r="OQY57" s="687"/>
      <c r="OQZ57" s="687"/>
      <c r="ORA57" s="687"/>
      <c r="ORB57" s="687"/>
      <c r="ORC57" s="687"/>
      <c r="ORD57" s="687"/>
      <c r="ORE57" s="687"/>
      <c r="ORF57" s="687"/>
      <c r="ORG57" s="687"/>
      <c r="ORH57" s="687"/>
      <c r="ORI57" s="687"/>
      <c r="ORJ57" s="687"/>
      <c r="ORK57" s="687"/>
      <c r="ORL57" s="687"/>
      <c r="ORM57" s="687"/>
      <c r="ORN57" s="687"/>
      <c r="ORO57" s="687"/>
      <c r="ORP57" s="687"/>
      <c r="ORQ57" s="687"/>
      <c r="ORR57" s="687"/>
      <c r="ORS57" s="687"/>
      <c r="ORT57" s="687"/>
      <c r="ORU57" s="687"/>
      <c r="ORV57" s="687"/>
      <c r="ORW57" s="687"/>
      <c r="ORX57" s="687"/>
      <c r="ORY57" s="687"/>
      <c r="ORZ57" s="687"/>
      <c r="OSA57" s="687"/>
      <c r="OSB57" s="687"/>
      <c r="OSC57" s="687"/>
      <c r="OSD57" s="687"/>
      <c r="OSE57" s="687"/>
      <c r="OSF57" s="687"/>
      <c r="OSG57" s="687"/>
      <c r="OSH57" s="687"/>
      <c r="OSI57" s="687"/>
      <c r="OSJ57" s="687"/>
      <c r="OSK57" s="687"/>
      <c r="OSL57" s="687"/>
      <c r="OSM57" s="687"/>
      <c r="OSN57" s="687"/>
      <c r="OSO57" s="687"/>
      <c r="OSP57" s="687"/>
      <c r="OSQ57" s="687"/>
      <c r="OSR57" s="687"/>
      <c r="OSS57" s="687"/>
      <c r="OST57" s="687"/>
      <c r="OSU57" s="687"/>
      <c r="OSV57" s="687"/>
      <c r="OSW57" s="687"/>
      <c r="OSX57" s="687"/>
      <c r="OSY57" s="687"/>
      <c r="OSZ57" s="687"/>
      <c r="OTA57" s="687"/>
      <c r="OTB57" s="687"/>
      <c r="OTC57" s="687"/>
      <c r="OTD57" s="687"/>
      <c r="OTE57" s="687"/>
      <c r="OTF57" s="687"/>
      <c r="OTG57" s="687"/>
      <c r="OTH57" s="687"/>
      <c r="OTI57" s="687"/>
      <c r="OTJ57" s="687"/>
      <c r="OTK57" s="687"/>
      <c r="OTL57" s="687"/>
      <c r="OTM57" s="687"/>
      <c r="OTN57" s="687"/>
      <c r="OTO57" s="687"/>
      <c r="OTP57" s="687"/>
      <c r="OTQ57" s="687"/>
      <c r="OTR57" s="687"/>
      <c r="OTS57" s="687"/>
      <c r="OTT57" s="687"/>
      <c r="OTU57" s="687"/>
      <c r="OTV57" s="687"/>
      <c r="OTW57" s="687"/>
      <c r="OTX57" s="687"/>
      <c r="OTY57" s="687"/>
      <c r="OTZ57" s="687"/>
      <c r="OUA57" s="687"/>
      <c r="OUB57" s="687"/>
      <c r="OUC57" s="687"/>
      <c r="OUD57" s="687"/>
      <c r="OUE57" s="687"/>
      <c r="OUF57" s="687"/>
      <c r="OUG57" s="687"/>
      <c r="OUH57" s="687"/>
      <c r="OUI57" s="687"/>
      <c r="OUJ57" s="687"/>
      <c r="OUK57" s="687"/>
      <c r="OUL57" s="687"/>
      <c r="OUM57" s="687"/>
      <c r="OUN57" s="687"/>
      <c r="OUO57" s="687"/>
      <c r="OUP57" s="687"/>
      <c r="OUQ57" s="687"/>
      <c r="OUR57" s="687"/>
      <c r="OUS57" s="687"/>
      <c r="OUT57" s="687"/>
      <c r="OUU57" s="687"/>
      <c r="OUV57" s="687"/>
      <c r="OUW57" s="687"/>
      <c r="OUX57" s="687"/>
      <c r="OUY57" s="687"/>
      <c r="OUZ57" s="687"/>
      <c r="OVA57" s="687"/>
      <c r="OVB57" s="687"/>
      <c r="OVC57" s="687"/>
      <c r="OVD57" s="687"/>
      <c r="OVE57" s="687"/>
      <c r="OVF57" s="687"/>
      <c r="OVG57" s="687"/>
      <c r="OVH57" s="687"/>
      <c r="OVI57" s="687"/>
      <c r="OVJ57" s="687"/>
      <c r="OVK57" s="687"/>
      <c r="OVL57" s="687"/>
      <c r="OVM57" s="687"/>
      <c r="OVN57" s="687"/>
      <c r="OVO57" s="687"/>
      <c r="OVP57" s="687"/>
      <c r="OVQ57" s="687"/>
      <c r="OVR57" s="687"/>
      <c r="OVS57" s="687"/>
      <c r="OVT57" s="687"/>
      <c r="OVU57" s="687"/>
      <c r="OVV57" s="687"/>
      <c r="OVW57" s="687"/>
      <c r="OVX57" s="687"/>
      <c r="OVY57" s="687"/>
      <c r="OVZ57" s="687"/>
      <c r="OWA57" s="687"/>
      <c r="OWB57" s="687"/>
      <c r="OWC57" s="687"/>
      <c r="OWD57" s="687"/>
      <c r="OWE57" s="687"/>
      <c r="OWF57" s="687"/>
      <c r="OWG57" s="687"/>
      <c r="OWH57" s="687"/>
      <c r="OWI57" s="687"/>
      <c r="OWJ57" s="687"/>
      <c r="OWK57" s="687"/>
      <c r="OWL57" s="687"/>
      <c r="OWM57" s="687"/>
      <c r="OWN57" s="687"/>
      <c r="OWO57" s="687"/>
      <c r="OWP57" s="687"/>
      <c r="OWQ57" s="687"/>
      <c r="OWR57" s="687"/>
      <c r="OWS57" s="687"/>
      <c r="OWT57" s="687"/>
      <c r="OWU57" s="687"/>
      <c r="OWV57" s="687"/>
      <c r="OWW57" s="687"/>
      <c r="OWX57" s="687"/>
      <c r="OWY57" s="687"/>
      <c r="OWZ57" s="687"/>
      <c r="OXA57" s="687"/>
      <c r="OXB57" s="687"/>
      <c r="OXC57" s="687"/>
      <c r="OXD57" s="687"/>
      <c r="OXE57" s="687"/>
      <c r="OXF57" s="687"/>
      <c r="OXG57" s="687"/>
      <c r="OXH57" s="687"/>
      <c r="OXI57" s="687"/>
      <c r="OXJ57" s="687"/>
      <c r="OXK57" s="687"/>
      <c r="OXL57" s="687"/>
      <c r="OXM57" s="687"/>
      <c r="OXN57" s="687"/>
      <c r="OXO57" s="687"/>
      <c r="OXP57" s="687"/>
      <c r="OXQ57" s="687"/>
      <c r="OXR57" s="687"/>
      <c r="OXS57" s="687"/>
      <c r="OXT57" s="687"/>
      <c r="OXU57" s="687"/>
      <c r="OXV57" s="687"/>
      <c r="OXW57" s="687"/>
      <c r="OXX57" s="687"/>
      <c r="OXY57" s="687"/>
      <c r="OXZ57" s="687"/>
      <c r="OYA57" s="687"/>
      <c r="OYB57" s="687"/>
      <c r="OYC57" s="687"/>
      <c r="OYD57" s="687"/>
      <c r="OYE57" s="687"/>
      <c r="OYF57" s="687"/>
      <c r="OYG57" s="687"/>
      <c r="OYH57" s="687"/>
      <c r="OYI57" s="687"/>
      <c r="OYJ57" s="687"/>
      <c r="OYK57" s="687"/>
      <c r="OYL57" s="687"/>
      <c r="OYM57" s="687"/>
      <c r="OYN57" s="687"/>
      <c r="OYO57" s="687"/>
      <c r="OYP57" s="687"/>
      <c r="OYQ57" s="687"/>
      <c r="OYR57" s="687"/>
      <c r="OYS57" s="687"/>
      <c r="OYT57" s="687"/>
      <c r="OYU57" s="687"/>
      <c r="OYV57" s="687"/>
      <c r="OYW57" s="687"/>
      <c r="OYX57" s="687"/>
      <c r="OYY57" s="687"/>
      <c r="OYZ57" s="687"/>
      <c r="OZA57" s="687"/>
      <c r="OZB57" s="687"/>
      <c r="OZC57" s="687"/>
      <c r="OZD57" s="687"/>
      <c r="OZE57" s="687"/>
      <c r="OZF57" s="687"/>
      <c r="OZG57" s="687"/>
      <c r="OZH57" s="687"/>
      <c r="OZI57" s="687"/>
      <c r="OZJ57" s="687"/>
      <c r="OZK57" s="687"/>
      <c r="OZL57" s="687"/>
      <c r="OZM57" s="687"/>
      <c r="OZN57" s="687"/>
      <c r="OZO57" s="687"/>
      <c r="OZP57" s="687"/>
      <c r="OZQ57" s="687"/>
      <c r="OZR57" s="687"/>
      <c r="OZS57" s="687"/>
      <c r="OZT57" s="687"/>
      <c r="OZU57" s="687"/>
      <c r="OZV57" s="687"/>
      <c r="OZW57" s="687"/>
      <c r="OZX57" s="687"/>
      <c r="OZY57" s="687"/>
      <c r="OZZ57" s="687"/>
      <c r="PAA57" s="687"/>
      <c r="PAB57" s="687"/>
      <c r="PAC57" s="687"/>
      <c r="PAD57" s="687"/>
      <c r="PAE57" s="687"/>
      <c r="PAF57" s="687"/>
      <c r="PAG57" s="687"/>
      <c r="PAH57" s="687"/>
      <c r="PAI57" s="687"/>
      <c r="PAJ57" s="687"/>
      <c r="PAK57" s="687"/>
      <c r="PAL57" s="687"/>
      <c r="PAM57" s="687"/>
      <c r="PAN57" s="687"/>
      <c r="PAO57" s="687"/>
      <c r="PAP57" s="687"/>
      <c r="PAQ57" s="687"/>
      <c r="PAR57" s="687"/>
      <c r="PAS57" s="687"/>
      <c r="PAT57" s="687"/>
      <c r="PAU57" s="687"/>
      <c r="PAV57" s="687"/>
      <c r="PAW57" s="687"/>
      <c r="PAX57" s="687"/>
      <c r="PAY57" s="687"/>
      <c r="PAZ57" s="687"/>
      <c r="PBA57" s="687"/>
      <c r="PBB57" s="687"/>
      <c r="PBC57" s="687"/>
      <c r="PBD57" s="687"/>
      <c r="PBE57" s="687"/>
      <c r="PBF57" s="687"/>
      <c r="PBG57" s="687"/>
      <c r="PBH57" s="687"/>
      <c r="PBI57" s="687"/>
      <c r="PBJ57" s="687"/>
      <c r="PBK57" s="687"/>
      <c r="PBL57" s="687"/>
      <c r="PBM57" s="687"/>
      <c r="PBN57" s="687"/>
      <c r="PBO57" s="687"/>
      <c r="PBP57" s="687"/>
      <c r="PBQ57" s="687"/>
      <c r="PBR57" s="687"/>
      <c r="PBS57" s="687"/>
      <c r="PBT57" s="687"/>
      <c r="PBU57" s="687"/>
      <c r="PBV57" s="687"/>
      <c r="PBW57" s="687"/>
      <c r="PBX57" s="687"/>
      <c r="PBY57" s="687"/>
      <c r="PBZ57" s="687"/>
      <c r="PCA57" s="687"/>
      <c r="PCB57" s="687"/>
      <c r="PCC57" s="687"/>
      <c r="PCD57" s="687"/>
      <c r="PCE57" s="687"/>
      <c r="PCF57" s="687"/>
      <c r="PCG57" s="687"/>
      <c r="PCH57" s="687"/>
      <c r="PCI57" s="687"/>
      <c r="PCJ57" s="687"/>
      <c r="PCK57" s="687"/>
      <c r="PCL57" s="687"/>
      <c r="PCM57" s="687"/>
      <c r="PCN57" s="687"/>
      <c r="PCO57" s="687"/>
      <c r="PCP57" s="687"/>
      <c r="PCQ57" s="687"/>
      <c r="PCR57" s="687"/>
      <c r="PCS57" s="687"/>
      <c r="PCT57" s="687"/>
      <c r="PCU57" s="687"/>
      <c r="PCV57" s="687"/>
      <c r="PCW57" s="687"/>
      <c r="PCX57" s="687"/>
      <c r="PCY57" s="687"/>
      <c r="PCZ57" s="687"/>
      <c r="PDA57" s="687"/>
      <c r="PDB57" s="687"/>
      <c r="PDC57" s="687"/>
      <c r="PDD57" s="687"/>
      <c r="PDE57" s="687"/>
      <c r="PDF57" s="687"/>
      <c r="PDG57" s="687"/>
      <c r="PDH57" s="687"/>
      <c r="PDI57" s="687"/>
      <c r="PDJ57" s="687"/>
      <c r="PDK57" s="687"/>
      <c r="PDL57" s="687"/>
      <c r="PDM57" s="687"/>
      <c r="PDN57" s="687"/>
      <c r="PDO57" s="687"/>
      <c r="PDP57" s="687"/>
      <c r="PDQ57" s="687"/>
      <c r="PDR57" s="687"/>
      <c r="PDS57" s="687"/>
      <c r="PDT57" s="687"/>
      <c r="PDU57" s="687"/>
      <c r="PDV57" s="687"/>
      <c r="PDW57" s="687"/>
      <c r="PDX57" s="687"/>
      <c r="PDY57" s="687"/>
      <c r="PDZ57" s="687"/>
      <c r="PEA57" s="687"/>
      <c r="PEB57" s="687"/>
      <c r="PEC57" s="687"/>
      <c r="PED57" s="687"/>
      <c r="PEE57" s="687"/>
      <c r="PEF57" s="687"/>
      <c r="PEG57" s="687"/>
      <c r="PEH57" s="687"/>
      <c r="PEI57" s="687"/>
      <c r="PEJ57" s="687"/>
      <c r="PEK57" s="687"/>
      <c r="PEL57" s="687"/>
      <c r="PEM57" s="687"/>
      <c r="PEN57" s="687"/>
      <c r="PEO57" s="687"/>
      <c r="PEP57" s="687"/>
      <c r="PEQ57" s="687"/>
      <c r="PER57" s="687"/>
      <c r="PES57" s="687"/>
      <c r="PET57" s="687"/>
      <c r="PEU57" s="687"/>
      <c r="PEV57" s="687"/>
      <c r="PEW57" s="687"/>
      <c r="PEX57" s="687"/>
      <c r="PEY57" s="687"/>
      <c r="PEZ57" s="687"/>
      <c r="PFA57" s="687"/>
      <c r="PFB57" s="687"/>
      <c r="PFC57" s="687"/>
      <c r="PFD57" s="687"/>
      <c r="PFE57" s="687"/>
      <c r="PFF57" s="687"/>
      <c r="PFG57" s="687"/>
      <c r="PFH57" s="687"/>
      <c r="PFI57" s="687"/>
      <c r="PFJ57" s="687"/>
      <c r="PFK57" s="687"/>
      <c r="PFL57" s="687"/>
      <c r="PFM57" s="687"/>
      <c r="PFN57" s="687"/>
      <c r="PFO57" s="687"/>
      <c r="PFP57" s="687"/>
      <c r="PFQ57" s="687"/>
      <c r="PFR57" s="687"/>
      <c r="PFS57" s="687"/>
      <c r="PFT57" s="687"/>
      <c r="PFU57" s="687"/>
      <c r="PFV57" s="687"/>
      <c r="PFW57" s="687"/>
      <c r="PFX57" s="687"/>
      <c r="PFY57" s="687"/>
      <c r="PFZ57" s="687"/>
      <c r="PGA57" s="687"/>
      <c r="PGB57" s="687"/>
      <c r="PGC57" s="687"/>
      <c r="PGD57" s="687"/>
      <c r="PGE57" s="687"/>
      <c r="PGF57" s="687"/>
      <c r="PGG57" s="687"/>
      <c r="PGH57" s="687"/>
      <c r="PGI57" s="687"/>
      <c r="PGJ57" s="687"/>
      <c r="PGK57" s="687"/>
      <c r="PGL57" s="687"/>
      <c r="PGM57" s="687"/>
      <c r="PGN57" s="687"/>
      <c r="PGO57" s="687"/>
      <c r="PGP57" s="687"/>
      <c r="PGQ57" s="687"/>
      <c r="PGR57" s="687"/>
      <c r="PGS57" s="687"/>
      <c r="PGT57" s="687"/>
      <c r="PGU57" s="687"/>
      <c r="PGV57" s="687"/>
      <c r="PGW57" s="687"/>
      <c r="PGX57" s="687"/>
      <c r="PGY57" s="687"/>
      <c r="PGZ57" s="687"/>
      <c r="PHA57" s="687"/>
      <c r="PHB57" s="687"/>
      <c r="PHC57" s="687"/>
      <c r="PHD57" s="687"/>
      <c r="PHE57" s="687"/>
      <c r="PHF57" s="687"/>
      <c r="PHG57" s="687"/>
      <c r="PHH57" s="687"/>
      <c r="PHI57" s="687"/>
      <c r="PHJ57" s="687"/>
      <c r="PHK57" s="687"/>
      <c r="PHL57" s="687"/>
      <c r="PHM57" s="687"/>
      <c r="PHN57" s="687"/>
      <c r="PHO57" s="687"/>
      <c r="PHP57" s="687"/>
      <c r="PHQ57" s="687"/>
      <c r="PHR57" s="687"/>
      <c r="PHS57" s="687"/>
      <c r="PHT57" s="687"/>
      <c r="PHU57" s="687"/>
      <c r="PHV57" s="687"/>
      <c r="PHW57" s="687"/>
      <c r="PHX57" s="687"/>
      <c r="PHY57" s="687"/>
      <c r="PHZ57" s="687"/>
      <c r="PIA57" s="687"/>
      <c r="PIB57" s="687"/>
      <c r="PIC57" s="687"/>
      <c r="PID57" s="687"/>
      <c r="PIE57" s="687"/>
      <c r="PIF57" s="687"/>
      <c r="PIG57" s="687"/>
      <c r="PIH57" s="687"/>
      <c r="PII57" s="687"/>
      <c r="PIJ57" s="687"/>
      <c r="PIK57" s="687"/>
      <c r="PIL57" s="687"/>
      <c r="PIM57" s="687"/>
      <c r="PIN57" s="687"/>
      <c r="PIO57" s="687"/>
      <c r="PIP57" s="687"/>
      <c r="PIQ57" s="687"/>
      <c r="PIR57" s="687"/>
      <c r="PIS57" s="687"/>
      <c r="PIT57" s="687"/>
      <c r="PIU57" s="687"/>
      <c r="PIV57" s="687"/>
      <c r="PIW57" s="687"/>
      <c r="PIX57" s="687"/>
      <c r="PIY57" s="687"/>
      <c r="PIZ57" s="687"/>
      <c r="PJA57" s="687"/>
      <c r="PJB57" s="687"/>
      <c r="PJC57" s="687"/>
      <c r="PJD57" s="687"/>
      <c r="PJE57" s="687"/>
      <c r="PJF57" s="687"/>
      <c r="PJG57" s="687"/>
      <c r="PJH57" s="687"/>
      <c r="PJI57" s="687"/>
      <c r="PJJ57" s="687"/>
      <c r="PJK57" s="687"/>
      <c r="PJL57" s="687"/>
      <c r="PJM57" s="687"/>
      <c r="PJN57" s="687"/>
      <c r="PJO57" s="687"/>
      <c r="PJP57" s="687"/>
      <c r="PJQ57" s="687"/>
      <c r="PJR57" s="687"/>
      <c r="PJS57" s="687"/>
      <c r="PJT57" s="687"/>
      <c r="PJU57" s="687"/>
      <c r="PJV57" s="687"/>
      <c r="PJW57" s="687"/>
      <c r="PJX57" s="687"/>
      <c r="PJY57" s="687"/>
      <c r="PJZ57" s="687"/>
      <c r="PKA57" s="687"/>
      <c r="PKB57" s="687"/>
      <c r="PKC57" s="687"/>
      <c r="PKD57" s="687"/>
      <c r="PKE57" s="687"/>
      <c r="PKF57" s="687"/>
      <c r="PKG57" s="687"/>
      <c r="PKH57" s="687"/>
      <c r="PKI57" s="687"/>
      <c r="PKJ57" s="687"/>
      <c r="PKK57" s="687"/>
      <c r="PKL57" s="687"/>
      <c r="PKM57" s="687"/>
      <c r="PKN57" s="687"/>
      <c r="PKO57" s="687"/>
      <c r="PKP57" s="687"/>
      <c r="PKQ57" s="687"/>
      <c r="PKR57" s="687"/>
      <c r="PKS57" s="687"/>
      <c r="PKT57" s="687"/>
      <c r="PKU57" s="687"/>
      <c r="PKV57" s="687"/>
      <c r="PKW57" s="687"/>
      <c r="PKX57" s="687"/>
      <c r="PKY57" s="687"/>
      <c r="PKZ57" s="687"/>
      <c r="PLA57" s="687"/>
      <c r="PLB57" s="687"/>
      <c r="PLC57" s="687"/>
      <c r="PLD57" s="687"/>
      <c r="PLE57" s="687"/>
      <c r="PLF57" s="687"/>
      <c r="PLG57" s="687"/>
      <c r="PLH57" s="687"/>
      <c r="PLI57" s="687"/>
      <c r="PLJ57" s="687"/>
      <c r="PLK57" s="687"/>
      <c r="PLL57" s="687"/>
      <c r="PLM57" s="687"/>
      <c r="PLN57" s="687"/>
      <c r="PLO57" s="687"/>
      <c r="PLP57" s="687"/>
      <c r="PLQ57" s="687"/>
      <c r="PLR57" s="687"/>
      <c r="PLS57" s="687"/>
      <c r="PLT57" s="687"/>
      <c r="PLU57" s="687"/>
      <c r="PLV57" s="687"/>
      <c r="PLW57" s="687"/>
      <c r="PLX57" s="687"/>
      <c r="PLY57" s="687"/>
      <c r="PLZ57" s="687"/>
      <c r="PMA57" s="687"/>
      <c r="PMB57" s="687"/>
      <c r="PMC57" s="687"/>
      <c r="PMD57" s="687"/>
      <c r="PME57" s="687"/>
      <c r="PMF57" s="687"/>
      <c r="PMG57" s="687"/>
      <c r="PMH57" s="687"/>
      <c r="PMI57" s="687"/>
      <c r="PMJ57" s="687"/>
      <c r="PMK57" s="687"/>
      <c r="PML57" s="687"/>
      <c r="PMM57" s="687"/>
      <c r="PMN57" s="687"/>
      <c r="PMO57" s="687"/>
      <c r="PMP57" s="687"/>
      <c r="PMQ57" s="687"/>
      <c r="PMR57" s="687"/>
      <c r="PMS57" s="687"/>
      <c r="PMT57" s="687"/>
      <c r="PMU57" s="687"/>
      <c r="PMV57" s="687"/>
      <c r="PMW57" s="687"/>
      <c r="PMX57" s="687"/>
      <c r="PMY57" s="687"/>
      <c r="PMZ57" s="687"/>
      <c r="PNA57" s="687"/>
      <c r="PNB57" s="687"/>
      <c r="PNC57" s="687"/>
      <c r="PND57" s="687"/>
      <c r="PNE57" s="687"/>
      <c r="PNF57" s="687"/>
      <c r="PNG57" s="687"/>
      <c r="PNH57" s="687"/>
      <c r="PNI57" s="687"/>
      <c r="PNJ57" s="687"/>
      <c r="PNK57" s="687"/>
      <c r="PNL57" s="687"/>
      <c r="PNM57" s="687"/>
      <c r="PNN57" s="687"/>
      <c r="PNO57" s="687"/>
      <c r="PNP57" s="687"/>
      <c r="PNQ57" s="687"/>
      <c r="PNR57" s="687"/>
      <c r="PNS57" s="687"/>
      <c r="PNT57" s="687"/>
      <c r="PNU57" s="687"/>
      <c r="PNV57" s="687"/>
      <c r="PNW57" s="687"/>
      <c r="PNX57" s="687"/>
      <c r="PNY57" s="687"/>
      <c r="PNZ57" s="687"/>
      <c r="POA57" s="687"/>
      <c r="POB57" s="687"/>
      <c r="POC57" s="687"/>
      <c r="POD57" s="687"/>
      <c r="POE57" s="687"/>
      <c r="POF57" s="687"/>
      <c r="POG57" s="687"/>
      <c r="POH57" s="687"/>
      <c r="POI57" s="687"/>
      <c r="POJ57" s="687"/>
      <c r="POK57" s="687"/>
      <c r="POL57" s="687"/>
      <c r="POM57" s="687"/>
      <c r="PON57" s="687"/>
      <c r="POO57" s="687"/>
      <c r="POP57" s="687"/>
      <c r="POQ57" s="687"/>
      <c r="POR57" s="687"/>
      <c r="POS57" s="687"/>
      <c r="POT57" s="687"/>
      <c r="POU57" s="687"/>
      <c r="POV57" s="687"/>
      <c r="POW57" s="687"/>
      <c r="POX57" s="687"/>
      <c r="POY57" s="687"/>
      <c r="POZ57" s="687"/>
      <c r="PPA57" s="687"/>
      <c r="PPB57" s="687"/>
      <c r="PPC57" s="687"/>
      <c r="PPD57" s="687"/>
      <c r="PPE57" s="687"/>
      <c r="PPF57" s="687"/>
      <c r="PPG57" s="687"/>
      <c r="PPH57" s="687"/>
      <c r="PPI57" s="687"/>
      <c r="PPJ57" s="687"/>
      <c r="PPK57" s="687"/>
      <c r="PPL57" s="687"/>
      <c r="PPM57" s="687"/>
      <c r="PPN57" s="687"/>
      <c r="PPO57" s="687"/>
      <c r="PPP57" s="687"/>
      <c r="PPQ57" s="687"/>
      <c r="PPR57" s="687"/>
      <c r="PPS57" s="687"/>
      <c r="PPT57" s="687"/>
      <c r="PPU57" s="687"/>
      <c r="PPV57" s="687"/>
      <c r="PPW57" s="687"/>
      <c r="PPX57" s="687"/>
      <c r="PPY57" s="687"/>
      <c r="PPZ57" s="687"/>
      <c r="PQA57" s="687"/>
      <c r="PQB57" s="687"/>
      <c r="PQC57" s="687"/>
      <c r="PQD57" s="687"/>
      <c r="PQE57" s="687"/>
      <c r="PQF57" s="687"/>
      <c r="PQG57" s="687"/>
      <c r="PQH57" s="687"/>
      <c r="PQI57" s="687"/>
      <c r="PQJ57" s="687"/>
      <c r="PQK57" s="687"/>
      <c r="PQL57" s="687"/>
      <c r="PQM57" s="687"/>
      <c r="PQN57" s="687"/>
      <c r="PQO57" s="687"/>
      <c r="PQP57" s="687"/>
      <c r="PQQ57" s="687"/>
      <c r="PQR57" s="687"/>
      <c r="PQS57" s="687"/>
      <c r="PQT57" s="687"/>
      <c r="PQU57" s="687"/>
      <c r="PQV57" s="687"/>
      <c r="PQW57" s="687"/>
      <c r="PQX57" s="687"/>
      <c r="PQY57" s="687"/>
      <c r="PQZ57" s="687"/>
      <c r="PRA57" s="687"/>
      <c r="PRB57" s="687"/>
      <c r="PRC57" s="687"/>
      <c r="PRD57" s="687"/>
      <c r="PRE57" s="687"/>
      <c r="PRF57" s="687"/>
      <c r="PRG57" s="687"/>
      <c r="PRH57" s="687"/>
      <c r="PRI57" s="687"/>
      <c r="PRJ57" s="687"/>
      <c r="PRK57" s="687"/>
      <c r="PRL57" s="687"/>
      <c r="PRM57" s="687"/>
      <c r="PRN57" s="687"/>
      <c r="PRO57" s="687"/>
      <c r="PRP57" s="687"/>
      <c r="PRQ57" s="687"/>
      <c r="PRR57" s="687"/>
      <c r="PRS57" s="687"/>
      <c r="PRT57" s="687"/>
      <c r="PRU57" s="687"/>
      <c r="PRV57" s="687"/>
      <c r="PRW57" s="687"/>
      <c r="PRX57" s="687"/>
      <c r="PRY57" s="687"/>
      <c r="PRZ57" s="687"/>
      <c r="PSA57" s="687"/>
      <c r="PSB57" s="687"/>
      <c r="PSC57" s="687"/>
      <c r="PSD57" s="687"/>
      <c r="PSE57" s="687"/>
      <c r="PSF57" s="687"/>
      <c r="PSG57" s="687"/>
      <c r="PSH57" s="687"/>
      <c r="PSI57" s="687"/>
      <c r="PSJ57" s="687"/>
      <c r="PSK57" s="687"/>
      <c r="PSL57" s="687"/>
      <c r="PSM57" s="687"/>
      <c r="PSN57" s="687"/>
      <c r="PSO57" s="687"/>
      <c r="PSP57" s="687"/>
      <c r="PSQ57" s="687"/>
      <c r="PSR57" s="687"/>
      <c r="PSS57" s="687"/>
      <c r="PST57" s="687"/>
      <c r="PSU57" s="687"/>
      <c r="PSV57" s="687"/>
      <c r="PSW57" s="687"/>
      <c r="PSX57" s="687"/>
      <c r="PSY57" s="687"/>
      <c r="PSZ57" s="687"/>
      <c r="PTA57" s="687"/>
      <c r="PTB57" s="687"/>
      <c r="PTC57" s="687"/>
      <c r="PTD57" s="687"/>
      <c r="PTE57" s="687"/>
      <c r="PTF57" s="687"/>
      <c r="PTG57" s="687"/>
      <c r="PTH57" s="687"/>
      <c r="PTI57" s="687"/>
      <c r="PTJ57" s="687"/>
      <c r="PTK57" s="687"/>
      <c r="PTL57" s="687"/>
      <c r="PTM57" s="687"/>
      <c r="PTN57" s="687"/>
      <c r="PTO57" s="687"/>
      <c r="PTP57" s="687"/>
      <c r="PTQ57" s="687"/>
      <c r="PTR57" s="687"/>
      <c r="PTS57" s="687"/>
      <c r="PTT57" s="687"/>
      <c r="PTU57" s="687"/>
      <c r="PTV57" s="687"/>
      <c r="PTW57" s="687"/>
      <c r="PTX57" s="687"/>
      <c r="PTY57" s="687"/>
      <c r="PTZ57" s="687"/>
      <c r="PUA57" s="687"/>
      <c r="PUB57" s="687"/>
      <c r="PUC57" s="687"/>
      <c r="PUD57" s="687"/>
      <c r="PUE57" s="687"/>
      <c r="PUF57" s="687"/>
      <c r="PUG57" s="687"/>
      <c r="PUH57" s="687"/>
      <c r="PUI57" s="687"/>
      <c r="PUJ57" s="687"/>
      <c r="PUK57" s="687"/>
      <c r="PUL57" s="687"/>
      <c r="PUM57" s="687"/>
      <c r="PUN57" s="687"/>
      <c r="PUO57" s="687"/>
      <c r="PUP57" s="687"/>
      <c r="PUQ57" s="687"/>
      <c r="PUR57" s="687"/>
      <c r="PUS57" s="687"/>
      <c r="PUT57" s="687"/>
      <c r="PUU57" s="687"/>
      <c r="PUV57" s="687"/>
      <c r="PUW57" s="687"/>
      <c r="PUX57" s="687"/>
      <c r="PUY57" s="687"/>
      <c r="PUZ57" s="687"/>
      <c r="PVA57" s="687"/>
      <c r="PVB57" s="687"/>
      <c r="PVC57" s="687"/>
      <c r="PVD57" s="687"/>
      <c r="PVE57" s="687"/>
      <c r="PVF57" s="687"/>
      <c r="PVG57" s="687"/>
      <c r="PVH57" s="687"/>
      <c r="PVI57" s="687"/>
      <c r="PVJ57" s="687"/>
      <c r="PVK57" s="687"/>
      <c r="PVL57" s="687"/>
      <c r="PVM57" s="687"/>
      <c r="PVN57" s="687"/>
      <c r="PVO57" s="687"/>
      <c r="PVP57" s="687"/>
      <c r="PVQ57" s="687"/>
      <c r="PVR57" s="687"/>
      <c r="PVS57" s="687"/>
      <c r="PVT57" s="687"/>
      <c r="PVU57" s="687"/>
      <c r="PVV57" s="687"/>
      <c r="PVW57" s="687"/>
      <c r="PVX57" s="687"/>
      <c r="PVY57" s="687"/>
      <c r="PVZ57" s="687"/>
      <c r="PWA57" s="687"/>
      <c r="PWB57" s="687"/>
      <c r="PWC57" s="687"/>
      <c r="PWD57" s="687"/>
      <c r="PWE57" s="687"/>
      <c r="PWF57" s="687"/>
      <c r="PWG57" s="687"/>
      <c r="PWH57" s="687"/>
      <c r="PWI57" s="687"/>
      <c r="PWJ57" s="687"/>
      <c r="PWK57" s="687"/>
      <c r="PWL57" s="687"/>
      <c r="PWM57" s="687"/>
      <c r="PWN57" s="687"/>
      <c r="PWO57" s="687"/>
      <c r="PWP57" s="687"/>
      <c r="PWQ57" s="687"/>
      <c r="PWR57" s="687"/>
      <c r="PWS57" s="687"/>
      <c r="PWT57" s="687"/>
      <c r="PWU57" s="687"/>
      <c r="PWV57" s="687"/>
      <c r="PWW57" s="687"/>
      <c r="PWX57" s="687"/>
      <c r="PWY57" s="687"/>
      <c r="PWZ57" s="687"/>
      <c r="PXA57" s="687"/>
      <c r="PXB57" s="687"/>
      <c r="PXC57" s="687"/>
      <c r="PXD57" s="687"/>
      <c r="PXE57" s="687"/>
      <c r="PXF57" s="687"/>
      <c r="PXG57" s="687"/>
      <c r="PXH57" s="687"/>
      <c r="PXI57" s="687"/>
      <c r="PXJ57" s="687"/>
      <c r="PXK57" s="687"/>
      <c r="PXL57" s="687"/>
      <c r="PXM57" s="687"/>
      <c r="PXN57" s="687"/>
      <c r="PXO57" s="687"/>
      <c r="PXP57" s="687"/>
      <c r="PXQ57" s="687"/>
      <c r="PXR57" s="687"/>
      <c r="PXS57" s="687"/>
      <c r="PXT57" s="687"/>
      <c r="PXU57" s="687"/>
      <c r="PXV57" s="687"/>
      <c r="PXW57" s="687"/>
      <c r="PXX57" s="687"/>
      <c r="PXY57" s="687"/>
      <c r="PXZ57" s="687"/>
      <c r="PYA57" s="687"/>
      <c r="PYB57" s="687"/>
      <c r="PYC57" s="687"/>
      <c r="PYD57" s="687"/>
      <c r="PYE57" s="687"/>
      <c r="PYF57" s="687"/>
      <c r="PYG57" s="687"/>
      <c r="PYH57" s="687"/>
      <c r="PYI57" s="687"/>
      <c r="PYJ57" s="687"/>
      <c r="PYK57" s="687"/>
      <c r="PYL57" s="687"/>
      <c r="PYM57" s="687"/>
      <c r="PYN57" s="687"/>
      <c r="PYO57" s="687"/>
      <c r="PYP57" s="687"/>
      <c r="PYQ57" s="687"/>
      <c r="PYR57" s="687"/>
      <c r="PYS57" s="687"/>
      <c r="PYT57" s="687"/>
      <c r="PYU57" s="687"/>
      <c r="PYV57" s="687"/>
      <c r="PYW57" s="687"/>
      <c r="PYX57" s="687"/>
      <c r="PYY57" s="687"/>
      <c r="PYZ57" s="687"/>
      <c r="PZA57" s="687"/>
      <c r="PZB57" s="687"/>
      <c r="PZC57" s="687"/>
      <c r="PZD57" s="687"/>
      <c r="PZE57" s="687"/>
      <c r="PZF57" s="687"/>
      <c r="PZG57" s="687"/>
      <c r="PZH57" s="687"/>
      <c r="PZI57" s="687"/>
      <c r="PZJ57" s="687"/>
      <c r="PZK57" s="687"/>
      <c r="PZL57" s="687"/>
      <c r="PZM57" s="687"/>
      <c r="PZN57" s="687"/>
      <c r="PZO57" s="687"/>
      <c r="PZP57" s="687"/>
      <c r="PZQ57" s="687"/>
      <c r="PZR57" s="687"/>
      <c r="PZS57" s="687"/>
      <c r="PZT57" s="687"/>
      <c r="PZU57" s="687"/>
      <c r="PZV57" s="687"/>
      <c r="PZW57" s="687"/>
      <c r="PZX57" s="687"/>
      <c r="PZY57" s="687"/>
      <c r="PZZ57" s="687"/>
      <c r="QAA57" s="687"/>
      <c r="QAB57" s="687"/>
      <c r="QAC57" s="687"/>
      <c r="QAD57" s="687"/>
      <c r="QAE57" s="687"/>
      <c r="QAF57" s="687"/>
      <c r="QAG57" s="687"/>
      <c r="QAH57" s="687"/>
      <c r="QAI57" s="687"/>
      <c r="QAJ57" s="687"/>
      <c r="QAK57" s="687"/>
      <c r="QAL57" s="687"/>
      <c r="QAM57" s="687"/>
      <c r="QAN57" s="687"/>
      <c r="QAO57" s="687"/>
      <c r="QAP57" s="687"/>
      <c r="QAQ57" s="687"/>
      <c r="QAR57" s="687"/>
      <c r="QAS57" s="687"/>
      <c r="QAT57" s="687"/>
      <c r="QAU57" s="687"/>
      <c r="QAV57" s="687"/>
      <c r="QAW57" s="687"/>
      <c r="QAX57" s="687"/>
      <c r="QAY57" s="687"/>
      <c r="QAZ57" s="687"/>
      <c r="QBA57" s="687"/>
      <c r="QBB57" s="687"/>
      <c r="QBC57" s="687"/>
      <c r="QBD57" s="687"/>
      <c r="QBE57" s="687"/>
      <c r="QBF57" s="687"/>
      <c r="QBG57" s="687"/>
      <c r="QBH57" s="687"/>
      <c r="QBI57" s="687"/>
      <c r="QBJ57" s="687"/>
      <c r="QBK57" s="687"/>
      <c r="QBL57" s="687"/>
      <c r="QBM57" s="687"/>
      <c r="QBN57" s="687"/>
      <c r="QBO57" s="687"/>
      <c r="QBP57" s="687"/>
      <c r="QBQ57" s="687"/>
      <c r="QBR57" s="687"/>
      <c r="QBS57" s="687"/>
      <c r="QBT57" s="687"/>
      <c r="QBU57" s="687"/>
      <c r="QBV57" s="687"/>
      <c r="QBW57" s="687"/>
      <c r="QBX57" s="687"/>
      <c r="QBY57" s="687"/>
      <c r="QBZ57" s="687"/>
      <c r="QCA57" s="687"/>
      <c r="QCB57" s="687"/>
      <c r="QCC57" s="687"/>
      <c r="QCD57" s="687"/>
      <c r="QCE57" s="687"/>
      <c r="QCF57" s="687"/>
      <c r="QCG57" s="687"/>
      <c r="QCH57" s="687"/>
      <c r="QCI57" s="687"/>
      <c r="QCJ57" s="687"/>
      <c r="QCK57" s="687"/>
      <c r="QCL57" s="687"/>
      <c r="QCM57" s="687"/>
      <c r="QCN57" s="687"/>
      <c r="QCO57" s="687"/>
      <c r="QCP57" s="687"/>
      <c r="QCQ57" s="687"/>
      <c r="QCR57" s="687"/>
      <c r="QCS57" s="687"/>
      <c r="QCT57" s="687"/>
      <c r="QCU57" s="687"/>
      <c r="QCV57" s="687"/>
      <c r="QCW57" s="687"/>
      <c r="QCX57" s="687"/>
      <c r="QCY57" s="687"/>
      <c r="QCZ57" s="687"/>
      <c r="QDA57" s="687"/>
      <c r="QDB57" s="687"/>
      <c r="QDC57" s="687"/>
      <c r="QDD57" s="687"/>
      <c r="QDE57" s="687"/>
      <c r="QDF57" s="687"/>
      <c r="QDG57" s="687"/>
      <c r="QDH57" s="687"/>
      <c r="QDI57" s="687"/>
      <c r="QDJ57" s="687"/>
      <c r="QDK57" s="687"/>
      <c r="QDL57" s="687"/>
      <c r="QDM57" s="687"/>
      <c r="QDN57" s="687"/>
      <c r="QDO57" s="687"/>
      <c r="QDP57" s="687"/>
      <c r="QDQ57" s="687"/>
      <c r="QDR57" s="687"/>
      <c r="QDS57" s="687"/>
      <c r="QDT57" s="687"/>
      <c r="QDU57" s="687"/>
      <c r="QDV57" s="687"/>
      <c r="QDW57" s="687"/>
      <c r="QDX57" s="687"/>
      <c r="QDY57" s="687"/>
      <c r="QDZ57" s="687"/>
      <c r="QEA57" s="687"/>
      <c r="QEB57" s="687"/>
      <c r="QEC57" s="687"/>
      <c r="QED57" s="687"/>
      <c r="QEE57" s="687"/>
      <c r="QEF57" s="687"/>
      <c r="QEG57" s="687"/>
      <c r="QEH57" s="687"/>
      <c r="QEI57" s="687"/>
      <c r="QEJ57" s="687"/>
      <c r="QEK57" s="687"/>
      <c r="QEL57" s="687"/>
      <c r="QEM57" s="687"/>
      <c r="QEN57" s="687"/>
      <c r="QEO57" s="687"/>
      <c r="QEP57" s="687"/>
      <c r="QEQ57" s="687"/>
      <c r="QER57" s="687"/>
      <c r="QES57" s="687"/>
      <c r="QET57" s="687"/>
      <c r="QEU57" s="687"/>
      <c r="QEV57" s="687"/>
      <c r="QEW57" s="687"/>
      <c r="QEX57" s="687"/>
      <c r="QEY57" s="687"/>
      <c r="QEZ57" s="687"/>
      <c r="QFA57" s="687"/>
      <c r="QFB57" s="687"/>
      <c r="QFC57" s="687"/>
      <c r="QFD57" s="687"/>
      <c r="QFE57" s="687"/>
      <c r="QFF57" s="687"/>
      <c r="QFG57" s="687"/>
      <c r="QFH57" s="687"/>
      <c r="QFI57" s="687"/>
      <c r="QFJ57" s="687"/>
      <c r="QFK57" s="687"/>
      <c r="QFL57" s="687"/>
      <c r="QFM57" s="687"/>
      <c r="QFN57" s="687"/>
      <c r="QFO57" s="687"/>
      <c r="QFP57" s="687"/>
      <c r="QFQ57" s="687"/>
      <c r="QFR57" s="687"/>
      <c r="QFS57" s="687"/>
      <c r="QFT57" s="687"/>
      <c r="QFU57" s="687"/>
      <c r="QFV57" s="687"/>
      <c r="QFW57" s="687"/>
      <c r="QFX57" s="687"/>
      <c r="QFY57" s="687"/>
      <c r="QFZ57" s="687"/>
      <c r="QGA57" s="687"/>
      <c r="QGB57" s="687"/>
      <c r="QGC57" s="687"/>
      <c r="QGD57" s="687"/>
      <c r="QGE57" s="687"/>
      <c r="QGF57" s="687"/>
      <c r="QGG57" s="687"/>
      <c r="QGH57" s="687"/>
      <c r="QGI57" s="687"/>
      <c r="QGJ57" s="687"/>
      <c r="QGK57" s="687"/>
      <c r="QGL57" s="687"/>
      <c r="QGM57" s="687"/>
      <c r="QGN57" s="687"/>
      <c r="QGO57" s="687"/>
      <c r="QGP57" s="687"/>
      <c r="QGQ57" s="687"/>
      <c r="QGR57" s="687"/>
      <c r="QGS57" s="687"/>
      <c r="QGT57" s="687"/>
      <c r="QGU57" s="687"/>
      <c r="QGV57" s="687"/>
      <c r="QGW57" s="687"/>
      <c r="QGX57" s="687"/>
      <c r="QGY57" s="687"/>
      <c r="QGZ57" s="687"/>
      <c r="QHA57" s="687"/>
      <c r="QHB57" s="687"/>
      <c r="QHC57" s="687"/>
      <c r="QHD57" s="687"/>
      <c r="QHE57" s="687"/>
      <c r="QHF57" s="687"/>
      <c r="QHG57" s="687"/>
      <c r="QHH57" s="687"/>
      <c r="QHI57" s="687"/>
      <c r="QHJ57" s="687"/>
      <c r="QHK57" s="687"/>
      <c r="QHL57" s="687"/>
      <c r="QHM57" s="687"/>
      <c r="QHN57" s="687"/>
      <c r="QHO57" s="687"/>
      <c r="QHP57" s="687"/>
      <c r="QHQ57" s="687"/>
      <c r="QHR57" s="687"/>
      <c r="QHS57" s="687"/>
      <c r="QHT57" s="687"/>
      <c r="QHU57" s="687"/>
      <c r="QHV57" s="687"/>
      <c r="QHW57" s="687"/>
      <c r="QHX57" s="687"/>
      <c r="QHY57" s="687"/>
      <c r="QHZ57" s="687"/>
      <c r="QIA57" s="687"/>
      <c r="QIB57" s="687"/>
      <c r="QIC57" s="687"/>
      <c r="QID57" s="687"/>
      <c r="QIE57" s="687"/>
      <c r="QIF57" s="687"/>
      <c r="QIG57" s="687"/>
      <c r="QIH57" s="687"/>
      <c r="QII57" s="687"/>
      <c r="QIJ57" s="687"/>
      <c r="QIK57" s="687"/>
      <c r="QIL57" s="687"/>
      <c r="QIM57" s="687"/>
      <c r="QIN57" s="687"/>
      <c r="QIO57" s="687"/>
      <c r="QIP57" s="687"/>
      <c r="QIQ57" s="687"/>
      <c r="QIR57" s="687"/>
      <c r="QIS57" s="687"/>
      <c r="QIT57" s="687"/>
      <c r="QIU57" s="687"/>
      <c r="QIV57" s="687"/>
      <c r="QIW57" s="687"/>
      <c r="QIX57" s="687"/>
      <c r="QIY57" s="687"/>
      <c r="QIZ57" s="687"/>
      <c r="QJA57" s="687"/>
      <c r="QJB57" s="687"/>
      <c r="QJC57" s="687"/>
      <c r="QJD57" s="687"/>
      <c r="QJE57" s="687"/>
      <c r="QJF57" s="687"/>
      <c r="QJG57" s="687"/>
      <c r="QJH57" s="687"/>
      <c r="QJI57" s="687"/>
      <c r="QJJ57" s="687"/>
      <c r="QJK57" s="687"/>
      <c r="QJL57" s="687"/>
      <c r="QJM57" s="687"/>
      <c r="QJN57" s="687"/>
      <c r="QJO57" s="687"/>
      <c r="QJP57" s="687"/>
      <c r="QJQ57" s="687"/>
      <c r="QJR57" s="687"/>
      <c r="QJS57" s="687"/>
      <c r="QJT57" s="687"/>
      <c r="QJU57" s="687"/>
      <c r="QJV57" s="687"/>
      <c r="QJW57" s="687"/>
      <c r="QJX57" s="687"/>
      <c r="QJY57" s="687"/>
      <c r="QJZ57" s="687"/>
      <c r="QKA57" s="687"/>
      <c r="QKB57" s="687"/>
      <c r="QKC57" s="687"/>
      <c r="QKD57" s="687"/>
      <c r="QKE57" s="687"/>
      <c r="QKF57" s="687"/>
      <c r="QKG57" s="687"/>
      <c r="QKH57" s="687"/>
      <c r="QKI57" s="687"/>
      <c r="QKJ57" s="687"/>
      <c r="QKK57" s="687"/>
      <c r="QKL57" s="687"/>
      <c r="QKM57" s="687"/>
      <c r="QKN57" s="687"/>
      <c r="QKO57" s="687"/>
      <c r="QKP57" s="687"/>
      <c r="QKQ57" s="687"/>
      <c r="QKR57" s="687"/>
      <c r="QKS57" s="687"/>
      <c r="QKT57" s="687"/>
      <c r="QKU57" s="687"/>
      <c r="QKV57" s="687"/>
      <c r="QKW57" s="687"/>
      <c r="QKX57" s="687"/>
      <c r="QKY57" s="687"/>
      <c r="QKZ57" s="687"/>
      <c r="QLA57" s="687"/>
      <c r="QLB57" s="687"/>
      <c r="QLC57" s="687"/>
      <c r="QLD57" s="687"/>
      <c r="QLE57" s="687"/>
      <c r="QLF57" s="687"/>
      <c r="QLG57" s="687"/>
      <c r="QLH57" s="687"/>
      <c r="QLI57" s="687"/>
      <c r="QLJ57" s="687"/>
      <c r="QLK57" s="687"/>
      <c r="QLL57" s="687"/>
      <c r="QLM57" s="687"/>
      <c r="QLN57" s="687"/>
      <c r="QLO57" s="687"/>
      <c r="QLP57" s="687"/>
      <c r="QLQ57" s="687"/>
      <c r="QLR57" s="687"/>
      <c r="QLS57" s="687"/>
      <c r="QLT57" s="687"/>
      <c r="QLU57" s="687"/>
      <c r="QLV57" s="687"/>
      <c r="QLW57" s="687"/>
      <c r="QLX57" s="687"/>
      <c r="QLY57" s="687"/>
      <c r="QLZ57" s="687"/>
      <c r="QMA57" s="687"/>
      <c r="QMB57" s="687"/>
      <c r="QMC57" s="687"/>
      <c r="QMD57" s="687"/>
      <c r="QME57" s="687"/>
      <c r="QMF57" s="687"/>
      <c r="QMG57" s="687"/>
      <c r="QMH57" s="687"/>
      <c r="QMI57" s="687"/>
      <c r="QMJ57" s="687"/>
      <c r="QMK57" s="687"/>
      <c r="QML57" s="687"/>
      <c r="QMM57" s="687"/>
      <c r="QMN57" s="687"/>
      <c r="QMO57" s="687"/>
      <c r="QMP57" s="687"/>
      <c r="QMQ57" s="687"/>
      <c r="QMR57" s="687"/>
      <c r="QMS57" s="687"/>
      <c r="QMT57" s="687"/>
      <c r="QMU57" s="687"/>
      <c r="QMV57" s="687"/>
      <c r="QMW57" s="687"/>
      <c r="QMX57" s="687"/>
      <c r="QMY57" s="687"/>
      <c r="QMZ57" s="687"/>
      <c r="QNA57" s="687"/>
      <c r="QNB57" s="687"/>
      <c r="QNC57" s="687"/>
      <c r="QND57" s="687"/>
      <c r="QNE57" s="687"/>
      <c r="QNF57" s="687"/>
      <c r="QNG57" s="687"/>
      <c r="QNH57" s="687"/>
      <c r="QNI57" s="687"/>
      <c r="QNJ57" s="687"/>
      <c r="QNK57" s="687"/>
      <c r="QNL57" s="687"/>
      <c r="QNM57" s="687"/>
      <c r="QNN57" s="687"/>
      <c r="QNO57" s="687"/>
      <c r="QNP57" s="687"/>
      <c r="QNQ57" s="687"/>
      <c r="QNR57" s="687"/>
      <c r="QNS57" s="687"/>
      <c r="QNT57" s="687"/>
      <c r="QNU57" s="687"/>
      <c r="QNV57" s="687"/>
      <c r="QNW57" s="687"/>
      <c r="QNX57" s="687"/>
      <c r="QNY57" s="687"/>
      <c r="QNZ57" s="687"/>
      <c r="QOA57" s="687"/>
      <c r="QOB57" s="687"/>
      <c r="QOC57" s="687"/>
      <c r="QOD57" s="687"/>
      <c r="QOE57" s="687"/>
      <c r="QOF57" s="687"/>
      <c r="QOG57" s="687"/>
      <c r="QOH57" s="687"/>
      <c r="QOI57" s="687"/>
      <c r="QOJ57" s="687"/>
      <c r="QOK57" s="687"/>
      <c r="QOL57" s="687"/>
      <c r="QOM57" s="687"/>
      <c r="QON57" s="687"/>
      <c r="QOO57" s="687"/>
      <c r="QOP57" s="687"/>
      <c r="QOQ57" s="687"/>
      <c r="QOR57" s="687"/>
      <c r="QOS57" s="687"/>
      <c r="QOT57" s="687"/>
      <c r="QOU57" s="687"/>
      <c r="QOV57" s="687"/>
      <c r="QOW57" s="687"/>
      <c r="QOX57" s="687"/>
      <c r="QOY57" s="687"/>
      <c r="QOZ57" s="687"/>
      <c r="QPA57" s="687"/>
      <c r="QPB57" s="687"/>
      <c r="QPC57" s="687"/>
      <c r="QPD57" s="687"/>
      <c r="QPE57" s="687"/>
      <c r="QPF57" s="687"/>
      <c r="QPG57" s="687"/>
      <c r="QPH57" s="687"/>
      <c r="QPI57" s="687"/>
      <c r="QPJ57" s="687"/>
      <c r="QPK57" s="687"/>
      <c r="QPL57" s="687"/>
      <c r="QPM57" s="687"/>
      <c r="QPN57" s="687"/>
      <c r="QPO57" s="687"/>
      <c r="QPP57" s="687"/>
      <c r="QPQ57" s="687"/>
      <c r="QPR57" s="687"/>
      <c r="QPS57" s="687"/>
      <c r="QPT57" s="687"/>
      <c r="QPU57" s="687"/>
      <c r="QPV57" s="687"/>
      <c r="QPW57" s="687"/>
      <c r="QPX57" s="687"/>
      <c r="QPY57" s="687"/>
      <c r="QPZ57" s="687"/>
      <c r="QQA57" s="687"/>
      <c r="QQB57" s="687"/>
      <c r="QQC57" s="687"/>
      <c r="QQD57" s="687"/>
      <c r="QQE57" s="687"/>
      <c r="QQF57" s="687"/>
      <c r="QQG57" s="687"/>
      <c r="QQH57" s="687"/>
      <c r="QQI57" s="687"/>
      <c r="QQJ57" s="687"/>
      <c r="QQK57" s="687"/>
      <c r="QQL57" s="687"/>
      <c r="QQM57" s="687"/>
      <c r="QQN57" s="687"/>
      <c r="QQO57" s="687"/>
      <c r="QQP57" s="687"/>
      <c r="QQQ57" s="687"/>
      <c r="QQR57" s="687"/>
      <c r="QQS57" s="687"/>
      <c r="QQT57" s="687"/>
      <c r="QQU57" s="687"/>
      <c r="QQV57" s="687"/>
      <c r="QQW57" s="687"/>
      <c r="QQX57" s="687"/>
      <c r="QQY57" s="687"/>
      <c r="QQZ57" s="687"/>
      <c r="QRA57" s="687"/>
      <c r="QRB57" s="687"/>
      <c r="QRC57" s="687"/>
      <c r="QRD57" s="687"/>
      <c r="QRE57" s="687"/>
      <c r="QRF57" s="687"/>
      <c r="QRG57" s="687"/>
      <c r="QRH57" s="687"/>
      <c r="QRI57" s="687"/>
      <c r="QRJ57" s="687"/>
      <c r="QRK57" s="687"/>
      <c r="QRL57" s="687"/>
      <c r="QRM57" s="687"/>
      <c r="QRN57" s="687"/>
      <c r="QRO57" s="687"/>
      <c r="QRP57" s="687"/>
      <c r="QRQ57" s="687"/>
      <c r="QRR57" s="687"/>
      <c r="QRS57" s="687"/>
      <c r="QRT57" s="687"/>
      <c r="QRU57" s="687"/>
      <c r="QRV57" s="687"/>
      <c r="QRW57" s="687"/>
      <c r="QRX57" s="687"/>
      <c r="QRY57" s="687"/>
      <c r="QRZ57" s="687"/>
      <c r="QSA57" s="687"/>
      <c r="QSB57" s="687"/>
      <c r="QSC57" s="687"/>
      <c r="QSD57" s="687"/>
      <c r="QSE57" s="687"/>
      <c r="QSF57" s="687"/>
      <c r="QSG57" s="687"/>
      <c r="QSH57" s="687"/>
      <c r="QSI57" s="687"/>
      <c r="QSJ57" s="687"/>
      <c r="QSK57" s="687"/>
      <c r="QSL57" s="687"/>
      <c r="QSM57" s="687"/>
      <c r="QSN57" s="687"/>
      <c r="QSO57" s="687"/>
      <c r="QSP57" s="687"/>
      <c r="QSQ57" s="687"/>
      <c r="QSR57" s="687"/>
      <c r="QSS57" s="687"/>
      <c r="QST57" s="687"/>
      <c r="QSU57" s="687"/>
      <c r="QSV57" s="687"/>
      <c r="QSW57" s="687"/>
      <c r="QSX57" s="687"/>
      <c r="QSY57" s="687"/>
      <c r="QSZ57" s="687"/>
      <c r="QTA57" s="687"/>
      <c r="QTB57" s="687"/>
      <c r="QTC57" s="687"/>
      <c r="QTD57" s="687"/>
      <c r="QTE57" s="687"/>
      <c r="QTF57" s="687"/>
      <c r="QTG57" s="687"/>
      <c r="QTH57" s="687"/>
      <c r="QTI57" s="687"/>
      <c r="QTJ57" s="687"/>
      <c r="QTK57" s="687"/>
      <c r="QTL57" s="687"/>
      <c r="QTM57" s="687"/>
      <c r="QTN57" s="687"/>
      <c r="QTO57" s="687"/>
      <c r="QTP57" s="687"/>
      <c r="QTQ57" s="687"/>
      <c r="QTR57" s="687"/>
      <c r="QTS57" s="687"/>
      <c r="QTT57" s="687"/>
      <c r="QTU57" s="687"/>
      <c r="QTV57" s="687"/>
      <c r="QTW57" s="687"/>
      <c r="QTX57" s="687"/>
      <c r="QTY57" s="687"/>
      <c r="QTZ57" s="687"/>
      <c r="QUA57" s="687"/>
      <c r="QUB57" s="687"/>
      <c r="QUC57" s="687"/>
      <c r="QUD57" s="687"/>
      <c r="QUE57" s="687"/>
      <c r="QUF57" s="687"/>
      <c r="QUG57" s="687"/>
      <c r="QUH57" s="687"/>
      <c r="QUI57" s="687"/>
      <c r="QUJ57" s="687"/>
      <c r="QUK57" s="687"/>
      <c r="QUL57" s="687"/>
      <c r="QUM57" s="687"/>
      <c r="QUN57" s="687"/>
      <c r="QUO57" s="687"/>
      <c r="QUP57" s="687"/>
      <c r="QUQ57" s="687"/>
      <c r="QUR57" s="687"/>
      <c r="QUS57" s="687"/>
      <c r="QUT57" s="687"/>
      <c r="QUU57" s="687"/>
      <c r="QUV57" s="687"/>
      <c r="QUW57" s="687"/>
      <c r="QUX57" s="687"/>
      <c r="QUY57" s="687"/>
      <c r="QUZ57" s="687"/>
      <c r="QVA57" s="687"/>
      <c r="QVB57" s="687"/>
      <c r="QVC57" s="687"/>
      <c r="QVD57" s="687"/>
      <c r="QVE57" s="687"/>
      <c r="QVF57" s="687"/>
      <c r="QVG57" s="687"/>
      <c r="QVH57" s="687"/>
      <c r="QVI57" s="687"/>
      <c r="QVJ57" s="687"/>
      <c r="QVK57" s="687"/>
      <c r="QVL57" s="687"/>
      <c r="QVM57" s="687"/>
      <c r="QVN57" s="687"/>
      <c r="QVO57" s="687"/>
      <c r="QVP57" s="687"/>
      <c r="QVQ57" s="687"/>
      <c r="QVR57" s="687"/>
      <c r="QVS57" s="687"/>
      <c r="QVT57" s="687"/>
      <c r="QVU57" s="687"/>
      <c r="QVV57" s="687"/>
      <c r="QVW57" s="687"/>
      <c r="QVX57" s="687"/>
      <c r="QVY57" s="687"/>
      <c r="QVZ57" s="687"/>
      <c r="QWA57" s="687"/>
      <c r="QWB57" s="687"/>
      <c r="QWC57" s="687"/>
      <c r="QWD57" s="687"/>
      <c r="QWE57" s="687"/>
      <c r="QWF57" s="687"/>
      <c r="QWG57" s="687"/>
      <c r="QWH57" s="687"/>
      <c r="QWI57" s="687"/>
      <c r="QWJ57" s="687"/>
      <c r="QWK57" s="687"/>
      <c r="QWL57" s="687"/>
      <c r="QWM57" s="687"/>
      <c r="QWN57" s="687"/>
      <c r="QWO57" s="687"/>
      <c r="QWP57" s="687"/>
      <c r="QWQ57" s="687"/>
      <c r="QWR57" s="687"/>
      <c r="QWS57" s="687"/>
      <c r="QWT57" s="687"/>
      <c r="QWU57" s="687"/>
      <c r="QWV57" s="687"/>
      <c r="QWW57" s="687"/>
      <c r="QWX57" s="687"/>
      <c r="QWY57" s="687"/>
      <c r="QWZ57" s="687"/>
      <c r="QXA57" s="687"/>
      <c r="QXB57" s="687"/>
      <c r="QXC57" s="687"/>
      <c r="QXD57" s="687"/>
      <c r="QXE57" s="687"/>
      <c r="QXF57" s="687"/>
      <c r="QXG57" s="687"/>
      <c r="QXH57" s="687"/>
      <c r="QXI57" s="687"/>
      <c r="QXJ57" s="687"/>
      <c r="QXK57" s="687"/>
      <c r="QXL57" s="687"/>
      <c r="QXM57" s="687"/>
      <c r="QXN57" s="687"/>
      <c r="QXO57" s="687"/>
      <c r="QXP57" s="687"/>
      <c r="QXQ57" s="687"/>
      <c r="QXR57" s="687"/>
      <c r="QXS57" s="687"/>
      <c r="QXT57" s="687"/>
      <c r="QXU57" s="687"/>
      <c r="QXV57" s="687"/>
      <c r="QXW57" s="687"/>
      <c r="QXX57" s="687"/>
      <c r="QXY57" s="687"/>
      <c r="QXZ57" s="687"/>
      <c r="QYA57" s="687"/>
      <c r="QYB57" s="687"/>
      <c r="QYC57" s="687"/>
      <c r="QYD57" s="687"/>
      <c r="QYE57" s="687"/>
      <c r="QYF57" s="687"/>
      <c r="QYG57" s="687"/>
      <c r="QYH57" s="687"/>
      <c r="QYI57" s="687"/>
      <c r="QYJ57" s="687"/>
      <c r="QYK57" s="687"/>
      <c r="QYL57" s="687"/>
      <c r="QYM57" s="687"/>
      <c r="QYN57" s="687"/>
      <c r="QYO57" s="687"/>
      <c r="QYP57" s="687"/>
      <c r="QYQ57" s="687"/>
      <c r="QYR57" s="687"/>
      <c r="QYS57" s="687"/>
      <c r="QYT57" s="687"/>
      <c r="QYU57" s="687"/>
      <c r="QYV57" s="687"/>
      <c r="QYW57" s="687"/>
      <c r="QYX57" s="687"/>
      <c r="QYY57" s="687"/>
      <c r="QYZ57" s="687"/>
      <c r="QZA57" s="687"/>
      <c r="QZB57" s="687"/>
      <c r="QZC57" s="687"/>
      <c r="QZD57" s="687"/>
      <c r="QZE57" s="687"/>
      <c r="QZF57" s="687"/>
      <c r="QZG57" s="687"/>
      <c r="QZH57" s="687"/>
      <c r="QZI57" s="687"/>
      <c r="QZJ57" s="687"/>
      <c r="QZK57" s="687"/>
      <c r="QZL57" s="687"/>
      <c r="QZM57" s="687"/>
      <c r="QZN57" s="687"/>
      <c r="QZO57" s="687"/>
      <c r="QZP57" s="687"/>
      <c r="QZQ57" s="687"/>
      <c r="QZR57" s="687"/>
      <c r="QZS57" s="687"/>
      <c r="QZT57" s="687"/>
      <c r="QZU57" s="687"/>
      <c r="QZV57" s="687"/>
      <c r="QZW57" s="687"/>
      <c r="QZX57" s="687"/>
      <c r="QZY57" s="687"/>
      <c r="QZZ57" s="687"/>
      <c r="RAA57" s="687"/>
      <c r="RAB57" s="687"/>
      <c r="RAC57" s="687"/>
      <c r="RAD57" s="687"/>
      <c r="RAE57" s="687"/>
      <c r="RAF57" s="687"/>
      <c r="RAG57" s="687"/>
      <c r="RAH57" s="687"/>
      <c r="RAI57" s="687"/>
      <c r="RAJ57" s="687"/>
      <c r="RAK57" s="687"/>
      <c r="RAL57" s="687"/>
      <c r="RAM57" s="687"/>
      <c r="RAN57" s="687"/>
      <c r="RAO57" s="687"/>
      <c r="RAP57" s="687"/>
      <c r="RAQ57" s="687"/>
      <c r="RAR57" s="687"/>
      <c r="RAS57" s="687"/>
      <c r="RAT57" s="687"/>
      <c r="RAU57" s="687"/>
      <c r="RAV57" s="687"/>
      <c r="RAW57" s="687"/>
      <c r="RAX57" s="687"/>
      <c r="RAY57" s="687"/>
      <c r="RAZ57" s="687"/>
      <c r="RBA57" s="687"/>
      <c r="RBB57" s="687"/>
      <c r="RBC57" s="687"/>
      <c r="RBD57" s="687"/>
      <c r="RBE57" s="687"/>
      <c r="RBF57" s="687"/>
      <c r="RBG57" s="687"/>
      <c r="RBH57" s="687"/>
      <c r="RBI57" s="687"/>
      <c r="RBJ57" s="687"/>
      <c r="RBK57" s="687"/>
      <c r="RBL57" s="687"/>
      <c r="RBM57" s="687"/>
      <c r="RBN57" s="687"/>
      <c r="RBO57" s="687"/>
      <c r="RBP57" s="687"/>
      <c r="RBQ57" s="687"/>
      <c r="RBR57" s="687"/>
      <c r="RBS57" s="687"/>
      <c r="RBT57" s="687"/>
      <c r="RBU57" s="687"/>
      <c r="RBV57" s="687"/>
      <c r="RBW57" s="687"/>
      <c r="RBX57" s="687"/>
      <c r="RBY57" s="687"/>
      <c r="RBZ57" s="687"/>
      <c r="RCA57" s="687"/>
      <c r="RCB57" s="687"/>
      <c r="RCC57" s="687"/>
      <c r="RCD57" s="687"/>
      <c r="RCE57" s="687"/>
      <c r="RCF57" s="687"/>
      <c r="RCG57" s="687"/>
      <c r="RCH57" s="687"/>
      <c r="RCI57" s="687"/>
      <c r="RCJ57" s="687"/>
      <c r="RCK57" s="687"/>
      <c r="RCL57" s="687"/>
      <c r="RCM57" s="687"/>
      <c r="RCN57" s="687"/>
      <c r="RCO57" s="687"/>
      <c r="RCP57" s="687"/>
      <c r="RCQ57" s="687"/>
      <c r="RCR57" s="687"/>
      <c r="RCS57" s="687"/>
      <c r="RCT57" s="687"/>
      <c r="RCU57" s="687"/>
      <c r="RCV57" s="687"/>
      <c r="RCW57" s="687"/>
      <c r="RCX57" s="687"/>
      <c r="RCY57" s="687"/>
      <c r="RCZ57" s="687"/>
      <c r="RDA57" s="687"/>
      <c r="RDB57" s="687"/>
      <c r="RDC57" s="687"/>
      <c r="RDD57" s="687"/>
      <c r="RDE57" s="687"/>
      <c r="RDF57" s="687"/>
      <c r="RDG57" s="687"/>
      <c r="RDH57" s="687"/>
      <c r="RDI57" s="687"/>
      <c r="RDJ57" s="687"/>
      <c r="RDK57" s="687"/>
      <c r="RDL57" s="687"/>
      <c r="RDM57" s="687"/>
      <c r="RDN57" s="687"/>
      <c r="RDO57" s="687"/>
      <c r="RDP57" s="687"/>
      <c r="RDQ57" s="687"/>
      <c r="RDR57" s="687"/>
      <c r="RDS57" s="687"/>
      <c r="RDT57" s="687"/>
      <c r="RDU57" s="687"/>
      <c r="RDV57" s="687"/>
      <c r="RDW57" s="687"/>
      <c r="RDX57" s="687"/>
      <c r="RDY57" s="687"/>
      <c r="RDZ57" s="687"/>
      <c r="REA57" s="687"/>
      <c r="REB57" s="687"/>
      <c r="REC57" s="687"/>
      <c r="RED57" s="687"/>
      <c r="REE57" s="687"/>
      <c r="REF57" s="687"/>
      <c r="REG57" s="687"/>
      <c r="REH57" s="687"/>
      <c r="REI57" s="687"/>
      <c r="REJ57" s="687"/>
      <c r="REK57" s="687"/>
      <c r="REL57" s="687"/>
      <c r="REM57" s="687"/>
      <c r="REN57" s="687"/>
      <c r="REO57" s="687"/>
      <c r="REP57" s="687"/>
      <c r="REQ57" s="687"/>
      <c r="RER57" s="687"/>
      <c r="RES57" s="687"/>
      <c r="RET57" s="687"/>
      <c r="REU57" s="687"/>
      <c r="REV57" s="687"/>
      <c r="REW57" s="687"/>
      <c r="REX57" s="687"/>
      <c r="REY57" s="687"/>
      <c r="REZ57" s="687"/>
      <c r="RFA57" s="687"/>
      <c r="RFB57" s="687"/>
      <c r="RFC57" s="687"/>
      <c r="RFD57" s="687"/>
      <c r="RFE57" s="687"/>
      <c r="RFF57" s="687"/>
      <c r="RFG57" s="687"/>
      <c r="RFH57" s="687"/>
      <c r="RFI57" s="687"/>
      <c r="RFJ57" s="687"/>
      <c r="RFK57" s="687"/>
      <c r="RFL57" s="687"/>
      <c r="RFM57" s="687"/>
      <c r="RFN57" s="687"/>
      <c r="RFO57" s="687"/>
      <c r="RFP57" s="687"/>
      <c r="RFQ57" s="687"/>
      <c r="RFR57" s="687"/>
      <c r="RFS57" s="687"/>
      <c r="RFT57" s="687"/>
      <c r="RFU57" s="687"/>
      <c r="RFV57" s="687"/>
      <c r="RFW57" s="687"/>
      <c r="RFX57" s="687"/>
      <c r="RFY57" s="687"/>
      <c r="RFZ57" s="687"/>
      <c r="RGA57" s="687"/>
      <c r="RGB57" s="687"/>
      <c r="RGC57" s="687"/>
      <c r="RGD57" s="687"/>
      <c r="RGE57" s="687"/>
      <c r="RGF57" s="687"/>
      <c r="RGG57" s="687"/>
      <c r="RGH57" s="687"/>
      <c r="RGI57" s="687"/>
      <c r="RGJ57" s="687"/>
      <c r="RGK57" s="687"/>
      <c r="RGL57" s="687"/>
      <c r="RGM57" s="687"/>
      <c r="RGN57" s="687"/>
      <c r="RGO57" s="687"/>
      <c r="RGP57" s="687"/>
      <c r="RGQ57" s="687"/>
      <c r="RGR57" s="687"/>
      <c r="RGS57" s="687"/>
      <c r="RGT57" s="687"/>
      <c r="RGU57" s="687"/>
      <c r="RGV57" s="687"/>
      <c r="RGW57" s="687"/>
      <c r="RGX57" s="687"/>
      <c r="RGY57" s="687"/>
      <c r="RGZ57" s="687"/>
      <c r="RHA57" s="687"/>
      <c r="RHB57" s="687"/>
      <c r="RHC57" s="687"/>
      <c r="RHD57" s="687"/>
      <c r="RHE57" s="687"/>
      <c r="RHF57" s="687"/>
      <c r="RHG57" s="687"/>
      <c r="RHH57" s="687"/>
      <c r="RHI57" s="687"/>
      <c r="RHJ57" s="687"/>
      <c r="RHK57" s="687"/>
      <c r="RHL57" s="687"/>
      <c r="RHM57" s="687"/>
      <c r="RHN57" s="687"/>
      <c r="RHO57" s="687"/>
      <c r="RHP57" s="687"/>
      <c r="RHQ57" s="687"/>
      <c r="RHR57" s="687"/>
      <c r="RHS57" s="687"/>
      <c r="RHT57" s="687"/>
      <c r="RHU57" s="687"/>
      <c r="RHV57" s="687"/>
      <c r="RHW57" s="687"/>
      <c r="RHX57" s="687"/>
      <c r="RHY57" s="687"/>
      <c r="RHZ57" s="687"/>
      <c r="RIA57" s="687"/>
      <c r="RIB57" s="687"/>
      <c r="RIC57" s="687"/>
      <c r="RID57" s="687"/>
      <c r="RIE57" s="687"/>
      <c r="RIF57" s="687"/>
      <c r="RIG57" s="687"/>
      <c r="RIH57" s="687"/>
      <c r="RII57" s="687"/>
      <c r="RIJ57" s="687"/>
      <c r="RIK57" s="687"/>
      <c r="RIL57" s="687"/>
      <c r="RIM57" s="687"/>
      <c r="RIN57" s="687"/>
      <c r="RIO57" s="687"/>
      <c r="RIP57" s="687"/>
      <c r="RIQ57" s="687"/>
      <c r="RIR57" s="687"/>
      <c r="RIS57" s="687"/>
      <c r="RIT57" s="687"/>
      <c r="RIU57" s="687"/>
      <c r="RIV57" s="687"/>
      <c r="RIW57" s="687"/>
      <c r="RIX57" s="687"/>
      <c r="RIY57" s="687"/>
      <c r="RIZ57" s="687"/>
      <c r="RJA57" s="687"/>
      <c r="RJB57" s="687"/>
      <c r="RJC57" s="687"/>
      <c r="RJD57" s="687"/>
      <c r="RJE57" s="687"/>
      <c r="RJF57" s="687"/>
      <c r="RJG57" s="687"/>
      <c r="RJH57" s="687"/>
      <c r="RJI57" s="687"/>
      <c r="RJJ57" s="687"/>
      <c r="RJK57" s="687"/>
      <c r="RJL57" s="687"/>
      <c r="RJM57" s="687"/>
      <c r="RJN57" s="687"/>
      <c r="RJO57" s="687"/>
      <c r="RJP57" s="687"/>
      <c r="RJQ57" s="687"/>
      <c r="RJR57" s="687"/>
      <c r="RJS57" s="687"/>
      <c r="RJT57" s="687"/>
      <c r="RJU57" s="687"/>
      <c r="RJV57" s="687"/>
      <c r="RJW57" s="687"/>
      <c r="RJX57" s="687"/>
      <c r="RJY57" s="687"/>
      <c r="RJZ57" s="687"/>
      <c r="RKA57" s="687"/>
      <c r="RKB57" s="687"/>
      <c r="RKC57" s="687"/>
      <c r="RKD57" s="687"/>
      <c r="RKE57" s="687"/>
      <c r="RKF57" s="687"/>
      <c r="RKG57" s="687"/>
      <c r="RKH57" s="687"/>
      <c r="RKI57" s="687"/>
      <c r="RKJ57" s="687"/>
      <c r="RKK57" s="687"/>
      <c r="RKL57" s="687"/>
      <c r="RKM57" s="687"/>
      <c r="RKN57" s="687"/>
      <c r="RKO57" s="687"/>
      <c r="RKP57" s="687"/>
      <c r="RKQ57" s="687"/>
      <c r="RKR57" s="687"/>
      <c r="RKS57" s="687"/>
      <c r="RKT57" s="687"/>
      <c r="RKU57" s="687"/>
      <c r="RKV57" s="687"/>
      <c r="RKW57" s="687"/>
      <c r="RKX57" s="687"/>
      <c r="RKY57" s="687"/>
      <c r="RKZ57" s="687"/>
      <c r="RLA57" s="687"/>
      <c r="RLB57" s="687"/>
      <c r="RLC57" s="687"/>
      <c r="RLD57" s="687"/>
      <c r="RLE57" s="687"/>
      <c r="RLF57" s="687"/>
      <c r="RLG57" s="687"/>
      <c r="RLH57" s="687"/>
      <c r="RLI57" s="687"/>
      <c r="RLJ57" s="687"/>
      <c r="RLK57" s="687"/>
      <c r="RLL57" s="687"/>
      <c r="RLM57" s="687"/>
      <c r="RLN57" s="687"/>
      <c r="RLO57" s="687"/>
      <c r="RLP57" s="687"/>
      <c r="RLQ57" s="687"/>
      <c r="RLR57" s="687"/>
      <c r="RLS57" s="687"/>
      <c r="RLT57" s="687"/>
      <c r="RLU57" s="687"/>
      <c r="RLV57" s="687"/>
      <c r="RLW57" s="687"/>
      <c r="RLX57" s="687"/>
      <c r="RLY57" s="687"/>
      <c r="RLZ57" s="687"/>
      <c r="RMA57" s="687"/>
      <c r="RMB57" s="687"/>
      <c r="RMC57" s="687"/>
      <c r="RMD57" s="687"/>
      <c r="RME57" s="687"/>
      <c r="RMF57" s="687"/>
      <c r="RMG57" s="687"/>
      <c r="RMH57" s="687"/>
      <c r="RMI57" s="687"/>
      <c r="RMJ57" s="687"/>
      <c r="RMK57" s="687"/>
      <c r="RML57" s="687"/>
      <c r="RMM57" s="687"/>
      <c r="RMN57" s="687"/>
      <c r="RMO57" s="687"/>
      <c r="RMP57" s="687"/>
      <c r="RMQ57" s="687"/>
      <c r="RMR57" s="687"/>
      <c r="RMS57" s="687"/>
      <c r="RMT57" s="687"/>
      <c r="RMU57" s="687"/>
      <c r="RMV57" s="687"/>
      <c r="RMW57" s="687"/>
      <c r="RMX57" s="687"/>
      <c r="RMY57" s="687"/>
      <c r="RMZ57" s="687"/>
      <c r="RNA57" s="687"/>
      <c r="RNB57" s="687"/>
      <c r="RNC57" s="687"/>
      <c r="RND57" s="687"/>
      <c r="RNE57" s="687"/>
      <c r="RNF57" s="687"/>
      <c r="RNG57" s="687"/>
      <c r="RNH57" s="687"/>
      <c r="RNI57" s="687"/>
      <c r="RNJ57" s="687"/>
      <c r="RNK57" s="687"/>
      <c r="RNL57" s="687"/>
      <c r="RNM57" s="687"/>
      <c r="RNN57" s="687"/>
      <c r="RNO57" s="687"/>
      <c r="RNP57" s="687"/>
      <c r="RNQ57" s="687"/>
      <c r="RNR57" s="687"/>
      <c r="RNS57" s="687"/>
      <c r="RNT57" s="687"/>
      <c r="RNU57" s="687"/>
      <c r="RNV57" s="687"/>
      <c r="RNW57" s="687"/>
      <c r="RNX57" s="687"/>
      <c r="RNY57" s="687"/>
      <c r="RNZ57" s="687"/>
      <c r="ROA57" s="687"/>
      <c r="ROB57" s="687"/>
      <c r="ROC57" s="687"/>
      <c r="ROD57" s="687"/>
      <c r="ROE57" s="687"/>
      <c r="ROF57" s="687"/>
      <c r="ROG57" s="687"/>
      <c r="ROH57" s="687"/>
      <c r="ROI57" s="687"/>
      <c r="ROJ57" s="687"/>
      <c r="ROK57" s="687"/>
      <c r="ROL57" s="687"/>
      <c r="ROM57" s="687"/>
      <c r="RON57" s="687"/>
      <c r="ROO57" s="687"/>
      <c r="ROP57" s="687"/>
      <c r="ROQ57" s="687"/>
      <c r="ROR57" s="687"/>
      <c r="ROS57" s="687"/>
      <c r="ROT57" s="687"/>
      <c r="ROU57" s="687"/>
      <c r="ROV57" s="687"/>
      <c r="ROW57" s="687"/>
      <c r="ROX57" s="687"/>
      <c r="ROY57" s="687"/>
      <c r="ROZ57" s="687"/>
      <c r="RPA57" s="687"/>
      <c r="RPB57" s="687"/>
      <c r="RPC57" s="687"/>
      <c r="RPD57" s="687"/>
      <c r="RPE57" s="687"/>
      <c r="RPF57" s="687"/>
      <c r="RPG57" s="687"/>
      <c r="RPH57" s="687"/>
      <c r="RPI57" s="687"/>
      <c r="RPJ57" s="687"/>
      <c r="RPK57" s="687"/>
      <c r="RPL57" s="687"/>
      <c r="RPM57" s="687"/>
      <c r="RPN57" s="687"/>
      <c r="RPO57" s="687"/>
      <c r="RPP57" s="687"/>
      <c r="RPQ57" s="687"/>
      <c r="RPR57" s="687"/>
      <c r="RPS57" s="687"/>
      <c r="RPT57" s="687"/>
      <c r="RPU57" s="687"/>
      <c r="RPV57" s="687"/>
      <c r="RPW57" s="687"/>
      <c r="RPX57" s="687"/>
      <c r="RPY57" s="687"/>
      <c r="RPZ57" s="687"/>
      <c r="RQA57" s="687"/>
      <c r="RQB57" s="687"/>
      <c r="RQC57" s="687"/>
      <c r="RQD57" s="687"/>
      <c r="RQE57" s="687"/>
      <c r="RQF57" s="687"/>
      <c r="RQG57" s="687"/>
      <c r="RQH57" s="687"/>
      <c r="RQI57" s="687"/>
      <c r="RQJ57" s="687"/>
      <c r="RQK57" s="687"/>
      <c r="RQL57" s="687"/>
      <c r="RQM57" s="687"/>
      <c r="RQN57" s="687"/>
      <c r="RQO57" s="687"/>
      <c r="RQP57" s="687"/>
      <c r="RQQ57" s="687"/>
      <c r="RQR57" s="687"/>
      <c r="RQS57" s="687"/>
      <c r="RQT57" s="687"/>
      <c r="RQU57" s="687"/>
      <c r="RQV57" s="687"/>
      <c r="RQW57" s="687"/>
      <c r="RQX57" s="687"/>
      <c r="RQY57" s="687"/>
      <c r="RQZ57" s="687"/>
      <c r="RRA57" s="687"/>
      <c r="RRB57" s="687"/>
      <c r="RRC57" s="687"/>
      <c r="RRD57" s="687"/>
      <c r="RRE57" s="687"/>
      <c r="RRF57" s="687"/>
      <c r="RRG57" s="687"/>
      <c r="RRH57" s="687"/>
      <c r="RRI57" s="687"/>
      <c r="RRJ57" s="687"/>
      <c r="RRK57" s="687"/>
      <c r="RRL57" s="687"/>
      <c r="RRM57" s="687"/>
      <c r="RRN57" s="687"/>
      <c r="RRO57" s="687"/>
      <c r="RRP57" s="687"/>
      <c r="RRQ57" s="687"/>
      <c r="RRR57" s="687"/>
      <c r="RRS57" s="687"/>
      <c r="RRT57" s="687"/>
      <c r="RRU57" s="687"/>
      <c r="RRV57" s="687"/>
      <c r="RRW57" s="687"/>
      <c r="RRX57" s="687"/>
      <c r="RRY57" s="687"/>
      <c r="RRZ57" s="687"/>
      <c r="RSA57" s="687"/>
      <c r="RSB57" s="687"/>
      <c r="RSC57" s="687"/>
      <c r="RSD57" s="687"/>
      <c r="RSE57" s="687"/>
      <c r="RSF57" s="687"/>
      <c r="RSG57" s="687"/>
      <c r="RSH57" s="687"/>
      <c r="RSI57" s="687"/>
      <c r="RSJ57" s="687"/>
      <c r="RSK57" s="687"/>
      <c r="RSL57" s="687"/>
      <c r="RSM57" s="687"/>
      <c r="RSN57" s="687"/>
      <c r="RSO57" s="687"/>
      <c r="RSP57" s="687"/>
      <c r="RSQ57" s="687"/>
      <c r="RSR57" s="687"/>
      <c r="RSS57" s="687"/>
      <c r="RST57" s="687"/>
      <c r="RSU57" s="687"/>
      <c r="RSV57" s="687"/>
      <c r="RSW57" s="687"/>
      <c r="RSX57" s="687"/>
      <c r="RSY57" s="687"/>
      <c r="RSZ57" s="687"/>
      <c r="RTA57" s="687"/>
      <c r="RTB57" s="687"/>
      <c r="RTC57" s="687"/>
      <c r="RTD57" s="687"/>
      <c r="RTE57" s="687"/>
      <c r="RTF57" s="687"/>
      <c r="RTG57" s="687"/>
      <c r="RTH57" s="687"/>
      <c r="RTI57" s="687"/>
      <c r="RTJ57" s="687"/>
      <c r="RTK57" s="687"/>
      <c r="RTL57" s="687"/>
      <c r="RTM57" s="687"/>
      <c r="RTN57" s="687"/>
      <c r="RTO57" s="687"/>
      <c r="RTP57" s="687"/>
      <c r="RTQ57" s="687"/>
      <c r="RTR57" s="687"/>
      <c r="RTS57" s="687"/>
      <c r="RTT57" s="687"/>
      <c r="RTU57" s="687"/>
      <c r="RTV57" s="687"/>
      <c r="RTW57" s="687"/>
      <c r="RTX57" s="687"/>
      <c r="RTY57" s="687"/>
      <c r="RTZ57" s="687"/>
      <c r="RUA57" s="687"/>
      <c r="RUB57" s="687"/>
      <c r="RUC57" s="687"/>
      <c r="RUD57" s="687"/>
      <c r="RUE57" s="687"/>
      <c r="RUF57" s="687"/>
      <c r="RUG57" s="687"/>
      <c r="RUH57" s="687"/>
      <c r="RUI57" s="687"/>
      <c r="RUJ57" s="687"/>
      <c r="RUK57" s="687"/>
      <c r="RUL57" s="687"/>
      <c r="RUM57" s="687"/>
      <c r="RUN57" s="687"/>
      <c r="RUO57" s="687"/>
      <c r="RUP57" s="687"/>
      <c r="RUQ57" s="687"/>
      <c r="RUR57" s="687"/>
      <c r="RUS57" s="687"/>
      <c r="RUT57" s="687"/>
      <c r="RUU57" s="687"/>
      <c r="RUV57" s="687"/>
      <c r="RUW57" s="687"/>
      <c r="RUX57" s="687"/>
      <c r="RUY57" s="687"/>
      <c r="RUZ57" s="687"/>
      <c r="RVA57" s="687"/>
      <c r="RVB57" s="687"/>
      <c r="RVC57" s="687"/>
      <c r="RVD57" s="687"/>
      <c r="RVE57" s="687"/>
      <c r="RVF57" s="687"/>
      <c r="RVG57" s="687"/>
      <c r="RVH57" s="687"/>
      <c r="RVI57" s="687"/>
      <c r="RVJ57" s="687"/>
      <c r="RVK57" s="687"/>
      <c r="RVL57" s="687"/>
      <c r="RVM57" s="687"/>
      <c r="RVN57" s="687"/>
      <c r="RVO57" s="687"/>
      <c r="RVP57" s="687"/>
      <c r="RVQ57" s="687"/>
      <c r="RVR57" s="687"/>
      <c r="RVS57" s="687"/>
      <c r="RVT57" s="687"/>
      <c r="RVU57" s="687"/>
      <c r="RVV57" s="687"/>
      <c r="RVW57" s="687"/>
      <c r="RVX57" s="687"/>
      <c r="RVY57" s="687"/>
      <c r="RVZ57" s="687"/>
      <c r="RWA57" s="687"/>
      <c r="RWB57" s="687"/>
      <c r="RWC57" s="687"/>
      <c r="RWD57" s="687"/>
      <c r="RWE57" s="687"/>
      <c r="RWF57" s="687"/>
      <c r="RWG57" s="687"/>
      <c r="RWH57" s="687"/>
      <c r="RWI57" s="687"/>
      <c r="RWJ57" s="687"/>
      <c r="RWK57" s="687"/>
      <c r="RWL57" s="687"/>
      <c r="RWM57" s="687"/>
      <c r="RWN57" s="687"/>
      <c r="RWO57" s="687"/>
      <c r="RWP57" s="687"/>
      <c r="RWQ57" s="687"/>
      <c r="RWR57" s="687"/>
      <c r="RWS57" s="687"/>
      <c r="RWT57" s="687"/>
      <c r="RWU57" s="687"/>
      <c r="RWV57" s="687"/>
      <c r="RWW57" s="687"/>
      <c r="RWX57" s="687"/>
      <c r="RWY57" s="687"/>
      <c r="RWZ57" s="687"/>
      <c r="RXA57" s="687"/>
      <c r="RXB57" s="687"/>
      <c r="RXC57" s="687"/>
      <c r="RXD57" s="687"/>
      <c r="RXE57" s="687"/>
      <c r="RXF57" s="687"/>
      <c r="RXG57" s="687"/>
      <c r="RXH57" s="687"/>
      <c r="RXI57" s="687"/>
      <c r="RXJ57" s="687"/>
      <c r="RXK57" s="687"/>
      <c r="RXL57" s="687"/>
      <c r="RXM57" s="687"/>
      <c r="RXN57" s="687"/>
      <c r="RXO57" s="687"/>
      <c r="RXP57" s="687"/>
      <c r="RXQ57" s="687"/>
      <c r="RXR57" s="687"/>
      <c r="RXS57" s="687"/>
      <c r="RXT57" s="687"/>
      <c r="RXU57" s="687"/>
      <c r="RXV57" s="687"/>
      <c r="RXW57" s="687"/>
      <c r="RXX57" s="687"/>
      <c r="RXY57" s="687"/>
      <c r="RXZ57" s="687"/>
      <c r="RYA57" s="687"/>
      <c r="RYB57" s="687"/>
      <c r="RYC57" s="687"/>
      <c r="RYD57" s="687"/>
      <c r="RYE57" s="687"/>
      <c r="RYF57" s="687"/>
      <c r="RYG57" s="687"/>
      <c r="RYH57" s="687"/>
      <c r="RYI57" s="687"/>
      <c r="RYJ57" s="687"/>
      <c r="RYK57" s="687"/>
      <c r="RYL57" s="687"/>
      <c r="RYM57" s="687"/>
      <c r="RYN57" s="687"/>
      <c r="RYO57" s="687"/>
      <c r="RYP57" s="687"/>
      <c r="RYQ57" s="687"/>
      <c r="RYR57" s="687"/>
      <c r="RYS57" s="687"/>
      <c r="RYT57" s="687"/>
      <c r="RYU57" s="687"/>
      <c r="RYV57" s="687"/>
      <c r="RYW57" s="687"/>
      <c r="RYX57" s="687"/>
      <c r="RYY57" s="687"/>
      <c r="RYZ57" s="687"/>
      <c r="RZA57" s="687"/>
      <c r="RZB57" s="687"/>
      <c r="RZC57" s="687"/>
      <c r="RZD57" s="687"/>
      <c r="RZE57" s="687"/>
      <c r="RZF57" s="687"/>
      <c r="RZG57" s="687"/>
      <c r="RZH57" s="687"/>
      <c r="RZI57" s="687"/>
      <c r="RZJ57" s="687"/>
      <c r="RZK57" s="687"/>
      <c r="RZL57" s="687"/>
      <c r="RZM57" s="687"/>
      <c r="RZN57" s="687"/>
      <c r="RZO57" s="687"/>
      <c r="RZP57" s="687"/>
      <c r="RZQ57" s="687"/>
      <c r="RZR57" s="687"/>
      <c r="RZS57" s="687"/>
      <c r="RZT57" s="687"/>
      <c r="RZU57" s="687"/>
      <c r="RZV57" s="687"/>
      <c r="RZW57" s="687"/>
      <c r="RZX57" s="687"/>
      <c r="RZY57" s="687"/>
      <c r="RZZ57" s="687"/>
      <c r="SAA57" s="687"/>
      <c r="SAB57" s="687"/>
      <c r="SAC57" s="687"/>
      <c r="SAD57" s="687"/>
      <c r="SAE57" s="687"/>
      <c r="SAF57" s="687"/>
      <c r="SAG57" s="687"/>
      <c r="SAH57" s="687"/>
      <c r="SAI57" s="687"/>
      <c r="SAJ57" s="687"/>
      <c r="SAK57" s="687"/>
      <c r="SAL57" s="687"/>
      <c r="SAM57" s="687"/>
      <c r="SAN57" s="687"/>
      <c r="SAO57" s="687"/>
      <c r="SAP57" s="687"/>
      <c r="SAQ57" s="687"/>
      <c r="SAR57" s="687"/>
      <c r="SAS57" s="687"/>
      <c r="SAT57" s="687"/>
      <c r="SAU57" s="687"/>
      <c r="SAV57" s="687"/>
      <c r="SAW57" s="687"/>
      <c r="SAX57" s="687"/>
      <c r="SAY57" s="687"/>
      <c r="SAZ57" s="687"/>
      <c r="SBA57" s="687"/>
      <c r="SBB57" s="687"/>
      <c r="SBC57" s="687"/>
      <c r="SBD57" s="687"/>
      <c r="SBE57" s="687"/>
      <c r="SBF57" s="687"/>
      <c r="SBG57" s="687"/>
      <c r="SBH57" s="687"/>
      <c r="SBI57" s="687"/>
      <c r="SBJ57" s="687"/>
      <c r="SBK57" s="687"/>
      <c r="SBL57" s="687"/>
      <c r="SBM57" s="687"/>
      <c r="SBN57" s="687"/>
      <c r="SBO57" s="687"/>
      <c r="SBP57" s="687"/>
      <c r="SBQ57" s="687"/>
      <c r="SBR57" s="687"/>
      <c r="SBS57" s="687"/>
      <c r="SBT57" s="687"/>
      <c r="SBU57" s="687"/>
      <c r="SBV57" s="687"/>
      <c r="SBW57" s="687"/>
      <c r="SBX57" s="687"/>
      <c r="SBY57" s="687"/>
      <c r="SBZ57" s="687"/>
      <c r="SCA57" s="687"/>
      <c r="SCB57" s="687"/>
      <c r="SCC57" s="687"/>
      <c r="SCD57" s="687"/>
      <c r="SCE57" s="687"/>
      <c r="SCF57" s="687"/>
      <c r="SCG57" s="687"/>
      <c r="SCH57" s="687"/>
      <c r="SCI57" s="687"/>
      <c r="SCJ57" s="687"/>
      <c r="SCK57" s="687"/>
      <c r="SCL57" s="687"/>
      <c r="SCM57" s="687"/>
      <c r="SCN57" s="687"/>
      <c r="SCO57" s="687"/>
      <c r="SCP57" s="687"/>
      <c r="SCQ57" s="687"/>
      <c r="SCR57" s="687"/>
      <c r="SCS57" s="687"/>
      <c r="SCT57" s="687"/>
      <c r="SCU57" s="687"/>
      <c r="SCV57" s="687"/>
      <c r="SCW57" s="687"/>
      <c r="SCX57" s="687"/>
      <c r="SCY57" s="687"/>
      <c r="SCZ57" s="687"/>
      <c r="SDA57" s="687"/>
      <c r="SDB57" s="687"/>
      <c r="SDC57" s="687"/>
      <c r="SDD57" s="687"/>
      <c r="SDE57" s="687"/>
      <c r="SDF57" s="687"/>
      <c r="SDG57" s="687"/>
      <c r="SDH57" s="687"/>
      <c r="SDI57" s="687"/>
      <c r="SDJ57" s="687"/>
      <c r="SDK57" s="687"/>
      <c r="SDL57" s="687"/>
      <c r="SDM57" s="687"/>
      <c r="SDN57" s="687"/>
      <c r="SDO57" s="687"/>
      <c r="SDP57" s="687"/>
      <c r="SDQ57" s="687"/>
      <c r="SDR57" s="687"/>
      <c r="SDS57" s="687"/>
      <c r="SDT57" s="687"/>
      <c r="SDU57" s="687"/>
      <c r="SDV57" s="687"/>
      <c r="SDW57" s="687"/>
      <c r="SDX57" s="687"/>
      <c r="SDY57" s="687"/>
      <c r="SDZ57" s="687"/>
      <c r="SEA57" s="687"/>
      <c r="SEB57" s="687"/>
      <c r="SEC57" s="687"/>
      <c r="SED57" s="687"/>
      <c r="SEE57" s="687"/>
      <c r="SEF57" s="687"/>
      <c r="SEG57" s="687"/>
      <c r="SEH57" s="687"/>
      <c r="SEI57" s="687"/>
      <c r="SEJ57" s="687"/>
      <c r="SEK57" s="687"/>
      <c r="SEL57" s="687"/>
      <c r="SEM57" s="687"/>
      <c r="SEN57" s="687"/>
      <c r="SEO57" s="687"/>
      <c r="SEP57" s="687"/>
      <c r="SEQ57" s="687"/>
      <c r="SER57" s="687"/>
      <c r="SES57" s="687"/>
      <c r="SET57" s="687"/>
      <c r="SEU57" s="687"/>
      <c r="SEV57" s="687"/>
      <c r="SEW57" s="687"/>
      <c r="SEX57" s="687"/>
      <c r="SEY57" s="687"/>
      <c r="SEZ57" s="687"/>
      <c r="SFA57" s="687"/>
      <c r="SFB57" s="687"/>
      <c r="SFC57" s="687"/>
      <c r="SFD57" s="687"/>
      <c r="SFE57" s="687"/>
      <c r="SFF57" s="687"/>
      <c r="SFG57" s="687"/>
      <c r="SFH57" s="687"/>
      <c r="SFI57" s="687"/>
      <c r="SFJ57" s="687"/>
      <c r="SFK57" s="687"/>
      <c r="SFL57" s="687"/>
      <c r="SFM57" s="687"/>
      <c r="SFN57" s="687"/>
      <c r="SFO57" s="687"/>
      <c r="SFP57" s="687"/>
      <c r="SFQ57" s="687"/>
      <c r="SFR57" s="687"/>
      <c r="SFS57" s="687"/>
      <c r="SFT57" s="687"/>
      <c r="SFU57" s="687"/>
      <c r="SFV57" s="687"/>
      <c r="SFW57" s="687"/>
      <c r="SFX57" s="687"/>
      <c r="SFY57" s="687"/>
      <c r="SFZ57" s="687"/>
      <c r="SGA57" s="687"/>
      <c r="SGB57" s="687"/>
      <c r="SGC57" s="687"/>
      <c r="SGD57" s="687"/>
      <c r="SGE57" s="687"/>
      <c r="SGF57" s="687"/>
      <c r="SGG57" s="687"/>
      <c r="SGH57" s="687"/>
      <c r="SGI57" s="687"/>
      <c r="SGJ57" s="687"/>
      <c r="SGK57" s="687"/>
      <c r="SGL57" s="687"/>
      <c r="SGM57" s="687"/>
      <c r="SGN57" s="687"/>
      <c r="SGO57" s="687"/>
      <c r="SGP57" s="687"/>
      <c r="SGQ57" s="687"/>
      <c r="SGR57" s="687"/>
      <c r="SGS57" s="687"/>
      <c r="SGT57" s="687"/>
      <c r="SGU57" s="687"/>
      <c r="SGV57" s="687"/>
      <c r="SGW57" s="687"/>
      <c r="SGX57" s="687"/>
      <c r="SGY57" s="687"/>
      <c r="SGZ57" s="687"/>
      <c r="SHA57" s="687"/>
      <c r="SHB57" s="687"/>
      <c r="SHC57" s="687"/>
      <c r="SHD57" s="687"/>
      <c r="SHE57" s="687"/>
      <c r="SHF57" s="687"/>
      <c r="SHG57" s="687"/>
      <c r="SHH57" s="687"/>
      <c r="SHI57" s="687"/>
      <c r="SHJ57" s="687"/>
      <c r="SHK57" s="687"/>
      <c r="SHL57" s="687"/>
      <c r="SHM57" s="687"/>
      <c r="SHN57" s="687"/>
      <c r="SHO57" s="687"/>
      <c r="SHP57" s="687"/>
      <c r="SHQ57" s="687"/>
      <c r="SHR57" s="687"/>
      <c r="SHS57" s="687"/>
      <c r="SHT57" s="687"/>
      <c r="SHU57" s="687"/>
      <c r="SHV57" s="687"/>
      <c r="SHW57" s="687"/>
      <c r="SHX57" s="687"/>
      <c r="SHY57" s="687"/>
      <c r="SHZ57" s="687"/>
      <c r="SIA57" s="687"/>
      <c r="SIB57" s="687"/>
      <c r="SIC57" s="687"/>
      <c r="SID57" s="687"/>
      <c r="SIE57" s="687"/>
      <c r="SIF57" s="687"/>
      <c r="SIG57" s="687"/>
      <c r="SIH57" s="687"/>
      <c r="SII57" s="687"/>
      <c r="SIJ57" s="687"/>
      <c r="SIK57" s="687"/>
      <c r="SIL57" s="687"/>
      <c r="SIM57" s="687"/>
      <c r="SIN57" s="687"/>
      <c r="SIO57" s="687"/>
      <c r="SIP57" s="687"/>
      <c r="SIQ57" s="687"/>
      <c r="SIR57" s="687"/>
      <c r="SIS57" s="687"/>
      <c r="SIT57" s="687"/>
      <c r="SIU57" s="687"/>
      <c r="SIV57" s="687"/>
      <c r="SIW57" s="687"/>
      <c r="SIX57" s="687"/>
      <c r="SIY57" s="687"/>
      <c r="SIZ57" s="687"/>
      <c r="SJA57" s="687"/>
      <c r="SJB57" s="687"/>
      <c r="SJC57" s="687"/>
      <c r="SJD57" s="687"/>
      <c r="SJE57" s="687"/>
      <c r="SJF57" s="687"/>
      <c r="SJG57" s="687"/>
      <c r="SJH57" s="687"/>
      <c r="SJI57" s="687"/>
      <c r="SJJ57" s="687"/>
      <c r="SJK57" s="687"/>
      <c r="SJL57" s="687"/>
      <c r="SJM57" s="687"/>
      <c r="SJN57" s="687"/>
      <c r="SJO57" s="687"/>
      <c r="SJP57" s="687"/>
      <c r="SJQ57" s="687"/>
      <c r="SJR57" s="687"/>
      <c r="SJS57" s="687"/>
      <c r="SJT57" s="687"/>
      <c r="SJU57" s="687"/>
      <c r="SJV57" s="687"/>
      <c r="SJW57" s="687"/>
      <c r="SJX57" s="687"/>
      <c r="SJY57" s="687"/>
      <c r="SJZ57" s="687"/>
      <c r="SKA57" s="687"/>
      <c r="SKB57" s="687"/>
      <c r="SKC57" s="687"/>
      <c r="SKD57" s="687"/>
      <c r="SKE57" s="687"/>
      <c r="SKF57" s="687"/>
      <c r="SKG57" s="687"/>
      <c r="SKH57" s="687"/>
      <c r="SKI57" s="687"/>
      <c r="SKJ57" s="687"/>
      <c r="SKK57" s="687"/>
      <c r="SKL57" s="687"/>
      <c r="SKM57" s="687"/>
      <c r="SKN57" s="687"/>
      <c r="SKO57" s="687"/>
      <c r="SKP57" s="687"/>
      <c r="SKQ57" s="687"/>
      <c r="SKR57" s="687"/>
      <c r="SKS57" s="687"/>
      <c r="SKT57" s="687"/>
      <c r="SKU57" s="687"/>
      <c r="SKV57" s="687"/>
      <c r="SKW57" s="687"/>
      <c r="SKX57" s="687"/>
      <c r="SKY57" s="687"/>
      <c r="SKZ57" s="687"/>
      <c r="SLA57" s="687"/>
      <c r="SLB57" s="687"/>
      <c r="SLC57" s="687"/>
      <c r="SLD57" s="687"/>
      <c r="SLE57" s="687"/>
      <c r="SLF57" s="687"/>
      <c r="SLG57" s="687"/>
      <c r="SLH57" s="687"/>
      <c r="SLI57" s="687"/>
      <c r="SLJ57" s="687"/>
      <c r="SLK57" s="687"/>
      <c r="SLL57" s="687"/>
      <c r="SLM57" s="687"/>
      <c r="SLN57" s="687"/>
      <c r="SLO57" s="687"/>
      <c r="SLP57" s="687"/>
      <c r="SLQ57" s="687"/>
      <c r="SLR57" s="687"/>
      <c r="SLS57" s="687"/>
      <c r="SLT57" s="687"/>
      <c r="SLU57" s="687"/>
      <c r="SLV57" s="687"/>
      <c r="SLW57" s="687"/>
      <c r="SLX57" s="687"/>
      <c r="SLY57" s="687"/>
      <c r="SLZ57" s="687"/>
      <c r="SMA57" s="687"/>
      <c r="SMB57" s="687"/>
      <c r="SMC57" s="687"/>
      <c r="SMD57" s="687"/>
      <c r="SME57" s="687"/>
      <c r="SMF57" s="687"/>
      <c r="SMG57" s="687"/>
      <c r="SMH57" s="687"/>
      <c r="SMI57" s="687"/>
      <c r="SMJ57" s="687"/>
      <c r="SMK57" s="687"/>
      <c r="SML57" s="687"/>
      <c r="SMM57" s="687"/>
      <c r="SMN57" s="687"/>
      <c r="SMO57" s="687"/>
      <c r="SMP57" s="687"/>
      <c r="SMQ57" s="687"/>
      <c r="SMR57" s="687"/>
      <c r="SMS57" s="687"/>
      <c r="SMT57" s="687"/>
      <c r="SMU57" s="687"/>
      <c r="SMV57" s="687"/>
      <c r="SMW57" s="687"/>
      <c r="SMX57" s="687"/>
      <c r="SMY57" s="687"/>
      <c r="SMZ57" s="687"/>
      <c r="SNA57" s="687"/>
      <c r="SNB57" s="687"/>
      <c r="SNC57" s="687"/>
      <c r="SND57" s="687"/>
      <c r="SNE57" s="687"/>
      <c r="SNF57" s="687"/>
      <c r="SNG57" s="687"/>
      <c r="SNH57" s="687"/>
      <c r="SNI57" s="687"/>
      <c r="SNJ57" s="687"/>
      <c r="SNK57" s="687"/>
      <c r="SNL57" s="687"/>
      <c r="SNM57" s="687"/>
      <c r="SNN57" s="687"/>
      <c r="SNO57" s="687"/>
      <c r="SNP57" s="687"/>
      <c r="SNQ57" s="687"/>
      <c r="SNR57" s="687"/>
      <c r="SNS57" s="687"/>
      <c r="SNT57" s="687"/>
      <c r="SNU57" s="687"/>
      <c r="SNV57" s="687"/>
      <c r="SNW57" s="687"/>
      <c r="SNX57" s="687"/>
      <c r="SNY57" s="687"/>
      <c r="SNZ57" s="687"/>
      <c r="SOA57" s="687"/>
      <c r="SOB57" s="687"/>
      <c r="SOC57" s="687"/>
      <c r="SOD57" s="687"/>
      <c r="SOE57" s="687"/>
      <c r="SOF57" s="687"/>
      <c r="SOG57" s="687"/>
      <c r="SOH57" s="687"/>
      <c r="SOI57" s="687"/>
      <c r="SOJ57" s="687"/>
      <c r="SOK57" s="687"/>
      <c r="SOL57" s="687"/>
      <c r="SOM57" s="687"/>
      <c r="SON57" s="687"/>
      <c r="SOO57" s="687"/>
      <c r="SOP57" s="687"/>
      <c r="SOQ57" s="687"/>
      <c r="SOR57" s="687"/>
      <c r="SOS57" s="687"/>
      <c r="SOT57" s="687"/>
      <c r="SOU57" s="687"/>
      <c r="SOV57" s="687"/>
      <c r="SOW57" s="687"/>
      <c r="SOX57" s="687"/>
      <c r="SOY57" s="687"/>
      <c r="SOZ57" s="687"/>
      <c r="SPA57" s="687"/>
      <c r="SPB57" s="687"/>
      <c r="SPC57" s="687"/>
      <c r="SPD57" s="687"/>
      <c r="SPE57" s="687"/>
      <c r="SPF57" s="687"/>
      <c r="SPG57" s="687"/>
      <c r="SPH57" s="687"/>
      <c r="SPI57" s="687"/>
      <c r="SPJ57" s="687"/>
      <c r="SPK57" s="687"/>
      <c r="SPL57" s="687"/>
      <c r="SPM57" s="687"/>
      <c r="SPN57" s="687"/>
      <c r="SPO57" s="687"/>
      <c r="SPP57" s="687"/>
      <c r="SPQ57" s="687"/>
      <c r="SPR57" s="687"/>
      <c r="SPS57" s="687"/>
      <c r="SPT57" s="687"/>
      <c r="SPU57" s="687"/>
      <c r="SPV57" s="687"/>
      <c r="SPW57" s="687"/>
      <c r="SPX57" s="687"/>
      <c r="SPY57" s="687"/>
      <c r="SPZ57" s="687"/>
      <c r="SQA57" s="687"/>
      <c r="SQB57" s="687"/>
      <c r="SQC57" s="687"/>
      <c r="SQD57" s="687"/>
      <c r="SQE57" s="687"/>
      <c r="SQF57" s="687"/>
      <c r="SQG57" s="687"/>
      <c r="SQH57" s="687"/>
      <c r="SQI57" s="687"/>
      <c r="SQJ57" s="687"/>
      <c r="SQK57" s="687"/>
      <c r="SQL57" s="687"/>
      <c r="SQM57" s="687"/>
      <c r="SQN57" s="687"/>
      <c r="SQO57" s="687"/>
      <c r="SQP57" s="687"/>
      <c r="SQQ57" s="687"/>
      <c r="SQR57" s="687"/>
      <c r="SQS57" s="687"/>
      <c r="SQT57" s="687"/>
      <c r="SQU57" s="687"/>
      <c r="SQV57" s="687"/>
      <c r="SQW57" s="687"/>
      <c r="SQX57" s="687"/>
      <c r="SQY57" s="687"/>
      <c r="SQZ57" s="687"/>
      <c r="SRA57" s="687"/>
      <c r="SRB57" s="687"/>
      <c r="SRC57" s="687"/>
      <c r="SRD57" s="687"/>
      <c r="SRE57" s="687"/>
      <c r="SRF57" s="687"/>
      <c r="SRG57" s="687"/>
      <c r="SRH57" s="687"/>
      <c r="SRI57" s="687"/>
      <c r="SRJ57" s="687"/>
      <c r="SRK57" s="687"/>
      <c r="SRL57" s="687"/>
      <c r="SRM57" s="687"/>
      <c r="SRN57" s="687"/>
      <c r="SRO57" s="687"/>
      <c r="SRP57" s="687"/>
      <c r="SRQ57" s="687"/>
      <c r="SRR57" s="687"/>
      <c r="SRS57" s="687"/>
      <c r="SRT57" s="687"/>
      <c r="SRU57" s="687"/>
      <c r="SRV57" s="687"/>
      <c r="SRW57" s="687"/>
      <c r="SRX57" s="687"/>
      <c r="SRY57" s="687"/>
      <c r="SRZ57" s="687"/>
      <c r="SSA57" s="687"/>
      <c r="SSB57" s="687"/>
      <c r="SSC57" s="687"/>
      <c r="SSD57" s="687"/>
      <c r="SSE57" s="687"/>
      <c r="SSF57" s="687"/>
      <c r="SSG57" s="687"/>
      <c r="SSH57" s="687"/>
      <c r="SSI57" s="687"/>
      <c r="SSJ57" s="687"/>
      <c r="SSK57" s="687"/>
      <c r="SSL57" s="687"/>
      <c r="SSM57" s="687"/>
      <c r="SSN57" s="687"/>
      <c r="SSO57" s="687"/>
      <c r="SSP57" s="687"/>
      <c r="SSQ57" s="687"/>
      <c r="SSR57" s="687"/>
      <c r="SSS57" s="687"/>
      <c r="SST57" s="687"/>
      <c r="SSU57" s="687"/>
      <c r="SSV57" s="687"/>
      <c r="SSW57" s="687"/>
      <c r="SSX57" s="687"/>
      <c r="SSY57" s="687"/>
      <c r="SSZ57" s="687"/>
      <c r="STA57" s="687"/>
      <c r="STB57" s="687"/>
      <c r="STC57" s="687"/>
      <c r="STD57" s="687"/>
      <c r="STE57" s="687"/>
      <c r="STF57" s="687"/>
      <c r="STG57" s="687"/>
      <c r="STH57" s="687"/>
      <c r="STI57" s="687"/>
      <c r="STJ57" s="687"/>
      <c r="STK57" s="687"/>
      <c r="STL57" s="687"/>
      <c r="STM57" s="687"/>
      <c r="STN57" s="687"/>
      <c r="STO57" s="687"/>
      <c r="STP57" s="687"/>
      <c r="STQ57" s="687"/>
      <c r="STR57" s="687"/>
      <c r="STS57" s="687"/>
      <c r="STT57" s="687"/>
      <c r="STU57" s="687"/>
      <c r="STV57" s="687"/>
      <c r="STW57" s="687"/>
      <c r="STX57" s="687"/>
      <c r="STY57" s="687"/>
      <c r="STZ57" s="687"/>
      <c r="SUA57" s="687"/>
      <c r="SUB57" s="687"/>
      <c r="SUC57" s="687"/>
      <c r="SUD57" s="687"/>
      <c r="SUE57" s="687"/>
      <c r="SUF57" s="687"/>
      <c r="SUG57" s="687"/>
      <c r="SUH57" s="687"/>
      <c r="SUI57" s="687"/>
      <c r="SUJ57" s="687"/>
      <c r="SUK57" s="687"/>
      <c r="SUL57" s="687"/>
      <c r="SUM57" s="687"/>
      <c r="SUN57" s="687"/>
      <c r="SUO57" s="687"/>
      <c r="SUP57" s="687"/>
      <c r="SUQ57" s="687"/>
      <c r="SUR57" s="687"/>
      <c r="SUS57" s="687"/>
      <c r="SUT57" s="687"/>
      <c r="SUU57" s="687"/>
      <c r="SUV57" s="687"/>
      <c r="SUW57" s="687"/>
      <c r="SUX57" s="687"/>
      <c r="SUY57" s="687"/>
      <c r="SUZ57" s="687"/>
      <c r="SVA57" s="687"/>
      <c r="SVB57" s="687"/>
      <c r="SVC57" s="687"/>
      <c r="SVD57" s="687"/>
      <c r="SVE57" s="687"/>
      <c r="SVF57" s="687"/>
      <c r="SVG57" s="687"/>
      <c r="SVH57" s="687"/>
      <c r="SVI57" s="687"/>
      <c r="SVJ57" s="687"/>
      <c r="SVK57" s="687"/>
      <c r="SVL57" s="687"/>
      <c r="SVM57" s="687"/>
      <c r="SVN57" s="687"/>
      <c r="SVO57" s="687"/>
      <c r="SVP57" s="687"/>
      <c r="SVQ57" s="687"/>
      <c r="SVR57" s="687"/>
      <c r="SVS57" s="687"/>
      <c r="SVT57" s="687"/>
      <c r="SVU57" s="687"/>
      <c r="SVV57" s="687"/>
      <c r="SVW57" s="687"/>
      <c r="SVX57" s="687"/>
      <c r="SVY57" s="687"/>
      <c r="SVZ57" s="687"/>
      <c r="SWA57" s="687"/>
      <c r="SWB57" s="687"/>
      <c r="SWC57" s="687"/>
      <c r="SWD57" s="687"/>
      <c r="SWE57" s="687"/>
      <c r="SWF57" s="687"/>
      <c r="SWG57" s="687"/>
      <c r="SWH57" s="687"/>
      <c r="SWI57" s="687"/>
      <c r="SWJ57" s="687"/>
      <c r="SWK57" s="687"/>
      <c r="SWL57" s="687"/>
      <c r="SWM57" s="687"/>
      <c r="SWN57" s="687"/>
      <c r="SWO57" s="687"/>
      <c r="SWP57" s="687"/>
      <c r="SWQ57" s="687"/>
      <c r="SWR57" s="687"/>
      <c r="SWS57" s="687"/>
      <c r="SWT57" s="687"/>
      <c r="SWU57" s="687"/>
      <c r="SWV57" s="687"/>
      <c r="SWW57" s="687"/>
      <c r="SWX57" s="687"/>
      <c r="SWY57" s="687"/>
      <c r="SWZ57" s="687"/>
      <c r="SXA57" s="687"/>
      <c r="SXB57" s="687"/>
      <c r="SXC57" s="687"/>
      <c r="SXD57" s="687"/>
      <c r="SXE57" s="687"/>
      <c r="SXF57" s="687"/>
      <c r="SXG57" s="687"/>
      <c r="SXH57" s="687"/>
      <c r="SXI57" s="687"/>
      <c r="SXJ57" s="687"/>
      <c r="SXK57" s="687"/>
      <c r="SXL57" s="687"/>
      <c r="SXM57" s="687"/>
      <c r="SXN57" s="687"/>
      <c r="SXO57" s="687"/>
      <c r="SXP57" s="687"/>
      <c r="SXQ57" s="687"/>
      <c r="SXR57" s="687"/>
      <c r="SXS57" s="687"/>
      <c r="SXT57" s="687"/>
      <c r="SXU57" s="687"/>
      <c r="SXV57" s="687"/>
      <c r="SXW57" s="687"/>
      <c r="SXX57" s="687"/>
      <c r="SXY57" s="687"/>
      <c r="SXZ57" s="687"/>
      <c r="SYA57" s="687"/>
      <c r="SYB57" s="687"/>
      <c r="SYC57" s="687"/>
      <c r="SYD57" s="687"/>
      <c r="SYE57" s="687"/>
      <c r="SYF57" s="687"/>
      <c r="SYG57" s="687"/>
      <c r="SYH57" s="687"/>
      <c r="SYI57" s="687"/>
      <c r="SYJ57" s="687"/>
      <c r="SYK57" s="687"/>
      <c r="SYL57" s="687"/>
      <c r="SYM57" s="687"/>
      <c r="SYN57" s="687"/>
      <c r="SYO57" s="687"/>
      <c r="SYP57" s="687"/>
      <c r="SYQ57" s="687"/>
      <c r="SYR57" s="687"/>
      <c r="SYS57" s="687"/>
      <c r="SYT57" s="687"/>
      <c r="SYU57" s="687"/>
      <c r="SYV57" s="687"/>
      <c r="SYW57" s="687"/>
      <c r="SYX57" s="687"/>
      <c r="SYY57" s="687"/>
      <c r="SYZ57" s="687"/>
      <c r="SZA57" s="687"/>
      <c r="SZB57" s="687"/>
      <c r="SZC57" s="687"/>
      <c r="SZD57" s="687"/>
      <c r="SZE57" s="687"/>
      <c r="SZF57" s="687"/>
      <c r="SZG57" s="687"/>
      <c r="SZH57" s="687"/>
      <c r="SZI57" s="687"/>
      <c r="SZJ57" s="687"/>
      <c r="SZK57" s="687"/>
      <c r="SZL57" s="687"/>
      <c r="SZM57" s="687"/>
      <c r="SZN57" s="687"/>
      <c r="SZO57" s="687"/>
      <c r="SZP57" s="687"/>
      <c r="SZQ57" s="687"/>
      <c r="SZR57" s="687"/>
      <c r="SZS57" s="687"/>
      <c r="SZT57" s="687"/>
      <c r="SZU57" s="687"/>
      <c r="SZV57" s="687"/>
      <c r="SZW57" s="687"/>
      <c r="SZX57" s="687"/>
      <c r="SZY57" s="687"/>
      <c r="SZZ57" s="687"/>
      <c r="TAA57" s="687"/>
      <c r="TAB57" s="687"/>
      <c r="TAC57" s="687"/>
      <c r="TAD57" s="687"/>
      <c r="TAE57" s="687"/>
      <c r="TAF57" s="687"/>
      <c r="TAG57" s="687"/>
      <c r="TAH57" s="687"/>
      <c r="TAI57" s="687"/>
      <c r="TAJ57" s="687"/>
      <c r="TAK57" s="687"/>
      <c r="TAL57" s="687"/>
      <c r="TAM57" s="687"/>
      <c r="TAN57" s="687"/>
      <c r="TAO57" s="687"/>
      <c r="TAP57" s="687"/>
      <c r="TAQ57" s="687"/>
      <c r="TAR57" s="687"/>
      <c r="TAS57" s="687"/>
      <c r="TAT57" s="687"/>
      <c r="TAU57" s="687"/>
      <c r="TAV57" s="687"/>
      <c r="TAW57" s="687"/>
      <c r="TAX57" s="687"/>
      <c r="TAY57" s="687"/>
      <c r="TAZ57" s="687"/>
      <c r="TBA57" s="687"/>
      <c r="TBB57" s="687"/>
      <c r="TBC57" s="687"/>
      <c r="TBD57" s="687"/>
      <c r="TBE57" s="687"/>
      <c r="TBF57" s="687"/>
      <c r="TBG57" s="687"/>
      <c r="TBH57" s="687"/>
      <c r="TBI57" s="687"/>
      <c r="TBJ57" s="687"/>
      <c r="TBK57" s="687"/>
      <c r="TBL57" s="687"/>
      <c r="TBM57" s="687"/>
      <c r="TBN57" s="687"/>
      <c r="TBO57" s="687"/>
      <c r="TBP57" s="687"/>
      <c r="TBQ57" s="687"/>
      <c r="TBR57" s="687"/>
      <c r="TBS57" s="687"/>
      <c r="TBT57" s="687"/>
      <c r="TBU57" s="687"/>
      <c r="TBV57" s="687"/>
      <c r="TBW57" s="687"/>
      <c r="TBX57" s="687"/>
      <c r="TBY57" s="687"/>
      <c r="TBZ57" s="687"/>
      <c r="TCA57" s="687"/>
      <c r="TCB57" s="687"/>
      <c r="TCC57" s="687"/>
      <c r="TCD57" s="687"/>
      <c r="TCE57" s="687"/>
      <c r="TCF57" s="687"/>
      <c r="TCG57" s="687"/>
      <c r="TCH57" s="687"/>
      <c r="TCI57" s="687"/>
      <c r="TCJ57" s="687"/>
      <c r="TCK57" s="687"/>
      <c r="TCL57" s="687"/>
      <c r="TCM57" s="687"/>
      <c r="TCN57" s="687"/>
      <c r="TCO57" s="687"/>
      <c r="TCP57" s="687"/>
      <c r="TCQ57" s="687"/>
      <c r="TCR57" s="687"/>
      <c r="TCS57" s="687"/>
      <c r="TCT57" s="687"/>
      <c r="TCU57" s="687"/>
      <c r="TCV57" s="687"/>
      <c r="TCW57" s="687"/>
      <c r="TCX57" s="687"/>
      <c r="TCY57" s="687"/>
      <c r="TCZ57" s="687"/>
      <c r="TDA57" s="687"/>
      <c r="TDB57" s="687"/>
      <c r="TDC57" s="687"/>
      <c r="TDD57" s="687"/>
      <c r="TDE57" s="687"/>
      <c r="TDF57" s="687"/>
      <c r="TDG57" s="687"/>
      <c r="TDH57" s="687"/>
      <c r="TDI57" s="687"/>
      <c r="TDJ57" s="687"/>
      <c r="TDK57" s="687"/>
      <c r="TDL57" s="687"/>
      <c r="TDM57" s="687"/>
      <c r="TDN57" s="687"/>
      <c r="TDO57" s="687"/>
      <c r="TDP57" s="687"/>
      <c r="TDQ57" s="687"/>
      <c r="TDR57" s="687"/>
      <c r="TDS57" s="687"/>
      <c r="TDT57" s="687"/>
      <c r="TDU57" s="687"/>
      <c r="TDV57" s="687"/>
      <c r="TDW57" s="687"/>
      <c r="TDX57" s="687"/>
      <c r="TDY57" s="687"/>
      <c r="TDZ57" s="687"/>
      <c r="TEA57" s="687"/>
      <c r="TEB57" s="687"/>
      <c r="TEC57" s="687"/>
      <c r="TED57" s="687"/>
      <c r="TEE57" s="687"/>
      <c r="TEF57" s="687"/>
      <c r="TEG57" s="687"/>
      <c r="TEH57" s="687"/>
      <c r="TEI57" s="687"/>
      <c r="TEJ57" s="687"/>
      <c r="TEK57" s="687"/>
      <c r="TEL57" s="687"/>
      <c r="TEM57" s="687"/>
      <c r="TEN57" s="687"/>
      <c r="TEO57" s="687"/>
      <c r="TEP57" s="687"/>
      <c r="TEQ57" s="687"/>
      <c r="TER57" s="687"/>
      <c r="TES57" s="687"/>
      <c r="TET57" s="687"/>
      <c r="TEU57" s="687"/>
      <c r="TEV57" s="687"/>
      <c r="TEW57" s="687"/>
      <c r="TEX57" s="687"/>
      <c r="TEY57" s="687"/>
      <c r="TEZ57" s="687"/>
      <c r="TFA57" s="687"/>
      <c r="TFB57" s="687"/>
      <c r="TFC57" s="687"/>
      <c r="TFD57" s="687"/>
      <c r="TFE57" s="687"/>
      <c r="TFF57" s="687"/>
      <c r="TFG57" s="687"/>
      <c r="TFH57" s="687"/>
      <c r="TFI57" s="687"/>
      <c r="TFJ57" s="687"/>
      <c r="TFK57" s="687"/>
      <c r="TFL57" s="687"/>
      <c r="TFM57" s="687"/>
      <c r="TFN57" s="687"/>
      <c r="TFO57" s="687"/>
      <c r="TFP57" s="687"/>
      <c r="TFQ57" s="687"/>
      <c r="TFR57" s="687"/>
      <c r="TFS57" s="687"/>
      <c r="TFT57" s="687"/>
      <c r="TFU57" s="687"/>
      <c r="TFV57" s="687"/>
      <c r="TFW57" s="687"/>
      <c r="TFX57" s="687"/>
      <c r="TFY57" s="687"/>
      <c r="TFZ57" s="687"/>
      <c r="TGA57" s="687"/>
      <c r="TGB57" s="687"/>
      <c r="TGC57" s="687"/>
      <c r="TGD57" s="687"/>
      <c r="TGE57" s="687"/>
      <c r="TGF57" s="687"/>
      <c r="TGG57" s="687"/>
      <c r="TGH57" s="687"/>
      <c r="TGI57" s="687"/>
      <c r="TGJ57" s="687"/>
      <c r="TGK57" s="687"/>
      <c r="TGL57" s="687"/>
      <c r="TGM57" s="687"/>
      <c r="TGN57" s="687"/>
      <c r="TGO57" s="687"/>
      <c r="TGP57" s="687"/>
      <c r="TGQ57" s="687"/>
      <c r="TGR57" s="687"/>
      <c r="TGS57" s="687"/>
      <c r="TGT57" s="687"/>
      <c r="TGU57" s="687"/>
      <c r="TGV57" s="687"/>
      <c r="TGW57" s="687"/>
      <c r="TGX57" s="687"/>
      <c r="TGY57" s="687"/>
      <c r="TGZ57" s="687"/>
      <c r="THA57" s="687"/>
      <c r="THB57" s="687"/>
      <c r="THC57" s="687"/>
      <c r="THD57" s="687"/>
      <c r="THE57" s="687"/>
      <c r="THF57" s="687"/>
      <c r="THG57" s="687"/>
      <c r="THH57" s="687"/>
      <c r="THI57" s="687"/>
      <c r="THJ57" s="687"/>
      <c r="THK57" s="687"/>
      <c r="THL57" s="687"/>
      <c r="THM57" s="687"/>
      <c r="THN57" s="687"/>
      <c r="THO57" s="687"/>
      <c r="THP57" s="687"/>
      <c r="THQ57" s="687"/>
      <c r="THR57" s="687"/>
      <c r="THS57" s="687"/>
      <c r="THT57" s="687"/>
      <c r="THU57" s="687"/>
      <c r="THV57" s="687"/>
      <c r="THW57" s="687"/>
      <c r="THX57" s="687"/>
      <c r="THY57" s="687"/>
      <c r="THZ57" s="687"/>
      <c r="TIA57" s="687"/>
      <c r="TIB57" s="687"/>
      <c r="TIC57" s="687"/>
      <c r="TID57" s="687"/>
      <c r="TIE57" s="687"/>
      <c r="TIF57" s="687"/>
      <c r="TIG57" s="687"/>
      <c r="TIH57" s="687"/>
      <c r="TII57" s="687"/>
      <c r="TIJ57" s="687"/>
      <c r="TIK57" s="687"/>
      <c r="TIL57" s="687"/>
      <c r="TIM57" s="687"/>
      <c r="TIN57" s="687"/>
      <c r="TIO57" s="687"/>
      <c r="TIP57" s="687"/>
      <c r="TIQ57" s="687"/>
      <c r="TIR57" s="687"/>
      <c r="TIS57" s="687"/>
      <c r="TIT57" s="687"/>
      <c r="TIU57" s="687"/>
      <c r="TIV57" s="687"/>
      <c r="TIW57" s="687"/>
      <c r="TIX57" s="687"/>
      <c r="TIY57" s="687"/>
      <c r="TIZ57" s="687"/>
      <c r="TJA57" s="687"/>
      <c r="TJB57" s="687"/>
      <c r="TJC57" s="687"/>
      <c r="TJD57" s="687"/>
      <c r="TJE57" s="687"/>
      <c r="TJF57" s="687"/>
      <c r="TJG57" s="687"/>
      <c r="TJH57" s="687"/>
      <c r="TJI57" s="687"/>
      <c r="TJJ57" s="687"/>
      <c r="TJK57" s="687"/>
      <c r="TJL57" s="687"/>
      <c r="TJM57" s="687"/>
      <c r="TJN57" s="687"/>
      <c r="TJO57" s="687"/>
      <c r="TJP57" s="687"/>
      <c r="TJQ57" s="687"/>
      <c r="TJR57" s="687"/>
      <c r="TJS57" s="687"/>
      <c r="TJT57" s="687"/>
      <c r="TJU57" s="687"/>
      <c r="TJV57" s="687"/>
      <c r="TJW57" s="687"/>
      <c r="TJX57" s="687"/>
      <c r="TJY57" s="687"/>
      <c r="TJZ57" s="687"/>
      <c r="TKA57" s="687"/>
      <c r="TKB57" s="687"/>
      <c r="TKC57" s="687"/>
      <c r="TKD57" s="687"/>
      <c r="TKE57" s="687"/>
      <c r="TKF57" s="687"/>
      <c r="TKG57" s="687"/>
      <c r="TKH57" s="687"/>
      <c r="TKI57" s="687"/>
      <c r="TKJ57" s="687"/>
      <c r="TKK57" s="687"/>
      <c r="TKL57" s="687"/>
      <c r="TKM57" s="687"/>
      <c r="TKN57" s="687"/>
      <c r="TKO57" s="687"/>
      <c r="TKP57" s="687"/>
      <c r="TKQ57" s="687"/>
      <c r="TKR57" s="687"/>
      <c r="TKS57" s="687"/>
      <c r="TKT57" s="687"/>
      <c r="TKU57" s="687"/>
      <c r="TKV57" s="687"/>
      <c r="TKW57" s="687"/>
      <c r="TKX57" s="687"/>
      <c r="TKY57" s="687"/>
      <c r="TKZ57" s="687"/>
      <c r="TLA57" s="687"/>
      <c r="TLB57" s="687"/>
      <c r="TLC57" s="687"/>
      <c r="TLD57" s="687"/>
      <c r="TLE57" s="687"/>
      <c r="TLF57" s="687"/>
      <c r="TLG57" s="687"/>
      <c r="TLH57" s="687"/>
      <c r="TLI57" s="687"/>
      <c r="TLJ57" s="687"/>
      <c r="TLK57" s="687"/>
      <c r="TLL57" s="687"/>
      <c r="TLM57" s="687"/>
      <c r="TLN57" s="687"/>
      <c r="TLO57" s="687"/>
      <c r="TLP57" s="687"/>
      <c r="TLQ57" s="687"/>
      <c r="TLR57" s="687"/>
      <c r="TLS57" s="687"/>
      <c r="TLT57" s="687"/>
      <c r="TLU57" s="687"/>
      <c r="TLV57" s="687"/>
      <c r="TLW57" s="687"/>
      <c r="TLX57" s="687"/>
      <c r="TLY57" s="687"/>
      <c r="TLZ57" s="687"/>
      <c r="TMA57" s="687"/>
      <c r="TMB57" s="687"/>
      <c r="TMC57" s="687"/>
      <c r="TMD57" s="687"/>
      <c r="TME57" s="687"/>
      <c r="TMF57" s="687"/>
      <c r="TMG57" s="687"/>
      <c r="TMH57" s="687"/>
      <c r="TMI57" s="687"/>
      <c r="TMJ57" s="687"/>
      <c r="TMK57" s="687"/>
      <c r="TML57" s="687"/>
      <c r="TMM57" s="687"/>
      <c r="TMN57" s="687"/>
      <c r="TMO57" s="687"/>
      <c r="TMP57" s="687"/>
      <c r="TMQ57" s="687"/>
      <c r="TMR57" s="687"/>
      <c r="TMS57" s="687"/>
      <c r="TMT57" s="687"/>
      <c r="TMU57" s="687"/>
      <c r="TMV57" s="687"/>
      <c r="TMW57" s="687"/>
      <c r="TMX57" s="687"/>
      <c r="TMY57" s="687"/>
      <c r="TMZ57" s="687"/>
      <c r="TNA57" s="687"/>
      <c r="TNB57" s="687"/>
      <c r="TNC57" s="687"/>
      <c r="TND57" s="687"/>
      <c r="TNE57" s="687"/>
      <c r="TNF57" s="687"/>
      <c r="TNG57" s="687"/>
      <c r="TNH57" s="687"/>
      <c r="TNI57" s="687"/>
      <c r="TNJ57" s="687"/>
      <c r="TNK57" s="687"/>
      <c r="TNL57" s="687"/>
      <c r="TNM57" s="687"/>
      <c r="TNN57" s="687"/>
      <c r="TNO57" s="687"/>
      <c r="TNP57" s="687"/>
      <c r="TNQ57" s="687"/>
      <c r="TNR57" s="687"/>
      <c r="TNS57" s="687"/>
      <c r="TNT57" s="687"/>
      <c r="TNU57" s="687"/>
      <c r="TNV57" s="687"/>
      <c r="TNW57" s="687"/>
      <c r="TNX57" s="687"/>
      <c r="TNY57" s="687"/>
      <c r="TNZ57" s="687"/>
      <c r="TOA57" s="687"/>
      <c r="TOB57" s="687"/>
      <c r="TOC57" s="687"/>
      <c r="TOD57" s="687"/>
      <c r="TOE57" s="687"/>
      <c r="TOF57" s="687"/>
      <c r="TOG57" s="687"/>
      <c r="TOH57" s="687"/>
      <c r="TOI57" s="687"/>
      <c r="TOJ57" s="687"/>
      <c r="TOK57" s="687"/>
      <c r="TOL57" s="687"/>
      <c r="TOM57" s="687"/>
      <c r="TON57" s="687"/>
      <c r="TOO57" s="687"/>
      <c r="TOP57" s="687"/>
      <c r="TOQ57" s="687"/>
      <c r="TOR57" s="687"/>
      <c r="TOS57" s="687"/>
      <c r="TOT57" s="687"/>
      <c r="TOU57" s="687"/>
      <c r="TOV57" s="687"/>
      <c r="TOW57" s="687"/>
      <c r="TOX57" s="687"/>
      <c r="TOY57" s="687"/>
      <c r="TOZ57" s="687"/>
      <c r="TPA57" s="687"/>
      <c r="TPB57" s="687"/>
      <c r="TPC57" s="687"/>
      <c r="TPD57" s="687"/>
      <c r="TPE57" s="687"/>
      <c r="TPF57" s="687"/>
      <c r="TPG57" s="687"/>
      <c r="TPH57" s="687"/>
      <c r="TPI57" s="687"/>
      <c r="TPJ57" s="687"/>
      <c r="TPK57" s="687"/>
      <c r="TPL57" s="687"/>
      <c r="TPM57" s="687"/>
      <c r="TPN57" s="687"/>
      <c r="TPO57" s="687"/>
      <c r="TPP57" s="687"/>
      <c r="TPQ57" s="687"/>
      <c r="TPR57" s="687"/>
      <c r="TPS57" s="687"/>
      <c r="TPT57" s="687"/>
      <c r="TPU57" s="687"/>
      <c r="TPV57" s="687"/>
      <c r="TPW57" s="687"/>
      <c r="TPX57" s="687"/>
      <c r="TPY57" s="687"/>
      <c r="TPZ57" s="687"/>
      <c r="TQA57" s="687"/>
      <c r="TQB57" s="687"/>
      <c r="TQC57" s="687"/>
      <c r="TQD57" s="687"/>
      <c r="TQE57" s="687"/>
      <c r="TQF57" s="687"/>
      <c r="TQG57" s="687"/>
      <c r="TQH57" s="687"/>
      <c r="TQI57" s="687"/>
      <c r="TQJ57" s="687"/>
      <c r="TQK57" s="687"/>
      <c r="TQL57" s="687"/>
      <c r="TQM57" s="687"/>
      <c r="TQN57" s="687"/>
      <c r="TQO57" s="687"/>
      <c r="TQP57" s="687"/>
      <c r="TQQ57" s="687"/>
      <c r="TQR57" s="687"/>
      <c r="TQS57" s="687"/>
      <c r="TQT57" s="687"/>
      <c r="TQU57" s="687"/>
      <c r="TQV57" s="687"/>
      <c r="TQW57" s="687"/>
      <c r="TQX57" s="687"/>
      <c r="TQY57" s="687"/>
      <c r="TQZ57" s="687"/>
      <c r="TRA57" s="687"/>
      <c r="TRB57" s="687"/>
      <c r="TRC57" s="687"/>
      <c r="TRD57" s="687"/>
      <c r="TRE57" s="687"/>
      <c r="TRF57" s="687"/>
      <c r="TRG57" s="687"/>
      <c r="TRH57" s="687"/>
      <c r="TRI57" s="687"/>
      <c r="TRJ57" s="687"/>
      <c r="TRK57" s="687"/>
      <c r="TRL57" s="687"/>
      <c r="TRM57" s="687"/>
      <c r="TRN57" s="687"/>
      <c r="TRO57" s="687"/>
      <c r="TRP57" s="687"/>
      <c r="TRQ57" s="687"/>
      <c r="TRR57" s="687"/>
      <c r="TRS57" s="687"/>
      <c r="TRT57" s="687"/>
      <c r="TRU57" s="687"/>
      <c r="TRV57" s="687"/>
      <c r="TRW57" s="687"/>
      <c r="TRX57" s="687"/>
      <c r="TRY57" s="687"/>
      <c r="TRZ57" s="687"/>
      <c r="TSA57" s="687"/>
      <c r="TSB57" s="687"/>
      <c r="TSC57" s="687"/>
      <c r="TSD57" s="687"/>
      <c r="TSE57" s="687"/>
      <c r="TSF57" s="687"/>
      <c r="TSG57" s="687"/>
      <c r="TSH57" s="687"/>
      <c r="TSI57" s="687"/>
      <c r="TSJ57" s="687"/>
      <c r="TSK57" s="687"/>
      <c r="TSL57" s="687"/>
      <c r="TSM57" s="687"/>
      <c r="TSN57" s="687"/>
      <c r="TSO57" s="687"/>
      <c r="TSP57" s="687"/>
      <c r="TSQ57" s="687"/>
      <c r="TSR57" s="687"/>
      <c r="TSS57" s="687"/>
      <c r="TST57" s="687"/>
      <c r="TSU57" s="687"/>
      <c r="TSV57" s="687"/>
      <c r="TSW57" s="687"/>
      <c r="TSX57" s="687"/>
      <c r="TSY57" s="687"/>
      <c r="TSZ57" s="687"/>
      <c r="TTA57" s="687"/>
      <c r="TTB57" s="687"/>
      <c r="TTC57" s="687"/>
      <c r="TTD57" s="687"/>
      <c r="TTE57" s="687"/>
      <c r="TTF57" s="687"/>
      <c r="TTG57" s="687"/>
      <c r="TTH57" s="687"/>
      <c r="TTI57" s="687"/>
      <c r="TTJ57" s="687"/>
      <c r="TTK57" s="687"/>
      <c r="TTL57" s="687"/>
      <c r="TTM57" s="687"/>
      <c r="TTN57" s="687"/>
      <c r="TTO57" s="687"/>
      <c r="TTP57" s="687"/>
      <c r="TTQ57" s="687"/>
      <c r="TTR57" s="687"/>
      <c r="TTS57" s="687"/>
      <c r="TTT57" s="687"/>
      <c r="TTU57" s="687"/>
      <c r="TTV57" s="687"/>
      <c r="TTW57" s="687"/>
      <c r="TTX57" s="687"/>
      <c r="TTY57" s="687"/>
      <c r="TTZ57" s="687"/>
      <c r="TUA57" s="687"/>
      <c r="TUB57" s="687"/>
      <c r="TUC57" s="687"/>
      <c r="TUD57" s="687"/>
      <c r="TUE57" s="687"/>
      <c r="TUF57" s="687"/>
      <c r="TUG57" s="687"/>
      <c r="TUH57" s="687"/>
      <c r="TUI57" s="687"/>
      <c r="TUJ57" s="687"/>
      <c r="TUK57" s="687"/>
      <c r="TUL57" s="687"/>
      <c r="TUM57" s="687"/>
      <c r="TUN57" s="687"/>
      <c r="TUO57" s="687"/>
      <c r="TUP57" s="687"/>
      <c r="TUQ57" s="687"/>
      <c r="TUR57" s="687"/>
      <c r="TUS57" s="687"/>
      <c r="TUT57" s="687"/>
      <c r="TUU57" s="687"/>
      <c r="TUV57" s="687"/>
      <c r="TUW57" s="687"/>
      <c r="TUX57" s="687"/>
      <c r="TUY57" s="687"/>
      <c r="TUZ57" s="687"/>
      <c r="TVA57" s="687"/>
      <c r="TVB57" s="687"/>
      <c r="TVC57" s="687"/>
      <c r="TVD57" s="687"/>
      <c r="TVE57" s="687"/>
      <c r="TVF57" s="687"/>
      <c r="TVG57" s="687"/>
      <c r="TVH57" s="687"/>
      <c r="TVI57" s="687"/>
      <c r="TVJ57" s="687"/>
      <c r="TVK57" s="687"/>
      <c r="TVL57" s="687"/>
      <c r="TVM57" s="687"/>
      <c r="TVN57" s="687"/>
      <c r="TVO57" s="687"/>
      <c r="TVP57" s="687"/>
      <c r="TVQ57" s="687"/>
      <c r="TVR57" s="687"/>
      <c r="TVS57" s="687"/>
      <c r="TVT57" s="687"/>
      <c r="TVU57" s="687"/>
      <c r="TVV57" s="687"/>
      <c r="TVW57" s="687"/>
      <c r="TVX57" s="687"/>
      <c r="TVY57" s="687"/>
      <c r="TVZ57" s="687"/>
      <c r="TWA57" s="687"/>
      <c r="TWB57" s="687"/>
      <c r="TWC57" s="687"/>
      <c r="TWD57" s="687"/>
      <c r="TWE57" s="687"/>
      <c r="TWF57" s="687"/>
      <c r="TWG57" s="687"/>
      <c r="TWH57" s="687"/>
      <c r="TWI57" s="687"/>
      <c r="TWJ57" s="687"/>
      <c r="TWK57" s="687"/>
      <c r="TWL57" s="687"/>
      <c r="TWM57" s="687"/>
      <c r="TWN57" s="687"/>
      <c r="TWO57" s="687"/>
      <c r="TWP57" s="687"/>
      <c r="TWQ57" s="687"/>
      <c r="TWR57" s="687"/>
      <c r="TWS57" s="687"/>
      <c r="TWT57" s="687"/>
      <c r="TWU57" s="687"/>
      <c r="TWV57" s="687"/>
      <c r="TWW57" s="687"/>
      <c r="TWX57" s="687"/>
      <c r="TWY57" s="687"/>
      <c r="TWZ57" s="687"/>
      <c r="TXA57" s="687"/>
      <c r="TXB57" s="687"/>
      <c r="TXC57" s="687"/>
      <c r="TXD57" s="687"/>
      <c r="TXE57" s="687"/>
      <c r="TXF57" s="687"/>
      <c r="TXG57" s="687"/>
      <c r="TXH57" s="687"/>
      <c r="TXI57" s="687"/>
      <c r="TXJ57" s="687"/>
      <c r="TXK57" s="687"/>
      <c r="TXL57" s="687"/>
      <c r="TXM57" s="687"/>
      <c r="TXN57" s="687"/>
      <c r="TXO57" s="687"/>
      <c r="TXP57" s="687"/>
      <c r="TXQ57" s="687"/>
      <c r="TXR57" s="687"/>
      <c r="TXS57" s="687"/>
      <c r="TXT57" s="687"/>
      <c r="TXU57" s="687"/>
      <c r="TXV57" s="687"/>
      <c r="TXW57" s="687"/>
      <c r="TXX57" s="687"/>
      <c r="TXY57" s="687"/>
      <c r="TXZ57" s="687"/>
      <c r="TYA57" s="687"/>
      <c r="TYB57" s="687"/>
      <c r="TYC57" s="687"/>
      <c r="TYD57" s="687"/>
      <c r="TYE57" s="687"/>
      <c r="TYF57" s="687"/>
      <c r="TYG57" s="687"/>
      <c r="TYH57" s="687"/>
      <c r="TYI57" s="687"/>
      <c r="TYJ57" s="687"/>
      <c r="TYK57" s="687"/>
      <c r="TYL57" s="687"/>
      <c r="TYM57" s="687"/>
      <c r="TYN57" s="687"/>
      <c r="TYO57" s="687"/>
      <c r="TYP57" s="687"/>
      <c r="TYQ57" s="687"/>
      <c r="TYR57" s="687"/>
      <c r="TYS57" s="687"/>
      <c r="TYT57" s="687"/>
      <c r="TYU57" s="687"/>
      <c r="TYV57" s="687"/>
      <c r="TYW57" s="687"/>
      <c r="TYX57" s="687"/>
      <c r="TYY57" s="687"/>
      <c r="TYZ57" s="687"/>
      <c r="TZA57" s="687"/>
      <c r="TZB57" s="687"/>
      <c r="TZC57" s="687"/>
      <c r="TZD57" s="687"/>
      <c r="TZE57" s="687"/>
      <c r="TZF57" s="687"/>
      <c r="TZG57" s="687"/>
      <c r="TZH57" s="687"/>
      <c r="TZI57" s="687"/>
      <c r="TZJ57" s="687"/>
      <c r="TZK57" s="687"/>
      <c r="TZL57" s="687"/>
      <c r="TZM57" s="687"/>
      <c r="TZN57" s="687"/>
      <c r="TZO57" s="687"/>
      <c r="TZP57" s="687"/>
      <c r="TZQ57" s="687"/>
      <c r="TZR57" s="687"/>
      <c r="TZS57" s="687"/>
      <c r="TZT57" s="687"/>
      <c r="TZU57" s="687"/>
      <c r="TZV57" s="687"/>
      <c r="TZW57" s="687"/>
      <c r="TZX57" s="687"/>
      <c r="TZY57" s="687"/>
      <c r="TZZ57" s="687"/>
      <c r="UAA57" s="687"/>
      <c r="UAB57" s="687"/>
      <c r="UAC57" s="687"/>
      <c r="UAD57" s="687"/>
      <c r="UAE57" s="687"/>
      <c r="UAF57" s="687"/>
      <c r="UAG57" s="687"/>
      <c r="UAH57" s="687"/>
      <c r="UAI57" s="687"/>
      <c r="UAJ57" s="687"/>
      <c r="UAK57" s="687"/>
      <c r="UAL57" s="687"/>
      <c r="UAM57" s="687"/>
      <c r="UAN57" s="687"/>
      <c r="UAO57" s="687"/>
      <c r="UAP57" s="687"/>
      <c r="UAQ57" s="687"/>
      <c r="UAR57" s="687"/>
      <c r="UAS57" s="687"/>
      <c r="UAT57" s="687"/>
      <c r="UAU57" s="687"/>
      <c r="UAV57" s="687"/>
      <c r="UAW57" s="687"/>
      <c r="UAX57" s="687"/>
      <c r="UAY57" s="687"/>
      <c r="UAZ57" s="687"/>
      <c r="UBA57" s="687"/>
      <c r="UBB57" s="687"/>
      <c r="UBC57" s="687"/>
      <c r="UBD57" s="687"/>
      <c r="UBE57" s="687"/>
      <c r="UBF57" s="687"/>
      <c r="UBG57" s="687"/>
      <c r="UBH57" s="687"/>
      <c r="UBI57" s="687"/>
      <c r="UBJ57" s="687"/>
      <c r="UBK57" s="687"/>
      <c r="UBL57" s="687"/>
      <c r="UBM57" s="687"/>
      <c r="UBN57" s="687"/>
      <c r="UBO57" s="687"/>
      <c r="UBP57" s="687"/>
      <c r="UBQ57" s="687"/>
      <c r="UBR57" s="687"/>
      <c r="UBS57" s="687"/>
      <c r="UBT57" s="687"/>
      <c r="UBU57" s="687"/>
      <c r="UBV57" s="687"/>
      <c r="UBW57" s="687"/>
      <c r="UBX57" s="687"/>
      <c r="UBY57" s="687"/>
      <c r="UBZ57" s="687"/>
      <c r="UCA57" s="687"/>
      <c r="UCB57" s="687"/>
      <c r="UCC57" s="687"/>
      <c r="UCD57" s="687"/>
      <c r="UCE57" s="687"/>
      <c r="UCF57" s="687"/>
      <c r="UCG57" s="687"/>
      <c r="UCH57" s="687"/>
      <c r="UCI57" s="687"/>
      <c r="UCJ57" s="687"/>
      <c r="UCK57" s="687"/>
      <c r="UCL57" s="687"/>
      <c r="UCM57" s="687"/>
      <c r="UCN57" s="687"/>
      <c r="UCO57" s="687"/>
      <c r="UCP57" s="687"/>
      <c r="UCQ57" s="687"/>
      <c r="UCR57" s="687"/>
      <c r="UCS57" s="687"/>
      <c r="UCT57" s="687"/>
      <c r="UCU57" s="687"/>
      <c r="UCV57" s="687"/>
      <c r="UCW57" s="687"/>
      <c r="UCX57" s="687"/>
      <c r="UCY57" s="687"/>
      <c r="UCZ57" s="687"/>
      <c r="UDA57" s="687"/>
      <c r="UDB57" s="687"/>
      <c r="UDC57" s="687"/>
      <c r="UDD57" s="687"/>
      <c r="UDE57" s="687"/>
      <c r="UDF57" s="687"/>
      <c r="UDG57" s="687"/>
      <c r="UDH57" s="687"/>
      <c r="UDI57" s="687"/>
      <c r="UDJ57" s="687"/>
      <c r="UDK57" s="687"/>
      <c r="UDL57" s="687"/>
      <c r="UDM57" s="687"/>
      <c r="UDN57" s="687"/>
      <c r="UDO57" s="687"/>
      <c r="UDP57" s="687"/>
      <c r="UDQ57" s="687"/>
      <c r="UDR57" s="687"/>
      <c r="UDS57" s="687"/>
      <c r="UDT57" s="687"/>
      <c r="UDU57" s="687"/>
      <c r="UDV57" s="687"/>
      <c r="UDW57" s="687"/>
      <c r="UDX57" s="687"/>
      <c r="UDY57" s="687"/>
      <c r="UDZ57" s="687"/>
      <c r="UEA57" s="687"/>
      <c r="UEB57" s="687"/>
      <c r="UEC57" s="687"/>
      <c r="UED57" s="687"/>
      <c r="UEE57" s="687"/>
      <c r="UEF57" s="687"/>
      <c r="UEG57" s="687"/>
      <c r="UEH57" s="687"/>
      <c r="UEI57" s="687"/>
      <c r="UEJ57" s="687"/>
      <c r="UEK57" s="687"/>
      <c r="UEL57" s="687"/>
      <c r="UEM57" s="687"/>
      <c r="UEN57" s="687"/>
      <c r="UEO57" s="687"/>
      <c r="UEP57" s="687"/>
      <c r="UEQ57" s="687"/>
      <c r="UER57" s="687"/>
      <c r="UES57" s="687"/>
      <c r="UET57" s="687"/>
      <c r="UEU57" s="687"/>
      <c r="UEV57" s="687"/>
      <c r="UEW57" s="687"/>
      <c r="UEX57" s="687"/>
      <c r="UEY57" s="687"/>
      <c r="UEZ57" s="687"/>
      <c r="UFA57" s="687"/>
      <c r="UFB57" s="687"/>
      <c r="UFC57" s="687"/>
      <c r="UFD57" s="687"/>
      <c r="UFE57" s="687"/>
      <c r="UFF57" s="687"/>
      <c r="UFG57" s="687"/>
      <c r="UFH57" s="687"/>
      <c r="UFI57" s="687"/>
      <c r="UFJ57" s="687"/>
      <c r="UFK57" s="687"/>
      <c r="UFL57" s="687"/>
      <c r="UFM57" s="687"/>
      <c r="UFN57" s="687"/>
      <c r="UFO57" s="687"/>
      <c r="UFP57" s="687"/>
      <c r="UFQ57" s="687"/>
      <c r="UFR57" s="687"/>
      <c r="UFS57" s="687"/>
      <c r="UFT57" s="687"/>
      <c r="UFU57" s="687"/>
      <c r="UFV57" s="687"/>
      <c r="UFW57" s="687"/>
      <c r="UFX57" s="687"/>
      <c r="UFY57" s="687"/>
      <c r="UFZ57" s="687"/>
      <c r="UGA57" s="687"/>
      <c r="UGB57" s="687"/>
      <c r="UGC57" s="687"/>
      <c r="UGD57" s="687"/>
      <c r="UGE57" s="687"/>
      <c r="UGF57" s="687"/>
      <c r="UGG57" s="687"/>
      <c r="UGH57" s="687"/>
      <c r="UGI57" s="687"/>
      <c r="UGJ57" s="687"/>
      <c r="UGK57" s="687"/>
      <c r="UGL57" s="687"/>
      <c r="UGM57" s="687"/>
      <c r="UGN57" s="687"/>
      <c r="UGO57" s="687"/>
      <c r="UGP57" s="687"/>
      <c r="UGQ57" s="687"/>
      <c r="UGR57" s="687"/>
      <c r="UGS57" s="687"/>
      <c r="UGT57" s="687"/>
      <c r="UGU57" s="687"/>
      <c r="UGV57" s="687"/>
      <c r="UGW57" s="687"/>
      <c r="UGX57" s="687"/>
      <c r="UGY57" s="687"/>
      <c r="UGZ57" s="687"/>
      <c r="UHA57" s="687"/>
      <c r="UHB57" s="687"/>
      <c r="UHC57" s="687"/>
      <c r="UHD57" s="687"/>
      <c r="UHE57" s="687"/>
      <c r="UHF57" s="687"/>
      <c r="UHG57" s="687"/>
      <c r="UHH57" s="687"/>
      <c r="UHI57" s="687"/>
      <c r="UHJ57" s="687"/>
      <c r="UHK57" s="687"/>
      <c r="UHL57" s="687"/>
      <c r="UHM57" s="687"/>
      <c r="UHN57" s="687"/>
      <c r="UHO57" s="687"/>
      <c r="UHP57" s="687"/>
      <c r="UHQ57" s="687"/>
      <c r="UHR57" s="687"/>
      <c r="UHS57" s="687"/>
      <c r="UHT57" s="687"/>
      <c r="UHU57" s="687"/>
      <c r="UHV57" s="687"/>
      <c r="UHW57" s="687"/>
      <c r="UHX57" s="687"/>
      <c r="UHY57" s="687"/>
      <c r="UHZ57" s="687"/>
      <c r="UIA57" s="687"/>
      <c r="UIB57" s="687"/>
      <c r="UIC57" s="687"/>
      <c r="UID57" s="687"/>
      <c r="UIE57" s="687"/>
      <c r="UIF57" s="687"/>
      <c r="UIG57" s="687"/>
      <c r="UIH57" s="687"/>
      <c r="UII57" s="687"/>
      <c r="UIJ57" s="687"/>
      <c r="UIK57" s="687"/>
      <c r="UIL57" s="687"/>
      <c r="UIM57" s="687"/>
      <c r="UIN57" s="687"/>
      <c r="UIO57" s="687"/>
      <c r="UIP57" s="687"/>
      <c r="UIQ57" s="687"/>
      <c r="UIR57" s="687"/>
      <c r="UIS57" s="687"/>
      <c r="UIT57" s="687"/>
      <c r="UIU57" s="687"/>
      <c r="UIV57" s="687"/>
      <c r="UIW57" s="687"/>
      <c r="UIX57" s="687"/>
      <c r="UIY57" s="687"/>
      <c r="UIZ57" s="687"/>
      <c r="UJA57" s="687"/>
      <c r="UJB57" s="687"/>
      <c r="UJC57" s="687"/>
      <c r="UJD57" s="687"/>
      <c r="UJE57" s="687"/>
      <c r="UJF57" s="687"/>
      <c r="UJG57" s="687"/>
      <c r="UJH57" s="687"/>
      <c r="UJI57" s="687"/>
      <c r="UJJ57" s="687"/>
      <c r="UJK57" s="687"/>
      <c r="UJL57" s="687"/>
      <c r="UJM57" s="687"/>
      <c r="UJN57" s="687"/>
      <c r="UJO57" s="687"/>
      <c r="UJP57" s="687"/>
      <c r="UJQ57" s="687"/>
      <c r="UJR57" s="687"/>
      <c r="UJS57" s="687"/>
      <c r="UJT57" s="687"/>
      <c r="UJU57" s="687"/>
      <c r="UJV57" s="687"/>
      <c r="UJW57" s="687"/>
      <c r="UJX57" s="687"/>
      <c r="UJY57" s="687"/>
      <c r="UJZ57" s="687"/>
      <c r="UKA57" s="687"/>
      <c r="UKB57" s="687"/>
      <c r="UKC57" s="687"/>
      <c r="UKD57" s="687"/>
      <c r="UKE57" s="687"/>
      <c r="UKF57" s="687"/>
      <c r="UKG57" s="687"/>
      <c r="UKH57" s="687"/>
      <c r="UKI57" s="687"/>
      <c r="UKJ57" s="687"/>
      <c r="UKK57" s="687"/>
      <c r="UKL57" s="687"/>
      <c r="UKM57" s="687"/>
      <c r="UKN57" s="687"/>
      <c r="UKO57" s="687"/>
      <c r="UKP57" s="687"/>
      <c r="UKQ57" s="687"/>
      <c r="UKR57" s="687"/>
      <c r="UKS57" s="687"/>
      <c r="UKT57" s="687"/>
      <c r="UKU57" s="687"/>
      <c r="UKV57" s="687"/>
      <c r="UKW57" s="687"/>
      <c r="UKX57" s="687"/>
      <c r="UKY57" s="687"/>
      <c r="UKZ57" s="687"/>
      <c r="ULA57" s="687"/>
      <c r="ULB57" s="687"/>
      <c r="ULC57" s="687"/>
      <c r="ULD57" s="687"/>
      <c r="ULE57" s="687"/>
      <c r="ULF57" s="687"/>
      <c r="ULG57" s="687"/>
      <c r="ULH57" s="687"/>
      <c r="ULI57" s="687"/>
      <c r="ULJ57" s="687"/>
      <c r="ULK57" s="687"/>
      <c r="ULL57" s="687"/>
      <c r="ULM57" s="687"/>
      <c r="ULN57" s="687"/>
      <c r="ULO57" s="687"/>
      <c r="ULP57" s="687"/>
      <c r="ULQ57" s="687"/>
      <c r="ULR57" s="687"/>
      <c r="ULS57" s="687"/>
      <c r="ULT57" s="687"/>
      <c r="ULU57" s="687"/>
      <c r="ULV57" s="687"/>
      <c r="ULW57" s="687"/>
      <c r="ULX57" s="687"/>
      <c r="ULY57" s="687"/>
      <c r="ULZ57" s="687"/>
      <c r="UMA57" s="687"/>
      <c r="UMB57" s="687"/>
      <c r="UMC57" s="687"/>
      <c r="UMD57" s="687"/>
      <c r="UME57" s="687"/>
      <c r="UMF57" s="687"/>
      <c r="UMG57" s="687"/>
      <c r="UMH57" s="687"/>
      <c r="UMI57" s="687"/>
      <c r="UMJ57" s="687"/>
      <c r="UMK57" s="687"/>
      <c r="UML57" s="687"/>
      <c r="UMM57" s="687"/>
      <c r="UMN57" s="687"/>
      <c r="UMO57" s="687"/>
      <c r="UMP57" s="687"/>
      <c r="UMQ57" s="687"/>
      <c r="UMR57" s="687"/>
      <c r="UMS57" s="687"/>
      <c r="UMT57" s="687"/>
      <c r="UMU57" s="687"/>
      <c r="UMV57" s="687"/>
      <c r="UMW57" s="687"/>
      <c r="UMX57" s="687"/>
      <c r="UMY57" s="687"/>
      <c r="UMZ57" s="687"/>
      <c r="UNA57" s="687"/>
      <c r="UNB57" s="687"/>
      <c r="UNC57" s="687"/>
      <c r="UND57" s="687"/>
      <c r="UNE57" s="687"/>
      <c r="UNF57" s="687"/>
      <c r="UNG57" s="687"/>
      <c r="UNH57" s="687"/>
      <c r="UNI57" s="687"/>
      <c r="UNJ57" s="687"/>
      <c r="UNK57" s="687"/>
      <c r="UNL57" s="687"/>
      <c r="UNM57" s="687"/>
      <c r="UNN57" s="687"/>
      <c r="UNO57" s="687"/>
      <c r="UNP57" s="687"/>
      <c r="UNQ57" s="687"/>
      <c r="UNR57" s="687"/>
      <c r="UNS57" s="687"/>
      <c r="UNT57" s="687"/>
      <c r="UNU57" s="687"/>
      <c r="UNV57" s="687"/>
      <c r="UNW57" s="687"/>
      <c r="UNX57" s="687"/>
      <c r="UNY57" s="687"/>
      <c r="UNZ57" s="687"/>
      <c r="UOA57" s="687"/>
      <c r="UOB57" s="687"/>
      <c r="UOC57" s="687"/>
      <c r="UOD57" s="687"/>
      <c r="UOE57" s="687"/>
      <c r="UOF57" s="687"/>
      <c r="UOG57" s="687"/>
      <c r="UOH57" s="687"/>
      <c r="UOI57" s="687"/>
      <c r="UOJ57" s="687"/>
      <c r="UOK57" s="687"/>
      <c r="UOL57" s="687"/>
      <c r="UOM57" s="687"/>
      <c r="UON57" s="687"/>
      <c r="UOO57" s="687"/>
      <c r="UOP57" s="687"/>
      <c r="UOQ57" s="687"/>
      <c r="UOR57" s="687"/>
      <c r="UOS57" s="687"/>
      <c r="UOT57" s="687"/>
      <c r="UOU57" s="687"/>
      <c r="UOV57" s="687"/>
      <c r="UOW57" s="687"/>
      <c r="UOX57" s="687"/>
      <c r="UOY57" s="687"/>
      <c r="UOZ57" s="687"/>
      <c r="UPA57" s="687"/>
      <c r="UPB57" s="687"/>
      <c r="UPC57" s="687"/>
      <c r="UPD57" s="687"/>
      <c r="UPE57" s="687"/>
      <c r="UPF57" s="687"/>
      <c r="UPG57" s="687"/>
      <c r="UPH57" s="687"/>
      <c r="UPI57" s="687"/>
      <c r="UPJ57" s="687"/>
      <c r="UPK57" s="687"/>
      <c r="UPL57" s="687"/>
      <c r="UPM57" s="687"/>
      <c r="UPN57" s="687"/>
      <c r="UPO57" s="687"/>
      <c r="UPP57" s="687"/>
      <c r="UPQ57" s="687"/>
      <c r="UPR57" s="687"/>
      <c r="UPS57" s="687"/>
      <c r="UPT57" s="687"/>
      <c r="UPU57" s="687"/>
      <c r="UPV57" s="687"/>
      <c r="UPW57" s="687"/>
      <c r="UPX57" s="687"/>
      <c r="UPY57" s="687"/>
      <c r="UPZ57" s="687"/>
      <c r="UQA57" s="687"/>
      <c r="UQB57" s="687"/>
      <c r="UQC57" s="687"/>
      <c r="UQD57" s="687"/>
      <c r="UQE57" s="687"/>
      <c r="UQF57" s="687"/>
      <c r="UQG57" s="687"/>
      <c r="UQH57" s="687"/>
      <c r="UQI57" s="687"/>
      <c r="UQJ57" s="687"/>
      <c r="UQK57" s="687"/>
      <c r="UQL57" s="687"/>
      <c r="UQM57" s="687"/>
      <c r="UQN57" s="687"/>
      <c r="UQO57" s="687"/>
      <c r="UQP57" s="687"/>
      <c r="UQQ57" s="687"/>
      <c r="UQR57" s="687"/>
      <c r="UQS57" s="687"/>
      <c r="UQT57" s="687"/>
      <c r="UQU57" s="687"/>
      <c r="UQV57" s="687"/>
      <c r="UQW57" s="687"/>
      <c r="UQX57" s="687"/>
      <c r="UQY57" s="687"/>
      <c r="UQZ57" s="687"/>
      <c r="URA57" s="687"/>
      <c r="URB57" s="687"/>
      <c r="URC57" s="687"/>
      <c r="URD57" s="687"/>
      <c r="URE57" s="687"/>
      <c r="URF57" s="687"/>
      <c r="URG57" s="687"/>
      <c r="URH57" s="687"/>
      <c r="URI57" s="687"/>
      <c r="URJ57" s="687"/>
      <c r="URK57" s="687"/>
      <c r="URL57" s="687"/>
      <c r="URM57" s="687"/>
      <c r="URN57" s="687"/>
      <c r="URO57" s="687"/>
      <c r="URP57" s="687"/>
      <c r="URQ57" s="687"/>
      <c r="URR57" s="687"/>
      <c r="URS57" s="687"/>
      <c r="URT57" s="687"/>
      <c r="URU57" s="687"/>
      <c r="URV57" s="687"/>
      <c r="URW57" s="687"/>
      <c r="URX57" s="687"/>
      <c r="URY57" s="687"/>
      <c r="URZ57" s="687"/>
      <c r="USA57" s="687"/>
      <c r="USB57" s="687"/>
      <c r="USC57" s="687"/>
      <c r="USD57" s="687"/>
      <c r="USE57" s="687"/>
      <c r="USF57" s="687"/>
      <c r="USG57" s="687"/>
      <c r="USH57" s="687"/>
      <c r="USI57" s="687"/>
      <c r="USJ57" s="687"/>
      <c r="USK57" s="687"/>
      <c r="USL57" s="687"/>
      <c r="USM57" s="687"/>
      <c r="USN57" s="687"/>
      <c r="USO57" s="687"/>
      <c r="USP57" s="687"/>
      <c r="USQ57" s="687"/>
      <c r="USR57" s="687"/>
      <c r="USS57" s="687"/>
      <c r="UST57" s="687"/>
      <c r="USU57" s="687"/>
      <c r="USV57" s="687"/>
      <c r="USW57" s="687"/>
      <c r="USX57" s="687"/>
      <c r="USY57" s="687"/>
      <c r="USZ57" s="687"/>
      <c r="UTA57" s="687"/>
      <c r="UTB57" s="687"/>
      <c r="UTC57" s="687"/>
      <c r="UTD57" s="687"/>
      <c r="UTE57" s="687"/>
      <c r="UTF57" s="687"/>
      <c r="UTG57" s="687"/>
      <c r="UTH57" s="687"/>
      <c r="UTI57" s="687"/>
      <c r="UTJ57" s="687"/>
      <c r="UTK57" s="687"/>
      <c r="UTL57" s="687"/>
      <c r="UTM57" s="687"/>
      <c r="UTN57" s="687"/>
      <c r="UTO57" s="687"/>
      <c r="UTP57" s="687"/>
      <c r="UTQ57" s="687"/>
      <c r="UTR57" s="687"/>
      <c r="UTS57" s="687"/>
      <c r="UTT57" s="687"/>
      <c r="UTU57" s="687"/>
      <c r="UTV57" s="687"/>
      <c r="UTW57" s="687"/>
      <c r="UTX57" s="687"/>
      <c r="UTY57" s="687"/>
      <c r="UTZ57" s="687"/>
      <c r="UUA57" s="687"/>
      <c r="UUB57" s="687"/>
      <c r="UUC57" s="687"/>
      <c r="UUD57" s="687"/>
      <c r="UUE57" s="687"/>
      <c r="UUF57" s="687"/>
      <c r="UUG57" s="687"/>
      <c r="UUH57" s="687"/>
      <c r="UUI57" s="687"/>
      <c r="UUJ57" s="687"/>
      <c r="UUK57" s="687"/>
      <c r="UUL57" s="687"/>
      <c r="UUM57" s="687"/>
      <c r="UUN57" s="687"/>
      <c r="UUO57" s="687"/>
      <c r="UUP57" s="687"/>
      <c r="UUQ57" s="687"/>
      <c r="UUR57" s="687"/>
      <c r="UUS57" s="687"/>
      <c r="UUT57" s="687"/>
      <c r="UUU57" s="687"/>
      <c r="UUV57" s="687"/>
      <c r="UUW57" s="687"/>
      <c r="UUX57" s="687"/>
      <c r="UUY57" s="687"/>
      <c r="UUZ57" s="687"/>
      <c r="UVA57" s="687"/>
      <c r="UVB57" s="687"/>
      <c r="UVC57" s="687"/>
      <c r="UVD57" s="687"/>
      <c r="UVE57" s="687"/>
      <c r="UVF57" s="687"/>
      <c r="UVG57" s="687"/>
      <c r="UVH57" s="687"/>
      <c r="UVI57" s="687"/>
      <c r="UVJ57" s="687"/>
      <c r="UVK57" s="687"/>
      <c r="UVL57" s="687"/>
      <c r="UVM57" s="687"/>
      <c r="UVN57" s="687"/>
      <c r="UVO57" s="687"/>
      <c r="UVP57" s="687"/>
      <c r="UVQ57" s="687"/>
      <c r="UVR57" s="687"/>
      <c r="UVS57" s="687"/>
      <c r="UVT57" s="687"/>
      <c r="UVU57" s="687"/>
      <c r="UVV57" s="687"/>
      <c r="UVW57" s="687"/>
      <c r="UVX57" s="687"/>
      <c r="UVY57" s="687"/>
      <c r="UVZ57" s="687"/>
      <c r="UWA57" s="687"/>
      <c r="UWB57" s="687"/>
      <c r="UWC57" s="687"/>
      <c r="UWD57" s="687"/>
      <c r="UWE57" s="687"/>
      <c r="UWF57" s="687"/>
      <c r="UWG57" s="687"/>
      <c r="UWH57" s="687"/>
      <c r="UWI57" s="687"/>
      <c r="UWJ57" s="687"/>
      <c r="UWK57" s="687"/>
      <c r="UWL57" s="687"/>
      <c r="UWM57" s="687"/>
      <c r="UWN57" s="687"/>
      <c r="UWO57" s="687"/>
      <c r="UWP57" s="687"/>
      <c r="UWQ57" s="687"/>
      <c r="UWR57" s="687"/>
      <c r="UWS57" s="687"/>
      <c r="UWT57" s="687"/>
      <c r="UWU57" s="687"/>
      <c r="UWV57" s="687"/>
      <c r="UWW57" s="687"/>
      <c r="UWX57" s="687"/>
      <c r="UWY57" s="687"/>
      <c r="UWZ57" s="687"/>
      <c r="UXA57" s="687"/>
      <c r="UXB57" s="687"/>
      <c r="UXC57" s="687"/>
      <c r="UXD57" s="687"/>
      <c r="UXE57" s="687"/>
      <c r="UXF57" s="687"/>
      <c r="UXG57" s="687"/>
      <c r="UXH57" s="687"/>
      <c r="UXI57" s="687"/>
      <c r="UXJ57" s="687"/>
      <c r="UXK57" s="687"/>
      <c r="UXL57" s="687"/>
      <c r="UXM57" s="687"/>
      <c r="UXN57" s="687"/>
      <c r="UXO57" s="687"/>
      <c r="UXP57" s="687"/>
      <c r="UXQ57" s="687"/>
      <c r="UXR57" s="687"/>
      <c r="UXS57" s="687"/>
      <c r="UXT57" s="687"/>
      <c r="UXU57" s="687"/>
      <c r="UXV57" s="687"/>
      <c r="UXW57" s="687"/>
      <c r="UXX57" s="687"/>
      <c r="UXY57" s="687"/>
      <c r="UXZ57" s="687"/>
      <c r="UYA57" s="687"/>
      <c r="UYB57" s="687"/>
      <c r="UYC57" s="687"/>
      <c r="UYD57" s="687"/>
      <c r="UYE57" s="687"/>
      <c r="UYF57" s="687"/>
      <c r="UYG57" s="687"/>
      <c r="UYH57" s="687"/>
      <c r="UYI57" s="687"/>
      <c r="UYJ57" s="687"/>
      <c r="UYK57" s="687"/>
      <c r="UYL57" s="687"/>
      <c r="UYM57" s="687"/>
      <c r="UYN57" s="687"/>
      <c r="UYO57" s="687"/>
      <c r="UYP57" s="687"/>
      <c r="UYQ57" s="687"/>
      <c r="UYR57" s="687"/>
      <c r="UYS57" s="687"/>
      <c r="UYT57" s="687"/>
      <c r="UYU57" s="687"/>
      <c r="UYV57" s="687"/>
      <c r="UYW57" s="687"/>
      <c r="UYX57" s="687"/>
      <c r="UYY57" s="687"/>
      <c r="UYZ57" s="687"/>
      <c r="UZA57" s="687"/>
      <c r="UZB57" s="687"/>
      <c r="UZC57" s="687"/>
      <c r="UZD57" s="687"/>
      <c r="UZE57" s="687"/>
      <c r="UZF57" s="687"/>
      <c r="UZG57" s="687"/>
      <c r="UZH57" s="687"/>
      <c r="UZI57" s="687"/>
      <c r="UZJ57" s="687"/>
      <c r="UZK57" s="687"/>
      <c r="UZL57" s="687"/>
      <c r="UZM57" s="687"/>
      <c r="UZN57" s="687"/>
      <c r="UZO57" s="687"/>
      <c r="UZP57" s="687"/>
      <c r="UZQ57" s="687"/>
      <c r="UZR57" s="687"/>
      <c r="UZS57" s="687"/>
      <c r="UZT57" s="687"/>
      <c r="UZU57" s="687"/>
      <c r="UZV57" s="687"/>
      <c r="UZW57" s="687"/>
      <c r="UZX57" s="687"/>
      <c r="UZY57" s="687"/>
      <c r="UZZ57" s="687"/>
      <c r="VAA57" s="687"/>
      <c r="VAB57" s="687"/>
      <c r="VAC57" s="687"/>
      <c r="VAD57" s="687"/>
      <c r="VAE57" s="687"/>
      <c r="VAF57" s="687"/>
      <c r="VAG57" s="687"/>
      <c r="VAH57" s="687"/>
      <c r="VAI57" s="687"/>
      <c r="VAJ57" s="687"/>
      <c r="VAK57" s="687"/>
      <c r="VAL57" s="687"/>
      <c r="VAM57" s="687"/>
      <c r="VAN57" s="687"/>
      <c r="VAO57" s="687"/>
      <c r="VAP57" s="687"/>
      <c r="VAQ57" s="687"/>
      <c r="VAR57" s="687"/>
      <c r="VAS57" s="687"/>
      <c r="VAT57" s="687"/>
      <c r="VAU57" s="687"/>
      <c r="VAV57" s="687"/>
      <c r="VAW57" s="687"/>
      <c r="VAX57" s="687"/>
      <c r="VAY57" s="687"/>
      <c r="VAZ57" s="687"/>
      <c r="VBA57" s="687"/>
      <c r="VBB57" s="687"/>
      <c r="VBC57" s="687"/>
      <c r="VBD57" s="687"/>
      <c r="VBE57" s="687"/>
      <c r="VBF57" s="687"/>
      <c r="VBG57" s="687"/>
      <c r="VBH57" s="687"/>
      <c r="VBI57" s="687"/>
      <c r="VBJ57" s="687"/>
      <c r="VBK57" s="687"/>
      <c r="VBL57" s="687"/>
      <c r="VBM57" s="687"/>
      <c r="VBN57" s="687"/>
      <c r="VBO57" s="687"/>
      <c r="VBP57" s="687"/>
      <c r="VBQ57" s="687"/>
      <c r="VBR57" s="687"/>
      <c r="VBS57" s="687"/>
      <c r="VBT57" s="687"/>
      <c r="VBU57" s="687"/>
      <c r="VBV57" s="687"/>
      <c r="VBW57" s="687"/>
      <c r="VBX57" s="687"/>
      <c r="VBY57" s="687"/>
      <c r="VBZ57" s="687"/>
      <c r="VCA57" s="687"/>
      <c r="VCB57" s="687"/>
      <c r="VCC57" s="687"/>
      <c r="VCD57" s="687"/>
      <c r="VCE57" s="687"/>
      <c r="VCF57" s="687"/>
      <c r="VCG57" s="687"/>
      <c r="VCH57" s="687"/>
      <c r="VCI57" s="687"/>
      <c r="VCJ57" s="687"/>
      <c r="VCK57" s="687"/>
      <c r="VCL57" s="687"/>
      <c r="VCM57" s="687"/>
      <c r="VCN57" s="687"/>
      <c r="VCO57" s="687"/>
      <c r="VCP57" s="687"/>
      <c r="VCQ57" s="687"/>
      <c r="VCR57" s="687"/>
      <c r="VCS57" s="687"/>
      <c r="VCT57" s="687"/>
      <c r="VCU57" s="687"/>
      <c r="VCV57" s="687"/>
      <c r="VCW57" s="687"/>
      <c r="VCX57" s="687"/>
      <c r="VCY57" s="687"/>
      <c r="VCZ57" s="687"/>
      <c r="VDA57" s="687"/>
      <c r="VDB57" s="687"/>
      <c r="VDC57" s="687"/>
      <c r="VDD57" s="687"/>
      <c r="VDE57" s="687"/>
      <c r="VDF57" s="687"/>
      <c r="VDG57" s="687"/>
      <c r="VDH57" s="687"/>
      <c r="VDI57" s="687"/>
      <c r="VDJ57" s="687"/>
      <c r="VDK57" s="687"/>
      <c r="VDL57" s="687"/>
      <c r="VDM57" s="687"/>
      <c r="VDN57" s="687"/>
      <c r="VDO57" s="687"/>
      <c r="VDP57" s="687"/>
      <c r="VDQ57" s="687"/>
      <c r="VDR57" s="687"/>
      <c r="VDS57" s="687"/>
      <c r="VDT57" s="687"/>
      <c r="VDU57" s="687"/>
      <c r="VDV57" s="687"/>
      <c r="VDW57" s="687"/>
      <c r="VDX57" s="687"/>
      <c r="VDY57" s="687"/>
      <c r="VDZ57" s="687"/>
      <c r="VEA57" s="687"/>
      <c r="VEB57" s="687"/>
      <c r="VEC57" s="687"/>
      <c r="VED57" s="687"/>
      <c r="VEE57" s="687"/>
      <c r="VEF57" s="687"/>
      <c r="VEG57" s="687"/>
      <c r="VEH57" s="687"/>
      <c r="VEI57" s="687"/>
      <c r="VEJ57" s="687"/>
      <c r="VEK57" s="687"/>
      <c r="VEL57" s="687"/>
      <c r="VEM57" s="687"/>
      <c r="VEN57" s="687"/>
      <c r="VEO57" s="687"/>
      <c r="VEP57" s="687"/>
      <c r="VEQ57" s="687"/>
      <c r="VER57" s="687"/>
      <c r="VES57" s="687"/>
      <c r="VET57" s="687"/>
      <c r="VEU57" s="687"/>
      <c r="VEV57" s="687"/>
      <c r="VEW57" s="687"/>
      <c r="VEX57" s="687"/>
      <c r="VEY57" s="687"/>
      <c r="VEZ57" s="687"/>
      <c r="VFA57" s="687"/>
      <c r="VFB57" s="687"/>
      <c r="VFC57" s="687"/>
      <c r="VFD57" s="687"/>
      <c r="VFE57" s="687"/>
      <c r="VFF57" s="687"/>
      <c r="VFG57" s="687"/>
      <c r="VFH57" s="687"/>
      <c r="VFI57" s="687"/>
      <c r="VFJ57" s="687"/>
      <c r="VFK57" s="687"/>
      <c r="VFL57" s="687"/>
      <c r="VFM57" s="687"/>
      <c r="VFN57" s="687"/>
      <c r="VFO57" s="687"/>
      <c r="VFP57" s="687"/>
      <c r="VFQ57" s="687"/>
      <c r="VFR57" s="687"/>
      <c r="VFS57" s="687"/>
      <c r="VFT57" s="687"/>
      <c r="VFU57" s="687"/>
      <c r="VFV57" s="687"/>
      <c r="VFW57" s="687"/>
      <c r="VFX57" s="687"/>
      <c r="VFY57" s="687"/>
      <c r="VFZ57" s="687"/>
      <c r="VGA57" s="687"/>
      <c r="VGB57" s="687"/>
      <c r="VGC57" s="687"/>
      <c r="VGD57" s="687"/>
      <c r="VGE57" s="687"/>
      <c r="VGF57" s="687"/>
      <c r="VGG57" s="687"/>
      <c r="VGH57" s="687"/>
      <c r="VGI57" s="687"/>
      <c r="VGJ57" s="687"/>
      <c r="VGK57" s="687"/>
      <c r="VGL57" s="687"/>
      <c r="VGM57" s="687"/>
      <c r="VGN57" s="687"/>
      <c r="VGO57" s="687"/>
      <c r="VGP57" s="687"/>
      <c r="VGQ57" s="687"/>
      <c r="VGR57" s="687"/>
      <c r="VGS57" s="687"/>
      <c r="VGT57" s="687"/>
      <c r="VGU57" s="687"/>
      <c r="VGV57" s="687"/>
      <c r="VGW57" s="687"/>
      <c r="VGX57" s="687"/>
      <c r="VGY57" s="687"/>
      <c r="VGZ57" s="687"/>
      <c r="VHA57" s="687"/>
      <c r="VHB57" s="687"/>
      <c r="VHC57" s="687"/>
      <c r="VHD57" s="687"/>
      <c r="VHE57" s="687"/>
      <c r="VHF57" s="687"/>
      <c r="VHG57" s="687"/>
      <c r="VHH57" s="687"/>
      <c r="VHI57" s="687"/>
      <c r="VHJ57" s="687"/>
      <c r="VHK57" s="687"/>
      <c r="VHL57" s="687"/>
      <c r="VHM57" s="687"/>
      <c r="VHN57" s="687"/>
      <c r="VHO57" s="687"/>
      <c r="VHP57" s="687"/>
      <c r="VHQ57" s="687"/>
      <c r="VHR57" s="687"/>
      <c r="VHS57" s="687"/>
      <c r="VHT57" s="687"/>
      <c r="VHU57" s="687"/>
      <c r="VHV57" s="687"/>
      <c r="VHW57" s="687"/>
      <c r="VHX57" s="687"/>
      <c r="VHY57" s="687"/>
      <c r="VHZ57" s="687"/>
      <c r="VIA57" s="687"/>
      <c r="VIB57" s="687"/>
      <c r="VIC57" s="687"/>
      <c r="VID57" s="687"/>
      <c r="VIE57" s="687"/>
      <c r="VIF57" s="687"/>
      <c r="VIG57" s="687"/>
      <c r="VIH57" s="687"/>
      <c r="VII57" s="687"/>
      <c r="VIJ57" s="687"/>
      <c r="VIK57" s="687"/>
      <c r="VIL57" s="687"/>
      <c r="VIM57" s="687"/>
      <c r="VIN57" s="687"/>
      <c r="VIO57" s="687"/>
      <c r="VIP57" s="687"/>
      <c r="VIQ57" s="687"/>
      <c r="VIR57" s="687"/>
      <c r="VIS57" s="687"/>
      <c r="VIT57" s="687"/>
      <c r="VIU57" s="687"/>
      <c r="VIV57" s="687"/>
      <c r="VIW57" s="687"/>
      <c r="VIX57" s="687"/>
      <c r="VIY57" s="687"/>
      <c r="VIZ57" s="687"/>
      <c r="VJA57" s="687"/>
      <c r="VJB57" s="687"/>
      <c r="VJC57" s="687"/>
      <c r="VJD57" s="687"/>
      <c r="VJE57" s="687"/>
      <c r="VJF57" s="687"/>
      <c r="VJG57" s="687"/>
      <c r="VJH57" s="687"/>
      <c r="VJI57" s="687"/>
      <c r="VJJ57" s="687"/>
      <c r="VJK57" s="687"/>
      <c r="VJL57" s="687"/>
      <c r="VJM57" s="687"/>
      <c r="VJN57" s="687"/>
      <c r="VJO57" s="687"/>
      <c r="VJP57" s="687"/>
      <c r="VJQ57" s="687"/>
      <c r="VJR57" s="687"/>
      <c r="VJS57" s="687"/>
      <c r="VJT57" s="687"/>
      <c r="VJU57" s="687"/>
      <c r="VJV57" s="687"/>
      <c r="VJW57" s="687"/>
      <c r="VJX57" s="687"/>
      <c r="VJY57" s="687"/>
      <c r="VJZ57" s="687"/>
      <c r="VKA57" s="687"/>
      <c r="VKB57" s="687"/>
      <c r="VKC57" s="687"/>
      <c r="VKD57" s="687"/>
      <c r="VKE57" s="687"/>
      <c r="VKF57" s="687"/>
      <c r="VKG57" s="687"/>
      <c r="VKH57" s="687"/>
      <c r="VKI57" s="687"/>
      <c r="VKJ57" s="687"/>
      <c r="VKK57" s="687"/>
      <c r="VKL57" s="687"/>
      <c r="VKM57" s="687"/>
      <c r="VKN57" s="687"/>
      <c r="VKO57" s="687"/>
      <c r="VKP57" s="687"/>
      <c r="VKQ57" s="687"/>
      <c r="VKR57" s="687"/>
      <c r="VKS57" s="687"/>
      <c r="VKT57" s="687"/>
      <c r="VKU57" s="687"/>
      <c r="VKV57" s="687"/>
      <c r="VKW57" s="687"/>
      <c r="VKX57" s="687"/>
      <c r="VKY57" s="687"/>
      <c r="VKZ57" s="687"/>
      <c r="VLA57" s="687"/>
      <c r="VLB57" s="687"/>
      <c r="VLC57" s="687"/>
      <c r="VLD57" s="687"/>
      <c r="VLE57" s="687"/>
      <c r="VLF57" s="687"/>
      <c r="VLG57" s="687"/>
      <c r="VLH57" s="687"/>
      <c r="VLI57" s="687"/>
      <c r="VLJ57" s="687"/>
      <c r="VLK57" s="687"/>
      <c r="VLL57" s="687"/>
      <c r="VLM57" s="687"/>
      <c r="VLN57" s="687"/>
      <c r="VLO57" s="687"/>
      <c r="VLP57" s="687"/>
      <c r="VLQ57" s="687"/>
      <c r="VLR57" s="687"/>
      <c r="VLS57" s="687"/>
      <c r="VLT57" s="687"/>
      <c r="VLU57" s="687"/>
      <c r="VLV57" s="687"/>
      <c r="VLW57" s="687"/>
      <c r="VLX57" s="687"/>
      <c r="VLY57" s="687"/>
      <c r="VLZ57" s="687"/>
      <c r="VMA57" s="687"/>
      <c r="VMB57" s="687"/>
      <c r="VMC57" s="687"/>
      <c r="VMD57" s="687"/>
      <c r="VME57" s="687"/>
      <c r="VMF57" s="687"/>
      <c r="VMG57" s="687"/>
      <c r="VMH57" s="687"/>
      <c r="VMI57" s="687"/>
      <c r="VMJ57" s="687"/>
      <c r="VMK57" s="687"/>
      <c r="VML57" s="687"/>
      <c r="VMM57" s="687"/>
      <c r="VMN57" s="687"/>
      <c r="VMO57" s="687"/>
      <c r="VMP57" s="687"/>
      <c r="VMQ57" s="687"/>
      <c r="VMR57" s="687"/>
      <c r="VMS57" s="687"/>
      <c r="VMT57" s="687"/>
      <c r="VMU57" s="687"/>
      <c r="VMV57" s="687"/>
      <c r="VMW57" s="687"/>
      <c r="VMX57" s="687"/>
      <c r="VMY57" s="687"/>
      <c r="VMZ57" s="687"/>
      <c r="VNA57" s="687"/>
      <c r="VNB57" s="687"/>
      <c r="VNC57" s="687"/>
      <c r="VND57" s="687"/>
      <c r="VNE57" s="687"/>
      <c r="VNF57" s="687"/>
      <c r="VNG57" s="687"/>
      <c r="VNH57" s="687"/>
      <c r="VNI57" s="687"/>
      <c r="VNJ57" s="687"/>
      <c r="VNK57" s="687"/>
      <c r="VNL57" s="687"/>
      <c r="VNM57" s="687"/>
      <c r="VNN57" s="687"/>
      <c r="VNO57" s="687"/>
      <c r="VNP57" s="687"/>
      <c r="VNQ57" s="687"/>
      <c r="VNR57" s="687"/>
      <c r="VNS57" s="687"/>
      <c r="VNT57" s="687"/>
      <c r="VNU57" s="687"/>
      <c r="VNV57" s="687"/>
      <c r="VNW57" s="687"/>
      <c r="VNX57" s="687"/>
      <c r="VNY57" s="687"/>
      <c r="VNZ57" s="687"/>
      <c r="VOA57" s="687"/>
      <c r="VOB57" s="687"/>
      <c r="VOC57" s="687"/>
      <c r="VOD57" s="687"/>
      <c r="VOE57" s="687"/>
      <c r="VOF57" s="687"/>
      <c r="VOG57" s="687"/>
      <c r="VOH57" s="687"/>
      <c r="VOI57" s="687"/>
      <c r="VOJ57" s="687"/>
      <c r="VOK57" s="687"/>
      <c r="VOL57" s="687"/>
      <c r="VOM57" s="687"/>
      <c r="VON57" s="687"/>
      <c r="VOO57" s="687"/>
      <c r="VOP57" s="687"/>
      <c r="VOQ57" s="687"/>
      <c r="VOR57" s="687"/>
      <c r="VOS57" s="687"/>
      <c r="VOT57" s="687"/>
      <c r="VOU57" s="687"/>
      <c r="VOV57" s="687"/>
      <c r="VOW57" s="687"/>
      <c r="VOX57" s="687"/>
      <c r="VOY57" s="687"/>
      <c r="VOZ57" s="687"/>
      <c r="VPA57" s="687"/>
      <c r="VPB57" s="687"/>
      <c r="VPC57" s="687"/>
      <c r="VPD57" s="687"/>
      <c r="VPE57" s="687"/>
      <c r="VPF57" s="687"/>
      <c r="VPG57" s="687"/>
      <c r="VPH57" s="687"/>
      <c r="VPI57" s="687"/>
      <c r="VPJ57" s="687"/>
      <c r="VPK57" s="687"/>
      <c r="VPL57" s="687"/>
      <c r="VPM57" s="687"/>
      <c r="VPN57" s="687"/>
      <c r="VPO57" s="687"/>
      <c r="VPP57" s="687"/>
      <c r="VPQ57" s="687"/>
      <c r="VPR57" s="687"/>
      <c r="VPS57" s="687"/>
      <c r="VPT57" s="687"/>
      <c r="VPU57" s="687"/>
      <c r="VPV57" s="687"/>
      <c r="VPW57" s="687"/>
      <c r="VPX57" s="687"/>
      <c r="VPY57" s="687"/>
      <c r="VPZ57" s="687"/>
      <c r="VQA57" s="687"/>
      <c r="VQB57" s="687"/>
      <c r="VQC57" s="687"/>
      <c r="VQD57" s="687"/>
      <c r="VQE57" s="687"/>
      <c r="VQF57" s="687"/>
      <c r="VQG57" s="687"/>
      <c r="VQH57" s="687"/>
      <c r="VQI57" s="687"/>
      <c r="VQJ57" s="687"/>
      <c r="VQK57" s="687"/>
      <c r="VQL57" s="687"/>
      <c r="VQM57" s="687"/>
      <c r="VQN57" s="687"/>
      <c r="VQO57" s="687"/>
      <c r="VQP57" s="687"/>
      <c r="VQQ57" s="687"/>
      <c r="VQR57" s="687"/>
      <c r="VQS57" s="687"/>
      <c r="VQT57" s="687"/>
      <c r="VQU57" s="687"/>
      <c r="VQV57" s="687"/>
      <c r="VQW57" s="687"/>
      <c r="VQX57" s="687"/>
      <c r="VQY57" s="687"/>
      <c r="VQZ57" s="687"/>
      <c r="VRA57" s="687"/>
      <c r="VRB57" s="687"/>
      <c r="VRC57" s="687"/>
      <c r="VRD57" s="687"/>
      <c r="VRE57" s="687"/>
      <c r="VRF57" s="687"/>
      <c r="VRG57" s="687"/>
      <c r="VRH57" s="687"/>
      <c r="VRI57" s="687"/>
      <c r="VRJ57" s="687"/>
      <c r="VRK57" s="687"/>
      <c r="VRL57" s="687"/>
      <c r="VRM57" s="687"/>
      <c r="VRN57" s="687"/>
      <c r="VRO57" s="687"/>
      <c r="VRP57" s="687"/>
      <c r="VRQ57" s="687"/>
      <c r="VRR57" s="687"/>
      <c r="VRS57" s="687"/>
      <c r="VRT57" s="687"/>
      <c r="VRU57" s="687"/>
      <c r="VRV57" s="687"/>
      <c r="VRW57" s="687"/>
      <c r="VRX57" s="687"/>
      <c r="VRY57" s="687"/>
      <c r="VRZ57" s="687"/>
      <c r="VSA57" s="687"/>
      <c r="VSB57" s="687"/>
      <c r="VSC57" s="687"/>
      <c r="VSD57" s="687"/>
      <c r="VSE57" s="687"/>
      <c r="VSF57" s="687"/>
      <c r="VSG57" s="687"/>
      <c r="VSH57" s="687"/>
      <c r="VSI57" s="687"/>
      <c r="VSJ57" s="687"/>
      <c r="VSK57" s="687"/>
      <c r="VSL57" s="687"/>
      <c r="VSM57" s="687"/>
      <c r="VSN57" s="687"/>
      <c r="VSO57" s="687"/>
      <c r="VSP57" s="687"/>
      <c r="VSQ57" s="687"/>
      <c r="VSR57" s="687"/>
      <c r="VSS57" s="687"/>
      <c r="VST57" s="687"/>
      <c r="VSU57" s="687"/>
      <c r="VSV57" s="687"/>
      <c r="VSW57" s="687"/>
      <c r="VSX57" s="687"/>
      <c r="VSY57" s="687"/>
      <c r="VSZ57" s="687"/>
      <c r="VTA57" s="687"/>
      <c r="VTB57" s="687"/>
      <c r="VTC57" s="687"/>
      <c r="VTD57" s="687"/>
      <c r="VTE57" s="687"/>
      <c r="VTF57" s="687"/>
      <c r="VTG57" s="687"/>
      <c r="VTH57" s="687"/>
      <c r="VTI57" s="687"/>
      <c r="VTJ57" s="687"/>
      <c r="VTK57" s="687"/>
      <c r="VTL57" s="687"/>
      <c r="VTM57" s="687"/>
      <c r="VTN57" s="687"/>
      <c r="VTO57" s="687"/>
      <c r="VTP57" s="687"/>
      <c r="VTQ57" s="687"/>
      <c r="VTR57" s="687"/>
      <c r="VTS57" s="687"/>
      <c r="VTT57" s="687"/>
      <c r="VTU57" s="687"/>
      <c r="VTV57" s="687"/>
      <c r="VTW57" s="687"/>
      <c r="VTX57" s="687"/>
      <c r="VTY57" s="687"/>
      <c r="VTZ57" s="687"/>
      <c r="VUA57" s="687"/>
      <c r="VUB57" s="687"/>
      <c r="VUC57" s="687"/>
      <c r="VUD57" s="687"/>
      <c r="VUE57" s="687"/>
      <c r="VUF57" s="687"/>
      <c r="VUG57" s="687"/>
      <c r="VUH57" s="687"/>
      <c r="VUI57" s="687"/>
      <c r="VUJ57" s="687"/>
      <c r="VUK57" s="687"/>
      <c r="VUL57" s="687"/>
      <c r="VUM57" s="687"/>
      <c r="VUN57" s="687"/>
      <c r="VUO57" s="687"/>
      <c r="VUP57" s="687"/>
      <c r="VUQ57" s="687"/>
      <c r="VUR57" s="687"/>
      <c r="VUS57" s="687"/>
      <c r="VUT57" s="687"/>
      <c r="VUU57" s="687"/>
      <c r="VUV57" s="687"/>
      <c r="VUW57" s="687"/>
      <c r="VUX57" s="687"/>
      <c r="VUY57" s="687"/>
      <c r="VUZ57" s="687"/>
      <c r="VVA57" s="687"/>
      <c r="VVB57" s="687"/>
      <c r="VVC57" s="687"/>
      <c r="VVD57" s="687"/>
      <c r="VVE57" s="687"/>
      <c r="VVF57" s="687"/>
      <c r="VVG57" s="687"/>
      <c r="VVH57" s="687"/>
      <c r="VVI57" s="687"/>
      <c r="VVJ57" s="687"/>
      <c r="VVK57" s="687"/>
      <c r="VVL57" s="687"/>
      <c r="VVM57" s="687"/>
      <c r="VVN57" s="687"/>
      <c r="VVO57" s="687"/>
      <c r="VVP57" s="687"/>
      <c r="VVQ57" s="687"/>
      <c r="VVR57" s="687"/>
      <c r="VVS57" s="687"/>
      <c r="VVT57" s="687"/>
      <c r="VVU57" s="687"/>
      <c r="VVV57" s="687"/>
      <c r="VVW57" s="687"/>
      <c r="VVX57" s="687"/>
      <c r="VVY57" s="687"/>
      <c r="VVZ57" s="687"/>
      <c r="VWA57" s="687"/>
      <c r="VWB57" s="687"/>
      <c r="VWC57" s="687"/>
      <c r="VWD57" s="687"/>
      <c r="VWE57" s="687"/>
      <c r="VWF57" s="687"/>
      <c r="VWG57" s="687"/>
      <c r="VWH57" s="687"/>
      <c r="VWI57" s="687"/>
      <c r="VWJ57" s="687"/>
      <c r="VWK57" s="687"/>
      <c r="VWL57" s="687"/>
      <c r="VWM57" s="687"/>
      <c r="VWN57" s="687"/>
      <c r="VWO57" s="687"/>
      <c r="VWP57" s="687"/>
      <c r="VWQ57" s="687"/>
      <c r="VWR57" s="687"/>
      <c r="VWS57" s="687"/>
      <c r="VWT57" s="687"/>
      <c r="VWU57" s="687"/>
      <c r="VWV57" s="687"/>
      <c r="VWW57" s="687"/>
      <c r="VWX57" s="687"/>
      <c r="VWY57" s="687"/>
      <c r="VWZ57" s="687"/>
      <c r="VXA57" s="687"/>
      <c r="VXB57" s="687"/>
      <c r="VXC57" s="687"/>
      <c r="VXD57" s="687"/>
      <c r="VXE57" s="687"/>
      <c r="VXF57" s="687"/>
      <c r="VXG57" s="687"/>
      <c r="VXH57" s="687"/>
      <c r="VXI57" s="687"/>
      <c r="VXJ57" s="687"/>
      <c r="VXK57" s="687"/>
      <c r="VXL57" s="687"/>
      <c r="VXM57" s="687"/>
      <c r="VXN57" s="687"/>
      <c r="VXO57" s="687"/>
      <c r="VXP57" s="687"/>
      <c r="VXQ57" s="687"/>
      <c r="VXR57" s="687"/>
      <c r="VXS57" s="687"/>
      <c r="VXT57" s="687"/>
      <c r="VXU57" s="687"/>
      <c r="VXV57" s="687"/>
      <c r="VXW57" s="687"/>
      <c r="VXX57" s="687"/>
      <c r="VXY57" s="687"/>
      <c r="VXZ57" s="687"/>
      <c r="VYA57" s="687"/>
      <c r="VYB57" s="687"/>
      <c r="VYC57" s="687"/>
      <c r="VYD57" s="687"/>
      <c r="VYE57" s="687"/>
      <c r="VYF57" s="687"/>
      <c r="VYG57" s="687"/>
      <c r="VYH57" s="687"/>
      <c r="VYI57" s="687"/>
      <c r="VYJ57" s="687"/>
      <c r="VYK57" s="687"/>
      <c r="VYL57" s="687"/>
      <c r="VYM57" s="687"/>
      <c r="VYN57" s="687"/>
      <c r="VYO57" s="687"/>
      <c r="VYP57" s="687"/>
      <c r="VYQ57" s="687"/>
      <c r="VYR57" s="687"/>
      <c r="VYS57" s="687"/>
      <c r="VYT57" s="687"/>
      <c r="VYU57" s="687"/>
      <c r="VYV57" s="687"/>
      <c r="VYW57" s="687"/>
      <c r="VYX57" s="687"/>
      <c r="VYY57" s="687"/>
      <c r="VYZ57" s="687"/>
      <c r="VZA57" s="687"/>
      <c r="VZB57" s="687"/>
      <c r="VZC57" s="687"/>
      <c r="VZD57" s="687"/>
      <c r="VZE57" s="687"/>
      <c r="VZF57" s="687"/>
      <c r="VZG57" s="687"/>
      <c r="VZH57" s="687"/>
      <c r="VZI57" s="687"/>
      <c r="VZJ57" s="687"/>
      <c r="VZK57" s="687"/>
      <c r="VZL57" s="687"/>
      <c r="VZM57" s="687"/>
      <c r="VZN57" s="687"/>
      <c r="VZO57" s="687"/>
      <c r="VZP57" s="687"/>
      <c r="VZQ57" s="687"/>
      <c r="VZR57" s="687"/>
      <c r="VZS57" s="687"/>
      <c r="VZT57" s="687"/>
      <c r="VZU57" s="687"/>
      <c r="VZV57" s="687"/>
      <c r="VZW57" s="687"/>
      <c r="VZX57" s="687"/>
      <c r="VZY57" s="687"/>
      <c r="VZZ57" s="687"/>
      <c r="WAA57" s="687"/>
      <c r="WAB57" s="687"/>
      <c r="WAC57" s="687"/>
      <c r="WAD57" s="687"/>
      <c r="WAE57" s="687"/>
      <c r="WAF57" s="687"/>
      <c r="WAG57" s="687"/>
      <c r="WAH57" s="687"/>
      <c r="WAI57" s="687"/>
      <c r="WAJ57" s="687"/>
      <c r="WAK57" s="687"/>
      <c r="WAL57" s="687"/>
      <c r="WAM57" s="687"/>
      <c r="WAN57" s="687"/>
      <c r="WAO57" s="687"/>
      <c r="WAP57" s="687"/>
      <c r="WAQ57" s="687"/>
      <c r="WAR57" s="687"/>
      <c r="WAS57" s="687"/>
      <c r="WAT57" s="687"/>
      <c r="WAU57" s="687"/>
      <c r="WAV57" s="687"/>
      <c r="WAW57" s="687"/>
      <c r="WAX57" s="687"/>
      <c r="WAY57" s="687"/>
      <c r="WAZ57" s="687"/>
      <c r="WBA57" s="687"/>
      <c r="WBB57" s="687"/>
      <c r="WBC57" s="687"/>
      <c r="WBD57" s="687"/>
      <c r="WBE57" s="687"/>
      <c r="WBF57" s="687"/>
      <c r="WBG57" s="687"/>
      <c r="WBH57" s="687"/>
      <c r="WBI57" s="687"/>
      <c r="WBJ57" s="687"/>
      <c r="WBK57" s="687"/>
      <c r="WBL57" s="687"/>
      <c r="WBM57" s="687"/>
      <c r="WBN57" s="687"/>
      <c r="WBO57" s="687"/>
      <c r="WBP57" s="687"/>
      <c r="WBQ57" s="687"/>
      <c r="WBR57" s="687"/>
      <c r="WBS57" s="687"/>
      <c r="WBT57" s="687"/>
      <c r="WBU57" s="687"/>
      <c r="WBV57" s="687"/>
      <c r="WBW57" s="687"/>
      <c r="WBX57" s="687"/>
      <c r="WBY57" s="687"/>
      <c r="WBZ57" s="687"/>
      <c r="WCA57" s="687"/>
      <c r="WCB57" s="687"/>
      <c r="WCC57" s="687"/>
      <c r="WCD57" s="687"/>
      <c r="WCE57" s="687"/>
      <c r="WCF57" s="687"/>
      <c r="WCG57" s="687"/>
      <c r="WCH57" s="687"/>
      <c r="WCI57" s="687"/>
      <c r="WCJ57" s="687"/>
      <c r="WCK57" s="687"/>
      <c r="WCL57" s="687"/>
      <c r="WCM57" s="687"/>
      <c r="WCN57" s="687"/>
      <c r="WCO57" s="687"/>
      <c r="WCP57" s="687"/>
      <c r="WCQ57" s="687"/>
      <c r="WCR57" s="687"/>
      <c r="WCS57" s="687"/>
      <c r="WCT57" s="687"/>
      <c r="WCU57" s="687"/>
      <c r="WCV57" s="687"/>
      <c r="WCW57" s="687"/>
      <c r="WCX57" s="687"/>
      <c r="WCY57" s="687"/>
      <c r="WCZ57" s="687"/>
      <c r="WDA57" s="687"/>
      <c r="WDB57" s="687"/>
      <c r="WDC57" s="687"/>
      <c r="WDD57" s="687"/>
      <c r="WDE57" s="687"/>
      <c r="WDF57" s="687"/>
      <c r="WDG57" s="687"/>
      <c r="WDH57" s="687"/>
      <c r="WDI57" s="687"/>
      <c r="WDJ57" s="687"/>
      <c r="WDK57" s="687"/>
      <c r="WDL57" s="687"/>
      <c r="WDM57" s="687"/>
      <c r="WDN57" s="687"/>
      <c r="WDO57" s="687"/>
      <c r="WDP57" s="687"/>
      <c r="WDQ57" s="687"/>
      <c r="WDR57" s="687"/>
      <c r="WDS57" s="687"/>
      <c r="WDT57" s="687"/>
      <c r="WDU57" s="687"/>
      <c r="WDV57" s="687"/>
      <c r="WDW57" s="687"/>
      <c r="WDX57" s="687"/>
      <c r="WDY57" s="687"/>
      <c r="WDZ57" s="687"/>
      <c r="WEA57" s="687"/>
      <c r="WEB57" s="687"/>
      <c r="WEC57" s="687"/>
      <c r="WED57" s="687"/>
      <c r="WEE57" s="687"/>
      <c r="WEF57" s="687"/>
      <c r="WEG57" s="687"/>
      <c r="WEH57" s="687"/>
      <c r="WEI57" s="687"/>
      <c r="WEJ57" s="687"/>
      <c r="WEK57" s="687"/>
      <c r="WEL57" s="687"/>
      <c r="WEM57" s="687"/>
      <c r="WEN57" s="687"/>
      <c r="WEO57" s="687"/>
      <c r="WEP57" s="687"/>
      <c r="WEQ57" s="687"/>
      <c r="WER57" s="687"/>
      <c r="WES57" s="687"/>
      <c r="WET57" s="687"/>
      <c r="WEU57" s="687"/>
      <c r="WEV57" s="687"/>
      <c r="WEW57" s="687"/>
      <c r="WEX57" s="687"/>
      <c r="WEY57" s="687"/>
      <c r="WEZ57" s="687"/>
      <c r="WFA57" s="687"/>
      <c r="WFB57" s="687"/>
      <c r="WFC57" s="687"/>
      <c r="WFD57" s="687"/>
      <c r="WFE57" s="687"/>
      <c r="WFF57" s="687"/>
      <c r="WFG57" s="687"/>
      <c r="WFH57" s="687"/>
      <c r="WFI57" s="687"/>
      <c r="WFJ57" s="687"/>
      <c r="WFK57" s="687"/>
      <c r="WFL57" s="687"/>
      <c r="WFM57" s="687"/>
      <c r="WFN57" s="687"/>
      <c r="WFO57" s="687"/>
      <c r="WFP57" s="687"/>
      <c r="WFQ57" s="687"/>
      <c r="WFR57" s="687"/>
      <c r="WFS57" s="687"/>
      <c r="WFT57" s="687"/>
      <c r="WFU57" s="687"/>
      <c r="WFV57" s="687"/>
      <c r="WFW57" s="687"/>
      <c r="WFX57" s="687"/>
      <c r="WFY57" s="687"/>
      <c r="WFZ57" s="687"/>
      <c r="WGA57" s="687"/>
      <c r="WGB57" s="687"/>
      <c r="WGC57" s="687"/>
      <c r="WGD57" s="687"/>
      <c r="WGE57" s="687"/>
      <c r="WGF57" s="687"/>
      <c r="WGG57" s="687"/>
      <c r="WGH57" s="687"/>
      <c r="WGI57" s="687"/>
      <c r="WGJ57" s="687"/>
      <c r="WGK57" s="687"/>
      <c r="WGL57" s="687"/>
      <c r="WGM57" s="687"/>
      <c r="WGN57" s="687"/>
      <c r="WGO57" s="687"/>
      <c r="WGP57" s="687"/>
      <c r="WGQ57" s="687"/>
      <c r="WGR57" s="687"/>
      <c r="WGS57" s="687"/>
      <c r="WGT57" s="687"/>
      <c r="WGU57" s="687"/>
      <c r="WGV57" s="687"/>
      <c r="WGW57" s="687"/>
      <c r="WGX57" s="687"/>
      <c r="WGY57" s="687"/>
      <c r="WGZ57" s="687"/>
      <c r="WHA57" s="687"/>
      <c r="WHB57" s="687"/>
      <c r="WHC57" s="687"/>
      <c r="WHD57" s="687"/>
      <c r="WHE57" s="687"/>
      <c r="WHF57" s="687"/>
      <c r="WHG57" s="687"/>
      <c r="WHH57" s="687"/>
      <c r="WHI57" s="687"/>
      <c r="WHJ57" s="687"/>
      <c r="WHK57" s="687"/>
      <c r="WHL57" s="687"/>
      <c r="WHM57" s="687"/>
      <c r="WHN57" s="687"/>
      <c r="WHO57" s="687"/>
      <c r="WHP57" s="687"/>
      <c r="WHQ57" s="687"/>
      <c r="WHR57" s="687"/>
      <c r="WHS57" s="687"/>
      <c r="WHT57" s="687"/>
      <c r="WHU57" s="687"/>
      <c r="WHV57" s="687"/>
      <c r="WHW57" s="687"/>
      <c r="WHX57" s="687"/>
      <c r="WHY57" s="687"/>
      <c r="WHZ57" s="687"/>
      <c r="WIA57" s="687"/>
      <c r="WIB57" s="687"/>
      <c r="WIC57" s="687"/>
      <c r="WID57" s="687"/>
      <c r="WIE57" s="687"/>
      <c r="WIF57" s="687"/>
      <c r="WIG57" s="687"/>
      <c r="WIH57" s="687"/>
      <c r="WII57" s="687"/>
      <c r="WIJ57" s="687"/>
      <c r="WIK57" s="687"/>
      <c r="WIL57" s="687"/>
      <c r="WIM57" s="687"/>
      <c r="WIN57" s="687"/>
      <c r="WIO57" s="687"/>
      <c r="WIP57" s="687"/>
      <c r="WIQ57" s="687"/>
      <c r="WIR57" s="687"/>
      <c r="WIS57" s="687"/>
      <c r="WIT57" s="687"/>
      <c r="WIU57" s="687"/>
      <c r="WIV57" s="687"/>
      <c r="WIW57" s="687"/>
      <c r="WIX57" s="687"/>
      <c r="WIY57" s="687"/>
      <c r="WIZ57" s="687"/>
      <c r="WJA57" s="687"/>
      <c r="WJB57" s="687"/>
      <c r="WJC57" s="687"/>
      <c r="WJD57" s="687"/>
      <c r="WJE57" s="687"/>
      <c r="WJF57" s="687"/>
      <c r="WJG57" s="687"/>
      <c r="WJH57" s="687"/>
      <c r="WJI57" s="687"/>
      <c r="WJJ57" s="687"/>
      <c r="WJK57" s="687"/>
      <c r="WJL57" s="687"/>
      <c r="WJM57" s="687"/>
      <c r="WJN57" s="687"/>
      <c r="WJO57" s="687"/>
      <c r="WJP57" s="687"/>
      <c r="WJQ57" s="687"/>
      <c r="WJR57" s="687"/>
      <c r="WJS57" s="687"/>
      <c r="WJT57" s="687"/>
      <c r="WJU57" s="687"/>
      <c r="WJV57" s="687"/>
      <c r="WJW57" s="687"/>
      <c r="WJX57" s="687"/>
      <c r="WJY57" s="687"/>
      <c r="WJZ57" s="687"/>
      <c r="WKA57" s="687"/>
      <c r="WKB57" s="687"/>
      <c r="WKC57" s="687"/>
      <c r="WKD57" s="687"/>
      <c r="WKE57" s="687"/>
      <c r="WKF57" s="687"/>
      <c r="WKG57" s="687"/>
      <c r="WKH57" s="687"/>
      <c r="WKI57" s="687"/>
      <c r="WKJ57" s="687"/>
      <c r="WKK57" s="687"/>
      <c r="WKL57" s="687"/>
      <c r="WKM57" s="687"/>
      <c r="WKN57" s="687"/>
      <c r="WKO57" s="687"/>
      <c r="WKP57" s="687"/>
      <c r="WKQ57" s="687"/>
      <c r="WKR57" s="687"/>
      <c r="WKS57" s="687"/>
      <c r="WKT57" s="687"/>
      <c r="WKU57" s="687"/>
      <c r="WKV57" s="687"/>
      <c r="WKW57" s="687"/>
      <c r="WKX57" s="687"/>
      <c r="WKY57" s="687"/>
      <c r="WKZ57" s="687"/>
      <c r="WLA57" s="687"/>
      <c r="WLB57" s="687"/>
      <c r="WLC57" s="687"/>
      <c r="WLD57" s="687"/>
      <c r="WLE57" s="687"/>
      <c r="WLF57" s="687"/>
      <c r="WLG57" s="687"/>
      <c r="WLH57" s="687"/>
      <c r="WLI57" s="687"/>
      <c r="WLJ57" s="687"/>
      <c r="WLK57" s="687"/>
      <c r="WLL57" s="687"/>
      <c r="WLM57" s="687"/>
      <c r="WLN57" s="687"/>
      <c r="WLO57" s="687"/>
      <c r="WLP57" s="687"/>
      <c r="WLQ57" s="687"/>
      <c r="WLR57" s="687"/>
      <c r="WLS57" s="687"/>
      <c r="WLT57" s="687"/>
      <c r="WLU57" s="687"/>
      <c r="WLV57" s="687"/>
      <c r="WLW57" s="687"/>
      <c r="WLX57" s="687"/>
      <c r="WLY57" s="687"/>
      <c r="WLZ57" s="687"/>
      <c r="WMA57" s="687"/>
      <c r="WMB57" s="687"/>
      <c r="WMC57" s="687"/>
      <c r="WMD57" s="687"/>
      <c r="WME57" s="687"/>
      <c r="WMF57" s="687"/>
      <c r="WMG57" s="687"/>
      <c r="WMH57" s="687"/>
      <c r="WMI57" s="687"/>
      <c r="WMJ57" s="687"/>
      <c r="WMK57" s="687"/>
      <c r="WML57" s="687"/>
      <c r="WMM57" s="687"/>
      <c r="WMN57" s="687"/>
      <c r="WMO57" s="687"/>
      <c r="WMP57" s="687"/>
      <c r="WMQ57" s="687"/>
      <c r="WMR57" s="687"/>
      <c r="WMS57" s="687"/>
      <c r="WMT57" s="687"/>
      <c r="WMU57" s="687"/>
      <c r="WMV57" s="687"/>
      <c r="WMW57" s="687"/>
      <c r="WMX57" s="687"/>
      <c r="WMY57" s="687"/>
      <c r="WMZ57" s="687"/>
      <c r="WNA57" s="687"/>
      <c r="WNB57" s="687"/>
      <c r="WNC57" s="687"/>
      <c r="WND57" s="687"/>
      <c r="WNE57" s="687"/>
      <c r="WNF57" s="687"/>
      <c r="WNG57" s="687"/>
      <c r="WNH57" s="687"/>
      <c r="WNI57" s="687"/>
      <c r="WNJ57" s="687"/>
      <c r="WNK57" s="687"/>
      <c r="WNL57" s="687"/>
      <c r="WNM57" s="687"/>
      <c r="WNN57" s="687"/>
      <c r="WNO57" s="687"/>
      <c r="WNP57" s="687"/>
      <c r="WNQ57" s="687"/>
      <c r="WNR57" s="687"/>
      <c r="WNS57" s="687"/>
      <c r="WNT57" s="687"/>
      <c r="WNU57" s="687"/>
      <c r="WNV57" s="687"/>
      <c r="WNW57" s="687"/>
      <c r="WNX57" s="687"/>
      <c r="WNY57" s="687"/>
      <c r="WNZ57" s="687"/>
      <c r="WOA57" s="687"/>
      <c r="WOB57" s="687"/>
      <c r="WOC57" s="687"/>
      <c r="WOD57" s="687"/>
      <c r="WOE57" s="687"/>
      <c r="WOF57" s="687"/>
      <c r="WOG57" s="687"/>
      <c r="WOH57" s="687"/>
      <c r="WOI57" s="687"/>
      <c r="WOJ57" s="687"/>
      <c r="WOK57" s="687"/>
      <c r="WOL57" s="687"/>
      <c r="WOM57" s="687"/>
      <c r="WON57" s="687"/>
      <c r="WOO57" s="687"/>
      <c r="WOP57" s="687"/>
      <c r="WOQ57" s="687"/>
      <c r="WOR57" s="687"/>
      <c r="WOS57" s="687"/>
      <c r="WOT57" s="687"/>
      <c r="WOU57" s="687"/>
      <c r="WOV57" s="687"/>
      <c r="WOW57" s="687"/>
      <c r="WOX57" s="687"/>
      <c r="WOY57" s="687"/>
      <c r="WOZ57" s="687"/>
      <c r="WPA57" s="687"/>
      <c r="WPB57" s="687"/>
      <c r="WPC57" s="687"/>
      <c r="WPD57" s="687"/>
      <c r="WPE57" s="687"/>
      <c r="WPF57" s="687"/>
      <c r="WPG57" s="687"/>
      <c r="WPH57" s="687"/>
      <c r="WPI57" s="687"/>
      <c r="WPJ57" s="687"/>
      <c r="WPK57" s="687"/>
      <c r="WPL57" s="687"/>
      <c r="WPM57" s="687"/>
      <c r="WPN57" s="687"/>
      <c r="WPO57" s="687"/>
      <c r="WPP57" s="687"/>
      <c r="WPQ57" s="687"/>
      <c r="WPR57" s="687"/>
      <c r="WPS57" s="687"/>
      <c r="WPT57" s="687"/>
      <c r="WPU57" s="687"/>
      <c r="WPV57" s="687"/>
      <c r="WPW57" s="687"/>
      <c r="WPX57" s="687"/>
      <c r="WPY57" s="687"/>
      <c r="WPZ57" s="687"/>
      <c r="WQA57" s="687"/>
      <c r="WQB57" s="687"/>
      <c r="WQC57" s="687"/>
      <c r="WQD57" s="687"/>
      <c r="WQE57" s="687"/>
      <c r="WQF57" s="687"/>
      <c r="WQG57" s="687"/>
      <c r="WQH57" s="687"/>
      <c r="WQI57" s="687"/>
      <c r="WQJ57" s="687"/>
      <c r="WQK57" s="687"/>
      <c r="WQL57" s="687"/>
      <c r="WQM57" s="687"/>
      <c r="WQN57" s="687"/>
      <c r="WQO57" s="687"/>
      <c r="WQP57" s="687"/>
      <c r="WQQ57" s="687"/>
      <c r="WQR57" s="687"/>
      <c r="WQS57" s="687"/>
      <c r="WQT57" s="687"/>
      <c r="WQU57" s="687"/>
      <c r="WQV57" s="687"/>
      <c r="WQW57" s="687"/>
      <c r="WQX57" s="687"/>
      <c r="WQY57" s="687"/>
      <c r="WQZ57" s="687"/>
      <c r="WRA57" s="687"/>
      <c r="WRB57" s="687"/>
      <c r="WRC57" s="687"/>
      <c r="WRD57" s="687"/>
      <c r="WRE57" s="687"/>
      <c r="WRF57" s="687"/>
      <c r="WRG57" s="687"/>
      <c r="WRH57" s="687"/>
      <c r="WRI57" s="687"/>
      <c r="WRJ57" s="687"/>
      <c r="WRK57" s="687"/>
      <c r="WRL57" s="687"/>
      <c r="WRM57" s="687"/>
      <c r="WRN57" s="687"/>
      <c r="WRO57" s="687"/>
      <c r="WRP57" s="687"/>
      <c r="WRQ57" s="687"/>
      <c r="WRR57" s="687"/>
      <c r="WRS57" s="687"/>
      <c r="WRT57" s="687"/>
      <c r="WRU57" s="687"/>
      <c r="WRV57" s="687"/>
      <c r="WRW57" s="687"/>
      <c r="WRX57" s="687"/>
      <c r="WRY57" s="687"/>
      <c r="WRZ57" s="687"/>
      <c r="WSA57" s="687"/>
      <c r="WSB57" s="687"/>
      <c r="WSC57" s="687"/>
      <c r="WSD57" s="687"/>
      <c r="WSE57" s="687"/>
      <c r="WSF57" s="687"/>
      <c r="WSG57" s="687"/>
      <c r="WSH57" s="687"/>
      <c r="WSI57" s="687"/>
      <c r="WSJ57" s="687"/>
      <c r="WSK57" s="687"/>
      <c r="WSL57" s="687"/>
      <c r="WSM57" s="687"/>
      <c r="WSN57" s="687"/>
      <c r="WSO57" s="687"/>
      <c r="WSP57" s="687"/>
      <c r="WSQ57" s="687"/>
      <c r="WSR57" s="687"/>
      <c r="WSS57" s="687"/>
      <c r="WST57" s="687"/>
      <c r="WSU57" s="687"/>
      <c r="WSV57" s="687"/>
      <c r="WSW57" s="687"/>
      <c r="WSX57" s="687"/>
      <c r="WSY57" s="687"/>
      <c r="WSZ57" s="687"/>
      <c r="WTA57" s="687"/>
      <c r="WTB57" s="687"/>
      <c r="WTC57" s="687"/>
      <c r="WTD57" s="687"/>
      <c r="WTE57" s="687"/>
      <c r="WTF57" s="687"/>
      <c r="WTG57" s="687"/>
      <c r="WTH57" s="687"/>
      <c r="WTI57" s="687"/>
      <c r="WTJ57" s="687"/>
      <c r="WTK57" s="687"/>
      <c r="WTL57" s="687"/>
      <c r="WTM57" s="687"/>
      <c r="WTN57" s="687"/>
      <c r="WTO57" s="687"/>
      <c r="WTP57" s="687"/>
      <c r="WTQ57" s="687"/>
      <c r="WTR57" s="687"/>
      <c r="WTS57" s="687"/>
      <c r="WTT57" s="687"/>
      <c r="WTU57" s="687"/>
      <c r="WTV57" s="687"/>
      <c r="WTW57" s="687"/>
      <c r="WTX57" s="687"/>
      <c r="WTY57" s="687"/>
      <c r="WTZ57" s="687"/>
      <c r="WUA57" s="687"/>
      <c r="WUB57" s="687"/>
      <c r="WUC57" s="687"/>
      <c r="WUD57" s="687"/>
      <c r="WUE57" s="687"/>
      <c r="WUF57" s="687"/>
      <c r="WUG57" s="687"/>
      <c r="WUH57" s="687"/>
      <c r="WUI57" s="687"/>
      <c r="WUJ57" s="687"/>
      <c r="WUK57" s="687"/>
      <c r="WUL57" s="687"/>
      <c r="WUM57" s="687"/>
      <c r="WUN57" s="687"/>
      <c r="WUO57" s="687"/>
      <c r="WUP57" s="687"/>
      <c r="WUQ57" s="687"/>
      <c r="WUR57" s="687"/>
      <c r="WUS57" s="687"/>
      <c r="WUT57" s="687"/>
      <c r="WUU57" s="687"/>
      <c r="WUV57" s="687"/>
      <c r="WUW57" s="687"/>
      <c r="WUX57" s="687"/>
      <c r="WUY57" s="687"/>
      <c r="WUZ57" s="687"/>
      <c r="WVA57" s="687"/>
      <c r="WVB57" s="687"/>
      <c r="WVC57" s="687"/>
      <c r="WVD57" s="687"/>
      <c r="WVE57" s="687"/>
      <c r="WVF57" s="687"/>
      <c r="WVG57" s="687"/>
      <c r="WVH57" s="687"/>
      <c r="WVI57" s="687"/>
      <c r="WVJ57" s="687"/>
      <c r="WVK57" s="687"/>
      <c r="WVL57" s="687"/>
      <c r="WVM57" s="687"/>
      <c r="WVN57" s="687"/>
      <c r="WVO57" s="687"/>
      <c r="WVP57" s="687"/>
      <c r="WVQ57" s="687"/>
      <c r="WVR57" s="687"/>
      <c r="WVS57" s="687"/>
      <c r="WVT57" s="687"/>
      <c r="WVU57" s="687"/>
      <c r="WVV57" s="687"/>
      <c r="WVW57" s="687"/>
      <c r="WVX57" s="687"/>
      <c r="WVY57" s="687"/>
      <c r="WVZ57" s="687"/>
      <c r="WWA57" s="687"/>
      <c r="WWB57" s="687"/>
      <c r="WWC57" s="687"/>
      <c r="WWD57" s="687"/>
      <c r="WWE57" s="687"/>
      <c r="WWF57" s="687"/>
      <c r="WWG57" s="687"/>
      <c r="WWH57" s="687"/>
      <c r="WWI57" s="687"/>
      <c r="WWJ57" s="687"/>
      <c r="WWK57" s="687"/>
      <c r="WWL57" s="687"/>
      <c r="WWM57" s="687"/>
      <c r="WWN57" s="687"/>
      <c r="WWO57" s="687"/>
      <c r="WWP57" s="687"/>
      <c r="WWQ57" s="687"/>
      <c r="WWR57" s="687"/>
      <c r="WWS57" s="687"/>
      <c r="WWT57" s="687"/>
      <c r="WWU57" s="687"/>
      <c r="WWV57" s="687"/>
      <c r="WWW57" s="687"/>
      <c r="WWX57" s="687"/>
      <c r="WWY57" s="687"/>
      <c r="WWZ57" s="687"/>
      <c r="WXA57" s="687"/>
      <c r="WXB57" s="687"/>
      <c r="WXC57" s="687"/>
      <c r="WXD57" s="687"/>
      <c r="WXE57" s="687"/>
      <c r="WXF57" s="687"/>
      <c r="WXG57" s="687"/>
      <c r="WXH57" s="687"/>
      <c r="WXI57" s="687"/>
      <c r="WXJ57" s="687"/>
      <c r="WXK57" s="687"/>
      <c r="WXL57" s="687"/>
      <c r="WXM57" s="687"/>
      <c r="WXN57" s="687"/>
      <c r="WXO57" s="687"/>
      <c r="WXP57" s="687"/>
      <c r="WXQ57" s="687"/>
      <c r="WXR57" s="687"/>
      <c r="WXS57" s="687"/>
      <c r="WXT57" s="687"/>
      <c r="WXU57" s="687"/>
      <c r="WXV57" s="687"/>
      <c r="WXW57" s="687"/>
      <c r="WXX57" s="687"/>
      <c r="WXY57" s="687"/>
      <c r="WXZ57" s="687"/>
      <c r="WYA57" s="687"/>
      <c r="WYB57" s="687"/>
      <c r="WYC57" s="687"/>
      <c r="WYD57" s="687"/>
      <c r="WYE57" s="687"/>
      <c r="WYF57" s="687"/>
      <c r="WYG57" s="687"/>
      <c r="WYH57" s="687"/>
      <c r="WYI57" s="687"/>
      <c r="WYJ57" s="687"/>
      <c r="WYK57" s="687"/>
      <c r="WYL57" s="687"/>
      <c r="WYM57" s="687"/>
      <c r="WYN57" s="687"/>
      <c r="WYO57" s="687"/>
      <c r="WYP57" s="687"/>
      <c r="WYQ57" s="687"/>
      <c r="WYR57" s="687"/>
      <c r="WYS57" s="687"/>
      <c r="WYT57" s="687"/>
      <c r="WYU57" s="687"/>
      <c r="WYV57" s="687"/>
      <c r="WYW57" s="687"/>
      <c r="WYX57" s="687"/>
      <c r="WYY57" s="687"/>
      <c r="WYZ57" s="687"/>
      <c r="WZA57" s="687"/>
      <c r="WZB57" s="687"/>
      <c r="WZC57" s="687"/>
      <c r="WZD57" s="687"/>
      <c r="WZE57" s="687"/>
      <c r="WZF57" s="687"/>
      <c r="WZG57" s="687"/>
      <c r="WZH57" s="687"/>
      <c r="WZI57" s="687"/>
      <c r="WZJ57" s="687"/>
      <c r="WZK57" s="687"/>
      <c r="WZL57" s="687"/>
      <c r="WZM57" s="687"/>
      <c r="WZN57" s="687"/>
      <c r="WZO57" s="687"/>
      <c r="WZP57" s="687"/>
      <c r="WZQ57" s="687"/>
      <c r="WZR57" s="687"/>
      <c r="WZS57" s="687"/>
      <c r="WZT57" s="687"/>
      <c r="WZU57" s="687"/>
      <c r="WZV57" s="687"/>
      <c r="WZW57" s="687"/>
      <c r="WZX57" s="687"/>
      <c r="WZY57" s="687"/>
      <c r="WZZ57" s="687"/>
      <c r="XAA57" s="687"/>
      <c r="XAB57" s="687"/>
      <c r="XAC57" s="687"/>
      <c r="XAD57" s="687"/>
      <c r="XAE57" s="687"/>
      <c r="XAF57" s="687"/>
      <c r="XAG57" s="687"/>
      <c r="XAH57" s="687"/>
      <c r="XAI57" s="687"/>
      <c r="XAJ57" s="687"/>
      <c r="XAK57" s="687"/>
      <c r="XAL57" s="687"/>
      <c r="XAM57" s="687"/>
      <c r="XAN57" s="687"/>
      <c r="XAO57" s="687"/>
      <c r="XAP57" s="687"/>
      <c r="XAQ57" s="687"/>
      <c r="XAR57" s="687"/>
      <c r="XAS57" s="687"/>
      <c r="XAT57" s="687"/>
      <c r="XAU57" s="687"/>
      <c r="XAV57" s="687"/>
      <c r="XAW57" s="687"/>
      <c r="XAX57" s="687"/>
      <c r="XAY57" s="687"/>
      <c r="XAZ57" s="687"/>
      <c r="XBA57" s="687"/>
      <c r="XBB57" s="687"/>
      <c r="XBC57" s="687"/>
      <c r="XBD57" s="687"/>
      <c r="XBE57" s="687"/>
      <c r="XBF57" s="687"/>
      <c r="XBG57" s="687"/>
      <c r="XBH57" s="687"/>
      <c r="XBI57" s="687"/>
      <c r="XBJ57" s="687"/>
      <c r="XBK57" s="687"/>
      <c r="XBL57" s="687"/>
      <c r="XBM57" s="687"/>
      <c r="XBN57" s="687"/>
      <c r="XBO57" s="687"/>
      <c r="XBP57" s="687"/>
      <c r="XBQ57" s="687"/>
      <c r="XBR57" s="687"/>
      <c r="XBS57" s="687"/>
      <c r="XBT57" s="687"/>
      <c r="XBU57" s="687"/>
      <c r="XBV57" s="687"/>
      <c r="XBW57" s="687"/>
      <c r="XBX57" s="687"/>
      <c r="XBY57" s="687"/>
      <c r="XBZ57" s="687"/>
      <c r="XCA57" s="687"/>
      <c r="XCB57" s="687"/>
      <c r="XCC57" s="687"/>
      <c r="XCD57" s="687"/>
      <c r="XCE57" s="687"/>
      <c r="XCF57" s="687"/>
      <c r="XCG57" s="687"/>
      <c r="XCH57" s="687"/>
      <c r="XCI57" s="687"/>
      <c r="XCJ57" s="687"/>
      <c r="XCK57" s="687"/>
      <c r="XCL57" s="687"/>
      <c r="XCM57" s="687"/>
      <c r="XCN57" s="687"/>
      <c r="XCO57" s="687"/>
      <c r="XCP57" s="687"/>
      <c r="XCQ57" s="687"/>
      <c r="XCR57" s="687"/>
      <c r="XCS57" s="687"/>
      <c r="XCT57" s="687"/>
      <c r="XCU57" s="687"/>
      <c r="XCV57" s="687"/>
      <c r="XCW57" s="687"/>
      <c r="XCX57" s="687"/>
      <c r="XCY57" s="687"/>
      <c r="XCZ57" s="687"/>
      <c r="XDA57" s="687"/>
      <c r="XDB57" s="687"/>
      <c r="XDC57" s="687"/>
      <c r="XDD57" s="687"/>
      <c r="XDE57" s="687"/>
      <c r="XDF57" s="687"/>
      <c r="XDG57" s="687"/>
      <c r="XDH57" s="687"/>
      <c r="XDI57" s="687"/>
      <c r="XDJ57" s="687"/>
      <c r="XDK57" s="687"/>
      <c r="XDL57" s="687"/>
      <c r="XDM57" s="687"/>
      <c r="XDN57" s="687"/>
      <c r="XDO57" s="687"/>
      <c r="XDP57" s="687"/>
      <c r="XDQ57" s="687"/>
      <c r="XDR57" s="687"/>
      <c r="XDS57" s="687"/>
      <c r="XDT57" s="687"/>
      <c r="XDU57" s="687"/>
      <c r="XDV57" s="687"/>
      <c r="XDW57" s="687"/>
      <c r="XDX57" s="687"/>
      <c r="XDY57" s="687"/>
      <c r="XDZ57" s="687"/>
      <c r="XEA57" s="687"/>
      <c r="XEB57" s="687"/>
      <c r="XEC57" s="687"/>
      <c r="XED57" s="687"/>
      <c r="XEE57" s="687"/>
      <c r="XEF57" s="687"/>
      <c r="XEG57" s="687"/>
      <c r="XEH57" s="687"/>
      <c r="XEI57" s="687"/>
      <c r="XEJ57" s="687"/>
      <c r="XEK57" s="687"/>
      <c r="XEL57" s="687"/>
      <c r="XEM57" s="687"/>
      <c r="XEN57" s="687"/>
      <c r="XEO57" s="687"/>
      <c r="XEP57" s="687"/>
      <c r="XEQ57" s="687"/>
      <c r="XER57" s="687"/>
      <c r="XES57" s="687"/>
      <c r="XET57" s="687"/>
      <c r="XEU57" s="687"/>
      <c r="XEV57" s="687"/>
      <c r="XEW57" s="687"/>
      <c r="XEX57" s="687"/>
      <c r="XEY57" s="687"/>
      <c r="XEZ57" s="687"/>
    </row>
    <row r="58" spans="1:16380" x14ac:dyDescent="0.25">
      <c r="B58" s="1192" t="s">
        <v>1406</v>
      </c>
      <c r="C58" s="1192">
        <v>1051</v>
      </c>
      <c r="D58" s="976" t="s">
        <v>1416</v>
      </c>
      <c r="E58" s="976" t="s">
        <v>1110</v>
      </c>
      <c r="F58" s="976"/>
      <c r="G58" s="973">
        <v>192325540</v>
      </c>
      <c r="H58" s="974"/>
      <c r="I58" s="974">
        <v>57697662</v>
      </c>
      <c r="J58" s="974">
        <v>76930216</v>
      </c>
      <c r="K58" s="975"/>
      <c r="L58" s="974"/>
      <c r="M58" s="974">
        <v>134627878</v>
      </c>
      <c r="N58" s="991"/>
      <c r="O58" s="1013">
        <v>57697662</v>
      </c>
      <c r="P58" s="974"/>
      <c r="Q58" s="1147"/>
      <c r="R58" s="974" t="s">
        <v>1417</v>
      </c>
      <c r="S58" s="976" t="s">
        <v>1323</v>
      </c>
      <c r="T58" s="687" t="s">
        <v>1418</v>
      </c>
      <c r="U58" s="687">
        <v>1120000</v>
      </c>
      <c r="V58" s="687"/>
      <c r="X58" s="686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687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687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687"/>
      <c r="BV58" s="687"/>
      <c r="BW58" s="687"/>
      <c r="BX58" s="687"/>
      <c r="BY58" s="687"/>
      <c r="BZ58" s="687"/>
      <c r="CA58" s="687"/>
      <c r="CB58" s="687"/>
      <c r="CC58" s="687"/>
      <c r="CD58" s="687"/>
      <c r="CE58" s="687"/>
      <c r="CF58" s="687"/>
      <c r="CG58" s="687"/>
      <c r="CH58" s="687"/>
      <c r="CI58" s="687"/>
      <c r="CJ58" s="687"/>
      <c r="CK58" s="687"/>
      <c r="CL58" s="687"/>
      <c r="CM58" s="687"/>
      <c r="CN58" s="687"/>
      <c r="CO58" s="687"/>
      <c r="CP58" s="687"/>
      <c r="CQ58" s="687"/>
      <c r="CR58" s="687"/>
      <c r="CS58" s="687"/>
      <c r="CT58" s="687"/>
      <c r="CU58" s="687"/>
      <c r="CV58" s="687"/>
      <c r="CW58" s="687"/>
      <c r="CX58" s="687"/>
      <c r="CY58" s="687"/>
      <c r="CZ58" s="687"/>
      <c r="DA58" s="687"/>
      <c r="DB58" s="687"/>
      <c r="DC58" s="687"/>
      <c r="DD58" s="687"/>
      <c r="DE58" s="687"/>
      <c r="DF58" s="687"/>
      <c r="DG58" s="687"/>
      <c r="DH58" s="687"/>
      <c r="DI58" s="687"/>
      <c r="DJ58" s="687"/>
      <c r="DK58" s="687"/>
      <c r="DL58" s="687"/>
      <c r="DM58" s="687"/>
      <c r="DN58" s="687"/>
      <c r="DO58" s="687"/>
      <c r="DP58" s="687"/>
      <c r="DQ58" s="687"/>
      <c r="DR58" s="687"/>
      <c r="DS58" s="687"/>
      <c r="DT58" s="687"/>
      <c r="DU58" s="687"/>
      <c r="DV58" s="687"/>
      <c r="DW58" s="687"/>
      <c r="DX58" s="687"/>
      <c r="DY58" s="687"/>
      <c r="DZ58" s="687"/>
      <c r="EA58" s="687"/>
      <c r="EB58" s="687"/>
      <c r="EC58" s="687"/>
      <c r="ED58" s="687"/>
      <c r="EE58" s="687"/>
      <c r="EF58" s="687"/>
      <c r="EG58" s="687"/>
      <c r="EH58" s="687"/>
      <c r="EI58" s="687"/>
      <c r="EJ58" s="687"/>
      <c r="EK58" s="687"/>
      <c r="EL58" s="687"/>
      <c r="EM58" s="687"/>
      <c r="EN58" s="687"/>
      <c r="EO58" s="687"/>
      <c r="EP58" s="687"/>
      <c r="EQ58" s="687"/>
      <c r="ER58" s="687"/>
      <c r="ES58" s="687"/>
      <c r="ET58" s="687"/>
      <c r="EU58" s="687"/>
      <c r="EV58" s="687"/>
      <c r="EW58" s="687"/>
      <c r="EX58" s="687"/>
      <c r="EY58" s="687"/>
      <c r="EZ58" s="687"/>
      <c r="FA58" s="687"/>
      <c r="FB58" s="687"/>
      <c r="FC58" s="687"/>
      <c r="FD58" s="687"/>
      <c r="FE58" s="687"/>
      <c r="FF58" s="687"/>
      <c r="FG58" s="687"/>
      <c r="FH58" s="687"/>
      <c r="FI58" s="687"/>
      <c r="FJ58" s="687"/>
      <c r="FK58" s="687"/>
      <c r="FL58" s="687"/>
      <c r="FM58" s="687"/>
      <c r="FN58" s="687"/>
      <c r="FO58" s="687"/>
      <c r="FP58" s="687"/>
      <c r="FQ58" s="687"/>
      <c r="FR58" s="687"/>
      <c r="FS58" s="687"/>
      <c r="FT58" s="687"/>
      <c r="FU58" s="687"/>
      <c r="FV58" s="687"/>
      <c r="FW58" s="687"/>
      <c r="FX58" s="687"/>
      <c r="FY58" s="687"/>
      <c r="FZ58" s="687"/>
      <c r="GA58" s="687"/>
      <c r="GB58" s="687"/>
      <c r="GC58" s="687"/>
      <c r="GD58" s="687"/>
      <c r="GE58" s="687"/>
      <c r="GF58" s="687"/>
      <c r="GG58" s="687"/>
      <c r="GH58" s="687"/>
      <c r="GI58" s="687"/>
      <c r="GJ58" s="687"/>
      <c r="GK58" s="687"/>
      <c r="GL58" s="687"/>
      <c r="GM58" s="687"/>
      <c r="GN58" s="687"/>
      <c r="GO58" s="687"/>
      <c r="GP58" s="687"/>
      <c r="GQ58" s="687"/>
      <c r="GR58" s="687"/>
      <c r="GS58" s="687"/>
      <c r="GT58" s="687"/>
      <c r="GU58" s="687"/>
      <c r="GV58" s="687"/>
      <c r="GW58" s="687"/>
      <c r="GX58" s="687"/>
      <c r="GY58" s="687"/>
      <c r="GZ58" s="687"/>
      <c r="HA58" s="687"/>
      <c r="HB58" s="687"/>
      <c r="HC58" s="687"/>
      <c r="HD58" s="687"/>
      <c r="HE58" s="687"/>
      <c r="HF58" s="687"/>
      <c r="HG58" s="687"/>
      <c r="HH58" s="687"/>
      <c r="HI58" s="687"/>
      <c r="HJ58" s="687"/>
      <c r="HK58" s="687"/>
      <c r="HL58" s="687"/>
      <c r="HM58" s="687"/>
      <c r="HN58" s="687"/>
      <c r="HO58" s="687"/>
      <c r="HP58" s="687"/>
      <c r="HQ58" s="687"/>
      <c r="HR58" s="687"/>
      <c r="HS58" s="687"/>
      <c r="HT58" s="687"/>
      <c r="HU58" s="687"/>
      <c r="HV58" s="687"/>
      <c r="HW58" s="687"/>
      <c r="HX58" s="687"/>
      <c r="HY58" s="687"/>
      <c r="HZ58" s="687"/>
      <c r="IA58" s="687"/>
      <c r="IB58" s="687"/>
      <c r="IC58" s="687"/>
      <c r="ID58" s="687"/>
      <c r="IE58" s="687"/>
      <c r="IF58" s="687"/>
      <c r="IG58" s="687"/>
      <c r="IH58" s="687"/>
      <c r="II58" s="687"/>
      <c r="IJ58" s="687"/>
      <c r="IK58" s="687"/>
      <c r="IL58" s="687"/>
      <c r="IM58" s="687"/>
      <c r="IN58" s="687"/>
      <c r="IO58" s="687"/>
      <c r="IP58" s="687"/>
      <c r="IQ58" s="687"/>
      <c r="IR58" s="687"/>
      <c r="IS58" s="687"/>
      <c r="IT58" s="687"/>
      <c r="IU58" s="687"/>
      <c r="IV58" s="687"/>
      <c r="IW58" s="687"/>
      <c r="IX58" s="687"/>
      <c r="IY58" s="687"/>
      <c r="IZ58" s="687"/>
      <c r="JA58" s="687"/>
      <c r="JB58" s="687"/>
      <c r="JC58" s="687"/>
      <c r="JD58" s="687"/>
      <c r="JE58" s="687"/>
      <c r="JF58" s="687"/>
      <c r="JG58" s="687"/>
      <c r="JH58" s="687"/>
      <c r="JI58" s="687"/>
      <c r="JJ58" s="687"/>
      <c r="JK58" s="687"/>
      <c r="JL58" s="687"/>
      <c r="JM58" s="687"/>
      <c r="JN58" s="687"/>
      <c r="JO58" s="687"/>
      <c r="JP58" s="687"/>
      <c r="JQ58" s="687"/>
      <c r="JR58" s="687"/>
      <c r="JS58" s="687"/>
      <c r="JT58" s="687"/>
      <c r="JU58" s="687"/>
      <c r="JV58" s="687"/>
      <c r="JW58" s="687"/>
      <c r="JX58" s="687"/>
      <c r="JY58" s="687"/>
      <c r="JZ58" s="687"/>
      <c r="KA58" s="687"/>
      <c r="KB58" s="687"/>
      <c r="KC58" s="687"/>
      <c r="KD58" s="687"/>
      <c r="KE58" s="687"/>
      <c r="KF58" s="687"/>
      <c r="KG58" s="687"/>
      <c r="KH58" s="687"/>
      <c r="KI58" s="687"/>
      <c r="KJ58" s="687"/>
      <c r="KK58" s="687"/>
      <c r="KL58" s="687"/>
      <c r="KM58" s="687"/>
      <c r="KN58" s="687"/>
      <c r="KO58" s="687"/>
      <c r="KP58" s="687"/>
      <c r="KQ58" s="687"/>
      <c r="KR58" s="687"/>
      <c r="KS58" s="687"/>
      <c r="KT58" s="687"/>
      <c r="KU58" s="687"/>
      <c r="KV58" s="687"/>
      <c r="KW58" s="687"/>
      <c r="KX58" s="687"/>
      <c r="KY58" s="687"/>
      <c r="KZ58" s="687"/>
      <c r="LA58" s="687"/>
      <c r="LB58" s="687"/>
      <c r="LC58" s="687"/>
      <c r="LD58" s="687"/>
      <c r="LE58" s="687"/>
      <c r="LF58" s="687"/>
      <c r="LG58" s="687"/>
      <c r="LH58" s="687"/>
      <c r="LI58" s="687"/>
      <c r="LJ58" s="687"/>
      <c r="LK58" s="687"/>
      <c r="LL58" s="687"/>
      <c r="LM58" s="687"/>
      <c r="LN58" s="687"/>
      <c r="LO58" s="687"/>
      <c r="LP58" s="687"/>
      <c r="LQ58" s="687"/>
      <c r="LR58" s="687"/>
      <c r="LS58" s="687"/>
      <c r="LT58" s="687"/>
      <c r="LU58" s="687"/>
      <c r="LV58" s="687"/>
      <c r="LW58" s="687"/>
      <c r="LX58" s="687"/>
      <c r="LY58" s="687"/>
      <c r="LZ58" s="687"/>
      <c r="MA58" s="687"/>
      <c r="MB58" s="687"/>
      <c r="MC58" s="687"/>
      <c r="MD58" s="687"/>
      <c r="ME58" s="687"/>
      <c r="MF58" s="687"/>
      <c r="MG58" s="687"/>
      <c r="MH58" s="687"/>
      <c r="MI58" s="687"/>
      <c r="MJ58" s="687"/>
      <c r="MK58" s="687"/>
      <c r="ML58" s="687"/>
      <c r="MM58" s="687"/>
      <c r="MN58" s="687"/>
      <c r="MO58" s="687"/>
      <c r="MP58" s="687"/>
      <c r="MQ58" s="687"/>
      <c r="MR58" s="687"/>
      <c r="MS58" s="687"/>
      <c r="MT58" s="687"/>
      <c r="MU58" s="687"/>
      <c r="MV58" s="687"/>
      <c r="MW58" s="687"/>
      <c r="MX58" s="687"/>
      <c r="MY58" s="687"/>
      <c r="MZ58" s="687"/>
      <c r="NA58" s="687"/>
      <c r="NB58" s="687"/>
      <c r="NC58" s="687"/>
      <c r="ND58" s="687"/>
      <c r="NE58" s="687"/>
      <c r="NF58" s="687"/>
      <c r="NG58" s="687"/>
      <c r="NH58" s="687"/>
      <c r="NI58" s="687"/>
      <c r="NJ58" s="687"/>
      <c r="NK58" s="687"/>
      <c r="NL58" s="687"/>
      <c r="NM58" s="687"/>
      <c r="NN58" s="687"/>
      <c r="NO58" s="687"/>
      <c r="NP58" s="687"/>
      <c r="NQ58" s="687"/>
      <c r="NR58" s="687"/>
      <c r="NS58" s="687"/>
      <c r="NT58" s="687"/>
      <c r="NU58" s="687"/>
      <c r="NV58" s="687"/>
      <c r="NW58" s="687"/>
      <c r="NX58" s="687"/>
      <c r="NY58" s="687"/>
      <c r="NZ58" s="687"/>
      <c r="OA58" s="687"/>
      <c r="OB58" s="687"/>
      <c r="OC58" s="687"/>
      <c r="OD58" s="687"/>
      <c r="OE58" s="687"/>
      <c r="OF58" s="687"/>
      <c r="OG58" s="687"/>
      <c r="OH58" s="687"/>
      <c r="OI58" s="687"/>
      <c r="OJ58" s="687"/>
      <c r="OK58" s="687"/>
      <c r="OL58" s="687"/>
      <c r="OM58" s="687"/>
      <c r="ON58" s="687"/>
      <c r="OO58" s="687"/>
      <c r="OP58" s="687"/>
      <c r="OQ58" s="687"/>
      <c r="OR58" s="687"/>
      <c r="OS58" s="687"/>
      <c r="OT58" s="687"/>
      <c r="OU58" s="687"/>
      <c r="OV58" s="687"/>
      <c r="OW58" s="687"/>
      <c r="OX58" s="687"/>
      <c r="OY58" s="687"/>
      <c r="OZ58" s="687"/>
      <c r="PA58" s="687"/>
      <c r="PB58" s="687"/>
      <c r="PC58" s="687"/>
      <c r="PD58" s="687"/>
      <c r="PE58" s="687"/>
      <c r="PF58" s="687"/>
      <c r="PG58" s="687"/>
      <c r="PH58" s="687"/>
      <c r="PI58" s="687"/>
      <c r="PJ58" s="687"/>
      <c r="PK58" s="687"/>
      <c r="PL58" s="687"/>
      <c r="PM58" s="687"/>
      <c r="PN58" s="687"/>
      <c r="PO58" s="687"/>
      <c r="PP58" s="687"/>
      <c r="PQ58" s="687"/>
      <c r="PR58" s="687"/>
      <c r="PS58" s="687"/>
      <c r="PT58" s="687"/>
      <c r="PU58" s="687"/>
      <c r="PV58" s="687"/>
      <c r="PW58" s="687"/>
      <c r="PX58" s="687"/>
      <c r="PY58" s="687"/>
      <c r="PZ58" s="687"/>
      <c r="QA58" s="687"/>
      <c r="QB58" s="687"/>
      <c r="QC58" s="687"/>
      <c r="QD58" s="687"/>
      <c r="QE58" s="687"/>
      <c r="QF58" s="687"/>
      <c r="QG58" s="687"/>
      <c r="QH58" s="687"/>
      <c r="QI58" s="687"/>
      <c r="QJ58" s="687"/>
      <c r="QK58" s="687"/>
      <c r="QL58" s="687"/>
      <c r="QM58" s="687"/>
      <c r="QN58" s="687"/>
      <c r="QO58" s="687"/>
      <c r="QP58" s="687"/>
      <c r="QQ58" s="687"/>
      <c r="QR58" s="687"/>
      <c r="QS58" s="687"/>
      <c r="QT58" s="687"/>
      <c r="QU58" s="687"/>
      <c r="QV58" s="687"/>
      <c r="QW58" s="687"/>
      <c r="QX58" s="687"/>
      <c r="QY58" s="687"/>
      <c r="QZ58" s="687"/>
      <c r="RA58" s="687"/>
      <c r="RB58" s="687"/>
      <c r="RC58" s="687"/>
      <c r="RD58" s="687"/>
      <c r="RE58" s="687"/>
      <c r="RF58" s="687"/>
      <c r="RG58" s="687"/>
      <c r="RH58" s="687"/>
      <c r="RI58" s="687"/>
      <c r="RJ58" s="687"/>
      <c r="RK58" s="687"/>
      <c r="RL58" s="687"/>
      <c r="RM58" s="687"/>
      <c r="RN58" s="687"/>
      <c r="RO58" s="687"/>
      <c r="RP58" s="687"/>
      <c r="RQ58" s="687"/>
      <c r="RR58" s="687"/>
      <c r="RS58" s="687"/>
      <c r="RT58" s="687"/>
      <c r="RU58" s="687"/>
      <c r="RV58" s="687"/>
      <c r="RW58" s="687"/>
      <c r="RX58" s="687"/>
      <c r="RY58" s="687"/>
      <c r="RZ58" s="687"/>
      <c r="SA58" s="687"/>
      <c r="SB58" s="687"/>
      <c r="SC58" s="687"/>
      <c r="SD58" s="687"/>
      <c r="SE58" s="687"/>
      <c r="SF58" s="687"/>
      <c r="SG58" s="687"/>
      <c r="SH58" s="687"/>
      <c r="SI58" s="687"/>
      <c r="SJ58" s="687"/>
      <c r="SK58" s="687"/>
      <c r="SL58" s="687"/>
      <c r="SM58" s="687"/>
      <c r="SN58" s="687"/>
      <c r="SO58" s="687"/>
      <c r="SP58" s="687"/>
      <c r="SQ58" s="687"/>
      <c r="SR58" s="687"/>
      <c r="SS58" s="687"/>
      <c r="ST58" s="687"/>
      <c r="SU58" s="687"/>
      <c r="SV58" s="687"/>
      <c r="SW58" s="687"/>
      <c r="SX58" s="687"/>
      <c r="SY58" s="687"/>
      <c r="SZ58" s="687"/>
      <c r="TA58" s="687"/>
      <c r="TB58" s="687"/>
      <c r="TC58" s="687"/>
      <c r="TD58" s="687"/>
      <c r="TE58" s="687"/>
      <c r="TF58" s="687"/>
      <c r="TG58" s="687"/>
      <c r="TH58" s="687"/>
      <c r="TI58" s="687"/>
      <c r="TJ58" s="687"/>
      <c r="TK58" s="687"/>
      <c r="TL58" s="687"/>
      <c r="TM58" s="687"/>
      <c r="TN58" s="687"/>
      <c r="TO58" s="687"/>
      <c r="TP58" s="687"/>
      <c r="TQ58" s="687"/>
      <c r="TR58" s="687"/>
      <c r="TS58" s="687"/>
      <c r="TT58" s="687"/>
      <c r="TU58" s="687"/>
      <c r="TV58" s="687"/>
      <c r="TW58" s="687"/>
      <c r="TX58" s="687"/>
      <c r="TY58" s="687"/>
      <c r="TZ58" s="687"/>
      <c r="UA58" s="687"/>
      <c r="UB58" s="687"/>
      <c r="UC58" s="687"/>
      <c r="UD58" s="687"/>
      <c r="UE58" s="687"/>
      <c r="UF58" s="687"/>
      <c r="UG58" s="687"/>
      <c r="UH58" s="687"/>
      <c r="UI58" s="687"/>
      <c r="UJ58" s="687"/>
      <c r="UK58" s="687"/>
      <c r="UL58" s="687"/>
      <c r="UM58" s="687"/>
      <c r="UN58" s="687"/>
      <c r="UO58" s="687"/>
      <c r="UP58" s="687"/>
      <c r="UQ58" s="687"/>
      <c r="UR58" s="687"/>
      <c r="US58" s="687"/>
      <c r="UT58" s="687"/>
      <c r="UU58" s="687"/>
      <c r="UV58" s="687"/>
      <c r="UW58" s="687"/>
      <c r="UX58" s="687"/>
      <c r="UY58" s="687"/>
      <c r="UZ58" s="687"/>
      <c r="VA58" s="687"/>
      <c r="VB58" s="687"/>
      <c r="VC58" s="687"/>
      <c r="VD58" s="687"/>
      <c r="VE58" s="687"/>
      <c r="VF58" s="687"/>
      <c r="VG58" s="687"/>
      <c r="VH58" s="687"/>
      <c r="VI58" s="687"/>
      <c r="VJ58" s="687"/>
      <c r="VK58" s="687"/>
      <c r="VL58" s="687"/>
      <c r="VM58" s="687"/>
      <c r="VN58" s="687"/>
      <c r="VO58" s="687"/>
      <c r="VP58" s="687"/>
      <c r="VQ58" s="687"/>
      <c r="VR58" s="687"/>
      <c r="VS58" s="687"/>
      <c r="VT58" s="687"/>
      <c r="VU58" s="687"/>
      <c r="VV58" s="687"/>
      <c r="VW58" s="687"/>
      <c r="VX58" s="687"/>
      <c r="VY58" s="687"/>
      <c r="VZ58" s="687"/>
      <c r="WA58" s="687"/>
      <c r="WB58" s="687"/>
      <c r="WC58" s="687"/>
      <c r="WD58" s="687"/>
      <c r="WE58" s="687"/>
      <c r="WF58" s="687"/>
      <c r="WG58" s="687"/>
      <c r="WH58" s="687"/>
      <c r="WI58" s="687"/>
      <c r="WJ58" s="687"/>
      <c r="WK58" s="687"/>
      <c r="WL58" s="687"/>
      <c r="WM58" s="687"/>
      <c r="WN58" s="687"/>
      <c r="WO58" s="687"/>
      <c r="WP58" s="687"/>
      <c r="WQ58" s="687"/>
      <c r="WR58" s="687"/>
      <c r="WS58" s="687"/>
      <c r="WT58" s="687"/>
      <c r="WU58" s="687"/>
      <c r="WV58" s="687"/>
      <c r="WW58" s="687"/>
      <c r="WX58" s="687"/>
      <c r="WY58" s="687"/>
      <c r="WZ58" s="687"/>
      <c r="XA58" s="687"/>
      <c r="XB58" s="687"/>
      <c r="XC58" s="687"/>
      <c r="XD58" s="687"/>
      <c r="XE58" s="687"/>
      <c r="XF58" s="687"/>
      <c r="XG58" s="687"/>
      <c r="XH58" s="687"/>
      <c r="XI58" s="687"/>
      <c r="XJ58" s="687"/>
      <c r="XK58" s="687"/>
      <c r="XL58" s="687"/>
      <c r="XM58" s="687"/>
      <c r="XN58" s="687"/>
      <c r="XO58" s="687"/>
      <c r="XP58" s="687"/>
      <c r="XQ58" s="687"/>
      <c r="XR58" s="687"/>
      <c r="XS58" s="687"/>
      <c r="XT58" s="687"/>
      <c r="XU58" s="687"/>
      <c r="XV58" s="687"/>
      <c r="XW58" s="687"/>
      <c r="XX58" s="687"/>
      <c r="XY58" s="687"/>
      <c r="XZ58" s="687"/>
      <c r="YA58" s="687"/>
      <c r="YB58" s="687"/>
      <c r="YC58" s="687"/>
      <c r="YD58" s="687"/>
      <c r="YE58" s="687"/>
      <c r="YF58" s="687"/>
      <c r="YG58" s="687"/>
      <c r="YH58" s="687"/>
      <c r="YI58" s="687"/>
      <c r="YJ58" s="687"/>
      <c r="YK58" s="687"/>
      <c r="YL58" s="687"/>
      <c r="YM58" s="687"/>
      <c r="YN58" s="687"/>
      <c r="YO58" s="687"/>
      <c r="YP58" s="687"/>
      <c r="YQ58" s="687"/>
      <c r="YR58" s="687"/>
      <c r="YS58" s="687"/>
      <c r="YT58" s="687"/>
      <c r="YU58" s="687"/>
      <c r="YV58" s="687"/>
      <c r="YW58" s="687"/>
      <c r="YX58" s="687"/>
      <c r="YY58" s="687"/>
      <c r="YZ58" s="687"/>
      <c r="ZA58" s="687"/>
      <c r="ZB58" s="687"/>
      <c r="ZC58" s="687"/>
      <c r="ZD58" s="687"/>
      <c r="ZE58" s="687"/>
      <c r="ZF58" s="687"/>
      <c r="ZG58" s="687"/>
      <c r="ZH58" s="687"/>
      <c r="ZI58" s="687"/>
      <c r="ZJ58" s="687"/>
      <c r="ZK58" s="687"/>
      <c r="ZL58" s="687"/>
      <c r="ZM58" s="687"/>
      <c r="ZN58" s="687"/>
      <c r="ZO58" s="687"/>
      <c r="ZP58" s="687"/>
      <c r="ZQ58" s="687"/>
      <c r="ZR58" s="687"/>
      <c r="ZS58" s="687"/>
      <c r="ZT58" s="687"/>
      <c r="ZU58" s="687"/>
      <c r="ZV58" s="687"/>
      <c r="ZW58" s="687"/>
      <c r="ZX58" s="687"/>
      <c r="ZY58" s="687"/>
      <c r="ZZ58" s="687"/>
      <c r="AAA58" s="687"/>
      <c r="AAB58" s="687"/>
      <c r="AAC58" s="687"/>
      <c r="AAD58" s="687"/>
      <c r="AAE58" s="687"/>
      <c r="AAF58" s="687"/>
      <c r="AAG58" s="687"/>
      <c r="AAH58" s="687"/>
      <c r="AAI58" s="687"/>
      <c r="AAJ58" s="687"/>
      <c r="AAK58" s="687"/>
      <c r="AAL58" s="687"/>
      <c r="AAM58" s="687"/>
      <c r="AAN58" s="687"/>
      <c r="AAO58" s="687"/>
      <c r="AAP58" s="687"/>
      <c r="AAQ58" s="687"/>
      <c r="AAR58" s="687"/>
      <c r="AAS58" s="687"/>
      <c r="AAT58" s="687"/>
      <c r="AAU58" s="687"/>
      <c r="AAV58" s="687"/>
      <c r="AAW58" s="687"/>
      <c r="AAX58" s="687"/>
      <c r="AAY58" s="687"/>
      <c r="AAZ58" s="687"/>
      <c r="ABA58" s="687"/>
      <c r="ABB58" s="687"/>
      <c r="ABC58" s="687"/>
      <c r="ABD58" s="687"/>
      <c r="ABE58" s="687"/>
      <c r="ABF58" s="687"/>
      <c r="ABG58" s="687"/>
      <c r="ABH58" s="687"/>
      <c r="ABI58" s="687"/>
      <c r="ABJ58" s="687"/>
      <c r="ABK58" s="687"/>
      <c r="ABL58" s="687"/>
      <c r="ABM58" s="687"/>
      <c r="ABN58" s="687"/>
      <c r="ABO58" s="687"/>
      <c r="ABP58" s="687"/>
      <c r="ABQ58" s="687"/>
      <c r="ABR58" s="687"/>
      <c r="ABS58" s="687"/>
      <c r="ABT58" s="687"/>
      <c r="ABU58" s="687"/>
      <c r="ABV58" s="687"/>
      <c r="ABW58" s="687"/>
      <c r="ABX58" s="687"/>
      <c r="ABY58" s="687"/>
      <c r="ABZ58" s="687"/>
      <c r="ACA58" s="687"/>
      <c r="ACB58" s="687"/>
      <c r="ACC58" s="687"/>
      <c r="ACD58" s="687"/>
      <c r="ACE58" s="687"/>
      <c r="ACF58" s="687"/>
      <c r="ACG58" s="687"/>
      <c r="ACH58" s="687"/>
      <c r="ACI58" s="687"/>
      <c r="ACJ58" s="687"/>
      <c r="ACK58" s="687"/>
      <c r="ACL58" s="687"/>
      <c r="ACM58" s="687"/>
      <c r="ACN58" s="687"/>
      <c r="ACO58" s="687"/>
      <c r="ACP58" s="687"/>
      <c r="ACQ58" s="687"/>
      <c r="ACR58" s="687"/>
      <c r="ACS58" s="687"/>
      <c r="ACT58" s="687"/>
      <c r="ACU58" s="687"/>
      <c r="ACV58" s="687"/>
      <c r="ACW58" s="687"/>
      <c r="ACX58" s="687"/>
      <c r="ACY58" s="687"/>
      <c r="ACZ58" s="687"/>
      <c r="ADA58" s="687"/>
      <c r="ADB58" s="687"/>
      <c r="ADC58" s="687"/>
      <c r="ADD58" s="687"/>
      <c r="ADE58" s="687"/>
      <c r="ADF58" s="687"/>
      <c r="ADG58" s="687"/>
      <c r="ADH58" s="687"/>
      <c r="ADI58" s="687"/>
      <c r="ADJ58" s="687"/>
      <c r="ADK58" s="687"/>
      <c r="ADL58" s="687"/>
      <c r="ADM58" s="687"/>
      <c r="ADN58" s="687"/>
      <c r="ADO58" s="687"/>
      <c r="ADP58" s="687"/>
      <c r="ADQ58" s="687"/>
      <c r="ADR58" s="687"/>
      <c r="ADS58" s="687"/>
      <c r="ADT58" s="687"/>
      <c r="ADU58" s="687"/>
      <c r="ADV58" s="687"/>
      <c r="ADW58" s="687"/>
      <c r="ADX58" s="687"/>
      <c r="ADY58" s="687"/>
      <c r="ADZ58" s="687"/>
      <c r="AEA58" s="687"/>
      <c r="AEB58" s="687"/>
      <c r="AEC58" s="687"/>
      <c r="AED58" s="687"/>
      <c r="AEE58" s="687"/>
      <c r="AEF58" s="687"/>
      <c r="AEG58" s="687"/>
      <c r="AEH58" s="687"/>
      <c r="AEI58" s="687"/>
      <c r="AEJ58" s="687"/>
      <c r="AEK58" s="687"/>
      <c r="AEL58" s="687"/>
      <c r="AEM58" s="687"/>
      <c r="AEN58" s="687"/>
      <c r="AEO58" s="687"/>
      <c r="AEP58" s="687"/>
      <c r="AEQ58" s="687"/>
      <c r="AER58" s="687"/>
      <c r="AES58" s="687"/>
      <c r="AET58" s="687"/>
      <c r="AEU58" s="687"/>
      <c r="AEV58" s="687"/>
      <c r="AEW58" s="687"/>
      <c r="AEX58" s="687"/>
      <c r="AEY58" s="687"/>
      <c r="AEZ58" s="687"/>
      <c r="AFA58" s="687"/>
      <c r="AFB58" s="687"/>
      <c r="AFC58" s="687"/>
      <c r="AFD58" s="687"/>
      <c r="AFE58" s="687"/>
      <c r="AFF58" s="687"/>
      <c r="AFG58" s="687"/>
      <c r="AFH58" s="687"/>
      <c r="AFI58" s="687"/>
      <c r="AFJ58" s="687"/>
      <c r="AFK58" s="687"/>
      <c r="AFL58" s="687"/>
      <c r="AFM58" s="687"/>
      <c r="AFN58" s="687"/>
      <c r="AFO58" s="687"/>
      <c r="AFP58" s="687"/>
      <c r="AFQ58" s="687"/>
      <c r="AFR58" s="687"/>
      <c r="AFS58" s="687"/>
      <c r="AFT58" s="687"/>
      <c r="AFU58" s="687"/>
      <c r="AFV58" s="687"/>
      <c r="AFW58" s="687"/>
      <c r="AFX58" s="687"/>
      <c r="AFY58" s="687"/>
      <c r="AFZ58" s="687"/>
      <c r="AGA58" s="687"/>
      <c r="AGB58" s="687"/>
      <c r="AGC58" s="687"/>
      <c r="AGD58" s="687"/>
      <c r="AGE58" s="687"/>
      <c r="AGF58" s="687"/>
      <c r="AGG58" s="687"/>
      <c r="AGH58" s="687"/>
      <c r="AGI58" s="687"/>
      <c r="AGJ58" s="687"/>
      <c r="AGK58" s="687"/>
      <c r="AGL58" s="687"/>
      <c r="AGM58" s="687"/>
      <c r="AGN58" s="687"/>
      <c r="AGO58" s="687"/>
      <c r="AGP58" s="687"/>
      <c r="AGQ58" s="687"/>
      <c r="AGR58" s="687"/>
      <c r="AGS58" s="687"/>
      <c r="AGT58" s="687"/>
      <c r="AGU58" s="687"/>
      <c r="AGV58" s="687"/>
      <c r="AGW58" s="687"/>
      <c r="AGX58" s="687"/>
      <c r="AGY58" s="687"/>
      <c r="AGZ58" s="687"/>
      <c r="AHA58" s="687"/>
      <c r="AHB58" s="687"/>
      <c r="AHC58" s="687"/>
      <c r="AHD58" s="687"/>
      <c r="AHE58" s="687"/>
      <c r="AHF58" s="687"/>
      <c r="AHG58" s="687"/>
      <c r="AHH58" s="687"/>
      <c r="AHI58" s="687"/>
      <c r="AHJ58" s="687"/>
      <c r="AHK58" s="687"/>
      <c r="AHL58" s="687"/>
      <c r="AHM58" s="687"/>
      <c r="AHN58" s="687"/>
      <c r="AHO58" s="687"/>
      <c r="AHP58" s="687"/>
      <c r="AHQ58" s="687"/>
      <c r="AHR58" s="687"/>
      <c r="AHS58" s="687"/>
      <c r="AHT58" s="687"/>
      <c r="AHU58" s="687"/>
      <c r="AHV58" s="687"/>
      <c r="AHW58" s="687"/>
      <c r="AHX58" s="687"/>
      <c r="AHY58" s="687"/>
      <c r="AHZ58" s="687"/>
      <c r="AIA58" s="687"/>
      <c r="AIB58" s="687"/>
      <c r="AIC58" s="687"/>
      <c r="AID58" s="687"/>
      <c r="AIE58" s="687"/>
      <c r="AIF58" s="687"/>
      <c r="AIG58" s="687"/>
      <c r="AIH58" s="687"/>
      <c r="AII58" s="687"/>
      <c r="AIJ58" s="687"/>
      <c r="AIK58" s="687"/>
      <c r="AIL58" s="687"/>
      <c r="AIM58" s="687"/>
      <c r="AIN58" s="687"/>
      <c r="AIO58" s="687"/>
      <c r="AIP58" s="687"/>
      <c r="AIQ58" s="687"/>
      <c r="AIR58" s="687"/>
      <c r="AIS58" s="687"/>
      <c r="AIT58" s="687"/>
      <c r="AIU58" s="687"/>
      <c r="AIV58" s="687"/>
      <c r="AIW58" s="687"/>
      <c r="AIX58" s="687"/>
      <c r="AIY58" s="687"/>
      <c r="AIZ58" s="687"/>
      <c r="AJA58" s="687"/>
      <c r="AJB58" s="687"/>
      <c r="AJC58" s="687"/>
      <c r="AJD58" s="687"/>
      <c r="AJE58" s="687"/>
      <c r="AJF58" s="687"/>
      <c r="AJG58" s="687"/>
      <c r="AJH58" s="687"/>
      <c r="AJI58" s="687"/>
      <c r="AJJ58" s="687"/>
      <c r="AJK58" s="687"/>
      <c r="AJL58" s="687"/>
      <c r="AJM58" s="687"/>
      <c r="AJN58" s="687"/>
      <c r="AJO58" s="687"/>
      <c r="AJP58" s="687"/>
      <c r="AJQ58" s="687"/>
      <c r="AJR58" s="687"/>
      <c r="AJS58" s="687"/>
      <c r="AJT58" s="687"/>
      <c r="AJU58" s="687"/>
      <c r="AJV58" s="687"/>
      <c r="AJW58" s="687"/>
      <c r="AJX58" s="687"/>
      <c r="AJY58" s="687"/>
      <c r="AJZ58" s="687"/>
      <c r="AKA58" s="687"/>
      <c r="AKB58" s="687"/>
      <c r="AKC58" s="687"/>
      <c r="AKD58" s="687"/>
      <c r="AKE58" s="687"/>
      <c r="AKF58" s="687"/>
      <c r="AKG58" s="687"/>
      <c r="AKH58" s="687"/>
      <c r="AKI58" s="687"/>
      <c r="AKJ58" s="687"/>
      <c r="AKK58" s="687"/>
      <c r="AKL58" s="687"/>
      <c r="AKM58" s="687"/>
      <c r="AKN58" s="687"/>
      <c r="AKO58" s="687"/>
      <c r="AKP58" s="687"/>
      <c r="AKQ58" s="687"/>
      <c r="AKR58" s="687"/>
      <c r="AKS58" s="687"/>
      <c r="AKT58" s="687"/>
      <c r="AKU58" s="687"/>
      <c r="AKV58" s="687"/>
      <c r="AKW58" s="687"/>
      <c r="AKX58" s="687"/>
      <c r="AKY58" s="687"/>
      <c r="AKZ58" s="687"/>
      <c r="ALA58" s="687"/>
      <c r="ALB58" s="687"/>
      <c r="ALC58" s="687"/>
      <c r="ALD58" s="687"/>
      <c r="ALE58" s="687"/>
      <c r="ALF58" s="687"/>
      <c r="ALG58" s="687"/>
      <c r="ALH58" s="687"/>
      <c r="ALI58" s="687"/>
      <c r="ALJ58" s="687"/>
      <c r="ALK58" s="687"/>
      <c r="ALL58" s="687"/>
      <c r="ALM58" s="687"/>
      <c r="ALN58" s="687"/>
      <c r="ALO58" s="687"/>
      <c r="ALP58" s="687"/>
      <c r="ALQ58" s="687"/>
      <c r="ALR58" s="687"/>
      <c r="ALS58" s="687"/>
      <c r="ALT58" s="687"/>
      <c r="ALU58" s="687"/>
      <c r="ALV58" s="687"/>
      <c r="ALW58" s="687"/>
      <c r="ALX58" s="687"/>
      <c r="ALY58" s="687"/>
      <c r="ALZ58" s="687"/>
      <c r="AMA58" s="687"/>
      <c r="AMB58" s="687"/>
      <c r="AMC58" s="687"/>
      <c r="AMD58" s="687"/>
      <c r="AME58" s="687"/>
      <c r="AMF58" s="687"/>
      <c r="AMG58" s="687"/>
      <c r="AMH58" s="687"/>
      <c r="AMI58" s="687"/>
      <c r="AMJ58" s="687"/>
      <c r="AMK58" s="687"/>
      <c r="AML58" s="687"/>
      <c r="AMM58" s="687"/>
      <c r="AMN58" s="687"/>
      <c r="AMO58" s="687"/>
      <c r="AMP58" s="687"/>
      <c r="AMQ58" s="687"/>
      <c r="AMR58" s="687"/>
      <c r="AMS58" s="687"/>
      <c r="AMT58" s="687"/>
      <c r="AMU58" s="687"/>
      <c r="AMV58" s="687"/>
      <c r="AMW58" s="687"/>
      <c r="AMX58" s="687"/>
      <c r="AMY58" s="687"/>
      <c r="AMZ58" s="687"/>
      <c r="ANA58" s="687"/>
      <c r="ANB58" s="687"/>
      <c r="ANC58" s="687"/>
      <c r="AND58" s="687"/>
      <c r="ANE58" s="687"/>
      <c r="ANF58" s="687"/>
      <c r="ANG58" s="687"/>
      <c r="ANH58" s="687"/>
      <c r="ANI58" s="687"/>
      <c r="ANJ58" s="687"/>
      <c r="ANK58" s="687"/>
      <c r="ANL58" s="687"/>
      <c r="ANM58" s="687"/>
      <c r="ANN58" s="687"/>
      <c r="ANO58" s="687"/>
      <c r="ANP58" s="687"/>
      <c r="ANQ58" s="687"/>
      <c r="ANR58" s="687"/>
      <c r="ANS58" s="687"/>
      <c r="ANT58" s="687"/>
      <c r="ANU58" s="687"/>
      <c r="ANV58" s="687"/>
      <c r="ANW58" s="687"/>
      <c r="ANX58" s="687"/>
      <c r="ANY58" s="687"/>
      <c r="ANZ58" s="687"/>
      <c r="AOA58" s="687"/>
      <c r="AOB58" s="687"/>
      <c r="AOC58" s="687"/>
      <c r="AOD58" s="687"/>
      <c r="AOE58" s="687"/>
      <c r="AOF58" s="687"/>
      <c r="AOG58" s="687"/>
      <c r="AOH58" s="687"/>
      <c r="AOI58" s="687"/>
      <c r="AOJ58" s="687"/>
      <c r="AOK58" s="687"/>
      <c r="AOL58" s="687"/>
      <c r="AOM58" s="687"/>
      <c r="AON58" s="687"/>
      <c r="AOO58" s="687"/>
      <c r="AOP58" s="687"/>
      <c r="AOQ58" s="687"/>
      <c r="AOR58" s="687"/>
      <c r="AOS58" s="687"/>
      <c r="AOT58" s="687"/>
      <c r="AOU58" s="687"/>
      <c r="AOV58" s="687"/>
      <c r="AOW58" s="687"/>
      <c r="AOX58" s="687"/>
      <c r="AOY58" s="687"/>
      <c r="AOZ58" s="687"/>
      <c r="APA58" s="687"/>
      <c r="APB58" s="687"/>
      <c r="APC58" s="687"/>
      <c r="APD58" s="687"/>
      <c r="APE58" s="687"/>
      <c r="APF58" s="687"/>
      <c r="APG58" s="687"/>
      <c r="APH58" s="687"/>
      <c r="API58" s="687"/>
      <c r="APJ58" s="687"/>
      <c r="APK58" s="687"/>
      <c r="APL58" s="687"/>
      <c r="APM58" s="687"/>
      <c r="APN58" s="687"/>
      <c r="APO58" s="687"/>
      <c r="APP58" s="687"/>
      <c r="APQ58" s="687"/>
      <c r="APR58" s="687"/>
      <c r="APS58" s="687"/>
      <c r="APT58" s="687"/>
      <c r="APU58" s="687"/>
      <c r="APV58" s="687"/>
      <c r="APW58" s="687"/>
      <c r="APX58" s="687"/>
      <c r="APY58" s="687"/>
      <c r="APZ58" s="687"/>
      <c r="AQA58" s="687"/>
      <c r="AQB58" s="687"/>
      <c r="AQC58" s="687"/>
      <c r="AQD58" s="687"/>
      <c r="AQE58" s="687"/>
      <c r="AQF58" s="687"/>
      <c r="AQG58" s="687"/>
      <c r="AQH58" s="687"/>
      <c r="AQI58" s="687"/>
      <c r="AQJ58" s="687"/>
      <c r="AQK58" s="687"/>
      <c r="AQL58" s="687"/>
      <c r="AQM58" s="687"/>
      <c r="AQN58" s="687"/>
      <c r="AQO58" s="687"/>
      <c r="AQP58" s="687"/>
      <c r="AQQ58" s="687"/>
      <c r="AQR58" s="687"/>
      <c r="AQS58" s="687"/>
      <c r="AQT58" s="687"/>
      <c r="AQU58" s="687"/>
      <c r="AQV58" s="687"/>
      <c r="AQW58" s="687"/>
      <c r="AQX58" s="687"/>
      <c r="AQY58" s="687"/>
      <c r="AQZ58" s="687"/>
      <c r="ARA58" s="687"/>
      <c r="ARB58" s="687"/>
      <c r="ARC58" s="687"/>
      <c r="ARD58" s="687"/>
      <c r="ARE58" s="687"/>
      <c r="ARF58" s="687"/>
      <c r="ARG58" s="687"/>
      <c r="ARH58" s="687"/>
      <c r="ARI58" s="687"/>
      <c r="ARJ58" s="687"/>
      <c r="ARK58" s="687"/>
      <c r="ARL58" s="687"/>
      <c r="ARM58" s="687"/>
      <c r="ARN58" s="687"/>
      <c r="ARO58" s="687"/>
      <c r="ARP58" s="687"/>
      <c r="ARQ58" s="687"/>
      <c r="ARR58" s="687"/>
      <c r="ARS58" s="687"/>
      <c r="ART58" s="687"/>
      <c r="ARU58" s="687"/>
      <c r="ARV58" s="687"/>
      <c r="ARW58" s="687"/>
      <c r="ARX58" s="687"/>
      <c r="ARY58" s="687"/>
      <c r="ARZ58" s="687"/>
      <c r="ASA58" s="687"/>
      <c r="ASB58" s="687"/>
      <c r="ASC58" s="687"/>
      <c r="ASD58" s="687"/>
      <c r="ASE58" s="687"/>
      <c r="ASF58" s="687"/>
      <c r="ASG58" s="687"/>
      <c r="ASH58" s="687"/>
      <c r="ASI58" s="687"/>
      <c r="ASJ58" s="687"/>
      <c r="ASK58" s="687"/>
      <c r="ASL58" s="687"/>
      <c r="ASM58" s="687"/>
      <c r="ASN58" s="687"/>
      <c r="ASO58" s="687"/>
      <c r="ASP58" s="687"/>
      <c r="ASQ58" s="687"/>
      <c r="ASR58" s="687"/>
      <c r="ASS58" s="687"/>
      <c r="AST58" s="687"/>
      <c r="ASU58" s="687"/>
      <c r="ASV58" s="687"/>
      <c r="ASW58" s="687"/>
      <c r="ASX58" s="687"/>
      <c r="ASY58" s="687"/>
      <c r="ASZ58" s="687"/>
      <c r="ATA58" s="687"/>
      <c r="ATB58" s="687"/>
      <c r="ATC58" s="687"/>
      <c r="ATD58" s="687"/>
      <c r="ATE58" s="687"/>
      <c r="ATF58" s="687"/>
      <c r="ATG58" s="687"/>
      <c r="ATH58" s="687"/>
      <c r="ATI58" s="687"/>
      <c r="ATJ58" s="687"/>
      <c r="ATK58" s="687"/>
      <c r="ATL58" s="687"/>
      <c r="ATM58" s="687"/>
      <c r="ATN58" s="687"/>
      <c r="ATO58" s="687"/>
      <c r="ATP58" s="687"/>
      <c r="ATQ58" s="687"/>
      <c r="ATR58" s="687"/>
      <c r="ATS58" s="687"/>
      <c r="ATT58" s="687"/>
      <c r="ATU58" s="687"/>
      <c r="ATV58" s="687"/>
      <c r="ATW58" s="687"/>
      <c r="ATX58" s="687"/>
      <c r="ATY58" s="687"/>
      <c r="ATZ58" s="687"/>
      <c r="AUA58" s="687"/>
      <c r="AUB58" s="687"/>
      <c r="AUC58" s="687"/>
      <c r="AUD58" s="687"/>
      <c r="AUE58" s="687"/>
      <c r="AUF58" s="687"/>
      <c r="AUG58" s="687"/>
      <c r="AUH58" s="687"/>
      <c r="AUI58" s="687"/>
      <c r="AUJ58" s="687"/>
      <c r="AUK58" s="687"/>
      <c r="AUL58" s="687"/>
      <c r="AUM58" s="687"/>
      <c r="AUN58" s="687"/>
      <c r="AUO58" s="687"/>
      <c r="AUP58" s="687"/>
      <c r="AUQ58" s="687"/>
      <c r="AUR58" s="687"/>
      <c r="AUS58" s="687"/>
      <c r="AUT58" s="687"/>
      <c r="AUU58" s="687"/>
      <c r="AUV58" s="687"/>
      <c r="AUW58" s="687"/>
      <c r="AUX58" s="687"/>
      <c r="AUY58" s="687"/>
      <c r="AUZ58" s="687"/>
      <c r="AVA58" s="687"/>
      <c r="AVB58" s="687"/>
      <c r="AVC58" s="687"/>
      <c r="AVD58" s="687"/>
      <c r="AVE58" s="687"/>
      <c r="AVF58" s="687"/>
      <c r="AVG58" s="687"/>
      <c r="AVH58" s="687"/>
      <c r="AVI58" s="687"/>
      <c r="AVJ58" s="687"/>
      <c r="AVK58" s="687"/>
      <c r="AVL58" s="687"/>
      <c r="AVM58" s="687"/>
      <c r="AVN58" s="687"/>
      <c r="AVO58" s="687"/>
      <c r="AVP58" s="687"/>
      <c r="AVQ58" s="687"/>
      <c r="AVR58" s="687"/>
      <c r="AVS58" s="687"/>
      <c r="AVT58" s="687"/>
      <c r="AVU58" s="687"/>
      <c r="AVV58" s="687"/>
      <c r="AVW58" s="687"/>
      <c r="AVX58" s="687"/>
      <c r="AVY58" s="687"/>
      <c r="AVZ58" s="687"/>
      <c r="AWA58" s="687"/>
      <c r="AWB58" s="687"/>
      <c r="AWC58" s="687"/>
      <c r="AWD58" s="687"/>
      <c r="AWE58" s="687"/>
      <c r="AWF58" s="687"/>
      <c r="AWG58" s="687"/>
      <c r="AWH58" s="687"/>
      <c r="AWI58" s="687"/>
      <c r="AWJ58" s="687"/>
      <c r="AWK58" s="687"/>
      <c r="AWL58" s="687"/>
      <c r="AWM58" s="687"/>
      <c r="AWN58" s="687"/>
      <c r="AWO58" s="687"/>
      <c r="AWP58" s="687"/>
      <c r="AWQ58" s="687"/>
      <c r="AWR58" s="687"/>
      <c r="AWS58" s="687"/>
      <c r="AWT58" s="687"/>
      <c r="AWU58" s="687"/>
      <c r="AWV58" s="687"/>
      <c r="AWW58" s="687"/>
      <c r="AWX58" s="687"/>
      <c r="AWY58" s="687"/>
      <c r="AWZ58" s="687"/>
      <c r="AXA58" s="687"/>
      <c r="AXB58" s="687"/>
      <c r="AXC58" s="687"/>
      <c r="AXD58" s="687"/>
      <c r="AXE58" s="687"/>
      <c r="AXF58" s="687"/>
      <c r="AXG58" s="687"/>
      <c r="AXH58" s="687"/>
      <c r="AXI58" s="687"/>
      <c r="AXJ58" s="687"/>
      <c r="AXK58" s="687"/>
      <c r="AXL58" s="687"/>
      <c r="AXM58" s="687"/>
      <c r="AXN58" s="687"/>
      <c r="AXO58" s="687"/>
      <c r="AXP58" s="687"/>
      <c r="AXQ58" s="687"/>
      <c r="AXR58" s="687"/>
      <c r="AXS58" s="687"/>
      <c r="AXT58" s="687"/>
      <c r="AXU58" s="687"/>
      <c r="AXV58" s="687"/>
      <c r="AXW58" s="687"/>
      <c r="AXX58" s="687"/>
      <c r="AXY58" s="687"/>
      <c r="AXZ58" s="687"/>
      <c r="AYA58" s="687"/>
      <c r="AYB58" s="687"/>
      <c r="AYC58" s="687"/>
      <c r="AYD58" s="687"/>
      <c r="AYE58" s="687"/>
      <c r="AYF58" s="687"/>
      <c r="AYG58" s="687"/>
      <c r="AYH58" s="687"/>
      <c r="AYI58" s="687"/>
      <c r="AYJ58" s="687"/>
      <c r="AYK58" s="687"/>
      <c r="AYL58" s="687"/>
      <c r="AYM58" s="687"/>
      <c r="AYN58" s="687"/>
      <c r="AYO58" s="687"/>
      <c r="AYP58" s="687"/>
      <c r="AYQ58" s="687"/>
      <c r="AYR58" s="687"/>
      <c r="AYS58" s="687"/>
      <c r="AYT58" s="687"/>
      <c r="AYU58" s="687"/>
      <c r="AYV58" s="687"/>
      <c r="AYW58" s="687"/>
      <c r="AYX58" s="687"/>
      <c r="AYY58" s="687"/>
      <c r="AYZ58" s="687"/>
      <c r="AZA58" s="687"/>
      <c r="AZB58" s="687"/>
      <c r="AZC58" s="687"/>
      <c r="AZD58" s="687"/>
      <c r="AZE58" s="687"/>
      <c r="AZF58" s="687"/>
      <c r="AZG58" s="687"/>
      <c r="AZH58" s="687"/>
      <c r="AZI58" s="687"/>
      <c r="AZJ58" s="687"/>
      <c r="AZK58" s="687"/>
      <c r="AZL58" s="687"/>
      <c r="AZM58" s="687"/>
      <c r="AZN58" s="687"/>
      <c r="AZO58" s="687"/>
      <c r="AZP58" s="687"/>
      <c r="AZQ58" s="687"/>
      <c r="AZR58" s="687"/>
      <c r="AZS58" s="687"/>
      <c r="AZT58" s="687"/>
      <c r="AZU58" s="687"/>
      <c r="AZV58" s="687"/>
      <c r="AZW58" s="687"/>
      <c r="AZX58" s="687"/>
      <c r="AZY58" s="687"/>
      <c r="AZZ58" s="687"/>
      <c r="BAA58" s="687"/>
      <c r="BAB58" s="687"/>
      <c r="BAC58" s="687"/>
      <c r="BAD58" s="687"/>
      <c r="BAE58" s="687"/>
      <c r="BAF58" s="687"/>
      <c r="BAG58" s="687"/>
      <c r="BAH58" s="687"/>
      <c r="BAI58" s="687"/>
      <c r="BAJ58" s="687"/>
      <c r="BAK58" s="687"/>
      <c r="BAL58" s="687"/>
      <c r="BAM58" s="687"/>
      <c r="BAN58" s="687"/>
      <c r="BAO58" s="687"/>
      <c r="BAP58" s="687"/>
      <c r="BAQ58" s="687"/>
      <c r="BAR58" s="687"/>
      <c r="BAS58" s="687"/>
      <c r="BAT58" s="687"/>
      <c r="BAU58" s="687"/>
      <c r="BAV58" s="687"/>
      <c r="BAW58" s="687"/>
      <c r="BAX58" s="687"/>
      <c r="BAY58" s="687"/>
      <c r="BAZ58" s="687"/>
      <c r="BBA58" s="687"/>
      <c r="BBB58" s="687"/>
      <c r="BBC58" s="687"/>
      <c r="BBD58" s="687"/>
      <c r="BBE58" s="687"/>
      <c r="BBF58" s="687"/>
      <c r="BBG58" s="687"/>
      <c r="BBH58" s="687"/>
      <c r="BBI58" s="687"/>
      <c r="BBJ58" s="687"/>
      <c r="BBK58" s="687"/>
      <c r="BBL58" s="687"/>
      <c r="BBM58" s="687"/>
      <c r="BBN58" s="687"/>
      <c r="BBO58" s="687"/>
      <c r="BBP58" s="687"/>
      <c r="BBQ58" s="687"/>
      <c r="BBR58" s="687"/>
      <c r="BBS58" s="687"/>
      <c r="BBT58" s="687"/>
      <c r="BBU58" s="687"/>
      <c r="BBV58" s="687"/>
      <c r="BBW58" s="687"/>
      <c r="BBX58" s="687"/>
      <c r="BBY58" s="687"/>
      <c r="BBZ58" s="687"/>
      <c r="BCA58" s="687"/>
      <c r="BCB58" s="687"/>
      <c r="BCC58" s="687"/>
      <c r="BCD58" s="687"/>
      <c r="BCE58" s="687"/>
      <c r="BCF58" s="687"/>
      <c r="BCG58" s="687"/>
      <c r="BCH58" s="687"/>
      <c r="BCI58" s="687"/>
      <c r="BCJ58" s="687"/>
      <c r="BCK58" s="687"/>
      <c r="BCL58" s="687"/>
      <c r="BCM58" s="687"/>
      <c r="BCN58" s="687"/>
      <c r="BCO58" s="687"/>
      <c r="BCP58" s="687"/>
      <c r="BCQ58" s="687"/>
      <c r="BCR58" s="687"/>
      <c r="BCS58" s="687"/>
      <c r="BCT58" s="687"/>
      <c r="BCU58" s="687"/>
      <c r="BCV58" s="687"/>
      <c r="BCW58" s="687"/>
      <c r="BCX58" s="687"/>
      <c r="BCY58" s="687"/>
      <c r="BCZ58" s="687"/>
      <c r="BDA58" s="687"/>
      <c r="BDB58" s="687"/>
      <c r="BDC58" s="687"/>
      <c r="BDD58" s="687"/>
      <c r="BDE58" s="687"/>
      <c r="BDF58" s="687"/>
      <c r="BDG58" s="687"/>
      <c r="BDH58" s="687"/>
      <c r="BDI58" s="687"/>
      <c r="BDJ58" s="687"/>
      <c r="BDK58" s="687"/>
      <c r="BDL58" s="687"/>
      <c r="BDM58" s="687"/>
      <c r="BDN58" s="687"/>
      <c r="BDO58" s="687"/>
      <c r="BDP58" s="687"/>
      <c r="BDQ58" s="687"/>
      <c r="BDR58" s="687"/>
      <c r="BDS58" s="687"/>
      <c r="BDT58" s="687"/>
      <c r="BDU58" s="687"/>
      <c r="BDV58" s="687"/>
      <c r="BDW58" s="687"/>
      <c r="BDX58" s="687"/>
      <c r="BDY58" s="687"/>
      <c r="BDZ58" s="687"/>
      <c r="BEA58" s="687"/>
      <c r="BEB58" s="687"/>
      <c r="BEC58" s="687"/>
      <c r="BED58" s="687"/>
      <c r="BEE58" s="687"/>
      <c r="BEF58" s="687"/>
      <c r="BEG58" s="687"/>
      <c r="BEH58" s="687"/>
      <c r="BEI58" s="687"/>
      <c r="BEJ58" s="687"/>
      <c r="BEK58" s="687"/>
      <c r="BEL58" s="687"/>
      <c r="BEM58" s="687"/>
      <c r="BEN58" s="687"/>
      <c r="BEO58" s="687"/>
      <c r="BEP58" s="687"/>
      <c r="BEQ58" s="687"/>
      <c r="BER58" s="687"/>
      <c r="BES58" s="687"/>
      <c r="BET58" s="687"/>
      <c r="BEU58" s="687"/>
      <c r="BEV58" s="687"/>
      <c r="BEW58" s="687"/>
      <c r="BEX58" s="687"/>
      <c r="BEY58" s="687"/>
      <c r="BEZ58" s="687"/>
      <c r="BFA58" s="687"/>
      <c r="BFB58" s="687"/>
      <c r="BFC58" s="687"/>
      <c r="BFD58" s="687"/>
      <c r="BFE58" s="687"/>
      <c r="BFF58" s="687"/>
      <c r="BFG58" s="687"/>
      <c r="BFH58" s="687"/>
      <c r="BFI58" s="687"/>
      <c r="BFJ58" s="687"/>
      <c r="BFK58" s="687"/>
      <c r="BFL58" s="687"/>
      <c r="BFM58" s="687"/>
      <c r="BFN58" s="687"/>
      <c r="BFO58" s="687"/>
      <c r="BFP58" s="687"/>
      <c r="BFQ58" s="687"/>
      <c r="BFR58" s="687"/>
      <c r="BFS58" s="687"/>
      <c r="BFT58" s="687"/>
      <c r="BFU58" s="687"/>
      <c r="BFV58" s="687"/>
      <c r="BFW58" s="687"/>
      <c r="BFX58" s="687"/>
      <c r="BFY58" s="687"/>
      <c r="BFZ58" s="687"/>
      <c r="BGA58" s="687"/>
      <c r="BGB58" s="687"/>
      <c r="BGC58" s="687"/>
      <c r="BGD58" s="687"/>
      <c r="BGE58" s="687"/>
      <c r="BGF58" s="687"/>
      <c r="BGG58" s="687"/>
      <c r="BGH58" s="687"/>
      <c r="BGI58" s="687"/>
      <c r="BGJ58" s="687"/>
      <c r="BGK58" s="687"/>
      <c r="BGL58" s="687"/>
      <c r="BGM58" s="687"/>
      <c r="BGN58" s="687"/>
      <c r="BGO58" s="687"/>
      <c r="BGP58" s="687"/>
      <c r="BGQ58" s="687"/>
      <c r="BGR58" s="687"/>
      <c r="BGS58" s="687"/>
      <c r="BGT58" s="687"/>
      <c r="BGU58" s="687"/>
      <c r="BGV58" s="687"/>
      <c r="BGW58" s="687"/>
      <c r="BGX58" s="687"/>
      <c r="BGY58" s="687"/>
      <c r="BGZ58" s="687"/>
      <c r="BHA58" s="687"/>
      <c r="BHB58" s="687"/>
      <c r="BHC58" s="687"/>
      <c r="BHD58" s="687"/>
      <c r="BHE58" s="687"/>
      <c r="BHF58" s="687"/>
      <c r="BHG58" s="687"/>
      <c r="BHH58" s="687"/>
      <c r="BHI58" s="687"/>
      <c r="BHJ58" s="687"/>
      <c r="BHK58" s="687"/>
      <c r="BHL58" s="687"/>
      <c r="BHM58" s="687"/>
      <c r="BHN58" s="687"/>
      <c r="BHO58" s="687"/>
      <c r="BHP58" s="687"/>
      <c r="BHQ58" s="687"/>
      <c r="BHR58" s="687"/>
      <c r="BHS58" s="687"/>
      <c r="BHT58" s="687"/>
      <c r="BHU58" s="687"/>
      <c r="BHV58" s="687"/>
      <c r="BHW58" s="687"/>
      <c r="BHX58" s="687"/>
      <c r="BHY58" s="687"/>
      <c r="BHZ58" s="687"/>
      <c r="BIA58" s="687"/>
      <c r="BIB58" s="687"/>
      <c r="BIC58" s="687"/>
      <c r="BID58" s="687"/>
      <c r="BIE58" s="687"/>
      <c r="BIF58" s="687"/>
      <c r="BIG58" s="687"/>
      <c r="BIH58" s="687"/>
      <c r="BII58" s="687"/>
      <c r="BIJ58" s="687"/>
      <c r="BIK58" s="687"/>
      <c r="BIL58" s="687"/>
      <c r="BIM58" s="687"/>
      <c r="BIN58" s="687"/>
      <c r="BIO58" s="687"/>
      <c r="BIP58" s="687"/>
      <c r="BIQ58" s="687"/>
      <c r="BIR58" s="687"/>
      <c r="BIS58" s="687"/>
      <c r="BIT58" s="687"/>
      <c r="BIU58" s="687"/>
      <c r="BIV58" s="687"/>
      <c r="BIW58" s="687"/>
      <c r="BIX58" s="687"/>
      <c r="BIY58" s="687"/>
      <c r="BIZ58" s="687"/>
      <c r="BJA58" s="687"/>
      <c r="BJB58" s="687"/>
      <c r="BJC58" s="687"/>
      <c r="BJD58" s="687"/>
      <c r="BJE58" s="687"/>
      <c r="BJF58" s="687"/>
      <c r="BJG58" s="687"/>
      <c r="BJH58" s="687"/>
      <c r="BJI58" s="687"/>
      <c r="BJJ58" s="687"/>
      <c r="BJK58" s="687"/>
      <c r="BJL58" s="687"/>
      <c r="BJM58" s="687"/>
      <c r="BJN58" s="687"/>
      <c r="BJO58" s="687"/>
      <c r="BJP58" s="687"/>
      <c r="BJQ58" s="687"/>
      <c r="BJR58" s="687"/>
      <c r="BJS58" s="687"/>
      <c r="BJT58" s="687"/>
      <c r="BJU58" s="687"/>
      <c r="BJV58" s="687"/>
      <c r="BJW58" s="687"/>
      <c r="BJX58" s="687"/>
      <c r="BJY58" s="687"/>
      <c r="BJZ58" s="687"/>
      <c r="BKA58" s="687"/>
      <c r="BKB58" s="687"/>
      <c r="BKC58" s="687"/>
      <c r="BKD58" s="687"/>
      <c r="BKE58" s="687"/>
      <c r="BKF58" s="687"/>
      <c r="BKG58" s="687"/>
      <c r="BKH58" s="687"/>
      <c r="BKI58" s="687"/>
      <c r="BKJ58" s="687"/>
      <c r="BKK58" s="687"/>
      <c r="BKL58" s="687"/>
      <c r="BKM58" s="687"/>
      <c r="BKN58" s="687"/>
      <c r="BKO58" s="687"/>
      <c r="BKP58" s="687"/>
      <c r="BKQ58" s="687"/>
      <c r="BKR58" s="687"/>
      <c r="BKS58" s="687"/>
      <c r="BKT58" s="687"/>
      <c r="BKU58" s="687"/>
      <c r="BKV58" s="687"/>
      <c r="BKW58" s="687"/>
      <c r="BKX58" s="687"/>
      <c r="BKY58" s="687"/>
      <c r="BKZ58" s="687"/>
      <c r="BLA58" s="687"/>
      <c r="BLB58" s="687"/>
      <c r="BLC58" s="687"/>
      <c r="BLD58" s="687"/>
      <c r="BLE58" s="687"/>
      <c r="BLF58" s="687"/>
      <c r="BLG58" s="687"/>
      <c r="BLH58" s="687"/>
      <c r="BLI58" s="687"/>
      <c r="BLJ58" s="687"/>
      <c r="BLK58" s="687"/>
      <c r="BLL58" s="687"/>
      <c r="BLM58" s="687"/>
      <c r="BLN58" s="687"/>
      <c r="BLO58" s="687"/>
      <c r="BLP58" s="687"/>
      <c r="BLQ58" s="687"/>
      <c r="BLR58" s="687"/>
      <c r="BLS58" s="687"/>
      <c r="BLT58" s="687"/>
      <c r="BLU58" s="687"/>
      <c r="BLV58" s="687"/>
      <c r="BLW58" s="687"/>
      <c r="BLX58" s="687"/>
      <c r="BLY58" s="687"/>
      <c r="BLZ58" s="687"/>
      <c r="BMA58" s="687"/>
      <c r="BMB58" s="687"/>
      <c r="BMC58" s="687"/>
      <c r="BMD58" s="687"/>
      <c r="BME58" s="687"/>
      <c r="BMF58" s="687"/>
      <c r="BMG58" s="687"/>
      <c r="BMH58" s="687"/>
      <c r="BMI58" s="687"/>
      <c r="BMJ58" s="687"/>
      <c r="BMK58" s="687"/>
      <c r="BML58" s="687"/>
      <c r="BMM58" s="687"/>
      <c r="BMN58" s="687"/>
      <c r="BMO58" s="687"/>
      <c r="BMP58" s="687"/>
      <c r="BMQ58" s="687"/>
      <c r="BMR58" s="687"/>
      <c r="BMS58" s="687"/>
      <c r="BMT58" s="687"/>
      <c r="BMU58" s="687"/>
      <c r="BMV58" s="687"/>
      <c r="BMW58" s="687"/>
      <c r="BMX58" s="687"/>
      <c r="BMY58" s="687"/>
      <c r="BMZ58" s="687"/>
      <c r="BNA58" s="687"/>
      <c r="BNB58" s="687"/>
      <c r="BNC58" s="687"/>
      <c r="BND58" s="687"/>
      <c r="BNE58" s="687"/>
      <c r="BNF58" s="687"/>
      <c r="BNG58" s="687"/>
      <c r="BNH58" s="687"/>
      <c r="BNI58" s="687"/>
      <c r="BNJ58" s="687"/>
      <c r="BNK58" s="687"/>
      <c r="BNL58" s="687"/>
      <c r="BNM58" s="687"/>
      <c r="BNN58" s="687"/>
      <c r="BNO58" s="687"/>
      <c r="BNP58" s="687"/>
      <c r="BNQ58" s="687"/>
      <c r="BNR58" s="687"/>
      <c r="BNS58" s="687"/>
      <c r="BNT58" s="687"/>
      <c r="BNU58" s="687"/>
      <c r="BNV58" s="687"/>
      <c r="BNW58" s="687"/>
      <c r="BNX58" s="687"/>
      <c r="BNY58" s="687"/>
      <c r="BNZ58" s="687"/>
      <c r="BOA58" s="687"/>
      <c r="BOB58" s="687"/>
      <c r="BOC58" s="687"/>
      <c r="BOD58" s="687"/>
      <c r="BOE58" s="687"/>
      <c r="BOF58" s="687"/>
      <c r="BOG58" s="687"/>
      <c r="BOH58" s="687"/>
      <c r="BOI58" s="687"/>
      <c r="BOJ58" s="687"/>
      <c r="BOK58" s="687"/>
      <c r="BOL58" s="687"/>
      <c r="BOM58" s="687"/>
      <c r="BON58" s="687"/>
      <c r="BOO58" s="687"/>
      <c r="BOP58" s="687"/>
      <c r="BOQ58" s="687"/>
      <c r="BOR58" s="687"/>
      <c r="BOS58" s="687"/>
      <c r="BOT58" s="687"/>
      <c r="BOU58" s="687"/>
      <c r="BOV58" s="687"/>
      <c r="BOW58" s="687"/>
      <c r="BOX58" s="687"/>
      <c r="BOY58" s="687"/>
      <c r="BOZ58" s="687"/>
      <c r="BPA58" s="687"/>
      <c r="BPB58" s="687"/>
      <c r="BPC58" s="687"/>
      <c r="BPD58" s="687"/>
      <c r="BPE58" s="687"/>
      <c r="BPF58" s="687"/>
      <c r="BPG58" s="687"/>
      <c r="BPH58" s="687"/>
      <c r="BPI58" s="687"/>
      <c r="BPJ58" s="687"/>
      <c r="BPK58" s="687"/>
      <c r="BPL58" s="687"/>
      <c r="BPM58" s="687"/>
      <c r="BPN58" s="687"/>
      <c r="BPO58" s="687"/>
      <c r="BPP58" s="687"/>
      <c r="BPQ58" s="687"/>
      <c r="BPR58" s="687"/>
      <c r="BPS58" s="687"/>
      <c r="BPT58" s="687"/>
      <c r="BPU58" s="687"/>
      <c r="BPV58" s="687"/>
      <c r="BPW58" s="687"/>
      <c r="BPX58" s="687"/>
      <c r="BPY58" s="687"/>
      <c r="BPZ58" s="687"/>
      <c r="BQA58" s="687"/>
      <c r="BQB58" s="687"/>
      <c r="BQC58" s="687"/>
      <c r="BQD58" s="687"/>
      <c r="BQE58" s="687"/>
      <c r="BQF58" s="687"/>
      <c r="BQG58" s="687"/>
      <c r="BQH58" s="687"/>
      <c r="BQI58" s="687"/>
      <c r="BQJ58" s="687"/>
      <c r="BQK58" s="687"/>
      <c r="BQL58" s="687"/>
      <c r="BQM58" s="687"/>
      <c r="BQN58" s="687"/>
      <c r="BQO58" s="687"/>
      <c r="BQP58" s="687"/>
      <c r="BQQ58" s="687"/>
      <c r="BQR58" s="687"/>
      <c r="BQS58" s="687"/>
      <c r="BQT58" s="687"/>
      <c r="BQU58" s="687"/>
      <c r="BQV58" s="687"/>
      <c r="BQW58" s="687"/>
      <c r="BQX58" s="687"/>
      <c r="BQY58" s="687"/>
      <c r="BQZ58" s="687"/>
      <c r="BRA58" s="687"/>
      <c r="BRB58" s="687"/>
      <c r="BRC58" s="687"/>
      <c r="BRD58" s="687"/>
      <c r="BRE58" s="687"/>
      <c r="BRF58" s="687"/>
      <c r="BRG58" s="687"/>
      <c r="BRH58" s="687"/>
      <c r="BRI58" s="687"/>
      <c r="BRJ58" s="687"/>
      <c r="BRK58" s="687"/>
      <c r="BRL58" s="687"/>
      <c r="BRM58" s="687"/>
      <c r="BRN58" s="687"/>
      <c r="BRO58" s="687"/>
      <c r="BRP58" s="687"/>
      <c r="BRQ58" s="687"/>
      <c r="BRR58" s="687"/>
      <c r="BRS58" s="687"/>
      <c r="BRT58" s="687"/>
      <c r="BRU58" s="687"/>
      <c r="BRV58" s="687"/>
      <c r="BRW58" s="687"/>
      <c r="BRX58" s="687"/>
      <c r="BRY58" s="687"/>
      <c r="BRZ58" s="687"/>
      <c r="BSA58" s="687"/>
      <c r="BSB58" s="687"/>
      <c r="BSC58" s="687"/>
      <c r="BSD58" s="687"/>
      <c r="BSE58" s="687"/>
      <c r="BSF58" s="687"/>
      <c r="BSG58" s="687"/>
      <c r="BSH58" s="687"/>
      <c r="BSI58" s="687"/>
      <c r="BSJ58" s="687"/>
      <c r="BSK58" s="687"/>
      <c r="BSL58" s="687"/>
      <c r="BSM58" s="687"/>
      <c r="BSN58" s="687"/>
      <c r="BSO58" s="687"/>
      <c r="BSP58" s="687"/>
      <c r="BSQ58" s="687"/>
      <c r="BSR58" s="687"/>
      <c r="BSS58" s="687"/>
      <c r="BST58" s="687"/>
      <c r="BSU58" s="687"/>
      <c r="BSV58" s="687"/>
      <c r="BSW58" s="687"/>
      <c r="BSX58" s="687"/>
      <c r="BSY58" s="687"/>
      <c r="BSZ58" s="687"/>
      <c r="BTA58" s="687"/>
      <c r="BTB58" s="687"/>
      <c r="BTC58" s="687"/>
      <c r="BTD58" s="687"/>
      <c r="BTE58" s="687"/>
      <c r="BTF58" s="687"/>
      <c r="BTG58" s="687"/>
      <c r="BTH58" s="687"/>
      <c r="BTI58" s="687"/>
      <c r="BTJ58" s="687"/>
      <c r="BTK58" s="687"/>
      <c r="BTL58" s="687"/>
      <c r="BTM58" s="687"/>
      <c r="BTN58" s="687"/>
      <c r="BTO58" s="687"/>
      <c r="BTP58" s="687"/>
      <c r="BTQ58" s="687"/>
      <c r="BTR58" s="687"/>
      <c r="BTS58" s="687"/>
      <c r="BTT58" s="687"/>
      <c r="BTU58" s="687"/>
      <c r="BTV58" s="687"/>
      <c r="BTW58" s="687"/>
      <c r="BTX58" s="687"/>
      <c r="BTY58" s="687"/>
      <c r="BTZ58" s="687"/>
      <c r="BUA58" s="687"/>
      <c r="BUB58" s="687"/>
      <c r="BUC58" s="687"/>
      <c r="BUD58" s="687"/>
      <c r="BUE58" s="687"/>
      <c r="BUF58" s="687"/>
      <c r="BUG58" s="687"/>
      <c r="BUH58" s="687"/>
      <c r="BUI58" s="687"/>
      <c r="BUJ58" s="687"/>
      <c r="BUK58" s="687"/>
      <c r="BUL58" s="687"/>
      <c r="BUM58" s="687"/>
      <c r="BUN58" s="687"/>
      <c r="BUO58" s="687"/>
      <c r="BUP58" s="687"/>
      <c r="BUQ58" s="687"/>
      <c r="BUR58" s="687"/>
      <c r="BUS58" s="687"/>
      <c r="BUT58" s="687"/>
      <c r="BUU58" s="687"/>
      <c r="BUV58" s="687"/>
      <c r="BUW58" s="687"/>
      <c r="BUX58" s="687"/>
      <c r="BUY58" s="687"/>
      <c r="BUZ58" s="687"/>
      <c r="BVA58" s="687"/>
      <c r="BVB58" s="687"/>
      <c r="BVC58" s="687"/>
      <c r="BVD58" s="687"/>
      <c r="BVE58" s="687"/>
      <c r="BVF58" s="687"/>
      <c r="BVG58" s="687"/>
      <c r="BVH58" s="687"/>
      <c r="BVI58" s="687"/>
      <c r="BVJ58" s="687"/>
      <c r="BVK58" s="687"/>
      <c r="BVL58" s="687"/>
      <c r="BVM58" s="687"/>
      <c r="BVN58" s="687"/>
      <c r="BVO58" s="687"/>
      <c r="BVP58" s="687"/>
      <c r="BVQ58" s="687"/>
      <c r="BVR58" s="687"/>
      <c r="BVS58" s="687"/>
      <c r="BVT58" s="687"/>
      <c r="BVU58" s="687"/>
      <c r="BVV58" s="687"/>
      <c r="BVW58" s="687"/>
      <c r="BVX58" s="687"/>
      <c r="BVY58" s="687"/>
      <c r="BVZ58" s="687"/>
      <c r="BWA58" s="687"/>
      <c r="BWB58" s="687"/>
      <c r="BWC58" s="687"/>
      <c r="BWD58" s="687"/>
      <c r="BWE58" s="687"/>
      <c r="BWF58" s="687"/>
      <c r="BWG58" s="687"/>
      <c r="BWH58" s="687"/>
      <c r="BWI58" s="687"/>
      <c r="BWJ58" s="687"/>
      <c r="BWK58" s="687"/>
      <c r="BWL58" s="687"/>
      <c r="BWM58" s="687"/>
      <c r="BWN58" s="687"/>
      <c r="BWO58" s="687"/>
      <c r="BWP58" s="687"/>
      <c r="BWQ58" s="687"/>
      <c r="BWR58" s="687"/>
      <c r="BWS58" s="687"/>
      <c r="BWT58" s="687"/>
      <c r="BWU58" s="687"/>
      <c r="BWV58" s="687"/>
      <c r="BWW58" s="687"/>
      <c r="BWX58" s="687"/>
      <c r="BWY58" s="687"/>
      <c r="BWZ58" s="687"/>
      <c r="BXA58" s="687"/>
      <c r="BXB58" s="687"/>
      <c r="BXC58" s="687"/>
      <c r="BXD58" s="687"/>
      <c r="BXE58" s="687"/>
      <c r="BXF58" s="687"/>
      <c r="BXG58" s="687"/>
      <c r="BXH58" s="687"/>
      <c r="BXI58" s="687"/>
      <c r="BXJ58" s="687"/>
      <c r="BXK58" s="687"/>
      <c r="BXL58" s="687"/>
      <c r="BXM58" s="687"/>
      <c r="BXN58" s="687"/>
      <c r="BXO58" s="687"/>
      <c r="BXP58" s="687"/>
      <c r="BXQ58" s="687"/>
      <c r="BXR58" s="687"/>
      <c r="BXS58" s="687"/>
      <c r="BXT58" s="687"/>
      <c r="BXU58" s="687"/>
      <c r="BXV58" s="687"/>
      <c r="BXW58" s="687"/>
      <c r="BXX58" s="687"/>
      <c r="BXY58" s="687"/>
      <c r="BXZ58" s="687"/>
      <c r="BYA58" s="687"/>
      <c r="BYB58" s="687"/>
      <c r="BYC58" s="687"/>
      <c r="BYD58" s="687"/>
      <c r="BYE58" s="687"/>
      <c r="BYF58" s="687"/>
      <c r="BYG58" s="687"/>
      <c r="BYH58" s="687"/>
      <c r="BYI58" s="687"/>
      <c r="BYJ58" s="687"/>
      <c r="BYK58" s="687"/>
      <c r="BYL58" s="687"/>
      <c r="BYM58" s="687"/>
      <c r="BYN58" s="687"/>
      <c r="BYO58" s="687"/>
      <c r="BYP58" s="687"/>
      <c r="BYQ58" s="687"/>
      <c r="BYR58" s="687"/>
      <c r="BYS58" s="687"/>
      <c r="BYT58" s="687"/>
      <c r="BYU58" s="687"/>
      <c r="BYV58" s="687"/>
      <c r="BYW58" s="687"/>
      <c r="BYX58" s="687"/>
      <c r="BYY58" s="687"/>
      <c r="BYZ58" s="687"/>
      <c r="BZA58" s="687"/>
      <c r="BZB58" s="687"/>
      <c r="BZC58" s="687"/>
      <c r="BZD58" s="687"/>
      <c r="BZE58" s="687"/>
      <c r="BZF58" s="687"/>
      <c r="BZG58" s="687"/>
      <c r="BZH58" s="687"/>
      <c r="BZI58" s="687"/>
      <c r="BZJ58" s="687"/>
      <c r="BZK58" s="687"/>
      <c r="BZL58" s="687"/>
      <c r="BZM58" s="687"/>
      <c r="BZN58" s="687"/>
      <c r="BZO58" s="687"/>
      <c r="BZP58" s="687"/>
      <c r="BZQ58" s="687"/>
      <c r="BZR58" s="687"/>
      <c r="BZS58" s="687"/>
      <c r="BZT58" s="687"/>
      <c r="BZU58" s="687"/>
      <c r="BZV58" s="687"/>
      <c r="BZW58" s="687"/>
      <c r="BZX58" s="687"/>
      <c r="BZY58" s="687"/>
      <c r="BZZ58" s="687"/>
      <c r="CAA58" s="687"/>
      <c r="CAB58" s="687"/>
      <c r="CAC58" s="687"/>
      <c r="CAD58" s="687"/>
      <c r="CAE58" s="687"/>
      <c r="CAF58" s="687"/>
      <c r="CAG58" s="687"/>
      <c r="CAH58" s="687"/>
      <c r="CAI58" s="687"/>
      <c r="CAJ58" s="687"/>
      <c r="CAK58" s="687"/>
      <c r="CAL58" s="687"/>
      <c r="CAM58" s="687"/>
      <c r="CAN58" s="687"/>
      <c r="CAO58" s="687"/>
      <c r="CAP58" s="687"/>
      <c r="CAQ58" s="687"/>
      <c r="CAR58" s="687"/>
      <c r="CAS58" s="687"/>
      <c r="CAT58" s="687"/>
      <c r="CAU58" s="687"/>
      <c r="CAV58" s="687"/>
      <c r="CAW58" s="687"/>
      <c r="CAX58" s="687"/>
      <c r="CAY58" s="687"/>
      <c r="CAZ58" s="687"/>
      <c r="CBA58" s="687"/>
      <c r="CBB58" s="687"/>
      <c r="CBC58" s="687"/>
      <c r="CBD58" s="687"/>
      <c r="CBE58" s="687"/>
      <c r="CBF58" s="687"/>
      <c r="CBG58" s="687"/>
      <c r="CBH58" s="687"/>
      <c r="CBI58" s="687"/>
      <c r="CBJ58" s="687"/>
      <c r="CBK58" s="687"/>
      <c r="CBL58" s="687"/>
      <c r="CBM58" s="687"/>
      <c r="CBN58" s="687"/>
      <c r="CBO58" s="687"/>
      <c r="CBP58" s="687"/>
      <c r="CBQ58" s="687"/>
      <c r="CBR58" s="687"/>
      <c r="CBS58" s="687"/>
      <c r="CBT58" s="687"/>
      <c r="CBU58" s="687"/>
      <c r="CBV58" s="687"/>
      <c r="CBW58" s="687"/>
      <c r="CBX58" s="687"/>
      <c r="CBY58" s="687"/>
      <c r="CBZ58" s="687"/>
      <c r="CCA58" s="687"/>
      <c r="CCB58" s="687"/>
      <c r="CCC58" s="687"/>
      <c r="CCD58" s="687"/>
      <c r="CCE58" s="687"/>
      <c r="CCF58" s="687"/>
      <c r="CCG58" s="687"/>
      <c r="CCH58" s="687"/>
      <c r="CCI58" s="687"/>
      <c r="CCJ58" s="687"/>
      <c r="CCK58" s="687"/>
      <c r="CCL58" s="687"/>
      <c r="CCM58" s="687"/>
      <c r="CCN58" s="687"/>
      <c r="CCO58" s="687"/>
      <c r="CCP58" s="687"/>
      <c r="CCQ58" s="687"/>
      <c r="CCR58" s="687"/>
      <c r="CCS58" s="687"/>
      <c r="CCT58" s="687"/>
      <c r="CCU58" s="687"/>
      <c r="CCV58" s="687"/>
      <c r="CCW58" s="687"/>
      <c r="CCX58" s="687"/>
      <c r="CCY58" s="687"/>
      <c r="CCZ58" s="687"/>
      <c r="CDA58" s="687"/>
      <c r="CDB58" s="687"/>
      <c r="CDC58" s="687"/>
      <c r="CDD58" s="687"/>
      <c r="CDE58" s="687"/>
      <c r="CDF58" s="687"/>
      <c r="CDG58" s="687"/>
      <c r="CDH58" s="687"/>
      <c r="CDI58" s="687"/>
      <c r="CDJ58" s="687"/>
      <c r="CDK58" s="687"/>
      <c r="CDL58" s="687"/>
      <c r="CDM58" s="687"/>
      <c r="CDN58" s="687"/>
      <c r="CDO58" s="687"/>
      <c r="CDP58" s="687"/>
      <c r="CDQ58" s="687"/>
      <c r="CDR58" s="687"/>
      <c r="CDS58" s="687"/>
      <c r="CDT58" s="687"/>
      <c r="CDU58" s="687"/>
      <c r="CDV58" s="687"/>
      <c r="CDW58" s="687"/>
      <c r="CDX58" s="687"/>
      <c r="CDY58" s="687"/>
      <c r="CDZ58" s="687"/>
      <c r="CEA58" s="687"/>
      <c r="CEB58" s="687"/>
      <c r="CEC58" s="687"/>
      <c r="CED58" s="687"/>
      <c r="CEE58" s="687"/>
      <c r="CEF58" s="687"/>
      <c r="CEG58" s="687"/>
      <c r="CEH58" s="687"/>
      <c r="CEI58" s="687"/>
      <c r="CEJ58" s="687"/>
      <c r="CEK58" s="687"/>
      <c r="CEL58" s="687"/>
      <c r="CEM58" s="687"/>
      <c r="CEN58" s="687"/>
      <c r="CEO58" s="687"/>
      <c r="CEP58" s="687"/>
      <c r="CEQ58" s="687"/>
      <c r="CER58" s="687"/>
      <c r="CES58" s="687"/>
      <c r="CET58" s="687"/>
      <c r="CEU58" s="687"/>
      <c r="CEV58" s="687"/>
      <c r="CEW58" s="687"/>
      <c r="CEX58" s="687"/>
      <c r="CEY58" s="687"/>
      <c r="CEZ58" s="687"/>
      <c r="CFA58" s="687"/>
      <c r="CFB58" s="687"/>
      <c r="CFC58" s="687"/>
      <c r="CFD58" s="687"/>
      <c r="CFE58" s="687"/>
      <c r="CFF58" s="687"/>
      <c r="CFG58" s="687"/>
      <c r="CFH58" s="687"/>
      <c r="CFI58" s="687"/>
      <c r="CFJ58" s="687"/>
      <c r="CFK58" s="687"/>
      <c r="CFL58" s="687"/>
      <c r="CFM58" s="687"/>
      <c r="CFN58" s="687"/>
      <c r="CFO58" s="687"/>
      <c r="CFP58" s="687"/>
      <c r="CFQ58" s="687"/>
      <c r="CFR58" s="687"/>
      <c r="CFS58" s="687"/>
      <c r="CFT58" s="687"/>
      <c r="CFU58" s="687"/>
      <c r="CFV58" s="687"/>
      <c r="CFW58" s="687"/>
      <c r="CFX58" s="687"/>
      <c r="CFY58" s="687"/>
      <c r="CFZ58" s="687"/>
      <c r="CGA58" s="687"/>
      <c r="CGB58" s="687"/>
      <c r="CGC58" s="687"/>
      <c r="CGD58" s="687"/>
      <c r="CGE58" s="687"/>
      <c r="CGF58" s="687"/>
      <c r="CGG58" s="687"/>
      <c r="CGH58" s="687"/>
      <c r="CGI58" s="687"/>
      <c r="CGJ58" s="687"/>
      <c r="CGK58" s="687"/>
      <c r="CGL58" s="687"/>
      <c r="CGM58" s="687"/>
      <c r="CGN58" s="687"/>
      <c r="CGO58" s="687"/>
      <c r="CGP58" s="687"/>
      <c r="CGQ58" s="687"/>
      <c r="CGR58" s="687"/>
      <c r="CGS58" s="687"/>
      <c r="CGT58" s="687"/>
      <c r="CGU58" s="687"/>
      <c r="CGV58" s="687"/>
      <c r="CGW58" s="687"/>
      <c r="CGX58" s="687"/>
      <c r="CGY58" s="687"/>
      <c r="CGZ58" s="687"/>
      <c r="CHA58" s="687"/>
      <c r="CHB58" s="687"/>
      <c r="CHC58" s="687"/>
      <c r="CHD58" s="687"/>
      <c r="CHE58" s="687"/>
      <c r="CHF58" s="687"/>
      <c r="CHG58" s="687"/>
      <c r="CHH58" s="687"/>
      <c r="CHI58" s="687"/>
      <c r="CHJ58" s="687"/>
      <c r="CHK58" s="687"/>
      <c r="CHL58" s="687"/>
      <c r="CHM58" s="687"/>
      <c r="CHN58" s="687"/>
      <c r="CHO58" s="687"/>
      <c r="CHP58" s="687"/>
      <c r="CHQ58" s="687"/>
      <c r="CHR58" s="687"/>
      <c r="CHS58" s="687"/>
      <c r="CHT58" s="687"/>
      <c r="CHU58" s="687"/>
      <c r="CHV58" s="687"/>
      <c r="CHW58" s="687"/>
      <c r="CHX58" s="687"/>
      <c r="CHY58" s="687"/>
      <c r="CHZ58" s="687"/>
      <c r="CIA58" s="687"/>
      <c r="CIB58" s="687"/>
      <c r="CIC58" s="687"/>
      <c r="CID58" s="687"/>
      <c r="CIE58" s="687"/>
      <c r="CIF58" s="687"/>
      <c r="CIG58" s="687"/>
      <c r="CIH58" s="687"/>
      <c r="CII58" s="687"/>
      <c r="CIJ58" s="687"/>
      <c r="CIK58" s="687"/>
      <c r="CIL58" s="687"/>
      <c r="CIM58" s="687"/>
      <c r="CIN58" s="687"/>
      <c r="CIO58" s="687"/>
      <c r="CIP58" s="687"/>
      <c r="CIQ58" s="687"/>
      <c r="CIR58" s="687"/>
      <c r="CIS58" s="687"/>
      <c r="CIT58" s="687"/>
      <c r="CIU58" s="687"/>
      <c r="CIV58" s="687"/>
      <c r="CIW58" s="687"/>
      <c r="CIX58" s="687"/>
      <c r="CIY58" s="687"/>
      <c r="CIZ58" s="687"/>
      <c r="CJA58" s="687"/>
      <c r="CJB58" s="687"/>
      <c r="CJC58" s="687"/>
      <c r="CJD58" s="687"/>
      <c r="CJE58" s="687"/>
      <c r="CJF58" s="687"/>
      <c r="CJG58" s="687"/>
      <c r="CJH58" s="687"/>
      <c r="CJI58" s="687"/>
      <c r="CJJ58" s="687"/>
      <c r="CJK58" s="687"/>
      <c r="CJL58" s="687"/>
      <c r="CJM58" s="687"/>
      <c r="CJN58" s="687"/>
      <c r="CJO58" s="687"/>
      <c r="CJP58" s="687"/>
      <c r="CJQ58" s="687"/>
      <c r="CJR58" s="687"/>
      <c r="CJS58" s="687"/>
      <c r="CJT58" s="687"/>
      <c r="CJU58" s="687"/>
      <c r="CJV58" s="687"/>
      <c r="CJW58" s="687"/>
      <c r="CJX58" s="687"/>
      <c r="CJY58" s="687"/>
      <c r="CJZ58" s="687"/>
      <c r="CKA58" s="687"/>
      <c r="CKB58" s="687"/>
      <c r="CKC58" s="687"/>
      <c r="CKD58" s="687"/>
      <c r="CKE58" s="687"/>
      <c r="CKF58" s="687"/>
      <c r="CKG58" s="687"/>
      <c r="CKH58" s="687"/>
      <c r="CKI58" s="687"/>
      <c r="CKJ58" s="687"/>
      <c r="CKK58" s="687"/>
      <c r="CKL58" s="687"/>
      <c r="CKM58" s="687"/>
      <c r="CKN58" s="687"/>
      <c r="CKO58" s="687"/>
      <c r="CKP58" s="687"/>
      <c r="CKQ58" s="687"/>
      <c r="CKR58" s="687"/>
      <c r="CKS58" s="687"/>
      <c r="CKT58" s="687"/>
      <c r="CKU58" s="687"/>
      <c r="CKV58" s="687"/>
      <c r="CKW58" s="687"/>
      <c r="CKX58" s="687"/>
      <c r="CKY58" s="687"/>
      <c r="CKZ58" s="687"/>
      <c r="CLA58" s="687"/>
      <c r="CLB58" s="687"/>
      <c r="CLC58" s="687"/>
      <c r="CLD58" s="687"/>
      <c r="CLE58" s="687"/>
      <c r="CLF58" s="687"/>
      <c r="CLG58" s="687"/>
      <c r="CLH58" s="687"/>
      <c r="CLI58" s="687"/>
      <c r="CLJ58" s="687"/>
      <c r="CLK58" s="687"/>
      <c r="CLL58" s="687"/>
      <c r="CLM58" s="687"/>
      <c r="CLN58" s="687"/>
      <c r="CLO58" s="687"/>
      <c r="CLP58" s="687"/>
      <c r="CLQ58" s="687"/>
      <c r="CLR58" s="687"/>
      <c r="CLS58" s="687"/>
      <c r="CLT58" s="687"/>
      <c r="CLU58" s="687"/>
      <c r="CLV58" s="687"/>
      <c r="CLW58" s="687"/>
      <c r="CLX58" s="687"/>
      <c r="CLY58" s="687"/>
      <c r="CLZ58" s="687"/>
      <c r="CMA58" s="687"/>
      <c r="CMB58" s="687"/>
      <c r="CMC58" s="687"/>
      <c r="CMD58" s="687"/>
      <c r="CME58" s="687"/>
      <c r="CMF58" s="687"/>
      <c r="CMG58" s="687"/>
      <c r="CMH58" s="687"/>
      <c r="CMI58" s="687"/>
      <c r="CMJ58" s="687"/>
      <c r="CMK58" s="687"/>
      <c r="CML58" s="687"/>
      <c r="CMM58" s="687"/>
      <c r="CMN58" s="687"/>
      <c r="CMO58" s="687"/>
      <c r="CMP58" s="687"/>
      <c r="CMQ58" s="687"/>
      <c r="CMR58" s="687"/>
      <c r="CMS58" s="687"/>
      <c r="CMT58" s="687"/>
      <c r="CMU58" s="687"/>
      <c r="CMV58" s="687"/>
      <c r="CMW58" s="687"/>
      <c r="CMX58" s="687"/>
      <c r="CMY58" s="687"/>
      <c r="CMZ58" s="687"/>
      <c r="CNA58" s="687"/>
      <c r="CNB58" s="687"/>
      <c r="CNC58" s="687"/>
      <c r="CND58" s="687"/>
      <c r="CNE58" s="687"/>
      <c r="CNF58" s="687"/>
      <c r="CNG58" s="687"/>
      <c r="CNH58" s="687"/>
      <c r="CNI58" s="687"/>
      <c r="CNJ58" s="687"/>
      <c r="CNK58" s="687"/>
      <c r="CNL58" s="687"/>
      <c r="CNM58" s="687"/>
      <c r="CNN58" s="687"/>
      <c r="CNO58" s="687"/>
      <c r="CNP58" s="687"/>
      <c r="CNQ58" s="687"/>
      <c r="CNR58" s="687"/>
      <c r="CNS58" s="687"/>
      <c r="CNT58" s="687"/>
      <c r="CNU58" s="687"/>
      <c r="CNV58" s="687"/>
      <c r="CNW58" s="687"/>
      <c r="CNX58" s="687"/>
      <c r="CNY58" s="687"/>
      <c r="CNZ58" s="687"/>
      <c r="COA58" s="687"/>
      <c r="COB58" s="687"/>
      <c r="COC58" s="687"/>
      <c r="COD58" s="687"/>
      <c r="COE58" s="687"/>
      <c r="COF58" s="687"/>
      <c r="COG58" s="687"/>
      <c r="COH58" s="687"/>
      <c r="COI58" s="687"/>
      <c r="COJ58" s="687"/>
      <c r="COK58" s="687"/>
      <c r="COL58" s="687"/>
      <c r="COM58" s="687"/>
      <c r="CON58" s="687"/>
      <c r="COO58" s="687"/>
      <c r="COP58" s="687"/>
      <c r="COQ58" s="687"/>
      <c r="COR58" s="687"/>
      <c r="COS58" s="687"/>
      <c r="COT58" s="687"/>
      <c r="COU58" s="687"/>
      <c r="COV58" s="687"/>
      <c r="COW58" s="687"/>
      <c r="COX58" s="687"/>
      <c r="COY58" s="687"/>
      <c r="COZ58" s="687"/>
      <c r="CPA58" s="687"/>
      <c r="CPB58" s="687"/>
      <c r="CPC58" s="687"/>
      <c r="CPD58" s="687"/>
      <c r="CPE58" s="687"/>
      <c r="CPF58" s="687"/>
      <c r="CPG58" s="687"/>
      <c r="CPH58" s="687"/>
      <c r="CPI58" s="687"/>
      <c r="CPJ58" s="687"/>
      <c r="CPK58" s="687"/>
      <c r="CPL58" s="687"/>
      <c r="CPM58" s="687"/>
      <c r="CPN58" s="687"/>
      <c r="CPO58" s="687"/>
      <c r="CPP58" s="687"/>
      <c r="CPQ58" s="687"/>
      <c r="CPR58" s="687"/>
      <c r="CPS58" s="687"/>
      <c r="CPT58" s="687"/>
      <c r="CPU58" s="687"/>
      <c r="CPV58" s="687"/>
      <c r="CPW58" s="687"/>
      <c r="CPX58" s="687"/>
      <c r="CPY58" s="687"/>
      <c r="CPZ58" s="687"/>
      <c r="CQA58" s="687"/>
      <c r="CQB58" s="687"/>
      <c r="CQC58" s="687"/>
      <c r="CQD58" s="687"/>
      <c r="CQE58" s="687"/>
      <c r="CQF58" s="687"/>
      <c r="CQG58" s="687"/>
      <c r="CQH58" s="687"/>
      <c r="CQI58" s="687"/>
      <c r="CQJ58" s="687"/>
      <c r="CQK58" s="687"/>
      <c r="CQL58" s="687"/>
      <c r="CQM58" s="687"/>
      <c r="CQN58" s="687"/>
      <c r="CQO58" s="687"/>
      <c r="CQP58" s="687"/>
      <c r="CQQ58" s="687"/>
      <c r="CQR58" s="687"/>
      <c r="CQS58" s="687"/>
      <c r="CQT58" s="687"/>
      <c r="CQU58" s="687"/>
      <c r="CQV58" s="687"/>
      <c r="CQW58" s="687"/>
      <c r="CQX58" s="687"/>
      <c r="CQY58" s="687"/>
      <c r="CQZ58" s="687"/>
      <c r="CRA58" s="687"/>
      <c r="CRB58" s="687"/>
      <c r="CRC58" s="687"/>
      <c r="CRD58" s="687"/>
      <c r="CRE58" s="687"/>
      <c r="CRF58" s="687"/>
      <c r="CRG58" s="687"/>
      <c r="CRH58" s="687"/>
      <c r="CRI58" s="687"/>
      <c r="CRJ58" s="687"/>
      <c r="CRK58" s="687"/>
      <c r="CRL58" s="687"/>
      <c r="CRM58" s="687"/>
      <c r="CRN58" s="687"/>
      <c r="CRO58" s="687"/>
      <c r="CRP58" s="687"/>
      <c r="CRQ58" s="687"/>
      <c r="CRR58" s="687"/>
      <c r="CRS58" s="687"/>
      <c r="CRT58" s="687"/>
      <c r="CRU58" s="687"/>
      <c r="CRV58" s="687"/>
      <c r="CRW58" s="687"/>
      <c r="CRX58" s="687"/>
      <c r="CRY58" s="687"/>
      <c r="CRZ58" s="687"/>
      <c r="CSA58" s="687"/>
      <c r="CSB58" s="687"/>
      <c r="CSC58" s="687"/>
      <c r="CSD58" s="687"/>
      <c r="CSE58" s="687"/>
      <c r="CSF58" s="687"/>
      <c r="CSG58" s="687"/>
      <c r="CSH58" s="687"/>
      <c r="CSI58" s="687"/>
      <c r="CSJ58" s="687"/>
      <c r="CSK58" s="687"/>
      <c r="CSL58" s="687"/>
      <c r="CSM58" s="687"/>
      <c r="CSN58" s="687"/>
      <c r="CSO58" s="687"/>
      <c r="CSP58" s="687"/>
      <c r="CSQ58" s="687"/>
      <c r="CSR58" s="687"/>
      <c r="CSS58" s="687"/>
      <c r="CST58" s="687"/>
      <c r="CSU58" s="687"/>
      <c r="CSV58" s="687"/>
      <c r="CSW58" s="687"/>
      <c r="CSX58" s="687"/>
      <c r="CSY58" s="687"/>
      <c r="CSZ58" s="687"/>
      <c r="CTA58" s="687"/>
      <c r="CTB58" s="687"/>
      <c r="CTC58" s="687"/>
      <c r="CTD58" s="687"/>
      <c r="CTE58" s="687"/>
      <c r="CTF58" s="687"/>
      <c r="CTG58" s="687"/>
      <c r="CTH58" s="687"/>
      <c r="CTI58" s="687"/>
      <c r="CTJ58" s="687"/>
      <c r="CTK58" s="687"/>
      <c r="CTL58" s="687"/>
      <c r="CTM58" s="687"/>
      <c r="CTN58" s="687"/>
      <c r="CTO58" s="687"/>
      <c r="CTP58" s="687"/>
      <c r="CTQ58" s="687"/>
      <c r="CTR58" s="687"/>
      <c r="CTS58" s="687"/>
      <c r="CTT58" s="687"/>
      <c r="CTU58" s="687"/>
      <c r="CTV58" s="687"/>
      <c r="CTW58" s="687"/>
      <c r="CTX58" s="687"/>
      <c r="CTY58" s="687"/>
      <c r="CTZ58" s="687"/>
      <c r="CUA58" s="687"/>
      <c r="CUB58" s="687"/>
      <c r="CUC58" s="687"/>
      <c r="CUD58" s="687"/>
      <c r="CUE58" s="687"/>
      <c r="CUF58" s="687"/>
      <c r="CUG58" s="687"/>
      <c r="CUH58" s="687"/>
      <c r="CUI58" s="687"/>
      <c r="CUJ58" s="687"/>
      <c r="CUK58" s="687"/>
      <c r="CUL58" s="687"/>
      <c r="CUM58" s="687"/>
      <c r="CUN58" s="687"/>
      <c r="CUO58" s="687"/>
      <c r="CUP58" s="687"/>
      <c r="CUQ58" s="687"/>
      <c r="CUR58" s="687"/>
      <c r="CUS58" s="687"/>
      <c r="CUT58" s="687"/>
      <c r="CUU58" s="687"/>
      <c r="CUV58" s="687"/>
      <c r="CUW58" s="687"/>
      <c r="CUX58" s="687"/>
      <c r="CUY58" s="687"/>
      <c r="CUZ58" s="687"/>
      <c r="CVA58" s="687"/>
      <c r="CVB58" s="687"/>
      <c r="CVC58" s="687"/>
      <c r="CVD58" s="687"/>
      <c r="CVE58" s="687"/>
      <c r="CVF58" s="687"/>
      <c r="CVG58" s="687"/>
      <c r="CVH58" s="687"/>
      <c r="CVI58" s="687"/>
      <c r="CVJ58" s="687"/>
      <c r="CVK58" s="687"/>
      <c r="CVL58" s="687"/>
      <c r="CVM58" s="687"/>
      <c r="CVN58" s="687"/>
      <c r="CVO58" s="687"/>
      <c r="CVP58" s="687"/>
      <c r="CVQ58" s="687"/>
      <c r="CVR58" s="687"/>
      <c r="CVS58" s="687"/>
      <c r="CVT58" s="687"/>
      <c r="CVU58" s="687"/>
      <c r="CVV58" s="687"/>
      <c r="CVW58" s="687"/>
      <c r="CVX58" s="687"/>
      <c r="CVY58" s="687"/>
      <c r="CVZ58" s="687"/>
      <c r="CWA58" s="687"/>
      <c r="CWB58" s="687"/>
      <c r="CWC58" s="687"/>
      <c r="CWD58" s="687"/>
      <c r="CWE58" s="687"/>
      <c r="CWF58" s="687"/>
      <c r="CWG58" s="687"/>
      <c r="CWH58" s="687"/>
      <c r="CWI58" s="687"/>
      <c r="CWJ58" s="687"/>
      <c r="CWK58" s="687"/>
      <c r="CWL58" s="687"/>
      <c r="CWM58" s="687"/>
      <c r="CWN58" s="687"/>
      <c r="CWO58" s="687"/>
      <c r="CWP58" s="687"/>
      <c r="CWQ58" s="687"/>
      <c r="CWR58" s="687"/>
      <c r="CWS58" s="687"/>
      <c r="CWT58" s="687"/>
      <c r="CWU58" s="687"/>
      <c r="CWV58" s="687"/>
      <c r="CWW58" s="687"/>
      <c r="CWX58" s="687"/>
      <c r="CWY58" s="687"/>
      <c r="CWZ58" s="687"/>
      <c r="CXA58" s="687"/>
      <c r="CXB58" s="687"/>
      <c r="CXC58" s="687"/>
      <c r="CXD58" s="687"/>
      <c r="CXE58" s="687"/>
      <c r="CXF58" s="687"/>
      <c r="CXG58" s="687"/>
      <c r="CXH58" s="687"/>
      <c r="CXI58" s="687"/>
      <c r="CXJ58" s="687"/>
      <c r="CXK58" s="687"/>
      <c r="CXL58" s="687"/>
      <c r="CXM58" s="687"/>
      <c r="CXN58" s="687"/>
      <c r="CXO58" s="687"/>
      <c r="CXP58" s="687"/>
      <c r="CXQ58" s="687"/>
      <c r="CXR58" s="687"/>
      <c r="CXS58" s="687"/>
      <c r="CXT58" s="687"/>
      <c r="CXU58" s="687"/>
      <c r="CXV58" s="687"/>
      <c r="CXW58" s="687"/>
      <c r="CXX58" s="687"/>
      <c r="CXY58" s="687"/>
      <c r="CXZ58" s="687"/>
      <c r="CYA58" s="687"/>
      <c r="CYB58" s="687"/>
      <c r="CYC58" s="687"/>
      <c r="CYD58" s="687"/>
      <c r="CYE58" s="687"/>
      <c r="CYF58" s="687"/>
      <c r="CYG58" s="687"/>
      <c r="CYH58" s="687"/>
      <c r="CYI58" s="687"/>
      <c r="CYJ58" s="687"/>
      <c r="CYK58" s="687"/>
      <c r="CYL58" s="687"/>
      <c r="CYM58" s="687"/>
      <c r="CYN58" s="687"/>
      <c r="CYO58" s="687"/>
      <c r="CYP58" s="687"/>
      <c r="CYQ58" s="687"/>
      <c r="CYR58" s="687"/>
      <c r="CYS58" s="687"/>
      <c r="CYT58" s="687"/>
      <c r="CYU58" s="687"/>
      <c r="CYV58" s="687"/>
      <c r="CYW58" s="687"/>
      <c r="CYX58" s="687"/>
      <c r="CYY58" s="687"/>
      <c r="CYZ58" s="687"/>
      <c r="CZA58" s="687"/>
      <c r="CZB58" s="687"/>
      <c r="CZC58" s="687"/>
      <c r="CZD58" s="687"/>
      <c r="CZE58" s="687"/>
      <c r="CZF58" s="687"/>
      <c r="CZG58" s="687"/>
      <c r="CZH58" s="687"/>
      <c r="CZI58" s="687"/>
      <c r="CZJ58" s="687"/>
      <c r="CZK58" s="687"/>
      <c r="CZL58" s="687"/>
      <c r="CZM58" s="687"/>
      <c r="CZN58" s="687"/>
      <c r="CZO58" s="687"/>
      <c r="CZP58" s="687"/>
      <c r="CZQ58" s="687"/>
      <c r="CZR58" s="687"/>
      <c r="CZS58" s="687"/>
      <c r="CZT58" s="687"/>
      <c r="CZU58" s="687"/>
      <c r="CZV58" s="687"/>
      <c r="CZW58" s="687"/>
      <c r="CZX58" s="687"/>
      <c r="CZY58" s="687"/>
      <c r="CZZ58" s="687"/>
      <c r="DAA58" s="687"/>
      <c r="DAB58" s="687"/>
      <c r="DAC58" s="687"/>
      <c r="DAD58" s="687"/>
      <c r="DAE58" s="687"/>
      <c r="DAF58" s="687"/>
      <c r="DAG58" s="687"/>
      <c r="DAH58" s="687"/>
      <c r="DAI58" s="687"/>
      <c r="DAJ58" s="687"/>
      <c r="DAK58" s="687"/>
      <c r="DAL58" s="687"/>
      <c r="DAM58" s="687"/>
      <c r="DAN58" s="687"/>
      <c r="DAO58" s="687"/>
      <c r="DAP58" s="687"/>
      <c r="DAQ58" s="687"/>
      <c r="DAR58" s="687"/>
      <c r="DAS58" s="687"/>
      <c r="DAT58" s="687"/>
      <c r="DAU58" s="687"/>
      <c r="DAV58" s="687"/>
      <c r="DAW58" s="687"/>
      <c r="DAX58" s="687"/>
      <c r="DAY58" s="687"/>
      <c r="DAZ58" s="687"/>
      <c r="DBA58" s="687"/>
      <c r="DBB58" s="687"/>
      <c r="DBC58" s="687"/>
      <c r="DBD58" s="687"/>
      <c r="DBE58" s="687"/>
      <c r="DBF58" s="687"/>
      <c r="DBG58" s="687"/>
      <c r="DBH58" s="687"/>
      <c r="DBI58" s="687"/>
      <c r="DBJ58" s="687"/>
      <c r="DBK58" s="687"/>
      <c r="DBL58" s="687"/>
      <c r="DBM58" s="687"/>
      <c r="DBN58" s="687"/>
      <c r="DBO58" s="687"/>
      <c r="DBP58" s="687"/>
      <c r="DBQ58" s="687"/>
      <c r="DBR58" s="687"/>
      <c r="DBS58" s="687"/>
      <c r="DBT58" s="687"/>
      <c r="DBU58" s="687"/>
      <c r="DBV58" s="687"/>
      <c r="DBW58" s="687"/>
      <c r="DBX58" s="687"/>
      <c r="DBY58" s="687"/>
      <c r="DBZ58" s="687"/>
      <c r="DCA58" s="687"/>
      <c r="DCB58" s="687"/>
      <c r="DCC58" s="687"/>
      <c r="DCD58" s="687"/>
      <c r="DCE58" s="687"/>
      <c r="DCF58" s="687"/>
      <c r="DCG58" s="687"/>
      <c r="DCH58" s="687"/>
      <c r="DCI58" s="687"/>
      <c r="DCJ58" s="687"/>
      <c r="DCK58" s="687"/>
      <c r="DCL58" s="687"/>
      <c r="DCM58" s="687"/>
      <c r="DCN58" s="687"/>
      <c r="DCO58" s="687"/>
      <c r="DCP58" s="687"/>
      <c r="DCQ58" s="687"/>
      <c r="DCR58" s="687"/>
      <c r="DCS58" s="687"/>
      <c r="DCT58" s="687"/>
      <c r="DCU58" s="687"/>
      <c r="DCV58" s="687"/>
      <c r="DCW58" s="687"/>
      <c r="DCX58" s="687"/>
      <c r="DCY58" s="687"/>
      <c r="DCZ58" s="687"/>
      <c r="DDA58" s="687"/>
      <c r="DDB58" s="687"/>
      <c r="DDC58" s="687"/>
      <c r="DDD58" s="687"/>
      <c r="DDE58" s="687"/>
      <c r="DDF58" s="687"/>
      <c r="DDG58" s="687"/>
      <c r="DDH58" s="687"/>
      <c r="DDI58" s="687"/>
      <c r="DDJ58" s="687"/>
      <c r="DDK58" s="687"/>
      <c r="DDL58" s="687"/>
      <c r="DDM58" s="687"/>
      <c r="DDN58" s="687"/>
      <c r="DDO58" s="687"/>
      <c r="DDP58" s="687"/>
      <c r="DDQ58" s="687"/>
      <c r="DDR58" s="687"/>
      <c r="DDS58" s="687"/>
      <c r="DDT58" s="687"/>
      <c r="DDU58" s="687"/>
      <c r="DDV58" s="687"/>
      <c r="DDW58" s="687"/>
      <c r="DDX58" s="687"/>
      <c r="DDY58" s="687"/>
      <c r="DDZ58" s="687"/>
      <c r="DEA58" s="687"/>
      <c r="DEB58" s="687"/>
      <c r="DEC58" s="687"/>
      <c r="DED58" s="687"/>
      <c r="DEE58" s="687"/>
      <c r="DEF58" s="687"/>
      <c r="DEG58" s="687"/>
      <c r="DEH58" s="687"/>
      <c r="DEI58" s="687"/>
      <c r="DEJ58" s="687"/>
      <c r="DEK58" s="687"/>
      <c r="DEL58" s="687"/>
      <c r="DEM58" s="687"/>
      <c r="DEN58" s="687"/>
      <c r="DEO58" s="687"/>
      <c r="DEP58" s="687"/>
      <c r="DEQ58" s="687"/>
      <c r="DER58" s="687"/>
      <c r="DES58" s="687"/>
      <c r="DET58" s="687"/>
      <c r="DEU58" s="687"/>
      <c r="DEV58" s="687"/>
      <c r="DEW58" s="687"/>
      <c r="DEX58" s="687"/>
      <c r="DEY58" s="687"/>
      <c r="DEZ58" s="687"/>
      <c r="DFA58" s="687"/>
      <c r="DFB58" s="687"/>
      <c r="DFC58" s="687"/>
      <c r="DFD58" s="687"/>
      <c r="DFE58" s="687"/>
      <c r="DFF58" s="687"/>
      <c r="DFG58" s="687"/>
      <c r="DFH58" s="687"/>
      <c r="DFI58" s="687"/>
      <c r="DFJ58" s="687"/>
      <c r="DFK58" s="687"/>
      <c r="DFL58" s="687"/>
      <c r="DFM58" s="687"/>
      <c r="DFN58" s="687"/>
      <c r="DFO58" s="687"/>
      <c r="DFP58" s="687"/>
      <c r="DFQ58" s="687"/>
      <c r="DFR58" s="687"/>
      <c r="DFS58" s="687"/>
      <c r="DFT58" s="687"/>
      <c r="DFU58" s="687"/>
      <c r="DFV58" s="687"/>
      <c r="DFW58" s="687"/>
      <c r="DFX58" s="687"/>
      <c r="DFY58" s="687"/>
      <c r="DFZ58" s="687"/>
      <c r="DGA58" s="687"/>
      <c r="DGB58" s="687"/>
      <c r="DGC58" s="687"/>
      <c r="DGD58" s="687"/>
      <c r="DGE58" s="687"/>
      <c r="DGF58" s="687"/>
      <c r="DGG58" s="687"/>
      <c r="DGH58" s="687"/>
      <c r="DGI58" s="687"/>
      <c r="DGJ58" s="687"/>
      <c r="DGK58" s="687"/>
      <c r="DGL58" s="687"/>
      <c r="DGM58" s="687"/>
      <c r="DGN58" s="687"/>
      <c r="DGO58" s="687"/>
      <c r="DGP58" s="687"/>
      <c r="DGQ58" s="687"/>
      <c r="DGR58" s="687"/>
      <c r="DGS58" s="687"/>
      <c r="DGT58" s="687"/>
      <c r="DGU58" s="687"/>
      <c r="DGV58" s="687"/>
      <c r="DGW58" s="687"/>
      <c r="DGX58" s="687"/>
      <c r="DGY58" s="687"/>
      <c r="DGZ58" s="687"/>
      <c r="DHA58" s="687"/>
      <c r="DHB58" s="687"/>
      <c r="DHC58" s="687"/>
      <c r="DHD58" s="687"/>
      <c r="DHE58" s="687"/>
      <c r="DHF58" s="687"/>
      <c r="DHG58" s="687"/>
      <c r="DHH58" s="687"/>
      <c r="DHI58" s="687"/>
      <c r="DHJ58" s="687"/>
      <c r="DHK58" s="687"/>
      <c r="DHL58" s="687"/>
      <c r="DHM58" s="687"/>
      <c r="DHN58" s="687"/>
      <c r="DHO58" s="687"/>
      <c r="DHP58" s="687"/>
      <c r="DHQ58" s="687"/>
      <c r="DHR58" s="687"/>
      <c r="DHS58" s="687"/>
      <c r="DHT58" s="687"/>
      <c r="DHU58" s="687"/>
      <c r="DHV58" s="687"/>
      <c r="DHW58" s="687"/>
      <c r="DHX58" s="687"/>
      <c r="DHY58" s="687"/>
      <c r="DHZ58" s="687"/>
      <c r="DIA58" s="687"/>
      <c r="DIB58" s="687"/>
      <c r="DIC58" s="687"/>
      <c r="DID58" s="687"/>
      <c r="DIE58" s="687"/>
      <c r="DIF58" s="687"/>
      <c r="DIG58" s="687"/>
      <c r="DIH58" s="687"/>
      <c r="DII58" s="687"/>
      <c r="DIJ58" s="687"/>
      <c r="DIK58" s="687"/>
      <c r="DIL58" s="687"/>
      <c r="DIM58" s="687"/>
      <c r="DIN58" s="687"/>
      <c r="DIO58" s="687"/>
      <c r="DIP58" s="687"/>
      <c r="DIQ58" s="687"/>
      <c r="DIR58" s="687"/>
      <c r="DIS58" s="687"/>
      <c r="DIT58" s="687"/>
      <c r="DIU58" s="687"/>
      <c r="DIV58" s="687"/>
      <c r="DIW58" s="687"/>
      <c r="DIX58" s="687"/>
      <c r="DIY58" s="687"/>
      <c r="DIZ58" s="687"/>
      <c r="DJA58" s="687"/>
      <c r="DJB58" s="687"/>
      <c r="DJC58" s="687"/>
      <c r="DJD58" s="687"/>
      <c r="DJE58" s="687"/>
      <c r="DJF58" s="687"/>
      <c r="DJG58" s="687"/>
      <c r="DJH58" s="687"/>
      <c r="DJI58" s="687"/>
      <c r="DJJ58" s="687"/>
      <c r="DJK58" s="687"/>
      <c r="DJL58" s="687"/>
      <c r="DJM58" s="687"/>
      <c r="DJN58" s="687"/>
      <c r="DJO58" s="687"/>
      <c r="DJP58" s="687"/>
      <c r="DJQ58" s="687"/>
      <c r="DJR58" s="687"/>
      <c r="DJS58" s="687"/>
      <c r="DJT58" s="687"/>
      <c r="DJU58" s="687"/>
      <c r="DJV58" s="687"/>
      <c r="DJW58" s="687"/>
      <c r="DJX58" s="687"/>
      <c r="DJY58" s="687"/>
      <c r="DJZ58" s="687"/>
      <c r="DKA58" s="687"/>
      <c r="DKB58" s="687"/>
      <c r="DKC58" s="687"/>
      <c r="DKD58" s="687"/>
      <c r="DKE58" s="687"/>
      <c r="DKF58" s="687"/>
      <c r="DKG58" s="687"/>
      <c r="DKH58" s="687"/>
      <c r="DKI58" s="687"/>
      <c r="DKJ58" s="687"/>
      <c r="DKK58" s="687"/>
      <c r="DKL58" s="687"/>
      <c r="DKM58" s="687"/>
      <c r="DKN58" s="687"/>
      <c r="DKO58" s="687"/>
      <c r="DKP58" s="687"/>
      <c r="DKQ58" s="687"/>
      <c r="DKR58" s="687"/>
      <c r="DKS58" s="687"/>
      <c r="DKT58" s="687"/>
      <c r="DKU58" s="687"/>
      <c r="DKV58" s="687"/>
      <c r="DKW58" s="687"/>
      <c r="DKX58" s="687"/>
      <c r="DKY58" s="687"/>
      <c r="DKZ58" s="687"/>
      <c r="DLA58" s="687"/>
      <c r="DLB58" s="687"/>
      <c r="DLC58" s="687"/>
      <c r="DLD58" s="687"/>
      <c r="DLE58" s="687"/>
      <c r="DLF58" s="687"/>
      <c r="DLG58" s="687"/>
      <c r="DLH58" s="687"/>
      <c r="DLI58" s="687"/>
      <c r="DLJ58" s="687"/>
      <c r="DLK58" s="687"/>
      <c r="DLL58" s="687"/>
      <c r="DLM58" s="687"/>
      <c r="DLN58" s="687"/>
      <c r="DLO58" s="687"/>
      <c r="DLP58" s="687"/>
      <c r="DLQ58" s="687"/>
      <c r="DLR58" s="687"/>
      <c r="DLS58" s="687"/>
      <c r="DLT58" s="687"/>
      <c r="DLU58" s="687"/>
      <c r="DLV58" s="687"/>
      <c r="DLW58" s="687"/>
      <c r="DLX58" s="687"/>
      <c r="DLY58" s="687"/>
      <c r="DLZ58" s="687"/>
      <c r="DMA58" s="687"/>
      <c r="DMB58" s="687"/>
      <c r="DMC58" s="687"/>
      <c r="DMD58" s="687"/>
      <c r="DME58" s="687"/>
      <c r="DMF58" s="687"/>
      <c r="DMG58" s="687"/>
      <c r="DMH58" s="687"/>
      <c r="DMI58" s="687"/>
      <c r="DMJ58" s="687"/>
      <c r="DMK58" s="687"/>
      <c r="DML58" s="687"/>
      <c r="DMM58" s="687"/>
      <c r="DMN58" s="687"/>
      <c r="DMO58" s="687"/>
      <c r="DMP58" s="687"/>
      <c r="DMQ58" s="687"/>
      <c r="DMR58" s="687"/>
      <c r="DMS58" s="687"/>
      <c r="DMT58" s="687"/>
      <c r="DMU58" s="687"/>
      <c r="DMV58" s="687"/>
      <c r="DMW58" s="687"/>
      <c r="DMX58" s="687"/>
      <c r="DMY58" s="687"/>
      <c r="DMZ58" s="687"/>
      <c r="DNA58" s="687"/>
      <c r="DNB58" s="687"/>
      <c r="DNC58" s="687"/>
      <c r="DND58" s="687"/>
      <c r="DNE58" s="687"/>
      <c r="DNF58" s="687"/>
      <c r="DNG58" s="687"/>
      <c r="DNH58" s="687"/>
      <c r="DNI58" s="687"/>
      <c r="DNJ58" s="687"/>
      <c r="DNK58" s="687"/>
      <c r="DNL58" s="687"/>
      <c r="DNM58" s="687"/>
      <c r="DNN58" s="687"/>
      <c r="DNO58" s="687"/>
      <c r="DNP58" s="687"/>
      <c r="DNQ58" s="687"/>
      <c r="DNR58" s="687"/>
      <c r="DNS58" s="687"/>
      <c r="DNT58" s="687"/>
      <c r="DNU58" s="687"/>
      <c r="DNV58" s="687"/>
      <c r="DNW58" s="687"/>
      <c r="DNX58" s="687"/>
      <c r="DNY58" s="687"/>
      <c r="DNZ58" s="687"/>
      <c r="DOA58" s="687"/>
      <c r="DOB58" s="687"/>
      <c r="DOC58" s="687"/>
      <c r="DOD58" s="687"/>
      <c r="DOE58" s="687"/>
      <c r="DOF58" s="687"/>
      <c r="DOG58" s="687"/>
      <c r="DOH58" s="687"/>
      <c r="DOI58" s="687"/>
      <c r="DOJ58" s="687"/>
      <c r="DOK58" s="687"/>
      <c r="DOL58" s="687"/>
      <c r="DOM58" s="687"/>
      <c r="DON58" s="687"/>
      <c r="DOO58" s="687"/>
      <c r="DOP58" s="687"/>
      <c r="DOQ58" s="687"/>
      <c r="DOR58" s="687"/>
      <c r="DOS58" s="687"/>
      <c r="DOT58" s="687"/>
      <c r="DOU58" s="687"/>
      <c r="DOV58" s="687"/>
      <c r="DOW58" s="687"/>
      <c r="DOX58" s="687"/>
      <c r="DOY58" s="687"/>
      <c r="DOZ58" s="687"/>
      <c r="DPA58" s="687"/>
      <c r="DPB58" s="687"/>
      <c r="DPC58" s="687"/>
      <c r="DPD58" s="687"/>
      <c r="DPE58" s="687"/>
      <c r="DPF58" s="687"/>
      <c r="DPG58" s="687"/>
      <c r="DPH58" s="687"/>
      <c r="DPI58" s="687"/>
      <c r="DPJ58" s="687"/>
      <c r="DPK58" s="687"/>
      <c r="DPL58" s="687"/>
      <c r="DPM58" s="687"/>
      <c r="DPN58" s="687"/>
      <c r="DPO58" s="687"/>
      <c r="DPP58" s="687"/>
      <c r="DPQ58" s="687"/>
      <c r="DPR58" s="687"/>
      <c r="DPS58" s="687"/>
      <c r="DPT58" s="687"/>
      <c r="DPU58" s="687"/>
      <c r="DPV58" s="687"/>
      <c r="DPW58" s="687"/>
      <c r="DPX58" s="687"/>
      <c r="DPY58" s="687"/>
      <c r="DPZ58" s="687"/>
      <c r="DQA58" s="687"/>
      <c r="DQB58" s="687"/>
      <c r="DQC58" s="687"/>
      <c r="DQD58" s="687"/>
      <c r="DQE58" s="687"/>
      <c r="DQF58" s="687"/>
      <c r="DQG58" s="687"/>
      <c r="DQH58" s="687"/>
      <c r="DQI58" s="687"/>
      <c r="DQJ58" s="687"/>
      <c r="DQK58" s="687"/>
      <c r="DQL58" s="687"/>
      <c r="DQM58" s="687"/>
      <c r="DQN58" s="687"/>
      <c r="DQO58" s="687"/>
      <c r="DQP58" s="687"/>
      <c r="DQQ58" s="687"/>
      <c r="DQR58" s="687"/>
      <c r="DQS58" s="687"/>
      <c r="DQT58" s="687"/>
      <c r="DQU58" s="687"/>
      <c r="DQV58" s="687"/>
      <c r="DQW58" s="687"/>
      <c r="DQX58" s="687"/>
      <c r="DQY58" s="687"/>
      <c r="DQZ58" s="687"/>
      <c r="DRA58" s="687"/>
      <c r="DRB58" s="687"/>
      <c r="DRC58" s="687"/>
      <c r="DRD58" s="687"/>
      <c r="DRE58" s="687"/>
      <c r="DRF58" s="687"/>
      <c r="DRG58" s="687"/>
      <c r="DRH58" s="687"/>
      <c r="DRI58" s="687"/>
      <c r="DRJ58" s="687"/>
      <c r="DRK58" s="687"/>
      <c r="DRL58" s="687"/>
      <c r="DRM58" s="687"/>
      <c r="DRN58" s="687"/>
      <c r="DRO58" s="687"/>
      <c r="DRP58" s="687"/>
      <c r="DRQ58" s="687"/>
      <c r="DRR58" s="687"/>
      <c r="DRS58" s="687"/>
      <c r="DRT58" s="687"/>
      <c r="DRU58" s="687"/>
      <c r="DRV58" s="687"/>
      <c r="DRW58" s="687"/>
      <c r="DRX58" s="687"/>
      <c r="DRY58" s="687"/>
      <c r="DRZ58" s="687"/>
      <c r="DSA58" s="687"/>
      <c r="DSB58" s="687"/>
      <c r="DSC58" s="687"/>
      <c r="DSD58" s="687"/>
      <c r="DSE58" s="687"/>
      <c r="DSF58" s="687"/>
      <c r="DSG58" s="687"/>
      <c r="DSH58" s="687"/>
      <c r="DSI58" s="687"/>
      <c r="DSJ58" s="687"/>
      <c r="DSK58" s="687"/>
      <c r="DSL58" s="687"/>
      <c r="DSM58" s="687"/>
      <c r="DSN58" s="687"/>
      <c r="DSO58" s="687"/>
      <c r="DSP58" s="687"/>
      <c r="DSQ58" s="687"/>
      <c r="DSR58" s="687"/>
      <c r="DSS58" s="687"/>
      <c r="DST58" s="687"/>
      <c r="DSU58" s="687"/>
      <c r="DSV58" s="687"/>
      <c r="DSW58" s="687"/>
      <c r="DSX58" s="687"/>
      <c r="DSY58" s="687"/>
      <c r="DSZ58" s="687"/>
      <c r="DTA58" s="687"/>
      <c r="DTB58" s="687"/>
      <c r="DTC58" s="687"/>
      <c r="DTD58" s="687"/>
      <c r="DTE58" s="687"/>
      <c r="DTF58" s="687"/>
      <c r="DTG58" s="687"/>
      <c r="DTH58" s="687"/>
      <c r="DTI58" s="687"/>
      <c r="DTJ58" s="687"/>
      <c r="DTK58" s="687"/>
      <c r="DTL58" s="687"/>
      <c r="DTM58" s="687"/>
      <c r="DTN58" s="687"/>
      <c r="DTO58" s="687"/>
      <c r="DTP58" s="687"/>
      <c r="DTQ58" s="687"/>
      <c r="DTR58" s="687"/>
      <c r="DTS58" s="687"/>
      <c r="DTT58" s="687"/>
      <c r="DTU58" s="687"/>
      <c r="DTV58" s="687"/>
      <c r="DTW58" s="687"/>
      <c r="DTX58" s="687"/>
      <c r="DTY58" s="687"/>
      <c r="DTZ58" s="687"/>
      <c r="DUA58" s="687"/>
      <c r="DUB58" s="687"/>
      <c r="DUC58" s="687"/>
      <c r="DUD58" s="687"/>
      <c r="DUE58" s="687"/>
      <c r="DUF58" s="687"/>
      <c r="DUG58" s="687"/>
      <c r="DUH58" s="687"/>
      <c r="DUI58" s="687"/>
      <c r="DUJ58" s="687"/>
      <c r="DUK58" s="687"/>
      <c r="DUL58" s="687"/>
      <c r="DUM58" s="687"/>
      <c r="DUN58" s="687"/>
      <c r="DUO58" s="687"/>
      <c r="DUP58" s="687"/>
      <c r="DUQ58" s="687"/>
      <c r="DUR58" s="687"/>
      <c r="DUS58" s="687"/>
      <c r="DUT58" s="687"/>
      <c r="DUU58" s="687"/>
      <c r="DUV58" s="687"/>
      <c r="DUW58" s="687"/>
      <c r="DUX58" s="687"/>
      <c r="DUY58" s="687"/>
      <c r="DUZ58" s="687"/>
      <c r="DVA58" s="687"/>
      <c r="DVB58" s="687"/>
      <c r="DVC58" s="687"/>
      <c r="DVD58" s="687"/>
      <c r="DVE58" s="687"/>
      <c r="DVF58" s="687"/>
      <c r="DVG58" s="687"/>
      <c r="DVH58" s="687"/>
      <c r="DVI58" s="687"/>
      <c r="DVJ58" s="687"/>
      <c r="DVK58" s="687"/>
      <c r="DVL58" s="687"/>
      <c r="DVM58" s="687"/>
      <c r="DVN58" s="687"/>
      <c r="DVO58" s="687"/>
      <c r="DVP58" s="687"/>
      <c r="DVQ58" s="687"/>
      <c r="DVR58" s="687"/>
      <c r="DVS58" s="687"/>
      <c r="DVT58" s="687"/>
      <c r="DVU58" s="687"/>
      <c r="DVV58" s="687"/>
      <c r="DVW58" s="687"/>
      <c r="DVX58" s="687"/>
      <c r="DVY58" s="687"/>
      <c r="DVZ58" s="687"/>
      <c r="DWA58" s="687"/>
      <c r="DWB58" s="687"/>
      <c r="DWC58" s="687"/>
      <c r="DWD58" s="687"/>
      <c r="DWE58" s="687"/>
      <c r="DWF58" s="687"/>
      <c r="DWG58" s="687"/>
      <c r="DWH58" s="687"/>
      <c r="DWI58" s="687"/>
      <c r="DWJ58" s="687"/>
      <c r="DWK58" s="687"/>
      <c r="DWL58" s="687"/>
      <c r="DWM58" s="687"/>
      <c r="DWN58" s="687"/>
      <c r="DWO58" s="687"/>
      <c r="DWP58" s="687"/>
      <c r="DWQ58" s="687"/>
      <c r="DWR58" s="687"/>
      <c r="DWS58" s="687"/>
      <c r="DWT58" s="687"/>
      <c r="DWU58" s="687"/>
      <c r="DWV58" s="687"/>
      <c r="DWW58" s="687"/>
      <c r="DWX58" s="687"/>
      <c r="DWY58" s="687"/>
      <c r="DWZ58" s="687"/>
      <c r="DXA58" s="687"/>
      <c r="DXB58" s="687"/>
      <c r="DXC58" s="687"/>
      <c r="DXD58" s="687"/>
      <c r="DXE58" s="687"/>
      <c r="DXF58" s="687"/>
      <c r="DXG58" s="687"/>
      <c r="DXH58" s="687"/>
      <c r="DXI58" s="687"/>
      <c r="DXJ58" s="687"/>
      <c r="DXK58" s="687"/>
      <c r="DXL58" s="687"/>
      <c r="DXM58" s="687"/>
      <c r="DXN58" s="687"/>
      <c r="DXO58" s="687"/>
      <c r="DXP58" s="687"/>
      <c r="DXQ58" s="687"/>
      <c r="DXR58" s="687"/>
      <c r="DXS58" s="687"/>
      <c r="DXT58" s="687"/>
      <c r="DXU58" s="687"/>
      <c r="DXV58" s="687"/>
      <c r="DXW58" s="687"/>
      <c r="DXX58" s="687"/>
      <c r="DXY58" s="687"/>
      <c r="DXZ58" s="687"/>
      <c r="DYA58" s="687"/>
      <c r="DYB58" s="687"/>
      <c r="DYC58" s="687"/>
      <c r="DYD58" s="687"/>
      <c r="DYE58" s="687"/>
      <c r="DYF58" s="687"/>
      <c r="DYG58" s="687"/>
      <c r="DYH58" s="687"/>
      <c r="DYI58" s="687"/>
      <c r="DYJ58" s="687"/>
      <c r="DYK58" s="687"/>
      <c r="DYL58" s="687"/>
      <c r="DYM58" s="687"/>
      <c r="DYN58" s="687"/>
      <c r="DYO58" s="687"/>
      <c r="DYP58" s="687"/>
      <c r="DYQ58" s="687"/>
      <c r="DYR58" s="687"/>
      <c r="DYS58" s="687"/>
      <c r="DYT58" s="687"/>
      <c r="DYU58" s="687"/>
      <c r="DYV58" s="687"/>
      <c r="DYW58" s="687"/>
      <c r="DYX58" s="687"/>
      <c r="DYY58" s="687"/>
      <c r="DYZ58" s="687"/>
      <c r="DZA58" s="687"/>
      <c r="DZB58" s="687"/>
      <c r="DZC58" s="687"/>
      <c r="DZD58" s="687"/>
      <c r="DZE58" s="687"/>
      <c r="DZF58" s="687"/>
      <c r="DZG58" s="687"/>
      <c r="DZH58" s="687"/>
      <c r="DZI58" s="687"/>
      <c r="DZJ58" s="687"/>
      <c r="DZK58" s="687"/>
      <c r="DZL58" s="687"/>
      <c r="DZM58" s="687"/>
      <c r="DZN58" s="687"/>
      <c r="DZO58" s="687"/>
      <c r="DZP58" s="687"/>
      <c r="DZQ58" s="687"/>
      <c r="DZR58" s="687"/>
      <c r="DZS58" s="687"/>
      <c r="DZT58" s="687"/>
      <c r="DZU58" s="687"/>
      <c r="DZV58" s="687"/>
      <c r="DZW58" s="687"/>
      <c r="DZX58" s="687"/>
      <c r="DZY58" s="687"/>
      <c r="DZZ58" s="687"/>
      <c r="EAA58" s="687"/>
      <c r="EAB58" s="687"/>
      <c r="EAC58" s="687"/>
      <c r="EAD58" s="687"/>
      <c r="EAE58" s="687"/>
      <c r="EAF58" s="687"/>
      <c r="EAG58" s="687"/>
      <c r="EAH58" s="687"/>
      <c r="EAI58" s="687"/>
      <c r="EAJ58" s="687"/>
      <c r="EAK58" s="687"/>
      <c r="EAL58" s="687"/>
      <c r="EAM58" s="687"/>
      <c r="EAN58" s="687"/>
      <c r="EAO58" s="687"/>
      <c r="EAP58" s="687"/>
      <c r="EAQ58" s="687"/>
      <c r="EAR58" s="687"/>
      <c r="EAS58" s="687"/>
      <c r="EAT58" s="687"/>
      <c r="EAU58" s="687"/>
      <c r="EAV58" s="687"/>
      <c r="EAW58" s="687"/>
      <c r="EAX58" s="687"/>
      <c r="EAY58" s="687"/>
      <c r="EAZ58" s="687"/>
      <c r="EBA58" s="687"/>
      <c r="EBB58" s="687"/>
      <c r="EBC58" s="687"/>
      <c r="EBD58" s="687"/>
      <c r="EBE58" s="687"/>
      <c r="EBF58" s="687"/>
      <c r="EBG58" s="687"/>
      <c r="EBH58" s="687"/>
      <c r="EBI58" s="687"/>
      <c r="EBJ58" s="687"/>
      <c r="EBK58" s="687"/>
      <c r="EBL58" s="687"/>
      <c r="EBM58" s="687"/>
      <c r="EBN58" s="687"/>
      <c r="EBO58" s="687"/>
      <c r="EBP58" s="687"/>
      <c r="EBQ58" s="687"/>
      <c r="EBR58" s="687"/>
      <c r="EBS58" s="687"/>
      <c r="EBT58" s="687"/>
      <c r="EBU58" s="687"/>
      <c r="EBV58" s="687"/>
      <c r="EBW58" s="687"/>
      <c r="EBX58" s="687"/>
      <c r="EBY58" s="687"/>
      <c r="EBZ58" s="687"/>
      <c r="ECA58" s="687"/>
      <c r="ECB58" s="687"/>
      <c r="ECC58" s="687"/>
      <c r="ECD58" s="687"/>
      <c r="ECE58" s="687"/>
      <c r="ECF58" s="687"/>
      <c r="ECG58" s="687"/>
      <c r="ECH58" s="687"/>
      <c r="ECI58" s="687"/>
      <c r="ECJ58" s="687"/>
      <c r="ECK58" s="687"/>
      <c r="ECL58" s="687"/>
      <c r="ECM58" s="687"/>
      <c r="ECN58" s="687"/>
      <c r="ECO58" s="687"/>
      <c r="ECP58" s="687"/>
      <c r="ECQ58" s="687"/>
      <c r="ECR58" s="687"/>
      <c r="ECS58" s="687"/>
      <c r="ECT58" s="687"/>
      <c r="ECU58" s="687"/>
      <c r="ECV58" s="687"/>
      <c r="ECW58" s="687"/>
      <c r="ECX58" s="687"/>
      <c r="ECY58" s="687"/>
      <c r="ECZ58" s="687"/>
      <c r="EDA58" s="687"/>
      <c r="EDB58" s="687"/>
      <c r="EDC58" s="687"/>
      <c r="EDD58" s="687"/>
      <c r="EDE58" s="687"/>
      <c r="EDF58" s="687"/>
      <c r="EDG58" s="687"/>
      <c r="EDH58" s="687"/>
      <c r="EDI58" s="687"/>
      <c r="EDJ58" s="687"/>
      <c r="EDK58" s="687"/>
      <c r="EDL58" s="687"/>
      <c r="EDM58" s="687"/>
      <c r="EDN58" s="687"/>
      <c r="EDO58" s="687"/>
      <c r="EDP58" s="687"/>
      <c r="EDQ58" s="687"/>
      <c r="EDR58" s="687"/>
      <c r="EDS58" s="687"/>
      <c r="EDT58" s="687"/>
      <c r="EDU58" s="687"/>
      <c r="EDV58" s="687"/>
      <c r="EDW58" s="687"/>
      <c r="EDX58" s="687"/>
      <c r="EDY58" s="687"/>
      <c r="EDZ58" s="687"/>
      <c r="EEA58" s="687"/>
      <c r="EEB58" s="687"/>
      <c r="EEC58" s="687"/>
      <c r="EED58" s="687"/>
      <c r="EEE58" s="687"/>
      <c r="EEF58" s="687"/>
      <c r="EEG58" s="687"/>
      <c r="EEH58" s="687"/>
      <c r="EEI58" s="687"/>
      <c r="EEJ58" s="687"/>
      <c r="EEK58" s="687"/>
      <c r="EEL58" s="687"/>
      <c r="EEM58" s="687"/>
      <c r="EEN58" s="687"/>
      <c r="EEO58" s="687"/>
      <c r="EEP58" s="687"/>
      <c r="EEQ58" s="687"/>
      <c r="EER58" s="687"/>
      <c r="EES58" s="687"/>
      <c r="EET58" s="687"/>
      <c r="EEU58" s="687"/>
      <c r="EEV58" s="687"/>
      <c r="EEW58" s="687"/>
      <c r="EEX58" s="687"/>
      <c r="EEY58" s="687"/>
      <c r="EEZ58" s="687"/>
      <c r="EFA58" s="687"/>
      <c r="EFB58" s="687"/>
      <c r="EFC58" s="687"/>
      <c r="EFD58" s="687"/>
      <c r="EFE58" s="687"/>
      <c r="EFF58" s="687"/>
      <c r="EFG58" s="687"/>
      <c r="EFH58" s="687"/>
      <c r="EFI58" s="687"/>
      <c r="EFJ58" s="687"/>
      <c r="EFK58" s="687"/>
      <c r="EFL58" s="687"/>
      <c r="EFM58" s="687"/>
      <c r="EFN58" s="687"/>
      <c r="EFO58" s="687"/>
      <c r="EFP58" s="687"/>
      <c r="EFQ58" s="687"/>
      <c r="EFR58" s="687"/>
      <c r="EFS58" s="687"/>
      <c r="EFT58" s="687"/>
      <c r="EFU58" s="687"/>
      <c r="EFV58" s="687"/>
      <c r="EFW58" s="687"/>
      <c r="EFX58" s="687"/>
      <c r="EFY58" s="687"/>
      <c r="EFZ58" s="687"/>
      <c r="EGA58" s="687"/>
      <c r="EGB58" s="687"/>
      <c r="EGC58" s="687"/>
      <c r="EGD58" s="687"/>
      <c r="EGE58" s="687"/>
      <c r="EGF58" s="687"/>
      <c r="EGG58" s="687"/>
      <c r="EGH58" s="687"/>
      <c r="EGI58" s="687"/>
      <c r="EGJ58" s="687"/>
      <c r="EGK58" s="687"/>
      <c r="EGL58" s="687"/>
      <c r="EGM58" s="687"/>
      <c r="EGN58" s="687"/>
      <c r="EGO58" s="687"/>
      <c r="EGP58" s="687"/>
      <c r="EGQ58" s="687"/>
      <c r="EGR58" s="687"/>
      <c r="EGS58" s="687"/>
      <c r="EGT58" s="687"/>
      <c r="EGU58" s="687"/>
      <c r="EGV58" s="687"/>
      <c r="EGW58" s="687"/>
      <c r="EGX58" s="687"/>
      <c r="EGY58" s="687"/>
      <c r="EGZ58" s="687"/>
      <c r="EHA58" s="687"/>
      <c r="EHB58" s="687"/>
      <c r="EHC58" s="687"/>
      <c r="EHD58" s="687"/>
      <c r="EHE58" s="687"/>
      <c r="EHF58" s="687"/>
      <c r="EHG58" s="687"/>
      <c r="EHH58" s="687"/>
      <c r="EHI58" s="687"/>
      <c r="EHJ58" s="687"/>
      <c r="EHK58" s="687"/>
      <c r="EHL58" s="687"/>
      <c r="EHM58" s="687"/>
      <c r="EHN58" s="687"/>
      <c r="EHO58" s="687"/>
      <c r="EHP58" s="687"/>
      <c r="EHQ58" s="687"/>
      <c r="EHR58" s="687"/>
      <c r="EHS58" s="687"/>
      <c r="EHT58" s="687"/>
      <c r="EHU58" s="687"/>
      <c r="EHV58" s="687"/>
      <c r="EHW58" s="687"/>
      <c r="EHX58" s="687"/>
      <c r="EHY58" s="687"/>
      <c r="EHZ58" s="687"/>
      <c r="EIA58" s="687"/>
      <c r="EIB58" s="687"/>
      <c r="EIC58" s="687"/>
      <c r="EID58" s="687"/>
      <c r="EIE58" s="687"/>
      <c r="EIF58" s="687"/>
      <c r="EIG58" s="687"/>
      <c r="EIH58" s="687"/>
      <c r="EII58" s="687"/>
      <c r="EIJ58" s="687"/>
      <c r="EIK58" s="687"/>
      <c r="EIL58" s="687"/>
      <c r="EIM58" s="687"/>
      <c r="EIN58" s="687"/>
      <c r="EIO58" s="687"/>
      <c r="EIP58" s="687"/>
      <c r="EIQ58" s="687"/>
      <c r="EIR58" s="687"/>
      <c r="EIS58" s="687"/>
      <c r="EIT58" s="687"/>
      <c r="EIU58" s="687"/>
      <c r="EIV58" s="687"/>
      <c r="EIW58" s="687"/>
      <c r="EIX58" s="687"/>
      <c r="EIY58" s="687"/>
      <c r="EIZ58" s="687"/>
      <c r="EJA58" s="687"/>
      <c r="EJB58" s="687"/>
      <c r="EJC58" s="687"/>
      <c r="EJD58" s="687"/>
      <c r="EJE58" s="687"/>
      <c r="EJF58" s="687"/>
      <c r="EJG58" s="687"/>
      <c r="EJH58" s="687"/>
      <c r="EJI58" s="687"/>
      <c r="EJJ58" s="687"/>
      <c r="EJK58" s="687"/>
      <c r="EJL58" s="687"/>
      <c r="EJM58" s="687"/>
      <c r="EJN58" s="687"/>
      <c r="EJO58" s="687"/>
      <c r="EJP58" s="687"/>
      <c r="EJQ58" s="687"/>
      <c r="EJR58" s="687"/>
      <c r="EJS58" s="687"/>
      <c r="EJT58" s="687"/>
      <c r="EJU58" s="687"/>
      <c r="EJV58" s="687"/>
      <c r="EJW58" s="687"/>
      <c r="EJX58" s="687"/>
      <c r="EJY58" s="687"/>
      <c r="EJZ58" s="687"/>
      <c r="EKA58" s="687"/>
      <c r="EKB58" s="687"/>
      <c r="EKC58" s="687"/>
      <c r="EKD58" s="687"/>
      <c r="EKE58" s="687"/>
      <c r="EKF58" s="687"/>
      <c r="EKG58" s="687"/>
      <c r="EKH58" s="687"/>
      <c r="EKI58" s="687"/>
      <c r="EKJ58" s="687"/>
      <c r="EKK58" s="687"/>
      <c r="EKL58" s="687"/>
      <c r="EKM58" s="687"/>
      <c r="EKN58" s="687"/>
      <c r="EKO58" s="687"/>
      <c r="EKP58" s="687"/>
      <c r="EKQ58" s="687"/>
      <c r="EKR58" s="687"/>
      <c r="EKS58" s="687"/>
      <c r="EKT58" s="687"/>
      <c r="EKU58" s="687"/>
      <c r="EKV58" s="687"/>
      <c r="EKW58" s="687"/>
      <c r="EKX58" s="687"/>
      <c r="EKY58" s="687"/>
      <c r="EKZ58" s="687"/>
      <c r="ELA58" s="687"/>
      <c r="ELB58" s="687"/>
      <c r="ELC58" s="687"/>
      <c r="ELD58" s="687"/>
      <c r="ELE58" s="687"/>
      <c r="ELF58" s="687"/>
      <c r="ELG58" s="687"/>
      <c r="ELH58" s="687"/>
      <c r="ELI58" s="687"/>
      <c r="ELJ58" s="687"/>
      <c r="ELK58" s="687"/>
      <c r="ELL58" s="687"/>
      <c r="ELM58" s="687"/>
      <c r="ELN58" s="687"/>
      <c r="ELO58" s="687"/>
      <c r="ELP58" s="687"/>
      <c r="ELQ58" s="687"/>
      <c r="ELR58" s="687"/>
      <c r="ELS58" s="687"/>
      <c r="ELT58" s="687"/>
      <c r="ELU58" s="687"/>
      <c r="ELV58" s="687"/>
      <c r="ELW58" s="687"/>
      <c r="ELX58" s="687"/>
      <c r="ELY58" s="687"/>
      <c r="ELZ58" s="687"/>
      <c r="EMA58" s="687"/>
      <c r="EMB58" s="687"/>
      <c r="EMC58" s="687"/>
      <c r="EMD58" s="687"/>
      <c r="EME58" s="687"/>
      <c r="EMF58" s="687"/>
      <c r="EMG58" s="687"/>
      <c r="EMH58" s="687"/>
      <c r="EMI58" s="687"/>
      <c r="EMJ58" s="687"/>
      <c r="EMK58" s="687"/>
      <c r="EML58" s="687"/>
      <c r="EMM58" s="687"/>
      <c r="EMN58" s="687"/>
      <c r="EMO58" s="687"/>
      <c r="EMP58" s="687"/>
      <c r="EMQ58" s="687"/>
      <c r="EMR58" s="687"/>
      <c r="EMS58" s="687"/>
      <c r="EMT58" s="687"/>
      <c r="EMU58" s="687"/>
      <c r="EMV58" s="687"/>
      <c r="EMW58" s="687"/>
      <c r="EMX58" s="687"/>
      <c r="EMY58" s="687"/>
      <c r="EMZ58" s="687"/>
      <c r="ENA58" s="687"/>
      <c r="ENB58" s="687"/>
      <c r="ENC58" s="687"/>
      <c r="END58" s="687"/>
      <c r="ENE58" s="687"/>
      <c r="ENF58" s="687"/>
      <c r="ENG58" s="687"/>
      <c r="ENH58" s="687"/>
      <c r="ENI58" s="687"/>
      <c r="ENJ58" s="687"/>
      <c r="ENK58" s="687"/>
      <c r="ENL58" s="687"/>
      <c r="ENM58" s="687"/>
      <c r="ENN58" s="687"/>
      <c r="ENO58" s="687"/>
      <c r="ENP58" s="687"/>
      <c r="ENQ58" s="687"/>
      <c r="ENR58" s="687"/>
      <c r="ENS58" s="687"/>
      <c r="ENT58" s="687"/>
      <c r="ENU58" s="687"/>
      <c r="ENV58" s="687"/>
      <c r="ENW58" s="687"/>
      <c r="ENX58" s="687"/>
      <c r="ENY58" s="687"/>
      <c r="ENZ58" s="687"/>
      <c r="EOA58" s="687"/>
      <c r="EOB58" s="687"/>
      <c r="EOC58" s="687"/>
      <c r="EOD58" s="687"/>
      <c r="EOE58" s="687"/>
      <c r="EOF58" s="687"/>
      <c r="EOG58" s="687"/>
      <c r="EOH58" s="687"/>
      <c r="EOI58" s="687"/>
      <c r="EOJ58" s="687"/>
      <c r="EOK58" s="687"/>
      <c r="EOL58" s="687"/>
      <c r="EOM58" s="687"/>
      <c r="EON58" s="687"/>
      <c r="EOO58" s="687"/>
      <c r="EOP58" s="687"/>
      <c r="EOQ58" s="687"/>
      <c r="EOR58" s="687"/>
      <c r="EOS58" s="687"/>
      <c r="EOT58" s="687"/>
      <c r="EOU58" s="687"/>
      <c r="EOV58" s="687"/>
      <c r="EOW58" s="687"/>
      <c r="EOX58" s="687"/>
      <c r="EOY58" s="687"/>
      <c r="EOZ58" s="687"/>
      <c r="EPA58" s="687"/>
      <c r="EPB58" s="687"/>
      <c r="EPC58" s="687"/>
      <c r="EPD58" s="687"/>
      <c r="EPE58" s="687"/>
      <c r="EPF58" s="687"/>
      <c r="EPG58" s="687"/>
      <c r="EPH58" s="687"/>
      <c r="EPI58" s="687"/>
      <c r="EPJ58" s="687"/>
      <c r="EPK58" s="687"/>
      <c r="EPL58" s="687"/>
      <c r="EPM58" s="687"/>
      <c r="EPN58" s="687"/>
      <c r="EPO58" s="687"/>
      <c r="EPP58" s="687"/>
      <c r="EPQ58" s="687"/>
      <c r="EPR58" s="687"/>
      <c r="EPS58" s="687"/>
      <c r="EPT58" s="687"/>
      <c r="EPU58" s="687"/>
      <c r="EPV58" s="687"/>
      <c r="EPW58" s="687"/>
      <c r="EPX58" s="687"/>
      <c r="EPY58" s="687"/>
      <c r="EPZ58" s="687"/>
      <c r="EQA58" s="687"/>
      <c r="EQB58" s="687"/>
      <c r="EQC58" s="687"/>
      <c r="EQD58" s="687"/>
      <c r="EQE58" s="687"/>
      <c r="EQF58" s="687"/>
      <c r="EQG58" s="687"/>
      <c r="EQH58" s="687"/>
      <c r="EQI58" s="687"/>
      <c r="EQJ58" s="687"/>
      <c r="EQK58" s="687"/>
      <c r="EQL58" s="687"/>
      <c r="EQM58" s="687"/>
      <c r="EQN58" s="687"/>
      <c r="EQO58" s="687"/>
      <c r="EQP58" s="687"/>
      <c r="EQQ58" s="687"/>
      <c r="EQR58" s="687"/>
      <c r="EQS58" s="687"/>
      <c r="EQT58" s="687"/>
      <c r="EQU58" s="687"/>
      <c r="EQV58" s="687"/>
      <c r="EQW58" s="687"/>
      <c r="EQX58" s="687"/>
      <c r="EQY58" s="687"/>
      <c r="EQZ58" s="687"/>
      <c r="ERA58" s="687"/>
      <c r="ERB58" s="687"/>
      <c r="ERC58" s="687"/>
      <c r="ERD58" s="687"/>
      <c r="ERE58" s="687"/>
      <c r="ERF58" s="687"/>
      <c r="ERG58" s="687"/>
      <c r="ERH58" s="687"/>
      <c r="ERI58" s="687"/>
      <c r="ERJ58" s="687"/>
      <c r="ERK58" s="687"/>
      <c r="ERL58" s="687"/>
      <c r="ERM58" s="687"/>
      <c r="ERN58" s="687"/>
      <c r="ERO58" s="687"/>
      <c r="ERP58" s="687"/>
      <c r="ERQ58" s="687"/>
      <c r="ERR58" s="687"/>
      <c r="ERS58" s="687"/>
      <c r="ERT58" s="687"/>
      <c r="ERU58" s="687"/>
      <c r="ERV58" s="687"/>
      <c r="ERW58" s="687"/>
      <c r="ERX58" s="687"/>
      <c r="ERY58" s="687"/>
      <c r="ERZ58" s="687"/>
      <c r="ESA58" s="687"/>
      <c r="ESB58" s="687"/>
      <c r="ESC58" s="687"/>
      <c r="ESD58" s="687"/>
      <c r="ESE58" s="687"/>
      <c r="ESF58" s="687"/>
      <c r="ESG58" s="687"/>
      <c r="ESH58" s="687"/>
      <c r="ESI58" s="687"/>
      <c r="ESJ58" s="687"/>
      <c r="ESK58" s="687"/>
      <c r="ESL58" s="687"/>
      <c r="ESM58" s="687"/>
      <c r="ESN58" s="687"/>
      <c r="ESO58" s="687"/>
      <c r="ESP58" s="687"/>
      <c r="ESQ58" s="687"/>
      <c r="ESR58" s="687"/>
      <c r="ESS58" s="687"/>
      <c r="EST58" s="687"/>
      <c r="ESU58" s="687"/>
      <c r="ESV58" s="687"/>
      <c r="ESW58" s="687"/>
      <c r="ESX58" s="687"/>
      <c r="ESY58" s="687"/>
      <c r="ESZ58" s="687"/>
      <c r="ETA58" s="687"/>
      <c r="ETB58" s="687"/>
      <c r="ETC58" s="687"/>
      <c r="ETD58" s="687"/>
      <c r="ETE58" s="687"/>
      <c r="ETF58" s="687"/>
      <c r="ETG58" s="687"/>
      <c r="ETH58" s="687"/>
      <c r="ETI58" s="687"/>
      <c r="ETJ58" s="687"/>
      <c r="ETK58" s="687"/>
      <c r="ETL58" s="687"/>
      <c r="ETM58" s="687"/>
      <c r="ETN58" s="687"/>
      <c r="ETO58" s="687"/>
      <c r="ETP58" s="687"/>
      <c r="ETQ58" s="687"/>
      <c r="ETR58" s="687"/>
      <c r="ETS58" s="687"/>
      <c r="ETT58" s="687"/>
      <c r="ETU58" s="687"/>
      <c r="ETV58" s="687"/>
      <c r="ETW58" s="687"/>
      <c r="ETX58" s="687"/>
      <c r="ETY58" s="687"/>
      <c r="ETZ58" s="687"/>
      <c r="EUA58" s="687"/>
      <c r="EUB58" s="687"/>
      <c r="EUC58" s="687"/>
      <c r="EUD58" s="687"/>
      <c r="EUE58" s="687"/>
      <c r="EUF58" s="687"/>
      <c r="EUG58" s="687"/>
      <c r="EUH58" s="687"/>
      <c r="EUI58" s="687"/>
      <c r="EUJ58" s="687"/>
      <c r="EUK58" s="687"/>
      <c r="EUL58" s="687"/>
      <c r="EUM58" s="687"/>
      <c r="EUN58" s="687"/>
      <c r="EUO58" s="687"/>
      <c r="EUP58" s="687"/>
      <c r="EUQ58" s="687"/>
      <c r="EUR58" s="687"/>
      <c r="EUS58" s="687"/>
      <c r="EUT58" s="687"/>
      <c r="EUU58" s="687"/>
      <c r="EUV58" s="687"/>
      <c r="EUW58" s="687"/>
      <c r="EUX58" s="687"/>
      <c r="EUY58" s="687"/>
      <c r="EUZ58" s="687"/>
      <c r="EVA58" s="687"/>
      <c r="EVB58" s="687"/>
      <c r="EVC58" s="687"/>
      <c r="EVD58" s="687"/>
      <c r="EVE58" s="687"/>
      <c r="EVF58" s="687"/>
      <c r="EVG58" s="687"/>
      <c r="EVH58" s="687"/>
      <c r="EVI58" s="687"/>
      <c r="EVJ58" s="687"/>
      <c r="EVK58" s="687"/>
      <c r="EVL58" s="687"/>
      <c r="EVM58" s="687"/>
      <c r="EVN58" s="687"/>
      <c r="EVO58" s="687"/>
      <c r="EVP58" s="687"/>
      <c r="EVQ58" s="687"/>
      <c r="EVR58" s="687"/>
      <c r="EVS58" s="687"/>
      <c r="EVT58" s="687"/>
      <c r="EVU58" s="687"/>
      <c r="EVV58" s="687"/>
      <c r="EVW58" s="687"/>
      <c r="EVX58" s="687"/>
      <c r="EVY58" s="687"/>
      <c r="EVZ58" s="687"/>
      <c r="EWA58" s="687"/>
      <c r="EWB58" s="687"/>
      <c r="EWC58" s="687"/>
      <c r="EWD58" s="687"/>
      <c r="EWE58" s="687"/>
      <c r="EWF58" s="687"/>
      <c r="EWG58" s="687"/>
      <c r="EWH58" s="687"/>
      <c r="EWI58" s="687"/>
      <c r="EWJ58" s="687"/>
      <c r="EWK58" s="687"/>
      <c r="EWL58" s="687"/>
      <c r="EWM58" s="687"/>
      <c r="EWN58" s="687"/>
      <c r="EWO58" s="687"/>
      <c r="EWP58" s="687"/>
      <c r="EWQ58" s="687"/>
      <c r="EWR58" s="687"/>
      <c r="EWS58" s="687"/>
      <c r="EWT58" s="687"/>
      <c r="EWU58" s="687"/>
      <c r="EWV58" s="687"/>
      <c r="EWW58" s="687"/>
      <c r="EWX58" s="687"/>
      <c r="EWY58" s="687"/>
      <c r="EWZ58" s="687"/>
      <c r="EXA58" s="687"/>
      <c r="EXB58" s="687"/>
      <c r="EXC58" s="687"/>
      <c r="EXD58" s="687"/>
      <c r="EXE58" s="687"/>
      <c r="EXF58" s="687"/>
      <c r="EXG58" s="687"/>
      <c r="EXH58" s="687"/>
      <c r="EXI58" s="687"/>
      <c r="EXJ58" s="687"/>
      <c r="EXK58" s="687"/>
      <c r="EXL58" s="687"/>
      <c r="EXM58" s="687"/>
      <c r="EXN58" s="687"/>
      <c r="EXO58" s="687"/>
      <c r="EXP58" s="687"/>
      <c r="EXQ58" s="687"/>
      <c r="EXR58" s="687"/>
      <c r="EXS58" s="687"/>
      <c r="EXT58" s="687"/>
      <c r="EXU58" s="687"/>
      <c r="EXV58" s="687"/>
      <c r="EXW58" s="687"/>
      <c r="EXX58" s="687"/>
      <c r="EXY58" s="687"/>
      <c r="EXZ58" s="687"/>
      <c r="EYA58" s="687"/>
      <c r="EYB58" s="687"/>
      <c r="EYC58" s="687"/>
      <c r="EYD58" s="687"/>
      <c r="EYE58" s="687"/>
      <c r="EYF58" s="687"/>
      <c r="EYG58" s="687"/>
      <c r="EYH58" s="687"/>
      <c r="EYI58" s="687"/>
      <c r="EYJ58" s="687"/>
      <c r="EYK58" s="687"/>
      <c r="EYL58" s="687"/>
      <c r="EYM58" s="687"/>
      <c r="EYN58" s="687"/>
      <c r="EYO58" s="687"/>
      <c r="EYP58" s="687"/>
      <c r="EYQ58" s="687"/>
      <c r="EYR58" s="687"/>
      <c r="EYS58" s="687"/>
      <c r="EYT58" s="687"/>
      <c r="EYU58" s="687"/>
      <c r="EYV58" s="687"/>
      <c r="EYW58" s="687"/>
      <c r="EYX58" s="687"/>
      <c r="EYY58" s="687"/>
      <c r="EYZ58" s="687"/>
      <c r="EZA58" s="687"/>
      <c r="EZB58" s="687"/>
      <c r="EZC58" s="687"/>
      <c r="EZD58" s="687"/>
      <c r="EZE58" s="687"/>
      <c r="EZF58" s="687"/>
      <c r="EZG58" s="687"/>
      <c r="EZH58" s="687"/>
      <c r="EZI58" s="687"/>
      <c r="EZJ58" s="687"/>
      <c r="EZK58" s="687"/>
      <c r="EZL58" s="687"/>
      <c r="EZM58" s="687"/>
      <c r="EZN58" s="687"/>
      <c r="EZO58" s="687"/>
      <c r="EZP58" s="687"/>
      <c r="EZQ58" s="687"/>
      <c r="EZR58" s="687"/>
      <c r="EZS58" s="687"/>
      <c r="EZT58" s="687"/>
      <c r="EZU58" s="687"/>
      <c r="EZV58" s="687"/>
      <c r="EZW58" s="687"/>
      <c r="EZX58" s="687"/>
      <c r="EZY58" s="687"/>
      <c r="EZZ58" s="687"/>
      <c r="FAA58" s="687"/>
      <c r="FAB58" s="687"/>
      <c r="FAC58" s="687"/>
      <c r="FAD58" s="687"/>
      <c r="FAE58" s="687"/>
      <c r="FAF58" s="687"/>
      <c r="FAG58" s="687"/>
      <c r="FAH58" s="687"/>
      <c r="FAI58" s="687"/>
      <c r="FAJ58" s="687"/>
      <c r="FAK58" s="687"/>
      <c r="FAL58" s="687"/>
      <c r="FAM58" s="687"/>
      <c r="FAN58" s="687"/>
      <c r="FAO58" s="687"/>
      <c r="FAP58" s="687"/>
      <c r="FAQ58" s="687"/>
      <c r="FAR58" s="687"/>
      <c r="FAS58" s="687"/>
      <c r="FAT58" s="687"/>
      <c r="FAU58" s="687"/>
      <c r="FAV58" s="687"/>
      <c r="FAW58" s="687"/>
      <c r="FAX58" s="687"/>
      <c r="FAY58" s="687"/>
      <c r="FAZ58" s="687"/>
      <c r="FBA58" s="687"/>
      <c r="FBB58" s="687"/>
      <c r="FBC58" s="687"/>
      <c r="FBD58" s="687"/>
      <c r="FBE58" s="687"/>
      <c r="FBF58" s="687"/>
      <c r="FBG58" s="687"/>
      <c r="FBH58" s="687"/>
      <c r="FBI58" s="687"/>
      <c r="FBJ58" s="687"/>
      <c r="FBK58" s="687"/>
      <c r="FBL58" s="687"/>
      <c r="FBM58" s="687"/>
      <c r="FBN58" s="687"/>
      <c r="FBO58" s="687"/>
      <c r="FBP58" s="687"/>
      <c r="FBQ58" s="687"/>
      <c r="FBR58" s="687"/>
      <c r="FBS58" s="687"/>
      <c r="FBT58" s="687"/>
      <c r="FBU58" s="687"/>
      <c r="FBV58" s="687"/>
      <c r="FBW58" s="687"/>
      <c r="FBX58" s="687"/>
      <c r="FBY58" s="687"/>
      <c r="FBZ58" s="687"/>
      <c r="FCA58" s="687"/>
      <c r="FCB58" s="687"/>
      <c r="FCC58" s="687"/>
      <c r="FCD58" s="687"/>
      <c r="FCE58" s="687"/>
      <c r="FCF58" s="687"/>
      <c r="FCG58" s="687"/>
      <c r="FCH58" s="687"/>
      <c r="FCI58" s="687"/>
      <c r="FCJ58" s="687"/>
      <c r="FCK58" s="687"/>
      <c r="FCL58" s="687"/>
      <c r="FCM58" s="687"/>
      <c r="FCN58" s="687"/>
      <c r="FCO58" s="687"/>
      <c r="FCP58" s="687"/>
      <c r="FCQ58" s="687"/>
      <c r="FCR58" s="687"/>
      <c r="FCS58" s="687"/>
      <c r="FCT58" s="687"/>
      <c r="FCU58" s="687"/>
      <c r="FCV58" s="687"/>
      <c r="FCW58" s="687"/>
      <c r="FCX58" s="687"/>
      <c r="FCY58" s="687"/>
      <c r="FCZ58" s="687"/>
      <c r="FDA58" s="687"/>
      <c r="FDB58" s="687"/>
      <c r="FDC58" s="687"/>
      <c r="FDD58" s="687"/>
      <c r="FDE58" s="687"/>
      <c r="FDF58" s="687"/>
      <c r="FDG58" s="687"/>
      <c r="FDH58" s="687"/>
      <c r="FDI58" s="687"/>
      <c r="FDJ58" s="687"/>
      <c r="FDK58" s="687"/>
      <c r="FDL58" s="687"/>
      <c r="FDM58" s="687"/>
      <c r="FDN58" s="687"/>
      <c r="FDO58" s="687"/>
      <c r="FDP58" s="687"/>
      <c r="FDQ58" s="687"/>
      <c r="FDR58" s="687"/>
      <c r="FDS58" s="687"/>
      <c r="FDT58" s="687"/>
      <c r="FDU58" s="687"/>
      <c r="FDV58" s="687"/>
      <c r="FDW58" s="687"/>
      <c r="FDX58" s="687"/>
      <c r="FDY58" s="687"/>
      <c r="FDZ58" s="687"/>
      <c r="FEA58" s="687"/>
      <c r="FEB58" s="687"/>
      <c r="FEC58" s="687"/>
      <c r="FED58" s="687"/>
      <c r="FEE58" s="687"/>
      <c r="FEF58" s="687"/>
      <c r="FEG58" s="687"/>
      <c r="FEH58" s="687"/>
      <c r="FEI58" s="687"/>
      <c r="FEJ58" s="687"/>
      <c r="FEK58" s="687"/>
      <c r="FEL58" s="687"/>
      <c r="FEM58" s="687"/>
      <c r="FEN58" s="687"/>
      <c r="FEO58" s="687"/>
      <c r="FEP58" s="687"/>
      <c r="FEQ58" s="687"/>
      <c r="FER58" s="687"/>
      <c r="FES58" s="687"/>
      <c r="FET58" s="687"/>
      <c r="FEU58" s="687"/>
      <c r="FEV58" s="687"/>
      <c r="FEW58" s="687"/>
      <c r="FEX58" s="687"/>
      <c r="FEY58" s="687"/>
      <c r="FEZ58" s="687"/>
      <c r="FFA58" s="687"/>
      <c r="FFB58" s="687"/>
      <c r="FFC58" s="687"/>
      <c r="FFD58" s="687"/>
      <c r="FFE58" s="687"/>
      <c r="FFF58" s="687"/>
      <c r="FFG58" s="687"/>
      <c r="FFH58" s="687"/>
      <c r="FFI58" s="687"/>
      <c r="FFJ58" s="687"/>
      <c r="FFK58" s="687"/>
      <c r="FFL58" s="687"/>
      <c r="FFM58" s="687"/>
      <c r="FFN58" s="687"/>
      <c r="FFO58" s="687"/>
      <c r="FFP58" s="687"/>
      <c r="FFQ58" s="687"/>
      <c r="FFR58" s="687"/>
      <c r="FFS58" s="687"/>
      <c r="FFT58" s="687"/>
      <c r="FFU58" s="687"/>
      <c r="FFV58" s="687"/>
      <c r="FFW58" s="687"/>
      <c r="FFX58" s="687"/>
      <c r="FFY58" s="687"/>
      <c r="FFZ58" s="687"/>
      <c r="FGA58" s="687"/>
      <c r="FGB58" s="687"/>
      <c r="FGC58" s="687"/>
      <c r="FGD58" s="687"/>
      <c r="FGE58" s="687"/>
      <c r="FGF58" s="687"/>
      <c r="FGG58" s="687"/>
      <c r="FGH58" s="687"/>
      <c r="FGI58" s="687"/>
      <c r="FGJ58" s="687"/>
      <c r="FGK58" s="687"/>
      <c r="FGL58" s="687"/>
      <c r="FGM58" s="687"/>
      <c r="FGN58" s="687"/>
      <c r="FGO58" s="687"/>
      <c r="FGP58" s="687"/>
      <c r="FGQ58" s="687"/>
      <c r="FGR58" s="687"/>
      <c r="FGS58" s="687"/>
      <c r="FGT58" s="687"/>
      <c r="FGU58" s="687"/>
      <c r="FGV58" s="687"/>
      <c r="FGW58" s="687"/>
      <c r="FGX58" s="687"/>
      <c r="FGY58" s="687"/>
      <c r="FGZ58" s="687"/>
      <c r="FHA58" s="687"/>
      <c r="FHB58" s="687"/>
      <c r="FHC58" s="687"/>
      <c r="FHD58" s="687"/>
      <c r="FHE58" s="687"/>
      <c r="FHF58" s="687"/>
      <c r="FHG58" s="687"/>
      <c r="FHH58" s="687"/>
      <c r="FHI58" s="687"/>
      <c r="FHJ58" s="687"/>
      <c r="FHK58" s="687"/>
      <c r="FHL58" s="687"/>
      <c r="FHM58" s="687"/>
      <c r="FHN58" s="687"/>
      <c r="FHO58" s="687"/>
      <c r="FHP58" s="687"/>
      <c r="FHQ58" s="687"/>
      <c r="FHR58" s="687"/>
      <c r="FHS58" s="687"/>
      <c r="FHT58" s="687"/>
      <c r="FHU58" s="687"/>
      <c r="FHV58" s="687"/>
      <c r="FHW58" s="687"/>
      <c r="FHX58" s="687"/>
      <c r="FHY58" s="687"/>
      <c r="FHZ58" s="687"/>
      <c r="FIA58" s="687"/>
      <c r="FIB58" s="687"/>
      <c r="FIC58" s="687"/>
      <c r="FID58" s="687"/>
      <c r="FIE58" s="687"/>
      <c r="FIF58" s="687"/>
      <c r="FIG58" s="687"/>
      <c r="FIH58" s="687"/>
      <c r="FII58" s="687"/>
      <c r="FIJ58" s="687"/>
      <c r="FIK58" s="687"/>
      <c r="FIL58" s="687"/>
      <c r="FIM58" s="687"/>
      <c r="FIN58" s="687"/>
      <c r="FIO58" s="687"/>
      <c r="FIP58" s="687"/>
      <c r="FIQ58" s="687"/>
      <c r="FIR58" s="687"/>
      <c r="FIS58" s="687"/>
      <c r="FIT58" s="687"/>
      <c r="FIU58" s="687"/>
      <c r="FIV58" s="687"/>
      <c r="FIW58" s="687"/>
      <c r="FIX58" s="687"/>
      <c r="FIY58" s="687"/>
      <c r="FIZ58" s="687"/>
      <c r="FJA58" s="687"/>
      <c r="FJB58" s="687"/>
      <c r="FJC58" s="687"/>
      <c r="FJD58" s="687"/>
      <c r="FJE58" s="687"/>
      <c r="FJF58" s="687"/>
      <c r="FJG58" s="687"/>
      <c r="FJH58" s="687"/>
      <c r="FJI58" s="687"/>
      <c r="FJJ58" s="687"/>
      <c r="FJK58" s="687"/>
      <c r="FJL58" s="687"/>
      <c r="FJM58" s="687"/>
      <c r="FJN58" s="687"/>
      <c r="FJO58" s="687"/>
      <c r="FJP58" s="687"/>
      <c r="FJQ58" s="687"/>
      <c r="FJR58" s="687"/>
      <c r="FJS58" s="687"/>
      <c r="FJT58" s="687"/>
      <c r="FJU58" s="687"/>
      <c r="FJV58" s="687"/>
      <c r="FJW58" s="687"/>
      <c r="FJX58" s="687"/>
      <c r="FJY58" s="687"/>
      <c r="FJZ58" s="687"/>
      <c r="FKA58" s="687"/>
      <c r="FKB58" s="687"/>
      <c r="FKC58" s="687"/>
      <c r="FKD58" s="687"/>
      <c r="FKE58" s="687"/>
      <c r="FKF58" s="687"/>
      <c r="FKG58" s="687"/>
      <c r="FKH58" s="687"/>
      <c r="FKI58" s="687"/>
      <c r="FKJ58" s="687"/>
      <c r="FKK58" s="687"/>
      <c r="FKL58" s="687"/>
      <c r="FKM58" s="687"/>
      <c r="FKN58" s="687"/>
      <c r="FKO58" s="687"/>
      <c r="FKP58" s="687"/>
      <c r="FKQ58" s="687"/>
      <c r="FKR58" s="687"/>
      <c r="FKS58" s="687"/>
      <c r="FKT58" s="687"/>
      <c r="FKU58" s="687"/>
      <c r="FKV58" s="687"/>
      <c r="FKW58" s="687"/>
      <c r="FKX58" s="687"/>
      <c r="FKY58" s="687"/>
      <c r="FKZ58" s="687"/>
      <c r="FLA58" s="687"/>
      <c r="FLB58" s="687"/>
      <c r="FLC58" s="687"/>
      <c r="FLD58" s="687"/>
      <c r="FLE58" s="687"/>
      <c r="FLF58" s="687"/>
      <c r="FLG58" s="687"/>
      <c r="FLH58" s="687"/>
      <c r="FLI58" s="687"/>
      <c r="FLJ58" s="687"/>
      <c r="FLK58" s="687"/>
      <c r="FLL58" s="687"/>
      <c r="FLM58" s="687"/>
      <c r="FLN58" s="687"/>
      <c r="FLO58" s="687"/>
      <c r="FLP58" s="687"/>
      <c r="FLQ58" s="687"/>
      <c r="FLR58" s="687"/>
      <c r="FLS58" s="687"/>
      <c r="FLT58" s="687"/>
      <c r="FLU58" s="687"/>
      <c r="FLV58" s="687"/>
      <c r="FLW58" s="687"/>
      <c r="FLX58" s="687"/>
      <c r="FLY58" s="687"/>
      <c r="FLZ58" s="687"/>
      <c r="FMA58" s="687"/>
      <c r="FMB58" s="687"/>
      <c r="FMC58" s="687"/>
      <c r="FMD58" s="687"/>
      <c r="FME58" s="687"/>
      <c r="FMF58" s="687"/>
      <c r="FMG58" s="687"/>
      <c r="FMH58" s="687"/>
      <c r="FMI58" s="687"/>
      <c r="FMJ58" s="687"/>
      <c r="FMK58" s="687"/>
      <c r="FML58" s="687"/>
      <c r="FMM58" s="687"/>
      <c r="FMN58" s="687"/>
      <c r="FMO58" s="687"/>
      <c r="FMP58" s="687"/>
      <c r="FMQ58" s="687"/>
      <c r="FMR58" s="687"/>
      <c r="FMS58" s="687"/>
      <c r="FMT58" s="687"/>
      <c r="FMU58" s="687"/>
      <c r="FMV58" s="687"/>
      <c r="FMW58" s="687"/>
      <c r="FMX58" s="687"/>
      <c r="FMY58" s="687"/>
      <c r="FMZ58" s="687"/>
      <c r="FNA58" s="687"/>
      <c r="FNB58" s="687"/>
      <c r="FNC58" s="687"/>
      <c r="FND58" s="687"/>
      <c r="FNE58" s="687"/>
      <c r="FNF58" s="687"/>
      <c r="FNG58" s="687"/>
      <c r="FNH58" s="687"/>
      <c r="FNI58" s="687"/>
      <c r="FNJ58" s="687"/>
      <c r="FNK58" s="687"/>
      <c r="FNL58" s="687"/>
      <c r="FNM58" s="687"/>
      <c r="FNN58" s="687"/>
      <c r="FNO58" s="687"/>
      <c r="FNP58" s="687"/>
      <c r="FNQ58" s="687"/>
      <c r="FNR58" s="687"/>
      <c r="FNS58" s="687"/>
      <c r="FNT58" s="687"/>
      <c r="FNU58" s="687"/>
      <c r="FNV58" s="687"/>
      <c r="FNW58" s="687"/>
      <c r="FNX58" s="687"/>
      <c r="FNY58" s="687"/>
      <c r="FNZ58" s="687"/>
      <c r="FOA58" s="687"/>
      <c r="FOB58" s="687"/>
      <c r="FOC58" s="687"/>
      <c r="FOD58" s="687"/>
      <c r="FOE58" s="687"/>
      <c r="FOF58" s="687"/>
      <c r="FOG58" s="687"/>
      <c r="FOH58" s="687"/>
      <c r="FOI58" s="687"/>
      <c r="FOJ58" s="687"/>
      <c r="FOK58" s="687"/>
      <c r="FOL58" s="687"/>
      <c r="FOM58" s="687"/>
      <c r="FON58" s="687"/>
      <c r="FOO58" s="687"/>
      <c r="FOP58" s="687"/>
      <c r="FOQ58" s="687"/>
      <c r="FOR58" s="687"/>
      <c r="FOS58" s="687"/>
      <c r="FOT58" s="687"/>
      <c r="FOU58" s="687"/>
      <c r="FOV58" s="687"/>
      <c r="FOW58" s="687"/>
      <c r="FOX58" s="687"/>
      <c r="FOY58" s="687"/>
      <c r="FOZ58" s="687"/>
      <c r="FPA58" s="687"/>
      <c r="FPB58" s="687"/>
      <c r="FPC58" s="687"/>
      <c r="FPD58" s="687"/>
      <c r="FPE58" s="687"/>
      <c r="FPF58" s="687"/>
      <c r="FPG58" s="687"/>
      <c r="FPH58" s="687"/>
      <c r="FPI58" s="687"/>
      <c r="FPJ58" s="687"/>
      <c r="FPK58" s="687"/>
      <c r="FPL58" s="687"/>
      <c r="FPM58" s="687"/>
      <c r="FPN58" s="687"/>
      <c r="FPO58" s="687"/>
      <c r="FPP58" s="687"/>
      <c r="FPQ58" s="687"/>
      <c r="FPR58" s="687"/>
      <c r="FPS58" s="687"/>
      <c r="FPT58" s="687"/>
      <c r="FPU58" s="687"/>
      <c r="FPV58" s="687"/>
      <c r="FPW58" s="687"/>
      <c r="FPX58" s="687"/>
      <c r="FPY58" s="687"/>
      <c r="FPZ58" s="687"/>
      <c r="FQA58" s="687"/>
      <c r="FQB58" s="687"/>
      <c r="FQC58" s="687"/>
      <c r="FQD58" s="687"/>
      <c r="FQE58" s="687"/>
      <c r="FQF58" s="687"/>
      <c r="FQG58" s="687"/>
      <c r="FQH58" s="687"/>
      <c r="FQI58" s="687"/>
      <c r="FQJ58" s="687"/>
      <c r="FQK58" s="687"/>
      <c r="FQL58" s="687"/>
      <c r="FQM58" s="687"/>
      <c r="FQN58" s="687"/>
      <c r="FQO58" s="687"/>
      <c r="FQP58" s="687"/>
      <c r="FQQ58" s="687"/>
      <c r="FQR58" s="687"/>
      <c r="FQS58" s="687"/>
      <c r="FQT58" s="687"/>
      <c r="FQU58" s="687"/>
      <c r="FQV58" s="687"/>
      <c r="FQW58" s="687"/>
      <c r="FQX58" s="687"/>
      <c r="FQY58" s="687"/>
      <c r="FQZ58" s="687"/>
      <c r="FRA58" s="687"/>
      <c r="FRB58" s="687"/>
      <c r="FRC58" s="687"/>
      <c r="FRD58" s="687"/>
      <c r="FRE58" s="687"/>
      <c r="FRF58" s="687"/>
      <c r="FRG58" s="687"/>
      <c r="FRH58" s="687"/>
      <c r="FRI58" s="687"/>
      <c r="FRJ58" s="687"/>
      <c r="FRK58" s="687"/>
      <c r="FRL58" s="687"/>
      <c r="FRM58" s="687"/>
      <c r="FRN58" s="687"/>
      <c r="FRO58" s="687"/>
      <c r="FRP58" s="687"/>
      <c r="FRQ58" s="687"/>
      <c r="FRR58" s="687"/>
      <c r="FRS58" s="687"/>
      <c r="FRT58" s="687"/>
      <c r="FRU58" s="687"/>
      <c r="FRV58" s="687"/>
      <c r="FRW58" s="687"/>
      <c r="FRX58" s="687"/>
      <c r="FRY58" s="687"/>
      <c r="FRZ58" s="687"/>
      <c r="FSA58" s="687"/>
      <c r="FSB58" s="687"/>
      <c r="FSC58" s="687"/>
      <c r="FSD58" s="687"/>
      <c r="FSE58" s="687"/>
      <c r="FSF58" s="687"/>
      <c r="FSG58" s="687"/>
      <c r="FSH58" s="687"/>
      <c r="FSI58" s="687"/>
      <c r="FSJ58" s="687"/>
      <c r="FSK58" s="687"/>
      <c r="FSL58" s="687"/>
      <c r="FSM58" s="687"/>
      <c r="FSN58" s="687"/>
      <c r="FSO58" s="687"/>
      <c r="FSP58" s="687"/>
      <c r="FSQ58" s="687"/>
      <c r="FSR58" s="687"/>
      <c r="FSS58" s="687"/>
      <c r="FST58" s="687"/>
      <c r="FSU58" s="687"/>
      <c r="FSV58" s="687"/>
      <c r="FSW58" s="687"/>
      <c r="FSX58" s="687"/>
      <c r="FSY58" s="687"/>
      <c r="FSZ58" s="687"/>
      <c r="FTA58" s="687"/>
      <c r="FTB58" s="687"/>
      <c r="FTC58" s="687"/>
      <c r="FTD58" s="687"/>
      <c r="FTE58" s="687"/>
      <c r="FTF58" s="687"/>
      <c r="FTG58" s="687"/>
      <c r="FTH58" s="687"/>
      <c r="FTI58" s="687"/>
      <c r="FTJ58" s="687"/>
      <c r="FTK58" s="687"/>
      <c r="FTL58" s="687"/>
      <c r="FTM58" s="687"/>
      <c r="FTN58" s="687"/>
      <c r="FTO58" s="687"/>
      <c r="FTP58" s="687"/>
      <c r="FTQ58" s="687"/>
      <c r="FTR58" s="687"/>
      <c r="FTS58" s="687"/>
      <c r="FTT58" s="687"/>
      <c r="FTU58" s="687"/>
      <c r="FTV58" s="687"/>
      <c r="FTW58" s="687"/>
      <c r="FTX58" s="687"/>
      <c r="FTY58" s="687"/>
      <c r="FTZ58" s="687"/>
      <c r="FUA58" s="687"/>
      <c r="FUB58" s="687"/>
      <c r="FUC58" s="687"/>
      <c r="FUD58" s="687"/>
      <c r="FUE58" s="687"/>
      <c r="FUF58" s="687"/>
      <c r="FUG58" s="687"/>
      <c r="FUH58" s="687"/>
      <c r="FUI58" s="687"/>
      <c r="FUJ58" s="687"/>
      <c r="FUK58" s="687"/>
      <c r="FUL58" s="687"/>
      <c r="FUM58" s="687"/>
      <c r="FUN58" s="687"/>
      <c r="FUO58" s="687"/>
      <c r="FUP58" s="687"/>
      <c r="FUQ58" s="687"/>
      <c r="FUR58" s="687"/>
      <c r="FUS58" s="687"/>
      <c r="FUT58" s="687"/>
      <c r="FUU58" s="687"/>
      <c r="FUV58" s="687"/>
      <c r="FUW58" s="687"/>
      <c r="FUX58" s="687"/>
      <c r="FUY58" s="687"/>
      <c r="FUZ58" s="687"/>
      <c r="FVA58" s="687"/>
      <c r="FVB58" s="687"/>
      <c r="FVC58" s="687"/>
      <c r="FVD58" s="687"/>
      <c r="FVE58" s="687"/>
      <c r="FVF58" s="687"/>
      <c r="FVG58" s="687"/>
      <c r="FVH58" s="687"/>
      <c r="FVI58" s="687"/>
      <c r="FVJ58" s="687"/>
      <c r="FVK58" s="687"/>
      <c r="FVL58" s="687"/>
      <c r="FVM58" s="687"/>
      <c r="FVN58" s="687"/>
      <c r="FVO58" s="687"/>
      <c r="FVP58" s="687"/>
      <c r="FVQ58" s="687"/>
      <c r="FVR58" s="687"/>
      <c r="FVS58" s="687"/>
      <c r="FVT58" s="687"/>
      <c r="FVU58" s="687"/>
      <c r="FVV58" s="687"/>
      <c r="FVW58" s="687"/>
      <c r="FVX58" s="687"/>
      <c r="FVY58" s="687"/>
      <c r="FVZ58" s="687"/>
      <c r="FWA58" s="687"/>
      <c r="FWB58" s="687"/>
      <c r="FWC58" s="687"/>
      <c r="FWD58" s="687"/>
      <c r="FWE58" s="687"/>
      <c r="FWF58" s="687"/>
      <c r="FWG58" s="687"/>
      <c r="FWH58" s="687"/>
      <c r="FWI58" s="687"/>
      <c r="FWJ58" s="687"/>
      <c r="FWK58" s="687"/>
      <c r="FWL58" s="687"/>
      <c r="FWM58" s="687"/>
      <c r="FWN58" s="687"/>
      <c r="FWO58" s="687"/>
      <c r="FWP58" s="687"/>
      <c r="FWQ58" s="687"/>
      <c r="FWR58" s="687"/>
      <c r="FWS58" s="687"/>
      <c r="FWT58" s="687"/>
      <c r="FWU58" s="687"/>
      <c r="FWV58" s="687"/>
      <c r="FWW58" s="687"/>
      <c r="FWX58" s="687"/>
      <c r="FWY58" s="687"/>
      <c r="FWZ58" s="687"/>
      <c r="FXA58" s="687"/>
      <c r="FXB58" s="687"/>
      <c r="FXC58" s="687"/>
      <c r="FXD58" s="687"/>
      <c r="FXE58" s="687"/>
      <c r="FXF58" s="687"/>
      <c r="FXG58" s="687"/>
      <c r="FXH58" s="687"/>
      <c r="FXI58" s="687"/>
      <c r="FXJ58" s="687"/>
      <c r="FXK58" s="687"/>
      <c r="FXL58" s="687"/>
      <c r="FXM58" s="687"/>
      <c r="FXN58" s="687"/>
      <c r="FXO58" s="687"/>
      <c r="FXP58" s="687"/>
      <c r="FXQ58" s="687"/>
      <c r="FXR58" s="687"/>
      <c r="FXS58" s="687"/>
      <c r="FXT58" s="687"/>
      <c r="FXU58" s="687"/>
      <c r="FXV58" s="687"/>
      <c r="FXW58" s="687"/>
      <c r="FXX58" s="687"/>
      <c r="FXY58" s="687"/>
      <c r="FXZ58" s="687"/>
      <c r="FYA58" s="687"/>
      <c r="FYB58" s="687"/>
      <c r="FYC58" s="687"/>
      <c r="FYD58" s="687"/>
      <c r="FYE58" s="687"/>
      <c r="FYF58" s="687"/>
      <c r="FYG58" s="687"/>
      <c r="FYH58" s="687"/>
      <c r="FYI58" s="687"/>
      <c r="FYJ58" s="687"/>
      <c r="FYK58" s="687"/>
      <c r="FYL58" s="687"/>
      <c r="FYM58" s="687"/>
      <c r="FYN58" s="687"/>
      <c r="FYO58" s="687"/>
      <c r="FYP58" s="687"/>
      <c r="FYQ58" s="687"/>
      <c r="FYR58" s="687"/>
      <c r="FYS58" s="687"/>
      <c r="FYT58" s="687"/>
      <c r="FYU58" s="687"/>
      <c r="FYV58" s="687"/>
      <c r="FYW58" s="687"/>
      <c r="FYX58" s="687"/>
      <c r="FYY58" s="687"/>
      <c r="FYZ58" s="687"/>
      <c r="FZA58" s="687"/>
      <c r="FZB58" s="687"/>
      <c r="FZC58" s="687"/>
      <c r="FZD58" s="687"/>
      <c r="FZE58" s="687"/>
      <c r="FZF58" s="687"/>
      <c r="FZG58" s="687"/>
      <c r="FZH58" s="687"/>
      <c r="FZI58" s="687"/>
      <c r="FZJ58" s="687"/>
      <c r="FZK58" s="687"/>
      <c r="FZL58" s="687"/>
      <c r="FZM58" s="687"/>
      <c r="FZN58" s="687"/>
      <c r="FZO58" s="687"/>
      <c r="FZP58" s="687"/>
      <c r="FZQ58" s="687"/>
      <c r="FZR58" s="687"/>
      <c r="FZS58" s="687"/>
      <c r="FZT58" s="687"/>
      <c r="FZU58" s="687"/>
      <c r="FZV58" s="687"/>
      <c r="FZW58" s="687"/>
      <c r="FZX58" s="687"/>
      <c r="FZY58" s="687"/>
      <c r="FZZ58" s="687"/>
      <c r="GAA58" s="687"/>
      <c r="GAB58" s="687"/>
      <c r="GAC58" s="687"/>
      <c r="GAD58" s="687"/>
      <c r="GAE58" s="687"/>
      <c r="GAF58" s="687"/>
      <c r="GAG58" s="687"/>
      <c r="GAH58" s="687"/>
      <c r="GAI58" s="687"/>
      <c r="GAJ58" s="687"/>
      <c r="GAK58" s="687"/>
      <c r="GAL58" s="687"/>
      <c r="GAM58" s="687"/>
      <c r="GAN58" s="687"/>
      <c r="GAO58" s="687"/>
      <c r="GAP58" s="687"/>
      <c r="GAQ58" s="687"/>
      <c r="GAR58" s="687"/>
      <c r="GAS58" s="687"/>
      <c r="GAT58" s="687"/>
      <c r="GAU58" s="687"/>
      <c r="GAV58" s="687"/>
      <c r="GAW58" s="687"/>
      <c r="GAX58" s="687"/>
      <c r="GAY58" s="687"/>
      <c r="GAZ58" s="687"/>
      <c r="GBA58" s="687"/>
      <c r="GBB58" s="687"/>
      <c r="GBC58" s="687"/>
      <c r="GBD58" s="687"/>
      <c r="GBE58" s="687"/>
      <c r="GBF58" s="687"/>
      <c r="GBG58" s="687"/>
      <c r="GBH58" s="687"/>
      <c r="GBI58" s="687"/>
      <c r="GBJ58" s="687"/>
      <c r="GBK58" s="687"/>
      <c r="GBL58" s="687"/>
      <c r="GBM58" s="687"/>
      <c r="GBN58" s="687"/>
      <c r="GBO58" s="687"/>
      <c r="GBP58" s="687"/>
      <c r="GBQ58" s="687"/>
      <c r="GBR58" s="687"/>
      <c r="GBS58" s="687"/>
      <c r="GBT58" s="687"/>
      <c r="GBU58" s="687"/>
      <c r="GBV58" s="687"/>
      <c r="GBW58" s="687"/>
      <c r="GBX58" s="687"/>
      <c r="GBY58" s="687"/>
      <c r="GBZ58" s="687"/>
      <c r="GCA58" s="687"/>
      <c r="GCB58" s="687"/>
      <c r="GCC58" s="687"/>
      <c r="GCD58" s="687"/>
      <c r="GCE58" s="687"/>
      <c r="GCF58" s="687"/>
      <c r="GCG58" s="687"/>
      <c r="GCH58" s="687"/>
      <c r="GCI58" s="687"/>
      <c r="GCJ58" s="687"/>
      <c r="GCK58" s="687"/>
      <c r="GCL58" s="687"/>
      <c r="GCM58" s="687"/>
      <c r="GCN58" s="687"/>
      <c r="GCO58" s="687"/>
      <c r="GCP58" s="687"/>
      <c r="GCQ58" s="687"/>
      <c r="GCR58" s="687"/>
      <c r="GCS58" s="687"/>
      <c r="GCT58" s="687"/>
      <c r="GCU58" s="687"/>
      <c r="GCV58" s="687"/>
      <c r="GCW58" s="687"/>
      <c r="GCX58" s="687"/>
      <c r="GCY58" s="687"/>
      <c r="GCZ58" s="687"/>
      <c r="GDA58" s="687"/>
      <c r="GDB58" s="687"/>
      <c r="GDC58" s="687"/>
      <c r="GDD58" s="687"/>
      <c r="GDE58" s="687"/>
      <c r="GDF58" s="687"/>
      <c r="GDG58" s="687"/>
      <c r="GDH58" s="687"/>
      <c r="GDI58" s="687"/>
      <c r="GDJ58" s="687"/>
      <c r="GDK58" s="687"/>
      <c r="GDL58" s="687"/>
      <c r="GDM58" s="687"/>
      <c r="GDN58" s="687"/>
      <c r="GDO58" s="687"/>
      <c r="GDP58" s="687"/>
      <c r="GDQ58" s="687"/>
      <c r="GDR58" s="687"/>
      <c r="GDS58" s="687"/>
      <c r="GDT58" s="687"/>
      <c r="GDU58" s="687"/>
      <c r="GDV58" s="687"/>
      <c r="GDW58" s="687"/>
      <c r="GDX58" s="687"/>
      <c r="GDY58" s="687"/>
      <c r="GDZ58" s="687"/>
      <c r="GEA58" s="687"/>
      <c r="GEB58" s="687"/>
      <c r="GEC58" s="687"/>
      <c r="GED58" s="687"/>
      <c r="GEE58" s="687"/>
      <c r="GEF58" s="687"/>
      <c r="GEG58" s="687"/>
      <c r="GEH58" s="687"/>
      <c r="GEI58" s="687"/>
      <c r="GEJ58" s="687"/>
      <c r="GEK58" s="687"/>
      <c r="GEL58" s="687"/>
      <c r="GEM58" s="687"/>
      <c r="GEN58" s="687"/>
      <c r="GEO58" s="687"/>
      <c r="GEP58" s="687"/>
      <c r="GEQ58" s="687"/>
      <c r="GER58" s="687"/>
      <c r="GES58" s="687"/>
      <c r="GET58" s="687"/>
      <c r="GEU58" s="687"/>
      <c r="GEV58" s="687"/>
      <c r="GEW58" s="687"/>
      <c r="GEX58" s="687"/>
      <c r="GEY58" s="687"/>
      <c r="GEZ58" s="687"/>
      <c r="GFA58" s="687"/>
      <c r="GFB58" s="687"/>
      <c r="GFC58" s="687"/>
      <c r="GFD58" s="687"/>
      <c r="GFE58" s="687"/>
      <c r="GFF58" s="687"/>
      <c r="GFG58" s="687"/>
      <c r="GFH58" s="687"/>
      <c r="GFI58" s="687"/>
      <c r="GFJ58" s="687"/>
      <c r="GFK58" s="687"/>
      <c r="GFL58" s="687"/>
      <c r="GFM58" s="687"/>
      <c r="GFN58" s="687"/>
      <c r="GFO58" s="687"/>
      <c r="GFP58" s="687"/>
      <c r="GFQ58" s="687"/>
      <c r="GFR58" s="687"/>
      <c r="GFS58" s="687"/>
      <c r="GFT58" s="687"/>
      <c r="GFU58" s="687"/>
      <c r="GFV58" s="687"/>
      <c r="GFW58" s="687"/>
      <c r="GFX58" s="687"/>
      <c r="GFY58" s="687"/>
      <c r="GFZ58" s="687"/>
      <c r="GGA58" s="687"/>
      <c r="GGB58" s="687"/>
      <c r="GGC58" s="687"/>
      <c r="GGD58" s="687"/>
      <c r="GGE58" s="687"/>
      <c r="GGF58" s="687"/>
      <c r="GGG58" s="687"/>
      <c r="GGH58" s="687"/>
      <c r="GGI58" s="687"/>
      <c r="GGJ58" s="687"/>
      <c r="GGK58" s="687"/>
      <c r="GGL58" s="687"/>
      <c r="GGM58" s="687"/>
      <c r="GGN58" s="687"/>
      <c r="GGO58" s="687"/>
      <c r="GGP58" s="687"/>
      <c r="GGQ58" s="687"/>
      <c r="GGR58" s="687"/>
      <c r="GGS58" s="687"/>
      <c r="GGT58" s="687"/>
      <c r="GGU58" s="687"/>
      <c r="GGV58" s="687"/>
      <c r="GGW58" s="687"/>
      <c r="GGX58" s="687"/>
      <c r="GGY58" s="687"/>
      <c r="GGZ58" s="687"/>
      <c r="GHA58" s="687"/>
      <c r="GHB58" s="687"/>
      <c r="GHC58" s="687"/>
      <c r="GHD58" s="687"/>
      <c r="GHE58" s="687"/>
      <c r="GHF58" s="687"/>
      <c r="GHG58" s="687"/>
      <c r="GHH58" s="687"/>
      <c r="GHI58" s="687"/>
      <c r="GHJ58" s="687"/>
      <c r="GHK58" s="687"/>
      <c r="GHL58" s="687"/>
      <c r="GHM58" s="687"/>
      <c r="GHN58" s="687"/>
      <c r="GHO58" s="687"/>
      <c r="GHP58" s="687"/>
      <c r="GHQ58" s="687"/>
      <c r="GHR58" s="687"/>
      <c r="GHS58" s="687"/>
      <c r="GHT58" s="687"/>
      <c r="GHU58" s="687"/>
      <c r="GHV58" s="687"/>
      <c r="GHW58" s="687"/>
      <c r="GHX58" s="687"/>
      <c r="GHY58" s="687"/>
      <c r="GHZ58" s="687"/>
      <c r="GIA58" s="687"/>
      <c r="GIB58" s="687"/>
      <c r="GIC58" s="687"/>
      <c r="GID58" s="687"/>
      <c r="GIE58" s="687"/>
      <c r="GIF58" s="687"/>
      <c r="GIG58" s="687"/>
      <c r="GIH58" s="687"/>
      <c r="GII58" s="687"/>
      <c r="GIJ58" s="687"/>
      <c r="GIK58" s="687"/>
      <c r="GIL58" s="687"/>
      <c r="GIM58" s="687"/>
      <c r="GIN58" s="687"/>
      <c r="GIO58" s="687"/>
      <c r="GIP58" s="687"/>
      <c r="GIQ58" s="687"/>
      <c r="GIR58" s="687"/>
      <c r="GIS58" s="687"/>
      <c r="GIT58" s="687"/>
      <c r="GIU58" s="687"/>
      <c r="GIV58" s="687"/>
      <c r="GIW58" s="687"/>
      <c r="GIX58" s="687"/>
      <c r="GIY58" s="687"/>
      <c r="GIZ58" s="687"/>
      <c r="GJA58" s="687"/>
      <c r="GJB58" s="687"/>
      <c r="GJC58" s="687"/>
      <c r="GJD58" s="687"/>
      <c r="GJE58" s="687"/>
      <c r="GJF58" s="687"/>
      <c r="GJG58" s="687"/>
      <c r="GJH58" s="687"/>
      <c r="GJI58" s="687"/>
      <c r="GJJ58" s="687"/>
      <c r="GJK58" s="687"/>
      <c r="GJL58" s="687"/>
      <c r="GJM58" s="687"/>
      <c r="GJN58" s="687"/>
      <c r="GJO58" s="687"/>
      <c r="GJP58" s="687"/>
      <c r="GJQ58" s="687"/>
      <c r="GJR58" s="687"/>
      <c r="GJS58" s="687"/>
      <c r="GJT58" s="687"/>
      <c r="GJU58" s="687"/>
      <c r="GJV58" s="687"/>
      <c r="GJW58" s="687"/>
      <c r="GJX58" s="687"/>
      <c r="GJY58" s="687"/>
      <c r="GJZ58" s="687"/>
      <c r="GKA58" s="687"/>
      <c r="GKB58" s="687"/>
      <c r="GKC58" s="687"/>
      <c r="GKD58" s="687"/>
      <c r="GKE58" s="687"/>
      <c r="GKF58" s="687"/>
      <c r="GKG58" s="687"/>
      <c r="GKH58" s="687"/>
      <c r="GKI58" s="687"/>
      <c r="GKJ58" s="687"/>
      <c r="GKK58" s="687"/>
      <c r="GKL58" s="687"/>
      <c r="GKM58" s="687"/>
      <c r="GKN58" s="687"/>
      <c r="GKO58" s="687"/>
      <c r="GKP58" s="687"/>
      <c r="GKQ58" s="687"/>
      <c r="GKR58" s="687"/>
      <c r="GKS58" s="687"/>
      <c r="GKT58" s="687"/>
      <c r="GKU58" s="687"/>
      <c r="GKV58" s="687"/>
      <c r="GKW58" s="687"/>
      <c r="GKX58" s="687"/>
      <c r="GKY58" s="687"/>
      <c r="GKZ58" s="687"/>
      <c r="GLA58" s="687"/>
      <c r="GLB58" s="687"/>
      <c r="GLC58" s="687"/>
      <c r="GLD58" s="687"/>
      <c r="GLE58" s="687"/>
      <c r="GLF58" s="687"/>
      <c r="GLG58" s="687"/>
      <c r="GLH58" s="687"/>
      <c r="GLI58" s="687"/>
      <c r="GLJ58" s="687"/>
      <c r="GLK58" s="687"/>
      <c r="GLL58" s="687"/>
      <c r="GLM58" s="687"/>
      <c r="GLN58" s="687"/>
      <c r="GLO58" s="687"/>
      <c r="GLP58" s="687"/>
      <c r="GLQ58" s="687"/>
      <c r="GLR58" s="687"/>
      <c r="GLS58" s="687"/>
      <c r="GLT58" s="687"/>
      <c r="GLU58" s="687"/>
      <c r="GLV58" s="687"/>
      <c r="GLW58" s="687"/>
      <c r="GLX58" s="687"/>
      <c r="GLY58" s="687"/>
      <c r="GLZ58" s="687"/>
      <c r="GMA58" s="687"/>
      <c r="GMB58" s="687"/>
      <c r="GMC58" s="687"/>
      <c r="GMD58" s="687"/>
      <c r="GME58" s="687"/>
      <c r="GMF58" s="687"/>
      <c r="GMG58" s="687"/>
      <c r="GMH58" s="687"/>
      <c r="GMI58" s="687"/>
      <c r="GMJ58" s="687"/>
      <c r="GMK58" s="687"/>
      <c r="GML58" s="687"/>
      <c r="GMM58" s="687"/>
      <c r="GMN58" s="687"/>
      <c r="GMO58" s="687"/>
      <c r="GMP58" s="687"/>
      <c r="GMQ58" s="687"/>
      <c r="GMR58" s="687"/>
      <c r="GMS58" s="687"/>
      <c r="GMT58" s="687"/>
      <c r="GMU58" s="687"/>
      <c r="GMV58" s="687"/>
      <c r="GMW58" s="687"/>
      <c r="GMX58" s="687"/>
      <c r="GMY58" s="687"/>
      <c r="GMZ58" s="687"/>
      <c r="GNA58" s="687"/>
      <c r="GNB58" s="687"/>
      <c r="GNC58" s="687"/>
      <c r="GND58" s="687"/>
      <c r="GNE58" s="687"/>
      <c r="GNF58" s="687"/>
      <c r="GNG58" s="687"/>
      <c r="GNH58" s="687"/>
      <c r="GNI58" s="687"/>
      <c r="GNJ58" s="687"/>
      <c r="GNK58" s="687"/>
      <c r="GNL58" s="687"/>
      <c r="GNM58" s="687"/>
      <c r="GNN58" s="687"/>
      <c r="GNO58" s="687"/>
      <c r="GNP58" s="687"/>
      <c r="GNQ58" s="687"/>
      <c r="GNR58" s="687"/>
      <c r="GNS58" s="687"/>
      <c r="GNT58" s="687"/>
      <c r="GNU58" s="687"/>
      <c r="GNV58" s="687"/>
      <c r="GNW58" s="687"/>
      <c r="GNX58" s="687"/>
      <c r="GNY58" s="687"/>
      <c r="GNZ58" s="687"/>
      <c r="GOA58" s="687"/>
      <c r="GOB58" s="687"/>
      <c r="GOC58" s="687"/>
      <c r="GOD58" s="687"/>
      <c r="GOE58" s="687"/>
      <c r="GOF58" s="687"/>
      <c r="GOG58" s="687"/>
      <c r="GOH58" s="687"/>
      <c r="GOI58" s="687"/>
      <c r="GOJ58" s="687"/>
      <c r="GOK58" s="687"/>
      <c r="GOL58" s="687"/>
      <c r="GOM58" s="687"/>
      <c r="GON58" s="687"/>
      <c r="GOO58" s="687"/>
      <c r="GOP58" s="687"/>
      <c r="GOQ58" s="687"/>
      <c r="GOR58" s="687"/>
      <c r="GOS58" s="687"/>
      <c r="GOT58" s="687"/>
      <c r="GOU58" s="687"/>
      <c r="GOV58" s="687"/>
      <c r="GOW58" s="687"/>
      <c r="GOX58" s="687"/>
      <c r="GOY58" s="687"/>
      <c r="GOZ58" s="687"/>
      <c r="GPA58" s="687"/>
      <c r="GPB58" s="687"/>
      <c r="GPC58" s="687"/>
      <c r="GPD58" s="687"/>
      <c r="GPE58" s="687"/>
      <c r="GPF58" s="687"/>
      <c r="GPG58" s="687"/>
      <c r="GPH58" s="687"/>
      <c r="GPI58" s="687"/>
      <c r="GPJ58" s="687"/>
      <c r="GPK58" s="687"/>
      <c r="GPL58" s="687"/>
      <c r="GPM58" s="687"/>
      <c r="GPN58" s="687"/>
      <c r="GPO58" s="687"/>
      <c r="GPP58" s="687"/>
      <c r="GPQ58" s="687"/>
      <c r="GPR58" s="687"/>
      <c r="GPS58" s="687"/>
      <c r="GPT58" s="687"/>
      <c r="GPU58" s="687"/>
      <c r="GPV58" s="687"/>
      <c r="GPW58" s="687"/>
      <c r="GPX58" s="687"/>
      <c r="GPY58" s="687"/>
      <c r="GPZ58" s="687"/>
      <c r="GQA58" s="687"/>
      <c r="GQB58" s="687"/>
      <c r="GQC58" s="687"/>
      <c r="GQD58" s="687"/>
      <c r="GQE58" s="687"/>
      <c r="GQF58" s="687"/>
      <c r="GQG58" s="687"/>
      <c r="GQH58" s="687"/>
      <c r="GQI58" s="687"/>
      <c r="GQJ58" s="687"/>
      <c r="GQK58" s="687"/>
      <c r="GQL58" s="687"/>
      <c r="GQM58" s="687"/>
      <c r="GQN58" s="687"/>
      <c r="GQO58" s="687"/>
      <c r="GQP58" s="687"/>
      <c r="GQQ58" s="687"/>
      <c r="GQR58" s="687"/>
      <c r="GQS58" s="687"/>
      <c r="GQT58" s="687"/>
      <c r="GQU58" s="687"/>
      <c r="GQV58" s="687"/>
      <c r="GQW58" s="687"/>
      <c r="GQX58" s="687"/>
      <c r="GQY58" s="687"/>
      <c r="GQZ58" s="687"/>
      <c r="GRA58" s="687"/>
      <c r="GRB58" s="687"/>
      <c r="GRC58" s="687"/>
      <c r="GRD58" s="687"/>
      <c r="GRE58" s="687"/>
      <c r="GRF58" s="687"/>
      <c r="GRG58" s="687"/>
      <c r="GRH58" s="687"/>
      <c r="GRI58" s="687"/>
      <c r="GRJ58" s="687"/>
      <c r="GRK58" s="687"/>
      <c r="GRL58" s="687"/>
      <c r="GRM58" s="687"/>
      <c r="GRN58" s="687"/>
      <c r="GRO58" s="687"/>
      <c r="GRP58" s="687"/>
      <c r="GRQ58" s="687"/>
      <c r="GRR58" s="687"/>
      <c r="GRS58" s="687"/>
      <c r="GRT58" s="687"/>
      <c r="GRU58" s="687"/>
      <c r="GRV58" s="687"/>
      <c r="GRW58" s="687"/>
      <c r="GRX58" s="687"/>
      <c r="GRY58" s="687"/>
      <c r="GRZ58" s="687"/>
      <c r="GSA58" s="687"/>
      <c r="GSB58" s="687"/>
      <c r="GSC58" s="687"/>
      <c r="GSD58" s="687"/>
      <c r="GSE58" s="687"/>
      <c r="GSF58" s="687"/>
      <c r="GSG58" s="687"/>
      <c r="GSH58" s="687"/>
      <c r="GSI58" s="687"/>
      <c r="GSJ58" s="687"/>
      <c r="GSK58" s="687"/>
      <c r="GSL58" s="687"/>
      <c r="GSM58" s="687"/>
      <c r="GSN58" s="687"/>
      <c r="GSO58" s="687"/>
      <c r="GSP58" s="687"/>
      <c r="GSQ58" s="687"/>
      <c r="GSR58" s="687"/>
      <c r="GSS58" s="687"/>
      <c r="GST58" s="687"/>
      <c r="GSU58" s="687"/>
      <c r="GSV58" s="687"/>
      <c r="GSW58" s="687"/>
      <c r="GSX58" s="687"/>
      <c r="GSY58" s="687"/>
      <c r="GSZ58" s="687"/>
      <c r="GTA58" s="687"/>
      <c r="GTB58" s="687"/>
      <c r="GTC58" s="687"/>
      <c r="GTD58" s="687"/>
      <c r="GTE58" s="687"/>
      <c r="GTF58" s="687"/>
      <c r="GTG58" s="687"/>
      <c r="GTH58" s="687"/>
      <c r="GTI58" s="687"/>
      <c r="GTJ58" s="687"/>
      <c r="GTK58" s="687"/>
      <c r="GTL58" s="687"/>
      <c r="GTM58" s="687"/>
      <c r="GTN58" s="687"/>
      <c r="GTO58" s="687"/>
      <c r="GTP58" s="687"/>
      <c r="GTQ58" s="687"/>
      <c r="GTR58" s="687"/>
      <c r="GTS58" s="687"/>
      <c r="GTT58" s="687"/>
      <c r="GTU58" s="687"/>
      <c r="GTV58" s="687"/>
      <c r="GTW58" s="687"/>
      <c r="GTX58" s="687"/>
      <c r="GTY58" s="687"/>
      <c r="GTZ58" s="687"/>
      <c r="GUA58" s="687"/>
      <c r="GUB58" s="687"/>
      <c r="GUC58" s="687"/>
      <c r="GUD58" s="687"/>
      <c r="GUE58" s="687"/>
      <c r="GUF58" s="687"/>
      <c r="GUG58" s="687"/>
      <c r="GUH58" s="687"/>
      <c r="GUI58" s="687"/>
      <c r="GUJ58" s="687"/>
      <c r="GUK58" s="687"/>
      <c r="GUL58" s="687"/>
      <c r="GUM58" s="687"/>
      <c r="GUN58" s="687"/>
      <c r="GUO58" s="687"/>
      <c r="GUP58" s="687"/>
      <c r="GUQ58" s="687"/>
      <c r="GUR58" s="687"/>
      <c r="GUS58" s="687"/>
      <c r="GUT58" s="687"/>
      <c r="GUU58" s="687"/>
      <c r="GUV58" s="687"/>
      <c r="GUW58" s="687"/>
      <c r="GUX58" s="687"/>
      <c r="GUY58" s="687"/>
      <c r="GUZ58" s="687"/>
      <c r="GVA58" s="687"/>
      <c r="GVB58" s="687"/>
      <c r="GVC58" s="687"/>
      <c r="GVD58" s="687"/>
      <c r="GVE58" s="687"/>
      <c r="GVF58" s="687"/>
      <c r="GVG58" s="687"/>
      <c r="GVH58" s="687"/>
      <c r="GVI58" s="687"/>
      <c r="GVJ58" s="687"/>
      <c r="GVK58" s="687"/>
      <c r="GVL58" s="687"/>
      <c r="GVM58" s="687"/>
      <c r="GVN58" s="687"/>
      <c r="GVO58" s="687"/>
      <c r="GVP58" s="687"/>
      <c r="GVQ58" s="687"/>
      <c r="GVR58" s="687"/>
      <c r="GVS58" s="687"/>
      <c r="GVT58" s="687"/>
      <c r="GVU58" s="687"/>
      <c r="GVV58" s="687"/>
      <c r="GVW58" s="687"/>
      <c r="GVX58" s="687"/>
      <c r="GVY58" s="687"/>
      <c r="GVZ58" s="687"/>
      <c r="GWA58" s="687"/>
      <c r="GWB58" s="687"/>
      <c r="GWC58" s="687"/>
      <c r="GWD58" s="687"/>
      <c r="GWE58" s="687"/>
      <c r="GWF58" s="687"/>
      <c r="GWG58" s="687"/>
      <c r="GWH58" s="687"/>
      <c r="GWI58" s="687"/>
      <c r="GWJ58" s="687"/>
      <c r="GWK58" s="687"/>
      <c r="GWL58" s="687"/>
      <c r="GWM58" s="687"/>
      <c r="GWN58" s="687"/>
      <c r="GWO58" s="687"/>
      <c r="GWP58" s="687"/>
      <c r="GWQ58" s="687"/>
      <c r="GWR58" s="687"/>
      <c r="GWS58" s="687"/>
      <c r="GWT58" s="687"/>
      <c r="GWU58" s="687"/>
      <c r="GWV58" s="687"/>
      <c r="GWW58" s="687"/>
      <c r="GWX58" s="687"/>
      <c r="GWY58" s="687"/>
      <c r="GWZ58" s="687"/>
      <c r="GXA58" s="687"/>
      <c r="GXB58" s="687"/>
      <c r="GXC58" s="687"/>
      <c r="GXD58" s="687"/>
      <c r="GXE58" s="687"/>
      <c r="GXF58" s="687"/>
      <c r="GXG58" s="687"/>
      <c r="GXH58" s="687"/>
      <c r="GXI58" s="687"/>
      <c r="GXJ58" s="687"/>
      <c r="GXK58" s="687"/>
      <c r="GXL58" s="687"/>
      <c r="GXM58" s="687"/>
      <c r="GXN58" s="687"/>
      <c r="GXO58" s="687"/>
      <c r="GXP58" s="687"/>
      <c r="GXQ58" s="687"/>
      <c r="GXR58" s="687"/>
      <c r="GXS58" s="687"/>
      <c r="GXT58" s="687"/>
      <c r="GXU58" s="687"/>
      <c r="GXV58" s="687"/>
      <c r="GXW58" s="687"/>
      <c r="GXX58" s="687"/>
      <c r="GXY58" s="687"/>
      <c r="GXZ58" s="687"/>
      <c r="GYA58" s="687"/>
      <c r="GYB58" s="687"/>
      <c r="GYC58" s="687"/>
      <c r="GYD58" s="687"/>
      <c r="GYE58" s="687"/>
      <c r="GYF58" s="687"/>
      <c r="GYG58" s="687"/>
      <c r="GYH58" s="687"/>
      <c r="GYI58" s="687"/>
      <c r="GYJ58" s="687"/>
      <c r="GYK58" s="687"/>
      <c r="GYL58" s="687"/>
      <c r="GYM58" s="687"/>
      <c r="GYN58" s="687"/>
      <c r="GYO58" s="687"/>
      <c r="GYP58" s="687"/>
      <c r="GYQ58" s="687"/>
      <c r="GYR58" s="687"/>
      <c r="GYS58" s="687"/>
      <c r="GYT58" s="687"/>
      <c r="GYU58" s="687"/>
      <c r="GYV58" s="687"/>
      <c r="GYW58" s="687"/>
      <c r="GYX58" s="687"/>
      <c r="GYY58" s="687"/>
      <c r="GYZ58" s="687"/>
      <c r="GZA58" s="687"/>
      <c r="GZB58" s="687"/>
      <c r="GZC58" s="687"/>
      <c r="GZD58" s="687"/>
      <c r="GZE58" s="687"/>
      <c r="GZF58" s="687"/>
      <c r="GZG58" s="687"/>
      <c r="GZH58" s="687"/>
      <c r="GZI58" s="687"/>
      <c r="GZJ58" s="687"/>
      <c r="GZK58" s="687"/>
      <c r="GZL58" s="687"/>
      <c r="GZM58" s="687"/>
      <c r="GZN58" s="687"/>
      <c r="GZO58" s="687"/>
      <c r="GZP58" s="687"/>
      <c r="GZQ58" s="687"/>
      <c r="GZR58" s="687"/>
      <c r="GZS58" s="687"/>
      <c r="GZT58" s="687"/>
      <c r="GZU58" s="687"/>
      <c r="GZV58" s="687"/>
      <c r="GZW58" s="687"/>
      <c r="GZX58" s="687"/>
      <c r="GZY58" s="687"/>
      <c r="GZZ58" s="687"/>
      <c r="HAA58" s="687"/>
      <c r="HAB58" s="687"/>
      <c r="HAC58" s="687"/>
      <c r="HAD58" s="687"/>
      <c r="HAE58" s="687"/>
      <c r="HAF58" s="687"/>
      <c r="HAG58" s="687"/>
      <c r="HAH58" s="687"/>
      <c r="HAI58" s="687"/>
      <c r="HAJ58" s="687"/>
      <c r="HAK58" s="687"/>
      <c r="HAL58" s="687"/>
      <c r="HAM58" s="687"/>
      <c r="HAN58" s="687"/>
      <c r="HAO58" s="687"/>
      <c r="HAP58" s="687"/>
      <c r="HAQ58" s="687"/>
      <c r="HAR58" s="687"/>
      <c r="HAS58" s="687"/>
      <c r="HAT58" s="687"/>
      <c r="HAU58" s="687"/>
      <c r="HAV58" s="687"/>
      <c r="HAW58" s="687"/>
      <c r="HAX58" s="687"/>
      <c r="HAY58" s="687"/>
      <c r="HAZ58" s="687"/>
      <c r="HBA58" s="687"/>
      <c r="HBB58" s="687"/>
      <c r="HBC58" s="687"/>
      <c r="HBD58" s="687"/>
      <c r="HBE58" s="687"/>
      <c r="HBF58" s="687"/>
      <c r="HBG58" s="687"/>
      <c r="HBH58" s="687"/>
      <c r="HBI58" s="687"/>
      <c r="HBJ58" s="687"/>
      <c r="HBK58" s="687"/>
      <c r="HBL58" s="687"/>
      <c r="HBM58" s="687"/>
      <c r="HBN58" s="687"/>
      <c r="HBO58" s="687"/>
      <c r="HBP58" s="687"/>
      <c r="HBQ58" s="687"/>
      <c r="HBR58" s="687"/>
      <c r="HBS58" s="687"/>
      <c r="HBT58" s="687"/>
      <c r="HBU58" s="687"/>
      <c r="HBV58" s="687"/>
      <c r="HBW58" s="687"/>
      <c r="HBX58" s="687"/>
      <c r="HBY58" s="687"/>
      <c r="HBZ58" s="687"/>
      <c r="HCA58" s="687"/>
      <c r="HCB58" s="687"/>
      <c r="HCC58" s="687"/>
      <c r="HCD58" s="687"/>
      <c r="HCE58" s="687"/>
      <c r="HCF58" s="687"/>
      <c r="HCG58" s="687"/>
      <c r="HCH58" s="687"/>
      <c r="HCI58" s="687"/>
      <c r="HCJ58" s="687"/>
      <c r="HCK58" s="687"/>
      <c r="HCL58" s="687"/>
      <c r="HCM58" s="687"/>
      <c r="HCN58" s="687"/>
      <c r="HCO58" s="687"/>
      <c r="HCP58" s="687"/>
      <c r="HCQ58" s="687"/>
      <c r="HCR58" s="687"/>
      <c r="HCS58" s="687"/>
      <c r="HCT58" s="687"/>
      <c r="HCU58" s="687"/>
      <c r="HCV58" s="687"/>
      <c r="HCW58" s="687"/>
      <c r="HCX58" s="687"/>
      <c r="HCY58" s="687"/>
      <c r="HCZ58" s="687"/>
      <c r="HDA58" s="687"/>
      <c r="HDB58" s="687"/>
      <c r="HDC58" s="687"/>
      <c r="HDD58" s="687"/>
      <c r="HDE58" s="687"/>
      <c r="HDF58" s="687"/>
      <c r="HDG58" s="687"/>
      <c r="HDH58" s="687"/>
      <c r="HDI58" s="687"/>
      <c r="HDJ58" s="687"/>
      <c r="HDK58" s="687"/>
      <c r="HDL58" s="687"/>
      <c r="HDM58" s="687"/>
      <c r="HDN58" s="687"/>
      <c r="HDO58" s="687"/>
      <c r="HDP58" s="687"/>
      <c r="HDQ58" s="687"/>
      <c r="HDR58" s="687"/>
      <c r="HDS58" s="687"/>
      <c r="HDT58" s="687"/>
      <c r="HDU58" s="687"/>
      <c r="HDV58" s="687"/>
      <c r="HDW58" s="687"/>
      <c r="HDX58" s="687"/>
      <c r="HDY58" s="687"/>
      <c r="HDZ58" s="687"/>
      <c r="HEA58" s="687"/>
      <c r="HEB58" s="687"/>
      <c r="HEC58" s="687"/>
      <c r="HED58" s="687"/>
      <c r="HEE58" s="687"/>
      <c r="HEF58" s="687"/>
      <c r="HEG58" s="687"/>
      <c r="HEH58" s="687"/>
      <c r="HEI58" s="687"/>
      <c r="HEJ58" s="687"/>
      <c r="HEK58" s="687"/>
      <c r="HEL58" s="687"/>
      <c r="HEM58" s="687"/>
      <c r="HEN58" s="687"/>
      <c r="HEO58" s="687"/>
      <c r="HEP58" s="687"/>
      <c r="HEQ58" s="687"/>
      <c r="HER58" s="687"/>
      <c r="HES58" s="687"/>
      <c r="HET58" s="687"/>
      <c r="HEU58" s="687"/>
      <c r="HEV58" s="687"/>
      <c r="HEW58" s="687"/>
      <c r="HEX58" s="687"/>
      <c r="HEY58" s="687"/>
      <c r="HEZ58" s="687"/>
      <c r="HFA58" s="687"/>
      <c r="HFB58" s="687"/>
      <c r="HFC58" s="687"/>
      <c r="HFD58" s="687"/>
      <c r="HFE58" s="687"/>
      <c r="HFF58" s="687"/>
      <c r="HFG58" s="687"/>
      <c r="HFH58" s="687"/>
      <c r="HFI58" s="687"/>
      <c r="HFJ58" s="687"/>
      <c r="HFK58" s="687"/>
      <c r="HFL58" s="687"/>
      <c r="HFM58" s="687"/>
      <c r="HFN58" s="687"/>
      <c r="HFO58" s="687"/>
      <c r="HFP58" s="687"/>
      <c r="HFQ58" s="687"/>
      <c r="HFR58" s="687"/>
      <c r="HFS58" s="687"/>
      <c r="HFT58" s="687"/>
      <c r="HFU58" s="687"/>
      <c r="HFV58" s="687"/>
      <c r="HFW58" s="687"/>
      <c r="HFX58" s="687"/>
      <c r="HFY58" s="687"/>
      <c r="HFZ58" s="687"/>
      <c r="HGA58" s="687"/>
      <c r="HGB58" s="687"/>
      <c r="HGC58" s="687"/>
      <c r="HGD58" s="687"/>
      <c r="HGE58" s="687"/>
      <c r="HGF58" s="687"/>
      <c r="HGG58" s="687"/>
      <c r="HGH58" s="687"/>
      <c r="HGI58" s="687"/>
      <c r="HGJ58" s="687"/>
      <c r="HGK58" s="687"/>
      <c r="HGL58" s="687"/>
      <c r="HGM58" s="687"/>
      <c r="HGN58" s="687"/>
      <c r="HGO58" s="687"/>
      <c r="HGP58" s="687"/>
      <c r="HGQ58" s="687"/>
      <c r="HGR58" s="687"/>
      <c r="HGS58" s="687"/>
      <c r="HGT58" s="687"/>
      <c r="HGU58" s="687"/>
      <c r="HGV58" s="687"/>
      <c r="HGW58" s="687"/>
      <c r="HGX58" s="687"/>
      <c r="HGY58" s="687"/>
      <c r="HGZ58" s="687"/>
      <c r="HHA58" s="687"/>
      <c r="HHB58" s="687"/>
      <c r="HHC58" s="687"/>
      <c r="HHD58" s="687"/>
      <c r="HHE58" s="687"/>
      <c r="HHF58" s="687"/>
      <c r="HHG58" s="687"/>
      <c r="HHH58" s="687"/>
      <c r="HHI58" s="687"/>
      <c r="HHJ58" s="687"/>
      <c r="HHK58" s="687"/>
      <c r="HHL58" s="687"/>
      <c r="HHM58" s="687"/>
      <c r="HHN58" s="687"/>
      <c r="HHO58" s="687"/>
      <c r="HHP58" s="687"/>
      <c r="HHQ58" s="687"/>
      <c r="HHR58" s="687"/>
      <c r="HHS58" s="687"/>
      <c r="HHT58" s="687"/>
      <c r="HHU58" s="687"/>
      <c r="HHV58" s="687"/>
      <c r="HHW58" s="687"/>
      <c r="HHX58" s="687"/>
      <c r="HHY58" s="687"/>
      <c r="HHZ58" s="687"/>
      <c r="HIA58" s="687"/>
      <c r="HIB58" s="687"/>
      <c r="HIC58" s="687"/>
      <c r="HID58" s="687"/>
      <c r="HIE58" s="687"/>
      <c r="HIF58" s="687"/>
      <c r="HIG58" s="687"/>
      <c r="HIH58" s="687"/>
      <c r="HII58" s="687"/>
      <c r="HIJ58" s="687"/>
      <c r="HIK58" s="687"/>
      <c r="HIL58" s="687"/>
      <c r="HIM58" s="687"/>
      <c r="HIN58" s="687"/>
      <c r="HIO58" s="687"/>
      <c r="HIP58" s="687"/>
      <c r="HIQ58" s="687"/>
      <c r="HIR58" s="687"/>
      <c r="HIS58" s="687"/>
      <c r="HIT58" s="687"/>
      <c r="HIU58" s="687"/>
      <c r="HIV58" s="687"/>
      <c r="HIW58" s="687"/>
      <c r="HIX58" s="687"/>
      <c r="HIY58" s="687"/>
      <c r="HIZ58" s="687"/>
      <c r="HJA58" s="687"/>
      <c r="HJB58" s="687"/>
      <c r="HJC58" s="687"/>
      <c r="HJD58" s="687"/>
      <c r="HJE58" s="687"/>
      <c r="HJF58" s="687"/>
      <c r="HJG58" s="687"/>
      <c r="HJH58" s="687"/>
      <c r="HJI58" s="687"/>
      <c r="HJJ58" s="687"/>
      <c r="HJK58" s="687"/>
      <c r="HJL58" s="687"/>
      <c r="HJM58" s="687"/>
      <c r="HJN58" s="687"/>
      <c r="HJO58" s="687"/>
      <c r="HJP58" s="687"/>
      <c r="HJQ58" s="687"/>
      <c r="HJR58" s="687"/>
      <c r="HJS58" s="687"/>
      <c r="HJT58" s="687"/>
      <c r="HJU58" s="687"/>
      <c r="HJV58" s="687"/>
      <c r="HJW58" s="687"/>
      <c r="HJX58" s="687"/>
      <c r="HJY58" s="687"/>
      <c r="HJZ58" s="687"/>
      <c r="HKA58" s="687"/>
      <c r="HKB58" s="687"/>
      <c r="HKC58" s="687"/>
      <c r="HKD58" s="687"/>
      <c r="HKE58" s="687"/>
      <c r="HKF58" s="687"/>
      <c r="HKG58" s="687"/>
      <c r="HKH58" s="687"/>
      <c r="HKI58" s="687"/>
      <c r="HKJ58" s="687"/>
      <c r="HKK58" s="687"/>
      <c r="HKL58" s="687"/>
      <c r="HKM58" s="687"/>
      <c r="HKN58" s="687"/>
      <c r="HKO58" s="687"/>
      <c r="HKP58" s="687"/>
      <c r="HKQ58" s="687"/>
      <c r="HKR58" s="687"/>
      <c r="HKS58" s="687"/>
      <c r="HKT58" s="687"/>
      <c r="HKU58" s="687"/>
      <c r="HKV58" s="687"/>
      <c r="HKW58" s="687"/>
      <c r="HKX58" s="687"/>
      <c r="HKY58" s="687"/>
      <c r="HKZ58" s="687"/>
      <c r="HLA58" s="687"/>
      <c r="HLB58" s="687"/>
      <c r="HLC58" s="687"/>
      <c r="HLD58" s="687"/>
      <c r="HLE58" s="687"/>
      <c r="HLF58" s="687"/>
      <c r="HLG58" s="687"/>
      <c r="HLH58" s="687"/>
      <c r="HLI58" s="687"/>
      <c r="HLJ58" s="687"/>
      <c r="HLK58" s="687"/>
      <c r="HLL58" s="687"/>
      <c r="HLM58" s="687"/>
      <c r="HLN58" s="687"/>
      <c r="HLO58" s="687"/>
      <c r="HLP58" s="687"/>
      <c r="HLQ58" s="687"/>
      <c r="HLR58" s="687"/>
      <c r="HLS58" s="687"/>
      <c r="HLT58" s="687"/>
      <c r="HLU58" s="687"/>
      <c r="HLV58" s="687"/>
      <c r="HLW58" s="687"/>
      <c r="HLX58" s="687"/>
      <c r="HLY58" s="687"/>
      <c r="HLZ58" s="687"/>
      <c r="HMA58" s="687"/>
      <c r="HMB58" s="687"/>
      <c r="HMC58" s="687"/>
      <c r="HMD58" s="687"/>
      <c r="HME58" s="687"/>
      <c r="HMF58" s="687"/>
      <c r="HMG58" s="687"/>
      <c r="HMH58" s="687"/>
      <c r="HMI58" s="687"/>
      <c r="HMJ58" s="687"/>
      <c r="HMK58" s="687"/>
      <c r="HML58" s="687"/>
      <c r="HMM58" s="687"/>
      <c r="HMN58" s="687"/>
      <c r="HMO58" s="687"/>
      <c r="HMP58" s="687"/>
      <c r="HMQ58" s="687"/>
      <c r="HMR58" s="687"/>
      <c r="HMS58" s="687"/>
      <c r="HMT58" s="687"/>
      <c r="HMU58" s="687"/>
      <c r="HMV58" s="687"/>
      <c r="HMW58" s="687"/>
      <c r="HMX58" s="687"/>
      <c r="HMY58" s="687"/>
      <c r="HMZ58" s="687"/>
      <c r="HNA58" s="687"/>
      <c r="HNB58" s="687"/>
      <c r="HNC58" s="687"/>
      <c r="HND58" s="687"/>
      <c r="HNE58" s="687"/>
      <c r="HNF58" s="687"/>
      <c r="HNG58" s="687"/>
      <c r="HNH58" s="687"/>
      <c r="HNI58" s="687"/>
      <c r="HNJ58" s="687"/>
      <c r="HNK58" s="687"/>
      <c r="HNL58" s="687"/>
      <c r="HNM58" s="687"/>
      <c r="HNN58" s="687"/>
      <c r="HNO58" s="687"/>
      <c r="HNP58" s="687"/>
      <c r="HNQ58" s="687"/>
      <c r="HNR58" s="687"/>
      <c r="HNS58" s="687"/>
      <c r="HNT58" s="687"/>
      <c r="HNU58" s="687"/>
      <c r="HNV58" s="687"/>
      <c r="HNW58" s="687"/>
      <c r="HNX58" s="687"/>
      <c r="HNY58" s="687"/>
      <c r="HNZ58" s="687"/>
      <c r="HOA58" s="687"/>
      <c r="HOB58" s="687"/>
      <c r="HOC58" s="687"/>
      <c r="HOD58" s="687"/>
      <c r="HOE58" s="687"/>
      <c r="HOF58" s="687"/>
      <c r="HOG58" s="687"/>
      <c r="HOH58" s="687"/>
      <c r="HOI58" s="687"/>
      <c r="HOJ58" s="687"/>
      <c r="HOK58" s="687"/>
      <c r="HOL58" s="687"/>
      <c r="HOM58" s="687"/>
      <c r="HON58" s="687"/>
      <c r="HOO58" s="687"/>
      <c r="HOP58" s="687"/>
      <c r="HOQ58" s="687"/>
      <c r="HOR58" s="687"/>
      <c r="HOS58" s="687"/>
      <c r="HOT58" s="687"/>
      <c r="HOU58" s="687"/>
      <c r="HOV58" s="687"/>
      <c r="HOW58" s="687"/>
      <c r="HOX58" s="687"/>
      <c r="HOY58" s="687"/>
      <c r="HOZ58" s="687"/>
      <c r="HPA58" s="687"/>
      <c r="HPB58" s="687"/>
      <c r="HPC58" s="687"/>
      <c r="HPD58" s="687"/>
      <c r="HPE58" s="687"/>
      <c r="HPF58" s="687"/>
      <c r="HPG58" s="687"/>
      <c r="HPH58" s="687"/>
      <c r="HPI58" s="687"/>
      <c r="HPJ58" s="687"/>
      <c r="HPK58" s="687"/>
      <c r="HPL58" s="687"/>
      <c r="HPM58" s="687"/>
      <c r="HPN58" s="687"/>
      <c r="HPO58" s="687"/>
      <c r="HPP58" s="687"/>
      <c r="HPQ58" s="687"/>
      <c r="HPR58" s="687"/>
      <c r="HPS58" s="687"/>
      <c r="HPT58" s="687"/>
      <c r="HPU58" s="687"/>
      <c r="HPV58" s="687"/>
      <c r="HPW58" s="687"/>
      <c r="HPX58" s="687"/>
      <c r="HPY58" s="687"/>
      <c r="HPZ58" s="687"/>
      <c r="HQA58" s="687"/>
      <c r="HQB58" s="687"/>
      <c r="HQC58" s="687"/>
      <c r="HQD58" s="687"/>
      <c r="HQE58" s="687"/>
      <c r="HQF58" s="687"/>
      <c r="HQG58" s="687"/>
      <c r="HQH58" s="687"/>
      <c r="HQI58" s="687"/>
      <c r="HQJ58" s="687"/>
      <c r="HQK58" s="687"/>
      <c r="HQL58" s="687"/>
      <c r="HQM58" s="687"/>
      <c r="HQN58" s="687"/>
      <c r="HQO58" s="687"/>
      <c r="HQP58" s="687"/>
      <c r="HQQ58" s="687"/>
      <c r="HQR58" s="687"/>
      <c r="HQS58" s="687"/>
      <c r="HQT58" s="687"/>
      <c r="HQU58" s="687"/>
      <c r="HQV58" s="687"/>
      <c r="HQW58" s="687"/>
      <c r="HQX58" s="687"/>
      <c r="HQY58" s="687"/>
      <c r="HQZ58" s="687"/>
      <c r="HRA58" s="687"/>
      <c r="HRB58" s="687"/>
      <c r="HRC58" s="687"/>
      <c r="HRD58" s="687"/>
      <c r="HRE58" s="687"/>
      <c r="HRF58" s="687"/>
      <c r="HRG58" s="687"/>
      <c r="HRH58" s="687"/>
      <c r="HRI58" s="687"/>
      <c r="HRJ58" s="687"/>
      <c r="HRK58" s="687"/>
      <c r="HRL58" s="687"/>
      <c r="HRM58" s="687"/>
      <c r="HRN58" s="687"/>
      <c r="HRO58" s="687"/>
      <c r="HRP58" s="687"/>
      <c r="HRQ58" s="687"/>
      <c r="HRR58" s="687"/>
      <c r="HRS58" s="687"/>
      <c r="HRT58" s="687"/>
      <c r="HRU58" s="687"/>
      <c r="HRV58" s="687"/>
      <c r="HRW58" s="687"/>
      <c r="HRX58" s="687"/>
      <c r="HRY58" s="687"/>
      <c r="HRZ58" s="687"/>
      <c r="HSA58" s="687"/>
      <c r="HSB58" s="687"/>
      <c r="HSC58" s="687"/>
      <c r="HSD58" s="687"/>
      <c r="HSE58" s="687"/>
      <c r="HSF58" s="687"/>
      <c r="HSG58" s="687"/>
      <c r="HSH58" s="687"/>
      <c r="HSI58" s="687"/>
      <c r="HSJ58" s="687"/>
      <c r="HSK58" s="687"/>
      <c r="HSL58" s="687"/>
      <c r="HSM58" s="687"/>
      <c r="HSN58" s="687"/>
      <c r="HSO58" s="687"/>
      <c r="HSP58" s="687"/>
      <c r="HSQ58" s="687"/>
      <c r="HSR58" s="687"/>
      <c r="HSS58" s="687"/>
      <c r="HST58" s="687"/>
      <c r="HSU58" s="687"/>
      <c r="HSV58" s="687"/>
      <c r="HSW58" s="687"/>
      <c r="HSX58" s="687"/>
      <c r="HSY58" s="687"/>
      <c r="HSZ58" s="687"/>
      <c r="HTA58" s="687"/>
      <c r="HTB58" s="687"/>
      <c r="HTC58" s="687"/>
      <c r="HTD58" s="687"/>
      <c r="HTE58" s="687"/>
      <c r="HTF58" s="687"/>
      <c r="HTG58" s="687"/>
      <c r="HTH58" s="687"/>
      <c r="HTI58" s="687"/>
      <c r="HTJ58" s="687"/>
      <c r="HTK58" s="687"/>
      <c r="HTL58" s="687"/>
      <c r="HTM58" s="687"/>
      <c r="HTN58" s="687"/>
      <c r="HTO58" s="687"/>
      <c r="HTP58" s="687"/>
      <c r="HTQ58" s="687"/>
      <c r="HTR58" s="687"/>
      <c r="HTS58" s="687"/>
      <c r="HTT58" s="687"/>
      <c r="HTU58" s="687"/>
      <c r="HTV58" s="687"/>
      <c r="HTW58" s="687"/>
      <c r="HTX58" s="687"/>
      <c r="HTY58" s="687"/>
      <c r="HTZ58" s="687"/>
      <c r="HUA58" s="687"/>
      <c r="HUB58" s="687"/>
      <c r="HUC58" s="687"/>
      <c r="HUD58" s="687"/>
      <c r="HUE58" s="687"/>
      <c r="HUF58" s="687"/>
      <c r="HUG58" s="687"/>
      <c r="HUH58" s="687"/>
      <c r="HUI58" s="687"/>
      <c r="HUJ58" s="687"/>
      <c r="HUK58" s="687"/>
      <c r="HUL58" s="687"/>
      <c r="HUM58" s="687"/>
      <c r="HUN58" s="687"/>
      <c r="HUO58" s="687"/>
      <c r="HUP58" s="687"/>
      <c r="HUQ58" s="687"/>
      <c r="HUR58" s="687"/>
      <c r="HUS58" s="687"/>
      <c r="HUT58" s="687"/>
      <c r="HUU58" s="687"/>
      <c r="HUV58" s="687"/>
      <c r="HUW58" s="687"/>
      <c r="HUX58" s="687"/>
      <c r="HUY58" s="687"/>
      <c r="HUZ58" s="687"/>
      <c r="HVA58" s="687"/>
      <c r="HVB58" s="687"/>
      <c r="HVC58" s="687"/>
      <c r="HVD58" s="687"/>
      <c r="HVE58" s="687"/>
      <c r="HVF58" s="687"/>
      <c r="HVG58" s="687"/>
      <c r="HVH58" s="687"/>
      <c r="HVI58" s="687"/>
      <c r="HVJ58" s="687"/>
      <c r="HVK58" s="687"/>
      <c r="HVL58" s="687"/>
      <c r="HVM58" s="687"/>
      <c r="HVN58" s="687"/>
      <c r="HVO58" s="687"/>
      <c r="HVP58" s="687"/>
      <c r="HVQ58" s="687"/>
      <c r="HVR58" s="687"/>
      <c r="HVS58" s="687"/>
      <c r="HVT58" s="687"/>
      <c r="HVU58" s="687"/>
      <c r="HVV58" s="687"/>
      <c r="HVW58" s="687"/>
      <c r="HVX58" s="687"/>
      <c r="HVY58" s="687"/>
      <c r="HVZ58" s="687"/>
      <c r="HWA58" s="687"/>
      <c r="HWB58" s="687"/>
      <c r="HWC58" s="687"/>
      <c r="HWD58" s="687"/>
      <c r="HWE58" s="687"/>
      <c r="HWF58" s="687"/>
      <c r="HWG58" s="687"/>
      <c r="HWH58" s="687"/>
      <c r="HWI58" s="687"/>
      <c r="HWJ58" s="687"/>
      <c r="HWK58" s="687"/>
      <c r="HWL58" s="687"/>
      <c r="HWM58" s="687"/>
      <c r="HWN58" s="687"/>
      <c r="HWO58" s="687"/>
      <c r="HWP58" s="687"/>
      <c r="HWQ58" s="687"/>
      <c r="HWR58" s="687"/>
      <c r="HWS58" s="687"/>
      <c r="HWT58" s="687"/>
      <c r="HWU58" s="687"/>
      <c r="HWV58" s="687"/>
      <c r="HWW58" s="687"/>
      <c r="HWX58" s="687"/>
      <c r="HWY58" s="687"/>
      <c r="HWZ58" s="687"/>
      <c r="HXA58" s="687"/>
      <c r="HXB58" s="687"/>
      <c r="HXC58" s="687"/>
      <c r="HXD58" s="687"/>
      <c r="HXE58" s="687"/>
      <c r="HXF58" s="687"/>
      <c r="HXG58" s="687"/>
      <c r="HXH58" s="687"/>
      <c r="HXI58" s="687"/>
      <c r="HXJ58" s="687"/>
      <c r="HXK58" s="687"/>
      <c r="HXL58" s="687"/>
      <c r="HXM58" s="687"/>
      <c r="HXN58" s="687"/>
      <c r="HXO58" s="687"/>
      <c r="HXP58" s="687"/>
      <c r="HXQ58" s="687"/>
      <c r="HXR58" s="687"/>
      <c r="HXS58" s="687"/>
      <c r="HXT58" s="687"/>
      <c r="HXU58" s="687"/>
      <c r="HXV58" s="687"/>
      <c r="HXW58" s="687"/>
      <c r="HXX58" s="687"/>
      <c r="HXY58" s="687"/>
      <c r="HXZ58" s="687"/>
      <c r="HYA58" s="687"/>
      <c r="HYB58" s="687"/>
      <c r="HYC58" s="687"/>
      <c r="HYD58" s="687"/>
      <c r="HYE58" s="687"/>
      <c r="HYF58" s="687"/>
      <c r="HYG58" s="687"/>
      <c r="HYH58" s="687"/>
      <c r="HYI58" s="687"/>
      <c r="HYJ58" s="687"/>
      <c r="HYK58" s="687"/>
      <c r="HYL58" s="687"/>
      <c r="HYM58" s="687"/>
      <c r="HYN58" s="687"/>
      <c r="HYO58" s="687"/>
      <c r="HYP58" s="687"/>
      <c r="HYQ58" s="687"/>
      <c r="HYR58" s="687"/>
      <c r="HYS58" s="687"/>
      <c r="HYT58" s="687"/>
      <c r="HYU58" s="687"/>
      <c r="HYV58" s="687"/>
      <c r="HYW58" s="687"/>
      <c r="HYX58" s="687"/>
      <c r="HYY58" s="687"/>
      <c r="HYZ58" s="687"/>
      <c r="HZA58" s="687"/>
      <c r="HZB58" s="687"/>
      <c r="HZC58" s="687"/>
      <c r="HZD58" s="687"/>
      <c r="HZE58" s="687"/>
      <c r="HZF58" s="687"/>
      <c r="HZG58" s="687"/>
      <c r="HZH58" s="687"/>
      <c r="HZI58" s="687"/>
      <c r="HZJ58" s="687"/>
      <c r="HZK58" s="687"/>
      <c r="HZL58" s="687"/>
      <c r="HZM58" s="687"/>
      <c r="HZN58" s="687"/>
      <c r="HZO58" s="687"/>
      <c r="HZP58" s="687"/>
      <c r="HZQ58" s="687"/>
      <c r="HZR58" s="687"/>
      <c r="HZS58" s="687"/>
      <c r="HZT58" s="687"/>
      <c r="HZU58" s="687"/>
      <c r="HZV58" s="687"/>
      <c r="HZW58" s="687"/>
      <c r="HZX58" s="687"/>
      <c r="HZY58" s="687"/>
      <c r="HZZ58" s="687"/>
      <c r="IAA58" s="687"/>
      <c r="IAB58" s="687"/>
      <c r="IAC58" s="687"/>
      <c r="IAD58" s="687"/>
      <c r="IAE58" s="687"/>
      <c r="IAF58" s="687"/>
      <c r="IAG58" s="687"/>
      <c r="IAH58" s="687"/>
      <c r="IAI58" s="687"/>
      <c r="IAJ58" s="687"/>
      <c r="IAK58" s="687"/>
      <c r="IAL58" s="687"/>
      <c r="IAM58" s="687"/>
      <c r="IAN58" s="687"/>
      <c r="IAO58" s="687"/>
      <c r="IAP58" s="687"/>
      <c r="IAQ58" s="687"/>
      <c r="IAR58" s="687"/>
      <c r="IAS58" s="687"/>
      <c r="IAT58" s="687"/>
      <c r="IAU58" s="687"/>
      <c r="IAV58" s="687"/>
      <c r="IAW58" s="687"/>
      <c r="IAX58" s="687"/>
      <c r="IAY58" s="687"/>
      <c r="IAZ58" s="687"/>
      <c r="IBA58" s="687"/>
      <c r="IBB58" s="687"/>
      <c r="IBC58" s="687"/>
      <c r="IBD58" s="687"/>
      <c r="IBE58" s="687"/>
      <c r="IBF58" s="687"/>
      <c r="IBG58" s="687"/>
      <c r="IBH58" s="687"/>
      <c r="IBI58" s="687"/>
      <c r="IBJ58" s="687"/>
      <c r="IBK58" s="687"/>
      <c r="IBL58" s="687"/>
      <c r="IBM58" s="687"/>
      <c r="IBN58" s="687"/>
      <c r="IBO58" s="687"/>
      <c r="IBP58" s="687"/>
      <c r="IBQ58" s="687"/>
      <c r="IBR58" s="687"/>
      <c r="IBS58" s="687"/>
      <c r="IBT58" s="687"/>
      <c r="IBU58" s="687"/>
      <c r="IBV58" s="687"/>
      <c r="IBW58" s="687"/>
      <c r="IBX58" s="687"/>
      <c r="IBY58" s="687"/>
      <c r="IBZ58" s="687"/>
      <c r="ICA58" s="687"/>
      <c r="ICB58" s="687"/>
      <c r="ICC58" s="687"/>
      <c r="ICD58" s="687"/>
      <c r="ICE58" s="687"/>
      <c r="ICF58" s="687"/>
      <c r="ICG58" s="687"/>
      <c r="ICH58" s="687"/>
      <c r="ICI58" s="687"/>
      <c r="ICJ58" s="687"/>
      <c r="ICK58" s="687"/>
      <c r="ICL58" s="687"/>
      <c r="ICM58" s="687"/>
      <c r="ICN58" s="687"/>
      <c r="ICO58" s="687"/>
      <c r="ICP58" s="687"/>
      <c r="ICQ58" s="687"/>
      <c r="ICR58" s="687"/>
      <c r="ICS58" s="687"/>
      <c r="ICT58" s="687"/>
      <c r="ICU58" s="687"/>
      <c r="ICV58" s="687"/>
      <c r="ICW58" s="687"/>
      <c r="ICX58" s="687"/>
      <c r="ICY58" s="687"/>
      <c r="ICZ58" s="687"/>
      <c r="IDA58" s="687"/>
      <c r="IDB58" s="687"/>
      <c r="IDC58" s="687"/>
      <c r="IDD58" s="687"/>
      <c r="IDE58" s="687"/>
      <c r="IDF58" s="687"/>
      <c r="IDG58" s="687"/>
      <c r="IDH58" s="687"/>
      <c r="IDI58" s="687"/>
      <c r="IDJ58" s="687"/>
      <c r="IDK58" s="687"/>
      <c r="IDL58" s="687"/>
      <c r="IDM58" s="687"/>
      <c r="IDN58" s="687"/>
      <c r="IDO58" s="687"/>
      <c r="IDP58" s="687"/>
      <c r="IDQ58" s="687"/>
      <c r="IDR58" s="687"/>
      <c r="IDS58" s="687"/>
      <c r="IDT58" s="687"/>
      <c r="IDU58" s="687"/>
      <c r="IDV58" s="687"/>
      <c r="IDW58" s="687"/>
      <c r="IDX58" s="687"/>
      <c r="IDY58" s="687"/>
      <c r="IDZ58" s="687"/>
      <c r="IEA58" s="687"/>
      <c r="IEB58" s="687"/>
      <c r="IEC58" s="687"/>
      <c r="IED58" s="687"/>
      <c r="IEE58" s="687"/>
      <c r="IEF58" s="687"/>
      <c r="IEG58" s="687"/>
      <c r="IEH58" s="687"/>
      <c r="IEI58" s="687"/>
      <c r="IEJ58" s="687"/>
      <c r="IEK58" s="687"/>
      <c r="IEL58" s="687"/>
      <c r="IEM58" s="687"/>
      <c r="IEN58" s="687"/>
      <c r="IEO58" s="687"/>
      <c r="IEP58" s="687"/>
      <c r="IEQ58" s="687"/>
      <c r="IER58" s="687"/>
      <c r="IES58" s="687"/>
      <c r="IET58" s="687"/>
      <c r="IEU58" s="687"/>
      <c r="IEV58" s="687"/>
      <c r="IEW58" s="687"/>
      <c r="IEX58" s="687"/>
      <c r="IEY58" s="687"/>
      <c r="IEZ58" s="687"/>
      <c r="IFA58" s="687"/>
      <c r="IFB58" s="687"/>
      <c r="IFC58" s="687"/>
      <c r="IFD58" s="687"/>
      <c r="IFE58" s="687"/>
      <c r="IFF58" s="687"/>
      <c r="IFG58" s="687"/>
      <c r="IFH58" s="687"/>
      <c r="IFI58" s="687"/>
      <c r="IFJ58" s="687"/>
      <c r="IFK58" s="687"/>
      <c r="IFL58" s="687"/>
      <c r="IFM58" s="687"/>
      <c r="IFN58" s="687"/>
      <c r="IFO58" s="687"/>
      <c r="IFP58" s="687"/>
      <c r="IFQ58" s="687"/>
      <c r="IFR58" s="687"/>
      <c r="IFS58" s="687"/>
      <c r="IFT58" s="687"/>
      <c r="IFU58" s="687"/>
      <c r="IFV58" s="687"/>
      <c r="IFW58" s="687"/>
      <c r="IFX58" s="687"/>
      <c r="IFY58" s="687"/>
      <c r="IFZ58" s="687"/>
      <c r="IGA58" s="687"/>
      <c r="IGB58" s="687"/>
      <c r="IGC58" s="687"/>
      <c r="IGD58" s="687"/>
      <c r="IGE58" s="687"/>
      <c r="IGF58" s="687"/>
      <c r="IGG58" s="687"/>
      <c r="IGH58" s="687"/>
      <c r="IGI58" s="687"/>
      <c r="IGJ58" s="687"/>
      <c r="IGK58" s="687"/>
      <c r="IGL58" s="687"/>
      <c r="IGM58" s="687"/>
      <c r="IGN58" s="687"/>
      <c r="IGO58" s="687"/>
      <c r="IGP58" s="687"/>
      <c r="IGQ58" s="687"/>
      <c r="IGR58" s="687"/>
      <c r="IGS58" s="687"/>
      <c r="IGT58" s="687"/>
      <c r="IGU58" s="687"/>
      <c r="IGV58" s="687"/>
      <c r="IGW58" s="687"/>
      <c r="IGX58" s="687"/>
      <c r="IGY58" s="687"/>
      <c r="IGZ58" s="687"/>
      <c r="IHA58" s="687"/>
      <c r="IHB58" s="687"/>
      <c r="IHC58" s="687"/>
      <c r="IHD58" s="687"/>
      <c r="IHE58" s="687"/>
      <c r="IHF58" s="687"/>
      <c r="IHG58" s="687"/>
      <c r="IHH58" s="687"/>
      <c r="IHI58" s="687"/>
      <c r="IHJ58" s="687"/>
      <c r="IHK58" s="687"/>
      <c r="IHL58" s="687"/>
      <c r="IHM58" s="687"/>
      <c r="IHN58" s="687"/>
      <c r="IHO58" s="687"/>
      <c r="IHP58" s="687"/>
      <c r="IHQ58" s="687"/>
      <c r="IHR58" s="687"/>
      <c r="IHS58" s="687"/>
      <c r="IHT58" s="687"/>
      <c r="IHU58" s="687"/>
      <c r="IHV58" s="687"/>
      <c r="IHW58" s="687"/>
      <c r="IHX58" s="687"/>
      <c r="IHY58" s="687"/>
      <c r="IHZ58" s="687"/>
      <c r="IIA58" s="687"/>
      <c r="IIB58" s="687"/>
      <c r="IIC58" s="687"/>
      <c r="IID58" s="687"/>
      <c r="IIE58" s="687"/>
      <c r="IIF58" s="687"/>
      <c r="IIG58" s="687"/>
      <c r="IIH58" s="687"/>
      <c r="III58" s="687"/>
      <c r="IIJ58" s="687"/>
      <c r="IIK58" s="687"/>
      <c r="IIL58" s="687"/>
      <c r="IIM58" s="687"/>
      <c r="IIN58" s="687"/>
      <c r="IIO58" s="687"/>
      <c r="IIP58" s="687"/>
      <c r="IIQ58" s="687"/>
      <c r="IIR58" s="687"/>
      <c r="IIS58" s="687"/>
      <c r="IIT58" s="687"/>
      <c r="IIU58" s="687"/>
      <c r="IIV58" s="687"/>
      <c r="IIW58" s="687"/>
      <c r="IIX58" s="687"/>
      <c r="IIY58" s="687"/>
      <c r="IIZ58" s="687"/>
      <c r="IJA58" s="687"/>
      <c r="IJB58" s="687"/>
      <c r="IJC58" s="687"/>
      <c r="IJD58" s="687"/>
      <c r="IJE58" s="687"/>
      <c r="IJF58" s="687"/>
      <c r="IJG58" s="687"/>
      <c r="IJH58" s="687"/>
      <c r="IJI58" s="687"/>
      <c r="IJJ58" s="687"/>
      <c r="IJK58" s="687"/>
      <c r="IJL58" s="687"/>
      <c r="IJM58" s="687"/>
      <c r="IJN58" s="687"/>
      <c r="IJO58" s="687"/>
      <c r="IJP58" s="687"/>
      <c r="IJQ58" s="687"/>
      <c r="IJR58" s="687"/>
      <c r="IJS58" s="687"/>
      <c r="IJT58" s="687"/>
      <c r="IJU58" s="687"/>
      <c r="IJV58" s="687"/>
      <c r="IJW58" s="687"/>
      <c r="IJX58" s="687"/>
      <c r="IJY58" s="687"/>
      <c r="IJZ58" s="687"/>
      <c r="IKA58" s="687"/>
      <c r="IKB58" s="687"/>
      <c r="IKC58" s="687"/>
      <c r="IKD58" s="687"/>
      <c r="IKE58" s="687"/>
      <c r="IKF58" s="687"/>
      <c r="IKG58" s="687"/>
      <c r="IKH58" s="687"/>
      <c r="IKI58" s="687"/>
      <c r="IKJ58" s="687"/>
      <c r="IKK58" s="687"/>
      <c r="IKL58" s="687"/>
      <c r="IKM58" s="687"/>
      <c r="IKN58" s="687"/>
      <c r="IKO58" s="687"/>
      <c r="IKP58" s="687"/>
      <c r="IKQ58" s="687"/>
      <c r="IKR58" s="687"/>
      <c r="IKS58" s="687"/>
      <c r="IKT58" s="687"/>
      <c r="IKU58" s="687"/>
      <c r="IKV58" s="687"/>
      <c r="IKW58" s="687"/>
      <c r="IKX58" s="687"/>
      <c r="IKY58" s="687"/>
      <c r="IKZ58" s="687"/>
      <c r="ILA58" s="687"/>
      <c r="ILB58" s="687"/>
      <c r="ILC58" s="687"/>
      <c r="ILD58" s="687"/>
      <c r="ILE58" s="687"/>
      <c r="ILF58" s="687"/>
      <c r="ILG58" s="687"/>
      <c r="ILH58" s="687"/>
      <c r="ILI58" s="687"/>
      <c r="ILJ58" s="687"/>
      <c r="ILK58" s="687"/>
      <c r="ILL58" s="687"/>
      <c r="ILM58" s="687"/>
      <c r="ILN58" s="687"/>
      <c r="ILO58" s="687"/>
      <c r="ILP58" s="687"/>
      <c r="ILQ58" s="687"/>
      <c r="ILR58" s="687"/>
      <c r="ILS58" s="687"/>
      <c r="ILT58" s="687"/>
      <c r="ILU58" s="687"/>
      <c r="ILV58" s="687"/>
      <c r="ILW58" s="687"/>
      <c r="ILX58" s="687"/>
      <c r="ILY58" s="687"/>
      <c r="ILZ58" s="687"/>
      <c r="IMA58" s="687"/>
      <c r="IMB58" s="687"/>
      <c r="IMC58" s="687"/>
      <c r="IMD58" s="687"/>
      <c r="IME58" s="687"/>
      <c r="IMF58" s="687"/>
      <c r="IMG58" s="687"/>
      <c r="IMH58" s="687"/>
      <c r="IMI58" s="687"/>
      <c r="IMJ58" s="687"/>
      <c r="IMK58" s="687"/>
      <c r="IML58" s="687"/>
      <c r="IMM58" s="687"/>
      <c r="IMN58" s="687"/>
      <c r="IMO58" s="687"/>
      <c r="IMP58" s="687"/>
      <c r="IMQ58" s="687"/>
      <c r="IMR58" s="687"/>
      <c r="IMS58" s="687"/>
      <c r="IMT58" s="687"/>
      <c r="IMU58" s="687"/>
      <c r="IMV58" s="687"/>
      <c r="IMW58" s="687"/>
      <c r="IMX58" s="687"/>
      <c r="IMY58" s="687"/>
      <c r="IMZ58" s="687"/>
      <c r="INA58" s="687"/>
      <c r="INB58" s="687"/>
      <c r="INC58" s="687"/>
      <c r="IND58" s="687"/>
      <c r="INE58" s="687"/>
      <c r="INF58" s="687"/>
      <c r="ING58" s="687"/>
      <c r="INH58" s="687"/>
      <c r="INI58" s="687"/>
      <c r="INJ58" s="687"/>
      <c r="INK58" s="687"/>
      <c r="INL58" s="687"/>
      <c r="INM58" s="687"/>
      <c r="INN58" s="687"/>
      <c r="INO58" s="687"/>
      <c r="INP58" s="687"/>
      <c r="INQ58" s="687"/>
      <c r="INR58" s="687"/>
      <c r="INS58" s="687"/>
      <c r="INT58" s="687"/>
      <c r="INU58" s="687"/>
      <c r="INV58" s="687"/>
      <c r="INW58" s="687"/>
      <c r="INX58" s="687"/>
      <c r="INY58" s="687"/>
      <c r="INZ58" s="687"/>
      <c r="IOA58" s="687"/>
      <c r="IOB58" s="687"/>
      <c r="IOC58" s="687"/>
      <c r="IOD58" s="687"/>
      <c r="IOE58" s="687"/>
      <c r="IOF58" s="687"/>
      <c r="IOG58" s="687"/>
      <c r="IOH58" s="687"/>
      <c r="IOI58" s="687"/>
      <c r="IOJ58" s="687"/>
      <c r="IOK58" s="687"/>
      <c r="IOL58" s="687"/>
      <c r="IOM58" s="687"/>
      <c r="ION58" s="687"/>
      <c r="IOO58" s="687"/>
      <c r="IOP58" s="687"/>
      <c r="IOQ58" s="687"/>
      <c r="IOR58" s="687"/>
      <c r="IOS58" s="687"/>
      <c r="IOT58" s="687"/>
      <c r="IOU58" s="687"/>
      <c r="IOV58" s="687"/>
      <c r="IOW58" s="687"/>
      <c r="IOX58" s="687"/>
      <c r="IOY58" s="687"/>
      <c r="IOZ58" s="687"/>
      <c r="IPA58" s="687"/>
      <c r="IPB58" s="687"/>
      <c r="IPC58" s="687"/>
      <c r="IPD58" s="687"/>
      <c r="IPE58" s="687"/>
      <c r="IPF58" s="687"/>
      <c r="IPG58" s="687"/>
      <c r="IPH58" s="687"/>
      <c r="IPI58" s="687"/>
      <c r="IPJ58" s="687"/>
      <c r="IPK58" s="687"/>
      <c r="IPL58" s="687"/>
      <c r="IPM58" s="687"/>
      <c r="IPN58" s="687"/>
      <c r="IPO58" s="687"/>
      <c r="IPP58" s="687"/>
      <c r="IPQ58" s="687"/>
      <c r="IPR58" s="687"/>
      <c r="IPS58" s="687"/>
      <c r="IPT58" s="687"/>
      <c r="IPU58" s="687"/>
      <c r="IPV58" s="687"/>
      <c r="IPW58" s="687"/>
      <c r="IPX58" s="687"/>
      <c r="IPY58" s="687"/>
      <c r="IPZ58" s="687"/>
      <c r="IQA58" s="687"/>
      <c r="IQB58" s="687"/>
      <c r="IQC58" s="687"/>
      <c r="IQD58" s="687"/>
      <c r="IQE58" s="687"/>
      <c r="IQF58" s="687"/>
      <c r="IQG58" s="687"/>
      <c r="IQH58" s="687"/>
      <c r="IQI58" s="687"/>
      <c r="IQJ58" s="687"/>
      <c r="IQK58" s="687"/>
      <c r="IQL58" s="687"/>
      <c r="IQM58" s="687"/>
      <c r="IQN58" s="687"/>
      <c r="IQO58" s="687"/>
      <c r="IQP58" s="687"/>
      <c r="IQQ58" s="687"/>
      <c r="IQR58" s="687"/>
      <c r="IQS58" s="687"/>
      <c r="IQT58" s="687"/>
      <c r="IQU58" s="687"/>
      <c r="IQV58" s="687"/>
      <c r="IQW58" s="687"/>
      <c r="IQX58" s="687"/>
      <c r="IQY58" s="687"/>
      <c r="IQZ58" s="687"/>
      <c r="IRA58" s="687"/>
      <c r="IRB58" s="687"/>
      <c r="IRC58" s="687"/>
      <c r="IRD58" s="687"/>
      <c r="IRE58" s="687"/>
      <c r="IRF58" s="687"/>
      <c r="IRG58" s="687"/>
      <c r="IRH58" s="687"/>
      <c r="IRI58" s="687"/>
      <c r="IRJ58" s="687"/>
      <c r="IRK58" s="687"/>
      <c r="IRL58" s="687"/>
      <c r="IRM58" s="687"/>
      <c r="IRN58" s="687"/>
      <c r="IRO58" s="687"/>
      <c r="IRP58" s="687"/>
      <c r="IRQ58" s="687"/>
      <c r="IRR58" s="687"/>
      <c r="IRS58" s="687"/>
      <c r="IRT58" s="687"/>
      <c r="IRU58" s="687"/>
      <c r="IRV58" s="687"/>
      <c r="IRW58" s="687"/>
      <c r="IRX58" s="687"/>
      <c r="IRY58" s="687"/>
      <c r="IRZ58" s="687"/>
      <c r="ISA58" s="687"/>
      <c r="ISB58" s="687"/>
      <c r="ISC58" s="687"/>
      <c r="ISD58" s="687"/>
      <c r="ISE58" s="687"/>
      <c r="ISF58" s="687"/>
      <c r="ISG58" s="687"/>
      <c r="ISH58" s="687"/>
      <c r="ISI58" s="687"/>
      <c r="ISJ58" s="687"/>
      <c r="ISK58" s="687"/>
      <c r="ISL58" s="687"/>
      <c r="ISM58" s="687"/>
      <c r="ISN58" s="687"/>
      <c r="ISO58" s="687"/>
      <c r="ISP58" s="687"/>
      <c r="ISQ58" s="687"/>
      <c r="ISR58" s="687"/>
      <c r="ISS58" s="687"/>
      <c r="IST58" s="687"/>
      <c r="ISU58" s="687"/>
      <c r="ISV58" s="687"/>
      <c r="ISW58" s="687"/>
      <c r="ISX58" s="687"/>
      <c r="ISY58" s="687"/>
      <c r="ISZ58" s="687"/>
      <c r="ITA58" s="687"/>
      <c r="ITB58" s="687"/>
      <c r="ITC58" s="687"/>
      <c r="ITD58" s="687"/>
      <c r="ITE58" s="687"/>
      <c r="ITF58" s="687"/>
      <c r="ITG58" s="687"/>
      <c r="ITH58" s="687"/>
      <c r="ITI58" s="687"/>
      <c r="ITJ58" s="687"/>
      <c r="ITK58" s="687"/>
      <c r="ITL58" s="687"/>
      <c r="ITM58" s="687"/>
      <c r="ITN58" s="687"/>
      <c r="ITO58" s="687"/>
      <c r="ITP58" s="687"/>
      <c r="ITQ58" s="687"/>
      <c r="ITR58" s="687"/>
      <c r="ITS58" s="687"/>
      <c r="ITT58" s="687"/>
      <c r="ITU58" s="687"/>
      <c r="ITV58" s="687"/>
      <c r="ITW58" s="687"/>
      <c r="ITX58" s="687"/>
      <c r="ITY58" s="687"/>
      <c r="ITZ58" s="687"/>
      <c r="IUA58" s="687"/>
      <c r="IUB58" s="687"/>
      <c r="IUC58" s="687"/>
      <c r="IUD58" s="687"/>
      <c r="IUE58" s="687"/>
      <c r="IUF58" s="687"/>
      <c r="IUG58" s="687"/>
      <c r="IUH58" s="687"/>
      <c r="IUI58" s="687"/>
      <c r="IUJ58" s="687"/>
      <c r="IUK58" s="687"/>
      <c r="IUL58" s="687"/>
      <c r="IUM58" s="687"/>
      <c r="IUN58" s="687"/>
      <c r="IUO58" s="687"/>
      <c r="IUP58" s="687"/>
      <c r="IUQ58" s="687"/>
      <c r="IUR58" s="687"/>
      <c r="IUS58" s="687"/>
      <c r="IUT58" s="687"/>
      <c r="IUU58" s="687"/>
      <c r="IUV58" s="687"/>
      <c r="IUW58" s="687"/>
      <c r="IUX58" s="687"/>
      <c r="IUY58" s="687"/>
      <c r="IUZ58" s="687"/>
      <c r="IVA58" s="687"/>
      <c r="IVB58" s="687"/>
      <c r="IVC58" s="687"/>
      <c r="IVD58" s="687"/>
      <c r="IVE58" s="687"/>
      <c r="IVF58" s="687"/>
      <c r="IVG58" s="687"/>
      <c r="IVH58" s="687"/>
      <c r="IVI58" s="687"/>
      <c r="IVJ58" s="687"/>
      <c r="IVK58" s="687"/>
      <c r="IVL58" s="687"/>
      <c r="IVM58" s="687"/>
      <c r="IVN58" s="687"/>
      <c r="IVO58" s="687"/>
      <c r="IVP58" s="687"/>
      <c r="IVQ58" s="687"/>
      <c r="IVR58" s="687"/>
      <c r="IVS58" s="687"/>
      <c r="IVT58" s="687"/>
      <c r="IVU58" s="687"/>
      <c r="IVV58" s="687"/>
      <c r="IVW58" s="687"/>
      <c r="IVX58" s="687"/>
      <c r="IVY58" s="687"/>
      <c r="IVZ58" s="687"/>
      <c r="IWA58" s="687"/>
      <c r="IWB58" s="687"/>
      <c r="IWC58" s="687"/>
      <c r="IWD58" s="687"/>
      <c r="IWE58" s="687"/>
      <c r="IWF58" s="687"/>
      <c r="IWG58" s="687"/>
      <c r="IWH58" s="687"/>
      <c r="IWI58" s="687"/>
      <c r="IWJ58" s="687"/>
      <c r="IWK58" s="687"/>
      <c r="IWL58" s="687"/>
      <c r="IWM58" s="687"/>
      <c r="IWN58" s="687"/>
      <c r="IWO58" s="687"/>
      <c r="IWP58" s="687"/>
      <c r="IWQ58" s="687"/>
      <c r="IWR58" s="687"/>
      <c r="IWS58" s="687"/>
      <c r="IWT58" s="687"/>
      <c r="IWU58" s="687"/>
      <c r="IWV58" s="687"/>
      <c r="IWW58" s="687"/>
      <c r="IWX58" s="687"/>
      <c r="IWY58" s="687"/>
      <c r="IWZ58" s="687"/>
      <c r="IXA58" s="687"/>
      <c r="IXB58" s="687"/>
      <c r="IXC58" s="687"/>
      <c r="IXD58" s="687"/>
      <c r="IXE58" s="687"/>
      <c r="IXF58" s="687"/>
      <c r="IXG58" s="687"/>
      <c r="IXH58" s="687"/>
      <c r="IXI58" s="687"/>
      <c r="IXJ58" s="687"/>
      <c r="IXK58" s="687"/>
      <c r="IXL58" s="687"/>
      <c r="IXM58" s="687"/>
      <c r="IXN58" s="687"/>
      <c r="IXO58" s="687"/>
      <c r="IXP58" s="687"/>
      <c r="IXQ58" s="687"/>
      <c r="IXR58" s="687"/>
      <c r="IXS58" s="687"/>
      <c r="IXT58" s="687"/>
      <c r="IXU58" s="687"/>
      <c r="IXV58" s="687"/>
      <c r="IXW58" s="687"/>
      <c r="IXX58" s="687"/>
      <c r="IXY58" s="687"/>
      <c r="IXZ58" s="687"/>
      <c r="IYA58" s="687"/>
      <c r="IYB58" s="687"/>
      <c r="IYC58" s="687"/>
      <c r="IYD58" s="687"/>
      <c r="IYE58" s="687"/>
      <c r="IYF58" s="687"/>
      <c r="IYG58" s="687"/>
      <c r="IYH58" s="687"/>
      <c r="IYI58" s="687"/>
      <c r="IYJ58" s="687"/>
      <c r="IYK58" s="687"/>
      <c r="IYL58" s="687"/>
      <c r="IYM58" s="687"/>
      <c r="IYN58" s="687"/>
      <c r="IYO58" s="687"/>
      <c r="IYP58" s="687"/>
      <c r="IYQ58" s="687"/>
      <c r="IYR58" s="687"/>
      <c r="IYS58" s="687"/>
      <c r="IYT58" s="687"/>
      <c r="IYU58" s="687"/>
      <c r="IYV58" s="687"/>
      <c r="IYW58" s="687"/>
      <c r="IYX58" s="687"/>
      <c r="IYY58" s="687"/>
      <c r="IYZ58" s="687"/>
      <c r="IZA58" s="687"/>
      <c r="IZB58" s="687"/>
      <c r="IZC58" s="687"/>
      <c r="IZD58" s="687"/>
      <c r="IZE58" s="687"/>
      <c r="IZF58" s="687"/>
      <c r="IZG58" s="687"/>
      <c r="IZH58" s="687"/>
      <c r="IZI58" s="687"/>
      <c r="IZJ58" s="687"/>
      <c r="IZK58" s="687"/>
      <c r="IZL58" s="687"/>
      <c r="IZM58" s="687"/>
      <c r="IZN58" s="687"/>
      <c r="IZO58" s="687"/>
      <c r="IZP58" s="687"/>
      <c r="IZQ58" s="687"/>
      <c r="IZR58" s="687"/>
      <c r="IZS58" s="687"/>
      <c r="IZT58" s="687"/>
      <c r="IZU58" s="687"/>
      <c r="IZV58" s="687"/>
      <c r="IZW58" s="687"/>
      <c r="IZX58" s="687"/>
      <c r="IZY58" s="687"/>
      <c r="IZZ58" s="687"/>
      <c r="JAA58" s="687"/>
      <c r="JAB58" s="687"/>
      <c r="JAC58" s="687"/>
      <c r="JAD58" s="687"/>
      <c r="JAE58" s="687"/>
      <c r="JAF58" s="687"/>
      <c r="JAG58" s="687"/>
      <c r="JAH58" s="687"/>
      <c r="JAI58" s="687"/>
      <c r="JAJ58" s="687"/>
      <c r="JAK58" s="687"/>
      <c r="JAL58" s="687"/>
      <c r="JAM58" s="687"/>
      <c r="JAN58" s="687"/>
      <c r="JAO58" s="687"/>
      <c r="JAP58" s="687"/>
      <c r="JAQ58" s="687"/>
      <c r="JAR58" s="687"/>
      <c r="JAS58" s="687"/>
      <c r="JAT58" s="687"/>
      <c r="JAU58" s="687"/>
      <c r="JAV58" s="687"/>
      <c r="JAW58" s="687"/>
      <c r="JAX58" s="687"/>
      <c r="JAY58" s="687"/>
      <c r="JAZ58" s="687"/>
      <c r="JBA58" s="687"/>
      <c r="JBB58" s="687"/>
      <c r="JBC58" s="687"/>
      <c r="JBD58" s="687"/>
      <c r="JBE58" s="687"/>
      <c r="JBF58" s="687"/>
      <c r="JBG58" s="687"/>
      <c r="JBH58" s="687"/>
      <c r="JBI58" s="687"/>
      <c r="JBJ58" s="687"/>
      <c r="JBK58" s="687"/>
      <c r="JBL58" s="687"/>
      <c r="JBM58" s="687"/>
      <c r="JBN58" s="687"/>
      <c r="JBO58" s="687"/>
      <c r="JBP58" s="687"/>
      <c r="JBQ58" s="687"/>
      <c r="JBR58" s="687"/>
      <c r="JBS58" s="687"/>
      <c r="JBT58" s="687"/>
      <c r="JBU58" s="687"/>
      <c r="JBV58" s="687"/>
      <c r="JBW58" s="687"/>
      <c r="JBX58" s="687"/>
      <c r="JBY58" s="687"/>
      <c r="JBZ58" s="687"/>
      <c r="JCA58" s="687"/>
      <c r="JCB58" s="687"/>
      <c r="JCC58" s="687"/>
      <c r="JCD58" s="687"/>
      <c r="JCE58" s="687"/>
      <c r="JCF58" s="687"/>
      <c r="JCG58" s="687"/>
      <c r="JCH58" s="687"/>
      <c r="JCI58" s="687"/>
      <c r="JCJ58" s="687"/>
      <c r="JCK58" s="687"/>
      <c r="JCL58" s="687"/>
      <c r="JCM58" s="687"/>
      <c r="JCN58" s="687"/>
      <c r="JCO58" s="687"/>
      <c r="JCP58" s="687"/>
      <c r="JCQ58" s="687"/>
      <c r="JCR58" s="687"/>
      <c r="JCS58" s="687"/>
      <c r="JCT58" s="687"/>
      <c r="JCU58" s="687"/>
      <c r="JCV58" s="687"/>
      <c r="JCW58" s="687"/>
      <c r="JCX58" s="687"/>
      <c r="JCY58" s="687"/>
      <c r="JCZ58" s="687"/>
      <c r="JDA58" s="687"/>
      <c r="JDB58" s="687"/>
      <c r="JDC58" s="687"/>
      <c r="JDD58" s="687"/>
      <c r="JDE58" s="687"/>
      <c r="JDF58" s="687"/>
      <c r="JDG58" s="687"/>
      <c r="JDH58" s="687"/>
      <c r="JDI58" s="687"/>
      <c r="JDJ58" s="687"/>
      <c r="JDK58" s="687"/>
      <c r="JDL58" s="687"/>
      <c r="JDM58" s="687"/>
      <c r="JDN58" s="687"/>
      <c r="JDO58" s="687"/>
      <c r="JDP58" s="687"/>
      <c r="JDQ58" s="687"/>
      <c r="JDR58" s="687"/>
      <c r="JDS58" s="687"/>
      <c r="JDT58" s="687"/>
      <c r="JDU58" s="687"/>
      <c r="JDV58" s="687"/>
      <c r="JDW58" s="687"/>
      <c r="JDX58" s="687"/>
      <c r="JDY58" s="687"/>
      <c r="JDZ58" s="687"/>
      <c r="JEA58" s="687"/>
      <c r="JEB58" s="687"/>
      <c r="JEC58" s="687"/>
      <c r="JED58" s="687"/>
      <c r="JEE58" s="687"/>
      <c r="JEF58" s="687"/>
      <c r="JEG58" s="687"/>
      <c r="JEH58" s="687"/>
      <c r="JEI58" s="687"/>
      <c r="JEJ58" s="687"/>
      <c r="JEK58" s="687"/>
      <c r="JEL58" s="687"/>
      <c r="JEM58" s="687"/>
      <c r="JEN58" s="687"/>
      <c r="JEO58" s="687"/>
      <c r="JEP58" s="687"/>
      <c r="JEQ58" s="687"/>
      <c r="JER58" s="687"/>
      <c r="JES58" s="687"/>
      <c r="JET58" s="687"/>
      <c r="JEU58" s="687"/>
      <c r="JEV58" s="687"/>
      <c r="JEW58" s="687"/>
      <c r="JEX58" s="687"/>
      <c r="JEY58" s="687"/>
      <c r="JEZ58" s="687"/>
      <c r="JFA58" s="687"/>
      <c r="JFB58" s="687"/>
      <c r="JFC58" s="687"/>
      <c r="JFD58" s="687"/>
      <c r="JFE58" s="687"/>
      <c r="JFF58" s="687"/>
      <c r="JFG58" s="687"/>
      <c r="JFH58" s="687"/>
      <c r="JFI58" s="687"/>
      <c r="JFJ58" s="687"/>
      <c r="JFK58" s="687"/>
      <c r="JFL58" s="687"/>
      <c r="JFM58" s="687"/>
      <c r="JFN58" s="687"/>
      <c r="JFO58" s="687"/>
      <c r="JFP58" s="687"/>
      <c r="JFQ58" s="687"/>
      <c r="JFR58" s="687"/>
      <c r="JFS58" s="687"/>
      <c r="JFT58" s="687"/>
      <c r="JFU58" s="687"/>
      <c r="JFV58" s="687"/>
      <c r="JFW58" s="687"/>
      <c r="JFX58" s="687"/>
      <c r="JFY58" s="687"/>
      <c r="JFZ58" s="687"/>
      <c r="JGA58" s="687"/>
      <c r="JGB58" s="687"/>
      <c r="JGC58" s="687"/>
      <c r="JGD58" s="687"/>
      <c r="JGE58" s="687"/>
      <c r="JGF58" s="687"/>
      <c r="JGG58" s="687"/>
      <c r="JGH58" s="687"/>
      <c r="JGI58" s="687"/>
      <c r="JGJ58" s="687"/>
      <c r="JGK58" s="687"/>
      <c r="JGL58" s="687"/>
      <c r="JGM58" s="687"/>
      <c r="JGN58" s="687"/>
      <c r="JGO58" s="687"/>
      <c r="JGP58" s="687"/>
      <c r="JGQ58" s="687"/>
      <c r="JGR58" s="687"/>
      <c r="JGS58" s="687"/>
      <c r="JGT58" s="687"/>
      <c r="JGU58" s="687"/>
      <c r="JGV58" s="687"/>
      <c r="JGW58" s="687"/>
      <c r="JGX58" s="687"/>
      <c r="JGY58" s="687"/>
      <c r="JGZ58" s="687"/>
      <c r="JHA58" s="687"/>
      <c r="JHB58" s="687"/>
      <c r="JHC58" s="687"/>
      <c r="JHD58" s="687"/>
      <c r="JHE58" s="687"/>
      <c r="JHF58" s="687"/>
      <c r="JHG58" s="687"/>
      <c r="JHH58" s="687"/>
      <c r="JHI58" s="687"/>
      <c r="JHJ58" s="687"/>
      <c r="JHK58" s="687"/>
      <c r="JHL58" s="687"/>
      <c r="JHM58" s="687"/>
      <c r="JHN58" s="687"/>
      <c r="JHO58" s="687"/>
      <c r="JHP58" s="687"/>
      <c r="JHQ58" s="687"/>
      <c r="JHR58" s="687"/>
      <c r="JHS58" s="687"/>
      <c r="JHT58" s="687"/>
      <c r="JHU58" s="687"/>
      <c r="JHV58" s="687"/>
      <c r="JHW58" s="687"/>
      <c r="JHX58" s="687"/>
      <c r="JHY58" s="687"/>
      <c r="JHZ58" s="687"/>
      <c r="JIA58" s="687"/>
      <c r="JIB58" s="687"/>
      <c r="JIC58" s="687"/>
      <c r="JID58" s="687"/>
      <c r="JIE58" s="687"/>
      <c r="JIF58" s="687"/>
      <c r="JIG58" s="687"/>
      <c r="JIH58" s="687"/>
      <c r="JII58" s="687"/>
      <c r="JIJ58" s="687"/>
      <c r="JIK58" s="687"/>
      <c r="JIL58" s="687"/>
      <c r="JIM58" s="687"/>
      <c r="JIN58" s="687"/>
      <c r="JIO58" s="687"/>
      <c r="JIP58" s="687"/>
      <c r="JIQ58" s="687"/>
      <c r="JIR58" s="687"/>
      <c r="JIS58" s="687"/>
      <c r="JIT58" s="687"/>
      <c r="JIU58" s="687"/>
      <c r="JIV58" s="687"/>
      <c r="JIW58" s="687"/>
      <c r="JIX58" s="687"/>
      <c r="JIY58" s="687"/>
      <c r="JIZ58" s="687"/>
      <c r="JJA58" s="687"/>
      <c r="JJB58" s="687"/>
      <c r="JJC58" s="687"/>
      <c r="JJD58" s="687"/>
      <c r="JJE58" s="687"/>
      <c r="JJF58" s="687"/>
      <c r="JJG58" s="687"/>
      <c r="JJH58" s="687"/>
      <c r="JJI58" s="687"/>
      <c r="JJJ58" s="687"/>
      <c r="JJK58" s="687"/>
      <c r="JJL58" s="687"/>
      <c r="JJM58" s="687"/>
      <c r="JJN58" s="687"/>
      <c r="JJO58" s="687"/>
      <c r="JJP58" s="687"/>
      <c r="JJQ58" s="687"/>
      <c r="JJR58" s="687"/>
      <c r="JJS58" s="687"/>
      <c r="JJT58" s="687"/>
      <c r="JJU58" s="687"/>
      <c r="JJV58" s="687"/>
      <c r="JJW58" s="687"/>
      <c r="JJX58" s="687"/>
      <c r="JJY58" s="687"/>
      <c r="JJZ58" s="687"/>
      <c r="JKA58" s="687"/>
      <c r="JKB58" s="687"/>
      <c r="JKC58" s="687"/>
      <c r="JKD58" s="687"/>
      <c r="JKE58" s="687"/>
      <c r="JKF58" s="687"/>
      <c r="JKG58" s="687"/>
      <c r="JKH58" s="687"/>
      <c r="JKI58" s="687"/>
      <c r="JKJ58" s="687"/>
      <c r="JKK58" s="687"/>
      <c r="JKL58" s="687"/>
      <c r="JKM58" s="687"/>
      <c r="JKN58" s="687"/>
      <c r="JKO58" s="687"/>
      <c r="JKP58" s="687"/>
      <c r="JKQ58" s="687"/>
      <c r="JKR58" s="687"/>
      <c r="JKS58" s="687"/>
      <c r="JKT58" s="687"/>
      <c r="JKU58" s="687"/>
      <c r="JKV58" s="687"/>
      <c r="JKW58" s="687"/>
      <c r="JKX58" s="687"/>
      <c r="JKY58" s="687"/>
      <c r="JKZ58" s="687"/>
      <c r="JLA58" s="687"/>
      <c r="JLB58" s="687"/>
      <c r="JLC58" s="687"/>
      <c r="JLD58" s="687"/>
      <c r="JLE58" s="687"/>
      <c r="JLF58" s="687"/>
      <c r="JLG58" s="687"/>
      <c r="JLH58" s="687"/>
      <c r="JLI58" s="687"/>
      <c r="JLJ58" s="687"/>
      <c r="JLK58" s="687"/>
      <c r="JLL58" s="687"/>
      <c r="JLM58" s="687"/>
      <c r="JLN58" s="687"/>
      <c r="JLO58" s="687"/>
      <c r="JLP58" s="687"/>
      <c r="JLQ58" s="687"/>
      <c r="JLR58" s="687"/>
      <c r="JLS58" s="687"/>
      <c r="JLT58" s="687"/>
      <c r="JLU58" s="687"/>
      <c r="JLV58" s="687"/>
      <c r="JLW58" s="687"/>
      <c r="JLX58" s="687"/>
      <c r="JLY58" s="687"/>
      <c r="JLZ58" s="687"/>
      <c r="JMA58" s="687"/>
      <c r="JMB58" s="687"/>
      <c r="JMC58" s="687"/>
      <c r="JMD58" s="687"/>
      <c r="JME58" s="687"/>
      <c r="JMF58" s="687"/>
      <c r="JMG58" s="687"/>
      <c r="JMH58" s="687"/>
      <c r="JMI58" s="687"/>
      <c r="JMJ58" s="687"/>
      <c r="JMK58" s="687"/>
      <c r="JML58" s="687"/>
      <c r="JMM58" s="687"/>
      <c r="JMN58" s="687"/>
      <c r="JMO58" s="687"/>
      <c r="JMP58" s="687"/>
      <c r="JMQ58" s="687"/>
      <c r="JMR58" s="687"/>
      <c r="JMS58" s="687"/>
      <c r="JMT58" s="687"/>
      <c r="JMU58" s="687"/>
      <c r="JMV58" s="687"/>
      <c r="JMW58" s="687"/>
      <c r="JMX58" s="687"/>
      <c r="JMY58" s="687"/>
      <c r="JMZ58" s="687"/>
      <c r="JNA58" s="687"/>
      <c r="JNB58" s="687"/>
      <c r="JNC58" s="687"/>
      <c r="JND58" s="687"/>
      <c r="JNE58" s="687"/>
      <c r="JNF58" s="687"/>
      <c r="JNG58" s="687"/>
      <c r="JNH58" s="687"/>
      <c r="JNI58" s="687"/>
      <c r="JNJ58" s="687"/>
      <c r="JNK58" s="687"/>
      <c r="JNL58" s="687"/>
      <c r="JNM58" s="687"/>
      <c r="JNN58" s="687"/>
      <c r="JNO58" s="687"/>
      <c r="JNP58" s="687"/>
      <c r="JNQ58" s="687"/>
      <c r="JNR58" s="687"/>
      <c r="JNS58" s="687"/>
      <c r="JNT58" s="687"/>
      <c r="JNU58" s="687"/>
      <c r="JNV58" s="687"/>
      <c r="JNW58" s="687"/>
      <c r="JNX58" s="687"/>
      <c r="JNY58" s="687"/>
      <c r="JNZ58" s="687"/>
      <c r="JOA58" s="687"/>
      <c r="JOB58" s="687"/>
      <c r="JOC58" s="687"/>
      <c r="JOD58" s="687"/>
      <c r="JOE58" s="687"/>
      <c r="JOF58" s="687"/>
      <c r="JOG58" s="687"/>
      <c r="JOH58" s="687"/>
      <c r="JOI58" s="687"/>
      <c r="JOJ58" s="687"/>
      <c r="JOK58" s="687"/>
      <c r="JOL58" s="687"/>
      <c r="JOM58" s="687"/>
      <c r="JON58" s="687"/>
      <c r="JOO58" s="687"/>
      <c r="JOP58" s="687"/>
      <c r="JOQ58" s="687"/>
      <c r="JOR58" s="687"/>
      <c r="JOS58" s="687"/>
      <c r="JOT58" s="687"/>
      <c r="JOU58" s="687"/>
      <c r="JOV58" s="687"/>
      <c r="JOW58" s="687"/>
      <c r="JOX58" s="687"/>
      <c r="JOY58" s="687"/>
      <c r="JOZ58" s="687"/>
      <c r="JPA58" s="687"/>
      <c r="JPB58" s="687"/>
      <c r="JPC58" s="687"/>
      <c r="JPD58" s="687"/>
      <c r="JPE58" s="687"/>
      <c r="JPF58" s="687"/>
      <c r="JPG58" s="687"/>
      <c r="JPH58" s="687"/>
      <c r="JPI58" s="687"/>
      <c r="JPJ58" s="687"/>
      <c r="JPK58" s="687"/>
      <c r="JPL58" s="687"/>
      <c r="JPM58" s="687"/>
      <c r="JPN58" s="687"/>
      <c r="JPO58" s="687"/>
      <c r="JPP58" s="687"/>
      <c r="JPQ58" s="687"/>
      <c r="JPR58" s="687"/>
      <c r="JPS58" s="687"/>
      <c r="JPT58" s="687"/>
      <c r="JPU58" s="687"/>
      <c r="JPV58" s="687"/>
      <c r="JPW58" s="687"/>
      <c r="JPX58" s="687"/>
      <c r="JPY58" s="687"/>
      <c r="JPZ58" s="687"/>
      <c r="JQA58" s="687"/>
      <c r="JQB58" s="687"/>
      <c r="JQC58" s="687"/>
      <c r="JQD58" s="687"/>
      <c r="JQE58" s="687"/>
      <c r="JQF58" s="687"/>
      <c r="JQG58" s="687"/>
      <c r="JQH58" s="687"/>
      <c r="JQI58" s="687"/>
      <c r="JQJ58" s="687"/>
      <c r="JQK58" s="687"/>
      <c r="JQL58" s="687"/>
      <c r="JQM58" s="687"/>
      <c r="JQN58" s="687"/>
      <c r="JQO58" s="687"/>
      <c r="JQP58" s="687"/>
      <c r="JQQ58" s="687"/>
      <c r="JQR58" s="687"/>
      <c r="JQS58" s="687"/>
      <c r="JQT58" s="687"/>
      <c r="JQU58" s="687"/>
      <c r="JQV58" s="687"/>
      <c r="JQW58" s="687"/>
      <c r="JQX58" s="687"/>
      <c r="JQY58" s="687"/>
      <c r="JQZ58" s="687"/>
      <c r="JRA58" s="687"/>
      <c r="JRB58" s="687"/>
      <c r="JRC58" s="687"/>
      <c r="JRD58" s="687"/>
      <c r="JRE58" s="687"/>
      <c r="JRF58" s="687"/>
      <c r="JRG58" s="687"/>
      <c r="JRH58" s="687"/>
      <c r="JRI58" s="687"/>
      <c r="JRJ58" s="687"/>
      <c r="JRK58" s="687"/>
      <c r="JRL58" s="687"/>
      <c r="JRM58" s="687"/>
      <c r="JRN58" s="687"/>
      <c r="JRO58" s="687"/>
      <c r="JRP58" s="687"/>
      <c r="JRQ58" s="687"/>
      <c r="JRR58" s="687"/>
      <c r="JRS58" s="687"/>
      <c r="JRT58" s="687"/>
      <c r="JRU58" s="687"/>
      <c r="JRV58" s="687"/>
      <c r="JRW58" s="687"/>
      <c r="JRX58" s="687"/>
      <c r="JRY58" s="687"/>
      <c r="JRZ58" s="687"/>
      <c r="JSA58" s="687"/>
      <c r="JSB58" s="687"/>
      <c r="JSC58" s="687"/>
      <c r="JSD58" s="687"/>
      <c r="JSE58" s="687"/>
      <c r="JSF58" s="687"/>
      <c r="JSG58" s="687"/>
      <c r="JSH58" s="687"/>
      <c r="JSI58" s="687"/>
      <c r="JSJ58" s="687"/>
      <c r="JSK58" s="687"/>
      <c r="JSL58" s="687"/>
      <c r="JSM58" s="687"/>
      <c r="JSN58" s="687"/>
      <c r="JSO58" s="687"/>
      <c r="JSP58" s="687"/>
      <c r="JSQ58" s="687"/>
      <c r="JSR58" s="687"/>
      <c r="JSS58" s="687"/>
      <c r="JST58" s="687"/>
      <c r="JSU58" s="687"/>
      <c r="JSV58" s="687"/>
      <c r="JSW58" s="687"/>
      <c r="JSX58" s="687"/>
      <c r="JSY58" s="687"/>
      <c r="JSZ58" s="687"/>
      <c r="JTA58" s="687"/>
      <c r="JTB58" s="687"/>
      <c r="JTC58" s="687"/>
      <c r="JTD58" s="687"/>
      <c r="JTE58" s="687"/>
      <c r="JTF58" s="687"/>
      <c r="JTG58" s="687"/>
      <c r="JTH58" s="687"/>
      <c r="JTI58" s="687"/>
      <c r="JTJ58" s="687"/>
      <c r="JTK58" s="687"/>
      <c r="JTL58" s="687"/>
      <c r="JTM58" s="687"/>
      <c r="JTN58" s="687"/>
      <c r="JTO58" s="687"/>
      <c r="JTP58" s="687"/>
      <c r="JTQ58" s="687"/>
      <c r="JTR58" s="687"/>
      <c r="JTS58" s="687"/>
      <c r="JTT58" s="687"/>
      <c r="JTU58" s="687"/>
      <c r="JTV58" s="687"/>
      <c r="JTW58" s="687"/>
      <c r="JTX58" s="687"/>
      <c r="JTY58" s="687"/>
      <c r="JTZ58" s="687"/>
      <c r="JUA58" s="687"/>
      <c r="JUB58" s="687"/>
      <c r="JUC58" s="687"/>
      <c r="JUD58" s="687"/>
      <c r="JUE58" s="687"/>
      <c r="JUF58" s="687"/>
      <c r="JUG58" s="687"/>
      <c r="JUH58" s="687"/>
      <c r="JUI58" s="687"/>
      <c r="JUJ58" s="687"/>
      <c r="JUK58" s="687"/>
      <c r="JUL58" s="687"/>
      <c r="JUM58" s="687"/>
      <c r="JUN58" s="687"/>
      <c r="JUO58" s="687"/>
      <c r="JUP58" s="687"/>
      <c r="JUQ58" s="687"/>
      <c r="JUR58" s="687"/>
      <c r="JUS58" s="687"/>
      <c r="JUT58" s="687"/>
      <c r="JUU58" s="687"/>
      <c r="JUV58" s="687"/>
      <c r="JUW58" s="687"/>
      <c r="JUX58" s="687"/>
      <c r="JUY58" s="687"/>
      <c r="JUZ58" s="687"/>
      <c r="JVA58" s="687"/>
      <c r="JVB58" s="687"/>
      <c r="JVC58" s="687"/>
      <c r="JVD58" s="687"/>
      <c r="JVE58" s="687"/>
      <c r="JVF58" s="687"/>
      <c r="JVG58" s="687"/>
      <c r="JVH58" s="687"/>
      <c r="JVI58" s="687"/>
      <c r="JVJ58" s="687"/>
      <c r="JVK58" s="687"/>
      <c r="JVL58" s="687"/>
      <c r="JVM58" s="687"/>
      <c r="JVN58" s="687"/>
      <c r="JVO58" s="687"/>
      <c r="JVP58" s="687"/>
      <c r="JVQ58" s="687"/>
      <c r="JVR58" s="687"/>
      <c r="JVS58" s="687"/>
      <c r="JVT58" s="687"/>
      <c r="JVU58" s="687"/>
      <c r="JVV58" s="687"/>
      <c r="JVW58" s="687"/>
      <c r="JVX58" s="687"/>
      <c r="JVY58" s="687"/>
      <c r="JVZ58" s="687"/>
      <c r="JWA58" s="687"/>
      <c r="JWB58" s="687"/>
      <c r="JWC58" s="687"/>
      <c r="JWD58" s="687"/>
      <c r="JWE58" s="687"/>
      <c r="JWF58" s="687"/>
      <c r="JWG58" s="687"/>
      <c r="JWH58" s="687"/>
      <c r="JWI58" s="687"/>
      <c r="JWJ58" s="687"/>
      <c r="JWK58" s="687"/>
      <c r="JWL58" s="687"/>
      <c r="JWM58" s="687"/>
      <c r="JWN58" s="687"/>
      <c r="JWO58" s="687"/>
      <c r="JWP58" s="687"/>
      <c r="JWQ58" s="687"/>
      <c r="JWR58" s="687"/>
      <c r="JWS58" s="687"/>
      <c r="JWT58" s="687"/>
      <c r="JWU58" s="687"/>
      <c r="JWV58" s="687"/>
      <c r="JWW58" s="687"/>
      <c r="JWX58" s="687"/>
      <c r="JWY58" s="687"/>
      <c r="JWZ58" s="687"/>
      <c r="JXA58" s="687"/>
      <c r="JXB58" s="687"/>
      <c r="JXC58" s="687"/>
      <c r="JXD58" s="687"/>
      <c r="JXE58" s="687"/>
      <c r="JXF58" s="687"/>
      <c r="JXG58" s="687"/>
      <c r="JXH58" s="687"/>
      <c r="JXI58" s="687"/>
      <c r="JXJ58" s="687"/>
      <c r="JXK58" s="687"/>
      <c r="JXL58" s="687"/>
      <c r="JXM58" s="687"/>
      <c r="JXN58" s="687"/>
      <c r="JXO58" s="687"/>
      <c r="JXP58" s="687"/>
      <c r="JXQ58" s="687"/>
      <c r="JXR58" s="687"/>
      <c r="JXS58" s="687"/>
      <c r="JXT58" s="687"/>
      <c r="JXU58" s="687"/>
      <c r="JXV58" s="687"/>
      <c r="JXW58" s="687"/>
      <c r="JXX58" s="687"/>
      <c r="JXY58" s="687"/>
      <c r="JXZ58" s="687"/>
      <c r="JYA58" s="687"/>
      <c r="JYB58" s="687"/>
      <c r="JYC58" s="687"/>
      <c r="JYD58" s="687"/>
      <c r="JYE58" s="687"/>
      <c r="JYF58" s="687"/>
      <c r="JYG58" s="687"/>
      <c r="JYH58" s="687"/>
      <c r="JYI58" s="687"/>
      <c r="JYJ58" s="687"/>
      <c r="JYK58" s="687"/>
      <c r="JYL58" s="687"/>
      <c r="JYM58" s="687"/>
      <c r="JYN58" s="687"/>
      <c r="JYO58" s="687"/>
      <c r="JYP58" s="687"/>
      <c r="JYQ58" s="687"/>
      <c r="JYR58" s="687"/>
      <c r="JYS58" s="687"/>
      <c r="JYT58" s="687"/>
      <c r="JYU58" s="687"/>
      <c r="JYV58" s="687"/>
      <c r="JYW58" s="687"/>
      <c r="JYX58" s="687"/>
      <c r="JYY58" s="687"/>
      <c r="JYZ58" s="687"/>
      <c r="JZA58" s="687"/>
      <c r="JZB58" s="687"/>
      <c r="JZC58" s="687"/>
      <c r="JZD58" s="687"/>
      <c r="JZE58" s="687"/>
      <c r="JZF58" s="687"/>
      <c r="JZG58" s="687"/>
      <c r="JZH58" s="687"/>
      <c r="JZI58" s="687"/>
      <c r="JZJ58" s="687"/>
      <c r="JZK58" s="687"/>
      <c r="JZL58" s="687"/>
      <c r="JZM58" s="687"/>
      <c r="JZN58" s="687"/>
      <c r="JZO58" s="687"/>
      <c r="JZP58" s="687"/>
      <c r="JZQ58" s="687"/>
      <c r="JZR58" s="687"/>
      <c r="JZS58" s="687"/>
      <c r="JZT58" s="687"/>
      <c r="JZU58" s="687"/>
      <c r="JZV58" s="687"/>
      <c r="JZW58" s="687"/>
      <c r="JZX58" s="687"/>
      <c r="JZY58" s="687"/>
      <c r="JZZ58" s="687"/>
      <c r="KAA58" s="687"/>
      <c r="KAB58" s="687"/>
      <c r="KAC58" s="687"/>
      <c r="KAD58" s="687"/>
      <c r="KAE58" s="687"/>
      <c r="KAF58" s="687"/>
      <c r="KAG58" s="687"/>
      <c r="KAH58" s="687"/>
      <c r="KAI58" s="687"/>
      <c r="KAJ58" s="687"/>
      <c r="KAK58" s="687"/>
      <c r="KAL58" s="687"/>
      <c r="KAM58" s="687"/>
      <c r="KAN58" s="687"/>
      <c r="KAO58" s="687"/>
      <c r="KAP58" s="687"/>
      <c r="KAQ58" s="687"/>
      <c r="KAR58" s="687"/>
      <c r="KAS58" s="687"/>
      <c r="KAT58" s="687"/>
      <c r="KAU58" s="687"/>
      <c r="KAV58" s="687"/>
      <c r="KAW58" s="687"/>
      <c r="KAX58" s="687"/>
      <c r="KAY58" s="687"/>
      <c r="KAZ58" s="687"/>
      <c r="KBA58" s="687"/>
      <c r="KBB58" s="687"/>
      <c r="KBC58" s="687"/>
      <c r="KBD58" s="687"/>
      <c r="KBE58" s="687"/>
      <c r="KBF58" s="687"/>
      <c r="KBG58" s="687"/>
      <c r="KBH58" s="687"/>
      <c r="KBI58" s="687"/>
      <c r="KBJ58" s="687"/>
      <c r="KBK58" s="687"/>
      <c r="KBL58" s="687"/>
      <c r="KBM58" s="687"/>
      <c r="KBN58" s="687"/>
      <c r="KBO58" s="687"/>
      <c r="KBP58" s="687"/>
      <c r="KBQ58" s="687"/>
      <c r="KBR58" s="687"/>
      <c r="KBS58" s="687"/>
      <c r="KBT58" s="687"/>
      <c r="KBU58" s="687"/>
      <c r="KBV58" s="687"/>
      <c r="KBW58" s="687"/>
      <c r="KBX58" s="687"/>
      <c r="KBY58" s="687"/>
      <c r="KBZ58" s="687"/>
      <c r="KCA58" s="687"/>
      <c r="KCB58" s="687"/>
      <c r="KCC58" s="687"/>
      <c r="KCD58" s="687"/>
      <c r="KCE58" s="687"/>
      <c r="KCF58" s="687"/>
      <c r="KCG58" s="687"/>
      <c r="KCH58" s="687"/>
      <c r="KCI58" s="687"/>
      <c r="KCJ58" s="687"/>
      <c r="KCK58" s="687"/>
      <c r="KCL58" s="687"/>
      <c r="KCM58" s="687"/>
      <c r="KCN58" s="687"/>
      <c r="KCO58" s="687"/>
      <c r="KCP58" s="687"/>
      <c r="KCQ58" s="687"/>
      <c r="KCR58" s="687"/>
      <c r="KCS58" s="687"/>
      <c r="KCT58" s="687"/>
      <c r="KCU58" s="687"/>
      <c r="KCV58" s="687"/>
      <c r="KCW58" s="687"/>
      <c r="KCX58" s="687"/>
      <c r="KCY58" s="687"/>
      <c r="KCZ58" s="687"/>
      <c r="KDA58" s="687"/>
      <c r="KDB58" s="687"/>
      <c r="KDC58" s="687"/>
      <c r="KDD58" s="687"/>
      <c r="KDE58" s="687"/>
      <c r="KDF58" s="687"/>
      <c r="KDG58" s="687"/>
      <c r="KDH58" s="687"/>
      <c r="KDI58" s="687"/>
      <c r="KDJ58" s="687"/>
      <c r="KDK58" s="687"/>
      <c r="KDL58" s="687"/>
      <c r="KDM58" s="687"/>
      <c r="KDN58" s="687"/>
      <c r="KDO58" s="687"/>
      <c r="KDP58" s="687"/>
      <c r="KDQ58" s="687"/>
      <c r="KDR58" s="687"/>
      <c r="KDS58" s="687"/>
      <c r="KDT58" s="687"/>
      <c r="KDU58" s="687"/>
      <c r="KDV58" s="687"/>
      <c r="KDW58" s="687"/>
      <c r="KDX58" s="687"/>
      <c r="KDY58" s="687"/>
      <c r="KDZ58" s="687"/>
      <c r="KEA58" s="687"/>
      <c r="KEB58" s="687"/>
      <c r="KEC58" s="687"/>
      <c r="KED58" s="687"/>
      <c r="KEE58" s="687"/>
      <c r="KEF58" s="687"/>
      <c r="KEG58" s="687"/>
      <c r="KEH58" s="687"/>
      <c r="KEI58" s="687"/>
      <c r="KEJ58" s="687"/>
      <c r="KEK58" s="687"/>
      <c r="KEL58" s="687"/>
      <c r="KEM58" s="687"/>
      <c r="KEN58" s="687"/>
      <c r="KEO58" s="687"/>
      <c r="KEP58" s="687"/>
      <c r="KEQ58" s="687"/>
      <c r="KER58" s="687"/>
      <c r="KES58" s="687"/>
      <c r="KET58" s="687"/>
      <c r="KEU58" s="687"/>
      <c r="KEV58" s="687"/>
      <c r="KEW58" s="687"/>
      <c r="KEX58" s="687"/>
      <c r="KEY58" s="687"/>
      <c r="KEZ58" s="687"/>
      <c r="KFA58" s="687"/>
      <c r="KFB58" s="687"/>
      <c r="KFC58" s="687"/>
      <c r="KFD58" s="687"/>
      <c r="KFE58" s="687"/>
      <c r="KFF58" s="687"/>
      <c r="KFG58" s="687"/>
      <c r="KFH58" s="687"/>
      <c r="KFI58" s="687"/>
      <c r="KFJ58" s="687"/>
      <c r="KFK58" s="687"/>
      <c r="KFL58" s="687"/>
      <c r="KFM58" s="687"/>
      <c r="KFN58" s="687"/>
      <c r="KFO58" s="687"/>
      <c r="KFP58" s="687"/>
      <c r="KFQ58" s="687"/>
      <c r="KFR58" s="687"/>
      <c r="KFS58" s="687"/>
      <c r="KFT58" s="687"/>
      <c r="KFU58" s="687"/>
      <c r="KFV58" s="687"/>
      <c r="KFW58" s="687"/>
      <c r="KFX58" s="687"/>
      <c r="KFY58" s="687"/>
      <c r="KFZ58" s="687"/>
      <c r="KGA58" s="687"/>
      <c r="KGB58" s="687"/>
      <c r="KGC58" s="687"/>
      <c r="KGD58" s="687"/>
      <c r="KGE58" s="687"/>
      <c r="KGF58" s="687"/>
      <c r="KGG58" s="687"/>
      <c r="KGH58" s="687"/>
      <c r="KGI58" s="687"/>
      <c r="KGJ58" s="687"/>
      <c r="KGK58" s="687"/>
      <c r="KGL58" s="687"/>
      <c r="KGM58" s="687"/>
      <c r="KGN58" s="687"/>
      <c r="KGO58" s="687"/>
      <c r="KGP58" s="687"/>
      <c r="KGQ58" s="687"/>
      <c r="KGR58" s="687"/>
      <c r="KGS58" s="687"/>
      <c r="KGT58" s="687"/>
      <c r="KGU58" s="687"/>
      <c r="KGV58" s="687"/>
      <c r="KGW58" s="687"/>
      <c r="KGX58" s="687"/>
      <c r="KGY58" s="687"/>
      <c r="KGZ58" s="687"/>
      <c r="KHA58" s="687"/>
      <c r="KHB58" s="687"/>
      <c r="KHC58" s="687"/>
      <c r="KHD58" s="687"/>
      <c r="KHE58" s="687"/>
      <c r="KHF58" s="687"/>
      <c r="KHG58" s="687"/>
      <c r="KHH58" s="687"/>
      <c r="KHI58" s="687"/>
      <c r="KHJ58" s="687"/>
      <c r="KHK58" s="687"/>
      <c r="KHL58" s="687"/>
      <c r="KHM58" s="687"/>
      <c r="KHN58" s="687"/>
      <c r="KHO58" s="687"/>
      <c r="KHP58" s="687"/>
      <c r="KHQ58" s="687"/>
      <c r="KHR58" s="687"/>
      <c r="KHS58" s="687"/>
      <c r="KHT58" s="687"/>
      <c r="KHU58" s="687"/>
      <c r="KHV58" s="687"/>
      <c r="KHW58" s="687"/>
      <c r="KHX58" s="687"/>
      <c r="KHY58" s="687"/>
      <c r="KHZ58" s="687"/>
      <c r="KIA58" s="687"/>
      <c r="KIB58" s="687"/>
      <c r="KIC58" s="687"/>
      <c r="KID58" s="687"/>
      <c r="KIE58" s="687"/>
      <c r="KIF58" s="687"/>
      <c r="KIG58" s="687"/>
      <c r="KIH58" s="687"/>
      <c r="KII58" s="687"/>
      <c r="KIJ58" s="687"/>
      <c r="KIK58" s="687"/>
      <c r="KIL58" s="687"/>
      <c r="KIM58" s="687"/>
      <c r="KIN58" s="687"/>
      <c r="KIO58" s="687"/>
      <c r="KIP58" s="687"/>
      <c r="KIQ58" s="687"/>
      <c r="KIR58" s="687"/>
      <c r="KIS58" s="687"/>
      <c r="KIT58" s="687"/>
      <c r="KIU58" s="687"/>
      <c r="KIV58" s="687"/>
      <c r="KIW58" s="687"/>
      <c r="KIX58" s="687"/>
      <c r="KIY58" s="687"/>
      <c r="KIZ58" s="687"/>
      <c r="KJA58" s="687"/>
      <c r="KJB58" s="687"/>
      <c r="KJC58" s="687"/>
      <c r="KJD58" s="687"/>
      <c r="KJE58" s="687"/>
      <c r="KJF58" s="687"/>
      <c r="KJG58" s="687"/>
      <c r="KJH58" s="687"/>
      <c r="KJI58" s="687"/>
      <c r="KJJ58" s="687"/>
      <c r="KJK58" s="687"/>
      <c r="KJL58" s="687"/>
      <c r="KJM58" s="687"/>
      <c r="KJN58" s="687"/>
      <c r="KJO58" s="687"/>
      <c r="KJP58" s="687"/>
      <c r="KJQ58" s="687"/>
      <c r="KJR58" s="687"/>
      <c r="KJS58" s="687"/>
      <c r="KJT58" s="687"/>
      <c r="KJU58" s="687"/>
      <c r="KJV58" s="687"/>
      <c r="KJW58" s="687"/>
      <c r="KJX58" s="687"/>
      <c r="KJY58" s="687"/>
      <c r="KJZ58" s="687"/>
      <c r="KKA58" s="687"/>
      <c r="KKB58" s="687"/>
      <c r="KKC58" s="687"/>
      <c r="KKD58" s="687"/>
      <c r="KKE58" s="687"/>
      <c r="KKF58" s="687"/>
      <c r="KKG58" s="687"/>
      <c r="KKH58" s="687"/>
      <c r="KKI58" s="687"/>
      <c r="KKJ58" s="687"/>
      <c r="KKK58" s="687"/>
      <c r="KKL58" s="687"/>
      <c r="KKM58" s="687"/>
      <c r="KKN58" s="687"/>
      <c r="KKO58" s="687"/>
      <c r="KKP58" s="687"/>
      <c r="KKQ58" s="687"/>
      <c r="KKR58" s="687"/>
      <c r="KKS58" s="687"/>
      <c r="KKT58" s="687"/>
      <c r="KKU58" s="687"/>
      <c r="KKV58" s="687"/>
      <c r="KKW58" s="687"/>
      <c r="KKX58" s="687"/>
      <c r="KKY58" s="687"/>
      <c r="KKZ58" s="687"/>
      <c r="KLA58" s="687"/>
      <c r="KLB58" s="687"/>
      <c r="KLC58" s="687"/>
      <c r="KLD58" s="687"/>
      <c r="KLE58" s="687"/>
      <c r="KLF58" s="687"/>
      <c r="KLG58" s="687"/>
      <c r="KLH58" s="687"/>
      <c r="KLI58" s="687"/>
      <c r="KLJ58" s="687"/>
      <c r="KLK58" s="687"/>
      <c r="KLL58" s="687"/>
      <c r="KLM58" s="687"/>
      <c r="KLN58" s="687"/>
      <c r="KLO58" s="687"/>
      <c r="KLP58" s="687"/>
      <c r="KLQ58" s="687"/>
      <c r="KLR58" s="687"/>
      <c r="KLS58" s="687"/>
      <c r="KLT58" s="687"/>
      <c r="KLU58" s="687"/>
      <c r="KLV58" s="687"/>
      <c r="KLW58" s="687"/>
      <c r="KLX58" s="687"/>
      <c r="KLY58" s="687"/>
      <c r="KLZ58" s="687"/>
      <c r="KMA58" s="687"/>
      <c r="KMB58" s="687"/>
      <c r="KMC58" s="687"/>
      <c r="KMD58" s="687"/>
      <c r="KME58" s="687"/>
      <c r="KMF58" s="687"/>
      <c r="KMG58" s="687"/>
      <c r="KMH58" s="687"/>
      <c r="KMI58" s="687"/>
      <c r="KMJ58" s="687"/>
      <c r="KMK58" s="687"/>
      <c r="KML58" s="687"/>
      <c r="KMM58" s="687"/>
      <c r="KMN58" s="687"/>
      <c r="KMO58" s="687"/>
      <c r="KMP58" s="687"/>
      <c r="KMQ58" s="687"/>
      <c r="KMR58" s="687"/>
      <c r="KMS58" s="687"/>
      <c r="KMT58" s="687"/>
      <c r="KMU58" s="687"/>
      <c r="KMV58" s="687"/>
      <c r="KMW58" s="687"/>
      <c r="KMX58" s="687"/>
      <c r="KMY58" s="687"/>
      <c r="KMZ58" s="687"/>
      <c r="KNA58" s="687"/>
      <c r="KNB58" s="687"/>
      <c r="KNC58" s="687"/>
      <c r="KND58" s="687"/>
      <c r="KNE58" s="687"/>
      <c r="KNF58" s="687"/>
      <c r="KNG58" s="687"/>
      <c r="KNH58" s="687"/>
      <c r="KNI58" s="687"/>
      <c r="KNJ58" s="687"/>
      <c r="KNK58" s="687"/>
      <c r="KNL58" s="687"/>
      <c r="KNM58" s="687"/>
      <c r="KNN58" s="687"/>
      <c r="KNO58" s="687"/>
      <c r="KNP58" s="687"/>
      <c r="KNQ58" s="687"/>
      <c r="KNR58" s="687"/>
      <c r="KNS58" s="687"/>
      <c r="KNT58" s="687"/>
      <c r="KNU58" s="687"/>
      <c r="KNV58" s="687"/>
      <c r="KNW58" s="687"/>
      <c r="KNX58" s="687"/>
      <c r="KNY58" s="687"/>
      <c r="KNZ58" s="687"/>
      <c r="KOA58" s="687"/>
      <c r="KOB58" s="687"/>
      <c r="KOC58" s="687"/>
      <c r="KOD58" s="687"/>
      <c r="KOE58" s="687"/>
      <c r="KOF58" s="687"/>
      <c r="KOG58" s="687"/>
      <c r="KOH58" s="687"/>
      <c r="KOI58" s="687"/>
      <c r="KOJ58" s="687"/>
      <c r="KOK58" s="687"/>
      <c r="KOL58" s="687"/>
      <c r="KOM58" s="687"/>
      <c r="KON58" s="687"/>
      <c r="KOO58" s="687"/>
      <c r="KOP58" s="687"/>
      <c r="KOQ58" s="687"/>
      <c r="KOR58" s="687"/>
      <c r="KOS58" s="687"/>
      <c r="KOT58" s="687"/>
      <c r="KOU58" s="687"/>
      <c r="KOV58" s="687"/>
      <c r="KOW58" s="687"/>
      <c r="KOX58" s="687"/>
      <c r="KOY58" s="687"/>
      <c r="KOZ58" s="687"/>
      <c r="KPA58" s="687"/>
      <c r="KPB58" s="687"/>
      <c r="KPC58" s="687"/>
      <c r="KPD58" s="687"/>
      <c r="KPE58" s="687"/>
      <c r="KPF58" s="687"/>
      <c r="KPG58" s="687"/>
      <c r="KPH58" s="687"/>
      <c r="KPI58" s="687"/>
      <c r="KPJ58" s="687"/>
      <c r="KPK58" s="687"/>
      <c r="KPL58" s="687"/>
      <c r="KPM58" s="687"/>
      <c r="KPN58" s="687"/>
      <c r="KPO58" s="687"/>
      <c r="KPP58" s="687"/>
      <c r="KPQ58" s="687"/>
      <c r="KPR58" s="687"/>
      <c r="KPS58" s="687"/>
      <c r="KPT58" s="687"/>
      <c r="KPU58" s="687"/>
      <c r="KPV58" s="687"/>
      <c r="KPW58" s="687"/>
      <c r="KPX58" s="687"/>
      <c r="KPY58" s="687"/>
      <c r="KPZ58" s="687"/>
      <c r="KQA58" s="687"/>
      <c r="KQB58" s="687"/>
      <c r="KQC58" s="687"/>
      <c r="KQD58" s="687"/>
      <c r="KQE58" s="687"/>
      <c r="KQF58" s="687"/>
      <c r="KQG58" s="687"/>
      <c r="KQH58" s="687"/>
      <c r="KQI58" s="687"/>
      <c r="KQJ58" s="687"/>
      <c r="KQK58" s="687"/>
      <c r="KQL58" s="687"/>
      <c r="KQM58" s="687"/>
      <c r="KQN58" s="687"/>
      <c r="KQO58" s="687"/>
      <c r="KQP58" s="687"/>
      <c r="KQQ58" s="687"/>
      <c r="KQR58" s="687"/>
      <c r="KQS58" s="687"/>
      <c r="KQT58" s="687"/>
      <c r="KQU58" s="687"/>
      <c r="KQV58" s="687"/>
      <c r="KQW58" s="687"/>
      <c r="KQX58" s="687"/>
      <c r="KQY58" s="687"/>
      <c r="KQZ58" s="687"/>
      <c r="KRA58" s="687"/>
      <c r="KRB58" s="687"/>
      <c r="KRC58" s="687"/>
      <c r="KRD58" s="687"/>
      <c r="KRE58" s="687"/>
      <c r="KRF58" s="687"/>
      <c r="KRG58" s="687"/>
      <c r="KRH58" s="687"/>
      <c r="KRI58" s="687"/>
      <c r="KRJ58" s="687"/>
      <c r="KRK58" s="687"/>
      <c r="KRL58" s="687"/>
      <c r="KRM58" s="687"/>
      <c r="KRN58" s="687"/>
      <c r="KRO58" s="687"/>
      <c r="KRP58" s="687"/>
      <c r="KRQ58" s="687"/>
      <c r="KRR58" s="687"/>
      <c r="KRS58" s="687"/>
      <c r="KRT58" s="687"/>
      <c r="KRU58" s="687"/>
      <c r="KRV58" s="687"/>
      <c r="KRW58" s="687"/>
      <c r="KRX58" s="687"/>
      <c r="KRY58" s="687"/>
      <c r="KRZ58" s="687"/>
      <c r="KSA58" s="687"/>
      <c r="KSB58" s="687"/>
      <c r="KSC58" s="687"/>
      <c r="KSD58" s="687"/>
      <c r="KSE58" s="687"/>
      <c r="KSF58" s="687"/>
      <c r="KSG58" s="687"/>
      <c r="KSH58" s="687"/>
      <c r="KSI58" s="687"/>
      <c r="KSJ58" s="687"/>
      <c r="KSK58" s="687"/>
      <c r="KSL58" s="687"/>
      <c r="KSM58" s="687"/>
      <c r="KSN58" s="687"/>
      <c r="KSO58" s="687"/>
      <c r="KSP58" s="687"/>
      <c r="KSQ58" s="687"/>
      <c r="KSR58" s="687"/>
      <c r="KSS58" s="687"/>
      <c r="KST58" s="687"/>
      <c r="KSU58" s="687"/>
      <c r="KSV58" s="687"/>
      <c r="KSW58" s="687"/>
      <c r="KSX58" s="687"/>
      <c r="KSY58" s="687"/>
      <c r="KSZ58" s="687"/>
      <c r="KTA58" s="687"/>
      <c r="KTB58" s="687"/>
      <c r="KTC58" s="687"/>
      <c r="KTD58" s="687"/>
      <c r="KTE58" s="687"/>
      <c r="KTF58" s="687"/>
      <c r="KTG58" s="687"/>
      <c r="KTH58" s="687"/>
      <c r="KTI58" s="687"/>
      <c r="KTJ58" s="687"/>
      <c r="KTK58" s="687"/>
      <c r="KTL58" s="687"/>
      <c r="KTM58" s="687"/>
      <c r="KTN58" s="687"/>
      <c r="KTO58" s="687"/>
      <c r="KTP58" s="687"/>
      <c r="KTQ58" s="687"/>
      <c r="KTR58" s="687"/>
      <c r="KTS58" s="687"/>
      <c r="KTT58" s="687"/>
      <c r="KTU58" s="687"/>
      <c r="KTV58" s="687"/>
      <c r="KTW58" s="687"/>
      <c r="KTX58" s="687"/>
      <c r="KTY58" s="687"/>
      <c r="KTZ58" s="687"/>
      <c r="KUA58" s="687"/>
      <c r="KUB58" s="687"/>
      <c r="KUC58" s="687"/>
      <c r="KUD58" s="687"/>
      <c r="KUE58" s="687"/>
      <c r="KUF58" s="687"/>
      <c r="KUG58" s="687"/>
      <c r="KUH58" s="687"/>
      <c r="KUI58" s="687"/>
      <c r="KUJ58" s="687"/>
      <c r="KUK58" s="687"/>
      <c r="KUL58" s="687"/>
      <c r="KUM58" s="687"/>
      <c r="KUN58" s="687"/>
      <c r="KUO58" s="687"/>
      <c r="KUP58" s="687"/>
      <c r="KUQ58" s="687"/>
      <c r="KUR58" s="687"/>
      <c r="KUS58" s="687"/>
      <c r="KUT58" s="687"/>
      <c r="KUU58" s="687"/>
      <c r="KUV58" s="687"/>
      <c r="KUW58" s="687"/>
      <c r="KUX58" s="687"/>
      <c r="KUY58" s="687"/>
      <c r="KUZ58" s="687"/>
      <c r="KVA58" s="687"/>
      <c r="KVB58" s="687"/>
      <c r="KVC58" s="687"/>
      <c r="KVD58" s="687"/>
      <c r="KVE58" s="687"/>
      <c r="KVF58" s="687"/>
      <c r="KVG58" s="687"/>
      <c r="KVH58" s="687"/>
      <c r="KVI58" s="687"/>
      <c r="KVJ58" s="687"/>
      <c r="KVK58" s="687"/>
      <c r="KVL58" s="687"/>
      <c r="KVM58" s="687"/>
      <c r="KVN58" s="687"/>
      <c r="KVO58" s="687"/>
      <c r="KVP58" s="687"/>
      <c r="KVQ58" s="687"/>
      <c r="KVR58" s="687"/>
      <c r="KVS58" s="687"/>
      <c r="KVT58" s="687"/>
      <c r="KVU58" s="687"/>
      <c r="KVV58" s="687"/>
      <c r="KVW58" s="687"/>
      <c r="KVX58" s="687"/>
      <c r="KVY58" s="687"/>
      <c r="KVZ58" s="687"/>
      <c r="KWA58" s="687"/>
      <c r="KWB58" s="687"/>
      <c r="KWC58" s="687"/>
      <c r="KWD58" s="687"/>
      <c r="KWE58" s="687"/>
      <c r="KWF58" s="687"/>
      <c r="KWG58" s="687"/>
      <c r="KWH58" s="687"/>
      <c r="KWI58" s="687"/>
      <c r="KWJ58" s="687"/>
      <c r="KWK58" s="687"/>
      <c r="KWL58" s="687"/>
      <c r="KWM58" s="687"/>
      <c r="KWN58" s="687"/>
      <c r="KWO58" s="687"/>
      <c r="KWP58" s="687"/>
      <c r="KWQ58" s="687"/>
      <c r="KWR58" s="687"/>
      <c r="KWS58" s="687"/>
      <c r="KWT58" s="687"/>
      <c r="KWU58" s="687"/>
      <c r="KWV58" s="687"/>
      <c r="KWW58" s="687"/>
      <c r="KWX58" s="687"/>
      <c r="KWY58" s="687"/>
      <c r="KWZ58" s="687"/>
      <c r="KXA58" s="687"/>
      <c r="KXB58" s="687"/>
      <c r="KXC58" s="687"/>
      <c r="KXD58" s="687"/>
      <c r="KXE58" s="687"/>
      <c r="KXF58" s="687"/>
      <c r="KXG58" s="687"/>
      <c r="KXH58" s="687"/>
      <c r="KXI58" s="687"/>
      <c r="KXJ58" s="687"/>
      <c r="KXK58" s="687"/>
      <c r="KXL58" s="687"/>
      <c r="KXM58" s="687"/>
      <c r="KXN58" s="687"/>
      <c r="KXO58" s="687"/>
      <c r="KXP58" s="687"/>
      <c r="KXQ58" s="687"/>
      <c r="KXR58" s="687"/>
      <c r="KXS58" s="687"/>
      <c r="KXT58" s="687"/>
      <c r="KXU58" s="687"/>
      <c r="KXV58" s="687"/>
      <c r="KXW58" s="687"/>
      <c r="KXX58" s="687"/>
      <c r="KXY58" s="687"/>
      <c r="KXZ58" s="687"/>
      <c r="KYA58" s="687"/>
      <c r="KYB58" s="687"/>
      <c r="KYC58" s="687"/>
      <c r="KYD58" s="687"/>
      <c r="KYE58" s="687"/>
      <c r="KYF58" s="687"/>
      <c r="KYG58" s="687"/>
      <c r="KYH58" s="687"/>
      <c r="KYI58" s="687"/>
      <c r="KYJ58" s="687"/>
      <c r="KYK58" s="687"/>
      <c r="KYL58" s="687"/>
      <c r="KYM58" s="687"/>
      <c r="KYN58" s="687"/>
      <c r="KYO58" s="687"/>
      <c r="KYP58" s="687"/>
      <c r="KYQ58" s="687"/>
      <c r="KYR58" s="687"/>
      <c r="KYS58" s="687"/>
      <c r="KYT58" s="687"/>
      <c r="KYU58" s="687"/>
      <c r="KYV58" s="687"/>
      <c r="KYW58" s="687"/>
      <c r="KYX58" s="687"/>
      <c r="KYY58" s="687"/>
      <c r="KYZ58" s="687"/>
      <c r="KZA58" s="687"/>
      <c r="KZB58" s="687"/>
      <c r="KZC58" s="687"/>
      <c r="KZD58" s="687"/>
      <c r="KZE58" s="687"/>
      <c r="KZF58" s="687"/>
      <c r="KZG58" s="687"/>
      <c r="KZH58" s="687"/>
      <c r="KZI58" s="687"/>
      <c r="KZJ58" s="687"/>
      <c r="KZK58" s="687"/>
      <c r="KZL58" s="687"/>
      <c r="KZM58" s="687"/>
      <c r="KZN58" s="687"/>
      <c r="KZO58" s="687"/>
      <c r="KZP58" s="687"/>
      <c r="KZQ58" s="687"/>
      <c r="KZR58" s="687"/>
      <c r="KZS58" s="687"/>
      <c r="KZT58" s="687"/>
      <c r="KZU58" s="687"/>
      <c r="KZV58" s="687"/>
      <c r="KZW58" s="687"/>
      <c r="KZX58" s="687"/>
      <c r="KZY58" s="687"/>
      <c r="KZZ58" s="687"/>
      <c r="LAA58" s="687"/>
      <c r="LAB58" s="687"/>
      <c r="LAC58" s="687"/>
      <c r="LAD58" s="687"/>
      <c r="LAE58" s="687"/>
      <c r="LAF58" s="687"/>
      <c r="LAG58" s="687"/>
      <c r="LAH58" s="687"/>
      <c r="LAI58" s="687"/>
      <c r="LAJ58" s="687"/>
      <c r="LAK58" s="687"/>
      <c r="LAL58" s="687"/>
      <c r="LAM58" s="687"/>
      <c r="LAN58" s="687"/>
      <c r="LAO58" s="687"/>
      <c r="LAP58" s="687"/>
      <c r="LAQ58" s="687"/>
      <c r="LAR58" s="687"/>
      <c r="LAS58" s="687"/>
      <c r="LAT58" s="687"/>
      <c r="LAU58" s="687"/>
      <c r="LAV58" s="687"/>
      <c r="LAW58" s="687"/>
      <c r="LAX58" s="687"/>
      <c r="LAY58" s="687"/>
      <c r="LAZ58" s="687"/>
      <c r="LBA58" s="687"/>
      <c r="LBB58" s="687"/>
      <c r="LBC58" s="687"/>
      <c r="LBD58" s="687"/>
      <c r="LBE58" s="687"/>
      <c r="LBF58" s="687"/>
      <c r="LBG58" s="687"/>
      <c r="LBH58" s="687"/>
      <c r="LBI58" s="687"/>
      <c r="LBJ58" s="687"/>
      <c r="LBK58" s="687"/>
      <c r="LBL58" s="687"/>
      <c r="LBM58" s="687"/>
      <c r="LBN58" s="687"/>
      <c r="LBO58" s="687"/>
      <c r="LBP58" s="687"/>
      <c r="LBQ58" s="687"/>
      <c r="LBR58" s="687"/>
      <c r="LBS58" s="687"/>
      <c r="LBT58" s="687"/>
      <c r="LBU58" s="687"/>
      <c r="LBV58" s="687"/>
      <c r="LBW58" s="687"/>
      <c r="LBX58" s="687"/>
      <c r="LBY58" s="687"/>
      <c r="LBZ58" s="687"/>
      <c r="LCA58" s="687"/>
      <c r="LCB58" s="687"/>
      <c r="LCC58" s="687"/>
      <c r="LCD58" s="687"/>
      <c r="LCE58" s="687"/>
      <c r="LCF58" s="687"/>
      <c r="LCG58" s="687"/>
      <c r="LCH58" s="687"/>
      <c r="LCI58" s="687"/>
      <c r="LCJ58" s="687"/>
      <c r="LCK58" s="687"/>
      <c r="LCL58" s="687"/>
      <c r="LCM58" s="687"/>
      <c r="LCN58" s="687"/>
      <c r="LCO58" s="687"/>
      <c r="LCP58" s="687"/>
      <c r="LCQ58" s="687"/>
      <c r="LCR58" s="687"/>
      <c r="LCS58" s="687"/>
      <c r="LCT58" s="687"/>
      <c r="LCU58" s="687"/>
      <c r="LCV58" s="687"/>
      <c r="LCW58" s="687"/>
      <c r="LCX58" s="687"/>
      <c r="LCY58" s="687"/>
      <c r="LCZ58" s="687"/>
      <c r="LDA58" s="687"/>
      <c r="LDB58" s="687"/>
      <c r="LDC58" s="687"/>
      <c r="LDD58" s="687"/>
      <c r="LDE58" s="687"/>
      <c r="LDF58" s="687"/>
      <c r="LDG58" s="687"/>
      <c r="LDH58" s="687"/>
      <c r="LDI58" s="687"/>
      <c r="LDJ58" s="687"/>
      <c r="LDK58" s="687"/>
      <c r="LDL58" s="687"/>
      <c r="LDM58" s="687"/>
      <c r="LDN58" s="687"/>
      <c r="LDO58" s="687"/>
      <c r="LDP58" s="687"/>
      <c r="LDQ58" s="687"/>
      <c r="LDR58" s="687"/>
      <c r="LDS58" s="687"/>
      <c r="LDT58" s="687"/>
      <c r="LDU58" s="687"/>
      <c r="LDV58" s="687"/>
      <c r="LDW58" s="687"/>
      <c r="LDX58" s="687"/>
      <c r="LDY58" s="687"/>
      <c r="LDZ58" s="687"/>
      <c r="LEA58" s="687"/>
      <c r="LEB58" s="687"/>
      <c r="LEC58" s="687"/>
      <c r="LED58" s="687"/>
      <c r="LEE58" s="687"/>
      <c r="LEF58" s="687"/>
      <c r="LEG58" s="687"/>
      <c r="LEH58" s="687"/>
      <c r="LEI58" s="687"/>
      <c r="LEJ58" s="687"/>
      <c r="LEK58" s="687"/>
      <c r="LEL58" s="687"/>
      <c r="LEM58" s="687"/>
      <c r="LEN58" s="687"/>
      <c r="LEO58" s="687"/>
      <c r="LEP58" s="687"/>
      <c r="LEQ58" s="687"/>
      <c r="LER58" s="687"/>
      <c r="LES58" s="687"/>
      <c r="LET58" s="687"/>
      <c r="LEU58" s="687"/>
      <c r="LEV58" s="687"/>
      <c r="LEW58" s="687"/>
      <c r="LEX58" s="687"/>
      <c r="LEY58" s="687"/>
      <c r="LEZ58" s="687"/>
      <c r="LFA58" s="687"/>
      <c r="LFB58" s="687"/>
      <c r="LFC58" s="687"/>
      <c r="LFD58" s="687"/>
      <c r="LFE58" s="687"/>
      <c r="LFF58" s="687"/>
      <c r="LFG58" s="687"/>
      <c r="LFH58" s="687"/>
      <c r="LFI58" s="687"/>
      <c r="LFJ58" s="687"/>
      <c r="LFK58" s="687"/>
      <c r="LFL58" s="687"/>
      <c r="LFM58" s="687"/>
      <c r="LFN58" s="687"/>
      <c r="LFO58" s="687"/>
      <c r="LFP58" s="687"/>
      <c r="LFQ58" s="687"/>
      <c r="LFR58" s="687"/>
      <c r="LFS58" s="687"/>
      <c r="LFT58" s="687"/>
      <c r="LFU58" s="687"/>
      <c r="LFV58" s="687"/>
      <c r="LFW58" s="687"/>
      <c r="LFX58" s="687"/>
      <c r="LFY58" s="687"/>
      <c r="LFZ58" s="687"/>
      <c r="LGA58" s="687"/>
      <c r="LGB58" s="687"/>
      <c r="LGC58" s="687"/>
      <c r="LGD58" s="687"/>
      <c r="LGE58" s="687"/>
      <c r="LGF58" s="687"/>
      <c r="LGG58" s="687"/>
      <c r="LGH58" s="687"/>
      <c r="LGI58" s="687"/>
      <c r="LGJ58" s="687"/>
      <c r="LGK58" s="687"/>
      <c r="LGL58" s="687"/>
      <c r="LGM58" s="687"/>
      <c r="LGN58" s="687"/>
      <c r="LGO58" s="687"/>
      <c r="LGP58" s="687"/>
      <c r="LGQ58" s="687"/>
      <c r="LGR58" s="687"/>
      <c r="LGS58" s="687"/>
      <c r="LGT58" s="687"/>
      <c r="LGU58" s="687"/>
      <c r="LGV58" s="687"/>
      <c r="LGW58" s="687"/>
      <c r="LGX58" s="687"/>
      <c r="LGY58" s="687"/>
      <c r="LGZ58" s="687"/>
      <c r="LHA58" s="687"/>
      <c r="LHB58" s="687"/>
      <c r="LHC58" s="687"/>
      <c r="LHD58" s="687"/>
      <c r="LHE58" s="687"/>
      <c r="LHF58" s="687"/>
      <c r="LHG58" s="687"/>
      <c r="LHH58" s="687"/>
      <c r="LHI58" s="687"/>
      <c r="LHJ58" s="687"/>
      <c r="LHK58" s="687"/>
      <c r="LHL58" s="687"/>
      <c r="LHM58" s="687"/>
      <c r="LHN58" s="687"/>
      <c r="LHO58" s="687"/>
      <c r="LHP58" s="687"/>
      <c r="LHQ58" s="687"/>
      <c r="LHR58" s="687"/>
      <c r="LHS58" s="687"/>
      <c r="LHT58" s="687"/>
      <c r="LHU58" s="687"/>
      <c r="LHV58" s="687"/>
      <c r="LHW58" s="687"/>
      <c r="LHX58" s="687"/>
      <c r="LHY58" s="687"/>
      <c r="LHZ58" s="687"/>
      <c r="LIA58" s="687"/>
      <c r="LIB58" s="687"/>
      <c r="LIC58" s="687"/>
      <c r="LID58" s="687"/>
      <c r="LIE58" s="687"/>
      <c r="LIF58" s="687"/>
      <c r="LIG58" s="687"/>
      <c r="LIH58" s="687"/>
      <c r="LII58" s="687"/>
      <c r="LIJ58" s="687"/>
      <c r="LIK58" s="687"/>
      <c r="LIL58" s="687"/>
      <c r="LIM58" s="687"/>
      <c r="LIN58" s="687"/>
      <c r="LIO58" s="687"/>
      <c r="LIP58" s="687"/>
      <c r="LIQ58" s="687"/>
      <c r="LIR58" s="687"/>
      <c r="LIS58" s="687"/>
      <c r="LIT58" s="687"/>
      <c r="LIU58" s="687"/>
      <c r="LIV58" s="687"/>
      <c r="LIW58" s="687"/>
      <c r="LIX58" s="687"/>
      <c r="LIY58" s="687"/>
      <c r="LIZ58" s="687"/>
      <c r="LJA58" s="687"/>
      <c r="LJB58" s="687"/>
      <c r="LJC58" s="687"/>
      <c r="LJD58" s="687"/>
      <c r="LJE58" s="687"/>
      <c r="LJF58" s="687"/>
      <c r="LJG58" s="687"/>
      <c r="LJH58" s="687"/>
      <c r="LJI58" s="687"/>
      <c r="LJJ58" s="687"/>
      <c r="LJK58" s="687"/>
      <c r="LJL58" s="687"/>
      <c r="LJM58" s="687"/>
      <c r="LJN58" s="687"/>
      <c r="LJO58" s="687"/>
      <c r="LJP58" s="687"/>
      <c r="LJQ58" s="687"/>
      <c r="LJR58" s="687"/>
      <c r="LJS58" s="687"/>
      <c r="LJT58" s="687"/>
      <c r="LJU58" s="687"/>
      <c r="LJV58" s="687"/>
      <c r="LJW58" s="687"/>
      <c r="LJX58" s="687"/>
      <c r="LJY58" s="687"/>
      <c r="LJZ58" s="687"/>
      <c r="LKA58" s="687"/>
      <c r="LKB58" s="687"/>
      <c r="LKC58" s="687"/>
      <c r="LKD58" s="687"/>
      <c r="LKE58" s="687"/>
      <c r="LKF58" s="687"/>
      <c r="LKG58" s="687"/>
      <c r="LKH58" s="687"/>
      <c r="LKI58" s="687"/>
      <c r="LKJ58" s="687"/>
      <c r="LKK58" s="687"/>
      <c r="LKL58" s="687"/>
      <c r="LKM58" s="687"/>
      <c r="LKN58" s="687"/>
      <c r="LKO58" s="687"/>
      <c r="LKP58" s="687"/>
      <c r="LKQ58" s="687"/>
      <c r="LKR58" s="687"/>
      <c r="LKS58" s="687"/>
      <c r="LKT58" s="687"/>
      <c r="LKU58" s="687"/>
      <c r="LKV58" s="687"/>
      <c r="LKW58" s="687"/>
      <c r="LKX58" s="687"/>
      <c r="LKY58" s="687"/>
      <c r="LKZ58" s="687"/>
      <c r="LLA58" s="687"/>
      <c r="LLB58" s="687"/>
      <c r="LLC58" s="687"/>
      <c r="LLD58" s="687"/>
      <c r="LLE58" s="687"/>
      <c r="LLF58" s="687"/>
      <c r="LLG58" s="687"/>
      <c r="LLH58" s="687"/>
      <c r="LLI58" s="687"/>
      <c r="LLJ58" s="687"/>
      <c r="LLK58" s="687"/>
      <c r="LLL58" s="687"/>
      <c r="LLM58" s="687"/>
      <c r="LLN58" s="687"/>
      <c r="LLO58" s="687"/>
      <c r="LLP58" s="687"/>
      <c r="LLQ58" s="687"/>
      <c r="LLR58" s="687"/>
      <c r="LLS58" s="687"/>
      <c r="LLT58" s="687"/>
      <c r="LLU58" s="687"/>
      <c r="LLV58" s="687"/>
      <c r="LLW58" s="687"/>
      <c r="LLX58" s="687"/>
      <c r="LLY58" s="687"/>
      <c r="LLZ58" s="687"/>
      <c r="LMA58" s="687"/>
      <c r="LMB58" s="687"/>
      <c r="LMC58" s="687"/>
      <c r="LMD58" s="687"/>
      <c r="LME58" s="687"/>
      <c r="LMF58" s="687"/>
      <c r="LMG58" s="687"/>
      <c r="LMH58" s="687"/>
      <c r="LMI58" s="687"/>
      <c r="LMJ58" s="687"/>
      <c r="LMK58" s="687"/>
      <c r="LML58" s="687"/>
      <c r="LMM58" s="687"/>
      <c r="LMN58" s="687"/>
      <c r="LMO58" s="687"/>
      <c r="LMP58" s="687"/>
      <c r="LMQ58" s="687"/>
      <c r="LMR58" s="687"/>
      <c r="LMS58" s="687"/>
      <c r="LMT58" s="687"/>
      <c r="LMU58" s="687"/>
      <c r="LMV58" s="687"/>
      <c r="LMW58" s="687"/>
      <c r="LMX58" s="687"/>
      <c r="LMY58" s="687"/>
      <c r="LMZ58" s="687"/>
      <c r="LNA58" s="687"/>
      <c r="LNB58" s="687"/>
      <c r="LNC58" s="687"/>
      <c r="LND58" s="687"/>
      <c r="LNE58" s="687"/>
      <c r="LNF58" s="687"/>
      <c r="LNG58" s="687"/>
      <c r="LNH58" s="687"/>
      <c r="LNI58" s="687"/>
      <c r="LNJ58" s="687"/>
      <c r="LNK58" s="687"/>
      <c r="LNL58" s="687"/>
      <c r="LNM58" s="687"/>
      <c r="LNN58" s="687"/>
      <c r="LNO58" s="687"/>
      <c r="LNP58" s="687"/>
      <c r="LNQ58" s="687"/>
      <c r="LNR58" s="687"/>
      <c r="LNS58" s="687"/>
      <c r="LNT58" s="687"/>
      <c r="LNU58" s="687"/>
      <c r="LNV58" s="687"/>
      <c r="LNW58" s="687"/>
      <c r="LNX58" s="687"/>
      <c r="LNY58" s="687"/>
      <c r="LNZ58" s="687"/>
      <c r="LOA58" s="687"/>
      <c r="LOB58" s="687"/>
      <c r="LOC58" s="687"/>
      <c r="LOD58" s="687"/>
      <c r="LOE58" s="687"/>
      <c r="LOF58" s="687"/>
      <c r="LOG58" s="687"/>
      <c r="LOH58" s="687"/>
      <c r="LOI58" s="687"/>
      <c r="LOJ58" s="687"/>
      <c r="LOK58" s="687"/>
      <c r="LOL58" s="687"/>
      <c r="LOM58" s="687"/>
      <c r="LON58" s="687"/>
      <c r="LOO58" s="687"/>
      <c r="LOP58" s="687"/>
      <c r="LOQ58" s="687"/>
      <c r="LOR58" s="687"/>
      <c r="LOS58" s="687"/>
      <c r="LOT58" s="687"/>
      <c r="LOU58" s="687"/>
      <c r="LOV58" s="687"/>
      <c r="LOW58" s="687"/>
      <c r="LOX58" s="687"/>
      <c r="LOY58" s="687"/>
      <c r="LOZ58" s="687"/>
      <c r="LPA58" s="687"/>
      <c r="LPB58" s="687"/>
      <c r="LPC58" s="687"/>
      <c r="LPD58" s="687"/>
      <c r="LPE58" s="687"/>
      <c r="LPF58" s="687"/>
      <c r="LPG58" s="687"/>
      <c r="LPH58" s="687"/>
      <c r="LPI58" s="687"/>
      <c r="LPJ58" s="687"/>
      <c r="LPK58" s="687"/>
      <c r="LPL58" s="687"/>
      <c r="LPM58" s="687"/>
      <c r="LPN58" s="687"/>
      <c r="LPO58" s="687"/>
      <c r="LPP58" s="687"/>
      <c r="LPQ58" s="687"/>
      <c r="LPR58" s="687"/>
      <c r="LPS58" s="687"/>
      <c r="LPT58" s="687"/>
      <c r="LPU58" s="687"/>
      <c r="LPV58" s="687"/>
      <c r="LPW58" s="687"/>
      <c r="LPX58" s="687"/>
      <c r="LPY58" s="687"/>
      <c r="LPZ58" s="687"/>
      <c r="LQA58" s="687"/>
      <c r="LQB58" s="687"/>
      <c r="LQC58" s="687"/>
      <c r="LQD58" s="687"/>
      <c r="LQE58" s="687"/>
      <c r="LQF58" s="687"/>
      <c r="LQG58" s="687"/>
      <c r="LQH58" s="687"/>
      <c r="LQI58" s="687"/>
      <c r="LQJ58" s="687"/>
      <c r="LQK58" s="687"/>
      <c r="LQL58" s="687"/>
      <c r="LQM58" s="687"/>
      <c r="LQN58" s="687"/>
      <c r="LQO58" s="687"/>
      <c r="LQP58" s="687"/>
      <c r="LQQ58" s="687"/>
      <c r="LQR58" s="687"/>
      <c r="LQS58" s="687"/>
      <c r="LQT58" s="687"/>
      <c r="LQU58" s="687"/>
      <c r="LQV58" s="687"/>
      <c r="LQW58" s="687"/>
      <c r="LQX58" s="687"/>
      <c r="LQY58" s="687"/>
      <c r="LQZ58" s="687"/>
      <c r="LRA58" s="687"/>
      <c r="LRB58" s="687"/>
      <c r="LRC58" s="687"/>
      <c r="LRD58" s="687"/>
      <c r="LRE58" s="687"/>
      <c r="LRF58" s="687"/>
      <c r="LRG58" s="687"/>
      <c r="LRH58" s="687"/>
      <c r="LRI58" s="687"/>
      <c r="LRJ58" s="687"/>
      <c r="LRK58" s="687"/>
      <c r="LRL58" s="687"/>
      <c r="LRM58" s="687"/>
      <c r="LRN58" s="687"/>
      <c r="LRO58" s="687"/>
      <c r="LRP58" s="687"/>
      <c r="LRQ58" s="687"/>
      <c r="LRR58" s="687"/>
      <c r="LRS58" s="687"/>
      <c r="LRT58" s="687"/>
      <c r="LRU58" s="687"/>
      <c r="LRV58" s="687"/>
      <c r="LRW58" s="687"/>
      <c r="LRX58" s="687"/>
      <c r="LRY58" s="687"/>
      <c r="LRZ58" s="687"/>
      <c r="LSA58" s="687"/>
      <c r="LSB58" s="687"/>
      <c r="LSC58" s="687"/>
      <c r="LSD58" s="687"/>
      <c r="LSE58" s="687"/>
      <c r="LSF58" s="687"/>
      <c r="LSG58" s="687"/>
      <c r="LSH58" s="687"/>
      <c r="LSI58" s="687"/>
      <c r="LSJ58" s="687"/>
      <c r="LSK58" s="687"/>
      <c r="LSL58" s="687"/>
      <c r="LSM58" s="687"/>
      <c r="LSN58" s="687"/>
      <c r="LSO58" s="687"/>
      <c r="LSP58" s="687"/>
      <c r="LSQ58" s="687"/>
      <c r="LSR58" s="687"/>
      <c r="LSS58" s="687"/>
      <c r="LST58" s="687"/>
      <c r="LSU58" s="687"/>
      <c r="LSV58" s="687"/>
      <c r="LSW58" s="687"/>
      <c r="LSX58" s="687"/>
      <c r="LSY58" s="687"/>
      <c r="LSZ58" s="687"/>
      <c r="LTA58" s="687"/>
      <c r="LTB58" s="687"/>
      <c r="LTC58" s="687"/>
      <c r="LTD58" s="687"/>
      <c r="LTE58" s="687"/>
      <c r="LTF58" s="687"/>
      <c r="LTG58" s="687"/>
      <c r="LTH58" s="687"/>
      <c r="LTI58" s="687"/>
      <c r="LTJ58" s="687"/>
      <c r="LTK58" s="687"/>
      <c r="LTL58" s="687"/>
      <c r="LTM58" s="687"/>
      <c r="LTN58" s="687"/>
      <c r="LTO58" s="687"/>
      <c r="LTP58" s="687"/>
      <c r="LTQ58" s="687"/>
      <c r="LTR58" s="687"/>
      <c r="LTS58" s="687"/>
      <c r="LTT58" s="687"/>
      <c r="LTU58" s="687"/>
      <c r="LTV58" s="687"/>
      <c r="LTW58" s="687"/>
      <c r="LTX58" s="687"/>
      <c r="LTY58" s="687"/>
      <c r="LTZ58" s="687"/>
      <c r="LUA58" s="687"/>
      <c r="LUB58" s="687"/>
      <c r="LUC58" s="687"/>
      <c r="LUD58" s="687"/>
      <c r="LUE58" s="687"/>
      <c r="LUF58" s="687"/>
      <c r="LUG58" s="687"/>
      <c r="LUH58" s="687"/>
      <c r="LUI58" s="687"/>
      <c r="LUJ58" s="687"/>
      <c r="LUK58" s="687"/>
      <c r="LUL58" s="687"/>
      <c r="LUM58" s="687"/>
      <c r="LUN58" s="687"/>
      <c r="LUO58" s="687"/>
      <c r="LUP58" s="687"/>
      <c r="LUQ58" s="687"/>
      <c r="LUR58" s="687"/>
      <c r="LUS58" s="687"/>
      <c r="LUT58" s="687"/>
      <c r="LUU58" s="687"/>
      <c r="LUV58" s="687"/>
      <c r="LUW58" s="687"/>
      <c r="LUX58" s="687"/>
      <c r="LUY58" s="687"/>
      <c r="LUZ58" s="687"/>
      <c r="LVA58" s="687"/>
      <c r="LVB58" s="687"/>
      <c r="LVC58" s="687"/>
      <c r="LVD58" s="687"/>
      <c r="LVE58" s="687"/>
      <c r="LVF58" s="687"/>
      <c r="LVG58" s="687"/>
      <c r="LVH58" s="687"/>
      <c r="LVI58" s="687"/>
      <c r="LVJ58" s="687"/>
      <c r="LVK58" s="687"/>
      <c r="LVL58" s="687"/>
      <c r="LVM58" s="687"/>
      <c r="LVN58" s="687"/>
      <c r="LVO58" s="687"/>
      <c r="LVP58" s="687"/>
      <c r="LVQ58" s="687"/>
      <c r="LVR58" s="687"/>
      <c r="LVS58" s="687"/>
      <c r="LVT58" s="687"/>
      <c r="LVU58" s="687"/>
      <c r="LVV58" s="687"/>
      <c r="LVW58" s="687"/>
      <c r="LVX58" s="687"/>
      <c r="LVY58" s="687"/>
      <c r="LVZ58" s="687"/>
      <c r="LWA58" s="687"/>
      <c r="LWB58" s="687"/>
      <c r="LWC58" s="687"/>
      <c r="LWD58" s="687"/>
      <c r="LWE58" s="687"/>
      <c r="LWF58" s="687"/>
      <c r="LWG58" s="687"/>
      <c r="LWH58" s="687"/>
      <c r="LWI58" s="687"/>
      <c r="LWJ58" s="687"/>
      <c r="LWK58" s="687"/>
      <c r="LWL58" s="687"/>
      <c r="LWM58" s="687"/>
      <c r="LWN58" s="687"/>
      <c r="LWO58" s="687"/>
      <c r="LWP58" s="687"/>
      <c r="LWQ58" s="687"/>
      <c r="LWR58" s="687"/>
      <c r="LWS58" s="687"/>
      <c r="LWT58" s="687"/>
      <c r="LWU58" s="687"/>
      <c r="LWV58" s="687"/>
      <c r="LWW58" s="687"/>
      <c r="LWX58" s="687"/>
      <c r="LWY58" s="687"/>
      <c r="LWZ58" s="687"/>
      <c r="LXA58" s="687"/>
      <c r="LXB58" s="687"/>
      <c r="LXC58" s="687"/>
      <c r="LXD58" s="687"/>
      <c r="LXE58" s="687"/>
      <c r="LXF58" s="687"/>
      <c r="LXG58" s="687"/>
      <c r="LXH58" s="687"/>
      <c r="LXI58" s="687"/>
      <c r="LXJ58" s="687"/>
      <c r="LXK58" s="687"/>
      <c r="LXL58" s="687"/>
      <c r="LXM58" s="687"/>
      <c r="LXN58" s="687"/>
      <c r="LXO58" s="687"/>
      <c r="LXP58" s="687"/>
      <c r="LXQ58" s="687"/>
      <c r="LXR58" s="687"/>
      <c r="LXS58" s="687"/>
      <c r="LXT58" s="687"/>
      <c r="LXU58" s="687"/>
      <c r="LXV58" s="687"/>
      <c r="LXW58" s="687"/>
      <c r="LXX58" s="687"/>
      <c r="LXY58" s="687"/>
      <c r="LXZ58" s="687"/>
      <c r="LYA58" s="687"/>
      <c r="LYB58" s="687"/>
      <c r="LYC58" s="687"/>
      <c r="LYD58" s="687"/>
      <c r="LYE58" s="687"/>
      <c r="LYF58" s="687"/>
      <c r="LYG58" s="687"/>
      <c r="LYH58" s="687"/>
      <c r="LYI58" s="687"/>
      <c r="LYJ58" s="687"/>
      <c r="LYK58" s="687"/>
      <c r="LYL58" s="687"/>
      <c r="LYM58" s="687"/>
      <c r="LYN58" s="687"/>
      <c r="LYO58" s="687"/>
      <c r="LYP58" s="687"/>
      <c r="LYQ58" s="687"/>
      <c r="LYR58" s="687"/>
      <c r="LYS58" s="687"/>
      <c r="LYT58" s="687"/>
      <c r="LYU58" s="687"/>
      <c r="LYV58" s="687"/>
      <c r="LYW58" s="687"/>
      <c r="LYX58" s="687"/>
      <c r="LYY58" s="687"/>
      <c r="LYZ58" s="687"/>
      <c r="LZA58" s="687"/>
      <c r="LZB58" s="687"/>
      <c r="LZC58" s="687"/>
      <c r="LZD58" s="687"/>
      <c r="LZE58" s="687"/>
      <c r="LZF58" s="687"/>
      <c r="LZG58" s="687"/>
      <c r="LZH58" s="687"/>
      <c r="LZI58" s="687"/>
      <c r="LZJ58" s="687"/>
      <c r="LZK58" s="687"/>
      <c r="LZL58" s="687"/>
      <c r="LZM58" s="687"/>
      <c r="LZN58" s="687"/>
      <c r="LZO58" s="687"/>
      <c r="LZP58" s="687"/>
      <c r="LZQ58" s="687"/>
      <c r="LZR58" s="687"/>
      <c r="LZS58" s="687"/>
      <c r="LZT58" s="687"/>
      <c r="LZU58" s="687"/>
      <c r="LZV58" s="687"/>
      <c r="LZW58" s="687"/>
      <c r="LZX58" s="687"/>
      <c r="LZY58" s="687"/>
      <c r="LZZ58" s="687"/>
      <c r="MAA58" s="687"/>
      <c r="MAB58" s="687"/>
      <c r="MAC58" s="687"/>
      <c r="MAD58" s="687"/>
      <c r="MAE58" s="687"/>
      <c r="MAF58" s="687"/>
      <c r="MAG58" s="687"/>
      <c r="MAH58" s="687"/>
      <c r="MAI58" s="687"/>
      <c r="MAJ58" s="687"/>
      <c r="MAK58" s="687"/>
      <c r="MAL58" s="687"/>
      <c r="MAM58" s="687"/>
      <c r="MAN58" s="687"/>
      <c r="MAO58" s="687"/>
      <c r="MAP58" s="687"/>
      <c r="MAQ58" s="687"/>
      <c r="MAR58" s="687"/>
      <c r="MAS58" s="687"/>
      <c r="MAT58" s="687"/>
      <c r="MAU58" s="687"/>
      <c r="MAV58" s="687"/>
      <c r="MAW58" s="687"/>
      <c r="MAX58" s="687"/>
      <c r="MAY58" s="687"/>
      <c r="MAZ58" s="687"/>
      <c r="MBA58" s="687"/>
      <c r="MBB58" s="687"/>
      <c r="MBC58" s="687"/>
      <c r="MBD58" s="687"/>
      <c r="MBE58" s="687"/>
      <c r="MBF58" s="687"/>
      <c r="MBG58" s="687"/>
      <c r="MBH58" s="687"/>
      <c r="MBI58" s="687"/>
      <c r="MBJ58" s="687"/>
      <c r="MBK58" s="687"/>
      <c r="MBL58" s="687"/>
      <c r="MBM58" s="687"/>
      <c r="MBN58" s="687"/>
      <c r="MBO58" s="687"/>
      <c r="MBP58" s="687"/>
      <c r="MBQ58" s="687"/>
      <c r="MBR58" s="687"/>
      <c r="MBS58" s="687"/>
      <c r="MBT58" s="687"/>
      <c r="MBU58" s="687"/>
      <c r="MBV58" s="687"/>
      <c r="MBW58" s="687"/>
      <c r="MBX58" s="687"/>
      <c r="MBY58" s="687"/>
      <c r="MBZ58" s="687"/>
      <c r="MCA58" s="687"/>
      <c r="MCB58" s="687"/>
      <c r="MCC58" s="687"/>
      <c r="MCD58" s="687"/>
      <c r="MCE58" s="687"/>
      <c r="MCF58" s="687"/>
      <c r="MCG58" s="687"/>
      <c r="MCH58" s="687"/>
      <c r="MCI58" s="687"/>
      <c r="MCJ58" s="687"/>
      <c r="MCK58" s="687"/>
      <c r="MCL58" s="687"/>
      <c r="MCM58" s="687"/>
      <c r="MCN58" s="687"/>
      <c r="MCO58" s="687"/>
      <c r="MCP58" s="687"/>
      <c r="MCQ58" s="687"/>
      <c r="MCR58" s="687"/>
      <c r="MCS58" s="687"/>
      <c r="MCT58" s="687"/>
      <c r="MCU58" s="687"/>
      <c r="MCV58" s="687"/>
      <c r="MCW58" s="687"/>
      <c r="MCX58" s="687"/>
      <c r="MCY58" s="687"/>
      <c r="MCZ58" s="687"/>
      <c r="MDA58" s="687"/>
      <c r="MDB58" s="687"/>
      <c r="MDC58" s="687"/>
      <c r="MDD58" s="687"/>
      <c r="MDE58" s="687"/>
      <c r="MDF58" s="687"/>
      <c r="MDG58" s="687"/>
      <c r="MDH58" s="687"/>
      <c r="MDI58" s="687"/>
      <c r="MDJ58" s="687"/>
      <c r="MDK58" s="687"/>
      <c r="MDL58" s="687"/>
      <c r="MDM58" s="687"/>
      <c r="MDN58" s="687"/>
      <c r="MDO58" s="687"/>
      <c r="MDP58" s="687"/>
      <c r="MDQ58" s="687"/>
      <c r="MDR58" s="687"/>
      <c r="MDS58" s="687"/>
      <c r="MDT58" s="687"/>
      <c r="MDU58" s="687"/>
      <c r="MDV58" s="687"/>
      <c r="MDW58" s="687"/>
      <c r="MDX58" s="687"/>
      <c r="MDY58" s="687"/>
      <c r="MDZ58" s="687"/>
      <c r="MEA58" s="687"/>
      <c r="MEB58" s="687"/>
      <c r="MEC58" s="687"/>
      <c r="MED58" s="687"/>
      <c r="MEE58" s="687"/>
      <c r="MEF58" s="687"/>
      <c r="MEG58" s="687"/>
      <c r="MEH58" s="687"/>
      <c r="MEI58" s="687"/>
      <c r="MEJ58" s="687"/>
      <c r="MEK58" s="687"/>
      <c r="MEL58" s="687"/>
      <c r="MEM58" s="687"/>
      <c r="MEN58" s="687"/>
      <c r="MEO58" s="687"/>
      <c r="MEP58" s="687"/>
      <c r="MEQ58" s="687"/>
      <c r="MER58" s="687"/>
      <c r="MES58" s="687"/>
      <c r="MET58" s="687"/>
      <c r="MEU58" s="687"/>
      <c r="MEV58" s="687"/>
      <c r="MEW58" s="687"/>
      <c r="MEX58" s="687"/>
      <c r="MEY58" s="687"/>
      <c r="MEZ58" s="687"/>
      <c r="MFA58" s="687"/>
      <c r="MFB58" s="687"/>
      <c r="MFC58" s="687"/>
      <c r="MFD58" s="687"/>
      <c r="MFE58" s="687"/>
      <c r="MFF58" s="687"/>
      <c r="MFG58" s="687"/>
      <c r="MFH58" s="687"/>
      <c r="MFI58" s="687"/>
      <c r="MFJ58" s="687"/>
      <c r="MFK58" s="687"/>
      <c r="MFL58" s="687"/>
      <c r="MFM58" s="687"/>
      <c r="MFN58" s="687"/>
      <c r="MFO58" s="687"/>
      <c r="MFP58" s="687"/>
      <c r="MFQ58" s="687"/>
      <c r="MFR58" s="687"/>
      <c r="MFS58" s="687"/>
      <c r="MFT58" s="687"/>
      <c r="MFU58" s="687"/>
      <c r="MFV58" s="687"/>
      <c r="MFW58" s="687"/>
      <c r="MFX58" s="687"/>
      <c r="MFY58" s="687"/>
      <c r="MFZ58" s="687"/>
      <c r="MGA58" s="687"/>
      <c r="MGB58" s="687"/>
      <c r="MGC58" s="687"/>
      <c r="MGD58" s="687"/>
      <c r="MGE58" s="687"/>
      <c r="MGF58" s="687"/>
      <c r="MGG58" s="687"/>
      <c r="MGH58" s="687"/>
      <c r="MGI58" s="687"/>
      <c r="MGJ58" s="687"/>
      <c r="MGK58" s="687"/>
      <c r="MGL58" s="687"/>
      <c r="MGM58" s="687"/>
      <c r="MGN58" s="687"/>
      <c r="MGO58" s="687"/>
      <c r="MGP58" s="687"/>
      <c r="MGQ58" s="687"/>
      <c r="MGR58" s="687"/>
      <c r="MGS58" s="687"/>
      <c r="MGT58" s="687"/>
      <c r="MGU58" s="687"/>
      <c r="MGV58" s="687"/>
      <c r="MGW58" s="687"/>
      <c r="MGX58" s="687"/>
      <c r="MGY58" s="687"/>
      <c r="MGZ58" s="687"/>
      <c r="MHA58" s="687"/>
      <c r="MHB58" s="687"/>
      <c r="MHC58" s="687"/>
      <c r="MHD58" s="687"/>
      <c r="MHE58" s="687"/>
      <c r="MHF58" s="687"/>
      <c r="MHG58" s="687"/>
      <c r="MHH58" s="687"/>
      <c r="MHI58" s="687"/>
      <c r="MHJ58" s="687"/>
      <c r="MHK58" s="687"/>
      <c r="MHL58" s="687"/>
      <c r="MHM58" s="687"/>
      <c r="MHN58" s="687"/>
      <c r="MHO58" s="687"/>
      <c r="MHP58" s="687"/>
      <c r="MHQ58" s="687"/>
      <c r="MHR58" s="687"/>
      <c r="MHS58" s="687"/>
      <c r="MHT58" s="687"/>
      <c r="MHU58" s="687"/>
      <c r="MHV58" s="687"/>
      <c r="MHW58" s="687"/>
      <c r="MHX58" s="687"/>
      <c r="MHY58" s="687"/>
      <c r="MHZ58" s="687"/>
      <c r="MIA58" s="687"/>
      <c r="MIB58" s="687"/>
      <c r="MIC58" s="687"/>
      <c r="MID58" s="687"/>
      <c r="MIE58" s="687"/>
      <c r="MIF58" s="687"/>
      <c r="MIG58" s="687"/>
      <c r="MIH58" s="687"/>
      <c r="MII58" s="687"/>
      <c r="MIJ58" s="687"/>
      <c r="MIK58" s="687"/>
      <c r="MIL58" s="687"/>
      <c r="MIM58" s="687"/>
      <c r="MIN58" s="687"/>
      <c r="MIO58" s="687"/>
      <c r="MIP58" s="687"/>
      <c r="MIQ58" s="687"/>
      <c r="MIR58" s="687"/>
      <c r="MIS58" s="687"/>
      <c r="MIT58" s="687"/>
      <c r="MIU58" s="687"/>
      <c r="MIV58" s="687"/>
      <c r="MIW58" s="687"/>
      <c r="MIX58" s="687"/>
      <c r="MIY58" s="687"/>
      <c r="MIZ58" s="687"/>
      <c r="MJA58" s="687"/>
      <c r="MJB58" s="687"/>
      <c r="MJC58" s="687"/>
      <c r="MJD58" s="687"/>
      <c r="MJE58" s="687"/>
      <c r="MJF58" s="687"/>
      <c r="MJG58" s="687"/>
      <c r="MJH58" s="687"/>
      <c r="MJI58" s="687"/>
      <c r="MJJ58" s="687"/>
      <c r="MJK58" s="687"/>
      <c r="MJL58" s="687"/>
      <c r="MJM58" s="687"/>
      <c r="MJN58" s="687"/>
      <c r="MJO58" s="687"/>
      <c r="MJP58" s="687"/>
      <c r="MJQ58" s="687"/>
      <c r="MJR58" s="687"/>
      <c r="MJS58" s="687"/>
      <c r="MJT58" s="687"/>
      <c r="MJU58" s="687"/>
      <c r="MJV58" s="687"/>
      <c r="MJW58" s="687"/>
      <c r="MJX58" s="687"/>
      <c r="MJY58" s="687"/>
      <c r="MJZ58" s="687"/>
      <c r="MKA58" s="687"/>
      <c r="MKB58" s="687"/>
      <c r="MKC58" s="687"/>
      <c r="MKD58" s="687"/>
      <c r="MKE58" s="687"/>
      <c r="MKF58" s="687"/>
      <c r="MKG58" s="687"/>
      <c r="MKH58" s="687"/>
      <c r="MKI58" s="687"/>
      <c r="MKJ58" s="687"/>
      <c r="MKK58" s="687"/>
      <c r="MKL58" s="687"/>
      <c r="MKM58" s="687"/>
      <c r="MKN58" s="687"/>
      <c r="MKO58" s="687"/>
      <c r="MKP58" s="687"/>
      <c r="MKQ58" s="687"/>
      <c r="MKR58" s="687"/>
      <c r="MKS58" s="687"/>
      <c r="MKT58" s="687"/>
      <c r="MKU58" s="687"/>
      <c r="MKV58" s="687"/>
      <c r="MKW58" s="687"/>
      <c r="MKX58" s="687"/>
      <c r="MKY58" s="687"/>
      <c r="MKZ58" s="687"/>
      <c r="MLA58" s="687"/>
      <c r="MLB58" s="687"/>
      <c r="MLC58" s="687"/>
      <c r="MLD58" s="687"/>
      <c r="MLE58" s="687"/>
      <c r="MLF58" s="687"/>
      <c r="MLG58" s="687"/>
      <c r="MLH58" s="687"/>
      <c r="MLI58" s="687"/>
      <c r="MLJ58" s="687"/>
      <c r="MLK58" s="687"/>
      <c r="MLL58" s="687"/>
      <c r="MLM58" s="687"/>
      <c r="MLN58" s="687"/>
      <c r="MLO58" s="687"/>
      <c r="MLP58" s="687"/>
      <c r="MLQ58" s="687"/>
      <c r="MLR58" s="687"/>
      <c r="MLS58" s="687"/>
      <c r="MLT58" s="687"/>
      <c r="MLU58" s="687"/>
      <c r="MLV58" s="687"/>
      <c r="MLW58" s="687"/>
      <c r="MLX58" s="687"/>
      <c r="MLY58" s="687"/>
      <c r="MLZ58" s="687"/>
      <c r="MMA58" s="687"/>
      <c r="MMB58" s="687"/>
      <c r="MMC58" s="687"/>
      <c r="MMD58" s="687"/>
      <c r="MME58" s="687"/>
      <c r="MMF58" s="687"/>
      <c r="MMG58" s="687"/>
      <c r="MMH58" s="687"/>
      <c r="MMI58" s="687"/>
      <c r="MMJ58" s="687"/>
      <c r="MMK58" s="687"/>
      <c r="MML58" s="687"/>
      <c r="MMM58" s="687"/>
      <c r="MMN58" s="687"/>
      <c r="MMO58" s="687"/>
      <c r="MMP58" s="687"/>
      <c r="MMQ58" s="687"/>
      <c r="MMR58" s="687"/>
      <c r="MMS58" s="687"/>
      <c r="MMT58" s="687"/>
      <c r="MMU58" s="687"/>
      <c r="MMV58" s="687"/>
      <c r="MMW58" s="687"/>
      <c r="MMX58" s="687"/>
      <c r="MMY58" s="687"/>
      <c r="MMZ58" s="687"/>
      <c r="MNA58" s="687"/>
      <c r="MNB58" s="687"/>
      <c r="MNC58" s="687"/>
      <c r="MND58" s="687"/>
      <c r="MNE58" s="687"/>
      <c r="MNF58" s="687"/>
      <c r="MNG58" s="687"/>
      <c r="MNH58" s="687"/>
      <c r="MNI58" s="687"/>
      <c r="MNJ58" s="687"/>
      <c r="MNK58" s="687"/>
      <c r="MNL58" s="687"/>
      <c r="MNM58" s="687"/>
      <c r="MNN58" s="687"/>
      <c r="MNO58" s="687"/>
      <c r="MNP58" s="687"/>
      <c r="MNQ58" s="687"/>
      <c r="MNR58" s="687"/>
      <c r="MNS58" s="687"/>
      <c r="MNT58" s="687"/>
      <c r="MNU58" s="687"/>
      <c r="MNV58" s="687"/>
      <c r="MNW58" s="687"/>
      <c r="MNX58" s="687"/>
      <c r="MNY58" s="687"/>
      <c r="MNZ58" s="687"/>
      <c r="MOA58" s="687"/>
      <c r="MOB58" s="687"/>
      <c r="MOC58" s="687"/>
      <c r="MOD58" s="687"/>
      <c r="MOE58" s="687"/>
      <c r="MOF58" s="687"/>
      <c r="MOG58" s="687"/>
      <c r="MOH58" s="687"/>
      <c r="MOI58" s="687"/>
      <c r="MOJ58" s="687"/>
      <c r="MOK58" s="687"/>
      <c r="MOL58" s="687"/>
      <c r="MOM58" s="687"/>
      <c r="MON58" s="687"/>
      <c r="MOO58" s="687"/>
      <c r="MOP58" s="687"/>
      <c r="MOQ58" s="687"/>
      <c r="MOR58" s="687"/>
      <c r="MOS58" s="687"/>
      <c r="MOT58" s="687"/>
      <c r="MOU58" s="687"/>
      <c r="MOV58" s="687"/>
      <c r="MOW58" s="687"/>
      <c r="MOX58" s="687"/>
      <c r="MOY58" s="687"/>
      <c r="MOZ58" s="687"/>
      <c r="MPA58" s="687"/>
      <c r="MPB58" s="687"/>
      <c r="MPC58" s="687"/>
      <c r="MPD58" s="687"/>
      <c r="MPE58" s="687"/>
      <c r="MPF58" s="687"/>
      <c r="MPG58" s="687"/>
      <c r="MPH58" s="687"/>
      <c r="MPI58" s="687"/>
      <c r="MPJ58" s="687"/>
      <c r="MPK58" s="687"/>
      <c r="MPL58" s="687"/>
      <c r="MPM58" s="687"/>
      <c r="MPN58" s="687"/>
      <c r="MPO58" s="687"/>
      <c r="MPP58" s="687"/>
      <c r="MPQ58" s="687"/>
      <c r="MPR58" s="687"/>
      <c r="MPS58" s="687"/>
      <c r="MPT58" s="687"/>
      <c r="MPU58" s="687"/>
      <c r="MPV58" s="687"/>
      <c r="MPW58" s="687"/>
      <c r="MPX58" s="687"/>
      <c r="MPY58" s="687"/>
      <c r="MPZ58" s="687"/>
      <c r="MQA58" s="687"/>
      <c r="MQB58" s="687"/>
      <c r="MQC58" s="687"/>
      <c r="MQD58" s="687"/>
      <c r="MQE58" s="687"/>
      <c r="MQF58" s="687"/>
      <c r="MQG58" s="687"/>
      <c r="MQH58" s="687"/>
      <c r="MQI58" s="687"/>
      <c r="MQJ58" s="687"/>
      <c r="MQK58" s="687"/>
      <c r="MQL58" s="687"/>
      <c r="MQM58" s="687"/>
      <c r="MQN58" s="687"/>
      <c r="MQO58" s="687"/>
      <c r="MQP58" s="687"/>
      <c r="MQQ58" s="687"/>
      <c r="MQR58" s="687"/>
      <c r="MQS58" s="687"/>
      <c r="MQT58" s="687"/>
      <c r="MQU58" s="687"/>
      <c r="MQV58" s="687"/>
      <c r="MQW58" s="687"/>
      <c r="MQX58" s="687"/>
      <c r="MQY58" s="687"/>
      <c r="MQZ58" s="687"/>
      <c r="MRA58" s="687"/>
      <c r="MRB58" s="687"/>
      <c r="MRC58" s="687"/>
      <c r="MRD58" s="687"/>
      <c r="MRE58" s="687"/>
      <c r="MRF58" s="687"/>
      <c r="MRG58" s="687"/>
      <c r="MRH58" s="687"/>
      <c r="MRI58" s="687"/>
      <c r="MRJ58" s="687"/>
      <c r="MRK58" s="687"/>
      <c r="MRL58" s="687"/>
      <c r="MRM58" s="687"/>
      <c r="MRN58" s="687"/>
      <c r="MRO58" s="687"/>
      <c r="MRP58" s="687"/>
      <c r="MRQ58" s="687"/>
      <c r="MRR58" s="687"/>
      <c r="MRS58" s="687"/>
      <c r="MRT58" s="687"/>
      <c r="MRU58" s="687"/>
      <c r="MRV58" s="687"/>
      <c r="MRW58" s="687"/>
      <c r="MRX58" s="687"/>
      <c r="MRY58" s="687"/>
      <c r="MRZ58" s="687"/>
      <c r="MSA58" s="687"/>
      <c r="MSB58" s="687"/>
      <c r="MSC58" s="687"/>
      <c r="MSD58" s="687"/>
      <c r="MSE58" s="687"/>
      <c r="MSF58" s="687"/>
      <c r="MSG58" s="687"/>
      <c r="MSH58" s="687"/>
      <c r="MSI58" s="687"/>
      <c r="MSJ58" s="687"/>
      <c r="MSK58" s="687"/>
      <c r="MSL58" s="687"/>
      <c r="MSM58" s="687"/>
      <c r="MSN58" s="687"/>
      <c r="MSO58" s="687"/>
      <c r="MSP58" s="687"/>
      <c r="MSQ58" s="687"/>
      <c r="MSR58" s="687"/>
      <c r="MSS58" s="687"/>
      <c r="MST58" s="687"/>
      <c r="MSU58" s="687"/>
      <c r="MSV58" s="687"/>
      <c r="MSW58" s="687"/>
      <c r="MSX58" s="687"/>
      <c r="MSY58" s="687"/>
      <c r="MSZ58" s="687"/>
      <c r="MTA58" s="687"/>
      <c r="MTB58" s="687"/>
      <c r="MTC58" s="687"/>
      <c r="MTD58" s="687"/>
      <c r="MTE58" s="687"/>
      <c r="MTF58" s="687"/>
      <c r="MTG58" s="687"/>
      <c r="MTH58" s="687"/>
      <c r="MTI58" s="687"/>
      <c r="MTJ58" s="687"/>
      <c r="MTK58" s="687"/>
      <c r="MTL58" s="687"/>
      <c r="MTM58" s="687"/>
      <c r="MTN58" s="687"/>
      <c r="MTO58" s="687"/>
      <c r="MTP58" s="687"/>
      <c r="MTQ58" s="687"/>
      <c r="MTR58" s="687"/>
      <c r="MTS58" s="687"/>
      <c r="MTT58" s="687"/>
      <c r="MTU58" s="687"/>
      <c r="MTV58" s="687"/>
      <c r="MTW58" s="687"/>
      <c r="MTX58" s="687"/>
      <c r="MTY58" s="687"/>
      <c r="MTZ58" s="687"/>
      <c r="MUA58" s="687"/>
      <c r="MUB58" s="687"/>
      <c r="MUC58" s="687"/>
      <c r="MUD58" s="687"/>
      <c r="MUE58" s="687"/>
      <c r="MUF58" s="687"/>
      <c r="MUG58" s="687"/>
      <c r="MUH58" s="687"/>
      <c r="MUI58" s="687"/>
      <c r="MUJ58" s="687"/>
      <c r="MUK58" s="687"/>
      <c r="MUL58" s="687"/>
      <c r="MUM58" s="687"/>
      <c r="MUN58" s="687"/>
      <c r="MUO58" s="687"/>
      <c r="MUP58" s="687"/>
      <c r="MUQ58" s="687"/>
      <c r="MUR58" s="687"/>
      <c r="MUS58" s="687"/>
      <c r="MUT58" s="687"/>
      <c r="MUU58" s="687"/>
      <c r="MUV58" s="687"/>
      <c r="MUW58" s="687"/>
      <c r="MUX58" s="687"/>
      <c r="MUY58" s="687"/>
      <c r="MUZ58" s="687"/>
      <c r="MVA58" s="687"/>
      <c r="MVB58" s="687"/>
      <c r="MVC58" s="687"/>
      <c r="MVD58" s="687"/>
      <c r="MVE58" s="687"/>
      <c r="MVF58" s="687"/>
      <c r="MVG58" s="687"/>
      <c r="MVH58" s="687"/>
      <c r="MVI58" s="687"/>
      <c r="MVJ58" s="687"/>
      <c r="MVK58" s="687"/>
      <c r="MVL58" s="687"/>
      <c r="MVM58" s="687"/>
      <c r="MVN58" s="687"/>
      <c r="MVO58" s="687"/>
      <c r="MVP58" s="687"/>
      <c r="MVQ58" s="687"/>
      <c r="MVR58" s="687"/>
      <c r="MVS58" s="687"/>
      <c r="MVT58" s="687"/>
      <c r="MVU58" s="687"/>
      <c r="MVV58" s="687"/>
      <c r="MVW58" s="687"/>
      <c r="MVX58" s="687"/>
      <c r="MVY58" s="687"/>
      <c r="MVZ58" s="687"/>
      <c r="MWA58" s="687"/>
      <c r="MWB58" s="687"/>
      <c r="MWC58" s="687"/>
      <c r="MWD58" s="687"/>
      <c r="MWE58" s="687"/>
      <c r="MWF58" s="687"/>
      <c r="MWG58" s="687"/>
      <c r="MWH58" s="687"/>
      <c r="MWI58" s="687"/>
      <c r="MWJ58" s="687"/>
      <c r="MWK58" s="687"/>
      <c r="MWL58" s="687"/>
      <c r="MWM58" s="687"/>
      <c r="MWN58" s="687"/>
      <c r="MWO58" s="687"/>
      <c r="MWP58" s="687"/>
      <c r="MWQ58" s="687"/>
      <c r="MWR58" s="687"/>
      <c r="MWS58" s="687"/>
      <c r="MWT58" s="687"/>
      <c r="MWU58" s="687"/>
      <c r="MWV58" s="687"/>
      <c r="MWW58" s="687"/>
      <c r="MWX58" s="687"/>
      <c r="MWY58" s="687"/>
      <c r="MWZ58" s="687"/>
      <c r="MXA58" s="687"/>
      <c r="MXB58" s="687"/>
      <c r="MXC58" s="687"/>
      <c r="MXD58" s="687"/>
      <c r="MXE58" s="687"/>
      <c r="MXF58" s="687"/>
      <c r="MXG58" s="687"/>
      <c r="MXH58" s="687"/>
      <c r="MXI58" s="687"/>
      <c r="MXJ58" s="687"/>
      <c r="MXK58" s="687"/>
      <c r="MXL58" s="687"/>
      <c r="MXM58" s="687"/>
      <c r="MXN58" s="687"/>
      <c r="MXO58" s="687"/>
      <c r="MXP58" s="687"/>
      <c r="MXQ58" s="687"/>
      <c r="MXR58" s="687"/>
      <c r="MXS58" s="687"/>
      <c r="MXT58" s="687"/>
      <c r="MXU58" s="687"/>
      <c r="MXV58" s="687"/>
      <c r="MXW58" s="687"/>
      <c r="MXX58" s="687"/>
      <c r="MXY58" s="687"/>
      <c r="MXZ58" s="687"/>
      <c r="MYA58" s="687"/>
      <c r="MYB58" s="687"/>
      <c r="MYC58" s="687"/>
      <c r="MYD58" s="687"/>
      <c r="MYE58" s="687"/>
      <c r="MYF58" s="687"/>
      <c r="MYG58" s="687"/>
      <c r="MYH58" s="687"/>
      <c r="MYI58" s="687"/>
      <c r="MYJ58" s="687"/>
      <c r="MYK58" s="687"/>
      <c r="MYL58" s="687"/>
      <c r="MYM58" s="687"/>
      <c r="MYN58" s="687"/>
      <c r="MYO58" s="687"/>
      <c r="MYP58" s="687"/>
      <c r="MYQ58" s="687"/>
      <c r="MYR58" s="687"/>
      <c r="MYS58" s="687"/>
      <c r="MYT58" s="687"/>
      <c r="MYU58" s="687"/>
      <c r="MYV58" s="687"/>
      <c r="MYW58" s="687"/>
      <c r="MYX58" s="687"/>
      <c r="MYY58" s="687"/>
      <c r="MYZ58" s="687"/>
      <c r="MZA58" s="687"/>
      <c r="MZB58" s="687"/>
      <c r="MZC58" s="687"/>
      <c r="MZD58" s="687"/>
      <c r="MZE58" s="687"/>
      <c r="MZF58" s="687"/>
      <c r="MZG58" s="687"/>
      <c r="MZH58" s="687"/>
      <c r="MZI58" s="687"/>
      <c r="MZJ58" s="687"/>
      <c r="MZK58" s="687"/>
      <c r="MZL58" s="687"/>
      <c r="MZM58" s="687"/>
      <c r="MZN58" s="687"/>
      <c r="MZO58" s="687"/>
      <c r="MZP58" s="687"/>
      <c r="MZQ58" s="687"/>
      <c r="MZR58" s="687"/>
      <c r="MZS58" s="687"/>
      <c r="MZT58" s="687"/>
      <c r="MZU58" s="687"/>
      <c r="MZV58" s="687"/>
      <c r="MZW58" s="687"/>
      <c r="MZX58" s="687"/>
      <c r="MZY58" s="687"/>
      <c r="MZZ58" s="687"/>
      <c r="NAA58" s="687"/>
      <c r="NAB58" s="687"/>
      <c r="NAC58" s="687"/>
      <c r="NAD58" s="687"/>
      <c r="NAE58" s="687"/>
      <c r="NAF58" s="687"/>
      <c r="NAG58" s="687"/>
      <c r="NAH58" s="687"/>
      <c r="NAI58" s="687"/>
      <c r="NAJ58" s="687"/>
      <c r="NAK58" s="687"/>
      <c r="NAL58" s="687"/>
      <c r="NAM58" s="687"/>
      <c r="NAN58" s="687"/>
      <c r="NAO58" s="687"/>
      <c r="NAP58" s="687"/>
      <c r="NAQ58" s="687"/>
      <c r="NAR58" s="687"/>
      <c r="NAS58" s="687"/>
      <c r="NAT58" s="687"/>
      <c r="NAU58" s="687"/>
      <c r="NAV58" s="687"/>
      <c r="NAW58" s="687"/>
      <c r="NAX58" s="687"/>
      <c r="NAY58" s="687"/>
      <c r="NAZ58" s="687"/>
      <c r="NBA58" s="687"/>
      <c r="NBB58" s="687"/>
      <c r="NBC58" s="687"/>
      <c r="NBD58" s="687"/>
      <c r="NBE58" s="687"/>
      <c r="NBF58" s="687"/>
      <c r="NBG58" s="687"/>
      <c r="NBH58" s="687"/>
      <c r="NBI58" s="687"/>
      <c r="NBJ58" s="687"/>
      <c r="NBK58" s="687"/>
      <c r="NBL58" s="687"/>
      <c r="NBM58" s="687"/>
      <c r="NBN58" s="687"/>
      <c r="NBO58" s="687"/>
      <c r="NBP58" s="687"/>
      <c r="NBQ58" s="687"/>
      <c r="NBR58" s="687"/>
      <c r="NBS58" s="687"/>
      <c r="NBT58" s="687"/>
      <c r="NBU58" s="687"/>
      <c r="NBV58" s="687"/>
      <c r="NBW58" s="687"/>
      <c r="NBX58" s="687"/>
      <c r="NBY58" s="687"/>
      <c r="NBZ58" s="687"/>
      <c r="NCA58" s="687"/>
      <c r="NCB58" s="687"/>
      <c r="NCC58" s="687"/>
      <c r="NCD58" s="687"/>
      <c r="NCE58" s="687"/>
      <c r="NCF58" s="687"/>
      <c r="NCG58" s="687"/>
      <c r="NCH58" s="687"/>
      <c r="NCI58" s="687"/>
      <c r="NCJ58" s="687"/>
      <c r="NCK58" s="687"/>
      <c r="NCL58" s="687"/>
      <c r="NCM58" s="687"/>
      <c r="NCN58" s="687"/>
      <c r="NCO58" s="687"/>
      <c r="NCP58" s="687"/>
      <c r="NCQ58" s="687"/>
      <c r="NCR58" s="687"/>
      <c r="NCS58" s="687"/>
      <c r="NCT58" s="687"/>
      <c r="NCU58" s="687"/>
      <c r="NCV58" s="687"/>
      <c r="NCW58" s="687"/>
      <c r="NCX58" s="687"/>
      <c r="NCY58" s="687"/>
      <c r="NCZ58" s="687"/>
      <c r="NDA58" s="687"/>
      <c r="NDB58" s="687"/>
      <c r="NDC58" s="687"/>
      <c r="NDD58" s="687"/>
      <c r="NDE58" s="687"/>
      <c r="NDF58" s="687"/>
      <c r="NDG58" s="687"/>
      <c r="NDH58" s="687"/>
      <c r="NDI58" s="687"/>
      <c r="NDJ58" s="687"/>
      <c r="NDK58" s="687"/>
      <c r="NDL58" s="687"/>
      <c r="NDM58" s="687"/>
      <c r="NDN58" s="687"/>
      <c r="NDO58" s="687"/>
      <c r="NDP58" s="687"/>
      <c r="NDQ58" s="687"/>
      <c r="NDR58" s="687"/>
      <c r="NDS58" s="687"/>
      <c r="NDT58" s="687"/>
      <c r="NDU58" s="687"/>
      <c r="NDV58" s="687"/>
      <c r="NDW58" s="687"/>
      <c r="NDX58" s="687"/>
      <c r="NDY58" s="687"/>
      <c r="NDZ58" s="687"/>
      <c r="NEA58" s="687"/>
      <c r="NEB58" s="687"/>
      <c r="NEC58" s="687"/>
      <c r="NED58" s="687"/>
      <c r="NEE58" s="687"/>
      <c r="NEF58" s="687"/>
      <c r="NEG58" s="687"/>
      <c r="NEH58" s="687"/>
      <c r="NEI58" s="687"/>
      <c r="NEJ58" s="687"/>
      <c r="NEK58" s="687"/>
      <c r="NEL58" s="687"/>
      <c r="NEM58" s="687"/>
      <c r="NEN58" s="687"/>
      <c r="NEO58" s="687"/>
      <c r="NEP58" s="687"/>
      <c r="NEQ58" s="687"/>
      <c r="NER58" s="687"/>
      <c r="NES58" s="687"/>
      <c r="NET58" s="687"/>
      <c r="NEU58" s="687"/>
      <c r="NEV58" s="687"/>
      <c r="NEW58" s="687"/>
      <c r="NEX58" s="687"/>
      <c r="NEY58" s="687"/>
      <c r="NEZ58" s="687"/>
      <c r="NFA58" s="687"/>
      <c r="NFB58" s="687"/>
      <c r="NFC58" s="687"/>
      <c r="NFD58" s="687"/>
      <c r="NFE58" s="687"/>
      <c r="NFF58" s="687"/>
      <c r="NFG58" s="687"/>
      <c r="NFH58" s="687"/>
      <c r="NFI58" s="687"/>
      <c r="NFJ58" s="687"/>
      <c r="NFK58" s="687"/>
      <c r="NFL58" s="687"/>
      <c r="NFM58" s="687"/>
      <c r="NFN58" s="687"/>
      <c r="NFO58" s="687"/>
      <c r="NFP58" s="687"/>
      <c r="NFQ58" s="687"/>
      <c r="NFR58" s="687"/>
      <c r="NFS58" s="687"/>
      <c r="NFT58" s="687"/>
      <c r="NFU58" s="687"/>
      <c r="NFV58" s="687"/>
      <c r="NFW58" s="687"/>
      <c r="NFX58" s="687"/>
      <c r="NFY58" s="687"/>
      <c r="NFZ58" s="687"/>
      <c r="NGA58" s="687"/>
      <c r="NGB58" s="687"/>
      <c r="NGC58" s="687"/>
      <c r="NGD58" s="687"/>
      <c r="NGE58" s="687"/>
      <c r="NGF58" s="687"/>
      <c r="NGG58" s="687"/>
      <c r="NGH58" s="687"/>
      <c r="NGI58" s="687"/>
      <c r="NGJ58" s="687"/>
      <c r="NGK58" s="687"/>
      <c r="NGL58" s="687"/>
      <c r="NGM58" s="687"/>
      <c r="NGN58" s="687"/>
      <c r="NGO58" s="687"/>
      <c r="NGP58" s="687"/>
      <c r="NGQ58" s="687"/>
      <c r="NGR58" s="687"/>
      <c r="NGS58" s="687"/>
      <c r="NGT58" s="687"/>
      <c r="NGU58" s="687"/>
      <c r="NGV58" s="687"/>
      <c r="NGW58" s="687"/>
      <c r="NGX58" s="687"/>
      <c r="NGY58" s="687"/>
      <c r="NGZ58" s="687"/>
      <c r="NHA58" s="687"/>
      <c r="NHB58" s="687"/>
      <c r="NHC58" s="687"/>
      <c r="NHD58" s="687"/>
      <c r="NHE58" s="687"/>
      <c r="NHF58" s="687"/>
      <c r="NHG58" s="687"/>
      <c r="NHH58" s="687"/>
      <c r="NHI58" s="687"/>
      <c r="NHJ58" s="687"/>
      <c r="NHK58" s="687"/>
      <c r="NHL58" s="687"/>
      <c r="NHM58" s="687"/>
      <c r="NHN58" s="687"/>
      <c r="NHO58" s="687"/>
      <c r="NHP58" s="687"/>
      <c r="NHQ58" s="687"/>
      <c r="NHR58" s="687"/>
      <c r="NHS58" s="687"/>
      <c r="NHT58" s="687"/>
      <c r="NHU58" s="687"/>
      <c r="NHV58" s="687"/>
      <c r="NHW58" s="687"/>
      <c r="NHX58" s="687"/>
      <c r="NHY58" s="687"/>
      <c r="NHZ58" s="687"/>
      <c r="NIA58" s="687"/>
      <c r="NIB58" s="687"/>
      <c r="NIC58" s="687"/>
      <c r="NID58" s="687"/>
      <c r="NIE58" s="687"/>
      <c r="NIF58" s="687"/>
      <c r="NIG58" s="687"/>
      <c r="NIH58" s="687"/>
      <c r="NII58" s="687"/>
      <c r="NIJ58" s="687"/>
      <c r="NIK58" s="687"/>
      <c r="NIL58" s="687"/>
      <c r="NIM58" s="687"/>
      <c r="NIN58" s="687"/>
      <c r="NIO58" s="687"/>
      <c r="NIP58" s="687"/>
      <c r="NIQ58" s="687"/>
      <c r="NIR58" s="687"/>
      <c r="NIS58" s="687"/>
      <c r="NIT58" s="687"/>
      <c r="NIU58" s="687"/>
      <c r="NIV58" s="687"/>
      <c r="NIW58" s="687"/>
      <c r="NIX58" s="687"/>
      <c r="NIY58" s="687"/>
      <c r="NIZ58" s="687"/>
      <c r="NJA58" s="687"/>
      <c r="NJB58" s="687"/>
      <c r="NJC58" s="687"/>
      <c r="NJD58" s="687"/>
      <c r="NJE58" s="687"/>
      <c r="NJF58" s="687"/>
      <c r="NJG58" s="687"/>
      <c r="NJH58" s="687"/>
      <c r="NJI58" s="687"/>
      <c r="NJJ58" s="687"/>
      <c r="NJK58" s="687"/>
      <c r="NJL58" s="687"/>
      <c r="NJM58" s="687"/>
      <c r="NJN58" s="687"/>
      <c r="NJO58" s="687"/>
      <c r="NJP58" s="687"/>
      <c r="NJQ58" s="687"/>
      <c r="NJR58" s="687"/>
      <c r="NJS58" s="687"/>
      <c r="NJT58" s="687"/>
      <c r="NJU58" s="687"/>
      <c r="NJV58" s="687"/>
      <c r="NJW58" s="687"/>
      <c r="NJX58" s="687"/>
      <c r="NJY58" s="687"/>
      <c r="NJZ58" s="687"/>
      <c r="NKA58" s="687"/>
      <c r="NKB58" s="687"/>
      <c r="NKC58" s="687"/>
      <c r="NKD58" s="687"/>
      <c r="NKE58" s="687"/>
      <c r="NKF58" s="687"/>
      <c r="NKG58" s="687"/>
      <c r="NKH58" s="687"/>
      <c r="NKI58" s="687"/>
      <c r="NKJ58" s="687"/>
      <c r="NKK58" s="687"/>
      <c r="NKL58" s="687"/>
      <c r="NKM58" s="687"/>
      <c r="NKN58" s="687"/>
      <c r="NKO58" s="687"/>
      <c r="NKP58" s="687"/>
      <c r="NKQ58" s="687"/>
      <c r="NKR58" s="687"/>
      <c r="NKS58" s="687"/>
      <c r="NKT58" s="687"/>
      <c r="NKU58" s="687"/>
      <c r="NKV58" s="687"/>
      <c r="NKW58" s="687"/>
      <c r="NKX58" s="687"/>
      <c r="NKY58" s="687"/>
      <c r="NKZ58" s="687"/>
      <c r="NLA58" s="687"/>
      <c r="NLB58" s="687"/>
      <c r="NLC58" s="687"/>
      <c r="NLD58" s="687"/>
      <c r="NLE58" s="687"/>
      <c r="NLF58" s="687"/>
      <c r="NLG58" s="687"/>
      <c r="NLH58" s="687"/>
      <c r="NLI58" s="687"/>
      <c r="NLJ58" s="687"/>
      <c r="NLK58" s="687"/>
      <c r="NLL58" s="687"/>
      <c r="NLM58" s="687"/>
      <c r="NLN58" s="687"/>
      <c r="NLO58" s="687"/>
      <c r="NLP58" s="687"/>
      <c r="NLQ58" s="687"/>
      <c r="NLR58" s="687"/>
      <c r="NLS58" s="687"/>
      <c r="NLT58" s="687"/>
      <c r="NLU58" s="687"/>
      <c r="NLV58" s="687"/>
      <c r="NLW58" s="687"/>
      <c r="NLX58" s="687"/>
      <c r="NLY58" s="687"/>
      <c r="NLZ58" s="687"/>
      <c r="NMA58" s="687"/>
      <c r="NMB58" s="687"/>
      <c r="NMC58" s="687"/>
      <c r="NMD58" s="687"/>
      <c r="NME58" s="687"/>
      <c r="NMF58" s="687"/>
      <c r="NMG58" s="687"/>
      <c r="NMH58" s="687"/>
      <c r="NMI58" s="687"/>
      <c r="NMJ58" s="687"/>
      <c r="NMK58" s="687"/>
      <c r="NML58" s="687"/>
      <c r="NMM58" s="687"/>
      <c r="NMN58" s="687"/>
      <c r="NMO58" s="687"/>
      <c r="NMP58" s="687"/>
      <c r="NMQ58" s="687"/>
      <c r="NMR58" s="687"/>
      <c r="NMS58" s="687"/>
      <c r="NMT58" s="687"/>
      <c r="NMU58" s="687"/>
      <c r="NMV58" s="687"/>
      <c r="NMW58" s="687"/>
      <c r="NMX58" s="687"/>
      <c r="NMY58" s="687"/>
      <c r="NMZ58" s="687"/>
      <c r="NNA58" s="687"/>
      <c r="NNB58" s="687"/>
      <c r="NNC58" s="687"/>
      <c r="NND58" s="687"/>
      <c r="NNE58" s="687"/>
      <c r="NNF58" s="687"/>
      <c r="NNG58" s="687"/>
      <c r="NNH58" s="687"/>
      <c r="NNI58" s="687"/>
      <c r="NNJ58" s="687"/>
      <c r="NNK58" s="687"/>
      <c r="NNL58" s="687"/>
      <c r="NNM58" s="687"/>
      <c r="NNN58" s="687"/>
      <c r="NNO58" s="687"/>
      <c r="NNP58" s="687"/>
      <c r="NNQ58" s="687"/>
      <c r="NNR58" s="687"/>
      <c r="NNS58" s="687"/>
      <c r="NNT58" s="687"/>
      <c r="NNU58" s="687"/>
      <c r="NNV58" s="687"/>
      <c r="NNW58" s="687"/>
      <c r="NNX58" s="687"/>
      <c r="NNY58" s="687"/>
      <c r="NNZ58" s="687"/>
      <c r="NOA58" s="687"/>
      <c r="NOB58" s="687"/>
      <c r="NOC58" s="687"/>
      <c r="NOD58" s="687"/>
      <c r="NOE58" s="687"/>
      <c r="NOF58" s="687"/>
      <c r="NOG58" s="687"/>
      <c r="NOH58" s="687"/>
      <c r="NOI58" s="687"/>
      <c r="NOJ58" s="687"/>
      <c r="NOK58" s="687"/>
      <c r="NOL58" s="687"/>
      <c r="NOM58" s="687"/>
      <c r="NON58" s="687"/>
      <c r="NOO58" s="687"/>
      <c r="NOP58" s="687"/>
      <c r="NOQ58" s="687"/>
      <c r="NOR58" s="687"/>
      <c r="NOS58" s="687"/>
      <c r="NOT58" s="687"/>
      <c r="NOU58" s="687"/>
      <c r="NOV58" s="687"/>
      <c r="NOW58" s="687"/>
      <c r="NOX58" s="687"/>
      <c r="NOY58" s="687"/>
      <c r="NOZ58" s="687"/>
      <c r="NPA58" s="687"/>
      <c r="NPB58" s="687"/>
      <c r="NPC58" s="687"/>
      <c r="NPD58" s="687"/>
      <c r="NPE58" s="687"/>
      <c r="NPF58" s="687"/>
      <c r="NPG58" s="687"/>
      <c r="NPH58" s="687"/>
      <c r="NPI58" s="687"/>
      <c r="NPJ58" s="687"/>
      <c r="NPK58" s="687"/>
      <c r="NPL58" s="687"/>
      <c r="NPM58" s="687"/>
      <c r="NPN58" s="687"/>
      <c r="NPO58" s="687"/>
      <c r="NPP58" s="687"/>
      <c r="NPQ58" s="687"/>
      <c r="NPR58" s="687"/>
      <c r="NPS58" s="687"/>
      <c r="NPT58" s="687"/>
      <c r="NPU58" s="687"/>
      <c r="NPV58" s="687"/>
      <c r="NPW58" s="687"/>
      <c r="NPX58" s="687"/>
      <c r="NPY58" s="687"/>
      <c r="NPZ58" s="687"/>
      <c r="NQA58" s="687"/>
      <c r="NQB58" s="687"/>
      <c r="NQC58" s="687"/>
      <c r="NQD58" s="687"/>
      <c r="NQE58" s="687"/>
      <c r="NQF58" s="687"/>
      <c r="NQG58" s="687"/>
      <c r="NQH58" s="687"/>
      <c r="NQI58" s="687"/>
      <c r="NQJ58" s="687"/>
      <c r="NQK58" s="687"/>
      <c r="NQL58" s="687"/>
      <c r="NQM58" s="687"/>
      <c r="NQN58" s="687"/>
      <c r="NQO58" s="687"/>
      <c r="NQP58" s="687"/>
      <c r="NQQ58" s="687"/>
      <c r="NQR58" s="687"/>
      <c r="NQS58" s="687"/>
      <c r="NQT58" s="687"/>
      <c r="NQU58" s="687"/>
      <c r="NQV58" s="687"/>
      <c r="NQW58" s="687"/>
      <c r="NQX58" s="687"/>
      <c r="NQY58" s="687"/>
      <c r="NQZ58" s="687"/>
      <c r="NRA58" s="687"/>
      <c r="NRB58" s="687"/>
      <c r="NRC58" s="687"/>
      <c r="NRD58" s="687"/>
      <c r="NRE58" s="687"/>
      <c r="NRF58" s="687"/>
      <c r="NRG58" s="687"/>
      <c r="NRH58" s="687"/>
      <c r="NRI58" s="687"/>
      <c r="NRJ58" s="687"/>
      <c r="NRK58" s="687"/>
      <c r="NRL58" s="687"/>
      <c r="NRM58" s="687"/>
      <c r="NRN58" s="687"/>
      <c r="NRO58" s="687"/>
      <c r="NRP58" s="687"/>
      <c r="NRQ58" s="687"/>
      <c r="NRR58" s="687"/>
      <c r="NRS58" s="687"/>
      <c r="NRT58" s="687"/>
      <c r="NRU58" s="687"/>
      <c r="NRV58" s="687"/>
      <c r="NRW58" s="687"/>
      <c r="NRX58" s="687"/>
      <c r="NRY58" s="687"/>
      <c r="NRZ58" s="687"/>
      <c r="NSA58" s="687"/>
      <c r="NSB58" s="687"/>
      <c r="NSC58" s="687"/>
      <c r="NSD58" s="687"/>
      <c r="NSE58" s="687"/>
      <c r="NSF58" s="687"/>
      <c r="NSG58" s="687"/>
      <c r="NSH58" s="687"/>
      <c r="NSI58" s="687"/>
      <c r="NSJ58" s="687"/>
      <c r="NSK58" s="687"/>
      <c r="NSL58" s="687"/>
      <c r="NSM58" s="687"/>
      <c r="NSN58" s="687"/>
      <c r="NSO58" s="687"/>
      <c r="NSP58" s="687"/>
      <c r="NSQ58" s="687"/>
      <c r="NSR58" s="687"/>
      <c r="NSS58" s="687"/>
      <c r="NST58" s="687"/>
      <c r="NSU58" s="687"/>
      <c r="NSV58" s="687"/>
      <c r="NSW58" s="687"/>
      <c r="NSX58" s="687"/>
      <c r="NSY58" s="687"/>
      <c r="NSZ58" s="687"/>
      <c r="NTA58" s="687"/>
      <c r="NTB58" s="687"/>
      <c r="NTC58" s="687"/>
      <c r="NTD58" s="687"/>
      <c r="NTE58" s="687"/>
      <c r="NTF58" s="687"/>
      <c r="NTG58" s="687"/>
      <c r="NTH58" s="687"/>
      <c r="NTI58" s="687"/>
      <c r="NTJ58" s="687"/>
      <c r="NTK58" s="687"/>
      <c r="NTL58" s="687"/>
      <c r="NTM58" s="687"/>
      <c r="NTN58" s="687"/>
      <c r="NTO58" s="687"/>
      <c r="NTP58" s="687"/>
      <c r="NTQ58" s="687"/>
      <c r="NTR58" s="687"/>
      <c r="NTS58" s="687"/>
      <c r="NTT58" s="687"/>
      <c r="NTU58" s="687"/>
      <c r="NTV58" s="687"/>
      <c r="NTW58" s="687"/>
      <c r="NTX58" s="687"/>
      <c r="NTY58" s="687"/>
      <c r="NTZ58" s="687"/>
      <c r="NUA58" s="687"/>
      <c r="NUB58" s="687"/>
      <c r="NUC58" s="687"/>
      <c r="NUD58" s="687"/>
      <c r="NUE58" s="687"/>
      <c r="NUF58" s="687"/>
      <c r="NUG58" s="687"/>
      <c r="NUH58" s="687"/>
      <c r="NUI58" s="687"/>
      <c r="NUJ58" s="687"/>
      <c r="NUK58" s="687"/>
      <c r="NUL58" s="687"/>
      <c r="NUM58" s="687"/>
      <c r="NUN58" s="687"/>
      <c r="NUO58" s="687"/>
      <c r="NUP58" s="687"/>
      <c r="NUQ58" s="687"/>
      <c r="NUR58" s="687"/>
      <c r="NUS58" s="687"/>
      <c r="NUT58" s="687"/>
      <c r="NUU58" s="687"/>
      <c r="NUV58" s="687"/>
      <c r="NUW58" s="687"/>
      <c r="NUX58" s="687"/>
      <c r="NUY58" s="687"/>
      <c r="NUZ58" s="687"/>
      <c r="NVA58" s="687"/>
      <c r="NVB58" s="687"/>
      <c r="NVC58" s="687"/>
      <c r="NVD58" s="687"/>
      <c r="NVE58" s="687"/>
      <c r="NVF58" s="687"/>
      <c r="NVG58" s="687"/>
      <c r="NVH58" s="687"/>
      <c r="NVI58" s="687"/>
      <c r="NVJ58" s="687"/>
      <c r="NVK58" s="687"/>
      <c r="NVL58" s="687"/>
      <c r="NVM58" s="687"/>
      <c r="NVN58" s="687"/>
      <c r="NVO58" s="687"/>
      <c r="NVP58" s="687"/>
      <c r="NVQ58" s="687"/>
      <c r="NVR58" s="687"/>
      <c r="NVS58" s="687"/>
      <c r="NVT58" s="687"/>
      <c r="NVU58" s="687"/>
      <c r="NVV58" s="687"/>
      <c r="NVW58" s="687"/>
      <c r="NVX58" s="687"/>
      <c r="NVY58" s="687"/>
      <c r="NVZ58" s="687"/>
      <c r="NWA58" s="687"/>
      <c r="NWB58" s="687"/>
      <c r="NWC58" s="687"/>
      <c r="NWD58" s="687"/>
      <c r="NWE58" s="687"/>
      <c r="NWF58" s="687"/>
      <c r="NWG58" s="687"/>
      <c r="NWH58" s="687"/>
      <c r="NWI58" s="687"/>
      <c r="NWJ58" s="687"/>
      <c r="NWK58" s="687"/>
      <c r="NWL58" s="687"/>
      <c r="NWM58" s="687"/>
      <c r="NWN58" s="687"/>
      <c r="NWO58" s="687"/>
      <c r="NWP58" s="687"/>
      <c r="NWQ58" s="687"/>
      <c r="NWR58" s="687"/>
      <c r="NWS58" s="687"/>
      <c r="NWT58" s="687"/>
      <c r="NWU58" s="687"/>
      <c r="NWV58" s="687"/>
      <c r="NWW58" s="687"/>
      <c r="NWX58" s="687"/>
      <c r="NWY58" s="687"/>
      <c r="NWZ58" s="687"/>
      <c r="NXA58" s="687"/>
      <c r="NXB58" s="687"/>
      <c r="NXC58" s="687"/>
      <c r="NXD58" s="687"/>
      <c r="NXE58" s="687"/>
      <c r="NXF58" s="687"/>
      <c r="NXG58" s="687"/>
      <c r="NXH58" s="687"/>
      <c r="NXI58" s="687"/>
      <c r="NXJ58" s="687"/>
      <c r="NXK58" s="687"/>
      <c r="NXL58" s="687"/>
      <c r="NXM58" s="687"/>
      <c r="NXN58" s="687"/>
      <c r="NXO58" s="687"/>
      <c r="NXP58" s="687"/>
      <c r="NXQ58" s="687"/>
      <c r="NXR58" s="687"/>
      <c r="NXS58" s="687"/>
      <c r="NXT58" s="687"/>
      <c r="NXU58" s="687"/>
      <c r="NXV58" s="687"/>
      <c r="NXW58" s="687"/>
      <c r="NXX58" s="687"/>
      <c r="NXY58" s="687"/>
      <c r="NXZ58" s="687"/>
      <c r="NYA58" s="687"/>
      <c r="NYB58" s="687"/>
      <c r="NYC58" s="687"/>
      <c r="NYD58" s="687"/>
      <c r="NYE58" s="687"/>
      <c r="NYF58" s="687"/>
      <c r="NYG58" s="687"/>
      <c r="NYH58" s="687"/>
      <c r="NYI58" s="687"/>
      <c r="NYJ58" s="687"/>
      <c r="NYK58" s="687"/>
      <c r="NYL58" s="687"/>
      <c r="NYM58" s="687"/>
      <c r="NYN58" s="687"/>
      <c r="NYO58" s="687"/>
      <c r="NYP58" s="687"/>
      <c r="NYQ58" s="687"/>
      <c r="NYR58" s="687"/>
      <c r="NYS58" s="687"/>
      <c r="NYT58" s="687"/>
      <c r="NYU58" s="687"/>
      <c r="NYV58" s="687"/>
      <c r="NYW58" s="687"/>
      <c r="NYX58" s="687"/>
      <c r="NYY58" s="687"/>
      <c r="NYZ58" s="687"/>
      <c r="NZA58" s="687"/>
      <c r="NZB58" s="687"/>
      <c r="NZC58" s="687"/>
      <c r="NZD58" s="687"/>
      <c r="NZE58" s="687"/>
      <c r="NZF58" s="687"/>
      <c r="NZG58" s="687"/>
      <c r="NZH58" s="687"/>
      <c r="NZI58" s="687"/>
      <c r="NZJ58" s="687"/>
      <c r="NZK58" s="687"/>
      <c r="NZL58" s="687"/>
      <c r="NZM58" s="687"/>
      <c r="NZN58" s="687"/>
      <c r="NZO58" s="687"/>
      <c r="NZP58" s="687"/>
      <c r="NZQ58" s="687"/>
      <c r="NZR58" s="687"/>
      <c r="NZS58" s="687"/>
      <c r="NZT58" s="687"/>
      <c r="NZU58" s="687"/>
      <c r="NZV58" s="687"/>
      <c r="NZW58" s="687"/>
      <c r="NZX58" s="687"/>
      <c r="NZY58" s="687"/>
      <c r="NZZ58" s="687"/>
      <c r="OAA58" s="687"/>
      <c r="OAB58" s="687"/>
      <c r="OAC58" s="687"/>
      <c r="OAD58" s="687"/>
      <c r="OAE58" s="687"/>
      <c r="OAF58" s="687"/>
      <c r="OAG58" s="687"/>
      <c r="OAH58" s="687"/>
      <c r="OAI58" s="687"/>
      <c r="OAJ58" s="687"/>
      <c r="OAK58" s="687"/>
      <c r="OAL58" s="687"/>
      <c r="OAM58" s="687"/>
      <c r="OAN58" s="687"/>
      <c r="OAO58" s="687"/>
      <c r="OAP58" s="687"/>
      <c r="OAQ58" s="687"/>
      <c r="OAR58" s="687"/>
      <c r="OAS58" s="687"/>
      <c r="OAT58" s="687"/>
      <c r="OAU58" s="687"/>
      <c r="OAV58" s="687"/>
      <c r="OAW58" s="687"/>
      <c r="OAX58" s="687"/>
      <c r="OAY58" s="687"/>
      <c r="OAZ58" s="687"/>
      <c r="OBA58" s="687"/>
      <c r="OBB58" s="687"/>
      <c r="OBC58" s="687"/>
      <c r="OBD58" s="687"/>
      <c r="OBE58" s="687"/>
      <c r="OBF58" s="687"/>
      <c r="OBG58" s="687"/>
      <c r="OBH58" s="687"/>
      <c r="OBI58" s="687"/>
      <c r="OBJ58" s="687"/>
      <c r="OBK58" s="687"/>
      <c r="OBL58" s="687"/>
      <c r="OBM58" s="687"/>
      <c r="OBN58" s="687"/>
      <c r="OBO58" s="687"/>
      <c r="OBP58" s="687"/>
      <c r="OBQ58" s="687"/>
      <c r="OBR58" s="687"/>
      <c r="OBS58" s="687"/>
      <c r="OBT58" s="687"/>
      <c r="OBU58" s="687"/>
      <c r="OBV58" s="687"/>
      <c r="OBW58" s="687"/>
      <c r="OBX58" s="687"/>
      <c r="OBY58" s="687"/>
      <c r="OBZ58" s="687"/>
      <c r="OCA58" s="687"/>
      <c r="OCB58" s="687"/>
      <c r="OCC58" s="687"/>
      <c r="OCD58" s="687"/>
      <c r="OCE58" s="687"/>
      <c r="OCF58" s="687"/>
      <c r="OCG58" s="687"/>
      <c r="OCH58" s="687"/>
      <c r="OCI58" s="687"/>
      <c r="OCJ58" s="687"/>
      <c r="OCK58" s="687"/>
      <c r="OCL58" s="687"/>
      <c r="OCM58" s="687"/>
      <c r="OCN58" s="687"/>
      <c r="OCO58" s="687"/>
      <c r="OCP58" s="687"/>
      <c r="OCQ58" s="687"/>
      <c r="OCR58" s="687"/>
      <c r="OCS58" s="687"/>
      <c r="OCT58" s="687"/>
      <c r="OCU58" s="687"/>
      <c r="OCV58" s="687"/>
      <c r="OCW58" s="687"/>
      <c r="OCX58" s="687"/>
      <c r="OCY58" s="687"/>
      <c r="OCZ58" s="687"/>
      <c r="ODA58" s="687"/>
      <c r="ODB58" s="687"/>
      <c r="ODC58" s="687"/>
      <c r="ODD58" s="687"/>
      <c r="ODE58" s="687"/>
      <c r="ODF58" s="687"/>
      <c r="ODG58" s="687"/>
      <c r="ODH58" s="687"/>
      <c r="ODI58" s="687"/>
      <c r="ODJ58" s="687"/>
      <c r="ODK58" s="687"/>
      <c r="ODL58" s="687"/>
      <c r="ODM58" s="687"/>
      <c r="ODN58" s="687"/>
      <c r="ODO58" s="687"/>
      <c r="ODP58" s="687"/>
      <c r="ODQ58" s="687"/>
      <c r="ODR58" s="687"/>
      <c r="ODS58" s="687"/>
      <c r="ODT58" s="687"/>
      <c r="ODU58" s="687"/>
      <c r="ODV58" s="687"/>
      <c r="ODW58" s="687"/>
      <c r="ODX58" s="687"/>
      <c r="ODY58" s="687"/>
      <c r="ODZ58" s="687"/>
      <c r="OEA58" s="687"/>
      <c r="OEB58" s="687"/>
      <c r="OEC58" s="687"/>
      <c r="OED58" s="687"/>
      <c r="OEE58" s="687"/>
      <c r="OEF58" s="687"/>
      <c r="OEG58" s="687"/>
      <c r="OEH58" s="687"/>
      <c r="OEI58" s="687"/>
      <c r="OEJ58" s="687"/>
      <c r="OEK58" s="687"/>
      <c r="OEL58" s="687"/>
      <c r="OEM58" s="687"/>
      <c r="OEN58" s="687"/>
      <c r="OEO58" s="687"/>
      <c r="OEP58" s="687"/>
      <c r="OEQ58" s="687"/>
      <c r="OER58" s="687"/>
      <c r="OES58" s="687"/>
      <c r="OET58" s="687"/>
      <c r="OEU58" s="687"/>
      <c r="OEV58" s="687"/>
      <c r="OEW58" s="687"/>
      <c r="OEX58" s="687"/>
      <c r="OEY58" s="687"/>
      <c r="OEZ58" s="687"/>
      <c r="OFA58" s="687"/>
      <c r="OFB58" s="687"/>
      <c r="OFC58" s="687"/>
      <c r="OFD58" s="687"/>
      <c r="OFE58" s="687"/>
      <c r="OFF58" s="687"/>
      <c r="OFG58" s="687"/>
      <c r="OFH58" s="687"/>
      <c r="OFI58" s="687"/>
      <c r="OFJ58" s="687"/>
      <c r="OFK58" s="687"/>
      <c r="OFL58" s="687"/>
      <c r="OFM58" s="687"/>
      <c r="OFN58" s="687"/>
      <c r="OFO58" s="687"/>
      <c r="OFP58" s="687"/>
      <c r="OFQ58" s="687"/>
      <c r="OFR58" s="687"/>
      <c r="OFS58" s="687"/>
      <c r="OFT58" s="687"/>
      <c r="OFU58" s="687"/>
      <c r="OFV58" s="687"/>
      <c r="OFW58" s="687"/>
      <c r="OFX58" s="687"/>
      <c r="OFY58" s="687"/>
      <c r="OFZ58" s="687"/>
      <c r="OGA58" s="687"/>
      <c r="OGB58" s="687"/>
      <c r="OGC58" s="687"/>
      <c r="OGD58" s="687"/>
      <c r="OGE58" s="687"/>
      <c r="OGF58" s="687"/>
      <c r="OGG58" s="687"/>
      <c r="OGH58" s="687"/>
      <c r="OGI58" s="687"/>
      <c r="OGJ58" s="687"/>
      <c r="OGK58" s="687"/>
      <c r="OGL58" s="687"/>
      <c r="OGM58" s="687"/>
      <c r="OGN58" s="687"/>
      <c r="OGO58" s="687"/>
      <c r="OGP58" s="687"/>
      <c r="OGQ58" s="687"/>
      <c r="OGR58" s="687"/>
      <c r="OGS58" s="687"/>
      <c r="OGT58" s="687"/>
      <c r="OGU58" s="687"/>
      <c r="OGV58" s="687"/>
      <c r="OGW58" s="687"/>
      <c r="OGX58" s="687"/>
      <c r="OGY58" s="687"/>
      <c r="OGZ58" s="687"/>
      <c r="OHA58" s="687"/>
      <c r="OHB58" s="687"/>
      <c r="OHC58" s="687"/>
      <c r="OHD58" s="687"/>
      <c r="OHE58" s="687"/>
      <c r="OHF58" s="687"/>
      <c r="OHG58" s="687"/>
      <c r="OHH58" s="687"/>
      <c r="OHI58" s="687"/>
      <c r="OHJ58" s="687"/>
      <c r="OHK58" s="687"/>
      <c r="OHL58" s="687"/>
      <c r="OHM58" s="687"/>
      <c r="OHN58" s="687"/>
      <c r="OHO58" s="687"/>
      <c r="OHP58" s="687"/>
      <c r="OHQ58" s="687"/>
      <c r="OHR58" s="687"/>
      <c r="OHS58" s="687"/>
      <c r="OHT58" s="687"/>
      <c r="OHU58" s="687"/>
      <c r="OHV58" s="687"/>
      <c r="OHW58" s="687"/>
      <c r="OHX58" s="687"/>
      <c r="OHY58" s="687"/>
      <c r="OHZ58" s="687"/>
      <c r="OIA58" s="687"/>
      <c r="OIB58" s="687"/>
      <c r="OIC58" s="687"/>
      <c r="OID58" s="687"/>
      <c r="OIE58" s="687"/>
      <c r="OIF58" s="687"/>
      <c r="OIG58" s="687"/>
      <c r="OIH58" s="687"/>
      <c r="OII58" s="687"/>
      <c r="OIJ58" s="687"/>
      <c r="OIK58" s="687"/>
      <c r="OIL58" s="687"/>
      <c r="OIM58" s="687"/>
      <c r="OIN58" s="687"/>
      <c r="OIO58" s="687"/>
      <c r="OIP58" s="687"/>
      <c r="OIQ58" s="687"/>
      <c r="OIR58" s="687"/>
      <c r="OIS58" s="687"/>
      <c r="OIT58" s="687"/>
      <c r="OIU58" s="687"/>
      <c r="OIV58" s="687"/>
      <c r="OIW58" s="687"/>
      <c r="OIX58" s="687"/>
      <c r="OIY58" s="687"/>
      <c r="OIZ58" s="687"/>
      <c r="OJA58" s="687"/>
      <c r="OJB58" s="687"/>
      <c r="OJC58" s="687"/>
      <c r="OJD58" s="687"/>
      <c r="OJE58" s="687"/>
      <c r="OJF58" s="687"/>
      <c r="OJG58" s="687"/>
      <c r="OJH58" s="687"/>
      <c r="OJI58" s="687"/>
      <c r="OJJ58" s="687"/>
      <c r="OJK58" s="687"/>
      <c r="OJL58" s="687"/>
      <c r="OJM58" s="687"/>
      <c r="OJN58" s="687"/>
      <c r="OJO58" s="687"/>
      <c r="OJP58" s="687"/>
      <c r="OJQ58" s="687"/>
      <c r="OJR58" s="687"/>
      <c r="OJS58" s="687"/>
      <c r="OJT58" s="687"/>
      <c r="OJU58" s="687"/>
      <c r="OJV58" s="687"/>
      <c r="OJW58" s="687"/>
      <c r="OJX58" s="687"/>
      <c r="OJY58" s="687"/>
      <c r="OJZ58" s="687"/>
      <c r="OKA58" s="687"/>
      <c r="OKB58" s="687"/>
      <c r="OKC58" s="687"/>
      <c r="OKD58" s="687"/>
      <c r="OKE58" s="687"/>
      <c r="OKF58" s="687"/>
      <c r="OKG58" s="687"/>
      <c r="OKH58" s="687"/>
      <c r="OKI58" s="687"/>
      <c r="OKJ58" s="687"/>
      <c r="OKK58" s="687"/>
      <c r="OKL58" s="687"/>
      <c r="OKM58" s="687"/>
      <c r="OKN58" s="687"/>
      <c r="OKO58" s="687"/>
      <c r="OKP58" s="687"/>
      <c r="OKQ58" s="687"/>
      <c r="OKR58" s="687"/>
      <c r="OKS58" s="687"/>
      <c r="OKT58" s="687"/>
      <c r="OKU58" s="687"/>
      <c r="OKV58" s="687"/>
      <c r="OKW58" s="687"/>
      <c r="OKX58" s="687"/>
      <c r="OKY58" s="687"/>
      <c r="OKZ58" s="687"/>
      <c r="OLA58" s="687"/>
      <c r="OLB58" s="687"/>
      <c r="OLC58" s="687"/>
      <c r="OLD58" s="687"/>
      <c r="OLE58" s="687"/>
      <c r="OLF58" s="687"/>
      <c r="OLG58" s="687"/>
      <c r="OLH58" s="687"/>
      <c r="OLI58" s="687"/>
      <c r="OLJ58" s="687"/>
      <c r="OLK58" s="687"/>
      <c r="OLL58" s="687"/>
      <c r="OLM58" s="687"/>
      <c r="OLN58" s="687"/>
      <c r="OLO58" s="687"/>
      <c r="OLP58" s="687"/>
      <c r="OLQ58" s="687"/>
      <c r="OLR58" s="687"/>
      <c r="OLS58" s="687"/>
      <c r="OLT58" s="687"/>
      <c r="OLU58" s="687"/>
      <c r="OLV58" s="687"/>
      <c r="OLW58" s="687"/>
      <c r="OLX58" s="687"/>
      <c r="OLY58" s="687"/>
      <c r="OLZ58" s="687"/>
      <c r="OMA58" s="687"/>
      <c r="OMB58" s="687"/>
      <c r="OMC58" s="687"/>
      <c r="OMD58" s="687"/>
      <c r="OME58" s="687"/>
      <c r="OMF58" s="687"/>
      <c r="OMG58" s="687"/>
      <c r="OMH58" s="687"/>
      <c r="OMI58" s="687"/>
      <c r="OMJ58" s="687"/>
      <c r="OMK58" s="687"/>
      <c r="OML58" s="687"/>
      <c r="OMM58" s="687"/>
      <c r="OMN58" s="687"/>
      <c r="OMO58" s="687"/>
      <c r="OMP58" s="687"/>
      <c r="OMQ58" s="687"/>
      <c r="OMR58" s="687"/>
      <c r="OMS58" s="687"/>
      <c r="OMT58" s="687"/>
      <c r="OMU58" s="687"/>
      <c r="OMV58" s="687"/>
      <c r="OMW58" s="687"/>
      <c r="OMX58" s="687"/>
      <c r="OMY58" s="687"/>
      <c r="OMZ58" s="687"/>
      <c r="ONA58" s="687"/>
      <c r="ONB58" s="687"/>
      <c r="ONC58" s="687"/>
      <c r="OND58" s="687"/>
      <c r="ONE58" s="687"/>
      <c r="ONF58" s="687"/>
      <c r="ONG58" s="687"/>
      <c r="ONH58" s="687"/>
      <c r="ONI58" s="687"/>
      <c r="ONJ58" s="687"/>
      <c r="ONK58" s="687"/>
      <c r="ONL58" s="687"/>
      <c r="ONM58" s="687"/>
      <c r="ONN58" s="687"/>
      <c r="ONO58" s="687"/>
      <c r="ONP58" s="687"/>
      <c r="ONQ58" s="687"/>
      <c r="ONR58" s="687"/>
      <c r="ONS58" s="687"/>
      <c r="ONT58" s="687"/>
      <c r="ONU58" s="687"/>
      <c r="ONV58" s="687"/>
      <c r="ONW58" s="687"/>
      <c r="ONX58" s="687"/>
      <c r="ONY58" s="687"/>
      <c r="ONZ58" s="687"/>
      <c r="OOA58" s="687"/>
      <c r="OOB58" s="687"/>
      <c r="OOC58" s="687"/>
      <c r="OOD58" s="687"/>
      <c r="OOE58" s="687"/>
      <c r="OOF58" s="687"/>
      <c r="OOG58" s="687"/>
      <c r="OOH58" s="687"/>
      <c r="OOI58" s="687"/>
      <c r="OOJ58" s="687"/>
      <c r="OOK58" s="687"/>
      <c r="OOL58" s="687"/>
      <c r="OOM58" s="687"/>
      <c r="OON58" s="687"/>
      <c r="OOO58" s="687"/>
      <c r="OOP58" s="687"/>
      <c r="OOQ58" s="687"/>
      <c r="OOR58" s="687"/>
      <c r="OOS58" s="687"/>
      <c r="OOT58" s="687"/>
      <c r="OOU58" s="687"/>
      <c r="OOV58" s="687"/>
      <c r="OOW58" s="687"/>
      <c r="OOX58" s="687"/>
      <c r="OOY58" s="687"/>
      <c r="OOZ58" s="687"/>
      <c r="OPA58" s="687"/>
      <c r="OPB58" s="687"/>
      <c r="OPC58" s="687"/>
      <c r="OPD58" s="687"/>
      <c r="OPE58" s="687"/>
      <c r="OPF58" s="687"/>
      <c r="OPG58" s="687"/>
      <c r="OPH58" s="687"/>
      <c r="OPI58" s="687"/>
      <c r="OPJ58" s="687"/>
      <c r="OPK58" s="687"/>
      <c r="OPL58" s="687"/>
      <c r="OPM58" s="687"/>
      <c r="OPN58" s="687"/>
      <c r="OPO58" s="687"/>
      <c r="OPP58" s="687"/>
      <c r="OPQ58" s="687"/>
      <c r="OPR58" s="687"/>
      <c r="OPS58" s="687"/>
      <c r="OPT58" s="687"/>
      <c r="OPU58" s="687"/>
      <c r="OPV58" s="687"/>
      <c r="OPW58" s="687"/>
      <c r="OPX58" s="687"/>
      <c r="OPY58" s="687"/>
      <c r="OPZ58" s="687"/>
      <c r="OQA58" s="687"/>
      <c r="OQB58" s="687"/>
      <c r="OQC58" s="687"/>
      <c r="OQD58" s="687"/>
      <c r="OQE58" s="687"/>
      <c r="OQF58" s="687"/>
      <c r="OQG58" s="687"/>
      <c r="OQH58" s="687"/>
      <c r="OQI58" s="687"/>
      <c r="OQJ58" s="687"/>
      <c r="OQK58" s="687"/>
      <c r="OQL58" s="687"/>
      <c r="OQM58" s="687"/>
      <c r="OQN58" s="687"/>
      <c r="OQO58" s="687"/>
      <c r="OQP58" s="687"/>
      <c r="OQQ58" s="687"/>
      <c r="OQR58" s="687"/>
      <c r="OQS58" s="687"/>
      <c r="OQT58" s="687"/>
      <c r="OQU58" s="687"/>
      <c r="OQV58" s="687"/>
      <c r="OQW58" s="687"/>
      <c r="OQX58" s="687"/>
      <c r="OQY58" s="687"/>
      <c r="OQZ58" s="687"/>
      <c r="ORA58" s="687"/>
      <c r="ORB58" s="687"/>
      <c r="ORC58" s="687"/>
      <c r="ORD58" s="687"/>
      <c r="ORE58" s="687"/>
      <c r="ORF58" s="687"/>
      <c r="ORG58" s="687"/>
      <c r="ORH58" s="687"/>
      <c r="ORI58" s="687"/>
      <c r="ORJ58" s="687"/>
      <c r="ORK58" s="687"/>
      <c r="ORL58" s="687"/>
      <c r="ORM58" s="687"/>
      <c r="ORN58" s="687"/>
      <c r="ORO58" s="687"/>
      <c r="ORP58" s="687"/>
      <c r="ORQ58" s="687"/>
      <c r="ORR58" s="687"/>
      <c r="ORS58" s="687"/>
      <c r="ORT58" s="687"/>
      <c r="ORU58" s="687"/>
      <c r="ORV58" s="687"/>
      <c r="ORW58" s="687"/>
      <c r="ORX58" s="687"/>
      <c r="ORY58" s="687"/>
      <c r="ORZ58" s="687"/>
      <c r="OSA58" s="687"/>
      <c r="OSB58" s="687"/>
      <c r="OSC58" s="687"/>
      <c r="OSD58" s="687"/>
      <c r="OSE58" s="687"/>
      <c r="OSF58" s="687"/>
      <c r="OSG58" s="687"/>
      <c r="OSH58" s="687"/>
      <c r="OSI58" s="687"/>
      <c r="OSJ58" s="687"/>
      <c r="OSK58" s="687"/>
      <c r="OSL58" s="687"/>
      <c r="OSM58" s="687"/>
      <c r="OSN58" s="687"/>
      <c r="OSO58" s="687"/>
      <c r="OSP58" s="687"/>
      <c r="OSQ58" s="687"/>
      <c r="OSR58" s="687"/>
      <c r="OSS58" s="687"/>
      <c r="OST58" s="687"/>
      <c r="OSU58" s="687"/>
      <c r="OSV58" s="687"/>
      <c r="OSW58" s="687"/>
      <c r="OSX58" s="687"/>
      <c r="OSY58" s="687"/>
      <c r="OSZ58" s="687"/>
      <c r="OTA58" s="687"/>
      <c r="OTB58" s="687"/>
      <c r="OTC58" s="687"/>
      <c r="OTD58" s="687"/>
      <c r="OTE58" s="687"/>
      <c r="OTF58" s="687"/>
      <c r="OTG58" s="687"/>
      <c r="OTH58" s="687"/>
      <c r="OTI58" s="687"/>
      <c r="OTJ58" s="687"/>
      <c r="OTK58" s="687"/>
      <c r="OTL58" s="687"/>
      <c r="OTM58" s="687"/>
      <c r="OTN58" s="687"/>
      <c r="OTO58" s="687"/>
      <c r="OTP58" s="687"/>
      <c r="OTQ58" s="687"/>
      <c r="OTR58" s="687"/>
      <c r="OTS58" s="687"/>
      <c r="OTT58" s="687"/>
      <c r="OTU58" s="687"/>
      <c r="OTV58" s="687"/>
      <c r="OTW58" s="687"/>
      <c r="OTX58" s="687"/>
      <c r="OTY58" s="687"/>
      <c r="OTZ58" s="687"/>
      <c r="OUA58" s="687"/>
      <c r="OUB58" s="687"/>
      <c r="OUC58" s="687"/>
      <c r="OUD58" s="687"/>
      <c r="OUE58" s="687"/>
      <c r="OUF58" s="687"/>
      <c r="OUG58" s="687"/>
      <c r="OUH58" s="687"/>
      <c r="OUI58" s="687"/>
      <c r="OUJ58" s="687"/>
      <c r="OUK58" s="687"/>
      <c r="OUL58" s="687"/>
      <c r="OUM58" s="687"/>
      <c r="OUN58" s="687"/>
      <c r="OUO58" s="687"/>
      <c r="OUP58" s="687"/>
      <c r="OUQ58" s="687"/>
      <c r="OUR58" s="687"/>
      <c r="OUS58" s="687"/>
      <c r="OUT58" s="687"/>
      <c r="OUU58" s="687"/>
      <c r="OUV58" s="687"/>
      <c r="OUW58" s="687"/>
      <c r="OUX58" s="687"/>
      <c r="OUY58" s="687"/>
      <c r="OUZ58" s="687"/>
      <c r="OVA58" s="687"/>
      <c r="OVB58" s="687"/>
      <c r="OVC58" s="687"/>
      <c r="OVD58" s="687"/>
      <c r="OVE58" s="687"/>
      <c r="OVF58" s="687"/>
      <c r="OVG58" s="687"/>
      <c r="OVH58" s="687"/>
      <c r="OVI58" s="687"/>
      <c r="OVJ58" s="687"/>
      <c r="OVK58" s="687"/>
      <c r="OVL58" s="687"/>
      <c r="OVM58" s="687"/>
      <c r="OVN58" s="687"/>
      <c r="OVO58" s="687"/>
      <c r="OVP58" s="687"/>
      <c r="OVQ58" s="687"/>
      <c r="OVR58" s="687"/>
      <c r="OVS58" s="687"/>
      <c r="OVT58" s="687"/>
      <c r="OVU58" s="687"/>
      <c r="OVV58" s="687"/>
      <c r="OVW58" s="687"/>
      <c r="OVX58" s="687"/>
      <c r="OVY58" s="687"/>
      <c r="OVZ58" s="687"/>
      <c r="OWA58" s="687"/>
      <c r="OWB58" s="687"/>
      <c r="OWC58" s="687"/>
      <c r="OWD58" s="687"/>
      <c r="OWE58" s="687"/>
      <c r="OWF58" s="687"/>
      <c r="OWG58" s="687"/>
      <c r="OWH58" s="687"/>
      <c r="OWI58" s="687"/>
      <c r="OWJ58" s="687"/>
      <c r="OWK58" s="687"/>
      <c r="OWL58" s="687"/>
      <c r="OWM58" s="687"/>
      <c r="OWN58" s="687"/>
      <c r="OWO58" s="687"/>
      <c r="OWP58" s="687"/>
      <c r="OWQ58" s="687"/>
      <c r="OWR58" s="687"/>
      <c r="OWS58" s="687"/>
      <c r="OWT58" s="687"/>
      <c r="OWU58" s="687"/>
      <c r="OWV58" s="687"/>
      <c r="OWW58" s="687"/>
      <c r="OWX58" s="687"/>
      <c r="OWY58" s="687"/>
      <c r="OWZ58" s="687"/>
      <c r="OXA58" s="687"/>
      <c r="OXB58" s="687"/>
      <c r="OXC58" s="687"/>
      <c r="OXD58" s="687"/>
      <c r="OXE58" s="687"/>
      <c r="OXF58" s="687"/>
      <c r="OXG58" s="687"/>
      <c r="OXH58" s="687"/>
      <c r="OXI58" s="687"/>
      <c r="OXJ58" s="687"/>
      <c r="OXK58" s="687"/>
      <c r="OXL58" s="687"/>
      <c r="OXM58" s="687"/>
      <c r="OXN58" s="687"/>
      <c r="OXO58" s="687"/>
      <c r="OXP58" s="687"/>
      <c r="OXQ58" s="687"/>
      <c r="OXR58" s="687"/>
      <c r="OXS58" s="687"/>
      <c r="OXT58" s="687"/>
      <c r="OXU58" s="687"/>
      <c r="OXV58" s="687"/>
      <c r="OXW58" s="687"/>
      <c r="OXX58" s="687"/>
      <c r="OXY58" s="687"/>
      <c r="OXZ58" s="687"/>
      <c r="OYA58" s="687"/>
      <c r="OYB58" s="687"/>
      <c r="OYC58" s="687"/>
      <c r="OYD58" s="687"/>
      <c r="OYE58" s="687"/>
      <c r="OYF58" s="687"/>
      <c r="OYG58" s="687"/>
      <c r="OYH58" s="687"/>
      <c r="OYI58" s="687"/>
      <c r="OYJ58" s="687"/>
      <c r="OYK58" s="687"/>
      <c r="OYL58" s="687"/>
      <c r="OYM58" s="687"/>
      <c r="OYN58" s="687"/>
      <c r="OYO58" s="687"/>
      <c r="OYP58" s="687"/>
      <c r="OYQ58" s="687"/>
      <c r="OYR58" s="687"/>
      <c r="OYS58" s="687"/>
      <c r="OYT58" s="687"/>
      <c r="OYU58" s="687"/>
      <c r="OYV58" s="687"/>
      <c r="OYW58" s="687"/>
      <c r="OYX58" s="687"/>
      <c r="OYY58" s="687"/>
      <c r="OYZ58" s="687"/>
      <c r="OZA58" s="687"/>
      <c r="OZB58" s="687"/>
      <c r="OZC58" s="687"/>
      <c r="OZD58" s="687"/>
      <c r="OZE58" s="687"/>
      <c r="OZF58" s="687"/>
      <c r="OZG58" s="687"/>
      <c r="OZH58" s="687"/>
      <c r="OZI58" s="687"/>
      <c r="OZJ58" s="687"/>
      <c r="OZK58" s="687"/>
      <c r="OZL58" s="687"/>
      <c r="OZM58" s="687"/>
      <c r="OZN58" s="687"/>
      <c r="OZO58" s="687"/>
      <c r="OZP58" s="687"/>
      <c r="OZQ58" s="687"/>
      <c r="OZR58" s="687"/>
      <c r="OZS58" s="687"/>
      <c r="OZT58" s="687"/>
      <c r="OZU58" s="687"/>
      <c r="OZV58" s="687"/>
      <c r="OZW58" s="687"/>
      <c r="OZX58" s="687"/>
      <c r="OZY58" s="687"/>
      <c r="OZZ58" s="687"/>
      <c r="PAA58" s="687"/>
      <c r="PAB58" s="687"/>
      <c r="PAC58" s="687"/>
      <c r="PAD58" s="687"/>
      <c r="PAE58" s="687"/>
      <c r="PAF58" s="687"/>
      <c r="PAG58" s="687"/>
      <c r="PAH58" s="687"/>
      <c r="PAI58" s="687"/>
      <c r="PAJ58" s="687"/>
      <c r="PAK58" s="687"/>
      <c r="PAL58" s="687"/>
      <c r="PAM58" s="687"/>
      <c r="PAN58" s="687"/>
      <c r="PAO58" s="687"/>
      <c r="PAP58" s="687"/>
      <c r="PAQ58" s="687"/>
      <c r="PAR58" s="687"/>
      <c r="PAS58" s="687"/>
      <c r="PAT58" s="687"/>
      <c r="PAU58" s="687"/>
      <c r="PAV58" s="687"/>
      <c r="PAW58" s="687"/>
      <c r="PAX58" s="687"/>
      <c r="PAY58" s="687"/>
      <c r="PAZ58" s="687"/>
      <c r="PBA58" s="687"/>
      <c r="PBB58" s="687"/>
      <c r="PBC58" s="687"/>
      <c r="PBD58" s="687"/>
      <c r="PBE58" s="687"/>
      <c r="PBF58" s="687"/>
      <c r="PBG58" s="687"/>
      <c r="PBH58" s="687"/>
      <c r="PBI58" s="687"/>
      <c r="PBJ58" s="687"/>
      <c r="PBK58" s="687"/>
      <c r="PBL58" s="687"/>
      <c r="PBM58" s="687"/>
      <c r="PBN58" s="687"/>
      <c r="PBO58" s="687"/>
      <c r="PBP58" s="687"/>
      <c r="PBQ58" s="687"/>
      <c r="PBR58" s="687"/>
      <c r="PBS58" s="687"/>
      <c r="PBT58" s="687"/>
      <c r="PBU58" s="687"/>
      <c r="PBV58" s="687"/>
      <c r="PBW58" s="687"/>
      <c r="PBX58" s="687"/>
      <c r="PBY58" s="687"/>
      <c r="PBZ58" s="687"/>
      <c r="PCA58" s="687"/>
      <c r="PCB58" s="687"/>
      <c r="PCC58" s="687"/>
      <c r="PCD58" s="687"/>
      <c r="PCE58" s="687"/>
      <c r="PCF58" s="687"/>
      <c r="PCG58" s="687"/>
      <c r="PCH58" s="687"/>
      <c r="PCI58" s="687"/>
      <c r="PCJ58" s="687"/>
      <c r="PCK58" s="687"/>
      <c r="PCL58" s="687"/>
      <c r="PCM58" s="687"/>
      <c r="PCN58" s="687"/>
      <c r="PCO58" s="687"/>
      <c r="PCP58" s="687"/>
      <c r="PCQ58" s="687"/>
      <c r="PCR58" s="687"/>
      <c r="PCS58" s="687"/>
      <c r="PCT58" s="687"/>
      <c r="PCU58" s="687"/>
      <c r="PCV58" s="687"/>
      <c r="PCW58" s="687"/>
      <c r="PCX58" s="687"/>
      <c r="PCY58" s="687"/>
      <c r="PCZ58" s="687"/>
      <c r="PDA58" s="687"/>
      <c r="PDB58" s="687"/>
      <c r="PDC58" s="687"/>
      <c r="PDD58" s="687"/>
      <c r="PDE58" s="687"/>
      <c r="PDF58" s="687"/>
      <c r="PDG58" s="687"/>
      <c r="PDH58" s="687"/>
      <c r="PDI58" s="687"/>
      <c r="PDJ58" s="687"/>
      <c r="PDK58" s="687"/>
      <c r="PDL58" s="687"/>
      <c r="PDM58" s="687"/>
      <c r="PDN58" s="687"/>
      <c r="PDO58" s="687"/>
      <c r="PDP58" s="687"/>
      <c r="PDQ58" s="687"/>
      <c r="PDR58" s="687"/>
      <c r="PDS58" s="687"/>
      <c r="PDT58" s="687"/>
      <c r="PDU58" s="687"/>
      <c r="PDV58" s="687"/>
      <c r="PDW58" s="687"/>
      <c r="PDX58" s="687"/>
      <c r="PDY58" s="687"/>
      <c r="PDZ58" s="687"/>
      <c r="PEA58" s="687"/>
      <c r="PEB58" s="687"/>
      <c r="PEC58" s="687"/>
      <c r="PED58" s="687"/>
      <c r="PEE58" s="687"/>
      <c r="PEF58" s="687"/>
      <c r="PEG58" s="687"/>
      <c r="PEH58" s="687"/>
      <c r="PEI58" s="687"/>
      <c r="PEJ58" s="687"/>
      <c r="PEK58" s="687"/>
      <c r="PEL58" s="687"/>
      <c r="PEM58" s="687"/>
      <c r="PEN58" s="687"/>
      <c r="PEO58" s="687"/>
      <c r="PEP58" s="687"/>
      <c r="PEQ58" s="687"/>
      <c r="PER58" s="687"/>
      <c r="PES58" s="687"/>
      <c r="PET58" s="687"/>
      <c r="PEU58" s="687"/>
      <c r="PEV58" s="687"/>
      <c r="PEW58" s="687"/>
      <c r="PEX58" s="687"/>
      <c r="PEY58" s="687"/>
      <c r="PEZ58" s="687"/>
      <c r="PFA58" s="687"/>
      <c r="PFB58" s="687"/>
      <c r="PFC58" s="687"/>
      <c r="PFD58" s="687"/>
      <c r="PFE58" s="687"/>
      <c r="PFF58" s="687"/>
      <c r="PFG58" s="687"/>
      <c r="PFH58" s="687"/>
      <c r="PFI58" s="687"/>
      <c r="PFJ58" s="687"/>
      <c r="PFK58" s="687"/>
      <c r="PFL58" s="687"/>
      <c r="PFM58" s="687"/>
      <c r="PFN58" s="687"/>
      <c r="PFO58" s="687"/>
      <c r="PFP58" s="687"/>
      <c r="PFQ58" s="687"/>
      <c r="PFR58" s="687"/>
      <c r="PFS58" s="687"/>
      <c r="PFT58" s="687"/>
      <c r="PFU58" s="687"/>
      <c r="PFV58" s="687"/>
      <c r="PFW58" s="687"/>
      <c r="PFX58" s="687"/>
      <c r="PFY58" s="687"/>
      <c r="PFZ58" s="687"/>
      <c r="PGA58" s="687"/>
      <c r="PGB58" s="687"/>
      <c r="PGC58" s="687"/>
      <c r="PGD58" s="687"/>
      <c r="PGE58" s="687"/>
      <c r="PGF58" s="687"/>
      <c r="PGG58" s="687"/>
      <c r="PGH58" s="687"/>
      <c r="PGI58" s="687"/>
      <c r="PGJ58" s="687"/>
      <c r="PGK58" s="687"/>
      <c r="PGL58" s="687"/>
      <c r="PGM58" s="687"/>
      <c r="PGN58" s="687"/>
      <c r="PGO58" s="687"/>
      <c r="PGP58" s="687"/>
      <c r="PGQ58" s="687"/>
      <c r="PGR58" s="687"/>
      <c r="PGS58" s="687"/>
      <c r="PGT58" s="687"/>
      <c r="PGU58" s="687"/>
      <c r="PGV58" s="687"/>
      <c r="PGW58" s="687"/>
      <c r="PGX58" s="687"/>
      <c r="PGY58" s="687"/>
      <c r="PGZ58" s="687"/>
      <c r="PHA58" s="687"/>
      <c r="PHB58" s="687"/>
      <c r="PHC58" s="687"/>
      <c r="PHD58" s="687"/>
      <c r="PHE58" s="687"/>
      <c r="PHF58" s="687"/>
      <c r="PHG58" s="687"/>
      <c r="PHH58" s="687"/>
      <c r="PHI58" s="687"/>
      <c r="PHJ58" s="687"/>
      <c r="PHK58" s="687"/>
      <c r="PHL58" s="687"/>
      <c r="PHM58" s="687"/>
      <c r="PHN58" s="687"/>
      <c r="PHO58" s="687"/>
      <c r="PHP58" s="687"/>
      <c r="PHQ58" s="687"/>
      <c r="PHR58" s="687"/>
      <c r="PHS58" s="687"/>
      <c r="PHT58" s="687"/>
      <c r="PHU58" s="687"/>
      <c r="PHV58" s="687"/>
      <c r="PHW58" s="687"/>
      <c r="PHX58" s="687"/>
      <c r="PHY58" s="687"/>
      <c r="PHZ58" s="687"/>
      <c r="PIA58" s="687"/>
      <c r="PIB58" s="687"/>
      <c r="PIC58" s="687"/>
      <c r="PID58" s="687"/>
      <c r="PIE58" s="687"/>
      <c r="PIF58" s="687"/>
      <c r="PIG58" s="687"/>
      <c r="PIH58" s="687"/>
      <c r="PII58" s="687"/>
      <c r="PIJ58" s="687"/>
      <c r="PIK58" s="687"/>
      <c r="PIL58" s="687"/>
      <c r="PIM58" s="687"/>
      <c r="PIN58" s="687"/>
      <c r="PIO58" s="687"/>
      <c r="PIP58" s="687"/>
      <c r="PIQ58" s="687"/>
      <c r="PIR58" s="687"/>
      <c r="PIS58" s="687"/>
      <c r="PIT58" s="687"/>
      <c r="PIU58" s="687"/>
      <c r="PIV58" s="687"/>
      <c r="PIW58" s="687"/>
      <c r="PIX58" s="687"/>
      <c r="PIY58" s="687"/>
      <c r="PIZ58" s="687"/>
      <c r="PJA58" s="687"/>
      <c r="PJB58" s="687"/>
      <c r="PJC58" s="687"/>
      <c r="PJD58" s="687"/>
      <c r="PJE58" s="687"/>
      <c r="PJF58" s="687"/>
      <c r="PJG58" s="687"/>
      <c r="PJH58" s="687"/>
      <c r="PJI58" s="687"/>
      <c r="PJJ58" s="687"/>
      <c r="PJK58" s="687"/>
      <c r="PJL58" s="687"/>
      <c r="PJM58" s="687"/>
      <c r="PJN58" s="687"/>
      <c r="PJO58" s="687"/>
      <c r="PJP58" s="687"/>
      <c r="PJQ58" s="687"/>
      <c r="PJR58" s="687"/>
      <c r="PJS58" s="687"/>
      <c r="PJT58" s="687"/>
      <c r="PJU58" s="687"/>
      <c r="PJV58" s="687"/>
      <c r="PJW58" s="687"/>
      <c r="PJX58" s="687"/>
      <c r="PJY58" s="687"/>
      <c r="PJZ58" s="687"/>
      <c r="PKA58" s="687"/>
      <c r="PKB58" s="687"/>
      <c r="PKC58" s="687"/>
      <c r="PKD58" s="687"/>
      <c r="PKE58" s="687"/>
      <c r="PKF58" s="687"/>
      <c r="PKG58" s="687"/>
      <c r="PKH58" s="687"/>
      <c r="PKI58" s="687"/>
      <c r="PKJ58" s="687"/>
      <c r="PKK58" s="687"/>
      <c r="PKL58" s="687"/>
      <c r="PKM58" s="687"/>
      <c r="PKN58" s="687"/>
      <c r="PKO58" s="687"/>
      <c r="PKP58" s="687"/>
      <c r="PKQ58" s="687"/>
      <c r="PKR58" s="687"/>
      <c r="PKS58" s="687"/>
      <c r="PKT58" s="687"/>
      <c r="PKU58" s="687"/>
      <c r="PKV58" s="687"/>
      <c r="PKW58" s="687"/>
      <c r="PKX58" s="687"/>
      <c r="PKY58" s="687"/>
      <c r="PKZ58" s="687"/>
      <c r="PLA58" s="687"/>
      <c r="PLB58" s="687"/>
      <c r="PLC58" s="687"/>
      <c r="PLD58" s="687"/>
      <c r="PLE58" s="687"/>
      <c r="PLF58" s="687"/>
      <c r="PLG58" s="687"/>
      <c r="PLH58" s="687"/>
      <c r="PLI58" s="687"/>
      <c r="PLJ58" s="687"/>
      <c r="PLK58" s="687"/>
      <c r="PLL58" s="687"/>
      <c r="PLM58" s="687"/>
      <c r="PLN58" s="687"/>
      <c r="PLO58" s="687"/>
      <c r="PLP58" s="687"/>
      <c r="PLQ58" s="687"/>
      <c r="PLR58" s="687"/>
      <c r="PLS58" s="687"/>
      <c r="PLT58" s="687"/>
      <c r="PLU58" s="687"/>
      <c r="PLV58" s="687"/>
      <c r="PLW58" s="687"/>
      <c r="PLX58" s="687"/>
      <c r="PLY58" s="687"/>
      <c r="PLZ58" s="687"/>
      <c r="PMA58" s="687"/>
      <c r="PMB58" s="687"/>
      <c r="PMC58" s="687"/>
      <c r="PMD58" s="687"/>
      <c r="PME58" s="687"/>
      <c r="PMF58" s="687"/>
      <c r="PMG58" s="687"/>
      <c r="PMH58" s="687"/>
      <c r="PMI58" s="687"/>
      <c r="PMJ58" s="687"/>
      <c r="PMK58" s="687"/>
      <c r="PML58" s="687"/>
      <c r="PMM58" s="687"/>
      <c r="PMN58" s="687"/>
      <c r="PMO58" s="687"/>
      <c r="PMP58" s="687"/>
      <c r="PMQ58" s="687"/>
      <c r="PMR58" s="687"/>
      <c r="PMS58" s="687"/>
      <c r="PMT58" s="687"/>
      <c r="PMU58" s="687"/>
      <c r="PMV58" s="687"/>
      <c r="PMW58" s="687"/>
      <c r="PMX58" s="687"/>
      <c r="PMY58" s="687"/>
      <c r="PMZ58" s="687"/>
      <c r="PNA58" s="687"/>
      <c r="PNB58" s="687"/>
      <c r="PNC58" s="687"/>
      <c r="PND58" s="687"/>
      <c r="PNE58" s="687"/>
      <c r="PNF58" s="687"/>
      <c r="PNG58" s="687"/>
      <c r="PNH58" s="687"/>
      <c r="PNI58" s="687"/>
      <c r="PNJ58" s="687"/>
      <c r="PNK58" s="687"/>
      <c r="PNL58" s="687"/>
      <c r="PNM58" s="687"/>
      <c r="PNN58" s="687"/>
      <c r="PNO58" s="687"/>
      <c r="PNP58" s="687"/>
      <c r="PNQ58" s="687"/>
      <c r="PNR58" s="687"/>
      <c r="PNS58" s="687"/>
      <c r="PNT58" s="687"/>
      <c r="PNU58" s="687"/>
      <c r="PNV58" s="687"/>
      <c r="PNW58" s="687"/>
      <c r="PNX58" s="687"/>
      <c r="PNY58" s="687"/>
      <c r="PNZ58" s="687"/>
      <c r="POA58" s="687"/>
      <c r="POB58" s="687"/>
      <c r="POC58" s="687"/>
      <c r="POD58" s="687"/>
      <c r="POE58" s="687"/>
      <c r="POF58" s="687"/>
      <c r="POG58" s="687"/>
      <c r="POH58" s="687"/>
      <c r="POI58" s="687"/>
      <c r="POJ58" s="687"/>
      <c r="POK58" s="687"/>
      <c r="POL58" s="687"/>
      <c r="POM58" s="687"/>
      <c r="PON58" s="687"/>
      <c r="POO58" s="687"/>
      <c r="POP58" s="687"/>
      <c r="POQ58" s="687"/>
      <c r="POR58" s="687"/>
      <c r="POS58" s="687"/>
      <c r="POT58" s="687"/>
      <c r="POU58" s="687"/>
      <c r="POV58" s="687"/>
      <c r="POW58" s="687"/>
      <c r="POX58" s="687"/>
      <c r="POY58" s="687"/>
      <c r="POZ58" s="687"/>
      <c r="PPA58" s="687"/>
      <c r="PPB58" s="687"/>
      <c r="PPC58" s="687"/>
      <c r="PPD58" s="687"/>
      <c r="PPE58" s="687"/>
      <c r="PPF58" s="687"/>
      <c r="PPG58" s="687"/>
      <c r="PPH58" s="687"/>
      <c r="PPI58" s="687"/>
      <c r="PPJ58" s="687"/>
      <c r="PPK58" s="687"/>
      <c r="PPL58" s="687"/>
      <c r="PPM58" s="687"/>
      <c r="PPN58" s="687"/>
      <c r="PPO58" s="687"/>
      <c r="PPP58" s="687"/>
      <c r="PPQ58" s="687"/>
      <c r="PPR58" s="687"/>
      <c r="PPS58" s="687"/>
      <c r="PPT58" s="687"/>
      <c r="PPU58" s="687"/>
      <c r="PPV58" s="687"/>
      <c r="PPW58" s="687"/>
      <c r="PPX58" s="687"/>
      <c r="PPY58" s="687"/>
      <c r="PPZ58" s="687"/>
      <c r="PQA58" s="687"/>
      <c r="PQB58" s="687"/>
      <c r="PQC58" s="687"/>
      <c r="PQD58" s="687"/>
      <c r="PQE58" s="687"/>
      <c r="PQF58" s="687"/>
      <c r="PQG58" s="687"/>
      <c r="PQH58" s="687"/>
      <c r="PQI58" s="687"/>
      <c r="PQJ58" s="687"/>
      <c r="PQK58" s="687"/>
      <c r="PQL58" s="687"/>
      <c r="PQM58" s="687"/>
      <c r="PQN58" s="687"/>
      <c r="PQO58" s="687"/>
      <c r="PQP58" s="687"/>
      <c r="PQQ58" s="687"/>
      <c r="PQR58" s="687"/>
      <c r="PQS58" s="687"/>
      <c r="PQT58" s="687"/>
      <c r="PQU58" s="687"/>
      <c r="PQV58" s="687"/>
      <c r="PQW58" s="687"/>
      <c r="PQX58" s="687"/>
      <c r="PQY58" s="687"/>
      <c r="PQZ58" s="687"/>
      <c r="PRA58" s="687"/>
      <c r="PRB58" s="687"/>
      <c r="PRC58" s="687"/>
      <c r="PRD58" s="687"/>
      <c r="PRE58" s="687"/>
      <c r="PRF58" s="687"/>
      <c r="PRG58" s="687"/>
      <c r="PRH58" s="687"/>
      <c r="PRI58" s="687"/>
      <c r="PRJ58" s="687"/>
      <c r="PRK58" s="687"/>
      <c r="PRL58" s="687"/>
      <c r="PRM58" s="687"/>
      <c r="PRN58" s="687"/>
      <c r="PRO58" s="687"/>
      <c r="PRP58" s="687"/>
      <c r="PRQ58" s="687"/>
      <c r="PRR58" s="687"/>
      <c r="PRS58" s="687"/>
      <c r="PRT58" s="687"/>
      <c r="PRU58" s="687"/>
      <c r="PRV58" s="687"/>
      <c r="PRW58" s="687"/>
      <c r="PRX58" s="687"/>
      <c r="PRY58" s="687"/>
      <c r="PRZ58" s="687"/>
      <c r="PSA58" s="687"/>
      <c r="PSB58" s="687"/>
      <c r="PSC58" s="687"/>
      <c r="PSD58" s="687"/>
      <c r="PSE58" s="687"/>
      <c r="PSF58" s="687"/>
      <c r="PSG58" s="687"/>
      <c r="PSH58" s="687"/>
      <c r="PSI58" s="687"/>
      <c r="PSJ58" s="687"/>
      <c r="PSK58" s="687"/>
      <c r="PSL58" s="687"/>
      <c r="PSM58" s="687"/>
      <c r="PSN58" s="687"/>
      <c r="PSO58" s="687"/>
      <c r="PSP58" s="687"/>
      <c r="PSQ58" s="687"/>
      <c r="PSR58" s="687"/>
      <c r="PSS58" s="687"/>
      <c r="PST58" s="687"/>
      <c r="PSU58" s="687"/>
      <c r="PSV58" s="687"/>
      <c r="PSW58" s="687"/>
      <c r="PSX58" s="687"/>
      <c r="PSY58" s="687"/>
      <c r="PSZ58" s="687"/>
      <c r="PTA58" s="687"/>
      <c r="PTB58" s="687"/>
      <c r="PTC58" s="687"/>
      <c r="PTD58" s="687"/>
      <c r="PTE58" s="687"/>
      <c r="PTF58" s="687"/>
      <c r="PTG58" s="687"/>
      <c r="PTH58" s="687"/>
      <c r="PTI58" s="687"/>
      <c r="PTJ58" s="687"/>
      <c r="PTK58" s="687"/>
      <c r="PTL58" s="687"/>
      <c r="PTM58" s="687"/>
      <c r="PTN58" s="687"/>
      <c r="PTO58" s="687"/>
      <c r="PTP58" s="687"/>
      <c r="PTQ58" s="687"/>
      <c r="PTR58" s="687"/>
      <c r="PTS58" s="687"/>
      <c r="PTT58" s="687"/>
      <c r="PTU58" s="687"/>
      <c r="PTV58" s="687"/>
      <c r="PTW58" s="687"/>
      <c r="PTX58" s="687"/>
      <c r="PTY58" s="687"/>
      <c r="PTZ58" s="687"/>
      <c r="PUA58" s="687"/>
      <c r="PUB58" s="687"/>
      <c r="PUC58" s="687"/>
      <c r="PUD58" s="687"/>
      <c r="PUE58" s="687"/>
      <c r="PUF58" s="687"/>
      <c r="PUG58" s="687"/>
      <c r="PUH58" s="687"/>
      <c r="PUI58" s="687"/>
      <c r="PUJ58" s="687"/>
      <c r="PUK58" s="687"/>
      <c r="PUL58" s="687"/>
      <c r="PUM58" s="687"/>
      <c r="PUN58" s="687"/>
      <c r="PUO58" s="687"/>
      <c r="PUP58" s="687"/>
      <c r="PUQ58" s="687"/>
      <c r="PUR58" s="687"/>
      <c r="PUS58" s="687"/>
      <c r="PUT58" s="687"/>
      <c r="PUU58" s="687"/>
      <c r="PUV58" s="687"/>
      <c r="PUW58" s="687"/>
      <c r="PUX58" s="687"/>
      <c r="PUY58" s="687"/>
      <c r="PUZ58" s="687"/>
      <c r="PVA58" s="687"/>
      <c r="PVB58" s="687"/>
      <c r="PVC58" s="687"/>
      <c r="PVD58" s="687"/>
      <c r="PVE58" s="687"/>
      <c r="PVF58" s="687"/>
      <c r="PVG58" s="687"/>
      <c r="PVH58" s="687"/>
      <c r="PVI58" s="687"/>
      <c r="PVJ58" s="687"/>
      <c r="PVK58" s="687"/>
      <c r="PVL58" s="687"/>
      <c r="PVM58" s="687"/>
      <c r="PVN58" s="687"/>
      <c r="PVO58" s="687"/>
      <c r="PVP58" s="687"/>
      <c r="PVQ58" s="687"/>
      <c r="PVR58" s="687"/>
      <c r="PVS58" s="687"/>
      <c r="PVT58" s="687"/>
      <c r="PVU58" s="687"/>
      <c r="PVV58" s="687"/>
      <c r="PVW58" s="687"/>
      <c r="PVX58" s="687"/>
      <c r="PVY58" s="687"/>
      <c r="PVZ58" s="687"/>
      <c r="PWA58" s="687"/>
      <c r="PWB58" s="687"/>
      <c r="PWC58" s="687"/>
      <c r="PWD58" s="687"/>
      <c r="PWE58" s="687"/>
      <c r="PWF58" s="687"/>
      <c r="PWG58" s="687"/>
      <c r="PWH58" s="687"/>
      <c r="PWI58" s="687"/>
      <c r="PWJ58" s="687"/>
      <c r="PWK58" s="687"/>
      <c r="PWL58" s="687"/>
      <c r="PWM58" s="687"/>
      <c r="PWN58" s="687"/>
      <c r="PWO58" s="687"/>
      <c r="PWP58" s="687"/>
      <c r="PWQ58" s="687"/>
      <c r="PWR58" s="687"/>
      <c r="PWS58" s="687"/>
      <c r="PWT58" s="687"/>
      <c r="PWU58" s="687"/>
      <c r="PWV58" s="687"/>
      <c r="PWW58" s="687"/>
      <c r="PWX58" s="687"/>
      <c r="PWY58" s="687"/>
      <c r="PWZ58" s="687"/>
      <c r="PXA58" s="687"/>
      <c r="PXB58" s="687"/>
      <c r="PXC58" s="687"/>
      <c r="PXD58" s="687"/>
      <c r="PXE58" s="687"/>
      <c r="PXF58" s="687"/>
      <c r="PXG58" s="687"/>
      <c r="PXH58" s="687"/>
      <c r="PXI58" s="687"/>
      <c r="PXJ58" s="687"/>
      <c r="PXK58" s="687"/>
      <c r="PXL58" s="687"/>
      <c r="PXM58" s="687"/>
      <c r="PXN58" s="687"/>
      <c r="PXO58" s="687"/>
      <c r="PXP58" s="687"/>
      <c r="PXQ58" s="687"/>
      <c r="PXR58" s="687"/>
      <c r="PXS58" s="687"/>
      <c r="PXT58" s="687"/>
      <c r="PXU58" s="687"/>
      <c r="PXV58" s="687"/>
      <c r="PXW58" s="687"/>
      <c r="PXX58" s="687"/>
      <c r="PXY58" s="687"/>
      <c r="PXZ58" s="687"/>
      <c r="PYA58" s="687"/>
      <c r="PYB58" s="687"/>
      <c r="PYC58" s="687"/>
      <c r="PYD58" s="687"/>
      <c r="PYE58" s="687"/>
      <c r="PYF58" s="687"/>
      <c r="PYG58" s="687"/>
      <c r="PYH58" s="687"/>
      <c r="PYI58" s="687"/>
      <c r="PYJ58" s="687"/>
      <c r="PYK58" s="687"/>
      <c r="PYL58" s="687"/>
      <c r="PYM58" s="687"/>
      <c r="PYN58" s="687"/>
      <c r="PYO58" s="687"/>
      <c r="PYP58" s="687"/>
      <c r="PYQ58" s="687"/>
      <c r="PYR58" s="687"/>
      <c r="PYS58" s="687"/>
      <c r="PYT58" s="687"/>
      <c r="PYU58" s="687"/>
      <c r="PYV58" s="687"/>
      <c r="PYW58" s="687"/>
      <c r="PYX58" s="687"/>
      <c r="PYY58" s="687"/>
      <c r="PYZ58" s="687"/>
      <c r="PZA58" s="687"/>
      <c r="PZB58" s="687"/>
      <c r="PZC58" s="687"/>
      <c r="PZD58" s="687"/>
      <c r="PZE58" s="687"/>
      <c r="PZF58" s="687"/>
      <c r="PZG58" s="687"/>
      <c r="PZH58" s="687"/>
      <c r="PZI58" s="687"/>
      <c r="PZJ58" s="687"/>
      <c r="PZK58" s="687"/>
      <c r="PZL58" s="687"/>
      <c r="PZM58" s="687"/>
      <c r="PZN58" s="687"/>
      <c r="PZO58" s="687"/>
      <c r="PZP58" s="687"/>
      <c r="PZQ58" s="687"/>
      <c r="PZR58" s="687"/>
      <c r="PZS58" s="687"/>
      <c r="PZT58" s="687"/>
      <c r="PZU58" s="687"/>
      <c r="PZV58" s="687"/>
      <c r="PZW58" s="687"/>
      <c r="PZX58" s="687"/>
      <c r="PZY58" s="687"/>
      <c r="PZZ58" s="687"/>
      <c r="QAA58" s="687"/>
      <c r="QAB58" s="687"/>
      <c r="QAC58" s="687"/>
      <c r="QAD58" s="687"/>
      <c r="QAE58" s="687"/>
      <c r="QAF58" s="687"/>
      <c r="QAG58" s="687"/>
      <c r="QAH58" s="687"/>
      <c r="QAI58" s="687"/>
      <c r="QAJ58" s="687"/>
      <c r="QAK58" s="687"/>
      <c r="QAL58" s="687"/>
      <c r="QAM58" s="687"/>
      <c r="QAN58" s="687"/>
      <c r="QAO58" s="687"/>
      <c r="QAP58" s="687"/>
      <c r="QAQ58" s="687"/>
      <c r="QAR58" s="687"/>
      <c r="QAS58" s="687"/>
      <c r="QAT58" s="687"/>
      <c r="QAU58" s="687"/>
      <c r="QAV58" s="687"/>
      <c r="QAW58" s="687"/>
      <c r="QAX58" s="687"/>
      <c r="QAY58" s="687"/>
      <c r="QAZ58" s="687"/>
      <c r="QBA58" s="687"/>
      <c r="QBB58" s="687"/>
      <c r="QBC58" s="687"/>
      <c r="QBD58" s="687"/>
      <c r="QBE58" s="687"/>
      <c r="QBF58" s="687"/>
      <c r="QBG58" s="687"/>
      <c r="QBH58" s="687"/>
      <c r="QBI58" s="687"/>
      <c r="QBJ58" s="687"/>
      <c r="QBK58" s="687"/>
      <c r="QBL58" s="687"/>
      <c r="QBM58" s="687"/>
      <c r="QBN58" s="687"/>
      <c r="QBO58" s="687"/>
      <c r="QBP58" s="687"/>
      <c r="QBQ58" s="687"/>
      <c r="QBR58" s="687"/>
      <c r="QBS58" s="687"/>
      <c r="QBT58" s="687"/>
      <c r="QBU58" s="687"/>
      <c r="QBV58" s="687"/>
      <c r="QBW58" s="687"/>
      <c r="QBX58" s="687"/>
      <c r="QBY58" s="687"/>
      <c r="QBZ58" s="687"/>
      <c r="QCA58" s="687"/>
      <c r="QCB58" s="687"/>
      <c r="QCC58" s="687"/>
      <c r="QCD58" s="687"/>
      <c r="QCE58" s="687"/>
      <c r="QCF58" s="687"/>
      <c r="QCG58" s="687"/>
      <c r="QCH58" s="687"/>
      <c r="QCI58" s="687"/>
      <c r="QCJ58" s="687"/>
      <c r="QCK58" s="687"/>
      <c r="QCL58" s="687"/>
      <c r="QCM58" s="687"/>
      <c r="QCN58" s="687"/>
      <c r="QCO58" s="687"/>
      <c r="QCP58" s="687"/>
      <c r="QCQ58" s="687"/>
      <c r="QCR58" s="687"/>
      <c r="QCS58" s="687"/>
      <c r="QCT58" s="687"/>
      <c r="QCU58" s="687"/>
      <c r="QCV58" s="687"/>
      <c r="QCW58" s="687"/>
      <c r="QCX58" s="687"/>
      <c r="QCY58" s="687"/>
      <c r="QCZ58" s="687"/>
      <c r="QDA58" s="687"/>
      <c r="QDB58" s="687"/>
      <c r="QDC58" s="687"/>
      <c r="QDD58" s="687"/>
      <c r="QDE58" s="687"/>
      <c r="QDF58" s="687"/>
      <c r="QDG58" s="687"/>
      <c r="QDH58" s="687"/>
      <c r="QDI58" s="687"/>
      <c r="QDJ58" s="687"/>
      <c r="QDK58" s="687"/>
      <c r="QDL58" s="687"/>
      <c r="QDM58" s="687"/>
      <c r="QDN58" s="687"/>
      <c r="QDO58" s="687"/>
      <c r="QDP58" s="687"/>
      <c r="QDQ58" s="687"/>
      <c r="QDR58" s="687"/>
      <c r="QDS58" s="687"/>
      <c r="QDT58" s="687"/>
      <c r="QDU58" s="687"/>
      <c r="QDV58" s="687"/>
      <c r="QDW58" s="687"/>
      <c r="QDX58" s="687"/>
      <c r="QDY58" s="687"/>
      <c r="QDZ58" s="687"/>
      <c r="QEA58" s="687"/>
      <c r="QEB58" s="687"/>
      <c r="QEC58" s="687"/>
      <c r="QED58" s="687"/>
      <c r="QEE58" s="687"/>
      <c r="QEF58" s="687"/>
      <c r="QEG58" s="687"/>
      <c r="QEH58" s="687"/>
      <c r="QEI58" s="687"/>
      <c r="QEJ58" s="687"/>
      <c r="QEK58" s="687"/>
      <c r="QEL58" s="687"/>
      <c r="QEM58" s="687"/>
      <c r="QEN58" s="687"/>
      <c r="QEO58" s="687"/>
      <c r="QEP58" s="687"/>
      <c r="QEQ58" s="687"/>
      <c r="QER58" s="687"/>
      <c r="QES58" s="687"/>
      <c r="QET58" s="687"/>
      <c r="QEU58" s="687"/>
      <c r="QEV58" s="687"/>
      <c r="QEW58" s="687"/>
      <c r="QEX58" s="687"/>
      <c r="QEY58" s="687"/>
      <c r="QEZ58" s="687"/>
      <c r="QFA58" s="687"/>
      <c r="QFB58" s="687"/>
      <c r="QFC58" s="687"/>
      <c r="QFD58" s="687"/>
      <c r="QFE58" s="687"/>
      <c r="QFF58" s="687"/>
      <c r="QFG58" s="687"/>
      <c r="QFH58" s="687"/>
      <c r="QFI58" s="687"/>
      <c r="QFJ58" s="687"/>
      <c r="QFK58" s="687"/>
      <c r="QFL58" s="687"/>
      <c r="QFM58" s="687"/>
      <c r="QFN58" s="687"/>
      <c r="QFO58" s="687"/>
      <c r="QFP58" s="687"/>
      <c r="QFQ58" s="687"/>
      <c r="QFR58" s="687"/>
      <c r="QFS58" s="687"/>
      <c r="QFT58" s="687"/>
      <c r="QFU58" s="687"/>
      <c r="QFV58" s="687"/>
      <c r="QFW58" s="687"/>
      <c r="QFX58" s="687"/>
      <c r="QFY58" s="687"/>
      <c r="QFZ58" s="687"/>
      <c r="QGA58" s="687"/>
      <c r="QGB58" s="687"/>
      <c r="QGC58" s="687"/>
      <c r="QGD58" s="687"/>
      <c r="QGE58" s="687"/>
      <c r="QGF58" s="687"/>
      <c r="QGG58" s="687"/>
      <c r="QGH58" s="687"/>
      <c r="QGI58" s="687"/>
      <c r="QGJ58" s="687"/>
      <c r="QGK58" s="687"/>
      <c r="QGL58" s="687"/>
      <c r="QGM58" s="687"/>
      <c r="QGN58" s="687"/>
      <c r="QGO58" s="687"/>
      <c r="QGP58" s="687"/>
      <c r="QGQ58" s="687"/>
      <c r="QGR58" s="687"/>
      <c r="QGS58" s="687"/>
      <c r="QGT58" s="687"/>
      <c r="QGU58" s="687"/>
      <c r="QGV58" s="687"/>
      <c r="QGW58" s="687"/>
      <c r="QGX58" s="687"/>
      <c r="QGY58" s="687"/>
      <c r="QGZ58" s="687"/>
      <c r="QHA58" s="687"/>
      <c r="QHB58" s="687"/>
      <c r="QHC58" s="687"/>
      <c r="QHD58" s="687"/>
      <c r="QHE58" s="687"/>
      <c r="QHF58" s="687"/>
      <c r="QHG58" s="687"/>
      <c r="QHH58" s="687"/>
      <c r="QHI58" s="687"/>
      <c r="QHJ58" s="687"/>
      <c r="QHK58" s="687"/>
      <c r="QHL58" s="687"/>
      <c r="QHM58" s="687"/>
      <c r="QHN58" s="687"/>
      <c r="QHO58" s="687"/>
      <c r="QHP58" s="687"/>
      <c r="QHQ58" s="687"/>
      <c r="QHR58" s="687"/>
      <c r="QHS58" s="687"/>
      <c r="QHT58" s="687"/>
      <c r="QHU58" s="687"/>
      <c r="QHV58" s="687"/>
      <c r="QHW58" s="687"/>
      <c r="QHX58" s="687"/>
      <c r="QHY58" s="687"/>
      <c r="QHZ58" s="687"/>
      <c r="QIA58" s="687"/>
      <c r="QIB58" s="687"/>
      <c r="QIC58" s="687"/>
      <c r="QID58" s="687"/>
      <c r="QIE58" s="687"/>
      <c r="QIF58" s="687"/>
      <c r="QIG58" s="687"/>
      <c r="QIH58" s="687"/>
      <c r="QII58" s="687"/>
      <c r="QIJ58" s="687"/>
      <c r="QIK58" s="687"/>
      <c r="QIL58" s="687"/>
      <c r="QIM58" s="687"/>
      <c r="QIN58" s="687"/>
      <c r="QIO58" s="687"/>
      <c r="QIP58" s="687"/>
      <c r="QIQ58" s="687"/>
      <c r="QIR58" s="687"/>
      <c r="QIS58" s="687"/>
      <c r="QIT58" s="687"/>
      <c r="QIU58" s="687"/>
      <c r="QIV58" s="687"/>
      <c r="QIW58" s="687"/>
      <c r="QIX58" s="687"/>
      <c r="QIY58" s="687"/>
      <c r="QIZ58" s="687"/>
      <c r="QJA58" s="687"/>
      <c r="QJB58" s="687"/>
      <c r="QJC58" s="687"/>
      <c r="QJD58" s="687"/>
      <c r="QJE58" s="687"/>
      <c r="QJF58" s="687"/>
      <c r="QJG58" s="687"/>
      <c r="QJH58" s="687"/>
      <c r="QJI58" s="687"/>
      <c r="QJJ58" s="687"/>
      <c r="QJK58" s="687"/>
      <c r="QJL58" s="687"/>
      <c r="QJM58" s="687"/>
      <c r="QJN58" s="687"/>
      <c r="QJO58" s="687"/>
      <c r="QJP58" s="687"/>
      <c r="QJQ58" s="687"/>
      <c r="QJR58" s="687"/>
      <c r="QJS58" s="687"/>
      <c r="QJT58" s="687"/>
      <c r="QJU58" s="687"/>
      <c r="QJV58" s="687"/>
      <c r="QJW58" s="687"/>
      <c r="QJX58" s="687"/>
      <c r="QJY58" s="687"/>
      <c r="QJZ58" s="687"/>
      <c r="QKA58" s="687"/>
      <c r="QKB58" s="687"/>
      <c r="QKC58" s="687"/>
      <c r="QKD58" s="687"/>
      <c r="QKE58" s="687"/>
      <c r="QKF58" s="687"/>
      <c r="QKG58" s="687"/>
      <c r="QKH58" s="687"/>
      <c r="QKI58" s="687"/>
      <c r="QKJ58" s="687"/>
      <c r="QKK58" s="687"/>
      <c r="QKL58" s="687"/>
      <c r="QKM58" s="687"/>
      <c r="QKN58" s="687"/>
      <c r="QKO58" s="687"/>
      <c r="QKP58" s="687"/>
      <c r="QKQ58" s="687"/>
      <c r="QKR58" s="687"/>
      <c r="QKS58" s="687"/>
      <c r="QKT58" s="687"/>
      <c r="QKU58" s="687"/>
      <c r="QKV58" s="687"/>
      <c r="QKW58" s="687"/>
      <c r="QKX58" s="687"/>
      <c r="QKY58" s="687"/>
      <c r="QKZ58" s="687"/>
      <c r="QLA58" s="687"/>
      <c r="QLB58" s="687"/>
      <c r="QLC58" s="687"/>
      <c r="QLD58" s="687"/>
      <c r="QLE58" s="687"/>
      <c r="QLF58" s="687"/>
      <c r="QLG58" s="687"/>
      <c r="QLH58" s="687"/>
      <c r="QLI58" s="687"/>
      <c r="QLJ58" s="687"/>
      <c r="QLK58" s="687"/>
      <c r="QLL58" s="687"/>
      <c r="QLM58" s="687"/>
      <c r="QLN58" s="687"/>
      <c r="QLO58" s="687"/>
      <c r="QLP58" s="687"/>
      <c r="QLQ58" s="687"/>
      <c r="QLR58" s="687"/>
      <c r="QLS58" s="687"/>
      <c r="QLT58" s="687"/>
      <c r="QLU58" s="687"/>
      <c r="QLV58" s="687"/>
      <c r="QLW58" s="687"/>
      <c r="QLX58" s="687"/>
      <c r="QLY58" s="687"/>
      <c r="QLZ58" s="687"/>
      <c r="QMA58" s="687"/>
      <c r="QMB58" s="687"/>
      <c r="QMC58" s="687"/>
      <c r="QMD58" s="687"/>
      <c r="QME58" s="687"/>
      <c r="QMF58" s="687"/>
      <c r="QMG58" s="687"/>
      <c r="QMH58" s="687"/>
      <c r="QMI58" s="687"/>
      <c r="QMJ58" s="687"/>
      <c r="QMK58" s="687"/>
      <c r="QML58" s="687"/>
      <c r="QMM58" s="687"/>
      <c r="QMN58" s="687"/>
      <c r="QMO58" s="687"/>
      <c r="QMP58" s="687"/>
      <c r="QMQ58" s="687"/>
      <c r="QMR58" s="687"/>
      <c r="QMS58" s="687"/>
      <c r="QMT58" s="687"/>
      <c r="QMU58" s="687"/>
      <c r="QMV58" s="687"/>
      <c r="QMW58" s="687"/>
      <c r="QMX58" s="687"/>
      <c r="QMY58" s="687"/>
      <c r="QMZ58" s="687"/>
      <c r="QNA58" s="687"/>
      <c r="QNB58" s="687"/>
      <c r="QNC58" s="687"/>
      <c r="QND58" s="687"/>
      <c r="QNE58" s="687"/>
      <c r="QNF58" s="687"/>
      <c r="QNG58" s="687"/>
      <c r="QNH58" s="687"/>
      <c r="QNI58" s="687"/>
      <c r="QNJ58" s="687"/>
      <c r="QNK58" s="687"/>
      <c r="QNL58" s="687"/>
      <c r="QNM58" s="687"/>
      <c r="QNN58" s="687"/>
      <c r="QNO58" s="687"/>
      <c r="QNP58" s="687"/>
      <c r="QNQ58" s="687"/>
      <c r="QNR58" s="687"/>
      <c r="QNS58" s="687"/>
      <c r="QNT58" s="687"/>
      <c r="QNU58" s="687"/>
      <c r="QNV58" s="687"/>
      <c r="QNW58" s="687"/>
      <c r="QNX58" s="687"/>
      <c r="QNY58" s="687"/>
      <c r="QNZ58" s="687"/>
      <c r="QOA58" s="687"/>
      <c r="QOB58" s="687"/>
      <c r="QOC58" s="687"/>
      <c r="QOD58" s="687"/>
      <c r="QOE58" s="687"/>
      <c r="QOF58" s="687"/>
      <c r="QOG58" s="687"/>
      <c r="QOH58" s="687"/>
      <c r="QOI58" s="687"/>
      <c r="QOJ58" s="687"/>
      <c r="QOK58" s="687"/>
      <c r="QOL58" s="687"/>
      <c r="QOM58" s="687"/>
      <c r="QON58" s="687"/>
      <c r="QOO58" s="687"/>
      <c r="QOP58" s="687"/>
      <c r="QOQ58" s="687"/>
      <c r="QOR58" s="687"/>
      <c r="QOS58" s="687"/>
      <c r="QOT58" s="687"/>
      <c r="QOU58" s="687"/>
      <c r="QOV58" s="687"/>
      <c r="QOW58" s="687"/>
      <c r="QOX58" s="687"/>
      <c r="QOY58" s="687"/>
      <c r="QOZ58" s="687"/>
      <c r="QPA58" s="687"/>
      <c r="QPB58" s="687"/>
      <c r="QPC58" s="687"/>
      <c r="QPD58" s="687"/>
      <c r="QPE58" s="687"/>
      <c r="QPF58" s="687"/>
      <c r="QPG58" s="687"/>
      <c r="QPH58" s="687"/>
      <c r="QPI58" s="687"/>
      <c r="QPJ58" s="687"/>
      <c r="QPK58" s="687"/>
      <c r="QPL58" s="687"/>
      <c r="QPM58" s="687"/>
      <c r="QPN58" s="687"/>
      <c r="QPO58" s="687"/>
      <c r="QPP58" s="687"/>
      <c r="QPQ58" s="687"/>
      <c r="QPR58" s="687"/>
      <c r="QPS58" s="687"/>
      <c r="QPT58" s="687"/>
      <c r="QPU58" s="687"/>
      <c r="QPV58" s="687"/>
      <c r="QPW58" s="687"/>
      <c r="QPX58" s="687"/>
      <c r="QPY58" s="687"/>
      <c r="QPZ58" s="687"/>
      <c r="QQA58" s="687"/>
      <c r="QQB58" s="687"/>
      <c r="QQC58" s="687"/>
      <c r="QQD58" s="687"/>
      <c r="QQE58" s="687"/>
      <c r="QQF58" s="687"/>
      <c r="QQG58" s="687"/>
      <c r="QQH58" s="687"/>
      <c r="QQI58" s="687"/>
      <c r="QQJ58" s="687"/>
      <c r="QQK58" s="687"/>
      <c r="QQL58" s="687"/>
      <c r="QQM58" s="687"/>
      <c r="QQN58" s="687"/>
      <c r="QQO58" s="687"/>
      <c r="QQP58" s="687"/>
      <c r="QQQ58" s="687"/>
      <c r="QQR58" s="687"/>
      <c r="QQS58" s="687"/>
      <c r="QQT58" s="687"/>
      <c r="QQU58" s="687"/>
      <c r="QQV58" s="687"/>
      <c r="QQW58" s="687"/>
      <c r="QQX58" s="687"/>
      <c r="QQY58" s="687"/>
      <c r="QQZ58" s="687"/>
      <c r="QRA58" s="687"/>
      <c r="QRB58" s="687"/>
      <c r="QRC58" s="687"/>
      <c r="QRD58" s="687"/>
      <c r="QRE58" s="687"/>
      <c r="QRF58" s="687"/>
      <c r="QRG58" s="687"/>
      <c r="QRH58" s="687"/>
      <c r="QRI58" s="687"/>
      <c r="QRJ58" s="687"/>
      <c r="QRK58" s="687"/>
      <c r="QRL58" s="687"/>
      <c r="QRM58" s="687"/>
      <c r="QRN58" s="687"/>
      <c r="QRO58" s="687"/>
      <c r="QRP58" s="687"/>
      <c r="QRQ58" s="687"/>
      <c r="QRR58" s="687"/>
      <c r="QRS58" s="687"/>
      <c r="QRT58" s="687"/>
      <c r="QRU58" s="687"/>
      <c r="QRV58" s="687"/>
      <c r="QRW58" s="687"/>
      <c r="QRX58" s="687"/>
      <c r="QRY58" s="687"/>
      <c r="QRZ58" s="687"/>
      <c r="QSA58" s="687"/>
      <c r="QSB58" s="687"/>
      <c r="QSC58" s="687"/>
      <c r="QSD58" s="687"/>
      <c r="QSE58" s="687"/>
      <c r="QSF58" s="687"/>
      <c r="QSG58" s="687"/>
      <c r="QSH58" s="687"/>
      <c r="QSI58" s="687"/>
      <c r="QSJ58" s="687"/>
      <c r="QSK58" s="687"/>
      <c r="QSL58" s="687"/>
      <c r="QSM58" s="687"/>
      <c r="QSN58" s="687"/>
      <c r="QSO58" s="687"/>
      <c r="QSP58" s="687"/>
      <c r="QSQ58" s="687"/>
      <c r="QSR58" s="687"/>
      <c r="QSS58" s="687"/>
      <c r="QST58" s="687"/>
      <c r="QSU58" s="687"/>
      <c r="QSV58" s="687"/>
      <c r="QSW58" s="687"/>
      <c r="QSX58" s="687"/>
      <c r="QSY58" s="687"/>
      <c r="QSZ58" s="687"/>
      <c r="QTA58" s="687"/>
      <c r="QTB58" s="687"/>
      <c r="QTC58" s="687"/>
      <c r="QTD58" s="687"/>
      <c r="QTE58" s="687"/>
      <c r="QTF58" s="687"/>
      <c r="QTG58" s="687"/>
      <c r="QTH58" s="687"/>
      <c r="QTI58" s="687"/>
      <c r="QTJ58" s="687"/>
      <c r="QTK58" s="687"/>
      <c r="QTL58" s="687"/>
      <c r="QTM58" s="687"/>
      <c r="QTN58" s="687"/>
      <c r="QTO58" s="687"/>
      <c r="QTP58" s="687"/>
      <c r="QTQ58" s="687"/>
      <c r="QTR58" s="687"/>
      <c r="QTS58" s="687"/>
      <c r="QTT58" s="687"/>
      <c r="QTU58" s="687"/>
      <c r="QTV58" s="687"/>
      <c r="QTW58" s="687"/>
      <c r="QTX58" s="687"/>
      <c r="QTY58" s="687"/>
      <c r="QTZ58" s="687"/>
      <c r="QUA58" s="687"/>
      <c r="QUB58" s="687"/>
      <c r="QUC58" s="687"/>
      <c r="QUD58" s="687"/>
      <c r="QUE58" s="687"/>
      <c r="QUF58" s="687"/>
      <c r="QUG58" s="687"/>
      <c r="QUH58" s="687"/>
      <c r="QUI58" s="687"/>
      <c r="QUJ58" s="687"/>
      <c r="QUK58" s="687"/>
      <c r="QUL58" s="687"/>
      <c r="QUM58" s="687"/>
      <c r="QUN58" s="687"/>
      <c r="QUO58" s="687"/>
      <c r="QUP58" s="687"/>
      <c r="QUQ58" s="687"/>
      <c r="QUR58" s="687"/>
      <c r="QUS58" s="687"/>
      <c r="QUT58" s="687"/>
      <c r="QUU58" s="687"/>
      <c r="QUV58" s="687"/>
      <c r="QUW58" s="687"/>
      <c r="QUX58" s="687"/>
      <c r="QUY58" s="687"/>
      <c r="QUZ58" s="687"/>
      <c r="QVA58" s="687"/>
      <c r="QVB58" s="687"/>
      <c r="QVC58" s="687"/>
      <c r="QVD58" s="687"/>
      <c r="QVE58" s="687"/>
      <c r="QVF58" s="687"/>
      <c r="QVG58" s="687"/>
      <c r="QVH58" s="687"/>
      <c r="QVI58" s="687"/>
      <c r="QVJ58" s="687"/>
      <c r="QVK58" s="687"/>
      <c r="QVL58" s="687"/>
      <c r="QVM58" s="687"/>
      <c r="QVN58" s="687"/>
      <c r="QVO58" s="687"/>
      <c r="QVP58" s="687"/>
      <c r="QVQ58" s="687"/>
      <c r="QVR58" s="687"/>
      <c r="QVS58" s="687"/>
      <c r="QVT58" s="687"/>
      <c r="QVU58" s="687"/>
      <c r="QVV58" s="687"/>
      <c r="QVW58" s="687"/>
      <c r="QVX58" s="687"/>
      <c r="QVY58" s="687"/>
      <c r="QVZ58" s="687"/>
      <c r="QWA58" s="687"/>
      <c r="QWB58" s="687"/>
      <c r="QWC58" s="687"/>
      <c r="QWD58" s="687"/>
      <c r="QWE58" s="687"/>
      <c r="QWF58" s="687"/>
      <c r="QWG58" s="687"/>
      <c r="QWH58" s="687"/>
      <c r="QWI58" s="687"/>
      <c r="QWJ58" s="687"/>
      <c r="QWK58" s="687"/>
      <c r="QWL58" s="687"/>
      <c r="QWM58" s="687"/>
      <c r="QWN58" s="687"/>
      <c r="QWO58" s="687"/>
      <c r="QWP58" s="687"/>
      <c r="QWQ58" s="687"/>
      <c r="QWR58" s="687"/>
      <c r="QWS58" s="687"/>
      <c r="QWT58" s="687"/>
      <c r="QWU58" s="687"/>
      <c r="QWV58" s="687"/>
      <c r="QWW58" s="687"/>
      <c r="QWX58" s="687"/>
      <c r="QWY58" s="687"/>
      <c r="QWZ58" s="687"/>
      <c r="QXA58" s="687"/>
      <c r="QXB58" s="687"/>
      <c r="QXC58" s="687"/>
      <c r="QXD58" s="687"/>
      <c r="QXE58" s="687"/>
      <c r="QXF58" s="687"/>
      <c r="QXG58" s="687"/>
      <c r="QXH58" s="687"/>
      <c r="QXI58" s="687"/>
      <c r="QXJ58" s="687"/>
      <c r="QXK58" s="687"/>
      <c r="QXL58" s="687"/>
      <c r="QXM58" s="687"/>
      <c r="QXN58" s="687"/>
      <c r="QXO58" s="687"/>
      <c r="QXP58" s="687"/>
      <c r="QXQ58" s="687"/>
      <c r="QXR58" s="687"/>
      <c r="QXS58" s="687"/>
      <c r="QXT58" s="687"/>
      <c r="QXU58" s="687"/>
      <c r="QXV58" s="687"/>
      <c r="QXW58" s="687"/>
      <c r="QXX58" s="687"/>
      <c r="QXY58" s="687"/>
      <c r="QXZ58" s="687"/>
      <c r="QYA58" s="687"/>
      <c r="QYB58" s="687"/>
      <c r="QYC58" s="687"/>
      <c r="QYD58" s="687"/>
      <c r="QYE58" s="687"/>
      <c r="QYF58" s="687"/>
      <c r="QYG58" s="687"/>
      <c r="QYH58" s="687"/>
      <c r="QYI58" s="687"/>
      <c r="QYJ58" s="687"/>
      <c r="QYK58" s="687"/>
      <c r="QYL58" s="687"/>
      <c r="QYM58" s="687"/>
      <c r="QYN58" s="687"/>
      <c r="QYO58" s="687"/>
      <c r="QYP58" s="687"/>
      <c r="QYQ58" s="687"/>
      <c r="QYR58" s="687"/>
      <c r="QYS58" s="687"/>
      <c r="QYT58" s="687"/>
      <c r="QYU58" s="687"/>
      <c r="QYV58" s="687"/>
      <c r="QYW58" s="687"/>
      <c r="QYX58" s="687"/>
      <c r="QYY58" s="687"/>
      <c r="QYZ58" s="687"/>
      <c r="QZA58" s="687"/>
      <c r="QZB58" s="687"/>
      <c r="QZC58" s="687"/>
      <c r="QZD58" s="687"/>
      <c r="QZE58" s="687"/>
      <c r="QZF58" s="687"/>
      <c r="QZG58" s="687"/>
      <c r="QZH58" s="687"/>
      <c r="QZI58" s="687"/>
      <c r="QZJ58" s="687"/>
      <c r="QZK58" s="687"/>
      <c r="QZL58" s="687"/>
      <c r="QZM58" s="687"/>
      <c r="QZN58" s="687"/>
      <c r="QZO58" s="687"/>
      <c r="QZP58" s="687"/>
      <c r="QZQ58" s="687"/>
      <c r="QZR58" s="687"/>
      <c r="QZS58" s="687"/>
      <c r="QZT58" s="687"/>
      <c r="QZU58" s="687"/>
      <c r="QZV58" s="687"/>
      <c r="QZW58" s="687"/>
      <c r="QZX58" s="687"/>
      <c r="QZY58" s="687"/>
      <c r="QZZ58" s="687"/>
      <c r="RAA58" s="687"/>
      <c r="RAB58" s="687"/>
      <c r="RAC58" s="687"/>
      <c r="RAD58" s="687"/>
      <c r="RAE58" s="687"/>
      <c r="RAF58" s="687"/>
      <c r="RAG58" s="687"/>
      <c r="RAH58" s="687"/>
      <c r="RAI58" s="687"/>
      <c r="RAJ58" s="687"/>
      <c r="RAK58" s="687"/>
      <c r="RAL58" s="687"/>
      <c r="RAM58" s="687"/>
      <c r="RAN58" s="687"/>
      <c r="RAO58" s="687"/>
      <c r="RAP58" s="687"/>
      <c r="RAQ58" s="687"/>
      <c r="RAR58" s="687"/>
      <c r="RAS58" s="687"/>
      <c r="RAT58" s="687"/>
      <c r="RAU58" s="687"/>
      <c r="RAV58" s="687"/>
      <c r="RAW58" s="687"/>
      <c r="RAX58" s="687"/>
      <c r="RAY58" s="687"/>
      <c r="RAZ58" s="687"/>
      <c r="RBA58" s="687"/>
      <c r="RBB58" s="687"/>
      <c r="RBC58" s="687"/>
      <c r="RBD58" s="687"/>
      <c r="RBE58" s="687"/>
      <c r="RBF58" s="687"/>
      <c r="RBG58" s="687"/>
      <c r="RBH58" s="687"/>
      <c r="RBI58" s="687"/>
      <c r="RBJ58" s="687"/>
      <c r="RBK58" s="687"/>
      <c r="RBL58" s="687"/>
      <c r="RBM58" s="687"/>
      <c r="RBN58" s="687"/>
      <c r="RBO58" s="687"/>
      <c r="RBP58" s="687"/>
      <c r="RBQ58" s="687"/>
      <c r="RBR58" s="687"/>
      <c r="RBS58" s="687"/>
      <c r="RBT58" s="687"/>
      <c r="RBU58" s="687"/>
      <c r="RBV58" s="687"/>
      <c r="RBW58" s="687"/>
      <c r="RBX58" s="687"/>
      <c r="RBY58" s="687"/>
      <c r="RBZ58" s="687"/>
      <c r="RCA58" s="687"/>
      <c r="RCB58" s="687"/>
      <c r="RCC58" s="687"/>
      <c r="RCD58" s="687"/>
      <c r="RCE58" s="687"/>
      <c r="RCF58" s="687"/>
      <c r="RCG58" s="687"/>
      <c r="RCH58" s="687"/>
      <c r="RCI58" s="687"/>
      <c r="RCJ58" s="687"/>
      <c r="RCK58" s="687"/>
      <c r="RCL58" s="687"/>
      <c r="RCM58" s="687"/>
      <c r="RCN58" s="687"/>
      <c r="RCO58" s="687"/>
      <c r="RCP58" s="687"/>
      <c r="RCQ58" s="687"/>
      <c r="RCR58" s="687"/>
      <c r="RCS58" s="687"/>
      <c r="RCT58" s="687"/>
      <c r="RCU58" s="687"/>
      <c r="RCV58" s="687"/>
      <c r="RCW58" s="687"/>
      <c r="RCX58" s="687"/>
      <c r="RCY58" s="687"/>
      <c r="RCZ58" s="687"/>
      <c r="RDA58" s="687"/>
      <c r="RDB58" s="687"/>
      <c r="RDC58" s="687"/>
      <c r="RDD58" s="687"/>
      <c r="RDE58" s="687"/>
      <c r="RDF58" s="687"/>
      <c r="RDG58" s="687"/>
      <c r="RDH58" s="687"/>
      <c r="RDI58" s="687"/>
      <c r="RDJ58" s="687"/>
      <c r="RDK58" s="687"/>
      <c r="RDL58" s="687"/>
      <c r="RDM58" s="687"/>
      <c r="RDN58" s="687"/>
      <c r="RDO58" s="687"/>
      <c r="RDP58" s="687"/>
      <c r="RDQ58" s="687"/>
      <c r="RDR58" s="687"/>
      <c r="RDS58" s="687"/>
      <c r="RDT58" s="687"/>
      <c r="RDU58" s="687"/>
      <c r="RDV58" s="687"/>
      <c r="RDW58" s="687"/>
      <c r="RDX58" s="687"/>
      <c r="RDY58" s="687"/>
      <c r="RDZ58" s="687"/>
      <c r="REA58" s="687"/>
      <c r="REB58" s="687"/>
      <c r="REC58" s="687"/>
      <c r="RED58" s="687"/>
      <c r="REE58" s="687"/>
      <c r="REF58" s="687"/>
      <c r="REG58" s="687"/>
      <c r="REH58" s="687"/>
      <c r="REI58" s="687"/>
      <c r="REJ58" s="687"/>
      <c r="REK58" s="687"/>
      <c r="REL58" s="687"/>
      <c r="REM58" s="687"/>
      <c r="REN58" s="687"/>
      <c r="REO58" s="687"/>
      <c r="REP58" s="687"/>
      <c r="REQ58" s="687"/>
      <c r="RER58" s="687"/>
      <c r="RES58" s="687"/>
      <c r="RET58" s="687"/>
      <c r="REU58" s="687"/>
      <c r="REV58" s="687"/>
      <c r="REW58" s="687"/>
      <c r="REX58" s="687"/>
      <c r="REY58" s="687"/>
      <c r="REZ58" s="687"/>
      <c r="RFA58" s="687"/>
      <c r="RFB58" s="687"/>
      <c r="RFC58" s="687"/>
      <c r="RFD58" s="687"/>
      <c r="RFE58" s="687"/>
      <c r="RFF58" s="687"/>
      <c r="RFG58" s="687"/>
      <c r="RFH58" s="687"/>
      <c r="RFI58" s="687"/>
      <c r="RFJ58" s="687"/>
      <c r="RFK58" s="687"/>
      <c r="RFL58" s="687"/>
      <c r="RFM58" s="687"/>
      <c r="RFN58" s="687"/>
      <c r="RFO58" s="687"/>
      <c r="RFP58" s="687"/>
      <c r="RFQ58" s="687"/>
      <c r="RFR58" s="687"/>
      <c r="RFS58" s="687"/>
      <c r="RFT58" s="687"/>
      <c r="RFU58" s="687"/>
      <c r="RFV58" s="687"/>
      <c r="RFW58" s="687"/>
      <c r="RFX58" s="687"/>
      <c r="RFY58" s="687"/>
      <c r="RFZ58" s="687"/>
      <c r="RGA58" s="687"/>
      <c r="RGB58" s="687"/>
      <c r="RGC58" s="687"/>
      <c r="RGD58" s="687"/>
      <c r="RGE58" s="687"/>
      <c r="RGF58" s="687"/>
      <c r="RGG58" s="687"/>
      <c r="RGH58" s="687"/>
      <c r="RGI58" s="687"/>
      <c r="RGJ58" s="687"/>
      <c r="RGK58" s="687"/>
      <c r="RGL58" s="687"/>
      <c r="RGM58" s="687"/>
      <c r="RGN58" s="687"/>
      <c r="RGO58" s="687"/>
      <c r="RGP58" s="687"/>
      <c r="RGQ58" s="687"/>
      <c r="RGR58" s="687"/>
      <c r="RGS58" s="687"/>
      <c r="RGT58" s="687"/>
      <c r="RGU58" s="687"/>
      <c r="RGV58" s="687"/>
      <c r="RGW58" s="687"/>
      <c r="RGX58" s="687"/>
      <c r="RGY58" s="687"/>
      <c r="RGZ58" s="687"/>
      <c r="RHA58" s="687"/>
      <c r="RHB58" s="687"/>
      <c r="RHC58" s="687"/>
      <c r="RHD58" s="687"/>
      <c r="RHE58" s="687"/>
      <c r="RHF58" s="687"/>
      <c r="RHG58" s="687"/>
      <c r="RHH58" s="687"/>
      <c r="RHI58" s="687"/>
      <c r="RHJ58" s="687"/>
      <c r="RHK58" s="687"/>
      <c r="RHL58" s="687"/>
      <c r="RHM58" s="687"/>
      <c r="RHN58" s="687"/>
      <c r="RHO58" s="687"/>
      <c r="RHP58" s="687"/>
      <c r="RHQ58" s="687"/>
      <c r="RHR58" s="687"/>
      <c r="RHS58" s="687"/>
      <c r="RHT58" s="687"/>
      <c r="RHU58" s="687"/>
      <c r="RHV58" s="687"/>
      <c r="RHW58" s="687"/>
      <c r="RHX58" s="687"/>
      <c r="RHY58" s="687"/>
      <c r="RHZ58" s="687"/>
      <c r="RIA58" s="687"/>
      <c r="RIB58" s="687"/>
      <c r="RIC58" s="687"/>
      <c r="RID58" s="687"/>
      <c r="RIE58" s="687"/>
      <c r="RIF58" s="687"/>
      <c r="RIG58" s="687"/>
      <c r="RIH58" s="687"/>
      <c r="RII58" s="687"/>
      <c r="RIJ58" s="687"/>
      <c r="RIK58" s="687"/>
      <c r="RIL58" s="687"/>
      <c r="RIM58" s="687"/>
      <c r="RIN58" s="687"/>
      <c r="RIO58" s="687"/>
      <c r="RIP58" s="687"/>
      <c r="RIQ58" s="687"/>
      <c r="RIR58" s="687"/>
      <c r="RIS58" s="687"/>
      <c r="RIT58" s="687"/>
      <c r="RIU58" s="687"/>
      <c r="RIV58" s="687"/>
      <c r="RIW58" s="687"/>
      <c r="RIX58" s="687"/>
      <c r="RIY58" s="687"/>
      <c r="RIZ58" s="687"/>
      <c r="RJA58" s="687"/>
      <c r="RJB58" s="687"/>
      <c r="RJC58" s="687"/>
      <c r="RJD58" s="687"/>
      <c r="RJE58" s="687"/>
      <c r="RJF58" s="687"/>
      <c r="RJG58" s="687"/>
      <c r="RJH58" s="687"/>
      <c r="RJI58" s="687"/>
      <c r="RJJ58" s="687"/>
      <c r="RJK58" s="687"/>
      <c r="RJL58" s="687"/>
      <c r="RJM58" s="687"/>
      <c r="RJN58" s="687"/>
      <c r="RJO58" s="687"/>
      <c r="RJP58" s="687"/>
      <c r="RJQ58" s="687"/>
      <c r="RJR58" s="687"/>
      <c r="RJS58" s="687"/>
      <c r="RJT58" s="687"/>
      <c r="RJU58" s="687"/>
      <c r="RJV58" s="687"/>
      <c r="RJW58" s="687"/>
      <c r="RJX58" s="687"/>
      <c r="RJY58" s="687"/>
      <c r="RJZ58" s="687"/>
      <c r="RKA58" s="687"/>
      <c r="RKB58" s="687"/>
      <c r="RKC58" s="687"/>
      <c r="RKD58" s="687"/>
      <c r="RKE58" s="687"/>
      <c r="RKF58" s="687"/>
      <c r="RKG58" s="687"/>
      <c r="RKH58" s="687"/>
      <c r="RKI58" s="687"/>
      <c r="RKJ58" s="687"/>
      <c r="RKK58" s="687"/>
      <c r="RKL58" s="687"/>
      <c r="RKM58" s="687"/>
      <c r="RKN58" s="687"/>
      <c r="RKO58" s="687"/>
      <c r="RKP58" s="687"/>
      <c r="RKQ58" s="687"/>
      <c r="RKR58" s="687"/>
      <c r="RKS58" s="687"/>
      <c r="RKT58" s="687"/>
      <c r="RKU58" s="687"/>
      <c r="RKV58" s="687"/>
      <c r="RKW58" s="687"/>
      <c r="RKX58" s="687"/>
      <c r="RKY58" s="687"/>
      <c r="RKZ58" s="687"/>
      <c r="RLA58" s="687"/>
      <c r="RLB58" s="687"/>
      <c r="RLC58" s="687"/>
      <c r="RLD58" s="687"/>
      <c r="RLE58" s="687"/>
      <c r="RLF58" s="687"/>
      <c r="RLG58" s="687"/>
      <c r="RLH58" s="687"/>
      <c r="RLI58" s="687"/>
      <c r="RLJ58" s="687"/>
      <c r="RLK58" s="687"/>
      <c r="RLL58" s="687"/>
      <c r="RLM58" s="687"/>
      <c r="RLN58" s="687"/>
      <c r="RLO58" s="687"/>
      <c r="RLP58" s="687"/>
      <c r="RLQ58" s="687"/>
      <c r="RLR58" s="687"/>
      <c r="RLS58" s="687"/>
      <c r="RLT58" s="687"/>
      <c r="RLU58" s="687"/>
      <c r="RLV58" s="687"/>
      <c r="RLW58" s="687"/>
      <c r="RLX58" s="687"/>
      <c r="RLY58" s="687"/>
      <c r="RLZ58" s="687"/>
      <c r="RMA58" s="687"/>
      <c r="RMB58" s="687"/>
      <c r="RMC58" s="687"/>
      <c r="RMD58" s="687"/>
      <c r="RME58" s="687"/>
      <c r="RMF58" s="687"/>
      <c r="RMG58" s="687"/>
      <c r="RMH58" s="687"/>
      <c r="RMI58" s="687"/>
      <c r="RMJ58" s="687"/>
      <c r="RMK58" s="687"/>
      <c r="RML58" s="687"/>
      <c r="RMM58" s="687"/>
      <c r="RMN58" s="687"/>
      <c r="RMO58" s="687"/>
      <c r="RMP58" s="687"/>
      <c r="RMQ58" s="687"/>
      <c r="RMR58" s="687"/>
      <c r="RMS58" s="687"/>
      <c r="RMT58" s="687"/>
      <c r="RMU58" s="687"/>
      <c r="RMV58" s="687"/>
      <c r="RMW58" s="687"/>
      <c r="RMX58" s="687"/>
      <c r="RMY58" s="687"/>
      <c r="RMZ58" s="687"/>
      <c r="RNA58" s="687"/>
      <c r="RNB58" s="687"/>
      <c r="RNC58" s="687"/>
      <c r="RND58" s="687"/>
      <c r="RNE58" s="687"/>
      <c r="RNF58" s="687"/>
      <c r="RNG58" s="687"/>
      <c r="RNH58" s="687"/>
      <c r="RNI58" s="687"/>
      <c r="RNJ58" s="687"/>
      <c r="RNK58" s="687"/>
      <c r="RNL58" s="687"/>
      <c r="RNM58" s="687"/>
      <c r="RNN58" s="687"/>
      <c r="RNO58" s="687"/>
      <c r="RNP58" s="687"/>
      <c r="RNQ58" s="687"/>
      <c r="RNR58" s="687"/>
      <c r="RNS58" s="687"/>
      <c r="RNT58" s="687"/>
      <c r="RNU58" s="687"/>
      <c r="RNV58" s="687"/>
      <c r="RNW58" s="687"/>
      <c r="RNX58" s="687"/>
      <c r="RNY58" s="687"/>
      <c r="RNZ58" s="687"/>
      <c r="ROA58" s="687"/>
      <c r="ROB58" s="687"/>
      <c r="ROC58" s="687"/>
      <c r="ROD58" s="687"/>
      <c r="ROE58" s="687"/>
      <c r="ROF58" s="687"/>
      <c r="ROG58" s="687"/>
      <c r="ROH58" s="687"/>
      <c r="ROI58" s="687"/>
      <c r="ROJ58" s="687"/>
      <c r="ROK58" s="687"/>
      <c r="ROL58" s="687"/>
      <c r="ROM58" s="687"/>
      <c r="RON58" s="687"/>
      <c r="ROO58" s="687"/>
      <c r="ROP58" s="687"/>
      <c r="ROQ58" s="687"/>
      <c r="ROR58" s="687"/>
      <c r="ROS58" s="687"/>
      <c r="ROT58" s="687"/>
      <c r="ROU58" s="687"/>
      <c r="ROV58" s="687"/>
      <c r="ROW58" s="687"/>
      <c r="ROX58" s="687"/>
      <c r="ROY58" s="687"/>
      <c r="ROZ58" s="687"/>
      <c r="RPA58" s="687"/>
      <c r="RPB58" s="687"/>
      <c r="RPC58" s="687"/>
      <c r="RPD58" s="687"/>
      <c r="RPE58" s="687"/>
      <c r="RPF58" s="687"/>
      <c r="RPG58" s="687"/>
      <c r="RPH58" s="687"/>
      <c r="RPI58" s="687"/>
      <c r="RPJ58" s="687"/>
      <c r="RPK58" s="687"/>
      <c r="RPL58" s="687"/>
      <c r="RPM58" s="687"/>
      <c r="RPN58" s="687"/>
      <c r="RPO58" s="687"/>
      <c r="RPP58" s="687"/>
      <c r="RPQ58" s="687"/>
      <c r="RPR58" s="687"/>
      <c r="RPS58" s="687"/>
      <c r="RPT58" s="687"/>
      <c r="RPU58" s="687"/>
      <c r="RPV58" s="687"/>
      <c r="RPW58" s="687"/>
      <c r="RPX58" s="687"/>
      <c r="RPY58" s="687"/>
      <c r="RPZ58" s="687"/>
      <c r="RQA58" s="687"/>
      <c r="RQB58" s="687"/>
      <c r="RQC58" s="687"/>
      <c r="RQD58" s="687"/>
      <c r="RQE58" s="687"/>
      <c r="RQF58" s="687"/>
      <c r="RQG58" s="687"/>
      <c r="RQH58" s="687"/>
      <c r="RQI58" s="687"/>
      <c r="RQJ58" s="687"/>
      <c r="RQK58" s="687"/>
      <c r="RQL58" s="687"/>
      <c r="RQM58" s="687"/>
      <c r="RQN58" s="687"/>
      <c r="RQO58" s="687"/>
      <c r="RQP58" s="687"/>
      <c r="RQQ58" s="687"/>
      <c r="RQR58" s="687"/>
      <c r="RQS58" s="687"/>
      <c r="RQT58" s="687"/>
      <c r="RQU58" s="687"/>
      <c r="RQV58" s="687"/>
      <c r="RQW58" s="687"/>
      <c r="RQX58" s="687"/>
      <c r="RQY58" s="687"/>
      <c r="RQZ58" s="687"/>
      <c r="RRA58" s="687"/>
      <c r="RRB58" s="687"/>
      <c r="RRC58" s="687"/>
      <c r="RRD58" s="687"/>
      <c r="RRE58" s="687"/>
      <c r="RRF58" s="687"/>
      <c r="RRG58" s="687"/>
      <c r="RRH58" s="687"/>
      <c r="RRI58" s="687"/>
      <c r="RRJ58" s="687"/>
      <c r="RRK58" s="687"/>
      <c r="RRL58" s="687"/>
      <c r="RRM58" s="687"/>
      <c r="RRN58" s="687"/>
      <c r="RRO58" s="687"/>
      <c r="RRP58" s="687"/>
      <c r="RRQ58" s="687"/>
      <c r="RRR58" s="687"/>
      <c r="RRS58" s="687"/>
      <c r="RRT58" s="687"/>
      <c r="RRU58" s="687"/>
      <c r="RRV58" s="687"/>
      <c r="RRW58" s="687"/>
      <c r="RRX58" s="687"/>
      <c r="RRY58" s="687"/>
      <c r="RRZ58" s="687"/>
      <c r="RSA58" s="687"/>
      <c r="RSB58" s="687"/>
      <c r="RSC58" s="687"/>
      <c r="RSD58" s="687"/>
      <c r="RSE58" s="687"/>
      <c r="RSF58" s="687"/>
      <c r="RSG58" s="687"/>
      <c r="RSH58" s="687"/>
      <c r="RSI58" s="687"/>
      <c r="RSJ58" s="687"/>
      <c r="RSK58" s="687"/>
      <c r="RSL58" s="687"/>
      <c r="RSM58" s="687"/>
      <c r="RSN58" s="687"/>
      <c r="RSO58" s="687"/>
      <c r="RSP58" s="687"/>
      <c r="RSQ58" s="687"/>
      <c r="RSR58" s="687"/>
      <c r="RSS58" s="687"/>
      <c r="RST58" s="687"/>
      <c r="RSU58" s="687"/>
      <c r="RSV58" s="687"/>
      <c r="RSW58" s="687"/>
      <c r="RSX58" s="687"/>
      <c r="RSY58" s="687"/>
      <c r="RSZ58" s="687"/>
      <c r="RTA58" s="687"/>
      <c r="RTB58" s="687"/>
      <c r="RTC58" s="687"/>
      <c r="RTD58" s="687"/>
      <c r="RTE58" s="687"/>
      <c r="RTF58" s="687"/>
      <c r="RTG58" s="687"/>
      <c r="RTH58" s="687"/>
      <c r="RTI58" s="687"/>
      <c r="RTJ58" s="687"/>
      <c r="RTK58" s="687"/>
      <c r="RTL58" s="687"/>
      <c r="RTM58" s="687"/>
      <c r="RTN58" s="687"/>
      <c r="RTO58" s="687"/>
      <c r="RTP58" s="687"/>
      <c r="RTQ58" s="687"/>
      <c r="RTR58" s="687"/>
      <c r="RTS58" s="687"/>
      <c r="RTT58" s="687"/>
      <c r="RTU58" s="687"/>
      <c r="RTV58" s="687"/>
      <c r="RTW58" s="687"/>
      <c r="RTX58" s="687"/>
      <c r="RTY58" s="687"/>
      <c r="RTZ58" s="687"/>
      <c r="RUA58" s="687"/>
      <c r="RUB58" s="687"/>
      <c r="RUC58" s="687"/>
      <c r="RUD58" s="687"/>
      <c r="RUE58" s="687"/>
      <c r="RUF58" s="687"/>
      <c r="RUG58" s="687"/>
      <c r="RUH58" s="687"/>
      <c r="RUI58" s="687"/>
      <c r="RUJ58" s="687"/>
      <c r="RUK58" s="687"/>
      <c r="RUL58" s="687"/>
      <c r="RUM58" s="687"/>
      <c r="RUN58" s="687"/>
      <c r="RUO58" s="687"/>
      <c r="RUP58" s="687"/>
      <c r="RUQ58" s="687"/>
      <c r="RUR58" s="687"/>
      <c r="RUS58" s="687"/>
      <c r="RUT58" s="687"/>
      <c r="RUU58" s="687"/>
      <c r="RUV58" s="687"/>
      <c r="RUW58" s="687"/>
      <c r="RUX58" s="687"/>
      <c r="RUY58" s="687"/>
      <c r="RUZ58" s="687"/>
      <c r="RVA58" s="687"/>
      <c r="RVB58" s="687"/>
      <c r="RVC58" s="687"/>
      <c r="RVD58" s="687"/>
      <c r="RVE58" s="687"/>
      <c r="RVF58" s="687"/>
      <c r="RVG58" s="687"/>
      <c r="RVH58" s="687"/>
      <c r="RVI58" s="687"/>
      <c r="RVJ58" s="687"/>
      <c r="RVK58" s="687"/>
      <c r="RVL58" s="687"/>
      <c r="RVM58" s="687"/>
      <c r="RVN58" s="687"/>
      <c r="RVO58" s="687"/>
      <c r="RVP58" s="687"/>
      <c r="RVQ58" s="687"/>
      <c r="RVR58" s="687"/>
      <c r="RVS58" s="687"/>
      <c r="RVT58" s="687"/>
      <c r="RVU58" s="687"/>
      <c r="RVV58" s="687"/>
      <c r="RVW58" s="687"/>
      <c r="RVX58" s="687"/>
      <c r="RVY58" s="687"/>
      <c r="RVZ58" s="687"/>
      <c r="RWA58" s="687"/>
      <c r="RWB58" s="687"/>
      <c r="RWC58" s="687"/>
      <c r="RWD58" s="687"/>
      <c r="RWE58" s="687"/>
      <c r="RWF58" s="687"/>
      <c r="RWG58" s="687"/>
      <c r="RWH58" s="687"/>
      <c r="RWI58" s="687"/>
      <c r="RWJ58" s="687"/>
      <c r="RWK58" s="687"/>
      <c r="RWL58" s="687"/>
      <c r="RWM58" s="687"/>
      <c r="RWN58" s="687"/>
      <c r="RWO58" s="687"/>
      <c r="RWP58" s="687"/>
      <c r="RWQ58" s="687"/>
      <c r="RWR58" s="687"/>
      <c r="RWS58" s="687"/>
      <c r="RWT58" s="687"/>
      <c r="RWU58" s="687"/>
      <c r="RWV58" s="687"/>
      <c r="RWW58" s="687"/>
      <c r="RWX58" s="687"/>
      <c r="RWY58" s="687"/>
      <c r="RWZ58" s="687"/>
      <c r="RXA58" s="687"/>
      <c r="RXB58" s="687"/>
      <c r="RXC58" s="687"/>
      <c r="RXD58" s="687"/>
      <c r="RXE58" s="687"/>
      <c r="RXF58" s="687"/>
      <c r="RXG58" s="687"/>
      <c r="RXH58" s="687"/>
      <c r="RXI58" s="687"/>
      <c r="RXJ58" s="687"/>
      <c r="RXK58" s="687"/>
      <c r="RXL58" s="687"/>
      <c r="RXM58" s="687"/>
      <c r="RXN58" s="687"/>
      <c r="RXO58" s="687"/>
      <c r="RXP58" s="687"/>
      <c r="RXQ58" s="687"/>
      <c r="RXR58" s="687"/>
      <c r="RXS58" s="687"/>
      <c r="RXT58" s="687"/>
      <c r="RXU58" s="687"/>
      <c r="RXV58" s="687"/>
      <c r="RXW58" s="687"/>
      <c r="RXX58" s="687"/>
      <c r="RXY58" s="687"/>
      <c r="RXZ58" s="687"/>
      <c r="RYA58" s="687"/>
      <c r="RYB58" s="687"/>
      <c r="RYC58" s="687"/>
      <c r="RYD58" s="687"/>
      <c r="RYE58" s="687"/>
      <c r="RYF58" s="687"/>
      <c r="RYG58" s="687"/>
      <c r="RYH58" s="687"/>
      <c r="RYI58" s="687"/>
      <c r="RYJ58" s="687"/>
      <c r="RYK58" s="687"/>
      <c r="RYL58" s="687"/>
      <c r="RYM58" s="687"/>
      <c r="RYN58" s="687"/>
      <c r="RYO58" s="687"/>
      <c r="RYP58" s="687"/>
      <c r="RYQ58" s="687"/>
      <c r="RYR58" s="687"/>
      <c r="RYS58" s="687"/>
      <c r="RYT58" s="687"/>
      <c r="RYU58" s="687"/>
      <c r="RYV58" s="687"/>
      <c r="RYW58" s="687"/>
      <c r="RYX58" s="687"/>
      <c r="RYY58" s="687"/>
      <c r="RYZ58" s="687"/>
      <c r="RZA58" s="687"/>
      <c r="RZB58" s="687"/>
      <c r="RZC58" s="687"/>
      <c r="RZD58" s="687"/>
      <c r="RZE58" s="687"/>
      <c r="RZF58" s="687"/>
      <c r="RZG58" s="687"/>
      <c r="RZH58" s="687"/>
      <c r="RZI58" s="687"/>
      <c r="RZJ58" s="687"/>
      <c r="RZK58" s="687"/>
      <c r="RZL58" s="687"/>
      <c r="RZM58" s="687"/>
      <c r="RZN58" s="687"/>
      <c r="RZO58" s="687"/>
      <c r="RZP58" s="687"/>
      <c r="RZQ58" s="687"/>
      <c r="RZR58" s="687"/>
      <c r="RZS58" s="687"/>
      <c r="RZT58" s="687"/>
      <c r="RZU58" s="687"/>
      <c r="RZV58" s="687"/>
      <c r="RZW58" s="687"/>
      <c r="RZX58" s="687"/>
      <c r="RZY58" s="687"/>
      <c r="RZZ58" s="687"/>
      <c r="SAA58" s="687"/>
      <c r="SAB58" s="687"/>
      <c r="SAC58" s="687"/>
      <c r="SAD58" s="687"/>
      <c r="SAE58" s="687"/>
      <c r="SAF58" s="687"/>
      <c r="SAG58" s="687"/>
      <c r="SAH58" s="687"/>
      <c r="SAI58" s="687"/>
      <c r="SAJ58" s="687"/>
      <c r="SAK58" s="687"/>
      <c r="SAL58" s="687"/>
      <c r="SAM58" s="687"/>
      <c r="SAN58" s="687"/>
      <c r="SAO58" s="687"/>
      <c r="SAP58" s="687"/>
      <c r="SAQ58" s="687"/>
      <c r="SAR58" s="687"/>
      <c r="SAS58" s="687"/>
      <c r="SAT58" s="687"/>
      <c r="SAU58" s="687"/>
      <c r="SAV58" s="687"/>
      <c r="SAW58" s="687"/>
      <c r="SAX58" s="687"/>
      <c r="SAY58" s="687"/>
      <c r="SAZ58" s="687"/>
      <c r="SBA58" s="687"/>
      <c r="SBB58" s="687"/>
      <c r="SBC58" s="687"/>
      <c r="SBD58" s="687"/>
      <c r="SBE58" s="687"/>
      <c r="SBF58" s="687"/>
      <c r="SBG58" s="687"/>
      <c r="SBH58" s="687"/>
      <c r="SBI58" s="687"/>
      <c r="SBJ58" s="687"/>
      <c r="SBK58" s="687"/>
      <c r="SBL58" s="687"/>
      <c r="SBM58" s="687"/>
      <c r="SBN58" s="687"/>
      <c r="SBO58" s="687"/>
      <c r="SBP58" s="687"/>
      <c r="SBQ58" s="687"/>
      <c r="SBR58" s="687"/>
      <c r="SBS58" s="687"/>
      <c r="SBT58" s="687"/>
      <c r="SBU58" s="687"/>
      <c r="SBV58" s="687"/>
      <c r="SBW58" s="687"/>
      <c r="SBX58" s="687"/>
      <c r="SBY58" s="687"/>
      <c r="SBZ58" s="687"/>
      <c r="SCA58" s="687"/>
      <c r="SCB58" s="687"/>
      <c r="SCC58" s="687"/>
      <c r="SCD58" s="687"/>
      <c r="SCE58" s="687"/>
      <c r="SCF58" s="687"/>
      <c r="SCG58" s="687"/>
      <c r="SCH58" s="687"/>
      <c r="SCI58" s="687"/>
      <c r="SCJ58" s="687"/>
      <c r="SCK58" s="687"/>
      <c r="SCL58" s="687"/>
      <c r="SCM58" s="687"/>
      <c r="SCN58" s="687"/>
      <c r="SCO58" s="687"/>
      <c r="SCP58" s="687"/>
      <c r="SCQ58" s="687"/>
      <c r="SCR58" s="687"/>
      <c r="SCS58" s="687"/>
      <c r="SCT58" s="687"/>
      <c r="SCU58" s="687"/>
      <c r="SCV58" s="687"/>
      <c r="SCW58" s="687"/>
      <c r="SCX58" s="687"/>
      <c r="SCY58" s="687"/>
      <c r="SCZ58" s="687"/>
      <c r="SDA58" s="687"/>
      <c r="SDB58" s="687"/>
      <c r="SDC58" s="687"/>
      <c r="SDD58" s="687"/>
      <c r="SDE58" s="687"/>
      <c r="SDF58" s="687"/>
      <c r="SDG58" s="687"/>
      <c r="SDH58" s="687"/>
      <c r="SDI58" s="687"/>
      <c r="SDJ58" s="687"/>
      <c r="SDK58" s="687"/>
      <c r="SDL58" s="687"/>
      <c r="SDM58" s="687"/>
      <c r="SDN58" s="687"/>
      <c r="SDO58" s="687"/>
      <c r="SDP58" s="687"/>
      <c r="SDQ58" s="687"/>
      <c r="SDR58" s="687"/>
      <c r="SDS58" s="687"/>
      <c r="SDT58" s="687"/>
      <c r="SDU58" s="687"/>
      <c r="SDV58" s="687"/>
      <c r="SDW58" s="687"/>
      <c r="SDX58" s="687"/>
      <c r="SDY58" s="687"/>
      <c r="SDZ58" s="687"/>
      <c r="SEA58" s="687"/>
      <c r="SEB58" s="687"/>
      <c r="SEC58" s="687"/>
      <c r="SED58" s="687"/>
      <c r="SEE58" s="687"/>
      <c r="SEF58" s="687"/>
      <c r="SEG58" s="687"/>
      <c r="SEH58" s="687"/>
      <c r="SEI58" s="687"/>
      <c r="SEJ58" s="687"/>
      <c r="SEK58" s="687"/>
      <c r="SEL58" s="687"/>
      <c r="SEM58" s="687"/>
      <c r="SEN58" s="687"/>
      <c r="SEO58" s="687"/>
      <c r="SEP58" s="687"/>
      <c r="SEQ58" s="687"/>
      <c r="SER58" s="687"/>
      <c r="SES58" s="687"/>
      <c r="SET58" s="687"/>
      <c r="SEU58" s="687"/>
      <c r="SEV58" s="687"/>
      <c r="SEW58" s="687"/>
      <c r="SEX58" s="687"/>
      <c r="SEY58" s="687"/>
      <c r="SEZ58" s="687"/>
      <c r="SFA58" s="687"/>
      <c r="SFB58" s="687"/>
      <c r="SFC58" s="687"/>
      <c r="SFD58" s="687"/>
      <c r="SFE58" s="687"/>
      <c r="SFF58" s="687"/>
      <c r="SFG58" s="687"/>
      <c r="SFH58" s="687"/>
      <c r="SFI58" s="687"/>
      <c r="SFJ58" s="687"/>
      <c r="SFK58" s="687"/>
      <c r="SFL58" s="687"/>
      <c r="SFM58" s="687"/>
      <c r="SFN58" s="687"/>
      <c r="SFO58" s="687"/>
      <c r="SFP58" s="687"/>
      <c r="SFQ58" s="687"/>
      <c r="SFR58" s="687"/>
      <c r="SFS58" s="687"/>
      <c r="SFT58" s="687"/>
      <c r="SFU58" s="687"/>
      <c r="SFV58" s="687"/>
      <c r="SFW58" s="687"/>
      <c r="SFX58" s="687"/>
      <c r="SFY58" s="687"/>
      <c r="SFZ58" s="687"/>
      <c r="SGA58" s="687"/>
      <c r="SGB58" s="687"/>
      <c r="SGC58" s="687"/>
      <c r="SGD58" s="687"/>
      <c r="SGE58" s="687"/>
      <c r="SGF58" s="687"/>
      <c r="SGG58" s="687"/>
      <c r="SGH58" s="687"/>
      <c r="SGI58" s="687"/>
      <c r="SGJ58" s="687"/>
      <c r="SGK58" s="687"/>
      <c r="SGL58" s="687"/>
      <c r="SGM58" s="687"/>
      <c r="SGN58" s="687"/>
      <c r="SGO58" s="687"/>
      <c r="SGP58" s="687"/>
      <c r="SGQ58" s="687"/>
      <c r="SGR58" s="687"/>
      <c r="SGS58" s="687"/>
      <c r="SGT58" s="687"/>
      <c r="SGU58" s="687"/>
      <c r="SGV58" s="687"/>
      <c r="SGW58" s="687"/>
      <c r="SGX58" s="687"/>
      <c r="SGY58" s="687"/>
      <c r="SGZ58" s="687"/>
      <c r="SHA58" s="687"/>
      <c r="SHB58" s="687"/>
      <c r="SHC58" s="687"/>
      <c r="SHD58" s="687"/>
      <c r="SHE58" s="687"/>
      <c r="SHF58" s="687"/>
      <c r="SHG58" s="687"/>
      <c r="SHH58" s="687"/>
      <c r="SHI58" s="687"/>
      <c r="SHJ58" s="687"/>
      <c r="SHK58" s="687"/>
      <c r="SHL58" s="687"/>
      <c r="SHM58" s="687"/>
      <c r="SHN58" s="687"/>
      <c r="SHO58" s="687"/>
      <c r="SHP58" s="687"/>
      <c r="SHQ58" s="687"/>
      <c r="SHR58" s="687"/>
      <c r="SHS58" s="687"/>
      <c r="SHT58" s="687"/>
      <c r="SHU58" s="687"/>
      <c r="SHV58" s="687"/>
      <c r="SHW58" s="687"/>
      <c r="SHX58" s="687"/>
      <c r="SHY58" s="687"/>
      <c r="SHZ58" s="687"/>
      <c r="SIA58" s="687"/>
      <c r="SIB58" s="687"/>
      <c r="SIC58" s="687"/>
      <c r="SID58" s="687"/>
      <c r="SIE58" s="687"/>
      <c r="SIF58" s="687"/>
      <c r="SIG58" s="687"/>
      <c r="SIH58" s="687"/>
      <c r="SII58" s="687"/>
      <c r="SIJ58" s="687"/>
      <c r="SIK58" s="687"/>
      <c r="SIL58" s="687"/>
      <c r="SIM58" s="687"/>
      <c r="SIN58" s="687"/>
      <c r="SIO58" s="687"/>
      <c r="SIP58" s="687"/>
      <c r="SIQ58" s="687"/>
      <c r="SIR58" s="687"/>
      <c r="SIS58" s="687"/>
      <c r="SIT58" s="687"/>
      <c r="SIU58" s="687"/>
      <c r="SIV58" s="687"/>
      <c r="SIW58" s="687"/>
      <c r="SIX58" s="687"/>
      <c r="SIY58" s="687"/>
      <c r="SIZ58" s="687"/>
      <c r="SJA58" s="687"/>
      <c r="SJB58" s="687"/>
      <c r="SJC58" s="687"/>
      <c r="SJD58" s="687"/>
      <c r="SJE58" s="687"/>
      <c r="SJF58" s="687"/>
      <c r="SJG58" s="687"/>
      <c r="SJH58" s="687"/>
      <c r="SJI58" s="687"/>
      <c r="SJJ58" s="687"/>
      <c r="SJK58" s="687"/>
      <c r="SJL58" s="687"/>
      <c r="SJM58" s="687"/>
      <c r="SJN58" s="687"/>
      <c r="SJO58" s="687"/>
      <c r="SJP58" s="687"/>
      <c r="SJQ58" s="687"/>
      <c r="SJR58" s="687"/>
      <c r="SJS58" s="687"/>
      <c r="SJT58" s="687"/>
      <c r="SJU58" s="687"/>
      <c r="SJV58" s="687"/>
      <c r="SJW58" s="687"/>
      <c r="SJX58" s="687"/>
      <c r="SJY58" s="687"/>
      <c r="SJZ58" s="687"/>
      <c r="SKA58" s="687"/>
      <c r="SKB58" s="687"/>
      <c r="SKC58" s="687"/>
      <c r="SKD58" s="687"/>
      <c r="SKE58" s="687"/>
      <c r="SKF58" s="687"/>
      <c r="SKG58" s="687"/>
      <c r="SKH58" s="687"/>
      <c r="SKI58" s="687"/>
      <c r="SKJ58" s="687"/>
      <c r="SKK58" s="687"/>
      <c r="SKL58" s="687"/>
      <c r="SKM58" s="687"/>
      <c r="SKN58" s="687"/>
      <c r="SKO58" s="687"/>
      <c r="SKP58" s="687"/>
      <c r="SKQ58" s="687"/>
      <c r="SKR58" s="687"/>
      <c r="SKS58" s="687"/>
      <c r="SKT58" s="687"/>
      <c r="SKU58" s="687"/>
      <c r="SKV58" s="687"/>
      <c r="SKW58" s="687"/>
      <c r="SKX58" s="687"/>
      <c r="SKY58" s="687"/>
      <c r="SKZ58" s="687"/>
      <c r="SLA58" s="687"/>
      <c r="SLB58" s="687"/>
      <c r="SLC58" s="687"/>
      <c r="SLD58" s="687"/>
      <c r="SLE58" s="687"/>
      <c r="SLF58" s="687"/>
      <c r="SLG58" s="687"/>
      <c r="SLH58" s="687"/>
      <c r="SLI58" s="687"/>
      <c r="SLJ58" s="687"/>
      <c r="SLK58" s="687"/>
      <c r="SLL58" s="687"/>
      <c r="SLM58" s="687"/>
      <c r="SLN58" s="687"/>
      <c r="SLO58" s="687"/>
      <c r="SLP58" s="687"/>
      <c r="SLQ58" s="687"/>
      <c r="SLR58" s="687"/>
      <c r="SLS58" s="687"/>
      <c r="SLT58" s="687"/>
      <c r="SLU58" s="687"/>
      <c r="SLV58" s="687"/>
      <c r="SLW58" s="687"/>
      <c r="SLX58" s="687"/>
      <c r="SLY58" s="687"/>
      <c r="SLZ58" s="687"/>
      <c r="SMA58" s="687"/>
      <c r="SMB58" s="687"/>
      <c r="SMC58" s="687"/>
      <c r="SMD58" s="687"/>
      <c r="SME58" s="687"/>
      <c r="SMF58" s="687"/>
      <c r="SMG58" s="687"/>
      <c r="SMH58" s="687"/>
      <c r="SMI58" s="687"/>
      <c r="SMJ58" s="687"/>
      <c r="SMK58" s="687"/>
      <c r="SML58" s="687"/>
      <c r="SMM58" s="687"/>
      <c r="SMN58" s="687"/>
      <c r="SMO58" s="687"/>
      <c r="SMP58" s="687"/>
      <c r="SMQ58" s="687"/>
      <c r="SMR58" s="687"/>
      <c r="SMS58" s="687"/>
      <c r="SMT58" s="687"/>
      <c r="SMU58" s="687"/>
      <c r="SMV58" s="687"/>
      <c r="SMW58" s="687"/>
      <c r="SMX58" s="687"/>
      <c r="SMY58" s="687"/>
      <c r="SMZ58" s="687"/>
      <c r="SNA58" s="687"/>
      <c r="SNB58" s="687"/>
      <c r="SNC58" s="687"/>
      <c r="SND58" s="687"/>
      <c r="SNE58" s="687"/>
      <c r="SNF58" s="687"/>
      <c r="SNG58" s="687"/>
      <c r="SNH58" s="687"/>
      <c r="SNI58" s="687"/>
      <c r="SNJ58" s="687"/>
      <c r="SNK58" s="687"/>
      <c r="SNL58" s="687"/>
      <c r="SNM58" s="687"/>
      <c r="SNN58" s="687"/>
      <c r="SNO58" s="687"/>
      <c r="SNP58" s="687"/>
      <c r="SNQ58" s="687"/>
      <c r="SNR58" s="687"/>
      <c r="SNS58" s="687"/>
      <c r="SNT58" s="687"/>
      <c r="SNU58" s="687"/>
      <c r="SNV58" s="687"/>
      <c r="SNW58" s="687"/>
      <c r="SNX58" s="687"/>
      <c r="SNY58" s="687"/>
      <c r="SNZ58" s="687"/>
      <c r="SOA58" s="687"/>
      <c r="SOB58" s="687"/>
      <c r="SOC58" s="687"/>
      <c r="SOD58" s="687"/>
      <c r="SOE58" s="687"/>
      <c r="SOF58" s="687"/>
      <c r="SOG58" s="687"/>
      <c r="SOH58" s="687"/>
      <c r="SOI58" s="687"/>
      <c r="SOJ58" s="687"/>
      <c r="SOK58" s="687"/>
      <c r="SOL58" s="687"/>
      <c r="SOM58" s="687"/>
      <c r="SON58" s="687"/>
      <c r="SOO58" s="687"/>
      <c r="SOP58" s="687"/>
      <c r="SOQ58" s="687"/>
      <c r="SOR58" s="687"/>
      <c r="SOS58" s="687"/>
      <c r="SOT58" s="687"/>
      <c r="SOU58" s="687"/>
      <c r="SOV58" s="687"/>
      <c r="SOW58" s="687"/>
      <c r="SOX58" s="687"/>
      <c r="SOY58" s="687"/>
      <c r="SOZ58" s="687"/>
      <c r="SPA58" s="687"/>
      <c r="SPB58" s="687"/>
      <c r="SPC58" s="687"/>
      <c r="SPD58" s="687"/>
      <c r="SPE58" s="687"/>
      <c r="SPF58" s="687"/>
      <c r="SPG58" s="687"/>
      <c r="SPH58" s="687"/>
      <c r="SPI58" s="687"/>
      <c r="SPJ58" s="687"/>
      <c r="SPK58" s="687"/>
      <c r="SPL58" s="687"/>
      <c r="SPM58" s="687"/>
      <c r="SPN58" s="687"/>
      <c r="SPO58" s="687"/>
      <c r="SPP58" s="687"/>
      <c r="SPQ58" s="687"/>
      <c r="SPR58" s="687"/>
      <c r="SPS58" s="687"/>
      <c r="SPT58" s="687"/>
      <c r="SPU58" s="687"/>
      <c r="SPV58" s="687"/>
      <c r="SPW58" s="687"/>
      <c r="SPX58" s="687"/>
      <c r="SPY58" s="687"/>
      <c r="SPZ58" s="687"/>
      <c r="SQA58" s="687"/>
      <c r="SQB58" s="687"/>
      <c r="SQC58" s="687"/>
      <c r="SQD58" s="687"/>
      <c r="SQE58" s="687"/>
      <c r="SQF58" s="687"/>
      <c r="SQG58" s="687"/>
      <c r="SQH58" s="687"/>
      <c r="SQI58" s="687"/>
      <c r="SQJ58" s="687"/>
      <c r="SQK58" s="687"/>
      <c r="SQL58" s="687"/>
      <c r="SQM58" s="687"/>
      <c r="SQN58" s="687"/>
      <c r="SQO58" s="687"/>
      <c r="SQP58" s="687"/>
      <c r="SQQ58" s="687"/>
      <c r="SQR58" s="687"/>
      <c r="SQS58" s="687"/>
      <c r="SQT58" s="687"/>
      <c r="SQU58" s="687"/>
      <c r="SQV58" s="687"/>
      <c r="SQW58" s="687"/>
      <c r="SQX58" s="687"/>
      <c r="SQY58" s="687"/>
      <c r="SQZ58" s="687"/>
      <c r="SRA58" s="687"/>
      <c r="SRB58" s="687"/>
      <c r="SRC58" s="687"/>
      <c r="SRD58" s="687"/>
      <c r="SRE58" s="687"/>
      <c r="SRF58" s="687"/>
      <c r="SRG58" s="687"/>
      <c r="SRH58" s="687"/>
      <c r="SRI58" s="687"/>
      <c r="SRJ58" s="687"/>
      <c r="SRK58" s="687"/>
      <c r="SRL58" s="687"/>
      <c r="SRM58" s="687"/>
      <c r="SRN58" s="687"/>
      <c r="SRO58" s="687"/>
      <c r="SRP58" s="687"/>
      <c r="SRQ58" s="687"/>
      <c r="SRR58" s="687"/>
      <c r="SRS58" s="687"/>
      <c r="SRT58" s="687"/>
      <c r="SRU58" s="687"/>
      <c r="SRV58" s="687"/>
      <c r="SRW58" s="687"/>
      <c r="SRX58" s="687"/>
      <c r="SRY58" s="687"/>
      <c r="SRZ58" s="687"/>
      <c r="SSA58" s="687"/>
      <c r="SSB58" s="687"/>
      <c r="SSC58" s="687"/>
      <c r="SSD58" s="687"/>
      <c r="SSE58" s="687"/>
      <c r="SSF58" s="687"/>
      <c r="SSG58" s="687"/>
      <c r="SSH58" s="687"/>
      <c r="SSI58" s="687"/>
      <c r="SSJ58" s="687"/>
      <c r="SSK58" s="687"/>
      <c r="SSL58" s="687"/>
      <c r="SSM58" s="687"/>
      <c r="SSN58" s="687"/>
      <c r="SSO58" s="687"/>
      <c r="SSP58" s="687"/>
      <c r="SSQ58" s="687"/>
      <c r="SSR58" s="687"/>
      <c r="SSS58" s="687"/>
      <c r="SST58" s="687"/>
      <c r="SSU58" s="687"/>
      <c r="SSV58" s="687"/>
      <c r="SSW58" s="687"/>
      <c r="SSX58" s="687"/>
      <c r="SSY58" s="687"/>
      <c r="SSZ58" s="687"/>
      <c r="STA58" s="687"/>
      <c r="STB58" s="687"/>
      <c r="STC58" s="687"/>
      <c r="STD58" s="687"/>
      <c r="STE58" s="687"/>
      <c r="STF58" s="687"/>
      <c r="STG58" s="687"/>
      <c r="STH58" s="687"/>
      <c r="STI58" s="687"/>
      <c r="STJ58" s="687"/>
      <c r="STK58" s="687"/>
      <c r="STL58" s="687"/>
      <c r="STM58" s="687"/>
      <c r="STN58" s="687"/>
      <c r="STO58" s="687"/>
      <c r="STP58" s="687"/>
      <c r="STQ58" s="687"/>
      <c r="STR58" s="687"/>
      <c r="STS58" s="687"/>
      <c r="STT58" s="687"/>
      <c r="STU58" s="687"/>
      <c r="STV58" s="687"/>
      <c r="STW58" s="687"/>
      <c r="STX58" s="687"/>
      <c r="STY58" s="687"/>
      <c r="STZ58" s="687"/>
      <c r="SUA58" s="687"/>
      <c r="SUB58" s="687"/>
      <c r="SUC58" s="687"/>
      <c r="SUD58" s="687"/>
      <c r="SUE58" s="687"/>
      <c r="SUF58" s="687"/>
      <c r="SUG58" s="687"/>
      <c r="SUH58" s="687"/>
      <c r="SUI58" s="687"/>
      <c r="SUJ58" s="687"/>
      <c r="SUK58" s="687"/>
      <c r="SUL58" s="687"/>
      <c r="SUM58" s="687"/>
      <c r="SUN58" s="687"/>
      <c r="SUO58" s="687"/>
      <c r="SUP58" s="687"/>
      <c r="SUQ58" s="687"/>
      <c r="SUR58" s="687"/>
      <c r="SUS58" s="687"/>
      <c r="SUT58" s="687"/>
      <c r="SUU58" s="687"/>
      <c r="SUV58" s="687"/>
      <c r="SUW58" s="687"/>
      <c r="SUX58" s="687"/>
      <c r="SUY58" s="687"/>
      <c r="SUZ58" s="687"/>
      <c r="SVA58" s="687"/>
      <c r="SVB58" s="687"/>
      <c r="SVC58" s="687"/>
      <c r="SVD58" s="687"/>
      <c r="SVE58" s="687"/>
      <c r="SVF58" s="687"/>
      <c r="SVG58" s="687"/>
      <c r="SVH58" s="687"/>
      <c r="SVI58" s="687"/>
      <c r="SVJ58" s="687"/>
      <c r="SVK58" s="687"/>
      <c r="SVL58" s="687"/>
      <c r="SVM58" s="687"/>
      <c r="SVN58" s="687"/>
      <c r="SVO58" s="687"/>
      <c r="SVP58" s="687"/>
      <c r="SVQ58" s="687"/>
      <c r="SVR58" s="687"/>
      <c r="SVS58" s="687"/>
      <c r="SVT58" s="687"/>
      <c r="SVU58" s="687"/>
      <c r="SVV58" s="687"/>
      <c r="SVW58" s="687"/>
      <c r="SVX58" s="687"/>
      <c r="SVY58" s="687"/>
      <c r="SVZ58" s="687"/>
      <c r="SWA58" s="687"/>
      <c r="SWB58" s="687"/>
      <c r="SWC58" s="687"/>
      <c r="SWD58" s="687"/>
      <c r="SWE58" s="687"/>
      <c r="SWF58" s="687"/>
      <c r="SWG58" s="687"/>
      <c r="SWH58" s="687"/>
      <c r="SWI58" s="687"/>
      <c r="SWJ58" s="687"/>
      <c r="SWK58" s="687"/>
      <c r="SWL58" s="687"/>
      <c r="SWM58" s="687"/>
      <c r="SWN58" s="687"/>
      <c r="SWO58" s="687"/>
      <c r="SWP58" s="687"/>
      <c r="SWQ58" s="687"/>
      <c r="SWR58" s="687"/>
      <c r="SWS58" s="687"/>
      <c r="SWT58" s="687"/>
      <c r="SWU58" s="687"/>
      <c r="SWV58" s="687"/>
      <c r="SWW58" s="687"/>
      <c r="SWX58" s="687"/>
      <c r="SWY58" s="687"/>
      <c r="SWZ58" s="687"/>
      <c r="SXA58" s="687"/>
      <c r="SXB58" s="687"/>
      <c r="SXC58" s="687"/>
      <c r="SXD58" s="687"/>
      <c r="SXE58" s="687"/>
      <c r="SXF58" s="687"/>
      <c r="SXG58" s="687"/>
      <c r="SXH58" s="687"/>
      <c r="SXI58" s="687"/>
      <c r="SXJ58" s="687"/>
      <c r="SXK58" s="687"/>
      <c r="SXL58" s="687"/>
      <c r="SXM58" s="687"/>
      <c r="SXN58" s="687"/>
      <c r="SXO58" s="687"/>
      <c r="SXP58" s="687"/>
      <c r="SXQ58" s="687"/>
      <c r="SXR58" s="687"/>
      <c r="SXS58" s="687"/>
      <c r="SXT58" s="687"/>
      <c r="SXU58" s="687"/>
      <c r="SXV58" s="687"/>
      <c r="SXW58" s="687"/>
      <c r="SXX58" s="687"/>
      <c r="SXY58" s="687"/>
      <c r="SXZ58" s="687"/>
      <c r="SYA58" s="687"/>
      <c r="SYB58" s="687"/>
      <c r="SYC58" s="687"/>
      <c r="SYD58" s="687"/>
      <c r="SYE58" s="687"/>
      <c r="SYF58" s="687"/>
      <c r="SYG58" s="687"/>
      <c r="SYH58" s="687"/>
      <c r="SYI58" s="687"/>
      <c r="SYJ58" s="687"/>
      <c r="SYK58" s="687"/>
      <c r="SYL58" s="687"/>
      <c r="SYM58" s="687"/>
      <c r="SYN58" s="687"/>
      <c r="SYO58" s="687"/>
      <c r="SYP58" s="687"/>
      <c r="SYQ58" s="687"/>
      <c r="SYR58" s="687"/>
      <c r="SYS58" s="687"/>
      <c r="SYT58" s="687"/>
      <c r="SYU58" s="687"/>
      <c r="SYV58" s="687"/>
      <c r="SYW58" s="687"/>
      <c r="SYX58" s="687"/>
      <c r="SYY58" s="687"/>
      <c r="SYZ58" s="687"/>
      <c r="SZA58" s="687"/>
      <c r="SZB58" s="687"/>
      <c r="SZC58" s="687"/>
      <c r="SZD58" s="687"/>
      <c r="SZE58" s="687"/>
      <c r="SZF58" s="687"/>
      <c r="SZG58" s="687"/>
      <c r="SZH58" s="687"/>
      <c r="SZI58" s="687"/>
      <c r="SZJ58" s="687"/>
      <c r="SZK58" s="687"/>
      <c r="SZL58" s="687"/>
      <c r="SZM58" s="687"/>
      <c r="SZN58" s="687"/>
      <c r="SZO58" s="687"/>
      <c r="SZP58" s="687"/>
      <c r="SZQ58" s="687"/>
      <c r="SZR58" s="687"/>
      <c r="SZS58" s="687"/>
      <c r="SZT58" s="687"/>
      <c r="SZU58" s="687"/>
      <c r="SZV58" s="687"/>
      <c r="SZW58" s="687"/>
      <c r="SZX58" s="687"/>
      <c r="SZY58" s="687"/>
      <c r="SZZ58" s="687"/>
      <c r="TAA58" s="687"/>
      <c r="TAB58" s="687"/>
      <c r="TAC58" s="687"/>
      <c r="TAD58" s="687"/>
      <c r="TAE58" s="687"/>
      <c r="TAF58" s="687"/>
      <c r="TAG58" s="687"/>
      <c r="TAH58" s="687"/>
      <c r="TAI58" s="687"/>
      <c r="TAJ58" s="687"/>
      <c r="TAK58" s="687"/>
      <c r="TAL58" s="687"/>
      <c r="TAM58" s="687"/>
      <c r="TAN58" s="687"/>
      <c r="TAO58" s="687"/>
      <c r="TAP58" s="687"/>
      <c r="TAQ58" s="687"/>
      <c r="TAR58" s="687"/>
      <c r="TAS58" s="687"/>
      <c r="TAT58" s="687"/>
      <c r="TAU58" s="687"/>
      <c r="TAV58" s="687"/>
      <c r="TAW58" s="687"/>
      <c r="TAX58" s="687"/>
      <c r="TAY58" s="687"/>
      <c r="TAZ58" s="687"/>
      <c r="TBA58" s="687"/>
      <c r="TBB58" s="687"/>
      <c r="TBC58" s="687"/>
      <c r="TBD58" s="687"/>
      <c r="TBE58" s="687"/>
      <c r="TBF58" s="687"/>
      <c r="TBG58" s="687"/>
      <c r="TBH58" s="687"/>
      <c r="TBI58" s="687"/>
      <c r="TBJ58" s="687"/>
      <c r="TBK58" s="687"/>
      <c r="TBL58" s="687"/>
      <c r="TBM58" s="687"/>
      <c r="TBN58" s="687"/>
      <c r="TBO58" s="687"/>
      <c r="TBP58" s="687"/>
      <c r="TBQ58" s="687"/>
      <c r="TBR58" s="687"/>
      <c r="TBS58" s="687"/>
      <c r="TBT58" s="687"/>
      <c r="TBU58" s="687"/>
      <c r="TBV58" s="687"/>
      <c r="TBW58" s="687"/>
      <c r="TBX58" s="687"/>
      <c r="TBY58" s="687"/>
      <c r="TBZ58" s="687"/>
      <c r="TCA58" s="687"/>
      <c r="TCB58" s="687"/>
      <c r="TCC58" s="687"/>
      <c r="TCD58" s="687"/>
      <c r="TCE58" s="687"/>
      <c r="TCF58" s="687"/>
      <c r="TCG58" s="687"/>
      <c r="TCH58" s="687"/>
      <c r="TCI58" s="687"/>
      <c r="TCJ58" s="687"/>
      <c r="TCK58" s="687"/>
      <c r="TCL58" s="687"/>
      <c r="TCM58" s="687"/>
      <c r="TCN58" s="687"/>
      <c r="TCO58" s="687"/>
      <c r="TCP58" s="687"/>
      <c r="TCQ58" s="687"/>
      <c r="TCR58" s="687"/>
      <c r="TCS58" s="687"/>
      <c r="TCT58" s="687"/>
      <c r="TCU58" s="687"/>
      <c r="TCV58" s="687"/>
      <c r="TCW58" s="687"/>
      <c r="TCX58" s="687"/>
      <c r="TCY58" s="687"/>
      <c r="TCZ58" s="687"/>
      <c r="TDA58" s="687"/>
      <c r="TDB58" s="687"/>
      <c r="TDC58" s="687"/>
      <c r="TDD58" s="687"/>
      <c r="TDE58" s="687"/>
      <c r="TDF58" s="687"/>
      <c r="TDG58" s="687"/>
      <c r="TDH58" s="687"/>
      <c r="TDI58" s="687"/>
      <c r="TDJ58" s="687"/>
      <c r="TDK58" s="687"/>
      <c r="TDL58" s="687"/>
      <c r="TDM58" s="687"/>
      <c r="TDN58" s="687"/>
      <c r="TDO58" s="687"/>
      <c r="TDP58" s="687"/>
      <c r="TDQ58" s="687"/>
      <c r="TDR58" s="687"/>
      <c r="TDS58" s="687"/>
      <c r="TDT58" s="687"/>
      <c r="TDU58" s="687"/>
      <c r="TDV58" s="687"/>
      <c r="TDW58" s="687"/>
      <c r="TDX58" s="687"/>
      <c r="TDY58" s="687"/>
      <c r="TDZ58" s="687"/>
      <c r="TEA58" s="687"/>
      <c r="TEB58" s="687"/>
      <c r="TEC58" s="687"/>
      <c r="TED58" s="687"/>
      <c r="TEE58" s="687"/>
      <c r="TEF58" s="687"/>
      <c r="TEG58" s="687"/>
      <c r="TEH58" s="687"/>
      <c r="TEI58" s="687"/>
      <c r="TEJ58" s="687"/>
      <c r="TEK58" s="687"/>
      <c r="TEL58" s="687"/>
      <c r="TEM58" s="687"/>
      <c r="TEN58" s="687"/>
      <c r="TEO58" s="687"/>
      <c r="TEP58" s="687"/>
      <c r="TEQ58" s="687"/>
      <c r="TER58" s="687"/>
      <c r="TES58" s="687"/>
      <c r="TET58" s="687"/>
      <c r="TEU58" s="687"/>
      <c r="TEV58" s="687"/>
      <c r="TEW58" s="687"/>
      <c r="TEX58" s="687"/>
      <c r="TEY58" s="687"/>
      <c r="TEZ58" s="687"/>
      <c r="TFA58" s="687"/>
      <c r="TFB58" s="687"/>
      <c r="TFC58" s="687"/>
      <c r="TFD58" s="687"/>
      <c r="TFE58" s="687"/>
      <c r="TFF58" s="687"/>
      <c r="TFG58" s="687"/>
      <c r="TFH58" s="687"/>
      <c r="TFI58" s="687"/>
      <c r="TFJ58" s="687"/>
      <c r="TFK58" s="687"/>
      <c r="TFL58" s="687"/>
      <c r="TFM58" s="687"/>
      <c r="TFN58" s="687"/>
      <c r="TFO58" s="687"/>
      <c r="TFP58" s="687"/>
      <c r="TFQ58" s="687"/>
      <c r="TFR58" s="687"/>
      <c r="TFS58" s="687"/>
      <c r="TFT58" s="687"/>
      <c r="TFU58" s="687"/>
      <c r="TFV58" s="687"/>
      <c r="TFW58" s="687"/>
      <c r="TFX58" s="687"/>
      <c r="TFY58" s="687"/>
      <c r="TFZ58" s="687"/>
      <c r="TGA58" s="687"/>
      <c r="TGB58" s="687"/>
      <c r="TGC58" s="687"/>
      <c r="TGD58" s="687"/>
      <c r="TGE58" s="687"/>
      <c r="TGF58" s="687"/>
      <c r="TGG58" s="687"/>
      <c r="TGH58" s="687"/>
      <c r="TGI58" s="687"/>
      <c r="TGJ58" s="687"/>
      <c r="TGK58" s="687"/>
      <c r="TGL58" s="687"/>
      <c r="TGM58" s="687"/>
      <c r="TGN58" s="687"/>
      <c r="TGO58" s="687"/>
      <c r="TGP58" s="687"/>
      <c r="TGQ58" s="687"/>
      <c r="TGR58" s="687"/>
      <c r="TGS58" s="687"/>
      <c r="TGT58" s="687"/>
      <c r="TGU58" s="687"/>
      <c r="TGV58" s="687"/>
      <c r="TGW58" s="687"/>
      <c r="TGX58" s="687"/>
      <c r="TGY58" s="687"/>
      <c r="TGZ58" s="687"/>
      <c r="THA58" s="687"/>
      <c r="THB58" s="687"/>
      <c r="THC58" s="687"/>
      <c r="THD58" s="687"/>
      <c r="THE58" s="687"/>
      <c r="THF58" s="687"/>
      <c r="THG58" s="687"/>
      <c r="THH58" s="687"/>
      <c r="THI58" s="687"/>
      <c r="THJ58" s="687"/>
      <c r="THK58" s="687"/>
      <c r="THL58" s="687"/>
      <c r="THM58" s="687"/>
      <c r="THN58" s="687"/>
      <c r="THO58" s="687"/>
      <c r="THP58" s="687"/>
      <c r="THQ58" s="687"/>
      <c r="THR58" s="687"/>
      <c r="THS58" s="687"/>
      <c r="THT58" s="687"/>
      <c r="THU58" s="687"/>
      <c r="THV58" s="687"/>
      <c r="THW58" s="687"/>
      <c r="THX58" s="687"/>
      <c r="THY58" s="687"/>
      <c r="THZ58" s="687"/>
      <c r="TIA58" s="687"/>
      <c r="TIB58" s="687"/>
      <c r="TIC58" s="687"/>
      <c r="TID58" s="687"/>
      <c r="TIE58" s="687"/>
      <c r="TIF58" s="687"/>
      <c r="TIG58" s="687"/>
      <c r="TIH58" s="687"/>
      <c r="TII58" s="687"/>
      <c r="TIJ58" s="687"/>
      <c r="TIK58" s="687"/>
      <c r="TIL58" s="687"/>
      <c r="TIM58" s="687"/>
      <c r="TIN58" s="687"/>
      <c r="TIO58" s="687"/>
      <c r="TIP58" s="687"/>
      <c r="TIQ58" s="687"/>
      <c r="TIR58" s="687"/>
      <c r="TIS58" s="687"/>
      <c r="TIT58" s="687"/>
      <c r="TIU58" s="687"/>
      <c r="TIV58" s="687"/>
      <c r="TIW58" s="687"/>
      <c r="TIX58" s="687"/>
      <c r="TIY58" s="687"/>
      <c r="TIZ58" s="687"/>
      <c r="TJA58" s="687"/>
      <c r="TJB58" s="687"/>
      <c r="TJC58" s="687"/>
      <c r="TJD58" s="687"/>
      <c r="TJE58" s="687"/>
      <c r="TJF58" s="687"/>
      <c r="TJG58" s="687"/>
      <c r="TJH58" s="687"/>
      <c r="TJI58" s="687"/>
      <c r="TJJ58" s="687"/>
      <c r="TJK58" s="687"/>
      <c r="TJL58" s="687"/>
      <c r="TJM58" s="687"/>
      <c r="TJN58" s="687"/>
      <c r="TJO58" s="687"/>
      <c r="TJP58" s="687"/>
      <c r="TJQ58" s="687"/>
      <c r="TJR58" s="687"/>
      <c r="TJS58" s="687"/>
      <c r="TJT58" s="687"/>
      <c r="TJU58" s="687"/>
      <c r="TJV58" s="687"/>
      <c r="TJW58" s="687"/>
      <c r="TJX58" s="687"/>
      <c r="TJY58" s="687"/>
      <c r="TJZ58" s="687"/>
      <c r="TKA58" s="687"/>
      <c r="TKB58" s="687"/>
      <c r="TKC58" s="687"/>
      <c r="TKD58" s="687"/>
      <c r="TKE58" s="687"/>
      <c r="TKF58" s="687"/>
      <c r="TKG58" s="687"/>
      <c r="TKH58" s="687"/>
      <c r="TKI58" s="687"/>
      <c r="TKJ58" s="687"/>
      <c r="TKK58" s="687"/>
      <c r="TKL58" s="687"/>
      <c r="TKM58" s="687"/>
      <c r="TKN58" s="687"/>
      <c r="TKO58" s="687"/>
      <c r="TKP58" s="687"/>
      <c r="TKQ58" s="687"/>
      <c r="TKR58" s="687"/>
      <c r="TKS58" s="687"/>
      <c r="TKT58" s="687"/>
      <c r="TKU58" s="687"/>
      <c r="TKV58" s="687"/>
      <c r="TKW58" s="687"/>
      <c r="TKX58" s="687"/>
      <c r="TKY58" s="687"/>
      <c r="TKZ58" s="687"/>
      <c r="TLA58" s="687"/>
      <c r="TLB58" s="687"/>
      <c r="TLC58" s="687"/>
      <c r="TLD58" s="687"/>
      <c r="TLE58" s="687"/>
      <c r="TLF58" s="687"/>
      <c r="TLG58" s="687"/>
      <c r="TLH58" s="687"/>
      <c r="TLI58" s="687"/>
      <c r="TLJ58" s="687"/>
      <c r="TLK58" s="687"/>
      <c r="TLL58" s="687"/>
      <c r="TLM58" s="687"/>
      <c r="TLN58" s="687"/>
      <c r="TLO58" s="687"/>
      <c r="TLP58" s="687"/>
      <c r="TLQ58" s="687"/>
      <c r="TLR58" s="687"/>
      <c r="TLS58" s="687"/>
      <c r="TLT58" s="687"/>
      <c r="TLU58" s="687"/>
      <c r="TLV58" s="687"/>
      <c r="TLW58" s="687"/>
      <c r="TLX58" s="687"/>
      <c r="TLY58" s="687"/>
      <c r="TLZ58" s="687"/>
      <c r="TMA58" s="687"/>
      <c r="TMB58" s="687"/>
      <c r="TMC58" s="687"/>
      <c r="TMD58" s="687"/>
      <c r="TME58" s="687"/>
      <c r="TMF58" s="687"/>
      <c r="TMG58" s="687"/>
      <c r="TMH58" s="687"/>
      <c r="TMI58" s="687"/>
      <c r="TMJ58" s="687"/>
      <c r="TMK58" s="687"/>
      <c r="TML58" s="687"/>
      <c r="TMM58" s="687"/>
      <c r="TMN58" s="687"/>
      <c r="TMO58" s="687"/>
      <c r="TMP58" s="687"/>
      <c r="TMQ58" s="687"/>
      <c r="TMR58" s="687"/>
      <c r="TMS58" s="687"/>
      <c r="TMT58" s="687"/>
      <c r="TMU58" s="687"/>
      <c r="TMV58" s="687"/>
      <c r="TMW58" s="687"/>
      <c r="TMX58" s="687"/>
      <c r="TMY58" s="687"/>
      <c r="TMZ58" s="687"/>
      <c r="TNA58" s="687"/>
      <c r="TNB58" s="687"/>
      <c r="TNC58" s="687"/>
      <c r="TND58" s="687"/>
      <c r="TNE58" s="687"/>
      <c r="TNF58" s="687"/>
      <c r="TNG58" s="687"/>
      <c r="TNH58" s="687"/>
      <c r="TNI58" s="687"/>
      <c r="TNJ58" s="687"/>
      <c r="TNK58" s="687"/>
      <c r="TNL58" s="687"/>
      <c r="TNM58" s="687"/>
      <c r="TNN58" s="687"/>
      <c r="TNO58" s="687"/>
      <c r="TNP58" s="687"/>
      <c r="TNQ58" s="687"/>
      <c r="TNR58" s="687"/>
      <c r="TNS58" s="687"/>
      <c r="TNT58" s="687"/>
      <c r="TNU58" s="687"/>
      <c r="TNV58" s="687"/>
      <c r="TNW58" s="687"/>
      <c r="TNX58" s="687"/>
      <c r="TNY58" s="687"/>
      <c r="TNZ58" s="687"/>
      <c r="TOA58" s="687"/>
      <c r="TOB58" s="687"/>
      <c r="TOC58" s="687"/>
      <c r="TOD58" s="687"/>
      <c r="TOE58" s="687"/>
      <c r="TOF58" s="687"/>
      <c r="TOG58" s="687"/>
      <c r="TOH58" s="687"/>
      <c r="TOI58" s="687"/>
      <c r="TOJ58" s="687"/>
      <c r="TOK58" s="687"/>
      <c r="TOL58" s="687"/>
      <c r="TOM58" s="687"/>
      <c r="TON58" s="687"/>
      <c r="TOO58" s="687"/>
      <c r="TOP58" s="687"/>
      <c r="TOQ58" s="687"/>
      <c r="TOR58" s="687"/>
      <c r="TOS58" s="687"/>
      <c r="TOT58" s="687"/>
      <c r="TOU58" s="687"/>
      <c r="TOV58" s="687"/>
      <c r="TOW58" s="687"/>
      <c r="TOX58" s="687"/>
      <c r="TOY58" s="687"/>
      <c r="TOZ58" s="687"/>
      <c r="TPA58" s="687"/>
      <c r="TPB58" s="687"/>
      <c r="TPC58" s="687"/>
      <c r="TPD58" s="687"/>
      <c r="TPE58" s="687"/>
      <c r="TPF58" s="687"/>
      <c r="TPG58" s="687"/>
      <c r="TPH58" s="687"/>
      <c r="TPI58" s="687"/>
      <c r="TPJ58" s="687"/>
      <c r="TPK58" s="687"/>
      <c r="TPL58" s="687"/>
      <c r="TPM58" s="687"/>
      <c r="TPN58" s="687"/>
      <c r="TPO58" s="687"/>
      <c r="TPP58" s="687"/>
      <c r="TPQ58" s="687"/>
      <c r="TPR58" s="687"/>
      <c r="TPS58" s="687"/>
      <c r="TPT58" s="687"/>
      <c r="TPU58" s="687"/>
      <c r="TPV58" s="687"/>
      <c r="TPW58" s="687"/>
      <c r="TPX58" s="687"/>
      <c r="TPY58" s="687"/>
      <c r="TPZ58" s="687"/>
      <c r="TQA58" s="687"/>
      <c r="TQB58" s="687"/>
      <c r="TQC58" s="687"/>
      <c r="TQD58" s="687"/>
      <c r="TQE58" s="687"/>
      <c r="TQF58" s="687"/>
      <c r="TQG58" s="687"/>
      <c r="TQH58" s="687"/>
      <c r="TQI58" s="687"/>
      <c r="TQJ58" s="687"/>
      <c r="TQK58" s="687"/>
      <c r="TQL58" s="687"/>
      <c r="TQM58" s="687"/>
      <c r="TQN58" s="687"/>
      <c r="TQO58" s="687"/>
      <c r="TQP58" s="687"/>
      <c r="TQQ58" s="687"/>
      <c r="TQR58" s="687"/>
      <c r="TQS58" s="687"/>
      <c r="TQT58" s="687"/>
      <c r="TQU58" s="687"/>
      <c r="TQV58" s="687"/>
      <c r="TQW58" s="687"/>
      <c r="TQX58" s="687"/>
      <c r="TQY58" s="687"/>
      <c r="TQZ58" s="687"/>
      <c r="TRA58" s="687"/>
      <c r="TRB58" s="687"/>
      <c r="TRC58" s="687"/>
      <c r="TRD58" s="687"/>
      <c r="TRE58" s="687"/>
      <c r="TRF58" s="687"/>
      <c r="TRG58" s="687"/>
      <c r="TRH58" s="687"/>
      <c r="TRI58" s="687"/>
      <c r="TRJ58" s="687"/>
      <c r="TRK58" s="687"/>
      <c r="TRL58" s="687"/>
      <c r="TRM58" s="687"/>
      <c r="TRN58" s="687"/>
      <c r="TRO58" s="687"/>
      <c r="TRP58" s="687"/>
      <c r="TRQ58" s="687"/>
      <c r="TRR58" s="687"/>
      <c r="TRS58" s="687"/>
      <c r="TRT58" s="687"/>
      <c r="TRU58" s="687"/>
      <c r="TRV58" s="687"/>
      <c r="TRW58" s="687"/>
      <c r="TRX58" s="687"/>
      <c r="TRY58" s="687"/>
      <c r="TRZ58" s="687"/>
      <c r="TSA58" s="687"/>
      <c r="TSB58" s="687"/>
      <c r="TSC58" s="687"/>
      <c r="TSD58" s="687"/>
      <c r="TSE58" s="687"/>
      <c r="TSF58" s="687"/>
      <c r="TSG58" s="687"/>
      <c r="TSH58" s="687"/>
      <c r="TSI58" s="687"/>
      <c r="TSJ58" s="687"/>
      <c r="TSK58" s="687"/>
      <c r="TSL58" s="687"/>
      <c r="TSM58" s="687"/>
      <c r="TSN58" s="687"/>
      <c r="TSO58" s="687"/>
      <c r="TSP58" s="687"/>
      <c r="TSQ58" s="687"/>
      <c r="TSR58" s="687"/>
      <c r="TSS58" s="687"/>
      <c r="TST58" s="687"/>
      <c r="TSU58" s="687"/>
      <c r="TSV58" s="687"/>
      <c r="TSW58" s="687"/>
      <c r="TSX58" s="687"/>
      <c r="TSY58" s="687"/>
      <c r="TSZ58" s="687"/>
      <c r="TTA58" s="687"/>
      <c r="TTB58" s="687"/>
      <c r="TTC58" s="687"/>
      <c r="TTD58" s="687"/>
      <c r="TTE58" s="687"/>
      <c r="TTF58" s="687"/>
      <c r="TTG58" s="687"/>
      <c r="TTH58" s="687"/>
      <c r="TTI58" s="687"/>
      <c r="TTJ58" s="687"/>
      <c r="TTK58" s="687"/>
      <c r="TTL58" s="687"/>
      <c r="TTM58" s="687"/>
      <c r="TTN58" s="687"/>
      <c r="TTO58" s="687"/>
      <c r="TTP58" s="687"/>
      <c r="TTQ58" s="687"/>
      <c r="TTR58" s="687"/>
      <c r="TTS58" s="687"/>
      <c r="TTT58" s="687"/>
      <c r="TTU58" s="687"/>
      <c r="TTV58" s="687"/>
      <c r="TTW58" s="687"/>
      <c r="TTX58" s="687"/>
      <c r="TTY58" s="687"/>
      <c r="TTZ58" s="687"/>
      <c r="TUA58" s="687"/>
      <c r="TUB58" s="687"/>
      <c r="TUC58" s="687"/>
      <c r="TUD58" s="687"/>
      <c r="TUE58" s="687"/>
      <c r="TUF58" s="687"/>
      <c r="TUG58" s="687"/>
      <c r="TUH58" s="687"/>
      <c r="TUI58" s="687"/>
      <c r="TUJ58" s="687"/>
      <c r="TUK58" s="687"/>
      <c r="TUL58" s="687"/>
      <c r="TUM58" s="687"/>
      <c r="TUN58" s="687"/>
      <c r="TUO58" s="687"/>
      <c r="TUP58" s="687"/>
      <c r="TUQ58" s="687"/>
      <c r="TUR58" s="687"/>
      <c r="TUS58" s="687"/>
      <c r="TUT58" s="687"/>
      <c r="TUU58" s="687"/>
      <c r="TUV58" s="687"/>
      <c r="TUW58" s="687"/>
      <c r="TUX58" s="687"/>
      <c r="TUY58" s="687"/>
      <c r="TUZ58" s="687"/>
      <c r="TVA58" s="687"/>
      <c r="TVB58" s="687"/>
      <c r="TVC58" s="687"/>
      <c r="TVD58" s="687"/>
      <c r="TVE58" s="687"/>
      <c r="TVF58" s="687"/>
      <c r="TVG58" s="687"/>
      <c r="TVH58" s="687"/>
      <c r="TVI58" s="687"/>
      <c r="TVJ58" s="687"/>
      <c r="TVK58" s="687"/>
      <c r="TVL58" s="687"/>
      <c r="TVM58" s="687"/>
      <c r="TVN58" s="687"/>
      <c r="TVO58" s="687"/>
      <c r="TVP58" s="687"/>
      <c r="TVQ58" s="687"/>
      <c r="TVR58" s="687"/>
      <c r="TVS58" s="687"/>
      <c r="TVT58" s="687"/>
      <c r="TVU58" s="687"/>
      <c r="TVV58" s="687"/>
      <c r="TVW58" s="687"/>
      <c r="TVX58" s="687"/>
      <c r="TVY58" s="687"/>
      <c r="TVZ58" s="687"/>
      <c r="TWA58" s="687"/>
      <c r="TWB58" s="687"/>
      <c r="TWC58" s="687"/>
      <c r="TWD58" s="687"/>
      <c r="TWE58" s="687"/>
      <c r="TWF58" s="687"/>
      <c r="TWG58" s="687"/>
      <c r="TWH58" s="687"/>
      <c r="TWI58" s="687"/>
      <c r="TWJ58" s="687"/>
      <c r="TWK58" s="687"/>
      <c r="TWL58" s="687"/>
      <c r="TWM58" s="687"/>
      <c r="TWN58" s="687"/>
      <c r="TWO58" s="687"/>
      <c r="TWP58" s="687"/>
      <c r="TWQ58" s="687"/>
      <c r="TWR58" s="687"/>
      <c r="TWS58" s="687"/>
      <c r="TWT58" s="687"/>
      <c r="TWU58" s="687"/>
      <c r="TWV58" s="687"/>
      <c r="TWW58" s="687"/>
      <c r="TWX58" s="687"/>
      <c r="TWY58" s="687"/>
      <c r="TWZ58" s="687"/>
      <c r="TXA58" s="687"/>
      <c r="TXB58" s="687"/>
      <c r="TXC58" s="687"/>
      <c r="TXD58" s="687"/>
      <c r="TXE58" s="687"/>
      <c r="TXF58" s="687"/>
      <c r="TXG58" s="687"/>
      <c r="TXH58" s="687"/>
      <c r="TXI58" s="687"/>
      <c r="TXJ58" s="687"/>
      <c r="TXK58" s="687"/>
      <c r="TXL58" s="687"/>
      <c r="TXM58" s="687"/>
      <c r="TXN58" s="687"/>
      <c r="TXO58" s="687"/>
      <c r="TXP58" s="687"/>
      <c r="TXQ58" s="687"/>
      <c r="TXR58" s="687"/>
      <c r="TXS58" s="687"/>
      <c r="TXT58" s="687"/>
      <c r="TXU58" s="687"/>
      <c r="TXV58" s="687"/>
      <c r="TXW58" s="687"/>
      <c r="TXX58" s="687"/>
      <c r="TXY58" s="687"/>
      <c r="TXZ58" s="687"/>
      <c r="TYA58" s="687"/>
      <c r="TYB58" s="687"/>
      <c r="TYC58" s="687"/>
      <c r="TYD58" s="687"/>
      <c r="TYE58" s="687"/>
      <c r="TYF58" s="687"/>
      <c r="TYG58" s="687"/>
      <c r="TYH58" s="687"/>
      <c r="TYI58" s="687"/>
      <c r="TYJ58" s="687"/>
      <c r="TYK58" s="687"/>
      <c r="TYL58" s="687"/>
      <c r="TYM58" s="687"/>
      <c r="TYN58" s="687"/>
      <c r="TYO58" s="687"/>
      <c r="TYP58" s="687"/>
      <c r="TYQ58" s="687"/>
      <c r="TYR58" s="687"/>
      <c r="TYS58" s="687"/>
      <c r="TYT58" s="687"/>
      <c r="TYU58" s="687"/>
      <c r="TYV58" s="687"/>
      <c r="TYW58" s="687"/>
      <c r="TYX58" s="687"/>
      <c r="TYY58" s="687"/>
      <c r="TYZ58" s="687"/>
      <c r="TZA58" s="687"/>
      <c r="TZB58" s="687"/>
      <c r="TZC58" s="687"/>
      <c r="TZD58" s="687"/>
      <c r="TZE58" s="687"/>
      <c r="TZF58" s="687"/>
      <c r="TZG58" s="687"/>
      <c r="TZH58" s="687"/>
      <c r="TZI58" s="687"/>
      <c r="TZJ58" s="687"/>
      <c r="TZK58" s="687"/>
      <c r="TZL58" s="687"/>
      <c r="TZM58" s="687"/>
      <c r="TZN58" s="687"/>
      <c r="TZO58" s="687"/>
      <c r="TZP58" s="687"/>
      <c r="TZQ58" s="687"/>
      <c r="TZR58" s="687"/>
      <c r="TZS58" s="687"/>
      <c r="TZT58" s="687"/>
      <c r="TZU58" s="687"/>
      <c r="TZV58" s="687"/>
      <c r="TZW58" s="687"/>
      <c r="TZX58" s="687"/>
      <c r="TZY58" s="687"/>
      <c r="TZZ58" s="687"/>
      <c r="UAA58" s="687"/>
      <c r="UAB58" s="687"/>
      <c r="UAC58" s="687"/>
      <c r="UAD58" s="687"/>
      <c r="UAE58" s="687"/>
      <c r="UAF58" s="687"/>
      <c r="UAG58" s="687"/>
      <c r="UAH58" s="687"/>
      <c r="UAI58" s="687"/>
      <c r="UAJ58" s="687"/>
      <c r="UAK58" s="687"/>
      <c r="UAL58" s="687"/>
      <c r="UAM58" s="687"/>
      <c r="UAN58" s="687"/>
      <c r="UAO58" s="687"/>
      <c r="UAP58" s="687"/>
      <c r="UAQ58" s="687"/>
      <c r="UAR58" s="687"/>
      <c r="UAS58" s="687"/>
      <c r="UAT58" s="687"/>
      <c r="UAU58" s="687"/>
      <c r="UAV58" s="687"/>
      <c r="UAW58" s="687"/>
      <c r="UAX58" s="687"/>
      <c r="UAY58" s="687"/>
      <c r="UAZ58" s="687"/>
      <c r="UBA58" s="687"/>
      <c r="UBB58" s="687"/>
      <c r="UBC58" s="687"/>
      <c r="UBD58" s="687"/>
      <c r="UBE58" s="687"/>
      <c r="UBF58" s="687"/>
      <c r="UBG58" s="687"/>
      <c r="UBH58" s="687"/>
      <c r="UBI58" s="687"/>
      <c r="UBJ58" s="687"/>
      <c r="UBK58" s="687"/>
      <c r="UBL58" s="687"/>
      <c r="UBM58" s="687"/>
      <c r="UBN58" s="687"/>
      <c r="UBO58" s="687"/>
      <c r="UBP58" s="687"/>
      <c r="UBQ58" s="687"/>
      <c r="UBR58" s="687"/>
      <c r="UBS58" s="687"/>
      <c r="UBT58" s="687"/>
      <c r="UBU58" s="687"/>
      <c r="UBV58" s="687"/>
      <c r="UBW58" s="687"/>
      <c r="UBX58" s="687"/>
      <c r="UBY58" s="687"/>
      <c r="UBZ58" s="687"/>
      <c r="UCA58" s="687"/>
      <c r="UCB58" s="687"/>
      <c r="UCC58" s="687"/>
      <c r="UCD58" s="687"/>
      <c r="UCE58" s="687"/>
      <c r="UCF58" s="687"/>
      <c r="UCG58" s="687"/>
      <c r="UCH58" s="687"/>
      <c r="UCI58" s="687"/>
      <c r="UCJ58" s="687"/>
      <c r="UCK58" s="687"/>
      <c r="UCL58" s="687"/>
      <c r="UCM58" s="687"/>
      <c r="UCN58" s="687"/>
      <c r="UCO58" s="687"/>
      <c r="UCP58" s="687"/>
      <c r="UCQ58" s="687"/>
      <c r="UCR58" s="687"/>
      <c r="UCS58" s="687"/>
      <c r="UCT58" s="687"/>
      <c r="UCU58" s="687"/>
      <c r="UCV58" s="687"/>
      <c r="UCW58" s="687"/>
      <c r="UCX58" s="687"/>
      <c r="UCY58" s="687"/>
      <c r="UCZ58" s="687"/>
      <c r="UDA58" s="687"/>
      <c r="UDB58" s="687"/>
      <c r="UDC58" s="687"/>
      <c r="UDD58" s="687"/>
      <c r="UDE58" s="687"/>
      <c r="UDF58" s="687"/>
      <c r="UDG58" s="687"/>
      <c r="UDH58" s="687"/>
      <c r="UDI58" s="687"/>
      <c r="UDJ58" s="687"/>
      <c r="UDK58" s="687"/>
      <c r="UDL58" s="687"/>
      <c r="UDM58" s="687"/>
      <c r="UDN58" s="687"/>
      <c r="UDO58" s="687"/>
      <c r="UDP58" s="687"/>
      <c r="UDQ58" s="687"/>
      <c r="UDR58" s="687"/>
      <c r="UDS58" s="687"/>
      <c r="UDT58" s="687"/>
      <c r="UDU58" s="687"/>
      <c r="UDV58" s="687"/>
      <c r="UDW58" s="687"/>
      <c r="UDX58" s="687"/>
      <c r="UDY58" s="687"/>
      <c r="UDZ58" s="687"/>
      <c r="UEA58" s="687"/>
      <c r="UEB58" s="687"/>
      <c r="UEC58" s="687"/>
      <c r="UED58" s="687"/>
      <c r="UEE58" s="687"/>
      <c r="UEF58" s="687"/>
      <c r="UEG58" s="687"/>
      <c r="UEH58" s="687"/>
      <c r="UEI58" s="687"/>
      <c r="UEJ58" s="687"/>
      <c r="UEK58" s="687"/>
      <c r="UEL58" s="687"/>
      <c r="UEM58" s="687"/>
      <c r="UEN58" s="687"/>
      <c r="UEO58" s="687"/>
      <c r="UEP58" s="687"/>
      <c r="UEQ58" s="687"/>
      <c r="UER58" s="687"/>
      <c r="UES58" s="687"/>
      <c r="UET58" s="687"/>
      <c r="UEU58" s="687"/>
      <c r="UEV58" s="687"/>
      <c r="UEW58" s="687"/>
      <c r="UEX58" s="687"/>
      <c r="UEY58" s="687"/>
      <c r="UEZ58" s="687"/>
      <c r="UFA58" s="687"/>
      <c r="UFB58" s="687"/>
      <c r="UFC58" s="687"/>
      <c r="UFD58" s="687"/>
      <c r="UFE58" s="687"/>
      <c r="UFF58" s="687"/>
      <c r="UFG58" s="687"/>
      <c r="UFH58" s="687"/>
      <c r="UFI58" s="687"/>
      <c r="UFJ58" s="687"/>
      <c r="UFK58" s="687"/>
      <c r="UFL58" s="687"/>
      <c r="UFM58" s="687"/>
      <c r="UFN58" s="687"/>
      <c r="UFO58" s="687"/>
      <c r="UFP58" s="687"/>
      <c r="UFQ58" s="687"/>
      <c r="UFR58" s="687"/>
      <c r="UFS58" s="687"/>
      <c r="UFT58" s="687"/>
      <c r="UFU58" s="687"/>
      <c r="UFV58" s="687"/>
      <c r="UFW58" s="687"/>
      <c r="UFX58" s="687"/>
      <c r="UFY58" s="687"/>
      <c r="UFZ58" s="687"/>
      <c r="UGA58" s="687"/>
      <c r="UGB58" s="687"/>
      <c r="UGC58" s="687"/>
      <c r="UGD58" s="687"/>
      <c r="UGE58" s="687"/>
      <c r="UGF58" s="687"/>
      <c r="UGG58" s="687"/>
      <c r="UGH58" s="687"/>
      <c r="UGI58" s="687"/>
      <c r="UGJ58" s="687"/>
      <c r="UGK58" s="687"/>
      <c r="UGL58" s="687"/>
      <c r="UGM58" s="687"/>
      <c r="UGN58" s="687"/>
      <c r="UGO58" s="687"/>
      <c r="UGP58" s="687"/>
      <c r="UGQ58" s="687"/>
      <c r="UGR58" s="687"/>
      <c r="UGS58" s="687"/>
      <c r="UGT58" s="687"/>
      <c r="UGU58" s="687"/>
      <c r="UGV58" s="687"/>
      <c r="UGW58" s="687"/>
      <c r="UGX58" s="687"/>
      <c r="UGY58" s="687"/>
      <c r="UGZ58" s="687"/>
      <c r="UHA58" s="687"/>
      <c r="UHB58" s="687"/>
      <c r="UHC58" s="687"/>
      <c r="UHD58" s="687"/>
      <c r="UHE58" s="687"/>
      <c r="UHF58" s="687"/>
      <c r="UHG58" s="687"/>
      <c r="UHH58" s="687"/>
      <c r="UHI58" s="687"/>
      <c r="UHJ58" s="687"/>
      <c r="UHK58" s="687"/>
      <c r="UHL58" s="687"/>
      <c r="UHM58" s="687"/>
      <c r="UHN58" s="687"/>
      <c r="UHO58" s="687"/>
      <c r="UHP58" s="687"/>
      <c r="UHQ58" s="687"/>
      <c r="UHR58" s="687"/>
      <c r="UHS58" s="687"/>
      <c r="UHT58" s="687"/>
      <c r="UHU58" s="687"/>
      <c r="UHV58" s="687"/>
      <c r="UHW58" s="687"/>
      <c r="UHX58" s="687"/>
      <c r="UHY58" s="687"/>
      <c r="UHZ58" s="687"/>
      <c r="UIA58" s="687"/>
      <c r="UIB58" s="687"/>
      <c r="UIC58" s="687"/>
      <c r="UID58" s="687"/>
      <c r="UIE58" s="687"/>
      <c r="UIF58" s="687"/>
      <c r="UIG58" s="687"/>
      <c r="UIH58" s="687"/>
      <c r="UII58" s="687"/>
      <c r="UIJ58" s="687"/>
      <c r="UIK58" s="687"/>
      <c r="UIL58" s="687"/>
      <c r="UIM58" s="687"/>
      <c r="UIN58" s="687"/>
      <c r="UIO58" s="687"/>
      <c r="UIP58" s="687"/>
      <c r="UIQ58" s="687"/>
      <c r="UIR58" s="687"/>
      <c r="UIS58" s="687"/>
      <c r="UIT58" s="687"/>
      <c r="UIU58" s="687"/>
      <c r="UIV58" s="687"/>
      <c r="UIW58" s="687"/>
      <c r="UIX58" s="687"/>
      <c r="UIY58" s="687"/>
      <c r="UIZ58" s="687"/>
      <c r="UJA58" s="687"/>
      <c r="UJB58" s="687"/>
      <c r="UJC58" s="687"/>
      <c r="UJD58" s="687"/>
      <c r="UJE58" s="687"/>
      <c r="UJF58" s="687"/>
      <c r="UJG58" s="687"/>
      <c r="UJH58" s="687"/>
      <c r="UJI58" s="687"/>
      <c r="UJJ58" s="687"/>
      <c r="UJK58" s="687"/>
      <c r="UJL58" s="687"/>
      <c r="UJM58" s="687"/>
      <c r="UJN58" s="687"/>
      <c r="UJO58" s="687"/>
      <c r="UJP58" s="687"/>
      <c r="UJQ58" s="687"/>
      <c r="UJR58" s="687"/>
      <c r="UJS58" s="687"/>
      <c r="UJT58" s="687"/>
      <c r="UJU58" s="687"/>
      <c r="UJV58" s="687"/>
      <c r="UJW58" s="687"/>
      <c r="UJX58" s="687"/>
      <c r="UJY58" s="687"/>
      <c r="UJZ58" s="687"/>
      <c r="UKA58" s="687"/>
      <c r="UKB58" s="687"/>
      <c r="UKC58" s="687"/>
      <c r="UKD58" s="687"/>
      <c r="UKE58" s="687"/>
      <c r="UKF58" s="687"/>
      <c r="UKG58" s="687"/>
      <c r="UKH58" s="687"/>
      <c r="UKI58" s="687"/>
      <c r="UKJ58" s="687"/>
      <c r="UKK58" s="687"/>
      <c r="UKL58" s="687"/>
      <c r="UKM58" s="687"/>
      <c r="UKN58" s="687"/>
      <c r="UKO58" s="687"/>
      <c r="UKP58" s="687"/>
      <c r="UKQ58" s="687"/>
      <c r="UKR58" s="687"/>
      <c r="UKS58" s="687"/>
      <c r="UKT58" s="687"/>
      <c r="UKU58" s="687"/>
      <c r="UKV58" s="687"/>
      <c r="UKW58" s="687"/>
      <c r="UKX58" s="687"/>
      <c r="UKY58" s="687"/>
      <c r="UKZ58" s="687"/>
      <c r="ULA58" s="687"/>
      <c r="ULB58" s="687"/>
      <c r="ULC58" s="687"/>
      <c r="ULD58" s="687"/>
      <c r="ULE58" s="687"/>
      <c r="ULF58" s="687"/>
      <c r="ULG58" s="687"/>
      <c r="ULH58" s="687"/>
      <c r="ULI58" s="687"/>
      <c r="ULJ58" s="687"/>
      <c r="ULK58" s="687"/>
      <c r="ULL58" s="687"/>
      <c r="ULM58" s="687"/>
      <c r="ULN58" s="687"/>
      <c r="ULO58" s="687"/>
      <c r="ULP58" s="687"/>
      <c r="ULQ58" s="687"/>
      <c r="ULR58" s="687"/>
      <c r="ULS58" s="687"/>
      <c r="ULT58" s="687"/>
      <c r="ULU58" s="687"/>
      <c r="ULV58" s="687"/>
      <c r="ULW58" s="687"/>
      <c r="ULX58" s="687"/>
      <c r="ULY58" s="687"/>
      <c r="ULZ58" s="687"/>
      <c r="UMA58" s="687"/>
      <c r="UMB58" s="687"/>
      <c r="UMC58" s="687"/>
      <c r="UMD58" s="687"/>
      <c r="UME58" s="687"/>
      <c r="UMF58" s="687"/>
      <c r="UMG58" s="687"/>
      <c r="UMH58" s="687"/>
      <c r="UMI58" s="687"/>
      <c r="UMJ58" s="687"/>
      <c r="UMK58" s="687"/>
      <c r="UML58" s="687"/>
      <c r="UMM58" s="687"/>
      <c r="UMN58" s="687"/>
      <c r="UMO58" s="687"/>
      <c r="UMP58" s="687"/>
      <c r="UMQ58" s="687"/>
      <c r="UMR58" s="687"/>
      <c r="UMS58" s="687"/>
      <c r="UMT58" s="687"/>
      <c r="UMU58" s="687"/>
      <c r="UMV58" s="687"/>
      <c r="UMW58" s="687"/>
      <c r="UMX58" s="687"/>
      <c r="UMY58" s="687"/>
      <c r="UMZ58" s="687"/>
      <c r="UNA58" s="687"/>
      <c r="UNB58" s="687"/>
      <c r="UNC58" s="687"/>
      <c r="UND58" s="687"/>
      <c r="UNE58" s="687"/>
      <c r="UNF58" s="687"/>
      <c r="UNG58" s="687"/>
      <c r="UNH58" s="687"/>
      <c r="UNI58" s="687"/>
      <c r="UNJ58" s="687"/>
      <c r="UNK58" s="687"/>
      <c r="UNL58" s="687"/>
      <c r="UNM58" s="687"/>
      <c r="UNN58" s="687"/>
      <c r="UNO58" s="687"/>
      <c r="UNP58" s="687"/>
      <c r="UNQ58" s="687"/>
      <c r="UNR58" s="687"/>
      <c r="UNS58" s="687"/>
      <c r="UNT58" s="687"/>
      <c r="UNU58" s="687"/>
      <c r="UNV58" s="687"/>
      <c r="UNW58" s="687"/>
      <c r="UNX58" s="687"/>
      <c r="UNY58" s="687"/>
      <c r="UNZ58" s="687"/>
      <c r="UOA58" s="687"/>
      <c r="UOB58" s="687"/>
      <c r="UOC58" s="687"/>
      <c r="UOD58" s="687"/>
      <c r="UOE58" s="687"/>
      <c r="UOF58" s="687"/>
      <c r="UOG58" s="687"/>
      <c r="UOH58" s="687"/>
      <c r="UOI58" s="687"/>
      <c r="UOJ58" s="687"/>
      <c r="UOK58" s="687"/>
      <c r="UOL58" s="687"/>
      <c r="UOM58" s="687"/>
      <c r="UON58" s="687"/>
      <c r="UOO58" s="687"/>
      <c r="UOP58" s="687"/>
      <c r="UOQ58" s="687"/>
      <c r="UOR58" s="687"/>
      <c r="UOS58" s="687"/>
      <c r="UOT58" s="687"/>
      <c r="UOU58" s="687"/>
      <c r="UOV58" s="687"/>
      <c r="UOW58" s="687"/>
      <c r="UOX58" s="687"/>
      <c r="UOY58" s="687"/>
      <c r="UOZ58" s="687"/>
      <c r="UPA58" s="687"/>
      <c r="UPB58" s="687"/>
      <c r="UPC58" s="687"/>
      <c r="UPD58" s="687"/>
      <c r="UPE58" s="687"/>
      <c r="UPF58" s="687"/>
      <c r="UPG58" s="687"/>
      <c r="UPH58" s="687"/>
      <c r="UPI58" s="687"/>
      <c r="UPJ58" s="687"/>
      <c r="UPK58" s="687"/>
      <c r="UPL58" s="687"/>
      <c r="UPM58" s="687"/>
      <c r="UPN58" s="687"/>
      <c r="UPO58" s="687"/>
      <c r="UPP58" s="687"/>
      <c r="UPQ58" s="687"/>
      <c r="UPR58" s="687"/>
      <c r="UPS58" s="687"/>
      <c r="UPT58" s="687"/>
      <c r="UPU58" s="687"/>
      <c r="UPV58" s="687"/>
      <c r="UPW58" s="687"/>
      <c r="UPX58" s="687"/>
      <c r="UPY58" s="687"/>
      <c r="UPZ58" s="687"/>
      <c r="UQA58" s="687"/>
      <c r="UQB58" s="687"/>
      <c r="UQC58" s="687"/>
      <c r="UQD58" s="687"/>
      <c r="UQE58" s="687"/>
      <c r="UQF58" s="687"/>
      <c r="UQG58" s="687"/>
      <c r="UQH58" s="687"/>
      <c r="UQI58" s="687"/>
      <c r="UQJ58" s="687"/>
      <c r="UQK58" s="687"/>
      <c r="UQL58" s="687"/>
      <c r="UQM58" s="687"/>
      <c r="UQN58" s="687"/>
      <c r="UQO58" s="687"/>
      <c r="UQP58" s="687"/>
      <c r="UQQ58" s="687"/>
      <c r="UQR58" s="687"/>
      <c r="UQS58" s="687"/>
      <c r="UQT58" s="687"/>
      <c r="UQU58" s="687"/>
      <c r="UQV58" s="687"/>
      <c r="UQW58" s="687"/>
      <c r="UQX58" s="687"/>
      <c r="UQY58" s="687"/>
      <c r="UQZ58" s="687"/>
      <c r="URA58" s="687"/>
      <c r="URB58" s="687"/>
      <c r="URC58" s="687"/>
      <c r="URD58" s="687"/>
      <c r="URE58" s="687"/>
      <c r="URF58" s="687"/>
      <c r="URG58" s="687"/>
      <c r="URH58" s="687"/>
      <c r="URI58" s="687"/>
      <c r="URJ58" s="687"/>
      <c r="URK58" s="687"/>
      <c r="URL58" s="687"/>
      <c r="URM58" s="687"/>
      <c r="URN58" s="687"/>
      <c r="URO58" s="687"/>
      <c r="URP58" s="687"/>
      <c r="URQ58" s="687"/>
      <c r="URR58" s="687"/>
      <c r="URS58" s="687"/>
      <c r="URT58" s="687"/>
      <c r="URU58" s="687"/>
      <c r="URV58" s="687"/>
      <c r="URW58" s="687"/>
      <c r="URX58" s="687"/>
      <c r="URY58" s="687"/>
      <c r="URZ58" s="687"/>
      <c r="USA58" s="687"/>
      <c r="USB58" s="687"/>
      <c r="USC58" s="687"/>
      <c r="USD58" s="687"/>
      <c r="USE58" s="687"/>
      <c r="USF58" s="687"/>
      <c r="USG58" s="687"/>
      <c r="USH58" s="687"/>
      <c r="USI58" s="687"/>
      <c r="USJ58" s="687"/>
      <c r="USK58" s="687"/>
      <c r="USL58" s="687"/>
      <c r="USM58" s="687"/>
      <c r="USN58" s="687"/>
      <c r="USO58" s="687"/>
      <c r="USP58" s="687"/>
      <c r="USQ58" s="687"/>
      <c r="USR58" s="687"/>
      <c r="USS58" s="687"/>
      <c r="UST58" s="687"/>
      <c r="USU58" s="687"/>
      <c r="USV58" s="687"/>
      <c r="USW58" s="687"/>
      <c r="USX58" s="687"/>
      <c r="USY58" s="687"/>
      <c r="USZ58" s="687"/>
      <c r="UTA58" s="687"/>
      <c r="UTB58" s="687"/>
      <c r="UTC58" s="687"/>
      <c r="UTD58" s="687"/>
      <c r="UTE58" s="687"/>
      <c r="UTF58" s="687"/>
      <c r="UTG58" s="687"/>
      <c r="UTH58" s="687"/>
      <c r="UTI58" s="687"/>
      <c r="UTJ58" s="687"/>
      <c r="UTK58" s="687"/>
      <c r="UTL58" s="687"/>
      <c r="UTM58" s="687"/>
      <c r="UTN58" s="687"/>
      <c r="UTO58" s="687"/>
      <c r="UTP58" s="687"/>
      <c r="UTQ58" s="687"/>
      <c r="UTR58" s="687"/>
      <c r="UTS58" s="687"/>
      <c r="UTT58" s="687"/>
      <c r="UTU58" s="687"/>
      <c r="UTV58" s="687"/>
      <c r="UTW58" s="687"/>
      <c r="UTX58" s="687"/>
      <c r="UTY58" s="687"/>
      <c r="UTZ58" s="687"/>
      <c r="UUA58" s="687"/>
      <c r="UUB58" s="687"/>
      <c r="UUC58" s="687"/>
      <c r="UUD58" s="687"/>
      <c r="UUE58" s="687"/>
      <c r="UUF58" s="687"/>
      <c r="UUG58" s="687"/>
      <c r="UUH58" s="687"/>
      <c r="UUI58" s="687"/>
      <c r="UUJ58" s="687"/>
      <c r="UUK58" s="687"/>
      <c r="UUL58" s="687"/>
      <c r="UUM58" s="687"/>
      <c r="UUN58" s="687"/>
      <c r="UUO58" s="687"/>
      <c r="UUP58" s="687"/>
      <c r="UUQ58" s="687"/>
      <c r="UUR58" s="687"/>
      <c r="UUS58" s="687"/>
      <c r="UUT58" s="687"/>
      <c r="UUU58" s="687"/>
      <c r="UUV58" s="687"/>
      <c r="UUW58" s="687"/>
      <c r="UUX58" s="687"/>
      <c r="UUY58" s="687"/>
      <c r="UUZ58" s="687"/>
      <c r="UVA58" s="687"/>
      <c r="UVB58" s="687"/>
      <c r="UVC58" s="687"/>
      <c r="UVD58" s="687"/>
      <c r="UVE58" s="687"/>
      <c r="UVF58" s="687"/>
      <c r="UVG58" s="687"/>
      <c r="UVH58" s="687"/>
      <c r="UVI58" s="687"/>
      <c r="UVJ58" s="687"/>
      <c r="UVK58" s="687"/>
      <c r="UVL58" s="687"/>
      <c r="UVM58" s="687"/>
      <c r="UVN58" s="687"/>
      <c r="UVO58" s="687"/>
      <c r="UVP58" s="687"/>
      <c r="UVQ58" s="687"/>
      <c r="UVR58" s="687"/>
      <c r="UVS58" s="687"/>
      <c r="UVT58" s="687"/>
      <c r="UVU58" s="687"/>
      <c r="UVV58" s="687"/>
      <c r="UVW58" s="687"/>
      <c r="UVX58" s="687"/>
      <c r="UVY58" s="687"/>
      <c r="UVZ58" s="687"/>
      <c r="UWA58" s="687"/>
      <c r="UWB58" s="687"/>
      <c r="UWC58" s="687"/>
      <c r="UWD58" s="687"/>
      <c r="UWE58" s="687"/>
      <c r="UWF58" s="687"/>
      <c r="UWG58" s="687"/>
      <c r="UWH58" s="687"/>
      <c r="UWI58" s="687"/>
      <c r="UWJ58" s="687"/>
      <c r="UWK58" s="687"/>
      <c r="UWL58" s="687"/>
      <c r="UWM58" s="687"/>
      <c r="UWN58" s="687"/>
      <c r="UWO58" s="687"/>
      <c r="UWP58" s="687"/>
      <c r="UWQ58" s="687"/>
      <c r="UWR58" s="687"/>
      <c r="UWS58" s="687"/>
      <c r="UWT58" s="687"/>
      <c r="UWU58" s="687"/>
      <c r="UWV58" s="687"/>
      <c r="UWW58" s="687"/>
      <c r="UWX58" s="687"/>
      <c r="UWY58" s="687"/>
      <c r="UWZ58" s="687"/>
      <c r="UXA58" s="687"/>
      <c r="UXB58" s="687"/>
      <c r="UXC58" s="687"/>
      <c r="UXD58" s="687"/>
      <c r="UXE58" s="687"/>
      <c r="UXF58" s="687"/>
      <c r="UXG58" s="687"/>
      <c r="UXH58" s="687"/>
      <c r="UXI58" s="687"/>
      <c r="UXJ58" s="687"/>
      <c r="UXK58" s="687"/>
      <c r="UXL58" s="687"/>
      <c r="UXM58" s="687"/>
      <c r="UXN58" s="687"/>
      <c r="UXO58" s="687"/>
      <c r="UXP58" s="687"/>
      <c r="UXQ58" s="687"/>
      <c r="UXR58" s="687"/>
      <c r="UXS58" s="687"/>
      <c r="UXT58" s="687"/>
      <c r="UXU58" s="687"/>
      <c r="UXV58" s="687"/>
      <c r="UXW58" s="687"/>
      <c r="UXX58" s="687"/>
      <c r="UXY58" s="687"/>
      <c r="UXZ58" s="687"/>
      <c r="UYA58" s="687"/>
      <c r="UYB58" s="687"/>
      <c r="UYC58" s="687"/>
      <c r="UYD58" s="687"/>
      <c r="UYE58" s="687"/>
      <c r="UYF58" s="687"/>
      <c r="UYG58" s="687"/>
      <c r="UYH58" s="687"/>
      <c r="UYI58" s="687"/>
      <c r="UYJ58" s="687"/>
      <c r="UYK58" s="687"/>
      <c r="UYL58" s="687"/>
      <c r="UYM58" s="687"/>
      <c r="UYN58" s="687"/>
      <c r="UYO58" s="687"/>
      <c r="UYP58" s="687"/>
      <c r="UYQ58" s="687"/>
      <c r="UYR58" s="687"/>
      <c r="UYS58" s="687"/>
      <c r="UYT58" s="687"/>
      <c r="UYU58" s="687"/>
      <c r="UYV58" s="687"/>
      <c r="UYW58" s="687"/>
      <c r="UYX58" s="687"/>
      <c r="UYY58" s="687"/>
      <c r="UYZ58" s="687"/>
      <c r="UZA58" s="687"/>
      <c r="UZB58" s="687"/>
      <c r="UZC58" s="687"/>
      <c r="UZD58" s="687"/>
      <c r="UZE58" s="687"/>
      <c r="UZF58" s="687"/>
      <c r="UZG58" s="687"/>
      <c r="UZH58" s="687"/>
      <c r="UZI58" s="687"/>
      <c r="UZJ58" s="687"/>
      <c r="UZK58" s="687"/>
      <c r="UZL58" s="687"/>
      <c r="UZM58" s="687"/>
      <c r="UZN58" s="687"/>
      <c r="UZO58" s="687"/>
      <c r="UZP58" s="687"/>
      <c r="UZQ58" s="687"/>
      <c r="UZR58" s="687"/>
      <c r="UZS58" s="687"/>
      <c r="UZT58" s="687"/>
      <c r="UZU58" s="687"/>
      <c r="UZV58" s="687"/>
      <c r="UZW58" s="687"/>
      <c r="UZX58" s="687"/>
      <c r="UZY58" s="687"/>
      <c r="UZZ58" s="687"/>
      <c r="VAA58" s="687"/>
      <c r="VAB58" s="687"/>
      <c r="VAC58" s="687"/>
      <c r="VAD58" s="687"/>
      <c r="VAE58" s="687"/>
      <c r="VAF58" s="687"/>
      <c r="VAG58" s="687"/>
      <c r="VAH58" s="687"/>
      <c r="VAI58" s="687"/>
      <c r="VAJ58" s="687"/>
      <c r="VAK58" s="687"/>
      <c r="VAL58" s="687"/>
      <c r="VAM58" s="687"/>
      <c r="VAN58" s="687"/>
      <c r="VAO58" s="687"/>
      <c r="VAP58" s="687"/>
      <c r="VAQ58" s="687"/>
      <c r="VAR58" s="687"/>
      <c r="VAS58" s="687"/>
      <c r="VAT58" s="687"/>
      <c r="VAU58" s="687"/>
      <c r="VAV58" s="687"/>
      <c r="VAW58" s="687"/>
      <c r="VAX58" s="687"/>
      <c r="VAY58" s="687"/>
      <c r="VAZ58" s="687"/>
      <c r="VBA58" s="687"/>
      <c r="VBB58" s="687"/>
      <c r="VBC58" s="687"/>
      <c r="VBD58" s="687"/>
      <c r="VBE58" s="687"/>
      <c r="VBF58" s="687"/>
      <c r="VBG58" s="687"/>
      <c r="VBH58" s="687"/>
      <c r="VBI58" s="687"/>
      <c r="VBJ58" s="687"/>
      <c r="VBK58" s="687"/>
      <c r="VBL58" s="687"/>
      <c r="VBM58" s="687"/>
      <c r="VBN58" s="687"/>
      <c r="VBO58" s="687"/>
      <c r="VBP58" s="687"/>
      <c r="VBQ58" s="687"/>
      <c r="VBR58" s="687"/>
      <c r="VBS58" s="687"/>
      <c r="VBT58" s="687"/>
      <c r="VBU58" s="687"/>
      <c r="VBV58" s="687"/>
      <c r="VBW58" s="687"/>
      <c r="VBX58" s="687"/>
      <c r="VBY58" s="687"/>
      <c r="VBZ58" s="687"/>
      <c r="VCA58" s="687"/>
      <c r="VCB58" s="687"/>
      <c r="VCC58" s="687"/>
      <c r="VCD58" s="687"/>
      <c r="VCE58" s="687"/>
      <c r="VCF58" s="687"/>
      <c r="VCG58" s="687"/>
      <c r="VCH58" s="687"/>
      <c r="VCI58" s="687"/>
      <c r="VCJ58" s="687"/>
      <c r="VCK58" s="687"/>
      <c r="VCL58" s="687"/>
      <c r="VCM58" s="687"/>
      <c r="VCN58" s="687"/>
      <c r="VCO58" s="687"/>
      <c r="VCP58" s="687"/>
      <c r="VCQ58" s="687"/>
      <c r="VCR58" s="687"/>
      <c r="VCS58" s="687"/>
      <c r="VCT58" s="687"/>
      <c r="VCU58" s="687"/>
      <c r="VCV58" s="687"/>
      <c r="VCW58" s="687"/>
      <c r="VCX58" s="687"/>
      <c r="VCY58" s="687"/>
      <c r="VCZ58" s="687"/>
      <c r="VDA58" s="687"/>
      <c r="VDB58" s="687"/>
      <c r="VDC58" s="687"/>
      <c r="VDD58" s="687"/>
      <c r="VDE58" s="687"/>
      <c r="VDF58" s="687"/>
      <c r="VDG58" s="687"/>
      <c r="VDH58" s="687"/>
      <c r="VDI58" s="687"/>
      <c r="VDJ58" s="687"/>
      <c r="VDK58" s="687"/>
      <c r="VDL58" s="687"/>
      <c r="VDM58" s="687"/>
      <c r="VDN58" s="687"/>
      <c r="VDO58" s="687"/>
      <c r="VDP58" s="687"/>
      <c r="VDQ58" s="687"/>
      <c r="VDR58" s="687"/>
      <c r="VDS58" s="687"/>
      <c r="VDT58" s="687"/>
      <c r="VDU58" s="687"/>
      <c r="VDV58" s="687"/>
      <c r="VDW58" s="687"/>
      <c r="VDX58" s="687"/>
      <c r="VDY58" s="687"/>
      <c r="VDZ58" s="687"/>
      <c r="VEA58" s="687"/>
      <c r="VEB58" s="687"/>
      <c r="VEC58" s="687"/>
      <c r="VED58" s="687"/>
      <c r="VEE58" s="687"/>
      <c r="VEF58" s="687"/>
      <c r="VEG58" s="687"/>
      <c r="VEH58" s="687"/>
      <c r="VEI58" s="687"/>
      <c r="VEJ58" s="687"/>
      <c r="VEK58" s="687"/>
      <c r="VEL58" s="687"/>
      <c r="VEM58" s="687"/>
      <c r="VEN58" s="687"/>
      <c r="VEO58" s="687"/>
      <c r="VEP58" s="687"/>
      <c r="VEQ58" s="687"/>
      <c r="VER58" s="687"/>
      <c r="VES58" s="687"/>
      <c r="VET58" s="687"/>
      <c r="VEU58" s="687"/>
      <c r="VEV58" s="687"/>
      <c r="VEW58" s="687"/>
      <c r="VEX58" s="687"/>
      <c r="VEY58" s="687"/>
      <c r="VEZ58" s="687"/>
      <c r="VFA58" s="687"/>
      <c r="VFB58" s="687"/>
      <c r="VFC58" s="687"/>
      <c r="VFD58" s="687"/>
      <c r="VFE58" s="687"/>
      <c r="VFF58" s="687"/>
      <c r="VFG58" s="687"/>
      <c r="VFH58" s="687"/>
      <c r="VFI58" s="687"/>
      <c r="VFJ58" s="687"/>
      <c r="VFK58" s="687"/>
      <c r="VFL58" s="687"/>
      <c r="VFM58" s="687"/>
      <c r="VFN58" s="687"/>
      <c r="VFO58" s="687"/>
      <c r="VFP58" s="687"/>
      <c r="VFQ58" s="687"/>
      <c r="VFR58" s="687"/>
      <c r="VFS58" s="687"/>
      <c r="VFT58" s="687"/>
      <c r="VFU58" s="687"/>
      <c r="VFV58" s="687"/>
      <c r="VFW58" s="687"/>
      <c r="VFX58" s="687"/>
      <c r="VFY58" s="687"/>
      <c r="VFZ58" s="687"/>
      <c r="VGA58" s="687"/>
      <c r="VGB58" s="687"/>
      <c r="VGC58" s="687"/>
      <c r="VGD58" s="687"/>
      <c r="VGE58" s="687"/>
      <c r="VGF58" s="687"/>
      <c r="VGG58" s="687"/>
      <c r="VGH58" s="687"/>
      <c r="VGI58" s="687"/>
      <c r="VGJ58" s="687"/>
      <c r="VGK58" s="687"/>
      <c r="VGL58" s="687"/>
      <c r="VGM58" s="687"/>
      <c r="VGN58" s="687"/>
      <c r="VGO58" s="687"/>
      <c r="VGP58" s="687"/>
      <c r="VGQ58" s="687"/>
      <c r="VGR58" s="687"/>
      <c r="VGS58" s="687"/>
      <c r="VGT58" s="687"/>
      <c r="VGU58" s="687"/>
      <c r="VGV58" s="687"/>
      <c r="VGW58" s="687"/>
      <c r="VGX58" s="687"/>
      <c r="VGY58" s="687"/>
      <c r="VGZ58" s="687"/>
      <c r="VHA58" s="687"/>
      <c r="VHB58" s="687"/>
      <c r="VHC58" s="687"/>
      <c r="VHD58" s="687"/>
      <c r="VHE58" s="687"/>
      <c r="VHF58" s="687"/>
      <c r="VHG58" s="687"/>
      <c r="VHH58" s="687"/>
      <c r="VHI58" s="687"/>
      <c r="VHJ58" s="687"/>
      <c r="VHK58" s="687"/>
      <c r="VHL58" s="687"/>
      <c r="VHM58" s="687"/>
      <c r="VHN58" s="687"/>
      <c r="VHO58" s="687"/>
      <c r="VHP58" s="687"/>
      <c r="VHQ58" s="687"/>
      <c r="VHR58" s="687"/>
      <c r="VHS58" s="687"/>
      <c r="VHT58" s="687"/>
      <c r="VHU58" s="687"/>
      <c r="VHV58" s="687"/>
      <c r="VHW58" s="687"/>
      <c r="VHX58" s="687"/>
      <c r="VHY58" s="687"/>
      <c r="VHZ58" s="687"/>
      <c r="VIA58" s="687"/>
      <c r="VIB58" s="687"/>
      <c r="VIC58" s="687"/>
      <c r="VID58" s="687"/>
      <c r="VIE58" s="687"/>
      <c r="VIF58" s="687"/>
      <c r="VIG58" s="687"/>
      <c r="VIH58" s="687"/>
      <c r="VII58" s="687"/>
      <c r="VIJ58" s="687"/>
      <c r="VIK58" s="687"/>
      <c r="VIL58" s="687"/>
      <c r="VIM58" s="687"/>
      <c r="VIN58" s="687"/>
      <c r="VIO58" s="687"/>
      <c r="VIP58" s="687"/>
      <c r="VIQ58" s="687"/>
      <c r="VIR58" s="687"/>
      <c r="VIS58" s="687"/>
      <c r="VIT58" s="687"/>
      <c r="VIU58" s="687"/>
      <c r="VIV58" s="687"/>
      <c r="VIW58" s="687"/>
      <c r="VIX58" s="687"/>
      <c r="VIY58" s="687"/>
      <c r="VIZ58" s="687"/>
      <c r="VJA58" s="687"/>
      <c r="VJB58" s="687"/>
      <c r="VJC58" s="687"/>
      <c r="VJD58" s="687"/>
      <c r="VJE58" s="687"/>
      <c r="VJF58" s="687"/>
      <c r="VJG58" s="687"/>
      <c r="VJH58" s="687"/>
      <c r="VJI58" s="687"/>
      <c r="VJJ58" s="687"/>
      <c r="VJK58" s="687"/>
      <c r="VJL58" s="687"/>
      <c r="VJM58" s="687"/>
      <c r="VJN58" s="687"/>
      <c r="VJO58" s="687"/>
      <c r="VJP58" s="687"/>
      <c r="VJQ58" s="687"/>
      <c r="VJR58" s="687"/>
      <c r="VJS58" s="687"/>
      <c r="VJT58" s="687"/>
      <c r="VJU58" s="687"/>
      <c r="VJV58" s="687"/>
      <c r="VJW58" s="687"/>
      <c r="VJX58" s="687"/>
      <c r="VJY58" s="687"/>
      <c r="VJZ58" s="687"/>
      <c r="VKA58" s="687"/>
      <c r="VKB58" s="687"/>
      <c r="VKC58" s="687"/>
      <c r="VKD58" s="687"/>
      <c r="VKE58" s="687"/>
      <c r="VKF58" s="687"/>
      <c r="VKG58" s="687"/>
      <c r="VKH58" s="687"/>
      <c r="VKI58" s="687"/>
      <c r="VKJ58" s="687"/>
      <c r="VKK58" s="687"/>
      <c r="VKL58" s="687"/>
      <c r="VKM58" s="687"/>
      <c r="VKN58" s="687"/>
      <c r="VKO58" s="687"/>
      <c r="VKP58" s="687"/>
      <c r="VKQ58" s="687"/>
      <c r="VKR58" s="687"/>
      <c r="VKS58" s="687"/>
      <c r="VKT58" s="687"/>
      <c r="VKU58" s="687"/>
      <c r="VKV58" s="687"/>
      <c r="VKW58" s="687"/>
      <c r="VKX58" s="687"/>
      <c r="VKY58" s="687"/>
      <c r="VKZ58" s="687"/>
      <c r="VLA58" s="687"/>
      <c r="VLB58" s="687"/>
      <c r="VLC58" s="687"/>
      <c r="VLD58" s="687"/>
      <c r="VLE58" s="687"/>
      <c r="VLF58" s="687"/>
      <c r="VLG58" s="687"/>
      <c r="VLH58" s="687"/>
      <c r="VLI58" s="687"/>
      <c r="VLJ58" s="687"/>
      <c r="VLK58" s="687"/>
      <c r="VLL58" s="687"/>
      <c r="VLM58" s="687"/>
      <c r="VLN58" s="687"/>
      <c r="VLO58" s="687"/>
      <c r="VLP58" s="687"/>
      <c r="VLQ58" s="687"/>
      <c r="VLR58" s="687"/>
      <c r="VLS58" s="687"/>
      <c r="VLT58" s="687"/>
      <c r="VLU58" s="687"/>
      <c r="VLV58" s="687"/>
      <c r="VLW58" s="687"/>
      <c r="VLX58" s="687"/>
      <c r="VLY58" s="687"/>
      <c r="VLZ58" s="687"/>
      <c r="VMA58" s="687"/>
      <c r="VMB58" s="687"/>
      <c r="VMC58" s="687"/>
      <c r="VMD58" s="687"/>
      <c r="VME58" s="687"/>
      <c r="VMF58" s="687"/>
      <c r="VMG58" s="687"/>
      <c r="VMH58" s="687"/>
      <c r="VMI58" s="687"/>
      <c r="VMJ58" s="687"/>
      <c r="VMK58" s="687"/>
      <c r="VML58" s="687"/>
      <c r="VMM58" s="687"/>
      <c r="VMN58" s="687"/>
      <c r="VMO58" s="687"/>
      <c r="VMP58" s="687"/>
      <c r="VMQ58" s="687"/>
      <c r="VMR58" s="687"/>
      <c r="VMS58" s="687"/>
      <c r="VMT58" s="687"/>
      <c r="VMU58" s="687"/>
      <c r="VMV58" s="687"/>
      <c r="VMW58" s="687"/>
      <c r="VMX58" s="687"/>
      <c r="VMY58" s="687"/>
      <c r="VMZ58" s="687"/>
      <c r="VNA58" s="687"/>
      <c r="VNB58" s="687"/>
      <c r="VNC58" s="687"/>
      <c r="VND58" s="687"/>
      <c r="VNE58" s="687"/>
      <c r="VNF58" s="687"/>
      <c r="VNG58" s="687"/>
      <c r="VNH58" s="687"/>
      <c r="VNI58" s="687"/>
      <c r="VNJ58" s="687"/>
      <c r="VNK58" s="687"/>
      <c r="VNL58" s="687"/>
      <c r="VNM58" s="687"/>
      <c r="VNN58" s="687"/>
      <c r="VNO58" s="687"/>
      <c r="VNP58" s="687"/>
      <c r="VNQ58" s="687"/>
      <c r="VNR58" s="687"/>
      <c r="VNS58" s="687"/>
      <c r="VNT58" s="687"/>
      <c r="VNU58" s="687"/>
      <c r="VNV58" s="687"/>
      <c r="VNW58" s="687"/>
      <c r="VNX58" s="687"/>
      <c r="VNY58" s="687"/>
      <c r="VNZ58" s="687"/>
      <c r="VOA58" s="687"/>
      <c r="VOB58" s="687"/>
      <c r="VOC58" s="687"/>
      <c r="VOD58" s="687"/>
      <c r="VOE58" s="687"/>
      <c r="VOF58" s="687"/>
      <c r="VOG58" s="687"/>
      <c r="VOH58" s="687"/>
      <c r="VOI58" s="687"/>
      <c r="VOJ58" s="687"/>
      <c r="VOK58" s="687"/>
      <c r="VOL58" s="687"/>
      <c r="VOM58" s="687"/>
      <c r="VON58" s="687"/>
      <c r="VOO58" s="687"/>
      <c r="VOP58" s="687"/>
      <c r="VOQ58" s="687"/>
      <c r="VOR58" s="687"/>
      <c r="VOS58" s="687"/>
      <c r="VOT58" s="687"/>
      <c r="VOU58" s="687"/>
      <c r="VOV58" s="687"/>
      <c r="VOW58" s="687"/>
      <c r="VOX58" s="687"/>
      <c r="VOY58" s="687"/>
      <c r="VOZ58" s="687"/>
      <c r="VPA58" s="687"/>
      <c r="VPB58" s="687"/>
      <c r="VPC58" s="687"/>
      <c r="VPD58" s="687"/>
      <c r="VPE58" s="687"/>
      <c r="VPF58" s="687"/>
      <c r="VPG58" s="687"/>
      <c r="VPH58" s="687"/>
      <c r="VPI58" s="687"/>
      <c r="VPJ58" s="687"/>
      <c r="VPK58" s="687"/>
      <c r="VPL58" s="687"/>
      <c r="VPM58" s="687"/>
      <c r="VPN58" s="687"/>
      <c r="VPO58" s="687"/>
      <c r="VPP58" s="687"/>
      <c r="VPQ58" s="687"/>
      <c r="VPR58" s="687"/>
      <c r="VPS58" s="687"/>
      <c r="VPT58" s="687"/>
      <c r="VPU58" s="687"/>
      <c r="VPV58" s="687"/>
      <c r="VPW58" s="687"/>
      <c r="VPX58" s="687"/>
      <c r="VPY58" s="687"/>
      <c r="VPZ58" s="687"/>
      <c r="VQA58" s="687"/>
      <c r="VQB58" s="687"/>
      <c r="VQC58" s="687"/>
      <c r="VQD58" s="687"/>
      <c r="VQE58" s="687"/>
      <c r="VQF58" s="687"/>
      <c r="VQG58" s="687"/>
      <c r="VQH58" s="687"/>
      <c r="VQI58" s="687"/>
      <c r="VQJ58" s="687"/>
      <c r="VQK58" s="687"/>
      <c r="VQL58" s="687"/>
      <c r="VQM58" s="687"/>
      <c r="VQN58" s="687"/>
      <c r="VQO58" s="687"/>
      <c r="VQP58" s="687"/>
      <c r="VQQ58" s="687"/>
      <c r="VQR58" s="687"/>
      <c r="VQS58" s="687"/>
      <c r="VQT58" s="687"/>
      <c r="VQU58" s="687"/>
      <c r="VQV58" s="687"/>
      <c r="VQW58" s="687"/>
      <c r="VQX58" s="687"/>
      <c r="VQY58" s="687"/>
      <c r="VQZ58" s="687"/>
      <c r="VRA58" s="687"/>
      <c r="VRB58" s="687"/>
      <c r="VRC58" s="687"/>
      <c r="VRD58" s="687"/>
      <c r="VRE58" s="687"/>
      <c r="VRF58" s="687"/>
      <c r="VRG58" s="687"/>
      <c r="VRH58" s="687"/>
      <c r="VRI58" s="687"/>
      <c r="VRJ58" s="687"/>
      <c r="VRK58" s="687"/>
      <c r="VRL58" s="687"/>
      <c r="VRM58" s="687"/>
      <c r="VRN58" s="687"/>
      <c r="VRO58" s="687"/>
      <c r="VRP58" s="687"/>
      <c r="VRQ58" s="687"/>
      <c r="VRR58" s="687"/>
      <c r="VRS58" s="687"/>
      <c r="VRT58" s="687"/>
      <c r="VRU58" s="687"/>
      <c r="VRV58" s="687"/>
      <c r="VRW58" s="687"/>
      <c r="VRX58" s="687"/>
      <c r="VRY58" s="687"/>
      <c r="VRZ58" s="687"/>
      <c r="VSA58" s="687"/>
      <c r="VSB58" s="687"/>
      <c r="VSC58" s="687"/>
      <c r="VSD58" s="687"/>
      <c r="VSE58" s="687"/>
      <c r="VSF58" s="687"/>
      <c r="VSG58" s="687"/>
      <c r="VSH58" s="687"/>
      <c r="VSI58" s="687"/>
      <c r="VSJ58" s="687"/>
      <c r="VSK58" s="687"/>
      <c r="VSL58" s="687"/>
      <c r="VSM58" s="687"/>
      <c r="VSN58" s="687"/>
      <c r="VSO58" s="687"/>
      <c r="VSP58" s="687"/>
      <c r="VSQ58" s="687"/>
      <c r="VSR58" s="687"/>
      <c r="VSS58" s="687"/>
      <c r="VST58" s="687"/>
      <c r="VSU58" s="687"/>
      <c r="VSV58" s="687"/>
      <c r="VSW58" s="687"/>
      <c r="VSX58" s="687"/>
      <c r="VSY58" s="687"/>
      <c r="VSZ58" s="687"/>
      <c r="VTA58" s="687"/>
      <c r="VTB58" s="687"/>
      <c r="VTC58" s="687"/>
      <c r="VTD58" s="687"/>
      <c r="VTE58" s="687"/>
      <c r="VTF58" s="687"/>
      <c r="VTG58" s="687"/>
      <c r="VTH58" s="687"/>
      <c r="VTI58" s="687"/>
      <c r="VTJ58" s="687"/>
      <c r="VTK58" s="687"/>
      <c r="VTL58" s="687"/>
      <c r="VTM58" s="687"/>
      <c r="VTN58" s="687"/>
      <c r="VTO58" s="687"/>
      <c r="VTP58" s="687"/>
      <c r="VTQ58" s="687"/>
      <c r="VTR58" s="687"/>
      <c r="VTS58" s="687"/>
      <c r="VTT58" s="687"/>
      <c r="VTU58" s="687"/>
      <c r="VTV58" s="687"/>
      <c r="VTW58" s="687"/>
      <c r="VTX58" s="687"/>
      <c r="VTY58" s="687"/>
      <c r="VTZ58" s="687"/>
      <c r="VUA58" s="687"/>
      <c r="VUB58" s="687"/>
      <c r="VUC58" s="687"/>
      <c r="VUD58" s="687"/>
      <c r="VUE58" s="687"/>
      <c r="VUF58" s="687"/>
      <c r="VUG58" s="687"/>
      <c r="VUH58" s="687"/>
      <c r="VUI58" s="687"/>
      <c r="VUJ58" s="687"/>
      <c r="VUK58" s="687"/>
      <c r="VUL58" s="687"/>
      <c r="VUM58" s="687"/>
      <c r="VUN58" s="687"/>
      <c r="VUO58" s="687"/>
      <c r="VUP58" s="687"/>
      <c r="VUQ58" s="687"/>
      <c r="VUR58" s="687"/>
      <c r="VUS58" s="687"/>
      <c r="VUT58" s="687"/>
      <c r="VUU58" s="687"/>
      <c r="VUV58" s="687"/>
      <c r="VUW58" s="687"/>
      <c r="VUX58" s="687"/>
      <c r="VUY58" s="687"/>
      <c r="VUZ58" s="687"/>
      <c r="VVA58" s="687"/>
      <c r="VVB58" s="687"/>
      <c r="VVC58" s="687"/>
      <c r="VVD58" s="687"/>
      <c r="VVE58" s="687"/>
      <c r="VVF58" s="687"/>
      <c r="VVG58" s="687"/>
      <c r="VVH58" s="687"/>
      <c r="VVI58" s="687"/>
      <c r="VVJ58" s="687"/>
      <c r="VVK58" s="687"/>
      <c r="VVL58" s="687"/>
      <c r="VVM58" s="687"/>
      <c r="VVN58" s="687"/>
      <c r="VVO58" s="687"/>
      <c r="VVP58" s="687"/>
      <c r="VVQ58" s="687"/>
      <c r="VVR58" s="687"/>
      <c r="VVS58" s="687"/>
      <c r="VVT58" s="687"/>
      <c r="VVU58" s="687"/>
      <c r="VVV58" s="687"/>
      <c r="VVW58" s="687"/>
      <c r="VVX58" s="687"/>
      <c r="VVY58" s="687"/>
      <c r="VVZ58" s="687"/>
      <c r="VWA58" s="687"/>
      <c r="VWB58" s="687"/>
      <c r="VWC58" s="687"/>
      <c r="VWD58" s="687"/>
      <c r="VWE58" s="687"/>
      <c r="VWF58" s="687"/>
      <c r="VWG58" s="687"/>
      <c r="VWH58" s="687"/>
      <c r="VWI58" s="687"/>
      <c r="VWJ58" s="687"/>
      <c r="VWK58" s="687"/>
      <c r="VWL58" s="687"/>
      <c r="VWM58" s="687"/>
      <c r="VWN58" s="687"/>
      <c r="VWO58" s="687"/>
      <c r="VWP58" s="687"/>
      <c r="VWQ58" s="687"/>
      <c r="VWR58" s="687"/>
      <c r="VWS58" s="687"/>
      <c r="VWT58" s="687"/>
      <c r="VWU58" s="687"/>
      <c r="VWV58" s="687"/>
      <c r="VWW58" s="687"/>
      <c r="VWX58" s="687"/>
      <c r="VWY58" s="687"/>
      <c r="VWZ58" s="687"/>
      <c r="VXA58" s="687"/>
      <c r="VXB58" s="687"/>
      <c r="VXC58" s="687"/>
      <c r="VXD58" s="687"/>
      <c r="VXE58" s="687"/>
      <c r="VXF58" s="687"/>
      <c r="VXG58" s="687"/>
      <c r="VXH58" s="687"/>
      <c r="VXI58" s="687"/>
      <c r="VXJ58" s="687"/>
      <c r="VXK58" s="687"/>
      <c r="VXL58" s="687"/>
      <c r="VXM58" s="687"/>
      <c r="VXN58" s="687"/>
      <c r="VXO58" s="687"/>
      <c r="VXP58" s="687"/>
      <c r="VXQ58" s="687"/>
      <c r="VXR58" s="687"/>
      <c r="VXS58" s="687"/>
      <c r="VXT58" s="687"/>
      <c r="VXU58" s="687"/>
      <c r="VXV58" s="687"/>
      <c r="VXW58" s="687"/>
      <c r="VXX58" s="687"/>
      <c r="VXY58" s="687"/>
      <c r="VXZ58" s="687"/>
      <c r="VYA58" s="687"/>
      <c r="VYB58" s="687"/>
      <c r="VYC58" s="687"/>
      <c r="VYD58" s="687"/>
      <c r="VYE58" s="687"/>
      <c r="VYF58" s="687"/>
      <c r="VYG58" s="687"/>
      <c r="VYH58" s="687"/>
      <c r="VYI58" s="687"/>
      <c r="VYJ58" s="687"/>
      <c r="VYK58" s="687"/>
      <c r="VYL58" s="687"/>
      <c r="VYM58" s="687"/>
      <c r="VYN58" s="687"/>
      <c r="VYO58" s="687"/>
      <c r="VYP58" s="687"/>
      <c r="VYQ58" s="687"/>
      <c r="VYR58" s="687"/>
      <c r="VYS58" s="687"/>
      <c r="VYT58" s="687"/>
      <c r="VYU58" s="687"/>
      <c r="VYV58" s="687"/>
      <c r="VYW58" s="687"/>
      <c r="VYX58" s="687"/>
      <c r="VYY58" s="687"/>
      <c r="VYZ58" s="687"/>
      <c r="VZA58" s="687"/>
      <c r="VZB58" s="687"/>
      <c r="VZC58" s="687"/>
      <c r="VZD58" s="687"/>
      <c r="VZE58" s="687"/>
      <c r="VZF58" s="687"/>
      <c r="VZG58" s="687"/>
      <c r="VZH58" s="687"/>
      <c r="VZI58" s="687"/>
      <c r="VZJ58" s="687"/>
      <c r="VZK58" s="687"/>
      <c r="VZL58" s="687"/>
      <c r="VZM58" s="687"/>
      <c r="VZN58" s="687"/>
      <c r="VZO58" s="687"/>
      <c r="VZP58" s="687"/>
      <c r="VZQ58" s="687"/>
      <c r="VZR58" s="687"/>
      <c r="VZS58" s="687"/>
      <c r="VZT58" s="687"/>
      <c r="VZU58" s="687"/>
      <c r="VZV58" s="687"/>
      <c r="VZW58" s="687"/>
      <c r="VZX58" s="687"/>
      <c r="VZY58" s="687"/>
      <c r="VZZ58" s="687"/>
      <c r="WAA58" s="687"/>
      <c r="WAB58" s="687"/>
      <c r="WAC58" s="687"/>
      <c r="WAD58" s="687"/>
      <c r="WAE58" s="687"/>
      <c r="WAF58" s="687"/>
      <c r="WAG58" s="687"/>
      <c r="WAH58" s="687"/>
      <c r="WAI58" s="687"/>
      <c r="WAJ58" s="687"/>
      <c r="WAK58" s="687"/>
      <c r="WAL58" s="687"/>
      <c r="WAM58" s="687"/>
      <c r="WAN58" s="687"/>
      <c r="WAO58" s="687"/>
      <c r="WAP58" s="687"/>
      <c r="WAQ58" s="687"/>
      <c r="WAR58" s="687"/>
      <c r="WAS58" s="687"/>
      <c r="WAT58" s="687"/>
      <c r="WAU58" s="687"/>
      <c r="WAV58" s="687"/>
      <c r="WAW58" s="687"/>
      <c r="WAX58" s="687"/>
      <c r="WAY58" s="687"/>
      <c r="WAZ58" s="687"/>
      <c r="WBA58" s="687"/>
      <c r="WBB58" s="687"/>
      <c r="WBC58" s="687"/>
      <c r="WBD58" s="687"/>
      <c r="WBE58" s="687"/>
      <c r="WBF58" s="687"/>
      <c r="WBG58" s="687"/>
      <c r="WBH58" s="687"/>
      <c r="WBI58" s="687"/>
      <c r="WBJ58" s="687"/>
      <c r="WBK58" s="687"/>
      <c r="WBL58" s="687"/>
      <c r="WBM58" s="687"/>
      <c r="WBN58" s="687"/>
      <c r="WBO58" s="687"/>
      <c r="WBP58" s="687"/>
      <c r="WBQ58" s="687"/>
      <c r="WBR58" s="687"/>
      <c r="WBS58" s="687"/>
      <c r="WBT58" s="687"/>
      <c r="WBU58" s="687"/>
      <c r="WBV58" s="687"/>
      <c r="WBW58" s="687"/>
      <c r="WBX58" s="687"/>
      <c r="WBY58" s="687"/>
      <c r="WBZ58" s="687"/>
      <c r="WCA58" s="687"/>
      <c r="WCB58" s="687"/>
      <c r="WCC58" s="687"/>
      <c r="WCD58" s="687"/>
      <c r="WCE58" s="687"/>
      <c r="WCF58" s="687"/>
      <c r="WCG58" s="687"/>
      <c r="WCH58" s="687"/>
      <c r="WCI58" s="687"/>
      <c r="WCJ58" s="687"/>
      <c r="WCK58" s="687"/>
      <c r="WCL58" s="687"/>
      <c r="WCM58" s="687"/>
      <c r="WCN58" s="687"/>
      <c r="WCO58" s="687"/>
      <c r="WCP58" s="687"/>
      <c r="WCQ58" s="687"/>
      <c r="WCR58" s="687"/>
      <c r="WCS58" s="687"/>
      <c r="WCT58" s="687"/>
      <c r="WCU58" s="687"/>
      <c r="WCV58" s="687"/>
      <c r="WCW58" s="687"/>
      <c r="WCX58" s="687"/>
      <c r="WCY58" s="687"/>
      <c r="WCZ58" s="687"/>
      <c r="WDA58" s="687"/>
      <c r="WDB58" s="687"/>
      <c r="WDC58" s="687"/>
      <c r="WDD58" s="687"/>
      <c r="WDE58" s="687"/>
      <c r="WDF58" s="687"/>
      <c r="WDG58" s="687"/>
      <c r="WDH58" s="687"/>
      <c r="WDI58" s="687"/>
      <c r="WDJ58" s="687"/>
      <c r="WDK58" s="687"/>
      <c r="WDL58" s="687"/>
      <c r="WDM58" s="687"/>
      <c r="WDN58" s="687"/>
      <c r="WDO58" s="687"/>
      <c r="WDP58" s="687"/>
      <c r="WDQ58" s="687"/>
      <c r="WDR58" s="687"/>
      <c r="WDS58" s="687"/>
      <c r="WDT58" s="687"/>
      <c r="WDU58" s="687"/>
      <c r="WDV58" s="687"/>
      <c r="WDW58" s="687"/>
      <c r="WDX58" s="687"/>
      <c r="WDY58" s="687"/>
      <c r="WDZ58" s="687"/>
      <c r="WEA58" s="687"/>
      <c r="WEB58" s="687"/>
      <c r="WEC58" s="687"/>
      <c r="WED58" s="687"/>
      <c r="WEE58" s="687"/>
      <c r="WEF58" s="687"/>
      <c r="WEG58" s="687"/>
      <c r="WEH58" s="687"/>
      <c r="WEI58" s="687"/>
      <c r="WEJ58" s="687"/>
      <c r="WEK58" s="687"/>
      <c r="WEL58" s="687"/>
      <c r="WEM58" s="687"/>
      <c r="WEN58" s="687"/>
      <c r="WEO58" s="687"/>
      <c r="WEP58" s="687"/>
      <c r="WEQ58" s="687"/>
      <c r="WER58" s="687"/>
      <c r="WES58" s="687"/>
      <c r="WET58" s="687"/>
      <c r="WEU58" s="687"/>
      <c r="WEV58" s="687"/>
      <c r="WEW58" s="687"/>
      <c r="WEX58" s="687"/>
      <c r="WEY58" s="687"/>
      <c r="WEZ58" s="687"/>
      <c r="WFA58" s="687"/>
      <c r="WFB58" s="687"/>
      <c r="WFC58" s="687"/>
      <c r="WFD58" s="687"/>
      <c r="WFE58" s="687"/>
      <c r="WFF58" s="687"/>
      <c r="WFG58" s="687"/>
      <c r="WFH58" s="687"/>
      <c r="WFI58" s="687"/>
      <c r="WFJ58" s="687"/>
      <c r="WFK58" s="687"/>
      <c r="WFL58" s="687"/>
      <c r="WFM58" s="687"/>
      <c r="WFN58" s="687"/>
      <c r="WFO58" s="687"/>
      <c r="WFP58" s="687"/>
      <c r="WFQ58" s="687"/>
      <c r="WFR58" s="687"/>
      <c r="WFS58" s="687"/>
      <c r="WFT58" s="687"/>
      <c r="WFU58" s="687"/>
      <c r="WFV58" s="687"/>
      <c r="WFW58" s="687"/>
      <c r="WFX58" s="687"/>
      <c r="WFY58" s="687"/>
      <c r="WFZ58" s="687"/>
      <c r="WGA58" s="687"/>
      <c r="WGB58" s="687"/>
      <c r="WGC58" s="687"/>
      <c r="WGD58" s="687"/>
      <c r="WGE58" s="687"/>
      <c r="WGF58" s="687"/>
      <c r="WGG58" s="687"/>
      <c r="WGH58" s="687"/>
      <c r="WGI58" s="687"/>
      <c r="WGJ58" s="687"/>
      <c r="WGK58" s="687"/>
      <c r="WGL58" s="687"/>
      <c r="WGM58" s="687"/>
      <c r="WGN58" s="687"/>
      <c r="WGO58" s="687"/>
      <c r="WGP58" s="687"/>
      <c r="WGQ58" s="687"/>
      <c r="WGR58" s="687"/>
      <c r="WGS58" s="687"/>
      <c r="WGT58" s="687"/>
      <c r="WGU58" s="687"/>
      <c r="WGV58" s="687"/>
      <c r="WGW58" s="687"/>
      <c r="WGX58" s="687"/>
      <c r="WGY58" s="687"/>
      <c r="WGZ58" s="687"/>
      <c r="WHA58" s="687"/>
      <c r="WHB58" s="687"/>
      <c r="WHC58" s="687"/>
      <c r="WHD58" s="687"/>
      <c r="WHE58" s="687"/>
      <c r="WHF58" s="687"/>
      <c r="WHG58" s="687"/>
      <c r="WHH58" s="687"/>
      <c r="WHI58" s="687"/>
      <c r="WHJ58" s="687"/>
      <c r="WHK58" s="687"/>
      <c r="WHL58" s="687"/>
      <c r="WHM58" s="687"/>
      <c r="WHN58" s="687"/>
      <c r="WHO58" s="687"/>
      <c r="WHP58" s="687"/>
      <c r="WHQ58" s="687"/>
      <c r="WHR58" s="687"/>
      <c r="WHS58" s="687"/>
      <c r="WHT58" s="687"/>
      <c r="WHU58" s="687"/>
      <c r="WHV58" s="687"/>
      <c r="WHW58" s="687"/>
      <c r="WHX58" s="687"/>
      <c r="WHY58" s="687"/>
      <c r="WHZ58" s="687"/>
      <c r="WIA58" s="687"/>
      <c r="WIB58" s="687"/>
      <c r="WIC58" s="687"/>
      <c r="WID58" s="687"/>
      <c r="WIE58" s="687"/>
      <c r="WIF58" s="687"/>
      <c r="WIG58" s="687"/>
      <c r="WIH58" s="687"/>
      <c r="WII58" s="687"/>
      <c r="WIJ58" s="687"/>
      <c r="WIK58" s="687"/>
      <c r="WIL58" s="687"/>
      <c r="WIM58" s="687"/>
      <c r="WIN58" s="687"/>
      <c r="WIO58" s="687"/>
      <c r="WIP58" s="687"/>
      <c r="WIQ58" s="687"/>
      <c r="WIR58" s="687"/>
      <c r="WIS58" s="687"/>
      <c r="WIT58" s="687"/>
      <c r="WIU58" s="687"/>
      <c r="WIV58" s="687"/>
      <c r="WIW58" s="687"/>
      <c r="WIX58" s="687"/>
      <c r="WIY58" s="687"/>
      <c r="WIZ58" s="687"/>
      <c r="WJA58" s="687"/>
      <c r="WJB58" s="687"/>
      <c r="WJC58" s="687"/>
      <c r="WJD58" s="687"/>
      <c r="WJE58" s="687"/>
      <c r="WJF58" s="687"/>
      <c r="WJG58" s="687"/>
      <c r="WJH58" s="687"/>
      <c r="WJI58" s="687"/>
      <c r="WJJ58" s="687"/>
      <c r="WJK58" s="687"/>
      <c r="WJL58" s="687"/>
      <c r="WJM58" s="687"/>
      <c r="WJN58" s="687"/>
      <c r="WJO58" s="687"/>
      <c r="WJP58" s="687"/>
      <c r="WJQ58" s="687"/>
      <c r="WJR58" s="687"/>
      <c r="WJS58" s="687"/>
      <c r="WJT58" s="687"/>
      <c r="WJU58" s="687"/>
      <c r="WJV58" s="687"/>
      <c r="WJW58" s="687"/>
      <c r="WJX58" s="687"/>
      <c r="WJY58" s="687"/>
      <c r="WJZ58" s="687"/>
      <c r="WKA58" s="687"/>
      <c r="WKB58" s="687"/>
      <c r="WKC58" s="687"/>
      <c r="WKD58" s="687"/>
      <c r="WKE58" s="687"/>
      <c r="WKF58" s="687"/>
      <c r="WKG58" s="687"/>
      <c r="WKH58" s="687"/>
      <c r="WKI58" s="687"/>
      <c r="WKJ58" s="687"/>
      <c r="WKK58" s="687"/>
      <c r="WKL58" s="687"/>
      <c r="WKM58" s="687"/>
      <c r="WKN58" s="687"/>
      <c r="WKO58" s="687"/>
      <c r="WKP58" s="687"/>
      <c r="WKQ58" s="687"/>
      <c r="WKR58" s="687"/>
      <c r="WKS58" s="687"/>
      <c r="WKT58" s="687"/>
      <c r="WKU58" s="687"/>
      <c r="WKV58" s="687"/>
      <c r="WKW58" s="687"/>
      <c r="WKX58" s="687"/>
      <c r="WKY58" s="687"/>
      <c r="WKZ58" s="687"/>
      <c r="WLA58" s="687"/>
      <c r="WLB58" s="687"/>
      <c r="WLC58" s="687"/>
      <c r="WLD58" s="687"/>
      <c r="WLE58" s="687"/>
      <c r="WLF58" s="687"/>
      <c r="WLG58" s="687"/>
      <c r="WLH58" s="687"/>
      <c r="WLI58" s="687"/>
      <c r="WLJ58" s="687"/>
      <c r="WLK58" s="687"/>
      <c r="WLL58" s="687"/>
      <c r="WLM58" s="687"/>
      <c r="WLN58" s="687"/>
      <c r="WLO58" s="687"/>
      <c r="WLP58" s="687"/>
      <c r="WLQ58" s="687"/>
      <c r="WLR58" s="687"/>
      <c r="WLS58" s="687"/>
      <c r="WLT58" s="687"/>
      <c r="WLU58" s="687"/>
      <c r="WLV58" s="687"/>
      <c r="WLW58" s="687"/>
      <c r="WLX58" s="687"/>
      <c r="WLY58" s="687"/>
      <c r="WLZ58" s="687"/>
      <c r="WMA58" s="687"/>
      <c r="WMB58" s="687"/>
      <c r="WMC58" s="687"/>
      <c r="WMD58" s="687"/>
      <c r="WME58" s="687"/>
      <c r="WMF58" s="687"/>
      <c r="WMG58" s="687"/>
      <c r="WMH58" s="687"/>
      <c r="WMI58" s="687"/>
      <c r="WMJ58" s="687"/>
      <c r="WMK58" s="687"/>
      <c r="WML58" s="687"/>
      <c r="WMM58" s="687"/>
      <c r="WMN58" s="687"/>
      <c r="WMO58" s="687"/>
      <c r="WMP58" s="687"/>
      <c r="WMQ58" s="687"/>
      <c r="WMR58" s="687"/>
      <c r="WMS58" s="687"/>
      <c r="WMT58" s="687"/>
      <c r="WMU58" s="687"/>
      <c r="WMV58" s="687"/>
      <c r="WMW58" s="687"/>
      <c r="WMX58" s="687"/>
      <c r="WMY58" s="687"/>
      <c r="WMZ58" s="687"/>
      <c r="WNA58" s="687"/>
      <c r="WNB58" s="687"/>
      <c r="WNC58" s="687"/>
      <c r="WND58" s="687"/>
      <c r="WNE58" s="687"/>
      <c r="WNF58" s="687"/>
      <c r="WNG58" s="687"/>
      <c r="WNH58" s="687"/>
      <c r="WNI58" s="687"/>
      <c r="WNJ58" s="687"/>
      <c r="WNK58" s="687"/>
      <c r="WNL58" s="687"/>
      <c r="WNM58" s="687"/>
      <c r="WNN58" s="687"/>
      <c r="WNO58" s="687"/>
      <c r="WNP58" s="687"/>
      <c r="WNQ58" s="687"/>
      <c r="WNR58" s="687"/>
      <c r="WNS58" s="687"/>
      <c r="WNT58" s="687"/>
      <c r="WNU58" s="687"/>
      <c r="WNV58" s="687"/>
      <c r="WNW58" s="687"/>
      <c r="WNX58" s="687"/>
      <c r="WNY58" s="687"/>
      <c r="WNZ58" s="687"/>
      <c r="WOA58" s="687"/>
      <c r="WOB58" s="687"/>
      <c r="WOC58" s="687"/>
      <c r="WOD58" s="687"/>
      <c r="WOE58" s="687"/>
      <c r="WOF58" s="687"/>
      <c r="WOG58" s="687"/>
      <c r="WOH58" s="687"/>
      <c r="WOI58" s="687"/>
      <c r="WOJ58" s="687"/>
      <c r="WOK58" s="687"/>
      <c r="WOL58" s="687"/>
      <c r="WOM58" s="687"/>
      <c r="WON58" s="687"/>
      <c r="WOO58" s="687"/>
      <c r="WOP58" s="687"/>
      <c r="WOQ58" s="687"/>
      <c r="WOR58" s="687"/>
      <c r="WOS58" s="687"/>
      <c r="WOT58" s="687"/>
      <c r="WOU58" s="687"/>
      <c r="WOV58" s="687"/>
      <c r="WOW58" s="687"/>
      <c r="WOX58" s="687"/>
      <c r="WOY58" s="687"/>
      <c r="WOZ58" s="687"/>
      <c r="WPA58" s="687"/>
      <c r="WPB58" s="687"/>
      <c r="WPC58" s="687"/>
      <c r="WPD58" s="687"/>
      <c r="WPE58" s="687"/>
      <c r="WPF58" s="687"/>
      <c r="WPG58" s="687"/>
      <c r="WPH58" s="687"/>
      <c r="WPI58" s="687"/>
      <c r="WPJ58" s="687"/>
      <c r="WPK58" s="687"/>
      <c r="WPL58" s="687"/>
      <c r="WPM58" s="687"/>
      <c r="WPN58" s="687"/>
      <c r="WPO58" s="687"/>
      <c r="WPP58" s="687"/>
      <c r="WPQ58" s="687"/>
      <c r="WPR58" s="687"/>
      <c r="WPS58" s="687"/>
      <c r="WPT58" s="687"/>
      <c r="WPU58" s="687"/>
      <c r="WPV58" s="687"/>
      <c r="WPW58" s="687"/>
      <c r="WPX58" s="687"/>
      <c r="WPY58" s="687"/>
      <c r="WPZ58" s="687"/>
      <c r="WQA58" s="687"/>
      <c r="WQB58" s="687"/>
      <c r="WQC58" s="687"/>
      <c r="WQD58" s="687"/>
      <c r="WQE58" s="687"/>
      <c r="WQF58" s="687"/>
      <c r="WQG58" s="687"/>
      <c r="WQH58" s="687"/>
      <c r="WQI58" s="687"/>
      <c r="WQJ58" s="687"/>
      <c r="WQK58" s="687"/>
      <c r="WQL58" s="687"/>
      <c r="WQM58" s="687"/>
      <c r="WQN58" s="687"/>
      <c r="WQO58" s="687"/>
      <c r="WQP58" s="687"/>
      <c r="WQQ58" s="687"/>
      <c r="WQR58" s="687"/>
      <c r="WQS58" s="687"/>
      <c r="WQT58" s="687"/>
      <c r="WQU58" s="687"/>
      <c r="WQV58" s="687"/>
      <c r="WQW58" s="687"/>
      <c r="WQX58" s="687"/>
      <c r="WQY58" s="687"/>
      <c r="WQZ58" s="687"/>
      <c r="WRA58" s="687"/>
      <c r="WRB58" s="687"/>
      <c r="WRC58" s="687"/>
      <c r="WRD58" s="687"/>
      <c r="WRE58" s="687"/>
      <c r="WRF58" s="687"/>
      <c r="WRG58" s="687"/>
      <c r="WRH58" s="687"/>
      <c r="WRI58" s="687"/>
      <c r="WRJ58" s="687"/>
      <c r="WRK58" s="687"/>
      <c r="WRL58" s="687"/>
      <c r="WRM58" s="687"/>
      <c r="WRN58" s="687"/>
      <c r="WRO58" s="687"/>
      <c r="WRP58" s="687"/>
      <c r="WRQ58" s="687"/>
      <c r="WRR58" s="687"/>
      <c r="WRS58" s="687"/>
      <c r="WRT58" s="687"/>
      <c r="WRU58" s="687"/>
      <c r="WRV58" s="687"/>
      <c r="WRW58" s="687"/>
      <c r="WRX58" s="687"/>
      <c r="WRY58" s="687"/>
      <c r="WRZ58" s="687"/>
      <c r="WSA58" s="687"/>
      <c r="WSB58" s="687"/>
      <c r="WSC58" s="687"/>
      <c r="WSD58" s="687"/>
      <c r="WSE58" s="687"/>
      <c r="WSF58" s="687"/>
      <c r="WSG58" s="687"/>
      <c r="WSH58" s="687"/>
      <c r="WSI58" s="687"/>
      <c r="WSJ58" s="687"/>
      <c r="WSK58" s="687"/>
      <c r="WSL58" s="687"/>
      <c r="WSM58" s="687"/>
      <c r="WSN58" s="687"/>
      <c r="WSO58" s="687"/>
      <c r="WSP58" s="687"/>
      <c r="WSQ58" s="687"/>
      <c r="WSR58" s="687"/>
      <c r="WSS58" s="687"/>
      <c r="WST58" s="687"/>
      <c r="WSU58" s="687"/>
      <c r="WSV58" s="687"/>
      <c r="WSW58" s="687"/>
      <c r="WSX58" s="687"/>
      <c r="WSY58" s="687"/>
      <c r="WSZ58" s="687"/>
      <c r="WTA58" s="687"/>
      <c r="WTB58" s="687"/>
      <c r="WTC58" s="687"/>
      <c r="WTD58" s="687"/>
      <c r="WTE58" s="687"/>
      <c r="WTF58" s="687"/>
      <c r="WTG58" s="687"/>
      <c r="WTH58" s="687"/>
      <c r="WTI58" s="687"/>
      <c r="WTJ58" s="687"/>
      <c r="WTK58" s="687"/>
      <c r="WTL58" s="687"/>
      <c r="WTM58" s="687"/>
      <c r="WTN58" s="687"/>
      <c r="WTO58" s="687"/>
      <c r="WTP58" s="687"/>
      <c r="WTQ58" s="687"/>
      <c r="WTR58" s="687"/>
      <c r="WTS58" s="687"/>
      <c r="WTT58" s="687"/>
      <c r="WTU58" s="687"/>
      <c r="WTV58" s="687"/>
      <c r="WTW58" s="687"/>
      <c r="WTX58" s="687"/>
      <c r="WTY58" s="687"/>
      <c r="WTZ58" s="687"/>
      <c r="WUA58" s="687"/>
      <c r="WUB58" s="687"/>
      <c r="WUC58" s="687"/>
      <c r="WUD58" s="687"/>
      <c r="WUE58" s="687"/>
      <c r="WUF58" s="687"/>
      <c r="WUG58" s="687"/>
      <c r="WUH58" s="687"/>
      <c r="WUI58" s="687"/>
      <c r="WUJ58" s="687"/>
      <c r="WUK58" s="687"/>
      <c r="WUL58" s="687"/>
      <c r="WUM58" s="687"/>
      <c r="WUN58" s="687"/>
      <c r="WUO58" s="687"/>
      <c r="WUP58" s="687"/>
      <c r="WUQ58" s="687"/>
      <c r="WUR58" s="687"/>
      <c r="WUS58" s="687"/>
      <c r="WUT58" s="687"/>
      <c r="WUU58" s="687"/>
      <c r="WUV58" s="687"/>
      <c r="WUW58" s="687"/>
      <c r="WUX58" s="687"/>
      <c r="WUY58" s="687"/>
      <c r="WUZ58" s="687"/>
      <c r="WVA58" s="687"/>
      <c r="WVB58" s="687"/>
      <c r="WVC58" s="687"/>
      <c r="WVD58" s="687"/>
      <c r="WVE58" s="687"/>
      <c r="WVF58" s="687"/>
      <c r="WVG58" s="687"/>
      <c r="WVH58" s="687"/>
      <c r="WVI58" s="687"/>
      <c r="WVJ58" s="687"/>
      <c r="WVK58" s="687"/>
      <c r="WVL58" s="687"/>
      <c r="WVM58" s="687"/>
      <c r="WVN58" s="687"/>
      <c r="WVO58" s="687"/>
      <c r="WVP58" s="687"/>
      <c r="WVQ58" s="687"/>
      <c r="WVR58" s="687"/>
      <c r="WVS58" s="687"/>
      <c r="WVT58" s="687"/>
      <c r="WVU58" s="687"/>
      <c r="WVV58" s="687"/>
      <c r="WVW58" s="687"/>
      <c r="WVX58" s="687"/>
      <c r="WVY58" s="687"/>
      <c r="WVZ58" s="687"/>
      <c r="WWA58" s="687"/>
      <c r="WWB58" s="687"/>
      <c r="WWC58" s="687"/>
      <c r="WWD58" s="687"/>
      <c r="WWE58" s="687"/>
      <c r="WWF58" s="687"/>
      <c r="WWG58" s="687"/>
      <c r="WWH58" s="687"/>
      <c r="WWI58" s="687"/>
      <c r="WWJ58" s="687"/>
      <c r="WWK58" s="687"/>
      <c r="WWL58" s="687"/>
      <c r="WWM58" s="687"/>
      <c r="WWN58" s="687"/>
      <c r="WWO58" s="687"/>
      <c r="WWP58" s="687"/>
      <c r="WWQ58" s="687"/>
      <c r="WWR58" s="687"/>
      <c r="WWS58" s="687"/>
      <c r="WWT58" s="687"/>
      <c r="WWU58" s="687"/>
      <c r="WWV58" s="687"/>
      <c r="WWW58" s="687"/>
      <c r="WWX58" s="687"/>
      <c r="WWY58" s="687"/>
      <c r="WWZ58" s="687"/>
      <c r="WXA58" s="687"/>
      <c r="WXB58" s="687"/>
      <c r="WXC58" s="687"/>
      <c r="WXD58" s="687"/>
      <c r="WXE58" s="687"/>
      <c r="WXF58" s="687"/>
      <c r="WXG58" s="687"/>
      <c r="WXH58" s="687"/>
      <c r="WXI58" s="687"/>
      <c r="WXJ58" s="687"/>
      <c r="WXK58" s="687"/>
      <c r="WXL58" s="687"/>
      <c r="WXM58" s="687"/>
      <c r="WXN58" s="687"/>
      <c r="WXO58" s="687"/>
      <c r="WXP58" s="687"/>
      <c r="WXQ58" s="687"/>
      <c r="WXR58" s="687"/>
      <c r="WXS58" s="687"/>
      <c r="WXT58" s="687"/>
      <c r="WXU58" s="687"/>
      <c r="WXV58" s="687"/>
      <c r="WXW58" s="687"/>
      <c r="WXX58" s="687"/>
      <c r="WXY58" s="687"/>
      <c r="WXZ58" s="687"/>
      <c r="WYA58" s="687"/>
      <c r="WYB58" s="687"/>
      <c r="WYC58" s="687"/>
      <c r="WYD58" s="687"/>
      <c r="WYE58" s="687"/>
      <c r="WYF58" s="687"/>
      <c r="WYG58" s="687"/>
      <c r="WYH58" s="687"/>
      <c r="WYI58" s="687"/>
      <c r="WYJ58" s="687"/>
      <c r="WYK58" s="687"/>
      <c r="WYL58" s="687"/>
      <c r="WYM58" s="687"/>
      <c r="WYN58" s="687"/>
      <c r="WYO58" s="687"/>
      <c r="WYP58" s="687"/>
      <c r="WYQ58" s="687"/>
      <c r="WYR58" s="687"/>
      <c r="WYS58" s="687"/>
      <c r="WYT58" s="687"/>
      <c r="WYU58" s="687"/>
      <c r="WYV58" s="687"/>
      <c r="WYW58" s="687"/>
      <c r="WYX58" s="687"/>
      <c r="WYY58" s="687"/>
      <c r="WYZ58" s="687"/>
      <c r="WZA58" s="687"/>
      <c r="WZB58" s="687"/>
      <c r="WZC58" s="687"/>
      <c r="WZD58" s="687"/>
      <c r="WZE58" s="687"/>
      <c r="WZF58" s="687"/>
      <c r="WZG58" s="687"/>
      <c r="WZH58" s="687"/>
      <c r="WZI58" s="687"/>
      <c r="WZJ58" s="687"/>
      <c r="WZK58" s="687"/>
      <c r="WZL58" s="687"/>
      <c r="WZM58" s="687"/>
      <c r="WZN58" s="687"/>
      <c r="WZO58" s="687"/>
      <c r="WZP58" s="687"/>
      <c r="WZQ58" s="687"/>
      <c r="WZR58" s="687"/>
      <c r="WZS58" s="687"/>
      <c r="WZT58" s="687"/>
      <c r="WZU58" s="687"/>
      <c r="WZV58" s="687"/>
      <c r="WZW58" s="687"/>
      <c r="WZX58" s="687"/>
      <c r="WZY58" s="687"/>
      <c r="WZZ58" s="687"/>
      <c r="XAA58" s="687"/>
      <c r="XAB58" s="687"/>
      <c r="XAC58" s="687"/>
      <c r="XAD58" s="687"/>
      <c r="XAE58" s="687"/>
      <c r="XAF58" s="687"/>
      <c r="XAG58" s="687"/>
      <c r="XAH58" s="687"/>
      <c r="XAI58" s="687"/>
      <c r="XAJ58" s="687"/>
      <c r="XAK58" s="687"/>
      <c r="XAL58" s="687"/>
      <c r="XAM58" s="687"/>
      <c r="XAN58" s="687"/>
      <c r="XAO58" s="687"/>
      <c r="XAP58" s="687"/>
      <c r="XAQ58" s="687"/>
      <c r="XAR58" s="687"/>
      <c r="XAS58" s="687"/>
      <c r="XAT58" s="687"/>
      <c r="XAU58" s="687"/>
      <c r="XAV58" s="687"/>
      <c r="XAW58" s="687"/>
      <c r="XAX58" s="687"/>
      <c r="XAY58" s="687"/>
      <c r="XAZ58" s="687"/>
      <c r="XBA58" s="687"/>
      <c r="XBB58" s="687"/>
      <c r="XBC58" s="687"/>
      <c r="XBD58" s="687"/>
      <c r="XBE58" s="687"/>
      <c r="XBF58" s="687"/>
      <c r="XBG58" s="687"/>
      <c r="XBH58" s="687"/>
      <c r="XBI58" s="687"/>
      <c r="XBJ58" s="687"/>
      <c r="XBK58" s="687"/>
      <c r="XBL58" s="687"/>
      <c r="XBM58" s="687"/>
      <c r="XBN58" s="687"/>
      <c r="XBO58" s="687"/>
      <c r="XBP58" s="687"/>
      <c r="XBQ58" s="687"/>
      <c r="XBR58" s="687"/>
      <c r="XBS58" s="687"/>
      <c r="XBT58" s="687"/>
      <c r="XBU58" s="687"/>
      <c r="XBV58" s="687"/>
      <c r="XBW58" s="687"/>
      <c r="XBX58" s="687"/>
      <c r="XBY58" s="687"/>
      <c r="XBZ58" s="687"/>
      <c r="XCA58" s="687"/>
      <c r="XCB58" s="687"/>
      <c r="XCC58" s="687"/>
      <c r="XCD58" s="687"/>
      <c r="XCE58" s="687"/>
      <c r="XCF58" s="687"/>
      <c r="XCG58" s="687"/>
      <c r="XCH58" s="687"/>
      <c r="XCI58" s="687"/>
      <c r="XCJ58" s="687"/>
      <c r="XCK58" s="687"/>
      <c r="XCL58" s="687"/>
      <c r="XCM58" s="687"/>
      <c r="XCN58" s="687"/>
      <c r="XCO58" s="687"/>
      <c r="XCP58" s="687"/>
      <c r="XCQ58" s="687"/>
      <c r="XCR58" s="687"/>
      <c r="XCS58" s="687"/>
      <c r="XCT58" s="687"/>
      <c r="XCU58" s="687"/>
      <c r="XCV58" s="687"/>
      <c r="XCW58" s="687"/>
      <c r="XCX58" s="687"/>
      <c r="XCY58" s="687"/>
      <c r="XCZ58" s="687"/>
      <c r="XDA58" s="687"/>
      <c r="XDB58" s="687"/>
      <c r="XDC58" s="687"/>
      <c r="XDD58" s="687"/>
      <c r="XDE58" s="687"/>
      <c r="XDF58" s="687"/>
      <c r="XDG58" s="687"/>
      <c r="XDH58" s="687"/>
      <c r="XDI58" s="687"/>
      <c r="XDJ58" s="687"/>
      <c r="XDK58" s="687"/>
      <c r="XDL58" s="687"/>
      <c r="XDM58" s="687"/>
      <c r="XDN58" s="687"/>
      <c r="XDO58" s="687"/>
      <c r="XDP58" s="687"/>
      <c r="XDQ58" s="687"/>
      <c r="XDR58" s="687"/>
      <c r="XDS58" s="687"/>
      <c r="XDT58" s="687"/>
      <c r="XDU58" s="687"/>
      <c r="XDV58" s="687"/>
      <c r="XDW58" s="687"/>
      <c r="XDX58" s="687"/>
      <c r="XDY58" s="687"/>
      <c r="XDZ58" s="687"/>
      <c r="XEA58" s="687"/>
      <c r="XEB58" s="687"/>
      <c r="XEC58" s="687"/>
      <c r="XED58" s="687"/>
      <c r="XEE58" s="687"/>
      <c r="XEF58" s="687"/>
      <c r="XEG58" s="687"/>
      <c r="XEH58" s="687"/>
      <c r="XEI58" s="687"/>
      <c r="XEJ58" s="687"/>
      <c r="XEK58" s="687"/>
      <c r="XEL58" s="687"/>
      <c r="XEM58" s="687"/>
      <c r="XEN58" s="687"/>
      <c r="XEO58" s="687"/>
      <c r="XEP58" s="687"/>
      <c r="XEQ58" s="687"/>
      <c r="XER58" s="687"/>
      <c r="XES58" s="687"/>
      <c r="XET58" s="687"/>
      <c r="XEU58" s="687"/>
      <c r="XEV58" s="687"/>
      <c r="XEW58" s="687"/>
      <c r="XEX58" s="687"/>
      <c r="XEY58" s="687"/>
      <c r="XEZ58" s="687"/>
    </row>
    <row r="59" spans="1:16380" x14ac:dyDescent="0.25">
      <c r="B59" s="1192" t="s">
        <v>1406</v>
      </c>
      <c r="C59" s="1192">
        <v>1051</v>
      </c>
      <c r="D59" s="976" t="s">
        <v>1422</v>
      </c>
      <c r="E59" s="976" t="s">
        <v>1423</v>
      </c>
      <c r="F59" s="976"/>
      <c r="G59" s="973">
        <v>137988095</v>
      </c>
      <c r="H59" s="974"/>
      <c r="I59" s="974">
        <v>41396428</v>
      </c>
      <c r="J59" s="974">
        <v>55195238</v>
      </c>
      <c r="K59" s="975"/>
      <c r="L59" s="974"/>
      <c r="M59" s="974">
        <v>96591666</v>
      </c>
      <c r="N59" s="991"/>
      <c r="O59" s="1013">
        <v>41396429</v>
      </c>
      <c r="P59" s="974"/>
      <c r="Q59" s="1147"/>
      <c r="R59" s="974"/>
      <c r="S59" s="976"/>
      <c r="U59" s="687"/>
      <c r="V59" s="687"/>
      <c r="X59" s="686"/>
      <c r="Y59" s="686"/>
      <c r="Z59" s="686"/>
    </row>
    <row r="60" spans="1:16380" x14ac:dyDescent="0.25">
      <c r="B60" s="1192" t="s">
        <v>1406</v>
      </c>
      <c r="C60" s="1192">
        <v>1051</v>
      </c>
      <c r="D60" s="976" t="s">
        <v>1424</v>
      </c>
      <c r="E60" s="976" t="s">
        <v>1425</v>
      </c>
      <c r="F60" s="976"/>
      <c r="G60" s="973">
        <v>95502000</v>
      </c>
      <c r="H60" s="974"/>
      <c r="I60" s="974">
        <v>47751000</v>
      </c>
      <c r="J60" s="974"/>
      <c r="K60" s="975"/>
      <c r="L60" s="974"/>
      <c r="M60" s="974">
        <v>47751000</v>
      </c>
      <c r="N60" s="991"/>
      <c r="O60" s="1013">
        <v>47751000</v>
      </c>
      <c r="P60" s="974"/>
      <c r="Q60" s="1147"/>
      <c r="R60" s="974"/>
      <c r="S60" s="976" t="s">
        <v>1323</v>
      </c>
      <c r="U60" s="687"/>
      <c r="V60" s="687"/>
      <c r="X60" s="686"/>
      <c r="Y60" s="686"/>
      <c r="Z60" s="686"/>
    </row>
    <row r="61" spans="1:16380" x14ac:dyDescent="0.25">
      <c r="B61" s="1192" t="s">
        <v>1406</v>
      </c>
      <c r="C61" s="1192">
        <v>1051</v>
      </c>
      <c r="D61" s="976" t="s">
        <v>1429</v>
      </c>
      <c r="E61" s="976" t="s">
        <v>1430</v>
      </c>
      <c r="F61" s="976"/>
      <c r="G61" s="973">
        <v>213750000</v>
      </c>
      <c r="H61" s="974"/>
      <c r="I61" s="974">
        <v>64125000</v>
      </c>
      <c r="J61" s="974">
        <v>85500000</v>
      </c>
      <c r="K61" s="975"/>
      <c r="L61" s="974"/>
      <c r="M61" s="974">
        <v>149625000</v>
      </c>
      <c r="N61" s="991"/>
      <c r="O61" s="1013">
        <v>64125000</v>
      </c>
      <c r="P61" s="974"/>
      <c r="Q61" s="1147"/>
      <c r="R61" s="974"/>
      <c r="S61" s="976"/>
      <c r="U61" s="687"/>
      <c r="V61" s="687"/>
      <c r="X61" s="686"/>
      <c r="Y61" s="686"/>
      <c r="Z61" s="686"/>
    </row>
    <row r="62" spans="1:16380" x14ac:dyDescent="0.25">
      <c r="B62" s="1192" t="s">
        <v>1406</v>
      </c>
      <c r="C62" s="1192">
        <v>1051</v>
      </c>
      <c r="D62" s="976" t="s">
        <v>1431</v>
      </c>
      <c r="E62" s="976" t="s">
        <v>1432</v>
      </c>
      <c r="F62" s="976"/>
      <c r="G62" s="973">
        <v>8580000</v>
      </c>
      <c r="H62" s="974"/>
      <c r="I62" s="974">
        <v>4290000</v>
      </c>
      <c r="J62" s="974"/>
      <c r="K62" s="975"/>
      <c r="L62" s="974"/>
      <c r="M62" s="974">
        <v>4290000</v>
      </c>
      <c r="N62" s="991"/>
      <c r="O62" s="1013">
        <v>4290000</v>
      </c>
      <c r="P62" s="974"/>
      <c r="Q62" s="1147"/>
      <c r="R62" s="974"/>
      <c r="S62" s="976" t="s">
        <v>1323</v>
      </c>
      <c r="U62" s="687"/>
      <c r="V62" s="687"/>
      <c r="X62" s="686"/>
      <c r="Y62" s="686"/>
      <c r="Z62" s="686"/>
    </row>
    <row r="63" spans="1:16380" x14ac:dyDescent="0.25">
      <c r="B63" s="1192" t="s">
        <v>1406</v>
      </c>
      <c r="C63" s="1192">
        <v>1051</v>
      </c>
      <c r="D63" s="976" t="s">
        <v>1433</v>
      </c>
      <c r="E63" s="976" t="s">
        <v>887</v>
      </c>
      <c r="F63" s="976"/>
      <c r="G63" s="973">
        <v>24675000</v>
      </c>
      <c r="H63" s="974"/>
      <c r="I63" s="974">
        <v>7402500</v>
      </c>
      <c r="J63" s="974">
        <v>9870000</v>
      </c>
      <c r="K63" s="975"/>
      <c r="L63" s="974"/>
      <c r="M63" s="974">
        <v>17272500</v>
      </c>
      <c r="N63" s="991"/>
      <c r="O63" s="1013">
        <v>7402500</v>
      </c>
      <c r="P63" s="974"/>
      <c r="Q63" s="1147"/>
      <c r="R63" s="974"/>
      <c r="S63" s="976"/>
      <c r="U63" s="687"/>
      <c r="V63" s="687"/>
      <c r="X63" s="686"/>
      <c r="Y63" s="686"/>
      <c r="Z63" s="686"/>
    </row>
    <row r="64" spans="1:16380" x14ac:dyDescent="0.25">
      <c r="B64" s="1192" t="s">
        <v>1406</v>
      </c>
      <c r="C64" s="1192">
        <v>1051</v>
      </c>
      <c r="D64" s="976" t="s">
        <v>1438</v>
      </c>
      <c r="E64" s="976" t="s">
        <v>1400</v>
      </c>
      <c r="F64" s="976"/>
      <c r="G64" s="973">
        <v>166230000</v>
      </c>
      <c r="H64" s="974"/>
      <c r="I64" s="974">
        <v>50000000</v>
      </c>
      <c r="J64" s="974">
        <v>65000000</v>
      </c>
      <c r="K64" s="975"/>
      <c r="L64" s="974"/>
      <c r="M64" s="974">
        <v>115000000</v>
      </c>
      <c r="N64" s="991"/>
      <c r="O64" s="1013">
        <v>51230000</v>
      </c>
      <c r="P64" s="974"/>
      <c r="Q64" s="1147"/>
      <c r="R64" s="974"/>
      <c r="S64" s="976"/>
      <c r="U64" s="687"/>
      <c r="V64" s="687"/>
      <c r="X64" s="686"/>
      <c r="Y64" s="686"/>
      <c r="Z64" s="686"/>
    </row>
    <row r="65" spans="1:16380" x14ac:dyDescent="0.25">
      <c r="B65" s="1192" t="s">
        <v>1406</v>
      </c>
      <c r="C65" s="1192">
        <v>1051</v>
      </c>
      <c r="D65" s="976" t="s">
        <v>1268</v>
      </c>
      <c r="E65" s="976" t="s">
        <v>1118</v>
      </c>
      <c r="F65" s="976"/>
      <c r="G65" s="973">
        <v>167531000</v>
      </c>
      <c r="H65" s="974"/>
      <c r="I65" s="974">
        <v>50259300</v>
      </c>
      <c r="J65" s="974">
        <v>67012400</v>
      </c>
      <c r="K65" s="975"/>
      <c r="L65" s="974"/>
      <c r="M65" s="974">
        <v>117271700</v>
      </c>
      <c r="N65" s="991"/>
      <c r="O65" s="1013">
        <v>50259300</v>
      </c>
      <c r="P65" s="974"/>
      <c r="Q65" s="1147"/>
      <c r="R65" s="974"/>
      <c r="S65" s="976"/>
      <c r="U65" s="687"/>
      <c r="V65" s="687"/>
      <c r="X65" s="686"/>
      <c r="Y65" s="686"/>
      <c r="Z65" s="686"/>
    </row>
    <row r="66" spans="1:16380" x14ac:dyDescent="0.25">
      <c r="B66" s="1192" t="s">
        <v>1406</v>
      </c>
      <c r="C66" s="1192">
        <v>1051</v>
      </c>
      <c r="D66" s="976" t="s">
        <v>1444</v>
      </c>
      <c r="E66" s="976" t="s">
        <v>1445</v>
      </c>
      <c r="F66" s="976"/>
      <c r="G66" s="973">
        <v>82500000</v>
      </c>
      <c r="H66" s="974"/>
      <c r="I66" s="974">
        <v>33000000</v>
      </c>
      <c r="J66" s="974"/>
      <c r="K66" s="975"/>
      <c r="L66" s="974"/>
      <c r="M66" s="974">
        <v>33000000</v>
      </c>
      <c r="N66" s="991"/>
      <c r="O66" s="1013">
        <v>49500000</v>
      </c>
      <c r="P66" s="974"/>
      <c r="Q66" s="1147"/>
      <c r="R66" s="974"/>
      <c r="S66" s="976" t="s">
        <v>1323</v>
      </c>
      <c r="U66" s="687"/>
      <c r="V66" s="687"/>
      <c r="X66" s="686"/>
      <c r="Y66" s="686"/>
      <c r="Z66" s="686"/>
    </row>
    <row r="67" spans="1:16380" x14ac:dyDescent="0.25">
      <c r="B67" s="1192" t="s">
        <v>1406</v>
      </c>
      <c r="C67" s="1192">
        <v>1051</v>
      </c>
      <c r="D67" s="976" t="s">
        <v>1447</v>
      </c>
      <c r="E67" s="976" t="s">
        <v>1266</v>
      </c>
      <c r="F67" s="976"/>
      <c r="G67" s="973">
        <v>26180000</v>
      </c>
      <c r="H67" s="974"/>
      <c r="I67" s="974">
        <v>7854000</v>
      </c>
      <c r="J67" s="974">
        <v>10472000</v>
      </c>
      <c r="K67" s="975"/>
      <c r="L67" s="974"/>
      <c r="M67" s="974">
        <v>18326000</v>
      </c>
      <c r="N67" s="991"/>
      <c r="O67" s="1013">
        <v>7854000</v>
      </c>
      <c r="P67" s="974"/>
      <c r="Q67" s="1147"/>
      <c r="R67" s="974"/>
      <c r="S67" s="976"/>
      <c r="U67" s="687"/>
      <c r="V67" s="687"/>
      <c r="X67" s="686"/>
      <c r="Y67" s="686"/>
      <c r="Z67" s="686"/>
    </row>
    <row r="68" spans="1:16380" x14ac:dyDescent="0.25">
      <c r="B68" s="1192" t="s">
        <v>1406</v>
      </c>
      <c r="C68" s="1192">
        <v>1051</v>
      </c>
      <c r="D68" s="976" t="s">
        <v>1447</v>
      </c>
      <c r="E68" s="976" t="s">
        <v>1266</v>
      </c>
      <c r="F68" s="976"/>
      <c r="G68" s="973">
        <v>80920000</v>
      </c>
      <c r="H68" s="974"/>
      <c r="I68" s="974">
        <v>24276000</v>
      </c>
      <c r="J68" s="974">
        <v>32368000</v>
      </c>
      <c r="K68" s="975"/>
      <c r="L68" s="974"/>
      <c r="M68" s="974">
        <v>56644000</v>
      </c>
      <c r="N68" s="991"/>
      <c r="O68" s="1013">
        <v>24276000</v>
      </c>
      <c r="P68" s="974"/>
      <c r="Q68" s="1147"/>
      <c r="R68" s="974"/>
      <c r="S68" s="976"/>
      <c r="U68" s="687"/>
      <c r="V68" s="687"/>
      <c r="X68" s="686"/>
      <c r="AA68" s="687"/>
      <c r="AB68" s="687"/>
      <c r="AC68" s="687"/>
      <c r="AD68" s="687"/>
      <c r="AE68" s="687"/>
      <c r="AF68" s="687"/>
      <c r="AG68" s="687"/>
      <c r="AH68" s="687"/>
      <c r="AI68" s="687"/>
      <c r="AJ68" s="687"/>
      <c r="AK68" s="687"/>
      <c r="AL68" s="687"/>
      <c r="AM68" s="687"/>
      <c r="AN68" s="687"/>
      <c r="AO68" s="687"/>
      <c r="AP68" s="687"/>
      <c r="AQ68" s="687"/>
      <c r="AR68" s="687"/>
      <c r="AS68" s="687"/>
      <c r="AT68" s="687"/>
      <c r="AU68" s="687"/>
      <c r="AV68" s="687"/>
      <c r="AW68" s="687"/>
      <c r="AX68" s="687"/>
      <c r="AY68" s="687"/>
      <c r="AZ68" s="687"/>
      <c r="BA68" s="687"/>
      <c r="BB68" s="687"/>
      <c r="BC68" s="687"/>
      <c r="BD68" s="687"/>
      <c r="BE68" s="687"/>
      <c r="BF68" s="687"/>
      <c r="BG68" s="687"/>
      <c r="BH68" s="687"/>
      <c r="BI68" s="687"/>
      <c r="BJ68" s="687"/>
      <c r="BK68" s="687"/>
      <c r="BL68" s="687"/>
      <c r="BM68" s="687"/>
      <c r="BN68" s="687"/>
      <c r="BO68" s="687"/>
      <c r="BP68" s="687"/>
      <c r="BQ68" s="687"/>
      <c r="BR68" s="687"/>
      <c r="BS68" s="687"/>
      <c r="BT68" s="687"/>
      <c r="BU68" s="687"/>
      <c r="BV68" s="687"/>
      <c r="BW68" s="687"/>
      <c r="BX68" s="687"/>
      <c r="BY68" s="687"/>
      <c r="BZ68" s="687"/>
      <c r="CA68" s="687"/>
      <c r="CB68" s="687"/>
      <c r="CC68" s="687"/>
      <c r="CD68" s="687"/>
      <c r="CE68" s="687"/>
      <c r="CF68" s="687"/>
      <c r="CG68" s="687"/>
      <c r="CH68" s="687"/>
      <c r="CI68" s="687"/>
      <c r="CJ68" s="687"/>
      <c r="CK68" s="687"/>
      <c r="CL68" s="687"/>
      <c r="CM68" s="687"/>
      <c r="CN68" s="687"/>
      <c r="CO68" s="687"/>
      <c r="CP68" s="687"/>
      <c r="CQ68" s="687"/>
      <c r="CR68" s="687"/>
      <c r="CS68" s="687"/>
      <c r="CT68" s="687"/>
      <c r="CU68" s="687"/>
      <c r="CV68" s="687"/>
      <c r="CW68" s="687"/>
      <c r="CX68" s="687"/>
      <c r="CY68" s="687"/>
      <c r="CZ68" s="687"/>
      <c r="DA68" s="687"/>
      <c r="DB68" s="687"/>
      <c r="DC68" s="687"/>
      <c r="DD68" s="687"/>
      <c r="DE68" s="687"/>
      <c r="DF68" s="687"/>
      <c r="DG68" s="687"/>
      <c r="DH68" s="687"/>
      <c r="DI68" s="687"/>
      <c r="DJ68" s="687"/>
      <c r="DK68" s="687"/>
      <c r="DL68" s="687"/>
      <c r="DM68" s="687"/>
      <c r="DN68" s="687"/>
      <c r="DO68" s="687"/>
      <c r="DP68" s="687"/>
      <c r="DQ68" s="687"/>
      <c r="DR68" s="687"/>
      <c r="DS68" s="687"/>
      <c r="DT68" s="687"/>
      <c r="DU68" s="687"/>
      <c r="DV68" s="687"/>
      <c r="DW68" s="687"/>
      <c r="DX68" s="687"/>
      <c r="DY68" s="687"/>
      <c r="DZ68" s="687"/>
      <c r="EA68" s="687"/>
      <c r="EB68" s="687"/>
      <c r="EC68" s="687"/>
      <c r="ED68" s="687"/>
      <c r="EE68" s="687"/>
      <c r="EF68" s="687"/>
      <c r="EG68" s="687"/>
      <c r="EH68" s="687"/>
      <c r="EI68" s="687"/>
      <c r="EJ68" s="687"/>
      <c r="EK68" s="687"/>
      <c r="EL68" s="687"/>
      <c r="EM68" s="687"/>
      <c r="EN68" s="687"/>
      <c r="EO68" s="687"/>
      <c r="EP68" s="687"/>
      <c r="EQ68" s="687"/>
      <c r="ER68" s="687"/>
      <c r="ES68" s="687"/>
      <c r="ET68" s="687"/>
      <c r="EU68" s="687"/>
      <c r="EV68" s="687"/>
      <c r="EW68" s="687"/>
      <c r="EX68" s="687"/>
      <c r="EY68" s="687"/>
      <c r="EZ68" s="687"/>
      <c r="FA68" s="687"/>
      <c r="FB68" s="687"/>
      <c r="FC68" s="687"/>
      <c r="FD68" s="687"/>
      <c r="FE68" s="687"/>
      <c r="FF68" s="687"/>
      <c r="FG68" s="687"/>
      <c r="FH68" s="687"/>
      <c r="FI68" s="687"/>
      <c r="FJ68" s="687"/>
      <c r="FK68" s="687"/>
      <c r="FL68" s="687"/>
      <c r="FM68" s="687"/>
      <c r="FN68" s="687"/>
      <c r="FO68" s="687"/>
      <c r="FP68" s="687"/>
      <c r="FQ68" s="687"/>
      <c r="FR68" s="687"/>
      <c r="FS68" s="687"/>
      <c r="FT68" s="687"/>
      <c r="FU68" s="687"/>
      <c r="FV68" s="687"/>
      <c r="FW68" s="687"/>
      <c r="FX68" s="687"/>
      <c r="FY68" s="687"/>
      <c r="FZ68" s="687"/>
      <c r="GA68" s="687"/>
      <c r="GB68" s="687"/>
      <c r="GC68" s="687"/>
      <c r="GD68" s="687"/>
      <c r="GE68" s="687"/>
      <c r="GF68" s="687"/>
      <c r="GG68" s="687"/>
      <c r="GH68" s="687"/>
      <c r="GI68" s="687"/>
      <c r="GJ68" s="687"/>
      <c r="GK68" s="687"/>
      <c r="GL68" s="687"/>
      <c r="GM68" s="687"/>
      <c r="GN68" s="687"/>
      <c r="GO68" s="687"/>
      <c r="GP68" s="687"/>
      <c r="GQ68" s="687"/>
      <c r="GR68" s="687"/>
      <c r="GS68" s="687"/>
      <c r="GT68" s="687"/>
      <c r="GU68" s="687"/>
      <c r="GV68" s="687"/>
      <c r="GW68" s="687"/>
      <c r="GX68" s="687"/>
      <c r="GY68" s="687"/>
      <c r="GZ68" s="687"/>
      <c r="HA68" s="687"/>
      <c r="HB68" s="687"/>
      <c r="HC68" s="687"/>
      <c r="HD68" s="687"/>
      <c r="HE68" s="687"/>
      <c r="HF68" s="687"/>
      <c r="HG68" s="687"/>
      <c r="HH68" s="687"/>
      <c r="HI68" s="687"/>
      <c r="HJ68" s="687"/>
      <c r="HK68" s="687"/>
      <c r="HL68" s="687"/>
      <c r="HM68" s="687"/>
      <c r="HN68" s="687"/>
      <c r="HO68" s="687"/>
      <c r="HP68" s="687"/>
      <c r="HQ68" s="687"/>
      <c r="HR68" s="687"/>
      <c r="HS68" s="687"/>
      <c r="HT68" s="687"/>
      <c r="HU68" s="687"/>
      <c r="HV68" s="687"/>
      <c r="HW68" s="687"/>
      <c r="HX68" s="687"/>
      <c r="HY68" s="687"/>
      <c r="HZ68" s="687"/>
      <c r="IA68" s="687"/>
      <c r="IB68" s="687"/>
      <c r="IC68" s="687"/>
      <c r="ID68" s="687"/>
      <c r="IE68" s="687"/>
      <c r="IF68" s="687"/>
      <c r="IG68" s="687"/>
      <c r="IH68" s="687"/>
      <c r="II68" s="687"/>
      <c r="IJ68" s="687"/>
      <c r="IK68" s="687"/>
      <c r="IL68" s="687"/>
      <c r="IM68" s="687"/>
      <c r="IN68" s="687"/>
      <c r="IO68" s="687"/>
      <c r="IP68" s="687"/>
      <c r="IQ68" s="687"/>
      <c r="IR68" s="687"/>
      <c r="IS68" s="687"/>
      <c r="IT68" s="687"/>
      <c r="IU68" s="687"/>
      <c r="IV68" s="687"/>
      <c r="IW68" s="687"/>
      <c r="IX68" s="687"/>
      <c r="IY68" s="687"/>
      <c r="IZ68" s="687"/>
      <c r="JA68" s="687"/>
      <c r="JB68" s="687"/>
      <c r="JC68" s="687"/>
      <c r="JD68" s="687"/>
      <c r="JE68" s="687"/>
      <c r="JF68" s="687"/>
      <c r="JG68" s="687"/>
      <c r="JH68" s="687"/>
      <c r="JI68" s="687"/>
      <c r="JJ68" s="687"/>
      <c r="JK68" s="687"/>
      <c r="JL68" s="687"/>
      <c r="JM68" s="687"/>
      <c r="JN68" s="687"/>
      <c r="JO68" s="687"/>
      <c r="JP68" s="687"/>
      <c r="JQ68" s="687"/>
      <c r="JR68" s="687"/>
      <c r="JS68" s="687"/>
      <c r="JT68" s="687"/>
      <c r="JU68" s="687"/>
      <c r="JV68" s="687"/>
      <c r="JW68" s="687"/>
      <c r="JX68" s="687"/>
      <c r="JY68" s="687"/>
      <c r="JZ68" s="687"/>
      <c r="KA68" s="687"/>
      <c r="KB68" s="687"/>
      <c r="KC68" s="687"/>
      <c r="KD68" s="687"/>
      <c r="KE68" s="687"/>
      <c r="KF68" s="687"/>
      <c r="KG68" s="687"/>
      <c r="KH68" s="687"/>
      <c r="KI68" s="687"/>
      <c r="KJ68" s="687"/>
      <c r="KK68" s="687"/>
      <c r="KL68" s="687"/>
      <c r="KM68" s="687"/>
      <c r="KN68" s="687"/>
      <c r="KO68" s="687"/>
      <c r="KP68" s="687"/>
      <c r="KQ68" s="687"/>
      <c r="KR68" s="687"/>
      <c r="KS68" s="687"/>
      <c r="KT68" s="687"/>
      <c r="KU68" s="687"/>
      <c r="KV68" s="687"/>
      <c r="KW68" s="687"/>
      <c r="KX68" s="687"/>
      <c r="KY68" s="687"/>
      <c r="KZ68" s="687"/>
      <c r="LA68" s="687"/>
      <c r="LB68" s="687"/>
      <c r="LC68" s="687"/>
      <c r="LD68" s="687"/>
      <c r="LE68" s="687"/>
      <c r="LF68" s="687"/>
      <c r="LG68" s="687"/>
      <c r="LH68" s="687"/>
      <c r="LI68" s="687"/>
      <c r="LJ68" s="687"/>
      <c r="LK68" s="687"/>
      <c r="LL68" s="687"/>
      <c r="LM68" s="687"/>
      <c r="LN68" s="687"/>
      <c r="LO68" s="687"/>
      <c r="LP68" s="687"/>
      <c r="LQ68" s="687"/>
      <c r="LR68" s="687"/>
      <c r="LS68" s="687"/>
      <c r="LT68" s="687"/>
      <c r="LU68" s="687"/>
      <c r="LV68" s="687"/>
      <c r="LW68" s="687"/>
      <c r="LX68" s="687"/>
      <c r="LY68" s="687"/>
      <c r="LZ68" s="687"/>
      <c r="MA68" s="687"/>
      <c r="MB68" s="687"/>
      <c r="MC68" s="687"/>
      <c r="MD68" s="687"/>
      <c r="ME68" s="687"/>
      <c r="MF68" s="687"/>
      <c r="MG68" s="687"/>
      <c r="MH68" s="687"/>
      <c r="MI68" s="687"/>
      <c r="MJ68" s="687"/>
      <c r="MK68" s="687"/>
      <c r="ML68" s="687"/>
      <c r="MM68" s="687"/>
      <c r="MN68" s="687"/>
      <c r="MO68" s="687"/>
      <c r="MP68" s="687"/>
      <c r="MQ68" s="687"/>
      <c r="MR68" s="687"/>
      <c r="MS68" s="687"/>
      <c r="MT68" s="687"/>
      <c r="MU68" s="687"/>
      <c r="MV68" s="687"/>
      <c r="MW68" s="687"/>
      <c r="MX68" s="687"/>
      <c r="MY68" s="687"/>
      <c r="MZ68" s="687"/>
      <c r="NA68" s="687"/>
      <c r="NB68" s="687"/>
      <c r="NC68" s="687"/>
      <c r="ND68" s="687"/>
      <c r="NE68" s="687"/>
      <c r="NF68" s="687"/>
      <c r="NG68" s="687"/>
      <c r="NH68" s="687"/>
      <c r="NI68" s="687"/>
      <c r="NJ68" s="687"/>
      <c r="NK68" s="687"/>
      <c r="NL68" s="687"/>
      <c r="NM68" s="687"/>
      <c r="NN68" s="687"/>
      <c r="NO68" s="687"/>
      <c r="NP68" s="687"/>
      <c r="NQ68" s="687"/>
      <c r="NR68" s="687"/>
      <c r="NS68" s="687"/>
      <c r="NT68" s="687"/>
      <c r="NU68" s="687"/>
      <c r="NV68" s="687"/>
      <c r="NW68" s="687"/>
      <c r="NX68" s="687"/>
      <c r="NY68" s="687"/>
      <c r="NZ68" s="687"/>
      <c r="OA68" s="687"/>
      <c r="OB68" s="687"/>
      <c r="OC68" s="687"/>
      <c r="OD68" s="687"/>
      <c r="OE68" s="687"/>
      <c r="OF68" s="687"/>
      <c r="OG68" s="687"/>
      <c r="OH68" s="687"/>
      <c r="OI68" s="687"/>
      <c r="OJ68" s="687"/>
      <c r="OK68" s="687"/>
      <c r="OL68" s="687"/>
      <c r="OM68" s="687"/>
      <c r="ON68" s="687"/>
      <c r="OO68" s="687"/>
      <c r="OP68" s="687"/>
      <c r="OQ68" s="687"/>
      <c r="OR68" s="687"/>
      <c r="OS68" s="687"/>
      <c r="OT68" s="687"/>
      <c r="OU68" s="687"/>
      <c r="OV68" s="687"/>
      <c r="OW68" s="687"/>
      <c r="OX68" s="687"/>
      <c r="OY68" s="687"/>
      <c r="OZ68" s="687"/>
      <c r="PA68" s="687"/>
      <c r="PB68" s="687"/>
      <c r="PC68" s="687"/>
      <c r="PD68" s="687"/>
      <c r="PE68" s="687"/>
      <c r="PF68" s="687"/>
      <c r="PG68" s="687"/>
      <c r="PH68" s="687"/>
      <c r="PI68" s="687"/>
      <c r="PJ68" s="687"/>
      <c r="PK68" s="687"/>
      <c r="PL68" s="687"/>
      <c r="PM68" s="687"/>
      <c r="PN68" s="687"/>
      <c r="PO68" s="687"/>
      <c r="PP68" s="687"/>
      <c r="PQ68" s="687"/>
      <c r="PR68" s="687"/>
      <c r="PS68" s="687"/>
      <c r="PT68" s="687"/>
      <c r="PU68" s="687"/>
      <c r="PV68" s="687"/>
      <c r="PW68" s="687"/>
      <c r="PX68" s="687"/>
      <c r="PY68" s="687"/>
      <c r="PZ68" s="687"/>
      <c r="QA68" s="687"/>
      <c r="QB68" s="687"/>
      <c r="QC68" s="687"/>
      <c r="QD68" s="687"/>
      <c r="QE68" s="687"/>
      <c r="QF68" s="687"/>
      <c r="QG68" s="687"/>
      <c r="QH68" s="687"/>
      <c r="QI68" s="687"/>
      <c r="QJ68" s="687"/>
      <c r="QK68" s="687"/>
      <c r="QL68" s="687"/>
      <c r="QM68" s="687"/>
      <c r="QN68" s="687"/>
      <c r="QO68" s="687"/>
      <c r="QP68" s="687"/>
      <c r="QQ68" s="687"/>
      <c r="QR68" s="687"/>
      <c r="QS68" s="687"/>
      <c r="QT68" s="687"/>
      <c r="QU68" s="687"/>
      <c r="QV68" s="687"/>
      <c r="QW68" s="687"/>
      <c r="QX68" s="687"/>
      <c r="QY68" s="687"/>
      <c r="QZ68" s="687"/>
      <c r="RA68" s="687"/>
      <c r="RB68" s="687"/>
      <c r="RC68" s="687"/>
      <c r="RD68" s="687"/>
      <c r="RE68" s="687"/>
      <c r="RF68" s="687"/>
      <c r="RG68" s="687"/>
      <c r="RH68" s="687"/>
      <c r="RI68" s="687"/>
      <c r="RJ68" s="687"/>
      <c r="RK68" s="687"/>
      <c r="RL68" s="687"/>
      <c r="RM68" s="687"/>
      <c r="RN68" s="687"/>
      <c r="RO68" s="687"/>
      <c r="RP68" s="687"/>
      <c r="RQ68" s="687"/>
      <c r="RR68" s="687"/>
      <c r="RS68" s="687"/>
      <c r="RT68" s="687"/>
      <c r="RU68" s="687"/>
      <c r="RV68" s="687"/>
      <c r="RW68" s="687"/>
      <c r="RX68" s="687"/>
      <c r="RY68" s="687"/>
      <c r="RZ68" s="687"/>
      <c r="SA68" s="687"/>
      <c r="SB68" s="687"/>
      <c r="SC68" s="687"/>
      <c r="SD68" s="687"/>
      <c r="SE68" s="687"/>
      <c r="SF68" s="687"/>
      <c r="SG68" s="687"/>
      <c r="SH68" s="687"/>
      <c r="SI68" s="687"/>
      <c r="SJ68" s="687"/>
      <c r="SK68" s="687"/>
      <c r="SL68" s="687"/>
      <c r="SM68" s="687"/>
      <c r="SN68" s="687"/>
      <c r="SO68" s="687"/>
      <c r="SP68" s="687"/>
      <c r="SQ68" s="687"/>
      <c r="SR68" s="687"/>
      <c r="SS68" s="687"/>
      <c r="ST68" s="687"/>
      <c r="SU68" s="687"/>
      <c r="SV68" s="687"/>
      <c r="SW68" s="687"/>
      <c r="SX68" s="687"/>
      <c r="SY68" s="687"/>
      <c r="SZ68" s="687"/>
      <c r="TA68" s="687"/>
      <c r="TB68" s="687"/>
      <c r="TC68" s="687"/>
      <c r="TD68" s="687"/>
      <c r="TE68" s="687"/>
      <c r="TF68" s="687"/>
      <c r="TG68" s="687"/>
      <c r="TH68" s="687"/>
      <c r="TI68" s="687"/>
      <c r="TJ68" s="687"/>
      <c r="TK68" s="687"/>
      <c r="TL68" s="687"/>
      <c r="TM68" s="687"/>
      <c r="TN68" s="687"/>
      <c r="TO68" s="687"/>
      <c r="TP68" s="687"/>
      <c r="TQ68" s="687"/>
      <c r="TR68" s="687"/>
      <c r="TS68" s="687"/>
      <c r="TT68" s="687"/>
      <c r="TU68" s="687"/>
      <c r="TV68" s="687"/>
      <c r="TW68" s="687"/>
      <c r="TX68" s="687"/>
      <c r="TY68" s="687"/>
      <c r="TZ68" s="687"/>
      <c r="UA68" s="687"/>
      <c r="UB68" s="687"/>
      <c r="UC68" s="687"/>
      <c r="UD68" s="687"/>
      <c r="UE68" s="687"/>
      <c r="UF68" s="687"/>
      <c r="UG68" s="687"/>
      <c r="UH68" s="687"/>
      <c r="UI68" s="687"/>
      <c r="UJ68" s="687"/>
      <c r="UK68" s="687"/>
      <c r="UL68" s="687"/>
      <c r="UM68" s="687"/>
      <c r="UN68" s="687"/>
      <c r="UO68" s="687"/>
      <c r="UP68" s="687"/>
      <c r="UQ68" s="687"/>
      <c r="UR68" s="687"/>
      <c r="US68" s="687"/>
      <c r="UT68" s="687"/>
      <c r="UU68" s="687"/>
      <c r="UV68" s="687"/>
      <c r="UW68" s="687"/>
      <c r="UX68" s="687"/>
      <c r="UY68" s="687"/>
      <c r="UZ68" s="687"/>
      <c r="VA68" s="687"/>
      <c r="VB68" s="687"/>
      <c r="VC68" s="687"/>
      <c r="VD68" s="687"/>
      <c r="VE68" s="687"/>
      <c r="VF68" s="687"/>
      <c r="VG68" s="687"/>
      <c r="VH68" s="687"/>
      <c r="VI68" s="687"/>
      <c r="VJ68" s="687"/>
      <c r="VK68" s="687"/>
      <c r="VL68" s="687"/>
      <c r="VM68" s="687"/>
      <c r="VN68" s="687"/>
      <c r="VO68" s="687"/>
      <c r="VP68" s="687"/>
      <c r="VQ68" s="687"/>
      <c r="VR68" s="687"/>
      <c r="VS68" s="687"/>
      <c r="VT68" s="687"/>
      <c r="VU68" s="687"/>
      <c r="VV68" s="687"/>
      <c r="VW68" s="687"/>
      <c r="VX68" s="687"/>
      <c r="VY68" s="687"/>
      <c r="VZ68" s="687"/>
      <c r="WA68" s="687"/>
      <c r="WB68" s="687"/>
      <c r="WC68" s="687"/>
      <c r="WD68" s="687"/>
      <c r="WE68" s="687"/>
      <c r="WF68" s="687"/>
      <c r="WG68" s="687"/>
      <c r="WH68" s="687"/>
      <c r="WI68" s="687"/>
      <c r="WJ68" s="687"/>
      <c r="WK68" s="687"/>
      <c r="WL68" s="687"/>
      <c r="WM68" s="687"/>
      <c r="WN68" s="687"/>
      <c r="WO68" s="687"/>
      <c r="WP68" s="687"/>
      <c r="WQ68" s="687"/>
      <c r="WR68" s="687"/>
      <c r="WS68" s="687"/>
      <c r="WT68" s="687"/>
      <c r="WU68" s="687"/>
      <c r="WV68" s="687"/>
      <c r="WW68" s="687"/>
      <c r="WX68" s="687"/>
      <c r="WY68" s="687"/>
      <c r="WZ68" s="687"/>
      <c r="XA68" s="687"/>
      <c r="XB68" s="687"/>
      <c r="XC68" s="687"/>
      <c r="XD68" s="687"/>
      <c r="XE68" s="687"/>
      <c r="XF68" s="687"/>
      <c r="XG68" s="687"/>
      <c r="XH68" s="687"/>
      <c r="XI68" s="687"/>
      <c r="XJ68" s="687"/>
      <c r="XK68" s="687"/>
      <c r="XL68" s="687"/>
      <c r="XM68" s="687"/>
      <c r="XN68" s="687"/>
      <c r="XO68" s="687"/>
      <c r="XP68" s="687"/>
      <c r="XQ68" s="687"/>
      <c r="XR68" s="687"/>
      <c r="XS68" s="687"/>
      <c r="XT68" s="687"/>
      <c r="XU68" s="687"/>
      <c r="XV68" s="687"/>
      <c r="XW68" s="687"/>
      <c r="XX68" s="687"/>
      <c r="XY68" s="687"/>
      <c r="XZ68" s="687"/>
      <c r="YA68" s="687"/>
      <c r="YB68" s="687"/>
      <c r="YC68" s="687"/>
      <c r="YD68" s="687"/>
      <c r="YE68" s="687"/>
      <c r="YF68" s="687"/>
      <c r="YG68" s="687"/>
      <c r="YH68" s="687"/>
      <c r="YI68" s="687"/>
      <c r="YJ68" s="687"/>
      <c r="YK68" s="687"/>
      <c r="YL68" s="687"/>
      <c r="YM68" s="687"/>
      <c r="YN68" s="687"/>
      <c r="YO68" s="687"/>
      <c r="YP68" s="687"/>
      <c r="YQ68" s="687"/>
      <c r="YR68" s="687"/>
      <c r="YS68" s="687"/>
      <c r="YT68" s="687"/>
      <c r="YU68" s="687"/>
      <c r="YV68" s="687"/>
      <c r="YW68" s="687"/>
      <c r="YX68" s="687"/>
      <c r="YY68" s="687"/>
      <c r="YZ68" s="687"/>
      <c r="ZA68" s="687"/>
      <c r="ZB68" s="687"/>
      <c r="ZC68" s="687"/>
      <c r="ZD68" s="687"/>
      <c r="ZE68" s="687"/>
      <c r="ZF68" s="687"/>
      <c r="ZG68" s="687"/>
      <c r="ZH68" s="687"/>
      <c r="ZI68" s="687"/>
      <c r="ZJ68" s="687"/>
      <c r="ZK68" s="687"/>
      <c r="ZL68" s="687"/>
      <c r="ZM68" s="687"/>
      <c r="ZN68" s="687"/>
      <c r="ZO68" s="687"/>
      <c r="ZP68" s="687"/>
      <c r="ZQ68" s="687"/>
      <c r="ZR68" s="687"/>
      <c r="ZS68" s="687"/>
      <c r="ZT68" s="687"/>
      <c r="ZU68" s="687"/>
      <c r="ZV68" s="687"/>
      <c r="ZW68" s="687"/>
      <c r="ZX68" s="687"/>
      <c r="ZY68" s="687"/>
      <c r="ZZ68" s="687"/>
      <c r="AAA68" s="687"/>
      <c r="AAB68" s="687"/>
      <c r="AAC68" s="687"/>
      <c r="AAD68" s="687"/>
      <c r="AAE68" s="687"/>
      <c r="AAF68" s="687"/>
      <c r="AAG68" s="687"/>
      <c r="AAH68" s="687"/>
      <c r="AAI68" s="687"/>
      <c r="AAJ68" s="687"/>
      <c r="AAK68" s="687"/>
      <c r="AAL68" s="687"/>
      <c r="AAM68" s="687"/>
      <c r="AAN68" s="687"/>
      <c r="AAO68" s="687"/>
      <c r="AAP68" s="687"/>
      <c r="AAQ68" s="687"/>
      <c r="AAR68" s="687"/>
      <c r="AAS68" s="687"/>
      <c r="AAT68" s="687"/>
      <c r="AAU68" s="687"/>
      <c r="AAV68" s="687"/>
      <c r="AAW68" s="687"/>
      <c r="AAX68" s="687"/>
      <c r="AAY68" s="687"/>
      <c r="AAZ68" s="687"/>
      <c r="ABA68" s="687"/>
      <c r="ABB68" s="687"/>
      <c r="ABC68" s="687"/>
      <c r="ABD68" s="687"/>
      <c r="ABE68" s="687"/>
      <c r="ABF68" s="687"/>
      <c r="ABG68" s="687"/>
      <c r="ABH68" s="687"/>
      <c r="ABI68" s="687"/>
      <c r="ABJ68" s="687"/>
      <c r="ABK68" s="687"/>
      <c r="ABL68" s="687"/>
      <c r="ABM68" s="687"/>
      <c r="ABN68" s="687"/>
      <c r="ABO68" s="687"/>
      <c r="ABP68" s="687"/>
      <c r="ABQ68" s="687"/>
      <c r="ABR68" s="687"/>
      <c r="ABS68" s="687"/>
      <c r="ABT68" s="687"/>
      <c r="ABU68" s="687"/>
      <c r="ABV68" s="687"/>
      <c r="ABW68" s="687"/>
      <c r="ABX68" s="687"/>
      <c r="ABY68" s="687"/>
      <c r="ABZ68" s="687"/>
      <c r="ACA68" s="687"/>
      <c r="ACB68" s="687"/>
      <c r="ACC68" s="687"/>
      <c r="ACD68" s="687"/>
      <c r="ACE68" s="687"/>
      <c r="ACF68" s="687"/>
      <c r="ACG68" s="687"/>
      <c r="ACH68" s="687"/>
      <c r="ACI68" s="687"/>
      <c r="ACJ68" s="687"/>
      <c r="ACK68" s="687"/>
      <c r="ACL68" s="687"/>
      <c r="ACM68" s="687"/>
      <c r="ACN68" s="687"/>
      <c r="ACO68" s="687"/>
      <c r="ACP68" s="687"/>
      <c r="ACQ68" s="687"/>
      <c r="ACR68" s="687"/>
      <c r="ACS68" s="687"/>
      <c r="ACT68" s="687"/>
      <c r="ACU68" s="687"/>
      <c r="ACV68" s="687"/>
      <c r="ACW68" s="687"/>
      <c r="ACX68" s="687"/>
      <c r="ACY68" s="687"/>
      <c r="ACZ68" s="687"/>
      <c r="ADA68" s="687"/>
      <c r="ADB68" s="687"/>
      <c r="ADC68" s="687"/>
      <c r="ADD68" s="687"/>
      <c r="ADE68" s="687"/>
      <c r="ADF68" s="687"/>
      <c r="ADG68" s="687"/>
      <c r="ADH68" s="687"/>
      <c r="ADI68" s="687"/>
      <c r="ADJ68" s="687"/>
      <c r="ADK68" s="687"/>
      <c r="ADL68" s="687"/>
      <c r="ADM68" s="687"/>
      <c r="ADN68" s="687"/>
      <c r="ADO68" s="687"/>
      <c r="ADP68" s="687"/>
      <c r="ADQ68" s="687"/>
      <c r="ADR68" s="687"/>
      <c r="ADS68" s="687"/>
      <c r="ADT68" s="687"/>
      <c r="ADU68" s="687"/>
      <c r="ADV68" s="687"/>
      <c r="ADW68" s="687"/>
      <c r="ADX68" s="687"/>
      <c r="ADY68" s="687"/>
      <c r="ADZ68" s="687"/>
      <c r="AEA68" s="687"/>
      <c r="AEB68" s="687"/>
      <c r="AEC68" s="687"/>
      <c r="AED68" s="687"/>
      <c r="AEE68" s="687"/>
      <c r="AEF68" s="687"/>
      <c r="AEG68" s="687"/>
      <c r="AEH68" s="687"/>
      <c r="AEI68" s="687"/>
      <c r="AEJ68" s="687"/>
      <c r="AEK68" s="687"/>
      <c r="AEL68" s="687"/>
      <c r="AEM68" s="687"/>
      <c r="AEN68" s="687"/>
      <c r="AEO68" s="687"/>
      <c r="AEP68" s="687"/>
      <c r="AEQ68" s="687"/>
      <c r="AER68" s="687"/>
      <c r="AES68" s="687"/>
      <c r="AET68" s="687"/>
      <c r="AEU68" s="687"/>
      <c r="AEV68" s="687"/>
      <c r="AEW68" s="687"/>
      <c r="AEX68" s="687"/>
      <c r="AEY68" s="687"/>
      <c r="AEZ68" s="687"/>
      <c r="AFA68" s="687"/>
      <c r="AFB68" s="687"/>
      <c r="AFC68" s="687"/>
      <c r="AFD68" s="687"/>
      <c r="AFE68" s="687"/>
      <c r="AFF68" s="687"/>
      <c r="AFG68" s="687"/>
      <c r="AFH68" s="687"/>
      <c r="AFI68" s="687"/>
      <c r="AFJ68" s="687"/>
      <c r="AFK68" s="687"/>
      <c r="AFL68" s="687"/>
      <c r="AFM68" s="687"/>
      <c r="AFN68" s="687"/>
      <c r="AFO68" s="687"/>
      <c r="AFP68" s="687"/>
      <c r="AFQ68" s="687"/>
      <c r="AFR68" s="687"/>
      <c r="AFS68" s="687"/>
      <c r="AFT68" s="687"/>
      <c r="AFU68" s="687"/>
      <c r="AFV68" s="687"/>
      <c r="AFW68" s="687"/>
      <c r="AFX68" s="687"/>
      <c r="AFY68" s="687"/>
      <c r="AFZ68" s="687"/>
      <c r="AGA68" s="687"/>
      <c r="AGB68" s="687"/>
      <c r="AGC68" s="687"/>
      <c r="AGD68" s="687"/>
      <c r="AGE68" s="687"/>
      <c r="AGF68" s="687"/>
      <c r="AGG68" s="687"/>
      <c r="AGH68" s="687"/>
      <c r="AGI68" s="687"/>
      <c r="AGJ68" s="687"/>
      <c r="AGK68" s="687"/>
      <c r="AGL68" s="687"/>
      <c r="AGM68" s="687"/>
      <c r="AGN68" s="687"/>
      <c r="AGO68" s="687"/>
      <c r="AGP68" s="687"/>
      <c r="AGQ68" s="687"/>
      <c r="AGR68" s="687"/>
      <c r="AGS68" s="687"/>
      <c r="AGT68" s="687"/>
      <c r="AGU68" s="687"/>
      <c r="AGV68" s="687"/>
      <c r="AGW68" s="687"/>
      <c r="AGX68" s="687"/>
      <c r="AGY68" s="687"/>
      <c r="AGZ68" s="687"/>
      <c r="AHA68" s="687"/>
      <c r="AHB68" s="687"/>
      <c r="AHC68" s="687"/>
      <c r="AHD68" s="687"/>
      <c r="AHE68" s="687"/>
      <c r="AHF68" s="687"/>
      <c r="AHG68" s="687"/>
      <c r="AHH68" s="687"/>
      <c r="AHI68" s="687"/>
      <c r="AHJ68" s="687"/>
      <c r="AHK68" s="687"/>
      <c r="AHL68" s="687"/>
      <c r="AHM68" s="687"/>
      <c r="AHN68" s="687"/>
      <c r="AHO68" s="687"/>
      <c r="AHP68" s="687"/>
      <c r="AHQ68" s="687"/>
      <c r="AHR68" s="687"/>
      <c r="AHS68" s="687"/>
      <c r="AHT68" s="687"/>
      <c r="AHU68" s="687"/>
      <c r="AHV68" s="687"/>
      <c r="AHW68" s="687"/>
      <c r="AHX68" s="687"/>
      <c r="AHY68" s="687"/>
      <c r="AHZ68" s="687"/>
      <c r="AIA68" s="687"/>
      <c r="AIB68" s="687"/>
      <c r="AIC68" s="687"/>
      <c r="AID68" s="687"/>
      <c r="AIE68" s="687"/>
      <c r="AIF68" s="687"/>
      <c r="AIG68" s="687"/>
      <c r="AIH68" s="687"/>
      <c r="AII68" s="687"/>
      <c r="AIJ68" s="687"/>
      <c r="AIK68" s="687"/>
      <c r="AIL68" s="687"/>
      <c r="AIM68" s="687"/>
      <c r="AIN68" s="687"/>
      <c r="AIO68" s="687"/>
      <c r="AIP68" s="687"/>
      <c r="AIQ68" s="687"/>
      <c r="AIR68" s="687"/>
      <c r="AIS68" s="687"/>
      <c r="AIT68" s="687"/>
      <c r="AIU68" s="687"/>
      <c r="AIV68" s="687"/>
      <c r="AIW68" s="687"/>
      <c r="AIX68" s="687"/>
      <c r="AIY68" s="687"/>
      <c r="AIZ68" s="687"/>
      <c r="AJA68" s="687"/>
      <c r="AJB68" s="687"/>
      <c r="AJC68" s="687"/>
      <c r="AJD68" s="687"/>
      <c r="AJE68" s="687"/>
      <c r="AJF68" s="687"/>
      <c r="AJG68" s="687"/>
      <c r="AJH68" s="687"/>
      <c r="AJI68" s="687"/>
      <c r="AJJ68" s="687"/>
      <c r="AJK68" s="687"/>
      <c r="AJL68" s="687"/>
      <c r="AJM68" s="687"/>
      <c r="AJN68" s="687"/>
      <c r="AJO68" s="687"/>
      <c r="AJP68" s="687"/>
      <c r="AJQ68" s="687"/>
      <c r="AJR68" s="687"/>
      <c r="AJS68" s="687"/>
      <c r="AJT68" s="687"/>
      <c r="AJU68" s="687"/>
      <c r="AJV68" s="687"/>
      <c r="AJW68" s="687"/>
      <c r="AJX68" s="687"/>
      <c r="AJY68" s="687"/>
      <c r="AJZ68" s="687"/>
      <c r="AKA68" s="687"/>
      <c r="AKB68" s="687"/>
      <c r="AKC68" s="687"/>
      <c r="AKD68" s="687"/>
      <c r="AKE68" s="687"/>
      <c r="AKF68" s="687"/>
      <c r="AKG68" s="687"/>
      <c r="AKH68" s="687"/>
      <c r="AKI68" s="687"/>
      <c r="AKJ68" s="687"/>
      <c r="AKK68" s="687"/>
      <c r="AKL68" s="687"/>
      <c r="AKM68" s="687"/>
      <c r="AKN68" s="687"/>
      <c r="AKO68" s="687"/>
      <c r="AKP68" s="687"/>
      <c r="AKQ68" s="687"/>
      <c r="AKR68" s="687"/>
      <c r="AKS68" s="687"/>
      <c r="AKT68" s="687"/>
      <c r="AKU68" s="687"/>
      <c r="AKV68" s="687"/>
      <c r="AKW68" s="687"/>
      <c r="AKX68" s="687"/>
      <c r="AKY68" s="687"/>
      <c r="AKZ68" s="687"/>
      <c r="ALA68" s="687"/>
      <c r="ALB68" s="687"/>
      <c r="ALC68" s="687"/>
      <c r="ALD68" s="687"/>
      <c r="ALE68" s="687"/>
      <c r="ALF68" s="687"/>
      <c r="ALG68" s="687"/>
      <c r="ALH68" s="687"/>
      <c r="ALI68" s="687"/>
      <c r="ALJ68" s="687"/>
      <c r="ALK68" s="687"/>
      <c r="ALL68" s="687"/>
      <c r="ALM68" s="687"/>
      <c r="ALN68" s="687"/>
      <c r="ALO68" s="687"/>
      <c r="ALP68" s="687"/>
      <c r="ALQ68" s="687"/>
      <c r="ALR68" s="687"/>
      <c r="ALS68" s="687"/>
      <c r="ALT68" s="687"/>
      <c r="ALU68" s="687"/>
      <c r="ALV68" s="687"/>
      <c r="ALW68" s="687"/>
      <c r="ALX68" s="687"/>
      <c r="ALY68" s="687"/>
      <c r="ALZ68" s="687"/>
      <c r="AMA68" s="687"/>
      <c r="AMB68" s="687"/>
      <c r="AMC68" s="687"/>
      <c r="AMD68" s="687"/>
      <c r="AME68" s="687"/>
      <c r="AMF68" s="687"/>
      <c r="AMG68" s="687"/>
      <c r="AMH68" s="687"/>
      <c r="AMI68" s="687"/>
      <c r="AMJ68" s="687"/>
      <c r="AMK68" s="687"/>
      <c r="AML68" s="687"/>
      <c r="AMM68" s="687"/>
      <c r="AMN68" s="687"/>
      <c r="AMO68" s="687"/>
      <c r="AMP68" s="687"/>
      <c r="AMQ68" s="687"/>
      <c r="AMR68" s="687"/>
      <c r="AMS68" s="687"/>
      <c r="AMT68" s="687"/>
      <c r="AMU68" s="687"/>
      <c r="AMV68" s="687"/>
      <c r="AMW68" s="687"/>
      <c r="AMX68" s="687"/>
      <c r="AMY68" s="687"/>
      <c r="AMZ68" s="687"/>
      <c r="ANA68" s="687"/>
      <c r="ANB68" s="687"/>
      <c r="ANC68" s="687"/>
      <c r="AND68" s="687"/>
      <c r="ANE68" s="687"/>
      <c r="ANF68" s="687"/>
      <c r="ANG68" s="687"/>
      <c r="ANH68" s="687"/>
      <c r="ANI68" s="687"/>
      <c r="ANJ68" s="687"/>
      <c r="ANK68" s="687"/>
      <c r="ANL68" s="687"/>
      <c r="ANM68" s="687"/>
      <c r="ANN68" s="687"/>
      <c r="ANO68" s="687"/>
      <c r="ANP68" s="687"/>
      <c r="ANQ68" s="687"/>
      <c r="ANR68" s="687"/>
      <c r="ANS68" s="687"/>
      <c r="ANT68" s="687"/>
      <c r="ANU68" s="687"/>
      <c r="ANV68" s="687"/>
      <c r="ANW68" s="687"/>
      <c r="ANX68" s="687"/>
      <c r="ANY68" s="687"/>
      <c r="ANZ68" s="687"/>
      <c r="AOA68" s="687"/>
      <c r="AOB68" s="687"/>
      <c r="AOC68" s="687"/>
      <c r="AOD68" s="687"/>
      <c r="AOE68" s="687"/>
      <c r="AOF68" s="687"/>
      <c r="AOG68" s="687"/>
      <c r="AOH68" s="687"/>
      <c r="AOI68" s="687"/>
      <c r="AOJ68" s="687"/>
      <c r="AOK68" s="687"/>
      <c r="AOL68" s="687"/>
      <c r="AOM68" s="687"/>
      <c r="AON68" s="687"/>
      <c r="AOO68" s="687"/>
      <c r="AOP68" s="687"/>
      <c r="AOQ68" s="687"/>
      <c r="AOR68" s="687"/>
      <c r="AOS68" s="687"/>
      <c r="AOT68" s="687"/>
      <c r="AOU68" s="687"/>
      <c r="AOV68" s="687"/>
      <c r="AOW68" s="687"/>
      <c r="AOX68" s="687"/>
      <c r="AOY68" s="687"/>
      <c r="AOZ68" s="687"/>
      <c r="APA68" s="687"/>
      <c r="APB68" s="687"/>
      <c r="APC68" s="687"/>
      <c r="APD68" s="687"/>
      <c r="APE68" s="687"/>
      <c r="APF68" s="687"/>
      <c r="APG68" s="687"/>
      <c r="APH68" s="687"/>
      <c r="API68" s="687"/>
      <c r="APJ68" s="687"/>
      <c r="APK68" s="687"/>
      <c r="APL68" s="687"/>
      <c r="APM68" s="687"/>
      <c r="APN68" s="687"/>
      <c r="APO68" s="687"/>
      <c r="APP68" s="687"/>
      <c r="APQ68" s="687"/>
      <c r="APR68" s="687"/>
      <c r="APS68" s="687"/>
      <c r="APT68" s="687"/>
      <c r="APU68" s="687"/>
      <c r="APV68" s="687"/>
      <c r="APW68" s="687"/>
      <c r="APX68" s="687"/>
      <c r="APY68" s="687"/>
      <c r="APZ68" s="687"/>
      <c r="AQA68" s="687"/>
      <c r="AQB68" s="687"/>
      <c r="AQC68" s="687"/>
      <c r="AQD68" s="687"/>
      <c r="AQE68" s="687"/>
      <c r="AQF68" s="687"/>
      <c r="AQG68" s="687"/>
      <c r="AQH68" s="687"/>
      <c r="AQI68" s="687"/>
      <c r="AQJ68" s="687"/>
      <c r="AQK68" s="687"/>
      <c r="AQL68" s="687"/>
      <c r="AQM68" s="687"/>
      <c r="AQN68" s="687"/>
      <c r="AQO68" s="687"/>
      <c r="AQP68" s="687"/>
      <c r="AQQ68" s="687"/>
      <c r="AQR68" s="687"/>
      <c r="AQS68" s="687"/>
      <c r="AQT68" s="687"/>
      <c r="AQU68" s="687"/>
      <c r="AQV68" s="687"/>
      <c r="AQW68" s="687"/>
      <c r="AQX68" s="687"/>
      <c r="AQY68" s="687"/>
      <c r="AQZ68" s="687"/>
      <c r="ARA68" s="687"/>
      <c r="ARB68" s="687"/>
      <c r="ARC68" s="687"/>
      <c r="ARD68" s="687"/>
      <c r="ARE68" s="687"/>
      <c r="ARF68" s="687"/>
      <c r="ARG68" s="687"/>
      <c r="ARH68" s="687"/>
      <c r="ARI68" s="687"/>
      <c r="ARJ68" s="687"/>
      <c r="ARK68" s="687"/>
      <c r="ARL68" s="687"/>
      <c r="ARM68" s="687"/>
      <c r="ARN68" s="687"/>
      <c r="ARO68" s="687"/>
      <c r="ARP68" s="687"/>
      <c r="ARQ68" s="687"/>
      <c r="ARR68" s="687"/>
      <c r="ARS68" s="687"/>
      <c r="ART68" s="687"/>
      <c r="ARU68" s="687"/>
      <c r="ARV68" s="687"/>
      <c r="ARW68" s="687"/>
      <c r="ARX68" s="687"/>
      <c r="ARY68" s="687"/>
      <c r="ARZ68" s="687"/>
      <c r="ASA68" s="687"/>
      <c r="ASB68" s="687"/>
      <c r="ASC68" s="687"/>
      <c r="ASD68" s="687"/>
      <c r="ASE68" s="687"/>
      <c r="ASF68" s="687"/>
      <c r="ASG68" s="687"/>
      <c r="ASH68" s="687"/>
      <c r="ASI68" s="687"/>
      <c r="ASJ68" s="687"/>
      <c r="ASK68" s="687"/>
      <c r="ASL68" s="687"/>
      <c r="ASM68" s="687"/>
      <c r="ASN68" s="687"/>
      <c r="ASO68" s="687"/>
      <c r="ASP68" s="687"/>
      <c r="ASQ68" s="687"/>
      <c r="ASR68" s="687"/>
      <c r="ASS68" s="687"/>
      <c r="AST68" s="687"/>
      <c r="ASU68" s="687"/>
      <c r="ASV68" s="687"/>
      <c r="ASW68" s="687"/>
      <c r="ASX68" s="687"/>
      <c r="ASY68" s="687"/>
      <c r="ASZ68" s="687"/>
      <c r="ATA68" s="687"/>
      <c r="ATB68" s="687"/>
      <c r="ATC68" s="687"/>
      <c r="ATD68" s="687"/>
      <c r="ATE68" s="687"/>
      <c r="ATF68" s="687"/>
      <c r="ATG68" s="687"/>
      <c r="ATH68" s="687"/>
      <c r="ATI68" s="687"/>
      <c r="ATJ68" s="687"/>
      <c r="ATK68" s="687"/>
      <c r="ATL68" s="687"/>
      <c r="ATM68" s="687"/>
      <c r="ATN68" s="687"/>
      <c r="ATO68" s="687"/>
      <c r="ATP68" s="687"/>
      <c r="ATQ68" s="687"/>
      <c r="ATR68" s="687"/>
      <c r="ATS68" s="687"/>
      <c r="ATT68" s="687"/>
      <c r="ATU68" s="687"/>
      <c r="ATV68" s="687"/>
      <c r="ATW68" s="687"/>
      <c r="ATX68" s="687"/>
      <c r="ATY68" s="687"/>
      <c r="ATZ68" s="687"/>
      <c r="AUA68" s="687"/>
      <c r="AUB68" s="687"/>
      <c r="AUC68" s="687"/>
      <c r="AUD68" s="687"/>
      <c r="AUE68" s="687"/>
      <c r="AUF68" s="687"/>
      <c r="AUG68" s="687"/>
      <c r="AUH68" s="687"/>
      <c r="AUI68" s="687"/>
      <c r="AUJ68" s="687"/>
      <c r="AUK68" s="687"/>
      <c r="AUL68" s="687"/>
      <c r="AUM68" s="687"/>
      <c r="AUN68" s="687"/>
      <c r="AUO68" s="687"/>
      <c r="AUP68" s="687"/>
      <c r="AUQ68" s="687"/>
      <c r="AUR68" s="687"/>
      <c r="AUS68" s="687"/>
      <c r="AUT68" s="687"/>
      <c r="AUU68" s="687"/>
      <c r="AUV68" s="687"/>
      <c r="AUW68" s="687"/>
      <c r="AUX68" s="687"/>
      <c r="AUY68" s="687"/>
      <c r="AUZ68" s="687"/>
      <c r="AVA68" s="687"/>
      <c r="AVB68" s="687"/>
      <c r="AVC68" s="687"/>
      <c r="AVD68" s="687"/>
      <c r="AVE68" s="687"/>
      <c r="AVF68" s="687"/>
      <c r="AVG68" s="687"/>
      <c r="AVH68" s="687"/>
      <c r="AVI68" s="687"/>
      <c r="AVJ68" s="687"/>
      <c r="AVK68" s="687"/>
      <c r="AVL68" s="687"/>
      <c r="AVM68" s="687"/>
      <c r="AVN68" s="687"/>
      <c r="AVO68" s="687"/>
      <c r="AVP68" s="687"/>
      <c r="AVQ68" s="687"/>
      <c r="AVR68" s="687"/>
      <c r="AVS68" s="687"/>
      <c r="AVT68" s="687"/>
      <c r="AVU68" s="687"/>
      <c r="AVV68" s="687"/>
      <c r="AVW68" s="687"/>
      <c r="AVX68" s="687"/>
      <c r="AVY68" s="687"/>
      <c r="AVZ68" s="687"/>
      <c r="AWA68" s="687"/>
      <c r="AWB68" s="687"/>
      <c r="AWC68" s="687"/>
      <c r="AWD68" s="687"/>
      <c r="AWE68" s="687"/>
      <c r="AWF68" s="687"/>
      <c r="AWG68" s="687"/>
      <c r="AWH68" s="687"/>
      <c r="AWI68" s="687"/>
      <c r="AWJ68" s="687"/>
      <c r="AWK68" s="687"/>
      <c r="AWL68" s="687"/>
      <c r="AWM68" s="687"/>
      <c r="AWN68" s="687"/>
      <c r="AWO68" s="687"/>
      <c r="AWP68" s="687"/>
      <c r="AWQ68" s="687"/>
      <c r="AWR68" s="687"/>
      <c r="AWS68" s="687"/>
      <c r="AWT68" s="687"/>
      <c r="AWU68" s="687"/>
      <c r="AWV68" s="687"/>
      <c r="AWW68" s="687"/>
      <c r="AWX68" s="687"/>
      <c r="AWY68" s="687"/>
      <c r="AWZ68" s="687"/>
      <c r="AXA68" s="687"/>
      <c r="AXB68" s="687"/>
      <c r="AXC68" s="687"/>
      <c r="AXD68" s="687"/>
      <c r="AXE68" s="687"/>
      <c r="AXF68" s="687"/>
      <c r="AXG68" s="687"/>
      <c r="AXH68" s="687"/>
      <c r="AXI68" s="687"/>
      <c r="AXJ68" s="687"/>
      <c r="AXK68" s="687"/>
      <c r="AXL68" s="687"/>
      <c r="AXM68" s="687"/>
      <c r="AXN68" s="687"/>
      <c r="AXO68" s="687"/>
      <c r="AXP68" s="687"/>
      <c r="AXQ68" s="687"/>
      <c r="AXR68" s="687"/>
      <c r="AXS68" s="687"/>
      <c r="AXT68" s="687"/>
      <c r="AXU68" s="687"/>
      <c r="AXV68" s="687"/>
      <c r="AXW68" s="687"/>
      <c r="AXX68" s="687"/>
      <c r="AXY68" s="687"/>
      <c r="AXZ68" s="687"/>
      <c r="AYA68" s="687"/>
      <c r="AYB68" s="687"/>
      <c r="AYC68" s="687"/>
      <c r="AYD68" s="687"/>
      <c r="AYE68" s="687"/>
      <c r="AYF68" s="687"/>
      <c r="AYG68" s="687"/>
      <c r="AYH68" s="687"/>
      <c r="AYI68" s="687"/>
      <c r="AYJ68" s="687"/>
      <c r="AYK68" s="687"/>
      <c r="AYL68" s="687"/>
      <c r="AYM68" s="687"/>
      <c r="AYN68" s="687"/>
      <c r="AYO68" s="687"/>
      <c r="AYP68" s="687"/>
      <c r="AYQ68" s="687"/>
      <c r="AYR68" s="687"/>
      <c r="AYS68" s="687"/>
      <c r="AYT68" s="687"/>
      <c r="AYU68" s="687"/>
      <c r="AYV68" s="687"/>
      <c r="AYW68" s="687"/>
      <c r="AYX68" s="687"/>
      <c r="AYY68" s="687"/>
      <c r="AYZ68" s="687"/>
      <c r="AZA68" s="687"/>
      <c r="AZB68" s="687"/>
      <c r="AZC68" s="687"/>
      <c r="AZD68" s="687"/>
      <c r="AZE68" s="687"/>
      <c r="AZF68" s="687"/>
      <c r="AZG68" s="687"/>
      <c r="AZH68" s="687"/>
      <c r="AZI68" s="687"/>
      <c r="AZJ68" s="687"/>
      <c r="AZK68" s="687"/>
      <c r="AZL68" s="687"/>
      <c r="AZM68" s="687"/>
      <c r="AZN68" s="687"/>
      <c r="AZO68" s="687"/>
      <c r="AZP68" s="687"/>
      <c r="AZQ68" s="687"/>
      <c r="AZR68" s="687"/>
      <c r="AZS68" s="687"/>
      <c r="AZT68" s="687"/>
      <c r="AZU68" s="687"/>
      <c r="AZV68" s="687"/>
      <c r="AZW68" s="687"/>
      <c r="AZX68" s="687"/>
      <c r="AZY68" s="687"/>
      <c r="AZZ68" s="687"/>
      <c r="BAA68" s="687"/>
      <c r="BAB68" s="687"/>
      <c r="BAC68" s="687"/>
      <c r="BAD68" s="687"/>
      <c r="BAE68" s="687"/>
      <c r="BAF68" s="687"/>
      <c r="BAG68" s="687"/>
      <c r="BAH68" s="687"/>
      <c r="BAI68" s="687"/>
      <c r="BAJ68" s="687"/>
      <c r="BAK68" s="687"/>
      <c r="BAL68" s="687"/>
      <c r="BAM68" s="687"/>
      <c r="BAN68" s="687"/>
      <c r="BAO68" s="687"/>
      <c r="BAP68" s="687"/>
      <c r="BAQ68" s="687"/>
      <c r="BAR68" s="687"/>
      <c r="BAS68" s="687"/>
      <c r="BAT68" s="687"/>
      <c r="BAU68" s="687"/>
      <c r="BAV68" s="687"/>
      <c r="BAW68" s="687"/>
      <c r="BAX68" s="687"/>
      <c r="BAY68" s="687"/>
      <c r="BAZ68" s="687"/>
      <c r="BBA68" s="687"/>
      <c r="BBB68" s="687"/>
      <c r="BBC68" s="687"/>
      <c r="BBD68" s="687"/>
      <c r="BBE68" s="687"/>
      <c r="BBF68" s="687"/>
      <c r="BBG68" s="687"/>
      <c r="BBH68" s="687"/>
      <c r="BBI68" s="687"/>
      <c r="BBJ68" s="687"/>
      <c r="BBK68" s="687"/>
      <c r="BBL68" s="687"/>
      <c r="BBM68" s="687"/>
      <c r="BBN68" s="687"/>
      <c r="BBO68" s="687"/>
      <c r="BBP68" s="687"/>
      <c r="BBQ68" s="687"/>
      <c r="BBR68" s="687"/>
      <c r="BBS68" s="687"/>
      <c r="BBT68" s="687"/>
      <c r="BBU68" s="687"/>
      <c r="BBV68" s="687"/>
      <c r="BBW68" s="687"/>
      <c r="BBX68" s="687"/>
      <c r="BBY68" s="687"/>
      <c r="BBZ68" s="687"/>
      <c r="BCA68" s="687"/>
      <c r="BCB68" s="687"/>
      <c r="BCC68" s="687"/>
      <c r="BCD68" s="687"/>
      <c r="BCE68" s="687"/>
      <c r="BCF68" s="687"/>
      <c r="BCG68" s="687"/>
      <c r="BCH68" s="687"/>
      <c r="BCI68" s="687"/>
      <c r="BCJ68" s="687"/>
      <c r="BCK68" s="687"/>
      <c r="BCL68" s="687"/>
      <c r="BCM68" s="687"/>
      <c r="BCN68" s="687"/>
      <c r="BCO68" s="687"/>
      <c r="BCP68" s="687"/>
      <c r="BCQ68" s="687"/>
      <c r="BCR68" s="687"/>
      <c r="BCS68" s="687"/>
      <c r="BCT68" s="687"/>
      <c r="BCU68" s="687"/>
      <c r="BCV68" s="687"/>
      <c r="BCW68" s="687"/>
      <c r="BCX68" s="687"/>
      <c r="BCY68" s="687"/>
      <c r="BCZ68" s="687"/>
      <c r="BDA68" s="687"/>
      <c r="BDB68" s="687"/>
      <c r="BDC68" s="687"/>
      <c r="BDD68" s="687"/>
      <c r="BDE68" s="687"/>
      <c r="BDF68" s="687"/>
      <c r="BDG68" s="687"/>
      <c r="BDH68" s="687"/>
      <c r="BDI68" s="687"/>
      <c r="BDJ68" s="687"/>
      <c r="BDK68" s="687"/>
      <c r="BDL68" s="687"/>
      <c r="BDM68" s="687"/>
      <c r="BDN68" s="687"/>
      <c r="BDO68" s="687"/>
      <c r="BDP68" s="687"/>
      <c r="BDQ68" s="687"/>
      <c r="BDR68" s="687"/>
      <c r="BDS68" s="687"/>
      <c r="BDT68" s="687"/>
      <c r="BDU68" s="687"/>
      <c r="BDV68" s="687"/>
      <c r="BDW68" s="687"/>
      <c r="BDX68" s="687"/>
      <c r="BDY68" s="687"/>
      <c r="BDZ68" s="687"/>
      <c r="BEA68" s="687"/>
      <c r="BEB68" s="687"/>
      <c r="BEC68" s="687"/>
      <c r="BED68" s="687"/>
      <c r="BEE68" s="687"/>
      <c r="BEF68" s="687"/>
      <c r="BEG68" s="687"/>
      <c r="BEH68" s="687"/>
      <c r="BEI68" s="687"/>
      <c r="BEJ68" s="687"/>
      <c r="BEK68" s="687"/>
      <c r="BEL68" s="687"/>
      <c r="BEM68" s="687"/>
      <c r="BEN68" s="687"/>
      <c r="BEO68" s="687"/>
      <c r="BEP68" s="687"/>
      <c r="BEQ68" s="687"/>
      <c r="BER68" s="687"/>
      <c r="BES68" s="687"/>
      <c r="BET68" s="687"/>
      <c r="BEU68" s="687"/>
      <c r="BEV68" s="687"/>
      <c r="BEW68" s="687"/>
      <c r="BEX68" s="687"/>
      <c r="BEY68" s="687"/>
      <c r="BEZ68" s="687"/>
      <c r="BFA68" s="687"/>
      <c r="BFB68" s="687"/>
      <c r="BFC68" s="687"/>
      <c r="BFD68" s="687"/>
      <c r="BFE68" s="687"/>
      <c r="BFF68" s="687"/>
      <c r="BFG68" s="687"/>
      <c r="BFH68" s="687"/>
      <c r="BFI68" s="687"/>
      <c r="BFJ68" s="687"/>
      <c r="BFK68" s="687"/>
      <c r="BFL68" s="687"/>
      <c r="BFM68" s="687"/>
      <c r="BFN68" s="687"/>
      <c r="BFO68" s="687"/>
      <c r="BFP68" s="687"/>
      <c r="BFQ68" s="687"/>
      <c r="BFR68" s="687"/>
      <c r="BFS68" s="687"/>
      <c r="BFT68" s="687"/>
      <c r="BFU68" s="687"/>
      <c r="BFV68" s="687"/>
      <c r="BFW68" s="687"/>
      <c r="BFX68" s="687"/>
      <c r="BFY68" s="687"/>
      <c r="BFZ68" s="687"/>
      <c r="BGA68" s="687"/>
      <c r="BGB68" s="687"/>
      <c r="BGC68" s="687"/>
      <c r="BGD68" s="687"/>
      <c r="BGE68" s="687"/>
      <c r="BGF68" s="687"/>
      <c r="BGG68" s="687"/>
      <c r="BGH68" s="687"/>
      <c r="BGI68" s="687"/>
      <c r="BGJ68" s="687"/>
      <c r="BGK68" s="687"/>
      <c r="BGL68" s="687"/>
      <c r="BGM68" s="687"/>
      <c r="BGN68" s="687"/>
      <c r="BGO68" s="687"/>
      <c r="BGP68" s="687"/>
      <c r="BGQ68" s="687"/>
      <c r="BGR68" s="687"/>
      <c r="BGS68" s="687"/>
      <c r="BGT68" s="687"/>
      <c r="BGU68" s="687"/>
      <c r="BGV68" s="687"/>
      <c r="BGW68" s="687"/>
      <c r="BGX68" s="687"/>
      <c r="BGY68" s="687"/>
      <c r="BGZ68" s="687"/>
      <c r="BHA68" s="687"/>
      <c r="BHB68" s="687"/>
      <c r="BHC68" s="687"/>
      <c r="BHD68" s="687"/>
      <c r="BHE68" s="687"/>
      <c r="BHF68" s="687"/>
      <c r="BHG68" s="687"/>
      <c r="BHH68" s="687"/>
      <c r="BHI68" s="687"/>
      <c r="BHJ68" s="687"/>
      <c r="BHK68" s="687"/>
      <c r="BHL68" s="687"/>
      <c r="BHM68" s="687"/>
      <c r="BHN68" s="687"/>
      <c r="BHO68" s="687"/>
      <c r="BHP68" s="687"/>
      <c r="BHQ68" s="687"/>
      <c r="BHR68" s="687"/>
      <c r="BHS68" s="687"/>
      <c r="BHT68" s="687"/>
      <c r="BHU68" s="687"/>
      <c r="BHV68" s="687"/>
      <c r="BHW68" s="687"/>
      <c r="BHX68" s="687"/>
      <c r="BHY68" s="687"/>
      <c r="BHZ68" s="687"/>
      <c r="BIA68" s="687"/>
      <c r="BIB68" s="687"/>
      <c r="BIC68" s="687"/>
      <c r="BID68" s="687"/>
      <c r="BIE68" s="687"/>
      <c r="BIF68" s="687"/>
      <c r="BIG68" s="687"/>
      <c r="BIH68" s="687"/>
      <c r="BII68" s="687"/>
      <c r="BIJ68" s="687"/>
      <c r="BIK68" s="687"/>
      <c r="BIL68" s="687"/>
      <c r="BIM68" s="687"/>
      <c r="BIN68" s="687"/>
      <c r="BIO68" s="687"/>
      <c r="BIP68" s="687"/>
      <c r="BIQ68" s="687"/>
      <c r="BIR68" s="687"/>
      <c r="BIS68" s="687"/>
      <c r="BIT68" s="687"/>
      <c r="BIU68" s="687"/>
      <c r="BIV68" s="687"/>
      <c r="BIW68" s="687"/>
      <c r="BIX68" s="687"/>
      <c r="BIY68" s="687"/>
      <c r="BIZ68" s="687"/>
      <c r="BJA68" s="687"/>
      <c r="BJB68" s="687"/>
      <c r="BJC68" s="687"/>
      <c r="BJD68" s="687"/>
      <c r="BJE68" s="687"/>
      <c r="BJF68" s="687"/>
      <c r="BJG68" s="687"/>
      <c r="BJH68" s="687"/>
      <c r="BJI68" s="687"/>
      <c r="BJJ68" s="687"/>
      <c r="BJK68" s="687"/>
      <c r="BJL68" s="687"/>
      <c r="BJM68" s="687"/>
      <c r="BJN68" s="687"/>
      <c r="BJO68" s="687"/>
      <c r="BJP68" s="687"/>
      <c r="BJQ68" s="687"/>
      <c r="BJR68" s="687"/>
      <c r="BJS68" s="687"/>
      <c r="BJT68" s="687"/>
      <c r="BJU68" s="687"/>
      <c r="BJV68" s="687"/>
      <c r="BJW68" s="687"/>
      <c r="BJX68" s="687"/>
      <c r="BJY68" s="687"/>
      <c r="BJZ68" s="687"/>
      <c r="BKA68" s="687"/>
      <c r="BKB68" s="687"/>
      <c r="BKC68" s="687"/>
      <c r="BKD68" s="687"/>
      <c r="BKE68" s="687"/>
      <c r="BKF68" s="687"/>
      <c r="BKG68" s="687"/>
      <c r="BKH68" s="687"/>
      <c r="BKI68" s="687"/>
      <c r="BKJ68" s="687"/>
      <c r="BKK68" s="687"/>
      <c r="BKL68" s="687"/>
      <c r="BKM68" s="687"/>
      <c r="BKN68" s="687"/>
      <c r="BKO68" s="687"/>
      <c r="BKP68" s="687"/>
      <c r="BKQ68" s="687"/>
      <c r="BKR68" s="687"/>
      <c r="BKS68" s="687"/>
      <c r="BKT68" s="687"/>
      <c r="BKU68" s="687"/>
      <c r="BKV68" s="687"/>
      <c r="BKW68" s="687"/>
      <c r="BKX68" s="687"/>
      <c r="BKY68" s="687"/>
      <c r="BKZ68" s="687"/>
      <c r="BLA68" s="687"/>
      <c r="BLB68" s="687"/>
      <c r="BLC68" s="687"/>
      <c r="BLD68" s="687"/>
      <c r="BLE68" s="687"/>
      <c r="BLF68" s="687"/>
      <c r="BLG68" s="687"/>
      <c r="BLH68" s="687"/>
      <c r="BLI68" s="687"/>
      <c r="BLJ68" s="687"/>
      <c r="BLK68" s="687"/>
      <c r="BLL68" s="687"/>
      <c r="BLM68" s="687"/>
      <c r="BLN68" s="687"/>
      <c r="BLO68" s="687"/>
      <c r="BLP68" s="687"/>
      <c r="BLQ68" s="687"/>
      <c r="BLR68" s="687"/>
      <c r="BLS68" s="687"/>
      <c r="BLT68" s="687"/>
      <c r="BLU68" s="687"/>
      <c r="BLV68" s="687"/>
      <c r="BLW68" s="687"/>
      <c r="BLX68" s="687"/>
      <c r="BLY68" s="687"/>
      <c r="BLZ68" s="687"/>
      <c r="BMA68" s="687"/>
      <c r="BMB68" s="687"/>
      <c r="BMC68" s="687"/>
      <c r="BMD68" s="687"/>
      <c r="BME68" s="687"/>
      <c r="BMF68" s="687"/>
      <c r="BMG68" s="687"/>
      <c r="BMH68" s="687"/>
      <c r="BMI68" s="687"/>
      <c r="BMJ68" s="687"/>
      <c r="BMK68" s="687"/>
      <c r="BML68" s="687"/>
      <c r="BMM68" s="687"/>
      <c r="BMN68" s="687"/>
      <c r="BMO68" s="687"/>
      <c r="BMP68" s="687"/>
      <c r="BMQ68" s="687"/>
      <c r="BMR68" s="687"/>
      <c r="BMS68" s="687"/>
      <c r="BMT68" s="687"/>
      <c r="BMU68" s="687"/>
      <c r="BMV68" s="687"/>
      <c r="BMW68" s="687"/>
      <c r="BMX68" s="687"/>
      <c r="BMY68" s="687"/>
      <c r="BMZ68" s="687"/>
      <c r="BNA68" s="687"/>
      <c r="BNB68" s="687"/>
      <c r="BNC68" s="687"/>
      <c r="BND68" s="687"/>
      <c r="BNE68" s="687"/>
      <c r="BNF68" s="687"/>
      <c r="BNG68" s="687"/>
      <c r="BNH68" s="687"/>
      <c r="BNI68" s="687"/>
      <c r="BNJ68" s="687"/>
      <c r="BNK68" s="687"/>
      <c r="BNL68" s="687"/>
      <c r="BNM68" s="687"/>
      <c r="BNN68" s="687"/>
      <c r="BNO68" s="687"/>
      <c r="BNP68" s="687"/>
      <c r="BNQ68" s="687"/>
      <c r="BNR68" s="687"/>
      <c r="BNS68" s="687"/>
      <c r="BNT68" s="687"/>
      <c r="BNU68" s="687"/>
      <c r="BNV68" s="687"/>
      <c r="BNW68" s="687"/>
      <c r="BNX68" s="687"/>
      <c r="BNY68" s="687"/>
      <c r="BNZ68" s="687"/>
      <c r="BOA68" s="687"/>
      <c r="BOB68" s="687"/>
      <c r="BOC68" s="687"/>
      <c r="BOD68" s="687"/>
      <c r="BOE68" s="687"/>
      <c r="BOF68" s="687"/>
      <c r="BOG68" s="687"/>
      <c r="BOH68" s="687"/>
      <c r="BOI68" s="687"/>
      <c r="BOJ68" s="687"/>
      <c r="BOK68" s="687"/>
      <c r="BOL68" s="687"/>
      <c r="BOM68" s="687"/>
      <c r="BON68" s="687"/>
      <c r="BOO68" s="687"/>
      <c r="BOP68" s="687"/>
      <c r="BOQ68" s="687"/>
      <c r="BOR68" s="687"/>
      <c r="BOS68" s="687"/>
      <c r="BOT68" s="687"/>
      <c r="BOU68" s="687"/>
      <c r="BOV68" s="687"/>
      <c r="BOW68" s="687"/>
      <c r="BOX68" s="687"/>
      <c r="BOY68" s="687"/>
      <c r="BOZ68" s="687"/>
      <c r="BPA68" s="687"/>
      <c r="BPB68" s="687"/>
      <c r="BPC68" s="687"/>
      <c r="BPD68" s="687"/>
      <c r="BPE68" s="687"/>
      <c r="BPF68" s="687"/>
      <c r="BPG68" s="687"/>
      <c r="BPH68" s="687"/>
      <c r="BPI68" s="687"/>
      <c r="BPJ68" s="687"/>
      <c r="BPK68" s="687"/>
      <c r="BPL68" s="687"/>
      <c r="BPM68" s="687"/>
      <c r="BPN68" s="687"/>
      <c r="BPO68" s="687"/>
      <c r="BPP68" s="687"/>
      <c r="BPQ68" s="687"/>
      <c r="BPR68" s="687"/>
      <c r="BPS68" s="687"/>
      <c r="BPT68" s="687"/>
      <c r="BPU68" s="687"/>
      <c r="BPV68" s="687"/>
      <c r="BPW68" s="687"/>
      <c r="BPX68" s="687"/>
      <c r="BPY68" s="687"/>
      <c r="BPZ68" s="687"/>
      <c r="BQA68" s="687"/>
      <c r="BQB68" s="687"/>
      <c r="BQC68" s="687"/>
      <c r="BQD68" s="687"/>
      <c r="BQE68" s="687"/>
      <c r="BQF68" s="687"/>
      <c r="BQG68" s="687"/>
      <c r="BQH68" s="687"/>
      <c r="BQI68" s="687"/>
      <c r="BQJ68" s="687"/>
      <c r="BQK68" s="687"/>
      <c r="BQL68" s="687"/>
      <c r="BQM68" s="687"/>
      <c r="BQN68" s="687"/>
      <c r="BQO68" s="687"/>
      <c r="BQP68" s="687"/>
      <c r="BQQ68" s="687"/>
      <c r="BQR68" s="687"/>
      <c r="BQS68" s="687"/>
      <c r="BQT68" s="687"/>
      <c r="BQU68" s="687"/>
      <c r="BQV68" s="687"/>
      <c r="BQW68" s="687"/>
      <c r="BQX68" s="687"/>
      <c r="BQY68" s="687"/>
      <c r="BQZ68" s="687"/>
      <c r="BRA68" s="687"/>
      <c r="BRB68" s="687"/>
      <c r="BRC68" s="687"/>
      <c r="BRD68" s="687"/>
      <c r="BRE68" s="687"/>
      <c r="BRF68" s="687"/>
      <c r="BRG68" s="687"/>
      <c r="BRH68" s="687"/>
      <c r="BRI68" s="687"/>
      <c r="BRJ68" s="687"/>
      <c r="BRK68" s="687"/>
      <c r="BRL68" s="687"/>
      <c r="BRM68" s="687"/>
      <c r="BRN68" s="687"/>
      <c r="BRO68" s="687"/>
      <c r="BRP68" s="687"/>
      <c r="BRQ68" s="687"/>
      <c r="BRR68" s="687"/>
      <c r="BRS68" s="687"/>
      <c r="BRT68" s="687"/>
      <c r="BRU68" s="687"/>
      <c r="BRV68" s="687"/>
      <c r="BRW68" s="687"/>
      <c r="BRX68" s="687"/>
      <c r="BRY68" s="687"/>
      <c r="BRZ68" s="687"/>
      <c r="BSA68" s="687"/>
      <c r="BSB68" s="687"/>
      <c r="BSC68" s="687"/>
      <c r="BSD68" s="687"/>
      <c r="BSE68" s="687"/>
      <c r="BSF68" s="687"/>
      <c r="BSG68" s="687"/>
      <c r="BSH68" s="687"/>
      <c r="BSI68" s="687"/>
      <c r="BSJ68" s="687"/>
      <c r="BSK68" s="687"/>
      <c r="BSL68" s="687"/>
      <c r="BSM68" s="687"/>
      <c r="BSN68" s="687"/>
      <c r="BSO68" s="687"/>
      <c r="BSP68" s="687"/>
      <c r="BSQ68" s="687"/>
      <c r="BSR68" s="687"/>
      <c r="BSS68" s="687"/>
      <c r="BST68" s="687"/>
      <c r="BSU68" s="687"/>
      <c r="BSV68" s="687"/>
      <c r="BSW68" s="687"/>
      <c r="BSX68" s="687"/>
      <c r="BSY68" s="687"/>
      <c r="BSZ68" s="687"/>
      <c r="BTA68" s="687"/>
      <c r="BTB68" s="687"/>
      <c r="BTC68" s="687"/>
      <c r="BTD68" s="687"/>
      <c r="BTE68" s="687"/>
      <c r="BTF68" s="687"/>
      <c r="BTG68" s="687"/>
      <c r="BTH68" s="687"/>
      <c r="BTI68" s="687"/>
      <c r="BTJ68" s="687"/>
      <c r="BTK68" s="687"/>
      <c r="BTL68" s="687"/>
      <c r="BTM68" s="687"/>
      <c r="BTN68" s="687"/>
      <c r="BTO68" s="687"/>
      <c r="BTP68" s="687"/>
      <c r="BTQ68" s="687"/>
      <c r="BTR68" s="687"/>
      <c r="BTS68" s="687"/>
      <c r="BTT68" s="687"/>
      <c r="BTU68" s="687"/>
      <c r="BTV68" s="687"/>
      <c r="BTW68" s="687"/>
      <c r="BTX68" s="687"/>
      <c r="BTY68" s="687"/>
      <c r="BTZ68" s="687"/>
      <c r="BUA68" s="687"/>
      <c r="BUB68" s="687"/>
      <c r="BUC68" s="687"/>
      <c r="BUD68" s="687"/>
      <c r="BUE68" s="687"/>
      <c r="BUF68" s="687"/>
      <c r="BUG68" s="687"/>
      <c r="BUH68" s="687"/>
      <c r="BUI68" s="687"/>
      <c r="BUJ68" s="687"/>
      <c r="BUK68" s="687"/>
      <c r="BUL68" s="687"/>
      <c r="BUM68" s="687"/>
      <c r="BUN68" s="687"/>
      <c r="BUO68" s="687"/>
      <c r="BUP68" s="687"/>
      <c r="BUQ68" s="687"/>
      <c r="BUR68" s="687"/>
      <c r="BUS68" s="687"/>
      <c r="BUT68" s="687"/>
      <c r="BUU68" s="687"/>
      <c r="BUV68" s="687"/>
      <c r="BUW68" s="687"/>
      <c r="BUX68" s="687"/>
      <c r="BUY68" s="687"/>
      <c r="BUZ68" s="687"/>
      <c r="BVA68" s="687"/>
      <c r="BVB68" s="687"/>
      <c r="BVC68" s="687"/>
      <c r="BVD68" s="687"/>
      <c r="BVE68" s="687"/>
      <c r="BVF68" s="687"/>
      <c r="BVG68" s="687"/>
      <c r="BVH68" s="687"/>
      <c r="BVI68" s="687"/>
      <c r="BVJ68" s="687"/>
      <c r="BVK68" s="687"/>
      <c r="BVL68" s="687"/>
      <c r="BVM68" s="687"/>
      <c r="BVN68" s="687"/>
      <c r="BVO68" s="687"/>
      <c r="BVP68" s="687"/>
      <c r="BVQ68" s="687"/>
      <c r="BVR68" s="687"/>
      <c r="BVS68" s="687"/>
      <c r="BVT68" s="687"/>
      <c r="BVU68" s="687"/>
      <c r="BVV68" s="687"/>
      <c r="BVW68" s="687"/>
      <c r="BVX68" s="687"/>
      <c r="BVY68" s="687"/>
      <c r="BVZ68" s="687"/>
      <c r="BWA68" s="687"/>
      <c r="BWB68" s="687"/>
      <c r="BWC68" s="687"/>
      <c r="BWD68" s="687"/>
      <c r="BWE68" s="687"/>
      <c r="BWF68" s="687"/>
      <c r="BWG68" s="687"/>
      <c r="BWH68" s="687"/>
      <c r="BWI68" s="687"/>
      <c r="BWJ68" s="687"/>
      <c r="BWK68" s="687"/>
      <c r="BWL68" s="687"/>
      <c r="BWM68" s="687"/>
      <c r="BWN68" s="687"/>
      <c r="BWO68" s="687"/>
      <c r="BWP68" s="687"/>
      <c r="BWQ68" s="687"/>
      <c r="BWR68" s="687"/>
      <c r="BWS68" s="687"/>
      <c r="BWT68" s="687"/>
      <c r="BWU68" s="687"/>
      <c r="BWV68" s="687"/>
      <c r="BWW68" s="687"/>
      <c r="BWX68" s="687"/>
      <c r="BWY68" s="687"/>
      <c r="BWZ68" s="687"/>
      <c r="BXA68" s="687"/>
      <c r="BXB68" s="687"/>
      <c r="BXC68" s="687"/>
      <c r="BXD68" s="687"/>
      <c r="BXE68" s="687"/>
      <c r="BXF68" s="687"/>
      <c r="BXG68" s="687"/>
      <c r="BXH68" s="687"/>
      <c r="BXI68" s="687"/>
      <c r="BXJ68" s="687"/>
      <c r="BXK68" s="687"/>
      <c r="BXL68" s="687"/>
      <c r="BXM68" s="687"/>
      <c r="BXN68" s="687"/>
      <c r="BXO68" s="687"/>
      <c r="BXP68" s="687"/>
      <c r="BXQ68" s="687"/>
      <c r="BXR68" s="687"/>
      <c r="BXS68" s="687"/>
      <c r="BXT68" s="687"/>
      <c r="BXU68" s="687"/>
      <c r="BXV68" s="687"/>
      <c r="BXW68" s="687"/>
      <c r="BXX68" s="687"/>
      <c r="BXY68" s="687"/>
      <c r="BXZ68" s="687"/>
      <c r="BYA68" s="687"/>
      <c r="BYB68" s="687"/>
      <c r="BYC68" s="687"/>
      <c r="BYD68" s="687"/>
      <c r="BYE68" s="687"/>
      <c r="BYF68" s="687"/>
      <c r="BYG68" s="687"/>
      <c r="BYH68" s="687"/>
      <c r="BYI68" s="687"/>
      <c r="BYJ68" s="687"/>
      <c r="BYK68" s="687"/>
      <c r="BYL68" s="687"/>
      <c r="BYM68" s="687"/>
      <c r="BYN68" s="687"/>
      <c r="BYO68" s="687"/>
      <c r="BYP68" s="687"/>
      <c r="BYQ68" s="687"/>
      <c r="BYR68" s="687"/>
      <c r="BYS68" s="687"/>
      <c r="BYT68" s="687"/>
      <c r="BYU68" s="687"/>
      <c r="BYV68" s="687"/>
      <c r="BYW68" s="687"/>
      <c r="BYX68" s="687"/>
      <c r="BYY68" s="687"/>
      <c r="BYZ68" s="687"/>
      <c r="BZA68" s="687"/>
      <c r="BZB68" s="687"/>
      <c r="BZC68" s="687"/>
      <c r="BZD68" s="687"/>
      <c r="BZE68" s="687"/>
      <c r="BZF68" s="687"/>
      <c r="BZG68" s="687"/>
      <c r="BZH68" s="687"/>
      <c r="BZI68" s="687"/>
      <c r="BZJ68" s="687"/>
      <c r="BZK68" s="687"/>
      <c r="BZL68" s="687"/>
      <c r="BZM68" s="687"/>
      <c r="BZN68" s="687"/>
      <c r="BZO68" s="687"/>
      <c r="BZP68" s="687"/>
      <c r="BZQ68" s="687"/>
      <c r="BZR68" s="687"/>
      <c r="BZS68" s="687"/>
      <c r="BZT68" s="687"/>
      <c r="BZU68" s="687"/>
      <c r="BZV68" s="687"/>
      <c r="BZW68" s="687"/>
      <c r="BZX68" s="687"/>
      <c r="BZY68" s="687"/>
      <c r="BZZ68" s="687"/>
      <c r="CAA68" s="687"/>
      <c r="CAB68" s="687"/>
      <c r="CAC68" s="687"/>
      <c r="CAD68" s="687"/>
      <c r="CAE68" s="687"/>
      <c r="CAF68" s="687"/>
      <c r="CAG68" s="687"/>
      <c r="CAH68" s="687"/>
      <c r="CAI68" s="687"/>
      <c r="CAJ68" s="687"/>
      <c r="CAK68" s="687"/>
      <c r="CAL68" s="687"/>
      <c r="CAM68" s="687"/>
      <c r="CAN68" s="687"/>
      <c r="CAO68" s="687"/>
      <c r="CAP68" s="687"/>
      <c r="CAQ68" s="687"/>
      <c r="CAR68" s="687"/>
      <c r="CAS68" s="687"/>
      <c r="CAT68" s="687"/>
      <c r="CAU68" s="687"/>
      <c r="CAV68" s="687"/>
      <c r="CAW68" s="687"/>
      <c r="CAX68" s="687"/>
      <c r="CAY68" s="687"/>
      <c r="CAZ68" s="687"/>
      <c r="CBA68" s="687"/>
      <c r="CBB68" s="687"/>
      <c r="CBC68" s="687"/>
      <c r="CBD68" s="687"/>
      <c r="CBE68" s="687"/>
      <c r="CBF68" s="687"/>
      <c r="CBG68" s="687"/>
      <c r="CBH68" s="687"/>
      <c r="CBI68" s="687"/>
      <c r="CBJ68" s="687"/>
      <c r="CBK68" s="687"/>
      <c r="CBL68" s="687"/>
      <c r="CBM68" s="687"/>
      <c r="CBN68" s="687"/>
      <c r="CBO68" s="687"/>
      <c r="CBP68" s="687"/>
      <c r="CBQ68" s="687"/>
      <c r="CBR68" s="687"/>
      <c r="CBS68" s="687"/>
      <c r="CBT68" s="687"/>
      <c r="CBU68" s="687"/>
      <c r="CBV68" s="687"/>
      <c r="CBW68" s="687"/>
      <c r="CBX68" s="687"/>
      <c r="CBY68" s="687"/>
      <c r="CBZ68" s="687"/>
      <c r="CCA68" s="687"/>
      <c r="CCB68" s="687"/>
      <c r="CCC68" s="687"/>
      <c r="CCD68" s="687"/>
      <c r="CCE68" s="687"/>
      <c r="CCF68" s="687"/>
      <c r="CCG68" s="687"/>
      <c r="CCH68" s="687"/>
      <c r="CCI68" s="687"/>
      <c r="CCJ68" s="687"/>
      <c r="CCK68" s="687"/>
      <c r="CCL68" s="687"/>
      <c r="CCM68" s="687"/>
      <c r="CCN68" s="687"/>
      <c r="CCO68" s="687"/>
      <c r="CCP68" s="687"/>
      <c r="CCQ68" s="687"/>
      <c r="CCR68" s="687"/>
      <c r="CCS68" s="687"/>
      <c r="CCT68" s="687"/>
      <c r="CCU68" s="687"/>
      <c r="CCV68" s="687"/>
      <c r="CCW68" s="687"/>
      <c r="CCX68" s="687"/>
      <c r="CCY68" s="687"/>
      <c r="CCZ68" s="687"/>
      <c r="CDA68" s="687"/>
      <c r="CDB68" s="687"/>
      <c r="CDC68" s="687"/>
      <c r="CDD68" s="687"/>
      <c r="CDE68" s="687"/>
      <c r="CDF68" s="687"/>
      <c r="CDG68" s="687"/>
      <c r="CDH68" s="687"/>
      <c r="CDI68" s="687"/>
      <c r="CDJ68" s="687"/>
      <c r="CDK68" s="687"/>
      <c r="CDL68" s="687"/>
      <c r="CDM68" s="687"/>
      <c r="CDN68" s="687"/>
      <c r="CDO68" s="687"/>
      <c r="CDP68" s="687"/>
      <c r="CDQ68" s="687"/>
      <c r="CDR68" s="687"/>
      <c r="CDS68" s="687"/>
      <c r="CDT68" s="687"/>
      <c r="CDU68" s="687"/>
      <c r="CDV68" s="687"/>
      <c r="CDW68" s="687"/>
      <c r="CDX68" s="687"/>
      <c r="CDY68" s="687"/>
      <c r="CDZ68" s="687"/>
      <c r="CEA68" s="687"/>
      <c r="CEB68" s="687"/>
      <c r="CEC68" s="687"/>
      <c r="CED68" s="687"/>
      <c r="CEE68" s="687"/>
      <c r="CEF68" s="687"/>
      <c r="CEG68" s="687"/>
      <c r="CEH68" s="687"/>
      <c r="CEI68" s="687"/>
      <c r="CEJ68" s="687"/>
      <c r="CEK68" s="687"/>
      <c r="CEL68" s="687"/>
      <c r="CEM68" s="687"/>
      <c r="CEN68" s="687"/>
      <c r="CEO68" s="687"/>
      <c r="CEP68" s="687"/>
      <c r="CEQ68" s="687"/>
      <c r="CER68" s="687"/>
      <c r="CES68" s="687"/>
      <c r="CET68" s="687"/>
      <c r="CEU68" s="687"/>
      <c r="CEV68" s="687"/>
      <c r="CEW68" s="687"/>
      <c r="CEX68" s="687"/>
      <c r="CEY68" s="687"/>
      <c r="CEZ68" s="687"/>
      <c r="CFA68" s="687"/>
      <c r="CFB68" s="687"/>
      <c r="CFC68" s="687"/>
      <c r="CFD68" s="687"/>
      <c r="CFE68" s="687"/>
      <c r="CFF68" s="687"/>
      <c r="CFG68" s="687"/>
      <c r="CFH68" s="687"/>
      <c r="CFI68" s="687"/>
      <c r="CFJ68" s="687"/>
      <c r="CFK68" s="687"/>
      <c r="CFL68" s="687"/>
      <c r="CFM68" s="687"/>
      <c r="CFN68" s="687"/>
      <c r="CFO68" s="687"/>
      <c r="CFP68" s="687"/>
      <c r="CFQ68" s="687"/>
      <c r="CFR68" s="687"/>
      <c r="CFS68" s="687"/>
      <c r="CFT68" s="687"/>
      <c r="CFU68" s="687"/>
      <c r="CFV68" s="687"/>
      <c r="CFW68" s="687"/>
      <c r="CFX68" s="687"/>
      <c r="CFY68" s="687"/>
      <c r="CFZ68" s="687"/>
      <c r="CGA68" s="687"/>
      <c r="CGB68" s="687"/>
      <c r="CGC68" s="687"/>
      <c r="CGD68" s="687"/>
      <c r="CGE68" s="687"/>
      <c r="CGF68" s="687"/>
      <c r="CGG68" s="687"/>
      <c r="CGH68" s="687"/>
      <c r="CGI68" s="687"/>
      <c r="CGJ68" s="687"/>
      <c r="CGK68" s="687"/>
      <c r="CGL68" s="687"/>
      <c r="CGM68" s="687"/>
      <c r="CGN68" s="687"/>
      <c r="CGO68" s="687"/>
      <c r="CGP68" s="687"/>
      <c r="CGQ68" s="687"/>
      <c r="CGR68" s="687"/>
      <c r="CGS68" s="687"/>
      <c r="CGT68" s="687"/>
      <c r="CGU68" s="687"/>
      <c r="CGV68" s="687"/>
      <c r="CGW68" s="687"/>
      <c r="CGX68" s="687"/>
      <c r="CGY68" s="687"/>
      <c r="CGZ68" s="687"/>
      <c r="CHA68" s="687"/>
      <c r="CHB68" s="687"/>
      <c r="CHC68" s="687"/>
      <c r="CHD68" s="687"/>
      <c r="CHE68" s="687"/>
      <c r="CHF68" s="687"/>
      <c r="CHG68" s="687"/>
      <c r="CHH68" s="687"/>
      <c r="CHI68" s="687"/>
      <c r="CHJ68" s="687"/>
      <c r="CHK68" s="687"/>
      <c r="CHL68" s="687"/>
      <c r="CHM68" s="687"/>
      <c r="CHN68" s="687"/>
      <c r="CHO68" s="687"/>
      <c r="CHP68" s="687"/>
      <c r="CHQ68" s="687"/>
      <c r="CHR68" s="687"/>
      <c r="CHS68" s="687"/>
      <c r="CHT68" s="687"/>
      <c r="CHU68" s="687"/>
      <c r="CHV68" s="687"/>
      <c r="CHW68" s="687"/>
      <c r="CHX68" s="687"/>
      <c r="CHY68" s="687"/>
      <c r="CHZ68" s="687"/>
      <c r="CIA68" s="687"/>
      <c r="CIB68" s="687"/>
      <c r="CIC68" s="687"/>
      <c r="CID68" s="687"/>
      <c r="CIE68" s="687"/>
      <c r="CIF68" s="687"/>
      <c r="CIG68" s="687"/>
      <c r="CIH68" s="687"/>
      <c r="CII68" s="687"/>
      <c r="CIJ68" s="687"/>
      <c r="CIK68" s="687"/>
      <c r="CIL68" s="687"/>
      <c r="CIM68" s="687"/>
      <c r="CIN68" s="687"/>
      <c r="CIO68" s="687"/>
      <c r="CIP68" s="687"/>
      <c r="CIQ68" s="687"/>
      <c r="CIR68" s="687"/>
      <c r="CIS68" s="687"/>
      <c r="CIT68" s="687"/>
      <c r="CIU68" s="687"/>
      <c r="CIV68" s="687"/>
      <c r="CIW68" s="687"/>
      <c r="CIX68" s="687"/>
      <c r="CIY68" s="687"/>
      <c r="CIZ68" s="687"/>
      <c r="CJA68" s="687"/>
      <c r="CJB68" s="687"/>
      <c r="CJC68" s="687"/>
      <c r="CJD68" s="687"/>
      <c r="CJE68" s="687"/>
      <c r="CJF68" s="687"/>
      <c r="CJG68" s="687"/>
      <c r="CJH68" s="687"/>
      <c r="CJI68" s="687"/>
      <c r="CJJ68" s="687"/>
      <c r="CJK68" s="687"/>
      <c r="CJL68" s="687"/>
      <c r="CJM68" s="687"/>
      <c r="CJN68" s="687"/>
      <c r="CJO68" s="687"/>
      <c r="CJP68" s="687"/>
      <c r="CJQ68" s="687"/>
      <c r="CJR68" s="687"/>
      <c r="CJS68" s="687"/>
      <c r="CJT68" s="687"/>
      <c r="CJU68" s="687"/>
      <c r="CJV68" s="687"/>
      <c r="CJW68" s="687"/>
      <c r="CJX68" s="687"/>
      <c r="CJY68" s="687"/>
      <c r="CJZ68" s="687"/>
      <c r="CKA68" s="687"/>
      <c r="CKB68" s="687"/>
      <c r="CKC68" s="687"/>
      <c r="CKD68" s="687"/>
      <c r="CKE68" s="687"/>
      <c r="CKF68" s="687"/>
      <c r="CKG68" s="687"/>
      <c r="CKH68" s="687"/>
      <c r="CKI68" s="687"/>
      <c r="CKJ68" s="687"/>
      <c r="CKK68" s="687"/>
      <c r="CKL68" s="687"/>
      <c r="CKM68" s="687"/>
      <c r="CKN68" s="687"/>
      <c r="CKO68" s="687"/>
      <c r="CKP68" s="687"/>
      <c r="CKQ68" s="687"/>
      <c r="CKR68" s="687"/>
      <c r="CKS68" s="687"/>
      <c r="CKT68" s="687"/>
      <c r="CKU68" s="687"/>
      <c r="CKV68" s="687"/>
      <c r="CKW68" s="687"/>
      <c r="CKX68" s="687"/>
      <c r="CKY68" s="687"/>
      <c r="CKZ68" s="687"/>
      <c r="CLA68" s="687"/>
      <c r="CLB68" s="687"/>
      <c r="CLC68" s="687"/>
      <c r="CLD68" s="687"/>
      <c r="CLE68" s="687"/>
      <c r="CLF68" s="687"/>
      <c r="CLG68" s="687"/>
      <c r="CLH68" s="687"/>
      <c r="CLI68" s="687"/>
      <c r="CLJ68" s="687"/>
      <c r="CLK68" s="687"/>
      <c r="CLL68" s="687"/>
      <c r="CLM68" s="687"/>
      <c r="CLN68" s="687"/>
      <c r="CLO68" s="687"/>
      <c r="CLP68" s="687"/>
      <c r="CLQ68" s="687"/>
      <c r="CLR68" s="687"/>
      <c r="CLS68" s="687"/>
      <c r="CLT68" s="687"/>
      <c r="CLU68" s="687"/>
      <c r="CLV68" s="687"/>
      <c r="CLW68" s="687"/>
      <c r="CLX68" s="687"/>
      <c r="CLY68" s="687"/>
      <c r="CLZ68" s="687"/>
      <c r="CMA68" s="687"/>
      <c r="CMB68" s="687"/>
      <c r="CMC68" s="687"/>
      <c r="CMD68" s="687"/>
      <c r="CME68" s="687"/>
      <c r="CMF68" s="687"/>
      <c r="CMG68" s="687"/>
      <c r="CMH68" s="687"/>
      <c r="CMI68" s="687"/>
      <c r="CMJ68" s="687"/>
      <c r="CMK68" s="687"/>
      <c r="CML68" s="687"/>
      <c r="CMM68" s="687"/>
      <c r="CMN68" s="687"/>
      <c r="CMO68" s="687"/>
      <c r="CMP68" s="687"/>
      <c r="CMQ68" s="687"/>
      <c r="CMR68" s="687"/>
      <c r="CMS68" s="687"/>
      <c r="CMT68" s="687"/>
      <c r="CMU68" s="687"/>
      <c r="CMV68" s="687"/>
      <c r="CMW68" s="687"/>
      <c r="CMX68" s="687"/>
      <c r="CMY68" s="687"/>
      <c r="CMZ68" s="687"/>
      <c r="CNA68" s="687"/>
      <c r="CNB68" s="687"/>
      <c r="CNC68" s="687"/>
      <c r="CND68" s="687"/>
      <c r="CNE68" s="687"/>
      <c r="CNF68" s="687"/>
      <c r="CNG68" s="687"/>
      <c r="CNH68" s="687"/>
      <c r="CNI68" s="687"/>
      <c r="CNJ68" s="687"/>
      <c r="CNK68" s="687"/>
      <c r="CNL68" s="687"/>
      <c r="CNM68" s="687"/>
      <c r="CNN68" s="687"/>
      <c r="CNO68" s="687"/>
      <c r="CNP68" s="687"/>
      <c r="CNQ68" s="687"/>
      <c r="CNR68" s="687"/>
      <c r="CNS68" s="687"/>
      <c r="CNT68" s="687"/>
      <c r="CNU68" s="687"/>
      <c r="CNV68" s="687"/>
      <c r="CNW68" s="687"/>
      <c r="CNX68" s="687"/>
      <c r="CNY68" s="687"/>
      <c r="CNZ68" s="687"/>
      <c r="COA68" s="687"/>
      <c r="COB68" s="687"/>
      <c r="COC68" s="687"/>
      <c r="COD68" s="687"/>
      <c r="COE68" s="687"/>
      <c r="COF68" s="687"/>
      <c r="COG68" s="687"/>
      <c r="COH68" s="687"/>
      <c r="COI68" s="687"/>
      <c r="COJ68" s="687"/>
      <c r="COK68" s="687"/>
      <c r="COL68" s="687"/>
      <c r="COM68" s="687"/>
      <c r="CON68" s="687"/>
      <c r="COO68" s="687"/>
      <c r="COP68" s="687"/>
      <c r="COQ68" s="687"/>
      <c r="COR68" s="687"/>
      <c r="COS68" s="687"/>
      <c r="COT68" s="687"/>
      <c r="COU68" s="687"/>
      <c r="COV68" s="687"/>
      <c r="COW68" s="687"/>
      <c r="COX68" s="687"/>
      <c r="COY68" s="687"/>
      <c r="COZ68" s="687"/>
      <c r="CPA68" s="687"/>
      <c r="CPB68" s="687"/>
      <c r="CPC68" s="687"/>
      <c r="CPD68" s="687"/>
      <c r="CPE68" s="687"/>
      <c r="CPF68" s="687"/>
      <c r="CPG68" s="687"/>
      <c r="CPH68" s="687"/>
      <c r="CPI68" s="687"/>
      <c r="CPJ68" s="687"/>
      <c r="CPK68" s="687"/>
      <c r="CPL68" s="687"/>
      <c r="CPM68" s="687"/>
      <c r="CPN68" s="687"/>
      <c r="CPO68" s="687"/>
      <c r="CPP68" s="687"/>
      <c r="CPQ68" s="687"/>
      <c r="CPR68" s="687"/>
      <c r="CPS68" s="687"/>
      <c r="CPT68" s="687"/>
      <c r="CPU68" s="687"/>
      <c r="CPV68" s="687"/>
      <c r="CPW68" s="687"/>
      <c r="CPX68" s="687"/>
      <c r="CPY68" s="687"/>
      <c r="CPZ68" s="687"/>
      <c r="CQA68" s="687"/>
      <c r="CQB68" s="687"/>
      <c r="CQC68" s="687"/>
      <c r="CQD68" s="687"/>
      <c r="CQE68" s="687"/>
      <c r="CQF68" s="687"/>
      <c r="CQG68" s="687"/>
      <c r="CQH68" s="687"/>
      <c r="CQI68" s="687"/>
      <c r="CQJ68" s="687"/>
      <c r="CQK68" s="687"/>
      <c r="CQL68" s="687"/>
      <c r="CQM68" s="687"/>
      <c r="CQN68" s="687"/>
      <c r="CQO68" s="687"/>
      <c r="CQP68" s="687"/>
      <c r="CQQ68" s="687"/>
      <c r="CQR68" s="687"/>
      <c r="CQS68" s="687"/>
      <c r="CQT68" s="687"/>
      <c r="CQU68" s="687"/>
      <c r="CQV68" s="687"/>
      <c r="CQW68" s="687"/>
      <c r="CQX68" s="687"/>
      <c r="CQY68" s="687"/>
      <c r="CQZ68" s="687"/>
      <c r="CRA68" s="687"/>
      <c r="CRB68" s="687"/>
      <c r="CRC68" s="687"/>
      <c r="CRD68" s="687"/>
      <c r="CRE68" s="687"/>
      <c r="CRF68" s="687"/>
      <c r="CRG68" s="687"/>
      <c r="CRH68" s="687"/>
      <c r="CRI68" s="687"/>
      <c r="CRJ68" s="687"/>
      <c r="CRK68" s="687"/>
      <c r="CRL68" s="687"/>
      <c r="CRM68" s="687"/>
      <c r="CRN68" s="687"/>
      <c r="CRO68" s="687"/>
      <c r="CRP68" s="687"/>
      <c r="CRQ68" s="687"/>
      <c r="CRR68" s="687"/>
      <c r="CRS68" s="687"/>
      <c r="CRT68" s="687"/>
      <c r="CRU68" s="687"/>
      <c r="CRV68" s="687"/>
      <c r="CRW68" s="687"/>
      <c r="CRX68" s="687"/>
      <c r="CRY68" s="687"/>
      <c r="CRZ68" s="687"/>
      <c r="CSA68" s="687"/>
      <c r="CSB68" s="687"/>
      <c r="CSC68" s="687"/>
      <c r="CSD68" s="687"/>
      <c r="CSE68" s="687"/>
      <c r="CSF68" s="687"/>
      <c r="CSG68" s="687"/>
      <c r="CSH68" s="687"/>
      <c r="CSI68" s="687"/>
      <c r="CSJ68" s="687"/>
      <c r="CSK68" s="687"/>
      <c r="CSL68" s="687"/>
      <c r="CSM68" s="687"/>
      <c r="CSN68" s="687"/>
      <c r="CSO68" s="687"/>
      <c r="CSP68" s="687"/>
      <c r="CSQ68" s="687"/>
      <c r="CSR68" s="687"/>
      <c r="CSS68" s="687"/>
      <c r="CST68" s="687"/>
      <c r="CSU68" s="687"/>
      <c r="CSV68" s="687"/>
      <c r="CSW68" s="687"/>
      <c r="CSX68" s="687"/>
      <c r="CSY68" s="687"/>
      <c r="CSZ68" s="687"/>
      <c r="CTA68" s="687"/>
      <c r="CTB68" s="687"/>
      <c r="CTC68" s="687"/>
      <c r="CTD68" s="687"/>
      <c r="CTE68" s="687"/>
      <c r="CTF68" s="687"/>
      <c r="CTG68" s="687"/>
      <c r="CTH68" s="687"/>
      <c r="CTI68" s="687"/>
      <c r="CTJ68" s="687"/>
      <c r="CTK68" s="687"/>
      <c r="CTL68" s="687"/>
      <c r="CTM68" s="687"/>
      <c r="CTN68" s="687"/>
      <c r="CTO68" s="687"/>
      <c r="CTP68" s="687"/>
      <c r="CTQ68" s="687"/>
      <c r="CTR68" s="687"/>
      <c r="CTS68" s="687"/>
      <c r="CTT68" s="687"/>
      <c r="CTU68" s="687"/>
      <c r="CTV68" s="687"/>
      <c r="CTW68" s="687"/>
      <c r="CTX68" s="687"/>
      <c r="CTY68" s="687"/>
      <c r="CTZ68" s="687"/>
      <c r="CUA68" s="687"/>
      <c r="CUB68" s="687"/>
      <c r="CUC68" s="687"/>
      <c r="CUD68" s="687"/>
      <c r="CUE68" s="687"/>
      <c r="CUF68" s="687"/>
      <c r="CUG68" s="687"/>
      <c r="CUH68" s="687"/>
      <c r="CUI68" s="687"/>
      <c r="CUJ68" s="687"/>
      <c r="CUK68" s="687"/>
      <c r="CUL68" s="687"/>
      <c r="CUM68" s="687"/>
      <c r="CUN68" s="687"/>
      <c r="CUO68" s="687"/>
      <c r="CUP68" s="687"/>
      <c r="CUQ68" s="687"/>
      <c r="CUR68" s="687"/>
      <c r="CUS68" s="687"/>
      <c r="CUT68" s="687"/>
      <c r="CUU68" s="687"/>
      <c r="CUV68" s="687"/>
      <c r="CUW68" s="687"/>
      <c r="CUX68" s="687"/>
      <c r="CUY68" s="687"/>
      <c r="CUZ68" s="687"/>
      <c r="CVA68" s="687"/>
      <c r="CVB68" s="687"/>
      <c r="CVC68" s="687"/>
      <c r="CVD68" s="687"/>
      <c r="CVE68" s="687"/>
      <c r="CVF68" s="687"/>
      <c r="CVG68" s="687"/>
      <c r="CVH68" s="687"/>
      <c r="CVI68" s="687"/>
      <c r="CVJ68" s="687"/>
      <c r="CVK68" s="687"/>
      <c r="CVL68" s="687"/>
      <c r="CVM68" s="687"/>
      <c r="CVN68" s="687"/>
      <c r="CVO68" s="687"/>
      <c r="CVP68" s="687"/>
      <c r="CVQ68" s="687"/>
      <c r="CVR68" s="687"/>
      <c r="CVS68" s="687"/>
      <c r="CVT68" s="687"/>
      <c r="CVU68" s="687"/>
      <c r="CVV68" s="687"/>
      <c r="CVW68" s="687"/>
      <c r="CVX68" s="687"/>
      <c r="CVY68" s="687"/>
      <c r="CVZ68" s="687"/>
      <c r="CWA68" s="687"/>
      <c r="CWB68" s="687"/>
      <c r="CWC68" s="687"/>
      <c r="CWD68" s="687"/>
      <c r="CWE68" s="687"/>
      <c r="CWF68" s="687"/>
      <c r="CWG68" s="687"/>
      <c r="CWH68" s="687"/>
      <c r="CWI68" s="687"/>
      <c r="CWJ68" s="687"/>
      <c r="CWK68" s="687"/>
      <c r="CWL68" s="687"/>
      <c r="CWM68" s="687"/>
      <c r="CWN68" s="687"/>
      <c r="CWO68" s="687"/>
      <c r="CWP68" s="687"/>
      <c r="CWQ68" s="687"/>
      <c r="CWR68" s="687"/>
      <c r="CWS68" s="687"/>
      <c r="CWT68" s="687"/>
      <c r="CWU68" s="687"/>
      <c r="CWV68" s="687"/>
      <c r="CWW68" s="687"/>
      <c r="CWX68" s="687"/>
      <c r="CWY68" s="687"/>
      <c r="CWZ68" s="687"/>
      <c r="CXA68" s="687"/>
      <c r="CXB68" s="687"/>
      <c r="CXC68" s="687"/>
      <c r="CXD68" s="687"/>
      <c r="CXE68" s="687"/>
      <c r="CXF68" s="687"/>
      <c r="CXG68" s="687"/>
      <c r="CXH68" s="687"/>
      <c r="CXI68" s="687"/>
      <c r="CXJ68" s="687"/>
      <c r="CXK68" s="687"/>
      <c r="CXL68" s="687"/>
      <c r="CXM68" s="687"/>
      <c r="CXN68" s="687"/>
      <c r="CXO68" s="687"/>
      <c r="CXP68" s="687"/>
      <c r="CXQ68" s="687"/>
      <c r="CXR68" s="687"/>
      <c r="CXS68" s="687"/>
      <c r="CXT68" s="687"/>
      <c r="CXU68" s="687"/>
      <c r="CXV68" s="687"/>
      <c r="CXW68" s="687"/>
      <c r="CXX68" s="687"/>
      <c r="CXY68" s="687"/>
      <c r="CXZ68" s="687"/>
      <c r="CYA68" s="687"/>
      <c r="CYB68" s="687"/>
      <c r="CYC68" s="687"/>
      <c r="CYD68" s="687"/>
      <c r="CYE68" s="687"/>
      <c r="CYF68" s="687"/>
      <c r="CYG68" s="687"/>
      <c r="CYH68" s="687"/>
      <c r="CYI68" s="687"/>
      <c r="CYJ68" s="687"/>
      <c r="CYK68" s="687"/>
      <c r="CYL68" s="687"/>
      <c r="CYM68" s="687"/>
      <c r="CYN68" s="687"/>
      <c r="CYO68" s="687"/>
      <c r="CYP68" s="687"/>
      <c r="CYQ68" s="687"/>
      <c r="CYR68" s="687"/>
      <c r="CYS68" s="687"/>
      <c r="CYT68" s="687"/>
      <c r="CYU68" s="687"/>
      <c r="CYV68" s="687"/>
      <c r="CYW68" s="687"/>
      <c r="CYX68" s="687"/>
      <c r="CYY68" s="687"/>
      <c r="CYZ68" s="687"/>
      <c r="CZA68" s="687"/>
      <c r="CZB68" s="687"/>
      <c r="CZC68" s="687"/>
      <c r="CZD68" s="687"/>
      <c r="CZE68" s="687"/>
      <c r="CZF68" s="687"/>
      <c r="CZG68" s="687"/>
      <c r="CZH68" s="687"/>
      <c r="CZI68" s="687"/>
      <c r="CZJ68" s="687"/>
      <c r="CZK68" s="687"/>
      <c r="CZL68" s="687"/>
      <c r="CZM68" s="687"/>
      <c r="CZN68" s="687"/>
      <c r="CZO68" s="687"/>
      <c r="CZP68" s="687"/>
      <c r="CZQ68" s="687"/>
      <c r="CZR68" s="687"/>
      <c r="CZS68" s="687"/>
      <c r="CZT68" s="687"/>
      <c r="CZU68" s="687"/>
      <c r="CZV68" s="687"/>
      <c r="CZW68" s="687"/>
      <c r="CZX68" s="687"/>
      <c r="CZY68" s="687"/>
      <c r="CZZ68" s="687"/>
      <c r="DAA68" s="687"/>
      <c r="DAB68" s="687"/>
      <c r="DAC68" s="687"/>
      <c r="DAD68" s="687"/>
      <c r="DAE68" s="687"/>
      <c r="DAF68" s="687"/>
      <c r="DAG68" s="687"/>
      <c r="DAH68" s="687"/>
      <c r="DAI68" s="687"/>
      <c r="DAJ68" s="687"/>
      <c r="DAK68" s="687"/>
      <c r="DAL68" s="687"/>
      <c r="DAM68" s="687"/>
      <c r="DAN68" s="687"/>
      <c r="DAO68" s="687"/>
      <c r="DAP68" s="687"/>
      <c r="DAQ68" s="687"/>
      <c r="DAR68" s="687"/>
      <c r="DAS68" s="687"/>
      <c r="DAT68" s="687"/>
      <c r="DAU68" s="687"/>
      <c r="DAV68" s="687"/>
      <c r="DAW68" s="687"/>
      <c r="DAX68" s="687"/>
      <c r="DAY68" s="687"/>
      <c r="DAZ68" s="687"/>
      <c r="DBA68" s="687"/>
      <c r="DBB68" s="687"/>
      <c r="DBC68" s="687"/>
      <c r="DBD68" s="687"/>
      <c r="DBE68" s="687"/>
      <c r="DBF68" s="687"/>
      <c r="DBG68" s="687"/>
      <c r="DBH68" s="687"/>
      <c r="DBI68" s="687"/>
      <c r="DBJ68" s="687"/>
      <c r="DBK68" s="687"/>
      <c r="DBL68" s="687"/>
      <c r="DBM68" s="687"/>
      <c r="DBN68" s="687"/>
      <c r="DBO68" s="687"/>
      <c r="DBP68" s="687"/>
      <c r="DBQ68" s="687"/>
      <c r="DBR68" s="687"/>
      <c r="DBS68" s="687"/>
      <c r="DBT68" s="687"/>
      <c r="DBU68" s="687"/>
      <c r="DBV68" s="687"/>
      <c r="DBW68" s="687"/>
      <c r="DBX68" s="687"/>
      <c r="DBY68" s="687"/>
      <c r="DBZ68" s="687"/>
      <c r="DCA68" s="687"/>
      <c r="DCB68" s="687"/>
      <c r="DCC68" s="687"/>
      <c r="DCD68" s="687"/>
      <c r="DCE68" s="687"/>
      <c r="DCF68" s="687"/>
      <c r="DCG68" s="687"/>
      <c r="DCH68" s="687"/>
      <c r="DCI68" s="687"/>
      <c r="DCJ68" s="687"/>
      <c r="DCK68" s="687"/>
      <c r="DCL68" s="687"/>
      <c r="DCM68" s="687"/>
      <c r="DCN68" s="687"/>
      <c r="DCO68" s="687"/>
      <c r="DCP68" s="687"/>
      <c r="DCQ68" s="687"/>
      <c r="DCR68" s="687"/>
      <c r="DCS68" s="687"/>
      <c r="DCT68" s="687"/>
      <c r="DCU68" s="687"/>
      <c r="DCV68" s="687"/>
      <c r="DCW68" s="687"/>
      <c r="DCX68" s="687"/>
      <c r="DCY68" s="687"/>
      <c r="DCZ68" s="687"/>
      <c r="DDA68" s="687"/>
      <c r="DDB68" s="687"/>
      <c r="DDC68" s="687"/>
      <c r="DDD68" s="687"/>
      <c r="DDE68" s="687"/>
      <c r="DDF68" s="687"/>
      <c r="DDG68" s="687"/>
      <c r="DDH68" s="687"/>
      <c r="DDI68" s="687"/>
      <c r="DDJ68" s="687"/>
      <c r="DDK68" s="687"/>
      <c r="DDL68" s="687"/>
      <c r="DDM68" s="687"/>
      <c r="DDN68" s="687"/>
      <c r="DDO68" s="687"/>
      <c r="DDP68" s="687"/>
      <c r="DDQ68" s="687"/>
      <c r="DDR68" s="687"/>
      <c r="DDS68" s="687"/>
      <c r="DDT68" s="687"/>
      <c r="DDU68" s="687"/>
      <c r="DDV68" s="687"/>
      <c r="DDW68" s="687"/>
      <c r="DDX68" s="687"/>
      <c r="DDY68" s="687"/>
      <c r="DDZ68" s="687"/>
      <c r="DEA68" s="687"/>
      <c r="DEB68" s="687"/>
      <c r="DEC68" s="687"/>
      <c r="DED68" s="687"/>
      <c r="DEE68" s="687"/>
      <c r="DEF68" s="687"/>
      <c r="DEG68" s="687"/>
      <c r="DEH68" s="687"/>
      <c r="DEI68" s="687"/>
      <c r="DEJ68" s="687"/>
      <c r="DEK68" s="687"/>
      <c r="DEL68" s="687"/>
      <c r="DEM68" s="687"/>
      <c r="DEN68" s="687"/>
      <c r="DEO68" s="687"/>
      <c r="DEP68" s="687"/>
      <c r="DEQ68" s="687"/>
      <c r="DER68" s="687"/>
      <c r="DES68" s="687"/>
      <c r="DET68" s="687"/>
      <c r="DEU68" s="687"/>
      <c r="DEV68" s="687"/>
      <c r="DEW68" s="687"/>
      <c r="DEX68" s="687"/>
      <c r="DEY68" s="687"/>
      <c r="DEZ68" s="687"/>
      <c r="DFA68" s="687"/>
      <c r="DFB68" s="687"/>
      <c r="DFC68" s="687"/>
      <c r="DFD68" s="687"/>
      <c r="DFE68" s="687"/>
      <c r="DFF68" s="687"/>
      <c r="DFG68" s="687"/>
      <c r="DFH68" s="687"/>
      <c r="DFI68" s="687"/>
      <c r="DFJ68" s="687"/>
      <c r="DFK68" s="687"/>
      <c r="DFL68" s="687"/>
      <c r="DFM68" s="687"/>
      <c r="DFN68" s="687"/>
      <c r="DFO68" s="687"/>
      <c r="DFP68" s="687"/>
      <c r="DFQ68" s="687"/>
      <c r="DFR68" s="687"/>
      <c r="DFS68" s="687"/>
      <c r="DFT68" s="687"/>
      <c r="DFU68" s="687"/>
      <c r="DFV68" s="687"/>
      <c r="DFW68" s="687"/>
      <c r="DFX68" s="687"/>
      <c r="DFY68" s="687"/>
      <c r="DFZ68" s="687"/>
      <c r="DGA68" s="687"/>
      <c r="DGB68" s="687"/>
      <c r="DGC68" s="687"/>
      <c r="DGD68" s="687"/>
      <c r="DGE68" s="687"/>
      <c r="DGF68" s="687"/>
      <c r="DGG68" s="687"/>
      <c r="DGH68" s="687"/>
      <c r="DGI68" s="687"/>
      <c r="DGJ68" s="687"/>
      <c r="DGK68" s="687"/>
      <c r="DGL68" s="687"/>
      <c r="DGM68" s="687"/>
      <c r="DGN68" s="687"/>
      <c r="DGO68" s="687"/>
      <c r="DGP68" s="687"/>
      <c r="DGQ68" s="687"/>
      <c r="DGR68" s="687"/>
      <c r="DGS68" s="687"/>
      <c r="DGT68" s="687"/>
      <c r="DGU68" s="687"/>
      <c r="DGV68" s="687"/>
      <c r="DGW68" s="687"/>
      <c r="DGX68" s="687"/>
      <c r="DGY68" s="687"/>
      <c r="DGZ68" s="687"/>
      <c r="DHA68" s="687"/>
      <c r="DHB68" s="687"/>
      <c r="DHC68" s="687"/>
      <c r="DHD68" s="687"/>
      <c r="DHE68" s="687"/>
      <c r="DHF68" s="687"/>
      <c r="DHG68" s="687"/>
      <c r="DHH68" s="687"/>
      <c r="DHI68" s="687"/>
      <c r="DHJ68" s="687"/>
      <c r="DHK68" s="687"/>
      <c r="DHL68" s="687"/>
      <c r="DHM68" s="687"/>
      <c r="DHN68" s="687"/>
      <c r="DHO68" s="687"/>
      <c r="DHP68" s="687"/>
      <c r="DHQ68" s="687"/>
      <c r="DHR68" s="687"/>
      <c r="DHS68" s="687"/>
      <c r="DHT68" s="687"/>
      <c r="DHU68" s="687"/>
      <c r="DHV68" s="687"/>
      <c r="DHW68" s="687"/>
      <c r="DHX68" s="687"/>
      <c r="DHY68" s="687"/>
      <c r="DHZ68" s="687"/>
      <c r="DIA68" s="687"/>
      <c r="DIB68" s="687"/>
      <c r="DIC68" s="687"/>
      <c r="DID68" s="687"/>
      <c r="DIE68" s="687"/>
      <c r="DIF68" s="687"/>
      <c r="DIG68" s="687"/>
      <c r="DIH68" s="687"/>
      <c r="DII68" s="687"/>
      <c r="DIJ68" s="687"/>
      <c r="DIK68" s="687"/>
      <c r="DIL68" s="687"/>
      <c r="DIM68" s="687"/>
      <c r="DIN68" s="687"/>
      <c r="DIO68" s="687"/>
      <c r="DIP68" s="687"/>
      <c r="DIQ68" s="687"/>
      <c r="DIR68" s="687"/>
      <c r="DIS68" s="687"/>
      <c r="DIT68" s="687"/>
      <c r="DIU68" s="687"/>
      <c r="DIV68" s="687"/>
      <c r="DIW68" s="687"/>
      <c r="DIX68" s="687"/>
      <c r="DIY68" s="687"/>
      <c r="DIZ68" s="687"/>
      <c r="DJA68" s="687"/>
      <c r="DJB68" s="687"/>
      <c r="DJC68" s="687"/>
      <c r="DJD68" s="687"/>
      <c r="DJE68" s="687"/>
      <c r="DJF68" s="687"/>
      <c r="DJG68" s="687"/>
      <c r="DJH68" s="687"/>
      <c r="DJI68" s="687"/>
      <c r="DJJ68" s="687"/>
      <c r="DJK68" s="687"/>
      <c r="DJL68" s="687"/>
      <c r="DJM68" s="687"/>
      <c r="DJN68" s="687"/>
      <c r="DJO68" s="687"/>
      <c r="DJP68" s="687"/>
      <c r="DJQ68" s="687"/>
      <c r="DJR68" s="687"/>
      <c r="DJS68" s="687"/>
      <c r="DJT68" s="687"/>
      <c r="DJU68" s="687"/>
      <c r="DJV68" s="687"/>
      <c r="DJW68" s="687"/>
      <c r="DJX68" s="687"/>
      <c r="DJY68" s="687"/>
      <c r="DJZ68" s="687"/>
      <c r="DKA68" s="687"/>
      <c r="DKB68" s="687"/>
      <c r="DKC68" s="687"/>
      <c r="DKD68" s="687"/>
      <c r="DKE68" s="687"/>
      <c r="DKF68" s="687"/>
      <c r="DKG68" s="687"/>
      <c r="DKH68" s="687"/>
      <c r="DKI68" s="687"/>
      <c r="DKJ68" s="687"/>
      <c r="DKK68" s="687"/>
      <c r="DKL68" s="687"/>
      <c r="DKM68" s="687"/>
      <c r="DKN68" s="687"/>
      <c r="DKO68" s="687"/>
      <c r="DKP68" s="687"/>
      <c r="DKQ68" s="687"/>
      <c r="DKR68" s="687"/>
      <c r="DKS68" s="687"/>
      <c r="DKT68" s="687"/>
      <c r="DKU68" s="687"/>
      <c r="DKV68" s="687"/>
      <c r="DKW68" s="687"/>
      <c r="DKX68" s="687"/>
      <c r="DKY68" s="687"/>
      <c r="DKZ68" s="687"/>
      <c r="DLA68" s="687"/>
      <c r="DLB68" s="687"/>
      <c r="DLC68" s="687"/>
      <c r="DLD68" s="687"/>
      <c r="DLE68" s="687"/>
      <c r="DLF68" s="687"/>
      <c r="DLG68" s="687"/>
      <c r="DLH68" s="687"/>
      <c r="DLI68" s="687"/>
      <c r="DLJ68" s="687"/>
      <c r="DLK68" s="687"/>
      <c r="DLL68" s="687"/>
      <c r="DLM68" s="687"/>
      <c r="DLN68" s="687"/>
      <c r="DLO68" s="687"/>
      <c r="DLP68" s="687"/>
      <c r="DLQ68" s="687"/>
      <c r="DLR68" s="687"/>
      <c r="DLS68" s="687"/>
      <c r="DLT68" s="687"/>
      <c r="DLU68" s="687"/>
      <c r="DLV68" s="687"/>
      <c r="DLW68" s="687"/>
      <c r="DLX68" s="687"/>
      <c r="DLY68" s="687"/>
      <c r="DLZ68" s="687"/>
      <c r="DMA68" s="687"/>
      <c r="DMB68" s="687"/>
      <c r="DMC68" s="687"/>
      <c r="DMD68" s="687"/>
      <c r="DME68" s="687"/>
      <c r="DMF68" s="687"/>
      <c r="DMG68" s="687"/>
      <c r="DMH68" s="687"/>
      <c r="DMI68" s="687"/>
      <c r="DMJ68" s="687"/>
      <c r="DMK68" s="687"/>
      <c r="DML68" s="687"/>
      <c r="DMM68" s="687"/>
      <c r="DMN68" s="687"/>
      <c r="DMO68" s="687"/>
      <c r="DMP68" s="687"/>
      <c r="DMQ68" s="687"/>
      <c r="DMR68" s="687"/>
      <c r="DMS68" s="687"/>
      <c r="DMT68" s="687"/>
      <c r="DMU68" s="687"/>
      <c r="DMV68" s="687"/>
      <c r="DMW68" s="687"/>
      <c r="DMX68" s="687"/>
      <c r="DMY68" s="687"/>
      <c r="DMZ68" s="687"/>
      <c r="DNA68" s="687"/>
      <c r="DNB68" s="687"/>
      <c r="DNC68" s="687"/>
      <c r="DND68" s="687"/>
      <c r="DNE68" s="687"/>
      <c r="DNF68" s="687"/>
      <c r="DNG68" s="687"/>
      <c r="DNH68" s="687"/>
      <c r="DNI68" s="687"/>
      <c r="DNJ68" s="687"/>
      <c r="DNK68" s="687"/>
      <c r="DNL68" s="687"/>
      <c r="DNM68" s="687"/>
      <c r="DNN68" s="687"/>
      <c r="DNO68" s="687"/>
      <c r="DNP68" s="687"/>
      <c r="DNQ68" s="687"/>
      <c r="DNR68" s="687"/>
      <c r="DNS68" s="687"/>
      <c r="DNT68" s="687"/>
      <c r="DNU68" s="687"/>
      <c r="DNV68" s="687"/>
      <c r="DNW68" s="687"/>
      <c r="DNX68" s="687"/>
      <c r="DNY68" s="687"/>
      <c r="DNZ68" s="687"/>
      <c r="DOA68" s="687"/>
      <c r="DOB68" s="687"/>
      <c r="DOC68" s="687"/>
      <c r="DOD68" s="687"/>
      <c r="DOE68" s="687"/>
      <c r="DOF68" s="687"/>
      <c r="DOG68" s="687"/>
      <c r="DOH68" s="687"/>
      <c r="DOI68" s="687"/>
      <c r="DOJ68" s="687"/>
      <c r="DOK68" s="687"/>
      <c r="DOL68" s="687"/>
      <c r="DOM68" s="687"/>
      <c r="DON68" s="687"/>
      <c r="DOO68" s="687"/>
      <c r="DOP68" s="687"/>
      <c r="DOQ68" s="687"/>
      <c r="DOR68" s="687"/>
      <c r="DOS68" s="687"/>
      <c r="DOT68" s="687"/>
      <c r="DOU68" s="687"/>
      <c r="DOV68" s="687"/>
      <c r="DOW68" s="687"/>
      <c r="DOX68" s="687"/>
      <c r="DOY68" s="687"/>
      <c r="DOZ68" s="687"/>
      <c r="DPA68" s="687"/>
      <c r="DPB68" s="687"/>
      <c r="DPC68" s="687"/>
      <c r="DPD68" s="687"/>
      <c r="DPE68" s="687"/>
      <c r="DPF68" s="687"/>
      <c r="DPG68" s="687"/>
      <c r="DPH68" s="687"/>
      <c r="DPI68" s="687"/>
      <c r="DPJ68" s="687"/>
      <c r="DPK68" s="687"/>
      <c r="DPL68" s="687"/>
      <c r="DPM68" s="687"/>
      <c r="DPN68" s="687"/>
      <c r="DPO68" s="687"/>
      <c r="DPP68" s="687"/>
      <c r="DPQ68" s="687"/>
      <c r="DPR68" s="687"/>
      <c r="DPS68" s="687"/>
      <c r="DPT68" s="687"/>
      <c r="DPU68" s="687"/>
      <c r="DPV68" s="687"/>
      <c r="DPW68" s="687"/>
      <c r="DPX68" s="687"/>
      <c r="DPY68" s="687"/>
      <c r="DPZ68" s="687"/>
      <c r="DQA68" s="687"/>
      <c r="DQB68" s="687"/>
      <c r="DQC68" s="687"/>
      <c r="DQD68" s="687"/>
      <c r="DQE68" s="687"/>
      <c r="DQF68" s="687"/>
      <c r="DQG68" s="687"/>
      <c r="DQH68" s="687"/>
      <c r="DQI68" s="687"/>
      <c r="DQJ68" s="687"/>
      <c r="DQK68" s="687"/>
      <c r="DQL68" s="687"/>
      <c r="DQM68" s="687"/>
      <c r="DQN68" s="687"/>
      <c r="DQO68" s="687"/>
      <c r="DQP68" s="687"/>
      <c r="DQQ68" s="687"/>
      <c r="DQR68" s="687"/>
      <c r="DQS68" s="687"/>
      <c r="DQT68" s="687"/>
      <c r="DQU68" s="687"/>
      <c r="DQV68" s="687"/>
      <c r="DQW68" s="687"/>
      <c r="DQX68" s="687"/>
      <c r="DQY68" s="687"/>
      <c r="DQZ68" s="687"/>
      <c r="DRA68" s="687"/>
      <c r="DRB68" s="687"/>
      <c r="DRC68" s="687"/>
      <c r="DRD68" s="687"/>
      <c r="DRE68" s="687"/>
      <c r="DRF68" s="687"/>
      <c r="DRG68" s="687"/>
      <c r="DRH68" s="687"/>
      <c r="DRI68" s="687"/>
      <c r="DRJ68" s="687"/>
      <c r="DRK68" s="687"/>
      <c r="DRL68" s="687"/>
      <c r="DRM68" s="687"/>
      <c r="DRN68" s="687"/>
      <c r="DRO68" s="687"/>
      <c r="DRP68" s="687"/>
      <c r="DRQ68" s="687"/>
      <c r="DRR68" s="687"/>
      <c r="DRS68" s="687"/>
      <c r="DRT68" s="687"/>
      <c r="DRU68" s="687"/>
      <c r="DRV68" s="687"/>
      <c r="DRW68" s="687"/>
      <c r="DRX68" s="687"/>
      <c r="DRY68" s="687"/>
      <c r="DRZ68" s="687"/>
      <c r="DSA68" s="687"/>
      <c r="DSB68" s="687"/>
      <c r="DSC68" s="687"/>
      <c r="DSD68" s="687"/>
      <c r="DSE68" s="687"/>
      <c r="DSF68" s="687"/>
      <c r="DSG68" s="687"/>
      <c r="DSH68" s="687"/>
      <c r="DSI68" s="687"/>
      <c r="DSJ68" s="687"/>
      <c r="DSK68" s="687"/>
      <c r="DSL68" s="687"/>
      <c r="DSM68" s="687"/>
      <c r="DSN68" s="687"/>
      <c r="DSO68" s="687"/>
      <c r="DSP68" s="687"/>
      <c r="DSQ68" s="687"/>
      <c r="DSR68" s="687"/>
      <c r="DSS68" s="687"/>
      <c r="DST68" s="687"/>
      <c r="DSU68" s="687"/>
      <c r="DSV68" s="687"/>
      <c r="DSW68" s="687"/>
      <c r="DSX68" s="687"/>
      <c r="DSY68" s="687"/>
      <c r="DSZ68" s="687"/>
      <c r="DTA68" s="687"/>
      <c r="DTB68" s="687"/>
      <c r="DTC68" s="687"/>
      <c r="DTD68" s="687"/>
      <c r="DTE68" s="687"/>
      <c r="DTF68" s="687"/>
      <c r="DTG68" s="687"/>
      <c r="DTH68" s="687"/>
      <c r="DTI68" s="687"/>
      <c r="DTJ68" s="687"/>
      <c r="DTK68" s="687"/>
      <c r="DTL68" s="687"/>
      <c r="DTM68" s="687"/>
      <c r="DTN68" s="687"/>
      <c r="DTO68" s="687"/>
      <c r="DTP68" s="687"/>
      <c r="DTQ68" s="687"/>
      <c r="DTR68" s="687"/>
      <c r="DTS68" s="687"/>
      <c r="DTT68" s="687"/>
      <c r="DTU68" s="687"/>
      <c r="DTV68" s="687"/>
      <c r="DTW68" s="687"/>
      <c r="DTX68" s="687"/>
      <c r="DTY68" s="687"/>
      <c r="DTZ68" s="687"/>
      <c r="DUA68" s="687"/>
      <c r="DUB68" s="687"/>
      <c r="DUC68" s="687"/>
      <c r="DUD68" s="687"/>
      <c r="DUE68" s="687"/>
      <c r="DUF68" s="687"/>
      <c r="DUG68" s="687"/>
      <c r="DUH68" s="687"/>
      <c r="DUI68" s="687"/>
      <c r="DUJ68" s="687"/>
      <c r="DUK68" s="687"/>
      <c r="DUL68" s="687"/>
      <c r="DUM68" s="687"/>
      <c r="DUN68" s="687"/>
      <c r="DUO68" s="687"/>
      <c r="DUP68" s="687"/>
      <c r="DUQ68" s="687"/>
      <c r="DUR68" s="687"/>
      <c r="DUS68" s="687"/>
      <c r="DUT68" s="687"/>
      <c r="DUU68" s="687"/>
      <c r="DUV68" s="687"/>
      <c r="DUW68" s="687"/>
      <c r="DUX68" s="687"/>
      <c r="DUY68" s="687"/>
      <c r="DUZ68" s="687"/>
      <c r="DVA68" s="687"/>
      <c r="DVB68" s="687"/>
      <c r="DVC68" s="687"/>
      <c r="DVD68" s="687"/>
      <c r="DVE68" s="687"/>
      <c r="DVF68" s="687"/>
      <c r="DVG68" s="687"/>
      <c r="DVH68" s="687"/>
      <c r="DVI68" s="687"/>
      <c r="DVJ68" s="687"/>
      <c r="DVK68" s="687"/>
      <c r="DVL68" s="687"/>
      <c r="DVM68" s="687"/>
      <c r="DVN68" s="687"/>
      <c r="DVO68" s="687"/>
      <c r="DVP68" s="687"/>
      <c r="DVQ68" s="687"/>
      <c r="DVR68" s="687"/>
      <c r="DVS68" s="687"/>
      <c r="DVT68" s="687"/>
      <c r="DVU68" s="687"/>
      <c r="DVV68" s="687"/>
      <c r="DVW68" s="687"/>
      <c r="DVX68" s="687"/>
      <c r="DVY68" s="687"/>
      <c r="DVZ68" s="687"/>
      <c r="DWA68" s="687"/>
      <c r="DWB68" s="687"/>
      <c r="DWC68" s="687"/>
      <c r="DWD68" s="687"/>
      <c r="DWE68" s="687"/>
      <c r="DWF68" s="687"/>
      <c r="DWG68" s="687"/>
      <c r="DWH68" s="687"/>
      <c r="DWI68" s="687"/>
      <c r="DWJ68" s="687"/>
      <c r="DWK68" s="687"/>
      <c r="DWL68" s="687"/>
      <c r="DWM68" s="687"/>
      <c r="DWN68" s="687"/>
      <c r="DWO68" s="687"/>
      <c r="DWP68" s="687"/>
      <c r="DWQ68" s="687"/>
      <c r="DWR68" s="687"/>
      <c r="DWS68" s="687"/>
      <c r="DWT68" s="687"/>
      <c r="DWU68" s="687"/>
      <c r="DWV68" s="687"/>
      <c r="DWW68" s="687"/>
      <c r="DWX68" s="687"/>
      <c r="DWY68" s="687"/>
      <c r="DWZ68" s="687"/>
      <c r="DXA68" s="687"/>
      <c r="DXB68" s="687"/>
      <c r="DXC68" s="687"/>
      <c r="DXD68" s="687"/>
      <c r="DXE68" s="687"/>
      <c r="DXF68" s="687"/>
      <c r="DXG68" s="687"/>
      <c r="DXH68" s="687"/>
      <c r="DXI68" s="687"/>
      <c r="DXJ68" s="687"/>
      <c r="DXK68" s="687"/>
      <c r="DXL68" s="687"/>
      <c r="DXM68" s="687"/>
      <c r="DXN68" s="687"/>
      <c r="DXO68" s="687"/>
      <c r="DXP68" s="687"/>
      <c r="DXQ68" s="687"/>
      <c r="DXR68" s="687"/>
      <c r="DXS68" s="687"/>
      <c r="DXT68" s="687"/>
      <c r="DXU68" s="687"/>
      <c r="DXV68" s="687"/>
      <c r="DXW68" s="687"/>
      <c r="DXX68" s="687"/>
      <c r="DXY68" s="687"/>
      <c r="DXZ68" s="687"/>
      <c r="DYA68" s="687"/>
      <c r="DYB68" s="687"/>
      <c r="DYC68" s="687"/>
      <c r="DYD68" s="687"/>
      <c r="DYE68" s="687"/>
      <c r="DYF68" s="687"/>
      <c r="DYG68" s="687"/>
      <c r="DYH68" s="687"/>
      <c r="DYI68" s="687"/>
      <c r="DYJ68" s="687"/>
      <c r="DYK68" s="687"/>
      <c r="DYL68" s="687"/>
      <c r="DYM68" s="687"/>
      <c r="DYN68" s="687"/>
      <c r="DYO68" s="687"/>
      <c r="DYP68" s="687"/>
      <c r="DYQ68" s="687"/>
      <c r="DYR68" s="687"/>
      <c r="DYS68" s="687"/>
      <c r="DYT68" s="687"/>
      <c r="DYU68" s="687"/>
      <c r="DYV68" s="687"/>
      <c r="DYW68" s="687"/>
      <c r="DYX68" s="687"/>
      <c r="DYY68" s="687"/>
      <c r="DYZ68" s="687"/>
      <c r="DZA68" s="687"/>
      <c r="DZB68" s="687"/>
      <c r="DZC68" s="687"/>
      <c r="DZD68" s="687"/>
      <c r="DZE68" s="687"/>
      <c r="DZF68" s="687"/>
      <c r="DZG68" s="687"/>
      <c r="DZH68" s="687"/>
      <c r="DZI68" s="687"/>
      <c r="DZJ68" s="687"/>
      <c r="DZK68" s="687"/>
      <c r="DZL68" s="687"/>
      <c r="DZM68" s="687"/>
      <c r="DZN68" s="687"/>
      <c r="DZO68" s="687"/>
      <c r="DZP68" s="687"/>
      <c r="DZQ68" s="687"/>
      <c r="DZR68" s="687"/>
      <c r="DZS68" s="687"/>
      <c r="DZT68" s="687"/>
      <c r="DZU68" s="687"/>
      <c r="DZV68" s="687"/>
      <c r="DZW68" s="687"/>
      <c r="DZX68" s="687"/>
      <c r="DZY68" s="687"/>
      <c r="DZZ68" s="687"/>
      <c r="EAA68" s="687"/>
      <c r="EAB68" s="687"/>
      <c r="EAC68" s="687"/>
      <c r="EAD68" s="687"/>
      <c r="EAE68" s="687"/>
      <c r="EAF68" s="687"/>
      <c r="EAG68" s="687"/>
      <c r="EAH68" s="687"/>
      <c r="EAI68" s="687"/>
      <c r="EAJ68" s="687"/>
      <c r="EAK68" s="687"/>
      <c r="EAL68" s="687"/>
      <c r="EAM68" s="687"/>
      <c r="EAN68" s="687"/>
      <c r="EAO68" s="687"/>
      <c r="EAP68" s="687"/>
      <c r="EAQ68" s="687"/>
      <c r="EAR68" s="687"/>
      <c r="EAS68" s="687"/>
      <c r="EAT68" s="687"/>
      <c r="EAU68" s="687"/>
      <c r="EAV68" s="687"/>
      <c r="EAW68" s="687"/>
      <c r="EAX68" s="687"/>
      <c r="EAY68" s="687"/>
      <c r="EAZ68" s="687"/>
      <c r="EBA68" s="687"/>
      <c r="EBB68" s="687"/>
      <c r="EBC68" s="687"/>
      <c r="EBD68" s="687"/>
      <c r="EBE68" s="687"/>
      <c r="EBF68" s="687"/>
      <c r="EBG68" s="687"/>
      <c r="EBH68" s="687"/>
      <c r="EBI68" s="687"/>
      <c r="EBJ68" s="687"/>
      <c r="EBK68" s="687"/>
      <c r="EBL68" s="687"/>
      <c r="EBM68" s="687"/>
      <c r="EBN68" s="687"/>
      <c r="EBO68" s="687"/>
      <c r="EBP68" s="687"/>
      <c r="EBQ68" s="687"/>
      <c r="EBR68" s="687"/>
      <c r="EBS68" s="687"/>
      <c r="EBT68" s="687"/>
      <c r="EBU68" s="687"/>
      <c r="EBV68" s="687"/>
      <c r="EBW68" s="687"/>
      <c r="EBX68" s="687"/>
      <c r="EBY68" s="687"/>
      <c r="EBZ68" s="687"/>
      <c r="ECA68" s="687"/>
      <c r="ECB68" s="687"/>
      <c r="ECC68" s="687"/>
      <c r="ECD68" s="687"/>
      <c r="ECE68" s="687"/>
      <c r="ECF68" s="687"/>
      <c r="ECG68" s="687"/>
      <c r="ECH68" s="687"/>
      <c r="ECI68" s="687"/>
      <c r="ECJ68" s="687"/>
      <c r="ECK68" s="687"/>
      <c r="ECL68" s="687"/>
      <c r="ECM68" s="687"/>
      <c r="ECN68" s="687"/>
      <c r="ECO68" s="687"/>
      <c r="ECP68" s="687"/>
      <c r="ECQ68" s="687"/>
      <c r="ECR68" s="687"/>
      <c r="ECS68" s="687"/>
      <c r="ECT68" s="687"/>
      <c r="ECU68" s="687"/>
      <c r="ECV68" s="687"/>
      <c r="ECW68" s="687"/>
      <c r="ECX68" s="687"/>
      <c r="ECY68" s="687"/>
      <c r="ECZ68" s="687"/>
      <c r="EDA68" s="687"/>
      <c r="EDB68" s="687"/>
      <c r="EDC68" s="687"/>
      <c r="EDD68" s="687"/>
      <c r="EDE68" s="687"/>
      <c r="EDF68" s="687"/>
      <c r="EDG68" s="687"/>
      <c r="EDH68" s="687"/>
      <c r="EDI68" s="687"/>
      <c r="EDJ68" s="687"/>
      <c r="EDK68" s="687"/>
      <c r="EDL68" s="687"/>
      <c r="EDM68" s="687"/>
      <c r="EDN68" s="687"/>
      <c r="EDO68" s="687"/>
      <c r="EDP68" s="687"/>
      <c r="EDQ68" s="687"/>
      <c r="EDR68" s="687"/>
      <c r="EDS68" s="687"/>
      <c r="EDT68" s="687"/>
      <c r="EDU68" s="687"/>
      <c r="EDV68" s="687"/>
      <c r="EDW68" s="687"/>
      <c r="EDX68" s="687"/>
      <c r="EDY68" s="687"/>
      <c r="EDZ68" s="687"/>
      <c r="EEA68" s="687"/>
      <c r="EEB68" s="687"/>
      <c r="EEC68" s="687"/>
      <c r="EED68" s="687"/>
      <c r="EEE68" s="687"/>
      <c r="EEF68" s="687"/>
      <c r="EEG68" s="687"/>
      <c r="EEH68" s="687"/>
      <c r="EEI68" s="687"/>
      <c r="EEJ68" s="687"/>
      <c r="EEK68" s="687"/>
      <c r="EEL68" s="687"/>
      <c r="EEM68" s="687"/>
      <c r="EEN68" s="687"/>
      <c r="EEO68" s="687"/>
      <c r="EEP68" s="687"/>
      <c r="EEQ68" s="687"/>
      <c r="EER68" s="687"/>
      <c r="EES68" s="687"/>
      <c r="EET68" s="687"/>
      <c r="EEU68" s="687"/>
      <c r="EEV68" s="687"/>
      <c r="EEW68" s="687"/>
      <c r="EEX68" s="687"/>
      <c r="EEY68" s="687"/>
      <c r="EEZ68" s="687"/>
      <c r="EFA68" s="687"/>
      <c r="EFB68" s="687"/>
      <c r="EFC68" s="687"/>
      <c r="EFD68" s="687"/>
      <c r="EFE68" s="687"/>
      <c r="EFF68" s="687"/>
      <c r="EFG68" s="687"/>
      <c r="EFH68" s="687"/>
      <c r="EFI68" s="687"/>
      <c r="EFJ68" s="687"/>
      <c r="EFK68" s="687"/>
      <c r="EFL68" s="687"/>
      <c r="EFM68" s="687"/>
      <c r="EFN68" s="687"/>
      <c r="EFO68" s="687"/>
      <c r="EFP68" s="687"/>
      <c r="EFQ68" s="687"/>
      <c r="EFR68" s="687"/>
      <c r="EFS68" s="687"/>
      <c r="EFT68" s="687"/>
      <c r="EFU68" s="687"/>
      <c r="EFV68" s="687"/>
      <c r="EFW68" s="687"/>
      <c r="EFX68" s="687"/>
      <c r="EFY68" s="687"/>
      <c r="EFZ68" s="687"/>
      <c r="EGA68" s="687"/>
      <c r="EGB68" s="687"/>
      <c r="EGC68" s="687"/>
      <c r="EGD68" s="687"/>
      <c r="EGE68" s="687"/>
      <c r="EGF68" s="687"/>
      <c r="EGG68" s="687"/>
      <c r="EGH68" s="687"/>
      <c r="EGI68" s="687"/>
      <c r="EGJ68" s="687"/>
      <c r="EGK68" s="687"/>
      <c r="EGL68" s="687"/>
      <c r="EGM68" s="687"/>
      <c r="EGN68" s="687"/>
      <c r="EGO68" s="687"/>
      <c r="EGP68" s="687"/>
      <c r="EGQ68" s="687"/>
      <c r="EGR68" s="687"/>
      <c r="EGS68" s="687"/>
      <c r="EGT68" s="687"/>
      <c r="EGU68" s="687"/>
      <c r="EGV68" s="687"/>
      <c r="EGW68" s="687"/>
      <c r="EGX68" s="687"/>
      <c r="EGY68" s="687"/>
      <c r="EGZ68" s="687"/>
      <c r="EHA68" s="687"/>
      <c r="EHB68" s="687"/>
      <c r="EHC68" s="687"/>
      <c r="EHD68" s="687"/>
      <c r="EHE68" s="687"/>
      <c r="EHF68" s="687"/>
      <c r="EHG68" s="687"/>
      <c r="EHH68" s="687"/>
      <c r="EHI68" s="687"/>
      <c r="EHJ68" s="687"/>
      <c r="EHK68" s="687"/>
      <c r="EHL68" s="687"/>
      <c r="EHM68" s="687"/>
      <c r="EHN68" s="687"/>
      <c r="EHO68" s="687"/>
      <c r="EHP68" s="687"/>
      <c r="EHQ68" s="687"/>
      <c r="EHR68" s="687"/>
      <c r="EHS68" s="687"/>
      <c r="EHT68" s="687"/>
      <c r="EHU68" s="687"/>
      <c r="EHV68" s="687"/>
      <c r="EHW68" s="687"/>
      <c r="EHX68" s="687"/>
      <c r="EHY68" s="687"/>
      <c r="EHZ68" s="687"/>
      <c r="EIA68" s="687"/>
      <c r="EIB68" s="687"/>
      <c r="EIC68" s="687"/>
      <c r="EID68" s="687"/>
      <c r="EIE68" s="687"/>
      <c r="EIF68" s="687"/>
      <c r="EIG68" s="687"/>
      <c r="EIH68" s="687"/>
      <c r="EII68" s="687"/>
      <c r="EIJ68" s="687"/>
      <c r="EIK68" s="687"/>
      <c r="EIL68" s="687"/>
      <c r="EIM68" s="687"/>
      <c r="EIN68" s="687"/>
      <c r="EIO68" s="687"/>
      <c r="EIP68" s="687"/>
      <c r="EIQ68" s="687"/>
      <c r="EIR68" s="687"/>
      <c r="EIS68" s="687"/>
      <c r="EIT68" s="687"/>
      <c r="EIU68" s="687"/>
      <c r="EIV68" s="687"/>
      <c r="EIW68" s="687"/>
      <c r="EIX68" s="687"/>
      <c r="EIY68" s="687"/>
      <c r="EIZ68" s="687"/>
      <c r="EJA68" s="687"/>
      <c r="EJB68" s="687"/>
      <c r="EJC68" s="687"/>
      <c r="EJD68" s="687"/>
      <c r="EJE68" s="687"/>
      <c r="EJF68" s="687"/>
      <c r="EJG68" s="687"/>
      <c r="EJH68" s="687"/>
      <c r="EJI68" s="687"/>
      <c r="EJJ68" s="687"/>
      <c r="EJK68" s="687"/>
      <c r="EJL68" s="687"/>
      <c r="EJM68" s="687"/>
      <c r="EJN68" s="687"/>
      <c r="EJO68" s="687"/>
      <c r="EJP68" s="687"/>
      <c r="EJQ68" s="687"/>
      <c r="EJR68" s="687"/>
      <c r="EJS68" s="687"/>
      <c r="EJT68" s="687"/>
      <c r="EJU68" s="687"/>
      <c r="EJV68" s="687"/>
      <c r="EJW68" s="687"/>
      <c r="EJX68" s="687"/>
      <c r="EJY68" s="687"/>
      <c r="EJZ68" s="687"/>
      <c r="EKA68" s="687"/>
      <c r="EKB68" s="687"/>
      <c r="EKC68" s="687"/>
      <c r="EKD68" s="687"/>
      <c r="EKE68" s="687"/>
      <c r="EKF68" s="687"/>
      <c r="EKG68" s="687"/>
      <c r="EKH68" s="687"/>
      <c r="EKI68" s="687"/>
      <c r="EKJ68" s="687"/>
      <c r="EKK68" s="687"/>
      <c r="EKL68" s="687"/>
      <c r="EKM68" s="687"/>
      <c r="EKN68" s="687"/>
      <c r="EKO68" s="687"/>
      <c r="EKP68" s="687"/>
      <c r="EKQ68" s="687"/>
      <c r="EKR68" s="687"/>
      <c r="EKS68" s="687"/>
      <c r="EKT68" s="687"/>
      <c r="EKU68" s="687"/>
      <c r="EKV68" s="687"/>
      <c r="EKW68" s="687"/>
      <c r="EKX68" s="687"/>
      <c r="EKY68" s="687"/>
      <c r="EKZ68" s="687"/>
      <c r="ELA68" s="687"/>
      <c r="ELB68" s="687"/>
      <c r="ELC68" s="687"/>
      <c r="ELD68" s="687"/>
      <c r="ELE68" s="687"/>
      <c r="ELF68" s="687"/>
      <c r="ELG68" s="687"/>
      <c r="ELH68" s="687"/>
      <c r="ELI68" s="687"/>
      <c r="ELJ68" s="687"/>
      <c r="ELK68" s="687"/>
      <c r="ELL68" s="687"/>
      <c r="ELM68" s="687"/>
      <c r="ELN68" s="687"/>
      <c r="ELO68" s="687"/>
      <c r="ELP68" s="687"/>
      <c r="ELQ68" s="687"/>
      <c r="ELR68" s="687"/>
      <c r="ELS68" s="687"/>
      <c r="ELT68" s="687"/>
      <c r="ELU68" s="687"/>
      <c r="ELV68" s="687"/>
      <c r="ELW68" s="687"/>
      <c r="ELX68" s="687"/>
      <c r="ELY68" s="687"/>
      <c r="ELZ68" s="687"/>
      <c r="EMA68" s="687"/>
      <c r="EMB68" s="687"/>
      <c r="EMC68" s="687"/>
      <c r="EMD68" s="687"/>
      <c r="EME68" s="687"/>
      <c r="EMF68" s="687"/>
      <c r="EMG68" s="687"/>
      <c r="EMH68" s="687"/>
      <c r="EMI68" s="687"/>
      <c r="EMJ68" s="687"/>
      <c r="EMK68" s="687"/>
      <c r="EML68" s="687"/>
      <c r="EMM68" s="687"/>
      <c r="EMN68" s="687"/>
      <c r="EMO68" s="687"/>
      <c r="EMP68" s="687"/>
      <c r="EMQ68" s="687"/>
      <c r="EMR68" s="687"/>
      <c r="EMS68" s="687"/>
      <c r="EMT68" s="687"/>
      <c r="EMU68" s="687"/>
      <c r="EMV68" s="687"/>
      <c r="EMW68" s="687"/>
      <c r="EMX68" s="687"/>
      <c r="EMY68" s="687"/>
      <c r="EMZ68" s="687"/>
      <c r="ENA68" s="687"/>
      <c r="ENB68" s="687"/>
      <c r="ENC68" s="687"/>
      <c r="END68" s="687"/>
      <c r="ENE68" s="687"/>
      <c r="ENF68" s="687"/>
      <c r="ENG68" s="687"/>
      <c r="ENH68" s="687"/>
      <c r="ENI68" s="687"/>
      <c r="ENJ68" s="687"/>
      <c r="ENK68" s="687"/>
      <c r="ENL68" s="687"/>
      <c r="ENM68" s="687"/>
      <c r="ENN68" s="687"/>
      <c r="ENO68" s="687"/>
      <c r="ENP68" s="687"/>
      <c r="ENQ68" s="687"/>
      <c r="ENR68" s="687"/>
      <c r="ENS68" s="687"/>
      <c r="ENT68" s="687"/>
      <c r="ENU68" s="687"/>
      <c r="ENV68" s="687"/>
      <c r="ENW68" s="687"/>
      <c r="ENX68" s="687"/>
      <c r="ENY68" s="687"/>
      <c r="ENZ68" s="687"/>
      <c r="EOA68" s="687"/>
      <c r="EOB68" s="687"/>
      <c r="EOC68" s="687"/>
      <c r="EOD68" s="687"/>
      <c r="EOE68" s="687"/>
      <c r="EOF68" s="687"/>
      <c r="EOG68" s="687"/>
      <c r="EOH68" s="687"/>
      <c r="EOI68" s="687"/>
      <c r="EOJ68" s="687"/>
      <c r="EOK68" s="687"/>
      <c r="EOL68" s="687"/>
      <c r="EOM68" s="687"/>
      <c r="EON68" s="687"/>
      <c r="EOO68" s="687"/>
      <c r="EOP68" s="687"/>
      <c r="EOQ68" s="687"/>
      <c r="EOR68" s="687"/>
      <c r="EOS68" s="687"/>
      <c r="EOT68" s="687"/>
      <c r="EOU68" s="687"/>
      <c r="EOV68" s="687"/>
      <c r="EOW68" s="687"/>
      <c r="EOX68" s="687"/>
      <c r="EOY68" s="687"/>
      <c r="EOZ68" s="687"/>
      <c r="EPA68" s="687"/>
      <c r="EPB68" s="687"/>
      <c r="EPC68" s="687"/>
      <c r="EPD68" s="687"/>
      <c r="EPE68" s="687"/>
      <c r="EPF68" s="687"/>
      <c r="EPG68" s="687"/>
      <c r="EPH68" s="687"/>
      <c r="EPI68" s="687"/>
      <c r="EPJ68" s="687"/>
      <c r="EPK68" s="687"/>
      <c r="EPL68" s="687"/>
      <c r="EPM68" s="687"/>
      <c r="EPN68" s="687"/>
      <c r="EPO68" s="687"/>
      <c r="EPP68" s="687"/>
      <c r="EPQ68" s="687"/>
      <c r="EPR68" s="687"/>
      <c r="EPS68" s="687"/>
      <c r="EPT68" s="687"/>
      <c r="EPU68" s="687"/>
      <c r="EPV68" s="687"/>
      <c r="EPW68" s="687"/>
      <c r="EPX68" s="687"/>
      <c r="EPY68" s="687"/>
      <c r="EPZ68" s="687"/>
      <c r="EQA68" s="687"/>
      <c r="EQB68" s="687"/>
      <c r="EQC68" s="687"/>
      <c r="EQD68" s="687"/>
      <c r="EQE68" s="687"/>
      <c r="EQF68" s="687"/>
      <c r="EQG68" s="687"/>
      <c r="EQH68" s="687"/>
      <c r="EQI68" s="687"/>
      <c r="EQJ68" s="687"/>
      <c r="EQK68" s="687"/>
      <c r="EQL68" s="687"/>
      <c r="EQM68" s="687"/>
      <c r="EQN68" s="687"/>
      <c r="EQO68" s="687"/>
      <c r="EQP68" s="687"/>
      <c r="EQQ68" s="687"/>
      <c r="EQR68" s="687"/>
      <c r="EQS68" s="687"/>
      <c r="EQT68" s="687"/>
      <c r="EQU68" s="687"/>
      <c r="EQV68" s="687"/>
      <c r="EQW68" s="687"/>
      <c r="EQX68" s="687"/>
      <c r="EQY68" s="687"/>
      <c r="EQZ68" s="687"/>
      <c r="ERA68" s="687"/>
      <c r="ERB68" s="687"/>
      <c r="ERC68" s="687"/>
      <c r="ERD68" s="687"/>
      <c r="ERE68" s="687"/>
      <c r="ERF68" s="687"/>
      <c r="ERG68" s="687"/>
      <c r="ERH68" s="687"/>
      <c r="ERI68" s="687"/>
      <c r="ERJ68" s="687"/>
      <c r="ERK68" s="687"/>
      <c r="ERL68" s="687"/>
      <c r="ERM68" s="687"/>
      <c r="ERN68" s="687"/>
      <c r="ERO68" s="687"/>
      <c r="ERP68" s="687"/>
      <c r="ERQ68" s="687"/>
      <c r="ERR68" s="687"/>
      <c r="ERS68" s="687"/>
      <c r="ERT68" s="687"/>
      <c r="ERU68" s="687"/>
      <c r="ERV68" s="687"/>
      <c r="ERW68" s="687"/>
      <c r="ERX68" s="687"/>
      <c r="ERY68" s="687"/>
      <c r="ERZ68" s="687"/>
      <c r="ESA68" s="687"/>
      <c r="ESB68" s="687"/>
      <c r="ESC68" s="687"/>
      <c r="ESD68" s="687"/>
      <c r="ESE68" s="687"/>
      <c r="ESF68" s="687"/>
      <c r="ESG68" s="687"/>
      <c r="ESH68" s="687"/>
      <c r="ESI68" s="687"/>
      <c r="ESJ68" s="687"/>
      <c r="ESK68" s="687"/>
      <c r="ESL68" s="687"/>
      <c r="ESM68" s="687"/>
      <c r="ESN68" s="687"/>
      <c r="ESO68" s="687"/>
      <c r="ESP68" s="687"/>
      <c r="ESQ68" s="687"/>
      <c r="ESR68" s="687"/>
      <c r="ESS68" s="687"/>
      <c r="EST68" s="687"/>
      <c r="ESU68" s="687"/>
      <c r="ESV68" s="687"/>
      <c r="ESW68" s="687"/>
      <c r="ESX68" s="687"/>
      <c r="ESY68" s="687"/>
      <c r="ESZ68" s="687"/>
      <c r="ETA68" s="687"/>
      <c r="ETB68" s="687"/>
      <c r="ETC68" s="687"/>
      <c r="ETD68" s="687"/>
      <c r="ETE68" s="687"/>
      <c r="ETF68" s="687"/>
      <c r="ETG68" s="687"/>
      <c r="ETH68" s="687"/>
      <c r="ETI68" s="687"/>
      <c r="ETJ68" s="687"/>
      <c r="ETK68" s="687"/>
      <c r="ETL68" s="687"/>
      <c r="ETM68" s="687"/>
      <c r="ETN68" s="687"/>
      <c r="ETO68" s="687"/>
      <c r="ETP68" s="687"/>
      <c r="ETQ68" s="687"/>
      <c r="ETR68" s="687"/>
      <c r="ETS68" s="687"/>
      <c r="ETT68" s="687"/>
      <c r="ETU68" s="687"/>
      <c r="ETV68" s="687"/>
      <c r="ETW68" s="687"/>
      <c r="ETX68" s="687"/>
      <c r="ETY68" s="687"/>
      <c r="ETZ68" s="687"/>
      <c r="EUA68" s="687"/>
      <c r="EUB68" s="687"/>
      <c r="EUC68" s="687"/>
      <c r="EUD68" s="687"/>
      <c r="EUE68" s="687"/>
      <c r="EUF68" s="687"/>
      <c r="EUG68" s="687"/>
      <c r="EUH68" s="687"/>
      <c r="EUI68" s="687"/>
      <c r="EUJ68" s="687"/>
      <c r="EUK68" s="687"/>
      <c r="EUL68" s="687"/>
      <c r="EUM68" s="687"/>
      <c r="EUN68" s="687"/>
      <c r="EUO68" s="687"/>
      <c r="EUP68" s="687"/>
      <c r="EUQ68" s="687"/>
      <c r="EUR68" s="687"/>
      <c r="EUS68" s="687"/>
      <c r="EUT68" s="687"/>
      <c r="EUU68" s="687"/>
      <c r="EUV68" s="687"/>
      <c r="EUW68" s="687"/>
      <c r="EUX68" s="687"/>
      <c r="EUY68" s="687"/>
      <c r="EUZ68" s="687"/>
      <c r="EVA68" s="687"/>
      <c r="EVB68" s="687"/>
      <c r="EVC68" s="687"/>
      <c r="EVD68" s="687"/>
      <c r="EVE68" s="687"/>
      <c r="EVF68" s="687"/>
      <c r="EVG68" s="687"/>
      <c r="EVH68" s="687"/>
      <c r="EVI68" s="687"/>
      <c r="EVJ68" s="687"/>
      <c r="EVK68" s="687"/>
      <c r="EVL68" s="687"/>
      <c r="EVM68" s="687"/>
      <c r="EVN68" s="687"/>
      <c r="EVO68" s="687"/>
      <c r="EVP68" s="687"/>
      <c r="EVQ68" s="687"/>
      <c r="EVR68" s="687"/>
      <c r="EVS68" s="687"/>
      <c r="EVT68" s="687"/>
      <c r="EVU68" s="687"/>
      <c r="EVV68" s="687"/>
      <c r="EVW68" s="687"/>
      <c r="EVX68" s="687"/>
      <c r="EVY68" s="687"/>
      <c r="EVZ68" s="687"/>
      <c r="EWA68" s="687"/>
      <c r="EWB68" s="687"/>
      <c r="EWC68" s="687"/>
      <c r="EWD68" s="687"/>
      <c r="EWE68" s="687"/>
      <c r="EWF68" s="687"/>
      <c r="EWG68" s="687"/>
      <c r="EWH68" s="687"/>
      <c r="EWI68" s="687"/>
      <c r="EWJ68" s="687"/>
      <c r="EWK68" s="687"/>
      <c r="EWL68" s="687"/>
      <c r="EWM68" s="687"/>
      <c r="EWN68" s="687"/>
      <c r="EWO68" s="687"/>
      <c r="EWP68" s="687"/>
      <c r="EWQ68" s="687"/>
      <c r="EWR68" s="687"/>
      <c r="EWS68" s="687"/>
      <c r="EWT68" s="687"/>
      <c r="EWU68" s="687"/>
      <c r="EWV68" s="687"/>
      <c r="EWW68" s="687"/>
      <c r="EWX68" s="687"/>
      <c r="EWY68" s="687"/>
      <c r="EWZ68" s="687"/>
      <c r="EXA68" s="687"/>
      <c r="EXB68" s="687"/>
      <c r="EXC68" s="687"/>
      <c r="EXD68" s="687"/>
      <c r="EXE68" s="687"/>
      <c r="EXF68" s="687"/>
      <c r="EXG68" s="687"/>
      <c r="EXH68" s="687"/>
      <c r="EXI68" s="687"/>
      <c r="EXJ68" s="687"/>
      <c r="EXK68" s="687"/>
      <c r="EXL68" s="687"/>
      <c r="EXM68" s="687"/>
      <c r="EXN68" s="687"/>
      <c r="EXO68" s="687"/>
      <c r="EXP68" s="687"/>
      <c r="EXQ68" s="687"/>
      <c r="EXR68" s="687"/>
      <c r="EXS68" s="687"/>
      <c r="EXT68" s="687"/>
      <c r="EXU68" s="687"/>
      <c r="EXV68" s="687"/>
      <c r="EXW68" s="687"/>
      <c r="EXX68" s="687"/>
      <c r="EXY68" s="687"/>
      <c r="EXZ68" s="687"/>
      <c r="EYA68" s="687"/>
      <c r="EYB68" s="687"/>
      <c r="EYC68" s="687"/>
      <c r="EYD68" s="687"/>
      <c r="EYE68" s="687"/>
      <c r="EYF68" s="687"/>
      <c r="EYG68" s="687"/>
      <c r="EYH68" s="687"/>
      <c r="EYI68" s="687"/>
      <c r="EYJ68" s="687"/>
      <c r="EYK68" s="687"/>
      <c r="EYL68" s="687"/>
      <c r="EYM68" s="687"/>
      <c r="EYN68" s="687"/>
      <c r="EYO68" s="687"/>
      <c r="EYP68" s="687"/>
      <c r="EYQ68" s="687"/>
      <c r="EYR68" s="687"/>
      <c r="EYS68" s="687"/>
      <c r="EYT68" s="687"/>
      <c r="EYU68" s="687"/>
      <c r="EYV68" s="687"/>
      <c r="EYW68" s="687"/>
      <c r="EYX68" s="687"/>
      <c r="EYY68" s="687"/>
      <c r="EYZ68" s="687"/>
      <c r="EZA68" s="687"/>
      <c r="EZB68" s="687"/>
      <c r="EZC68" s="687"/>
      <c r="EZD68" s="687"/>
      <c r="EZE68" s="687"/>
      <c r="EZF68" s="687"/>
      <c r="EZG68" s="687"/>
      <c r="EZH68" s="687"/>
      <c r="EZI68" s="687"/>
      <c r="EZJ68" s="687"/>
      <c r="EZK68" s="687"/>
      <c r="EZL68" s="687"/>
      <c r="EZM68" s="687"/>
      <c r="EZN68" s="687"/>
      <c r="EZO68" s="687"/>
      <c r="EZP68" s="687"/>
      <c r="EZQ68" s="687"/>
      <c r="EZR68" s="687"/>
      <c r="EZS68" s="687"/>
      <c r="EZT68" s="687"/>
      <c r="EZU68" s="687"/>
      <c r="EZV68" s="687"/>
      <c r="EZW68" s="687"/>
      <c r="EZX68" s="687"/>
      <c r="EZY68" s="687"/>
      <c r="EZZ68" s="687"/>
      <c r="FAA68" s="687"/>
      <c r="FAB68" s="687"/>
      <c r="FAC68" s="687"/>
      <c r="FAD68" s="687"/>
      <c r="FAE68" s="687"/>
      <c r="FAF68" s="687"/>
      <c r="FAG68" s="687"/>
      <c r="FAH68" s="687"/>
      <c r="FAI68" s="687"/>
      <c r="FAJ68" s="687"/>
      <c r="FAK68" s="687"/>
      <c r="FAL68" s="687"/>
      <c r="FAM68" s="687"/>
      <c r="FAN68" s="687"/>
      <c r="FAO68" s="687"/>
      <c r="FAP68" s="687"/>
      <c r="FAQ68" s="687"/>
      <c r="FAR68" s="687"/>
      <c r="FAS68" s="687"/>
      <c r="FAT68" s="687"/>
      <c r="FAU68" s="687"/>
      <c r="FAV68" s="687"/>
      <c r="FAW68" s="687"/>
      <c r="FAX68" s="687"/>
      <c r="FAY68" s="687"/>
      <c r="FAZ68" s="687"/>
      <c r="FBA68" s="687"/>
      <c r="FBB68" s="687"/>
      <c r="FBC68" s="687"/>
      <c r="FBD68" s="687"/>
      <c r="FBE68" s="687"/>
      <c r="FBF68" s="687"/>
      <c r="FBG68" s="687"/>
      <c r="FBH68" s="687"/>
      <c r="FBI68" s="687"/>
      <c r="FBJ68" s="687"/>
      <c r="FBK68" s="687"/>
      <c r="FBL68" s="687"/>
      <c r="FBM68" s="687"/>
      <c r="FBN68" s="687"/>
      <c r="FBO68" s="687"/>
      <c r="FBP68" s="687"/>
      <c r="FBQ68" s="687"/>
      <c r="FBR68" s="687"/>
      <c r="FBS68" s="687"/>
      <c r="FBT68" s="687"/>
      <c r="FBU68" s="687"/>
      <c r="FBV68" s="687"/>
      <c r="FBW68" s="687"/>
      <c r="FBX68" s="687"/>
      <c r="FBY68" s="687"/>
      <c r="FBZ68" s="687"/>
      <c r="FCA68" s="687"/>
      <c r="FCB68" s="687"/>
      <c r="FCC68" s="687"/>
      <c r="FCD68" s="687"/>
      <c r="FCE68" s="687"/>
      <c r="FCF68" s="687"/>
      <c r="FCG68" s="687"/>
      <c r="FCH68" s="687"/>
      <c r="FCI68" s="687"/>
      <c r="FCJ68" s="687"/>
      <c r="FCK68" s="687"/>
      <c r="FCL68" s="687"/>
      <c r="FCM68" s="687"/>
      <c r="FCN68" s="687"/>
      <c r="FCO68" s="687"/>
      <c r="FCP68" s="687"/>
      <c r="FCQ68" s="687"/>
      <c r="FCR68" s="687"/>
      <c r="FCS68" s="687"/>
      <c r="FCT68" s="687"/>
      <c r="FCU68" s="687"/>
      <c r="FCV68" s="687"/>
      <c r="FCW68" s="687"/>
      <c r="FCX68" s="687"/>
      <c r="FCY68" s="687"/>
      <c r="FCZ68" s="687"/>
      <c r="FDA68" s="687"/>
      <c r="FDB68" s="687"/>
      <c r="FDC68" s="687"/>
      <c r="FDD68" s="687"/>
      <c r="FDE68" s="687"/>
      <c r="FDF68" s="687"/>
      <c r="FDG68" s="687"/>
      <c r="FDH68" s="687"/>
      <c r="FDI68" s="687"/>
      <c r="FDJ68" s="687"/>
      <c r="FDK68" s="687"/>
      <c r="FDL68" s="687"/>
      <c r="FDM68" s="687"/>
      <c r="FDN68" s="687"/>
      <c r="FDO68" s="687"/>
      <c r="FDP68" s="687"/>
      <c r="FDQ68" s="687"/>
      <c r="FDR68" s="687"/>
      <c r="FDS68" s="687"/>
      <c r="FDT68" s="687"/>
      <c r="FDU68" s="687"/>
      <c r="FDV68" s="687"/>
      <c r="FDW68" s="687"/>
      <c r="FDX68" s="687"/>
      <c r="FDY68" s="687"/>
      <c r="FDZ68" s="687"/>
      <c r="FEA68" s="687"/>
      <c r="FEB68" s="687"/>
      <c r="FEC68" s="687"/>
      <c r="FED68" s="687"/>
      <c r="FEE68" s="687"/>
      <c r="FEF68" s="687"/>
      <c r="FEG68" s="687"/>
      <c r="FEH68" s="687"/>
      <c r="FEI68" s="687"/>
      <c r="FEJ68" s="687"/>
      <c r="FEK68" s="687"/>
      <c r="FEL68" s="687"/>
      <c r="FEM68" s="687"/>
      <c r="FEN68" s="687"/>
      <c r="FEO68" s="687"/>
      <c r="FEP68" s="687"/>
      <c r="FEQ68" s="687"/>
      <c r="FER68" s="687"/>
      <c r="FES68" s="687"/>
      <c r="FET68" s="687"/>
      <c r="FEU68" s="687"/>
      <c r="FEV68" s="687"/>
      <c r="FEW68" s="687"/>
      <c r="FEX68" s="687"/>
      <c r="FEY68" s="687"/>
      <c r="FEZ68" s="687"/>
      <c r="FFA68" s="687"/>
      <c r="FFB68" s="687"/>
      <c r="FFC68" s="687"/>
      <c r="FFD68" s="687"/>
      <c r="FFE68" s="687"/>
      <c r="FFF68" s="687"/>
      <c r="FFG68" s="687"/>
      <c r="FFH68" s="687"/>
      <c r="FFI68" s="687"/>
      <c r="FFJ68" s="687"/>
      <c r="FFK68" s="687"/>
      <c r="FFL68" s="687"/>
      <c r="FFM68" s="687"/>
      <c r="FFN68" s="687"/>
      <c r="FFO68" s="687"/>
      <c r="FFP68" s="687"/>
      <c r="FFQ68" s="687"/>
      <c r="FFR68" s="687"/>
      <c r="FFS68" s="687"/>
      <c r="FFT68" s="687"/>
      <c r="FFU68" s="687"/>
      <c r="FFV68" s="687"/>
      <c r="FFW68" s="687"/>
      <c r="FFX68" s="687"/>
      <c r="FFY68" s="687"/>
      <c r="FFZ68" s="687"/>
      <c r="FGA68" s="687"/>
      <c r="FGB68" s="687"/>
      <c r="FGC68" s="687"/>
      <c r="FGD68" s="687"/>
      <c r="FGE68" s="687"/>
      <c r="FGF68" s="687"/>
      <c r="FGG68" s="687"/>
      <c r="FGH68" s="687"/>
      <c r="FGI68" s="687"/>
      <c r="FGJ68" s="687"/>
      <c r="FGK68" s="687"/>
      <c r="FGL68" s="687"/>
      <c r="FGM68" s="687"/>
      <c r="FGN68" s="687"/>
      <c r="FGO68" s="687"/>
      <c r="FGP68" s="687"/>
      <c r="FGQ68" s="687"/>
      <c r="FGR68" s="687"/>
      <c r="FGS68" s="687"/>
      <c r="FGT68" s="687"/>
      <c r="FGU68" s="687"/>
      <c r="FGV68" s="687"/>
      <c r="FGW68" s="687"/>
      <c r="FGX68" s="687"/>
      <c r="FGY68" s="687"/>
      <c r="FGZ68" s="687"/>
      <c r="FHA68" s="687"/>
      <c r="FHB68" s="687"/>
      <c r="FHC68" s="687"/>
      <c r="FHD68" s="687"/>
      <c r="FHE68" s="687"/>
      <c r="FHF68" s="687"/>
      <c r="FHG68" s="687"/>
      <c r="FHH68" s="687"/>
      <c r="FHI68" s="687"/>
      <c r="FHJ68" s="687"/>
      <c r="FHK68" s="687"/>
      <c r="FHL68" s="687"/>
      <c r="FHM68" s="687"/>
      <c r="FHN68" s="687"/>
      <c r="FHO68" s="687"/>
      <c r="FHP68" s="687"/>
      <c r="FHQ68" s="687"/>
      <c r="FHR68" s="687"/>
      <c r="FHS68" s="687"/>
      <c r="FHT68" s="687"/>
      <c r="FHU68" s="687"/>
      <c r="FHV68" s="687"/>
      <c r="FHW68" s="687"/>
      <c r="FHX68" s="687"/>
      <c r="FHY68" s="687"/>
      <c r="FHZ68" s="687"/>
      <c r="FIA68" s="687"/>
      <c r="FIB68" s="687"/>
      <c r="FIC68" s="687"/>
      <c r="FID68" s="687"/>
      <c r="FIE68" s="687"/>
      <c r="FIF68" s="687"/>
      <c r="FIG68" s="687"/>
      <c r="FIH68" s="687"/>
      <c r="FII68" s="687"/>
      <c r="FIJ68" s="687"/>
      <c r="FIK68" s="687"/>
      <c r="FIL68" s="687"/>
      <c r="FIM68" s="687"/>
      <c r="FIN68" s="687"/>
      <c r="FIO68" s="687"/>
      <c r="FIP68" s="687"/>
      <c r="FIQ68" s="687"/>
      <c r="FIR68" s="687"/>
      <c r="FIS68" s="687"/>
      <c r="FIT68" s="687"/>
      <c r="FIU68" s="687"/>
      <c r="FIV68" s="687"/>
      <c r="FIW68" s="687"/>
      <c r="FIX68" s="687"/>
      <c r="FIY68" s="687"/>
      <c r="FIZ68" s="687"/>
      <c r="FJA68" s="687"/>
      <c r="FJB68" s="687"/>
      <c r="FJC68" s="687"/>
      <c r="FJD68" s="687"/>
      <c r="FJE68" s="687"/>
      <c r="FJF68" s="687"/>
      <c r="FJG68" s="687"/>
      <c r="FJH68" s="687"/>
      <c r="FJI68" s="687"/>
      <c r="FJJ68" s="687"/>
      <c r="FJK68" s="687"/>
      <c r="FJL68" s="687"/>
      <c r="FJM68" s="687"/>
      <c r="FJN68" s="687"/>
      <c r="FJO68" s="687"/>
      <c r="FJP68" s="687"/>
      <c r="FJQ68" s="687"/>
      <c r="FJR68" s="687"/>
      <c r="FJS68" s="687"/>
      <c r="FJT68" s="687"/>
      <c r="FJU68" s="687"/>
      <c r="FJV68" s="687"/>
      <c r="FJW68" s="687"/>
      <c r="FJX68" s="687"/>
      <c r="FJY68" s="687"/>
      <c r="FJZ68" s="687"/>
      <c r="FKA68" s="687"/>
      <c r="FKB68" s="687"/>
      <c r="FKC68" s="687"/>
      <c r="FKD68" s="687"/>
      <c r="FKE68" s="687"/>
      <c r="FKF68" s="687"/>
      <c r="FKG68" s="687"/>
      <c r="FKH68" s="687"/>
      <c r="FKI68" s="687"/>
      <c r="FKJ68" s="687"/>
      <c r="FKK68" s="687"/>
      <c r="FKL68" s="687"/>
      <c r="FKM68" s="687"/>
      <c r="FKN68" s="687"/>
      <c r="FKO68" s="687"/>
      <c r="FKP68" s="687"/>
      <c r="FKQ68" s="687"/>
      <c r="FKR68" s="687"/>
      <c r="FKS68" s="687"/>
      <c r="FKT68" s="687"/>
      <c r="FKU68" s="687"/>
      <c r="FKV68" s="687"/>
      <c r="FKW68" s="687"/>
      <c r="FKX68" s="687"/>
      <c r="FKY68" s="687"/>
      <c r="FKZ68" s="687"/>
      <c r="FLA68" s="687"/>
      <c r="FLB68" s="687"/>
      <c r="FLC68" s="687"/>
      <c r="FLD68" s="687"/>
      <c r="FLE68" s="687"/>
      <c r="FLF68" s="687"/>
      <c r="FLG68" s="687"/>
      <c r="FLH68" s="687"/>
      <c r="FLI68" s="687"/>
      <c r="FLJ68" s="687"/>
      <c r="FLK68" s="687"/>
      <c r="FLL68" s="687"/>
      <c r="FLM68" s="687"/>
      <c r="FLN68" s="687"/>
      <c r="FLO68" s="687"/>
      <c r="FLP68" s="687"/>
      <c r="FLQ68" s="687"/>
      <c r="FLR68" s="687"/>
      <c r="FLS68" s="687"/>
      <c r="FLT68" s="687"/>
      <c r="FLU68" s="687"/>
      <c r="FLV68" s="687"/>
      <c r="FLW68" s="687"/>
      <c r="FLX68" s="687"/>
      <c r="FLY68" s="687"/>
      <c r="FLZ68" s="687"/>
      <c r="FMA68" s="687"/>
      <c r="FMB68" s="687"/>
      <c r="FMC68" s="687"/>
      <c r="FMD68" s="687"/>
      <c r="FME68" s="687"/>
      <c r="FMF68" s="687"/>
      <c r="FMG68" s="687"/>
      <c r="FMH68" s="687"/>
      <c r="FMI68" s="687"/>
      <c r="FMJ68" s="687"/>
      <c r="FMK68" s="687"/>
      <c r="FML68" s="687"/>
      <c r="FMM68" s="687"/>
      <c r="FMN68" s="687"/>
      <c r="FMO68" s="687"/>
      <c r="FMP68" s="687"/>
      <c r="FMQ68" s="687"/>
      <c r="FMR68" s="687"/>
      <c r="FMS68" s="687"/>
      <c r="FMT68" s="687"/>
      <c r="FMU68" s="687"/>
      <c r="FMV68" s="687"/>
      <c r="FMW68" s="687"/>
      <c r="FMX68" s="687"/>
      <c r="FMY68" s="687"/>
      <c r="FMZ68" s="687"/>
      <c r="FNA68" s="687"/>
      <c r="FNB68" s="687"/>
      <c r="FNC68" s="687"/>
      <c r="FND68" s="687"/>
      <c r="FNE68" s="687"/>
      <c r="FNF68" s="687"/>
      <c r="FNG68" s="687"/>
      <c r="FNH68" s="687"/>
      <c r="FNI68" s="687"/>
      <c r="FNJ68" s="687"/>
      <c r="FNK68" s="687"/>
      <c r="FNL68" s="687"/>
      <c r="FNM68" s="687"/>
      <c r="FNN68" s="687"/>
      <c r="FNO68" s="687"/>
      <c r="FNP68" s="687"/>
      <c r="FNQ68" s="687"/>
      <c r="FNR68" s="687"/>
      <c r="FNS68" s="687"/>
      <c r="FNT68" s="687"/>
      <c r="FNU68" s="687"/>
      <c r="FNV68" s="687"/>
      <c r="FNW68" s="687"/>
      <c r="FNX68" s="687"/>
      <c r="FNY68" s="687"/>
      <c r="FNZ68" s="687"/>
      <c r="FOA68" s="687"/>
      <c r="FOB68" s="687"/>
      <c r="FOC68" s="687"/>
      <c r="FOD68" s="687"/>
      <c r="FOE68" s="687"/>
      <c r="FOF68" s="687"/>
      <c r="FOG68" s="687"/>
      <c r="FOH68" s="687"/>
      <c r="FOI68" s="687"/>
      <c r="FOJ68" s="687"/>
      <c r="FOK68" s="687"/>
      <c r="FOL68" s="687"/>
      <c r="FOM68" s="687"/>
      <c r="FON68" s="687"/>
      <c r="FOO68" s="687"/>
      <c r="FOP68" s="687"/>
      <c r="FOQ68" s="687"/>
      <c r="FOR68" s="687"/>
      <c r="FOS68" s="687"/>
      <c r="FOT68" s="687"/>
      <c r="FOU68" s="687"/>
      <c r="FOV68" s="687"/>
      <c r="FOW68" s="687"/>
      <c r="FOX68" s="687"/>
      <c r="FOY68" s="687"/>
      <c r="FOZ68" s="687"/>
      <c r="FPA68" s="687"/>
      <c r="FPB68" s="687"/>
      <c r="FPC68" s="687"/>
      <c r="FPD68" s="687"/>
      <c r="FPE68" s="687"/>
      <c r="FPF68" s="687"/>
      <c r="FPG68" s="687"/>
      <c r="FPH68" s="687"/>
      <c r="FPI68" s="687"/>
      <c r="FPJ68" s="687"/>
      <c r="FPK68" s="687"/>
      <c r="FPL68" s="687"/>
      <c r="FPM68" s="687"/>
      <c r="FPN68" s="687"/>
      <c r="FPO68" s="687"/>
      <c r="FPP68" s="687"/>
      <c r="FPQ68" s="687"/>
      <c r="FPR68" s="687"/>
      <c r="FPS68" s="687"/>
      <c r="FPT68" s="687"/>
      <c r="FPU68" s="687"/>
      <c r="FPV68" s="687"/>
      <c r="FPW68" s="687"/>
      <c r="FPX68" s="687"/>
      <c r="FPY68" s="687"/>
      <c r="FPZ68" s="687"/>
      <c r="FQA68" s="687"/>
      <c r="FQB68" s="687"/>
      <c r="FQC68" s="687"/>
      <c r="FQD68" s="687"/>
      <c r="FQE68" s="687"/>
      <c r="FQF68" s="687"/>
      <c r="FQG68" s="687"/>
      <c r="FQH68" s="687"/>
      <c r="FQI68" s="687"/>
      <c r="FQJ68" s="687"/>
      <c r="FQK68" s="687"/>
      <c r="FQL68" s="687"/>
      <c r="FQM68" s="687"/>
      <c r="FQN68" s="687"/>
      <c r="FQO68" s="687"/>
      <c r="FQP68" s="687"/>
      <c r="FQQ68" s="687"/>
      <c r="FQR68" s="687"/>
      <c r="FQS68" s="687"/>
      <c r="FQT68" s="687"/>
      <c r="FQU68" s="687"/>
      <c r="FQV68" s="687"/>
      <c r="FQW68" s="687"/>
      <c r="FQX68" s="687"/>
      <c r="FQY68" s="687"/>
      <c r="FQZ68" s="687"/>
      <c r="FRA68" s="687"/>
      <c r="FRB68" s="687"/>
      <c r="FRC68" s="687"/>
      <c r="FRD68" s="687"/>
      <c r="FRE68" s="687"/>
      <c r="FRF68" s="687"/>
      <c r="FRG68" s="687"/>
      <c r="FRH68" s="687"/>
      <c r="FRI68" s="687"/>
      <c r="FRJ68" s="687"/>
      <c r="FRK68" s="687"/>
      <c r="FRL68" s="687"/>
      <c r="FRM68" s="687"/>
      <c r="FRN68" s="687"/>
      <c r="FRO68" s="687"/>
      <c r="FRP68" s="687"/>
      <c r="FRQ68" s="687"/>
      <c r="FRR68" s="687"/>
      <c r="FRS68" s="687"/>
      <c r="FRT68" s="687"/>
      <c r="FRU68" s="687"/>
      <c r="FRV68" s="687"/>
      <c r="FRW68" s="687"/>
      <c r="FRX68" s="687"/>
      <c r="FRY68" s="687"/>
      <c r="FRZ68" s="687"/>
      <c r="FSA68" s="687"/>
      <c r="FSB68" s="687"/>
      <c r="FSC68" s="687"/>
      <c r="FSD68" s="687"/>
      <c r="FSE68" s="687"/>
      <c r="FSF68" s="687"/>
      <c r="FSG68" s="687"/>
      <c r="FSH68" s="687"/>
      <c r="FSI68" s="687"/>
      <c r="FSJ68" s="687"/>
      <c r="FSK68" s="687"/>
      <c r="FSL68" s="687"/>
      <c r="FSM68" s="687"/>
      <c r="FSN68" s="687"/>
      <c r="FSO68" s="687"/>
      <c r="FSP68" s="687"/>
      <c r="FSQ68" s="687"/>
      <c r="FSR68" s="687"/>
      <c r="FSS68" s="687"/>
      <c r="FST68" s="687"/>
      <c r="FSU68" s="687"/>
      <c r="FSV68" s="687"/>
      <c r="FSW68" s="687"/>
      <c r="FSX68" s="687"/>
      <c r="FSY68" s="687"/>
      <c r="FSZ68" s="687"/>
      <c r="FTA68" s="687"/>
      <c r="FTB68" s="687"/>
      <c r="FTC68" s="687"/>
      <c r="FTD68" s="687"/>
      <c r="FTE68" s="687"/>
      <c r="FTF68" s="687"/>
      <c r="FTG68" s="687"/>
      <c r="FTH68" s="687"/>
      <c r="FTI68" s="687"/>
      <c r="FTJ68" s="687"/>
      <c r="FTK68" s="687"/>
      <c r="FTL68" s="687"/>
      <c r="FTM68" s="687"/>
      <c r="FTN68" s="687"/>
      <c r="FTO68" s="687"/>
      <c r="FTP68" s="687"/>
      <c r="FTQ68" s="687"/>
      <c r="FTR68" s="687"/>
      <c r="FTS68" s="687"/>
      <c r="FTT68" s="687"/>
      <c r="FTU68" s="687"/>
      <c r="FTV68" s="687"/>
      <c r="FTW68" s="687"/>
      <c r="FTX68" s="687"/>
      <c r="FTY68" s="687"/>
      <c r="FTZ68" s="687"/>
      <c r="FUA68" s="687"/>
      <c r="FUB68" s="687"/>
      <c r="FUC68" s="687"/>
      <c r="FUD68" s="687"/>
      <c r="FUE68" s="687"/>
      <c r="FUF68" s="687"/>
      <c r="FUG68" s="687"/>
      <c r="FUH68" s="687"/>
      <c r="FUI68" s="687"/>
      <c r="FUJ68" s="687"/>
      <c r="FUK68" s="687"/>
      <c r="FUL68" s="687"/>
      <c r="FUM68" s="687"/>
      <c r="FUN68" s="687"/>
      <c r="FUO68" s="687"/>
      <c r="FUP68" s="687"/>
      <c r="FUQ68" s="687"/>
      <c r="FUR68" s="687"/>
      <c r="FUS68" s="687"/>
      <c r="FUT68" s="687"/>
      <c r="FUU68" s="687"/>
      <c r="FUV68" s="687"/>
      <c r="FUW68" s="687"/>
      <c r="FUX68" s="687"/>
      <c r="FUY68" s="687"/>
      <c r="FUZ68" s="687"/>
      <c r="FVA68" s="687"/>
      <c r="FVB68" s="687"/>
      <c r="FVC68" s="687"/>
      <c r="FVD68" s="687"/>
      <c r="FVE68" s="687"/>
      <c r="FVF68" s="687"/>
      <c r="FVG68" s="687"/>
      <c r="FVH68" s="687"/>
      <c r="FVI68" s="687"/>
      <c r="FVJ68" s="687"/>
      <c r="FVK68" s="687"/>
      <c r="FVL68" s="687"/>
      <c r="FVM68" s="687"/>
      <c r="FVN68" s="687"/>
      <c r="FVO68" s="687"/>
      <c r="FVP68" s="687"/>
      <c r="FVQ68" s="687"/>
      <c r="FVR68" s="687"/>
      <c r="FVS68" s="687"/>
      <c r="FVT68" s="687"/>
      <c r="FVU68" s="687"/>
      <c r="FVV68" s="687"/>
      <c r="FVW68" s="687"/>
      <c r="FVX68" s="687"/>
      <c r="FVY68" s="687"/>
      <c r="FVZ68" s="687"/>
      <c r="FWA68" s="687"/>
      <c r="FWB68" s="687"/>
      <c r="FWC68" s="687"/>
      <c r="FWD68" s="687"/>
      <c r="FWE68" s="687"/>
      <c r="FWF68" s="687"/>
      <c r="FWG68" s="687"/>
      <c r="FWH68" s="687"/>
      <c r="FWI68" s="687"/>
      <c r="FWJ68" s="687"/>
      <c r="FWK68" s="687"/>
      <c r="FWL68" s="687"/>
      <c r="FWM68" s="687"/>
      <c r="FWN68" s="687"/>
      <c r="FWO68" s="687"/>
      <c r="FWP68" s="687"/>
      <c r="FWQ68" s="687"/>
      <c r="FWR68" s="687"/>
      <c r="FWS68" s="687"/>
      <c r="FWT68" s="687"/>
      <c r="FWU68" s="687"/>
      <c r="FWV68" s="687"/>
      <c r="FWW68" s="687"/>
      <c r="FWX68" s="687"/>
      <c r="FWY68" s="687"/>
      <c r="FWZ68" s="687"/>
      <c r="FXA68" s="687"/>
      <c r="FXB68" s="687"/>
      <c r="FXC68" s="687"/>
      <c r="FXD68" s="687"/>
      <c r="FXE68" s="687"/>
      <c r="FXF68" s="687"/>
      <c r="FXG68" s="687"/>
      <c r="FXH68" s="687"/>
      <c r="FXI68" s="687"/>
      <c r="FXJ68" s="687"/>
      <c r="FXK68" s="687"/>
      <c r="FXL68" s="687"/>
      <c r="FXM68" s="687"/>
      <c r="FXN68" s="687"/>
      <c r="FXO68" s="687"/>
      <c r="FXP68" s="687"/>
      <c r="FXQ68" s="687"/>
      <c r="FXR68" s="687"/>
      <c r="FXS68" s="687"/>
      <c r="FXT68" s="687"/>
      <c r="FXU68" s="687"/>
      <c r="FXV68" s="687"/>
      <c r="FXW68" s="687"/>
      <c r="FXX68" s="687"/>
      <c r="FXY68" s="687"/>
      <c r="FXZ68" s="687"/>
      <c r="FYA68" s="687"/>
      <c r="FYB68" s="687"/>
      <c r="FYC68" s="687"/>
      <c r="FYD68" s="687"/>
      <c r="FYE68" s="687"/>
      <c r="FYF68" s="687"/>
      <c r="FYG68" s="687"/>
      <c r="FYH68" s="687"/>
      <c r="FYI68" s="687"/>
      <c r="FYJ68" s="687"/>
      <c r="FYK68" s="687"/>
      <c r="FYL68" s="687"/>
      <c r="FYM68" s="687"/>
      <c r="FYN68" s="687"/>
      <c r="FYO68" s="687"/>
      <c r="FYP68" s="687"/>
      <c r="FYQ68" s="687"/>
      <c r="FYR68" s="687"/>
      <c r="FYS68" s="687"/>
      <c r="FYT68" s="687"/>
      <c r="FYU68" s="687"/>
      <c r="FYV68" s="687"/>
      <c r="FYW68" s="687"/>
      <c r="FYX68" s="687"/>
      <c r="FYY68" s="687"/>
      <c r="FYZ68" s="687"/>
      <c r="FZA68" s="687"/>
      <c r="FZB68" s="687"/>
      <c r="FZC68" s="687"/>
      <c r="FZD68" s="687"/>
      <c r="FZE68" s="687"/>
      <c r="FZF68" s="687"/>
      <c r="FZG68" s="687"/>
      <c r="FZH68" s="687"/>
      <c r="FZI68" s="687"/>
      <c r="FZJ68" s="687"/>
      <c r="FZK68" s="687"/>
      <c r="FZL68" s="687"/>
      <c r="FZM68" s="687"/>
      <c r="FZN68" s="687"/>
      <c r="FZO68" s="687"/>
      <c r="FZP68" s="687"/>
      <c r="FZQ68" s="687"/>
      <c r="FZR68" s="687"/>
      <c r="FZS68" s="687"/>
      <c r="FZT68" s="687"/>
      <c r="FZU68" s="687"/>
      <c r="FZV68" s="687"/>
      <c r="FZW68" s="687"/>
      <c r="FZX68" s="687"/>
      <c r="FZY68" s="687"/>
      <c r="FZZ68" s="687"/>
      <c r="GAA68" s="687"/>
      <c r="GAB68" s="687"/>
      <c r="GAC68" s="687"/>
      <c r="GAD68" s="687"/>
      <c r="GAE68" s="687"/>
      <c r="GAF68" s="687"/>
      <c r="GAG68" s="687"/>
      <c r="GAH68" s="687"/>
      <c r="GAI68" s="687"/>
      <c r="GAJ68" s="687"/>
      <c r="GAK68" s="687"/>
      <c r="GAL68" s="687"/>
      <c r="GAM68" s="687"/>
      <c r="GAN68" s="687"/>
      <c r="GAO68" s="687"/>
      <c r="GAP68" s="687"/>
      <c r="GAQ68" s="687"/>
      <c r="GAR68" s="687"/>
      <c r="GAS68" s="687"/>
      <c r="GAT68" s="687"/>
      <c r="GAU68" s="687"/>
      <c r="GAV68" s="687"/>
      <c r="GAW68" s="687"/>
      <c r="GAX68" s="687"/>
      <c r="GAY68" s="687"/>
      <c r="GAZ68" s="687"/>
      <c r="GBA68" s="687"/>
      <c r="GBB68" s="687"/>
      <c r="GBC68" s="687"/>
      <c r="GBD68" s="687"/>
      <c r="GBE68" s="687"/>
      <c r="GBF68" s="687"/>
      <c r="GBG68" s="687"/>
      <c r="GBH68" s="687"/>
      <c r="GBI68" s="687"/>
      <c r="GBJ68" s="687"/>
      <c r="GBK68" s="687"/>
      <c r="GBL68" s="687"/>
      <c r="GBM68" s="687"/>
      <c r="GBN68" s="687"/>
      <c r="GBO68" s="687"/>
      <c r="GBP68" s="687"/>
      <c r="GBQ68" s="687"/>
      <c r="GBR68" s="687"/>
      <c r="GBS68" s="687"/>
      <c r="GBT68" s="687"/>
      <c r="GBU68" s="687"/>
      <c r="GBV68" s="687"/>
      <c r="GBW68" s="687"/>
      <c r="GBX68" s="687"/>
      <c r="GBY68" s="687"/>
      <c r="GBZ68" s="687"/>
      <c r="GCA68" s="687"/>
      <c r="GCB68" s="687"/>
      <c r="GCC68" s="687"/>
      <c r="GCD68" s="687"/>
      <c r="GCE68" s="687"/>
      <c r="GCF68" s="687"/>
      <c r="GCG68" s="687"/>
      <c r="GCH68" s="687"/>
      <c r="GCI68" s="687"/>
      <c r="GCJ68" s="687"/>
      <c r="GCK68" s="687"/>
      <c r="GCL68" s="687"/>
      <c r="GCM68" s="687"/>
      <c r="GCN68" s="687"/>
      <c r="GCO68" s="687"/>
      <c r="GCP68" s="687"/>
      <c r="GCQ68" s="687"/>
      <c r="GCR68" s="687"/>
      <c r="GCS68" s="687"/>
      <c r="GCT68" s="687"/>
      <c r="GCU68" s="687"/>
      <c r="GCV68" s="687"/>
      <c r="GCW68" s="687"/>
      <c r="GCX68" s="687"/>
      <c r="GCY68" s="687"/>
      <c r="GCZ68" s="687"/>
      <c r="GDA68" s="687"/>
      <c r="GDB68" s="687"/>
      <c r="GDC68" s="687"/>
      <c r="GDD68" s="687"/>
      <c r="GDE68" s="687"/>
      <c r="GDF68" s="687"/>
      <c r="GDG68" s="687"/>
      <c r="GDH68" s="687"/>
      <c r="GDI68" s="687"/>
      <c r="GDJ68" s="687"/>
      <c r="GDK68" s="687"/>
      <c r="GDL68" s="687"/>
      <c r="GDM68" s="687"/>
      <c r="GDN68" s="687"/>
      <c r="GDO68" s="687"/>
      <c r="GDP68" s="687"/>
      <c r="GDQ68" s="687"/>
      <c r="GDR68" s="687"/>
      <c r="GDS68" s="687"/>
      <c r="GDT68" s="687"/>
      <c r="GDU68" s="687"/>
      <c r="GDV68" s="687"/>
      <c r="GDW68" s="687"/>
      <c r="GDX68" s="687"/>
      <c r="GDY68" s="687"/>
      <c r="GDZ68" s="687"/>
      <c r="GEA68" s="687"/>
      <c r="GEB68" s="687"/>
      <c r="GEC68" s="687"/>
      <c r="GED68" s="687"/>
      <c r="GEE68" s="687"/>
      <c r="GEF68" s="687"/>
      <c r="GEG68" s="687"/>
      <c r="GEH68" s="687"/>
      <c r="GEI68" s="687"/>
      <c r="GEJ68" s="687"/>
      <c r="GEK68" s="687"/>
      <c r="GEL68" s="687"/>
      <c r="GEM68" s="687"/>
      <c r="GEN68" s="687"/>
      <c r="GEO68" s="687"/>
      <c r="GEP68" s="687"/>
      <c r="GEQ68" s="687"/>
      <c r="GER68" s="687"/>
      <c r="GES68" s="687"/>
      <c r="GET68" s="687"/>
      <c r="GEU68" s="687"/>
      <c r="GEV68" s="687"/>
      <c r="GEW68" s="687"/>
      <c r="GEX68" s="687"/>
      <c r="GEY68" s="687"/>
      <c r="GEZ68" s="687"/>
      <c r="GFA68" s="687"/>
      <c r="GFB68" s="687"/>
      <c r="GFC68" s="687"/>
      <c r="GFD68" s="687"/>
      <c r="GFE68" s="687"/>
      <c r="GFF68" s="687"/>
      <c r="GFG68" s="687"/>
      <c r="GFH68" s="687"/>
      <c r="GFI68" s="687"/>
      <c r="GFJ68" s="687"/>
      <c r="GFK68" s="687"/>
      <c r="GFL68" s="687"/>
      <c r="GFM68" s="687"/>
      <c r="GFN68" s="687"/>
      <c r="GFO68" s="687"/>
      <c r="GFP68" s="687"/>
      <c r="GFQ68" s="687"/>
      <c r="GFR68" s="687"/>
      <c r="GFS68" s="687"/>
      <c r="GFT68" s="687"/>
      <c r="GFU68" s="687"/>
      <c r="GFV68" s="687"/>
      <c r="GFW68" s="687"/>
      <c r="GFX68" s="687"/>
      <c r="GFY68" s="687"/>
      <c r="GFZ68" s="687"/>
      <c r="GGA68" s="687"/>
      <c r="GGB68" s="687"/>
      <c r="GGC68" s="687"/>
      <c r="GGD68" s="687"/>
      <c r="GGE68" s="687"/>
      <c r="GGF68" s="687"/>
      <c r="GGG68" s="687"/>
      <c r="GGH68" s="687"/>
      <c r="GGI68" s="687"/>
      <c r="GGJ68" s="687"/>
      <c r="GGK68" s="687"/>
      <c r="GGL68" s="687"/>
      <c r="GGM68" s="687"/>
      <c r="GGN68" s="687"/>
      <c r="GGO68" s="687"/>
      <c r="GGP68" s="687"/>
      <c r="GGQ68" s="687"/>
      <c r="GGR68" s="687"/>
      <c r="GGS68" s="687"/>
      <c r="GGT68" s="687"/>
      <c r="GGU68" s="687"/>
      <c r="GGV68" s="687"/>
      <c r="GGW68" s="687"/>
      <c r="GGX68" s="687"/>
      <c r="GGY68" s="687"/>
      <c r="GGZ68" s="687"/>
      <c r="GHA68" s="687"/>
      <c r="GHB68" s="687"/>
      <c r="GHC68" s="687"/>
      <c r="GHD68" s="687"/>
      <c r="GHE68" s="687"/>
      <c r="GHF68" s="687"/>
      <c r="GHG68" s="687"/>
      <c r="GHH68" s="687"/>
      <c r="GHI68" s="687"/>
      <c r="GHJ68" s="687"/>
      <c r="GHK68" s="687"/>
      <c r="GHL68" s="687"/>
      <c r="GHM68" s="687"/>
      <c r="GHN68" s="687"/>
      <c r="GHO68" s="687"/>
      <c r="GHP68" s="687"/>
      <c r="GHQ68" s="687"/>
      <c r="GHR68" s="687"/>
      <c r="GHS68" s="687"/>
      <c r="GHT68" s="687"/>
      <c r="GHU68" s="687"/>
      <c r="GHV68" s="687"/>
      <c r="GHW68" s="687"/>
      <c r="GHX68" s="687"/>
      <c r="GHY68" s="687"/>
      <c r="GHZ68" s="687"/>
      <c r="GIA68" s="687"/>
      <c r="GIB68" s="687"/>
      <c r="GIC68" s="687"/>
      <c r="GID68" s="687"/>
      <c r="GIE68" s="687"/>
      <c r="GIF68" s="687"/>
      <c r="GIG68" s="687"/>
      <c r="GIH68" s="687"/>
      <c r="GII68" s="687"/>
      <c r="GIJ68" s="687"/>
      <c r="GIK68" s="687"/>
      <c r="GIL68" s="687"/>
      <c r="GIM68" s="687"/>
      <c r="GIN68" s="687"/>
      <c r="GIO68" s="687"/>
      <c r="GIP68" s="687"/>
      <c r="GIQ68" s="687"/>
      <c r="GIR68" s="687"/>
      <c r="GIS68" s="687"/>
      <c r="GIT68" s="687"/>
      <c r="GIU68" s="687"/>
      <c r="GIV68" s="687"/>
      <c r="GIW68" s="687"/>
      <c r="GIX68" s="687"/>
      <c r="GIY68" s="687"/>
      <c r="GIZ68" s="687"/>
      <c r="GJA68" s="687"/>
      <c r="GJB68" s="687"/>
      <c r="GJC68" s="687"/>
      <c r="GJD68" s="687"/>
      <c r="GJE68" s="687"/>
      <c r="GJF68" s="687"/>
      <c r="GJG68" s="687"/>
      <c r="GJH68" s="687"/>
      <c r="GJI68" s="687"/>
      <c r="GJJ68" s="687"/>
      <c r="GJK68" s="687"/>
      <c r="GJL68" s="687"/>
      <c r="GJM68" s="687"/>
      <c r="GJN68" s="687"/>
      <c r="GJO68" s="687"/>
      <c r="GJP68" s="687"/>
      <c r="GJQ68" s="687"/>
      <c r="GJR68" s="687"/>
      <c r="GJS68" s="687"/>
      <c r="GJT68" s="687"/>
      <c r="GJU68" s="687"/>
      <c r="GJV68" s="687"/>
      <c r="GJW68" s="687"/>
      <c r="GJX68" s="687"/>
      <c r="GJY68" s="687"/>
      <c r="GJZ68" s="687"/>
      <c r="GKA68" s="687"/>
      <c r="GKB68" s="687"/>
      <c r="GKC68" s="687"/>
      <c r="GKD68" s="687"/>
      <c r="GKE68" s="687"/>
      <c r="GKF68" s="687"/>
      <c r="GKG68" s="687"/>
      <c r="GKH68" s="687"/>
      <c r="GKI68" s="687"/>
      <c r="GKJ68" s="687"/>
      <c r="GKK68" s="687"/>
      <c r="GKL68" s="687"/>
      <c r="GKM68" s="687"/>
      <c r="GKN68" s="687"/>
      <c r="GKO68" s="687"/>
      <c r="GKP68" s="687"/>
      <c r="GKQ68" s="687"/>
      <c r="GKR68" s="687"/>
      <c r="GKS68" s="687"/>
      <c r="GKT68" s="687"/>
      <c r="GKU68" s="687"/>
      <c r="GKV68" s="687"/>
      <c r="GKW68" s="687"/>
      <c r="GKX68" s="687"/>
      <c r="GKY68" s="687"/>
      <c r="GKZ68" s="687"/>
      <c r="GLA68" s="687"/>
      <c r="GLB68" s="687"/>
      <c r="GLC68" s="687"/>
      <c r="GLD68" s="687"/>
      <c r="GLE68" s="687"/>
      <c r="GLF68" s="687"/>
      <c r="GLG68" s="687"/>
      <c r="GLH68" s="687"/>
      <c r="GLI68" s="687"/>
      <c r="GLJ68" s="687"/>
      <c r="GLK68" s="687"/>
      <c r="GLL68" s="687"/>
      <c r="GLM68" s="687"/>
      <c r="GLN68" s="687"/>
      <c r="GLO68" s="687"/>
      <c r="GLP68" s="687"/>
      <c r="GLQ68" s="687"/>
      <c r="GLR68" s="687"/>
      <c r="GLS68" s="687"/>
      <c r="GLT68" s="687"/>
      <c r="GLU68" s="687"/>
      <c r="GLV68" s="687"/>
      <c r="GLW68" s="687"/>
      <c r="GLX68" s="687"/>
      <c r="GLY68" s="687"/>
      <c r="GLZ68" s="687"/>
      <c r="GMA68" s="687"/>
      <c r="GMB68" s="687"/>
      <c r="GMC68" s="687"/>
      <c r="GMD68" s="687"/>
      <c r="GME68" s="687"/>
      <c r="GMF68" s="687"/>
      <c r="GMG68" s="687"/>
      <c r="GMH68" s="687"/>
      <c r="GMI68" s="687"/>
      <c r="GMJ68" s="687"/>
      <c r="GMK68" s="687"/>
      <c r="GML68" s="687"/>
      <c r="GMM68" s="687"/>
      <c r="GMN68" s="687"/>
      <c r="GMO68" s="687"/>
      <c r="GMP68" s="687"/>
      <c r="GMQ68" s="687"/>
      <c r="GMR68" s="687"/>
      <c r="GMS68" s="687"/>
      <c r="GMT68" s="687"/>
      <c r="GMU68" s="687"/>
      <c r="GMV68" s="687"/>
      <c r="GMW68" s="687"/>
      <c r="GMX68" s="687"/>
      <c r="GMY68" s="687"/>
      <c r="GMZ68" s="687"/>
      <c r="GNA68" s="687"/>
      <c r="GNB68" s="687"/>
      <c r="GNC68" s="687"/>
      <c r="GND68" s="687"/>
      <c r="GNE68" s="687"/>
      <c r="GNF68" s="687"/>
      <c r="GNG68" s="687"/>
      <c r="GNH68" s="687"/>
      <c r="GNI68" s="687"/>
      <c r="GNJ68" s="687"/>
      <c r="GNK68" s="687"/>
      <c r="GNL68" s="687"/>
      <c r="GNM68" s="687"/>
      <c r="GNN68" s="687"/>
      <c r="GNO68" s="687"/>
      <c r="GNP68" s="687"/>
      <c r="GNQ68" s="687"/>
      <c r="GNR68" s="687"/>
      <c r="GNS68" s="687"/>
      <c r="GNT68" s="687"/>
      <c r="GNU68" s="687"/>
      <c r="GNV68" s="687"/>
      <c r="GNW68" s="687"/>
      <c r="GNX68" s="687"/>
      <c r="GNY68" s="687"/>
      <c r="GNZ68" s="687"/>
      <c r="GOA68" s="687"/>
      <c r="GOB68" s="687"/>
      <c r="GOC68" s="687"/>
      <c r="GOD68" s="687"/>
      <c r="GOE68" s="687"/>
      <c r="GOF68" s="687"/>
      <c r="GOG68" s="687"/>
      <c r="GOH68" s="687"/>
      <c r="GOI68" s="687"/>
      <c r="GOJ68" s="687"/>
      <c r="GOK68" s="687"/>
      <c r="GOL68" s="687"/>
      <c r="GOM68" s="687"/>
      <c r="GON68" s="687"/>
      <c r="GOO68" s="687"/>
      <c r="GOP68" s="687"/>
      <c r="GOQ68" s="687"/>
      <c r="GOR68" s="687"/>
      <c r="GOS68" s="687"/>
      <c r="GOT68" s="687"/>
      <c r="GOU68" s="687"/>
      <c r="GOV68" s="687"/>
      <c r="GOW68" s="687"/>
      <c r="GOX68" s="687"/>
      <c r="GOY68" s="687"/>
      <c r="GOZ68" s="687"/>
      <c r="GPA68" s="687"/>
      <c r="GPB68" s="687"/>
      <c r="GPC68" s="687"/>
      <c r="GPD68" s="687"/>
      <c r="GPE68" s="687"/>
      <c r="GPF68" s="687"/>
      <c r="GPG68" s="687"/>
      <c r="GPH68" s="687"/>
      <c r="GPI68" s="687"/>
      <c r="GPJ68" s="687"/>
      <c r="GPK68" s="687"/>
      <c r="GPL68" s="687"/>
      <c r="GPM68" s="687"/>
      <c r="GPN68" s="687"/>
      <c r="GPO68" s="687"/>
      <c r="GPP68" s="687"/>
      <c r="GPQ68" s="687"/>
      <c r="GPR68" s="687"/>
      <c r="GPS68" s="687"/>
      <c r="GPT68" s="687"/>
      <c r="GPU68" s="687"/>
      <c r="GPV68" s="687"/>
      <c r="GPW68" s="687"/>
      <c r="GPX68" s="687"/>
      <c r="GPY68" s="687"/>
      <c r="GPZ68" s="687"/>
      <c r="GQA68" s="687"/>
      <c r="GQB68" s="687"/>
      <c r="GQC68" s="687"/>
      <c r="GQD68" s="687"/>
      <c r="GQE68" s="687"/>
      <c r="GQF68" s="687"/>
      <c r="GQG68" s="687"/>
      <c r="GQH68" s="687"/>
      <c r="GQI68" s="687"/>
      <c r="GQJ68" s="687"/>
      <c r="GQK68" s="687"/>
      <c r="GQL68" s="687"/>
      <c r="GQM68" s="687"/>
      <c r="GQN68" s="687"/>
      <c r="GQO68" s="687"/>
      <c r="GQP68" s="687"/>
      <c r="GQQ68" s="687"/>
      <c r="GQR68" s="687"/>
      <c r="GQS68" s="687"/>
      <c r="GQT68" s="687"/>
      <c r="GQU68" s="687"/>
      <c r="GQV68" s="687"/>
      <c r="GQW68" s="687"/>
      <c r="GQX68" s="687"/>
      <c r="GQY68" s="687"/>
      <c r="GQZ68" s="687"/>
      <c r="GRA68" s="687"/>
      <c r="GRB68" s="687"/>
      <c r="GRC68" s="687"/>
      <c r="GRD68" s="687"/>
      <c r="GRE68" s="687"/>
      <c r="GRF68" s="687"/>
      <c r="GRG68" s="687"/>
      <c r="GRH68" s="687"/>
      <c r="GRI68" s="687"/>
      <c r="GRJ68" s="687"/>
      <c r="GRK68" s="687"/>
      <c r="GRL68" s="687"/>
      <c r="GRM68" s="687"/>
      <c r="GRN68" s="687"/>
      <c r="GRO68" s="687"/>
      <c r="GRP68" s="687"/>
      <c r="GRQ68" s="687"/>
      <c r="GRR68" s="687"/>
      <c r="GRS68" s="687"/>
      <c r="GRT68" s="687"/>
      <c r="GRU68" s="687"/>
      <c r="GRV68" s="687"/>
      <c r="GRW68" s="687"/>
      <c r="GRX68" s="687"/>
      <c r="GRY68" s="687"/>
      <c r="GRZ68" s="687"/>
      <c r="GSA68" s="687"/>
      <c r="GSB68" s="687"/>
      <c r="GSC68" s="687"/>
      <c r="GSD68" s="687"/>
      <c r="GSE68" s="687"/>
      <c r="GSF68" s="687"/>
      <c r="GSG68" s="687"/>
      <c r="GSH68" s="687"/>
      <c r="GSI68" s="687"/>
      <c r="GSJ68" s="687"/>
      <c r="GSK68" s="687"/>
      <c r="GSL68" s="687"/>
      <c r="GSM68" s="687"/>
      <c r="GSN68" s="687"/>
      <c r="GSO68" s="687"/>
      <c r="GSP68" s="687"/>
      <c r="GSQ68" s="687"/>
      <c r="GSR68" s="687"/>
      <c r="GSS68" s="687"/>
      <c r="GST68" s="687"/>
      <c r="GSU68" s="687"/>
      <c r="GSV68" s="687"/>
      <c r="GSW68" s="687"/>
      <c r="GSX68" s="687"/>
      <c r="GSY68" s="687"/>
      <c r="GSZ68" s="687"/>
      <c r="GTA68" s="687"/>
      <c r="GTB68" s="687"/>
      <c r="GTC68" s="687"/>
      <c r="GTD68" s="687"/>
      <c r="GTE68" s="687"/>
      <c r="GTF68" s="687"/>
      <c r="GTG68" s="687"/>
      <c r="GTH68" s="687"/>
      <c r="GTI68" s="687"/>
      <c r="GTJ68" s="687"/>
      <c r="GTK68" s="687"/>
      <c r="GTL68" s="687"/>
      <c r="GTM68" s="687"/>
      <c r="GTN68" s="687"/>
      <c r="GTO68" s="687"/>
      <c r="GTP68" s="687"/>
      <c r="GTQ68" s="687"/>
      <c r="GTR68" s="687"/>
      <c r="GTS68" s="687"/>
      <c r="GTT68" s="687"/>
      <c r="GTU68" s="687"/>
      <c r="GTV68" s="687"/>
      <c r="GTW68" s="687"/>
      <c r="GTX68" s="687"/>
      <c r="GTY68" s="687"/>
      <c r="GTZ68" s="687"/>
      <c r="GUA68" s="687"/>
      <c r="GUB68" s="687"/>
      <c r="GUC68" s="687"/>
      <c r="GUD68" s="687"/>
      <c r="GUE68" s="687"/>
      <c r="GUF68" s="687"/>
      <c r="GUG68" s="687"/>
      <c r="GUH68" s="687"/>
      <c r="GUI68" s="687"/>
      <c r="GUJ68" s="687"/>
      <c r="GUK68" s="687"/>
      <c r="GUL68" s="687"/>
      <c r="GUM68" s="687"/>
      <c r="GUN68" s="687"/>
      <c r="GUO68" s="687"/>
      <c r="GUP68" s="687"/>
      <c r="GUQ68" s="687"/>
      <c r="GUR68" s="687"/>
      <c r="GUS68" s="687"/>
      <c r="GUT68" s="687"/>
      <c r="GUU68" s="687"/>
      <c r="GUV68" s="687"/>
      <c r="GUW68" s="687"/>
      <c r="GUX68" s="687"/>
      <c r="GUY68" s="687"/>
      <c r="GUZ68" s="687"/>
      <c r="GVA68" s="687"/>
      <c r="GVB68" s="687"/>
      <c r="GVC68" s="687"/>
      <c r="GVD68" s="687"/>
      <c r="GVE68" s="687"/>
      <c r="GVF68" s="687"/>
      <c r="GVG68" s="687"/>
      <c r="GVH68" s="687"/>
      <c r="GVI68" s="687"/>
      <c r="GVJ68" s="687"/>
      <c r="GVK68" s="687"/>
      <c r="GVL68" s="687"/>
      <c r="GVM68" s="687"/>
      <c r="GVN68" s="687"/>
      <c r="GVO68" s="687"/>
      <c r="GVP68" s="687"/>
      <c r="GVQ68" s="687"/>
      <c r="GVR68" s="687"/>
      <c r="GVS68" s="687"/>
      <c r="GVT68" s="687"/>
      <c r="GVU68" s="687"/>
      <c r="GVV68" s="687"/>
      <c r="GVW68" s="687"/>
      <c r="GVX68" s="687"/>
      <c r="GVY68" s="687"/>
      <c r="GVZ68" s="687"/>
      <c r="GWA68" s="687"/>
      <c r="GWB68" s="687"/>
      <c r="GWC68" s="687"/>
      <c r="GWD68" s="687"/>
      <c r="GWE68" s="687"/>
      <c r="GWF68" s="687"/>
      <c r="GWG68" s="687"/>
      <c r="GWH68" s="687"/>
      <c r="GWI68" s="687"/>
      <c r="GWJ68" s="687"/>
      <c r="GWK68" s="687"/>
      <c r="GWL68" s="687"/>
      <c r="GWM68" s="687"/>
      <c r="GWN68" s="687"/>
      <c r="GWO68" s="687"/>
      <c r="GWP68" s="687"/>
      <c r="GWQ68" s="687"/>
      <c r="GWR68" s="687"/>
      <c r="GWS68" s="687"/>
      <c r="GWT68" s="687"/>
      <c r="GWU68" s="687"/>
      <c r="GWV68" s="687"/>
      <c r="GWW68" s="687"/>
      <c r="GWX68" s="687"/>
      <c r="GWY68" s="687"/>
      <c r="GWZ68" s="687"/>
      <c r="GXA68" s="687"/>
      <c r="GXB68" s="687"/>
      <c r="GXC68" s="687"/>
      <c r="GXD68" s="687"/>
      <c r="GXE68" s="687"/>
      <c r="GXF68" s="687"/>
      <c r="GXG68" s="687"/>
      <c r="GXH68" s="687"/>
      <c r="GXI68" s="687"/>
      <c r="GXJ68" s="687"/>
      <c r="GXK68" s="687"/>
      <c r="GXL68" s="687"/>
      <c r="GXM68" s="687"/>
      <c r="GXN68" s="687"/>
      <c r="GXO68" s="687"/>
      <c r="GXP68" s="687"/>
      <c r="GXQ68" s="687"/>
      <c r="GXR68" s="687"/>
      <c r="GXS68" s="687"/>
      <c r="GXT68" s="687"/>
      <c r="GXU68" s="687"/>
      <c r="GXV68" s="687"/>
      <c r="GXW68" s="687"/>
      <c r="GXX68" s="687"/>
      <c r="GXY68" s="687"/>
      <c r="GXZ68" s="687"/>
      <c r="GYA68" s="687"/>
      <c r="GYB68" s="687"/>
      <c r="GYC68" s="687"/>
      <c r="GYD68" s="687"/>
      <c r="GYE68" s="687"/>
      <c r="GYF68" s="687"/>
      <c r="GYG68" s="687"/>
      <c r="GYH68" s="687"/>
      <c r="GYI68" s="687"/>
      <c r="GYJ68" s="687"/>
      <c r="GYK68" s="687"/>
      <c r="GYL68" s="687"/>
      <c r="GYM68" s="687"/>
      <c r="GYN68" s="687"/>
      <c r="GYO68" s="687"/>
      <c r="GYP68" s="687"/>
      <c r="GYQ68" s="687"/>
      <c r="GYR68" s="687"/>
      <c r="GYS68" s="687"/>
      <c r="GYT68" s="687"/>
      <c r="GYU68" s="687"/>
      <c r="GYV68" s="687"/>
      <c r="GYW68" s="687"/>
      <c r="GYX68" s="687"/>
      <c r="GYY68" s="687"/>
      <c r="GYZ68" s="687"/>
      <c r="GZA68" s="687"/>
      <c r="GZB68" s="687"/>
      <c r="GZC68" s="687"/>
      <c r="GZD68" s="687"/>
      <c r="GZE68" s="687"/>
      <c r="GZF68" s="687"/>
      <c r="GZG68" s="687"/>
      <c r="GZH68" s="687"/>
      <c r="GZI68" s="687"/>
      <c r="GZJ68" s="687"/>
      <c r="GZK68" s="687"/>
      <c r="GZL68" s="687"/>
      <c r="GZM68" s="687"/>
      <c r="GZN68" s="687"/>
      <c r="GZO68" s="687"/>
      <c r="GZP68" s="687"/>
      <c r="GZQ68" s="687"/>
      <c r="GZR68" s="687"/>
      <c r="GZS68" s="687"/>
      <c r="GZT68" s="687"/>
      <c r="GZU68" s="687"/>
      <c r="GZV68" s="687"/>
      <c r="GZW68" s="687"/>
      <c r="GZX68" s="687"/>
      <c r="GZY68" s="687"/>
      <c r="GZZ68" s="687"/>
      <c r="HAA68" s="687"/>
      <c r="HAB68" s="687"/>
      <c r="HAC68" s="687"/>
      <c r="HAD68" s="687"/>
      <c r="HAE68" s="687"/>
      <c r="HAF68" s="687"/>
      <c r="HAG68" s="687"/>
      <c r="HAH68" s="687"/>
      <c r="HAI68" s="687"/>
      <c r="HAJ68" s="687"/>
      <c r="HAK68" s="687"/>
      <c r="HAL68" s="687"/>
      <c r="HAM68" s="687"/>
      <c r="HAN68" s="687"/>
      <c r="HAO68" s="687"/>
      <c r="HAP68" s="687"/>
      <c r="HAQ68" s="687"/>
      <c r="HAR68" s="687"/>
      <c r="HAS68" s="687"/>
      <c r="HAT68" s="687"/>
      <c r="HAU68" s="687"/>
      <c r="HAV68" s="687"/>
      <c r="HAW68" s="687"/>
      <c r="HAX68" s="687"/>
      <c r="HAY68" s="687"/>
      <c r="HAZ68" s="687"/>
      <c r="HBA68" s="687"/>
      <c r="HBB68" s="687"/>
      <c r="HBC68" s="687"/>
      <c r="HBD68" s="687"/>
      <c r="HBE68" s="687"/>
      <c r="HBF68" s="687"/>
      <c r="HBG68" s="687"/>
      <c r="HBH68" s="687"/>
      <c r="HBI68" s="687"/>
      <c r="HBJ68" s="687"/>
      <c r="HBK68" s="687"/>
      <c r="HBL68" s="687"/>
      <c r="HBM68" s="687"/>
      <c r="HBN68" s="687"/>
      <c r="HBO68" s="687"/>
      <c r="HBP68" s="687"/>
      <c r="HBQ68" s="687"/>
      <c r="HBR68" s="687"/>
      <c r="HBS68" s="687"/>
      <c r="HBT68" s="687"/>
      <c r="HBU68" s="687"/>
      <c r="HBV68" s="687"/>
      <c r="HBW68" s="687"/>
      <c r="HBX68" s="687"/>
      <c r="HBY68" s="687"/>
      <c r="HBZ68" s="687"/>
      <c r="HCA68" s="687"/>
      <c r="HCB68" s="687"/>
      <c r="HCC68" s="687"/>
      <c r="HCD68" s="687"/>
      <c r="HCE68" s="687"/>
      <c r="HCF68" s="687"/>
      <c r="HCG68" s="687"/>
      <c r="HCH68" s="687"/>
      <c r="HCI68" s="687"/>
      <c r="HCJ68" s="687"/>
      <c r="HCK68" s="687"/>
      <c r="HCL68" s="687"/>
      <c r="HCM68" s="687"/>
      <c r="HCN68" s="687"/>
      <c r="HCO68" s="687"/>
      <c r="HCP68" s="687"/>
      <c r="HCQ68" s="687"/>
      <c r="HCR68" s="687"/>
      <c r="HCS68" s="687"/>
      <c r="HCT68" s="687"/>
      <c r="HCU68" s="687"/>
      <c r="HCV68" s="687"/>
      <c r="HCW68" s="687"/>
      <c r="HCX68" s="687"/>
      <c r="HCY68" s="687"/>
      <c r="HCZ68" s="687"/>
      <c r="HDA68" s="687"/>
      <c r="HDB68" s="687"/>
      <c r="HDC68" s="687"/>
      <c r="HDD68" s="687"/>
      <c r="HDE68" s="687"/>
      <c r="HDF68" s="687"/>
      <c r="HDG68" s="687"/>
      <c r="HDH68" s="687"/>
      <c r="HDI68" s="687"/>
      <c r="HDJ68" s="687"/>
      <c r="HDK68" s="687"/>
      <c r="HDL68" s="687"/>
      <c r="HDM68" s="687"/>
      <c r="HDN68" s="687"/>
      <c r="HDO68" s="687"/>
      <c r="HDP68" s="687"/>
      <c r="HDQ68" s="687"/>
      <c r="HDR68" s="687"/>
      <c r="HDS68" s="687"/>
      <c r="HDT68" s="687"/>
      <c r="HDU68" s="687"/>
      <c r="HDV68" s="687"/>
      <c r="HDW68" s="687"/>
      <c r="HDX68" s="687"/>
      <c r="HDY68" s="687"/>
      <c r="HDZ68" s="687"/>
      <c r="HEA68" s="687"/>
      <c r="HEB68" s="687"/>
      <c r="HEC68" s="687"/>
      <c r="HED68" s="687"/>
      <c r="HEE68" s="687"/>
      <c r="HEF68" s="687"/>
      <c r="HEG68" s="687"/>
      <c r="HEH68" s="687"/>
      <c r="HEI68" s="687"/>
      <c r="HEJ68" s="687"/>
      <c r="HEK68" s="687"/>
      <c r="HEL68" s="687"/>
      <c r="HEM68" s="687"/>
      <c r="HEN68" s="687"/>
      <c r="HEO68" s="687"/>
      <c r="HEP68" s="687"/>
      <c r="HEQ68" s="687"/>
      <c r="HER68" s="687"/>
      <c r="HES68" s="687"/>
      <c r="HET68" s="687"/>
      <c r="HEU68" s="687"/>
      <c r="HEV68" s="687"/>
      <c r="HEW68" s="687"/>
      <c r="HEX68" s="687"/>
      <c r="HEY68" s="687"/>
      <c r="HEZ68" s="687"/>
      <c r="HFA68" s="687"/>
      <c r="HFB68" s="687"/>
      <c r="HFC68" s="687"/>
      <c r="HFD68" s="687"/>
      <c r="HFE68" s="687"/>
      <c r="HFF68" s="687"/>
      <c r="HFG68" s="687"/>
      <c r="HFH68" s="687"/>
      <c r="HFI68" s="687"/>
      <c r="HFJ68" s="687"/>
      <c r="HFK68" s="687"/>
      <c r="HFL68" s="687"/>
      <c r="HFM68" s="687"/>
      <c r="HFN68" s="687"/>
      <c r="HFO68" s="687"/>
      <c r="HFP68" s="687"/>
      <c r="HFQ68" s="687"/>
      <c r="HFR68" s="687"/>
      <c r="HFS68" s="687"/>
      <c r="HFT68" s="687"/>
      <c r="HFU68" s="687"/>
      <c r="HFV68" s="687"/>
      <c r="HFW68" s="687"/>
      <c r="HFX68" s="687"/>
      <c r="HFY68" s="687"/>
      <c r="HFZ68" s="687"/>
      <c r="HGA68" s="687"/>
      <c r="HGB68" s="687"/>
      <c r="HGC68" s="687"/>
      <c r="HGD68" s="687"/>
      <c r="HGE68" s="687"/>
      <c r="HGF68" s="687"/>
      <c r="HGG68" s="687"/>
      <c r="HGH68" s="687"/>
      <c r="HGI68" s="687"/>
      <c r="HGJ68" s="687"/>
      <c r="HGK68" s="687"/>
      <c r="HGL68" s="687"/>
      <c r="HGM68" s="687"/>
      <c r="HGN68" s="687"/>
      <c r="HGO68" s="687"/>
      <c r="HGP68" s="687"/>
      <c r="HGQ68" s="687"/>
      <c r="HGR68" s="687"/>
      <c r="HGS68" s="687"/>
      <c r="HGT68" s="687"/>
      <c r="HGU68" s="687"/>
      <c r="HGV68" s="687"/>
      <c r="HGW68" s="687"/>
      <c r="HGX68" s="687"/>
      <c r="HGY68" s="687"/>
      <c r="HGZ68" s="687"/>
      <c r="HHA68" s="687"/>
      <c r="HHB68" s="687"/>
      <c r="HHC68" s="687"/>
      <c r="HHD68" s="687"/>
      <c r="HHE68" s="687"/>
      <c r="HHF68" s="687"/>
      <c r="HHG68" s="687"/>
      <c r="HHH68" s="687"/>
      <c r="HHI68" s="687"/>
      <c r="HHJ68" s="687"/>
      <c r="HHK68" s="687"/>
      <c r="HHL68" s="687"/>
      <c r="HHM68" s="687"/>
      <c r="HHN68" s="687"/>
      <c r="HHO68" s="687"/>
      <c r="HHP68" s="687"/>
      <c r="HHQ68" s="687"/>
      <c r="HHR68" s="687"/>
      <c r="HHS68" s="687"/>
      <c r="HHT68" s="687"/>
      <c r="HHU68" s="687"/>
      <c r="HHV68" s="687"/>
      <c r="HHW68" s="687"/>
      <c r="HHX68" s="687"/>
      <c r="HHY68" s="687"/>
      <c r="HHZ68" s="687"/>
      <c r="HIA68" s="687"/>
      <c r="HIB68" s="687"/>
      <c r="HIC68" s="687"/>
      <c r="HID68" s="687"/>
      <c r="HIE68" s="687"/>
      <c r="HIF68" s="687"/>
      <c r="HIG68" s="687"/>
      <c r="HIH68" s="687"/>
      <c r="HII68" s="687"/>
      <c r="HIJ68" s="687"/>
      <c r="HIK68" s="687"/>
      <c r="HIL68" s="687"/>
      <c r="HIM68" s="687"/>
      <c r="HIN68" s="687"/>
      <c r="HIO68" s="687"/>
      <c r="HIP68" s="687"/>
      <c r="HIQ68" s="687"/>
      <c r="HIR68" s="687"/>
      <c r="HIS68" s="687"/>
      <c r="HIT68" s="687"/>
      <c r="HIU68" s="687"/>
      <c r="HIV68" s="687"/>
      <c r="HIW68" s="687"/>
      <c r="HIX68" s="687"/>
      <c r="HIY68" s="687"/>
      <c r="HIZ68" s="687"/>
      <c r="HJA68" s="687"/>
      <c r="HJB68" s="687"/>
      <c r="HJC68" s="687"/>
      <c r="HJD68" s="687"/>
      <c r="HJE68" s="687"/>
      <c r="HJF68" s="687"/>
      <c r="HJG68" s="687"/>
      <c r="HJH68" s="687"/>
      <c r="HJI68" s="687"/>
      <c r="HJJ68" s="687"/>
      <c r="HJK68" s="687"/>
      <c r="HJL68" s="687"/>
      <c r="HJM68" s="687"/>
      <c r="HJN68" s="687"/>
      <c r="HJO68" s="687"/>
      <c r="HJP68" s="687"/>
      <c r="HJQ68" s="687"/>
      <c r="HJR68" s="687"/>
      <c r="HJS68" s="687"/>
      <c r="HJT68" s="687"/>
      <c r="HJU68" s="687"/>
      <c r="HJV68" s="687"/>
      <c r="HJW68" s="687"/>
      <c r="HJX68" s="687"/>
      <c r="HJY68" s="687"/>
      <c r="HJZ68" s="687"/>
      <c r="HKA68" s="687"/>
      <c r="HKB68" s="687"/>
      <c r="HKC68" s="687"/>
      <c r="HKD68" s="687"/>
      <c r="HKE68" s="687"/>
      <c r="HKF68" s="687"/>
      <c r="HKG68" s="687"/>
      <c r="HKH68" s="687"/>
      <c r="HKI68" s="687"/>
      <c r="HKJ68" s="687"/>
      <c r="HKK68" s="687"/>
      <c r="HKL68" s="687"/>
      <c r="HKM68" s="687"/>
      <c r="HKN68" s="687"/>
      <c r="HKO68" s="687"/>
      <c r="HKP68" s="687"/>
      <c r="HKQ68" s="687"/>
      <c r="HKR68" s="687"/>
      <c r="HKS68" s="687"/>
      <c r="HKT68" s="687"/>
      <c r="HKU68" s="687"/>
      <c r="HKV68" s="687"/>
      <c r="HKW68" s="687"/>
      <c r="HKX68" s="687"/>
      <c r="HKY68" s="687"/>
      <c r="HKZ68" s="687"/>
      <c r="HLA68" s="687"/>
      <c r="HLB68" s="687"/>
      <c r="HLC68" s="687"/>
      <c r="HLD68" s="687"/>
      <c r="HLE68" s="687"/>
      <c r="HLF68" s="687"/>
      <c r="HLG68" s="687"/>
      <c r="HLH68" s="687"/>
      <c r="HLI68" s="687"/>
      <c r="HLJ68" s="687"/>
      <c r="HLK68" s="687"/>
      <c r="HLL68" s="687"/>
      <c r="HLM68" s="687"/>
      <c r="HLN68" s="687"/>
      <c r="HLO68" s="687"/>
      <c r="HLP68" s="687"/>
      <c r="HLQ68" s="687"/>
      <c r="HLR68" s="687"/>
      <c r="HLS68" s="687"/>
      <c r="HLT68" s="687"/>
      <c r="HLU68" s="687"/>
      <c r="HLV68" s="687"/>
      <c r="HLW68" s="687"/>
      <c r="HLX68" s="687"/>
      <c r="HLY68" s="687"/>
      <c r="HLZ68" s="687"/>
      <c r="HMA68" s="687"/>
      <c r="HMB68" s="687"/>
      <c r="HMC68" s="687"/>
      <c r="HMD68" s="687"/>
      <c r="HME68" s="687"/>
      <c r="HMF68" s="687"/>
      <c r="HMG68" s="687"/>
      <c r="HMH68" s="687"/>
      <c r="HMI68" s="687"/>
      <c r="HMJ68" s="687"/>
      <c r="HMK68" s="687"/>
      <c r="HML68" s="687"/>
      <c r="HMM68" s="687"/>
      <c r="HMN68" s="687"/>
      <c r="HMO68" s="687"/>
      <c r="HMP68" s="687"/>
      <c r="HMQ68" s="687"/>
      <c r="HMR68" s="687"/>
      <c r="HMS68" s="687"/>
      <c r="HMT68" s="687"/>
      <c r="HMU68" s="687"/>
      <c r="HMV68" s="687"/>
      <c r="HMW68" s="687"/>
      <c r="HMX68" s="687"/>
      <c r="HMY68" s="687"/>
      <c r="HMZ68" s="687"/>
      <c r="HNA68" s="687"/>
      <c r="HNB68" s="687"/>
      <c r="HNC68" s="687"/>
      <c r="HND68" s="687"/>
      <c r="HNE68" s="687"/>
      <c r="HNF68" s="687"/>
      <c r="HNG68" s="687"/>
      <c r="HNH68" s="687"/>
      <c r="HNI68" s="687"/>
      <c r="HNJ68" s="687"/>
      <c r="HNK68" s="687"/>
      <c r="HNL68" s="687"/>
      <c r="HNM68" s="687"/>
      <c r="HNN68" s="687"/>
      <c r="HNO68" s="687"/>
      <c r="HNP68" s="687"/>
      <c r="HNQ68" s="687"/>
      <c r="HNR68" s="687"/>
      <c r="HNS68" s="687"/>
      <c r="HNT68" s="687"/>
      <c r="HNU68" s="687"/>
      <c r="HNV68" s="687"/>
      <c r="HNW68" s="687"/>
      <c r="HNX68" s="687"/>
      <c r="HNY68" s="687"/>
      <c r="HNZ68" s="687"/>
      <c r="HOA68" s="687"/>
      <c r="HOB68" s="687"/>
      <c r="HOC68" s="687"/>
      <c r="HOD68" s="687"/>
      <c r="HOE68" s="687"/>
      <c r="HOF68" s="687"/>
      <c r="HOG68" s="687"/>
      <c r="HOH68" s="687"/>
      <c r="HOI68" s="687"/>
      <c r="HOJ68" s="687"/>
      <c r="HOK68" s="687"/>
      <c r="HOL68" s="687"/>
      <c r="HOM68" s="687"/>
      <c r="HON68" s="687"/>
      <c r="HOO68" s="687"/>
      <c r="HOP68" s="687"/>
      <c r="HOQ68" s="687"/>
      <c r="HOR68" s="687"/>
      <c r="HOS68" s="687"/>
      <c r="HOT68" s="687"/>
      <c r="HOU68" s="687"/>
      <c r="HOV68" s="687"/>
      <c r="HOW68" s="687"/>
      <c r="HOX68" s="687"/>
      <c r="HOY68" s="687"/>
      <c r="HOZ68" s="687"/>
      <c r="HPA68" s="687"/>
      <c r="HPB68" s="687"/>
      <c r="HPC68" s="687"/>
      <c r="HPD68" s="687"/>
      <c r="HPE68" s="687"/>
      <c r="HPF68" s="687"/>
      <c r="HPG68" s="687"/>
      <c r="HPH68" s="687"/>
      <c r="HPI68" s="687"/>
      <c r="HPJ68" s="687"/>
      <c r="HPK68" s="687"/>
      <c r="HPL68" s="687"/>
      <c r="HPM68" s="687"/>
      <c r="HPN68" s="687"/>
      <c r="HPO68" s="687"/>
      <c r="HPP68" s="687"/>
      <c r="HPQ68" s="687"/>
      <c r="HPR68" s="687"/>
      <c r="HPS68" s="687"/>
      <c r="HPT68" s="687"/>
      <c r="HPU68" s="687"/>
      <c r="HPV68" s="687"/>
      <c r="HPW68" s="687"/>
      <c r="HPX68" s="687"/>
      <c r="HPY68" s="687"/>
      <c r="HPZ68" s="687"/>
      <c r="HQA68" s="687"/>
      <c r="HQB68" s="687"/>
      <c r="HQC68" s="687"/>
      <c r="HQD68" s="687"/>
      <c r="HQE68" s="687"/>
      <c r="HQF68" s="687"/>
      <c r="HQG68" s="687"/>
      <c r="HQH68" s="687"/>
      <c r="HQI68" s="687"/>
      <c r="HQJ68" s="687"/>
      <c r="HQK68" s="687"/>
      <c r="HQL68" s="687"/>
      <c r="HQM68" s="687"/>
      <c r="HQN68" s="687"/>
      <c r="HQO68" s="687"/>
      <c r="HQP68" s="687"/>
      <c r="HQQ68" s="687"/>
      <c r="HQR68" s="687"/>
      <c r="HQS68" s="687"/>
      <c r="HQT68" s="687"/>
      <c r="HQU68" s="687"/>
      <c r="HQV68" s="687"/>
      <c r="HQW68" s="687"/>
      <c r="HQX68" s="687"/>
      <c r="HQY68" s="687"/>
      <c r="HQZ68" s="687"/>
      <c r="HRA68" s="687"/>
      <c r="HRB68" s="687"/>
      <c r="HRC68" s="687"/>
      <c r="HRD68" s="687"/>
      <c r="HRE68" s="687"/>
      <c r="HRF68" s="687"/>
      <c r="HRG68" s="687"/>
      <c r="HRH68" s="687"/>
      <c r="HRI68" s="687"/>
      <c r="HRJ68" s="687"/>
      <c r="HRK68" s="687"/>
      <c r="HRL68" s="687"/>
      <c r="HRM68" s="687"/>
      <c r="HRN68" s="687"/>
      <c r="HRO68" s="687"/>
      <c r="HRP68" s="687"/>
      <c r="HRQ68" s="687"/>
      <c r="HRR68" s="687"/>
      <c r="HRS68" s="687"/>
      <c r="HRT68" s="687"/>
      <c r="HRU68" s="687"/>
      <c r="HRV68" s="687"/>
      <c r="HRW68" s="687"/>
      <c r="HRX68" s="687"/>
      <c r="HRY68" s="687"/>
      <c r="HRZ68" s="687"/>
      <c r="HSA68" s="687"/>
      <c r="HSB68" s="687"/>
      <c r="HSC68" s="687"/>
      <c r="HSD68" s="687"/>
      <c r="HSE68" s="687"/>
      <c r="HSF68" s="687"/>
      <c r="HSG68" s="687"/>
      <c r="HSH68" s="687"/>
      <c r="HSI68" s="687"/>
      <c r="HSJ68" s="687"/>
      <c r="HSK68" s="687"/>
      <c r="HSL68" s="687"/>
      <c r="HSM68" s="687"/>
      <c r="HSN68" s="687"/>
      <c r="HSO68" s="687"/>
      <c r="HSP68" s="687"/>
      <c r="HSQ68" s="687"/>
      <c r="HSR68" s="687"/>
      <c r="HSS68" s="687"/>
      <c r="HST68" s="687"/>
      <c r="HSU68" s="687"/>
      <c r="HSV68" s="687"/>
      <c r="HSW68" s="687"/>
      <c r="HSX68" s="687"/>
      <c r="HSY68" s="687"/>
      <c r="HSZ68" s="687"/>
      <c r="HTA68" s="687"/>
      <c r="HTB68" s="687"/>
      <c r="HTC68" s="687"/>
      <c r="HTD68" s="687"/>
      <c r="HTE68" s="687"/>
      <c r="HTF68" s="687"/>
      <c r="HTG68" s="687"/>
      <c r="HTH68" s="687"/>
      <c r="HTI68" s="687"/>
      <c r="HTJ68" s="687"/>
      <c r="HTK68" s="687"/>
      <c r="HTL68" s="687"/>
      <c r="HTM68" s="687"/>
      <c r="HTN68" s="687"/>
      <c r="HTO68" s="687"/>
      <c r="HTP68" s="687"/>
      <c r="HTQ68" s="687"/>
      <c r="HTR68" s="687"/>
      <c r="HTS68" s="687"/>
      <c r="HTT68" s="687"/>
      <c r="HTU68" s="687"/>
      <c r="HTV68" s="687"/>
      <c r="HTW68" s="687"/>
      <c r="HTX68" s="687"/>
      <c r="HTY68" s="687"/>
      <c r="HTZ68" s="687"/>
      <c r="HUA68" s="687"/>
      <c r="HUB68" s="687"/>
      <c r="HUC68" s="687"/>
      <c r="HUD68" s="687"/>
      <c r="HUE68" s="687"/>
      <c r="HUF68" s="687"/>
      <c r="HUG68" s="687"/>
      <c r="HUH68" s="687"/>
      <c r="HUI68" s="687"/>
      <c r="HUJ68" s="687"/>
      <c r="HUK68" s="687"/>
      <c r="HUL68" s="687"/>
      <c r="HUM68" s="687"/>
      <c r="HUN68" s="687"/>
      <c r="HUO68" s="687"/>
      <c r="HUP68" s="687"/>
      <c r="HUQ68" s="687"/>
      <c r="HUR68" s="687"/>
      <c r="HUS68" s="687"/>
      <c r="HUT68" s="687"/>
      <c r="HUU68" s="687"/>
      <c r="HUV68" s="687"/>
      <c r="HUW68" s="687"/>
      <c r="HUX68" s="687"/>
      <c r="HUY68" s="687"/>
      <c r="HUZ68" s="687"/>
      <c r="HVA68" s="687"/>
      <c r="HVB68" s="687"/>
      <c r="HVC68" s="687"/>
      <c r="HVD68" s="687"/>
      <c r="HVE68" s="687"/>
      <c r="HVF68" s="687"/>
      <c r="HVG68" s="687"/>
      <c r="HVH68" s="687"/>
      <c r="HVI68" s="687"/>
      <c r="HVJ68" s="687"/>
      <c r="HVK68" s="687"/>
      <c r="HVL68" s="687"/>
      <c r="HVM68" s="687"/>
      <c r="HVN68" s="687"/>
      <c r="HVO68" s="687"/>
      <c r="HVP68" s="687"/>
      <c r="HVQ68" s="687"/>
      <c r="HVR68" s="687"/>
      <c r="HVS68" s="687"/>
      <c r="HVT68" s="687"/>
      <c r="HVU68" s="687"/>
      <c r="HVV68" s="687"/>
      <c r="HVW68" s="687"/>
      <c r="HVX68" s="687"/>
      <c r="HVY68" s="687"/>
      <c r="HVZ68" s="687"/>
      <c r="HWA68" s="687"/>
      <c r="HWB68" s="687"/>
      <c r="HWC68" s="687"/>
      <c r="HWD68" s="687"/>
      <c r="HWE68" s="687"/>
      <c r="HWF68" s="687"/>
      <c r="HWG68" s="687"/>
      <c r="HWH68" s="687"/>
      <c r="HWI68" s="687"/>
      <c r="HWJ68" s="687"/>
      <c r="HWK68" s="687"/>
      <c r="HWL68" s="687"/>
      <c r="HWM68" s="687"/>
      <c r="HWN68" s="687"/>
      <c r="HWO68" s="687"/>
      <c r="HWP68" s="687"/>
      <c r="HWQ68" s="687"/>
      <c r="HWR68" s="687"/>
      <c r="HWS68" s="687"/>
      <c r="HWT68" s="687"/>
      <c r="HWU68" s="687"/>
      <c r="HWV68" s="687"/>
      <c r="HWW68" s="687"/>
      <c r="HWX68" s="687"/>
      <c r="HWY68" s="687"/>
      <c r="HWZ68" s="687"/>
      <c r="HXA68" s="687"/>
      <c r="HXB68" s="687"/>
      <c r="HXC68" s="687"/>
      <c r="HXD68" s="687"/>
      <c r="HXE68" s="687"/>
      <c r="HXF68" s="687"/>
      <c r="HXG68" s="687"/>
      <c r="HXH68" s="687"/>
      <c r="HXI68" s="687"/>
      <c r="HXJ68" s="687"/>
      <c r="HXK68" s="687"/>
      <c r="HXL68" s="687"/>
      <c r="HXM68" s="687"/>
      <c r="HXN68" s="687"/>
      <c r="HXO68" s="687"/>
      <c r="HXP68" s="687"/>
      <c r="HXQ68" s="687"/>
      <c r="HXR68" s="687"/>
      <c r="HXS68" s="687"/>
      <c r="HXT68" s="687"/>
      <c r="HXU68" s="687"/>
      <c r="HXV68" s="687"/>
      <c r="HXW68" s="687"/>
      <c r="HXX68" s="687"/>
      <c r="HXY68" s="687"/>
      <c r="HXZ68" s="687"/>
      <c r="HYA68" s="687"/>
      <c r="HYB68" s="687"/>
      <c r="HYC68" s="687"/>
      <c r="HYD68" s="687"/>
      <c r="HYE68" s="687"/>
      <c r="HYF68" s="687"/>
      <c r="HYG68" s="687"/>
      <c r="HYH68" s="687"/>
      <c r="HYI68" s="687"/>
      <c r="HYJ68" s="687"/>
      <c r="HYK68" s="687"/>
      <c r="HYL68" s="687"/>
      <c r="HYM68" s="687"/>
      <c r="HYN68" s="687"/>
      <c r="HYO68" s="687"/>
      <c r="HYP68" s="687"/>
      <c r="HYQ68" s="687"/>
      <c r="HYR68" s="687"/>
      <c r="HYS68" s="687"/>
      <c r="HYT68" s="687"/>
      <c r="HYU68" s="687"/>
      <c r="HYV68" s="687"/>
      <c r="HYW68" s="687"/>
      <c r="HYX68" s="687"/>
      <c r="HYY68" s="687"/>
      <c r="HYZ68" s="687"/>
      <c r="HZA68" s="687"/>
      <c r="HZB68" s="687"/>
      <c r="HZC68" s="687"/>
      <c r="HZD68" s="687"/>
      <c r="HZE68" s="687"/>
      <c r="HZF68" s="687"/>
      <c r="HZG68" s="687"/>
      <c r="HZH68" s="687"/>
      <c r="HZI68" s="687"/>
      <c r="HZJ68" s="687"/>
      <c r="HZK68" s="687"/>
      <c r="HZL68" s="687"/>
      <c r="HZM68" s="687"/>
      <c r="HZN68" s="687"/>
      <c r="HZO68" s="687"/>
      <c r="HZP68" s="687"/>
      <c r="HZQ68" s="687"/>
      <c r="HZR68" s="687"/>
      <c r="HZS68" s="687"/>
      <c r="HZT68" s="687"/>
      <c r="HZU68" s="687"/>
      <c r="HZV68" s="687"/>
      <c r="HZW68" s="687"/>
      <c r="HZX68" s="687"/>
      <c r="HZY68" s="687"/>
      <c r="HZZ68" s="687"/>
      <c r="IAA68" s="687"/>
      <c r="IAB68" s="687"/>
      <c r="IAC68" s="687"/>
      <c r="IAD68" s="687"/>
      <c r="IAE68" s="687"/>
      <c r="IAF68" s="687"/>
      <c r="IAG68" s="687"/>
      <c r="IAH68" s="687"/>
      <c r="IAI68" s="687"/>
      <c r="IAJ68" s="687"/>
      <c r="IAK68" s="687"/>
      <c r="IAL68" s="687"/>
      <c r="IAM68" s="687"/>
      <c r="IAN68" s="687"/>
      <c r="IAO68" s="687"/>
      <c r="IAP68" s="687"/>
      <c r="IAQ68" s="687"/>
      <c r="IAR68" s="687"/>
      <c r="IAS68" s="687"/>
      <c r="IAT68" s="687"/>
      <c r="IAU68" s="687"/>
      <c r="IAV68" s="687"/>
      <c r="IAW68" s="687"/>
      <c r="IAX68" s="687"/>
      <c r="IAY68" s="687"/>
      <c r="IAZ68" s="687"/>
      <c r="IBA68" s="687"/>
      <c r="IBB68" s="687"/>
      <c r="IBC68" s="687"/>
      <c r="IBD68" s="687"/>
      <c r="IBE68" s="687"/>
      <c r="IBF68" s="687"/>
      <c r="IBG68" s="687"/>
      <c r="IBH68" s="687"/>
      <c r="IBI68" s="687"/>
      <c r="IBJ68" s="687"/>
      <c r="IBK68" s="687"/>
      <c r="IBL68" s="687"/>
      <c r="IBM68" s="687"/>
      <c r="IBN68" s="687"/>
      <c r="IBO68" s="687"/>
      <c r="IBP68" s="687"/>
      <c r="IBQ68" s="687"/>
      <c r="IBR68" s="687"/>
      <c r="IBS68" s="687"/>
      <c r="IBT68" s="687"/>
      <c r="IBU68" s="687"/>
      <c r="IBV68" s="687"/>
      <c r="IBW68" s="687"/>
      <c r="IBX68" s="687"/>
      <c r="IBY68" s="687"/>
      <c r="IBZ68" s="687"/>
      <c r="ICA68" s="687"/>
      <c r="ICB68" s="687"/>
      <c r="ICC68" s="687"/>
      <c r="ICD68" s="687"/>
      <c r="ICE68" s="687"/>
      <c r="ICF68" s="687"/>
      <c r="ICG68" s="687"/>
      <c r="ICH68" s="687"/>
      <c r="ICI68" s="687"/>
      <c r="ICJ68" s="687"/>
      <c r="ICK68" s="687"/>
      <c r="ICL68" s="687"/>
      <c r="ICM68" s="687"/>
      <c r="ICN68" s="687"/>
      <c r="ICO68" s="687"/>
      <c r="ICP68" s="687"/>
      <c r="ICQ68" s="687"/>
      <c r="ICR68" s="687"/>
      <c r="ICS68" s="687"/>
      <c r="ICT68" s="687"/>
      <c r="ICU68" s="687"/>
      <c r="ICV68" s="687"/>
      <c r="ICW68" s="687"/>
      <c r="ICX68" s="687"/>
      <c r="ICY68" s="687"/>
      <c r="ICZ68" s="687"/>
      <c r="IDA68" s="687"/>
      <c r="IDB68" s="687"/>
      <c r="IDC68" s="687"/>
      <c r="IDD68" s="687"/>
      <c r="IDE68" s="687"/>
      <c r="IDF68" s="687"/>
      <c r="IDG68" s="687"/>
      <c r="IDH68" s="687"/>
      <c r="IDI68" s="687"/>
      <c r="IDJ68" s="687"/>
      <c r="IDK68" s="687"/>
      <c r="IDL68" s="687"/>
      <c r="IDM68" s="687"/>
      <c r="IDN68" s="687"/>
      <c r="IDO68" s="687"/>
      <c r="IDP68" s="687"/>
      <c r="IDQ68" s="687"/>
      <c r="IDR68" s="687"/>
      <c r="IDS68" s="687"/>
      <c r="IDT68" s="687"/>
      <c r="IDU68" s="687"/>
      <c r="IDV68" s="687"/>
      <c r="IDW68" s="687"/>
      <c r="IDX68" s="687"/>
      <c r="IDY68" s="687"/>
      <c r="IDZ68" s="687"/>
      <c r="IEA68" s="687"/>
      <c r="IEB68" s="687"/>
      <c r="IEC68" s="687"/>
      <c r="IED68" s="687"/>
      <c r="IEE68" s="687"/>
      <c r="IEF68" s="687"/>
      <c r="IEG68" s="687"/>
      <c r="IEH68" s="687"/>
      <c r="IEI68" s="687"/>
      <c r="IEJ68" s="687"/>
      <c r="IEK68" s="687"/>
      <c r="IEL68" s="687"/>
      <c r="IEM68" s="687"/>
      <c r="IEN68" s="687"/>
      <c r="IEO68" s="687"/>
      <c r="IEP68" s="687"/>
      <c r="IEQ68" s="687"/>
      <c r="IER68" s="687"/>
      <c r="IES68" s="687"/>
      <c r="IET68" s="687"/>
      <c r="IEU68" s="687"/>
      <c r="IEV68" s="687"/>
      <c r="IEW68" s="687"/>
      <c r="IEX68" s="687"/>
      <c r="IEY68" s="687"/>
      <c r="IEZ68" s="687"/>
      <c r="IFA68" s="687"/>
      <c r="IFB68" s="687"/>
      <c r="IFC68" s="687"/>
      <c r="IFD68" s="687"/>
      <c r="IFE68" s="687"/>
      <c r="IFF68" s="687"/>
      <c r="IFG68" s="687"/>
      <c r="IFH68" s="687"/>
      <c r="IFI68" s="687"/>
      <c r="IFJ68" s="687"/>
      <c r="IFK68" s="687"/>
      <c r="IFL68" s="687"/>
      <c r="IFM68" s="687"/>
      <c r="IFN68" s="687"/>
      <c r="IFO68" s="687"/>
      <c r="IFP68" s="687"/>
      <c r="IFQ68" s="687"/>
      <c r="IFR68" s="687"/>
      <c r="IFS68" s="687"/>
      <c r="IFT68" s="687"/>
      <c r="IFU68" s="687"/>
      <c r="IFV68" s="687"/>
      <c r="IFW68" s="687"/>
      <c r="IFX68" s="687"/>
      <c r="IFY68" s="687"/>
      <c r="IFZ68" s="687"/>
      <c r="IGA68" s="687"/>
      <c r="IGB68" s="687"/>
      <c r="IGC68" s="687"/>
      <c r="IGD68" s="687"/>
      <c r="IGE68" s="687"/>
      <c r="IGF68" s="687"/>
      <c r="IGG68" s="687"/>
      <c r="IGH68" s="687"/>
      <c r="IGI68" s="687"/>
      <c r="IGJ68" s="687"/>
      <c r="IGK68" s="687"/>
      <c r="IGL68" s="687"/>
      <c r="IGM68" s="687"/>
      <c r="IGN68" s="687"/>
      <c r="IGO68" s="687"/>
      <c r="IGP68" s="687"/>
      <c r="IGQ68" s="687"/>
      <c r="IGR68" s="687"/>
      <c r="IGS68" s="687"/>
      <c r="IGT68" s="687"/>
      <c r="IGU68" s="687"/>
      <c r="IGV68" s="687"/>
      <c r="IGW68" s="687"/>
      <c r="IGX68" s="687"/>
      <c r="IGY68" s="687"/>
      <c r="IGZ68" s="687"/>
      <c r="IHA68" s="687"/>
      <c r="IHB68" s="687"/>
      <c r="IHC68" s="687"/>
      <c r="IHD68" s="687"/>
      <c r="IHE68" s="687"/>
      <c r="IHF68" s="687"/>
      <c r="IHG68" s="687"/>
      <c r="IHH68" s="687"/>
      <c r="IHI68" s="687"/>
      <c r="IHJ68" s="687"/>
      <c r="IHK68" s="687"/>
      <c r="IHL68" s="687"/>
      <c r="IHM68" s="687"/>
      <c r="IHN68" s="687"/>
      <c r="IHO68" s="687"/>
      <c r="IHP68" s="687"/>
      <c r="IHQ68" s="687"/>
      <c r="IHR68" s="687"/>
      <c r="IHS68" s="687"/>
      <c r="IHT68" s="687"/>
      <c r="IHU68" s="687"/>
      <c r="IHV68" s="687"/>
      <c r="IHW68" s="687"/>
      <c r="IHX68" s="687"/>
      <c r="IHY68" s="687"/>
      <c r="IHZ68" s="687"/>
      <c r="IIA68" s="687"/>
      <c r="IIB68" s="687"/>
      <c r="IIC68" s="687"/>
      <c r="IID68" s="687"/>
      <c r="IIE68" s="687"/>
      <c r="IIF68" s="687"/>
      <c r="IIG68" s="687"/>
      <c r="IIH68" s="687"/>
      <c r="III68" s="687"/>
      <c r="IIJ68" s="687"/>
      <c r="IIK68" s="687"/>
      <c r="IIL68" s="687"/>
      <c r="IIM68" s="687"/>
      <c r="IIN68" s="687"/>
      <c r="IIO68" s="687"/>
      <c r="IIP68" s="687"/>
      <c r="IIQ68" s="687"/>
      <c r="IIR68" s="687"/>
      <c r="IIS68" s="687"/>
      <c r="IIT68" s="687"/>
      <c r="IIU68" s="687"/>
      <c r="IIV68" s="687"/>
      <c r="IIW68" s="687"/>
      <c r="IIX68" s="687"/>
      <c r="IIY68" s="687"/>
      <c r="IIZ68" s="687"/>
      <c r="IJA68" s="687"/>
      <c r="IJB68" s="687"/>
      <c r="IJC68" s="687"/>
      <c r="IJD68" s="687"/>
      <c r="IJE68" s="687"/>
      <c r="IJF68" s="687"/>
      <c r="IJG68" s="687"/>
      <c r="IJH68" s="687"/>
      <c r="IJI68" s="687"/>
      <c r="IJJ68" s="687"/>
      <c r="IJK68" s="687"/>
      <c r="IJL68" s="687"/>
      <c r="IJM68" s="687"/>
      <c r="IJN68" s="687"/>
      <c r="IJO68" s="687"/>
      <c r="IJP68" s="687"/>
      <c r="IJQ68" s="687"/>
      <c r="IJR68" s="687"/>
      <c r="IJS68" s="687"/>
      <c r="IJT68" s="687"/>
      <c r="IJU68" s="687"/>
      <c r="IJV68" s="687"/>
      <c r="IJW68" s="687"/>
      <c r="IJX68" s="687"/>
      <c r="IJY68" s="687"/>
      <c r="IJZ68" s="687"/>
      <c r="IKA68" s="687"/>
      <c r="IKB68" s="687"/>
      <c r="IKC68" s="687"/>
      <c r="IKD68" s="687"/>
      <c r="IKE68" s="687"/>
      <c r="IKF68" s="687"/>
      <c r="IKG68" s="687"/>
      <c r="IKH68" s="687"/>
      <c r="IKI68" s="687"/>
      <c r="IKJ68" s="687"/>
      <c r="IKK68" s="687"/>
      <c r="IKL68" s="687"/>
      <c r="IKM68" s="687"/>
      <c r="IKN68" s="687"/>
      <c r="IKO68" s="687"/>
      <c r="IKP68" s="687"/>
      <c r="IKQ68" s="687"/>
      <c r="IKR68" s="687"/>
      <c r="IKS68" s="687"/>
      <c r="IKT68" s="687"/>
      <c r="IKU68" s="687"/>
      <c r="IKV68" s="687"/>
      <c r="IKW68" s="687"/>
      <c r="IKX68" s="687"/>
      <c r="IKY68" s="687"/>
      <c r="IKZ68" s="687"/>
      <c r="ILA68" s="687"/>
      <c r="ILB68" s="687"/>
      <c r="ILC68" s="687"/>
      <c r="ILD68" s="687"/>
      <c r="ILE68" s="687"/>
      <c r="ILF68" s="687"/>
      <c r="ILG68" s="687"/>
      <c r="ILH68" s="687"/>
      <c r="ILI68" s="687"/>
      <c r="ILJ68" s="687"/>
      <c r="ILK68" s="687"/>
      <c r="ILL68" s="687"/>
      <c r="ILM68" s="687"/>
      <c r="ILN68" s="687"/>
      <c r="ILO68" s="687"/>
      <c r="ILP68" s="687"/>
      <c r="ILQ68" s="687"/>
      <c r="ILR68" s="687"/>
      <c r="ILS68" s="687"/>
      <c r="ILT68" s="687"/>
      <c r="ILU68" s="687"/>
      <c r="ILV68" s="687"/>
      <c r="ILW68" s="687"/>
      <c r="ILX68" s="687"/>
      <c r="ILY68" s="687"/>
      <c r="ILZ68" s="687"/>
      <c r="IMA68" s="687"/>
      <c r="IMB68" s="687"/>
      <c r="IMC68" s="687"/>
      <c r="IMD68" s="687"/>
      <c r="IME68" s="687"/>
      <c r="IMF68" s="687"/>
      <c r="IMG68" s="687"/>
      <c r="IMH68" s="687"/>
      <c r="IMI68" s="687"/>
      <c r="IMJ68" s="687"/>
      <c r="IMK68" s="687"/>
      <c r="IML68" s="687"/>
      <c r="IMM68" s="687"/>
      <c r="IMN68" s="687"/>
      <c r="IMO68" s="687"/>
      <c r="IMP68" s="687"/>
      <c r="IMQ68" s="687"/>
      <c r="IMR68" s="687"/>
      <c r="IMS68" s="687"/>
      <c r="IMT68" s="687"/>
      <c r="IMU68" s="687"/>
      <c r="IMV68" s="687"/>
      <c r="IMW68" s="687"/>
      <c r="IMX68" s="687"/>
      <c r="IMY68" s="687"/>
      <c r="IMZ68" s="687"/>
      <c r="INA68" s="687"/>
      <c r="INB68" s="687"/>
      <c r="INC68" s="687"/>
      <c r="IND68" s="687"/>
      <c r="INE68" s="687"/>
      <c r="INF68" s="687"/>
      <c r="ING68" s="687"/>
      <c r="INH68" s="687"/>
      <c r="INI68" s="687"/>
      <c r="INJ68" s="687"/>
      <c r="INK68" s="687"/>
      <c r="INL68" s="687"/>
      <c r="INM68" s="687"/>
      <c r="INN68" s="687"/>
      <c r="INO68" s="687"/>
      <c r="INP68" s="687"/>
      <c r="INQ68" s="687"/>
      <c r="INR68" s="687"/>
      <c r="INS68" s="687"/>
      <c r="INT68" s="687"/>
      <c r="INU68" s="687"/>
      <c r="INV68" s="687"/>
      <c r="INW68" s="687"/>
      <c r="INX68" s="687"/>
      <c r="INY68" s="687"/>
      <c r="INZ68" s="687"/>
      <c r="IOA68" s="687"/>
      <c r="IOB68" s="687"/>
      <c r="IOC68" s="687"/>
      <c r="IOD68" s="687"/>
      <c r="IOE68" s="687"/>
      <c r="IOF68" s="687"/>
      <c r="IOG68" s="687"/>
      <c r="IOH68" s="687"/>
      <c r="IOI68" s="687"/>
      <c r="IOJ68" s="687"/>
      <c r="IOK68" s="687"/>
      <c r="IOL68" s="687"/>
      <c r="IOM68" s="687"/>
      <c r="ION68" s="687"/>
      <c r="IOO68" s="687"/>
      <c r="IOP68" s="687"/>
      <c r="IOQ68" s="687"/>
      <c r="IOR68" s="687"/>
      <c r="IOS68" s="687"/>
      <c r="IOT68" s="687"/>
      <c r="IOU68" s="687"/>
      <c r="IOV68" s="687"/>
      <c r="IOW68" s="687"/>
      <c r="IOX68" s="687"/>
      <c r="IOY68" s="687"/>
      <c r="IOZ68" s="687"/>
      <c r="IPA68" s="687"/>
      <c r="IPB68" s="687"/>
      <c r="IPC68" s="687"/>
      <c r="IPD68" s="687"/>
      <c r="IPE68" s="687"/>
      <c r="IPF68" s="687"/>
      <c r="IPG68" s="687"/>
      <c r="IPH68" s="687"/>
      <c r="IPI68" s="687"/>
      <c r="IPJ68" s="687"/>
      <c r="IPK68" s="687"/>
      <c r="IPL68" s="687"/>
      <c r="IPM68" s="687"/>
      <c r="IPN68" s="687"/>
      <c r="IPO68" s="687"/>
      <c r="IPP68" s="687"/>
      <c r="IPQ68" s="687"/>
      <c r="IPR68" s="687"/>
      <c r="IPS68" s="687"/>
      <c r="IPT68" s="687"/>
      <c r="IPU68" s="687"/>
      <c r="IPV68" s="687"/>
      <c r="IPW68" s="687"/>
      <c r="IPX68" s="687"/>
      <c r="IPY68" s="687"/>
      <c r="IPZ68" s="687"/>
      <c r="IQA68" s="687"/>
      <c r="IQB68" s="687"/>
      <c r="IQC68" s="687"/>
      <c r="IQD68" s="687"/>
      <c r="IQE68" s="687"/>
      <c r="IQF68" s="687"/>
      <c r="IQG68" s="687"/>
      <c r="IQH68" s="687"/>
      <c r="IQI68" s="687"/>
      <c r="IQJ68" s="687"/>
      <c r="IQK68" s="687"/>
      <c r="IQL68" s="687"/>
      <c r="IQM68" s="687"/>
      <c r="IQN68" s="687"/>
      <c r="IQO68" s="687"/>
      <c r="IQP68" s="687"/>
      <c r="IQQ68" s="687"/>
      <c r="IQR68" s="687"/>
      <c r="IQS68" s="687"/>
      <c r="IQT68" s="687"/>
      <c r="IQU68" s="687"/>
      <c r="IQV68" s="687"/>
      <c r="IQW68" s="687"/>
      <c r="IQX68" s="687"/>
      <c r="IQY68" s="687"/>
      <c r="IQZ68" s="687"/>
      <c r="IRA68" s="687"/>
      <c r="IRB68" s="687"/>
      <c r="IRC68" s="687"/>
      <c r="IRD68" s="687"/>
      <c r="IRE68" s="687"/>
      <c r="IRF68" s="687"/>
      <c r="IRG68" s="687"/>
      <c r="IRH68" s="687"/>
      <c r="IRI68" s="687"/>
      <c r="IRJ68" s="687"/>
      <c r="IRK68" s="687"/>
      <c r="IRL68" s="687"/>
      <c r="IRM68" s="687"/>
      <c r="IRN68" s="687"/>
      <c r="IRO68" s="687"/>
      <c r="IRP68" s="687"/>
      <c r="IRQ68" s="687"/>
      <c r="IRR68" s="687"/>
      <c r="IRS68" s="687"/>
      <c r="IRT68" s="687"/>
      <c r="IRU68" s="687"/>
      <c r="IRV68" s="687"/>
      <c r="IRW68" s="687"/>
      <c r="IRX68" s="687"/>
      <c r="IRY68" s="687"/>
      <c r="IRZ68" s="687"/>
      <c r="ISA68" s="687"/>
      <c r="ISB68" s="687"/>
      <c r="ISC68" s="687"/>
      <c r="ISD68" s="687"/>
      <c r="ISE68" s="687"/>
      <c r="ISF68" s="687"/>
      <c r="ISG68" s="687"/>
      <c r="ISH68" s="687"/>
      <c r="ISI68" s="687"/>
      <c r="ISJ68" s="687"/>
      <c r="ISK68" s="687"/>
      <c r="ISL68" s="687"/>
      <c r="ISM68" s="687"/>
      <c r="ISN68" s="687"/>
      <c r="ISO68" s="687"/>
      <c r="ISP68" s="687"/>
      <c r="ISQ68" s="687"/>
      <c r="ISR68" s="687"/>
      <c r="ISS68" s="687"/>
      <c r="IST68" s="687"/>
      <c r="ISU68" s="687"/>
      <c r="ISV68" s="687"/>
      <c r="ISW68" s="687"/>
      <c r="ISX68" s="687"/>
      <c r="ISY68" s="687"/>
      <c r="ISZ68" s="687"/>
      <c r="ITA68" s="687"/>
      <c r="ITB68" s="687"/>
      <c r="ITC68" s="687"/>
      <c r="ITD68" s="687"/>
      <c r="ITE68" s="687"/>
      <c r="ITF68" s="687"/>
      <c r="ITG68" s="687"/>
      <c r="ITH68" s="687"/>
      <c r="ITI68" s="687"/>
      <c r="ITJ68" s="687"/>
      <c r="ITK68" s="687"/>
      <c r="ITL68" s="687"/>
      <c r="ITM68" s="687"/>
      <c r="ITN68" s="687"/>
      <c r="ITO68" s="687"/>
      <c r="ITP68" s="687"/>
      <c r="ITQ68" s="687"/>
      <c r="ITR68" s="687"/>
      <c r="ITS68" s="687"/>
      <c r="ITT68" s="687"/>
      <c r="ITU68" s="687"/>
      <c r="ITV68" s="687"/>
      <c r="ITW68" s="687"/>
      <c r="ITX68" s="687"/>
      <c r="ITY68" s="687"/>
      <c r="ITZ68" s="687"/>
      <c r="IUA68" s="687"/>
      <c r="IUB68" s="687"/>
      <c r="IUC68" s="687"/>
      <c r="IUD68" s="687"/>
      <c r="IUE68" s="687"/>
      <c r="IUF68" s="687"/>
      <c r="IUG68" s="687"/>
      <c r="IUH68" s="687"/>
      <c r="IUI68" s="687"/>
      <c r="IUJ68" s="687"/>
      <c r="IUK68" s="687"/>
      <c r="IUL68" s="687"/>
      <c r="IUM68" s="687"/>
      <c r="IUN68" s="687"/>
      <c r="IUO68" s="687"/>
      <c r="IUP68" s="687"/>
      <c r="IUQ68" s="687"/>
      <c r="IUR68" s="687"/>
      <c r="IUS68" s="687"/>
      <c r="IUT68" s="687"/>
      <c r="IUU68" s="687"/>
      <c r="IUV68" s="687"/>
      <c r="IUW68" s="687"/>
      <c r="IUX68" s="687"/>
      <c r="IUY68" s="687"/>
      <c r="IUZ68" s="687"/>
      <c r="IVA68" s="687"/>
      <c r="IVB68" s="687"/>
      <c r="IVC68" s="687"/>
      <c r="IVD68" s="687"/>
      <c r="IVE68" s="687"/>
      <c r="IVF68" s="687"/>
      <c r="IVG68" s="687"/>
      <c r="IVH68" s="687"/>
      <c r="IVI68" s="687"/>
      <c r="IVJ68" s="687"/>
      <c r="IVK68" s="687"/>
      <c r="IVL68" s="687"/>
      <c r="IVM68" s="687"/>
      <c r="IVN68" s="687"/>
      <c r="IVO68" s="687"/>
      <c r="IVP68" s="687"/>
      <c r="IVQ68" s="687"/>
      <c r="IVR68" s="687"/>
      <c r="IVS68" s="687"/>
      <c r="IVT68" s="687"/>
      <c r="IVU68" s="687"/>
      <c r="IVV68" s="687"/>
      <c r="IVW68" s="687"/>
      <c r="IVX68" s="687"/>
      <c r="IVY68" s="687"/>
      <c r="IVZ68" s="687"/>
      <c r="IWA68" s="687"/>
      <c r="IWB68" s="687"/>
      <c r="IWC68" s="687"/>
      <c r="IWD68" s="687"/>
      <c r="IWE68" s="687"/>
      <c r="IWF68" s="687"/>
      <c r="IWG68" s="687"/>
      <c r="IWH68" s="687"/>
      <c r="IWI68" s="687"/>
      <c r="IWJ68" s="687"/>
      <c r="IWK68" s="687"/>
      <c r="IWL68" s="687"/>
      <c r="IWM68" s="687"/>
      <c r="IWN68" s="687"/>
      <c r="IWO68" s="687"/>
      <c r="IWP68" s="687"/>
      <c r="IWQ68" s="687"/>
      <c r="IWR68" s="687"/>
      <c r="IWS68" s="687"/>
      <c r="IWT68" s="687"/>
      <c r="IWU68" s="687"/>
      <c r="IWV68" s="687"/>
      <c r="IWW68" s="687"/>
      <c r="IWX68" s="687"/>
      <c r="IWY68" s="687"/>
      <c r="IWZ68" s="687"/>
      <c r="IXA68" s="687"/>
      <c r="IXB68" s="687"/>
      <c r="IXC68" s="687"/>
      <c r="IXD68" s="687"/>
      <c r="IXE68" s="687"/>
      <c r="IXF68" s="687"/>
      <c r="IXG68" s="687"/>
      <c r="IXH68" s="687"/>
      <c r="IXI68" s="687"/>
      <c r="IXJ68" s="687"/>
      <c r="IXK68" s="687"/>
      <c r="IXL68" s="687"/>
      <c r="IXM68" s="687"/>
      <c r="IXN68" s="687"/>
      <c r="IXO68" s="687"/>
      <c r="IXP68" s="687"/>
      <c r="IXQ68" s="687"/>
      <c r="IXR68" s="687"/>
      <c r="IXS68" s="687"/>
      <c r="IXT68" s="687"/>
      <c r="IXU68" s="687"/>
      <c r="IXV68" s="687"/>
      <c r="IXW68" s="687"/>
      <c r="IXX68" s="687"/>
      <c r="IXY68" s="687"/>
      <c r="IXZ68" s="687"/>
      <c r="IYA68" s="687"/>
      <c r="IYB68" s="687"/>
      <c r="IYC68" s="687"/>
      <c r="IYD68" s="687"/>
      <c r="IYE68" s="687"/>
      <c r="IYF68" s="687"/>
      <c r="IYG68" s="687"/>
      <c r="IYH68" s="687"/>
      <c r="IYI68" s="687"/>
      <c r="IYJ68" s="687"/>
      <c r="IYK68" s="687"/>
      <c r="IYL68" s="687"/>
      <c r="IYM68" s="687"/>
      <c r="IYN68" s="687"/>
      <c r="IYO68" s="687"/>
      <c r="IYP68" s="687"/>
      <c r="IYQ68" s="687"/>
      <c r="IYR68" s="687"/>
      <c r="IYS68" s="687"/>
      <c r="IYT68" s="687"/>
      <c r="IYU68" s="687"/>
      <c r="IYV68" s="687"/>
      <c r="IYW68" s="687"/>
      <c r="IYX68" s="687"/>
      <c r="IYY68" s="687"/>
      <c r="IYZ68" s="687"/>
      <c r="IZA68" s="687"/>
      <c r="IZB68" s="687"/>
      <c r="IZC68" s="687"/>
      <c r="IZD68" s="687"/>
      <c r="IZE68" s="687"/>
      <c r="IZF68" s="687"/>
      <c r="IZG68" s="687"/>
      <c r="IZH68" s="687"/>
      <c r="IZI68" s="687"/>
      <c r="IZJ68" s="687"/>
      <c r="IZK68" s="687"/>
      <c r="IZL68" s="687"/>
      <c r="IZM68" s="687"/>
      <c r="IZN68" s="687"/>
      <c r="IZO68" s="687"/>
      <c r="IZP68" s="687"/>
      <c r="IZQ68" s="687"/>
      <c r="IZR68" s="687"/>
      <c r="IZS68" s="687"/>
      <c r="IZT68" s="687"/>
      <c r="IZU68" s="687"/>
      <c r="IZV68" s="687"/>
      <c r="IZW68" s="687"/>
      <c r="IZX68" s="687"/>
      <c r="IZY68" s="687"/>
      <c r="IZZ68" s="687"/>
      <c r="JAA68" s="687"/>
      <c r="JAB68" s="687"/>
      <c r="JAC68" s="687"/>
      <c r="JAD68" s="687"/>
      <c r="JAE68" s="687"/>
      <c r="JAF68" s="687"/>
      <c r="JAG68" s="687"/>
      <c r="JAH68" s="687"/>
      <c r="JAI68" s="687"/>
      <c r="JAJ68" s="687"/>
      <c r="JAK68" s="687"/>
      <c r="JAL68" s="687"/>
      <c r="JAM68" s="687"/>
      <c r="JAN68" s="687"/>
      <c r="JAO68" s="687"/>
      <c r="JAP68" s="687"/>
      <c r="JAQ68" s="687"/>
      <c r="JAR68" s="687"/>
      <c r="JAS68" s="687"/>
      <c r="JAT68" s="687"/>
      <c r="JAU68" s="687"/>
      <c r="JAV68" s="687"/>
      <c r="JAW68" s="687"/>
      <c r="JAX68" s="687"/>
      <c r="JAY68" s="687"/>
      <c r="JAZ68" s="687"/>
      <c r="JBA68" s="687"/>
      <c r="JBB68" s="687"/>
      <c r="JBC68" s="687"/>
      <c r="JBD68" s="687"/>
      <c r="JBE68" s="687"/>
      <c r="JBF68" s="687"/>
      <c r="JBG68" s="687"/>
      <c r="JBH68" s="687"/>
      <c r="JBI68" s="687"/>
      <c r="JBJ68" s="687"/>
      <c r="JBK68" s="687"/>
      <c r="JBL68" s="687"/>
      <c r="JBM68" s="687"/>
      <c r="JBN68" s="687"/>
      <c r="JBO68" s="687"/>
      <c r="JBP68" s="687"/>
      <c r="JBQ68" s="687"/>
      <c r="JBR68" s="687"/>
      <c r="JBS68" s="687"/>
      <c r="JBT68" s="687"/>
      <c r="JBU68" s="687"/>
      <c r="JBV68" s="687"/>
      <c r="JBW68" s="687"/>
      <c r="JBX68" s="687"/>
      <c r="JBY68" s="687"/>
      <c r="JBZ68" s="687"/>
      <c r="JCA68" s="687"/>
      <c r="JCB68" s="687"/>
      <c r="JCC68" s="687"/>
      <c r="JCD68" s="687"/>
      <c r="JCE68" s="687"/>
      <c r="JCF68" s="687"/>
      <c r="JCG68" s="687"/>
      <c r="JCH68" s="687"/>
      <c r="JCI68" s="687"/>
      <c r="JCJ68" s="687"/>
      <c r="JCK68" s="687"/>
      <c r="JCL68" s="687"/>
      <c r="JCM68" s="687"/>
      <c r="JCN68" s="687"/>
      <c r="JCO68" s="687"/>
      <c r="JCP68" s="687"/>
      <c r="JCQ68" s="687"/>
      <c r="JCR68" s="687"/>
      <c r="JCS68" s="687"/>
      <c r="JCT68" s="687"/>
      <c r="JCU68" s="687"/>
      <c r="JCV68" s="687"/>
      <c r="JCW68" s="687"/>
      <c r="JCX68" s="687"/>
      <c r="JCY68" s="687"/>
      <c r="JCZ68" s="687"/>
      <c r="JDA68" s="687"/>
      <c r="JDB68" s="687"/>
      <c r="JDC68" s="687"/>
      <c r="JDD68" s="687"/>
      <c r="JDE68" s="687"/>
      <c r="JDF68" s="687"/>
      <c r="JDG68" s="687"/>
      <c r="JDH68" s="687"/>
      <c r="JDI68" s="687"/>
      <c r="JDJ68" s="687"/>
      <c r="JDK68" s="687"/>
      <c r="JDL68" s="687"/>
      <c r="JDM68" s="687"/>
      <c r="JDN68" s="687"/>
      <c r="JDO68" s="687"/>
      <c r="JDP68" s="687"/>
      <c r="JDQ68" s="687"/>
      <c r="JDR68" s="687"/>
      <c r="JDS68" s="687"/>
      <c r="JDT68" s="687"/>
      <c r="JDU68" s="687"/>
      <c r="JDV68" s="687"/>
      <c r="JDW68" s="687"/>
      <c r="JDX68" s="687"/>
      <c r="JDY68" s="687"/>
      <c r="JDZ68" s="687"/>
      <c r="JEA68" s="687"/>
      <c r="JEB68" s="687"/>
      <c r="JEC68" s="687"/>
      <c r="JED68" s="687"/>
      <c r="JEE68" s="687"/>
      <c r="JEF68" s="687"/>
      <c r="JEG68" s="687"/>
      <c r="JEH68" s="687"/>
      <c r="JEI68" s="687"/>
      <c r="JEJ68" s="687"/>
      <c r="JEK68" s="687"/>
      <c r="JEL68" s="687"/>
      <c r="JEM68" s="687"/>
      <c r="JEN68" s="687"/>
      <c r="JEO68" s="687"/>
      <c r="JEP68" s="687"/>
      <c r="JEQ68" s="687"/>
      <c r="JER68" s="687"/>
      <c r="JES68" s="687"/>
      <c r="JET68" s="687"/>
      <c r="JEU68" s="687"/>
      <c r="JEV68" s="687"/>
      <c r="JEW68" s="687"/>
      <c r="JEX68" s="687"/>
      <c r="JEY68" s="687"/>
      <c r="JEZ68" s="687"/>
      <c r="JFA68" s="687"/>
      <c r="JFB68" s="687"/>
      <c r="JFC68" s="687"/>
      <c r="JFD68" s="687"/>
      <c r="JFE68" s="687"/>
      <c r="JFF68" s="687"/>
      <c r="JFG68" s="687"/>
      <c r="JFH68" s="687"/>
      <c r="JFI68" s="687"/>
      <c r="JFJ68" s="687"/>
      <c r="JFK68" s="687"/>
      <c r="JFL68" s="687"/>
      <c r="JFM68" s="687"/>
      <c r="JFN68" s="687"/>
      <c r="JFO68" s="687"/>
      <c r="JFP68" s="687"/>
      <c r="JFQ68" s="687"/>
      <c r="JFR68" s="687"/>
      <c r="JFS68" s="687"/>
      <c r="JFT68" s="687"/>
      <c r="JFU68" s="687"/>
      <c r="JFV68" s="687"/>
      <c r="JFW68" s="687"/>
      <c r="JFX68" s="687"/>
      <c r="JFY68" s="687"/>
      <c r="JFZ68" s="687"/>
      <c r="JGA68" s="687"/>
      <c r="JGB68" s="687"/>
      <c r="JGC68" s="687"/>
      <c r="JGD68" s="687"/>
      <c r="JGE68" s="687"/>
      <c r="JGF68" s="687"/>
      <c r="JGG68" s="687"/>
      <c r="JGH68" s="687"/>
      <c r="JGI68" s="687"/>
      <c r="JGJ68" s="687"/>
      <c r="JGK68" s="687"/>
      <c r="JGL68" s="687"/>
      <c r="JGM68" s="687"/>
      <c r="JGN68" s="687"/>
      <c r="JGO68" s="687"/>
      <c r="JGP68" s="687"/>
      <c r="JGQ68" s="687"/>
      <c r="JGR68" s="687"/>
      <c r="JGS68" s="687"/>
      <c r="JGT68" s="687"/>
      <c r="JGU68" s="687"/>
      <c r="JGV68" s="687"/>
      <c r="JGW68" s="687"/>
      <c r="JGX68" s="687"/>
      <c r="JGY68" s="687"/>
      <c r="JGZ68" s="687"/>
      <c r="JHA68" s="687"/>
      <c r="JHB68" s="687"/>
      <c r="JHC68" s="687"/>
      <c r="JHD68" s="687"/>
      <c r="JHE68" s="687"/>
      <c r="JHF68" s="687"/>
      <c r="JHG68" s="687"/>
      <c r="JHH68" s="687"/>
      <c r="JHI68" s="687"/>
      <c r="JHJ68" s="687"/>
      <c r="JHK68" s="687"/>
      <c r="JHL68" s="687"/>
      <c r="JHM68" s="687"/>
      <c r="JHN68" s="687"/>
      <c r="JHO68" s="687"/>
      <c r="JHP68" s="687"/>
      <c r="JHQ68" s="687"/>
      <c r="JHR68" s="687"/>
      <c r="JHS68" s="687"/>
      <c r="JHT68" s="687"/>
      <c r="JHU68" s="687"/>
      <c r="JHV68" s="687"/>
      <c r="JHW68" s="687"/>
      <c r="JHX68" s="687"/>
      <c r="JHY68" s="687"/>
      <c r="JHZ68" s="687"/>
      <c r="JIA68" s="687"/>
      <c r="JIB68" s="687"/>
      <c r="JIC68" s="687"/>
      <c r="JID68" s="687"/>
      <c r="JIE68" s="687"/>
      <c r="JIF68" s="687"/>
      <c r="JIG68" s="687"/>
      <c r="JIH68" s="687"/>
      <c r="JII68" s="687"/>
      <c r="JIJ68" s="687"/>
      <c r="JIK68" s="687"/>
      <c r="JIL68" s="687"/>
      <c r="JIM68" s="687"/>
      <c r="JIN68" s="687"/>
      <c r="JIO68" s="687"/>
      <c r="JIP68" s="687"/>
      <c r="JIQ68" s="687"/>
      <c r="JIR68" s="687"/>
      <c r="JIS68" s="687"/>
      <c r="JIT68" s="687"/>
      <c r="JIU68" s="687"/>
      <c r="JIV68" s="687"/>
      <c r="JIW68" s="687"/>
      <c r="JIX68" s="687"/>
      <c r="JIY68" s="687"/>
      <c r="JIZ68" s="687"/>
      <c r="JJA68" s="687"/>
      <c r="JJB68" s="687"/>
      <c r="JJC68" s="687"/>
      <c r="JJD68" s="687"/>
      <c r="JJE68" s="687"/>
      <c r="JJF68" s="687"/>
      <c r="JJG68" s="687"/>
      <c r="JJH68" s="687"/>
      <c r="JJI68" s="687"/>
      <c r="JJJ68" s="687"/>
      <c r="JJK68" s="687"/>
      <c r="JJL68" s="687"/>
      <c r="JJM68" s="687"/>
      <c r="JJN68" s="687"/>
      <c r="JJO68" s="687"/>
      <c r="JJP68" s="687"/>
      <c r="JJQ68" s="687"/>
      <c r="JJR68" s="687"/>
      <c r="JJS68" s="687"/>
      <c r="JJT68" s="687"/>
      <c r="JJU68" s="687"/>
      <c r="JJV68" s="687"/>
      <c r="JJW68" s="687"/>
      <c r="JJX68" s="687"/>
      <c r="JJY68" s="687"/>
      <c r="JJZ68" s="687"/>
      <c r="JKA68" s="687"/>
      <c r="JKB68" s="687"/>
      <c r="JKC68" s="687"/>
      <c r="JKD68" s="687"/>
      <c r="JKE68" s="687"/>
      <c r="JKF68" s="687"/>
      <c r="JKG68" s="687"/>
      <c r="JKH68" s="687"/>
      <c r="JKI68" s="687"/>
      <c r="JKJ68" s="687"/>
      <c r="JKK68" s="687"/>
      <c r="JKL68" s="687"/>
      <c r="JKM68" s="687"/>
      <c r="JKN68" s="687"/>
      <c r="JKO68" s="687"/>
      <c r="JKP68" s="687"/>
      <c r="JKQ68" s="687"/>
      <c r="JKR68" s="687"/>
      <c r="JKS68" s="687"/>
      <c r="JKT68" s="687"/>
      <c r="JKU68" s="687"/>
      <c r="JKV68" s="687"/>
      <c r="JKW68" s="687"/>
      <c r="JKX68" s="687"/>
      <c r="JKY68" s="687"/>
      <c r="JKZ68" s="687"/>
      <c r="JLA68" s="687"/>
      <c r="JLB68" s="687"/>
      <c r="JLC68" s="687"/>
      <c r="JLD68" s="687"/>
      <c r="JLE68" s="687"/>
      <c r="JLF68" s="687"/>
      <c r="JLG68" s="687"/>
      <c r="JLH68" s="687"/>
      <c r="JLI68" s="687"/>
      <c r="JLJ68" s="687"/>
      <c r="JLK68" s="687"/>
      <c r="JLL68" s="687"/>
      <c r="JLM68" s="687"/>
      <c r="JLN68" s="687"/>
      <c r="JLO68" s="687"/>
      <c r="JLP68" s="687"/>
      <c r="JLQ68" s="687"/>
      <c r="JLR68" s="687"/>
      <c r="JLS68" s="687"/>
      <c r="JLT68" s="687"/>
      <c r="JLU68" s="687"/>
      <c r="JLV68" s="687"/>
      <c r="JLW68" s="687"/>
      <c r="JLX68" s="687"/>
      <c r="JLY68" s="687"/>
      <c r="JLZ68" s="687"/>
      <c r="JMA68" s="687"/>
      <c r="JMB68" s="687"/>
      <c r="JMC68" s="687"/>
      <c r="JMD68" s="687"/>
      <c r="JME68" s="687"/>
      <c r="JMF68" s="687"/>
      <c r="JMG68" s="687"/>
      <c r="JMH68" s="687"/>
      <c r="JMI68" s="687"/>
      <c r="JMJ68" s="687"/>
      <c r="JMK68" s="687"/>
      <c r="JML68" s="687"/>
      <c r="JMM68" s="687"/>
      <c r="JMN68" s="687"/>
      <c r="JMO68" s="687"/>
      <c r="JMP68" s="687"/>
      <c r="JMQ68" s="687"/>
      <c r="JMR68" s="687"/>
      <c r="JMS68" s="687"/>
      <c r="JMT68" s="687"/>
      <c r="JMU68" s="687"/>
      <c r="JMV68" s="687"/>
      <c r="JMW68" s="687"/>
      <c r="JMX68" s="687"/>
      <c r="JMY68" s="687"/>
      <c r="JMZ68" s="687"/>
      <c r="JNA68" s="687"/>
      <c r="JNB68" s="687"/>
      <c r="JNC68" s="687"/>
      <c r="JND68" s="687"/>
      <c r="JNE68" s="687"/>
      <c r="JNF68" s="687"/>
      <c r="JNG68" s="687"/>
      <c r="JNH68" s="687"/>
      <c r="JNI68" s="687"/>
      <c r="JNJ68" s="687"/>
      <c r="JNK68" s="687"/>
      <c r="JNL68" s="687"/>
      <c r="JNM68" s="687"/>
      <c r="JNN68" s="687"/>
      <c r="JNO68" s="687"/>
      <c r="JNP68" s="687"/>
      <c r="JNQ68" s="687"/>
      <c r="JNR68" s="687"/>
      <c r="JNS68" s="687"/>
      <c r="JNT68" s="687"/>
      <c r="JNU68" s="687"/>
      <c r="JNV68" s="687"/>
      <c r="JNW68" s="687"/>
      <c r="JNX68" s="687"/>
      <c r="JNY68" s="687"/>
      <c r="JNZ68" s="687"/>
      <c r="JOA68" s="687"/>
      <c r="JOB68" s="687"/>
      <c r="JOC68" s="687"/>
      <c r="JOD68" s="687"/>
      <c r="JOE68" s="687"/>
      <c r="JOF68" s="687"/>
      <c r="JOG68" s="687"/>
      <c r="JOH68" s="687"/>
      <c r="JOI68" s="687"/>
      <c r="JOJ68" s="687"/>
      <c r="JOK68" s="687"/>
      <c r="JOL68" s="687"/>
      <c r="JOM68" s="687"/>
      <c r="JON68" s="687"/>
      <c r="JOO68" s="687"/>
      <c r="JOP68" s="687"/>
      <c r="JOQ68" s="687"/>
      <c r="JOR68" s="687"/>
      <c r="JOS68" s="687"/>
      <c r="JOT68" s="687"/>
      <c r="JOU68" s="687"/>
      <c r="JOV68" s="687"/>
      <c r="JOW68" s="687"/>
      <c r="JOX68" s="687"/>
      <c r="JOY68" s="687"/>
      <c r="JOZ68" s="687"/>
      <c r="JPA68" s="687"/>
      <c r="JPB68" s="687"/>
      <c r="JPC68" s="687"/>
      <c r="JPD68" s="687"/>
      <c r="JPE68" s="687"/>
      <c r="JPF68" s="687"/>
      <c r="JPG68" s="687"/>
      <c r="JPH68" s="687"/>
      <c r="JPI68" s="687"/>
      <c r="JPJ68" s="687"/>
      <c r="JPK68" s="687"/>
      <c r="JPL68" s="687"/>
      <c r="JPM68" s="687"/>
      <c r="JPN68" s="687"/>
      <c r="JPO68" s="687"/>
      <c r="JPP68" s="687"/>
      <c r="JPQ68" s="687"/>
      <c r="JPR68" s="687"/>
      <c r="JPS68" s="687"/>
      <c r="JPT68" s="687"/>
      <c r="JPU68" s="687"/>
      <c r="JPV68" s="687"/>
      <c r="JPW68" s="687"/>
      <c r="JPX68" s="687"/>
      <c r="JPY68" s="687"/>
      <c r="JPZ68" s="687"/>
      <c r="JQA68" s="687"/>
      <c r="JQB68" s="687"/>
      <c r="JQC68" s="687"/>
      <c r="JQD68" s="687"/>
      <c r="JQE68" s="687"/>
      <c r="JQF68" s="687"/>
      <c r="JQG68" s="687"/>
      <c r="JQH68" s="687"/>
      <c r="JQI68" s="687"/>
      <c r="JQJ68" s="687"/>
      <c r="JQK68" s="687"/>
      <c r="JQL68" s="687"/>
      <c r="JQM68" s="687"/>
      <c r="JQN68" s="687"/>
      <c r="JQO68" s="687"/>
      <c r="JQP68" s="687"/>
      <c r="JQQ68" s="687"/>
      <c r="JQR68" s="687"/>
      <c r="JQS68" s="687"/>
      <c r="JQT68" s="687"/>
      <c r="JQU68" s="687"/>
      <c r="JQV68" s="687"/>
      <c r="JQW68" s="687"/>
      <c r="JQX68" s="687"/>
      <c r="JQY68" s="687"/>
      <c r="JQZ68" s="687"/>
      <c r="JRA68" s="687"/>
      <c r="JRB68" s="687"/>
      <c r="JRC68" s="687"/>
      <c r="JRD68" s="687"/>
      <c r="JRE68" s="687"/>
      <c r="JRF68" s="687"/>
      <c r="JRG68" s="687"/>
      <c r="JRH68" s="687"/>
      <c r="JRI68" s="687"/>
      <c r="JRJ68" s="687"/>
      <c r="JRK68" s="687"/>
      <c r="JRL68" s="687"/>
      <c r="JRM68" s="687"/>
      <c r="JRN68" s="687"/>
      <c r="JRO68" s="687"/>
      <c r="JRP68" s="687"/>
      <c r="JRQ68" s="687"/>
      <c r="JRR68" s="687"/>
      <c r="JRS68" s="687"/>
      <c r="JRT68" s="687"/>
      <c r="JRU68" s="687"/>
      <c r="JRV68" s="687"/>
      <c r="JRW68" s="687"/>
      <c r="JRX68" s="687"/>
      <c r="JRY68" s="687"/>
      <c r="JRZ68" s="687"/>
      <c r="JSA68" s="687"/>
      <c r="JSB68" s="687"/>
      <c r="JSC68" s="687"/>
      <c r="JSD68" s="687"/>
      <c r="JSE68" s="687"/>
      <c r="JSF68" s="687"/>
      <c r="JSG68" s="687"/>
      <c r="JSH68" s="687"/>
      <c r="JSI68" s="687"/>
      <c r="JSJ68" s="687"/>
      <c r="JSK68" s="687"/>
      <c r="JSL68" s="687"/>
      <c r="JSM68" s="687"/>
      <c r="JSN68" s="687"/>
      <c r="JSO68" s="687"/>
      <c r="JSP68" s="687"/>
      <c r="JSQ68" s="687"/>
      <c r="JSR68" s="687"/>
      <c r="JSS68" s="687"/>
      <c r="JST68" s="687"/>
      <c r="JSU68" s="687"/>
      <c r="JSV68" s="687"/>
      <c r="JSW68" s="687"/>
      <c r="JSX68" s="687"/>
      <c r="JSY68" s="687"/>
      <c r="JSZ68" s="687"/>
      <c r="JTA68" s="687"/>
      <c r="JTB68" s="687"/>
      <c r="JTC68" s="687"/>
      <c r="JTD68" s="687"/>
      <c r="JTE68" s="687"/>
      <c r="JTF68" s="687"/>
      <c r="JTG68" s="687"/>
      <c r="JTH68" s="687"/>
      <c r="JTI68" s="687"/>
      <c r="JTJ68" s="687"/>
      <c r="JTK68" s="687"/>
      <c r="JTL68" s="687"/>
      <c r="JTM68" s="687"/>
      <c r="JTN68" s="687"/>
      <c r="JTO68" s="687"/>
      <c r="JTP68" s="687"/>
      <c r="JTQ68" s="687"/>
      <c r="JTR68" s="687"/>
      <c r="JTS68" s="687"/>
      <c r="JTT68" s="687"/>
      <c r="JTU68" s="687"/>
      <c r="JTV68" s="687"/>
      <c r="JTW68" s="687"/>
      <c r="JTX68" s="687"/>
      <c r="JTY68" s="687"/>
      <c r="JTZ68" s="687"/>
      <c r="JUA68" s="687"/>
      <c r="JUB68" s="687"/>
      <c r="JUC68" s="687"/>
      <c r="JUD68" s="687"/>
      <c r="JUE68" s="687"/>
      <c r="JUF68" s="687"/>
      <c r="JUG68" s="687"/>
      <c r="JUH68" s="687"/>
      <c r="JUI68" s="687"/>
      <c r="JUJ68" s="687"/>
      <c r="JUK68" s="687"/>
      <c r="JUL68" s="687"/>
      <c r="JUM68" s="687"/>
      <c r="JUN68" s="687"/>
      <c r="JUO68" s="687"/>
      <c r="JUP68" s="687"/>
      <c r="JUQ68" s="687"/>
      <c r="JUR68" s="687"/>
      <c r="JUS68" s="687"/>
      <c r="JUT68" s="687"/>
      <c r="JUU68" s="687"/>
      <c r="JUV68" s="687"/>
      <c r="JUW68" s="687"/>
      <c r="JUX68" s="687"/>
      <c r="JUY68" s="687"/>
      <c r="JUZ68" s="687"/>
      <c r="JVA68" s="687"/>
      <c r="JVB68" s="687"/>
      <c r="JVC68" s="687"/>
      <c r="JVD68" s="687"/>
      <c r="JVE68" s="687"/>
      <c r="JVF68" s="687"/>
      <c r="JVG68" s="687"/>
      <c r="JVH68" s="687"/>
      <c r="JVI68" s="687"/>
      <c r="JVJ68" s="687"/>
      <c r="JVK68" s="687"/>
      <c r="JVL68" s="687"/>
      <c r="JVM68" s="687"/>
      <c r="JVN68" s="687"/>
      <c r="JVO68" s="687"/>
      <c r="JVP68" s="687"/>
      <c r="JVQ68" s="687"/>
      <c r="JVR68" s="687"/>
      <c r="JVS68" s="687"/>
      <c r="JVT68" s="687"/>
      <c r="JVU68" s="687"/>
      <c r="JVV68" s="687"/>
      <c r="JVW68" s="687"/>
      <c r="JVX68" s="687"/>
      <c r="JVY68" s="687"/>
      <c r="JVZ68" s="687"/>
      <c r="JWA68" s="687"/>
      <c r="JWB68" s="687"/>
      <c r="JWC68" s="687"/>
      <c r="JWD68" s="687"/>
      <c r="JWE68" s="687"/>
      <c r="JWF68" s="687"/>
      <c r="JWG68" s="687"/>
      <c r="JWH68" s="687"/>
      <c r="JWI68" s="687"/>
      <c r="JWJ68" s="687"/>
      <c r="JWK68" s="687"/>
      <c r="JWL68" s="687"/>
      <c r="JWM68" s="687"/>
      <c r="JWN68" s="687"/>
      <c r="JWO68" s="687"/>
      <c r="JWP68" s="687"/>
      <c r="JWQ68" s="687"/>
      <c r="JWR68" s="687"/>
      <c r="JWS68" s="687"/>
      <c r="JWT68" s="687"/>
      <c r="JWU68" s="687"/>
      <c r="JWV68" s="687"/>
      <c r="JWW68" s="687"/>
      <c r="JWX68" s="687"/>
      <c r="JWY68" s="687"/>
      <c r="JWZ68" s="687"/>
      <c r="JXA68" s="687"/>
      <c r="JXB68" s="687"/>
      <c r="JXC68" s="687"/>
      <c r="JXD68" s="687"/>
      <c r="JXE68" s="687"/>
      <c r="JXF68" s="687"/>
      <c r="JXG68" s="687"/>
      <c r="JXH68" s="687"/>
      <c r="JXI68" s="687"/>
      <c r="JXJ68" s="687"/>
      <c r="JXK68" s="687"/>
      <c r="JXL68" s="687"/>
      <c r="JXM68" s="687"/>
      <c r="JXN68" s="687"/>
      <c r="JXO68" s="687"/>
      <c r="JXP68" s="687"/>
      <c r="JXQ68" s="687"/>
      <c r="JXR68" s="687"/>
      <c r="JXS68" s="687"/>
      <c r="JXT68" s="687"/>
      <c r="JXU68" s="687"/>
      <c r="JXV68" s="687"/>
      <c r="JXW68" s="687"/>
      <c r="JXX68" s="687"/>
      <c r="JXY68" s="687"/>
      <c r="JXZ68" s="687"/>
      <c r="JYA68" s="687"/>
      <c r="JYB68" s="687"/>
      <c r="JYC68" s="687"/>
      <c r="JYD68" s="687"/>
      <c r="JYE68" s="687"/>
      <c r="JYF68" s="687"/>
      <c r="JYG68" s="687"/>
      <c r="JYH68" s="687"/>
      <c r="JYI68" s="687"/>
      <c r="JYJ68" s="687"/>
      <c r="JYK68" s="687"/>
      <c r="JYL68" s="687"/>
      <c r="JYM68" s="687"/>
      <c r="JYN68" s="687"/>
      <c r="JYO68" s="687"/>
      <c r="JYP68" s="687"/>
      <c r="JYQ68" s="687"/>
      <c r="JYR68" s="687"/>
      <c r="JYS68" s="687"/>
      <c r="JYT68" s="687"/>
      <c r="JYU68" s="687"/>
      <c r="JYV68" s="687"/>
      <c r="JYW68" s="687"/>
      <c r="JYX68" s="687"/>
      <c r="JYY68" s="687"/>
      <c r="JYZ68" s="687"/>
      <c r="JZA68" s="687"/>
      <c r="JZB68" s="687"/>
      <c r="JZC68" s="687"/>
      <c r="JZD68" s="687"/>
      <c r="JZE68" s="687"/>
      <c r="JZF68" s="687"/>
      <c r="JZG68" s="687"/>
      <c r="JZH68" s="687"/>
      <c r="JZI68" s="687"/>
      <c r="JZJ68" s="687"/>
      <c r="JZK68" s="687"/>
      <c r="JZL68" s="687"/>
      <c r="JZM68" s="687"/>
      <c r="JZN68" s="687"/>
      <c r="JZO68" s="687"/>
      <c r="JZP68" s="687"/>
      <c r="JZQ68" s="687"/>
      <c r="JZR68" s="687"/>
      <c r="JZS68" s="687"/>
      <c r="JZT68" s="687"/>
      <c r="JZU68" s="687"/>
      <c r="JZV68" s="687"/>
      <c r="JZW68" s="687"/>
      <c r="JZX68" s="687"/>
      <c r="JZY68" s="687"/>
      <c r="JZZ68" s="687"/>
      <c r="KAA68" s="687"/>
      <c r="KAB68" s="687"/>
      <c r="KAC68" s="687"/>
      <c r="KAD68" s="687"/>
      <c r="KAE68" s="687"/>
      <c r="KAF68" s="687"/>
      <c r="KAG68" s="687"/>
      <c r="KAH68" s="687"/>
      <c r="KAI68" s="687"/>
      <c r="KAJ68" s="687"/>
      <c r="KAK68" s="687"/>
      <c r="KAL68" s="687"/>
      <c r="KAM68" s="687"/>
      <c r="KAN68" s="687"/>
      <c r="KAO68" s="687"/>
      <c r="KAP68" s="687"/>
      <c r="KAQ68" s="687"/>
      <c r="KAR68" s="687"/>
      <c r="KAS68" s="687"/>
      <c r="KAT68" s="687"/>
      <c r="KAU68" s="687"/>
      <c r="KAV68" s="687"/>
      <c r="KAW68" s="687"/>
      <c r="KAX68" s="687"/>
      <c r="KAY68" s="687"/>
      <c r="KAZ68" s="687"/>
      <c r="KBA68" s="687"/>
      <c r="KBB68" s="687"/>
      <c r="KBC68" s="687"/>
      <c r="KBD68" s="687"/>
      <c r="KBE68" s="687"/>
      <c r="KBF68" s="687"/>
      <c r="KBG68" s="687"/>
      <c r="KBH68" s="687"/>
      <c r="KBI68" s="687"/>
      <c r="KBJ68" s="687"/>
      <c r="KBK68" s="687"/>
      <c r="KBL68" s="687"/>
      <c r="KBM68" s="687"/>
      <c r="KBN68" s="687"/>
      <c r="KBO68" s="687"/>
      <c r="KBP68" s="687"/>
      <c r="KBQ68" s="687"/>
      <c r="KBR68" s="687"/>
      <c r="KBS68" s="687"/>
      <c r="KBT68" s="687"/>
      <c r="KBU68" s="687"/>
      <c r="KBV68" s="687"/>
      <c r="KBW68" s="687"/>
      <c r="KBX68" s="687"/>
      <c r="KBY68" s="687"/>
      <c r="KBZ68" s="687"/>
      <c r="KCA68" s="687"/>
      <c r="KCB68" s="687"/>
      <c r="KCC68" s="687"/>
      <c r="KCD68" s="687"/>
      <c r="KCE68" s="687"/>
      <c r="KCF68" s="687"/>
      <c r="KCG68" s="687"/>
      <c r="KCH68" s="687"/>
      <c r="KCI68" s="687"/>
      <c r="KCJ68" s="687"/>
      <c r="KCK68" s="687"/>
      <c r="KCL68" s="687"/>
      <c r="KCM68" s="687"/>
      <c r="KCN68" s="687"/>
      <c r="KCO68" s="687"/>
      <c r="KCP68" s="687"/>
      <c r="KCQ68" s="687"/>
      <c r="KCR68" s="687"/>
      <c r="KCS68" s="687"/>
      <c r="KCT68" s="687"/>
      <c r="KCU68" s="687"/>
      <c r="KCV68" s="687"/>
      <c r="KCW68" s="687"/>
      <c r="KCX68" s="687"/>
      <c r="KCY68" s="687"/>
      <c r="KCZ68" s="687"/>
      <c r="KDA68" s="687"/>
      <c r="KDB68" s="687"/>
      <c r="KDC68" s="687"/>
      <c r="KDD68" s="687"/>
      <c r="KDE68" s="687"/>
      <c r="KDF68" s="687"/>
      <c r="KDG68" s="687"/>
      <c r="KDH68" s="687"/>
      <c r="KDI68" s="687"/>
      <c r="KDJ68" s="687"/>
      <c r="KDK68" s="687"/>
      <c r="KDL68" s="687"/>
      <c r="KDM68" s="687"/>
      <c r="KDN68" s="687"/>
      <c r="KDO68" s="687"/>
      <c r="KDP68" s="687"/>
      <c r="KDQ68" s="687"/>
      <c r="KDR68" s="687"/>
      <c r="KDS68" s="687"/>
      <c r="KDT68" s="687"/>
      <c r="KDU68" s="687"/>
      <c r="KDV68" s="687"/>
      <c r="KDW68" s="687"/>
      <c r="KDX68" s="687"/>
      <c r="KDY68" s="687"/>
      <c r="KDZ68" s="687"/>
      <c r="KEA68" s="687"/>
      <c r="KEB68" s="687"/>
      <c r="KEC68" s="687"/>
      <c r="KED68" s="687"/>
      <c r="KEE68" s="687"/>
      <c r="KEF68" s="687"/>
      <c r="KEG68" s="687"/>
      <c r="KEH68" s="687"/>
      <c r="KEI68" s="687"/>
      <c r="KEJ68" s="687"/>
      <c r="KEK68" s="687"/>
      <c r="KEL68" s="687"/>
      <c r="KEM68" s="687"/>
      <c r="KEN68" s="687"/>
      <c r="KEO68" s="687"/>
      <c r="KEP68" s="687"/>
      <c r="KEQ68" s="687"/>
      <c r="KER68" s="687"/>
      <c r="KES68" s="687"/>
      <c r="KET68" s="687"/>
      <c r="KEU68" s="687"/>
      <c r="KEV68" s="687"/>
      <c r="KEW68" s="687"/>
      <c r="KEX68" s="687"/>
      <c r="KEY68" s="687"/>
      <c r="KEZ68" s="687"/>
      <c r="KFA68" s="687"/>
      <c r="KFB68" s="687"/>
      <c r="KFC68" s="687"/>
      <c r="KFD68" s="687"/>
      <c r="KFE68" s="687"/>
      <c r="KFF68" s="687"/>
      <c r="KFG68" s="687"/>
      <c r="KFH68" s="687"/>
      <c r="KFI68" s="687"/>
      <c r="KFJ68" s="687"/>
      <c r="KFK68" s="687"/>
      <c r="KFL68" s="687"/>
      <c r="KFM68" s="687"/>
      <c r="KFN68" s="687"/>
      <c r="KFO68" s="687"/>
      <c r="KFP68" s="687"/>
      <c r="KFQ68" s="687"/>
      <c r="KFR68" s="687"/>
      <c r="KFS68" s="687"/>
      <c r="KFT68" s="687"/>
      <c r="KFU68" s="687"/>
      <c r="KFV68" s="687"/>
      <c r="KFW68" s="687"/>
      <c r="KFX68" s="687"/>
      <c r="KFY68" s="687"/>
      <c r="KFZ68" s="687"/>
      <c r="KGA68" s="687"/>
      <c r="KGB68" s="687"/>
      <c r="KGC68" s="687"/>
      <c r="KGD68" s="687"/>
      <c r="KGE68" s="687"/>
      <c r="KGF68" s="687"/>
      <c r="KGG68" s="687"/>
      <c r="KGH68" s="687"/>
      <c r="KGI68" s="687"/>
      <c r="KGJ68" s="687"/>
      <c r="KGK68" s="687"/>
      <c r="KGL68" s="687"/>
      <c r="KGM68" s="687"/>
      <c r="KGN68" s="687"/>
      <c r="KGO68" s="687"/>
      <c r="KGP68" s="687"/>
      <c r="KGQ68" s="687"/>
      <c r="KGR68" s="687"/>
      <c r="KGS68" s="687"/>
      <c r="KGT68" s="687"/>
      <c r="KGU68" s="687"/>
      <c r="KGV68" s="687"/>
      <c r="KGW68" s="687"/>
      <c r="KGX68" s="687"/>
      <c r="KGY68" s="687"/>
      <c r="KGZ68" s="687"/>
      <c r="KHA68" s="687"/>
      <c r="KHB68" s="687"/>
      <c r="KHC68" s="687"/>
      <c r="KHD68" s="687"/>
      <c r="KHE68" s="687"/>
      <c r="KHF68" s="687"/>
      <c r="KHG68" s="687"/>
      <c r="KHH68" s="687"/>
      <c r="KHI68" s="687"/>
      <c r="KHJ68" s="687"/>
      <c r="KHK68" s="687"/>
      <c r="KHL68" s="687"/>
      <c r="KHM68" s="687"/>
      <c r="KHN68" s="687"/>
      <c r="KHO68" s="687"/>
      <c r="KHP68" s="687"/>
      <c r="KHQ68" s="687"/>
      <c r="KHR68" s="687"/>
      <c r="KHS68" s="687"/>
      <c r="KHT68" s="687"/>
      <c r="KHU68" s="687"/>
      <c r="KHV68" s="687"/>
      <c r="KHW68" s="687"/>
      <c r="KHX68" s="687"/>
      <c r="KHY68" s="687"/>
      <c r="KHZ68" s="687"/>
      <c r="KIA68" s="687"/>
      <c r="KIB68" s="687"/>
      <c r="KIC68" s="687"/>
      <c r="KID68" s="687"/>
      <c r="KIE68" s="687"/>
      <c r="KIF68" s="687"/>
      <c r="KIG68" s="687"/>
      <c r="KIH68" s="687"/>
      <c r="KII68" s="687"/>
      <c r="KIJ68" s="687"/>
      <c r="KIK68" s="687"/>
      <c r="KIL68" s="687"/>
      <c r="KIM68" s="687"/>
      <c r="KIN68" s="687"/>
      <c r="KIO68" s="687"/>
      <c r="KIP68" s="687"/>
      <c r="KIQ68" s="687"/>
      <c r="KIR68" s="687"/>
      <c r="KIS68" s="687"/>
      <c r="KIT68" s="687"/>
      <c r="KIU68" s="687"/>
      <c r="KIV68" s="687"/>
      <c r="KIW68" s="687"/>
      <c r="KIX68" s="687"/>
      <c r="KIY68" s="687"/>
      <c r="KIZ68" s="687"/>
      <c r="KJA68" s="687"/>
      <c r="KJB68" s="687"/>
      <c r="KJC68" s="687"/>
      <c r="KJD68" s="687"/>
      <c r="KJE68" s="687"/>
      <c r="KJF68" s="687"/>
      <c r="KJG68" s="687"/>
      <c r="KJH68" s="687"/>
      <c r="KJI68" s="687"/>
      <c r="KJJ68" s="687"/>
      <c r="KJK68" s="687"/>
      <c r="KJL68" s="687"/>
      <c r="KJM68" s="687"/>
      <c r="KJN68" s="687"/>
      <c r="KJO68" s="687"/>
      <c r="KJP68" s="687"/>
      <c r="KJQ68" s="687"/>
      <c r="KJR68" s="687"/>
      <c r="KJS68" s="687"/>
      <c r="KJT68" s="687"/>
      <c r="KJU68" s="687"/>
      <c r="KJV68" s="687"/>
      <c r="KJW68" s="687"/>
      <c r="KJX68" s="687"/>
      <c r="KJY68" s="687"/>
      <c r="KJZ68" s="687"/>
      <c r="KKA68" s="687"/>
      <c r="KKB68" s="687"/>
      <c r="KKC68" s="687"/>
      <c r="KKD68" s="687"/>
      <c r="KKE68" s="687"/>
      <c r="KKF68" s="687"/>
      <c r="KKG68" s="687"/>
      <c r="KKH68" s="687"/>
      <c r="KKI68" s="687"/>
      <c r="KKJ68" s="687"/>
      <c r="KKK68" s="687"/>
      <c r="KKL68" s="687"/>
      <c r="KKM68" s="687"/>
      <c r="KKN68" s="687"/>
      <c r="KKO68" s="687"/>
      <c r="KKP68" s="687"/>
      <c r="KKQ68" s="687"/>
      <c r="KKR68" s="687"/>
      <c r="KKS68" s="687"/>
      <c r="KKT68" s="687"/>
      <c r="KKU68" s="687"/>
      <c r="KKV68" s="687"/>
      <c r="KKW68" s="687"/>
      <c r="KKX68" s="687"/>
      <c r="KKY68" s="687"/>
      <c r="KKZ68" s="687"/>
      <c r="KLA68" s="687"/>
      <c r="KLB68" s="687"/>
      <c r="KLC68" s="687"/>
      <c r="KLD68" s="687"/>
      <c r="KLE68" s="687"/>
      <c r="KLF68" s="687"/>
      <c r="KLG68" s="687"/>
      <c r="KLH68" s="687"/>
      <c r="KLI68" s="687"/>
      <c r="KLJ68" s="687"/>
      <c r="KLK68" s="687"/>
      <c r="KLL68" s="687"/>
      <c r="KLM68" s="687"/>
      <c r="KLN68" s="687"/>
      <c r="KLO68" s="687"/>
      <c r="KLP68" s="687"/>
      <c r="KLQ68" s="687"/>
      <c r="KLR68" s="687"/>
      <c r="KLS68" s="687"/>
      <c r="KLT68" s="687"/>
      <c r="KLU68" s="687"/>
      <c r="KLV68" s="687"/>
      <c r="KLW68" s="687"/>
      <c r="KLX68" s="687"/>
      <c r="KLY68" s="687"/>
      <c r="KLZ68" s="687"/>
      <c r="KMA68" s="687"/>
      <c r="KMB68" s="687"/>
      <c r="KMC68" s="687"/>
      <c r="KMD68" s="687"/>
      <c r="KME68" s="687"/>
      <c r="KMF68" s="687"/>
      <c r="KMG68" s="687"/>
      <c r="KMH68" s="687"/>
      <c r="KMI68" s="687"/>
      <c r="KMJ68" s="687"/>
      <c r="KMK68" s="687"/>
      <c r="KML68" s="687"/>
      <c r="KMM68" s="687"/>
      <c r="KMN68" s="687"/>
      <c r="KMO68" s="687"/>
      <c r="KMP68" s="687"/>
      <c r="KMQ68" s="687"/>
      <c r="KMR68" s="687"/>
      <c r="KMS68" s="687"/>
      <c r="KMT68" s="687"/>
      <c r="KMU68" s="687"/>
      <c r="KMV68" s="687"/>
      <c r="KMW68" s="687"/>
      <c r="KMX68" s="687"/>
      <c r="KMY68" s="687"/>
      <c r="KMZ68" s="687"/>
      <c r="KNA68" s="687"/>
      <c r="KNB68" s="687"/>
      <c r="KNC68" s="687"/>
      <c r="KND68" s="687"/>
      <c r="KNE68" s="687"/>
      <c r="KNF68" s="687"/>
      <c r="KNG68" s="687"/>
      <c r="KNH68" s="687"/>
      <c r="KNI68" s="687"/>
      <c r="KNJ68" s="687"/>
      <c r="KNK68" s="687"/>
      <c r="KNL68" s="687"/>
      <c r="KNM68" s="687"/>
      <c r="KNN68" s="687"/>
      <c r="KNO68" s="687"/>
      <c r="KNP68" s="687"/>
      <c r="KNQ68" s="687"/>
      <c r="KNR68" s="687"/>
      <c r="KNS68" s="687"/>
      <c r="KNT68" s="687"/>
      <c r="KNU68" s="687"/>
      <c r="KNV68" s="687"/>
      <c r="KNW68" s="687"/>
      <c r="KNX68" s="687"/>
      <c r="KNY68" s="687"/>
      <c r="KNZ68" s="687"/>
      <c r="KOA68" s="687"/>
      <c r="KOB68" s="687"/>
      <c r="KOC68" s="687"/>
      <c r="KOD68" s="687"/>
      <c r="KOE68" s="687"/>
      <c r="KOF68" s="687"/>
      <c r="KOG68" s="687"/>
      <c r="KOH68" s="687"/>
      <c r="KOI68" s="687"/>
      <c r="KOJ68" s="687"/>
      <c r="KOK68" s="687"/>
      <c r="KOL68" s="687"/>
      <c r="KOM68" s="687"/>
      <c r="KON68" s="687"/>
      <c r="KOO68" s="687"/>
      <c r="KOP68" s="687"/>
      <c r="KOQ68" s="687"/>
      <c r="KOR68" s="687"/>
      <c r="KOS68" s="687"/>
      <c r="KOT68" s="687"/>
      <c r="KOU68" s="687"/>
      <c r="KOV68" s="687"/>
      <c r="KOW68" s="687"/>
      <c r="KOX68" s="687"/>
      <c r="KOY68" s="687"/>
      <c r="KOZ68" s="687"/>
      <c r="KPA68" s="687"/>
      <c r="KPB68" s="687"/>
      <c r="KPC68" s="687"/>
      <c r="KPD68" s="687"/>
      <c r="KPE68" s="687"/>
      <c r="KPF68" s="687"/>
      <c r="KPG68" s="687"/>
      <c r="KPH68" s="687"/>
      <c r="KPI68" s="687"/>
      <c r="KPJ68" s="687"/>
      <c r="KPK68" s="687"/>
      <c r="KPL68" s="687"/>
      <c r="KPM68" s="687"/>
      <c r="KPN68" s="687"/>
      <c r="KPO68" s="687"/>
      <c r="KPP68" s="687"/>
      <c r="KPQ68" s="687"/>
      <c r="KPR68" s="687"/>
      <c r="KPS68" s="687"/>
      <c r="KPT68" s="687"/>
      <c r="KPU68" s="687"/>
      <c r="KPV68" s="687"/>
      <c r="KPW68" s="687"/>
      <c r="KPX68" s="687"/>
      <c r="KPY68" s="687"/>
      <c r="KPZ68" s="687"/>
      <c r="KQA68" s="687"/>
      <c r="KQB68" s="687"/>
      <c r="KQC68" s="687"/>
      <c r="KQD68" s="687"/>
      <c r="KQE68" s="687"/>
      <c r="KQF68" s="687"/>
      <c r="KQG68" s="687"/>
      <c r="KQH68" s="687"/>
      <c r="KQI68" s="687"/>
      <c r="KQJ68" s="687"/>
      <c r="KQK68" s="687"/>
      <c r="KQL68" s="687"/>
      <c r="KQM68" s="687"/>
      <c r="KQN68" s="687"/>
      <c r="KQO68" s="687"/>
      <c r="KQP68" s="687"/>
      <c r="KQQ68" s="687"/>
      <c r="KQR68" s="687"/>
      <c r="KQS68" s="687"/>
      <c r="KQT68" s="687"/>
      <c r="KQU68" s="687"/>
      <c r="KQV68" s="687"/>
      <c r="KQW68" s="687"/>
      <c r="KQX68" s="687"/>
      <c r="KQY68" s="687"/>
      <c r="KQZ68" s="687"/>
      <c r="KRA68" s="687"/>
      <c r="KRB68" s="687"/>
      <c r="KRC68" s="687"/>
      <c r="KRD68" s="687"/>
      <c r="KRE68" s="687"/>
      <c r="KRF68" s="687"/>
      <c r="KRG68" s="687"/>
      <c r="KRH68" s="687"/>
      <c r="KRI68" s="687"/>
      <c r="KRJ68" s="687"/>
      <c r="KRK68" s="687"/>
      <c r="KRL68" s="687"/>
      <c r="KRM68" s="687"/>
      <c r="KRN68" s="687"/>
      <c r="KRO68" s="687"/>
      <c r="KRP68" s="687"/>
      <c r="KRQ68" s="687"/>
      <c r="KRR68" s="687"/>
      <c r="KRS68" s="687"/>
      <c r="KRT68" s="687"/>
      <c r="KRU68" s="687"/>
      <c r="KRV68" s="687"/>
      <c r="KRW68" s="687"/>
      <c r="KRX68" s="687"/>
      <c r="KRY68" s="687"/>
      <c r="KRZ68" s="687"/>
      <c r="KSA68" s="687"/>
      <c r="KSB68" s="687"/>
      <c r="KSC68" s="687"/>
      <c r="KSD68" s="687"/>
      <c r="KSE68" s="687"/>
      <c r="KSF68" s="687"/>
      <c r="KSG68" s="687"/>
      <c r="KSH68" s="687"/>
      <c r="KSI68" s="687"/>
      <c r="KSJ68" s="687"/>
      <c r="KSK68" s="687"/>
      <c r="KSL68" s="687"/>
      <c r="KSM68" s="687"/>
      <c r="KSN68" s="687"/>
      <c r="KSO68" s="687"/>
      <c r="KSP68" s="687"/>
      <c r="KSQ68" s="687"/>
      <c r="KSR68" s="687"/>
      <c r="KSS68" s="687"/>
      <c r="KST68" s="687"/>
      <c r="KSU68" s="687"/>
      <c r="KSV68" s="687"/>
      <c r="KSW68" s="687"/>
      <c r="KSX68" s="687"/>
      <c r="KSY68" s="687"/>
      <c r="KSZ68" s="687"/>
      <c r="KTA68" s="687"/>
      <c r="KTB68" s="687"/>
      <c r="KTC68" s="687"/>
      <c r="KTD68" s="687"/>
      <c r="KTE68" s="687"/>
      <c r="KTF68" s="687"/>
      <c r="KTG68" s="687"/>
      <c r="KTH68" s="687"/>
      <c r="KTI68" s="687"/>
      <c r="KTJ68" s="687"/>
      <c r="KTK68" s="687"/>
      <c r="KTL68" s="687"/>
      <c r="KTM68" s="687"/>
      <c r="KTN68" s="687"/>
      <c r="KTO68" s="687"/>
      <c r="KTP68" s="687"/>
      <c r="KTQ68" s="687"/>
      <c r="KTR68" s="687"/>
      <c r="KTS68" s="687"/>
      <c r="KTT68" s="687"/>
      <c r="KTU68" s="687"/>
      <c r="KTV68" s="687"/>
      <c r="KTW68" s="687"/>
      <c r="KTX68" s="687"/>
      <c r="KTY68" s="687"/>
      <c r="KTZ68" s="687"/>
      <c r="KUA68" s="687"/>
      <c r="KUB68" s="687"/>
      <c r="KUC68" s="687"/>
      <c r="KUD68" s="687"/>
      <c r="KUE68" s="687"/>
      <c r="KUF68" s="687"/>
      <c r="KUG68" s="687"/>
      <c r="KUH68" s="687"/>
      <c r="KUI68" s="687"/>
      <c r="KUJ68" s="687"/>
      <c r="KUK68" s="687"/>
      <c r="KUL68" s="687"/>
      <c r="KUM68" s="687"/>
      <c r="KUN68" s="687"/>
      <c r="KUO68" s="687"/>
      <c r="KUP68" s="687"/>
      <c r="KUQ68" s="687"/>
      <c r="KUR68" s="687"/>
      <c r="KUS68" s="687"/>
      <c r="KUT68" s="687"/>
      <c r="KUU68" s="687"/>
      <c r="KUV68" s="687"/>
      <c r="KUW68" s="687"/>
      <c r="KUX68" s="687"/>
      <c r="KUY68" s="687"/>
      <c r="KUZ68" s="687"/>
      <c r="KVA68" s="687"/>
      <c r="KVB68" s="687"/>
      <c r="KVC68" s="687"/>
      <c r="KVD68" s="687"/>
      <c r="KVE68" s="687"/>
      <c r="KVF68" s="687"/>
      <c r="KVG68" s="687"/>
      <c r="KVH68" s="687"/>
      <c r="KVI68" s="687"/>
      <c r="KVJ68" s="687"/>
      <c r="KVK68" s="687"/>
      <c r="KVL68" s="687"/>
      <c r="KVM68" s="687"/>
      <c r="KVN68" s="687"/>
      <c r="KVO68" s="687"/>
      <c r="KVP68" s="687"/>
      <c r="KVQ68" s="687"/>
      <c r="KVR68" s="687"/>
      <c r="KVS68" s="687"/>
      <c r="KVT68" s="687"/>
      <c r="KVU68" s="687"/>
      <c r="KVV68" s="687"/>
      <c r="KVW68" s="687"/>
      <c r="KVX68" s="687"/>
      <c r="KVY68" s="687"/>
      <c r="KVZ68" s="687"/>
      <c r="KWA68" s="687"/>
      <c r="KWB68" s="687"/>
      <c r="KWC68" s="687"/>
      <c r="KWD68" s="687"/>
      <c r="KWE68" s="687"/>
      <c r="KWF68" s="687"/>
      <c r="KWG68" s="687"/>
      <c r="KWH68" s="687"/>
      <c r="KWI68" s="687"/>
      <c r="KWJ68" s="687"/>
      <c r="KWK68" s="687"/>
      <c r="KWL68" s="687"/>
      <c r="KWM68" s="687"/>
      <c r="KWN68" s="687"/>
      <c r="KWO68" s="687"/>
      <c r="KWP68" s="687"/>
      <c r="KWQ68" s="687"/>
      <c r="KWR68" s="687"/>
      <c r="KWS68" s="687"/>
      <c r="KWT68" s="687"/>
      <c r="KWU68" s="687"/>
      <c r="KWV68" s="687"/>
      <c r="KWW68" s="687"/>
      <c r="KWX68" s="687"/>
      <c r="KWY68" s="687"/>
      <c r="KWZ68" s="687"/>
      <c r="KXA68" s="687"/>
      <c r="KXB68" s="687"/>
      <c r="KXC68" s="687"/>
      <c r="KXD68" s="687"/>
      <c r="KXE68" s="687"/>
      <c r="KXF68" s="687"/>
      <c r="KXG68" s="687"/>
      <c r="KXH68" s="687"/>
      <c r="KXI68" s="687"/>
      <c r="KXJ68" s="687"/>
      <c r="KXK68" s="687"/>
      <c r="KXL68" s="687"/>
      <c r="KXM68" s="687"/>
      <c r="KXN68" s="687"/>
      <c r="KXO68" s="687"/>
      <c r="KXP68" s="687"/>
      <c r="KXQ68" s="687"/>
      <c r="KXR68" s="687"/>
      <c r="KXS68" s="687"/>
      <c r="KXT68" s="687"/>
      <c r="KXU68" s="687"/>
      <c r="KXV68" s="687"/>
      <c r="KXW68" s="687"/>
      <c r="KXX68" s="687"/>
      <c r="KXY68" s="687"/>
      <c r="KXZ68" s="687"/>
      <c r="KYA68" s="687"/>
      <c r="KYB68" s="687"/>
      <c r="KYC68" s="687"/>
      <c r="KYD68" s="687"/>
      <c r="KYE68" s="687"/>
      <c r="KYF68" s="687"/>
      <c r="KYG68" s="687"/>
      <c r="KYH68" s="687"/>
      <c r="KYI68" s="687"/>
      <c r="KYJ68" s="687"/>
      <c r="KYK68" s="687"/>
      <c r="KYL68" s="687"/>
      <c r="KYM68" s="687"/>
      <c r="KYN68" s="687"/>
      <c r="KYO68" s="687"/>
      <c r="KYP68" s="687"/>
      <c r="KYQ68" s="687"/>
      <c r="KYR68" s="687"/>
      <c r="KYS68" s="687"/>
      <c r="KYT68" s="687"/>
      <c r="KYU68" s="687"/>
      <c r="KYV68" s="687"/>
      <c r="KYW68" s="687"/>
      <c r="KYX68" s="687"/>
      <c r="KYY68" s="687"/>
      <c r="KYZ68" s="687"/>
      <c r="KZA68" s="687"/>
      <c r="KZB68" s="687"/>
      <c r="KZC68" s="687"/>
      <c r="KZD68" s="687"/>
      <c r="KZE68" s="687"/>
      <c r="KZF68" s="687"/>
      <c r="KZG68" s="687"/>
      <c r="KZH68" s="687"/>
      <c r="KZI68" s="687"/>
      <c r="KZJ68" s="687"/>
      <c r="KZK68" s="687"/>
      <c r="KZL68" s="687"/>
      <c r="KZM68" s="687"/>
      <c r="KZN68" s="687"/>
      <c r="KZO68" s="687"/>
      <c r="KZP68" s="687"/>
      <c r="KZQ68" s="687"/>
      <c r="KZR68" s="687"/>
      <c r="KZS68" s="687"/>
      <c r="KZT68" s="687"/>
      <c r="KZU68" s="687"/>
      <c r="KZV68" s="687"/>
      <c r="KZW68" s="687"/>
      <c r="KZX68" s="687"/>
      <c r="KZY68" s="687"/>
      <c r="KZZ68" s="687"/>
      <c r="LAA68" s="687"/>
      <c r="LAB68" s="687"/>
      <c r="LAC68" s="687"/>
      <c r="LAD68" s="687"/>
      <c r="LAE68" s="687"/>
      <c r="LAF68" s="687"/>
      <c r="LAG68" s="687"/>
      <c r="LAH68" s="687"/>
      <c r="LAI68" s="687"/>
      <c r="LAJ68" s="687"/>
      <c r="LAK68" s="687"/>
      <c r="LAL68" s="687"/>
      <c r="LAM68" s="687"/>
      <c r="LAN68" s="687"/>
      <c r="LAO68" s="687"/>
      <c r="LAP68" s="687"/>
      <c r="LAQ68" s="687"/>
      <c r="LAR68" s="687"/>
      <c r="LAS68" s="687"/>
      <c r="LAT68" s="687"/>
      <c r="LAU68" s="687"/>
      <c r="LAV68" s="687"/>
      <c r="LAW68" s="687"/>
      <c r="LAX68" s="687"/>
      <c r="LAY68" s="687"/>
      <c r="LAZ68" s="687"/>
      <c r="LBA68" s="687"/>
      <c r="LBB68" s="687"/>
      <c r="LBC68" s="687"/>
      <c r="LBD68" s="687"/>
      <c r="LBE68" s="687"/>
      <c r="LBF68" s="687"/>
      <c r="LBG68" s="687"/>
      <c r="LBH68" s="687"/>
      <c r="LBI68" s="687"/>
      <c r="LBJ68" s="687"/>
      <c r="LBK68" s="687"/>
      <c r="LBL68" s="687"/>
      <c r="LBM68" s="687"/>
      <c r="LBN68" s="687"/>
      <c r="LBO68" s="687"/>
      <c r="LBP68" s="687"/>
      <c r="LBQ68" s="687"/>
      <c r="LBR68" s="687"/>
      <c r="LBS68" s="687"/>
      <c r="LBT68" s="687"/>
      <c r="LBU68" s="687"/>
      <c r="LBV68" s="687"/>
      <c r="LBW68" s="687"/>
      <c r="LBX68" s="687"/>
      <c r="LBY68" s="687"/>
      <c r="LBZ68" s="687"/>
      <c r="LCA68" s="687"/>
      <c r="LCB68" s="687"/>
      <c r="LCC68" s="687"/>
      <c r="LCD68" s="687"/>
      <c r="LCE68" s="687"/>
      <c r="LCF68" s="687"/>
      <c r="LCG68" s="687"/>
      <c r="LCH68" s="687"/>
      <c r="LCI68" s="687"/>
      <c r="LCJ68" s="687"/>
      <c r="LCK68" s="687"/>
      <c r="LCL68" s="687"/>
      <c r="LCM68" s="687"/>
      <c r="LCN68" s="687"/>
      <c r="LCO68" s="687"/>
      <c r="LCP68" s="687"/>
      <c r="LCQ68" s="687"/>
      <c r="LCR68" s="687"/>
      <c r="LCS68" s="687"/>
      <c r="LCT68" s="687"/>
      <c r="LCU68" s="687"/>
      <c r="LCV68" s="687"/>
      <c r="LCW68" s="687"/>
      <c r="LCX68" s="687"/>
      <c r="LCY68" s="687"/>
      <c r="LCZ68" s="687"/>
      <c r="LDA68" s="687"/>
      <c r="LDB68" s="687"/>
      <c r="LDC68" s="687"/>
      <c r="LDD68" s="687"/>
      <c r="LDE68" s="687"/>
      <c r="LDF68" s="687"/>
      <c r="LDG68" s="687"/>
      <c r="LDH68" s="687"/>
      <c r="LDI68" s="687"/>
      <c r="LDJ68" s="687"/>
      <c r="LDK68" s="687"/>
      <c r="LDL68" s="687"/>
      <c r="LDM68" s="687"/>
      <c r="LDN68" s="687"/>
      <c r="LDO68" s="687"/>
      <c r="LDP68" s="687"/>
      <c r="LDQ68" s="687"/>
      <c r="LDR68" s="687"/>
      <c r="LDS68" s="687"/>
      <c r="LDT68" s="687"/>
      <c r="LDU68" s="687"/>
      <c r="LDV68" s="687"/>
      <c r="LDW68" s="687"/>
      <c r="LDX68" s="687"/>
      <c r="LDY68" s="687"/>
      <c r="LDZ68" s="687"/>
      <c r="LEA68" s="687"/>
      <c r="LEB68" s="687"/>
      <c r="LEC68" s="687"/>
      <c r="LED68" s="687"/>
      <c r="LEE68" s="687"/>
      <c r="LEF68" s="687"/>
      <c r="LEG68" s="687"/>
      <c r="LEH68" s="687"/>
      <c r="LEI68" s="687"/>
      <c r="LEJ68" s="687"/>
      <c r="LEK68" s="687"/>
      <c r="LEL68" s="687"/>
      <c r="LEM68" s="687"/>
      <c r="LEN68" s="687"/>
      <c r="LEO68" s="687"/>
      <c r="LEP68" s="687"/>
      <c r="LEQ68" s="687"/>
      <c r="LER68" s="687"/>
      <c r="LES68" s="687"/>
      <c r="LET68" s="687"/>
      <c r="LEU68" s="687"/>
      <c r="LEV68" s="687"/>
      <c r="LEW68" s="687"/>
      <c r="LEX68" s="687"/>
      <c r="LEY68" s="687"/>
      <c r="LEZ68" s="687"/>
      <c r="LFA68" s="687"/>
      <c r="LFB68" s="687"/>
      <c r="LFC68" s="687"/>
      <c r="LFD68" s="687"/>
      <c r="LFE68" s="687"/>
      <c r="LFF68" s="687"/>
      <c r="LFG68" s="687"/>
      <c r="LFH68" s="687"/>
      <c r="LFI68" s="687"/>
      <c r="LFJ68" s="687"/>
      <c r="LFK68" s="687"/>
      <c r="LFL68" s="687"/>
      <c r="LFM68" s="687"/>
      <c r="LFN68" s="687"/>
      <c r="LFO68" s="687"/>
      <c r="LFP68" s="687"/>
      <c r="LFQ68" s="687"/>
      <c r="LFR68" s="687"/>
      <c r="LFS68" s="687"/>
      <c r="LFT68" s="687"/>
      <c r="LFU68" s="687"/>
      <c r="LFV68" s="687"/>
      <c r="LFW68" s="687"/>
      <c r="LFX68" s="687"/>
      <c r="LFY68" s="687"/>
      <c r="LFZ68" s="687"/>
      <c r="LGA68" s="687"/>
      <c r="LGB68" s="687"/>
      <c r="LGC68" s="687"/>
      <c r="LGD68" s="687"/>
      <c r="LGE68" s="687"/>
      <c r="LGF68" s="687"/>
      <c r="LGG68" s="687"/>
      <c r="LGH68" s="687"/>
      <c r="LGI68" s="687"/>
      <c r="LGJ68" s="687"/>
      <c r="LGK68" s="687"/>
      <c r="LGL68" s="687"/>
      <c r="LGM68" s="687"/>
      <c r="LGN68" s="687"/>
      <c r="LGO68" s="687"/>
      <c r="LGP68" s="687"/>
      <c r="LGQ68" s="687"/>
      <c r="LGR68" s="687"/>
      <c r="LGS68" s="687"/>
      <c r="LGT68" s="687"/>
      <c r="LGU68" s="687"/>
      <c r="LGV68" s="687"/>
      <c r="LGW68" s="687"/>
      <c r="LGX68" s="687"/>
      <c r="LGY68" s="687"/>
      <c r="LGZ68" s="687"/>
      <c r="LHA68" s="687"/>
      <c r="LHB68" s="687"/>
      <c r="LHC68" s="687"/>
      <c r="LHD68" s="687"/>
      <c r="LHE68" s="687"/>
      <c r="LHF68" s="687"/>
      <c r="LHG68" s="687"/>
      <c r="LHH68" s="687"/>
      <c r="LHI68" s="687"/>
      <c r="LHJ68" s="687"/>
      <c r="LHK68" s="687"/>
      <c r="LHL68" s="687"/>
      <c r="LHM68" s="687"/>
      <c r="LHN68" s="687"/>
      <c r="LHO68" s="687"/>
      <c r="LHP68" s="687"/>
      <c r="LHQ68" s="687"/>
      <c r="LHR68" s="687"/>
      <c r="LHS68" s="687"/>
      <c r="LHT68" s="687"/>
      <c r="LHU68" s="687"/>
      <c r="LHV68" s="687"/>
      <c r="LHW68" s="687"/>
      <c r="LHX68" s="687"/>
      <c r="LHY68" s="687"/>
      <c r="LHZ68" s="687"/>
      <c r="LIA68" s="687"/>
      <c r="LIB68" s="687"/>
      <c r="LIC68" s="687"/>
      <c r="LID68" s="687"/>
      <c r="LIE68" s="687"/>
      <c r="LIF68" s="687"/>
      <c r="LIG68" s="687"/>
      <c r="LIH68" s="687"/>
      <c r="LII68" s="687"/>
      <c r="LIJ68" s="687"/>
      <c r="LIK68" s="687"/>
      <c r="LIL68" s="687"/>
      <c r="LIM68" s="687"/>
      <c r="LIN68" s="687"/>
      <c r="LIO68" s="687"/>
      <c r="LIP68" s="687"/>
      <c r="LIQ68" s="687"/>
      <c r="LIR68" s="687"/>
      <c r="LIS68" s="687"/>
      <c r="LIT68" s="687"/>
      <c r="LIU68" s="687"/>
      <c r="LIV68" s="687"/>
      <c r="LIW68" s="687"/>
      <c r="LIX68" s="687"/>
      <c r="LIY68" s="687"/>
      <c r="LIZ68" s="687"/>
      <c r="LJA68" s="687"/>
      <c r="LJB68" s="687"/>
      <c r="LJC68" s="687"/>
      <c r="LJD68" s="687"/>
      <c r="LJE68" s="687"/>
      <c r="LJF68" s="687"/>
      <c r="LJG68" s="687"/>
      <c r="LJH68" s="687"/>
      <c r="LJI68" s="687"/>
      <c r="LJJ68" s="687"/>
      <c r="LJK68" s="687"/>
      <c r="LJL68" s="687"/>
      <c r="LJM68" s="687"/>
      <c r="LJN68" s="687"/>
      <c r="LJO68" s="687"/>
      <c r="LJP68" s="687"/>
      <c r="LJQ68" s="687"/>
      <c r="LJR68" s="687"/>
      <c r="LJS68" s="687"/>
      <c r="LJT68" s="687"/>
      <c r="LJU68" s="687"/>
      <c r="LJV68" s="687"/>
      <c r="LJW68" s="687"/>
      <c r="LJX68" s="687"/>
      <c r="LJY68" s="687"/>
      <c r="LJZ68" s="687"/>
      <c r="LKA68" s="687"/>
      <c r="LKB68" s="687"/>
      <c r="LKC68" s="687"/>
      <c r="LKD68" s="687"/>
      <c r="LKE68" s="687"/>
      <c r="LKF68" s="687"/>
      <c r="LKG68" s="687"/>
      <c r="LKH68" s="687"/>
      <c r="LKI68" s="687"/>
      <c r="LKJ68" s="687"/>
      <c r="LKK68" s="687"/>
      <c r="LKL68" s="687"/>
      <c r="LKM68" s="687"/>
      <c r="LKN68" s="687"/>
      <c r="LKO68" s="687"/>
      <c r="LKP68" s="687"/>
      <c r="LKQ68" s="687"/>
      <c r="LKR68" s="687"/>
      <c r="LKS68" s="687"/>
      <c r="LKT68" s="687"/>
      <c r="LKU68" s="687"/>
      <c r="LKV68" s="687"/>
      <c r="LKW68" s="687"/>
      <c r="LKX68" s="687"/>
      <c r="LKY68" s="687"/>
      <c r="LKZ68" s="687"/>
      <c r="LLA68" s="687"/>
      <c r="LLB68" s="687"/>
      <c r="LLC68" s="687"/>
      <c r="LLD68" s="687"/>
      <c r="LLE68" s="687"/>
      <c r="LLF68" s="687"/>
      <c r="LLG68" s="687"/>
      <c r="LLH68" s="687"/>
      <c r="LLI68" s="687"/>
      <c r="LLJ68" s="687"/>
      <c r="LLK68" s="687"/>
      <c r="LLL68" s="687"/>
      <c r="LLM68" s="687"/>
      <c r="LLN68" s="687"/>
      <c r="LLO68" s="687"/>
      <c r="LLP68" s="687"/>
      <c r="LLQ68" s="687"/>
      <c r="LLR68" s="687"/>
      <c r="LLS68" s="687"/>
      <c r="LLT68" s="687"/>
      <c r="LLU68" s="687"/>
      <c r="LLV68" s="687"/>
      <c r="LLW68" s="687"/>
      <c r="LLX68" s="687"/>
      <c r="LLY68" s="687"/>
      <c r="LLZ68" s="687"/>
      <c r="LMA68" s="687"/>
      <c r="LMB68" s="687"/>
      <c r="LMC68" s="687"/>
      <c r="LMD68" s="687"/>
      <c r="LME68" s="687"/>
      <c r="LMF68" s="687"/>
      <c r="LMG68" s="687"/>
      <c r="LMH68" s="687"/>
      <c r="LMI68" s="687"/>
      <c r="LMJ68" s="687"/>
      <c r="LMK68" s="687"/>
      <c r="LML68" s="687"/>
      <c r="LMM68" s="687"/>
      <c r="LMN68" s="687"/>
      <c r="LMO68" s="687"/>
      <c r="LMP68" s="687"/>
      <c r="LMQ68" s="687"/>
      <c r="LMR68" s="687"/>
      <c r="LMS68" s="687"/>
      <c r="LMT68" s="687"/>
      <c r="LMU68" s="687"/>
      <c r="LMV68" s="687"/>
      <c r="LMW68" s="687"/>
      <c r="LMX68" s="687"/>
      <c r="LMY68" s="687"/>
      <c r="LMZ68" s="687"/>
      <c r="LNA68" s="687"/>
      <c r="LNB68" s="687"/>
      <c r="LNC68" s="687"/>
      <c r="LND68" s="687"/>
      <c r="LNE68" s="687"/>
      <c r="LNF68" s="687"/>
      <c r="LNG68" s="687"/>
      <c r="LNH68" s="687"/>
      <c r="LNI68" s="687"/>
      <c r="LNJ68" s="687"/>
      <c r="LNK68" s="687"/>
      <c r="LNL68" s="687"/>
      <c r="LNM68" s="687"/>
      <c r="LNN68" s="687"/>
      <c r="LNO68" s="687"/>
      <c r="LNP68" s="687"/>
      <c r="LNQ68" s="687"/>
      <c r="LNR68" s="687"/>
      <c r="LNS68" s="687"/>
      <c r="LNT68" s="687"/>
      <c r="LNU68" s="687"/>
      <c r="LNV68" s="687"/>
      <c r="LNW68" s="687"/>
      <c r="LNX68" s="687"/>
      <c r="LNY68" s="687"/>
      <c r="LNZ68" s="687"/>
      <c r="LOA68" s="687"/>
      <c r="LOB68" s="687"/>
      <c r="LOC68" s="687"/>
      <c r="LOD68" s="687"/>
      <c r="LOE68" s="687"/>
      <c r="LOF68" s="687"/>
      <c r="LOG68" s="687"/>
      <c r="LOH68" s="687"/>
      <c r="LOI68" s="687"/>
      <c r="LOJ68" s="687"/>
      <c r="LOK68" s="687"/>
      <c r="LOL68" s="687"/>
      <c r="LOM68" s="687"/>
      <c r="LON68" s="687"/>
      <c r="LOO68" s="687"/>
      <c r="LOP68" s="687"/>
      <c r="LOQ68" s="687"/>
      <c r="LOR68" s="687"/>
      <c r="LOS68" s="687"/>
      <c r="LOT68" s="687"/>
      <c r="LOU68" s="687"/>
      <c r="LOV68" s="687"/>
      <c r="LOW68" s="687"/>
      <c r="LOX68" s="687"/>
      <c r="LOY68" s="687"/>
      <c r="LOZ68" s="687"/>
      <c r="LPA68" s="687"/>
      <c r="LPB68" s="687"/>
      <c r="LPC68" s="687"/>
      <c r="LPD68" s="687"/>
      <c r="LPE68" s="687"/>
      <c r="LPF68" s="687"/>
      <c r="LPG68" s="687"/>
      <c r="LPH68" s="687"/>
      <c r="LPI68" s="687"/>
      <c r="LPJ68" s="687"/>
      <c r="LPK68" s="687"/>
      <c r="LPL68" s="687"/>
      <c r="LPM68" s="687"/>
      <c r="LPN68" s="687"/>
      <c r="LPO68" s="687"/>
      <c r="LPP68" s="687"/>
      <c r="LPQ68" s="687"/>
      <c r="LPR68" s="687"/>
      <c r="LPS68" s="687"/>
      <c r="LPT68" s="687"/>
      <c r="LPU68" s="687"/>
      <c r="LPV68" s="687"/>
      <c r="LPW68" s="687"/>
      <c r="LPX68" s="687"/>
      <c r="LPY68" s="687"/>
      <c r="LPZ68" s="687"/>
      <c r="LQA68" s="687"/>
      <c r="LQB68" s="687"/>
      <c r="LQC68" s="687"/>
      <c r="LQD68" s="687"/>
      <c r="LQE68" s="687"/>
      <c r="LQF68" s="687"/>
      <c r="LQG68" s="687"/>
      <c r="LQH68" s="687"/>
      <c r="LQI68" s="687"/>
      <c r="LQJ68" s="687"/>
      <c r="LQK68" s="687"/>
      <c r="LQL68" s="687"/>
      <c r="LQM68" s="687"/>
      <c r="LQN68" s="687"/>
      <c r="LQO68" s="687"/>
      <c r="LQP68" s="687"/>
      <c r="LQQ68" s="687"/>
      <c r="LQR68" s="687"/>
      <c r="LQS68" s="687"/>
      <c r="LQT68" s="687"/>
      <c r="LQU68" s="687"/>
      <c r="LQV68" s="687"/>
      <c r="LQW68" s="687"/>
      <c r="LQX68" s="687"/>
      <c r="LQY68" s="687"/>
      <c r="LQZ68" s="687"/>
      <c r="LRA68" s="687"/>
      <c r="LRB68" s="687"/>
      <c r="LRC68" s="687"/>
      <c r="LRD68" s="687"/>
      <c r="LRE68" s="687"/>
      <c r="LRF68" s="687"/>
      <c r="LRG68" s="687"/>
      <c r="LRH68" s="687"/>
      <c r="LRI68" s="687"/>
      <c r="LRJ68" s="687"/>
      <c r="LRK68" s="687"/>
      <c r="LRL68" s="687"/>
      <c r="LRM68" s="687"/>
      <c r="LRN68" s="687"/>
      <c r="LRO68" s="687"/>
      <c r="LRP68" s="687"/>
      <c r="LRQ68" s="687"/>
      <c r="LRR68" s="687"/>
      <c r="LRS68" s="687"/>
      <c r="LRT68" s="687"/>
      <c r="LRU68" s="687"/>
      <c r="LRV68" s="687"/>
      <c r="LRW68" s="687"/>
      <c r="LRX68" s="687"/>
      <c r="LRY68" s="687"/>
      <c r="LRZ68" s="687"/>
      <c r="LSA68" s="687"/>
      <c r="LSB68" s="687"/>
      <c r="LSC68" s="687"/>
      <c r="LSD68" s="687"/>
      <c r="LSE68" s="687"/>
      <c r="LSF68" s="687"/>
      <c r="LSG68" s="687"/>
      <c r="LSH68" s="687"/>
      <c r="LSI68" s="687"/>
      <c r="LSJ68" s="687"/>
      <c r="LSK68" s="687"/>
      <c r="LSL68" s="687"/>
      <c r="LSM68" s="687"/>
      <c r="LSN68" s="687"/>
      <c r="LSO68" s="687"/>
      <c r="LSP68" s="687"/>
      <c r="LSQ68" s="687"/>
      <c r="LSR68" s="687"/>
      <c r="LSS68" s="687"/>
      <c r="LST68" s="687"/>
      <c r="LSU68" s="687"/>
      <c r="LSV68" s="687"/>
      <c r="LSW68" s="687"/>
      <c r="LSX68" s="687"/>
      <c r="LSY68" s="687"/>
      <c r="LSZ68" s="687"/>
      <c r="LTA68" s="687"/>
      <c r="LTB68" s="687"/>
      <c r="LTC68" s="687"/>
      <c r="LTD68" s="687"/>
      <c r="LTE68" s="687"/>
      <c r="LTF68" s="687"/>
      <c r="LTG68" s="687"/>
      <c r="LTH68" s="687"/>
      <c r="LTI68" s="687"/>
      <c r="LTJ68" s="687"/>
      <c r="LTK68" s="687"/>
      <c r="LTL68" s="687"/>
      <c r="LTM68" s="687"/>
      <c r="LTN68" s="687"/>
      <c r="LTO68" s="687"/>
      <c r="LTP68" s="687"/>
      <c r="LTQ68" s="687"/>
      <c r="LTR68" s="687"/>
      <c r="LTS68" s="687"/>
      <c r="LTT68" s="687"/>
      <c r="LTU68" s="687"/>
      <c r="LTV68" s="687"/>
      <c r="LTW68" s="687"/>
      <c r="LTX68" s="687"/>
      <c r="LTY68" s="687"/>
      <c r="LTZ68" s="687"/>
      <c r="LUA68" s="687"/>
      <c r="LUB68" s="687"/>
      <c r="LUC68" s="687"/>
      <c r="LUD68" s="687"/>
      <c r="LUE68" s="687"/>
      <c r="LUF68" s="687"/>
      <c r="LUG68" s="687"/>
      <c r="LUH68" s="687"/>
      <c r="LUI68" s="687"/>
      <c r="LUJ68" s="687"/>
      <c r="LUK68" s="687"/>
      <c r="LUL68" s="687"/>
      <c r="LUM68" s="687"/>
      <c r="LUN68" s="687"/>
      <c r="LUO68" s="687"/>
      <c r="LUP68" s="687"/>
      <c r="LUQ68" s="687"/>
      <c r="LUR68" s="687"/>
      <c r="LUS68" s="687"/>
      <c r="LUT68" s="687"/>
      <c r="LUU68" s="687"/>
      <c r="LUV68" s="687"/>
      <c r="LUW68" s="687"/>
      <c r="LUX68" s="687"/>
      <c r="LUY68" s="687"/>
      <c r="LUZ68" s="687"/>
      <c r="LVA68" s="687"/>
      <c r="LVB68" s="687"/>
      <c r="LVC68" s="687"/>
      <c r="LVD68" s="687"/>
      <c r="LVE68" s="687"/>
      <c r="LVF68" s="687"/>
      <c r="LVG68" s="687"/>
      <c r="LVH68" s="687"/>
      <c r="LVI68" s="687"/>
      <c r="LVJ68" s="687"/>
      <c r="LVK68" s="687"/>
      <c r="LVL68" s="687"/>
      <c r="LVM68" s="687"/>
      <c r="LVN68" s="687"/>
      <c r="LVO68" s="687"/>
      <c r="LVP68" s="687"/>
      <c r="LVQ68" s="687"/>
      <c r="LVR68" s="687"/>
      <c r="LVS68" s="687"/>
      <c r="LVT68" s="687"/>
      <c r="LVU68" s="687"/>
      <c r="LVV68" s="687"/>
      <c r="LVW68" s="687"/>
      <c r="LVX68" s="687"/>
      <c r="LVY68" s="687"/>
      <c r="LVZ68" s="687"/>
      <c r="LWA68" s="687"/>
      <c r="LWB68" s="687"/>
      <c r="LWC68" s="687"/>
      <c r="LWD68" s="687"/>
      <c r="LWE68" s="687"/>
      <c r="LWF68" s="687"/>
      <c r="LWG68" s="687"/>
      <c r="LWH68" s="687"/>
      <c r="LWI68" s="687"/>
      <c r="LWJ68" s="687"/>
      <c r="LWK68" s="687"/>
      <c r="LWL68" s="687"/>
      <c r="LWM68" s="687"/>
      <c r="LWN68" s="687"/>
      <c r="LWO68" s="687"/>
      <c r="LWP68" s="687"/>
      <c r="LWQ68" s="687"/>
      <c r="LWR68" s="687"/>
      <c r="LWS68" s="687"/>
      <c r="LWT68" s="687"/>
      <c r="LWU68" s="687"/>
      <c r="LWV68" s="687"/>
      <c r="LWW68" s="687"/>
      <c r="LWX68" s="687"/>
      <c r="LWY68" s="687"/>
      <c r="LWZ68" s="687"/>
      <c r="LXA68" s="687"/>
      <c r="LXB68" s="687"/>
      <c r="LXC68" s="687"/>
      <c r="LXD68" s="687"/>
      <c r="LXE68" s="687"/>
      <c r="LXF68" s="687"/>
      <c r="LXG68" s="687"/>
      <c r="LXH68" s="687"/>
      <c r="LXI68" s="687"/>
      <c r="LXJ68" s="687"/>
      <c r="LXK68" s="687"/>
      <c r="LXL68" s="687"/>
      <c r="LXM68" s="687"/>
      <c r="LXN68" s="687"/>
      <c r="LXO68" s="687"/>
      <c r="LXP68" s="687"/>
      <c r="LXQ68" s="687"/>
      <c r="LXR68" s="687"/>
      <c r="LXS68" s="687"/>
      <c r="LXT68" s="687"/>
      <c r="LXU68" s="687"/>
      <c r="LXV68" s="687"/>
      <c r="LXW68" s="687"/>
      <c r="LXX68" s="687"/>
      <c r="LXY68" s="687"/>
      <c r="LXZ68" s="687"/>
      <c r="LYA68" s="687"/>
      <c r="LYB68" s="687"/>
      <c r="LYC68" s="687"/>
      <c r="LYD68" s="687"/>
      <c r="LYE68" s="687"/>
      <c r="LYF68" s="687"/>
      <c r="LYG68" s="687"/>
      <c r="LYH68" s="687"/>
      <c r="LYI68" s="687"/>
      <c r="LYJ68" s="687"/>
      <c r="LYK68" s="687"/>
      <c r="LYL68" s="687"/>
      <c r="LYM68" s="687"/>
      <c r="LYN68" s="687"/>
      <c r="LYO68" s="687"/>
      <c r="LYP68" s="687"/>
      <c r="LYQ68" s="687"/>
      <c r="LYR68" s="687"/>
      <c r="LYS68" s="687"/>
      <c r="LYT68" s="687"/>
      <c r="LYU68" s="687"/>
      <c r="LYV68" s="687"/>
      <c r="LYW68" s="687"/>
      <c r="LYX68" s="687"/>
      <c r="LYY68" s="687"/>
      <c r="LYZ68" s="687"/>
      <c r="LZA68" s="687"/>
      <c r="LZB68" s="687"/>
      <c r="LZC68" s="687"/>
      <c r="LZD68" s="687"/>
      <c r="LZE68" s="687"/>
      <c r="LZF68" s="687"/>
      <c r="LZG68" s="687"/>
      <c r="LZH68" s="687"/>
      <c r="LZI68" s="687"/>
      <c r="LZJ68" s="687"/>
      <c r="LZK68" s="687"/>
      <c r="LZL68" s="687"/>
      <c r="LZM68" s="687"/>
      <c r="LZN68" s="687"/>
      <c r="LZO68" s="687"/>
      <c r="LZP68" s="687"/>
      <c r="LZQ68" s="687"/>
      <c r="LZR68" s="687"/>
      <c r="LZS68" s="687"/>
      <c r="LZT68" s="687"/>
      <c r="LZU68" s="687"/>
      <c r="LZV68" s="687"/>
      <c r="LZW68" s="687"/>
      <c r="LZX68" s="687"/>
      <c r="LZY68" s="687"/>
      <c r="LZZ68" s="687"/>
      <c r="MAA68" s="687"/>
      <c r="MAB68" s="687"/>
      <c r="MAC68" s="687"/>
      <c r="MAD68" s="687"/>
      <c r="MAE68" s="687"/>
      <c r="MAF68" s="687"/>
      <c r="MAG68" s="687"/>
      <c r="MAH68" s="687"/>
      <c r="MAI68" s="687"/>
      <c r="MAJ68" s="687"/>
      <c r="MAK68" s="687"/>
      <c r="MAL68" s="687"/>
      <c r="MAM68" s="687"/>
      <c r="MAN68" s="687"/>
      <c r="MAO68" s="687"/>
      <c r="MAP68" s="687"/>
      <c r="MAQ68" s="687"/>
      <c r="MAR68" s="687"/>
      <c r="MAS68" s="687"/>
      <c r="MAT68" s="687"/>
      <c r="MAU68" s="687"/>
      <c r="MAV68" s="687"/>
      <c r="MAW68" s="687"/>
      <c r="MAX68" s="687"/>
      <c r="MAY68" s="687"/>
      <c r="MAZ68" s="687"/>
      <c r="MBA68" s="687"/>
      <c r="MBB68" s="687"/>
      <c r="MBC68" s="687"/>
      <c r="MBD68" s="687"/>
      <c r="MBE68" s="687"/>
      <c r="MBF68" s="687"/>
      <c r="MBG68" s="687"/>
      <c r="MBH68" s="687"/>
      <c r="MBI68" s="687"/>
      <c r="MBJ68" s="687"/>
      <c r="MBK68" s="687"/>
      <c r="MBL68" s="687"/>
      <c r="MBM68" s="687"/>
      <c r="MBN68" s="687"/>
      <c r="MBO68" s="687"/>
      <c r="MBP68" s="687"/>
      <c r="MBQ68" s="687"/>
      <c r="MBR68" s="687"/>
      <c r="MBS68" s="687"/>
      <c r="MBT68" s="687"/>
      <c r="MBU68" s="687"/>
      <c r="MBV68" s="687"/>
      <c r="MBW68" s="687"/>
      <c r="MBX68" s="687"/>
      <c r="MBY68" s="687"/>
      <c r="MBZ68" s="687"/>
      <c r="MCA68" s="687"/>
      <c r="MCB68" s="687"/>
      <c r="MCC68" s="687"/>
      <c r="MCD68" s="687"/>
      <c r="MCE68" s="687"/>
      <c r="MCF68" s="687"/>
      <c r="MCG68" s="687"/>
      <c r="MCH68" s="687"/>
      <c r="MCI68" s="687"/>
      <c r="MCJ68" s="687"/>
      <c r="MCK68" s="687"/>
      <c r="MCL68" s="687"/>
      <c r="MCM68" s="687"/>
      <c r="MCN68" s="687"/>
      <c r="MCO68" s="687"/>
      <c r="MCP68" s="687"/>
      <c r="MCQ68" s="687"/>
      <c r="MCR68" s="687"/>
      <c r="MCS68" s="687"/>
      <c r="MCT68" s="687"/>
      <c r="MCU68" s="687"/>
      <c r="MCV68" s="687"/>
      <c r="MCW68" s="687"/>
      <c r="MCX68" s="687"/>
      <c r="MCY68" s="687"/>
      <c r="MCZ68" s="687"/>
      <c r="MDA68" s="687"/>
      <c r="MDB68" s="687"/>
      <c r="MDC68" s="687"/>
      <c r="MDD68" s="687"/>
      <c r="MDE68" s="687"/>
      <c r="MDF68" s="687"/>
      <c r="MDG68" s="687"/>
      <c r="MDH68" s="687"/>
      <c r="MDI68" s="687"/>
      <c r="MDJ68" s="687"/>
      <c r="MDK68" s="687"/>
      <c r="MDL68" s="687"/>
      <c r="MDM68" s="687"/>
      <c r="MDN68" s="687"/>
      <c r="MDO68" s="687"/>
      <c r="MDP68" s="687"/>
      <c r="MDQ68" s="687"/>
      <c r="MDR68" s="687"/>
      <c r="MDS68" s="687"/>
      <c r="MDT68" s="687"/>
      <c r="MDU68" s="687"/>
      <c r="MDV68" s="687"/>
      <c r="MDW68" s="687"/>
      <c r="MDX68" s="687"/>
      <c r="MDY68" s="687"/>
      <c r="MDZ68" s="687"/>
      <c r="MEA68" s="687"/>
      <c r="MEB68" s="687"/>
      <c r="MEC68" s="687"/>
      <c r="MED68" s="687"/>
      <c r="MEE68" s="687"/>
      <c r="MEF68" s="687"/>
      <c r="MEG68" s="687"/>
      <c r="MEH68" s="687"/>
      <c r="MEI68" s="687"/>
      <c r="MEJ68" s="687"/>
      <c r="MEK68" s="687"/>
      <c r="MEL68" s="687"/>
      <c r="MEM68" s="687"/>
      <c r="MEN68" s="687"/>
      <c r="MEO68" s="687"/>
      <c r="MEP68" s="687"/>
      <c r="MEQ68" s="687"/>
      <c r="MER68" s="687"/>
      <c r="MES68" s="687"/>
      <c r="MET68" s="687"/>
      <c r="MEU68" s="687"/>
      <c r="MEV68" s="687"/>
      <c r="MEW68" s="687"/>
      <c r="MEX68" s="687"/>
      <c r="MEY68" s="687"/>
      <c r="MEZ68" s="687"/>
      <c r="MFA68" s="687"/>
      <c r="MFB68" s="687"/>
      <c r="MFC68" s="687"/>
      <c r="MFD68" s="687"/>
      <c r="MFE68" s="687"/>
      <c r="MFF68" s="687"/>
      <c r="MFG68" s="687"/>
      <c r="MFH68" s="687"/>
      <c r="MFI68" s="687"/>
      <c r="MFJ68" s="687"/>
      <c r="MFK68" s="687"/>
      <c r="MFL68" s="687"/>
      <c r="MFM68" s="687"/>
      <c r="MFN68" s="687"/>
      <c r="MFO68" s="687"/>
      <c r="MFP68" s="687"/>
      <c r="MFQ68" s="687"/>
      <c r="MFR68" s="687"/>
      <c r="MFS68" s="687"/>
      <c r="MFT68" s="687"/>
      <c r="MFU68" s="687"/>
      <c r="MFV68" s="687"/>
      <c r="MFW68" s="687"/>
      <c r="MFX68" s="687"/>
      <c r="MFY68" s="687"/>
      <c r="MFZ68" s="687"/>
      <c r="MGA68" s="687"/>
      <c r="MGB68" s="687"/>
      <c r="MGC68" s="687"/>
      <c r="MGD68" s="687"/>
      <c r="MGE68" s="687"/>
      <c r="MGF68" s="687"/>
      <c r="MGG68" s="687"/>
      <c r="MGH68" s="687"/>
      <c r="MGI68" s="687"/>
      <c r="MGJ68" s="687"/>
      <c r="MGK68" s="687"/>
      <c r="MGL68" s="687"/>
      <c r="MGM68" s="687"/>
      <c r="MGN68" s="687"/>
      <c r="MGO68" s="687"/>
      <c r="MGP68" s="687"/>
      <c r="MGQ68" s="687"/>
      <c r="MGR68" s="687"/>
      <c r="MGS68" s="687"/>
      <c r="MGT68" s="687"/>
      <c r="MGU68" s="687"/>
      <c r="MGV68" s="687"/>
      <c r="MGW68" s="687"/>
      <c r="MGX68" s="687"/>
      <c r="MGY68" s="687"/>
      <c r="MGZ68" s="687"/>
      <c r="MHA68" s="687"/>
      <c r="MHB68" s="687"/>
      <c r="MHC68" s="687"/>
      <c r="MHD68" s="687"/>
      <c r="MHE68" s="687"/>
      <c r="MHF68" s="687"/>
      <c r="MHG68" s="687"/>
      <c r="MHH68" s="687"/>
      <c r="MHI68" s="687"/>
      <c r="MHJ68" s="687"/>
      <c r="MHK68" s="687"/>
      <c r="MHL68" s="687"/>
      <c r="MHM68" s="687"/>
      <c r="MHN68" s="687"/>
      <c r="MHO68" s="687"/>
      <c r="MHP68" s="687"/>
      <c r="MHQ68" s="687"/>
      <c r="MHR68" s="687"/>
      <c r="MHS68" s="687"/>
      <c r="MHT68" s="687"/>
      <c r="MHU68" s="687"/>
      <c r="MHV68" s="687"/>
      <c r="MHW68" s="687"/>
      <c r="MHX68" s="687"/>
      <c r="MHY68" s="687"/>
      <c r="MHZ68" s="687"/>
      <c r="MIA68" s="687"/>
      <c r="MIB68" s="687"/>
      <c r="MIC68" s="687"/>
      <c r="MID68" s="687"/>
      <c r="MIE68" s="687"/>
      <c r="MIF68" s="687"/>
      <c r="MIG68" s="687"/>
      <c r="MIH68" s="687"/>
      <c r="MII68" s="687"/>
      <c r="MIJ68" s="687"/>
      <c r="MIK68" s="687"/>
      <c r="MIL68" s="687"/>
      <c r="MIM68" s="687"/>
      <c r="MIN68" s="687"/>
      <c r="MIO68" s="687"/>
      <c r="MIP68" s="687"/>
      <c r="MIQ68" s="687"/>
      <c r="MIR68" s="687"/>
      <c r="MIS68" s="687"/>
      <c r="MIT68" s="687"/>
      <c r="MIU68" s="687"/>
      <c r="MIV68" s="687"/>
      <c r="MIW68" s="687"/>
      <c r="MIX68" s="687"/>
      <c r="MIY68" s="687"/>
      <c r="MIZ68" s="687"/>
      <c r="MJA68" s="687"/>
      <c r="MJB68" s="687"/>
      <c r="MJC68" s="687"/>
      <c r="MJD68" s="687"/>
      <c r="MJE68" s="687"/>
      <c r="MJF68" s="687"/>
      <c r="MJG68" s="687"/>
      <c r="MJH68" s="687"/>
      <c r="MJI68" s="687"/>
      <c r="MJJ68" s="687"/>
      <c r="MJK68" s="687"/>
      <c r="MJL68" s="687"/>
      <c r="MJM68" s="687"/>
      <c r="MJN68" s="687"/>
      <c r="MJO68" s="687"/>
      <c r="MJP68" s="687"/>
      <c r="MJQ68" s="687"/>
      <c r="MJR68" s="687"/>
      <c r="MJS68" s="687"/>
      <c r="MJT68" s="687"/>
      <c r="MJU68" s="687"/>
      <c r="MJV68" s="687"/>
      <c r="MJW68" s="687"/>
      <c r="MJX68" s="687"/>
      <c r="MJY68" s="687"/>
      <c r="MJZ68" s="687"/>
      <c r="MKA68" s="687"/>
      <c r="MKB68" s="687"/>
      <c r="MKC68" s="687"/>
      <c r="MKD68" s="687"/>
      <c r="MKE68" s="687"/>
      <c r="MKF68" s="687"/>
      <c r="MKG68" s="687"/>
      <c r="MKH68" s="687"/>
      <c r="MKI68" s="687"/>
      <c r="MKJ68" s="687"/>
      <c r="MKK68" s="687"/>
      <c r="MKL68" s="687"/>
      <c r="MKM68" s="687"/>
      <c r="MKN68" s="687"/>
      <c r="MKO68" s="687"/>
      <c r="MKP68" s="687"/>
      <c r="MKQ68" s="687"/>
      <c r="MKR68" s="687"/>
      <c r="MKS68" s="687"/>
      <c r="MKT68" s="687"/>
      <c r="MKU68" s="687"/>
      <c r="MKV68" s="687"/>
      <c r="MKW68" s="687"/>
      <c r="MKX68" s="687"/>
      <c r="MKY68" s="687"/>
      <c r="MKZ68" s="687"/>
      <c r="MLA68" s="687"/>
      <c r="MLB68" s="687"/>
      <c r="MLC68" s="687"/>
      <c r="MLD68" s="687"/>
      <c r="MLE68" s="687"/>
      <c r="MLF68" s="687"/>
      <c r="MLG68" s="687"/>
      <c r="MLH68" s="687"/>
      <c r="MLI68" s="687"/>
      <c r="MLJ68" s="687"/>
      <c r="MLK68" s="687"/>
      <c r="MLL68" s="687"/>
      <c r="MLM68" s="687"/>
      <c r="MLN68" s="687"/>
      <c r="MLO68" s="687"/>
      <c r="MLP68" s="687"/>
      <c r="MLQ68" s="687"/>
      <c r="MLR68" s="687"/>
      <c r="MLS68" s="687"/>
      <c r="MLT68" s="687"/>
      <c r="MLU68" s="687"/>
      <c r="MLV68" s="687"/>
      <c r="MLW68" s="687"/>
      <c r="MLX68" s="687"/>
      <c r="MLY68" s="687"/>
      <c r="MLZ68" s="687"/>
      <c r="MMA68" s="687"/>
      <c r="MMB68" s="687"/>
      <c r="MMC68" s="687"/>
      <c r="MMD68" s="687"/>
      <c r="MME68" s="687"/>
      <c r="MMF68" s="687"/>
      <c r="MMG68" s="687"/>
      <c r="MMH68" s="687"/>
      <c r="MMI68" s="687"/>
      <c r="MMJ68" s="687"/>
      <c r="MMK68" s="687"/>
      <c r="MML68" s="687"/>
      <c r="MMM68" s="687"/>
      <c r="MMN68" s="687"/>
      <c r="MMO68" s="687"/>
      <c r="MMP68" s="687"/>
      <c r="MMQ68" s="687"/>
      <c r="MMR68" s="687"/>
      <c r="MMS68" s="687"/>
      <c r="MMT68" s="687"/>
      <c r="MMU68" s="687"/>
      <c r="MMV68" s="687"/>
      <c r="MMW68" s="687"/>
      <c r="MMX68" s="687"/>
      <c r="MMY68" s="687"/>
      <c r="MMZ68" s="687"/>
      <c r="MNA68" s="687"/>
      <c r="MNB68" s="687"/>
      <c r="MNC68" s="687"/>
      <c r="MND68" s="687"/>
      <c r="MNE68" s="687"/>
      <c r="MNF68" s="687"/>
      <c r="MNG68" s="687"/>
      <c r="MNH68" s="687"/>
      <c r="MNI68" s="687"/>
      <c r="MNJ68" s="687"/>
      <c r="MNK68" s="687"/>
      <c r="MNL68" s="687"/>
      <c r="MNM68" s="687"/>
      <c r="MNN68" s="687"/>
      <c r="MNO68" s="687"/>
      <c r="MNP68" s="687"/>
      <c r="MNQ68" s="687"/>
      <c r="MNR68" s="687"/>
      <c r="MNS68" s="687"/>
      <c r="MNT68" s="687"/>
      <c r="MNU68" s="687"/>
      <c r="MNV68" s="687"/>
      <c r="MNW68" s="687"/>
      <c r="MNX68" s="687"/>
      <c r="MNY68" s="687"/>
      <c r="MNZ68" s="687"/>
      <c r="MOA68" s="687"/>
      <c r="MOB68" s="687"/>
      <c r="MOC68" s="687"/>
      <c r="MOD68" s="687"/>
      <c r="MOE68" s="687"/>
      <c r="MOF68" s="687"/>
      <c r="MOG68" s="687"/>
      <c r="MOH68" s="687"/>
      <c r="MOI68" s="687"/>
      <c r="MOJ68" s="687"/>
      <c r="MOK68" s="687"/>
      <c r="MOL68" s="687"/>
      <c r="MOM68" s="687"/>
      <c r="MON68" s="687"/>
      <c r="MOO68" s="687"/>
      <c r="MOP68" s="687"/>
      <c r="MOQ68" s="687"/>
      <c r="MOR68" s="687"/>
      <c r="MOS68" s="687"/>
      <c r="MOT68" s="687"/>
      <c r="MOU68" s="687"/>
      <c r="MOV68" s="687"/>
      <c r="MOW68" s="687"/>
      <c r="MOX68" s="687"/>
      <c r="MOY68" s="687"/>
      <c r="MOZ68" s="687"/>
      <c r="MPA68" s="687"/>
      <c r="MPB68" s="687"/>
      <c r="MPC68" s="687"/>
      <c r="MPD68" s="687"/>
      <c r="MPE68" s="687"/>
      <c r="MPF68" s="687"/>
      <c r="MPG68" s="687"/>
      <c r="MPH68" s="687"/>
      <c r="MPI68" s="687"/>
      <c r="MPJ68" s="687"/>
      <c r="MPK68" s="687"/>
      <c r="MPL68" s="687"/>
      <c r="MPM68" s="687"/>
      <c r="MPN68" s="687"/>
      <c r="MPO68" s="687"/>
      <c r="MPP68" s="687"/>
      <c r="MPQ68" s="687"/>
      <c r="MPR68" s="687"/>
      <c r="MPS68" s="687"/>
      <c r="MPT68" s="687"/>
      <c r="MPU68" s="687"/>
      <c r="MPV68" s="687"/>
      <c r="MPW68" s="687"/>
      <c r="MPX68" s="687"/>
      <c r="MPY68" s="687"/>
      <c r="MPZ68" s="687"/>
      <c r="MQA68" s="687"/>
      <c r="MQB68" s="687"/>
      <c r="MQC68" s="687"/>
      <c r="MQD68" s="687"/>
      <c r="MQE68" s="687"/>
      <c r="MQF68" s="687"/>
      <c r="MQG68" s="687"/>
      <c r="MQH68" s="687"/>
      <c r="MQI68" s="687"/>
      <c r="MQJ68" s="687"/>
      <c r="MQK68" s="687"/>
      <c r="MQL68" s="687"/>
      <c r="MQM68" s="687"/>
      <c r="MQN68" s="687"/>
      <c r="MQO68" s="687"/>
      <c r="MQP68" s="687"/>
      <c r="MQQ68" s="687"/>
      <c r="MQR68" s="687"/>
      <c r="MQS68" s="687"/>
      <c r="MQT68" s="687"/>
      <c r="MQU68" s="687"/>
      <c r="MQV68" s="687"/>
      <c r="MQW68" s="687"/>
      <c r="MQX68" s="687"/>
      <c r="MQY68" s="687"/>
      <c r="MQZ68" s="687"/>
      <c r="MRA68" s="687"/>
      <c r="MRB68" s="687"/>
      <c r="MRC68" s="687"/>
      <c r="MRD68" s="687"/>
      <c r="MRE68" s="687"/>
      <c r="MRF68" s="687"/>
      <c r="MRG68" s="687"/>
      <c r="MRH68" s="687"/>
      <c r="MRI68" s="687"/>
      <c r="MRJ68" s="687"/>
      <c r="MRK68" s="687"/>
      <c r="MRL68" s="687"/>
      <c r="MRM68" s="687"/>
      <c r="MRN68" s="687"/>
      <c r="MRO68" s="687"/>
      <c r="MRP68" s="687"/>
      <c r="MRQ68" s="687"/>
      <c r="MRR68" s="687"/>
      <c r="MRS68" s="687"/>
      <c r="MRT68" s="687"/>
      <c r="MRU68" s="687"/>
      <c r="MRV68" s="687"/>
      <c r="MRW68" s="687"/>
      <c r="MRX68" s="687"/>
      <c r="MRY68" s="687"/>
      <c r="MRZ68" s="687"/>
      <c r="MSA68" s="687"/>
      <c r="MSB68" s="687"/>
      <c r="MSC68" s="687"/>
      <c r="MSD68" s="687"/>
      <c r="MSE68" s="687"/>
      <c r="MSF68" s="687"/>
      <c r="MSG68" s="687"/>
      <c r="MSH68" s="687"/>
      <c r="MSI68" s="687"/>
      <c r="MSJ68" s="687"/>
      <c r="MSK68" s="687"/>
      <c r="MSL68" s="687"/>
      <c r="MSM68" s="687"/>
      <c r="MSN68" s="687"/>
      <c r="MSO68" s="687"/>
      <c r="MSP68" s="687"/>
      <c r="MSQ68" s="687"/>
      <c r="MSR68" s="687"/>
      <c r="MSS68" s="687"/>
      <c r="MST68" s="687"/>
      <c r="MSU68" s="687"/>
      <c r="MSV68" s="687"/>
      <c r="MSW68" s="687"/>
      <c r="MSX68" s="687"/>
      <c r="MSY68" s="687"/>
      <c r="MSZ68" s="687"/>
      <c r="MTA68" s="687"/>
      <c r="MTB68" s="687"/>
      <c r="MTC68" s="687"/>
      <c r="MTD68" s="687"/>
      <c r="MTE68" s="687"/>
      <c r="MTF68" s="687"/>
      <c r="MTG68" s="687"/>
      <c r="MTH68" s="687"/>
      <c r="MTI68" s="687"/>
      <c r="MTJ68" s="687"/>
      <c r="MTK68" s="687"/>
      <c r="MTL68" s="687"/>
      <c r="MTM68" s="687"/>
      <c r="MTN68" s="687"/>
      <c r="MTO68" s="687"/>
      <c r="MTP68" s="687"/>
      <c r="MTQ68" s="687"/>
      <c r="MTR68" s="687"/>
      <c r="MTS68" s="687"/>
      <c r="MTT68" s="687"/>
      <c r="MTU68" s="687"/>
      <c r="MTV68" s="687"/>
      <c r="MTW68" s="687"/>
      <c r="MTX68" s="687"/>
      <c r="MTY68" s="687"/>
      <c r="MTZ68" s="687"/>
      <c r="MUA68" s="687"/>
      <c r="MUB68" s="687"/>
      <c r="MUC68" s="687"/>
      <c r="MUD68" s="687"/>
      <c r="MUE68" s="687"/>
      <c r="MUF68" s="687"/>
      <c r="MUG68" s="687"/>
      <c r="MUH68" s="687"/>
      <c r="MUI68" s="687"/>
      <c r="MUJ68" s="687"/>
      <c r="MUK68" s="687"/>
      <c r="MUL68" s="687"/>
      <c r="MUM68" s="687"/>
      <c r="MUN68" s="687"/>
      <c r="MUO68" s="687"/>
      <c r="MUP68" s="687"/>
      <c r="MUQ68" s="687"/>
      <c r="MUR68" s="687"/>
      <c r="MUS68" s="687"/>
      <c r="MUT68" s="687"/>
      <c r="MUU68" s="687"/>
      <c r="MUV68" s="687"/>
      <c r="MUW68" s="687"/>
      <c r="MUX68" s="687"/>
      <c r="MUY68" s="687"/>
      <c r="MUZ68" s="687"/>
      <c r="MVA68" s="687"/>
      <c r="MVB68" s="687"/>
      <c r="MVC68" s="687"/>
      <c r="MVD68" s="687"/>
      <c r="MVE68" s="687"/>
      <c r="MVF68" s="687"/>
      <c r="MVG68" s="687"/>
      <c r="MVH68" s="687"/>
      <c r="MVI68" s="687"/>
      <c r="MVJ68" s="687"/>
      <c r="MVK68" s="687"/>
      <c r="MVL68" s="687"/>
      <c r="MVM68" s="687"/>
      <c r="MVN68" s="687"/>
      <c r="MVO68" s="687"/>
      <c r="MVP68" s="687"/>
      <c r="MVQ68" s="687"/>
      <c r="MVR68" s="687"/>
      <c r="MVS68" s="687"/>
      <c r="MVT68" s="687"/>
      <c r="MVU68" s="687"/>
      <c r="MVV68" s="687"/>
      <c r="MVW68" s="687"/>
      <c r="MVX68" s="687"/>
      <c r="MVY68" s="687"/>
      <c r="MVZ68" s="687"/>
      <c r="MWA68" s="687"/>
      <c r="MWB68" s="687"/>
      <c r="MWC68" s="687"/>
      <c r="MWD68" s="687"/>
      <c r="MWE68" s="687"/>
      <c r="MWF68" s="687"/>
      <c r="MWG68" s="687"/>
      <c r="MWH68" s="687"/>
      <c r="MWI68" s="687"/>
      <c r="MWJ68" s="687"/>
      <c r="MWK68" s="687"/>
      <c r="MWL68" s="687"/>
      <c r="MWM68" s="687"/>
      <c r="MWN68" s="687"/>
      <c r="MWO68" s="687"/>
      <c r="MWP68" s="687"/>
      <c r="MWQ68" s="687"/>
      <c r="MWR68" s="687"/>
      <c r="MWS68" s="687"/>
      <c r="MWT68" s="687"/>
      <c r="MWU68" s="687"/>
      <c r="MWV68" s="687"/>
      <c r="MWW68" s="687"/>
      <c r="MWX68" s="687"/>
      <c r="MWY68" s="687"/>
      <c r="MWZ68" s="687"/>
      <c r="MXA68" s="687"/>
      <c r="MXB68" s="687"/>
      <c r="MXC68" s="687"/>
      <c r="MXD68" s="687"/>
      <c r="MXE68" s="687"/>
      <c r="MXF68" s="687"/>
      <c r="MXG68" s="687"/>
      <c r="MXH68" s="687"/>
      <c r="MXI68" s="687"/>
      <c r="MXJ68" s="687"/>
      <c r="MXK68" s="687"/>
      <c r="MXL68" s="687"/>
      <c r="MXM68" s="687"/>
      <c r="MXN68" s="687"/>
      <c r="MXO68" s="687"/>
      <c r="MXP68" s="687"/>
      <c r="MXQ68" s="687"/>
      <c r="MXR68" s="687"/>
      <c r="MXS68" s="687"/>
      <c r="MXT68" s="687"/>
      <c r="MXU68" s="687"/>
      <c r="MXV68" s="687"/>
      <c r="MXW68" s="687"/>
      <c r="MXX68" s="687"/>
      <c r="MXY68" s="687"/>
      <c r="MXZ68" s="687"/>
      <c r="MYA68" s="687"/>
      <c r="MYB68" s="687"/>
      <c r="MYC68" s="687"/>
      <c r="MYD68" s="687"/>
      <c r="MYE68" s="687"/>
      <c r="MYF68" s="687"/>
      <c r="MYG68" s="687"/>
      <c r="MYH68" s="687"/>
      <c r="MYI68" s="687"/>
      <c r="MYJ68" s="687"/>
      <c r="MYK68" s="687"/>
      <c r="MYL68" s="687"/>
      <c r="MYM68" s="687"/>
      <c r="MYN68" s="687"/>
      <c r="MYO68" s="687"/>
      <c r="MYP68" s="687"/>
      <c r="MYQ68" s="687"/>
      <c r="MYR68" s="687"/>
      <c r="MYS68" s="687"/>
      <c r="MYT68" s="687"/>
      <c r="MYU68" s="687"/>
      <c r="MYV68" s="687"/>
      <c r="MYW68" s="687"/>
      <c r="MYX68" s="687"/>
      <c r="MYY68" s="687"/>
      <c r="MYZ68" s="687"/>
      <c r="MZA68" s="687"/>
      <c r="MZB68" s="687"/>
      <c r="MZC68" s="687"/>
      <c r="MZD68" s="687"/>
      <c r="MZE68" s="687"/>
      <c r="MZF68" s="687"/>
      <c r="MZG68" s="687"/>
      <c r="MZH68" s="687"/>
      <c r="MZI68" s="687"/>
      <c r="MZJ68" s="687"/>
      <c r="MZK68" s="687"/>
      <c r="MZL68" s="687"/>
      <c r="MZM68" s="687"/>
      <c r="MZN68" s="687"/>
      <c r="MZO68" s="687"/>
      <c r="MZP68" s="687"/>
      <c r="MZQ68" s="687"/>
      <c r="MZR68" s="687"/>
      <c r="MZS68" s="687"/>
      <c r="MZT68" s="687"/>
      <c r="MZU68" s="687"/>
      <c r="MZV68" s="687"/>
      <c r="MZW68" s="687"/>
      <c r="MZX68" s="687"/>
      <c r="MZY68" s="687"/>
      <c r="MZZ68" s="687"/>
      <c r="NAA68" s="687"/>
      <c r="NAB68" s="687"/>
      <c r="NAC68" s="687"/>
      <c r="NAD68" s="687"/>
      <c r="NAE68" s="687"/>
      <c r="NAF68" s="687"/>
      <c r="NAG68" s="687"/>
      <c r="NAH68" s="687"/>
      <c r="NAI68" s="687"/>
      <c r="NAJ68" s="687"/>
      <c r="NAK68" s="687"/>
      <c r="NAL68" s="687"/>
      <c r="NAM68" s="687"/>
      <c r="NAN68" s="687"/>
      <c r="NAO68" s="687"/>
      <c r="NAP68" s="687"/>
      <c r="NAQ68" s="687"/>
      <c r="NAR68" s="687"/>
      <c r="NAS68" s="687"/>
      <c r="NAT68" s="687"/>
      <c r="NAU68" s="687"/>
      <c r="NAV68" s="687"/>
      <c r="NAW68" s="687"/>
      <c r="NAX68" s="687"/>
      <c r="NAY68" s="687"/>
      <c r="NAZ68" s="687"/>
      <c r="NBA68" s="687"/>
      <c r="NBB68" s="687"/>
      <c r="NBC68" s="687"/>
      <c r="NBD68" s="687"/>
      <c r="NBE68" s="687"/>
      <c r="NBF68" s="687"/>
      <c r="NBG68" s="687"/>
      <c r="NBH68" s="687"/>
      <c r="NBI68" s="687"/>
      <c r="NBJ68" s="687"/>
      <c r="NBK68" s="687"/>
      <c r="NBL68" s="687"/>
      <c r="NBM68" s="687"/>
      <c r="NBN68" s="687"/>
      <c r="NBO68" s="687"/>
      <c r="NBP68" s="687"/>
      <c r="NBQ68" s="687"/>
      <c r="NBR68" s="687"/>
      <c r="NBS68" s="687"/>
      <c r="NBT68" s="687"/>
      <c r="NBU68" s="687"/>
      <c r="NBV68" s="687"/>
      <c r="NBW68" s="687"/>
      <c r="NBX68" s="687"/>
      <c r="NBY68" s="687"/>
      <c r="NBZ68" s="687"/>
      <c r="NCA68" s="687"/>
      <c r="NCB68" s="687"/>
      <c r="NCC68" s="687"/>
      <c r="NCD68" s="687"/>
      <c r="NCE68" s="687"/>
      <c r="NCF68" s="687"/>
      <c r="NCG68" s="687"/>
      <c r="NCH68" s="687"/>
      <c r="NCI68" s="687"/>
      <c r="NCJ68" s="687"/>
      <c r="NCK68" s="687"/>
      <c r="NCL68" s="687"/>
      <c r="NCM68" s="687"/>
      <c r="NCN68" s="687"/>
      <c r="NCO68" s="687"/>
      <c r="NCP68" s="687"/>
      <c r="NCQ68" s="687"/>
      <c r="NCR68" s="687"/>
      <c r="NCS68" s="687"/>
      <c r="NCT68" s="687"/>
      <c r="NCU68" s="687"/>
      <c r="NCV68" s="687"/>
      <c r="NCW68" s="687"/>
      <c r="NCX68" s="687"/>
      <c r="NCY68" s="687"/>
      <c r="NCZ68" s="687"/>
      <c r="NDA68" s="687"/>
      <c r="NDB68" s="687"/>
      <c r="NDC68" s="687"/>
      <c r="NDD68" s="687"/>
      <c r="NDE68" s="687"/>
      <c r="NDF68" s="687"/>
      <c r="NDG68" s="687"/>
      <c r="NDH68" s="687"/>
      <c r="NDI68" s="687"/>
      <c r="NDJ68" s="687"/>
      <c r="NDK68" s="687"/>
      <c r="NDL68" s="687"/>
      <c r="NDM68" s="687"/>
      <c r="NDN68" s="687"/>
      <c r="NDO68" s="687"/>
      <c r="NDP68" s="687"/>
      <c r="NDQ68" s="687"/>
      <c r="NDR68" s="687"/>
      <c r="NDS68" s="687"/>
      <c r="NDT68" s="687"/>
      <c r="NDU68" s="687"/>
      <c r="NDV68" s="687"/>
      <c r="NDW68" s="687"/>
      <c r="NDX68" s="687"/>
      <c r="NDY68" s="687"/>
      <c r="NDZ68" s="687"/>
      <c r="NEA68" s="687"/>
      <c r="NEB68" s="687"/>
      <c r="NEC68" s="687"/>
      <c r="NED68" s="687"/>
      <c r="NEE68" s="687"/>
      <c r="NEF68" s="687"/>
      <c r="NEG68" s="687"/>
      <c r="NEH68" s="687"/>
      <c r="NEI68" s="687"/>
      <c r="NEJ68" s="687"/>
      <c r="NEK68" s="687"/>
      <c r="NEL68" s="687"/>
      <c r="NEM68" s="687"/>
      <c r="NEN68" s="687"/>
      <c r="NEO68" s="687"/>
      <c r="NEP68" s="687"/>
      <c r="NEQ68" s="687"/>
      <c r="NER68" s="687"/>
      <c r="NES68" s="687"/>
      <c r="NET68" s="687"/>
      <c r="NEU68" s="687"/>
      <c r="NEV68" s="687"/>
      <c r="NEW68" s="687"/>
      <c r="NEX68" s="687"/>
      <c r="NEY68" s="687"/>
      <c r="NEZ68" s="687"/>
      <c r="NFA68" s="687"/>
      <c r="NFB68" s="687"/>
      <c r="NFC68" s="687"/>
      <c r="NFD68" s="687"/>
      <c r="NFE68" s="687"/>
      <c r="NFF68" s="687"/>
      <c r="NFG68" s="687"/>
      <c r="NFH68" s="687"/>
      <c r="NFI68" s="687"/>
      <c r="NFJ68" s="687"/>
      <c r="NFK68" s="687"/>
      <c r="NFL68" s="687"/>
      <c r="NFM68" s="687"/>
      <c r="NFN68" s="687"/>
      <c r="NFO68" s="687"/>
      <c r="NFP68" s="687"/>
      <c r="NFQ68" s="687"/>
      <c r="NFR68" s="687"/>
      <c r="NFS68" s="687"/>
      <c r="NFT68" s="687"/>
      <c r="NFU68" s="687"/>
      <c r="NFV68" s="687"/>
      <c r="NFW68" s="687"/>
      <c r="NFX68" s="687"/>
      <c r="NFY68" s="687"/>
      <c r="NFZ68" s="687"/>
      <c r="NGA68" s="687"/>
      <c r="NGB68" s="687"/>
      <c r="NGC68" s="687"/>
      <c r="NGD68" s="687"/>
      <c r="NGE68" s="687"/>
      <c r="NGF68" s="687"/>
      <c r="NGG68" s="687"/>
      <c r="NGH68" s="687"/>
      <c r="NGI68" s="687"/>
      <c r="NGJ68" s="687"/>
      <c r="NGK68" s="687"/>
      <c r="NGL68" s="687"/>
      <c r="NGM68" s="687"/>
      <c r="NGN68" s="687"/>
      <c r="NGO68" s="687"/>
      <c r="NGP68" s="687"/>
      <c r="NGQ68" s="687"/>
      <c r="NGR68" s="687"/>
      <c r="NGS68" s="687"/>
      <c r="NGT68" s="687"/>
      <c r="NGU68" s="687"/>
      <c r="NGV68" s="687"/>
      <c r="NGW68" s="687"/>
      <c r="NGX68" s="687"/>
      <c r="NGY68" s="687"/>
      <c r="NGZ68" s="687"/>
      <c r="NHA68" s="687"/>
      <c r="NHB68" s="687"/>
      <c r="NHC68" s="687"/>
      <c r="NHD68" s="687"/>
      <c r="NHE68" s="687"/>
      <c r="NHF68" s="687"/>
      <c r="NHG68" s="687"/>
      <c r="NHH68" s="687"/>
      <c r="NHI68" s="687"/>
      <c r="NHJ68" s="687"/>
      <c r="NHK68" s="687"/>
      <c r="NHL68" s="687"/>
      <c r="NHM68" s="687"/>
      <c r="NHN68" s="687"/>
      <c r="NHO68" s="687"/>
      <c r="NHP68" s="687"/>
      <c r="NHQ68" s="687"/>
      <c r="NHR68" s="687"/>
      <c r="NHS68" s="687"/>
      <c r="NHT68" s="687"/>
      <c r="NHU68" s="687"/>
      <c r="NHV68" s="687"/>
      <c r="NHW68" s="687"/>
      <c r="NHX68" s="687"/>
      <c r="NHY68" s="687"/>
      <c r="NHZ68" s="687"/>
      <c r="NIA68" s="687"/>
      <c r="NIB68" s="687"/>
      <c r="NIC68" s="687"/>
      <c r="NID68" s="687"/>
      <c r="NIE68" s="687"/>
      <c r="NIF68" s="687"/>
      <c r="NIG68" s="687"/>
      <c r="NIH68" s="687"/>
      <c r="NII68" s="687"/>
      <c r="NIJ68" s="687"/>
      <c r="NIK68" s="687"/>
      <c r="NIL68" s="687"/>
      <c r="NIM68" s="687"/>
      <c r="NIN68" s="687"/>
      <c r="NIO68" s="687"/>
      <c r="NIP68" s="687"/>
      <c r="NIQ68" s="687"/>
      <c r="NIR68" s="687"/>
      <c r="NIS68" s="687"/>
      <c r="NIT68" s="687"/>
      <c r="NIU68" s="687"/>
      <c r="NIV68" s="687"/>
      <c r="NIW68" s="687"/>
      <c r="NIX68" s="687"/>
      <c r="NIY68" s="687"/>
      <c r="NIZ68" s="687"/>
      <c r="NJA68" s="687"/>
      <c r="NJB68" s="687"/>
      <c r="NJC68" s="687"/>
      <c r="NJD68" s="687"/>
      <c r="NJE68" s="687"/>
      <c r="NJF68" s="687"/>
      <c r="NJG68" s="687"/>
      <c r="NJH68" s="687"/>
      <c r="NJI68" s="687"/>
      <c r="NJJ68" s="687"/>
      <c r="NJK68" s="687"/>
      <c r="NJL68" s="687"/>
      <c r="NJM68" s="687"/>
      <c r="NJN68" s="687"/>
      <c r="NJO68" s="687"/>
      <c r="NJP68" s="687"/>
      <c r="NJQ68" s="687"/>
      <c r="NJR68" s="687"/>
      <c r="NJS68" s="687"/>
      <c r="NJT68" s="687"/>
      <c r="NJU68" s="687"/>
      <c r="NJV68" s="687"/>
      <c r="NJW68" s="687"/>
      <c r="NJX68" s="687"/>
      <c r="NJY68" s="687"/>
      <c r="NJZ68" s="687"/>
      <c r="NKA68" s="687"/>
      <c r="NKB68" s="687"/>
      <c r="NKC68" s="687"/>
      <c r="NKD68" s="687"/>
      <c r="NKE68" s="687"/>
      <c r="NKF68" s="687"/>
      <c r="NKG68" s="687"/>
      <c r="NKH68" s="687"/>
      <c r="NKI68" s="687"/>
      <c r="NKJ68" s="687"/>
      <c r="NKK68" s="687"/>
      <c r="NKL68" s="687"/>
      <c r="NKM68" s="687"/>
      <c r="NKN68" s="687"/>
      <c r="NKO68" s="687"/>
      <c r="NKP68" s="687"/>
      <c r="NKQ68" s="687"/>
      <c r="NKR68" s="687"/>
      <c r="NKS68" s="687"/>
      <c r="NKT68" s="687"/>
      <c r="NKU68" s="687"/>
      <c r="NKV68" s="687"/>
      <c r="NKW68" s="687"/>
      <c r="NKX68" s="687"/>
      <c r="NKY68" s="687"/>
      <c r="NKZ68" s="687"/>
      <c r="NLA68" s="687"/>
      <c r="NLB68" s="687"/>
      <c r="NLC68" s="687"/>
      <c r="NLD68" s="687"/>
      <c r="NLE68" s="687"/>
      <c r="NLF68" s="687"/>
      <c r="NLG68" s="687"/>
      <c r="NLH68" s="687"/>
      <c r="NLI68" s="687"/>
      <c r="NLJ68" s="687"/>
      <c r="NLK68" s="687"/>
      <c r="NLL68" s="687"/>
      <c r="NLM68" s="687"/>
      <c r="NLN68" s="687"/>
      <c r="NLO68" s="687"/>
      <c r="NLP68" s="687"/>
      <c r="NLQ68" s="687"/>
      <c r="NLR68" s="687"/>
      <c r="NLS68" s="687"/>
      <c r="NLT68" s="687"/>
      <c r="NLU68" s="687"/>
      <c r="NLV68" s="687"/>
      <c r="NLW68" s="687"/>
      <c r="NLX68" s="687"/>
      <c r="NLY68" s="687"/>
      <c r="NLZ68" s="687"/>
      <c r="NMA68" s="687"/>
      <c r="NMB68" s="687"/>
      <c r="NMC68" s="687"/>
      <c r="NMD68" s="687"/>
      <c r="NME68" s="687"/>
      <c r="NMF68" s="687"/>
      <c r="NMG68" s="687"/>
      <c r="NMH68" s="687"/>
      <c r="NMI68" s="687"/>
      <c r="NMJ68" s="687"/>
      <c r="NMK68" s="687"/>
      <c r="NML68" s="687"/>
      <c r="NMM68" s="687"/>
      <c r="NMN68" s="687"/>
      <c r="NMO68" s="687"/>
      <c r="NMP68" s="687"/>
      <c r="NMQ68" s="687"/>
      <c r="NMR68" s="687"/>
      <c r="NMS68" s="687"/>
      <c r="NMT68" s="687"/>
      <c r="NMU68" s="687"/>
      <c r="NMV68" s="687"/>
      <c r="NMW68" s="687"/>
      <c r="NMX68" s="687"/>
      <c r="NMY68" s="687"/>
      <c r="NMZ68" s="687"/>
      <c r="NNA68" s="687"/>
      <c r="NNB68" s="687"/>
      <c r="NNC68" s="687"/>
      <c r="NND68" s="687"/>
      <c r="NNE68" s="687"/>
      <c r="NNF68" s="687"/>
      <c r="NNG68" s="687"/>
      <c r="NNH68" s="687"/>
      <c r="NNI68" s="687"/>
      <c r="NNJ68" s="687"/>
      <c r="NNK68" s="687"/>
      <c r="NNL68" s="687"/>
      <c r="NNM68" s="687"/>
      <c r="NNN68" s="687"/>
      <c r="NNO68" s="687"/>
      <c r="NNP68" s="687"/>
      <c r="NNQ68" s="687"/>
      <c r="NNR68" s="687"/>
      <c r="NNS68" s="687"/>
      <c r="NNT68" s="687"/>
      <c r="NNU68" s="687"/>
      <c r="NNV68" s="687"/>
      <c r="NNW68" s="687"/>
      <c r="NNX68" s="687"/>
      <c r="NNY68" s="687"/>
      <c r="NNZ68" s="687"/>
      <c r="NOA68" s="687"/>
      <c r="NOB68" s="687"/>
      <c r="NOC68" s="687"/>
      <c r="NOD68" s="687"/>
      <c r="NOE68" s="687"/>
      <c r="NOF68" s="687"/>
      <c r="NOG68" s="687"/>
      <c r="NOH68" s="687"/>
      <c r="NOI68" s="687"/>
      <c r="NOJ68" s="687"/>
      <c r="NOK68" s="687"/>
      <c r="NOL68" s="687"/>
      <c r="NOM68" s="687"/>
      <c r="NON68" s="687"/>
      <c r="NOO68" s="687"/>
      <c r="NOP68" s="687"/>
      <c r="NOQ68" s="687"/>
      <c r="NOR68" s="687"/>
      <c r="NOS68" s="687"/>
      <c r="NOT68" s="687"/>
      <c r="NOU68" s="687"/>
      <c r="NOV68" s="687"/>
      <c r="NOW68" s="687"/>
      <c r="NOX68" s="687"/>
      <c r="NOY68" s="687"/>
      <c r="NOZ68" s="687"/>
      <c r="NPA68" s="687"/>
      <c r="NPB68" s="687"/>
      <c r="NPC68" s="687"/>
      <c r="NPD68" s="687"/>
      <c r="NPE68" s="687"/>
      <c r="NPF68" s="687"/>
      <c r="NPG68" s="687"/>
      <c r="NPH68" s="687"/>
      <c r="NPI68" s="687"/>
      <c r="NPJ68" s="687"/>
      <c r="NPK68" s="687"/>
      <c r="NPL68" s="687"/>
      <c r="NPM68" s="687"/>
      <c r="NPN68" s="687"/>
      <c r="NPO68" s="687"/>
      <c r="NPP68" s="687"/>
      <c r="NPQ68" s="687"/>
      <c r="NPR68" s="687"/>
      <c r="NPS68" s="687"/>
      <c r="NPT68" s="687"/>
      <c r="NPU68" s="687"/>
      <c r="NPV68" s="687"/>
      <c r="NPW68" s="687"/>
      <c r="NPX68" s="687"/>
      <c r="NPY68" s="687"/>
      <c r="NPZ68" s="687"/>
      <c r="NQA68" s="687"/>
      <c r="NQB68" s="687"/>
      <c r="NQC68" s="687"/>
      <c r="NQD68" s="687"/>
      <c r="NQE68" s="687"/>
      <c r="NQF68" s="687"/>
      <c r="NQG68" s="687"/>
      <c r="NQH68" s="687"/>
      <c r="NQI68" s="687"/>
      <c r="NQJ68" s="687"/>
      <c r="NQK68" s="687"/>
      <c r="NQL68" s="687"/>
      <c r="NQM68" s="687"/>
      <c r="NQN68" s="687"/>
      <c r="NQO68" s="687"/>
      <c r="NQP68" s="687"/>
      <c r="NQQ68" s="687"/>
      <c r="NQR68" s="687"/>
      <c r="NQS68" s="687"/>
      <c r="NQT68" s="687"/>
      <c r="NQU68" s="687"/>
      <c r="NQV68" s="687"/>
      <c r="NQW68" s="687"/>
      <c r="NQX68" s="687"/>
      <c r="NQY68" s="687"/>
      <c r="NQZ68" s="687"/>
      <c r="NRA68" s="687"/>
      <c r="NRB68" s="687"/>
      <c r="NRC68" s="687"/>
      <c r="NRD68" s="687"/>
      <c r="NRE68" s="687"/>
      <c r="NRF68" s="687"/>
      <c r="NRG68" s="687"/>
      <c r="NRH68" s="687"/>
      <c r="NRI68" s="687"/>
      <c r="NRJ68" s="687"/>
      <c r="NRK68" s="687"/>
      <c r="NRL68" s="687"/>
      <c r="NRM68" s="687"/>
      <c r="NRN68" s="687"/>
      <c r="NRO68" s="687"/>
      <c r="NRP68" s="687"/>
      <c r="NRQ68" s="687"/>
      <c r="NRR68" s="687"/>
      <c r="NRS68" s="687"/>
      <c r="NRT68" s="687"/>
      <c r="NRU68" s="687"/>
      <c r="NRV68" s="687"/>
      <c r="NRW68" s="687"/>
      <c r="NRX68" s="687"/>
      <c r="NRY68" s="687"/>
      <c r="NRZ68" s="687"/>
      <c r="NSA68" s="687"/>
      <c r="NSB68" s="687"/>
      <c r="NSC68" s="687"/>
      <c r="NSD68" s="687"/>
      <c r="NSE68" s="687"/>
      <c r="NSF68" s="687"/>
      <c r="NSG68" s="687"/>
      <c r="NSH68" s="687"/>
      <c r="NSI68" s="687"/>
      <c r="NSJ68" s="687"/>
      <c r="NSK68" s="687"/>
      <c r="NSL68" s="687"/>
      <c r="NSM68" s="687"/>
      <c r="NSN68" s="687"/>
      <c r="NSO68" s="687"/>
      <c r="NSP68" s="687"/>
      <c r="NSQ68" s="687"/>
      <c r="NSR68" s="687"/>
      <c r="NSS68" s="687"/>
      <c r="NST68" s="687"/>
      <c r="NSU68" s="687"/>
      <c r="NSV68" s="687"/>
      <c r="NSW68" s="687"/>
      <c r="NSX68" s="687"/>
      <c r="NSY68" s="687"/>
      <c r="NSZ68" s="687"/>
      <c r="NTA68" s="687"/>
      <c r="NTB68" s="687"/>
      <c r="NTC68" s="687"/>
      <c r="NTD68" s="687"/>
      <c r="NTE68" s="687"/>
      <c r="NTF68" s="687"/>
      <c r="NTG68" s="687"/>
      <c r="NTH68" s="687"/>
      <c r="NTI68" s="687"/>
      <c r="NTJ68" s="687"/>
      <c r="NTK68" s="687"/>
      <c r="NTL68" s="687"/>
      <c r="NTM68" s="687"/>
      <c r="NTN68" s="687"/>
      <c r="NTO68" s="687"/>
      <c r="NTP68" s="687"/>
      <c r="NTQ68" s="687"/>
      <c r="NTR68" s="687"/>
      <c r="NTS68" s="687"/>
      <c r="NTT68" s="687"/>
      <c r="NTU68" s="687"/>
      <c r="NTV68" s="687"/>
      <c r="NTW68" s="687"/>
      <c r="NTX68" s="687"/>
      <c r="NTY68" s="687"/>
      <c r="NTZ68" s="687"/>
      <c r="NUA68" s="687"/>
      <c r="NUB68" s="687"/>
      <c r="NUC68" s="687"/>
      <c r="NUD68" s="687"/>
      <c r="NUE68" s="687"/>
      <c r="NUF68" s="687"/>
      <c r="NUG68" s="687"/>
      <c r="NUH68" s="687"/>
      <c r="NUI68" s="687"/>
      <c r="NUJ68" s="687"/>
      <c r="NUK68" s="687"/>
      <c r="NUL68" s="687"/>
      <c r="NUM68" s="687"/>
      <c r="NUN68" s="687"/>
      <c r="NUO68" s="687"/>
      <c r="NUP68" s="687"/>
      <c r="NUQ68" s="687"/>
      <c r="NUR68" s="687"/>
      <c r="NUS68" s="687"/>
      <c r="NUT68" s="687"/>
      <c r="NUU68" s="687"/>
      <c r="NUV68" s="687"/>
      <c r="NUW68" s="687"/>
      <c r="NUX68" s="687"/>
      <c r="NUY68" s="687"/>
      <c r="NUZ68" s="687"/>
      <c r="NVA68" s="687"/>
      <c r="NVB68" s="687"/>
      <c r="NVC68" s="687"/>
      <c r="NVD68" s="687"/>
      <c r="NVE68" s="687"/>
      <c r="NVF68" s="687"/>
      <c r="NVG68" s="687"/>
      <c r="NVH68" s="687"/>
      <c r="NVI68" s="687"/>
      <c r="NVJ68" s="687"/>
      <c r="NVK68" s="687"/>
      <c r="NVL68" s="687"/>
      <c r="NVM68" s="687"/>
      <c r="NVN68" s="687"/>
      <c r="NVO68" s="687"/>
      <c r="NVP68" s="687"/>
      <c r="NVQ68" s="687"/>
      <c r="NVR68" s="687"/>
      <c r="NVS68" s="687"/>
      <c r="NVT68" s="687"/>
      <c r="NVU68" s="687"/>
      <c r="NVV68" s="687"/>
      <c r="NVW68" s="687"/>
      <c r="NVX68" s="687"/>
      <c r="NVY68" s="687"/>
      <c r="NVZ68" s="687"/>
      <c r="NWA68" s="687"/>
      <c r="NWB68" s="687"/>
      <c r="NWC68" s="687"/>
      <c r="NWD68" s="687"/>
      <c r="NWE68" s="687"/>
      <c r="NWF68" s="687"/>
      <c r="NWG68" s="687"/>
      <c r="NWH68" s="687"/>
      <c r="NWI68" s="687"/>
      <c r="NWJ68" s="687"/>
      <c r="NWK68" s="687"/>
      <c r="NWL68" s="687"/>
      <c r="NWM68" s="687"/>
      <c r="NWN68" s="687"/>
      <c r="NWO68" s="687"/>
      <c r="NWP68" s="687"/>
      <c r="NWQ68" s="687"/>
      <c r="NWR68" s="687"/>
      <c r="NWS68" s="687"/>
      <c r="NWT68" s="687"/>
      <c r="NWU68" s="687"/>
      <c r="NWV68" s="687"/>
      <c r="NWW68" s="687"/>
      <c r="NWX68" s="687"/>
      <c r="NWY68" s="687"/>
      <c r="NWZ68" s="687"/>
      <c r="NXA68" s="687"/>
      <c r="NXB68" s="687"/>
      <c r="NXC68" s="687"/>
      <c r="NXD68" s="687"/>
      <c r="NXE68" s="687"/>
      <c r="NXF68" s="687"/>
      <c r="NXG68" s="687"/>
      <c r="NXH68" s="687"/>
      <c r="NXI68" s="687"/>
      <c r="NXJ68" s="687"/>
      <c r="NXK68" s="687"/>
      <c r="NXL68" s="687"/>
      <c r="NXM68" s="687"/>
      <c r="NXN68" s="687"/>
      <c r="NXO68" s="687"/>
      <c r="NXP68" s="687"/>
      <c r="NXQ68" s="687"/>
      <c r="NXR68" s="687"/>
      <c r="NXS68" s="687"/>
      <c r="NXT68" s="687"/>
      <c r="NXU68" s="687"/>
      <c r="NXV68" s="687"/>
      <c r="NXW68" s="687"/>
      <c r="NXX68" s="687"/>
      <c r="NXY68" s="687"/>
      <c r="NXZ68" s="687"/>
      <c r="NYA68" s="687"/>
      <c r="NYB68" s="687"/>
      <c r="NYC68" s="687"/>
      <c r="NYD68" s="687"/>
      <c r="NYE68" s="687"/>
      <c r="NYF68" s="687"/>
      <c r="NYG68" s="687"/>
      <c r="NYH68" s="687"/>
      <c r="NYI68" s="687"/>
      <c r="NYJ68" s="687"/>
      <c r="NYK68" s="687"/>
      <c r="NYL68" s="687"/>
      <c r="NYM68" s="687"/>
      <c r="NYN68" s="687"/>
      <c r="NYO68" s="687"/>
      <c r="NYP68" s="687"/>
      <c r="NYQ68" s="687"/>
      <c r="NYR68" s="687"/>
      <c r="NYS68" s="687"/>
      <c r="NYT68" s="687"/>
      <c r="NYU68" s="687"/>
      <c r="NYV68" s="687"/>
      <c r="NYW68" s="687"/>
      <c r="NYX68" s="687"/>
      <c r="NYY68" s="687"/>
      <c r="NYZ68" s="687"/>
      <c r="NZA68" s="687"/>
      <c r="NZB68" s="687"/>
      <c r="NZC68" s="687"/>
      <c r="NZD68" s="687"/>
      <c r="NZE68" s="687"/>
      <c r="NZF68" s="687"/>
      <c r="NZG68" s="687"/>
      <c r="NZH68" s="687"/>
      <c r="NZI68" s="687"/>
      <c r="NZJ68" s="687"/>
      <c r="NZK68" s="687"/>
      <c r="NZL68" s="687"/>
      <c r="NZM68" s="687"/>
      <c r="NZN68" s="687"/>
      <c r="NZO68" s="687"/>
      <c r="NZP68" s="687"/>
      <c r="NZQ68" s="687"/>
      <c r="NZR68" s="687"/>
      <c r="NZS68" s="687"/>
      <c r="NZT68" s="687"/>
      <c r="NZU68" s="687"/>
      <c r="NZV68" s="687"/>
      <c r="NZW68" s="687"/>
      <c r="NZX68" s="687"/>
      <c r="NZY68" s="687"/>
      <c r="NZZ68" s="687"/>
      <c r="OAA68" s="687"/>
      <c r="OAB68" s="687"/>
      <c r="OAC68" s="687"/>
      <c r="OAD68" s="687"/>
      <c r="OAE68" s="687"/>
      <c r="OAF68" s="687"/>
      <c r="OAG68" s="687"/>
      <c r="OAH68" s="687"/>
      <c r="OAI68" s="687"/>
      <c r="OAJ68" s="687"/>
      <c r="OAK68" s="687"/>
      <c r="OAL68" s="687"/>
      <c r="OAM68" s="687"/>
      <c r="OAN68" s="687"/>
      <c r="OAO68" s="687"/>
      <c r="OAP68" s="687"/>
      <c r="OAQ68" s="687"/>
      <c r="OAR68" s="687"/>
      <c r="OAS68" s="687"/>
      <c r="OAT68" s="687"/>
      <c r="OAU68" s="687"/>
      <c r="OAV68" s="687"/>
      <c r="OAW68" s="687"/>
      <c r="OAX68" s="687"/>
      <c r="OAY68" s="687"/>
      <c r="OAZ68" s="687"/>
      <c r="OBA68" s="687"/>
      <c r="OBB68" s="687"/>
      <c r="OBC68" s="687"/>
      <c r="OBD68" s="687"/>
      <c r="OBE68" s="687"/>
      <c r="OBF68" s="687"/>
      <c r="OBG68" s="687"/>
      <c r="OBH68" s="687"/>
      <c r="OBI68" s="687"/>
      <c r="OBJ68" s="687"/>
      <c r="OBK68" s="687"/>
      <c r="OBL68" s="687"/>
      <c r="OBM68" s="687"/>
      <c r="OBN68" s="687"/>
      <c r="OBO68" s="687"/>
      <c r="OBP68" s="687"/>
      <c r="OBQ68" s="687"/>
      <c r="OBR68" s="687"/>
      <c r="OBS68" s="687"/>
      <c r="OBT68" s="687"/>
      <c r="OBU68" s="687"/>
      <c r="OBV68" s="687"/>
      <c r="OBW68" s="687"/>
      <c r="OBX68" s="687"/>
      <c r="OBY68" s="687"/>
      <c r="OBZ68" s="687"/>
      <c r="OCA68" s="687"/>
      <c r="OCB68" s="687"/>
      <c r="OCC68" s="687"/>
      <c r="OCD68" s="687"/>
      <c r="OCE68" s="687"/>
      <c r="OCF68" s="687"/>
      <c r="OCG68" s="687"/>
      <c r="OCH68" s="687"/>
      <c r="OCI68" s="687"/>
      <c r="OCJ68" s="687"/>
      <c r="OCK68" s="687"/>
      <c r="OCL68" s="687"/>
      <c r="OCM68" s="687"/>
      <c r="OCN68" s="687"/>
      <c r="OCO68" s="687"/>
      <c r="OCP68" s="687"/>
      <c r="OCQ68" s="687"/>
      <c r="OCR68" s="687"/>
      <c r="OCS68" s="687"/>
      <c r="OCT68" s="687"/>
      <c r="OCU68" s="687"/>
      <c r="OCV68" s="687"/>
      <c r="OCW68" s="687"/>
      <c r="OCX68" s="687"/>
      <c r="OCY68" s="687"/>
      <c r="OCZ68" s="687"/>
      <c r="ODA68" s="687"/>
      <c r="ODB68" s="687"/>
      <c r="ODC68" s="687"/>
      <c r="ODD68" s="687"/>
      <c r="ODE68" s="687"/>
      <c r="ODF68" s="687"/>
      <c r="ODG68" s="687"/>
      <c r="ODH68" s="687"/>
      <c r="ODI68" s="687"/>
      <c r="ODJ68" s="687"/>
      <c r="ODK68" s="687"/>
      <c r="ODL68" s="687"/>
      <c r="ODM68" s="687"/>
      <c r="ODN68" s="687"/>
      <c r="ODO68" s="687"/>
      <c r="ODP68" s="687"/>
      <c r="ODQ68" s="687"/>
      <c r="ODR68" s="687"/>
      <c r="ODS68" s="687"/>
      <c r="ODT68" s="687"/>
      <c r="ODU68" s="687"/>
      <c r="ODV68" s="687"/>
      <c r="ODW68" s="687"/>
      <c r="ODX68" s="687"/>
      <c r="ODY68" s="687"/>
      <c r="ODZ68" s="687"/>
      <c r="OEA68" s="687"/>
      <c r="OEB68" s="687"/>
      <c r="OEC68" s="687"/>
      <c r="OED68" s="687"/>
      <c r="OEE68" s="687"/>
      <c r="OEF68" s="687"/>
      <c r="OEG68" s="687"/>
      <c r="OEH68" s="687"/>
      <c r="OEI68" s="687"/>
      <c r="OEJ68" s="687"/>
      <c r="OEK68" s="687"/>
      <c r="OEL68" s="687"/>
      <c r="OEM68" s="687"/>
      <c r="OEN68" s="687"/>
      <c r="OEO68" s="687"/>
      <c r="OEP68" s="687"/>
      <c r="OEQ68" s="687"/>
      <c r="OER68" s="687"/>
      <c r="OES68" s="687"/>
      <c r="OET68" s="687"/>
      <c r="OEU68" s="687"/>
      <c r="OEV68" s="687"/>
      <c r="OEW68" s="687"/>
      <c r="OEX68" s="687"/>
      <c r="OEY68" s="687"/>
      <c r="OEZ68" s="687"/>
      <c r="OFA68" s="687"/>
      <c r="OFB68" s="687"/>
      <c r="OFC68" s="687"/>
      <c r="OFD68" s="687"/>
      <c r="OFE68" s="687"/>
      <c r="OFF68" s="687"/>
      <c r="OFG68" s="687"/>
      <c r="OFH68" s="687"/>
      <c r="OFI68" s="687"/>
      <c r="OFJ68" s="687"/>
      <c r="OFK68" s="687"/>
      <c r="OFL68" s="687"/>
      <c r="OFM68" s="687"/>
      <c r="OFN68" s="687"/>
      <c r="OFO68" s="687"/>
      <c r="OFP68" s="687"/>
      <c r="OFQ68" s="687"/>
      <c r="OFR68" s="687"/>
      <c r="OFS68" s="687"/>
      <c r="OFT68" s="687"/>
      <c r="OFU68" s="687"/>
      <c r="OFV68" s="687"/>
      <c r="OFW68" s="687"/>
      <c r="OFX68" s="687"/>
      <c r="OFY68" s="687"/>
      <c r="OFZ68" s="687"/>
      <c r="OGA68" s="687"/>
      <c r="OGB68" s="687"/>
      <c r="OGC68" s="687"/>
      <c r="OGD68" s="687"/>
      <c r="OGE68" s="687"/>
      <c r="OGF68" s="687"/>
      <c r="OGG68" s="687"/>
      <c r="OGH68" s="687"/>
      <c r="OGI68" s="687"/>
      <c r="OGJ68" s="687"/>
      <c r="OGK68" s="687"/>
      <c r="OGL68" s="687"/>
      <c r="OGM68" s="687"/>
      <c r="OGN68" s="687"/>
      <c r="OGO68" s="687"/>
      <c r="OGP68" s="687"/>
      <c r="OGQ68" s="687"/>
      <c r="OGR68" s="687"/>
      <c r="OGS68" s="687"/>
      <c r="OGT68" s="687"/>
      <c r="OGU68" s="687"/>
      <c r="OGV68" s="687"/>
      <c r="OGW68" s="687"/>
      <c r="OGX68" s="687"/>
      <c r="OGY68" s="687"/>
      <c r="OGZ68" s="687"/>
      <c r="OHA68" s="687"/>
      <c r="OHB68" s="687"/>
      <c r="OHC68" s="687"/>
      <c r="OHD68" s="687"/>
      <c r="OHE68" s="687"/>
      <c r="OHF68" s="687"/>
      <c r="OHG68" s="687"/>
      <c r="OHH68" s="687"/>
      <c r="OHI68" s="687"/>
      <c r="OHJ68" s="687"/>
      <c r="OHK68" s="687"/>
      <c r="OHL68" s="687"/>
      <c r="OHM68" s="687"/>
      <c r="OHN68" s="687"/>
      <c r="OHO68" s="687"/>
      <c r="OHP68" s="687"/>
      <c r="OHQ68" s="687"/>
      <c r="OHR68" s="687"/>
      <c r="OHS68" s="687"/>
      <c r="OHT68" s="687"/>
      <c r="OHU68" s="687"/>
      <c r="OHV68" s="687"/>
      <c r="OHW68" s="687"/>
      <c r="OHX68" s="687"/>
      <c r="OHY68" s="687"/>
      <c r="OHZ68" s="687"/>
      <c r="OIA68" s="687"/>
      <c r="OIB68" s="687"/>
      <c r="OIC68" s="687"/>
      <c r="OID68" s="687"/>
      <c r="OIE68" s="687"/>
      <c r="OIF68" s="687"/>
      <c r="OIG68" s="687"/>
      <c r="OIH68" s="687"/>
      <c r="OII68" s="687"/>
      <c r="OIJ68" s="687"/>
      <c r="OIK68" s="687"/>
      <c r="OIL68" s="687"/>
      <c r="OIM68" s="687"/>
      <c r="OIN68" s="687"/>
      <c r="OIO68" s="687"/>
      <c r="OIP68" s="687"/>
      <c r="OIQ68" s="687"/>
      <c r="OIR68" s="687"/>
      <c r="OIS68" s="687"/>
      <c r="OIT68" s="687"/>
      <c r="OIU68" s="687"/>
      <c r="OIV68" s="687"/>
      <c r="OIW68" s="687"/>
      <c r="OIX68" s="687"/>
      <c r="OIY68" s="687"/>
      <c r="OIZ68" s="687"/>
      <c r="OJA68" s="687"/>
      <c r="OJB68" s="687"/>
      <c r="OJC68" s="687"/>
      <c r="OJD68" s="687"/>
      <c r="OJE68" s="687"/>
      <c r="OJF68" s="687"/>
      <c r="OJG68" s="687"/>
      <c r="OJH68" s="687"/>
      <c r="OJI68" s="687"/>
      <c r="OJJ68" s="687"/>
      <c r="OJK68" s="687"/>
      <c r="OJL68" s="687"/>
      <c r="OJM68" s="687"/>
      <c r="OJN68" s="687"/>
      <c r="OJO68" s="687"/>
      <c r="OJP68" s="687"/>
      <c r="OJQ68" s="687"/>
      <c r="OJR68" s="687"/>
      <c r="OJS68" s="687"/>
      <c r="OJT68" s="687"/>
      <c r="OJU68" s="687"/>
      <c r="OJV68" s="687"/>
      <c r="OJW68" s="687"/>
      <c r="OJX68" s="687"/>
      <c r="OJY68" s="687"/>
      <c r="OJZ68" s="687"/>
      <c r="OKA68" s="687"/>
      <c r="OKB68" s="687"/>
      <c r="OKC68" s="687"/>
      <c r="OKD68" s="687"/>
      <c r="OKE68" s="687"/>
      <c r="OKF68" s="687"/>
      <c r="OKG68" s="687"/>
      <c r="OKH68" s="687"/>
      <c r="OKI68" s="687"/>
      <c r="OKJ68" s="687"/>
      <c r="OKK68" s="687"/>
      <c r="OKL68" s="687"/>
      <c r="OKM68" s="687"/>
      <c r="OKN68" s="687"/>
      <c r="OKO68" s="687"/>
      <c r="OKP68" s="687"/>
      <c r="OKQ68" s="687"/>
      <c r="OKR68" s="687"/>
      <c r="OKS68" s="687"/>
      <c r="OKT68" s="687"/>
      <c r="OKU68" s="687"/>
      <c r="OKV68" s="687"/>
      <c r="OKW68" s="687"/>
      <c r="OKX68" s="687"/>
      <c r="OKY68" s="687"/>
      <c r="OKZ68" s="687"/>
      <c r="OLA68" s="687"/>
      <c r="OLB68" s="687"/>
      <c r="OLC68" s="687"/>
      <c r="OLD68" s="687"/>
      <c r="OLE68" s="687"/>
      <c r="OLF68" s="687"/>
      <c r="OLG68" s="687"/>
      <c r="OLH68" s="687"/>
      <c r="OLI68" s="687"/>
      <c r="OLJ68" s="687"/>
      <c r="OLK68" s="687"/>
      <c r="OLL68" s="687"/>
      <c r="OLM68" s="687"/>
      <c r="OLN68" s="687"/>
      <c r="OLO68" s="687"/>
      <c r="OLP68" s="687"/>
      <c r="OLQ68" s="687"/>
      <c r="OLR68" s="687"/>
      <c r="OLS68" s="687"/>
      <c r="OLT68" s="687"/>
      <c r="OLU68" s="687"/>
      <c r="OLV68" s="687"/>
      <c r="OLW68" s="687"/>
      <c r="OLX68" s="687"/>
      <c r="OLY68" s="687"/>
      <c r="OLZ68" s="687"/>
      <c r="OMA68" s="687"/>
      <c r="OMB68" s="687"/>
      <c r="OMC68" s="687"/>
      <c r="OMD68" s="687"/>
      <c r="OME68" s="687"/>
      <c r="OMF68" s="687"/>
      <c r="OMG68" s="687"/>
      <c r="OMH68" s="687"/>
      <c r="OMI68" s="687"/>
      <c r="OMJ68" s="687"/>
      <c r="OMK68" s="687"/>
      <c r="OML68" s="687"/>
      <c r="OMM68" s="687"/>
      <c r="OMN68" s="687"/>
      <c r="OMO68" s="687"/>
      <c r="OMP68" s="687"/>
      <c r="OMQ68" s="687"/>
      <c r="OMR68" s="687"/>
      <c r="OMS68" s="687"/>
      <c r="OMT68" s="687"/>
      <c r="OMU68" s="687"/>
      <c r="OMV68" s="687"/>
      <c r="OMW68" s="687"/>
      <c r="OMX68" s="687"/>
      <c r="OMY68" s="687"/>
      <c r="OMZ68" s="687"/>
      <c r="ONA68" s="687"/>
      <c r="ONB68" s="687"/>
      <c r="ONC68" s="687"/>
      <c r="OND68" s="687"/>
      <c r="ONE68" s="687"/>
      <c r="ONF68" s="687"/>
      <c r="ONG68" s="687"/>
      <c r="ONH68" s="687"/>
      <c r="ONI68" s="687"/>
      <c r="ONJ68" s="687"/>
      <c r="ONK68" s="687"/>
      <c r="ONL68" s="687"/>
      <c r="ONM68" s="687"/>
      <c r="ONN68" s="687"/>
      <c r="ONO68" s="687"/>
      <c r="ONP68" s="687"/>
      <c r="ONQ68" s="687"/>
      <c r="ONR68" s="687"/>
      <c r="ONS68" s="687"/>
      <c r="ONT68" s="687"/>
      <c r="ONU68" s="687"/>
      <c r="ONV68" s="687"/>
      <c r="ONW68" s="687"/>
      <c r="ONX68" s="687"/>
      <c r="ONY68" s="687"/>
      <c r="ONZ68" s="687"/>
      <c r="OOA68" s="687"/>
      <c r="OOB68" s="687"/>
      <c r="OOC68" s="687"/>
      <c r="OOD68" s="687"/>
      <c r="OOE68" s="687"/>
      <c r="OOF68" s="687"/>
      <c r="OOG68" s="687"/>
      <c r="OOH68" s="687"/>
      <c r="OOI68" s="687"/>
      <c r="OOJ68" s="687"/>
      <c r="OOK68" s="687"/>
      <c r="OOL68" s="687"/>
      <c r="OOM68" s="687"/>
      <c r="OON68" s="687"/>
      <c r="OOO68" s="687"/>
      <c r="OOP68" s="687"/>
      <c r="OOQ68" s="687"/>
      <c r="OOR68" s="687"/>
      <c r="OOS68" s="687"/>
      <c r="OOT68" s="687"/>
      <c r="OOU68" s="687"/>
      <c r="OOV68" s="687"/>
      <c r="OOW68" s="687"/>
      <c r="OOX68" s="687"/>
      <c r="OOY68" s="687"/>
      <c r="OOZ68" s="687"/>
      <c r="OPA68" s="687"/>
      <c r="OPB68" s="687"/>
      <c r="OPC68" s="687"/>
      <c r="OPD68" s="687"/>
      <c r="OPE68" s="687"/>
      <c r="OPF68" s="687"/>
      <c r="OPG68" s="687"/>
      <c r="OPH68" s="687"/>
      <c r="OPI68" s="687"/>
      <c r="OPJ68" s="687"/>
      <c r="OPK68" s="687"/>
      <c r="OPL68" s="687"/>
      <c r="OPM68" s="687"/>
      <c r="OPN68" s="687"/>
      <c r="OPO68" s="687"/>
      <c r="OPP68" s="687"/>
      <c r="OPQ68" s="687"/>
      <c r="OPR68" s="687"/>
      <c r="OPS68" s="687"/>
      <c r="OPT68" s="687"/>
      <c r="OPU68" s="687"/>
      <c r="OPV68" s="687"/>
      <c r="OPW68" s="687"/>
      <c r="OPX68" s="687"/>
      <c r="OPY68" s="687"/>
      <c r="OPZ68" s="687"/>
      <c r="OQA68" s="687"/>
      <c r="OQB68" s="687"/>
      <c r="OQC68" s="687"/>
      <c r="OQD68" s="687"/>
      <c r="OQE68" s="687"/>
      <c r="OQF68" s="687"/>
      <c r="OQG68" s="687"/>
      <c r="OQH68" s="687"/>
      <c r="OQI68" s="687"/>
      <c r="OQJ68" s="687"/>
      <c r="OQK68" s="687"/>
      <c r="OQL68" s="687"/>
      <c r="OQM68" s="687"/>
      <c r="OQN68" s="687"/>
      <c r="OQO68" s="687"/>
      <c r="OQP68" s="687"/>
      <c r="OQQ68" s="687"/>
      <c r="OQR68" s="687"/>
      <c r="OQS68" s="687"/>
      <c r="OQT68" s="687"/>
      <c r="OQU68" s="687"/>
      <c r="OQV68" s="687"/>
      <c r="OQW68" s="687"/>
      <c r="OQX68" s="687"/>
      <c r="OQY68" s="687"/>
      <c r="OQZ68" s="687"/>
      <c r="ORA68" s="687"/>
      <c r="ORB68" s="687"/>
      <c r="ORC68" s="687"/>
      <c r="ORD68" s="687"/>
      <c r="ORE68" s="687"/>
      <c r="ORF68" s="687"/>
      <c r="ORG68" s="687"/>
      <c r="ORH68" s="687"/>
      <c r="ORI68" s="687"/>
      <c r="ORJ68" s="687"/>
      <c r="ORK68" s="687"/>
      <c r="ORL68" s="687"/>
      <c r="ORM68" s="687"/>
      <c r="ORN68" s="687"/>
      <c r="ORO68" s="687"/>
      <c r="ORP68" s="687"/>
      <c r="ORQ68" s="687"/>
      <c r="ORR68" s="687"/>
      <c r="ORS68" s="687"/>
      <c r="ORT68" s="687"/>
      <c r="ORU68" s="687"/>
      <c r="ORV68" s="687"/>
      <c r="ORW68" s="687"/>
      <c r="ORX68" s="687"/>
      <c r="ORY68" s="687"/>
      <c r="ORZ68" s="687"/>
      <c r="OSA68" s="687"/>
      <c r="OSB68" s="687"/>
      <c r="OSC68" s="687"/>
      <c r="OSD68" s="687"/>
      <c r="OSE68" s="687"/>
      <c r="OSF68" s="687"/>
      <c r="OSG68" s="687"/>
      <c r="OSH68" s="687"/>
      <c r="OSI68" s="687"/>
      <c r="OSJ68" s="687"/>
      <c r="OSK68" s="687"/>
      <c r="OSL68" s="687"/>
      <c r="OSM68" s="687"/>
      <c r="OSN68" s="687"/>
      <c r="OSO68" s="687"/>
      <c r="OSP68" s="687"/>
      <c r="OSQ68" s="687"/>
      <c r="OSR68" s="687"/>
      <c r="OSS68" s="687"/>
      <c r="OST68" s="687"/>
      <c r="OSU68" s="687"/>
      <c r="OSV68" s="687"/>
      <c r="OSW68" s="687"/>
      <c r="OSX68" s="687"/>
      <c r="OSY68" s="687"/>
      <c r="OSZ68" s="687"/>
      <c r="OTA68" s="687"/>
      <c r="OTB68" s="687"/>
      <c r="OTC68" s="687"/>
      <c r="OTD68" s="687"/>
      <c r="OTE68" s="687"/>
      <c r="OTF68" s="687"/>
      <c r="OTG68" s="687"/>
      <c r="OTH68" s="687"/>
      <c r="OTI68" s="687"/>
      <c r="OTJ68" s="687"/>
      <c r="OTK68" s="687"/>
      <c r="OTL68" s="687"/>
      <c r="OTM68" s="687"/>
      <c r="OTN68" s="687"/>
      <c r="OTO68" s="687"/>
      <c r="OTP68" s="687"/>
      <c r="OTQ68" s="687"/>
      <c r="OTR68" s="687"/>
      <c r="OTS68" s="687"/>
      <c r="OTT68" s="687"/>
      <c r="OTU68" s="687"/>
      <c r="OTV68" s="687"/>
      <c r="OTW68" s="687"/>
      <c r="OTX68" s="687"/>
      <c r="OTY68" s="687"/>
      <c r="OTZ68" s="687"/>
      <c r="OUA68" s="687"/>
      <c r="OUB68" s="687"/>
      <c r="OUC68" s="687"/>
      <c r="OUD68" s="687"/>
      <c r="OUE68" s="687"/>
      <c r="OUF68" s="687"/>
      <c r="OUG68" s="687"/>
      <c r="OUH68" s="687"/>
      <c r="OUI68" s="687"/>
      <c r="OUJ68" s="687"/>
      <c r="OUK68" s="687"/>
      <c r="OUL68" s="687"/>
      <c r="OUM68" s="687"/>
      <c r="OUN68" s="687"/>
      <c r="OUO68" s="687"/>
      <c r="OUP68" s="687"/>
      <c r="OUQ68" s="687"/>
      <c r="OUR68" s="687"/>
      <c r="OUS68" s="687"/>
      <c r="OUT68" s="687"/>
      <c r="OUU68" s="687"/>
      <c r="OUV68" s="687"/>
      <c r="OUW68" s="687"/>
      <c r="OUX68" s="687"/>
      <c r="OUY68" s="687"/>
      <c r="OUZ68" s="687"/>
      <c r="OVA68" s="687"/>
      <c r="OVB68" s="687"/>
      <c r="OVC68" s="687"/>
      <c r="OVD68" s="687"/>
      <c r="OVE68" s="687"/>
      <c r="OVF68" s="687"/>
      <c r="OVG68" s="687"/>
      <c r="OVH68" s="687"/>
      <c r="OVI68" s="687"/>
      <c r="OVJ68" s="687"/>
      <c r="OVK68" s="687"/>
      <c r="OVL68" s="687"/>
      <c r="OVM68" s="687"/>
      <c r="OVN68" s="687"/>
      <c r="OVO68" s="687"/>
      <c r="OVP68" s="687"/>
      <c r="OVQ68" s="687"/>
      <c r="OVR68" s="687"/>
      <c r="OVS68" s="687"/>
      <c r="OVT68" s="687"/>
      <c r="OVU68" s="687"/>
      <c r="OVV68" s="687"/>
      <c r="OVW68" s="687"/>
      <c r="OVX68" s="687"/>
      <c r="OVY68" s="687"/>
      <c r="OVZ68" s="687"/>
      <c r="OWA68" s="687"/>
      <c r="OWB68" s="687"/>
      <c r="OWC68" s="687"/>
      <c r="OWD68" s="687"/>
      <c r="OWE68" s="687"/>
      <c r="OWF68" s="687"/>
      <c r="OWG68" s="687"/>
      <c r="OWH68" s="687"/>
      <c r="OWI68" s="687"/>
      <c r="OWJ68" s="687"/>
      <c r="OWK68" s="687"/>
      <c r="OWL68" s="687"/>
      <c r="OWM68" s="687"/>
      <c r="OWN68" s="687"/>
      <c r="OWO68" s="687"/>
      <c r="OWP68" s="687"/>
      <c r="OWQ68" s="687"/>
      <c r="OWR68" s="687"/>
      <c r="OWS68" s="687"/>
      <c r="OWT68" s="687"/>
      <c r="OWU68" s="687"/>
      <c r="OWV68" s="687"/>
      <c r="OWW68" s="687"/>
      <c r="OWX68" s="687"/>
      <c r="OWY68" s="687"/>
      <c r="OWZ68" s="687"/>
      <c r="OXA68" s="687"/>
      <c r="OXB68" s="687"/>
      <c r="OXC68" s="687"/>
      <c r="OXD68" s="687"/>
      <c r="OXE68" s="687"/>
      <c r="OXF68" s="687"/>
      <c r="OXG68" s="687"/>
      <c r="OXH68" s="687"/>
      <c r="OXI68" s="687"/>
      <c r="OXJ68" s="687"/>
      <c r="OXK68" s="687"/>
      <c r="OXL68" s="687"/>
      <c r="OXM68" s="687"/>
      <c r="OXN68" s="687"/>
      <c r="OXO68" s="687"/>
      <c r="OXP68" s="687"/>
      <c r="OXQ68" s="687"/>
      <c r="OXR68" s="687"/>
      <c r="OXS68" s="687"/>
      <c r="OXT68" s="687"/>
      <c r="OXU68" s="687"/>
      <c r="OXV68" s="687"/>
      <c r="OXW68" s="687"/>
      <c r="OXX68" s="687"/>
      <c r="OXY68" s="687"/>
      <c r="OXZ68" s="687"/>
      <c r="OYA68" s="687"/>
      <c r="OYB68" s="687"/>
      <c r="OYC68" s="687"/>
      <c r="OYD68" s="687"/>
      <c r="OYE68" s="687"/>
      <c r="OYF68" s="687"/>
      <c r="OYG68" s="687"/>
      <c r="OYH68" s="687"/>
      <c r="OYI68" s="687"/>
      <c r="OYJ68" s="687"/>
      <c r="OYK68" s="687"/>
      <c r="OYL68" s="687"/>
      <c r="OYM68" s="687"/>
      <c r="OYN68" s="687"/>
      <c r="OYO68" s="687"/>
      <c r="OYP68" s="687"/>
      <c r="OYQ68" s="687"/>
      <c r="OYR68" s="687"/>
      <c r="OYS68" s="687"/>
      <c r="OYT68" s="687"/>
      <c r="OYU68" s="687"/>
      <c r="OYV68" s="687"/>
      <c r="OYW68" s="687"/>
      <c r="OYX68" s="687"/>
      <c r="OYY68" s="687"/>
      <c r="OYZ68" s="687"/>
      <c r="OZA68" s="687"/>
      <c r="OZB68" s="687"/>
      <c r="OZC68" s="687"/>
      <c r="OZD68" s="687"/>
      <c r="OZE68" s="687"/>
      <c r="OZF68" s="687"/>
      <c r="OZG68" s="687"/>
      <c r="OZH68" s="687"/>
      <c r="OZI68" s="687"/>
      <c r="OZJ68" s="687"/>
      <c r="OZK68" s="687"/>
      <c r="OZL68" s="687"/>
      <c r="OZM68" s="687"/>
      <c r="OZN68" s="687"/>
      <c r="OZO68" s="687"/>
      <c r="OZP68" s="687"/>
      <c r="OZQ68" s="687"/>
      <c r="OZR68" s="687"/>
      <c r="OZS68" s="687"/>
      <c r="OZT68" s="687"/>
      <c r="OZU68" s="687"/>
      <c r="OZV68" s="687"/>
      <c r="OZW68" s="687"/>
      <c r="OZX68" s="687"/>
      <c r="OZY68" s="687"/>
      <c r="OZZ68" s="687"/>
      <c r="PAA68" s="687"/>
      <c r="PAB68" s="687"/>
      <c r="PAC68" s="687"/>
      <c r="PAD68" s="687"/>
      <c r="PAE68" s="687"/>
      <c r="PAF68" s="687"/>
      <c r="PAG68" s="687"/>
      <c r="PAH68" s="687"/>
      <c r="PAI68" s="687"/>
      <c r="PAJ68" s="687"/>
      <c r="PAK68" s="687"/>
      <c r="PAL68" s="687"/>
      <c r="PAM68" s="687"/>
      <c r="PAN68" s="687"/>
      <c r="PAO68" s="687"/>
      <c r="PAP68" s="687"/>
      <c r="PAQ68" s="687"/>
      <c r="PAR68" s="687"/>
      <c r="PAS68" s="687"/>
      <c r="PAT68" s="687"/>
      <c r="PAU68" s="687"/>
      <c r="PAV68" s="687"/>
      <c r="PAW68" s="687"/>
      <c r="PAX68" s="687"/>
      <c r="PAY68" s="687"/>
      <c r="PAZ68" s="687"/>
      <c r="PBA68" s="687"/>
      <c r="PBB68" s="687"/>
      <c r="PBC68" s="687"/>
      <c r="PBD68" s="687"/>
      <c r="PBE68" s="687"/>
      <c r="PBF68" s="687"/>
      <c r="PBG68" s="687"/>
      <c r="PBH68" s="687"/>
      <c r="PBI68" s="687"/>
      <c r="PBJ68" s="687"/>
      <c r="PBK68" s="687"/>
      <c r="PBL68" s="687"/>
      <c r="PBM68" s="687"/>
      <c r="PBN68" s="687"/>
      <c r="PBO68" s="687"/>
      <c r="PBP68" s="687"/>
      <c r="PBQ68" s="687"/>
      <c r="PBR68" s="687"/>
      <c r="PBS68" s="687"/>
      <c r="PBT68" s="687"/>
      <c r="PBU68" s="687"/>
      <c r="PBV68" s="687"/>
      <c r="PBW68" s="687"/>
      <c r="PBX68" s="687"/>
      <c r="PBY68" s="687"/>
      <c r="PBZ68" s="687"/>
      <c r="PCA68" s="687"/>
      <c r="PCB68" s="687"/>
      <c r="PCC68" s="687"/>
      <c r="PCD68" s="687"/>
      <c r="PCE68" s="687"/>
      <c r="PCF68" s="687"/>
      <c r="PCG68" s="687"/>
      <c r="PCH68" s="687"/>
      <c r="PCI68" s="687"/>
      <c r="PCJ68" s="687"/>
      <c r="PCK68" s="687"/>
      <c r="PCL68" s="687"/>
      <c r="PCM68" s="687"/>
      <c r="PCN68" s="687"/>
      <c r="PCO68" s="687"/>
      <c r="PCP68" s="687"/>
      <c r="PCQ68" s="687"/>
      <c r="PCR68" s="687"/>
      <c r="PCS68" s="687"/>
      <c r="PCT68" s="687"/>
      <c r="PCU68" s="687"/>
      <c r="PCV68" s="687"/>
      <c r="PCW68" s="687"/>
      <c r="PCX68" s="687"/>
      <c r="PCY68" s="687"/>
      <c r="PCZ68" s="687"/>
      <c r="PDA68" s="687"/>
      <c r="PDB68" s="687"/>
      <c r="PDC68" s="687"/>
      <c r="PDD68" s="687"/>
      <c r="PDE68" s="687"/>
      <c r="PDF68" s="687"/>
      <c r="PDG68" s="687"/>
      <c r="PDH68" s="687"/>
      <c r="PDI68" s="687"/>
      <c r="PDJ68" s="687"/>
      <c r="PDK68" s="687"/>
      <c r="PDL68" s="687"/>
      <c r="PDM68" s="687"/>
      <c r="PDN68" s="687"/>
      <c r="PDO68" s="687"/>
      <c r="PDP68" s="687"/>
      <c r="PDQ68" s="687"/>
      <c r="PDR68" s="687"/>
      <c r="PDS68" s="687"/>
      <c r="PDT68" s="687"/>
      <c r="PDU68" s="687"/>
      <c r="PDV68" s="687"/>
      <c r="PDW68" s="687"/>
      <c r="PDX68" s="687"/>
      <c r="PDY68" s="687"/>
      <c r="PDZ68" s="687"/>
      <c r="PEA68" s="687"/>
      <c r="PEB68" s="687"/>
      <c r="PEC68" s="687"/>
      <c r="PED68" s="687"/>
      <c r="PEE68" s="687"/>
      <c r="PEF68" s="687"/>
      <c r="PEG68" s="687"/>
      <c r="PEH68" s="687"/>
      <c r="PEI68" s="687"/>
      <c r="PEJ68" s="687"/>
      <c r="PEK68" s="687"/>
      <c r="PEL68" s="687"/>
      <c r="PEM68" s="687"/>
      <c r="PEN68" s="687"/>
      <c r="PEO68" s="687"/>
      <c r="PEP68" s="687"/>
      <c r="PEQ68" s="687"/>
      <c r="PER68" s="687"/>
      <c r="PES68" s="687"/>
      <c r="PET68" s="687"/>
      <c r="PEU68" s="687"/>
      <c r="PEV68" s="687"/>
      <c r="PEW68" s="687"/>
      <c r="PEX68" s="687"/>
      <c r="PEY68" s="687"/>
      <c r="PEZ68" s="687"/>
      <c r="PFA68" s="687"/>
      <c r="PFB68" s="687"/>
      <c r="PFC68" s="687"/>
      <c r="PFD68" s="687"/>
      <c r="PFE68" s="687"/>
      <c r="PFF68" s="687"/>
      <c r="PFG68" s="687"/>
      <c r="PFH68" s="687"/>
      <c r="PFI68" s="687"/>
      <c r="PFJ68" s="687"/>
      <c r="PFK68" s="687"/>
      <c r="PFL68" s="687"/>
      <c r="PFM68" s="687"/>
      <c r="PFN68" s="687"/>
      <c r="PFO68" s="687"/>
      <c r="PFP68" s="687"/>
      <c r="PFQ68" s="687"/>
      <c r="PFR68" s="687"/>
      <c r="PFS68" s="687"/>
      <c r="PFT68" s="687"/>
      <c r="PFU68" s="687"/>
      <c r="PFV68" s="687"/>
      <c r="PFW68" s="687"/>
      <c r="PFX68" s="687"/>
      <c r="PFY68" s="687"/>
      <c r="PFZ68" s="687"/>
      <c r="PGA68" s="687"/>
      <c r="PGB68" s="687"/>
      <c r="PGC68" s="687"/>
      <c r="PGD68" s="687"/>
      <c r="PGE68" s="687"/>
      <c r="PGF68" s="687"/>
      <c r="PGG68" s="687"/>
      <c r="PGH68" s="687"/>
      <c r="PGI68" s="687"/>
      <c r="PGJ68" s="687"/>
      <c r="PGK68" s="687"/>
      <c r="PGL68" s="687"/>
      <c r="PGM68" s="687"/>
      <c r="PGN68" s="687"/>
      <c r="PGO68" s="687"/>
      <c r="PGP68" s="687"/>
      <c r="PGQ68" s="687"/>
      <c r="PGR68" s="687"/>
      <c r="PGS68" s="687"/>
      <c r="PGT68" s="687"/>
      <c r="PGU68" s="687"/>
      <c r="PGV68" s="687"/>
      <c r="PGW68" s="687"/>
      <c r="PGX68" s="687"/>
      <c r="PGY68" s="687"/>
      <c r="PGZ68" s="687"/>
      <c r="PHA68" s="687"/>
      <c r="PHB68" s="687"/>
      <c r="PHC68" s="687"/>
      <c r="PHD68" s="687"/>
      <c r="PHE68" s="687"/>
      <c r="PHF68" s="687"/>
      <c r="PHG68" s="687"/>
      <c r="PHH68" s="687"/>
      <c r="PHI68" s="687"/>
      <c r="PHJ68" s="687"/>
      <c r="PHK68" s="687"/>
      <c r="PHL68" s="687"/>
      <c r="PHM68" s="687"/>
      <c r="PHN68" s="687"/>
      <c r="PHO68" s="687"/>
      <c r="PHP68" s="687"/>
      <c r="PHQ68" s="687"/>
      <c r="PHR68" s="687"/>
      <c r="PHS68" s="687"/>
      <c r="PHT68" s="687"/>
      <c r="PHU68" s="687"/>
      <c r="PHV68" s="687"/>
      <c r="PHW68" s="687"/>
      <c r="PHX68" s="687"/>
      <c r="PHY68" s="687"/>
      <c r="PHZ68" s="687"/>
      <c r="PIA68" s="687"/>
      <c r="PIB68" s="687"/>
      <c r="PIC68" s="687"/>
      <c r="PID68" s="687"/>
      <c r="PIE68" s="687"/>
      <c r="PIF68" s="687"/>
      <c r="PIG68" s="687"/>
      <c r="PIH68" s="687"/>
      <c r="PII68" s="687"/>
      <c r="PIJ68" s="687"/>
      <c r="PIK68" s="687"/>
      <c r="PIL68" s="687"/>
      <c r="PIM68" s="687"/>
      <c r="PIN68" s="687"/>
      <c r="PIO68" s="687"/>
      <c r="PIP68" s="687"/>
      <c r="PIQ68" s="687"/>
      <c r="PIR68" s="687"/>
      <c r="PIS68" s="687"/>
      <c r="PIT68" s="687"/>
      <c r="PIU68" s="687"/>
      <c r="PIV68" s="687"/>
      <c r="PIW68" s="687"/>
      <c r="PIX68" s="687"/>
      <c r="PIY68" s="687"/>
      <c r="PIZ68" s="687"/>
      <c r="PJA68" s="687"/>
      <c r="PJB68" s="687"/>
      <c r="PJC68" s="687"/>
      <c r="PJD68" s="687"/>
      <c r="PJE68" s="687"/>
      <c r="PJF68" s="687"/>
      <c r="PJG68" s="687"/>
      <c r="PJH68" s="687"/>
      <c r="PJI68" s="687"/>
      <c r="PJJ68" s="687"/>
      <c r="PJK68" s="687"/>
      <c r="PJL68" s="687"/>
      <c r="PJM68" s="687"/>
      <c r="PJN68" s="687"/>
      <c r="PJO68" s="687"/>
      <c r="PJP68" s="687"/>
      <c r="PJQ68" s="687"/>
      <c r="PJR68" s="687"/>
      <c r="PJS68" s="687"/>
      <c r="PJT68" s="687"/>
      <c r="PJU68" s="687"/>
      <c r="PJV68" s="687"/>
      <c r="PJW68" s="687"/>
      <c r="PJX68" s="687"/>
      <c r="PJY68" s="687"/>
      <c r="PJZ68" s="687"/>
      <c r="PKA68" s="687"/>
      <c r="PKB68" s="687"/>
      <c r="PKC68" s="687"/>
      <c r="PKD68" s="687"/>
      <c r="PKE68" s="687"/>
      <c r="PKF68" s="687"/>
      <c r="PKG68" s="687"/>
      <c r="PKH68" s="687"/>
      <c r="PKI68" s="687"/>
      <c r="PKJ68" s="687"/>
      <c r="PKK68" s="687"/>
      <c r="PKL68" s="687"/>
      <c r="PKM68" s="687"/>
      <c r="PKN68" s="687"/>
      <c r="PKO68" s="687"/>
      <c r="PKP68" s="687"/>
      <c r="PKQ68" s="687"/>
      <c r="PKR68" s="687"/>
      <c r="PKS68" s="687"/>
      <c r="PKT68" s="687"/>
      <c r="PKU68" s="687"/>
      <c r="PKV68" s="687"/>
      <c r="PKW68" s="687"/>
      <c r="PKX68" s="687"/>
      <c r="PKY68" s="687"/>
      <c r="PKZ68" s="687"/>
      <c r="PLA68" s="687"/>
      <c r="PLB68" s="687"/>
      <c r="PLC68" s="687"/>
      <c r="PLD68" s="687"/>
      <c r="PLE68" s="687"/>
      <c r="PLF68" s="687"/>
      <c r="PLG68" s="687"/>
      <c r="PLH68" s="687"/>
      <c r="PLI68" s="687"/>
      <c r="PLJ68" s="687"/>
      <c r="PLK68" s="687"/>
      <c r="PLL68" s="687"/>
      <c r="PLM68" s="687"/>
      <c r="PLN68" s="687"/>
      <c r="PLO68" s="687"/>
      <c r="PLP68" s="687"/>
      <c r="PLQ68" s="687"/>
      <c r="PLR68" s="687"/>
      <c r="PLS68" s="687"/>
      <c r="PLT68" s="687"/>
      <c r="PLU68" s="687"/>
      <c r="PLV68" s="687"/>
      <c r="PLW68" s="687"/>
      <c r="PLX68" s="687"/>
      <c r="PLY68" s="687"/>
      <c r="PLZ68" s="687"/>
      <c r="PMA68" s="687"/>
      <c r="PMB68" s="687"/>
      <c r="PMC68" s="687"/>
      <c r="PMD68" s="687"/>
      <c r="PME68" s="687"/>
      <c r="PMF68" s="687"/>
      <c r="PMG68" s="687"/>
      <c r="PMH68" s="687"/>
      <c r="PMI68" s="687"/>
      <c r="PMJ68" s="687"/>
      <c r="PMK68" s="687"/>
      <c r="PML68" s="687"/>
      <c r="PMM68" s="687"/>
      <c r="PMN68" s="687"/>
      <c r="PMO68" s="687"/>
      <c r="PMP68" s="687"/>
      <c r="PMQ68" s="687"/>
      <c r="PMR68" s="687"/>
      <c r="PMS68" s="687"/>
      <c r="PMT68" s="687"/>
      <c r="PMU68" s="687"/>
      <c r="PMV68" s="687"/>
      <c r="PMW68" s="687"/>
      <c r="PMX68" s="687"/>
      <c r="PMY68" s="687"/>
      <c r="PMZ68" s="687"/>
      <c r="PNA68" s="687"/>
      <c r="PNB68" s="687"/>
      <c r="PNC68" s="687"/>
      <c r="PND68" s="687"/>
      <c r="PNE68" s="687"/>
      <c r="PNF68" s="687"/>
      <c r="PNG68" s="687"/>
      <c r="PNH68" s="687"/>
      <c r="PNI68" s="687"/>
      <c r="PNJ68" s="687"/>
      <c r="PNK68" s="687"/>
      <c r="PNL68" s="687"/>
      <c r="PNM68" s="687"/>
      <c r="PNN68" s="687"/>
      <c r="PNO68" s="687"/>
      <c r="PNP68" s="687"/>
      <c r="PNQ68" s="687"/>
      <c r="PNR68" s="687"/>
      <c r="PNS68" s="687"/>
      <c r="PNT68" s="687"/>
      <c r="PNU68" s="687"/>
      <c r="PNV68" s="687"/>
      <c r="PNW68" s="687"/>
      <c r="PNX68" s="687"/>
      <c r="PNY68" s="687"/>
      <c r="PNZ68" s="687"/>
      <c r="POA68" s="687"/>
      <c r="POB68" s="687"/>
      <c r="POC68" s="687"/>
      <c r="POD68" s="687"/>
      <c r="POE68" s="687"/>
      <c r="POF68" s="687"/>
      <c r="POG68" s="687"/>
      <c r="POH68" s="687"/>
      <c r="POI68" s="687"/>
      <c r="POJ68" s="687"/>
      <c r="POK68" s="687"/>
      <c r="POL68" s="687"/>
      <c r="POM68" s="687"/>
      <c r="PON68" s="687"/>
      <c r="POO68" s="687"/>
      <c r="POP68" s="687"/>
      <c r="POQ68" s="687"/>
      <c r="POR68" s="687"/>
      <c r="POS68" s="687"/>
      <c r="POT68" s="687"/>
      <c r="POU68" s="687"/>
      <c r="POV68" s="687"/>
      <c r="POW68" s="687"/>
      <c r="POX68" s="687"/>
      <c r="POY68" s="687"/>
      <c r="POZ68" s="687"/>
      <c r="PPA68" s="687"/>
      <c r="PPB68" s="687"/>
      <c r="PPC68" s="687"/>
      <c r="PPD68" s="687"/>
      <c r="PPE68" s="687"/>
      <c r="PPF68" s="687"/>
      <c r="PPG68" s="687"/>
      <c r="PPH68" s="687"/>
      <c r="PPI68" s="687"/>
      <c r="PPJ68" s="687"/>
      <c r="PPK68" s="687"/>
      <c r="PPL68" s="687"/>
      <c r="PPM68" s="687"/>
      <c r="PPN68" s="687"/>
      <c r="PPO68" s="687"/>
      <c r="PPP68" s="687"/>
      <c r="PPQ68" s="687"/>
      <c r="PPR68" s="687"/>
      <c r="PPS68" s="687"/>
      <c r="PPT68" s="687"/>
      <c r="PPU68" s="687"/>
      <c r="PPV68" s="687"/>
      <c r="PPW68" s="687"/>
      <c r="PPX68" s="687"/>
      <c r="PPY68" s="687"/>
      <c r="PPZ68" s="687"/>
      <c r="PQA68" s="687"/>
      <c r="PQB68" s="687"/>
      <c r="PQC68" s="687"/>
      <c r="PQD68" s="687"/>
      <c r="PQE68" s="687"/>
      <c r="PQF68" s="687"/>
      <c r="PQG68" s="687"/>
      <c r="PQH68" s="687"/>
      <c r="PQI68" s="687"/>
      <c r="PQJ68" s="687"/>
      <c r="PQK68" s="687"/>
      <c r="PQL68" s="687"/>
      <c r="PQM68" s="687"/>
      <c r="PQN68" s="687"/>
      <c r="PQO68" s="687"/>
      <c r="PQP68" s="687"/>
      <c r="PQQ68" s="687"/>
      <c r="PQR68" s="687"/>
      <c r="PQS68" s="687"/>
      <c r="PQT68" s="687"/>
      <c r="PQU68" s="687"/>
      <c r="PQV68" s="687"/>
      <c r="PQW68" s="687"/>
      <c r="PQX68" s="687"/>
      <c r="PQY68" s="687"/>
      <c r="PQZ68" s="687"/>
      <c r="PRA68" s="687"/>
      <c r="PRB68" s="687"/>
      <c r="PRC68" s="687"/>
      <c r="PRD68" s="687"/>
      <c r="PRE68" s="687"/>
      <c r="PRF68" s="687"/>
      <c r="PRG68" s="687"/>
      <c r="PRH68" s="687"/>
      <c r="PRI68" s="687"/>
      <c r="PRJ68" s="687"/>
      <c r="PRK68" s="687"/>
      <c r="PRL68" s="687"/>
      <c r="PRM68" s="687"/>
      <c r="PRN68" s="687"/>
      <c r="PRO68" s="687"/>
      <c r="PRP68" s="687"/>
      <c r="PRQ68" s="687"/>
      <c r="PRR68" s="687"/>
      <c r="PRS68" s="687"/>
      <c r="PRT68" s="687"/>
      <c r="PRU68" s="687"/>
      <c r="PRV68" s="687"/>
      <c r="PRW68" s="687"/>
      <c r="PRX68" s="687"/>
      <c r="PRY68" s="687"/>
      <c r="PRZ68" s="687"/>
      <c r="PSA68" s="687"/>
      <c r="PSB68" s="687"/>
      <c r="PSC68" s="687"/>
      <c r="PSD68" s="687"/>
      <c r="PSE68" s="687"/>
      <c r="PSF68" s="687"/>
      <c r="PSG68" s="687"/>
      <c r="PSH68" s="687"/>
      <c r="PSI68" s="687"/>
      <c r="PSJ68" s="687"/>
      <c r="PSK68" s="687"/>
      <c r="PSL68" s="687"/>
      <c r="PSM68" s="687"/>
      <c r="PSN68" s="687"/>
      <c r="PSO68" s="687"/>
      <c r="PSP68" s="687"/>
      <c r="PSQ68" s="687"/>
      <c r="PSR68" s="687"/>
      <c r="PSS68" s="687"/>
      <c r="PST68" s="687"/>
      <c r="PSU68" s="687"/>
      <c r="PSV68" s="687"/>
      <c r="PSW68" s="687"/>
      <c r="PSX68" s="687"/>
      <c r="PSY68" s="687"/>
      <c r="PSZ68" s="687"/>
      <c r="PTA68" s="687"/>
      <c r="PTB68" s="687"/>
      <c r="PTC68" s="687"/>
      <c r="PTD68" s="687"/>
      <c r="PTE68" s="687"/>
      <c r="PTF68" s="687"/>
      <c r="PTG68" s="687"/>
      <c r="PTH68" s="687"/>
      <c r="PTI68" s="687"/>
      <c r="PTJ68" s="687"/>
      <c r="PTK68" s="687"/>
      <c r="PTL68" s="687"/>
      <c r="PTM68" s="687"/>
      <c r="PTN68" s="687"/>
      <c r="PTO68" s="687"/>
      <c r="PTP68" s="687"/>
      <c r="PTQ68" s="687"/>
      <c r="PTR68" s="687"/>
      <c r="PTS68" s="687"/>
      <c r="PTT68" s="687"/>
      <c r="PTU68" s="687"/>
      <c r="PTV68" s="687"/>
      <c r="PTW68" s="687"/>
      <c r="PTX68" s="687"/>
      <c r="PTY68" s="687"/>
      <c r="PTZ68" s="687"/>
      <c r="PUA68" s="687"/>
      <c r="PUB68" s="687"/>
      <c r="PUC68" s="687"/>
      <c r="PUD68" s="687"/>
      <c r="PUE68" s="687"/>
      <c r="PUF68" s="687"/>
      <c r="PUG68" s="687"/>
      <c r="PUH68" s="687"/>
      <c r="PUI68" s="687"/>
      <c r="PUJ68" s="687"/>
      <c r="PUK68" s="687"/>
      <c r="PUL68" s="687"/>
      <c r="PUM68" s="687"/>
      <c r="PUN68" s="687"/>
      <c r="PUO68" s="687"/>
      <c r="PUP68" s="687"/>
      <c r="PUQ68" s="687"/>
      <c r="PUR68" s="687"/>
      <c r="PUS68" s="687"/>
      <c r="PUT68" s="687"/>
      <c r="PUU68" s="687"/>
      <c r="PUV68" s="687"/>
      <c r="PUW68" s="687"/>
      <c r="PUX68" s="687"/>
      <c r="PUY68" s="687"/>
      <c r="PUZ68" s="687"/>
      <c r="PVA68" s="687"/>
      <c r="PVB68" s="687"/>
      <c r="PVC68" s="687"/>
      <c r="PVD68" s="687"/>
      <c r="PVE68" s="687"/>
      <c r="PVF68" s="687"/>
      <c r="PVG68" s="687"/>
      <c r="PVH68" s="687"/>
      <c r="PVI68" s="687"/>
      <c r="PVJ68" s="687"/>
      <c r="PVK68" s="687"/>
      <c r="PVL68" s="687"/>
      <c r="PVM68" s="687"/>
      <c r="PVN68" s="687"/>
      <c r="PVO68" s="687"/>
      <c r="PVP68" s="687"/>
      <c r="PVQ68" s="687"/>
      <c r="PVR68" s="687"/>
      <c r="PVS68" s="687"/>
      <c r="PVT68" s="687"/>
      <c r="PVU68" s="687"/>
      <c r="PVV68" s="687"/>
      <c r="PVW68" s="687"/>
      <c r="PVX68" s="687"/>
      <c r="PVY68" s="687"/>
      <c r="PVZ68" s="687"/>
      <c r="PWA68" s="687"/>
      <c r="PWB68" s="687"/>
      <c r="PWC68" s="687"/>
      <c r="PWD68" s="687"/>
      <c r="PWE68" s="687"/>
      <c r="PWF68" s="687"/>
      <c r="PWG68" s="687"/>
      <c r="PWH68" s="687"/>
      <c r="PWI68" s="687"/>
      <c r="PWJ68" s="687"/>
      <c r="PWK68" s="687"/>
      <c r="PWL68" s="687"/>
      <c r="PWM68" s="687"/>
      <c r="PWN68" s="687"/>
      <c r="PWO68" s="687"/>
      <c r="PWP68" s="687"/>
      <c r="PWQ68" s="687"/>
      <c r="PWR68" s="687"/>
      <c r="PWS68" s="687"/>
      <c r="PWT68" s="687"/>
      <c r="PWU68" s="687"/>
      <c r="PWV68" s="687"/>
      <c r="PWW68" s="687"/>
      <c r="PWX68" s="687"/>
      <c r="PWY68" s="687"/>
      <c r="PWZ68" s="687"/>
      <c r="PXA68" s="687"/>
      <c r="PXB68" s="687"/>
      <c r="PXC68" s="687"/>
      <c r="PXD68" s="687"/>
      <c r="PXE68" s="687"/>
      <c r="PXF68" s="687"/>
      <c r="PXG68" s="687"/>
      <c r="PXH68" s="687"/>
      <c r="PXI68" s="687"/>
      <c r="PXJ68" s="687"/>
      <c r="PXK68" s="687"/>
      <c r="PXL68" s="687"/>
      <c r="PXM68" s="687"/>
      <c r="PXN68" s="687"/>
      <c r="PXO68" s="687"/>
      <c r="PXP68" s="687"/>
      <c r="PXQ68" s="687"/>
      <c r="PXR68" s="687"/>
      <c r="PXS68" s="687"/>
      <c r="PXT68" s="687"/>
      <c r="PXU68" s="687"/>
      <c r="PXV68" s="687"/>
      <c r="PXW68" s="687"/>
      <c r="PXX68" s="687"/>
      <c r="PXY68" s="687"/>
      <c r="PXZ68" s="687"/>
      <c r="PYA68" s="687"/>
      <c r="PYB68" s="687"/>
      <c r="PYC68" s="687"/>
      <c r="PYD68" s="687"/>
      <c r="PYE68" s="687"/>
      <c r="PYF68" s="687"/>
      <c r="PYG68" s="687"/>
      <c r="PYH68" s="687"/>
      <c r="PYI68" s="687"/>
      <c r="PYJ68" s="687"/>
      <c r="PYK68" s="687"/>
      <c r="PYL68" s="687"/>
      <c r="PYM68" s="687"/>
      <c r="PYN68" s="687"/>
      <c r="PYO68" s="687"/>
      <c r="PYP68" s="687"/>
      <c r="PYQ68" s="687"/>
      <c r="PYR68" s="687"/>
      <c r="PYS68" s="687"/>
      <c r="PYT68" s="687"/>
      <c r="PYU68" s="687"/>
      <c r="PYV68" s="687"/>
      <c r="PYW68" s="687"/>
      <c r="PYX68" s="687"/>
      <c r="PYY68" s="687"/>
      <c r="PYZ68" s="687"/>
      <c r="PZA68" s="687"/>
      <c r="PZB68" s="687"/>
      <c r="PZC68" s="687"/>
      <c r="PZD68" s="687"/>
      <c r="PZE68" s="687"/>
      <c r="PZF68" s="687"/>
      <c r="PZG68" s="687"/>
      <c r="PZH68" s="687"/>
      <c r="PZI68" s="687"/>
      <c r="PZJ68" s="687"/>
      <c r="PZK68" s="687"/>
      <c r="PZL68" s="687"/>
      <c r="PZM68" s="687"/>
      <c r="PZN68" s="687"/>
      <c r="PZO68" s="687"/>
      <c r="PZP68" s="687"/>
      <c r="PZQ68" s="687"/>
      <c r="PZR68" s="687"/>
      <c r="PZS68" s="687"/>
      <c r="PZT68" s="687"/>
      <c r="PZU68" s="687"/>
      <c r="PZV68" s="687"/>
      <c r="PZW68" s="687"/>
      <c r="PZX68" s="687"/>
      <c r="PZY68" s="687"/>
      <c r="PZZ68" s="687"/>
      <c r="QAA68" s="687"/>
      <c r="QAB68" s="687"/>
      <c r="QAC68" s="687"/>
      <c r="QAD68" s="687"/>
      <c r="QAE68" s="687"/>
      <c r="QAF68" s="687"/>
      <c r="QAG68" s="687"/>
      <c r="QAH68" s="687"/>
      <c r="QAI68" s="687"/>
      <c r="QAJ68" s="687"/>
      <c r="QAK68" s="687"/>
      <c r="QAL68" s="687"/>
      <c r="QAM68" s="687"/>
      <c r="QAN68" s="687"/>
      <c r="QAO68" s="687"/>
      <c r="QAP68" s="687"/>
      <c r="QAQ68" s="687"/>
      <c r="QAR68" s="687"/>
      <c r="QAS68" s="687"/>
      <c r="QAT68" s="687"/>
      <c r="QAU68" s="687"/>
      <c r="QAV68" s="687"/>
      <c r="QAW68" s="687"/>
      <c r="QAX68" s="687"/>
      <c r="QAY68" s="687"/>
      <c r="QAZ68" s="687"/>
      <c r="QBA68" s="687"/>
      <c r="QBB68" s="687"/>
      <c r="QBC68" s="687"/>
      <c r="QBD68" s="687"/>
      <c r="QBE68" s="687"/>
      <c r="QBF68" s="687"/>
      <c r="QBG68" s="687"/>
      <c r="QBH68" s="687"/>
      <c r="QBI68" s="687"/>
      <c r="QBJ68" s="687"/>
      <c r="QBK68" s="687"/>
      <c r="QBL68" s="687"/>
      <c r="QBM68" s="687"/>
      <c r="QBN68" s="687"/>
      <c r="QBO68" s="687"/>
      <c r="QBP68" s="687"/>
      <c r="QBQ68" s="687"/>
      <c r="QBR68" s="687"/>
      <c r="QBS68" s="687"/>
      <c r="QBT68" s="687"/>
      <c r="QBU68" s="687"/>
      <c r="QBV68" s="687"/>
      <c r="QBW68" s="687"/>
      <c r="QBX68" s="687"/>
      <c r="QBY68" s="687"/>
      <c r="QBZ68" s="687"/>
      <c r="QCA68" s="687"/>
      <c r="QCB68" s="687"/>
      <c r="QCC68" s="687"/>
      <c r="QCD68" s="687"/>
      <c r="QCE68" s="687"/>
      <c r="QCF68" s="687"/>
      <c r="QCG68" s="687"/>
      <c r="QCH68" s="687"/>
      <c r="QCI68" s="687"/>
      <c r="QCJ68" s="687"/>
      <c r="QCK68" s="687"/>
      <c r="QCL68" s="687"/>
      <c r="QCM68" s="687"/>
      <c r="QCN68" s="687"/>
      <c r="QCO68" s="687"/>
      <c r="QCP68" s="687"/>
      <c r="QCQ68" s="687"/>
      <c r="QCR68" s="687"/>
      <c r="QCS68" s="687"/>
      <c r="QCT68" s="687"/>
      <c r="QCU68" s="687"/>
      <c r="QCV68" s="687"/>
      <c r="QCW68" s="687"/>
      <c r="QCX68" s="687"/>
      <c r="QCY68" s="687"/>
      <c r="QCZ68" s="687"/>
      <c r="QDA68" s="687"/>
      <c r="QDB68" s="687"/>
      <c r="QDC68" s="687"/>
      <c r="QDD68" s="687"/>
      <c r="QDE68" s="687"/>
      <c r="QDF68" s="687"/>
      <c r="QDG68" s="687"/>
      <c r="QDH68" s="687"/>
      <c r="QDI68" s="687"/>
      <c r="QDJ68" s="687"/>
      <c r="QDK68" s="687"/>
      <c r="QDL68" s="687"/>
      <c r="QDM68" s="687"/>
      <c r="QDN68" s="687"/>
      <c r="QDO68" s="687"/>
      <c r="QDP68" s="687"/>
      <c r="QDQ68" s="687"/>
      <c r="QDR68" s="687"/>
      <c r="QDS68" s="687"/>
      <c r="QDT68" s="687"/>
      <c r="QDU68" s="687"/>
      <c r="QDV68" s="687"/>
      <c r="QDW68" s="687"/>
      <c r="QDX68" s="687"/>
      <c r="QDY68" s="687"/>
      <c r="QDZ68" s="687"/>
      <c r="QEA68" s="687"/>
      <c r="QEB68" s="687"/>
      <c r="QEC68" s="687"/>
      <c r="QED68" s="687"/>
      <c r="QEE68" s="687"/>
      <c r="QEF68" s="687"/>
      <c r="QEG68" s="687"/>
      <c r="QEH68" s="687"/>
      <c r="QEI68" s="687"/>
      <c r="QEJ68" s="687"/>
      <c r="QEK68" s="687"/>
      <c r="QEL68" s="687"/>
      <c r="QEM68" s="687"/>
      <c r="QEN68" s="687"/>
      <c r="QEO68" s="687"/>
      <c r="QEP68" s="687"/>
      <c r="QEQ68" s="687"/>
      <c r="QER68" s="687"/>
      <c r="QES68" s="687"/>
      <c r="QET68" s="687"/>
      <c r="QEU68" s="687"/>
      <c r="QEV68" s="687"/>
      <c r="QEW68" s="687"/>
      <c r="QEX68" s="687"/>
      <c r="QEY68" s="687"/>
      <c r="QEZ68" s="687"/>
      <c r="QFA68" s="687"/>
      <c r="QFB68" s="687"/>
      <c r="QFC68" s="687"/>
      <c r="QFD68" s="687"/>
      <c r="QFE68" s="687"/>
      <c r="QFF68" s="687"/>
      <c r="QFG68" s="687"/>
      <c r="QFH68" s="687"/>
      <c r="QFI68" s="687"/>
      <c r="QFJ68" s="687"/>
      <c r="QFK68" s="687"/>
      <c r="QFL68" s="687"/>
      <c r="QFM68" s="687"/>
      <c r="QFN68" s="687"/>
      <c r="QFO68" s="687"/>
      <c r="QFP68" s="687"/>
      <c r="QFQ68" s="687"/>
      <c r="QFR68" s="687"/>
      <c r="QFS68" s="687"/>
      <c r="QFT68" s="687"/>
      <c r="QFU68" s="687"/>
      <c r="QFV68" s="687"/>
      <c r="QFW68" s="687"/>
      <c r="QFX68" s="687"/>
      <c r="QFY68" s="687"/>
      <c r="QFZ68" s="687"/>
      <c r="QGA68" s="687"/>
      <c r="QGB68" s="687"/>
      <c r="QGC68" s="687"/>
      <c r="QGD68" s="687"/>
      <c r="QGE68" s="687"/>
      <c r="QGF68" s="687"/>
      <c r="QGG68" s="687"/>
      <c r="QGH68" s="687"/>
      <c r="QGI68" s="687"/>
      <c r="QGJ68" s="687"/>
      <c r="QGK68" s="687"/>
      <c r="QGL68" s="687"/>
      <c r="QGM68" s="687"/>
      <c r="QGN68" s="687"/>
      <c r="QGO68" s="687"/>
      <c r="QGP68" s="687"/>
      <c r="QGQ68" s="687"/>
      <c r="QGR68" s="687"/>
      <c r="QGS68" s="687"/>
      <c r="QGT68" s="687"/>
      <c r="QGU68" s="687"/>
      <c r="QGV68" s="687"/>
      <c r="QGW68" s="687"/>
      <c r="QGX68" s="687"/>
      <c r="QGY68" s="687"/>
      <c r="QGZ68" s="687"/>
      <c r="QHA68" s="687"/>
      <c r="QHB68" s="687"/>
      <c r="QHC68" s="687"/>
      <c r="QHD68" s="687"/>
      <c r="QHE68" s="687"/>
      <c r="QHF68" s="687"/>
      <c r="QHG68" s="687"/>
      <c r="QHH68" s="687"/>
      <c r="QHI68" s="687"/>
      <c r="QHJ68" s="687"/>
      <c r="QHK68" s="687"/>
      <c r="QHL68" s="687"/>
      <c r="QHM68" s="687"/>
      <c r="QHN68" s="687"/>
      <c r="QHO68" s="687"/>
      <c r="QHP68" s="687"/>
      <c r="QHQ68" s="687"/>
      <c r="QHR68" s="687"/>
      <c r="QHS68" s="687"/>
      <c r="QHT68" s="687"/>
      <c r="QHU68" s="687"/>
      <c r="QHV68" s="687"/>
      <c r="QHW68" s="687"/>
      <c r="QHX68" s="687"/>
      <c r="QHY68" s="687"/>
      <c r="QHZ68" s="687"/>
      <c r="QIA68" s="687"/>
      <c r="QIB68" s="687"/>
      <c r="QIC68" s="687"/>
      <c r="QID68" s="687"/>
      <c r="QIE68" s="687"/>
      <c r="QIF68" s="687"/>
      <c r="QIG68" s="687"/>
      <c r="QIH68" s="687"/>
      <c r="QII68" s="687"/>
      <c r="QIJ68" s="687"/>
      <c r="QIK68" s="687"/>
      <c r="QIL68" s="687"/>
      <c r="QIM68" s="687"/>
      <c r="QIN68" s="687"/>
      <c r="QIO68" s="687"/>
      <c r="QIP68" s="687"/>
      <c r="QIQ68" s="687"/>
      <c r="QIR68" s="687"/>
      <c r="QIS68" s="687"/>
      <c r="QIT68" s="687"/>
      <c r="QIU68" s="687"/>
      <c r="QIV68" s="687"/>
      <c r="QIW68" s="687"/>
      <c r="QIX68" s="687"/>
      <c r="QIY68" s="687"/>
      <c r="QIZ68" s="687"/>
      <c r="QJA68" s="687"/>
      <c r="QJB68" s="687"/>
      <c r="QJC68" s="687"/>
      <c r="QJD68" s="687"/>
      <c r="QJE68" s="687"/>
      <c r="QJF68" s="687"/>
      <c r="QJG68" s="687"/>
      <c r="QJH68" s="687"/>
      <c r="QJI68" s="687"/>
      <c r="QJJ68" s="687"/>
      <c r="QJK68" s="687"/>
      <c r="QJL68" s="687"/>
      <c r="QJM68" s="687"/>
      <c r="QJN68" s="687"/>
      <c r="QJO68" s="687"/>
      <c r="QJP68" s="687"/>
      <c r="QJQ68" s="687"/>
      <c r="QJR68" s="687"/>
      <c r="QJS68" s="687"/>
      <c r="QJT68" s="687"/>
      <c r="QJU68" s="687"/>
      <c r="QJV68" s="687"/>
      <c r="QJW68" s="687"/>
      <c r="QJX68" s="687"/>
      <c r="QJY68" s="687"/>
      <c r="QJZ68" s="687"/>
      <c r="QKA68" s="687"/>
      <c r="QKB68" s="687"/>
      <c r="QKC68" s="687"/>
      <c r="QKD68" s="687"/>
      <c r="QKE68" s="687"/>
      <c r="QKF68" s="687"/>
      <c r="QKG68" s="687"/>
      <c r="QKH68" s="687"/>
      <c r="QKI68" s="687"/>
      <c r="QKJ68" s="687"/>
      <c r="QKK68" s="687"/>
      <c r="QKL68" s="687"/>
      <c r="QKM68" s="687"/>
      <c r="QKN68" s="687"/>
      <c r="QKO68" s="687"/>
      <c r="QKP68" s="687"/>
      <c r="QKQ68" s="687"/>
      <c r="QKR68" s="687"/>
      <c r="QKS68" s="687"/>
      <c r="QKT68" s="687"/>
      <c r="QKU68" s="687"/>
      <c r="QKV68" s="687"/>
      <c r="QKW68" s="687"/>
      <c r="QKX68" s="687"/>
      <c r="QKY68" s="687"/>
      <c r="QKZ68" s="687"/>
      <c r="QLA68" s="687"/>
      <c r="QLB68" s="687"/>
      <c r="QLC68" s="687"/>
      <c r="QLD68" s="687"/>
      <c r="QLE68" s="687"/>
      <c r="QLF68" s="687"/>
      <c r="QLG68" s="687"/>
      <c r="QLH68" s="687"/>
      <c r="QLI68" s="687"/>
      <c r="QLJ68" s="687"/>
      <c r="QLK68" s="687"/>
      <c r="QLL68" s="687"/>
      <c r="QLM68" s="687"/>
      <c r="QLN68" s="687"/>
      <c r="QLO68" s="687"/>
      <c r="QLP68" s="687"/>
      <c r="QLQ68" s="687"/>
      <c r="QLR68" s="687"/>
      <c r="QLS68" s="687"/>
      <c r="QLT68" s="687"/>
      <c r="QLU68" s="687"/>
      <c r="QLV68" s="687"/>
      <c r="QLW68" s="687"/>
      <c r="QLX68" s="687"/>
      <c r="QLY68" s="687"/>
      <c r="QLZ68" s="687"/>
      <c r="QMA68" s="687"/>
      <c r="QMB68" s="687"/>
      <c r="QMC68" s="687"/>
      <c r="QMD68" s="687"/>
      <c r="QME68" s="687"/>
      <c r="QMF68" s="687"/>
      <c r="QMG68" s="687"/>
      <c r="QMH68" s="687"/>
      <c r="QMI68" s="687"/>
      <c r="QMJ68" s="687"/>
      <c r="QMK68" s="687"/>
      <c r="QML68" s="687"/>
      <c r="QMM68" s="687"/>
      <c r="QMN68" s="687"/>
      <c r="QMO68" s="687"/>
      <c r="QMP68" s="687"/>
      <c r="QMQ68" s="687"/>
      <c r="QMR68" s="687"/>
      <c r="QMS68" s="687"/>
      <c r="QMT68" s="687"/>
      <c r="QMU68" s="687"/>
      <c r="QMV68" s="687"/>
      <c r="QMW68" s="687"/>
      <c r="QMX68" s="687"/>
      <c r="QMY68" s="687"/>
      <c r="QMZ68" s="687"/>
      <c r="QNA68" s="687"/>
      <c r="QNB68" s="687"/>
      <c r="QNC68" s="687"/>
      <c r="QND68" s="687"/>
      <c r="QNE68" s="687"/>
      <c r="QNF68" s="687"/>
      <c r="QNG68" s="687"/>
      <c r="QNH68" s="687"/>
      <c r="QNI68" s="687"/>
      <c r="QNJ68" s="687"/>
      <c r="QNK68" s="687"/>
      <c r="QNL68" s="687"/>
      <c r="QNM68" s="687"/>
      <c r="QNN68" s="687"/>
      <c r="QNO68" s="687"/>
      <c r="QNP68" s="687"/>
      <c r="QNQ68" s="687"/>
      <c r="QNR68" s="687"/>
      <c r="QNS68" s="687"/>
      <c r="QNT68" s="687"/>
      <c r="QNU68" s="687"/>
      <c r="QNV68" s="687"/>
      <c r="QNW68" s="687"/>
      <c r="QNX68" s="687"/>
      <c r="QNY68" s="687"/>
      <c r="QNZ68" s="687"/>
      <c r="QOA68" s="687"/>
      <c r="QOB68" s="687"/>
      <c r="QOC68" s="687"/>
      <c r="QOD68" s="687"/>
      <c r="QOE68" s="687"/>
      <c r="QOF68" s="687"/>
      <c r="QOG68" s="687"/>
      <c r="QOH68" s="687"/>
      <c r="QOI68" s="687"/>
      <c r="QOJ68" s="687"/>
      <c r="QOK68" s="687"/>
      <c r="QOL68" s="687"/>
      <c r="QOM68" s="687"/>
      <c r="QON68" s="687"/>
      <c r="QOO68" s="687"/>
      <c r="QOP68" s="687"/>
      <c r="QOQ68" s="687"/>
      <c r="QOR68" s="687"/>
      <c r="QOS68" s="687"/>
      <c r="QOT68" s="687"/>
      <c r="QOU68" s="687"/>
      <c r="QOV68" s="687"/>
      <c r="QOW68" s="687"/>
      <c r="QOX68" s="687"/>
      <c r="QOY68" s="687"/>
      <c r="QOZ68" s="687"/>
      <c r="QPA68" s="687"/>
      <c r="QPB68" s="687"/>
      <c r="QPC68" s="687"/>
      <c r="QPD68" s="687"/>
      <c r="QPE68" s="687"/>
      <c r="QPF68" s="687"/>
      <c r="QPG68" s="687"/>
      <c r="QPH68" s="687"/>
      <c r="QPI68" s="687"/>
      <c r="QPJ68" s="687"/>
      <c r="QPK68" s="687"/>
      <c r="QPL68" s="687"/>
      <c r="QPM68" s="687"/>
      <c r="QPN68" s="687"/>
      <c r="QPO68" s="687"/>
      <c r="QPP68" s="687"/>
      <c r="QPQ68" s="687"/>
      <c r="QPR68" s="687"/>
      <c r="QPS68" s="687"/>
      <c r="QPT68" s="687"/>
      <c r="QPU68" s="687"/>
      <c r="QPV68" s="687"/>
      <c r="QPW68" s="687"/>
      <c r="QPX68" s="687"/>
      <c r="QPY68" s="687"/>
      <c r="QPZ68" s="687"/>
      <c r="QQA68" s="687"/>
      <c r="QQB68" s="687"/>
      <c r="QQC68" s="687"/>
      <c r="QQD68" s="687"/>
      <c r="QQE68" s="687"/>
      <c r="QQF68" s="687"/>
      <c r="QQG68" s="687"/>
      <c r="QQH68" s="687"/>
      <c r="QQI68" s="687"/>
      <c r="QQJ68" s="687"/>
      <c r="QQK68" s="687"/>
      <c r="QQL68" s="687"/>
      <c r="QQM68" s="687"/>
      <c r="QQN68" s="687"/>
      <c r="QQO68" s="687"/>
      <c r="QQP68" s="687"/>
      <c r="QQQ68" s="687"/>
      <c r="QQR68" s="687"/>
      <c r="QQS68" s="687"/>
      <c r="QQT68" s="687"/>
      <c r="QQU68" s="687"/>
      <c r="QQV68" s="687"/>
      <c r="QQW68" s="687"/>
      <c r="QQX68" s="687"/>
      <c r="QQY68" s="687"/>
      <c r="QQZ68" s="687"/>
      <c r="QRA68" s="687"/>
      <c r="QRB68" s="687"/>
      <c r="QRC68" s="687"/>
      <c r="QRD68" s="687"/>
      <c r="QRE68" s="687"/>
      <c r="QRF68" s="687"/>
      <c r="QRG68" s="687"/>
      <c r="QRH68" s="687"/>
      <c r="QRI68" s="687"/>
      <c r="QRJ68" s="687"/>
      <c r="QRK68" s="687"/>
      <c r="QRL68" s="687"/>
      <c r="QRM68" s="687"/>
      <c r="QRN68" s="687"/>
      <c r="QRO68" s="687"/>
      <c r="QRP68" s="687"/>
      <c r="QRQ68" s="687"/>
      <c r="QRR68" s="687"/>
      <c r="QRS68" s="687"/>
      <c r="QRT68" s="687"/>
      <c r="QRU68" s="687"/>
      <c r="QRV68" s="687"/>
      <c r="QRW68" s="687"/>
      <c r="QRX68" s="687"/>
      <c r="QRY68" s="687"/>
      <c r="QRZ68" s="687"/>
      <c r="QSA68" s="687"/>
      <c r="QSB68" s="687"/>
      <c r="QSC68" s="687"/>
      <c r="QSD68" s="687"/>
      <c r="QSE68" s="687"/>
      <c r="QSF68" s="687"/>
      <c r="QSG68" s="687"/>
      <c r="QSH68" s="687"/>
      <c r="QSI68" s="687"/>
      <c r="QSJ68" s="687"/>
      <c r="QSK68" s="687"/>
      <c r="QSL68" s="687"/>
      <c r="QSM68" s="687"/>
      <c r="QSN68" s="687"/>
      <c r="QSO68" s="687"/>
      <c r="QSP68" s="687"/>
      <c r="QSQ68" s="687"/>
      <c r="QSR68" s="687"/>
      <c r="QSS68" s="687"/>
      <c r="QST68" s="687"/>
      <c r="QSU68" s="687"/>
      <c r="QSV68" s="687"/>
      <c r="QSW68" s="687"/>
      <c r="QSX68" s="687"/>
      <c r="QSY68" s="687"/>
      <c r="QSZ68" s="687"/>
      <c r="QTA68" s="687"/>
      <c r="QTB68" s="687"/>
      <c r="QTC68" s="687"/>
      <c r="QTD68" s="687"/>
      <c r="QTE68" s="687"/>
      <c r="QTF68" s="687"/>
      <c r="QTG68" s="687"/>
      <c r="QTH68" s="687"/>
      <c r="QTI68" s="687"/>
      <c r="QTJ68" s="687"/>
      <c r="QTK68" s="687"/>
      <c r="QTL68" s="687"/>
      <c r="QTM68" s="687"/>
      <c r="QTN68" s="687"/>
      <c r="QTO68" s="687"/>
      <c r="QTP68" s="687"/>
      <c r="QTQ68" s="687"/>
      <c r="QTR68" s="687"/>
      <c r="QTS68" s="687"/>
      <c r="QTT68" s="687"/>
      <c r="QTU68" s="687"/>
      <c r="QTV68" s="687"/>
      <c r="QTW68" s="687"/>
      <c r="QTX68" s="687"/>
      <c r="QTY68" s="687"/>
      <c r="QTZ68" s="687"/>
      <c r="QUA68" s="687"/>
      <c r="QUB68" s="687"/>
      <c r="QUC68" s="687"/>
      <c r="QUD68" s="687"/>
      <c r="QUE68" s="687"/>
      <c r="QUF68" s="687"/>
      <c r="QUG68" s="687"/>
      <c r="QUH68" s="687"/>
      <c r="QUI68" s="687"/>
      <c r="QUJ68" s="687"/>
      <c r="QUK68" s="687"/>
      <c r="QUL68" s="687"/>
      <c r="QUM68" s="687"/>
      <c r="QUN68" s="687"/>
      <c r="QUO68" s="687"/>
      <c r="QUP68" s="687"/>
      <c r="QUQ68" s="687"/>
      <c r="QUR68" s="687"/>
      <c r="QUS68" s="687"/>
      <c r="QUT68" s="687"/>
      <c r="QUU68" s="687"/>
      <c r="QUV68" s="687"/>
      <c r="QUW68" s="687"/>
      <c r="QUX68" s="687"/>
      <c r="QUY68" s="687"/>
      <c r="QUZ68" s="687"/>
      <c r="QVA68" s="687"/>
      <c r="QVB68" s="687"/>
      <c r="QVC68" s="687"/>
      <c r="QVD68" s="687"/>
      <c r="QVE68" s="687"/>
      <c r="QVF68" s="687"/>
      <c r="QVG68" s="687"/>
      <c r="QVH68" s="687"/>
      <c r="QVI68" s="687"/>
      <c r="QVJ68" s="687"/>
      <c r="QVK68" s="687"/>
      <c r="QVL68" s="687"/>
      <c r="QVM68" s="687"/>
      <c r="QVN68" s="687"/>
      <c r="QVO68" s="687"/>
      <c r="QVP68" s="687"/>
      <c r="QVQ68" s="687"/>
      <c r="QVR68" s="687"/>
      <c r="QVS68" s="687"/>
      <c r="QVT68" s="687"/>
      <c r="QVU68" s="687"/>
      <c r="QVV68" s="687"/>
      <c r="QVW68" s="687"/>
      <c r="QVX68" s="687"/>
      <c r="QVY68" s="687"/>
      <c r="QVZ68" s="687"/>
      <c r="QWA68" s="687"/>
      <c r="QWB68" s="687"/>
      <c r="QWC68" s="687"/>
      <c r="QWD68" s="687"/>
      <c r="QWE68" s="687"/>
      <c r="QWF68" s="687"/>
      <c r="QWG68" s="687"/>
      <c r="QWH68" s="687"/>
      <c r="QWI68" s="687"/>
      <c r="QWJ68" s="687"/>
      <c r="QWK68" s="687"/>
      <c r="QWL68" s="687"/>
      <c r="QWM68" s="687"/>
      <c r="QWN68" s="687"/>
      <c r="QWO68" s="687"/>
      <c r="QWP68" s="687"/>
      <c r="QWQ68" s="687"/>
      <c r="QWR68" s="687"/>
      <c r="QWS68" s="687"/>
      <c r="QWT68" s="687"/>
      <c r="QWU68" s="687"/>
      <c r="QWV68" s="687"/>
      <c r="QWW68" s="687"/>
      <c r="QWX68" s="687"/>
      <c r="QWY68" s="687"/>
      <c r="QWZ68" s="687"/>
      <c r="QXA68" s="687"/>
      <c r="QXB68" s="687"/>
      <c r="QXC68" s="687"/>
      <c r="QXD68" s="687"/>
      <c r="QXE68" s="687"/>
      <c r="QXF68" s="687"/>
      <c r="QXG68" s="687"/>
      <c r="QXH68" s="687"/>
      <c r="QXI68" s="687"/>
      <c r="QXJ68" s="687"/>
      <c r="QXK68" s="687"/>
      <c r="QXL68" s="687"/>
      <c r="QXM68" s="687"/>
      <c r="QXN68" s="687"/>
      <c r="QXO68" s="687"/>
      <c r="QXP68" s="687"/>
      <c r="QXQ68" s="687"/>
      <c r="QXR68" s="687"/>
      <c r="QXS68" s="687"/>
      <c r="QXT68" s="687"/>
      <c r="QXU68" s="687"/>
      <c r="QXV68" s="687"/>
      <c r="QXW68" s="687"/>
      <c r="QXX68" s="687"/>
      <c r="QXY68" s="687"/>
      <c r="QXZ68" s="687"/>
      <c r="QYA68" s="687"/>
      <c r="QYB68" s="687"/>
      <c r="QYC68" s="687"/>
      <c r="QYD68" s="687"/>
      <c r="QYE68" s="687"/>
      <c r="QYF68" s="687"/>
      <c r="QYG68" s="687"/>
      <c r="QYH68" s="687"/>
      <c r="QYI68" s="687"/>
      <c r="QYJ68" s="687"/>
      <c r="QYK68" s="687"/>
      <c r="QYL68" s="687"/>
      <c r="QYM68" s="687"/>
      <c r="QYN68" s="687"/>
      <c r="QYO68" s="687"/>
      <c r="QYP68" s="687"/>
      <c r="QYQ68" s="687"/>
      <c r="QYR68" s="687"/>
      <c r="QYS68" s="687"/>
      <c r="QYT68" s="687"/>
      <c r="QYU68" s="687"/>
      <c r="QYV68" s="687"/>
      <c r="QYW68" s="687"/>
      <c r="QYX68" s="687"/>
      <c r="QYY68" s="687"/>
      <c r="QYZ68" s="687"/>
      <c r="QZA68" s="687"/>
      <c r="QZB68" s="687"/>
      <c r="QZC68" s="687"/>
      <c r="QZD68" s="687"/>
      <c r="QZE68" s="687"/>
      <c r="QZF68" s="687"/>
      <c r="QZG68" s="687"/>
      <c r="QZH68" s="687"/>
      <c r="QZI68" s="687"/>
      <c r="QZJ68" s="687"/>
      <c r="QZK68" s="687"/>
      <c r="QZL68" s="687"/>
      <c r="QZM68" s="687"/>
      <c r="QZN68" s="687"/>
      <c r="QZO68" s="687"/>
      <c r="QZP68" s="687"/>
      <c r="QZQ68" s="687"/>
      <c r="QZR68" s="687"/>
      <c r="QZS68" s="687"/>
      <c r="QZT68" s="687"/>
      <c r="QZU68" s="687"/>
      <c r="QZV68" s="687"/>
      <c r="QZW68" s="687"/>
      <c r="QZX68" s="687"/>
      <c r="QZY68" s="687"/>
      <c r="QZZ68" s="687"/>
      <c r="RAA68" s="687"/>
      <c r="RAB68" s="687"/>
      <c r="RAC68" s="687"/>
      <c r="RAD68" s="687"/>
      <c r="RAE68" s="687"/>
      <c r="RAF68" s="687"/>
      <c r="RAG68" s="687"/>
      <c r="RAH68" s="687"/>
      <c r="RAI68" s="687"/>
      <c r="RAJ68" s="687"/>
      <c r="RAK68" s="687"/>
      <c r="RAL68" s="687"/>
      <c r="RAM68" s="687"/>
      <c r="RAN68" s="687"/>
      <c r="RAO68" s="687"/>
      <c r="RAP68" s="687"/>
      <c r="RAQ68" s="687"/>
      <c r="RAR68" s="687"/>
      <c r="RAS68" s="687"/>
      <c r="RAT68" s="687"/>
      <c r="RAU68" s="687"/>
      <c r="RAV68" s="687"/>
      <c r="RAW68" s="687"/>
      <c r="RAX68" s="687"/>
      <c r="RAY68" s="687"/>
      <c r="RAZ68" s="687"/>
      <c r="RBA68" s="687"/>
      <c r="RBB68" s="687"/>
      <c r="RBC68" s="687"/>
      <c r="RBD68" s="687"/>
      <c r="RBE68" s="687"/>
      <c r="RBF68" s="687"/>
      <c r="RBG68" s="687"/>
      <c r="RBH68" s="687"/>
      <c r="RBI68" s="687"/>
      <c r="RBJ68" s="687"/>
      <c r="RBK68" s="687"/>
      <c r="RBL68" s="687"/>
      <c r="RBM68" s="687"/>
      <c r="RBN68" s="687"/>
      <c r="RBO68" s="687"/>
      <c r="RBP68" s="687"/>
      <c r="RBQ68" s="687"/>
      <c r="RBR68" s="687"/>
      <c r="RBS68" s="687"/>
      <c r="RBT68" s="687"/>
      <c r="RBU68" s="687"/>
      <c r="RBV68" s="687"/>
      <c r="RBW68" s="687"/>
      <c r="RBX68" s="687"/>
      <c r="RBY68" s="687"/>
      <c r="RBZ68" s="687"/>
      <c r="RCA68" s="687"/>
      <c r="RCB68" s="687"/>
      <c r="RCC68" s="687"/>
      <c r="RCD68" s="687"/>
      <c r="RCE68" s="687"/>
      <c r="RCF68" s="687"/>
      <c r="RCG68" s="687"/>
      <c r="RCH68" s="687"/>
      <c r="RCI68" s="687"/>
      <c r="RCJ68" s="687"/>
      <c r="RCK68" s="687"/>
      <c r="RCL68" s="687"/>
      <c r="RCM68" s="687"/>
      <c r="RCN68" s="687"/>
      <c r="RCO68" s="687"/>
      <c r="RCP68" s="687"/>
      <c r="RCQ68" s="687"/>
      <c r="RCR68" s="687"/>
      <c r="RCS68" s="687"/>
      <c r="RCT68" s="687"/>
      <c r="RCU68" s="687"/>
      <c r="RCV68" s="687"/>
      <c r="RCW68" s="687"/>
      <c r="RCX68" s="687"/>
      <c r="RCY68" s="687"/>
      <c r="RCZ68" s="687"/>
      <c r="RDA68" s="687"/>
      <c r="RDB68" s="687"/>
      <c r="RDC68" s="687"/>
      <c r="RDD68" s="687"/>
      <c r="RDE68" s="687"/>
      <c r="RDF68" s="687"/>
      <c r="RDG68" s="687"/>
      <c r="RDH68" s="687"/>
      <c r="RDI68" s="687"/>
      <c r="RDJ68" s="687"/>
      <c r="RDK68" s="687"/>
      <c r="RDL68" s="687"/>
      <c r="RDM68" s="687"/>
      <c r="RDN68" s="687"/>
      <c r="RDO68" s="687"/>
      <c r="RDP68" s="687"/>
      <c r="RDQ68" s="687"/>
      <c r="RDR68" s="687"/>
      <c r="RDS68" s="687"/>
      <c r="RDT68" s="687"/>
      <c r="RDU68" s="687"/>
      <c r="RDV68" s="687"/>
      <c r="RDW68" s="687"/>
      <c r="RDX68" s="687"/>
      <c r="RDY68" s="687"/>
      <c r="RDZ68" s="687"/>
      <c r="REA68" s="687"/>
      <c r="REB68" s="687"/>
      <c r="REC68" s="687"/>
      <c r="RED68" s="687"/>
      <c r="REE68" s="687"/>
      <c r="REF68" s="687"/>
      <c r="REG68" s="687"/>
      <c r="REH68" s="687"/>
      <c r="REI68" s="687"/>
      <c r="REJ68" s="687"/>
      <c r="REK68" s="687"/>
      <c r="REL68" s="687"/>
      <c r="REM68" s="687"/>
      <c r="REN68" s="687"/>
      <c r="REO68" s="687"/>
      <c r="REP68" s="687"/>
      <c r="REQ68" s="687"/>
      <c r="RER68" s="687"/>
      <c r="RES68" s="687"/>
      <c r="RET68" s="687"/>
      <c r="REU68" s="687"/>
      <c r="REV68" s="687"/>
      <c r="REW68" s="687"/>
      <c r="REX68" s="687"/>
      <c r="REY68" s="687"/>
      <c r="REZ68" s="687"/>
      <c r="RFA68" s="687"/>
      <c r="RFB68" s="687"/>
      <c r="RFC68" s="687"/>
      <c r="RFD68" s="687"/>
      <c r="RFE68" s="687"/>
      <c r="RFF68" s="687"/>
      <c r="RFG68" s="687"/>
      <c r="RFH68" s="687"/>
      <c r="RFI68" s="687"/>
      <c r="RFJ68" s="687"/>
      <c r="RFK68" s="687"/>
      <c r="RFL68" s="687"/>
      <c r="RFM68" s="687"/>
      <c r="RFN68" s="687"/>
      <c r="RFO68" s="687"/>
      <c r="RFP68" s="687"/>
      <c r="RFQ68" s="687"/>
      <c r="RFR68" s="687"/>
      <c r="RFS68" s="687"/>
      <c r="RFT68" s="687"/>
      <c r="RFU68" s="687"/>
      <c r="RFV68" s="687"/>
      <c r="RFW68" s="687"/>
      <c r="RFX68" s="687"/>
      <c r="RFY68" s="687"/>
      <c r="RFZ68" s="687"/>
      <c r="RGA68" s="687"/>
      <c r="RGB68" s="687"/>
      <c r="RGC68" s="687"/>
      <c r="RGD68" s="687"/>
      <c r="RGE68" s="687"/>
      <c r="RGF68" s="687"/>
      <c r="RGG68" s="687"/>
      <c r="RGH68" s="687"/>
      <c r="RGI68" s="687"/>
      <c r="RGJ68" s="687"/>
      <c r="RGK68" s="687"/>
      <c r="RGL68" s="687"/>
      <c r="RGM68" s="687"/>
      <c r="RGN68" s="687"/>
      <c r="RGO68" s="687"/>
      <c r="RGP68" s="687"/>
      <c r="RGQ68" s="687"/>
      <c r="RGR68" s="687"/>
      <c r="RGS68" s="687"/>
      <c r="RGT68" s="687"/>
      <c r="RGU68" s="687"/>
      <c r="RGV68" s="687"/>
      <c r="RGW68" s="687"/>
      <c r="RGX68" s="687"/>
      <c r="RGY68" s="687"/>
      <c r="RGZ68" s="687"/>
      <c r="RHA68" s="687"/>
      <c r="RHB68" s="687"/>
      <c r="RHC68" s="687"/>
      <c r="RHD68" s="687"/>
      <c r="RHE68" s="687"/>
      <c r="RHF68" s="687"/>
      <c r="RHG68" s="687"/>
      <c r="RHH68" s="687"/>
      <c r="RHI68" s="687"/>
      <c r="RHJ68" s="687"/>
      <c r="RHK68" s="687"/>
      <c r="RHL68" s="687"/>
      <c r="RHM68" s="687"/>
      <c r="RHN68" s="687"/>
      <c r="RHO68" s="687"/>
      <c r="RHP68" s="687"/>
      <c r="RHQ68" s="687"/>
      <c r="RHR68" s="687"/>
      <c r="RHS68" s="687"/>
      <c r="RHT68" s="687"/>
      <c r="RHU68" s="687"/>
      <c r="RHV68" s="687"/>
      <c r="RHW68" s="687"/>
      <c r="RHX68" s="687"/>
      <c r="RHY68" s="687"/>
      <c r="RHZ68" s="687"/>
      <c r="RIA68" s="687"/>
      <c r="RIB68" s="687"/>
      <c r="RIC68" s="687"/>
      <c r="RID68" s="687"/>
      <c r="RIE68" s="687"/>
      <c r="RIF68" s="687"/>
      <c r="RIG68" s="687"/>
      <c r="RIH68" s="687"/>
      <c r="RII68" s="687"/>
      <c r="RIJ68" s="687"/>
      <c r="RIK68" s="687"/>
      <c r="RIL68" s="687"/>
      <c r="RIM68" s="687"/>
      <c r="RIN68" s="687"/>
      <c r="RIO68" s="687"/>
      <c r="RIP68" s="687"/>
      <c r="RIQ68" s="687"/>
      <c r="RIR68" s="687"/>
      <c r="RIS68" s="687"/>
      <c r="RIT68" s="687"/>
      <c r="RIU68" s="687"/>
      <c r="RIV68" s="687"/>
      <c r="RIW68" s="687"/>
      <c r="RIX68" s="687"/>
      <c r="RIY68" s="687"/>
      <c r="RIZ68" s="687"/>
      <c r="RJA68" s="687"/>
      <c r="RJB68" s="687"/>
      <c r="RJC68" s="687"/>
      <c r="RJD68" s="687"/>
      <c r="RJE68" s="687"/>
      <c r="RJF68" s="687"/>
      <c r="RJG68" s="687"/>
      <c r="RJH68" s="687"/>
      <c r="RJI68" s="687"/>
      <c r="RJJ68" s="687"/>
      <c r="RJK68" s="687"/>
      <c r="RJL68" s="687"/>
      <c r="RJM68" s="687"/>
      <c r="RJN68" s="687"/>
      <c r="RJO68" s="687"/>
      <c r="RJP68" s="687"/>
      <c r="RJQ68" s="687"/>
      <c r="RJR68" s="687"/>
      <c r="RJS68" s="687"/>
      <c r="RJT68" s="687"/>
      <c r="RJU68" s="687"/>
      <c r="RJV68" s="687"/>
      <c r="RJW68" s="687"/>
      <c r="RJX68" s="687"/>
      <c r="RJY68" s="687"/>
      <c r="RJZ68" s="687"/>
      <c r="RKA68" s="687"/>
      <c r="RKB68" s="687"/>
      <c r="RKC68" s="687"/>
      <c r="RKD68" s="687"/>
      <c r="RKE68" s="687"/>
      <c r="RKF68" s="687"/>
      <c r="RKG68" s="687"/>
      <c r="RKH68" s="687"/>
      <c r="RKI68" s="687"/>
      <c r="RKJ68" s="687"/>
      <c r="RKK68" s="687"/>
      <c r="RKL68" s="687"/>
      <c r="RKM68" s="687"/>
      <c r="RKN68" s="687"/>
      <c r="RKO68" s="687"/>
      <c r="RKP68" s="687"/>
      <c r="RKQ68" s="687"/>
      <c r="RKR68" s="687"/>
      <c r="RKS68" s="687"/>
      <c r="RKT68" s="687"/>
      <c r="RKU68" s="687"/>
      <c r="RKV68" s="687"/>
      <c r="RKW68" s="687"/>
      <c r="RKX68" s="687"/>
      <c r="RKY68" s="687"/>
      <c r="RKZ68" s="687"/>
      <c r="RLA68" s="687"/>
      <c r="RLB68" s="687"/>
      <c r="RLC68" s="687"/>
      <c r="RLD68" s="687"/>
      <c r="RLE68" s="687"/>
      <c r="RLF68" s="687"/>
      <c r="RLG68" s="687"/>
      <c r="RLH68" s="687"/>
      <c r="RLI68" s="687"/>
      <c r="RLJ68" s="687"/>
      <c r="RLK68" s="687"/>
      <c r="RLL68" s="687"/>
      <c r="RLM68" s="687"/>
      <c r="RLN68" s="687"/>
      <c r="RLO68" s="687"/>
      <c r="RLP68" s="687"/>
      <c r="RLQ68" s="687"/>
      <c r="RLR68" s="687"/>
      <c r="RLS68" s="687"/>
      <c r="RLT68" s="687"/>
      <c r="RLU68" s="687"/>
      <c r="RLV68" s="687"/>
      <c r="RLW68" s="687"/>
      <c r="RLX68" s="687"/>
      <c r="RLY68" s="687"/>
      <c r="RLZ68" s="687"/>
      <c r="RMA68" s="687"/>
      <c r="RMB68" s="687"/>
      <c r="RMC68" s="687"/>
      <c r="RMD68" s="687"/>
      <c r="RME68" s="687"/>
      <c r="RMF68" s="687"/>
      <c r="RMG68" s="687"/>
      <c r="RMH68" s="687"/>
      <c r="RMI68" s="687"/>
      <c r="RMJ68" s="687"/>
      <c r="RMK68" s="687"/>
      <c r="RML68" s="687"/>
      <c r="RMM68" s="687"/>
      <c r="RMN68" s="687"/>
      <c r="RMO68" s="687"/>
      <c r="RMP68" s="687"/>
      <c r="RMQ68" s="687"/>
      <c r="RMR68" s="687"/>
      <c r="RMS68" s="687"/>
      <c r="RMT68" s="687"/>
      <c r="RMU68" s="687"/>
      <c r="RMV68" s="687"/>
      <c r="RMW68" s="687"/>
      <c r="RMX68" s="687"/>
      <c r="RMY68" s="687"/>
      <c r="RMZ68" s="687"/>
      <c r="RNA68" s="687"/>
      <c r="RNB68" s="687"/>
      <c r="RNC68" s="687"/>
      <c r="RND68" s="687"/>
      <c r="RNE68" s="687"/>
      <c r="RNF68" s="687"/>
      <c r="RNG68" s="687"/>
      <c r="RNH68" s="687"/>
      <c r="RNI68" s="687"/>
      <c r="RNJ68" s="687"/>
      <c r="RNK68" s="687"/>
      <c r="RNL68" s="687"/>
      <c r="RNM68" s="687"/>
      <c r="RNN68" s="687"/>
      <c r="RNO68" s="687"/>
      <c r="RNP68" s="687"/>
      <c r="RNQ68" s="687"/>
      <c r="RNR68" s="687"/>
      <c r="RNS68" s="687"/>
      <c r="RNT68" s="687"/>
      <c r="RNU68" s="687"/>
      <c r="RNV68" s="687"/>
      <c r="RNW68" s="687"/>
      <c r="RNX68" s="687"/>
      <c r="RNY68" s="687"/>
      <c r="RNZ68" s="687"/>
      <c r="ROA68" s="687"/>
      <c r="ROB68" s="687"/>
      <c r="ROC68" s="687"/>
      <c r="ROD68" s="687"/>
      <c r="ROE68" s="687"/>
      <c r="ROF68" s="687"/>
      <c r="ROG68" s="687"/>
      <c r="ROH68" s="687"/>
      <c r="ROI68" s="687"/>
      <c r="ROJ68" s="687"/>
      <c r="ROK68" s="687"/>
      <c r="ROL68" s="687"/>
      <c r="ROM68" s="687"/>
      <c r="RON68" s="687"/>
      <c r="ROO68" s="687"/>
      <c r="ROP68" s="687"/>
      <c r="ROQ68" s="687"/>
      <c r="ROR68" s="687"/>
      <c r="ROS68" s="687"/>
      <c r="ROT68" s="687"/>
      <c r="ROU68" s="687"/>
      <c r="ROV68" s="687"/>
      <c r="ROW68" s="687"/>
      <c r="ROX68" s="687"/>
      <c r="ROY68" s="687"/>
      <c r="ROZ68" s="687"/>
      <c r="RPA68" s="687"/>
      <c r="RPB68" s="687"/>
      <c r="RPC68" s="687"/>
      <c r="RPD68" s="687"/>
      <c r="RPE68" s="687"/>
      <c r="RPF68" s="687"/>
      <c r="RPG68" s="687"/>
      <c r="RPH68" s="687"/>
      <c r="RPI68" s="687"/>
      <c r="RPJ68" s="687"/>
      <c r="RPK68" s="687"/>
      <c r="RPL68" s="687"/>
      <c r="RPM68" s="687"/>
      <c r="RPN68" s="687"/>
      <c r="RPO68" s="687"/>
      <c r="RPP68" s="687"/>
      <c r="RPQ68" s="687"/>
      <c r="RPR68" s="687"/>
      <c r="RPS68" s="687"/>
      <c r="RPT68" s="687"/>
      <c r="RPU68" s="687"/>
      <c r="RPV68" s="687"/>
      <c r="RPW68" s="687"/>
      <c r="RPX68" s="687"/>
      <c r="RPY68" s="687"/>
      <c r="RPZ68" s="687"/>
      <c r="RQA68" s="687"/>
      <c r="RQB68" s="687"/>
      <c r="RQC68" s="687"/>
      <c r="RQD68" s="687"/>
      <c r="RQE68" s="687"/>
      <c r="RQF68" s="687"/>
      <c r="RQG68" s="687"/>
      <c r="RQH68" s="687"/>
      <c r="RQI68" s="687"/>
      <c r="RQJ68" s="687"/>
      <c r="RQK68" s="687"/>
      <c r="RQL68" s="687"/>
      <c r="RQM68" s="687"/>
      <c r="RQN68" s="687"/>
      <c r="RQO68" s="687"/>
      <c r="RQP68" s="687"/>
      <c r="RQQ68" s="687"/>
      <c r="RQR68" s="687"/>
      <c r="RQS68" s="687"/>
      <c r="RQT68" s="687"/>
      <c r="RQU68" s="687"/>
      <c r="RQV68" s="687"/>
      <c r="RQW68" s="687"/>
      <c r="RQX68" s="687"/>
      <c r="RQY68" s="687"/>
      <c r="RQZ68" s="687"/>
      <c r="RRA68" s="687"/>
      <c r="RRB68" s="687"/>
      <c r="RRC68" s="687"/>
      <c r="RRD68" s="687"/>
      <c r="RRE68" s="687"/>
      <c r="RRF68" s="687"/>
      <c r="RRG68" s="687"/>
      <c r="RRH68" s="687"/>
      <c r="RRI68" s="687"/>
      <c r="RRJ68" s="687"/>
      <c r="RRK68" s="687"/>
      <c r="RRL68" s="687"/>
      <c r="RRM68" s="687"/>
      <c r="RRN68" s="687"/>
      <c r="RRO68" s="687"/>
      <c r="RRP68" s="687"/>
      <c r="RRQ68" s="687"/>
      <c r="RRR68" s="687"/>
      <c r="RRS68" s="687"/>
      <c r="RRT68" s="687"/>
      <c r="RRU68" s="687"/>
      <c r="RRV68" s="687"/>
      <c r="RRW68" s="687"/>
      <c r="RRX68" s="687"/>
      <c r="RRY68" s="687"/>
      <c r="RRZ68" s="687"/>
      <c r="RSA68" s="687"/>
      <c r="RSB68" s="687"/>
      <c r="RSC68" s="687"/>
      <c r="RSD68" s="687"/>
      <c r="RSE68" s="687"/>
      <c r="RSF68" s="687"/>
      <c r="RSG68" s="687"/>
      <c r="RSH68" s="687"/>
      <c r="RSI68" s="687"/>
      <c r="RSJ68" s="687"/>
      <c r="RSK68" s="687"/>
      <c r="RSL68" s="687"/>
      <c r="RSM68" s="687"/>
      <c r="RSN68" s="687"/>
      <c r="RSO68" s="687"/>
      <c r="RSP68" s="687"/>
      <c r="RSQ68" s="687"/>
      <c r="RSR68" s="687"/>
      <c r="RSS68" s="687"/>
      <c r="RST68" s="687"/>
      <c r="RSU68" s="687"/>
      <c r="RSV68" s="687"/>
      <c r="RSW68" s="687"/>
      <c r="RSX68" s="687"/>
      <c r="RSY68" s="687"/>
      <c r="RSZ68" s="687"/>
      <c r="RTA68" s="687"/>
      <c r="RTB68" s="687"/>
      <c r="RTC68" s="687"/>
      <c r="RTD68" s="687"/>
      <c r="RTE68" s="687"/>
      <c r="RTF68" s="687"/>
      <c r="RTG68" s="687"/>
      <c r="RTH68" s="687"/>
      <c r="RTI68" s="687"/>
      <c r="RTJ68" s="687"/>
      <c r="RTK68" s="687"/>
      <c r="RTL68" s="687"/>
      <c r="RTM68" s="687"/>
      <c r="RTN68" s="687"/>
      <c r="RTO68" s="687"/>
      <c r="RTP68" s="687"/>
      <c r="RTQ68" s="687"/>
      <c r="RTR68" s="687"/>
      <c r="RTS68" s="687"/>
      <c r="RTT68" s="687"/>
      <c r="RTU68" s="687"/>
      <c r="RTV68" s="687"/>
      <c r="RTW68" s="687"/>
      <c r="RTX68" s="687"/>
      <c r="RTY68" s="687"/>
      <c r="RTZ68" s="687"/>
      <c r="RUA68" s="687"/>
      <c r="RUB68" s="687"/>
      <c r="RUC68" s="687"/>
      <c r="RUD68" s="687"/>
      <c r="RUE68" s="687"/>
      <c r="RUF68" s="687"/>
      <c r="RUG68" s="687"/>
      <c r="RUH68" s="687"/>
      <c r="RUI68" s="687"/>
      <c r="RUJ68" s="687"/>
      <c r="RUK68" s="687"/>
      <c r="RUL68" s="687"/>
      <c r="RUM68" s="687"/>
      <c r="RUN68" s="687"/>
      <c r="RUO68" s="687"/>
      <c r="RUP68" s="687"/>
      <c r="RUQ68" s="687"/>
      <c r="RUR68" s="687"/>
      <c r="RUS68" s="687"/>
      <c r="RUT68" s="687"/>
      <c r="RUU68" s="687"/>
      <c r="RUV68" s="687"/>
      <c r="RUW68" s="687"/>
      <c r="RUX68" s="687"/>
      <c r="RUY68" s="687"/>
      <c r="RUZ68" s="687"/>
      <c r="RVA68" s="687"/>
      <c r="RVB68" s="687"/>
      <c r="RVC68" s="687"/>
      <c r="RVD68" s="687"/>
      <c r="RVE68" s="687"/>
      <c r="RVF68" s="687"/>
      <c r="RVG68" s="687"/>
      <c r="RVH68" s="687"/>
      <c r="RVI68" s="687"/>
      <c r="RVJ68" s="687"/>
      <c r="RVK68" s="687"/>
      <c r="RVL68" s="687"/>
      <c r="RVM68" s="687"/>
      <c r="RVN68" s="687"/>
      <c r="RVO68" s="687"/>
      <c r="RVP68" s="687"/>
      <c r="RVQ68" s="687"/>
      <c r="RVR68" s="687"/>
      <c r="RVS68" s="687"/>
      <c r="RVT68" s="687"/>
      <c r="RVU68" s="687"/>
      <c r="RVV68" s="687"/>
      <c r="RVW68" s="687"/>
      <c r="RVX68" s="687"/>
      <c r="RVY68" s="687"/>
      <c r="RVZ68" s="687"/>
      <c r="RWA68" s="687"/>
      <c r="RWB68" s="687"/>
      <c r="RWC68" s="687"/>
      <c r="RWD68" s="687"/>
      <c r="RWE68" s="687"/>
      <c r="RWF68" s="687"/>
      <c r="RWG68" s="687"/>
      <c r="RWH68" s="687"/>
      <c r="RWI68" s="687"/>
      <c r="RWJ68" s="687"/>
      <c r="RWK68" s="687"/>
      <c r="RWL68" s="687"/>
      <c r="RWM68" s="687"/>
      <c r="RWN68" s="687"/>
      <c r="RWO68" s="687"/>
      <c r="RWP68" s="687"/>
      <c r="RWQ68" s="687"/>
      <c r="RWR68" s="687"/>
      <c r="RWS68" s="687"/>
      <c r="RWT68" s="687"/>
      <c r="RWU68" s="687"/>
      <c r="RWV68" s="687"/>
      <c r="RWW68" s="687"/>
      <c r="RWX68" s="687"/>
      <c r="RWY68" s="687"/>
      <c r="RWZ68" s="687"/>
      <c r="RXA68" s="687"/>
      <c r="RXB68" s="687"/>
      <c r="RXC68" s="687"/>
      <c r="RXD68" s="687"/>
      <c r="RXE68" s="687"/>
      <c r="RXF68" s="687"/>
      <c r="RXG68" s="687"/>
      <c r="RXH68" s="687"/>
      <c r="RXI68" s="687"/>
      <c r="RXJ68" s="687"/>
      <c r="RXK68" s="687"/>
      <c r="RXL68" s="687"/>
      <c r="RXM68" s="687"/>
      <c r="RXN68" s="687"/>
      <c r="RXO68" s="687"/>
      <c r="RXP68" s="687"/>
      <c r="RXQ68" s="687"/>
      <c r="RXR68" s="687"/>
      <c r="RXS68" s="687"/>
      <c r="RXT68" s="687"/>
      <c r="RXU68" s="687"/>
      <c r="RXV68" s="687"/>
      <c r="RXW68" s="687"/>
      <c r="RXX68" s="687"/>
      <c r="RXY68" s="687"/>
      <c r="RXZ68" s="687"/>
      <c r="RYA68" s="687"/>
      <c r="RYB68" s="687"/>
      <c r="RYC68" s="687"/>
      <c r="RYD68" s="687"/>
      <c r="RYE68" s="687"/>
      <c r="RYF68" s="687"/>
      <c r="RYG68" s="687"/>
      <c r="RYH68" s="687"/>
      <c r="RYI68" s="687"/>
      <c r="RYJ68" s="687"/>
      <c r="RYK68" s="687"/>
      <c r="RYL68" s="687"/>
      <c r="RYM68" s="687"/>
      <c r="RYN68" s="687"/>
      <c r="RYO68" s="687"/>
      <c r="RYP68" s="687"/>
      <c r="RYQ68" s="687"/>
      <c r="RYR68" s="687"/>
      <c r="RYS68" s="687"/>
      <c r="RYT68" s="687"/>
      <c r="RYU68" s="687"/>
      <c r="RYV68" s="687"/>
      <c r="RYW68" s="687"/>
      <c r="RYX68" s="687"/>
      <c r="RYY68" s="687"/>
      <c r="RYZ68" s="687"/>
      <c r="RZA68" s="687"/>
      <c r="RZB68" s="687"/>
      <c r="RZC68" s="687"/>
      <c r="RZD68" s="687"/>
      <c r="RZE68" s="687"/>
      <c r="RZF68" s="687"/>
      <c r="RZG68" s="687"/>
      <c r="RZH68" s="687"/>
      <c r="RZI68" s="687"/>
      <c r="RZJ68" s="687"/>
      <c r="RZK68" s="687"/>
      <c r="RZL68" s="687"/>
      <c r="RZM68" s="687"/>
      <c r="RZN68" s="687"/>
      <c r="RZO68" s="687"/>
      <c r="RZP68" s="687"/>
      <c r="RZQ68" s="687"/>
      <c r="RZR68" s="687"/>
      <c r="RZS68" s="687"/>
      <c r="RZT68" s="687"/>
      <c r="RZU68" s="687"/>
      <c r="RZV68" s="687"/>
      <c r="RZW68" s="687"/>
      <c r="RZX68" s="687"/>
      <c r="RZY68" s="687"/>
      <c r="RZZ68" s="687"/>
      <c r="SAA68" s="687"/>
      <c r="SAB68" s="687"/>
      <c r="SAC68" s="687"/>
      <c r="SAD68" s="687"/>
      <c r="SAE68" s="687"/>
      <c r="SAF68" s="687"/>
      <c r="SAG68" s="687"/>
      <c r="SAH68" s="687"/>
      <c r="SAI68" s="687"/>
      <c r="SAJ68" s="687"/>
      <c r="SAK68" s="687"/>
      <c r="SAL68" s="687"/>
      <c r="SAM68" s="687"/>
      <c r="SAN68" s="687"/>
      <c r="SAO68" s="687"/>
      <c r="SAP68" s="687"/>
      <c r="SAQ68" s="687"/>
      <c r="SAR68" s="687"/>
      <c r="SAS68" s="687"/>
      <c r="SAT68" s="687"/>
      <c r="SAU68" s="687"/>
      <c r="SAV68" s="687"/>
      <c r="SAW68" s="687"/>
      <c r="SAX68" s="687"/>
      <c r="SAY68" s="687"/>
      <c r="SAZ68" s="687"/>
      <c r="SBA68" s="687"/>
      <c r="SBB68" s="687"/>
      <c r="SBC68" s="687"/>
      <c r="SBD68" s="687"/>
      <c r="SBE68" s="687"/>
      <c r="SBF68" s="687"/>
      <c r="SBG68" s="687"/>
      <c r="SBH68" s="687"/>
      <c r="SBI68" s="687"/>
      <c r="SBJ68" s="687"/>
      <c r="SBK68" s="687"/>
      <c r="SBL68" s="687"/>
      <c r="SBM68" s="687"/>
      <c r="SBN68" s="687"/>
      <c r="SBO68" s="687"/>
      <c r="SBP68" s="687"/>
      <c r="SBQ68" s="687"/>
      <c r="SBR68" s="687"/>
      <c r="SBS68" s="687"/>
      <c r="SBT68" s="687"/>
      <c r="SBU68" s="687"/>
      <c r="SBV68" s="687"/>
      <c r="SBW68" s="687"/>
      <c r="SBX68" s="687"/>
      <c r="SBY68" s="687"/>
      <c r="SBZ68" s="687"/>
      <c r="SCA68" s="687"/>
      <c r="SCB68" s="687"/>
      <c r="SCC68" s="687"/>
      <c r="SCD68" s="687"/>
      <c r="SCE68" s="687"/>
      <c r="SCF68" s="687"/>
      <c r="SCG68" s="687"/>
      <c r="SCH68" s="687"/>
      <c r="SCI68" s="687"/>
      <c r="SCJ68" s="687"/>
      <c r="SCK68" s="687"/>
      <c r="SCL68" s="687"/>
      <c r="SCM68" s="687"/>
      <c r="SCN68" s="687"/>
      <c r="SCO68" s="687"/>
      <c r="SCP68" s="687"/>
      <c r="SCQ68" s="687"/>
      <c r="SCR68" s="687"/>
      <c r="SCS68" s="687"/>
      <c r="SCT68" s="687"/>
      <c r="SCU68" s="687"/>
      <c r="SCV68" s="687"/>
      <c r="SCW68" s="687"/>
      <c r="SCX68" s="687"/>
      <c r="SCY68" s="687"/>
      <c r="SCZ68" s="687"/>
      <c r="SDA68" s="687"/>
      <c r="SDB68" s="687"/>
      <c r="SDC68" s="687"/>
      <c r="SDD68" s="687"/>
      <c r="SDE68" s="687"/>
      <c r="SDF68" s="687"/>
      <c r="SDG68" s="687"/>
      <c r="SDH68" s="687"/>
      <c r="SDI68" s="687"/>
      <c r="SDJ68" s="687"/>
      <c r="SDK68" s="687"/>
      <c r="SDL68" s="687"/>
      <c r="SDM68" s="687"/>
      <c r="SDN68" s="687"/>
      <c r="SDO68" s="687"/>
      <c r="SDP68" s="687"/>
      <c r="SDQ68" s="687"/>
      <c r="SDR68" s="687"/>
      <c r="SDS68" s="687"/>
      <c r="SDT68" s="687"/>
      <c r="SDU68" s="687"/>
      <c r="SDV68" s="687"/>
      <c r="SDW68" s="687"/>
      <c r="SDX68" s="687"/>
      <c r="SDY68" s="687"/>
      <c r="SDZ68" s="687"/>
      <c r="SEA68" s="687"/>
      <c r="SEB68" s="687"/>
      <c r="SEC68" s="687"/>
      <c r="SED68" s="687"/>
      <c r="SEE68" s="687"/>
      <c r="SEF68" s="687"/>
      <c r="SEG68" s="687"/>
      <c r="SEH68" s="687"/>
      <c r="SEI68" s="687"/>
      <c r="SEJ68" s="687"/>
      <c r="SEK68" s="687"/>
      <c r="SEL68" s="687"/>
      <c r="SEM68" s="687"/>
      <c r="SEN68" s="687"/>
      <c r="SEO68" s="687"/>
      <c r="SEP68" s="687"/>
      <c r="SEQ68" s="687"/>
      <c r="SER68" s="687"/>
      <c r="SES68" s="687"/>
      <c r="SET68" s="687"/>
      <c r="SEU68" s="687"/>
      <c r="SEV68" s="687"/>
      <c r="SEW68" s="687"/>
      <c r="SEX68" s="687"/>
      <c r="SEY68" s="687"/>
      <c r="SEZ68" s="687"/>
      <c r="SFA68" s="687"/>
      <c r="SFB68" s="687"/>
      <c r="SFC68" s="687"/>
      <c r="SFD68" s="687"/>
      <c r="SFE68" s="687"/>
      <c r="SFF68" s="687"/>
      <c r="SFG68" s="687"/>
      <c r="SFH68" s="687"/>
      <c r="SFI68" s="687"/>
      <c r="SFJ68" s="687"/>
      <c r="SFK68" s="687"/>
      <c r="SFL68" s="687"/>
      <c r="SFM68" s="687"/>
      <c r="SFN68" s="687"/>
      <c r="SFO68" s="687"/>
      <c r="SFP68" s="687"/>
      <c r="SFQ68" s="687"/>
      <c r="SFR68" s="687"/>
      <c r="SFS68" s="687"/>
      <c r="SFT68" s="687"/>
      <c r="SFU68" s="687"/>
      <c r="SFV68" s="687"/>
      <c r="SFW68" s="687"/>
      <c r="SFX68" s="687"/>
      <c r="SFY68" s="687"/>
      <c r="SFZ68" s="687"/>
      <c r="SGA68" s="687"/>
      <c r="SGB68" s="687"/>
      <c r="SGC68" s="687"/>
      <c r="SGD68" s="687"/>
      <c r="SGE68" s="687"/>
      <c r="SGF68" s="687"/>
      <c r="SGG68" s="687"/>
      <c r="SGH68" s="687"/>
      <c r="SGI68" s="687"/>
      <c r="SGJ68" s="687"/>
      <c r="SGK68" s="687"/>
      <c r="SGL68" s="687"/>
      <c r="SGM68" s="687"/>
      <c r="SGN68" s="687"/>
      <c r="SGO68" s="687"/>
      <c r="SGP68" s="687"/>
      <c r="SGQ68" s="687"/>
      <c r="SGR68" s="687"/>
      <c r="SGS68" s="687"/>
      <c r="SGT68" s="687"/>
      <c r="SGU68" s="687"/>
      <c r="SGV68" s="687"/>
      <c r="SGW68" s="687"/>
      <c r="SGX68" s="687"/>
      <c r="SGY68" s="687"/>
      <c r="SGZ68" s="687"/>
      <c r="SHA68" s="687"/>
      <c r="SHB68" s="687"/>
      <c r="SHC68" s="687"/>
      <c r="SHD68" s="687"/>
      <c r="SHE68" s="687"/>
      <c r="SHF68" s="687"/>
      <c r="SHG68" s="687"/>
      <c r="SHH68" s="687"/>
      <c r="SHI68" s="687"/>
      <c r="SHJ68" s="687"/>
      <c r="SHK68" s="687"/>
      <c r="SHL68" s="687"/>
      <c r="SHM68" s="687"/>
      <c r="SHN68" s="687"/>
      <c r="SHO68" s="687"/>
      <c r="SHP68" s="687"/>
      <c r="SHQ68" s="687"/>
      <c r="SHR68" s="687"/>
      <c r="SHS68" s="687"/>
      <c r="SHT68" s="687"/>
      <c r="SHU68" s="687"/>
      <c r="SHV68" s="687"/>
      <c r="SHW68" s="687"/>
      <c r="SHX68" s="687"/>
      <c r="SHY68" s="687"/>
      <c r="SHZ68" s="687"/>
      <c r="SIA68" s="687"/>
      <c r="SIB68" s="687"/>
      <c r="SIC68" s="687"/>
      <c r="SID68" s="687"/>
      <c r="SIE68" s="687"/>
      <c r="SIF68" s="687"/>
      <c r="SIG68" s="687"/>
      <c r="SIH68" s="687"/>
      <c r="SII68" s="687"/>
      <c r="SIJ68" s="687"/>
      <c r="SIK68" s="687"/>
      <c r="SIL68" s="687"/>
      <c r="SIM68" s="687"/>
      <c r="SIN68" s="687"/>
      <c r="SIO68" s="687"/>
      <c r="SIP68" s="687"/>
      <c r="SIQ68" s="687"/>
      <c r="SIR68" s="687"/>
      <c r="SIS68" s="687"/>
      <c r="SIT68" s="687"/>
      <c r="SIU68" s="687"/>
      <c r="SIV68" s="687"/>
      <c r="SIW68" s="687"/>
      <c r="SIX68" s="687"/>
      <c r="SIY68" s="687"/>
      <c r="SIZ68" s="687"/>
      <c r="SJA68" s="687"/>
      <c r="SJB68" s="687"/>
      <c r="SJC68" s="687"/>
      <c r="SJD68" s="687"/>
      <c r="SJE68" s="687"/>
      <c r="SJF68" s="687"/>
      <c r="SJG68" s="687"/>
      <c r="SJH68" s="687"/>
      <c r="SJI68" s="687"/>
      <c r="SJJ68" s="687"/>
      <c r="SJK68" s="687"/>
      <c r="SJL68" s="687"/>
      <c r="SJM68" s="687"/>
      <c r="SJN68" s="687"/>
      <c r="SJO68" s="687"/>
      <c r="SJP68" s="687"/>
      <c r="SJQ68" s="687"/>
      <c r="SJR68" s="687"/>
      <c r="SJS68" s="687"/>
      <c r="SJT68" s="687"/>
      <c r="SJU68" s="687"/>
      <c r="SJV68" s="687"/>
      <c r="SJW68" s="687"/>
      <c r="SJX68" s="687"/>
      <c r="SJY68" s="687"/>
      <c r="SJZ68" s="687"/>
      <c r="SKA68" s="687"/>
      <c r="SKB68" s="687"/>
      <c r="SKC68" s="687"/>
      <c r="SKD68" s="687"/>
      <c r="SKE68" s="687"/>
      <c r="SKF68" s="687"/>
      <c r="SKG68" s="687"/>
      <c r="SKH68" s="687"/>
      <c r="SKI68" s="687"/>
      <c r="SKJ68" s="687"/>
      <c r="SKK68" s="687"/>
      <c r="SKL68" s="687"/>
      <c r="SKM68" s="687"/>
      <c r="SKN68" s="687"/>
      <c r="SKO68" s="687"/>
      <c r="SKP68" s="687"/>
      <c r="SKQ68" s="687"/>
      <c r="SKR68" s="687"/>
      <c r="SKS68" s="687"/>
      <c r="SKT68" s="687"/>
      <c r="SKU68" s="687"/>
      <c r="SKV68" s="687"/>
      <c r="SKW68" s="687"/>
      <c r="SKX68" s="687"/>
      <c r="SKY68" s="687"/>
      <c r="SKZ68" s="687"/>
      <c r="SLA68" s="687"/>
      <c r="SLB68" s="687"/>
      <c r="SLC68" s="687"/>
      <c r="SLD68" s="687"/>
      <c r="SLE68" s="687"/>
      <c r="SLF68" s="687"/>
      <c r="SLG68" s="687"/>
      <c r="SLH68" s="687"/>
      <c r="SLI68" s="687"/>
      <c r="SLJ68" s="687"/>
      <c r="SLK68" s="687"/>
      <c r="SLL68" s="687"/>
      <c r="SLM68" s="687"/>
      <c r="SLN68" s="687"/>
      <c r="SLO68" s="687"/>
      <c r="SLP68" s="687"/>
      <c r="SLQ68" s="687"/>
      <c r="SLR68" s="687"/>
      <c r="SLS68" s="687"/>
      <c r="SLT68" s="687"/>
      <c r="SLU68" s="687"/>
      <c r="SLV68" s="687"/>
      <c r="SLW68" s="687"/>
      <c r="SLX68" s="687"/>
      <c r="SLY68" s="687"/>
      <c r="SLZ68" s="687"/>
      <c r="SMA68" s="687"/>
      <c r="SMB68" s="687"/>
      <c r="SMC68" s="687"/>
      <c r="SMD68" s="687"/>
      <c r="SME68" s="687"/>
      <c r="SMF68" s="687"/>
      <c r="SMG68" s="687"/>
      <c r="SMH68" s="687"/>
      <c r="SMI68" s="687"/>
      <c r="SMJ68" s="687"/>
      <c r="SMK68" s="687"/>
      <c r="SML68" s="687"/>
      <c r="SMM68" s="687"/>
      <c r="SMN68" s="687"/>
      <c r="SMO68" s="687"/>
      <c r="SMP68" s="687"/>
      <c r="SMQ68" s="687"/>
      <c r="SMR68" s="687"/>
      <c r="SMS68" s="687"/>
      <c r="SMT68" s="687"/>
      <c r="SMU68" s="687"/>
      <c r="SMV68" s="687"/>
      <c r="SMW68" s="687"/>
      <c r="SMX68" s="687"/>
      <c r="SMY68" s="687"/>
      <c r="SMZ68" s="687"/>
      <c r="SNA68" s="687"/>
      <c r="SNB68" s="687"/>
      <c r="SNC68" s="687"/>
      <c r="SND68" s="687"/>
      <c r="SNE68" s="687"/>
      <c r="SNF68" s="687"/>
      <c r="SNG68" s="687"/>
      <c r="SNH68" s="687"/>
      <c r="SNI68" s="687"/>
      <c r="SNJ68" s="687"/>
      <c r="SNK68" s="687"/>
      <c r="SNL68" s="687"/>
      <c r="SNM68" s="687"/>
      <c r="SNN68" s="687"/>
      <c r="SNO68" s="687"/>
      <c r="SNP68" s="687"/>
      <c r="SNQ68" s="687"/>
      <c r="SNR68" s="687"/>
      <c r="SNS68" s="687"/>
      <c r="SNT68" s="687"/>
      <c r="SNU68" s="687"/>
      <c r="SNV68" s="687"/>
      <c r="SNW68" s="687"/>
      <c r="SNX68" s="687"/>
      <c r="SNY68" s="687"/>
      <c r="SNZ68" s="687"/>
      <c r="SOA68" s="687"/>
      <c r="SOB68" s="687"/>
      <c r="SOC68" s="687"/>
      <c r="SOD68" s="687"/>
      <c r="SOE68" s="687"/>
      <c r="SOF68" s="687"/>
      <c r="SOG68" s="687"/>
      <c r="SOH68" s="687"/>
      <c r="SOI68" s="687"/>
      <c r="SOJ68" s="687"/>
      <c r="SOK68" s="687"/>
      <c r="SOL68" s="687"/>
      <c r="SOM68" s="687"/>
      <c r="SON68" s="687"/>
      <c r="SOO68" s="687"/>
      <c r="SOP68" s="687"/>
      <c r="SOQ68" s="687"/>
      <c r="SOR68" s="687"/>
      <c r="SOS68" s="687"/>
      <c r="SOT68" s="687"/>
      <c r="SOU68" s="687"/>
      <c r="SOV68" s="687"/>
      <c r="SOW68" s="687"/>
      <c r="SOX68" s="687"/>
      <c r="SOY68" s="687"/>
      <c r="SOZ68" s="687"/>
      <c r="SPA68" s="687"/>
      <c r="SPB68" s="687"/>
      <c r="SPC68" s="687"/>
      <c r="SPD68" s="687"/>
      <c r="SPE68" s="687"/>
      <c r="SPF68" s="687"/>
      <c r="SPG68" s="687"/>
      <c r="SPH68" s="687"/>
      <c r="SPI68" s="687"/>
      <c r="SPJ68" s="687"/>
      <c r="SPK68" s="687"/>
      <c r="SPL68" s="687"/>
      <c r="SPM68" s="687"/>
      <c r="SPN68" s="687"/>
      <c r="SPO68" s="687"/>
      <c r="SPP68" s="687"/>
      <c r="SPQ68" s="687"/>
      <c r="SPR68" s="687"/>
      <c r="SPS68" s="687"/>
      <c r="SPT68" s="687"/>
      <c r="SPU68" s="687"/>
      <c r="SPV68" s="687"/>
      <c r="SPW68" s="687"/>
      <c r="SPX68" s="687"/>
      <c r="SPY68" s="687"/>
      <c r="SPZ68" s="687"/>
      <c r="SQA68" s="687"/>
      <c r="SQB68" s="687"/>
      <c r="SQC68" s="687"/>
      <c r="SQD68" s="687"/>
      <c r="SQE68" s="687"/>
      <c r="SQF68" s="687"/>
      <c r="SQG68" s="687"/>
      <c r="SQH68" s="687"/>
      <c r="SQI68" s="687"/>
      <c r="SQJ68" s="687"/>
      <c r="SQK68" s="687"/>
      <c r="SQL68" s="687"/>
      <c r="SQM68" s="687"/>
      <c r="SQN68" s="687"/>
      <c r="SQO68" s="687"/>
      <c r="SQP68" s="687"/>
      <c r="SQQ68" s="687"/>
      <c r="SQR68" s="687"/>
      <c r="SQS68" s="687"/>
      <c r="SQT68" s="687"/>
      <c r="SQU68" s="687"/>
      <c r="SQV68" s="687"/>
      <c r="SQW68" s="687"/>
      <c r="SQX68" s="687"/>
      <c r="SQY68" s="687"/>
      <c r="SQZ68" s="687"/>
      <c r="SRA68" s="687"/>
      <c r="SRB68" s="687"/>
      <c r="SRC68" s="687"/>
      <c r="SRD68" s="687"/>
      <c r="SRE68" s="687"/>
      <c r="SRF68" s="687"/>
      <c r="SRG68" s="687"/>
      <c r="SRH68" s="687"/>
      <c r="SRI68" s="687"/>
      <c r="SRJ68" s="687"/>
      <c r="SRK68" s="687"/>
      <c r="SRL68" s="687"/>
      <c r="SRM68" s="687"/>
      <c r="SRN68" s="687"/>
      <c r="SRO68" s="687"/>
      <c r="SRP68" s="687"/>
      <c r="SRQ68" s="687"/>
      <c r="SRR68" s="687"/>
      <c r="SRS68" s="687"/>
      <c r="SRT68" s="687"/>
      <c r="SRU68" s="687"/>
      <c r="SRV68" s="687"/>
      <c r="SRW68" s="687"/>
      <c r="SRX68" s="687"/>
      <c r="SRY68" s="687"/>
      <c r="SRZ68" s="687"/>
      <c r="SSA68" s="687"/>
      <c r="SSB68" s="687"/>
      <c r="SSC68" s="687"/>
      <c r="SSD68" s="687"/>
      <c r="SSE68" s="687"/>
      <c r="SSF68" s="687"/>
      <c r="SSG68" s="687"/>
      <c r="SSH68" s="687"/>
      <c r="SSI68" s="687"/>
      <c r="SSJ68" s="687"/>
      <c r="SSK68" s="687"/>
      <c r="SSL68" s="687"/>
      <c r="SSM68" s="687"/>
      <c r="SSN68" s="687"/>
      <c r="SSO68" s="687"/>
      <c r="SSP68" s="687"/>
      <c r="SSQ68" s="687"/>
      <c r="SSR68" s="687"/>
      <c r="SSS68" s="687"/>
      <c r="SST68" s="687"/>
      <c r="SSU68" s="687"/>
      <c r="SSV68" s="687"/>
      <c r="SSW68" s="687"/>
      <c r="SSX68" s="687"/>
      <c r="SSY68" s="687"/>
      <c r="SSZ68" s="687"/>
      <c r="STA68" s="687"/>
      <c r="STB68" s="687"/>
      <c r="STC68" s="687"/>
      <c r="STD68" s="687"/>
      <c r="STE68" s="687"/>
      <c r="STF68" s="687"/>
      <c r="STG68" s="687"/>
      <c r="STH68" s="687"/>
      <c r="STI68" s="687"/>
      <c r="STJ68" s="687"/>
      <c r="STK68" s="687"/>
      <c r="STL68" s="687"/>
      <c r="STM68" s="687"/>
      <c r="STN68" s="687"/>
      <c r="STO68" s="687"/>
      <c r="STP68" s="687"/>
      <c r="STQ68" s="687"/>
      <c r="STR68" s="687"/>
      <c r="STS68" s="687"/>
      <c r="STT68" s="687"/>
      <c r="STU68" s="687"/>
      <c r="STV68" s="687"/>
      <c r="STW68" s="687"/>
      <c r="STX68" s="687"/>
      <c r="STY68" s="687"/>
      <c r="STZ68" s="687"/>
      <c r="SUA68" s="687"/>
      <c r="SUB68" s="687"/>
      <c r="SUC68" s="687"/>
      <c r="SUD68" s="687"/>
      <c r="SUE68" s="687"/>
      <c r="SUF68" s="687"/>
      <c r="SUG68" s="687"/>
      <c r="SUH68" s="687"/>
      <c r="SUI68" s="687"/>
      <c r="SUJ68" s="687"/>
      <c r="SUK68" s="687"/>
      <c r="SUL68" s="687"/>
      <c r="SUM68" s="687"/>
      <c r="SUN68" s="687"/>
      <c r="SUO68" s="687"/>
      <c r="SUP68" s="687"/>
      <c r="SUQ68" s="687"/>
      <c r="SUR68" s="687"/>
      <c r="SUS68" s="687"/>
      <c r="SUT68" s="687"/>
      <c r="SUU68" s="687"/>
      <c r="SUV68" s="687"/>
      <c r="SUW68" s="687"/>
      <c r="SUX68" s="687"/>
      <c r="SUY68" s="687"/>
      <c r="SUZ68" s="687"/>
      <c r="SVA68" s="687"/>
      <c r="SVB68" s="687"/>
      <c r="SVC68" s="687"/>
      <c r="SVD68" s="687"/>
      <c r="SVE68" s="687"/>
      <c r="SVF68" s="687"/>
      <c r="SVG68" s="687"/>
      <c r="SVH68" s="687"/>
      <c r="SVI68" s="687"/>
      <c r="SVJ68" s="687"/>
      <c r="SVK68" s="687"/>
      <c r="SVL68" s="687"/>
      <c r="SVM68" s="687"/>
      <c r="SVN68" s="687"/>
      <c r="SVO68" s="687"/>
      <c r="SVP68" s="687"/>
      <c r="SVQ68" s="687"/>
      <c r="SVR68" s="687"/>
      <c r="SVS68" s="687"/>
      <c r="SVT68" s="687"/>
      <c r="SVU68" s="687"/>
      <c r="SVV68" s="687"/>
      <c r="SVW68" s="687"/>
      <c r="SVX68" s="687"/>
      <c r="SVY68" s="687"/>
      <c r="SVZ68" s="687"/>
      <c r="SWA68" s="687"/>
      <c r="SWB68" s="687"/>
      <c r="SWC68" s="687"/>
      <c r="SWD68" s="687"/>
      <c r="SWE68" s="687"/>
      <c r="SWF68" s="687"/>
      <c r="SWG68" s="687"/>
      <c r="SWH68" s="687"/>
      <c r="SWI68" s="687"/>
      <c r="SWJ68" s="687"/>
      <c r="SWK68" s="687"/>
      <c r="SWL68" s="687"/>
      <c r="SWM68" s="687"/>
      <c r="SWN68" s="687"/>
      <c r="SWO68" s="687"/>
      <c r="SWP68" s="687"/>
      <c r="SWQ68" s="687"/>
      <c r="SWR68" s="687"/>
      <c r="SWS68" s="687"/>
      <c r="SWT68" s="687"/>
      <c r="SWU68" s="687"/>
      <c r="SWV68" s="687"/>
      <c r="SWW68" s="687"/>
      <c r="SWX68" s="687"/>
      <c r="SWY68" s="687"/>
      <c r="SWZ68" s="687"/>
      <c r="SXA68" s="687"/>
      <c r="SXB68" s="687"/>
      <c r="SXC68" s="687"/>
      <c r="SXD68" s="687"/>
      <c r="SXE68" s="687"/>
      <c r="SXF68" s="687"/>
      <c r="SXG68" s="687"/>
      <c r="SXH68" s="687"/>
      <c r="SXI68" s="687"/>
      <c r="SXJ68" s="687"/>
      <c r="SXK68" s="687"/>
      <c r="SXL68" s="687"/>
      <c r="SXM68" s="687"/>
      <c r="SXN68" s="687"/>
      <c r="SXO68" s="687"/>
      <c r="SXP68" s="687"/>
      <c r="SXQ68" s="687"/>
      <c r="SXR68" s="687"/>
      <c r="SXS68" s="687"/>
      <c r="SXT68" s="687"/>
      <c r="SXU68" s="687"/>
      <c r="SXV68" s="687"/>
      <c r="SXW68" s="687"/>
      <c r="SXX68" s="687"/>
      <c r="SXY68" s="687"/>
      <c r="SXZ68" s="687"/>
      <c r="SYA68" s="687"/>
      <c r="SYB68" s="687"/>
      <c r="SYC68" s="687"/>
      <c r="SYD68" s="687"/>
      <c r="SYE68" s="687"/>
      <c r="SYF68" s="687"/>
      <c r="SYG68" s="687"/>
      <c r="SYH68" s="687"/>
      <c r="SYI68" s="687"/>
      <c r="SYJ68" s="687"/>
      <c r="SYK68" s="687"/>
      <c r="SYL68" s="687"/>
      <c r="SYM68" s="687"/>
      <c r="SYN68" s="687"/>
      <c r="SYO68" s="687"/>
      <c r="SYP68" s="687"/>
      <c r="SYQ68" s="687"/>
      <c r="SYR68" s="687"/>
      <c r="SYS68" s="687"/>
      <c r="SYT68" s="687"/>
      <c r="SYU68" s="687"/>
      <c r="SYV68" s="687"/>
      <c r="SYW68" s="687"/>
      <c r="SYX68" s="687"/>
      <c r="SYY68" s="687"/>
      <c r="SYZ68" s="687"/>
      <c r="SZA68" s="687"/>
      <c r="SZB68" s="687"/>
      <c r="SZC68" s="687"/>
      <c r="SZD68" s="687"/>
      <c r="SZE68" s="687"/>
      <c r="SZF68" s="687"/>
      <c r="SZG68" s="687"/>
      <c r="SZH68" s="687"/>
      <c r="SZI68" s="687"/>
      <c r="SZJ68" s="687"/>
      <c r="SZK68" s="687"/>
      <c r="SZL68" s="687"/>
      <c r="SZM68" s="687"/>
      <c r="SZN68" s="687"/>
      <c r="SZO68" s="687"/>
      <c r="SZP68" s="687"/>
      <c r="SZQ68" s="687"/>
      <c r="SZR68" s="687"/>
      <c r="SZS68" s="687"/>
      <c r="SZT68" s="687"/>
      <c r="SZU68" s="687"/>
      <c r="SZV68" s="687"/>
      <c r="SZW68" s="687"/>
      <c r="SZX68" s="687"/>
      <c r="SZY68" s="687"/>
      <c r="SZZ68" s="687"/>
      <c r="TAA68" s="687"/>
      <c r="TAB68" s="687"/>
      <c r="TAC68" s="687"/>
      <c r="TAD68" s="687"/>
      <c r="TAE68" s="687"/>
      <c r="TAF68" s="687"/>
      <c r="TAG68" s="687"/>
      <c r="TAH68" s="687"/>
      <c r="TAI68" s="687"/>
      <c r="TAJ68" s="687"/>
      <c r="TAK68" s="687"/>
      <c r="TAL68" s="687"/>
      <c r="TAM68" s="687"/>
      <c r="TAN68" s="687"/>
      <c r="TAO68" s="687"/>
      <c r="TAP68" s="687"/>
      <c r="TAQ68" s="687"/>
      <c r="TAR68" s="687"/>
      <c r="TAS68" s="687"/>
      <c r="TAT68" s="687"/>
      <c r="TAU68" s="687"/>
      <c r="TAV68" s="687"/>
      <c r="TAW68" s="687"/>
      <c r="TAX68" s="687"/>
      <c r="TAY68" s="687"/>
      <c r="TAZ68" s="687"/>
      <c r="TBA68" s="687"/>
      <c r="TBB68" s="687"/>
      <c r="TBC68" s="687"/>
      <c r="TBD68" s="687"/>
      <c r="TBE68" s="687"/>
      <c r="TBF68" s="687"/>
      <c r="TBG68" s="687"/>
      <c r="TBH68" s="687"/>
      <c r="TBI68" s="687"/>
      <c r="TBJ68" s="687"/>
      <c r="TBK68" s="687"/>
      <c r="TBL68" s="687"/>
      <c r="TBM68" s="687"/>
      <c r="TBN68" s="687"/>
      <c r="TBO68" s="687"/>
      <c r="TBP68" s="687"/>
      <c r="TBQ68" s="687"/>
      <c r="TBR68" s="687"/>
      <c r="TBS68" s="687"/>
      <c r="TBT68" s="687"/>
      <c r="TBU68" s="687"/>
      <c r="TBV68" s="687"/>
      <c r="TBW68" s="687"/>
      <c r="TBX68" s="687"/>
      <c r="TBY68" s="687"/>
      <c r="TBZ68" s="687"/>
      <c r="TCA68" s="687"/>
      <c r="TCB68" s="687"/>
      <c r="TCC68" s="687"/>
      <c r="TCD68" s="687"/>
      <c r="TCE68" s="687"/>
      <c r="TCF68" s="687"/>
      <c r="TCG68" s="687"/>
      <c r="TCH68" s="687"/>
      <c r="TCI68" s="687"/>
      <c r="TCJ68" s="687"/>
      <c r="TCK68" s="687"/>
      <c r="TCL68" s="687"/>
      <c r="TCM68" s="687"/>
      <c r="TCN68" s="687"/>
      <c r="TCO68" s="687"/>
      <c r="TCP68" s="687"/>
      <c r="TCQ68" s="687"/>
      <c r="TCR68" s="687"/>
      <c r="TCS68" s="687"/>
      <c r="TCT68" s="687"/>
      <c r="TCU68" s="687"/>
      <c r="TCV68" s="687"/>
      <c r="TCW68" s="687"/>
      <c r="TCX68" s="687"/>
      <c r="TCY68" s="687"/>
      <c r="TCZ68" s="687"/>
      <c r="TDA68" s="687"/>
      <c r="TDB68" s="687"/>
      <c r="TDC68" s="687"/>
      <c r="TDD68" s="687"/>
      <c r="TDE68" s="687"/>
      <c r="TDF68" s="687"/>
      <c r="TDG68" s="687"/>
      <c r="TDH68" s="687"/>
      <c r="TDI68" s="687"/>
      <c r="TDJ68" s="687"/>
      <c r="TDK68" s="687"/>
      <c r="TDL68" s="687"/>
      <c r="TDM68" s="687"/>
      <c r="TDN68" s="687"/>
      <c r="TDO68" s="687"/>
      <c r="TDP68" s="687"/>
      <c r="TDQ68" s="687"/>
      <c r="TDR68" s="687"/>
      <c r="TDS68" s="687"/>
      <c r="TDT68" s="687"/>
      <c r="TDU68" s="687"/>
      <c r="TDV68" s="687"/>
      <c r="TDW68" s="687"/>
      <c r="TDX68" s="687"/>
      <c r="TDY68" s="687"/>
      <c r="TDZ68" s="687"/>
      <c r="TEA68" s="687"/>
      <c r="TEB68" s="687"/>
      <c r="TEC68" s="687"/>
      <c r="TED68" s="687"/>
      <c r="TEE68" s="687"/>
      <c r="TEF68" s="687"/>
      <c r="TEG68" s="687"/>
      <c r="TEH68" s="687"/>
      <c r="TEI68" s="687"/>
      <c r="TEJ68" s="687"/>
      <c r="TEK68" s="687"/>
      <c r="TEL68" s="687"/>
      <c r="TEM68" s="687"/>
      <c r="TEN68" s="687"/>
      <c r="TEO68" s="687"/>
      <c r="TEP68" s="687"/>
      <c r="TEQ68" s="687"/>
      <c r="TER68" s="687"/>
      <c r="TES68" s="687"/>
      <c r="TET68" s="687"/>
      <c r="TEU68" s="687"/>
      <c r="TEV68" s="687"/>
      <c r="TEW68" s="687"/>
      <c r="TEX68" s="687"/>
      <c r="TEY68" s="687"/>
      <c r="TEZ68" s="687"/>
      <c r="TFA68" s="687"/>
      <c r="TFB68" s="687"/>
      <c r="TFC68" s="687"/>
      <c r="TFD68" s="687"/>
      <c r="TFE68" s="687"/>
      <c r="TFF68" s="687"/>
      <c r="TFG68" s="687"/>
      <c r="TFH68" s="687"/>
      <c r="TFI68" s="687"/>
      <c r="TFJ68" s="687"/>
      <c r="TFK68" s="687"/>
      <c r="TFL68" s="687"/>
      <c r="TFM68" s="687"/>
      <c r="TFN68" s="687"/>
      <c r="TFO68" s="687"/>
      <c r="TFP68" s="687"/>
      <c r="TFQ68" s="687"/>
      <c r="TFR68" s="687"/>
      <c r="TFS68" s="687"/>
      <c r="TFT68" s="687"/>
      <c r="TFU68" s="687"/>
      <c r="TFV68" s="687"/>
      <c r="TFW68" s="687"/>
      <c r="TFX68" s="687"/>
      <c r="TFY68" s="687"/>
      <c r="TFZ68" s="687"/>
      <c r="TGA68" s="687"/>
      <c r="TGB68" s="687"/>
      <c r="TGC68" s="687"/>
      <c r="TGD68" s="687"/>
      <c r="TGE68" s="687"/>
      <c r="TGF68" s="687"/>
      <c r="TGG68" s="687"/>
      <c r="TGH68" s="687"/>
      <c r="TGI68" s="687"/>
      <c r="TGJ68" s="687"/>
      <c r="TGK68" s="687"/>
      <c r="TGL68" s="687"/>
      <c r="TGM68" s="687"/>
      <c r="TGN68" s="687"/>
      <c r="TGO68" s="687"/>
      <c r="TGP68" s="687"/>
      <c r="TGQ68" s="687"/>
      <c r="TGR68" s="687"/>
      <c r="TGS68" s="687"/>
      <c r="TGT68" s="687"/>
      <c r="TGU68" s="687"/>
      <c r="TGV68" s="687"/>
      <c r="TGW68" s="687"/>
      <c r="TGX68" s="687"/>
      <c r="TGY68" s="687"/>
      <c r="TGZ68" s="687"/>
      <c r="THA68" s="687"/>
      <c r="THB68" s="687"/>
      <c r="THC68" s="687"/>
      <c r="THD68" s="687"/>
      <c r="THE68" s="687"/>
      <c r="THF68" s="687"/>
      <c r="THG68" s="687"/>
      <c r="THH68" s="687"/>
      <c r="THI68" s="687"/>
      <c r="THJ68" s="687"/>
      <c r="THK68" s="687"/>
      <c r="THL68" s="687"/>
      <c r="THM68" s="687"/>
      <c r="THN68" s="687"/>
      <c r="THO68" s="687"/>
      <c r="THP68" s="687"/>
      <c r="THQ68" s="687"/>
      <c r="THR68" s="687"/>
      <c r="THS68" s="687"/>
      <c r="THT68" s="687"/>
      <c r="THU68" s="687"/>
      <c r="THV68" s="687"/>
      <c r="THW68" s="687"/>
      <c r="THX68" s="687"/>
      <c r="THY68" s="687"/>
      <c r="THZ68" s="687"/>
      <c r="TIA68" s="687"/>
      <c r="TIB68" s="687"/>
      <c r="TIC68" s="687"/>
      <c r="TID68" s="687"/>
      <c r="TIE68" s="687"/>
      <c r="TIF68" s="687"/>
      <c r="TIG68" s="687"/>
      <c r="TIH68" s="687"/>
      <c r="TII68" s="687"/>
      <c r="TIJ68" s="687"/>
      <c r="TIK68" s="687"/>
      <c r="TIL68" s="687"/>
      <c r="TIM68" s="687"/>
      <c r="TIN68" s="687"/>
      <c r="TIO68" s="687"/>
      <c r="TIP68" s="687"/>
      <c r="TIQ68" s="687"/>
      <c r="TIR68" s="687"/>
      <c r="TIS68" s="687"/>
      <c r="TIT68" s="687"/>
      <c r="TIU68" s="687"/>
      <c r="TIV68" s="687"/>
      <c r="TIW68" s="687"/>
      <c r="TIX68" s="687"/>
      <c r="TIY68" s="687"/>
      <c r="TIZ68" s="687"/>
      <c r="TJA68" s="687"/>
      <c r="TJB68" s="687"/>
      <c r="TJC68" s="687"/>
      <c r="TJD68" s="687"/>
      <c r="TJE68" s="687"/>
      <c r="TJF68" s="687"/>
      <c r="TJG68" s="687"/>
      <c r="TJH68" s="687"/>
      <c r="TJI68" s="687"/>
      <c r="TJJ68" s="687"/>
      <c r="TJK68" s="687"/>
      <c r="TJL68" s="687"/>
      <c r="TJM68" s="687"/>
      <c r="TJN68" s="687"/>
      <c r="TJO68" s="687"/>
      <c r="TJP68" s="687"/>
      <c r="TJQ68" s="687"/>
      <c r="TJR68" s="687"/>
      <c r="TJS68" s="687"/>
      <c r="TJT68" s="687"/>
      <c r="TJU68" s="687"/>
      <c r="TJV68" s="687"/>
      <c r="TJW68" s="687"/>
      <c r="TJX68" s="687"/>
      <c r="TJY68" s="687"/>
      <c r="TJZ68" s="687"/>
      <c r="TKA68" s="687"/>
      <c r="TKB68" s="687"/>
      <c r="TKC68" s="687"/>
      <c r="TKD68" s="687"/>
      <c r="TKE68" s="687"/>
      <c r="TKF68" s="687"/>
      <c r="TKG68" s="687"/>
      <c r="TKH68" s="687"/>
      <c r="TKI68" s="687"/>
      <c r="TKJ68" s="687"/>
      <c r="TKK68" s="687"/>
      <c r="TKL68" s="687"/>
      <c r="TKM68" s="687"/>
      <c r="TKN68" s="687"/>
      <c r="TKO68" s="687"/>
      <c r="TKP68" s="687"/>
      <c r="TKQ68" s="687"/>
      <c r="TKR68" s="687"/>
      <c r="TKS68" s="687"/>
      <c r="TKT68" s="687"/>
      <c r="TKU68" s="687"/>
      <c r="TKV68" s="687"/>
      <c r="TKW68" s="687"/>
      <c r="TKX68" s="687"/>
      <c r="TKY68" s="687"/>
      <c r="TKZ68" s="687"/>
      <c r="TLA68" s="687"/>
      <c r="TLB68" s="687"/>
      <c r="TLC68" s="687"/>
      <c r="TLD68" s="687"/>
      <c r="TLE68" s="687"/>
      <c r="TLF68" s="687"/>
      <c r="TLG68" s="687"/>
      <c r="TLH68" s="687"/>
      <c r="TLI68" s="687"/>
      <c r="TLJ68" s="687"/>
      <c r="TLK68" s="687"/>
      <c r="TLL68" s="687"/>
      <c r="TLM68" s="687"/>
      <c r="TLN68" s="687"/>
      <c r="TLO68" s="687"/>
      <c r="TLP68" s="687"/>
      <c r="TLQ68" s="687"/>
      <c r="TLR68" s="687"/>
      <c r="TLS68" s="687"/>
      <c r="TLT68" s="687"/>
      <c r="TLU68" s="687"/>
      <c r="TLV68" s="687"/>
      <c r="TLW68" s="687"/>
      <c r="TLX68" s="687"/>
      <c r="TLY68" s="687"/>
      <c r="TLZ68" s="687"/>
      <c r="TMA68" s="687"/>
      <c r="TMB68" s="687"/>
      <c r="TMC68" s="687"/>
      <c r="TMD68" s="687"/>
      <c r="TME68" s="687"/>
      <c r="TMF68" s="687"/>
      <c r="TMG68" s="687"/>
      <c r="TMH68" s="687"/>
      <c r="TMI68" s="687"/>
      <c r="TMJ68" s="687"/>
      <c r="TMK68" s="687"/>
      <c r="TML68" s="687"/>
      <c r="TMM68" s="687"/>
      <c r="TMN68" s="687"/>
      <c r="TMO68" s="687"/>
      <c r="TMP68" s="687"/>
      <c r="TMQ68" s="687"/>
      <c r="TMR68" s="687"/>
      <c r="TMS68" s="687"/>
      <c r="TMT68" s="687"/>
      <c r="TMU68" s="687"/>
      <c r="TMV68" s="687"/>
      <c r="TMW68" s="687"/>
      <c r="TMX68" s="687"/>
      <c r="TMY68" s="687"/>
      <c r="TMZ68" s="687"/>
      <c r="TNA68" s="687"/>
      <c r="TNB68" s="687"/>
      <c r="TNC68" s="687"/>
      <c r="TND68" s="687"/>
      <c r="TNE68" s="687"/>
      <c r="TNF68" s="687"/>
      <c r="TNG68" s="687"/>
      <c r="TNH68" s="687"/>
      <c r="TNI68" s="687"/>
      <c r="TNJ68" s="687"/>
      <c r="TNK68" s="687"/>
      <c r="TNL68" s="687"/>
      <c r="TNM68" s="687"/>
      <c r="TNN68" s="687"/>
      <c r="TNO68" s="687"/>
      <c r="TNP68" s="687"/>
      <c r="TNQ68" s="687"/>
      <c r="TNR68" s="687"/>
      <c r="TNS68" s="687"/>
      <c r="TNT68" s="687"/>
      <c r="TNU68" s="687"/>
      <c r="TNV68" s="687"/>
      <c r="TNW68" s="687"/>
      <c r="TNX68" s="687"/>
      <c r="TNY68" s="687"/>
      <c r="TNZ68" s="687"/>
      <c r="TOA68" s="687"/>
      <c r="TOB68" s="687"/>
      <c r="TOC68" s="687"/>
      <c r="TOD68" s="687"/>
      <c r="TOE68" s="687"/>
      <c r="TOF68" s="687"/>
      <c r="TOG68" s="687"/>
      <c r="TOH68" s="687"/>
      <c r="TOI68" s="687"/>
      <c r="TOJ68" s="687"/>
      <c r="TOK68" s="687"/>
      <c r="TOL68" s="687"/>
      <c r="TOM68" s="687"/>
      <c r="TON68" s="687"/>
      <c r="TOO68" s="687"/>
      <c r="TOP68" s="687"/>
      <c r="TOQ68" s="687"/>
      <c r="TOR68" s="687"/>
      <c r="TOS68" s="687"/>
      <c r="TOT68" s="687"/>
      <c r="TOU68" s="687"/>
      <c r="TOV68" s="687"/>
      <c r="TOW68" s="687"/>
      <c r="TOX68" s="687"/>
      <c r="TOY68" s="687"/>
      <c r="TOZ68" s="687"/>
      <c r="TPA68" s="687"/>
      <c r="TPB68" s="687"/>
      <c r="TPC68" s="687"/>
      <c r="TPD68" s="687"/>
      <c r="TPE68" s="687"/>
      <c r="TPF68" s="687"/>
      <c r="TPG68" s="687"/>
      <c r="TPH68" s="687"/>
      <c r="TPI68" s="687"/>
      <c r="TPJ68" s="687"/>
      <c r="TPK68" s="687"/>
      <c r="TPL68" s="687"/>
      <c r="TPM68" s="687"/>
      <c r="TPN68" s="687"/>
      <c r="TPO68" s="687"/>
      <c r="TPP68" s="687"/>
      <c r="TPQ68" s="687"/>
      <c r="TPR68" s="687"/>
      <c r="TPS68" s="687"/>
      <c r="TPT68" s="687"/>
      <c r="TPU68" s="687"/>
      <c r="TPV68" s="687"/>
      <c r="TPW68" s="687"/>
      <c r="TPX68" s="687"/>
      <c r="TPY68" s="687"/>
      <c r="TPZ68" s="687"/>
      <c r="TQA68" s="687"/>
      <c r="TQB68" s="687"/>
      <c r="TQC68" s="687"/>
      <c r="TQD68" s="687"/>
      <c r="TQE68" s="687"/>
      <c r="TQF68" s="687"/>
      <c r="TQG68" s="687"/>
      <c r="TQH68" s="687"/>
      <c r="TQI68" s="687"/>
      <c r="TQJ68" s="687"/>
      <c r="TQK68" s="687"/>
      <c r="TQL68" s="687"/>
      <c r="TQM68" s="687"/>
      <c r="TQN68" s="687"/>
      <c r="TQO68" s="687"/>
      <c r="TQP68" s="687"/>
      <c r="TQQ68" s="687"/>
      <c r="TQR68" s="687"/>
      <c r="TQS68" s="687"/>
      <c r="TQT68" s="687"/>
      <c r="TQU68" s="687"/>
      <c r="TQV68" s="687"/>
      <c r="TQW68" s="687"/>
      <c r="TQX68" s="687"/>
      <c r="TQY68" s="687"/>
      <c r="TQZ68" s="687"/>
      <c r="TRA68" s="687"/>
      <c r="TRB68" s="687"/>
      <c r="TRC68" s="687"/>
      <c r="TRD68" s="687"/>
      <c r="TRE68" s="687"/>
      <c r="TRF68" s="687"/>
      <c r="TRG68" s="687"/>
      <c r="TRH68" s="687"/>
      <c r="TRI68" s="687"/>
      <c r="TRJ68" s="687"/>
      <c r="TRK68" s="687"/>
      <c r="TRL68" s="687"/>
      <c r="TRM68" s="687"/>
      <c r="TRN68" s="687"/>
      <c r="TRO68" s="687"/>
      <c r="TRP68" s="687"/>
      <c r="TRQ68" s="687"/>
      <c r="TRR68" s="687"/>
      <c r="TRS68" s="687"/>
      <c r="TRT68" s="687"/>
      <c r="TRU68" s="687"/>
      <c r="TRV68" s="687"/>
      <c r="TRW68" s="687"/>
      <c r="TRX68" s="687"/>
      <c r="TRY68" s="687"/>
      <c r="TRZ68" s="687"/>
      <c r="TSA68" s="687"/>
      <c r="TSB68" s="687"/>
      <c r="TSC68" s="687"/>
      <c r="TSD68" s="687"/>
      <c r="TSE68" s="687"/>
      <c r="TSF68" s="687"/>
      <c r="TSG68" s="687"/>
      <c r="TSH68" s="687"/>
      <c r="TSI68" s="687"/>
      <c r="TSJ68" s="687"/>
      <c r="TSK68" s="687"/>
      <c r="TSL68" s="687"/>
      <c r="TSM68" s="687"/>
      <c r="TSN68" s="687"/>
      <c r="TSO68" s="687"/>
      <c r="TSP68" s="687"/>
      <c r="TSQ68" s="687"/>
      <c r="TSR68" s="687"/>
      <c r="TSS68" s="687"/>
      <c r="TST68" s="687"/>
      <c r="TSU68" s="687"/>
      <c r="TSV68" s="687"/>
      <c r="TSW68" s="687"/>
      <c r="TSX68" s="687"/>
      <c r="TSY68" s="687"/>
      <c r="TSZ68" s="687"/>
      <c r="TTA68" s="687"/>
      <c r="TTB68" s="687"/>
      <c r="TTC68" s="687"/>
      <c r="TTD68" s="687"/>
      <c r="TTE68" s="687"/>
      <c r="TTF68" s="687"/>
      <c r="TTG68" s="687"/>
      <c r="TTH68" s="687"/>
      <c r="TTI68" s="687"/>
      <c r="TTJ68" s="687"/>
      <c r="TTK68" s="687"/>
      <c r="TTL68" s="687"/>
      <c r="TTM68" s="687"/>
      <c r="TTN68" s="687"/>
      <c r="TTO68" s="687"/>
      <c r="TTP68" s="687"/>
      <c r="TTQ68" s="687"/>
      <c r="TTR68" s="687"/>
      <c r="TTS68" s="687"/>
      <c r="TTT68" s="687"/>
      <c r="TTU68" s="687"/>
      <c r="TTV68" s="687"/>
      <c r="TTW68" s="687"/>
      <c r="TTX68" s="687"/>
      <c r="TTY68" s="687"/>
      <c r="TTZ68" s="687"/>
      <c r="TUA68" s="687"/>
      <c r="TUB68" s="687"/>
      <c r="TUC68" s="687"/>
      <c r="TUD68" s="687"/>
      <c r="TUE68" s="687"/>
      <c r="TUF68" s="687"/>
      <c r="TUG68" s="687"/>
      <c r="TUH68" s="687"/>
      <c r="TUI68" s="687"/>
      <c r="TUJ68" s="687"/>
      <c r="TUK68" s="687"/>
      <c r="TUL68" s="687"/>
      <c r="TUM68" s="687"/>
      <c r="TUN68" s="687"/>
      <c r="TUO68" s="687"/>
      <c r="TUP68" s="687"/>
      <c r="TUQ68" s="687"/>
      <c r="TUR68" s="687"/>
      <c r="TUS68" s="687"/>
      <c r="TUT68" s="687"/>
      <c r="TUU68" s="687"/>
      <c r="TUV68" s="687"/>
      <c r="TUW68" s="687"/>
      <c r="TUX68" s="687"/>
      <c r="TUY68" s="687"/>
      <c r="TUZ68" s="687"/>
      <c r="TVA68" s="687"/>
      <c r="TVB68" s="687"/>
      <c r="TVC68" s="687"/>
      <c r="TVD68" s="687"/>
      <c r="TVE68" s="687"/>
      <c r="TVF68" s="687"/>
      <c r="TVG68" s="687"/>
      <c r="TVH68" s="687"/>
      <c r="TVI68" s="687"/>
      <c r="TVJ68" s="687"/>
      <c r="TVK68" s="687"/>
      <c r="TVL68" s="687"/>
      <c r="TVM68" s="687"/>
      <c r="TVN68" s="687"/>
      <c r="TVO68" s="687"/>
      <c r="TVP68" s="687"/>
      <c r="TVQ68" s="687"/>
      <c r="TVR68" s="687"/>
      <c r="TVS68" s="687"/>
      <c r="TVT68" s="687"/>
      <c r="TVU68" s="687"/>
      <c r="TVV68" s="687"/>
      <c r="TVW68" s="687"/>
      <c r="TVX68" s="687"/>
      <c r="TVY68" s="687"/>
      <c r="TVZ68" s="687"/>
      <c r="TWA68" s="687"/>
      <c r="TWB68" s="687"/>
      <c r="TWC68" s="687"/>
      <c r="TWD68" s="687"/>
      <c r="TWE68" s="687"/>
      <c r="TWF68" s="687"/>
      <c r="TWG68" s="687"/>
      <c r="TWH68" s="687"/>
      <c r="TWI68" s="687"/>
      <c r="TWJ68" s="687"/>
      <c r="TWK68" s="687"/>
      <c r="TWL68" s="687"/>
      <c r="TWM68" s="687"/>
      <c r="TWN68" s="687"/>
      <c r="TWO68" s="687"/>
      <c r="TWP68" s="687"/>
      <c r="TWQ68" s="687"/>
      <c r="TWR68" s="687"/>
      <c r="TWS68" s="687"/>
      <c r="TWT68" s="687"/>
      <c r="TWU68" s="687"/>
      <c r="TWV68" s="687"/>
      <c r="TWW68" s="687"/>
      <c r="TWX68" s="687"/>
      <c r="TWY68" s="687"/>
      <c r="TWZ68" s="687"/>
      <c r="TXA68" s="687"/>
      <c r="TXB68" s="687"/>
      <c r="TXC68" s="687"/>
      <c r="TXD68" s="687"/>
      <c r="TXE68" s="687"/>
      <c r="TXF68" s="687"/>
      <c r="TXG68" s="687"/>
      <c r="TXH68" s="687"/>
      <c r="TXI68" s="687"/>
      <c r="TXJ68" s="687"/>
      <c r="TXK68" s="687"/>
      <c r="TXL68" s="687"/>
      <c r="TXM68" s="687"/>
      <c r="TXN68" s="687"/>
      <c r="TXO68" s="687"/>
      <c r="TXP68" s="687"/>
      <c r="TXQ68" s="687"/>
      <c r="TXR68" s="687"/>
      <c r="TXS68" s="687"/>
      <c r="TXT68" s="687"/>
      <c r="TXU68" s="687"/>
      <c r="TXV68" s="687"/>
      <c r="TXW68" s="687"/>
      <c r="TXX68" s="687"/>
      <c r="TXY68" s="687"/>
      <c r="TXZ68" s="687"/>
      <c r="TYA68" s="687"/>
      <c r="TYB68" s="687"/>
      <c r="TYC68" s="687"/>
      <c r="TYD68" s="687"/>
      <c r="TYE68" s="687"/>
      <c r="TYF68" s="687"/>
      <c r="TYG68" s="687"/>
      <c r="TYH68" s="687"/>
      <c r="TYI68" s="687"/>
      <c r="TYJ68" s="687"/>
      <c r="TYK68" s="687"/>
      <c r="TYL68" s="687"/>
      <c r="TYM68" s="687"/>
      <c r="TYN68" s="687"/>
      <c r="TYO68" s="687"/>
      <c r="TYP68" s="687"/>
      <c r="TYQ68" s="687"/>
      <c r="TYR68" s="687"/>
      <c r="TYS68" s="687"/>
      <c r="TYT68" s="687"/>
      <c r="TYU68" s="687"/>
      <c r="TYV68" s="687"/>
      <c r="TYW68" s="687"/>
      <c r="TYX68" s="687"/>
      <c r="TYY68" s="687"/>
      <c r="TYZ68" s="687"/>
      <c r="TZA68" s="687"/>
      <c r="TZB68" s="687"/>
      <c r="TZC68" s="687"/>
      <c r="TZD68" s="687"/>
      <c r="TZE68" s="687"/>
      <c r="TZF68" s="687"/>
      <c r="TZG68" s="687"/>
      <c r="TZH68" s="687"/>
      <c r="TZI68" s="687"/>
      <c r="TZJ68" s="687"/>
      <c r="TZK68" s="687"/>
      <c r="TZL68" s="687"/>
      <c r="TZM68" s="687"/>
      <c r="TZN68" s="687"/>
      <c r="TZO68" s="687"/>
      <c r="TZP68" s="687"/>
      <c r="TZQ68" s="687"/>
      <c r="TZR68" s="687"/>
      <c r="TZS68" s="687"/>
      <c r="TZT68" s="687"/>
      <c r="TZU68" s="687"/>
      <c r="TZV68" s="687"/>
      <c r="TZW68" s="687"/>
      <c r="TZX68" s="687"/>
      <c r="TZY68" s="687"/>
      <c r="TZZ68" s="687"/>
      <c r="UAA68" s="687"/>
      <c r="UAB68" s="687"/>
      <c r="UAC68" s="687"/>
      <c r="UAD68" s="687"/>
      <c r="UAE68" s="687"/>
      <c r="UAF68" s="687"/>
      <c r="UAG68" s="687"/>
      <c r="UAH68" s="687"/>
      <c r="UAI68" s="687"/>
      <c r="UAJ68" s="687"/>
      <c r="UAK68" s="687"/>
      <c r="UAL68" s="687"/>
      <c r="UAM68" s="687"/>
      <c r="UAN68" s="687"/>
      <c r="UAO68" s="687"/>
      <c r="UAP68" s="687"/>
      <c r="UAQ68" s="687"/>
      <c r="UAR68" s="687"/>
      <c r="UAS68" s="687"/>
      <c r="UAT68" s="687"/>
      <c r="UAU68" s="687"/>
      <c r="UAV68" s="687"/>
      <c r="UAW68" s="687"/>
      <c r="UAX68" s="687"/>
      <c r="UAY68" s="687"/>
      <c r="UAZ68" s="687"/>
      <c r="UBA68" s="687"/>
      <c r="UBB68" s="687"/>
      <c r="UBC68" s="687"/>
      <c r="UBD68" s="687"/>
      <c r="UBE68" s="687"/>
      <c r="UBF68" s="687"/>
      <c r="UBG68" s="687"/>
      <c r="UBH68" s="687"/>
      <c r="UBI68" s="687"/>
      <c r="UBJ68" s="687"/>
      <c r="UBK68" s="687"/>
      <c r="UBL68" s="687"/>
      <c r="UBM68" s="687"/>
      <c r="UBN68" s="687"/>
      <c r="UBO68" s="687"/>
      <c r="UBP68" s="687"/>
      <c r="UBQ68" s="687"/>
      <c r="UBR68" s="687"/>
      <c r="UBS68" s="687"/>
      <c r="UBT68" s="687"/>
      <c r="UBU68" s="687"/>
      <c r="UBV68" s="687"/>
      <c r="UBW68" s="687"/>
      <c r="UBX68" s="687"/>
      <c r="UBY68" s="687"/>
      <c r="UBZ68" s="687"/>
      <c r="UCA68" s="687"/>
      <c r="UCB68" s="687"/>
      <c r="UCC68" s="687"/>
      <c r="UCD68" s="687"/>
      <c r="UCE68" s="687"/>
      <c r="UCF68" s="687"/>
      <c r="UCG68" s="687"/>
      <c r="UCH68" s="687"/>
      <c r="UCI68" s="687"/>
      <c r="UCJ68" s="687"/>
      <c r="UCK68" s="687"/>
      <c r="UCL68" s="687"/>
      <c r="UCM68" s="687"/>
      <c r="UCN68" s="687"/>
      <c r="UCO68" s="687"/>
      <c r="UCP68" s="687"/>
      <c r="UCQ68" s="687"/>
      <c r="UCR68" s="687"/>
      <c r="UCS68" s="687"/>
      <c r="UCT68" s="687"/>
      <c r="UCU68" s="687"/>
      <c r="UCV68" s="687"/>
      <c r="UCW68" s="687"/>
      <c r="UCX68" s="687"/>
      <c r="UCY68" s="687"/>
      <c r="UCZ68" s="687"/>
      <c r="UDA68" s="687"/>
      <c r="UDB68" s="687"/>
      <c r="UDC68" s="687"/>
      <c r="UDD68" s="687"/>
      <c r="UDE68" s="687"/>
      <c r="UDF68" s="687"/>
      <c r="UDG68" s="687"/>
      <c r="UDH68" s="687"/>
      <c r="UDI68" s="687"/>
      <c r="UDJ68" s="687"/>
      <c r="UDK68" s="687"/>
      <c r="UDL68" s="687"/>
      <c r="UDM68" s="687"/>
      <c r="UDN68" s="687"/>
      <c r="UDO68" s="687"/>
      <c r="UDP68" s="687"/>
      <c r="UDQ68" s="687"/>
      <c r="UDR68" s="687"/>
      <c r="UDS68" s="687"/>
      <c r="UDT68" s="687"/>
      <c r="UDU68" s="687"/>
      <c r="UDV68" s="687"/>
      <c r="UDW68" s="687"/>
      <c r="UDX68" s="687"/>
      <c r="UDY68" s="687"/>
      <c r="UDZ68" s="687"/>
      <c r="UEA68" s="687"/>
      <c r="UEB68" s="687"/>
      <c r="UEC68" s="687"/>
      <c r="UED68" s="687"/>
      <c r="UEE68" s="687"/>
      <c r="UEF68" s="687"/>
      <c r="UEG68" s="687"/>
      <c r="UEH68" s="687"/>
      <c r="UEI68" s="687"/>
      <c r="UEJ68" s="687"/>
      <c r="UEK68" s="687"/>
      <c r="UEL68" s="687"/>
      <c r="UEM68" s="687"/>
      <c r="UEN68" s="687"/>
      <c r="UEO68" s="687"/>
      <c r="UEP68" s="687"/>
      <c r="UEQ68" s="687"/>
      <c r="UER68" s="687"/>
      <c r="UES68" s="687"/>
      <c r="UET68" s="687"/>
      <c r="UEU68" s="687"/>
      <c r="UEV68" s="687"/>
      <c r="UEW68" s="687"/>
      <c r="UEX68" s="687"/>
      <c r="UEY68" s="687"/>
      <c r="UEZ68" s="687"/>
      <c r="UFA68" s="687"/>
      <c r="UFB68" s="687"/>
      <c r="UFC68" s="687"/>
      <c r="UFD68" s="687"/>
      <c r="UFE68" s="687"/>
      <c r="UFF68" s="687"/>
      <c r="UFG68" s="687"/>
      <c r="UFH68" s="687"/>
      <c r="UFI68" s="687"/>
      <c r="UFJ68" s="687"/>
      <c r="UFK68" s="687"/>
      <c r="UFL68" s="687"/>
      <c r="UFM68" s="687"/>
      <c r="UFN68" s="687"/>
      <c r="UFO68" s="687"/>
      <c r="UFP68" s="687"/>
      <c r="UFQ68" s="687"/>
      <c r="UFR68" s="687"/>
      <c r="UFS68" s="687"/>
      <c r="UFT68" s="687"/>
      <c r="UFU68" s="687"/>
      <c r="UFV68" s="687"/>
      <c r="UFW68" s="687"/>
      <c r="UFX68" s="687"/>
      <c r="UFY68" s="687"/>
      <c r="UFZ68" s="687"/>
      <c r="UGA68" s="687"/>
      <c r="UGB68" s="687"/>
      <c r="UGC68" s="687"/>
      <c r="UGD68" s="687"/>
      <c r="UGE68" s="687"/>
      <c r="UGF68" s="687"/>
      <c r="UGG68" s="687"/>
      <c r="UGH68" s="687"/>
      <c r="UGI68" s="687"/>
      <c r="UGJ68" s="687"/>
      <c r="UGK68" s="687"/>
      <c r="UGL68" s="687"/>
      <c r="UGM68" s="687"/>
      <c r="UGN68" s="687"/>
      <c r="UGO68" s="687"/>
      <c r="UGP68" s="687"/>
      <c r="UGQ68" s="687"/>
      <c r="UGR68" s="687"/>
      <c r="UGS68" s="687"/>
      <c r="UGT68" s="687"/>
      <c r="UGU68" s="687"/>
      <c r="UGV68" s="687"/>
      <c r="UGW68" s="687"/>
      <c r="UGX68" s="687"/>
      <c r="UGY68" s="687"/>
      <c r="UGZ68" s="687"/>
      <c r="UHA68" s="687"/>
      <c r="UHB68" s="687"/>
      <c r="UHC68" s="687"/>
      <c r="UHD68" s="687"/>
      <c r="UHE68" s="687"/>
      <c r="UHF68" s="687"/>
      <c r="UHG68" s="687"/>
      <c r="UHH68" s="687"/>
      <c r="UHI68" s="687"/>
      <c r="UHJ68" s="687"/>
      <c r="UHK68" s="687"/>
      <c r="UHL68" s="687"/>
      <c r="UHM68" s="687"/>
      <c r="UHN68" s="687"/>
      <c r="UHO68" s="687"/>
      <c r="UHP68" s="687"/>
      <c r="UHQ68" s="687"/>
      <c r="UHR68" s="687"/>
      <c r="UHS68" s="687"/>
      <c r="UHT68" s="687"/>
      <c r="UHU68" s="687"/>
      <c r="UHV68" s="687"/>
      <c r="UHW68" s="687"/>
      <c r="UHX68" s="687"/>
      <c r="UHY68" s="687"/>
      <c r="UHZ68" s="687"/>
      <c r="UIA68" s="687"/>
      <c r="UIB68" s="687"/>
      <c r="UIC68" s="687"/>
      <c r="UID68" s="687"/>
      <c r="UIE68" s="687"/>
      <c r="UIF68" s="687"/>
      <c r="UIG68" s="687"/>
      <c r="UIH68" s="687"/>
      <c r="UII68" s="687"/>
      <c r="UIJ68" s="687"/>
      <c r="UIK68" s="687"/>
      <c r="UIL68" s="687"/>
      <c r="UIM68" s="687"/>
      <c r="UIN68" s="687"/>
      <c r="UIO68" s="687"/>
      <c r="UIP68" s="687"/>
      <c r="UIQ68" s="687"/>
      <c r="UIR68" s="687"/>
      <c r="UIS68" s="687"/>
      <c r="UIT68" s="687"/>
      <c r="UIU68" s="687"/>
      <c r="UIV68" s="687"/>
      <c r="UIW68" s="687"/>
      <c r="UIX68" s="687"/>
      <c r="UIY68" s="687"/>
      <c r="UIZ68" s="687"/>
      <c r="UJA68" s="687"/>
      <c r="UJB68" s="687"/>
      <c r="UJC68" s="687"/>
      <c r="UJD68" s="687"/>
      <c r="UJE68" s="687"/>
      <c r="UJF68" s="687"/>
      <c r="UJG68" s="687"/>
      <c r="UJH68" s="687"/>
      <c r="UJI68" s="687"/>
      <c r="UJJ68" s="687"/>
      <c r="UJK68" s="687"/>
      <c r="UJL68" s="687"/>
      <c r="UJM68" s="687"/>
      <c r="UJN68" s="687"/>
      <c r="UJO68" s="687"/>
      <c r="UJP68" s="687"/>
      <c r="UJQ68" s="687"/>
      <c r="UJR68" s="687"/>
      <c r="UJS68" s="687"/>
      <c r="UJT68" s="687"/>
      <c r="UJU68" s="687"/>
      <c r="UJV68" s="687"/>
      <c r="UJW68" s="687"/>
      <c r="UJX68" s="687"/>
      <c r="UJY68" s="687"/>
      <c r="UJZ68" s="687"/>
      <c r="UKA68" s="687"/>
      <c r="UKB68" s="687"/>
      <c r="UKC68" s="687"/>
      <c r="UKD68" s="687"/>
      <c r="UKE68" s="687"/>
      <c r="UKF68" s="687"/>
      <c r="UKG68" s="687"/>
      <c r="UKH68" s="687"/>
      <c r="UKI68" s="687"/>
      <c r="UKJ68" s="687"/>
      <c r="UKK68" s="687"/>
      <c r="UKL68" s="687"/>
      <c r="UKM68" s="687"/>
      <c r="UKN68" s="687"/>
      <c r="UKO68" s="687"/>
      <c r="UKP68" s="687"/>
      <c r="UKQ68" s="687"/>
      <c r="UKR68" s="687"/>
      <c r="UKS68" s="687"/>
      <c r="UKT68" s="687"/>
      <c r="UKU68" s="687"/>
      <c r="UKV68" s="687"/>
      <c r="UKW68" s="687"/>
      <c r="UKX68" s="687"/>
      <c r="UKY68" s="687"/>
      <c r="UKZ68" s="687"/>
      <c r="ULA68" s="687"/>
      <c r="ULB68" s="687"/>
      <c r="ULC68" s="687"/>
      <c r="ULD68" s="687"/>
      <c r="ULE68" s="687"/>
      <c r="ULF68" s="687"/>
      <c r="ULG68" s="687"/>
      <c r="ULH68" s="687"/>
      <c r="ULI68" s="687"/>
      <c r="ULJ68" s="687"/>
      <c r="ULK68" s="687"/>
      <c r="ULL68" s="687"/>
      <c r="ULM68" s="687"/>
      <c r="ULN68" s="687"/>
      <c r="ULO68" s="687"/>
      <c r="ULP68" s="687"/>
      <c r="ULQ68" s="687"/>
      <c r="ULR68" s="687"/>
      <c r="ULS68" s="687"/>
      <c r="ULT68" s="687"/>
      <c r="ULU68" s="687"/>
      <c r="ULV68" s="687"/>
      <c r="ULW68" s="687"/>
      <c r="ULX68" s="687"/>
      <c r="ULY68" s="687"/>
      <c r="ULZ68" s="687"/>
      <c r="UMA68" s="687"/>
      <c r="UMB68" s="687"/>
      <c r="UMC68" s="687"/>
      <c r="UMD68" s="687"/>
      <c r="UME68" s="687"/>
      <c r="UMF68" s="687"/>
      <c r="UMG68" s="687"/>
      <c r="UMH68" s="687"/>
      <c r="UMI68" s="687"/>
      <c r="UMJ68" s="687"/>
      <c r="UMK68" s="687"/>
      <c r="UML68" s="687"/>
      <c r="UMM68" s="687"/>
      <c r="UMN68" s="687"/>
      <c r="UMO68" s="687"/>
      <c r="UMP68" s="687"/>
      <c r="UMQ68" s="687"/>
      <c r="UMR68" s="687"/>
      <c r="UMS68" s="687"/>
      <c r="UMT68" s="687"/>
      <c r="UMU68" s="687"/>
      <c r="UMV68" s="687"/>
      <c r="UMW68" s="687"/>
      <c r="UMX68" s="687"/>
      <c r="UMY68" s="687"/>
      <c r="UMZ68" s="687"/>
      <c r="UNA68" s="687"/>
      <c r="UNB68" s="687"/>
      <c r="UNC68" s="687"/>
      <c r="UND68" s="687"/>
      <c r="UNE68" s="687"/>
      <c r="UNF68" s="687"/>
      <c r="UNG68" s="687"/>
      <c r="UNH68" s="687"/>
      <c r="UNI68" s="687"/>
      <c r="UNJ68" s="687"/>
      <c r="UNK68" s="687"/>
      <c r="UNL68" s="687"/>
      <c r="UNM68" s="687"/>
      <c r="UNN68" s="687"/>
      <c r="UNO68" s="687"/>
      <c r="UNP68" s="687"/>
      <c r="UNQ68" s="687"/>
      <c r="UNR68" s="687"/>
      <c r="UNS68" s="687"/>
      <c r="UNT68" s="687"/>
      <c r="UNU68" s="687"/>
      <c r="UNV68" s="687"/>
      <c r="UNW68" s="687"/>
      <c r="UNX68" s="687"/>
      <c r="UNY68" s="687"/>
      <c r="UNZ68" s="687"/>
      <c r="UOA68" s="687"/>
      <c r="UOB68" s="687"/>
      <c r="UOC68" s="687"/>
      <c r="UOD68" s="687"/>
      <c r="UOE68" s="687"/>
      <c r="UOF68" s="687"/>
      <c r="UOG68" s="687"/>
      <c r="UOH68" s="687"/>
      <c r="UOI68" s="687"/>
      <c r="UOJ68" s="687"/>
      <c r="UOK68" s="687"/>
      <c r="UOL68" s="687"/>
      <c r="UOM68" s="687"/>
      <c r="UON68" s="687"/>
      <c r="UOO68" s="687"/>
      <c r="UOP68" s="687"/>
      <c r="UOQ68" s="687"/>
      <c r="UOR68" s="687"/>
      <c r="UOS68" s="687"/>
      <c r="UOT68" s="687"/>
      <c r="UOU68" s="687"/>
      <c r="UOV68" s="687"/>
      <c r="UOW68" s="687"/>
      <c r="UOX68" s="687"/>
      <c r="UOY68" s="687"/>
      <c r="UOZ68" s="687"/>
      <c r="UPA68" s="687"/>
      <c r="UPB68" s="687"/>
      <c r="UPC68" s="687"/>
      <c r="UPD68" s="687"/>
      <c r="UPE68" s="687"/>
      <c r="UPF68" s="687"/>
      <c r="UPG68" s="687"/>
      <c r="UPH68" s="687"/>
      <c r="UPI68" s="687"/>
      <c r="UPJ68" s="687"/>
      <c r="UPK68" s="687"/>
      <c r="UPL68" s="687"/>
      <c r="UPM68" s="687"/>
      <c r="UPN68" s="687"/>
      <c r="UPO68" s="687"/>
      <c r="UPP68" s="687"/>
      <c r="UPQ68" s="687"/>
      <c r="UPR68" s="687"/>
      <c r="UPS68" s="687"/>
      <c r="UPT68" s="687"/>
      <c r="UPU68" s="687"/>
      <c r="UPV68" s="687"/>
      <c r="UPW68" s="687"/>
      <c r="UPX68" s="687"/>
      <c r="UPY68" s="687"/>
      <c r="UPZ68" s="687"/>
      <c r="UQA68" s="687"/>
      <c r="UQB68" s="687"/>
      <c r="UQC68" s="687"/>
      <c r="UQD68" s="687"/>
      <c r="UQE68" s="687"/>
      <c r="UQF68" s="687"/>
      <c r="UQG68" s="687"/>
      <c r="UQH68" s="687"/>
      <c r="UQI68" s="687"/>
      <c r="UQJ68" s="687"/>
      <c r="UQK68" s="687"/>
      <c r="UQL68" s="687"/>
      <c r="UQM68" s="687"/>
      <c r="UQN68" s="687"/>
      <c r="UQO68" s="687"/>
      <c r="UQP68" s="687"/>
      <c r="UQQ68" s="687"/>
      <c r="UQR68" s="687"/>
      <c r="UQS68" s="687"/>
      <c r="UQT68" s="687"/>
      <c r="UQU68" s="687"/>
      <c r="UQV68" s="687"/>
      <c r="UQW68" s="687"/>
      <c r="UQX68" s="687"/>
      <c r="UQY68" s="687"/>
      <c r="UQZ68" s="687"/>
      <c r="URA68" s="687"/>
      <c r="URB68" s="687"/>
      <c r="URC68" s="687"/>
      <c r="URD68" s="687"/>
      <c r="URE68" s="687"/>
      <c r="URF68" s="687"/>
      <c r="URG68" s="687"/>
      <c r="URH68" s="687"/>
      <c r="URI68" s="687"/>
      <c r="URJ68" s="687"/>
      <c r="URK68" s="687"/>
      <c r="URL68" s="687"/>
      <c r="URM68" s="687"/>
      <c r="URN68" s="687"/>
      <c r="URO68" s="687"/>
      <c r="URP68" s="687"/>
      <c r="URQ68" s="687"/>
      <c r="URR68" s="687"/>
      <c r="URS68" s="687"/>
      <c r="URT68" s="687"/>
      <c r="URU68" s="687"/>
      <c r="URV68" s="687"/>
      <c r="URW68" s="687"/>
      <c r="URX68" s="687"/>
      <c r="URY68" s="687"/>
      <c r="URZ68" s="687"/>
      <c r="USA68" s="687"/>
      <c r="USB68" s="687"/>
      <c r="USC68" s="687"/>
      <c r="USD68" s="687"/>
      <c r="USE68" s="687"/>
      <c r="USF68" s="687"/>
      <c r="USG68" s="687"/>
      <c r="USH68" s="687"/>
      <c r="USI68" s="687"/>
      <c r="USJ68" s="687"/>
      <c r="USK68" s="687"/>
      <c r="USL68" s="687"/>
      <c r="USM68" s="687"/>
      <c r="USN68" s="687"/>
      <c r="USO68" s="687"/>
      <c r="USP68" s="687"/>
      <c r="USQ68" s="687"/>
      <c r="USR68" s="687"/>
      <c r="USS68" s="687"/>
      <c r="UST68" s="687"/>
      <c r="USU68" s="687"/>
      <c r="USV68" s="687"/>
      <c r="USW68" s="687"/>
      <c r="USX68" s="687"/>
      <c r="USY68" s="687"/>
      <c r="USZ68" s="687"/>
      <c r="UTA68" s="687"/>
      <c r="UTB68" s="687"/>
      <c r="UTC68" s="687"/>
      <c r="UTD68" s="687"/>
      <c r="UTE68" s="687"/>
      <c r="UTF68" s="687"/>
      <c r="UTG68" s="687"/>
      <c r="UTH68" s="687"/>
      <c r="UTI68" s="687"/>
      <c r="UTJ68" s="687"/>
      <c r="UTK68" s="687"/>
      <c r="UTL68" s="687"/>
      <c r="UTM68" s="687"/>
      <c r="UTN68" s="687"/>
      <c r="UTO68" s="687"/>
      <c r="UTP68" s="687"/>
      <c r="UTQ68" s="687"/>
      <c r="UTR68" s="687"/>
      <c r="UTS68" s="687"/>
      <c r="UTT68" s="687"/>
      <c r="UTU68" s="687"/>
      <c r="UTV68" s="687"/>
      <c r="UTW68" s="687"/>
      <c r="UTX68" s="687"/>
      <c r="UTY68" s="687"/>
      <c r="UTZ68" s="687"/>
      <c r="UUA68" s="687"/>
      <c r="UUB68" s="687"/>
      <c r="UUC68" s="687"/>
      <c r="UUD68" s="687"/>
      <c r="UUE68" s="687"/>
      <c r="UUF68" s="687"/>
      <c r="UUG68" s="687"/>
      <c r="UUH68" s="687"/>
      <c r="UUI68" s="687"/>
      <c r="UUJ68" s="687"/>
      <c r="UUK68" s="687"/>
      <c r="UUL68" s="687"/>
      <c r="UUM68" s="687"/>
      <c r="UUN68" s="687"/>
      <c r="UUO68" s="687"/>
      <c r="UUP68" s="687"/>
      <c r="UUQ68" s="687"/>
      <c r="UUR68" s="687"/>
      <c r="UUS68" s="687"/>
      <c r="UUT68" s="687"/>
      <c r="UUU68" s="687"/>
      <c r="UUV68" s="687"/>
      <c r="UUW68" s="687"/>
      <c r="UUX68" s="687"/>
      <c r="UUY68" s="687"/>
      <c r="UUZ68" s="687"/>
      <c r="UVA68" s="687"/>
      <c r="UVB68" s="687"/>
      <c r="UVC68" s="687"/>
      <c r="UVD68" s="687"/>
      <c r="UVE68" s="687"/>
      <c r="UVF68" s="687"/>
      <c r="UVG68" s="687"/>
      <c r="UVH68" s="687"/>
      <c r="UVI68" s="687"/>
      <c r="UVJ68" s="687"/>
      <c r="UVK68" s="687"/>
      <c r="UVL68" s="687"/>
      <c r="UVM68" s="687"/>
      <c r="UVN68" s="687"/>
      <c r="UVO68" s="687"/>
      <c r="UVP68" s="687"/>
      <c r="UVQ68" s="687"/>
      <c r="UVR68" s="687"/>
      <c r="UVS68" s="687"/>
      <c r="UVT68" s="687"/>
      <c r="UVU68" s="687"/>
      <c r="UVV68" s="687"/>
      <c r="UVW68" s="687"/>
      <c r="UVX68" s="687"/>
      <c r="UVY68" s="687"/>
      <c r="UVZ68" s="687"/>
      <c r="UWA68" s="687"/>
      <c r="UWB68" s="687"/>
      <c r="UWC68" s="687"/>
      <c r="UWD68" s="687"/>
      <c r="UWE68" s="687"/>
      <c r="UWF68" s="687"/>
      <c r="UWG68" s="687"/>
      <c r="UWH68" s="687"/>
      <c r="UWI68" s="687"/>
      <c r="UWJ68" s="687"/>
      <c r="UWK68" s="687"/>
      <c r="UWL68" s="687"/>
      <c r="UWM68" s="687"/>
      <c r="UWN68" s="687"/>
      <c r="UWO68" s="687"/>
      <c r="UWP68" s="687"/>
      <c r="UWQ68" s="687"/>
      <c r="UWR68" s="687"/>
      <c r="UWS68" s="687"/>
      <c r="UWT68" s="687"/>
      <c r="UWU68" s="687"/>
      <c r="UWV68" s="687"/>
      <c r="UWW68" s="687"/>
      <c r="UWX68" s="687"/>
      <c r="UWY68" s="687"/>
      <c r="UWZ68" s="687"/>
      <c r="UXA68" s="687"/>
      <c r="UXB68" s="687"/>
      <c r="UXC68" s="687"/>
      <c r="UXD68" s="687"/>
      <c r="UXE68" s="687"/>
      <c r="UXF68" s="687"/>
      <c r="UXG68" s="687"/>
      <c r="UXH68" s="687"/>
      <c r="UXI68" s="687"/>
      <c r="UXJ68" s="687"/>
      <c r="UXK68" s="687"/>
      <c r="UXL68" s="687"/>
      <c r="UXM68" s="687"/>
      <c r="UXN68" s="687"/>
      <c r="UXO68" s="687"/>
      <c r="UXP68" s="687"/>
      <c r="UXQ68" s="687"/>
      <c r="UXR68" s="687"/>
      <c r="UXS68" s="687"/>
      <c r="UXT68" s="687"/>
      <c r="UXU68" s="687"/>
      <c r="UXV68" s="687"/>
      <c r="UXW68" s="687"/>
      <c r="UXX68" s="687"/>
      <c r="UXY68" s="687"/>
      <c r="UXZ68" s="687"/>
      <c r="UYA68" s="687"/>
      <c r="UYB68" s="687"/>
      <c r="UYC68" s="687"/>
      <c r="UYD68" s="687"/>
      <c r="UYE68" s="687"/>
      <c r="UYF68" s="687"/>
      <c r="UYG68" s="687"/>
      <c r="UYH68" s="687"/>
      <c r="UYI68" s="687"/>
      <c r="UYJ68" s="687"/>
      <c r="UYK68" s="687"/>
      <c r="UYL68" s="687"/>
      <c r="UYM68" s="687"/>
      <c r="UYN68" s="687"/>
      <c r="UYO68" s="687"/>
      <c r="UYP68" s="687"/>
      <c r="UYQ68" s="687"/>
      <c r="UYR68" s="687"/>
      <c r="UYS68" s="687"/>
      <c r="UYT68" s="687"/>
      <c r="UYU68" s="687"/>
      <c r="UYV68" s="687"/>
      <c r="UYW68" s="687"/>
      <c r="UYX68" s="687"/>
      <c r="UYY68" s="687"/>
      <c r="UYZ68" s="687"/>
      <c r="UZA68" s="687"/>
      <c r="UZB68" s="687"/>
      <c r="UZC68" s="687"/>
      <c r="UZD68" s="687"/>
      <c r="UZE68" s="687"/>
      <c r="UZF68" s="687"/>
      <c r="UZG68" s="687"/>
      <c r="UZH68" s="687"/>
      <c r="UZI68" s="687"/>
      <c r="UZJ68" s="687"/>
      <c r="UZK68" s="687"/>
      <c r="UZL68" s="687"/>
      <c r="UZM68" s="687"/>
      <c r="UZN68" s="687"/>
      <c r="UZO68" s="687"/>
      <c r="UZP68" s="687"/>
      <c r="UZQ68" s="687"/>
      <c r="UZR68" s="687"/>
      <c r="UZS68" s="687"/>
      <c r="UZT68" s="687"/>
      <c r="UZU68" s="687"/>
      <c r="UZV68" s="687"/>
      <c r="UZW68" s="687"/>
      <c r="UZX68" s="687"/>
      <c r="UZY68" s="687"/>
      <c r="UZZ68" s="687"/>
      <c r="VAA68" s="687"/>
      <c r="VAB68" s="687"/>
      <c r="VAC68" s="687"/>
      <c r="VAD68" s="687"/>
      <c r="VAE68" s="687"/>
      <c r="VAF68" s="687"/>
      <c r="VAG68" s="687"/>
      <c r="VAH68" s="687"/>
      <c r="VAI68" s="687"/>
      <c r="VAJ68" s="687"/>
      <c r="VAK68" s="687"/>
      <c r="VAL68" s="687"/>
      <c r="VAM68" s="687"/>
      <c r="VAN68" s="687"/>
      <c r="VAO68" s="687"/>
      <c r="VAP68" s="687"/>
      <c r="VAQ68" s="687"/>
      <c r="VAR68" s="687"/>
      <c r="VAS68" s="687"/>
      <c r="VAT68" s="687"/>
      <c r="VAU68" s="687"/>
      <c r="VAV68" s="687"/>
      <c r="VAW68" s="687"/>
      <c r="VAX68" s="687"/>
      <c r="VAY68" s="687"/>
      <c r="VAZ68" s="687"/>
      <c r="VBA68" s="687"/>
      <c r="VBB68" s="687"/>
      <c r="VBC68" s="687"/>
      <c r="VBD68" s="687"/>
      <c r="VBE68" s="687"/>
      <c r="VBF68" s="687"/>
      <c r="VBG68" s="687"/>
      <c r="VBH68" s="687"/>
      <c r="VBI68" s="687"/>
      <c r="VBJ68" s="687"/>
      <c r="VBK68" s="687"/>
      <c r="VBL68" s="687"/>
      <c r="VBM68" s="687"/>
      <c r="VBN68" s="687"/>
      <c r="VBO68" s="687"/>
      <c r="VBP68" s="687"/>
      <c r="VBQ68" s="687"/>
      <c r="VBR68" s="687"/>
      <c r="VBS68" s="687"/>
      <c r="VBT68" s="687"/>
      <c r="VBU68" s="687"/>
      <c r="VBV68" s="687"/>
      <c r="VBW68" s="687"/>
      <c r="VBX68" s="687"/>
      <c r="VBY68" s="687"/>
      <c r="VBZ68" s="687"/>
      <c r="VCA68" s="687"/>
      <c r="VCB68" s="687"/>
      <c r="VCC68" s="687"/>
      <c r="VCD68" s="687"/>
      <c r="VCE68" s="687"/>
      <c r="VCF68" s="687"/>
      <c r="VCG68" s="687"/>
      <c r="VCH68" s="687"/>
      <c r="VCI68" s="687"/>
      <c r="VCJ68" s="687"/>
      <c r="VCK68" s="687"/>
      <c r="VCL68" s="687"/>
      <c r="VCM68" s="687"/>
      <c r="VCN68" s="687"/>
      <c r="VCO68" s="687"/>
      <c r="VCP68" s="687"/>
      <c r="VCQ68" s="687"/>
      <c r="VCR68" s="687"/>
      <c r="VCS68" s="687"/>
      <c r="VCT68" s="687"/>
      <c r="VCU68" s="687"/>
      <c r="VCV68" s="687"/>
      <c r="VCW68" s="687"/>
      <c r="VCX68" s="687"/>
      <c r="VCY68" s="687"/>
      <c r="VCZ68" s="687"/>
      <c r="VDA68" s="687"/>
      <c r="VDB68" s="687"/>
      <c r="VDC68" s="687"/>
      <c r="VDD68" s="687"/>
      <c r="VDE68" s="687"/>
      <c r="VDF68" s="687"/>
      <c r="VDG68" s="687"/>
      <c r="VDH68" s="687"/>
      <c r="VDI68" s="687"/>
      <c r="VDJ68" s="687"/>
      <c r="VDK68" s="687"/>
      <c r="VDL68" s="687"/>
      <c r="VDM68" s="687"/>
      <c r="VDN68" s="687"/>
      <c r="VDO68" s="687"/>
      <c r="VDP68" s="687"/>
      <c r="VDQ68" s="687"/>
      <c r="VDR68" s="687"/>
      <c r="VDS68" s="687"/>
      <c r="VDT68" s="687"/>
      <c r="VDU68" s="687"/>
      <c r="VDV68" s="687"/>
      <c r="VDW68" s="687"/>
      <c r="VDX68" s="687"/>
      <c r="VDY68" s="687"/>
      <c r="VDZ68" s="687"/>
      <c r="VEA68" s="687"/>
      <c r="VEB68" s="687"/>
      <c r="VEC68" s="687"/>
      <c r="VED68" s="687"/>
      <c r="VEE68" s="687"/>
      <c r="VEF68" s="687"/>
      <c r="VEG68" s="687"/>
      <c r="VEH68" s="687"/>
      <c r="VEI68" s="687"/>
      <c r="VEJ68" s="687"/>
      <c r="VEK68" s="687"/>
      <c r="VEL68" s="687"/>
      <c r="VEM68" s="687"/>
      <c r="VEN68" s="687"/>
      <c r="VEO68" s="687"/>
      <c r="VEP68" s="687"/>
      <c r="VEQ68" s="687"/>
      <c r="VER68" s="687"/>
      <c r="VES68" s="687"/>
      <c r="VET68" s="687"/>
      <c r="VEU68" s="687"/>
      <c r="VEV68" s="687"/>
      <c r="VEW68" s="687"/>
      <c r="VEX68" s="687"/>
      <c r="VEY68" s="687"/>
      <c r="VEZ68" s="687"/>
      <c r="VFA68" s="687"/>
      <c r="VFB68" s="687"/>
      <c r="VFC68" s="687"/>
      <c r="VFD68" s="687"/>
      <c r="VFE68" s="687"/>
      <c r="VFF68" s="687"/>
      <c r="VFG68" s="687"/>
      <c r="VFH68" s="687"/>
      <c r="VFI68" s="687"/>
      <c r="VFJ68" s="687"/>
      <c r="VFK68" s="687"/>
      <c r="VFL68" s="687"/>
      <c r="VFM68" s="687"/>
      <c r="VFN68" s="687"/>
      <c r="VFO68" s="687"/>
      <c r="VFP68" s="687"/>
      <c r="VFQ68" s="687"/>
      <c r="VFR68" s="687"/>
      <c r="VFS68" s="687"/>
      <c r="VFT68" s="687"/>
      <c r="VFU68" s="687"/>
      <c r="VFV68" s="687"/>
      <c r="VFW68" s="687"/>
      <c r="VFX68" s="687"/>
      <c r="VFY68" s="687"/>
      <c r="VFZ68" s="687"/>
      <c r="VGA68" s="687"/>
      <c r="VGB68" s="687"/>
      <c r="VGC68" s="687"/>
      <c r="VGD68" s="687"/>
      <c r="VGE68" s="687"/>
      <c r="VGF68" s="687"/>
      <c r="VGG68" s="687"/>
      <c r="VGH68" s="687"/>
      <c r="VGI68" s="687"/>
      <c r="VGJ68" s="687"/>
      <c r="VGK68" s="687"/>
      <c r="VGL68" s="687"/>
      <c r="VGM68" s="687"/>
      <c r="VGN68" s="687"/>
      <c r="VGO68" s="687"/>
      <c r="VGP68" s="687"/>
      <c r="VGQ68" s="687"/>
      <c r="VGR68" s="687"/>
      <c r="VGS68" s="687"/>
      <c r="VGT68" s="687"/>
      <c r="VGU68" s="687"/>
      <c r="VGV68" s="687"/>
      <c r="VGW68" s="687"/>
      <c r="VGX68" s="687"/>
      <c r="VGY68" s="687"/>
      <c r="VGZ68" s="687"/>
      <c r="VHA68" s="687"/>
      <c r="VHB68" s="687"/>
      <c r="VHC68" s="687"/>
      <c r="VHD68" s="687"/>
      <c r="VHE68" s="687"/>
      <c r="VHF68" s="687"/>
      <c r="VHG68" s="687"/>
      <c r="VHH68" s="687"/>
      <c r="VHI68" s="687"/>
      <c r="VHJ68" s="687"/>
      <c r="VHK68" s="687"/>
      <c r="VHL68" s="687"/>
      <c r="VHM68" s="687"/>
      <c r="VHN68" s="687"/>
      <c r="VHO68" s="687"/>
      <c r="VHP68" s="687"/>
      <c r="VHQ68" s="687"/>
      <c r="VHR68" s="687"/>
      <c r="VHS68" s="687"/>
      <c r="VHT68" s="687"/>
      <c r="VHU68" s="687"/>
      <c r="VHV68" s="687"/>
      <c r="VHW68" s="687"/>
      <c r="VHX68" s="687"/>
      <c r="VHY68" s="687"/>
      <c r="VHZ68" s="687"/>
      <c r="VIA68" s="687"/>
      <c r="VIB68" s="687"/>
      <c r="VIC68" s="687"/>
      <c r="VID68" s="687"/>
      <c r="VIE68" s="687"/>
      <c r="VIF68" s="687"/>
      <c r="VIG68" s="687"/>
      <c r="VIH68" s="687"/>
      <c r="VII68" s="687"/>
      <c r="VIJ68" s="687"/>
      <c r="VIK68" s="687"/>
      <c r="VIL68" s="687"/>
      <c r="VIM68" s="687"/>
      <c r="VIN68" s="687"/>
      <c r="VIO68" s="687"/>
      <c r="VIP68" s="687"/>
      <c r="VIQ68" s="687"/>
      <c r="VIR68" s="687"/>
      <c r="VIS68" s="687"/>
      <c r="VIT68" s="687"/>
      <c r="VIU68" s="687"/>
      <c r="VIV68" s="687"/>
      <c r="VIW68" s="687"/>
      <c r="VIX68" s="687"/>
      <c r="VIY68" s="687"/>
      <c r="VIZ68" s="687"/>
      <c r="VJA68" s="687"/>
      <c r="VJB68" s="687"/>
      <c r="VJC68" s="687"/>
      <c r="VJD68" s="687"/>
      <c r="VJE68" s="687"/>
      <c r="VJF68" s="687"/>
      <c r="VJG68" s="687"/>
      <c r="VJH68" s="687"/>
      <c r="VJI68" s="687"/>
      <c r="VJJ68" s="687"/>
      <c r="VJK68" s="687"/>
      <c r="VJL68" s="687"/>
      <c r="VJM68" s="687"/>
      <c r="VJN68" s="687"/>
      <c r="VJO68" s="687"/>
      <c r="VJP68" s="687"/>
      <c r="VJQ68" s="687"/>
      <c r="VJR68" s="687"/>
      <c r="VJS68" s="687"/>
      <c r="VJT68" s="687"/>
      <c r="VJU68" s="687"/>
      <c r="VJV68" s="687"/>
      <c r="VJW68" s="687"/>
      <c r="VJX68" s="687"/>
      <c r="VJY68" s="687"/>
      <c r="VJZ68" s="687"/>
      <c r="VKA68" s="687"/>
      <c r="VKB68" s="687"/>
      <c r="VKC68" s="687"/>
      <c r="VKD68" s="687"/>
      <c r="VKE68" s="687"/>
      <c r="VKF68" s="687"/>
      <c r="VKG68" s="687"/>
      <c r="VKH68" s="687"/>
      <c r="VKI68" s="687"/>
      <c r="VKJ68" s="687"/>
      <c r="VKK68" s="687"/>
      <c r="VKL68" s="687"/>
      <c r="VKM68" s="687"/>
      <c r="VKN68" s="687"/>
      <c r="VKO68" s="687"/>
      <c r="VKP68" s="687"/>
      <c r="VKQ68" s="687"/>
      <c r="VKR68" s="687"/>
      <c r="VKS68" s="687"/>
      <c r="VKT68" s="687"/>
      <c r="VKU68" s="687"/>
      <c r="VKV68" s="687"/>
      <c r="VKW68" s="687"/>
      <c r="VKX68" s="687"/>
      <c r="VKY68" s="687"/>
      <c r="VKZ68" s="687"/>
      <c r="VLA68" s="687"/>
      <c r="VLB68" s="687"/>
      <c r="VLC68" s="687"/>
      <c r="VLD68" s="687"/>
      <c r="VLE68" s="687"/>
      <c r="VLF68" s="687"/>
      <c r="VLG68" s="687"/>
      <c r="VLH68" s="687"/>
      <c r="VLI68" s="687"/>
      <c r="VLJ68" s="687"/>
      <c r="VLK68" s="687"/>
      <c r="VLL68" s="687"/>
      <c r="VLM68" s="687"/>
      <c r="VLN68" s="687"/>
      <c r="VLO68" s="687"/>
      <c r="VLP68" s="687"/>
      <c r="VLQ68" s="687"/>
      <c r="VLR68" s="687"/>
      <c r="VLS68" s="687"/>
      <c r="VLT68" s="687"/>
      <c r="VLU68" s="687"/>
      <c r="VLV68" s="687"/>
      <c r="VLW68" s="687"/>
      <c r="VLX68" s="687"/>
      <c r="VLY68" s="687"/>
      <c r="VLZ68" s="687"/>
      <c r="VMA68" s="687"/>
      <c r="VMB68" s="687"/>
      <c r="VMC68" s="687"/>
      <c r="VMD68" s="687"/>
      <c r="VME68" s="687"/>
      <c r="VMF68" s="687"/>
      <c r="VMG68" s="687"/>
      <c r="VMH68" s="687"/>
      <c r="VMI68" s="687"/>
      <c r="VMJ68" s="687"/>
      <c r="VMK68" s="687"/>
      <c r="VML68" s="687"/>
      <c r="VMM68" s="687"/>
      <c r="VMN68" s="687"/>
      <c r="VMO68" s="687"/>
      <c r="VMP68" s="687"/>
      <c r="VMQ68" s="687"/>
      <c r="VMR68" s="687"/>
      <c r="VMS68" s="687"/>
      <c r="VMT68" s="687"/>
      <c r="VMU68" s="687"/>
      <c r="VMV68" s="687"/>
      <c r="VMW68" s="687"/>
      <c r="VMX68" s="687"/>
      <c r="VMY68" s="687"/>
      <c r="VMZ68" s="687"/>
      <c r="VNA68" s="687"/>
      <c r="VNB68" s="687"/>
      <c r="VNC68" s="687"/>
      <c r="VND68" s="687"/>
      <c r="VNE68" s="687"/>
      <c r="VNF68" s="687"/>
      <c r="VNG68" s="687"/>
      <c r="VNH68" s="687"/>
      <c r="VNI68" s="687"/>
      <c r="VNJ68" s="687"/>
      <c r="VNK68" s="687"/>
      <c r="VNL68" s="687"/>
      <c r="VNM68" s="687"/>
      <c r="VNN68" s="687"/>
      <c r="VNO68" s="687"/>
      <c r="VNP68" s="687"/>
      <c r="VNQ68" s="687"/>
      <c r="VNR68" s="687"/>
      <c r="VNS68" s="687"/>
      <c r="VNT68" s="687"/>
      <c r="VNU68" s="687"/>
      <c r="VNV68" s="687"/>
      <c r="VNW68" s="687"/>
      <c r="VNX68" s="687"/>
      <c r="VNY68" s="687"/>
      <c r="VNZ68" s="687"/>
      <c r="VOA68" s="687"/>
      <c r="VOB68" s="687"/>
      <c r="VOC68" s="687"/>
      <c r="VOD68" s="687"/>
      <c r="VOE68" s="687"/>
      <c r="VOF68" s="687"/>
      <c r="VOG68" s="687"/>
      <c r="VOH68" s="687"/>
      <c r="VOI68" s="687"/>
      <c r="VOJ68" s="687"/>
      <c r="VOK68" s="687"/>
      <c r="VOL68" s="687"/>
      <c r="VOM68" s="687"/>
      <c r="VON68" s="687"/>
      <c r="VOO68" s="687"/>
      <c r="VOP68" s="687"/>
      <c r="VOQ68" s="687"/>
      <c r="VOR68" s="687"/>
      <c r="VOS68" s="687"/>
      <c r="VOT68" s="687"/>
      <c r="VOU68" s="687"/>
      <c r="VOV68" s="687"/>
      <c r="VOW68" s="687"/>
      <c r="VOX68" s="687"/>
      <c r="VOY68" s="687"/>
      <c r="VOZ68" s="687"/>
      <c r="VPA68" s="687"/>
      <c r="VPB68" s="687"/>
      <c r="VPC68" s="687"/>
      <c r="VPD68" s="687"/>
      <c r="VPE68" s="687"/>
      <c r="VPF68" s="687"/>
      <c r="VPG68" s="687"/>
      <c r="VPH68" s="687"/>
      <c r="VPI68" s="687"/>
      <c r="VPJ68" s="687"/>
      <c r="VPK68" s="687"/>
      <c r="VPL68" s="687"/>
      <c r="VPM68" s="687"/>
      <c r="VPN68" s="687"/>
      <c r="VPO68" s="687"/>
      <c r="VPP68" s="687"/>
      <c r="VPQ68" s="687"/>
      <c r="VPR68" s="687"/>
      <c r="VPS68" s="687"/>
      <c r="VPT68" s="687"/>
      <c r="VPU68" s="687"/>
      <c r="VPV68" s="687"/>
      <c r="VPW68" s="687"/>
      <c r="VPX68" s="687"/>
      <c r="VPY68" s="687"/>
      <c r="VPZ68" s="687"/>
      <c r="VQA68" s="687"/>
      <c r="VQB68" s="687"/>
      <c r="VQC68" s="687"/>
      <c r="VQD68" s="687"/>
      <c r="VQE68" s="687"/>
      <c r="VQF68" s="687"/>
      <c r="VQG68" s="687"/>
      <c r="VQH68" s="687"/>
      <c r="VQI68" s="687"/>
      <c r="VQJ68" s="687"/>
      <c r="VQK68" s="687"/>
      <c r="VQL68" s="687"/>
      <c r="VQM68" s="687"/>
      <c r="VQN68" s="687"/>
      <c r="VQO68" s="687"/>
      <c r="VQP68" s="687"/>
      <c r="VQQ68" s="687"/>
      <c r="VQR68" s="687"/>
      <c r="VQS68" s="687"/>
      <c r="VQT68" s="687"/>
      <c r="VQU68" s="687"/>
      <c r="VQV68" s="687"/>
      <c r="VQW68" s="687"/>
      <c r="VQX68" s="687"/>
      <c r="VQY68" s="687"/>
      <c r="VQZ68" s="687"/>
      <c r="VRA68" s="687"/>
      <c r="VRB68" s="687"/>
      <c r="VRC68" s="687"/>
      <c r="VRD68" s="687"/>
      <c r="VRE68" s="687"/>
      <c r="VRF68" s="687"/>
      <c r="VRG68" s="687"/>
      <c r="VRH68" s="687"/>
      <c r="VRI68" s="687"/>
      <c r="VRJ68" s="687"/>
      <c r="VRK68" s="687"/>
      <c r="VRL68" s="687"/>
      <c r="VRM68" s="687"/>
      <c r="VRN68" s="687"/>
      <c r="VRO68" s="687"/>
      <c r="VRP68" s="687"/>
      <c r="VRQ68" s="687"/>
      <c r="VRR68" s="687"/>
      <c r="VRS68" s="687"/>
      <c r="VRT68" s="687"/>
      <c r="VRU68" s="687"/>
      <c r="VRV68" s="687"/>
      <c r="VRW68" s="687"/>
      <c r="VRX68" s="687"/>
      <c r="VRY68" s="687"/>
      <c r="VRZ68" s="687"/>
      <c r="VSA68" s="687"/>
      <c r="VSB68" s="687"/>
      <c r="VSC68" s="687"/>
      <c r="VSD68" s="687"/>
      <c r="VSE68" s="687"/>
      <c r="VSF68" s="687"/>
      <c r="VSG68" s="687"/>
      <c r="VSH68" s="687"/>
      <c r="VSI68" s="687"/>
      <c r="VSJ68" s="687"/>
      <c r="VSK68" s="687"/>
      <c r="VSL68" s="687"/>
      <c r="VSM68" s="687"/>
      <c r="VSN68" s="687"/>
      <c r="VSO68" s="687"/>
      <c r="VSP68" s="687"/>
      <c r="VSQ68" s="687"/>
      <c r="VSR68" s="687"/>
      <c r="VSS68" s="687"/>
      <c r="VST68" s="687"/>
      <c r="VSU68" s="687"/>
      <c r="VSV68" s="687"/>
      <c r="VSW68" s="687"/>
      <c r="VSX68" s="687"/>
      <c r="VSY68" s="687"/>
      <c r="VSZ68" s="687"/>
      <c r="VTA68" s="687"/>
      <c r="VTB68" s="687"/>
      <c r="VTC68" s="687"/>
      <c r="VTD68" s="687"/>
      <c r="VTE68" s="687"/>
      <c r="VTF68" s="687"/>
      <c r="VTG68" s="687"/>
      <c r="VTH68" s="687"/>
      <c r="VTI68" s="687"/>
      <c r="VTJ68" s="687"/>
      <c r="VTK68" s="687"/>
      <c r="VTL68" s="687"/>
      <c r="VTM68" s="687"/>
      <c r="VTN68" s="687"/>
      <c r="VTO68" s="687"/>
      <c r="VTP68" s="687"/>
      <c r="VTQ68" s="687"/>
      <c r="VTR68" s="687"/>
      <c r="VTS68" s="687"/>
      <c r="VTT68" s="687"/>
      <c r="VTU68" s="687"/>
      <c r="VTV68" s="687"/>
      <c r="VTW68" s="687"/>
      <c r="VTX68" s="687"/>
      <c r="VTY68" s="687"/>
      <c r="VTZ68" s="687"/>
      <c r="VUA68" s="687"/>
      <c r="VUB68" s="687"/>
      <c r="VUC68" s="687"/>
      <c r="VUD68" s="687"/>
      <c r="VUE68" s="687"/>
      <c r="VUF68" s="687"/>
      <c r="VUG68" s="687"/>
      <c r="VUH68" s="687"/>
      <c r="VUI68" s="687"/>
      <c r="VUJ68" s="687"/>
      <c r="VUK68" s="687"/>
      <c r="VUL68" s="687"/>
      <c r="VUM68" s="687"/>
      <c r="VUN68" s="687"/>
      <c r="VUO68" s="687"/>
      <c r="VUP68" s="687"/>
      <c r="VUQ68" s="687"/>
      <c r="VUR68" s="687"/>
      <c r="VUS68" s="687"/>
      <c r="VUT68" s="687"/>
      <c r="VUU68" s="687"/>
      <c r="VUV68" s="687"/>
      <c r="VUW68" s="687"/>
      <c r="VUX68" s="687"/>
      <c r="VUY68" s="687"/>
      <c r="VUZ68" s="687"/>
      <c r="VVA68" s="687"/>
      <c r="VVB68" s="687"/>
      <c r="VVC68" s="687"/>
      <c r="VVD68" s="687"/>
      <c r="VVE68" s="687"/>
      <c r="VVF68" s="687"/>
      <c r="VVG68" s="687"/>
      <c r="VVH68" s="687"/>
      <c r="VVI68" s="687"/>
      <c r="VVJ68" s="687"/>
      <c r="VVK68" s="687"/>
      <c r="VVL68" s="687"/>
      <c r="VVM68" s="687"/>
      <c r="VVN68" s="687"/>
      <c r="VVO68" s="687"/>
      <c r="VVP68" s="687"/>
      <c r="VVQ68" s="687"/>
      <c r="VVR68" s="687"/>
      <c r="VVS68" s="687"/>
      <c r="VVT68" s="687"/>
      <c r="VVU68" s="687"/>
      <c r="VVV68" s="687"/>
      <c r="VVW68" s="687"/>
      <c r="VVX68" s="687"/>
      <c r="VVY68" s="687"/>
      <c r="VVZ68" s="687"/>
      <c r="VWA68" s="687"/>
      <c r="VWB68" s="687"/>
      <c r="VWC68" s="687"/>
      <c r="VWD68" s="687"/>
      <c r="VWE68" s="687"/>
      <c r="VWF68" s="687"/>
      <c r="VWG68" s="687"/>
      <c r="VWH68" s="687"/>
      <c r="VWI68" s="687"/>
      <c r="VWJ68" s="687"/>
      <c r="VWK68" s="687"/>
      <c r="VWL68" s="687"/>
      <c r="VWM68" s="687"/>
      <c r="VWN68" s="687"/>
      <c r="VWO68" s="687"/>
      <c r="VWP68" s="687"/>
      <c r="VWQ68" s="687"/>
      <c r="VWR68" s="687"/>
      <c r="VWS68" s="687"/>
      <c r="VWT68" s="687"/>
      <c r="VWU68" s="687"/>
      <c r="VWV68" s="687"/>
      <c r="VWW68" s="687"/>
      <c r="VWX68" s="687"/>
      <c r="VWY68" s="687"/>
      <c r="VWZ68" s="687"/>
      <c r="VXA68" s="687"/>
      <c r="VXB68" s="687"/>
      <c r="VXC68" s="687"/>
      <c r="VXD68" s="687"/>
      <c r="VXE68" s="687"/>
      <c r="VXF68" s="687"/>
      <c r="VXG68" s="687"/>
      <c r="VXH68" s="687"/>
      <c r="VXI68" s="687"/>
      <c r="VXJ68" s="687"/>
      <c r="VXK68" s="687"/>
      <c r="VXL68" s="687"/>
      <c r="VXM68" s="687"/>
      <c r="VXN68" s="687"/>
      <c r="VXO68" s="687"/>
      <c r="VXP68" s="687"/>
      <c r="VXQ68" s="687"/>
      <c r="VXR68" s="687"/>
      <c r="VXS68" s="687"/>
      <c r="VXT68" s="687"/>
      <c r="VXU68" s="687"/>
      <c r="VXV68" s="687"/>
      <c r="VXW68" s="687"/>
      <c r="VXX68" s="687"/>
      <c r="VXY68" s="687"/>
      <c r="VXZ68" s="687"/>
      <c r="VYA68" s="687"/>
      <c r="VYB68" s="687"/>
      <c r="VYC68" s="687"/>
      <c r="VYD68" s="687"/>
      <c r="VYE68" s="687"/>
      <c r="VYF68" s="687"/>
      <c r="VYG68" s="687"/>
      <c r="VYH68" s="687"/>
      <c r="VYI68" s="687"/>
      <c r="VYJ68" s="687"/>
      <c r="VYK68" s="687"/>
      <c r="VYL68" s="687"/>
      <c r="VYM68" s="687"/>
      <c r="VYN68" s="687"/>
      <c r="VYO68" s="687"/>
      <c r="VYP68" s="687"/>
      <c r="VYQ68" s="687"/>
      <c r="VYR68" s="687"/>
      <c r="VYS68" s="687"/>
      <c r="VYT68" s="687"/>
      <c r="VYU68" s="687"/>
      <c r="VYV68" s="687"/>
      <c r="VYW68" s="687"/>
      <c r="VYX68" s="687"/>
      <c r="VYY68" s="687"/>
      <c r="VYZ68" s="687"/>
      <c r="VZA68" s="687"/>
      <c r="VZB68" s="687"/>
      <c r="VZC68" s="687"/>
      <c r="VZD68" s="687"/>
      <c r="VZE68" s="687"/>
      <c r="VZF68" s="687"/>
      <c r="VZG68" s="687"/>
      <c r="VZH68" s="687"/>
      <c r="VZI68" s="687"/>
      <c r="VZJ68" s="687"/>
      <c r="VZK68" s="687"/>
      <c r="VZL68" s="687"/>
      <c r="VZM68" s="687"/>
      <c r="VZN68" s="687"/>
      <c r="VZO68" s="687"/>
      <c r="VZP68" s="687"/>
      <c r="VZQ68" s="687"/>
      <c r="VZR68" s="687"/>
      <c r="VZS68" s="687"/>
      <c r="VZT68" s="687"/>
      <c r="VZU68" s="687"/>
      <c r="VZV68" s="687"/>
      <c r="VZW68" s="687"/>
      <c r="VZX68" s="687"/>
      <c r="VZY68" s="687"/>
      <c r="VZZ68" s="687"/>
      <c r="WAA68" s="687"/>
      <c r="WAB68" s="687"/>
      <c r="WAC68" s="687"/>
      <c r="WAD68" s="687"/>
      <c r="WAE68" s="687"/>
      <c r="WAF68" s="687"/>
      <c r="WAG68" s="687"/>
      <c r="WAH68" s="687"/>
      <c r="WAI68" s="687"/>
      <c r="WAJ68" s="687"/>
      <c r="WAK68" s="687"/>
      <c r="WAL68" s="687"/>
      <c r="WAM68" s="687"/>
      <c r="WAN68" s="687"/>
      <c r="WAO68" s="687"/>
      <c r="WAP68" s="687"/>
      <c r="WAQ68" s="687"/>
      <c r="WAR68" s="687"/>
      <c r="WAS68" s="687"/>
      <c r="WAT68" s="687"/>
      <c r="WAU68" s="687"/>
      <c r="WAV68" s="687"/>
      <c r="WAW68" s="687"/>
      <c r="WAX68" s="687"/>
      <c r="WAY68" s="687"/>
      <c r="WAZ68" s="687"/>
      <c r="WBA68" s="687"/>
      <c r="WBB68" s="687"/>
      <c r="WBC68" s="687"/>
      <c r="WBD68" s="687"/>
      <c r="WBE68" s="687"/>
      <c r="WBF68" s="687"/>
      <c r="WBG68" s="687"/>
      <c r="WBH68" s="687"/>
      <c r="WBI68" s="687"/>
      <c r="WBJ68" s="687"/>
      <c r="WBK68" s="687"/>
      <c r="WBL68" s="687"/>
      <c r="WBM68" s="687"/>
      <c r="WBN68" s="687"/>
      <c r="WBO68" s="687"/>
      <c r="WBP68" s="687"/>
      <c r="WBQ68" s="687"/>
      <c r="WBR68" s="687"/>
      <c r="WBS68" s="687"/>
      <c r="WBT68" s="687"/>
      <c r="WBU68" s="687"/>
      <c r="WBV68" s="687"/>
      <c r="WBW68" s="687"/>
      <c r="WBX68" s="687"/>
      <c r="WBY68" s="687"/>
      <c r="WBZ68" s="687"/>
      <c r="WCA68" s="687"/>
      <c r="WCB68" s="687"/>
      <c r="WCC68" s="687"/>
      <c r="WCD68" s="687"/>
      <c r="WCE68" s="687"/>
      <c r="WCF68" s="687"/>
      <c r="WCG68" s="687"/>
      <c r="WCH68" s="687"/>
      <c r="WCI68" s="687"/>
      <c r="WCJ68" s="687"/>
      <c r="WCK68" s="687"/>
      <c r="WCL68" s="687"/>
      <c r="WCM68" s="687"/>
      <c r="WCN68" s="687"/>
      <c r="WCO68" s="687"/>
      <c r="WCP68" s="687"/>
      <c r="WCQ68" s="687"/>
      <c r="WCR68" s="687"/>
      <c r="WCS68" s="687"/>
      <c r="WCT68" s="687"/>
      <c r="WCU68" s="687"/>
      <c r="WCV68" s="687"/>
      <c r="WCW68" s="687"/>
      <c r="WCX68" s="687"/>
      <c r="WCY68" s="687"/>
      <c r="WCZ68" s="687"/>
      <c r="WDA68" s="687"/>
      <c r="WDB68" s="687"/>
      <c r="WDC68" s="687"/>
      <c r="WDD68" s="687"/>
      <c r="WDE68" s="687"/>
      <c r="WDF68" s="687"/>
      <c r="WDG68" s="687"/>
      <c r="WDH68" s="687"/>
      <c r="WDI68" s="687"/>
      <c r="WDJ68" s="687"/>
      <c r="WDK68" s="687"/>
      <c r="WDL68" s="687"/>
      <c r="WDM68" s="687"/>
      <c r="WDN68" s="687"/>
      <c r="WDO68" s="687"/>
      <c r="WDP68" s="687"/>
      <c r="WDQ68" s="687"/>
      <c r="WDR68" s="687"/>
      <c r="WDS68" s="687"/>
      <c r="WDT68" s="687"/>
      <c r="WDU68" s="687"/>
      <c r="WDV68" s="687"/>
      <c r="WDW68" s="687"/>
      <c r="WDX68" s="687"/>
      <c r="WDY68" s="687"/>
      <c r="WDZ68" s="687"/>
      <c r="WEA68" s="687"/>
      <c r="WEB68" s="687"/>
      <c r="WEC68" s="687"/>
      <c r="WED68" s="687"/>
      <c r="WEE68" s="687"/>
      <c r="WEF68" s="687"/>
      <c r="WEG68" s="687"/>
      <c r="WEH68" s="687"/>
      <c r="WEI68" s="687"/>
      <c r="WEJ68" s="687"/>
      <c r="WEK68" s="687"/>
      <c r="WEL68" s="687"/>
      <c r="WEM68" s="687"/>
      <c r="WEN68" s="687"/>
      <c r="WEO68" s="687"/>
      <c r="WEP68" s="687"/>
      <c r="WEQ68" s="687"/>
      <c r="WER68" s="687"/>
      <c r="WES68" s="687"/>
      <c r="WET68" s="687"/>
      <c r="WEU68" s="687"/>
      <c r="WEV68" s="687"/>
      <c r="WEW68" s="687"/>
      <c r="WEX68" s="687"/>
      <c r="WEY68" s="687"/>
      <c r="WEZ68" s="687"/>
      <c r="WFA68" s="687"/>
      <c r="WFB68" s="687"/>
      <c r="WFC68" s="687"/>
      <c r="WFD68" s="687"/>
      <c r="WFE68" s="687"/>
      <c r="WFF68" s="687"/>
      <c r="WFG68" s="687"/>
      <c r="WFH68" s="687"/>
      <c r="WFI68" s="687"/>
      <c r="WFJ68" s="687"/>
      <c r="WFK68" s="687"/>
      <c r="WFL68" s="687"/>
      <c r="WFM68" s="687"/>
      <c r="WFN68" s="687"/>
      <c r="WFO68" s="687"/>
      <c r="WFP68" s="687"/>
      <c r="WFQ68" s="687"/>
      <c r="WFR68" s="687"/>
      <c r="WFS68" s="687"/>
      <c r="WFT68" s="687"/>
      <c r="WFU68" s="687"/>
      <c r="WFV68" s="687"/>
      <c r="WFW68" s="687"/>
      <c r="WFX68" s="687"/>
      <c r="WFY68" s="687"/>
      <c r="WFZ68" s="687"/>
      <c r="WGA68" s="687"/>
      <c r="WGB68" s="687"/>
      <c r="WGC68" s="687"/>
      <c r="WGD68" s="687"/>
      <c r="WGE68" s="687"/>
      <c r="WGF68" s="687"/>
      <c r="WGG68" s="687"/>
      <c r="WGH68" s="687"/>
      <c r="WGI68" s="687"/>
      <c r="WGJ68" s="687"/>
      <c r="WGK68" s="687"/>
      <c r="WGL68" s="687"/>
      <c r="WGM68" s="687"/>
      <c r="WGN68" s="687"/>
      <c r="WGO68" s="687"/>
      <c r="WGP68" s="687"/>
      <c r="WGQ68" s="687"/>
      <c r="WGR68" s="687"/>
      <c r="WGS68" s="687"/>
      <c r="WGT68" s="687"/>
      <c r="WGU68" s="687"/>
      <c r="WGV68" s="687"/>
      <c r="WGW68" s="687"/>
      <c r="WGX68" s="687"/>
      <c r="WGY68" s="687"/>
      <c r="WGZ68" s="687"/>
      <c r="WHA68" s="687"/>
      <c r="WHB68" s="687"/>
      <c r="WHC68" s="687"/>
      <c r="WHD68" s="687"/>
      <c r="WHE68" s="687"/>
      <c r="WHF68" s="687"/>
      <c r="WHG68" s="687"/>
      <c r="WHH68" s="687"/>
      <c r="WHI68" s="687"/>
      <c r="WHJ68" s="687"/>
      <c r="WHK68" s="687"/>
      <c r="WHL68" s="687"/>
      <c r="WHM68" s="687"/>
      <c r="WHN68" s="687"/>
      <c r="WHO68" s="687"/>
      <c r="WHP68" s="687"/>
      <c r="WHQ68" s="687"/>
      <c r="WHR68" s="687"/>
      <c r="WHS68" s="687"/>
      <c r="WHT68" s="687"/>
      <c r="WHU68" s="687"/>
      <c r="WHV68" s="687"/>
      <c r="WHW68" s="687"/>
      <c r="WHX68" s="687"/>
      <c r="WHY68" s="687"/>
      <c r="WHZ68" s="687"/>
      <c r="WIA68" s="687"/>
      <c r="WIB68" s="687"/>
      <c r="WIC68" s="687"/>
      <c r="WID68" s="687"/>
      <c r="WIE68" s="687"/>
      <c r="WIF68" s="687"/>
      <c r="WIG68" s="687"/>
      <c r="WIH68" s="687"/>
      <c r="WII68" s="687"/>
      <c r="WIJ68" s="687"/>
      <c r="WIK68" s="687"/>
      <c r="WIL68" s="687"/>
      <c r="WIM68" s="687"/>
      <c r="WIN68" s="687"/>
      <c r="WIO68" s="687"/>
      <c r="WIP68" s="687"/>
      <c r="WIQ68" s="687"/>
      <c r="WIR68" s="687"/>
      <c r="WIS68" s="687"/>
      <c r="WIT68" s="687"/>
      <c r="WIU68" s="687"/>
      <c r="WIV68" s="687"/>
      <c r="WIW68" s="687"/>
      <c r="WIX68" s="687"/>
      <c r="WIY68" s="687"/>
      <c r="WIZ68" s="687"/>
      <c r="WJA68" s="687"/>
      <c r="WJB68" s="687"/>
      <c r="WJC68" s="687"/>
      <c r="WJD68" s="687"/>
      <c r="WJE68" s="687"/>
      <c r="WJF68" s="687"/>
      <c r="WJG68" s="687"/>
      <c r="WJH68" s="687"/>
      <c r="WJI68" s="687"/>
      <c r="WJJ68" s="687"/>
      <c r="WJK68" s="687"/>
      <c r="WJL68" s="687"/>
      <c r="WJM68" s="687"/>
      <c r="WJN68" s="687"/>
      <c r="WJO68" s="687"/>
      <c r="WJP68" s="687"/>
      <c r="WJQ68" s="687"/>
      <c r="WJR68" s="687"/>
      <c r="WJS68" s="687"/>
      <c r="WJT68" s="687"/>
      <c r="WJU68" s="687"/>
      <c r="WJV68" s="687"/>
      <c r="WJW68" s="687"/>
      <c r="WJX68" s="687"/>
      <c r="WJY68" s="687"/>
      <c r="WJZ68" s="687"/>
      <c r="WKA68" s="687"/>
      <c r="WKB68" s="687"/>
      <c r="WKC68" s="687"/>
      <c r="WKD68" s="687"/>
      <c r="WKE68" s="687"/>
      <c r="WKF68" s="687"/>
      <c r="WKG68" s="687"/>
      <c r="WKH68" s="687"/>
      <c r="WKI68" s="687"/>
      <c r="WKJ68" s="687"/>
      <c r="WKK68" s="687"/>
      <c r="WKL68" s="687"/>
      <c r="WKM68" s="687"/>
      <c r="WKN68" s="687"/>
      <c r="WKO68" s="687"/>
      <c r="WKP68" s="687"/>
      <c r="WKQ68" s="687"/>
      <c r="WKR68" s="687"/>
      <c r="WKS68" s="687"/>
      <c r="WKT68" s="687"/>
      <c r="WKU68" s="687"/>
      <c r="WKV68" s="687"/>
      <c r="WKW68" s="687"/>
      <c r="WKX68" s="687"/>
      <c r="WKY68" s="687"/>
      <c r="WKZ68" s="687"/>
      <c r="WLA68" s="687"/>
      <c r="WLB68" s="687"/>
      <c r="WLC68" s="687"/>
      <c r="WLD68" s="687"/>
      <c r="WLE68" s="687"/>
      <c r="WLF68" s="687"/>
      <c r="WLG68" s="687"/>
      <c r="WLH68" s="687"/>
      <c r="WLI68" s="687"/>
      <c r="WLJ68" s="687"/>
      <c r="WLK68" s="687"/>
      <c r="WLL68" s="687"/>
      <c r="WLM68" s="687"/>
      <c r="WLN68" s="687"/>
      <c r="WLO68" s="687"/>
      <c r="WLP68" s="687"/>
      <c r="WLQ68" s="687"/>
      <c r="WLR68" s="687"/>
      <c r="WLS68" s="687"/>
      <c r="WLT68" s="687"/>
      <c r="WLU68" s="687"/>
      <c r="WLV68" s="687"/>
      <c r="WLW68" s="687"/>
      <c r="WLX68" s="687"/>
      <c r="WLY68" s="687"/>
      <c r="WLZ68" s="687"/>
      <c r="WMA68" s="687"/>
      <c r="WMB68" s="687"/>
      <c r="WMC68" s="687"/>
      <c r="WMD68" s="687"/>
      <c r="WME68" s="687"/>
      <c r="WMF68" s="687"/>
      <c r="WMG68" s="687"/>
      <c r="WMH68" s="687"/>
      <c r="WMI68" s="687"/>
      <c r="WMJ68" s="687"/>
      <c r="WMK68" s="687"/>
      <c r="WML68" s="687"/>
      <c r="WMM68" s="687"/>
      <c r="WMN68" s="687"/>
      <c r="WMO68" s="687"/>
      <c r="WMP68" s="687"/>
      <c r="WMQ68" s="687"/>
      <c r="WMR68" s="687"/>
      <c r="WMS68" s="687"/>
      <c r="WMT68" s="687"/>
      <c r="WMU68" s="687"/>
      <c r="WMV68" s="687"/>
      <c r="WMW68" s="687"/>
      <c r="WMX68" s="687"/>
      <c r="WMY68" s="687"/>
      <c r="WMZ68" s="687"/>
      <c r="WNA68" s="687"/>
      <c r="WNB68" s="687"/>
      <c r="WNC68" s="687"/>
      <c r="WND68" s="687"/>
      <c r="WNE68" s="687"/>
      <c r="WNF68" s="687"/>
      <c r="WNG68" s="687"/>
      <c r="WNH68" s="687"/>
      <c r="WNI68" s="687"/>
      <c r="WNJ68" s="687"/>
      <c r="WNK68" s="687"/>
      <c r="WNL68" s="687"/>
      <c r="WNM68" s="687"/>
      <c r="WNN68" s="687"/>
      <c r="WNO68" s="687"/>
      <c r="WNP68" s="687"/>
      <c r="WNQ68" s="687"/>
      <c r="WNR68" s="687"/>
      <c r="WNS68" s="687"/>
      <c r="WNT68" s="687"/>
      <c r="WNU68" s="687"/>
      <c r="WNV68" s="687"/>
      <c r="WNW68" s="687"/>
      <c r="WNX68" s="687"/>
      <c r="WNY68" s="687"/>
      <c r="WNZ68" s="687"/>
      <c r="WOA68" s="687"/>
      <c r="WOB68" s="687"/>
      <c r="WOC68" s="687"/>
      <c r="WOD68" s="687"/>
      <c r="WOE68" s="687"/>
      <c r="WOF68" s="687"/>
      <c r="WOG68" s="687"/>
      <c r="WOH68" s="687"/>
      <c r="WOI68" s="687"/>
      <c r="WOJ68" s="687"/>
      <c r="WOK68" s="687"/>
      <c r="WOL68" s="687"/>
      <c r="WOM68" s="687"/>
      <c r="WON68" s="687"/>
      <c r="WOO68" s="687"/>
      <c r="WOP68" s="687"/>
      <c r="WOQ68" s="687"/>
      <c r="WOR68" s="687"/>
      <c r="WOS68" s="687"/>
      <c r="WOT68" s="687"/>
      <c r="WOU68" s="687"/>
      <c r="WOV68" s="687"/>
      <c r="WOW68" s="687"/>
      <c r="WOX68" s="687"/>
      <c r="WOY68" s="687"/>
      <c r="WOZ68" s="687"/>
      <c r="WPA68" s="687"/>
      <c r="WPB68" s="687"/>
      <c r="WPC68" s="687"/>
      <c r="WPD68" s="687"/>
      <c r="WPE68" s="687"/>
      <c r="WPF68" s="687"/>
      <c r="WPG68" s="687"/>
      <c r="WPH68" s="687"/>
      <c r="WPI68" s="687"/>
      <c r="WPJ68" s="687"/>
      <c r="WPK68" s="687"/>
      <c r="WPL68" s="687"/>
      <c r="WPM68" s="687"/>
      <c r="WPN68" s="687"/>
      <c r="WPO68" s="687"/>
      <c r="WPP68" s="687"/>
      <c r="WPQ68" s="687"/>
      <c r="WPR68" s="687"/>
      <c r="WPS68" s="687"/>
      <c r="WPT68" s="687"/>
      <c r="WPU68" s="687"/>
      <c r="WPV68" s="687"/>
      <c r="WPW68" s="687"/>
      <c r="WPX68" s="687"/>
      <c r="WPY68" s="687"/>
      <c r="WPZ68" s="687"/>
      <c r="WQA68" s="687"/>
      <c r="WQB68" s="687"/>
      <c r="WQC68" s="687"/>
      <c r="WQD68" s="687"/>
      <c r="WQE68" s="687"/>
      <c r="WQF68" s="687"/>
      <c r="WQG68" s="687"/>
      <c r="WQH68" s="687"/>
      <c r="WQI68" s="687"/>
      <c r="WQJ68" s="687"/>
      <c r="WQK68" s="687"/>
      <c r="WQL68" s="687"/>
      <c r="WQM68" s="687"/>
      <c r="WQN68" s="687"/>
      <c r="WQO68" s="687"/>
      <c r="WQP68" s="687"/>
      <c r="WQQ68" s="687"/>
      <c r="WQR68" s="687"/>
      <c r="WQS68" s="687"/>
      <c r="WQT68" s="687"/>
      <c r="WQU68" s="687"/>
      <c r="WQV68" s="687"/>
      <c r="WQW68" s="687"/>
      <c r="WQX68" s="687"/>
      <c r="WQY68" s="687"/>
      <c r="WQZ68" s="687"/>
      <c r="WRA68" s="687"/>
      <c r="WRB68" s="687"/>
      <c r="WRC68" s="687"/>
      <c r="WRD68" s="687"/>
      <c r="WRE68" s="687"/>
      <c r="WRF68" s="687"/>
      <c r="WRG68" s="687"/>
      <c r="WRH68" s="687"/>
      <c r="WRI68" s="687"/>
      <c r="WRJ68" s="687"/>
      <c r="WRK68" s="687"/>
      <c r="WRL68" s="687"/>
      <c r="WRM68" s="687"/>
      <c r="WRN68" s="687"/>
      <c r="WRO68" s="687"/>
      <c r="WRP68" s="687"/>
      <c r="WRQ68" s="687"/>
      <c r="WRR68" s="687"/>
      <c r="WRS68" s="687"/>
      <c r="WRT68" s="687"/>
      <c r="WRU68" s="687"/>
      <c r="WRV68" s="687"/>
      <c r="WRW68" s="687"/>
      <c r="WRX68" s="687"/>
      <c r="WRY68" s="687"/>
      <c r="WRZ68" s="687"/>
      <c r="WSA68" s="687"/>
      <c r="WSB68" s="687"/>
      <c r="WSC68" s="687"/>
      <c r="WSD68" s="687"/>
      <c r="WSE68" s="687"/>
      <c r="WSF68" s="687"/>
      <c r="WSG68" s="687"/>
      <c r="WSH68" s="687"/>
      <c r="WSI68" s="687"/>
      <c r="WSJ68" s="687"/>
      <c r="WSK68" s="687"/>
      <c r="WSL68" s="687"/>
      <c r="WSM68" s="687"/>
      <c r="WSN68" s="687"/>
      <c r="WSO68" s="687"/>
      <c r="WSP68" s="687"/>
      <c r="WSQ68" s="687"/>
      <c r="WSR68" s="687"/>
      <c r="WSS68" s="687"/>
      <c r="WST68" s="687"/>
      <c r="WSU68" s="687"/>
      <c r="WSV68" s="687"/>
      <c r="WSW68" s="687"/>
      <c r="WSX68" s="687"/>
      <c r="WSY68" s="687"/>
      <c r="WSZ68" s="687"/>
      <c r="WTA68" s="687"/>
      <c r="WTB68" s="687"/>
      <c r="WTC68" s="687"/>
      <c r="WTD68" s="687"/>
      <c r="WTE68" s="687"/>
      <c r="WTF68" s="687"/>
      <c r="WTG68" s="687"/>
      <c r="WTH68" s="687"/>
      <c r="WTI68" s="687"/>
      <c r="WTJ68" s="687"/>
      <c r="WTK68" s="687"/>
      <c r="WTL68" s="687"/>
      <c r="WTM68" s="687"/>
      <c r="WTN68" s="687"/>
      <c r="WTO68" s="687"/>
      <c r="WTP68" s="687"/>
      <c r="WTQ68" s="687"/>
      <c r="WTR68" s="687"/>
      <c r="WTS68" s="687"/>
      <c r="WTT68" s="687"/>
      <c r="WTU68" s="687"/>
      <c r="WTV68" s="687"/>
      <c r="WTW68" s="687"/>
      <c r="WTX68" s="687"/>
      <c r="WTY68" s="687"/>
      <c r="WTZ68" s="687"/>
      <c r="WUA68" s="687"/>
      <c r="WUB68" s="687"/>
      <c r="WUC68" s="687"/>
      <c r="WUD68" s="687"/>
      <c r="WUE68" s="687"/>
      <c r="WUF68" s="687"/>
      <c r="WUG68" s="687"/>
      <c r="WUH68" s="687"/>
      <c r="WUI68" s="687"/>
      <c r="WUJ68" s="687"/>
      <c r="WUK68" s="687"/>
      <c r="WUL68" s="687"/>
      <c r="WUM68" s="687"/>
      <c r="WUN68" s="687"/>
      <c r="WUO68" s="687"/>
      <c r="WUP68" s="687"/>
      <c r="WUQ68" s="687"/>
      <c r="WUR68" s="687"/>
      <c r="WUS68" s="687"/>
      <c r="WUT68" s="687"/>
      <c r="WUU68" s="687"/>
      <c r="WUV68" s="687"/>
      <c r="WUW68" s="687"/>
      <c r="WUX68" s="687"/>
      <c r="WUY68" s="687"/>
      <c r="WUZ68" s="687"/>
      <c r="WVA68" s="687"/>
      <c r="WVB68" s="687"/>
      <c r="WVC68" s="687"/>
      <c r="WVD68" s="687"/>
      <c r="WVE68" s="687"/>
      <c r="WVF68" s="687"/>
      <c r="WVG68" s="687"/>
      <c r="WVH68" s="687"/>
      <c r="WVI68" s="687"/>
      <c r="WVJ68" s="687"/>
      <c r="WVK68" s="687"/>
      <c r="WVL68" s="687"/>
      <c r="WVM68" s="687"/>
      <c r="WVN68" s="687"/>
      <c r="WVO68" s="687"/>
      <c r="WVP68" s="687"/>
      <c r="WVQ68" s="687"/>
      <c r="WVR68" s="687"/>
      <c r="WVS68" s="687"/>
      <c r="WVT68" s="687"/>
      <c r="WVU68" s="687"/>
      <c r="WVV68" s="687"/>
      <c r="WVW68" s="687"/>
      <c r="WVX68" s="687"/>
      <c r="WVY68" s="687"/>
      <c r="WVZ68" s="687"/>
      <c r="WWA68" s="687"/>
      <c r="WWB68" s="687"/>
      <c r="WWC68" s="687"/>
      <c r="WWD68" s="687"/>
      <c r="WWE68" s="687"/>
      <c r="WWF68" s="687"/>
      <c r="WWG68" s="687"/>
      <c r="WWH68" s="687"/>
      <c r="WWI68" s="687"/>
      <c r="WWJ68" s="687"/>
      <c r="WWK68" s="687"/>
      <c r="WWL68" s="687"/>
      <c r="WWM68" s="687"/>
      <c r="WWN68" s="687"/>
      <c r="WWO68" s="687"/>
      <c r="WWP68" s="687"/>
      <c r="WWQ68" s="687"/>
      <c r="WWR68" s="687"/>
      <c r="WWS68" s="687"/>
      <c r="WWT68" s="687"/>
      <c r="WWU68" s="687"/>
      <c r="WWV68" s="687"/>
      <c r="WWW68" s="687"/>
      <c r="WWX68" s="687"/>
      <c r="WWY68" s="687"/>
      <c r="WWZ68" s="687"/>
      <c r="WXA68" s="687"/>
      <c r="WXB68" s="687"/>
      <c r="WXC68" s="687"/>
      <c r="WXD68" s="687"/>
      <c r="WXE68" s="687"/>
      <c r="WXF68" s="687"/>
      <c r="WXG68" s="687"/>
      <c r="WXH68" s="687"/>
      <c r="WXI68" s="687"/>
      <c r="WXJ68" s="687"/>
      <c r="WXK68" s="687"/>
      <c r="WXL68" s="687"/>
      <c r="WXM68" s="687"/>
      <c r="WXN68" s="687"/>
      <c r="WXO68" s="687"/>
      <c r="WXP68" s="687"/>
      <c r="WXQ68" s="687"/>
      <c r="WXR68" s="687"/>
      <c r="WXS68" s="687"/>
      <c r="WXT68" s="687"/>
      <c r="WXU68" s="687"/>
      <c r="WXV68" s="687"/>
      <c r="WXW68" s="687"/>
      <c r="WXX68" s="687"/>
      <c r="WXY68" s="687"/>
      <c r="WXZ68" s="687"/>
      <c r="WYA68" s="687"/>
      <c r="WYB68" s="687"/>
      <c r="WYC68" s="687"/>
      <c r="WYD68" s="687"/>
      <c r="WYE68" s="687"/>
      <c r="WYF68" s="687"/>
      <c r="WYG68" s="687"/>
      <c r="WYH68" s="687"/>
      <c r="WYI68" s="687"/>
      <c r="WYJ68" s="687"/>
      <c r="WYK68" s="687"/>
      <c r="WYL68" s="687"/>
      <c r="WYM68" s="687"/>
      <c r="WYN68" s="687"/>
      <c r="WYO68" s="687"/>
      <c r="WYP68" s="687"/>
      <c r="WYQ68" s="687"/>
      <c r="WYR68" s="687"/>
      <c r="WYS68" s="687"/>
      <c r="WYT68" s="687"/>
      <c r="WYU68" s="687"/>
      <c r="WYV68" s="687"/>
      <c r="WYW68" s="687"/>
      <c r="WYX68" s="687"/>
      <c r="WYY68" s="687"/>
      <c r="WYZ68" s="687"/>
      <c r="WZA68" s="687"/>
      <c r="WZB68" s="687"/>
      <c r="WZC68" s="687"/>
      <c r="WZD68" s="687"/>
      <c r="WZE68" s="687"/>
      <c r="WZF68" s="687"/>
      <c r="WZG68" s="687"/>
      <c r="WZH68" s="687"/>
      <c r="WZI68" s="687"/>
      <c r="WZJ68" s="687"/>
      <c r="WZK68" s="687"/>
      <c r="WZL68" s="687"/>
      <c r="WZM68" s="687"/>
      <c r="WZN68" s="687"/>
      <c r="WZO68" s="687"/>
      <c r="WZP68" s="687"/>
      <c r="WZQ68" s="687"/>
      <c r="WZR68" s="687"/>
      <c r="WZS68" s="687"/>
      <c r="WZT68" s="687"/>
      <c r="WZU68" s="687"/>
      <c r="WZV68" s="687"/>
      <c r="WZW68" s="687"/>
      <c r="WZX68" s="687"/>
      <c r="WZY68" s="687"/>
      <c r="WZZ68" s="687"/>
      <c r="XAA68" s="687"/>
      <c r="XAB68" s="687"/>
      <c r="XAC68" s="687"/>
      <c r="XAD68" s="687"/>
      <c r="XAE68" s="687"/>
      <c r="XAF68" s="687"/>
      <c r="XAG68" s="687"/>
      <c r="XAH68" s="687"/>
      <c r="XAI68" s="687"/>
      <c r="XAJ68" s="687"/>
      <c r="XAK68" s="687"/>
      <c r="XAL68" s="687"/>
      <c r="XAM68" s="687"/>
      <c r="XAN68" s="687"/>
      <c r="XAO68" s="687"/>
      <c r="XAP68" s="687"/>
      <c r="XAQ68" s="687"/>
      <c r="XAR68" s="687"/>
      <c r="XAS68" s="687"/>
      <c r="XAT68" s="687"/>
      <c r="XAU68" s="687"/>
      <c r="XAV68" s="687"/>
      <c r="XAW68" s="687"/>
      <c r="XAX68" s="687"/>
      <c r="XAY68" s="687"/>
      <c r="XAZ68" s="687"/>
      <c r="XBA68" s="687"/>
      <c r="XBB68" s="687"/>
      <c r="XBC68" s="687"/>
      <c r="XBD68" s="687"/>
      <c r="XBE68" s="687"/>
      <c r="XBF68" s="687"/>
      <c r="XBG68" s="687"/>
      <c r="XBH68" s="687"/>
      <c r="XBI68" s="687"/>
      <c r="XBJ68" s="687"/>
      <c r="XBK68" s="687"/>
      <c r="XBL68" s="687"/>
      <c r="XBM68" s="687"/>
      <c r="XBN68" s="687"/>
      <c r="XBO68" s="687"/>
      <c r="XBP68" s="687"/>
      <c r="XBQ68" s="687"/>
      <c r="XBR68" s="687"/>
      <c r="XBS68" s="687"/>
      <c r="XBT68" s="687"/>
      <c r="XBU68" s="687"/>
      <c r="XBV68" s="687"/>
      <c r="XBW68" s="687"/>
      <c r="XBX68" s="687"/>
      <c r="XBY68" s="687"/>
      <c r="XBZ68" s="687"/>
      <c r="XCA68" s="687"/>
      <c r="XCB68" s="687"/>
      <c r="XCC68" s="687"/>
      <c r="XCD68" s="687"/>
      <c r="XCE68" s="687"/>
      <c r="XCF68" s="687"/>
      <c r="XCG68" s="687"/>
      <c r="XCH68" s="687"/>
      <c r="XCI68" s="687"/>
      <c r="XCJ68" s="687"/>
      <c r="XCK68" s="687"/>
      <c r="XCL68" s="687"/>
      <c r="XCM68" s="687"/>
      <c r="XCN68" s="687"/>
      <c r="XCO68" s="687"/>
      <c r="XCP68" s="687"/>
      <c r="XCQ68" s="687"/>
      <c r="XCR68" s="687"/>
      <c r="XCS68" s="687"/>
      <c r="XCT68" s="687"/>
      <c r="XCU68" s="687"/>
      <c r="XCV68" s="687"/>
      <c r="XCW68" s="687"/>
      <c r="XCX68" s="687"/>
      <c r="XCY68" s="687"/>
      <c r="XCZ68" s="687"/>
      <c r="XDA68" s="687"/>
      <c r="XDB68" s="687"/>
      <c r="XDC68" s="687"/>
      <c r="XDD68" s="687"/>
      <c r="XDE68" s="687"/>
      <c r="XDF68" s="687"/>
      <c r="XDG68" s="687"/>
      <c r="XDH68" s="687"/>
      <c r="XDI68" s="687"/>
      <c r="XDJ68" s="687"/>
      <c r="XDK68" s="687"/>
      <c r="XDL68" s="687"/>
      <c r="XDM68" s="687"/>
      <c r="XDN68" s="687"/>
      <c r="XDO68" s="687"/>
      <c r="XDP68" s="687"/>
      <c r="XDQ68" s="687"/>
      <c r="XDR68" s="687"/>
      <c r="XDS68" s="687"/>
      <c r="XDT68" s="687"/>
      <c r="XDU68" s="687"/>
      <c r="XDV68" s="687"/>
      <c r="XDW68" s="687"/>
      <c r="XDX68" s="687"/>
      <c r="XDY68" s="687"/>
      <c r="XDZ68" s="687"/>
      <c r="XEA68" s="687"/>
      <c r="XEB68" s="687"/>
      <c r="XEC68" s="687"/>
      <c r="XED68" s="687"/>
      <c r="XEE68" s="687"/>
      <c r="XEF68" s="687"/>
      <c r="XEG68" s="687"/>
      <c r="XEH68" s="687"/>
      <c r="XEI68" s="687"/>
      <c r="XEJ68" s="687"/>
      <c r="XEK68" s="687"/>
      <c r="XEL68" s="687"/>
      <c r="XEM68" s="687"/>
      <c r="XEN68" s="687"/>
      <c r="XEO68" s="687"/>
      <c r="XEP68" s="687"/>
      <c r="XEQ68" s="687"/>
      <c r="XER68" s="687"/>
      <c r="XES68" s="687"/>
      <c r="XET68" s="687"/>
      <c r="XEU68" s="687"/>
      <c r="XEV68" s="687"/>
      <c r="XEW68" s="687"/>
      <c r="XEX68" s="687"/>
      <c r="XEY68" s="687"/>
      <c r="XEZ68" s="687"/>
    </row>
    <row r="69" spans="1:16380" ht="15.75" x14ac:dyDescent="0.25">
      <c r="A69" s="723"/>
      <c r="B69" s="720" t="s">
        <v>997</v>
      </c>
      <c r="C69" s="720">
        <v>1051</v>
      </c>
      <c r="D69" s="699" t="s">
        <v>1126</v>
      </c>
      <c r="E69" s="700"/>
      <c r="F69" s="700"/>
      <c r="G69" s="724"/>
      <c r="H69" s="702"/>
      <c r="I69" s="711"/>
      <c r="J69" s="701"/>
      <c r="K69" s="726"/>
      <c r="L69" s="702"/>
      <c r="M69" s="707">
        <v>790399744</v>
      </c>
      <c r="N69" s="707"/>
      <c r="O69" s="869">
        <v>405781891</v>
      </c>
      <c r="P69" s="742"/>
      <c r="Q69" s="1148"/>
      <c r="R69" s="742"/>
      <c r="S69" s="705"/>
      <c r="U69" s="687"/>
      <c r="V69" s="687"/>
      <c r="X69" s="686"/>
      <c r="AA69" s="687"/>
      <c r="AB69" s="687"/>
      <c r="AC69" s="687"/>
      <c r="AD69" s="687"/>
      <c r="AE69" s="687"/>
      <c r="AF69" s="687"/>
      <c r="AG69" s="687"/>
      <c r="AH69" s="687"/>
      <c r="AI69" s="687"/>
      <c r="AJ69" s="687"/>
      <c r="AK69" s="687"/>
      <c r="AL69" s="687"/>
      <c r="AM69" s="687"/>
      <c r="AN69" s="687"/>
      <c r="AO69" s="687"/>
      <c r="AP69" s="687"/>
      <c r="AQ69" s="687"/>
      <c r="AR69" s="687"/>
      <c r="AS69" s="687"/>
      <c r="AT69" s="687"/>
      <c r="AU69" s="687"/>
      <c r="AV69" s="687"/>
      <c r="AW69" s="687"/>
      <c r="AX69" s="687"/>
      <c r="AY69" s="687"/>
      <c r="AZ69" s="687"/>
      <c r="BA69" s="687"/>
      <c r="BB69" s="687"/>
      <c r="BC69" s="687"/>
      <c r="BD69" s="687"/>
      <c r="BE69" s="687"/>
      <c r="BF69" s="687"/>
      <c r="BG69" s="687"/>
      <c r="BH69" s="687"/>
      <c r="BI69" s="687"/>
      <c r="BJ69" s="687"/>
      <c r="BK69" s="687"/>
      <c r="BL69" s="687"/>
      <c r="BM69" s="687"/>
      <c r="BN69" s="687"/>
      <c r="BO69" s="687"/>
      <c r="BP69" s="687"/>
      <c r="BQ69" s="687"/>
      <c r="BR69" s="687"/>
      <c r="BS69" s="687"/>
      <c r="BT69" s="687"/>
      <c r="BU69" s="687"/>
      <c r="BV69" s="687"/>
      <c r="BW69" s="687"/>
      <c r="BX69" s="687"/>
      <c r="BY69" s="687"/>
      <c r="BZ69" s="687"/>
      <c r="CA69" s="687"/>
      <c r="CB69" s="687"/>
      <c r="CC69" s="687"/>
      <c r="CD69" s="687"/>
      <c r="CE69" s="687"/>
      <c r="CF69" s="687"/>
      <c r="CG69" s="687"/>
      <c r="CH69" s="687"/>
      <c r="CI69" s="687"/>
      <c r="CJ69" s="687"/>
      <c r="CK69" s="687"/>
      <c r="CL69" s="687"/>
      <c r="CM69" s="687"/>
      <c r="CN69" s="687"/>
      <c r="CO69" s="687"/>
      <c r="CP69" s="687"/>
      <c r="CQ69" s="687"/>
      <c r="CR69" s="687"/>
      <c r="CS69" s="687"/>
      <c r="CT69" s="687"/>
      <c r="CU69" s="687"/>
      <c r="CV69" s="687"/>
      <c r="CW69" s="687"/>
      <c r="CX69" s="687"/>
      <c r="CY69" s="687"/>
      <c r="CZ69" s="687"/>
      <c r="DA69" s="687"/>
      <c r="DB69" s="687"/>
      <c r="DC69" s="687"/>
      <c r="DD69" s="687"/>
      <c r="DE69" s="687"/>
      <c r="DF69" s="687"/>
      <c r="DG69" s="687"/>
      <c r="DH69" s="687"/>
      <c r="DI69" s="687"/>
      <c r="DJ69" s="687"/>
      <c r="DK69" s="687"/>
      <c r="DL69" s="687"/>
      <c r="DM69" s="687"/>
      <c r="DN69" s="687"/>
      <c r="DO69" s="687"/>
      <c r="DP69" s="687"/>
      <c r="DQ69" s="687"/>
      <c r="DR69" s="687"/>
      <c r="DS69" s="687"/>
      <c r="DT69" s="687"/>
      <c r="DU69" s="687"/>
      <c r="DV69" s="687"/>
      <c r="DW69" s="687"/>
      <c r="DX69" s="687"/>
      <c r="DY69" s="687"/>
      <c r="DZ69" s="687"/>
      <c r="EA69" s="687"/>
      <c r="EB69" s="687"/>
      <c r="EC69" s="687"/>
      <c r="ED69" s="687"/>
      <c r="EE69" s="687"/>
      <c r="EF69" s="687"/>
      <c r="EG69" s="687"/>
      <c r="EH69" s="687"/>
      <c r="EI69" s="687"/>
      <c r="EJ69" s="687"/>
      <c r="EK69" s="687"/>
      <c r="EL69" s="687"/>
      <c r="EM69" s="687"/>
      <c r="EN69" s="687"/>
      <c r="EO69" s="687"/>
      <c r="EP69" s="687"/>
      <c r="EQ69" s="687"/>
      <c r="ER69" s="687"/>
      <c r="ES69" s="687"/>
      <c r="ET69" s="687"/>
      <c r="EU69" s="687"/>
      <c r="EV69" s="687"/>
      <c r="EW69" s="687"/>
      <c r="EX69" s="687"/>
      <c r="EY69" s="687"/>
      <c r="EZ69" s="687"/>
      <c r="FA69" s="687"/>
      <c r="FB69" s="687"/>
      <c r="FC69" s="687"/>
      <c r="FD69" s="687"/>
      <c r="FE69" s="687"/>
      <c r="FF69" s="687"/>
      <c r="FG69" s="687"/>
      <c r="FH69" s="687"/>
      <c r="FI69" s="687"/>
      <c r="FJ69" s="687"/>
      <c r="FK69" s="687"/>
      <c r="FL69" s="687"/>
      <c r="FM69" s="687"/>
      <c r="FN69" s="687"/>
      <c r="FO69" s="687"/>
      <c r="FP69" s="687"/>
      <c r="FQ69" s="687"/>
      <c r="FR69" s="687"/>
      <c r="FS69" s="687"/>
      <c r="FT69" s="687"/>
      <c r="FU69" s="687"/>
      <c r="FV69" s="687"/>
      <c r="FW69" s="687"/>
      <c r="FX69" s="687"/>
      <c r="FY69" s="687"/>
      <c r="FZ69" s="687"/>
      <c r="GA69" s="687"/>
      <c r="GB69" s="687"/>
      <c r="GC69" s="687"/>
      <c r="GD69" s="687"/>
      <c r="GE69" s="687"/>
      <c r="GF69" s="687"/>
      <c r="GG69" s="687"/>
      <c r="GH69" s="687"/>
      <c r="GI69" s="687"/>
      <c r="GJ69" s="687"/>
      <c r="GK69" s="687"/>
      <c r="GL69" s="687"/>
      <c r="GM69" s="687"/>
      <c r="GN69" s="687"/>
      <c r="GO69" s="687"/>
      <c r="GP69" s="687"/>
      <c r="GQ69" s="687"/>
      <c r="GR69" s="687"/>
      <c r="GS69" s="687"/>
      <c r="GT69" s="687"/>
      <c r="GU69" s="687"/>
      <c r="GV69" s="687"/>
      <c r="GW69" s="687"/>
      <c r="GX69" s="687"/>
      <c r="GY69" s="687"/>
      <c r="GZ69" s="687"/>
      <c r="HA69" s="687"/>
      <c r="HB69" s="687"/>
      <c r="HC69" s="687"/>
      <c r="HD69" s="687"/>
      <c r="HE69" s="687"/>
      <c r="HF69" s="687"/>
      <c r="HG69" s="687"/>
      <c r="HH69" s="687"/>
      <c r="HI69" s="687"/>
      <c r="HJ69" s="687"/>
      <c r="HK69" s="687"/>
      <c r="HL69" s="687"/>
      <c r="HM69" s="687"/>
      <c r="HN69" s="687"/>
      <c r="HO69" s="687"/>
      <c r="HP69" s="687"/>
      <c r="HQ69" s="687"/>
      <c r="HR69" s="687"/>
      <c r="HS69" s="687"/>
      <c r="HT69" s="687"/>
      <c r="HU69" s="687"/>
      <c r="HV69" s="687"/>
      <c r="HW69" s="687"/>
      <c r="HX69" s="687"/>
      <c r="HY69" s="687"/>
      <c r="HZ69" s="687"/>
      <c r="IA69" s="687"/>
      <c r="IB69" s="687"/>
      <c r="IC69" s="687"/>
      <c r="ID69" s="687"/>
      <c r="IE69" s="687"/>
      <c r="IF69" s="687"/>
      <c r="IG69" s="687"/>
      <c r="IH69" s="687"/>
      <c r="II69" s="687"/>
      <c r="IJ69" s="687"/>
      <c r="IK69" s="687"/>
      <c r="IL69" s="687"/>
      <c r="IM69" s="687"/>
      <c r="IN69" s="687"/>
      <c r="IO69" s="687"/>
      <c r="IP69" s="687"/>
      <c r="IQ69" s="687"/>
      <c r="IR69" s="687"/>
      <c r="IS69" s="687"/>
      <c r="IT69" s="687"/>
      <c r="IU69" s="687"/>
      <c r="IV69" s="687"/>
      <c r="IW69" s="687"/>
      <c r="IX69" s="687"/>
      <c r="IY69" s="687"/>
      <c r="IZ69" s="687"/>
      <c r="JA69" s="687"/>
      <c r="JB69" s="687"/>
      <c r="JC69" s="687"/>
      <c r="JD69" s="687"/>
      <c r="JE69" s="687"/>
      <c r="JF69" s="687"/>
      <c r="JG69" s="687"/>
      <c r="JH69" s="687"/>
      <c r="JI69" s="687"/>
      <c r="JJ69" s="687"/>
      <c r="JK69" s="687"/>
      <c r="JL69" s="687"/>
      <c r="JM69" s="687"/>
      <c r="JN69" s="687"/>
      <c r="JO69" s="687"/>
      <c r="JP69" s="687"/>
      <c r="JQ69" s="687"/>
      <c r="JR69" s="687"/>
      <c r="JS69" s="687"/>
      <c r="JT69" s="687"/>
      <c r="JU69" s="687"/>
      <c r="JV69" s="687"/>
      <c r="JW69" s="687"/>
      <c r="JX69" s="687"/>
      <c r="JY69" s="687"/>
      <c r="JZ69" s="687"/>
      <c r="KA69" s="687"/>
      <c r="KB69" s="687"/>
      <c r="KC69" s="687"/>
      <c r="KD69" s="687"/>
      <c r="KE69" s="687"/>
      <c r="KF69" s="687"/>
      <c r="KG69" s="687"/>
      <c r="KH69" s="687"/>
      <c r="KI69" s="687"/>
      <c r="KJ69" s="687"/>
      <c r="KK69" s="687"/>
      <c r="KL69" s="687"/>
      <c r="KM69" s="687"/>
      <c r="KN69" s="687"/>
      <c r="KO69" s="687"/>
      <c r="KP69" s="687"/>
      <c r="KQ69" s="687"/>
      <c r="KR69" s="687"/>
      <c r="KS69" s="687"/>
      <c r="KT69" s="687"/>
      <c r="KU69" s="687"/>
      <c r="KV69" s="687"/>
      <c r="KW69" s="687"/>
      <c r="KX69" s="687"/>
      <c r="KY69" s="687"/>
      <c r="KZ69" s="687"/>
      <c r="LA69" s="687"/>
      <c r="LB69" s="687"/>
      <c r="LC69" s="687"/>
      <c r="LD69" s="687"/>
      <c r="LE69" s="687"/>
      <c r="LF69" s="687"/>
      <c r="LG69" s="687"/>
      <c r="LH69" s="687"/>
      <c r="LI69" s="687"/>
      <c r="LJ69" s="687"/>
      <c r="LK69" s="687"/>
      <c r="LL69" s="687"/>
      <c r="LM69" s="687"/>
      <c r="LN69" s="687"/>
      <c r="LO69" s="687"/>
      <c r="LP69" s="687"/>
      <c r="LQ69" s="687"/>
      <c r="LR69" s="687"/>
      <c r="LS69" s="687"/>
      <c r="LT69" s="687"/>
      <c r="LU69" s="687"/>
      <c r="LV69" s="687"/>
      <c r="LW69" s="687"/>
      <c r="LX69" s="687"/>
      <c r="LY69" s="687"/>
      <c r="LZ69" s="687"/>
      <c r="MA69" s="687"/>
      <c r="MB69" s="687"/>
      <c r="MC69" s="687"/>
      <c r="MD69" s="687"/>
      <c r="ME69" s="687"/>
      <c r="MF69" s="687"/>
      <c r="MG69" s="687"/>
      <c r="MH69" s="687"/>
      <c r="MI69" s="687"/>
      <c r="MJ69" s="687"/>
      <c r="MK69" s="687"/>
      <c r="ML69" s="687"/>
      <c r="MM69" s="687"/>
      <c r="MN69" s="687"/>
      <c r="MO69" s="687"/>
      <c r="MP69" s="687"/>
      <c r="MQ69" s="687"/>
      <c r="MR69" s="687"/>
      <c r="MS69" s="687"/>
      <c r="MT69" s="687"/>
      <c r="MU69" s="687"/>
      <c r="MV69" s="687"/>
      <c r="MW69" s="687"/>
      <c r="MX69" s="687"/>
      <c r="MY69" s="687"/>
      <c r="MZ69" s="687"/>
      <c r="NA69" s="687"/>
      <c r="NB69" s="687"/>
      <c r="NC69" s="687"/>
      <c r="ND69" s="687"/>
      <c r="NE69" s="687"/>
      <c r="NF69" s="687"/>
      <c r="NG69" s="687"/>
      <c r="NH69" s="687"/>
      <c r="NI69" s="687"/>
      <c r="NJ69" s="687"/>
      <c r="NK69" s="687"/>
      <c r="NL69" s="687"/>
      <c r="NM69" s="687"/>
      <c r="NN69" s="687"/>
      <c r="NO69" s="687"/>
      <c r="NP69" s="687"/>
      <c r="NQ69" s="687"/>
      <c r="NR69" s="687"/>
      <c r="NS69" s="687"/>
      <c r="NT69" s="687"/>
      <c r="NU69" s="687"/>
      <c r="NV69" s="687"/>
      <c r="NW69" s="687"/>
      <c r="NX69" s="687"/>
      <c r="NY69" s="687"/>
      <c r="NZ69" s="687"/>
      <c r="OA69" s="687"/>
      <c r="OB69" s="687"/>
      <c r="OC69" s="687"/>
      <c r="OD69" s="687"/>
      <c r="OE69" s="687"/>
      <c r="OF69" s="687"/>
      <c r="OG69" s="687"/>
      <c r="OH69" s="687"/>
      <c r="OI69" s="687"/>
      <c r="OJ69" s="687"/>
      <c r="OK69" s="687"/>
      <c r="OL69" s="687"/>
      <c r="OM69" s="687"/>
      <c r="ON69" s="687"/>
      <c r="OO69" s="687"/>
      <c r="OP69" s="687"/>
      <c r="OQ69" s="687"/>
      <c r="OR69" s="687"/>
      <c r="OS69" s="687"/>
      <c r="OT69" s="687"/>
      <c r="OU69" s="687"/>
      <c r="OV69" s="687"/>
      <c r="OW69" s="687"/>
      <c r="OX69" s="687"/>
      <c r="OY69" s="687"/>
      <c r="OZ69" s="687"/>
      <c r="PA69" s="687"/>
      <c r="PB69" s="687"/>
      <c r="PC69" s="687"/>
      <c r="PD69" s="687"/>
      <c r="PE69" s="687"/>
      <c r="PF69" s="687"/>
      <c r="PG69" s="687"/>
      <c r="PH69" s="687"/>
      <c r="PI69" s="687"/>
      <c r="PJ69" s="687"/>
      <c r="PK69" s="687"/>
      <c r="PL69" s="687"/>
      <c r="PM69" s="687"/>
      <c r="PN69" s="687"/>
      <c r="PO69" s="687"/>
      <c r="PP69" s="687"/>
      <c r="PQ69" s="687"/>
      <c r="PR69" s="687"/>
      <c r="PS69" s="687"/>
      <c r="PT69" s="687"/>
      <c r="PU69" s="687"/>
      <c r="PV69" s="687"/>
      <c r="PW69" s="687"/>
      <c r="PX69" s="687"/>
      <c r="PY69" s="687"/>
      <c r="PZ69" s="687"/>
      <c r="QA69" s="687"/>
      <c r="QB69" s="687"/>
      <c r="QC69" s="687"/>
      <c r="QD69" s="687"/>
      <c r="QE69" s="687"/>
      <c r="QF69" s="687"/>
      <c r="QG69" s="687"/>
      <c r="QH69" s="687"/>
      <c r="QI69" s="687"/>
      <c r="QJ69" s="687"/>
      <c r="QK69" s="687"/>
      <c r="QL69" s="687"/>
      <c r="QM69" s="687"/>
      <c r="QN69" s="687"/>
      <c r="QO69" s="687"/>
      <c r="QP69" s="687"/>
      <c r="QQ69" s="687"/>
      <c r="QR69" s="687"/>
      <c r="QS69" s="687"/>
      <c r="QT69" s="687"/>
      <c r="QU69" s="687"/>
      <c r="QV69" s="687"/>
      <c r="QW69" s="687"/>
      <c r="QX69" s="687"/>
      <c r="QY69" s="687"/>
      <c r="QZ69" s="687"/>
      <c r="RA69" s="687"/>
      <c r="RB69" s="687"/>
      <c r="RC69" s="687"/>
      <c r="RD69" s="687"/>
      <c r="RE69" s="687"/>
      <c r="RF69" s="687"/>
      <c r="RG69" s="687"/>
      <c r="RH69" s="687"/>
      <c r="RI69" s="687"/>
      <c r="RJ69" s="687"/>
      <c r="RK69" s="687"/>
      <c r="RL69" s="687"/>
      <c r="RM69" s="687"/>
      <c r="RN69" s="687"/>
      <c r="RO69" s="687"/>
      <c r="RP69" s="687"/>
      <c r="RQ69" s="687"/>
      <c r="RR69" s="687"/>
      <c r="RS69" s="687"/>
      <c r="RT69" s="687"/>
      <c r="RU69" s="687"/>
      <c r="RV69" s="687"/>
      <c r="RW69" s="687"/>
      <c r="RX69" s="687"/>
      <c r="RY69" s="687"/>
      <c r="RZ69" s="687"/>
      <c r="SA69" s="687"/>
      <c r="SB69" s="687"/>
      <c r="SC69" s="687"/>
      <c r="SD69" s="687"/>
      <c r="SE69" s="687"/>
      <c r="SF69" s="687"/>
      <c r="SG69" s="687"/>
      <c r="SH69" s="687"/>
      <c r="SI69" s="687"/>
      <c r="SJ69" s="687"/>
      <c r="SK69" s="687"/>
      <c r="SL69" s="687"/>
      <c r="SM69" s="687"/>
      <c r="SN69" s="687"/>
      <c r="SO69" s="687"/>
      <c r="SP69" s="687"/>
      <c r="SQ69" s="687"/>
      <c r="SR69" s="687"/>
      <c r="SS69" s="687"/>
      <c r="ST69" s="687"/>
      <c r="SU69" s="687"/>
      <c r="SV69" s="687"/>
      <c r="SW69" s="687"/>
      <c r="SX69" s="687"/>
      <c r="SY69" s="687"/>
      <c r="SZ69" s="687"/>
      <c r="TA69" s="687"/>
      <c r="TB69" s="687"/>
      <c r="TC69" s="687"/>
      <c r="TD69" s="687"/>
      <c r="TE69" s="687"/>
      <c r="TF69" s="687"/>
      <c r="TG69" s="687"/>
      <c r="TH69" s="687"/>
      <c r="TI69" s="687"/>
      <c r="TJ69" s="687"/>
      <c r="TK69" s="687"/>
      <c r="TL69" s="687"/>
      <c r="TM69" s="687"/>
      <c r="TN69" s="687"/>
      <c r="TO69" s="687"/>
      <c r="TP69" s="687"/>
      <c r="TQ69" s="687"/>
      <c r="TR69" s="687"/>
      <c r="TS69" s="687"/>
      <c r="TT69" s="687"/>
      <c r="TU69" s="687"/>
      <c r="TV69" s="687"/>
      <c r="TW69" s="687"/>
      <c r="TX69" s="687"/>
      <c r="TY69" s="687"/>
      <c r="TZ69" s="687"/>
      <c r="UA69" s="687"/>
      <c r="UB69" s="687"/>
      <c r="UC69" s="687"/>
      <c r="UD69" s="687"/>
      <c r="UE69" s="687"/>
      <c r="UF69" s="687"/>
      <c r="UG69" s="687"/>
      <c r="UH69" s="687"/>
      <c r="UI69" s="687"/>
      <c r="UJ69" s="687"/>
      <c r="UK69" s="687"/>
      <c r="UL69" s="687"/>
      <c r="UM69" s="687"/>
      <c r="UN69" s="687"/>
      <c r="UO69" s="687"/>
      <c r="UP69" s="687"/>
      <c r="UQ69" s="687"/>
      <c r="UR69" s="687"/>
      <c r="US69" s="687"/>
      <c r="UT69" s="687"/>
      <c r="UU69" s="687"/>
      <c r="UV69" s="687"/>
      <c r="UW69" s="687"/>
      <c r="UX69" s="687"/>
      <c r="UY69" s="687"/>
      <c r="UZ69" s="687"/>
      <c r="VA69" s="687"/>
      <c r="VB69" s="687"/>
      <c r="VC69" s="687"/>
      <c r="VD69" s="687"/>
      <c r="VE69" s="687"/>
      <c r="VF69" s="687"/>
      <c r="VG69" s="687"/>
      <c r="VH69" s="687"/>
      <c r="VI69" s="687"/>
      <c r="VJ69" s="687"/>
      <c r="VK69" s="687"/>
      <c r="VL69" s="687"/>
      <c r="VM69" s="687"/>
      <c r="VN69" s="687"/>
      <c r="VO69" s="687"/>
      <c r="VP69" s="687"/>
      <c r="VQ69" s="687"/>
      <c r="VR69" s="687"/>
      <c r="VS69" s="687"/>
      <c r="VT69" s="687"/>
      <c r="VU69" s="687"/>
      <c r="VV69" s="687"/>
      <c r="VW69" s="687"/>
      <c r="VX69" s="687"/>
      <c r="VY69" s="687"/>
      <c r="VZ69" s="687"/>
      <c r="WA69" s="687"/>
      <c r="WB69" s="687"/>
      <c r="WC69" s="687"/>
      <c r="WD69" s="687"/>
      <c r="WE69" s="687"/>
      <c r="WF69" s="687"/>
      <c r="WG69" s="687"/>
      <c r="WH69" s="687"/>
      <c r="WI69" s="687"/>
      <c r="WJ69" s="687"/>
      <c r="WK69" s="687"/>
      <c r="WL69" s="687"/>
      <c r="WM69" s="687"/>
      <c r="WN69" s="687"/>
      <c r="WO69" s="687"/>
      <c r="WP69" s="687"/>
      <c r="WQ69" s="687"/>
      <c r="WR69" s="687"/>
      <c r="WS69" s="687"/>
      <c r="WT69" s="687"/>
      <c r="WU69" s="687"/>
      <c r="WV69" s="687"/>
      <c r="WW69" s="687"/>
      <c r="WX69" s="687"/>
      <c r="WY69" s="687"/>
      <c r="WZ69" s="687"/>
      <c r="XA69" s="687"/>
      <c r="XB69" s="687"/>
      <c r="XC69" s="687"/>
      <c r="XD69" s="687"/>
      <c r="XE69" s="687"/>
      <c r="XF69" s="687"/>
      <c r="XG69" s="687"/>
      <c r="XH69" s="687"/>
      <c r="XI69" s="687"/>
      <c r="XJ69" s="687"/>
      <c r="XK69" s="687"/>
      <c r="XL69" s="687"/>
      <c r="XM69" s="687"/>
      <c r="XN69" s="687"/>
      <c r="XO69" s="687"/>
      <c r="XP69" s="687"/>
      <c r="XQ69" s="687"/>
      <c r="XR69" s="687"/>
      <c r="XS69" s="687"/>
      <c r="XT69" s="687"/>
      <c r="XU69" s="687"/>
      <c r="XV69" s="687"/>
      <c r="XW69" s="687"/>
      <c r="XX69" s="687"/>
      <c r="XY69" s="687"/>
      <c r="XZ69" s="687"/>
      <c r="YA69" s="687"/>
      <c r="YB69" s="687"/>
      <c r="YC69" s="687"/>
      <c r="YD69" s="687"/>
      <c r="YE69" s="687"/>
      <c r="YF69" s="687"/>
      <c r="YG69" s="687"/>
      <c r="YH69" s="687"/>
      <c r="YI69" s="687"/>
      <c r="YJ69" s="687"/>
      <c r="YK69" s="687"/>
      <c r="YL69" s="687"/>
      <c r="YM69" s="687"/>
      <c r="YN69" s="687"/>
      <c r="YO69" s="687"/>
      <c r="YP69" s="687"/>
      <c r="YQ69" s="687"/>
      <c r="YR69" s="687"/>
      <c r="YS69" s="687"/>
      <c r="YT69" s="687"/>
      <c r="YU69" s="687"/>
      <c r="YV69" s="687"/>
      <c r="YW69" s="687"/>
      <c r="YX69" s="687"/>
      <c r="YY69" s="687"/>
      <c r="YZ69" s="687"/>
      <c r="ZA69" s="687"/>
      <c r="ZB69" s="687"/>
      <c r="ZC69" s="687"/>
      <c r="ZD69" s="687"/>
      <c r="ZE69" s="687"/>
      <c r="ZF69" s="687"/>
      <c r="ZG69" s="687"/>
      <c r="ZH69" s="687"/>
      <c r="ZI69" s="687"/>
      <c r="ZJ69" s="687"/>
      <c r="ZK69" s="687"/>
      <c r="ZL69" s="687"/>
      <c r="ZM69" s="687"/>
      <c r="ZN69" s="687"/>
      <c r="ZO69" s="687"/>
      <c r="ZP69" s="687"/>
      <c r="ZQ69" s="687"/>
      <c r="ZR69" s="687"/>
      <c r="ZS69" s="687"/>
      <c r="ZT69" s="687"/>
      <c r="ZU69" s="687"/>
      <c r="ZV69" s="687"/>
      <c r="ZW69" s="687"/>
      <c r="ZX69" s="687"/>
      <c r="ZY69" s="687"/>
      <c r="ZZ69" s="687"/>
      <c r="AAA69" s="687"/>
      <c r="AAB69" s="687"/>
      <c r="AAC69" s="687"/>
      <c r="AAD69" s="687"/>
      <c r="AAE69" s="687"/>
      <c r="AAF69" s="687"/>
      <c r="AAG69" s="687"/>
      <c r="AAH69" s="687"/>
      <c r="AAI69" s="687"/>
      <c r="AAJ69" s="687"/>
      <c r="AAK69" s="687"/>
      <c r="AAL69" s="687"/>
      <c r="AAM69" s="687"/>
      <c r="AAN69" s="687"/>
      <c r="AAO69" s="687"/>
      <c r="AAP69" s="687"/>
      <c r="AAQ69" s="687"/>
      <c r="AAR69" s="687"/>
      <c r="AAS69" s="687"/>
      <c r="AAT69" s="687"/>
      <c r="AAU69" s="687"/>
      <c r="AAV69" s="687"/>
      <c r="AAW69" s="687"/>
      <c r="AAX69" s="687"/>
      <c r="AAY69" s="687"/>
      <c r="AAZ69" s="687"/>
      <c r="ABA69" s="687"/>
      <c r="ABB69" s="687"/>
      <c r="ABC69" s="687"/>
      <c r="ABD69" s="687"/>
      <c r="ABE69" s="687"/>
      <c r="ABF69" s="687"/>
      <c r="ABG69" s="687"/>
      <c r="ABH69" s="687"/>
      <c r="ABI69" s="687"/>
      <c r="ABJ69" s="687"/>
      <c r="ABK69" s="687"/>
      <c r="ABL69" s="687"/>
      <c r="ABM69" s="687"/>
      <c r="ABN69" s="687"/>
      <c r="ABO69" s="687"/>
      <c r="ABP69" s="687"/>
      <c r="ABQ69" s="687"/>
      <c r="ABR69" s="687"/>
      <c r="ABS69" s="687"/>
      <c r="ABT69" s="687"/>
      <c r="ABU69" s="687"/>
      <c r="ABV69" s="687"/>
      <c r="ABW69" s="687"/>
      <c r="ABX69" s="687"/>
      <c r="ABY69" s="687"/>
      <c r="ABZ69" s="687"/>
      <c r="ACA69" s="687"/>
      <c r="ACB69" s="687"/>
      <c r="ACC69" s="687"/>
      <c r="ACD69" s="687"/>
      <c r="ACE69" s="687"/>
      <c r="ACF69" s="687"/>
      <c r="ACG69" s="687"/>
      <c r="ACH69" s="687"/>
      <c r="ACI69" s="687"/>
      <c r="ACJ69" s="687"/>
      <c r="ACK69" s="687"/>
      <c r="ACL69" s="687"/>
      <c r="ACM69" s="687"/>
      <c r="ACN69" s="687"/>
      <c r="ACO69" s="687"/>
      <c r="ACP69" s="687"/>
      <c r="ACQ69" s="687"/>
      <c r="ACR69" s="687"/>
      <c r="ACS69" s="687"/>
      <c r="ACT69" s="687"/>
      <c r="ACU69" s="687"/>
      <c r="ACV69" s="687"/>
      <c r="ACW69" s="687"/>
      <c r="ACX69" s="687"/>
      <c r="ACY69" s="687"/>
      <c r="ACZ69" s="687"/>
      <c r="ADA69" s="687"/>
      <c r="ADB69" s="687"/>
      <c r="ADC69" s="687"/>
      <c r="ADD69" s="687"/>
      <c r="ADE69" s="687"/>
      <c r="ADF69" s="687"/>
      <c r="ADG69" s="687"/>
      <c r="ADH69" s="687"/>
      <c r="ADI69" s="687"/>
      <c r="ADJ69" s="687"/>
      <c r="ADK69" s="687"/>
      <c r="ADL69" s="687"/>
      <c r="ADM69" s="687"/>
      <c r="ADN69" s="687"/>
      <c r="ADO69" s="687"/>
      <c r="ADP69" s="687"/>
      <c r="ADQ69" s="687"/>
      <c r="ADR69" s="687"/>
      <c r="ADS69" s="687"/>
      <c r="ADT69" s="687"/>
      <c r="ADU69" s="687"/>
      <c r="ADV69" s="687"/>
      <c r="ADW69" s="687"/>
      <c r="ADX69" s="687"/>
      <c r="ADY69" s="687"/>
      <c r="ADZ69" s="687"/>
      <c r="AEA69" s="687"/>
      <c r="AEB69" s="687"/>
      <c r="AEC69" s="687"/>
      <c r="AED69" s="687"/>
      <c r="AEE69" s="687"/>
      <c r="AEF69" s="687"/>
      <c r="AEG69" s="687"/>
      <c r="AEH69" s="687"/>
      <c r="AEI69" s="687"/>
      <c r="AEJ69" s="687"/>
      <c r="AEK69" s="687"/>
      <c r="AEL69" s="687"/>
      <c r="AEM69" s="687"/>
      <c r="AEN69" s="687"/>
      <c r="AEO69" s="687"/>
      <c r="AEP69" s="687"/>
      <c r="AEQ69" s="687"/>
      <c r="AER69" s="687"/>
      <c r="AES69" s="687"/>
      <c r="AET69" s="687"/>
      <c r="AEU69" s="687"/>
      <c r="AEV69" s="687"/>
      <c r="AEW69" s="687"/>
      <c r="AEX69" s="687"/>
      <c r="AEY69" s="687"/>
      <c r="AEZ69" s="687"/>
      <c r="AFA69" s="687"/>
      <c r="AFB69" s="687"/>
      <c r="AFC69" s="687"/>
      <c r="AFD69" s="687"/>
      <c r="AFE69" s="687"/>
      <c r="AFF69" s="687"/>
      <c r="AFG69" s="687"/>
      <c r="AFH69" s="687"/>
      <c r="AFI69" s="687"/>
      <c r="AFJ69" s="687"/>
      <c r="AFK69" s="687"/>
      <c r="AFL69" s="687"/>
      <c r="AFM69" s="687"/>
      <c r="AFN69" s="687"/>
      <c r="AFO69" s="687"/>
      <c r="AFP69" s="687"/>
      <c r="AFQ69" s="687"/>
      <c r="AFR69" s="687"/>
      <c r="AFS69" s="687"/>
      <c r="AFT69" s="687"/>
      <c r="AFU69" s="687"/>
      <c r="AFV69" s="687"/>
      <c r="AFW69" s="687"/>
      <c r="AFX69" s="687"/>
      <c r="AFY69" s="687"/>
      <c r="AFZ69" s="687"/>
      <c r="AGA69" s="687"/>
      <c r="AGB69" s="687"/>
      <c r="AGC69" s="687"/>
      <c r="AGD69" s="687"/>
      <c r="AGE69" s="687"/>
      <c r="AGF69" s="687"/>
      <c r="AGG69" s="687"/>
      <c r="AGH69" s="687"/>
      <c r="AGI69" s="687"/>
      <c r="AGJ69" s="687"/>
      <c r="AGK69" s="687"/>
      <c r="AGL69" s="687"/>
      <c r="AGM69" s="687"/>
      <c r="AGN69" s="687"/>
      <c r="AGO69" s="687"/>
      <c r="AGP69" s="687"/>
      <c r="AGQ69" s="687"/>
      <c r="AGR69" s="687"/>
      <c r="AGS69" s="687"/>
      <c r="AGT69" s="687"/>
      <c r="AGU69" s="687"/>
      <c r="AGV69" s="687"/>
      <c r="AGW69" s="687"/>
      <c r="AGX69" s="687"/>
      <c r="AGY69" s="687"/>
      <c r="AGZ69" s="687"/>
      <c r="AHA69" s="687"/>
      <c r="AHB69" s="687"/>
      <c r="AHC69" s="687"/>
      <c r="AHD69" s="687"/>
      <c r="AHE69" s="687"/>
      <c r="AHF69" s="687"/>
      <c r="AHG69" s="687"/>
      <c r="AHH69" s="687"/>
      <c r="AHI69" s="687"/>
      <c r="AHJ69" s="687"/>
      <c r="AHK69" s="687"/>
      <c r="AHL69" s="687"/>
      <c r="AHM69" s="687"/>
      <c r="AHN69" s="687"/>
      <c r="AHO69" s="687"/>
      <c r="AHP69" s="687"/>
      <c r="AHQ69" s="687"/>
      <c r="AHR69" s="687"/>
      <c r="AHS69" s="687"/>
      <c r="AHT69" s="687"/>
      <c r="AHU69" s="687"/>
      <c r="AHV69" s="687"/>
      <c r="AHW69" s="687"/>
      <c r="AHX69" s="687"/>
      <c r="AHY69" s="687"/>
      <c r="AHZ69" s="687"/>
      <c r="AIA69" s="687"/>
      <c r="AIB69" s="687"/>
      <c r="AIC69" s="687"/>
      <c r="AID69" s="687"/>
      <c r="AIE69" s="687"/>
      <c r="AIF69" s="687"/>
      <c r="AIG69" s="687"/>
      <c r="AIH69" s="687"/>
      <c r="AII69" s="687"/>
      <c r="AIJ69" s="687"/>
      <c r="AIK69" s="687"/>
      <c r="AIL69" s="687"/>
      <c r="AIM69" s="687"/>
      <c r="AIN69" s="687"/>
      <c r="AIO69" s="687"/>
      <c r="AIP69" s="687"/>
      <c r="AIQ69" s="687"/>
      <c r="AIR69" s="687"/>
      <c r="AIS69" s="687"/>
      <c r="AIT69" s="687"/>
      <c r="AIU69" s="687"/>
      <c r="AIV69" s="687"/>
      <c r="AIW69" s="687"/>
      <c r="AIX69" s="687"/>
      <c r="AIY69" s="687"/>
      <c r="AIZ69" s="687"/>
      <c r="AJA69" s="687"/>
      <c r="AJB69" s="687"/>
      <c r="AJC69" s="687"/>
      <c r="AJD69" s="687"/>
      <c r="AJE69" s="687"/>
      <c r="AJF69" s="687"/>
      <c r="AJG69" s="687"/>
      <c r="AJH69" s="687"/>
      <c r="AJI69" s="687"/>
      <c r="AJJ69" s="687"/>
      <c r="AJK69" s="687"/>
      <c r="AJL69" s="687"/>
      <c r="AJM69" s="687"/>
      <c r="AJN69" s="687"/>
      <c r="AJO69" s="687"/>
      <c r="AJP69" s="687"/>
      <c r="AJQ69" s="687"/>
      <c r="AJR69" s="687"/>
      <c r="AJS69" s="687"/>
      <c r="AJT69" s="687"/>
      <c r="AJU69" s="687"/>
      <c r="AJV69" s="687"/>
      <c r="AJW69" s="687"/>
      <c r="AJX69" s="687"/>
      <c r="AJY69" s="687"/>
      <c r="AJZ69" s="687"/>
      <c r="AKA69" s="687"/>
      <c r="AKB69" s="687"/>
      <c r="AKC69" s="687"/>
      <c r="AKD69" s="687"/>
      <c r="AKE69" s="687"/>
      <c r="AKF69" s="687"/>
      <c r="AKG69" s="687"/>
      <c r="AKH69" s="687"/>
      <c r="AKI69" s="687"/>
      <c r="AKJ69" s="687"/>
      <c r="AKK69" s="687"/>
      <c r="AKL69" s="687"/>
      <c r="AKM69" s="687"/>
      <c r="AKN69" s="687"/>
      <c r="AKO69" s="687"/>
      <c r="AKP69" s="687"/>
      <c r="AKQ69" s="687"/>
      <c r="AKR69" s="687"/>
      <c r="AKS69" s="687"/>
      <c r="AKT69" s="687"/>
      <c r="AKU69" s="687"/>
      <c r="AKV69" s="687"/>
      <c r="AKW69" s="687"/>
      <c r="AKX69" s="687"/>
      <c r="AKY69" s="687"/>
      <c r="AKZ69" s="687"/>
      <c r="ALA69" s="687"/>
      <c r="ALB69" s="687"/>
      <c r="ALC69" s="687"/>
      <c r="ALD69" s="687"/>
      <c r="ALE69" s="687"/>
      <c r="ALF69" s="687"/>
      <c r="ALG69" s="687"/>
      <c r="ALH69" s="687"/>
      <c r="ALI69" s="687"/>
      <c r="ALJ69" s="687"/>
      <c r="ALK69" s="687"/>
      <c r="ALL69" s="687"/>
      <c r="ALM69" s="687"/>
      <c r="ALN69" s="687"/>
      <c r="ALO69" s="687"/>
      <c r="ALP69" s="687"/>
      <c r="ALQ69" s="687"/>
      <c r="ALR69" s="687"/>
      <c r="ALS69" s="687"/>
      <c r="ALT69" s="687"/>
      <c r="ALU69" s="687"/>
      <c r="ALV69" s="687"/>
      <c r="ALW69" s="687"/>
      <c r="ALX69" s="687"/>
      <c r="ALY69" s="687"/>
      <c r="ALZ69" s="687"/>
      <c r="AMA69" s="687"/>
      <c r="AMB69" s="687"/>
      <c r="AMC69" s="687"/>
      <c r="AMD69" s="687"/>
      <c r="AME69" s="687"/>
      <c r="AMF69" s="687"/>
      <c r="AMG69" s="687"/>
      <c r="AMH69" s="687"/>
      <c r="AMI69" s="687"/>
      <c r="AMJ69" s="687"/>
      <c r="AMK69" s="687"/>
      <c r="AML69" s="687"/>
      <c r="AMM69" s="687"/>
      <c r="AMN69" s="687"/>
      <c r="AMO69" s="687"/>
      <c r="AMP69" s="687"/>
      <c r="AMQ69" s="687"/>
      <c r="AMR69" s="687"/>
      <c r="AMS69" s="687"/>
      <c r="AMT69" s="687"/>
      <c r="AMU69" s="687"/>
      <c r="AMV69" s="687"/>
      <c r="AMW69" s="687"/>
      <c r="AMX69" s="687"/>
      <c r="AMY69" s="687"/>
      <c r="AMZ69" s="687"/>
      <c r="ANA69" s="687"/>
      <c r="ANB69" s="687"/>
      <c r="ANC69" s="687"/>
      <c r="AND69" s="687"/>
      <c r="ANE69" s="687"/>
      <c r="ANF69" s="687"/>
      <c r="ANG69" s="687"/>
      <c r="ANH69" s="687"/>
      <c r="ANI69" s="687"/>
      <c r="ANJ69" s="687"/>
      <c r="ANK69" s="687"/>
      <c r="ANL69" s="687"/>
      <c r="ANM69" s="687"/>
      <c r="ANN69" s="687"/>
      <c r="ANO69" s="687"/>
      <c r="ANP69" s="687"/>
      <c r="ANQ69" s="687"/>
      <c r="ANR69" s="687"/>
      <c r="ANS69" s="687"/>
      <c r="ANT69" s="687"/>
      <c r="ANU69" s="687"/>
      <c r="ANV69" s="687"/>
      <c r="ANW69" s="687"/>
      <c r="ANX69" s="687"/>
      <c r="ANY69" s="687"/>
      <c r="ANZ69" s="687"/>
      <c r="AOA69" s="687"/>
      <c r="AOB69" s="687"/>
      <c r="AOC69" s="687"/>
      <c r="AOD69" s="687"/>
      <c r="AOE69" s="687"/>
      <c r="AOF69" s="687"/>
      <c r="AOG69" s="687"/>
      <c r="AOH69" s="687"/>
      <c r="AOI69" s="687"/>
      <c r="AOJ69" s="687"/>
      <c r="AOK69" s="687"/>
      <c r="AOL69" s="687"/>
      <c r="AOM69" s="687"/>
      <c r="AON69" s="687"/>
      <c r="AOO69" s="687"/>
      <c r="AOP69" s="687"/>
      <c r="AOQ69" s="687"/>
      <c r="AOR69" s="687"/>
      <c r="AOS69" s="687"/>
      <c r="AOT69" s="687"/>
      <c r="AOU69" s="687"/>
      <c r="AOV69" s="687"/>
      <c r="AOW69" s="687"/>
      <c r="AOX69" s="687"/>
      <c r="AOY69" s="687"/>
      <c r="AOZ69" s="687"/>
      <c r="APA69" s="687"/>
      <c r="APB69" s="687"/>
      <c r="APC69" s="687"/>
      <c r="APD69" s="687"/>
      <c r="APE69" s="687"/>
      <c r="APF69" s="687"/>
      <c r="APG69" s="687"/>
      <c r="APH69" s="687"/>
      <c r="API69" s="687"/>
      <c r="APJ69" s="687"/>
      <c r="APK69" s="687"/>
      <c r="APL69" s="687"/>
      <c r="APM69" s="687"/>
      <c r="APN69" s="687"/>
      <c r="APO69" s="687"/>
      <c r="APP69" s="687"/>
      <c r="APQ69" s="687"/>
      <c r="APR69" s="687"/>
      <c r="APS69" s="687"/>
      <c r="APT69" s="687"/>
      <c r="APU69" s="687"/>
      <c r="APV69" s="687"/>
      <c r="APW69" s="687"/>
      <c r="APX69" s="687"/>
      <c r="APY69" s="687"/>
      <c r="APZ69" s="687"/>
      <c r="AQA69" s="687"/>
      <c r="AQB69" s="687"/>
      <c r="AQC69" s="687"/>
      <c r="AQD69" s="687"/>
      <c r="AQE69" s="687"/>
      <c r="AQF69" s="687"/>
      <c r="AQG69" s="687"/>
      <c r="AQH69" s="687"/>
      <c r="AQI69" s="687"/>
      <c r="AQJ69" s="687"/>
      <c r="AQK69" s="687"/>
      <c r="AQL69" s="687"/>
      <c r="AQM69" s="687"/>
      <c r="AQN69" s="687"/>
      <c r="AQO69" s="687"/>
      <c r="AQP69" s="687"/>
      <c r="AQQ69" s="687"/>
      <c r="AQR69" s="687"/>
      <c r="AQS69" s="687"/>
      <c r="AQT69" s="687"/>
      <c r="AQU69" s="687"/>
      <c r="AQV69" s="687"/>
      <c r="AQW69" s="687"/>
      <c r="AQX69" s="687"/>
      <c r="AQY69" s="687"/>
      <c r="AQZ69" s="687"/>
      <c r="ARA69" s="687"/>
      <c r="ARB69" s="687"/>
      <c r="ARC69" s="687"/>
      <c r="ARD69" s="687"/>
      <c r="ARE69" s="687"/>
      <c r="ARF69" s="687"/>
      <c r="ARG69" s="687"/>
      <c r="ARH69" s="687"/>
      <c r="ARI69" s="687"/>
      <c r="ARJ69" s="687"/>
      <c r="ARK69" s="687"/>
      <c r="ARL69" s="687"/>
      <c r="ARM69" s="687"/>
      <c r="ARN69" s="687"/>
      <c r="ARO69" s="687"/>
      <c r="ARP69" s="687"/>
      <c r="ARQ69" s="687"/>
      <c r="ARR69" s="687"/>
      <c r="ARS69" s="687"/>
      <c r="ART69" s="687"/>
      <c r="ARU69" s="687"/>
      <c r="ARV69" s="687"/>
      <c r="ARW69" s="687"/>
      <c r="ARX69" s="687"/>
      <c r="ARY69" s="687"/>
      <c r="ARZ69" s="687"/>
      <c r="ASA69" s="687"/>
      <c r="ASB69" s="687"/>
      <c r="ASC69" s="687"/>
      <c r="ASD69" s="687"/>
      <c r="ASE69" s="687"/>
      <c r="ASF69" s="687"/>
      <c r="ASG69" s="687"/>
      <c r="ASH69" s="687"/>
      <c r="ASI69" s="687"/>
      <c r="ASJ69" s="687"/>
      <c r="ASK69" s="687"/>
      <c r="ASL69" s="687"/>
      <c r="ASM69" s="687"/>
      <c r="ASN69" s="687"/>
      <c r="ASO69" s="687"/>
      <c r="ASP69" s="687"/>
      <c r="ASQ69" s="687"/>
      <c r="ASR69" s="687"/>
      <c r="ASS69" s="687"/>
      <c r="AST69" s="687"/>
      <c r="ASU69" s="687"/>
      <c r="ASV69" s="687"/>
      <c r="ASW69" s="687"/>
      <c r="ASX69" s="687"/>
      <c r="ASY69" s="687"/>
      <c r="ASZ69" s="687"/>
      <c r="ATA69" s="687"/>
      <c r="ATB69" s="687"/>
      <c r="ATC69" s="687"/>
      <c r="ATD69" s="687"/>
      <c r="ATE69" s="687"/>
      <c r="ATF69" s="687"/>
      <c r="ATG69" s="687"/>
      <c r="ATH69" s="687"/>
      <c r="ATI69" s="687"/>
      <c r="ATJ69" s="687"/>
      <c r="ATK69" s="687"/>
      <c r="ATL69" s="687"/>
      <c r="ATM69" s="687"/>
      <c r="ATN69" s="687"/>
      <c r="ATO69" s="687"/>
      <c r="ATP69" s="687"/>
      <c r="ATQ69" s="687"/>
      <c r="ATR69" s="687"/>
      <c r="ATS69" s="687"/>
      <c r="ATT69" s="687"/>
      <c r="ATU69" s="687"/>
      <c r="ATV69" s="687"/>
      <c r="ATW69" s="687"/>
      <c r="ATX69" s="687"/>
      <c r="ATY69" s="687"/>
      <c r="ATZ69" s="687"/>
      <c r="AUA69" s="687"/>
      <c r="AUB69" s="687"/>
      <c r="AUC69" s="687"/>
      <c r="AUD69" s="687"/>
      <c r="AUE69" s="687"/>
      <c r="AUF69" s="687"/>
      <c r="AUG69" s="687"/>
      <c r="AUH69" s="687"/>
      <c r="AUI69" s="687"/>
      <c r="AUJ69" s="687"/>
      <c r="AUK69" s="687"/>
      <c r="AUL69" s="687"/>
      <c r="AUM69" s="687"/>
      <c r="AUN69" s="687"/>
      <c r="AUO69" s="687"/>
      <c r="AUP69" s="687"/>
      <c r="AUQ69" s="687"/>
      <c r="AUR69" s="687"/>
      <c r="AUS69" s="687"/>
      <c r="AUT69" s="687"/>
      <c r="AUU69" s="687"/>
      <c r="AUV69" s="687"/>
      <c r="AUW69" s="687"/>
      <c r="AUX69" s="687"/>
      <c r="AUY69" s="687"/>
      <c r="AUZ69" s="687"/>
      <c r="AVA69" s="687"/>
      <c r="AVB69" s="687"/>
      <c r="AVC69" s="687"/>
      <c r="AVD69" s="687"/>
      <c r="AVE69" s="687"/>
      <c r="AVF69" s="687"/>
      <c r="AVG69" s="687"/>
      <c r="AVH69" s="687"/>
      <c r="AVI69" s="687"/>
      <c r="AVJ69" s="687"/>
      <c r="AVK69" s="687"/>
      <c r="AVL69" s="687"/>
      <c r="AVM69" s="687"/>
      <c r="AVN69" s="687"/>
      <c r="AVO69" s="687"/>
      <c r="AVP69" s="687"/>
      <c r="AVQ69" s="687"/>
      <c r="AVR69" s="687"/>
      <c r="AVS69" s="687"/>
      <c r="AVT69" s="687"/>
      <c r="AVU69" s="687"/>
      <c r="AVV69" s="687"/>
      <c r="AVW69" s="687"/>
      <c r="AVX69" s="687"/>
      <c r="AVY69" s="687"/>
      <c r="AVZ69" s="687"/>
      <c r="AWA69" s="687"/>
      <c r="AWB69" s="687"/>
      <c r="AWC69" s="687"/>
      <c r="AWD69" s="687"/>
      <c r="AWE69" s="687"/>
      <c r="AWF69" s="687"/>
      <c r="AWG69" s="687"/>
      <c r="AWH69" s="687"/>
      <c r="AWI69" s="687"/>
      <c r="AWJ69" s="687"/>
      <c r="AWK69" s="687"/>
      <c r="AWL69" s="687"/>
      <c r="AWM69" s="687"/>
      <c r="AWN69" s="687"/>
      <c r="AWO69" s="687"/>
      <c r="AWP69" s="687"/>
      <c r="AWQ69" s="687"/>
      <c r="AWR69" s="687"/>
      <c r="AWS69" s="687"/>
      <c r="AWT69" s="687"/>
      <c r="AWU69" s="687"/>
      <c r="AWV69" s="687"/>
      <c r="AWW69" s="687"/>
      <c r="AWX69" s="687"/>
      <c r="AWY69" s="687"/>
      <c r="AWZ69" s="687"/>
      <c r="AXA69" s="687"/>
      <c r="AXB69" s="687"/>
      <c r="AXC69" s="687"/>
      <c r="AXD69" s="687"/>
      <c r="AXE69" s="687"/>
      <c r="AXF69" s="687"/>
      <c r="AXG69" s="687"/>
      <c r="AXH69" s="687"/>
      <c r="AXI69" s="687"/>
      <c r="AXJ69" s="687"/>
      <c r="AXK69" s="687"/>
      <c r="AXL69" s="687"/>
      <c r="AXM69" s="687"/>
      <c r="AXN69" s="687"/>
      <c r="AXO69" s="687"/>
      <c r="AXP69" s="687"/>
      <c r="AXQ69" s="687"/>
      <c r="AXR69" s="687"/>
      <c r="AXS69" s="687"/>
      <c r="AXT69" s="687"/>
      <c r="AXU69" s="687"/>
      <c r="AXV69" s="687"/>
      <c r="AXW69" s="687"/>
      <c r="AXX69" s="687"/>
      <c r="AXY69" s="687"/>
      <c r="AXZ69" s="687"/>
      <c r="AYA69" s="687"/>
      <c r="AYB69" s="687"/>
      <c r="AYC69" s="687"/>
      <c r="AYD69" s="687"/>
      <c r="AYE69" s="687"/>
      <c r="AYF69" s="687"/>
      <c r="AYG69" s="687"/>
      <c r="AYH69" s="687"/>
      <c r="AYI69" s="687"/>
      <c r="AYJ69" s="687"/>
      <c r="AYK69" s="687"/>
      <c r="AYL69" s="687"/>
      <c r="AYM69" s="687"/>
      <c r="AYN69" s="687"/>
      <c r="AYO69" s="687"/>
      <c r="AYP69" s="687"/>
      <c r="AYQ69" s="687"/>
      <c r="AYR69" s="687"/>
      <c r="AYS69" s="687"/>
      <c r="AYT69" s="687"/>
      <c r="AYU69" s="687"/>
      <c r="AYV69" s="687"/>
      <c r="AYW69" s="687"/>
      <c r="AYX69" s="687"/>
      <c r="AYY69" s="687"/>
      <c r="AYZ69" s="687"/>
      <c r="AZA69" s="687"/>
      <c r="AZB69" s="687"/>
      <c r="AZC69" s="687"/>
      <c r="AZD69" s="687"/>
      <c r="AZE69" s="687"/>
      <c r="AZF69" s="687"/>
      <c r="AZG69" s="687"/>
      <c r="AZH69" s="687"/>
      <c r="AZI69" s="687"/>
      <c r="AZJ69" s="687"/>
      <c r="AZK69" s="687"/>
      <c r="AZL69" s="687"/>
      <c r="AZM69" s="687"/>
      <c r="AZN69" s="687"/>
      <c r="AZO69" s="687"/>
      <c r="AZP69" s="687"/>
      <c r="AZQ69" s="687"/>
      <c r="AZR69" s="687"/>
      <c r="AZS69" s="687"/>
      <c r="AZT69" s="687"/>
      <c r="AZU69" s="687"/>
      <c r="AZV69" s="687"/>
      <c r="AZW69" s="687"/>
      <c r="AZX69" s="687"/>
      <c r="AZY69" s="687"/>
      <c r="AZZ69" s="687"/>
      <c r="BAA69" s="687"/>
      <c r="BAB69" s="687"/>
      <c r="BAC69" s="687"/>
      <c r="BAD69" s="687"/>
      <c r="BAE69" s="687"/>
      <c r="BAF69" s="687"/>
      <c r="BAG69" s="687"/>
      <c r="BAH69" s="687"/>
      <c r="BAI69" s="687"/>
      <c r="BAJ69" s="687"/>
      <c r="BAK69" s="687"/>
      <c r="BAL69" s="687"/>
      <c r="BAM69" s="687"/>
      <c r="BAN69" s="687"/>
      <c r="BAO69" s="687"/>
      <c r="BAP69" s="687"/>
      <c r="BAQ69" s="687"/>
      <c r="BAR69" s="687"/>
      <c r="BAS69" s="687"/>
      <c r="BAT69" s="687"/>
      <c r="BAU69" s="687"/>
      <c r="BAV69" s="687"/>
      <c r="BAW69" s="687"/>
      <c r="BAX69" s="687"/>
      <c r="BAY69" s="687"/>
      <c r="BAZ69" s="687"/>
      <c r="BBA69" s="687"/>
      <c r="BBB69" s="687"/>
      <c r="BBC69" s="687"/>
      <c r="BBD69" s="687"/>
      <c r="BBE69" s="687"/>
      <c r="BBF69" s="687"/>
      <c r="BBG69" s="687"/>
      <c r="BBH69" s="687"/>
      <c r="BBI69" s="687"/>
      <c r="BBJ69" s="687"/>
      <c r="BBK69" s="687"/>
      <c r="BBL69" s="687"/>
      <c r="BBM69" s="687"/>
      <c r="BBN69" s="687"/>
      <c r="BBO69" s="687"/>
      <c r="BBP69" s="687"/>
      <c r="BBQ69" s="687"/>
      <c r="BBR69" s="687"/>
      <c r="BBS69" s="687"/>
      <c r="BBT69" s="687"/>
      <c r="BBU69" s="687"/>
      <c r="BBV69" s="687"/>
      <c r="BBW69" s="687"/>
      <c r="BBX69" s="687"/>
      <c r="BBY69" s="687"/>
      <c r="BBZ69" s="687"/>
      <c r="BCA69" s="687"/>
      <c r="BCB69" s="687"/>
      <c r="BCC69" s="687"/>
      <c r="BCD69" s="687"/>
      <c r="BCE69" s="687"/>
      <c r="BCF69" s="687"/>
      <c r="BCG69" s="687"/>
      <c r="BCH69" s="687"/>
      <c r="BCI69" s="687"/>
      <c r="BCJ69" s="687"/>
      <c r="BCK69" s="687"/>
      <c r="BCL69" s="687"/>
      <c r="BCM69" s="687"/>
      <c r="BCN69" s="687"/>
      <c r="BCO69" s="687"/>
      <c r="BCP69" s="687"/>
      <c r="BCQ69" s="687"/>
      <c r="BCR69" s="687"/>
      <c r="BCS69" s="687"/>
      <c r="BCT69" s="687"/>
      <c r="BCU69" s="687"/>
      <c r="BCV69" s="687"/>
      <c r="BCW69" s="687"/>
      <c r="BCX69" s="687"/>
      <c r="BCY69" s="687"/>
      <c r="BCZ69" s="687"/>
      <c r="BDA69" s="687"/>
      <c r="BDB69" s="687"/>
      <c r="BDC69" s="687"/>
      <c r="BDD69" s="687"/>
      <c r="BDE69" s="687"/>
      <c r="BDF69" s="687"/>
      <c r="BDG69" s="687"/>
      <c r="BDH69" s="687"/>
      <c r="BDI69" s="687"/>
      <c r="BDJ69" s="687"/>
      <c r="BDK69" s="687"/>
      <c r="BDL69" s="687"/>
      <c r="BDM69" s="687"/>
      <c r="BDN69" s="687"/>
      <c r="BDO69" s="687"/>
      <c r="BDP69" s="687"/>
      <c r="BDQ69" s="687"/>
      <c r="BDR69" s="687"/>
      <c r="BDS69" s="687"/>
      <c r="BDT69" s="687"/>
      <c r="BDU69" s="687"/>
      <c r="BDV69" s="687"/>
      <c r="BDW69" s="687"/>
      <c r="BDX69" s="687"/>
      <c r="BDY69" s="687"/>
      <c r="BDZ69" s="687"/>
      <c r="BEA69" s="687"/>
      <c r="BEB69" s="687"/>
      <c r="BEC69" s="687"/>
      <c r="BED69" s="687"/>
      <c r="BEE69" s="687"/>
      <c r="BEF69" s="687"/>
      <c r="BEG69" s="687"/>
      <c r="BEH69" s="687"/>
      <c r="BEI69" s="687"/>
      <c r="BEJ69" s="687"/>
      <c r="BEK69" s="687"/>
      <c r="BEL69" s="687"/>
      <c r="BEM69" s="687"/>
      <c r="BEN69" s="687"/>
      <c r="BEO69" s="687"/>
      <c r="BEP69" s="687"/>
      <c r="BEQ69" s="687"/>
      <c r="BER69" s="687"/>
      <c r="BES69" s="687"/>
      <c r="BET69" s="687"/>
      <c r="BEU69" s="687"/>
      <c r="BEV69" s="687"/>
      <c r="BEW69" s="687"/>
      <c r="BEX69" s="687"/>
      <c r="BEY69" s="687"/>
      <c r="BEZ69" s="687"/>
      <c r="BFA69" s="687"/>
      <c r="BFB69" s="687"/>
      <c r="BFC69" s="687"/>
      <c r="BFD69" s="687"/>
      <c r="BFE69" s="687"/>
      <c r="BFF69" s="687"/>
      <c r="BFG69" s="687"/>
      <c r="BFH69" s="687"/>
      <c r="BFI69" s="687"/>
      <c r="BFJ69" s="687"/>
      <c r="BFK69" s="687"/>
      <c r="BFL69" s="687"/>
      <c r="BFM69" s="687"/>
      <c r="BFN69" s="687"/>
      <c r="BFO69" s="687"/>
      <c r="BFP69" s="687"/>
      <c r="BFQ69" s="687"/>
      <c r="BFR69" s="687"/>
      <c r="BFS69" s="687"/>
      <c r="BFT69" s="687"/>
      <c r="BFU69" s="687"/>
      <c r="BFV69" s="687"/>
      <c r="BFW69" s="687"/>
      <c r="BFX69" s="687"/>
      <c r="BFY69" s="687"/>
      <c r="BFZ69" s="687"/>
      <c r="BGA69" s="687"/>
      <c r="BGB69" s="687"/>
      <c r="BGC69" s="687"/>
      <c r="BGD69" s="687"/>
      <c r="BGE69" s="687"/>
      <c r="BGF69" s="687"/>
      <c r="BGG69" s="687"/>
      <c r="BGH69" s="687"/>
      <c r="BGI69" s="687"/>
      <c r="BGJ69" s="687"/>
      <c r="BGK69" s="687"/>
      <c r="BGL69" s="687"/>
      <c r="BGM69" s="687"/>
      <c r="BGN69" s="687"/>
      <c r="BGO69" s="687"/>
      <c r="BGP69" s="687"/>
      <c r="BGQ69" s="687"/>
      <c r="BGR69" s="687"/>
      <c r="BGS69" s="687"/>
      <c r="BGT69" s="687"/>
      <c r="BGU69" s="687"/>
      <c r="BGV69" s="687"/>
      <c r="BGW69" s="687"/>
      <c r="BGX69" s="687"/>
      <c r="BGY69" s="687"/>
      <c r="BGZ69" s="687"/>
      <c r="BHA69" s="687"/>
      <c r="BHB69" s="687"/>
      <c r="BHC69" s="687"/>
      <c r="BHD69" s="687"/>
      <c r="BHE69" s="687"/>
      <c r="BHF69" s="687"/>
      <c r="BHG69" s="687"/>
      <c r="BHH69" s="687"/>
      <c r="BHI69" s="687"/>
      <c r="BHJ69" s="687"/>
      <c r="BHK69" s="687"/>
      <c r="BHL69" s="687"/>
      <c r="BHM69" s="687"/>
      <c r="BHN69" s="687"/>
      <c r="BHO69" s="687"/>
      <c r="BHP69" s="687"/>
      <c r="BHQ69" s="687"/>
      <c r="BHR69" s="687"/>
      <c r="BHS69" s="687"/>
      <c r="BHT69" s="687"/>
      <c r="BHU69" s="687"/>
      <c r="BHV69" s="687"/>
      <c r="BHW69" s="687"/>
      <c r="BHX69" s="687"/>
      <c r="BHY69" s="687"/>
      <c r="BHZ69" s="687"/>
      <c r="BIA69" s="687"/>
      <c r="BIB69" s="687"/>
      <c r="BIC69" s="687"/>
      <c r="BID69" s="687"/>
      <c r="BIE69" s="687"/>
      <c r="BIF69" s="687"/>
      <c r="BIG69" s="687"/>
      <c r="BIH69" s="687"/>
      <c r="BII69" s="687"/>
      <c r="BIJ69" s="687"/>
      <c r="BIK69" s="687"/>
      <c r="BIL69" s="687"/>
      <c r="BIM69" s="687"/>
      <c r="BIN69" s="687"/>
      <c r="BIO69" s="687"/>
      <c r="BIP69" s="687"/>
      <c r="BIQ69" s="687"/>
      <c r="BIR69" s="687"/>
      <c r="BIS69" s="687"/>
      <c r="BIT69" s="687"/>
      <c r="BIU69" s="687"/>
      <c r="BIV69" s="687"/>
      <c r="BIW69" s="687"/>
      <c r="BIX69" s="687"/>
      <c r="BIY69" s="687"/>
      <c r="BIZ69" s="687"/>
      <c r="BJA69" s="687"/>
      <c r="BJB69" s="687"/>
      <c r="BJC69" s="687"/>
      <c r="BJD69" s="687"/>
      <c r="BJE69" s="687"/>
      <c r="BJF69" s="687"/>
      <c r="BJG69" s="687"/>
      <c r="BJH69" s="687"/>
      <c r="BJI69" s="687"/>
      <c r="BJJ69" s="687"/>
      <c r="BJK69" s="687"/>
      <c r="BJL69" s="687"/>
      <c r="BJM69" s="687"/>
      <c r="BJN69" s="687"/>
      <c r="BJO69" s="687"/>
      <c r="BJP69" s="687"/>
      <c r="BJQ69" s="687"/>
      <c r="BJR69" s="687"/>
      <c r="BJS69" s="687"/>
      <c r="BJT69" s="687"/>
      <c r="BJU69" s="687"/>
      <c r="BJV69" s="687"/>
      <c r="BJW69" s="687"/>
      <c r="BJX69" s="687"/>
      <c r="BJY69" s="687"/>
      <c r="BJZ69" s="687"/>
      <c r="BKA69" s="687"/>
      <c r="BKB69" s="687"/>
      <c r="BKC69" s="687"/>
      <c r="BKD69" s="687"/>
      <c r="BKE69" s="687"/>
      <c r="BKF69" s="687"/>
      <c r="BKG69" s="687"/>
      <c r="BKH69" s="687"/>
      <c r="BKI69" s="687"/>
      <c r="BKJ69" s="687"/>
      <c r="BKK69" s="687"/>
      <c r="BKL69" s="687"/>
      <c r="BKM69" s="687"/>
      <c r="BKN69" s="687"/>
      <c r="BKO69" s="687"/>
      <c r="BKP69" s="687"/>
      <c r="BKQ69" s="687"/>
      <c r="BKR69" s="687"/>
      <c r="BKS69" s="687"/>
      <c r="BKT69" s="687"/>
      <c r="BKU69" s="687"/>
      <c r="BKV69" s="687"/>
      <c r="BKW69" s="687"/>
      <c r="BKX69" s="687"/>
      <c r="BKY69" s="687"/>
      <c r="BKZ69" s="687"/>
      <c r="BLA69" s="687"/>
      <c r="BLB69" s="687"/>
      <c r="BLC69" s="687"/>
      <c r="BLD69" s="687"/>
      <c r="BLE69" s="687"/>
      <c r="BLF69" s="687"/>
      <c r="BLG69" s="687"/>
      <c r="BLH69" s="687"/>
      <c r="BLI69" s="687"/>
      <c r="BLJ69" s="687"/>
      <c r="BLK69" s="687"/>
      <c r="BLL69" s="687"/>
      <c r="BLM69" s="687"/>
      <c r="BLN69" s="687"/>
      <c r="BLO69" s="687"/>
      <c r="BLP69" s="687"/>
      <c r="BLQ69" s="687"/>
      <c r="BLR69" s="687"/>
      <c r="BLS69" s="687"/>
      <c r="BLT69" s="687"/>
      <c r="BLU69" s="687"/>
      <c r="BLV69" s="687"/>
      <c r="BLW69" s="687"/>
      <c r="BLX69" s="687"/>
      <c r="BLY69" s="687"/>
      <c r="BLZ69" s="687"/>
      <c r="BMA69" s="687"/>
      <c r="BMB69" s="687"/>
      <c r="BMC69" s="687"/>
      <c r="BMD69" s="687"/>
      <c r="BME69" s="687"/>
      <c r="BMF69" s="687"/>
      <c r="BMG69" s="687"/>
      <c r="BMH69" s="687"/>
      <c r="BMI69" s="687"/>
      <c r="BMJ69" s="687"/>
      <c r="BMK69" s="687"/>
      <c r="BML69" s="687"/>
      <c r="BMM69" s="687"/>
      <c r="BMN69" s="687"/>
      <c r="BMO69" s="687"/>
      <c r="BMP69" s="687"/>
      <c r="BMQ69" s="687"/>
      <c r="BMR69" s="687"/>
      <c r="BMS69" s="687"/>
      <c r="BMT69" s="687"/>
      <c r="BMU69" s="687"/>
      <c r="BMV69" s="687"/>
      <c r="BMW69" s="687"/>
      <c r="BMX69" s="687"/>
      <c r="BMY69" s="687"/>
      <c r="BMZ69" s="687"/>
      <c r="BNA69" s="687"/>
      <c r="BNB69" s="687"/>
      <c r="BNC69" s="687"/>
      <c r="BND69" s="687"/>
      <c r="BNE69" s="687"/>
      <c r="BNF69" s="687"/>
      <c r="BNG69" s="687"/>
      <c r="BNH69" s="687"/>
      <c r="BNI69" s="687"/>
      <c r="BNJ69" s="687"/>
      <c r="BNK69" s="687"/>
      <c r="BNL69" s="687"/>
      <c r="BNM69" s="687"/>
      <c r="BNN69" s="687"/>
      <c r="BNO69" s="687"/>
      <c r="BNP69" s="687"/>
      <c r="BNQ69" s="687"/>
      <c r="BNR69" s="687"/>
      <c r="BNS69" s="687"/>
      <c r="BNT69" s="687"/>
      <c r="BNU69" s="687"/>
      <c r="BNV69" s="687"/>
      <c r="BNW69" s="687"/>
      <c r="BNX69" s="687"/>
      <c r="BNY69" s="687"/>
      <c r="BNZ69" s="687"/>
      <c r="BOA69" s="687"/>
      <c r="BOB69" s="687"/>
      <c r="BOC69" s="687"/>
      <c r="BOD69" s="687"/>
      <c r="BOE69" s="687"/>
      <c r="BOF69" s="687"/>
      <c r="BOG69" s="687"/>
      <c r="BOH69" s="687"/>
      <c r="BOI69" s="687"/>
      <c r="BOJ69" s="687"/>
      <c r="BOK69" s="687"/>
      <c r="BOL69" s="687"/>
      <c r="BOM69" s="687"/>
      <c r="BON69" s="687"/>
      <c r="BOO69" s="687"/>
      <c r="BOP69" s="687"/>
      <c r="BOQ69" s="687"/>
      <c r="BOR69" s="687"/>
      <c r="BOS69" s="687"/>
      <c r="BOT69" s="687"/>
      <c r="BOU69" s="687"/>
      <c r="BOV69" s="687"/>
      <c r="BOW69" s="687"/>
      <c r="BOX69" s="687"/>
      <c r="BOY69" s="687"/>
      <c r="BOZ69" s="687"/>
      <c r="BPA69" s="687"/>
      <c r="BPB69" s="687"/>
      <c r="BPC69" s="687"/>
      <c r="BPD69" s="687"/>
      <c r="BPE69" s="687"/>
      <c r="BPF69" s="687"/>
      <c r="BPG69" s="687"/>
      <c r="BPH69" s="687"/>
      <c r="BPI69" s="687"/>
      <c r="BPJ69" s="687"/>
      <c r="BPK69" s="687"/>
      <c r="BPL69" s="687"/>
      <c r="BPM69" s="687"/>
      <c r="BPN69" s="687"/>
      <c r="BPO69" s="687"/>
      <c r="BPP69" s="687"/>
      <c r="BPQ69" s="687"/>
      <c r="BPR69" s="687"/>
      <c r="BPS69" s="687"/>
      <c r="BPT69" s="687"/>
      <c r="BPU69" s="687"/>
      <c r="BPV69" s="687"/>
      <c r="BPW69" s="687"/>
      <c r="BPX69" s="687"/>
      <c r="BPY69" s="687"/>
      <c r="BPZ69" s="687"/>
      <c r="BQA69" s="687"/>
      <c r="BQB69" s="687"/>
      <c r="BQC69" s="687"/>
      <c r="BQD69" s="687"/>
      <c r="BQE69" s="687"/>
      <c r="BQF69" s="687"/>
      <c r="BQG69" s="687"/>
      <c r="BQH69" s="687"/>
      <c r="BQI69" s="687"/>
      <c r="BQJ69" s="687"/>
      <c r="BQK69" s="687"/>
      <c r="BQL69" s="687"/>
      <c r="BQM69" s="687"/>
      <c r="BQN69" s="687"/>
      <c r="BQO69" s="687"/>
      <c r="BQP69" s="687"/>
      <c r="BQQ69" s="687"/>
      <c r="BQR69" s="687"/>
      <c r="BQS69" s="687"/>
      <c r="BQT69" s="687"/>
      <c r="BQU69" s="687"/>
      <c r="BQV69" s="687"/>
      <c r="BQW69" s="687"/>
      <c r="BQX69" s="687"/>
      <c r="BQY69" s="687"/>
      <c r="BQZ69" s="687"/>
      <c r="BRA69" s="687"/>
      <c r="BRB69" s="687"/>
      <c r="BRC69" s="687"/>
      <c r="BRD69" s="687"/>
      <c r="BRE69" s="687"/>
      <c r="BRF69" s="687"/>
      <c r="BRG69" s="687"/>
      <c r="BRH69" s="687"/>
      <c r="BRI69" s="687"/>
      <c r="BRJ69" s="687"/>
      <c r="BRK69" s="687"/>
      <c r="BRL69" s="687"/>
      <c r="BRM69" s="687"/>
      <c r="BRN69" s="687"/>
      <c r="BRO69" s="687"/>
      <c r="BRP69" s="687"/>
      <c r="BRQ69" s="687"/>
      <c r="BRR69" s="687"/>
      <c r="BRS69" s="687"/>
      <c r="BRT69" s="687"/>
      <c r="BRU69" s="687"/>
      <c r="BRV69" s="687"/>
      <c r="BRW69" s="687"/>
      <c r="BRX69" s="687"/>
      <c r="BRY69" s="687"/>
      <c r="BRZ69" s="687"/>
      <c r="BSA69" s="687"/>
      <c r="BSB69" s="687"/>
      <c r="BSC69" s="687"/>
      <c r="BSD69" s="687"/>
      <c r="BSE69" s="687"/>
      <c r="BSF69" s="687"/>
      <c r="BSG69" s="687"/>
      <c r="BSH69" s="687"/>
      <c r="BSI69" s="687"/>
      <c r="BSJ69" s="687"/>
      <c r="BSK69" s="687"/>
      <c r="BSL69" s="687"/>
      <c r="BSM69" s="687"/>
      <c r="BSN69" s="687"/>
      <c r="BSO69" s="687"/>
      <c r="BSP69" s="687"/>
      <c r="BSQ69" s="687"/>
      <c r="BSR69" s="687"/>
      <c r="BSS69" s="687"/>
      <c r="BST69" s="687"/>
      <c r="BSU69" s="687"/>
      <c r="BSV69" s="687"/>
      <c r="BSW69" s="687"/>
      <c r="BSX69" s="687"/>
      <c r="BSY69" s="687"/>
      <c r="BSZ69" s="687"/>
      <c r="BTA69" s="687"/>
      <c r="BTB69" s="687"/>
      <c r="BTC69" s="687"/>
      <c r="BTD69" s="687"/>
      <c r="BTE69" s="687"/>
      <c r="BTF69" s="687"/>
      <c r="BTG69" s="687"/>
      <c r="BTH69" s="687"/>
      <c r="BTI69" s="687"/>
      <c r="BTJ69" s="687"/>
      <c r="BTK69" s="687"/>
      <c r="BTL69" s="687"/>
      <c r="BTM69" s="687"/>
      <c r="BTN69" s="687"/>
      <c r="BTO69" s="687"/>
      <c r="BTP69" s="687"/>
      <c r="BTQ69" s="687"/>
      <c r="BTR69" s="687"/>
      <c r="BTS69" s="687"/>
      <c r="BTT69" s="687"/>
      <c r="BTU69" s="687"/>
      <c r="BTV69" s="687"/>
      <c r="BTW69" s="687"/>
      <c r="BTX69" s="687"/>
      <c r="BTY69" s="687"/>
      <c r="BTZ69" s="687"/>
      <c r="BUA69" s="687"/>
      <c r="BUB69" s="687"/>
      <c r="BUC69" s="687"/>
      <c r="BUD69" s="687"/>
      <c r="BUE69" s="687"/>
      <c r="BUF69" s="687"/>
      <c r="BUG69" s="687"/>
      <c r="BUH69" s="687"/>
      <c r="BUI69" s="687"/>
      <c r="BUJ69" s="687"/>
      <c r="BUK69" s="687"/>
      <c r="BUL69" s="687"/>
      <c r="BUM69" s="687"/>
      <c r="BUN69" s="687"/>
      <c r="BUO69" s="687"/>
      <c r="BUP69" s="687"/>
      <c r="BUQ69" s="687"/>
      <c r="BUR69" s="687"/>
      <c r="BUS69" s="687"/>
      <c r="BUT69" s="687"/>
      <c r="BUU69" s="687"/>
      <c r="BUV69" s="687"/>
      <c r="BUW69" s="687"/>
      <c r="BUX69" s="687"/>
      <c r="BUY69" s="687"/>
      <c r="BUZ69" s="687"/>
      <c r="BVA69" s="687"/>
      <c r="BVB69" s="687"/>
      <c r="BVC69" s="687"/>
      <c r="BVD69" s="687"/>
      <c r="BVE69" s="687"/>
      <c r="BVF69" s="687"/>
      <c r="BVG69" s="687"/>
      <c r="BVH69" s="687"/>
      <c r="BVI69" s="687"/>
      <c r="BVJ69" s="687"/>
      <c r="BVK69" s="687"/>
      <c r="BVL69" s="687"/>
      <c r="BVM69" s="687"/>
      <c r="BVN69" s="687"/>
      <c r="BVO69" s="687"/>
      <c r="BVP69" s="687"/>
      <c r="BVQ69" s="687"/>
      <c r="BVR69" s="687"/>
      <c r="BVS69" s="687"/>
      <c r="BVT69" s="687"/>
      <c r="BVU69" s="687"/>
      <c r="BVV69" s="687"/>
      <c r="BVW69" s="687"/>
      <c r="BVX69" s="687"/>
      <c r="BVY69" s="687"/>
      <c r="BVZ69" s="687"/>
      <c r="BWA69" s="687"/>
      <c r="BWB69" s="687"/>
      <c r="BWC69" s="687"/>
      <c r="BWD69" s="687"/>
      <c r="BWE69" s="687"/>
      <c r="BWF69" s="687"/>
      <c r="BWG69" s="687"/>
      <c r="BWH69" s="687"/>
      <c r="BWI69" s="687"/>
      <c r="BWJ69" s="687"/>
      <c r="BWK69" s="687"/>
      <c r="BWL69" s="687"/>
      <c r="BWM69" s="687"/>
      <c r="BWN69" s="687"/>
      <c r="BWO69" s="687"/>
      <c r="BWP69" s="687"/>
      <c r="BWQ69" s="687"/>
      <c r="BWR69" s="687"/>
      <c r="BWS69" s="687"/>
      <c r="BWT69" s="687"/>
      <c r="BWU69" s="687"/>
      <c r="BWV69" s="687"/>
      <c r="BWW69" s="687"/>
      <c r="BWX69" s="687"/>
      <c r="BWY69" s="687"/>
      <c r="BWZ69" s="687"/>
      <c r="BXA69" s="687"/>
      <c r="BXB69" s="687"/>
      <c r="BXC69" s="687"/>
      <c r="BXD69" s="687"/>
      <c r="BXE69" s="687"/>
      <c r="BXF69" s="687"/>
      <c r="BXG69" s="687"/>
      <c r="BXH69" s="687"/>
      <c r="BXI69" s="687"/>
      <c r="BXJ69" s="687"/>
      <c r="BXK69" s="687"/>
      <c r="BXL69" s="687"/>
      <c r="BXM69" s="687"/>
      <c r="BXN69" s="687"/>
      <c r="BXO69" s="687"/>
      <c r="BXP69" s="687"/>
      <c r="BXQ69" s="687"/>
      <c r="BXR69" s="687"/>
      <c r="BXS69" s="687"/>
      <c r="BXT69" s="687"/>
      <c r="BXU69" s="687"/>
      <c r="BXV69" s="687"/>
      <c r="BXW69" s="687"/>
      <c r="BXX69" s="687"/>
      <c r="BXY69" s="687"/>
      <c r="BXZ69" s="687"/>
      <c r="BYA69" s="687"/>
      <c r="BYB69" s="687"/>
      <c r="BYC69" s="687"/>
      <c r="BYD69" s="687"/>
      <c r="BYE69" s="687"/>
      <c r="BYF69" s="687"/>
      <c r="BYG69" s="687"/>
      <c r="BYH69" s="687"/>
      <c r="BYI69" s="687"/>
      <c r="BYJ69" s="687"/>
      <c r="BYK69" s="687"/>
      <c r="BYL69" s="687"/>
      <c r="BYM69" s="687"/>
      <c r="BYN69" s="687"/>
      <c r="BYO69" s="687"/>
      <c r="BYP69" s="687"/>
      <c r="BYQ69" s="687"/>
      <c r="BYR69" s="687"/>
      <c r="BYS69" s="687"/>
      <c r="BYT69" s="687"/>
      <c r="BYU69" s="687"/>
      <c r="BYV69" s="687"/>
      <c r="BYW69" s="687"/>
      <c r="BYX69" s="687"/>
      <c r="BYY69" s="687"/>
      <c r="BYZ69" s="687"/>
      <c r="BZA69" s="687"/>
      <c r="BZB69" s="687"/>
      <c r="BZC69" s="687"/>
      <c r="BZD69" s="687"/>
      <c r="BZE69" s="687"/>
      <c r="BZF69" s="687"/>
      <c r="BZG69" s="687"/>
      <c r="BZH69" s="687"/>
      <c r="BZI69" s="687"/>
      <c r="BZJ69" s="687"/>
      <c r="BZK69" s="687"/>
      <c r="BZL69" s="687"/>
      <c r="BZM69" s="687"/>
      <c r="BZN69" s="687"/>
      <c r="BZO69" s="687"/>
      <c r="BZP69" s="687"/>
      <c r="BZQ69" s="687"/>
      <c r="BZR69" s="687"/>
      <c r="BZS69" s="687"/>
      <c r="BZT69" s="687"/>
      <c r="BZU69" s="687"/>
      <c r="BZV69" s="687"/>
      <c r="BZW69" s="687"/>
      <c r="BZX69" s="687"/>
      <c r="BZY69" s="687"/>
      <c r="BZZ69" s="687"/>
      <c r="CAA69" s="687"/>
      <c r="CAB69" s="687"/>
      <c r="CAC69" s="687"/>
      <c r="CAD69" s="687"/>
      <c r="CAE69" s="687"/>
      <c r="CAF69" s="687"/>
      <c r="CAG69" s="687"/>
      <c r="CAH69" s="687"/>
      <c r="CAI69" s="687"/>
      <c r="CAJ69" s="687"/>
      <c r="CAK69" s="687"/>
      <c r="CAL69" s="687"/>
      <c r="CAM69" s="687"/>
      <c r="CAN69" s="687"/>
      <c r="CAO69" s="687"/>
      <c r="CAP69" s="687"/>
      <c r="CAQ69" s="687"/>
      <c r="CAR69" s="687"/>
      <c r="CAS69" s="687"/>
      <c r="CAT69" s="687"/>
      <c r="CAU69" s="687"/>
      <c r="CAV69" s="687"/>
      <c r="CAW69" s="687"/>
      <c r="CAX69" s="687"/>
      <c r="CAY69" s="687"/>
      <c r="CAZ69" s="687"/>
      <c r="CBA69" s="687"/>
      <c r="CBB69" s="687"/>
      <c r="CBC69" s="687"/>
      <c r="CBD69" s="687"/>
      <c r="CBE69" s="687"/>
      <c r="CBF69" s="687"/>
      <c r="CBG69" s="687"/>
      <c r="CBH69" s="687"/>
      <c r="CBI69" s="687"/>
      <c r="CBJ69" s="687"/>
      <c r="CBK69" s="687"/>
      <c r="CBL69" s="687"/>
      <c r="CBM69" s="687"/>
      <c r="CBN69" s="687"/>
      <c r="CBO69" s="687"/>
      <c r="CBP69" s="687"/>
      <c r="CBQ69" s="687"/>
      <c r="CBR69" s="687"/>
      <c r="CBS69" s="687"/>
      <c r="CBT69" s="687"/>
      <c r="CBU69" s="687"/>
      <c r="CBV69" s="687"/>
      <c r="CBW69" s="687"/>
      <c r="CBX69" s="687"/>
      <c r="CBY69" s="687"/>
      <c r="CBZ69" s="687"/>
      <c r="CCA69" s="687"/>
      <c r="CCB69" s="687"/>
      <c r="CCC69" s="687"/>
      <c r="CCD69" s="687"/>
      <c r="CCE69" s="687"/>
      <c r="CCF69" s="687"/>
      <c r="CCG69" s="687"/>
      <c r="CCH69" s="687"/>
      <c r="CCI69" s="687"/>
      <c r="CCJ69" s="687"/>
      <c r="CCK69" s="687"/>
      <c r="CCL69" s="687"/>
      <c r="CCM69" s="687"/>
      <c r="CCN69" s="687"/>
      <c r="CCO69" s="687"/>
      <c r="CCP69" s="687"/>
      <c r="CCQ69" s="687"/>
      <c r="CCR69" s="687"/>
      <c r="CCS69" s="687"/>
      <c r="CCT69" s="687"/>
      <c r="CCU69" s="687"/>
      <c r="CCV69" s="687"/>
      <c r="CCW69" s="687"/>
      <c r="CCX69" s="687"/>
      <c r="CCY69" s="687"/>
      <c r="CCZ69" s="687"/>
      <c r="CDA69" s="687"/>
      <c r="CDB69" s="687"/>
      <c r="CDC69" s="687"/>
      <c r="CDD69" s="687"/>
      <c r="CDE69" s="687"/>
      <c r="CDF69" s="687"/>
      <c r="CDG69" s="687"/>
      <c r="CDH69" s="687"/>
      <c r="CDI69" s="687"/>
      <c r="CDJ69" s="687"/>
      <c r="CDK69" s="687"/>
      <c r="CDL69" s="687"/>
      <c r="CDM69" s="687"/>
      <c r="CDN69" s="687"/>
      <c r="CDO69" s="687"/>
      <c r="CDP69" s="687"/>
      <c r="CDQ69" s="687"/>
      <c r="CDR69" s="687"/>
      <c r="CDS69" s="687"/>
      <c r="CDT69" s="687"/>
      <c r="CDU69" s="687"/>
      <c r="CDV69" s="687"/>
      <c r="CDW69" s="687"/>
      <c r="CDX69" s="687"/>
      <c r="CDY69" s="687"/>
      <c r="CDZ69" s="687"/>
      <c r="CEA69" s="687"/>
      <c r="CEB69" s="687"/>
      <c r="CEC69" s="687"/>
      <c r="CED69" s="687"/>
      <c r="CEE69" s="687"/>
      <c r="CEF69" s="687"/>
      <c r="CEG69" s="687"/>
      <c r="CEH69" s="687"/>
      <c r="CEI69" s="687"/>
      <c r="CEJ69" s="687"/>
      <c r="CEK69" s="687"/>
      <c r="CEL69" s="687"/>
      <c r="CEM69" s="687"/>
      <c r="CEN69" s="687"/>
      <c r="CEO69" s="687"/>
      <c r="CEP69" s="687"/>
      <c r="CEQ69" s="687"/>
      <c r="CER69" s="687"/>
      <c r="CES69" s="687"/>
      <c r="CET69" s="687"/>
      <c r="CEU69" s="687"/>
      <c r="CEV69" s="687"/>
      <c r="CEW69" s="687"/>
      <c r="CEX69" s="687"/>
      <c r="CEY69" s="687"/>
      <c r="CEZ69" s="687"/>
      <c r="CFA69" s="687"/>
      <c r="CFB69" s="687"/>
      <c r="CFC69" s="687"/>
      <c r="CFD69" s="687"/>
      <c r="CFE69" s="687"/>
      <c r="CFF69" s="687"/>
      <c r="CFG69" s="687"/>
      <c r="CFH69" s="687"/>
      <c r="CFI69" s="687"/>
      <c r="CFJ69" s="687"/>
      <c r="CFK69" s="687"/>
      <c r="CFL69" s="687"/>
      <c r="CFM69" s="687"/>
      <c r="CFN69" s="687"/>
      <c r="CFO69" s="687"/>
      <c r="CFP69" s="687"/>
      <c r="CFQ69" s="687"/>
      <c r="CFR69" s="687"/>
      <c r="CFS69" s="687"/>
      <c r="CFT69" s="687"/>
      <c r="CFU69" s="687"/>
      <c r="CFV69" s="687"/>
      <c r="CFW69" s="687"/>
      <c r="CFX69" s="687"/>
      <c r="CFY69" s="687"/>
      <c r="CFZ69" s="687"/>
      <c r="CGA69" s="687"/>
      <c r="CGB69" s="687"/>
      <c r="CGC69" s="687"/>
      <c r="CGD69" s="687"/>
      <c r="CGE69" s="687"/>
      <c r="CGF69" s="687"/>
      <c r="CGG69" s="687"/>
      <c r="CGH69" s="687"/>
      <c r="CGI69" s="687"/>
      <c r="CGJ69" s="687"/>
      <c r="CGK69" s="687"/>
      <c r="CGL69" s="687"/>
      <c r="CGM69" s="687"/>
      <c r="CGN69" s="687"/>
      <c r="CGO69" s="687"/>
      <c r="CGP69" s="687"/>
      <c r="CGQ69" s="687"/>
      <c r="CGR69" s="687"/>
      <c r="CGS69" s="687"/>
      <c r="CGT69" s="687"/>
      <c r="CGU69" s="687"/>
      <c r="CGV69" s="687"/>
      <c r="CGW69" s="687"/>
      <c r="CGX69" s="687"/>
      <c r="CGY69" s="687"/>
      <c r="CGZ69" s="687"/>
      <c r="CHA69" s="687"/>
      <c r="CHB69" s="687"/>
      <c r="CHC69" s="687"/>
      <c r="CHD69" s="687"/>
      <c r="CHE69" s="687"/>
      <c r="CHF69" s="687"/>
      <c r="CHG69" s="687"/>
      <c r="CHH69" s="687"/>
      <c r="CHI69" s="687"/>
      <c r="CHJ69" s="687"/>
      <c r="CHK69" s="687"/>
      <c r="CHL69" s="687"/>
      <c r="CHM69" s="687"/>
      <c r="CHN69" s="687"/>
      <c r="CHO69" s="687"/>
      <c r="CHP69" s="687"/>
      <c r="CHQ69" s="687"/>
      <c r="CHR69" s="687"/>
      <c r="CHS69" s="687"/>
      <c r="CHT69" s="687"/>
      <c r="CHU69" s="687"/>
      <c r="CHV69" s="687"/>
      <c r="CHW69" s="687"/>
      <c r="CHX69" s="687"/>
      <c r="CHY69" s="687"/>
      <c r="CHZ69" s="687"/>
      <c r="CIA69" s="687"/>
      <c r="CIB69" s="687"/>
      <c r="CIC69" s="687"/>
      <c r="CID69" s="687"/>
      <c r="CIE69" s="687"/>
      <c r="CIF69" s="687"/>
      <c r="CIG69" s="687"/>
      <c r="CIH69" s="687"/>
      <c r="CII69" s="687"/>
      <c r="CIJ69" s="687"/>
      <c r="CIK69" s="687"/>
      <c r="CIL69" s="687"/>
      <c r="CIM69" s="687"/>
      <c r="CIN69" s="687"/>
      <c r="CIO69" s="687"/>
      <c r="CIP69" s="687"/>
      <c r="CIQ69" s="687"/>
      <c r="CIR69" s="687"/>
      <c r="CIS69" s="687"/>
      <c r="CIT69" s="687"/>
      <c r="CIU69" s="687"/>
      <c r="CIV69" s="687"/>
      <c r="CIW69" s="687"/>
      <c r="CIX69" s="687"/>
      <c r="CIY69" s="687"/>
      <c r="CIZ69" s="687"/>
      <c r="CJA69" s="687"/>
      <c r="CJB69" s="687"/>
      <c r="CJC69" s="687"/>
      <c r="CJD69" s="687"/>
      <c r="CJE69" s="687"/>
      <c r="CJF69" s="687"/>
      <c r="CJG69" s="687"/>
      <c r="CJH69" s="687"/>
      <c r="CJI69" s="687"/>
      <c r="CJJ69" s="687"/>
      <c r="CJK69" s="687"/>
      <c r="CJL69" s="687"/>
      <c r="CJM69" s="687"/>
      <c r="CJN69" s="687"/>
      <c r="CJO69" s="687"/>
      <c r="CJP69" s="687"/>
      <c r="CJQ69" s="687"/>
      <c r="CJR69" s="687"/>
      <c r="CJS69" s="687"/>
      <c r="CJT69" s="687"/>
      <c r="CJU69" s="687"/>
      <c r="CJV69" s="687"/>
      <c r="CJW69" s="687"/>
      <c r="CJX69" s="687"/>
      <c r="CJY69" s="687"/>
      <c r="CJZ69" s="687"/>
      <c r="CKA69" s="687"/>
      <c r="CKB69" s="687"/>
      <c r="CKC69" s="687"/>
      <c r="CKD69" s="687"/>
      <c r="CKE69" s="687"/>
      <c r="CKF69" s="687"/>
      <c r="CKG69" s="687"/>
      <c r="CKH69" s="687"/>
      <c r="CKI69" s="687"/>
      <c r="CKJ69" s="687"/>
      <c r="CKK69" s="687"/>
      <c r="CKL69" s="687"/>
      <c r="CKM69" s="687"/>
      <c r="CKN69" s="687"/>
      <c r="CKO69" s="687"/>
      <c r="CKP69" s="687"/>
      <c r="CKQ69" s="687"/>
      <c r="CKR69" s="687"/>
      <c r="CKS69" s="687"/>
      <c r="CKT69" s="687"/>
      <c r="CKU69" s="687"/>
      <c r="CKV69" s="687"/>
      <c r="CKW69" s="687"/>
      <c r="CKX69" s="687"/>
      <c r="CKY69" s="687"/>
      <c r="CKZ69" s="687"/>
      <c r="CLA69" s="687"/>
      <c r="CLB69" s="687"/>
      <c r="CLC69" s="687"/>
      <c r="CLD69" s="687"/>
      <c r="CLE69" s="687"/>
      <c r="CLF69" s="687"/>
      <c r="CLG69" s="687"/>
      <c r="CLH69" s="687"/>
      <c r="CLI69" s="687"/>
      <c r="CLJ69" s="687"/>
      <c r="CLK69" s="687"/>
      <c r="CLL69" s="687"/>
      <c r="CLM69" s="687"/>
      <c r="CLN69" s="687"/>
      <c r="CLO69" s="687"/>
      <c r="CLP69" s="687"/>
      <c r="CLQ69" s="687"/>
      <c r="CLR69" s="687"/>
      <c r="CLS69" s="687"/>
      <c r="CLT69" s="687"/>
      <c r="CLU69" s="687"/>
      <c r="CLV69" s="687"/>
      <c r="CLW69" s="687"/>
      <c r="CLX69" s="687"/>
      <c r="CLY69" s="687"/>
      <c r="CLZ69" s="687"/>
      <c r="CMA69" s="687"/>
      <c r="CMB69" s="687"/>
      <c r="CMC69" s="687"/>
      <c r="CMD69" s="687"/>
      <c r="CME69" s="687"/>
      <c r="CMF69" s="687"/>
      <c r="CMG69" s="687"/>
      <c r="CMH69" s="687"/>
      <c r="CMI69" s="687"/>
      <c r="CMJ69" s="687"/>
      <c r="CMK69" s="687"/>
      <c r="CML69" s="687"/>
      <c r="CMM69" s="687"/>
      <c r="CMN69" s="687"/>
      <c r="CMO69" s="687"/>
      <c r="CMP69" s="687"/>
      <c r="CMQ69" s="687"/>
      <c r="CMR69" s="687"/>
      <c r="CMS69" s="687"/>
      <c r="CMT69" s="687"/>
      <c r="CMU69" s="687"/>
      <c r="CMV69" s="687"/>
      <c r="CMW69" s="687"/>
      <c r="CMX69" s="687"/>
      <c r="CMY69" s="687"/>
      <c r="CMZ69" s="687"/>
      <c r="CNA69" s="687"/>
      <c r="CNB69" s="687"/>
      <c r="CNC69" s="687"/>
      <c r="CND69" s="687"/>
      <c r="CNE69" s="687"/>
      <c r="CNF69" s="687"/>
      <c r="CNG69" s="687"/>
      <c r="CNH69" s="687"/>
      <c r="CNI69" s="687"/>
      <c r="CNJ69" s="687"/>
      <c r="CNK69" s="687"/>
      <c r="CNL69" s="687"/>
      <c r="CNM69" s="687"/>
      <c r="CNN69" s="687"/>
      <c r="CNO69" s="687"/>
      <c r="CNP69" s="687"/>
      <c r="CNQ69" s="687"/>
      <c r="CNR69" s="687"/>
      <c r="CNS69" s="687"/>
      <c r="CNT69" s="687"/>
      <c r="CNU69" s="687"/>
      <c r="CNV69" s="687"/>
      <c r="CNW69" s="687"/>
      <c r="CNX69" s="687"/>
      <c r="CNY69" s="687"/>
      <c r="CNZ69" s="687"/>
      <c r="COA69" s="687"/>
      <c r="COB69" s="687"/>
      <c r="COC69" s="687"/>
      <c r="COD69" s="687"/>
      <c r="COE69" s="687"/>
      <c r="COF69" s="687"/>
      <c r="COG69" s="687"/>
      <c r="COH69" s="687"/>
      <c r="COI69" s="687"/>
      <c r="COJ69" s="687"/>
      <c r="COK69" s="687"/>
      <c r="COL69" s="687"/>
      <c r="COM69" s="687"/>
      <c r="CON69" s="687"/>
      <c r="COO69" s="687"/>
      <c r="COP69" s="687"/>
      <c r="COQ69" s="687"/>
      <c r="COR69" s="687"/>
      <c r="COS69" s="687"/>
      <c r="COT69" s="687"/>
      <c r="COU69" s="687"/>
      <c r="COV69" s="687"/>
      <c r="COW69" s="687"/>
      <c r="COX69" s="687"/>
      <c r="COY69" s="687"/>
      <c r="COZ69" s="687"/>
      <c r="CPA69" s="687"/>
      <c r="CPB69" s="687"/>
      <c r="CPC69" s="687"/>
      <c r="CPD69" s="687"/>
      <c r="CPE69" s="687"/>
      <c r="CPF69" s="687"/>
      <c r="CPG69" s="687"/>
      <c r="CPH69" s="687"/>
      <c r="CPI69" s="687"/>
      <c r="CPJ69" s="687"/>
      <c r="CPK69" s="687"/>
      <c r="CPL69" s="687"/>
      <c r="CPM69" s="687"/>
      <c r="CPN69" s="687"/>
      <c r="CPO69" s="687"/>
      <c r="CPP69" s="687"/>
      <c r="CPQ69" s="687"/>
      <c r="CPR69" s="687"/>
      <c r="CPS69" s="687"/>
      <c r="CPT69" s="687"/>
      <c r="CPU69" s="687"/>
      <c r="CPV69" s="687"/>
      <c r="CPW69" s="687"/>
      <c r="CPX69" s="687"/>
      <c r="CPY69" s="687"/>
      <c r="CPZ69" s="687"/>
      <c r="CQA69" s="687"/>
      <c r="CQB69" s="687"/>
      <c r="CQC69" s="687"/>
      <c r="CQD69" s="687"/>
      <c r="CQE69" s="687"/>
      <c r="CQF69" s="687"/>
      <c r="CQG69" s="687"/>
      <c r="CQH69" s="687"/>
      <c r="CQI69" s="687"/>
      <c r="CQJ69" s="687"/>
      <c r="CQK69" s="687"/>
      <c r="CQL69" s="687"/>
      <c r="CQM69" s="687"/>
      <c r="CQN69" s="687"/>
      <c r="CQO69" s="687"/>
      <c r="CQP69" s="687"/>
      <c r="CQQ69" s="687"/>
      <c r="CQR69" s="687"/>
      <c r="CQS69" s="687"/>
      <c r="CQT69" s="687"/>
      <c r="CQU69" s="687"/>
      <c r="CQV69" s="687"/>
      <c r="CQW69" s="687"/>
      <c r="CQX69" s="687"/>
      <c r="CQY69" s="687"/>
      <c r="CQZ69" s="687"/>
      <c r="CRA69" s="687"/>
      <c r="CRB69" s="687"/>
      <c r="CRC69" s="687"/>
      <c r="CRD69" s="687"/>
      <c r="CRE69" s="687"/>
      <c r="CRF69" s="687"/>
      <c r="CRG69" s="687"/>
      <c r="CRH69" s="687"/>
      <c r="CRI69" s="687"/>
      <c r="CRJ69" s="687"/>
      <c r="CRK69" s="687"/>
      <c r="CRL69" s="687"/>
      <c r="CRM69" s="687"/>
      <c r="CRN69" s="687"/>
      <c r="CRO69" s="687"/>
      <c r="CRP69" s="687"/>
      <c r="CRQ69" s="687"/>
      <c r="CRR69" s="687"/>
      <c r="CRS69" s="687"/>
      <c r="CRT69" s="687"/>
      <c r="CRU69" s="687"/>
      <c r="CRV69" s="687"/>
      <c r="CRW69" s="687"/>
      <c r="CRX69" s="687"/>
      <c r="CRY69" s="687"/>
      <c r="CRZ69" s="687"/>
      <c r="CSA69" s="687"/>
      <c r="CSB69" s="687"/>
      <c r="CSC69" s="687"/>
      <c r="CSD69" s="687"/>
      <c r="CSE69" s="687"/>
      <c r="CSF69" s="687"/>
      <c r="CSG69" s="687"/>
      <c r="CSH69" s="687"/>
      <c r="CSI69" s="687"/>
      <c r="CSJ69" s="687"/>
      <c r="CSK69" s="687"/>
      <c r="CSL69" s="687"/>
      <c r="CSM69" s="687"/>
      <c r="CSN69" s="687"/>
      <c r="CSO69" s="687"/>
      <c r="CSP69" s="687"/>
      <c r="CSQ69" s="687"/>
      <c r="CSR69" s="687"/>
      <c r="CSS69" s="687"/>
      <c r="CST69" s="687"/>
      <c r="CSU69" s="687"/>
      <c r="CSV69" s="687"/>
      <c r="CSW69" s="687"/>
      <c r="CSX69" s="687"/>
      <c r="CSY69" s="687"/>
      <c r="CSZ69" s="687"/>
      <c r="CTA69" s="687"/>
      <c r="CTB69" s="687"/>
      <c r="CTC69" s="687"/>
      <c r="CTD69" s="687"/>
      <c r="CTE69" s="687"/>
      <c r="CTF69" s="687"/>
      <c r="CTG69" s="687"/>
      <c r="CTH69" s="687"/>
      <c r="CTI69" s="687"/>
      <c r="CTJ69" s="687"/>
      <c r="CTK69" s="687"/>
      <c r="CTL69" s="687"/>
      <c r="CTM69" s="687"/>
      <c r="CTN69" s="687"/>
      <c r="CTO69" s="687"/>
      <c r="CTP69" s="687"/>
      <c r="CTQ69" s="687"/>
      <c r="CTR69" s="687"/>
      <c r="CTS69" s="687"/>
      <c r="CTT69" s="687"/>
      <c r="CTU69" s="687"/>
      <c r="CTV69" s="687"/>
      <c r="CTW69" s="687"/>
      <c r="CTX69" s="687"/>
      <c r="CTY69" s="687"/>
      <c r="CTZ69" s="687"/>
      <c r="CUA69" s="687"/>
      <c r="CUB69" s="687"/>
      <c r="CUC69" s="687"/>
      <c r="CUD69" s="687"/>
      <c r="CUE69" s="687"/>
      <c r="CUF69" s="687"/>
      <c r="CUG69" s="687"/>
      <c r="CUH69" s="687"/>
      <c r="CUI69" s="687"/>
      <c r="CUJ69" s="687"/>
      <c r="CUK69" s="687"/>
      <c r="CUL69" s="687"/>
      <c r="CUM69" s="687"/>
      <c r="CUN69" s="687"/>
      <c r="CUO69" s="687"/>
      <c r="CUP69" s="687"/>
      <c r="CUQ69" s="687"/>
      <c r="CUR69" s="687"/>
      <c r="CUS69" s="687"/>
      <c r="CUT69" s="687"/>
      <c r="CUU69" s="687"/>
      <c r="CUV69" s="687"/>
      <c r="CUW69" s="687"/>
      <c r="CUX69" s="687"/>
      <c r="CUY69" s="687"/>
      <c r="CUZ69" s="687"/>
      <c r="CVA69" s="687"/>
      <c r="CVB69" s="687"/>
      <c r="CVC69" s="687"/>
      <c r="CVD69" s="687"/>
      <c r="CVE69" s="687"/>
      <c r="CVF69" s="687"/>
      <c r="CVG69" s="687"/>
      <c r="CVH69" s="687"/>
      <c r="CVI69" s="687"/>
      <c r="CVJ69" s="687"/>
      <c r="CVK69" s="687"/>
      <c r="CVL69" s="687"/>
      <c r="CVM69" s="687"/>
      <c r="CVN69" s="687"/>
      <c r="CVO69" s="687"/>
      <c r="CVP69" s="687"/>
      <c r="CVQ69" s="687"/>
      <c r="CVR69" s="687"/>
      <c r="CVS69" s="687"/>
      <c r="CVT69" s="687"/>
      <c r="CVU69" s="687"/>
      <c r="CVV69" s="687"/>
      <c r="CVW69" s="687"/>
      <c r="CVX69" s="687"/>
      <c r="CVY69" s="687"/>
      <c r="CVZ69" s="687"/>
      <c r="CWA69" s="687"/>
      <c r="CWB69" s="687"/>
      <c r="CWC69" s="687"/>
      <c r="CWD69" s="687"/>
      <c r="CWE69" s="687"/>
      <c r="CWF69" s="687"/>
      <c r="CWG69" s="687"/>
      <c r="CWH69" s="687"/>
      <c r="CWI69" s="687"/>
      <c r="CWJ69" s="687"/>
      <c r="CWK69" s="687"/>
      <c r="CWL69" s="687"/>
      <c r="CWM69" s="687"/>
      <c r="CWN69" s="687"/>
      <c r="CWO69" s="687"/>
      <c r="CWP69" s="687"/>
      <c r="CWQ69" s="687"/>
      <c r="CWR69" s="687"/>
      <c r="CWS69" s="687"/>
      <c r="CWT69" s="687"/>
      <c r="CWU69" s="687"/>
      <c r="CWV69" s="687"/>
      <c r="CWW69" s="687"/>
      <c r="CWX69" s="687"/>
      <c r="CWY69" s="687"/>
      <c r="CWZ69" s="687"/>
      <c r="CXA69" s="687"/>
      <c r="CXB69" s="687"/>
      <c r="CXC69" s="687"/>
      <c r="CXD69" s="687"/>
      <c r="CXE69" s="687"/>
      <c r="CXF69" s="687"/>
      <c r="CXG69" s="687"/>
      <c r="CXH69" s="687"/>
      <c r="CXI69" s="687"/>
      <c r="CXJ69" s="687"/>
      <c r="CXK69" s="687"/>
      <c r="CXL69" s="687"/>
      <c r="CXM69" s="687"/>
      <c r="CXN69" s="687"/>
      <c r="CXO69" s="687"/>
      <c r="CXP69" s="687"/>
      <c r="CXQ69" s="687"/>
      <c r="CXR69" s="687"/>
      <c r="CXS69" s="687"/>
      <c r="CXT69" s="687"/>
      <c r="CXU69" s="687"/>
      <c r="CXV69" s="687"/>
      <c r="CXW69" s="687"/>
      <c r="CXX69" s="687"/>
      <c r="CXY69" s="687"/>
      <c r="CXZ69" s="687"/>
      <c r="CYA69" s="687"/>
      <c r="CYB69" s="687"/>
      <c r="CYC69" s="687"/>
      <c r="CYD69" s="687"/>
      <c r="CYE69" s="687"/>
      <c r="CYF69" s="687"/>
      <c r="CYG69" s="687"/>
      <c r="CYH69" s="687"/>
      <c r="CYI69" s="687"/>
      <c r="CYJ69" s="687"/>
      <c r="CYK69" s="687"/>
      <c r="CYL69" s="687"/>
      <c r="CYM69" s="687"/>
      <c r="CYN69" s="687"/>
      <c r="CYO69" s="687"/>
      <c r="CYP69" s="687"/>
      <c r="CYQ69" s="687"/>
      <c r="CYR69" s="687"/>
      <c r="CYS69" s="687"/>
      <c r="CYT69" s="687"/>
      <c r="CYU69" s="687"/>
      <c r="CYV69" s="687"/>
      <c r="CYW69" s="687"/>
      <c r="CYX69" s="687"/>
      <c r="CYY69" s="687"/>
      <c r="CYZ69" s="687"/>
      <c r="CZA69" s="687"/>
      <c r="CZB69" s="687"/>
      <c r="CZC69" s="687"/>
      <c r="CZD69" s="687"/>
      <c r="CZE69" s="687"/>
      <c r="CZF69" s="687"/>
      <c r="CZG69" s="687"/>
      <c r="CZH69" s="687"/>
      <c r="CZI69" s="687"/>
      <c r="CZJ69" s="687"/>
      <c r="CZK69" s="687"/>
      <c r="CZL69" s="687"/>
      <c r="CZM69" s="687"/>
      <c r="CZN69" s="687"/>
      <c r="CZO69" s="687"/>
      <c r="CZP69" s="687"/>
      <c r="CZQ69" s="687"/>
      <c r="CZR69" s="687"/>
      <c r="CZS69" s="687"/>
      <c r="CZT69" s="687"/>
      <c r="CZU69" s="687"/>
      <c r="CZV69" s="687"/>
      <c r="CZW69" s="687"/>
      <c r="CZX69" s="687"/>
      <c r="CZY69" s="687"/>
      <c r="CZZ69" s="687"/>
      <c r="DAA69" s="687"/>
      <c r="DAB69" s="687"/>
      <c r="DAC69" s="687"/>
      <c r="DAD69" s="687"/>
      <c r="DAE69" s="687"/>
      <c r="DAF69" s="687"/>
      <c r="DAG69" s="687"/>
      <c r="DAH69" s="687"/>
      <c r="DAI69" s="687"/>
      <c r="DAJ69" s="687"/>
      <c r="DAK69" s="687"/>
      <c r="DAL69" s="687"/>
      <c r="DAM69" s="687"/>
      <c r="DAN69" s="687"/>
      <c r="DAO69" s="687"/>
      <c r="DAP69" s="687"/>
      <c r="DAQ69" s="687"/>
      <c r="DAR69" s="687"/>
      <c r="DAS69" s="687"/>
      <c r="DAT69" s="687"/>
      <c r="DAU69" s="687"/>
      <c r="DAV69" s="687"/>
      <c r="DAW69" s="687"/>
      <c r="DAX69" s="687"/>
      <c r="DAY69" s="687"/>
      <c r="DAZ69" s="687"/>
      <c r="DBA69" s="687"/>
      <c r="DBB69" s="687"/>
      <c r="DBC69" s="687"/>
      <c r="DBD69" s="687"/>
      <c r="DBE69" s="687"/>
      <c r="DBF69" s="687"/>
      <c r="DBG69" s="687"/>
      <c r="DBH69" s="687"/>
      <c r="DBI69" s="687"/>
      <c r="DBJ69" s="687"/>
      <c r="DBK69" s="687"/>
      <c r="DBL69" s="687"/>
      <c r="DBM69" s="687"/>
      <c r="DBN69" s="687"/>
      <c r="DBO69" s="687"/>
      <c r="DBP69" s="687"/>
      <c r="DBQ69" s="687"/>
      <c r="DBR69" s="687"/>
      <c r="DBS69" s="687"/>
      <c r="DBT69" s="687"/>
      <c r="DBU69" s="687"/>
      <c r="DBV69" s="687"/>
      <c r="DBW69" s="687"/>
      <c r="DBX69" s="687"/>
      <c r="DBY69" s="687"/>
      <c r="DBZ69" s="687"/>
      <c r="DCA69" s="687"/>
      <c r="DCB69" s="687"/>
      <c r="DCC69" s="687"/>
      <c r="DCD69" s="687"/>
      <c r="DCE69" s="687"/>
      <c r="DCF69" s="687"/>
      <c r="DCG69" s="687"/>
      <c r="DCH69" s="687"/>
      <c r="DCI69" s="687"/>
      <c r="DCJ69" s="687"/>
      <c r="DCK69" s="687"/>
      <c r="DCL69" s="687"/>
      <c r="DCM69" s="687"/>
      <c r="DCN69" s="687"/>
      <c r="DCO69" s="687"/>
      <c r="DCP69" s="687"/>
      <c r="DCQ69" s="687"/>
      <c r="DCR69" s="687"/>
      <c r="DCS69" s="687"/>
      <c r="DCT69" s="687"/>
      <c r="DCU69" s="687"/>
      <c r="DCV69" s="687"/>
      <c r="DCW69" s="687"/>
      <c r="DCX69" s="687"/>
      <c r="DCY69" s="687"/>
      <c r="DCZ69" s="687"/>
      <c r="DDA69" s="687"/>
      <c r="DDB69" s="687"/>
      <c r="DDC69" s="687"/>
      <c r="DDD69" s="687"/>
      <c r="DDE69" s="687"/>
      <c r="DDF69" s="687"/>
      <c r="DDG69" s="687"/>
      <c r="DDH69" s="687"/>
      <c r="DDI69" s="687"/>
      <c r="DDJ69" s="687"/>
      <c r="DDK69" s="687"/>
      <c r="DDL69" s="687"/>
      <c r="DDM69" s="687"/>
      <c r="DDN69" s="687"/>
      <c r="DDO69" s="687"/>
      <c r="DDP69" s="687"/>
      <c r="DDQ69" s="687"/>
      <c r="DDR69" s="687"/>
      <c r="DDS69" s="687"/>
      <c r="DDT69" s="687"/>
      <c r="DDU69" s="687"/>
      <c r="DDV69" s="687"/>
      <c r="DDW69" s="687"/>
      <c r="DDX69" s="687"/>
      <c r="DDY69" s="687"/>
      <c r="DDZ69" s="687"/>
      <c r="DEA69" s="687"/>
      <c r="DEB69" s="687"/>
      <c r="DEC69" s="687"/>
      <c r="DED69" s="687"/>
      <c r="DEE69" s="687"/>
      <c r="DEF69" s="687"/>
      <c r="DEG69" s="687"/>
      <c r="DEH69" s="687"/>
      <c r="DEI69" s="687"/>
      <c r="DEJ69" s="687"/>
      <c r="DEK69" s="687"/>
      <c r="DEL69" s="687"/>
      <c r="DEM69" s="687"/>
      <c r="DEN69" s="687"/>
      <c r="DEO69" s="687"/>
      <c r="DEP69" s="687"/>
      <c r="DEQ69" s="687"/>
      <c r="DER69" s="687"/>
      <c r="DES69" s="687"/>
      <c r="DET69" s="687"/>
      <c r="DEU69" s="687"/>
      <c r="DEV69" s="687"/>
      <c r="DEW69" s="687"/>
      <c r="DEX69" s="687"/>
      <c r="DEY69" s="687"/>
      <c r="DEZ69" s="687"/>
      <c r="DFA69" s="687"/>
      <c r="DFB69" s="687"/>
      <c r="DFC69" s="687"/>
      <c r="DFD69" s="687"/>
      <c r="DFE69" s="687"/>
      <c r="DFF69" s="687"/>
      <c r="DFG69" s="687"/>
      <c r="DFH69" s="687"/>
      <c r="DFI69" s="687"/>
      <c r="DFJ69" s="687"/>
      <c r="DFK69" s="687"/>
      <c r="DFL69" s="687"/>
      <c r="DFM69" s="687"/>
      <c r="DFN69" s="687"/>
      <c r="DFO69" s="687"/>
      <c r="DFP69" s="687"/>
      <c r="DFQ69" s="687"/>
      <c r="DFR69" s="687"/>
      <c r="DFS69" s="687"/>
      <c r="DFT69" s="687"/>
      <c r="DFU69" s="687"/>
      <c r="DFV69" s="687"/>
      <c r="DFW69" s="687"/>
      <c r="DFX69" s="687"/>
      <c r="DFY69" s="687"/>
      <c r="DFZ69" s="687"/>
      <c r="DGA69" s="687"/>
      <c r="DGB69" s="687"/>
      <c r="DGC69" s="687"/>
      <c r="DGD69" s="687"/>
      <c r="DGE69" s="687"/>
      <c r="DGF69" s="687"/>
      <c r="DGG69" s="687"/>
      <c r="DGH69" s="687"/>
      <c r="DGI69" s="687"/>
      <c r="DGJ69" s="687"/>
      <c r="DGK69" s="687"/>
      <c r="DGL69" s="687"/>
      <c r="DGM69" s="687"/>
      <c r="DGN69" s="687"/>
      <c r="DGO69" s="687"/>
      <c r="DGP69" s="687"/>
      <c r="DGQ69" s="687"/>
      <c r="DGR69" s="687"/>
      <c r="DGS69" s="687"/>
      <c r="DGT69" s="687"/>
      <c r="DGU69" s="687"/>
      <c r="DGV69" s="687"/>
      <c r="DGW69" s="687"/>
      <c r="DGX69" s="687"/>
      <c r="DGY69" s="687"/>
      <c r="DGZ69" s="687"/>
      <c r="DHA69" s="687"/>
      <c r="DHB69" s="687"/>
      <c r="DHC69" s="687"/>
      <c r="DHD69" s="687"/>
      <c r="DHE69" s="687"/>
      <c r="DHF69" s="687"/>
      <c r="DHG69" s="687"/>
      <c r="DHH69" s="687"/>
      <c r="DHI69" s="687"/>
      <c r="DHJ69" s="687"/>
      <c r="DHK69" s="687"/>
      <c r="DHL69" s="687"/>
      <c r="DHM69" s="687"/>
      <c r="DHN69" s="687"/>
      <c r="DHO69" s="687"/>
      <c r="DHP69" s="687"/>
      <c r="DHQ69" s="687"/>
      <c r="DHR69" s="687"/>
      <c r="DHS69" s="687"/>
      <c r="DHT69" s="687"/>
      <c r="DHU69" s="687"/>
      <c r="DHV69" s="687"/>
      <c r="DHW69" s="687"/>
      <c r="DHX69" s="687"/>
      <c r="DHY69" s="687"/>
      <c r="DHZ69" s="687"/>
      <c r="DIA69" s="687"/>
      <c r="DIB69" s="687"/>
      <c r="DIC69" s="687"/>
      <c r="DID69" s="687"/>
      <c r="DIE69" s="687"/>
      <c r="DIF69" s="687"/>
      <c r="DIG69" s="687"/>
      <c r="DIH69" s="687"/>
      <c r="DII69" s="687"/>
      <c r="DIJ69" s="687"/>
      <c r="DIK69" s="687"/>
      <c r="DIL69" s="687"/>
      <c r="DIM69" s="687"/>
      <c r="DIN69" s="687"/>
      <c r="DIO69" s="687"/>
      <c r="DIP69" s="687"/>
      <c r="DIQ69" s="687"/>
      <c r="DIR69" s="687"/>
      <c r="DIS69" s="687"/>
      <c r="DIT69" s="687"/>
      <c r="DIU69" s="687"/>
      <c r="DIV69" s="687"/>
      <c r="DIW69" s="687"/>
      <c r="DIX69" s="687"/>
      <c r="DIY69" s="687"/>
      <c r="DIZ69" s="687"/>
      <c r="DJA69" s="687"/>
      <c r="DJB69" s="687"/>
      <c r="DJC69" s="687"/>
      <c r="DJD69" s="687"/>
      <c r="DJE69" s="687"/>
      <c r="DJF69" s="687"/>
      <c r="DJG69" s="687"/>
      <c r="DJH69" s="687"/>
      <c r="DJI69" s="687"/>
      <c r="DJJ69" s="687"/>
      <c r="DJK69" s="687"/>
      <c r="DJL69" s="687"/>
      <c r="DJM69" s="687"/>
      <c r="DJN69" s="687"/>
      <c r="DJO69" s="687"/>
      <c r="DJP69" s="687"/>
      <c r="DJQ69" s="687"/>
      <c r="DJR69" s="687"/>
      <c r="DJS69" s="687"/>
      <c r="DJT69" s="687"/>
      <c r="DJU69" s="687"/>
      <c r="DJV69" s="687"/>
      <c r="DJW69" s="687"/>
      <c r="DJX69" s="687"/>
      <c r="DJY69" s="687"/>
      <c r="DJZ69" s="687"/>
      <c r="DKA69" s="687"/>
      <c r="DKB69" s="687"/>
      <c r="DKC69" s="687"/>
      <c r="DKD69" s="687"/>
      <c r="DKE69" s="687"/>
      <c r="DKF69" s="687"/>
      <c r="DKG69" s="687"/>
      <c r="DKH69" s="687"/>
      <c r="DKI69" s="687"/>
      <c r="DKJ69" s="687"/>
      <c r="DKK69" s="687"/>
      <c r="DKL69" s="687"/>
      <c r="DKM69" s="687"/>
      <c r="DKN69" s="687"/>
      <c r="DKO69" s="687"/>
      <c r="DKP69" s="687"/>
      <c r="DKQ69" s="687"/>
      <c r="DKR69" s="687"/>
      <c r="DKS69" s="687"/>
      <c r="DKT69" s="687"/>
      <c r="DKU69" s="687"/>
      <c r="DKV69" s="687"/>
      <c r="DKW69" s="687"/>
      <c r="DKX69" s="687"/>
      <c r="DKY69" s="687"/>
      <c r="DKZ69" s="687"/>
      <c r="DLA69" s="687"/>
      <c r="DLB69" s="687"/>
      <c r="DLC69" s="687"/>
      <c r="DLD69" s="687"/>
      <c r="DLE69" s="687"/>
      <c r="DLF69" s="687"/>
      <c r="DLG69" s="687"/>
      <c r="DLH69" s="687"/>
      <c r="DLI69" s="687"/>
      <c r="DLJ69" s="687"/>
      <c r="DLK69" s="687"/>
      <c r="DLL69" s="687"/>
      <c r="DLM69" s="687"/>
      <c r="DLN69" s="687"/>
      <c r="DLO69" s="687"/>
      <c r="DLP69" s="687"/>
      <c r="DLQ69" s="687"/>
      <c r="DLR69" s="687"/>
      <c r="DLS69" s="687"/>
      <c r="DLT69" s="687"/>
      <c r="DLU69" s="687"/>
      <c r="DLV69" s="687"/>
      <c r="DLW69" s="687"/>
      <c r="DLX69" s="687"/>
      <c r="DLY69" s="687"/>
      <c r="DLZ69" s="687"/>
      <c r="DMA69" s="687"/>
      <c r="DMB69" s="687"/>
      <c r="DMC69" s="687"/>
      <c r="DMD69" s="687"/>
      <c r="DME69" s="687"/>
      <c r="DMF69" s="687"/>
      <c r="DMG69" s="687"/>
      <c r="DMH69" s="687"/>
      <c r="DMI69" s="687"/>
      <c r="DMJ69" s="687"/>
      <c r="DMK69" s="687"/>
      <c r="DML69" s="687"/>
      <c r="DMM69" s="687"/>
      <c r="DMN69" s="687"/>
      <c r="DMO69" s="687"/>
      <c r="DMP69" s="687"/>
      <c r="DMQ69" s="687"/>
      <c r="DMR69" s="687"/>
      <c r="DMS69" s="687"/>
      <c r="DMT69" s="687"/>
      <c r="DMU69" s="687"/>
      <c r="DMV69" s="687"/>
      <c r="DMW69" s="687"/>
      <c r="DMX69" s="687"/>
      <c r="DMY69" s="687"/>
      <c r="DMZ69" s="687"/>
      <c r="DNA69" s="687"/>
      <c r="DNB69" s="687"/>
      <c r="DNC69" s="687"/>
      <c r="DND69" s="687"/>
      <c r="DNE69" s="687"/>
      <c r="DNF69" s="687"/>
      <c r="DNG69" s="687"/>
      <c r="DNH69" s="687"/>
      <c r="DNI69" s="687"/>
      <c r="DNJ69" s="687"/>
      <c r="DNK69" s="687"/>
      <c r="DNL69" s="687"/>
      <c r="DNM69" s="687"/>
      <c r="DNN69" s="687"/>
      <c r="DNO69" s="687"/>
      <c r="DNP69" s="687"/>
      <c r="DNQ69" s="687"/>
      <c r="DNR69" s="687"/>
      <c r="DNS69" s="687"/>
      <c r="DNT69" s="687"/>
      <c r="DNU69" s="687"/>
      <c r="DNV69" s="687"/>
      <c r="DNW69" s="687"/>
      <c r="DNX69" s="687"/>
      <c r="DNY69" s="687"/>
      <c r="DNZ69" s="687"/>
      <c r="DOA69" s="687"/>
      <c r="DOB69" s="687"/>
      <c r="DOC69" s="687"/>
      <c r="DOD69" s="687"/>
      <c r="DOE69" s="687"/>
      <c r="DOF69" s="687"/>
      <c r="DOG69" s="687"/>
      <c r="DOH69" s="687"/>
      <c r="DOI69" s="687"/>
      <c r="DOJ69" s="687"/>
      <c r="DOK69" s="687"/>
      <c r="DOL69" s="687"/>
      <c r="DOM69" s="687"/>
      <c r="DON69" s="687"/>
      <c r="DOO69" s="687"/>
      <c r="DOP69" s="687"/>
      <c r="DOQ69" s="687"/>
      <c r="DOR69" s="687"/>
      <c r="DOS69" s="687"/>
      <c r="DOT69" s="687"/>
      <c r="DOU69" s="687"/>
      <c r="DOV69" s="687"/>
      <c r="DOW69" s="687"/>
      <c r="DOX69" s="687"/>
      <c r="DOY69" s="687"/>
      <c r="DOZ69" s="687"/>
      <c r="DPA69" s="687"/>
      <c r="DPB69" s="687"/>
      <c r="DPC69" s="687"/>
      <c r="DPD69" s="687"/>
      <c r="DPE69" s="687"/>
      <c r="DPF69" s="687"/>
      <c r="DPG69" s="687"/>
      <c r="DPH69" s="687"/>
      <c r="DPI69" s="687"/>
      <c r="DPJ69" s="687"/>
      <c r="DPK69" s="687"/>
      <c r="DPL69" s="687"/>
      <c r="DPM69" s="687"/>
      <c r="DPN69" s="687"/>
      <c r="DPO69" s="687"/>
      <c r="DPP69" s="687"/>
      <c r="DPQ69" s="687"/>
      <c r="DPR69" s="687"/>
      <c r="DPS69" s="687"/>
      <c r="DPT69" s="687"/>
      <c r="DPU69" s="687"/>
      <c r="DPV69" s="687"/>
      <c r="DPW69" s="687"/>
      <c r="DPX69" s="687"/>
      <c r="DPY69" s="687"/>
      <c r="DPZ69" s="687"/>
      <c r="DQA69" s="687"/>
      <c r="DQB69" s="687"/>
      <c r="DQC69" s="687"/>
      <c r="DQD69" s="687"/>
      <c r="DQE69" s="687"/>
      <c r="DQF69" s="687"/>
      <c r="DQG69" s="687"/>
      <c r="DQH69" s="687"/>
      <c r="DQI69" s="687"/>
      <c r="DQJ69" s="687"/>
      <c r="DQK69" s="687"/>
      <c r="DQL69" s="687"/>
      <c r="DQM69" s="687"/>
      <c r="DQN69" s="687"/>
      <c r="DQO69" s="687"/>
      <c r="DQP69" s="687"/>
      <c r="DQQ69" s="687"/>
      <c r="DQR69" s="687"/>
      <c r="DQS69" s="687"/>
      <c r="DQT69" s="687"/>
      <c r="DQU69" s="687"/>
      <c r="DQV69" s="687"/>
      <c r="DQW69" s="687"/>
      <c r="DQX69" s="687"/>
      <c r="DQY69" s="687"/>
      <c r="DQZ69" s="687"/>
      <c r="DRA69" s="687"/>
      <c r="DRB69" s="687"/>
      <c r="DRC69" s="687"/>
      <c r="DRD69" s="687"/>
      <c r="DRE69" s="687"/>
      <c r="DRF69" s="687"/>
      <c r="DRG69" s="687"/>
      <c r="DRH69" s="687"/>
      <c r="DRI69" s="687"/>
      <c r="DRJ69" s="687"/>
      <c r="DRK69" s="687"/>
      <c r="DRL69" s="687"/>
      <c r="DRM69" s="687"/>
      <c r="DRN69" s="687"/>
      <c r="DRO69" s="687"/>
      <c r="DRP69" s="687"/>
      <c r="DRQ69" s="687"/>
      <c r="DRR69" s="687"/>
      <c r="DRS69" s="687"/>
      <c r="DRT69" s="687"/>
      <c r="DRU69" s="687"/>
      <c r="DRV69" s="687"/>
      <c r="DRW69" s="687"/>
      <c r="DRX69" s="687"/>
      <c r="DRY69" s="687"/>
      <c r="DRZ69" s="687"/>
      <c r="DSA69" s="687"/>
      <c r="DSB69" s="687"/>
      <c r="DSC69" s="687"/>
      <c r="DSD69" s="687"/>
      <c r="DSE69" s="687"/>
      <c r="DSF69" s="687"/>
      <c r="DSG69" s="687"/>
      <c r="DSH69" s="687"/>
      <c r="DSI69" s="687"/>
      <c r="DSJ69" s="687"/>
      <c r="DSK69" s="687"/>
      <c r="DSL69" s="687"/>
      <c r="DSM69" s="687"/>
      <c r="DSN69" s="687"/>
      <c r="DSO69" s="687"/>
      <c r="DSP69" s="687"/>
      <c r="DSQ69" s="687"/>
      <c r="DSR69" s="687"/>
      <c r="DSS69" s="687"/>
      <c r="DST69" s="687"/>
      <c r="DSU69" s="687"/>
      <c r="DSV69" s="687"/>
      <c r="DSW69" s="687"/>
      <c r="DSX69" s="687"/>
      <c r="DSY69" s="687"/>
      <c r="DSZ69" s="687"/>
      <c r="DTA69" s="687"/>
      <c r="DTB69" s="687"/>
      <c r="DTC69" s="687"/>
      <c r="DTD69" s="687"/>
      <c r="DTE69" s="687"/>
      <c r="DTF69" s="687"/>
      <c r="DTG69" s="687"/>
      <c r="DTH69" s="687"/>
      <c r="DTI69" s="687"/>
      <c r="DTJ69" s="687"/>
      <c r="DTK69" s="687"/>
      <c r="DTL69" s="687"/>
      <c r="DTM69" s="687"/>
      <c r="DTN69" s="687"/>
      <c r="DTO69" s="687"/>
      <c r="DTP69" s="687"/>
      <c r="DTQ69" s="687"/>
      <c r="DTR69" s="687"/>
      <c r="DTS69" s="687"/>
      <c r="DTT69" s="687"/>
      <c r="DTU69" s="687"/>
      <c r="DTV69" s="687"/>
      <c r="DTW69" s="687"/>
      <c r="DTX69" s="687"/>
      <c r="DTY69" s="687"/>
      <c r="DTZ69" s="687"/>
      <c r="DUA69" s="687"/>
      <c r="DUB69" s="687"/>
      <c r="DUC69" s="687"/>
      <c r="DUD69" s="687"/>
      <c r="DUE69" s="687"/>
      <c r="DUF69" s="687"/>
      <c r="DUG69" s="687"/>
      <c r="DUH69" s="687"/>
      <c r="DUI69" s="687"/>
      <c r="DUJ69" s="687"/>
      <c r="DUK69" s="687"/>
      <c r="DUL69" s="687"/>
      <c r="DUM69" s="687"/>
      <c r="DUN69" s="687"/>
      <c r="DUO69" s="687"/>
      <c r="DUP69" s="687"/>
      <c r="DUQ69" s="687"/>
      <c r="DUR69" s="687"/>
      <c r="DUS69" s="687"/>
      <c r="DUT69" s="687"/>
      <c r="DUU69" s="687"/>
      <c r="DUV69" s="687"/>
      <c r="DUW69" s="687"/>
      <c r="DUX69" s="687"/>
      <c r="DUY69" s="687"/>
      <c r="DUZ69" s="687"/>
      <c r="DVA69" s="687"/>
      <c r="DVB69" s="687"/>
      <c r="DVC69" s="687"/>
      <c r="DVD69" s="687"/>
      <c r="DVE69" s="687"/>
      <c r="DVF69" s="687"/>
      <c r="DVG69" s="687"/>
      <c r="DVH69" s="687"/>
      <c r="DVI69" s="687"/>
      <c r="DVJ69" s="687"/>
      <c r="DVK69" s="687"/>
      <c r="DVL69" s="687"/>
      <c r="DVM69" s="687"/>
      <c r="DVN69" s="687"/>
      <c r="DVO69" s="687"/>
      <c r="DVP69" s="687"/>
      <c r="DVQ69" s="687"/>
      <c r="DVR69" s="687"/>
      <c r="DVS69" s="687"/>
      <c r="DVT69" s="687"/>
      <c r="DVU69" s="687"/>
      <c r="DVV69" s="687"/>
      <c r="DVW69" s="687"/>
      <c r="DVX69" s="687"/>
      <c r="DVY69" s="687"/>
      <c r="DVZ69" s="687"/>
      <c r="DWA69" s="687"/>
      <c r="DWB69" s="687"/>
      <c r="DWC69" s="687"/>
      <c r="DWD69" s="687"/>
      <c r="DWE69" s="687"/>
      <c r="DWF69" s="687"/>
      <c r="DWG69" s="687"/>
      <c r="DWH69" s="687"/>
      <c r="DWI69" s="687"/>
      <c r="DWJ69" s="687"/>
      <c r="DWK69" s="687"/>
      <c r="DWL69" s="687"/>
      <c r="DWM69" s="687"/>
      <c r="DWN69" s="687"/>
      <c r="DWO69" s="687"/>
      <c r="DWP69" s="687"/>
      <c r="DWQ69" s="687"/>
      <c r="DWR69" s="687"/>
      <c r="DWS69" s="687"/>
      <c r="DWT69" s="687"/>
      <c r="DWU69" s="687"/>
      <c r="DWV69" s="687"/>
      <c r="DWW69" s="687"/>
      <c r="DWX69" s="687"/>
      <c r="DWY69" s="687"/>
      <c r="DWZ69" s="687"/>
      <c r="DXA69" s="687"/>
      <c r="DXB69" s="687"/>
      <c r="DXC69" s="687"/>
      <c r="DXD69" s="687"/>
      <c r="DXE69" s="687"/>
      <c r="DXF69" s="687"/>
      <c r="DXG69" s="687"/>
      <c r="DXH69" s="687"/>
      <c r="DXI69" s="687"/>
      <c r="DXJ69" s="687"/>
      <c r="DXK69" s="687"/>
      <c r="DXL69" s="687"/>
      <c r="DXM69" s="687"/>
      <c r="DXN69" s="687"/>
      <c r="DXO69" s="687"/>
      <c r="DXP69" s="687"/>
      <c r="DXQ69" s="687"/>
      <c r="DXR69" s="687"/>
      <c r="DXS69" s="687"/>
      <c r="DXT69" s="687"/>
      <c r="DXU69" s="687"/>
      <c r="DXV69" s="687"/>
      <c r="DXW69" s="687"/>
      <c r="DXX69" s="687"/>
      <c r="DXY69" s="687"/>
      <c r="DXZ69" s="687"/>
      <c r="DYA69" s="687"/>
      <c r="DYB69" s="687"/>
      <c r="DYC69" s="687"/>
      <c r="DYD69" s="687"/>
      <c r="DYE69" s="687"/>
      <c r="DYF69" s="687"/>
      <c r="DYG69" s="687"/>
      <c r="DYH69" s="687"/>
      <c r="DYI69" s="687"/>
      <c r="DYJ69" s="687"/>
      <c r="DYK69" s="687"/>
      <c r="DYL69" s="687"/>
      <c r="DYM69" s="687"/>
      <c r="DYN69" s="687"/>
      <c r="DYO69" s="687"/>
      <c r="DYP69" s="687"/>
      <c r="DYQ69" s="687"/>
      <c r="DYR69" s="687"/>
      <c r="DYS69" s="687"/>
      <c r="DYT69" s="687"/>
      <c r="DYU69" s="687"/>
      <c r="DYV69" s="687"/>
      <c r="DYW69" s="687"/>
      <c r="DYX69" s="687"/>
      <c r="DYY69" s="687"/>
      <c r="DYZ69" s="687"/>
      <c r="DZA69" s="687"/>
      <c r="DZB69" s="687"/>
      <c r="DZC69" s="687"/>
      <c r="DZD69" s="687"/>
      <c r="DZE69" s="687"/>
      <c r="DZF69" s="687"/>
      <c r="DZG69" s="687"/>
      <c r="DZH69" s="687"/>
      <c r="DZI69" s="687"/>
      <c r="DZJ69" s="687"/>
      <c r="DZK69" s="687"/>
      <c r="DZL69" s="687"/>
      <c r="DZM69" s="687"/>
      <c r="DZN69" s="687"/>
      <c r="DZO69" s="687"/>
      <c r="DZP69" s="687"/>
      <c r="DZQ69" s="687"/>
      <c r="DZR69" s="687"/>
      <c r="DZS69" s="687"/>
      <c r="DZT69" s="687"/>
      <c r="DZU69" s="687"/>
      <c r="DZV69" s="687"/>
      <c r="DZW69" s="687"/>
      <c r="DZX69" s="687"/>
      <c r="DZY69" s="687"/>
      <c r="DZZ69" s="687"/>
      <c r="EAA69" s="687"/>
      <c r="EAB69" s="687"/>
      <c r="EAC69" s="687"/>
      <c r="EAD69" s="687"/>
      <c r="EAE69" s="687"/>
      <c r="EAF69" s="687"/>
      <c r="EAG69" s="687"/>
      <c r="EAH69" s="687"/>
      <c r="EAI69" s="687"/>
      <c r="EAJ69" s="687"/>
      <c r="EAK69" s="687"/>
      <c r="EAL69" s="687"/>
      <c r="EAM69" s="687"/>
      <c r="EAN69" s="687"/>
      <c r="EAO69" s="687"/>
      <c r="EAP69" s="687"/>
      <c r="EAQ69" s="687"/>
      <c r="EAR69" s="687"/>
      <c r="EAS69" s="687"/>
      <c r="EAT69" s="687"/>
      <c r="EAU69" s="687"/>
      <c r="EAV69" s="687"/>
      <c r="EAW69" s="687"/>
      <c r="EAX69" s="687"/>
      <c r="EAY69" s="687"/>
      <c r="EAZ69" s="687"/>
      <c r="EBA69" s="687"/>
      <c r="EBB69" s="687"/>
      <c r="EBC69" s="687"/>
      <c r="EBD69" s="687"/>
      <c r="EBE69" s="687"/>
      <c r="EBF69" s="687"/>
      <c r="EBG69" s="687"/>
      <c r="EBH69" s="687"/>
      <c r="EBI69" s="687"/>
      <c r="EBJ69" s="687"/>
      <c r="EBK69" s="687"/>
      <c r="EBL69" s="687"/>
      <c r="EBM69" s="687"/>
      <c r="EBN69" s="687"/>
      <c r="EBO69" s="687"/>
      <c r="EBP69" s="687"/>
      <c r="EBQ69" s="687"/>
      <c r="EBR69" s="687"/>
      <c r="EBS69" s="687"/>
      <c r="EBT69" s="687"/>
      <c r="EBU69" s="687"/>
      <c r="EBV69" s="687"/>
      <c r="EBW69" s="687"/>
      <c r="EBX69" s="687"/>
      <c r="EBY69" s="687"/>
      <c r="EBZ69" s="687"/>
      <c r="ECA69" s="687"/>
      <c r="ECB69" s="687"/>
      <c r="ECC69" s="687"/>
      <c r="ECD69" s="687"/>
      <c r="ECE69" s="687"/>
      <c r="ECF69" s="687"/>
      <c r="ECG69" s="687"/>
      <c r="ECH69" s="687"/>
      <c r="ECI69" s="687"/>
      <c r="ECJ69" s="687"/>
      <c r="ECK69" s="687"/>
      <c r="ECL69" s="687"/>
      <c r="ECM69" s="687"/>
      <c r="ECN69" s="687"/>
      <c r="ECO69" s="687"/>
      <c r="ECP69" s="687"/>
      <c r="ECQ69" s="687"/>
      <c r="ECR69" s="687"/>
      <c r="ECS69" s="687"/>
      <c r="ECT69" s="687"/>
      <c r="ECU69" s="687"/>
      <c r="ECV69" s="687"/>
      <c r="ECW69" s="687"/>
      <c r="ECX69" s="687"/>
      <c r="ECY69" s="687"/>
      <c r="ECZ69" s="687"/>
      <c r="EDA69" s="687"/>
      <c r="EDB69" s="687"/>
      <c r="EDC69" s="687"/>
      <c r="EDD69" s="687"/>
      <c r="EDE69" s="687"/>
      <c r="EDF69" s="687"/>
      <c r="EDG69" s="687"/>
      <c r="EDH69" s="687"/>
      <c r="EDI69" s="687"/>
      <c r="EDJ69" s="687"/>
      <c r="EDK69" s="687"/>
      <c r="EDL69" s="687"/>
      <c r="EDM69" s="687"/>
      <c r="EDN69" s="687"/>
      <c r="EDO69" s="687"/>
      <c r="EDP69" s="687"/>
      <c r="EDQ69" s="687"/>
      <c r="EDR69" s="687"/>
      <c r="EDS69" s="687"/>
      <c r="EDT69" s="687"/>
      <c r="EDU69" s="687"/>
      <c r="EDV69" s="687"/>
      <c r="EDW69" s="687"/>
      <c r="EDX69" s="687"/>
      <c r="EDY69" s="687"/>
      <c r="EDZ69" s="687"/>
      <c r="EEA69" s="687"/>
      <c r="EEB69" s="687"/>
      <c r="EEC69" s="687"/>
      <c r="EED69" s="687"/>
      <c r="EEE69" s="687"/>
      <c r="EEF69" s="687"/>
      <c r="EEG69" s="687"/>
      <c r="EEH69" s="687"/>
      <c r="EEI69" s="687"/>
      <c r="EEJ69" s="687"/>
      <c r="EEK69" s="687"/>
      <c r="EEL69" s="687"/>
      <c r="EEM69" s="687"/>
      <c r="EEN69" s="687"/>
      <c r="EEO69" s="687"/>
      <c r="EEP69" s="687"/>
      <c r="EEQ69" s="687"/>
      <c r="EER69" s="687"/>
      <c r="EES69" s="687"/>
      <c r="EET69" s="687"/>
      <c r="EEU69" s="687"/>
      <c r="EEV69" s="687"/>
      <c r="EEW69" s="687"/>
      <c r="EEX69" s="687"/>
      <c r="EEY69" s="687"/>
      <c r="EEZ69" s="687"/>
      <c r="EFA69" s="687"/>
      <c r="EFB69" s="687"/>
      <c r="EFC69" s="687"/>
      <c r="EFD69" s="687"/>
      <c r="EFE69" s="687"/>
      <c r="EFF69" s="687"/>
      <c r="EFG69" s="687"/>
      <c r="EFH69" s="687"/>
      <c r="EFI69" s="687"/>
      <c r="EFJ69" s="687"/>
      <c r="EFK69" s="687"/>
      <c r="EFL69" s="687"/>
      <c r="EFM69" s="687"/>
      <c r="EFN69" s="687"/>
      <c r="EFO69" s="687"/>
      <c r="EFP69" s="687"/>
      <c r="EFQ69" s="687"/>
      <c r="EFR69" s="687"/>
      <c r="EFS69" s="687"/>
      <c r="EFT69" s="687"/>
      <c r="EFU69" s="687"/>
      <c r="EFV69" s="687"/>
      <c r="EFW69" s="687"/>
      <c r="EFX69" s="687"/>
      <c r="EFY69" s="687"/>
      <c r="EFZ69" s="687"/>
      <c r="EGA69" s="687"/>
      <c r="EGB69" s="687"/>
      <c r="EGC69" s="687"/>
      <c r="EGD69" s="687"/>
      <c r="EGE69" s="687"/>
      <c r="EGF69" s="687"/>
      <c r="EGG69" s="687"/>
      <c r="EGH69" s="687"/>
      <c r="EGI69" s="687"/>
      <c r="EGJ69" s="687"/>
      <c r="EGK69" s="687"/>
      <c r="EGL69" s="687"/>
      <c r="EGM69" s="687"/>
      <c r="EGN69" s="687"/>
      <c r="EGO69" s="687"/>
      <c r="EGP69" s="687"/>
      <c r="EGQ69" s="687"/>
      <c r="EGR69" s="687"/>
      <c r="EGS69" s="687"/>
      <c r="EGT69" s="687"/>
      <c r="EGU69" s="687"/>
      <c r="EGV69" s="687"/>
      <c r="EGW69" s="687"/>
      <c r="EGX69" s="687"/>
      <c r="EGY69" s="687"/>
      <c r="EGZ69" s="687"/>
      <c r="EHA69" s="687"/>
      <c r="EHB69" s="687"/>
      <c r="EHC69" s="687"/>
      <c r="EHD69" s="687"/>
      <c r="EHE69" s="687"/>
      <c r="EHF69" s="687"/>
      <c r="EHG69" s="687"/>
      <c r="EHH69" s="687"/>
      <c r="EHI69" s="687"/>
      <c r="EHJ69" s="687"/>
      <c r="EHK69" s="687"/>
      <c r="EHL69" s="687"/>
      <c r="EHM69" s="687"/>
      <c r="EHN69" s="687"/>
      <c r="EHO69" s="687"/>
      <c r="EHP69" s="687"/>
      <c r="EHQ69" s="687"/>
      <c r="EHR69" s="687"/>
      <c r="EHS69" s="687"/>
      <c r="EHT69" s="687"/>
      <c r="EHU69" s="687"/>
      <c r="EHV69" s="687"/>
      <c r="EHW69" s="687"/>
      <c r="EHX69" s="687"/>
      <c r="EHY69" s="687"/>
      <c r="EHZ69" s="687"/>
      <c r="EIA69" s="687"/>
      <c r="EIB69" s="687"/>
      <c r="EIC69" s="687"/>
      <c r="EID69" s="687"/>
      <c r="EIE69" s="687"/>
      <c r="EIF69" s="687"/>
      <c r="EIG69" s="687"/>
      <c r="EIH69" s="687"/>
      <c r="EII69" s="687"/>
      <c r="EIJ69" s="687"/>
      <c r="EIK69" s="687"/>
      <c r="EIL69" s="687"/>
      <c r="EIM69" s="687"/>
      <c r="EIN69" s="687"/>
      <c r="EIO69" s="687"/>
      <c r="EIP69" s="687"/>
      <c r="EIQ69" s="687"/>
      <c r="EIR69" s="687"/>
      <c r="EIS69" s="687"/>
      <c r="EIT69" s="687"/>
      <c r="EIU69" s="687"/>
      <c r="EIV69" s="687"/>
      <c r="EIW69" s="687"/>
      <c r="EIX69" s="687"/>
      <c r="EIY69" s="687"/>
      <c r="EIZ69" s="687"/>
      <c r="EJA69" s="687"/>
      <c r="EJB69" s="687"/>
      <c r="EJC69" s="687"/>
      <c r="EJD69" s="687"/>
      <c r="EJE69" s="687"/>
      <c r="EJF69" s="687"/>
      <c r="EJG69" s="687"/>
      <c r="EJH69" s="687"/>
      <c r="EJI69" s="687"/>
      <c r="EJJ69" s="687"/>
      <c r="EJK69" s="687"/>
      <c r="EJL69" s="687"/>
      <c r="EJM69" s="687"/>
      <c r="EJN69" s="687"/>
      <c r="EJO69" s="687"/>
      <c r="EJP69" s="687"/>
      <c r="EJQ69" s="687"/>
      <c r="EJR69" s="687"/>
      <c r="EJS69" s="687"/>
      <c r="EJT69" s="687"/>
      <c r="EJU69" s="687"/>
      <c r="EJV69" s="687"/>
      <c r="EJW69" s="687"/>
      <c r="EJX69" s="687"/>
      <c r="EJY69" s="687"/>
      <c r="EJZ69" s="687"/>
      <c r="EKA69" s="687"/>
      <c r="EKB69" s="687"/>
      <c r="EKC69" s="687"/>
      <c r="EKD69" s="687"/>
      <c r="EKE69" s="687"/>
      <c r="EKF69" s="687"/>
      <c r="EKG69" s="687"/>
      <c r="EKH69" s="687"/>
      <c r="EKI69" s="687"/>
      <c r="EKJ69" s="687"/>
      <c r="EKK69" s="687"/>
      <c r="EKL69" s="687"/>
      <c r="EKM69" s="687"/>
      <c r="EKN69" s="687"/>
      <c r="EKO69" s="687"/>
      <c r="EKP69" s="687"/>
      <c r="EKQ69" s="687"/>
      <c r="EKR69" s="687"/>
      <c r="EKS69" s="687"/>
      <c r="EKT69" s="687"/>
      <c r="EKU69" s="687"/>
      <c r="EKV69" s="687"/>
      <c r="EKW69" s="687"/>
      <c r="EKX69" s="687"/>
      <c r="EKY69" s="687"/>
      <c r="EKZ69" s="687"/>
      <c r="ELA69" s="687"/>
      <c r="ELB69" s="687"/>
      <c r="ELC69" s="687"/>
      <c r="ELD69" s="687"/>
      <c r="ELE69" s="687"/>
      <c r="ELF69" s="687"/>
      <c r="ELG69" s="687"/>
      <c r="ELH69" s="687"/>
      <c r="ELI69" s="687"/>
      <c r="ELJ69" s="687"/>
      <c r="ELK69" s="687"/>
      <c r="ELL69" s="687"/>
      <c r="ELM69" s="687"/>
      <c r="ELN69" s="687"/>
      <c r="ELO69" s="687"/>
      <c r="ELP69" s="687"/>
      <c r="ELQ69" s="687"/>
      <c r="ELR69" s="687"/>
      <c r="ELS69" s="687"/>
      <c r="ELT69" s="687"/>
      <c r="ELU69" s="687"/>
      <c r="ELV69" s="687"/>
      <c r="ELW69" s="687"/>
      <c r="ELX69" s="687"/>
      <c r="ELY69" s="687"/>
      <c r="ELZ69" s="687"/>
      <c r="EMA69" s="687"/>
      <c r="EMB69" s="687"/>
      <c r="EMC69" s="687"/>
      <c r="EMD69" s="687"/>
      <c r="EME69" s="687"/>
      <c r="EMF69" s="687"/>
      <c r="EMG69" s="687"/>
      <c r="EMH69" s="687"/>
      <c r="EMI69" s="687"/>
      <c r="EMJ69" s="687"/>
      <c r="EMK69" s="687"/>
      <c r="EML69" s="687"/>
      <c r="EMM69" s="687"/>
      <c r="EMN69" s="687"/>
      <c r="EMO69" s="687"/>
      <c r="EMP69" s="687"/>
      <c r="EMQ69" s="687"/>
      <c r="EMR69" s="687"/>
      <c r="EMS69" s="687"/>
      <c r="EMT69" s="687"/>
      <c r="EMU69" s="687"/>
      <c r="EMV69" s="687"/>
      <c r="EMW69" s="687"/>
      <c r="EMX69" s="687"/>
      <c r="EMY69" s="687"/>
      <c r="EMZ69" s="687"/>
      <c r="ENA69" s="687"/>
      <c r="ENB69" s="687"/>
      <c r="ENC69" s="687"/>
      <c r="END69" s="687"/>
      <c r="ENE69" s="687"/>
      <c r="ENF69" s="687"/>
      <c r="ENG69" s="687"/>
      <c r="ENH69" s="687"/>
      <c r="ENI69" s="687"/>
      <c r="ENJ69" s="687"/>
      <c r="ENK69" s="687"/>
      <c r="ENL69" s="687"/>
      <c r="ENM69" s="687"/>
      <c r="ENN69" s="687"/>
      <c r="ENO69" s="687"/>
      <c r="ENP69" s="687"/>
      <c r="ENQ69" s="687"/>
      <c r="ENR69" s="687"/>
      <c r="ENS69" s="687"/>
      <c r="ENT69" s="687"/>
      <c r="ENU69" s="687"/>
      <c r="ENV69" s="687"/>
      <c r="ENW69" s="687"/>
      <c r="ENX69" s="687"/>
      <c r="ENY69" s="687"/>
      <c r="ENZ69" s="687"/>
      <c r="EOA69" s="687"/>
      <c r="EOB69" s="687"/>
      <c r="EOC69" s="687"/>
      <c r="EOD69" s="687"/>
      <c r="EOE69" s="687"/>
      <c r="EOF69" s="687"/>
      <c r="EOG69" s="687"/>
      <c r="EOH69" s="687"/>
      <c r="EOI69" s="687"/>
      <c r="EOJ69" s="687"/>
      <c r="EOK69" s="687"/>
      <c r="EOL69" s="687"/>
      <c r="EOM69" s="687"/>
      <c r="EON69" s="687"/>
      <c r="EOO69" s="687"/>
      <c r="EOP69" s="687"/>
      <c r="EOQ69" s="687"/>
      <c r="EOR69" s="687"/>
      <c r="EOS69" s="687"/>
      <c r="EOT69" s="687"/>
      <c r="EOU69" s="687"/>
      <c r="EOV69" s="687"/>
      <c r="EOW69" s="687"/>
      <c r="EOX69" s="687"/>
      <c r="EOY69" s="687"/>
      <c r="EOZ69" s="687"/>
      <c r="EPA69" s="687"/>
      <c r="EPB69" s="687"/>
      <c r="EPC69" s="687"/>
      <c r="EPD69" s="687"/>
      <c r="EPE69" s="687"/>
      <c r="EPF69" s="687"/>
      <c r="EPG69" s="687"/>
      <c r="EPH69" s="687"/>
      <c r="EPI69" s="687"/>
      <c r="EPJ69" s="687"/>
      <c r="EPK69" s="687"/>
      <c r="EPL69" s="687"/>
      <c r="EPM69" s="687"/>
      <c r="EPN69" s="687"/>
      <c r="EPO69" s="687"/>
      <c r="EPP69" s="687"/>
      <c r="EPQ69" s="687"/>
      <c r="EPR69" s="687"/>
      <c r="EPS69" s="687"/>
      <c r="EPT69" s="687"/>
      <c r="EPU69" s="687"/>
      <c r="EPV69" s="687"/>
      <c r="EPW69" s="687"/>
      <c r="EPX69" s="687"/>
      <c r="EPY69" s="687"/>
      <c r="EPZ69" s="687"/>
      <c r="EQA69" s="687"/>
      <c r="EQB69" s="687"/>
      <c r="EQC69" s="687"/>
      <c r="EQD69" s="687"/>
      <c r="EQE69" s="687"/>
      <c r="EQF69" s="687"/>
      <c r="EQG69" s="687"/>
      <c r="EQH69" s="687"/>
      <c r="EQI69" s="687"/>
      <c r="EQJ69" s="687"/>
      <c r="EQK69" s="687"/>
      <c r="EQL69" s="687"/>
      <c r="EQM69" s="687"/>
      <c r="EQN69" s="687"/>
      <c r="EQO69" s="687"/>
      <c r="EQP69" s="687"/>
      <c r="EQQ69" s="687"/>
      <c r="EQR69" s="687"/>
      <c r="EQS69" s="687"/>
      <c r="EQT69" s="687"/>
      <c r="EQU69" s="687"/>
      <c r="EQV69" s="687"/>
      <c r="EQW69" s="687"/>
      <c r="EQX69" s="687"/>
      <c r="EQY69" s="687"/>
      <c r="EQZ69" s="687"/>
      <c r="ERA69" s="687"/>
      <c r="ERB69" s="687"/>
      <c r="ERC69" s="687"/>
      <c r="ERD69" s="687"/>
      <c r="ERE69" s="687"/>
      <c r="ERF69" s="687"/>
      <c r="ERG69" s="687"/>
      <c r="ERH69" s="687"/>
      <c r="ERI69" s="687"/>
      <c r="ERJ69" s="687"/>
      <c r="ERK69" s="687"/>
      <c r="ERL69" s="687"/>
      <c r="ERM69" s="687"/>
      <c r="ERN69" s="687"/>
      <c r="ERO69" s="687"/>
      <c r="ERP69" s="687"/>
      <c r="ERQ69" s="687"/>
      <c r="ERR69" s="687"/>
      <c r="ERS69" s="687"/>
      <c r="ERT69" s="687"/>
      <c r="ERU69" s="687"/>
      <c r="ERV69" s="687"/>
      <c r="ERW69" s="687"/>
      <c r="ERX69" s="687"/>
      <c r="ERY69" s="687"/>
      <c r="ERZ69" s="687"/>
      <c r="ESA69" s="687"/>
      <c r="ESB69" s="687"/>
      <c r="ESC69" s="687"/>
      <c r="ESD69" s="687"/>
      <c r="ESE69" s="687"/>
      <c r="ESF69" s="687"/>
      <c r="ESG69" s="687"/>
      <c r="ESH69" s="687"/>
      <c r="ESI69" s="687"/>
      <c r="ESJ69" s="687"/>
      <c r="ESK69" s="687"/>
      <c r="ESL69" s="687"/>
      <c r="ESM69" s="687"/>
      <c r="ESN69" s="687"/>
      <c r="ESO69" s="687"/>
      <c r="ESP69" s="687"/>
      <c r="ESQ69" s="687"/>
      <c r="ESR69" s="687"/>
      <c r="ESS69" s="687"/>
      <c r="EST69" s="687"/>
      <c r="ESU69" s="687"/>
      <c r="ESV69" s="687"/>
      <c r="ESW69" s="687"/>
      <c r="ESX69" s="687"/>
      <c r="ESY69" s="687"/>
      <c r="ESZ69" s="687"/>
      <c r="ETA69" s="687"/>
      <c r="ETB69" s="687"/>
      <c r="ETC69" s="687"/>
      <c r="ETD69" s="687"/>
      <c r="ETE69" s="687"/>
      <c r="ETF69" s="687"/>
      <c r="ETG69" s="687"/>
      <c r="ETH69" s="687"/>
      <c r="ETI69" s="687"/>
      <c r="ETJ69" s="687"/>
      <c r="ETK69" s="687"/>
      <c r="ETL69" s="687"/>
      <c r="ETM69" s="687"/>
      <c r="ETN69" s="687"/>
      <c r="ETO69" s="687"/>
      <c r="ETP69" s="687"/>
      <c r="ETQ69" s="687"/>
      <c r="ETR69" s="687"/>
      <c r="ETS69" s="687"/>
      <c r="ETT69" s="687"/>
      <c r="ETU69" s="687"/>
      <c r="ETV69" s="687"/>
      <c r="ETW69" s="687"/>
      <c r="ETX69" s="687"/>
      <c r="ETY69" s="687"/>
      <c r="ETZ69" s="687"/>
      <c r="EUA69" s="687"/>
      <c r="EUB69" s="687"/>
      <c r="EUC69" s="687"/>
      <c r="EUD69" s="687"/>
      <c r="EUE69" s="687"/>
      <c r="EUF69" s="687"/>
      <c r="EUG69" s="687"/>
      <c r="EUH69" s="687"/>
      <c r="EUI69" s="687"/>
      <c r="EUJ69" s="687"/>
      <c r="EUK69" s="687"/>
      <c r="EUL69" s="687"/>
      <c r="EUM69" s="687"/>
      <c r="EUN69" s="687"/>
      <c r="EUO69" s="687"/>
      <c r="EUP69" s="687"/>
      <c r="EUQ69" s="687"/>
      <c r="EUR69" s="687"/>
      <c r="EUS69" s="687"/>
      <c r="EUT69" s="687"/>
      <c r="EUU69" s="687"/>
      <c r="EUV69" s="687"/>
      <c r="EUW69" s="687"/>
      <c r="EUX69" s="687"/>
      <c r="EUY69" s="687"/>
      <c r="EUZ69" s="687"/>
      <c r="EVA69" s="687"/>
      <c r="EVB69" s="687"/>
      <c r="EVC69" s="687"/>
      <c r="EVD69" s="687"/>
      <c r="EVE69" s="687"/>
      <c r="EVF69" s="687"/>
      <c r="EVG69" s="687"/>
      <c r="EVH69" s="687"/>
      <c r="EVI69" s="687"/>
      <c r="EVJ69" s="687"/>
      <c r="EVK69" s="687"/>
      <c r="EVL69" s="687"/>
      <c r="EVM69" s="687"/>
      <c r="EVN69" s="687"/>
      <c r="EVO69" s="687"/>
      <c r="EVP69" s="687"/>
      <c r="EVQ69" s="687"/>
      <c r="EVR69" s="687"/>
      <c r="EVS69" s="687"/>
      <c r="EVT69" s="687"/>
      <c r="EVU69" s="687"/>
      <c r="EVV69" s="687"/>
      <c r="EVW69" s="687"/>
      <c r="EVX69" s="687"/>
      <c r="EVY69" s="687"/>
      <c r="EVZ69" s="687"/>
      <c r="EWA69" s="687"/>
      <c r="EWB69" s="687"/>
      <c r="EWC69" s="687"/>
      <c r="EWD69" s="687"/>
      <c r="EWE69" s="687"/>
      <c r="EWF69" s="687"/>
      <c r="EWG69" s="687"/>
      <c r="EWH69" s="687"/>
      <c r="EWI69" s="687"/>
      <c r="EWJ69" s="687"/>
      <c r="EWK69" s="687"/>
      <c r="EWL69" s="687"/>
      <c r="EWM69" s="687"/>
      <c r="EWN69" s="687"/>
      <c r="EWO69" s="687"/>
      <c r="EWP69" s="687"/>
      <c r="EWQ69" s="687"/>
      <c r="EWR69" s="687"/>
      <c r="EWS69" s="687"/>
      <c r="EWT69" s="687"/>
      <c r="EWU69" s="687"/>
      <c r="EWV69" s="687"/>
      <c r="EWW69" s="687"/>
      <c r="EWX69" s="687"/>
      <c r="EWY69" s="687"/>
      <c r="EWZ69" s="687"/>
      <c r="EXA69" s="687"/>
      <c r="EXB69" s="687"/>
      <c r="EXC69" s="687"/>
      <c r="EXD69" s="687"/>
      <c r="EXE69" s="687"/>
      <c r="EXF69" s="687"/>
      <c r="EXG69" s="687"/>
      <c r="EXH69" s="687"/>
      <c r="EXI69" s="687"/>
      <c r="EXJ69" s="687"/>
      <c r="EXK69" s="687"/>
      <c r="EXL69" s="687"/>
      <c r="EXM69" s="687"/>
      <c r="EXN69" s="687"/>
      <c r="EXO69" s="687"/>
      <c r="EXP69" s="687"/>
      <c r="EXQ69" s="687"/>
      <c r="EXR69" s="687"/>
      <c r="EXS69" s="687"/>
      <c r="EXT69" s="687"/>
      <c r="EXU69" s="687"/>
      <c r="EXV69" s="687"/>
      <c r="EXW69" s="687"/>
      <c r="EXX69" s="687"/>
      <c r="EXY69" s="687"/>
      <c r="EXZ69" s="687"/>
      <c r="EYA69" s="687"/>
      <c r="EYB69" s="687"/>
      <c r="EYC69" s="687"/>
      <c r="EYD69" s="687"/>
      <c r="EYE69" s="687"/>
      <c r="EYF69" s="687"/>
      <c r="EYG69" s="687"/>
      <c r="EYH69" s="687"/>
      <c r="EYI69" s="687"/>
      <c r="EYJ69" s="687"/>
      <c r="EYK69" s="687"/>
      <c r="EYL69" s="687"/>
      <c r="EYM69" s="687"/>
      <c r="EYN69" s="687"/>
      <c r="EYO69" s="687"/>
      <c r="EYP69" s="687"/>
      <c r="EYQ69" s="687"/>
      <c r="EYR69" s="687"/>
      <c r="EYS69" s="687"/>
      <c r="EYT69" s="687"/>
      <c r="EYU69" s="687"/>
      <c r="EYV69" s="687"/>
      <c r="EYW69" s="687"/>
      <c r="EYX69" s="687"/>
      <c r="EYY69" s="687"/>
      <c r="EYZ69" s="687"/>
      <c r="EZA69" s="687"/>
      <c r="EZB69" s="687"/>
      <c r="EZC69" s="687"/>
      <c r="EZD69" s="687"/>
      <c r="EZE69" s="687"/>
      <c r="EZF69" s="687"/>
      <c r="EZG69" s="687"/>
      <c r="EZH69" s="687"/>
      <c r="EZI69" s="687"/>
      <c r="EZJ69" s="687"/>
      <c r="EZK69" s="687"/>
      <c r="EZL69" s="687"/>
      <c r="EZM69" s="687"/>
      <c r="EZN69" s="687"/>
      <c r="EZO69" s="687"/>
      <c r="EZP69" s="687"/>
      <c r="EZQ69" s="687"/>
      <c r="EZR69" s="687"/>
      <c r="EZS69" s="687"/>
      <c r="EZT69" s="687"/>
      <c r="EZU69" s="687"/>
      <c r="EZV69" s="687"/>
      <c r="EZW69" s="687"/>
      <c r="EZX69" s="687"/>
      <c r="EZY69" s="687"/>
      <c r="EZZ69" s="687"/>
      <c r="FAA69" s="687"/>
      <c r="FAB69" s="687"/>
      <c r="FAC69" s="687"/>
      <c r="FAD69" s="687"/>
      <c r="FAE69" s="687"/>
      <c r="FAF69" s="687"/>
      <c r="FAG69" s="687"/>
      <c r="FAH69" s="687"/>
      <c r="FAI69" s="687"/>
      <c r="FAJ69" s="687"/>
      <c r="FAK69" s="687"/>
      <c r="FAL69" s="687"/>
      <c r="FAM69" s="687"/>
      <c r="FAN69" s="687"/>
      <c r="FAO69" s="687"/>
      <c r="FAP69" s="687"/>
      <c r="FAQ69" s="687"/>
      <c r="FAR69" s="687"/>
      <c r="FAS69" s="687"/>
      <c r="FAT69" s="687"/>
      <c r="FAU69" s="687"/>
      <c r="FAV69" s="687"/>
      <c r="FAW69" s="687"/>
      <c r="FAX69" s="687"/>
      <c r="FAY69" s="687"/>
      <c r="FAZ69" s="687"/>
      <c r="FBA69" s="687"/>
      <c r="FBB69" s="687"/>
      <c r="FBC69" s="687"/>
      <c r="FBD69" s="687"/>
      <c r="FBE69" s="687"/>
      <c r="FBF69" s="687"/>
      <c r="FBG69" s="687"/>
      <c r="FBH69" s="687"/>
      <c r="FBI69" s="687"/>
      <c r="FBJ69" s="687"/>
      <c r="FBK69" s="687"/>
      <c r="FBL69" s="687"/>
      <c r="FBM69" s="687"/>
      <c r="FBN69" s="687"/>
      <c r="FBO69" s="687"/>
      <c r="FBP69" s="687"/>
      <c r="FBQ69" s="687"/>
      <c r="FBR69" s="687"/>
      <c r="FBS69" s="687"/>
      <c r="FBT69" s="687"/>
      <c r="FBU69" s="687"/>
      <c r="FBV69" s="687"/>
      <c r="FBW69" s="687"/>
      <c r="FBX69" s="687"/>
      <c r="FBY69" s="687"/>
      <c r="FBZ69" s="687"/>
      <c r="FCA69" s="687"/>
      <c r="FCB69" s="687"/>
      <c r="FCC69" s="687"/>
      <c r="FCD69" s="687"/>
      <c r="FCE69" s="687"/>
      <c r="FCF69" s="687"/>
      <c r="FCG69" s="687"/>
      <c r="FCH69" s="687"/>
      <c r="FCI69" s="687"/>
      <c r="FCJ69" s="687"/>
      <c r="FCK69" s="687"/>
      <c r="FCL69" s="687"/>
      <c r="FCM69" s="687"/>
      <c r="FCN69" s="687"/>
      <c r="FCO69" s="687"/>
      <c r="FCP69" s="687"/>
      <c r="FCQ69" s="687"/>
      <c r="FCR69" s="687"/>
      <c r="FCS69" s="687"/>
      <c r="FCT69" s="687"/>
      <c r="FCU69" s="687"/>
      <c r="FCV69" s="687"/>
      <c r="FCW69" s="687"/>
      <c r="FCX69" s="687"/>
      <c r="FCY69" s="687"/>
      <c r="FCZ69" s="687"/>
      <c r="FDA69" s="687"/>
      <c r="FDB69" s="687"/>
      <c r="FDC69" s="687"/>
      <c r="FDD69" s="687"/>
      <c r="FDE69" s="687"/>
      <c r="FDF69" s="687"/>
      <c r="FDG69" s="687"/>
      <c r="FDH69" s="687"/>
      <c r="FDI69" s="687"/>
      <c r="FDJ69" s="687"/>
      <c r="FDK69" s="687"/>
      <c r="FDL69" s="687"/>
      <c r="FDM69" s="687"/>
      <c r="FDN69" s="687"/>
      <c r="FDO69" s="687"/>
      <c r="FDP69" s="687"/>
      <c r="FDQ69" s="687"/>
      <c r="FDR69" s="687"/>
      <c r="FDS69" s="687"/>
      <c r="FDT69" s="687"/>
      <c r="FDU69" s="687"/>
      <c r="FDV69" s="687"/>
      <c r="FDW69" s="687"/>
      <c r="FDX69" s="687"/>
      <c r="FDY69" s="687"/>
      <c r="FDZ69" s="687"/>
      <c r="FEA69" s="687"/>
      <c r="FEB69" s="687"/>
      <c r="FEC69" s="687"/>
      <c r="FED69" s="687"/>
      <c r="FEE69" s="687"/>
      <c r="FEF69" s="687"/>
      <c r="FEG69" s="687"/>
      <c r="FEH69" s="687"/>
      <c r="FEI69" s="687"/>
      <c r="FEJ69" s="687"/>
      <c r="FEK69" s="687"/>
      <c r="FEL69" s="687"/>
      <c r="FEM69" s="687"/>
      <c r="FEN69" s="687"/>
      <c r="FEO69" s="687"/>
      <c r="FEP69" s="687"/>
      <c r="FEQ69" s="687"/>
      <c r="FER69" s="687"/>
      <c r="FES69" s="687"/>
      <c r="FET69" s="687"/>
      <c r="FEU69" s="687"/>
      <c r="FEV69" s="687"/>
      <c r="FEW69" s="687"/>
      <c r="FEX69" s="687"/>
      <c r="FEY69" s="687"/>
      <c r="FEZ69" s="687"/>
      <c r="FFA69" s="687"/>
      <c r="FFB69" s="687"/>
      <c r="FFC69" s="687"/>
      <c r="FFD69" s="687"/>
      <c r="FFE69" s="687"/>
      <c r="FFF69" s="687"/>
      <c r="FFG69" s="687"/>
      <c r="FFH69" s="687"/>
      <c r="FFI69" s="687"/>
      <c r="FFJ69" s="687"/>
      <c r="FFK69" s="687"/>
      <c r="FFL69" s="687"/>
      <c r="FFM69" s="687"/>
      <c r="FFN69" s="687"/>
      <c r="FFO69" s="687"/>
      <c r="FFP69" s="687"/>
      <c r="FFQ69" s="687"/>
      <c r="FFR69" s="687"/>
      <c r="FFS69" s="687"/>
      <c r="FFT69" s="687"/>
      <c r="FFU69" s="687"/>
      <c r="FFV69" s="687"/>
      <c r="FFW69" s="687"/>
      <c r="FFX69" s="687"/>
      <c r="FFY69" s="687"/>
      <c r="FFZ69" s="687"/>
      <c r="FGA69" s="687"/>
      <c r="FGB69" s="687"/>
      <c r="FGC69" s="687"/>
      <c r="FGD69" s="687"/>
      <c r="FGE69" s="687"/>
      <c r="FGF69" s="687"/>
      <c r="FGG69" s="687"/>
      <c r="FGH69" s="687"/>
      <c r="FGI69" s="687"/>
      <c r="FGJ69" s="687"/>
      <c r="FGK69" s="687"/>
      <c r="FGL69" s="687"/>
      <c r="FGM69" s="687"/>
      <c r="FGN69" s="687"/>
      <c r="FGO69" s="687"/>
      <c r="FGP69" s="687"/>
      <c r="FGQ69" s="687"/>
      <c r="FGR69" s="687"/>
      <c r="FGS69" s="687"/>
      <c r="FGT69" s="687"/>
      <c r="FGU69" s="687"/>
      <c r="FGV69" s="687"/>
      <c r="FGW69" s="687"/>
      <c r="FGX69" s="687"/>
      <c r="FGY69" s="687"/>
      <c r="FGZ69" s="687"/>
      <c r="FHA69" s="687"/>
      <c r="FHB69" s="687"/>
      <c r="FHC69" s="687"/>
      <c r="FHD69" s="687"/>
      <c r="FHE69" s="687"/>
      <c r="FHF69" s="687"/>
      <c r="FHG69" s="687"/>
      <c r="FHH69" s="687"/>
      <c r="FHI69" s="687"/>
      <c r="FHJ69" s="687"/>
      <c r="FHK69" s="687"/>
      <c r="FHL69" s="687"/>
      <c r="FHM69" s="687"/>
      <c r="FHN69" s="687"/>
      <c r="FHO69" s="687"/>
      <c r="FHP69" s="687"/>
      <c r="FHQ69" s="687"/>
      <c r="FHR69" s="687"/>
      <c r="FHS69" s="687"/>
      <c r="FHT69" s="687"/>
      <c r="FHU69" s="687"/>
      <c r="FHV69" s="687"/>
      <c r="FHW69" s="687"/>
      <c r="FHX69" s="687"/>
      <c r="FHY69" s="687"/>
      <c r="FHZ69" s="687"/>
      <c r="FIA69" s="687"/>
      <c r="FIB69" s="687"/>
      <c r="FIC69" s="687"/>
      <c r="FID69" s="687"/>
      <c r="FIE69" s="687"/>
      <c r="FIF69" s="687"/>
      <c r="FIG69" s="687"/>
      <c r="FIH69" s="687"/>
      <c r="FII69" s="687"/>
      <c r="FIJ69" s="687"/>
      <c r="FIK69" s="687"/>
      <c r="FIL69" s="687"/>
      <c r="FIM69" s="687"/>
      <c r="FIN69" s="687"/>
      <c r="FIO69" s="687"/>
      <c r="FIP69" s="687"/>
      <c r="FIQ69" s="687"/>
      <c r="FIR69" s="687"/>
      <c r="FIS69" s="687"/>
      <c r="FIT69" s="687"/>
      <c r="FIU69" s="687"/>
      <c r="FIV69" s="687"/>
      <c r="FIW69" s="687"/>
      <c r="FIX69" s="687"/>
      <c r="FIY69" s="687"/>
      <c r="FIZ69" s="687"/>
      <c r="FJA69" s="687"/>
      <c r="FJB69" s="687"/>
      <c r="FJC69" s="687"/>
      <c r="FJD69" s="687"/>
      <c r="FJE69" s="687"/>
      <c r="FJF69" s="687"/>
      <c r="FJG69" s="687"/>
      <c r="FJH69" s="687"/>
      <c r="FJI69" s="687"/>
      <c r="FJJ69" s="687"/>
      <c r="FJK69" s="687"/>
      <c r="FJL69" s="687"/>
      <c r="FJM69" s="687"/>
      <c r="FJN69" s="687"/>
      <c r="FJO69" s="687"/>
      <c r="FJP69" s="687"/>
      <c r="FJQ69" s="687"/>
      <c r="FJR69" s="687"/>
      <c r="FJS69" s="687"/>
      <c r="FJT69" s="687"/>
      <c r="FJU69" s="687"/>
      <c r="FJV69" s="687"/>
      <c r="FJW69" s="687"/>
      <c r="FJX69" s="687"/>
      <c r="FJY69" s="687"/>
      <c r="FJZ69" s="687"/>
      <c r="FKA69" s="687"/>
      <c r="FKB69" s="687"/>
      <c r="FKC69" s="687"/>
      <c r="FKD69" s="687"/>
      <c r="FKE69" s="687"/>
      <c r="FKF69" s="687"/>
      <c r="FKG69" s="687"/>
      <c r="FKH69" s="687"/>
      <c r="FKI69" s="687"/>
      <c r="FKJ69" s="687"/>
      <c r="FKK69" s="687"/>
      <c r="FKL69" s="687"/>
      <c r="FKM69" s="687"/>
      <c r="FKN69" s="687"/>
      <c r="FKO69" s="687"/>
      <c r="FKP69" s="687"/>
      <c r="FKQ69" s="687"/>
      <c r="FKR69" s="687"/>
      <c r="FKS69" s="687"/>
      <c r="FKT69" s="687"/>
      <c r="FKU69" s="687"/>
      <c r="FKV69" s="687"/>
      <c r="FKW69" s="687"/>
      <c r="FKX69" s="687"/>
      <c r="FKY69" s="687"/>
      <c r="FKZ69" s="687"/>
      <c r="FLA69" s="687"/>
      <c r="FLB69" s="687"/>
      <c r="FLC69" s="687"/>
      <c r="FLD69" s="687"/>
      <c r="FLE69" s="687"/>
      <c r="FLF69" s="687"/>
      <c r="FLG69" s="687"/>
      <c r="FLH69" s="687"/>
      <c r="FLI69" s="687"/>
      <c r="FLJ69" s="687"/>
      <c r="FLK69" s="687"/>
      <c r="FLL69" s="687"/>
      <c r="FLM69" s="687"/>
      <c r="FLN69" s="687"/>
      <c r="FLO69" s="687"/>
      <c r="FLP69" s="687"/>
      <c r="FLQ69" s="687"/>
      <c r="FLR69" s="687"/>
      <c r="FLS69" s="687"/>
      <c r="FLT69" s="687"/>
      <c r="FLU69" s="687"/>
      <c r="FLV69" s="687"/>
      <c r="FLW69" s="687"/>
      <c r="FLX69" s="687"/>
      <c r="FLY69" s="687"/>
      <c r="FLZ69" s="687"/>
      <c r="FMA69" s="687"/>
      <c r="FMB69" s="687"/>
      <c r="FMC69" s="687"/>
      <c r="FMD69" s="687"/>
      <c r="FME69" s="687"/>
      <c r="FMF69" s="687"/>
      <c r="FMG69" s="687"/>
      <c r="FMH69" s="687"/>
      <c r="FMI69" s="687"/>
      <c r="FMJ69" s="687"/>
      <c r="FMK69" s="687"/>
      <c r="FML69" s="687"/>
      <c r="FMM69" s="687"/>
      <c r="FMN69" s="687"/>
      <c r="FMO69" s="687"/>
      <c r="FMP69" s="687"/>
      <c r="FMQ69" s="687"/>
      <c r="FMR69" s="687"/>
      <c r="FMS69" s="687"/>
      <c r="FMT69" s="687"/>
      <c r="FMU69" s="687"/>
      <c r="FMV69" s="687"/>
      <c r="FMW69" s="687"/>
      <c r="FMX69" s="687"/>
      <c r="FMY69" s="687"/>
      <c r="FMZ69" s="687"/>
      <c r="FNA69" s="687"/>
      <c r="FNB69" s="687"/>
      <c r="FNC69" s="687"/>
      <c r="FND69" s="687"/>
      <c r="FNE69" s="687"/>
      <c r="FNF69" s="687"/>
      <c r="FNG69" s="687"/>
      <c r="FNH69" s="687"/>
      <c r="FNI69" s="687"/>
      <c r="FNJ69" s="687"/>
      <c r="FNK69" s="687"/>
      <c r="FNL69" s="687"/>
      <c r="FNM69" s="687"/>
      <c r="FNN69" s="687"/>
      <c r="FNO69" s="687"/>
      <c r="FNP69" s="687"/>
      <c r="FNQ69" s="687"/>
      <c r="FNR69" s="687"/>
      <c r="FNS69" s="687"/>
      <c r="FNT69" s="687"/>
      <c r="FNU69" s="687"/>
      <c r="FNV69" s="687"/>
      <c r="FNW69" s="687"/>
      <c r="FNX69" s="687"/>
      <c r="FNY69" s="687"/>
      <c r="FNZ69" s="687"/>
      <c r="FOA69" s="687"/>
      <c r="FOB69" s="687"/>
      <c r="FOC69" s="687"/>
      <c r="FOD69" s="687"/>
      <c r="FOE69" s="687"/>
      <c r="FOF69" s="687"/>
      <c r="FOG69" s="687"/>
      <c r="FOH69" s="687"/>
      <c r="FOI69" s="687"/>
      <c r="FOJ69" s="687"/>
      <c r="FOK69" s="687"/>
      <c r="FOL69" s="687"/>
      <c r="FOM69" s="687"/>
      <c r="FON69" s="687"/>
      <c r="FOO69" s="687"/>
      <c r="FOP69" s="687"/>
      <c r="FOQ69" s="687"/>
      <c r="FOR69" s="687"/>
      <c r="FOS69" s="687"/>
      <c r="FOT69" s="687"/>
      <c r="FOU69" s="687"/>
      <c r="FOV69" s="687"/>
      <c r="FOW69" s="687"/>
      <c r="FOX69" s="687"/>
      <c r="FOY69" s="687"/>
      <c r="FOZ69" s="687"/>
      <c r="FPA69" s="687"/>
      <c r="FPB69" s="687"/>
      <c r="FPC69" s="687"/>
      <c r="FPD69" s="687"/>
      <c r="FPE69" s="687"/>
      <c r="FPF69" s="687"/>
      <c r="FPG69" s="687"/>
      <c r="FPH69" s="687"/>
      <c r="FPI69" s="687"/>
      <c r="FPJ69" s="687"/>
      <c r="FPK69" s="687"/>
      <c r="FPL69" s="687"/>
      <c r="FPM69" s="687"/>
      <c r="FPN69" s="687"/>
      <c r="FPO69" s="687"/>
      <c r="FPP69" s="687"/>
      <c r="FPQ69" s="687"/>
      <c r="FPR69" s="687"/>
      <c r="FPS69" s="687"/>
      <c r="FPT69" s="687"/>
      <c r="FPU69" s="687"/>
      <c r="FPV69" s="687"/>
      <c r="FPW69" s="687"/>
      <c r="FPX69" s="687"/>
      <c r="FPY69" s="687"/>
      <c r="FPZ69" s="687"/>
      <c r="FQA69" s="687"/>
      <c r="FQB69" s="687"/>
      <c r="FQC69" s="687"/>
      <c r="FQD69" s="687"/>
      <c r="FQE69" s="687"/>
      <c r="FQF69" s="687"/>
      <c r="FQG69" s="687"/>
      <c r="FQH69" s="687"/>
      <c r="FQI69" s="687"/>
      <c r="FQJ69" s="687"/>
      <c r="FQK69" s="687"/>
      <c r="FQL69" s="687"/>
      <c r="FQM69" s="687"/>
      <c r="FQN69" s="687"/>
      <c r="FQO69" s="687"/>
      <c r="FQP69" s="687"/>
      <c r="FQQ69" s="687"/>
      <c r="FQR69" s="687"/>
      <c r="FQS69" s="687"/>
      <c r="FQT69" s="687"/>
      <c r="FQU69" s="687"/>
      <c r="FQV69" s="687"/>
      <c r="FQW69" s="687"/>
      <c r="FQX69" s="687"/>
      <c r="FQY69" s="687"/>
      <c r="FQZ69" s="687"/>
      <c r="FRA69" s="687"/>
      <c r="FRB69" s="687"/>
      <c r="FRC69" s="687"/>
      <c r="FRD69" s="687"/>
      <c r="FRE69" s="687"/>
      <c r="FRF69" s="687"/>
      <c r="FRG69" s="687"/>
      <c r="FRH69" s="687"/>
      <c r="FRI69" s="687"/>
      <c r="FRJ69" s="687"/>
      <c r="FRK69" s="687"/>
      <c r="FRL69" s="687"/>
      <c r="FRM69" s="687"/>
      <c r="FRN69" s="687"/>
      <c r="FRO69" s="687"/>
      <c r="FRP69" s="687"/>
      <c r="FRQ69" s="687"/>
      <c r="FRR69" s="687"/>
      <c r="FRS69" s="687"/>
      <c r="FRT69" s="687"/>
      <c r="FRU69" s="687"/>
      <c r="FRV69" s="687"/>
      <c r="FRW69" s="687"/>
      <c r="FRX69" s="687"/>
      <c r="FRY69" s="687"/>
      <c r="FRZ69" s="687"/>
      <c r="FSA69" s="687"/>
      <c r="FSB69" s="687"/>
      <c r="FSC69" s="687"/>
      <c r="FSD69" s="687"/>
      <c r="FSE69" s="687"/>
      <c r="FSF69" s="687"/>
      <c r="FSG69" s="687"/>
      <c r="FSH69" s="687"/>
      <c r="FSI69" s="687"/>
      <c r="FSJ69" s="687"/>
      <c r="FSK69" s="687"/>
      <c r="FSL69" s="687"/>
      <c r="FSM69" s="687"/>
      <c r="FSN69" s="687"/>
      <c r="FSO69" s="687"/>
      <c r="FSP69" s="687"/>
      <c r="FSQ69" s="687"/>
      <c r="FSR69" s="687"/>
      <c r="FSS69" s="687"/>
      <c r="FST69" s="687"/>
      <c r="FSU69" s="687"/>
      <c r="FSV69" s="687"/>
      <c r="FSW69" s="687"/>
      <c r="FSX69" s="687"/>
      <c r="FSY69" s="687"/>
      <c r="FSZ69" s="687"/>
      <c r="FTA69" s="687"/>
      <c r="FTB69" s="687"/>
      <c r="FTC69" s="687"/>
      <c r="FTD69" s="687"/>
      <c r="FTE69" s="687"/>
      <c r="FTF69" s="687"/>
      <c r="FTG69" s="687"/>
      <c r="FTH69" s="687"/>
      <c r="FTI69" s="687"/>
      <c r="FTJ69" s="687"/>
      <c r="FTK69" s="687"/>
      <c r="FTL69" s="687"/>
      <c r="FTM69" s="687"/>
      <c r="FTN69" s="687"/>
      <c r="FTO69" s="687"/>
      <c r="FTP69" s="687"/>
      <c r="FTQ69" s="687"/>
      <c r="FTR69" s="687"/>
      <c r="FTS69" s="687"/>
      <c r="FTT69" s="687"/>
      <c r="FTU69" s="687"/>
      <c r="FTV69" s="687"/>
      <c r="FTW69" s="687"/>
      <c r="FTX69" s="687"/>
      <c r="FTY69" s="687"/>
      <c r="FTZ69" s="687"/>
      <c r="FUA69" s="687"/>
      <c r="FUB69" s="687"/>
      <c r="FUC69" s="687"/>
      <c r="FUD69" s="687"/>
      <c r="FUE69" s="687"/>
      <c r="FUF69" s="687"/>
      <c r="FUG69" s="687"/>
      <c r="FUH69" s="687"/>
      <c r="FUI69" s="687"/>
      <c r="FUJ69" s="687"/>
      <c r="FUK69" s="687"/>
      <c r="FUL69" s="687"/>
      <c r="FUM69" s="687"/>
      <c r="FUN69" s="687"/>
      <c r="FUO69" s="687"/>
      <c r="FUP69" s="687"/>
      <c r="FUQ69" s="687"/>
      <c r="FUR69" s="687"/>
      <c r="FUS69" s="687"/>
      <c r="FUT69" s="687"/>
      <c r="FUU69" s="687"/>
      <c r="FUV69" s="687"/>
      <c r="FUW69" s="687"/>
      <c r="FUX69" s="687"/>
      <c r="FUY69" s="687"/>
      <c r="FUZ69" s="687"/>
      <c r="FVA69" s="687"/>
      <c r="FVB69" s="687"/>
      <c r="FVC69" s="687"/>
      <c r="FVD69" s="687"/>
      <c r="FVE69" s="687"/>
      <c r="FVF69" s="687"/>
      <c r="FVG69" s="687"/>
      <c r="FVH69" s="687"/>
      <c r="FVI69" s="687"/>
      <c r="FVJ69" s="687"/>
      <c r="FVK69" s="687"/>
      <c r="FVL69" s="687"/>
      <c r="FVM69" s="687"/>
      <c r="FVN69" s="687"/>
      <c r="FVO69" s="687"/>
      <c r="FVP69" s="687"/>
      <c r="FVQ69" s="687"/>
      <c r="FVR69" s="687"/>
      <c r="FVS69" s="687"/>
      <c r="FVT69" s="687"/>
      <c r="FVU69" s="687"/>
      <c r="FVV69" s="687"/>
      <c r="FVW69" s="687"/>
      <c r="FVX69" s="687"/>
      <c r="FVY69" s="687"/>
      <c r="FVZ69" s="687"/>
      <c r="FWA69" s="687"/>
      <c r="FWB69" s="687"/>
      <c r="FWC69" s="687"/>
      <c r="FWD69" s="687"/>
      <c r="FWE69" s="687"/>
      <c r="FWF69" s="687"/>
      <c r="FWG69" s="687"/>
      <c r="FWH69" s="687"/>
      <c r="FWI69" s="687"/>
      <c r="FWJ69" s="687"/>
      <c r="FWK69" s="687"/>
      <c r="FWL69" s="687"/>
      <c r="FWM69" s="687"/>
      <c r="FWN69" s="687"/>
      <c r="FWO69" s="687"/>
      <c r="FWP69" s="687"/>
      <c r="FWQ69" s="687"/>
      <c r="FWR69" s="687"/>
      <c r="FWS69" s="687"/>
      <c r="FWT69" s="687"/>
      <c r="FWU69" s="687"/>
      <c r="FWV69" s="687"/>
      <c r="FWW69" s="687"/>
      <c r="FWX69" s="687"/>
      <c r="FWY69" s="687"/>
      <c r="FWZ69" s="687"/>
      <c r="FXA69" s="687"/>
      <c r="FXB69" s="687"/>
      <c r="FXC69" s="687"/>
      <c r="FXD69" s="687"/>
      <c r="FXE69" s="687"/>
      <c r="FXF69" s="687"/>
      <c r="FXG69" s="687"/>
      <c r="FXH69" s="687"/>
      <c r="FXI69" s="687"/>
      <c r="FXJ69" s="687"/>
      <c r="FXK69" s="687"/>
      <c r="FXL69" s="687"/>
      <c r="FXM69" s="687"/>
      <c r="FXN69" s="687"/>
      <c r="FXO69" s="687"/>
      <c r="FXP69" s="687"/>
      <c r="FXQ69" s="687"/>
      <c r="FXR69" s="687"/>
      <c r="FXS69" s="687"/>
      <c r="FXT69" s="687"/>
      <c r="FXU69" s="687"/>
      <c r="FXV69" s="687"/>
      <c r="FXW69" s="687"/>
      <c r="FXX69" s="687"/>
      <c r="FXY69" s="687"/>
      <c r="FXZ69" s="687"/>
      <c r="FYA69" s="687"/>
      <c r="FYB69" s="687"/>
      <c r="FYC69" s="687"/>
      <c r="FYD69" s="687"/>
      <c r="FYE69" s="687"/>
      <c r="FYF69" s="687"/>
      <c r="FYG69" s="687"/>
      <c r="FYH69" s="687"/>
      <c r="FYI69" s="687"/>
      <c r="FYJ69" s="687"/>
      <c r="FYK69" s="687"/>
      <c r="FYL69" s="687"/>
      <c r="FYM69" s="687"/>
      <c r="FYN69" s="687"/>
      <c r="FYO69" s="687"/>
      <c r="FYP69" s="687"/>
      <c r="FYQ69" s="687"/>
      <c r="FYR69" s="687"/>
      <c r="FYS69" s="687"/>
      <c r="FYT69" s="687"/>
      <c r="FYU69" s="687"/>
      <c r="FYV69" s="687"/>
      <c r="FYW69" s="687"/>
      <c r="FYX69" s="687"/>
      <c r="FYY69" s="687"/>
      <c r="FYZ69" s="687"/>
      <c r="FZA69" s="687"/>
      <c r="FZB69" s="687"/>
      <c r="FZC69" s="687"/>
      <c r="FZD69" s="687"/>
      <c r="FZE69" s="687"/>
      <c r="FZF69" s="687"/>
      <c r="FZG69" s="687"/>
      <c r="FZH69" s="687"/>
      <c r="FZI69" s="687"/>
      <c r="FZJ69" s="687"/>
      <c r="FZK69" s="687"/>
      <c r="FZL69" s="687"/>
      <c r="FZM69" s="687"/>
      <c r="FZN69" s="687"/>
      <c r="FZO69" s="687"/>
      <c r="FZP69" s="687"/>
      <c r="FZQ69" s="687"/>
      <c r="FZR69" s="687"/>
      <c r="FZS69" s="687"/>
      <c r="FZT69" s="687"/>
      <c r="FZU69" s="687"/>
      <c r="FZV69" s="687"/>
      <c r="FZW69" s="687"/>
      <c r="FZX69" s="687"/>
      <c r="FZY69" s="687"/>
      <c r="FZZ69" s="687"/>
      <c r="GAA69" s="687"/>
      <c r="GAB69" s="687"/>
      <c r="GAC69" s="687"/>
      <c r="GAD69" s="687"/>
      <c r="GAE69" s="687"/>
      <c r="GAF69" s="687"/>
      <c r="GAG69" s="687"/>
      <c r="GAH69" s="687"/>
      <c r="GAI69" s="687"/>
      <c r="GAJ69" s="687"/>
      <c r="GAK69" s="687"/>
      <c r="GAL69" s="687"/>
      <c r="GAM69" s="687"/>
      <c r="GAN69" s="687"/>
      <c r="GAO69" s="687"/>
      <c r="GAP69" s="687"/>
      <c r="GAQ69" s="687"/>
      <c r="GAR69" s="687"/>
      <c r="GAS69" s="687"/>
      <c r="GAT69" s="687"/>
      <c r="GAU69" s="687"/>
      <c r="GAV69" s="687"/>
      <c r="GAW69" s="687"/>
      <c r="GAX69" s="687"/>
      <c r="GAY69" s="687"/>
      <c r="GAZ69" s="687"/>
      <c r="GBA69" s="687"/>
      <c r="GBB69" s="687"/>
      <c r="GBC69" s="687"/>
      <c r="GBD69" s="687"/>
      <c r="GBE69" s="687"/>
      <c r="GBF69" s="687"/>
      <c r="GBG69" s="687"/>
      <c r="GBH69" s="687"/>
      <c r="GBI69" s="687"/>
      <c r="GBJ69" s="687"/>
      <c r="GBK69" s="687"/>
      <c r="GBL69" s="687"/>
      <c r="GBM69" s="687"/>
      <c r="GBN69" s="687"/>
      <c r="GBO69" s="687"/>
      <c r="GBP69" s="687"/>
      <c r="GBQ69" s="687"/>
      <c r="GBR69" s="687"/>
      <c r="GBS69" s="687"/>
      <c r="GBT69" s="687"/>
      <c r="GBU69" s="687"/>
      <c r="GBV69" s="687"/>
      <c r="GBW69" s="687"/>
      <c r="GBX69" s="687"/>
      <c r="GBY69" s="687"/>
      <c r="GBZ69" s="687"/>
      <c r="GCA69" s="687"/>
      <c r="GCB69" s="687"/>
      <c r="GCC69" s="687"/>
      <c r="GCD69" s="687"/>
      <c r="GCE69" s="687"/>
      <c r="GCF69" s="687"/>
      <c r="GCG69" s="687"/>
      <c r="GCH69" s="687"/>
      <c r="GCI69" s="687"/>
      <c r="GCJ69" s="687"/>
      <c r="GCK69" s="687"/>
      <c r="GCL69" s="687"/>
      <c r="GCM69" s="687"/>
      <c r="GCN69" s="687"/>
      <c r="GCO69" s="687"/>
      <c r="GCP69" s="687"/>
      <c r="GCQ69" s="687"/>
      <c r="GCR69" s="687"/>
      <c r="GCS69" s="687"/>
      <c r="GCT69" s="687"/>
      <c r="GCU69" s="687"/>
      <c r="GCV69" s="687"/>
      <c r="GCW69" s="687"/>
      <c r="GCX69" s="687"/>
      <c r="GCY69" s="687"/>
      <c r="GCZ69" s="687"/>
      <c r="GDA69" s="687"/>
      <c r="GDB69" s="687"/>
      <c r="GDC69" s="687"/>
      <c r="GDD69" s="687"/>
      <c r="GDE69" s="687"/>
      <c r="GDF69" s="687"/>
      <c r="GDG69" s="687"/>
      <c r="GDH69" s="687"/>
      <c r="GDI69" s="687"/>
      <c r="GDJ69" s="687"/>
      <c r="GDK69" s="687"/>
      <c r="GDL69" s="687"/>
      <c r="GDM69" s="687"/>
      <c r="GDN69" s="687"/>
      <c r="GDO69" s="687"/>
      <c r="GDP69" s="687"/>
      <c r="GDQ69" s="687"/>
      <c r="GDR69" s="687"/>
      <c r="GDS69" s="687"/>
      <c r="GDT69" s="687"/>
      <c r="GDU69" s="687"/>
      <c r="GDV69" s="687"/>
      <c r="GDW69" s="687"/>
      <c r="GDX69" s="687"/>
      <c r="GDY69" s="687"/>
      <c r="GDZ69" s="687"/>
      <c r="GEA69" s="687"/>
      <c r="GEB69" s="687"/>
      <c r="GEC69" s="687"/>
      <c r="GED69" s="687"/>
      <c r="GEE69" s="687"/>
      <c r="GEF69" s="687"/>
      <c r="GEG69" s="687"/>
      <c r="GEH69" s="687"/>
      <c r="GEI69" s="687"/>
      <c r="GEJ69" s="687"/>
      <c r="GEK69" s="687"/>
      <c r="GEL69" s="687"/>
      <c r="GEM69" s="687"/>
      <c r="GEN69" s="687"/>
      <c r="GEO69" s="687"/>
      <c r="GEP69" s="687"/>
      <c r="GEQ69" s="687"/>
      <c r="GER69" s="687"/>
      <c r="GES69" s="687"/>
      <c r="GET69" s="687"/>
      <c r="GEU69" s="687"/>
      <c r="GEV69" s="687"/>
      <c r="GEW69" s="687"/>
      <c r="GEX69" s="687"/>
      <c r="GEY69" s="687"/>
      <c r="GEZ69" s="687"/>
      <c r="GFA69" s="687"/>
      <c r="GFB69" s="687"/>
      <c r="GFC69" s="687"/>
      <c r="GFD69" s="687"/>
      <c r="GFE69" s="687"/>
      <c r="GFF69" s="687"/>
      <c r="GFG69" s="687"/>
      <c r="GFH69" s="687"/>
      <c r="GFI69" s="687"/>
      <c r="GFJ69" s="687"/>
      <c r="GFK69" s="687"/>
      <c r="GFL69" s="687"/>
      <c r="GFM69" s="687"/>
      <c r="GFN69" s="687"/>
      <c r="GFO69" s="687"/>
      <c r="GFP69" s="687"/>
      <c r="GFQ69" s="687"/>
      <c r="GFR69" s="687"/>
      <c r="GFS69" s="687"/>
      <c r="GFT69" s="687"/>
      <c r="GFU69" s="687"/>
      <c r="GFV69" s="687"/>
      <c r="GFW69" s="687"/>
      <c r="GFX69" s="687"/>
      <c r="GFY69" s="687"/>
      <c r="GFZ69" s="687"/>
      <c r="GGA69" s="687"/>
      <c r="GGB69" s="687"/>
      <c r="GGC69" s="687"/>
      <c r="GGD69" s="687"/>
      <c r="GGE69" s="687"/>
      <c r="GGF69" s="687"/>
      <c r="GGG69" s="687"/>
      <c r="GGH69" s="687"/>
      <c r="GGI69" s="687"/>
      <c r="GGJ69" s="687"/>
      <c r="GGK69" s="687"/>
      <c r="GGL69" s="687"/>
      <c r="GGM69" s="687"/>
      <c r="GGN69" s="687"/>
      <c r="GGO69" s="687"/>
      <c r="GGP69" s="687"/>
      <c r="GGQ69" s="687"/>
      <c r="GGR69" s="687"/>
      <c r="GGS69" s="687"/>
      <c r="GGT69" s="687"/>
      <c r="GGU69" s="687"/>
      <c r="GGV69" s="687"/>
      <c r="GGW69" s="687"/>
      <c r="GGX69" s="687"/>
      <c r="GGY69" s="687"/>
      <c r="GGZ69" s="687"/>
      <c r="GHA69" s="687"/>
      <c r="GHB69" s="687"/>
      <c r="GHC69" s="687"/>
      <c r="GHD69" s="687"/>
      <c r="GHE69" s="687"/>
      <c r="GHF69" s="687"/>
      <c r="GHG69" s="687"/>
      <c r="GHH69" s="687"/>
      <c r="GHI69" s="687"/>
      <c r="GHJ69" s="687"/>
      <c r="GHK69" s="687"/>
      <c r="GHL69" s="687"/>
      <c r="GHM69" s="687"/>
      <c r="GHN69" s="687"/>
      <c r="GHO69" s="687"/>
      <c r="GHP69" s="687"/>
      <c r="GHQ69" s="687"/>
      <c r="GHR69" s="687"/>
      <c r="GHS69" s="687"/>
      <c r="GHT69" s="687"/>
      <c r="GHU69" s="687"/>
      <c r="GHV69" s="687"/>
      <c r="GHW69" s="687"/>
      <c r="GHX69" s="687"/>
      <c r="GHY69" s="687"/>
      <c r="GHZ69" s="687"/>
      <c r="GIA69" s="687"/>
      <c r="GIB69" s="687"/>
      <c r="GIC69" s="687"/>
      <c r="GID69" s="687"/>
      <c r="GIE69" s="687"/>
      <c r="GIF69" s="687"/>
      <c r="GIG69" s="687"/>
      <c r="GIH69" s="687"/>
      <c r="GII69" s="687"/>
      <c r="GIJ69" s="687"/>
      <c r="GIK69" s="687"/>
      <c r="GIL69" s="687"/>
      <c r="GIM69" s="687"/>
      <c r="GIN69" s="687"/>
      <c r="GIO69" s="687"/>
      <c r="GIP69" s="687"/>
      <c r="GIQ69" s="687"/>
      <c r="GIR69" s="687"/>
      <c r="GIS69" s="687"/>
      <c r="GIT69" s="687"/>
      <c r="GIU69" s="687"/>
      <c r="GIV69" s="687"/>
      <c r="GIW69" s="687"/>
      <c r="GIX69" s="687"/>
      <c r="GIY69" s="687"/>
      <c r="GIZ69" s="687"/>
      <c r="GJA69" s="687"/>
      <c r="GJB69" s="687"/>
      <c r="GJC69" s="687"/>
      <c r="GJD69" s="687"/>
      <c r="GJE69" s="687"/>
      <c r="GJF69" s="687"/>
      <c r="GJG69" s="687"/>
      <c r="GJH69" s="687"/>
      <c r="GJI69" s="687"/>
      <c r="GJJ69" s="687"/>
      <c r="GJK69" s="687"/>
      <c r="GJL69" s="687"/>
      <c r="GJM69" s="687"/>
      <c r="GJN69" s="687"/>
      <c r="GJO69" s="687"/>
      <c r="GJP69" s="687"/>
      <c r="GJQ69" s="687"/>
      <c r="GJR69" s="687"/>
      <c r="GJS69" s="687"/>
      <c r="GJT69" s="687"/>
      <c r="GJU69" s="687"/>
      <c r="GJV69" s="687"/>
      <c r="GJW69" s="687"/>
      <c r="GJX69" s="687"/>
      <c r="GJY69" s="687"/>
      <c r="GJZ69" s="687"/>
      <c r="GKA69" s="687"/>
      <c r="GKB69" s="687"/>
      <c r="GKC69" s="687"/>
      <c r="GKD69" s="687"/>
      <c r="GKE69" s="687"/>
      <c r="GKF69" s="687"/>
      <c r="GKG69" s="687"/>
      <c r="GKH69" s="687"/>
      <c r="GKI69" s="687"/>
      <c r="GKJ69" s="687"/>
      <c r="GKK69" s="687"/>
      <c r="GKL69" s="687"/>
      <c r="GKM69" s="687"/>
      <c r="GKN69" s="687"/>
      <c r="GKO69" s="687"/>
      <c r="GKP69" s="687"/>
      <c r="GKQ69" s="687"/>
      <c r="GKR69" s="687"/>
      <c r="GKS69" s="687"/>
      <c r="GKT69" s="687"/>
      <c r="GKU69" s="687"/>
      <c r="GKV69" s="687"/>
      <c r="GKW69" s="687"/>
      <c r="GKX69" s="687"/>
      <c r="GKY69" s="687"/>
      <c r="GKZ69" s="687"/>
      <c r="GLA69" s="687"/>
      <c r="GLB69" s="687"/>
      <c r="GLC69" s="687"/>
      <c r="GLD69" s="687"/>
      <c r="GLE69" s="687"/>
      <c r="GLF69" s="687"/>
      <c r="GLG69" s="687"/>
      <c r="GLH69" s="687"/>
      <c r="GLI69" s="687"/>
      <c r="GLJ69" s="687"/>
      <c r="GLK69" s="687"/>
      <c r="GLL69" s="687"/>
      <c r="GLM69" s="687"/>
      <c r="GLN69" s="687"/>
      <c r="GLO69" s="687"/>
      <c r="GLP69" s="687"/>
      <c r="GLQ69" s="687"/>
      <c r="GLR69" s="687"/>
      <c r="GLS69" s="687"/>
      <c r="GLT69" s="687"/>
      <c r="GLU69" s="687"/>
      <c r="GLV69" s="687"/>
      <c r="GLW69" s="687"/>
      <c r="GLX69" s="687"/>
      <c r="GLY69" s="687"/>
      <c r="GLZ69" s="687"/>
      <c r="GMA69" s="687"/>
      <c r="GMB69" s="687"/>
      <c r="GMC69" s="687"/>
      <c r="GMD69" s="687"/>
      <c r="GME69" s="687"/>
      <c r="GMF69" s="687"/>
      <c r="GMG69" s="687"/>
      <c r="GMH69" s="687"/>
      <c r="GMI69" s="687"/>
      <c r="GMJ69" s="687"/>
      <c r="GMK69" s="687"/>
      <c r="GML69" s="687"/>
      <c r="GMM69" s="687"/>
      <c r="GMN69" s="687"/>
      <c r="GMO69" s="687"/>
      <c r="GMP69" s="687"/>
      <c r="GMQ69" s="687"/>
      <c r="GMR69" s="687"/>
      <c r="GMS69" s="687"/>
      <c r="GMT69" s="687"/>
      <c r="GMU69" s="687"/>
      <c r="GMV69" s="687"/>
      <c r="GMW69" s="687"/>
      <c r="GMX69" s="687"/>
      <c r="GMY69" s="687"/>
      <c r="GMZ69" s="687"/>
      <c r="GNA69" s="687"/>
      <c r="GNB69" s="687"/>
      <c r="GNC69" s="687"/>
      <c r="GND69" s="687"/>
      <c r="GNE69" s="687"/>
      <c r="GNF69" s="687"/>
      <c r="GNG69" s="687"/>
      <c r="GNH69" s="687"/>
      <c r="GNI69" s="687"/>
      <c r="GNJ69" s="687"/>
      <c r="GNK69" s="687"/>
      <c r="GNL69" s="687"/>
      <c r="GNM69" s="687"/>
      <c r="GNN69" s="687"/>
      <c r="GNO69" s="687"/>
      <c r="GNP69" s="687"/>
      <c r="GNQ69" s="687"/>
      <c r="GNR69" s="687"/>
      <c r="GNS69" s="687"/>
      <c r="GNT69" s="687"/>
      <c r="GNU69" s="687"/>
      <c r="GNV69" s="687"/>
      <c r="GNW69" s="687"/>
      <c r="GNX69" s="687"/>
      <c r="GNY69" s="687"/>
      <c r="GNZ69" s="687"/>
      <c r="GOA69" s="687"/>
      <c r="GOB69" s="687"/>
      <c r="GOC69" s="687"/>
      <c r="GOD69" s="687"/>
      <c r="GOE69" s="687"/>
      <c r="GOF69" s="687"/>
      <c r="GOG69" s="687"/>
      <c r="GOH69" s="687"/>
      <c r="GOI69" s="687"/>
      <c r="GOJ69" s="687"/>
      <c r="GOK69" s="687"/>
      <c r="GOL69" s="687"/>
      <c r="GOM69" s="687"/>
      <c r="GON69" s="687"/>
      <c r="GOO69" s="687"/>
      <c r="GOP69" s="687"/>
      <c r="GOQ69" s="687"/>
      <c r="GOR69" s="687"/>
      <c r="GOS69" s="687"/>
      <c r="GOT69" s="687"/>
      <c r="GOU69" s="687"/>
      <c r="GOV69" s="687"/>
      <c r="GOW69" s="687"/>
      <c r="GOX69" s="687"/>
      <c r="GOY69" s="687"/>
      <c r="GOZ69" s="687"/>
      <c r="GPA69" s="687"/>
      <c r="GPB69" s="687"/>
      <c r="GPC69" s="687"/>
      <c r="GPD69" s="687"/>
      <c r="GPE69" s="687"/>
      <c r="GPF69" s="687"/>
      <c r="GPG69" s="687"/>
      <c r="GPH69" s="687"/>
      <c r="GPI69" s="687"/>
      <c r="GPJ69" s="687"/>
      <c r="GPK69" s="687"/>
      <c r="GPL69" s="687"/>
      <c r="GPM69" s="687"/>
      <c r="GPN69" s="687"/>
      <c r="GPO69" s="687"/>
      <c r="GPP69" s="687"/>
      <c r="GPQ69" s="687"/>
      <c r="GPR69" s="687"/>
      <c r="GPS69" s="687"/>
      <c r="GPT69" s="687"/>
      <c r="GPU69" s="687"/>
      <c r="GPV69" s="687"/>
      <c r="GPW69" s="687"/>
      <c r="GPX69" s="687"/>
      <c r="GPY69" s="687"/>
      <c r="GPZ69" s="687"/>
      <c r="GQA69" s="687"/>
      <c r="GQB69" s="687"/>
      <c r="GQC69" s="687"/>
      <c r="GQD69" s="687"/>
      <c r="GQE69" s="687"/>
      <c r="GQF69" s="687"/>
      <c r="GQG69" s="687"/>
      <c r="GQH69" s="687"/>
      <c r="GQI69" s="687"/>
      <c r="GQJ69" s="687"/>
      <c r="GQK69" s="687"/>
      <c r="GQL69" s="687"/>
      <c r="GQM69" s="687"/>
      <c r="GQN69" s="687"/>
      <c r="GQO69" s="687"/>
      <c r="GQP69" s="687"/>
      <c r="GQQ69" s="687"/>
      <c r="GQR69" s="687"/>
      <c r="GQS69" s="687"/>
      <c r="GQT69" s="687"/>
      <c r="GQU69" s="687"/>
      <c r="GQV69" s="687"/>
      <c r="GQW69" s="687"/>
      <c r="GQX69" s="687"/>
      <c r="GQY69" s="687"/>
      <c r="GQZ69" s="687"/>
      <c r="GRA69" s="687"/>
      <c r="GRB69" s="687"/>
      <c r="GRC69" s="687"/>
      <c r="GRD69" s="687"/>
      <c r="GRE69" s="687"/>
      <c r="GRF69" s="687"/>
      <c r="GRG69" s="687"/>
      <c r="GRH69" s="687"/>
      <c r="GRI69" s="687"/>
      <c r="GRJ69" s="687"/>
      <c r="GRK69" s="687"/>
      <c r="GRL69" s="687"/>
      <c r="GRM69" s="687"/>
      <c r="GRN69" s="687"/>
      <c r="GRO69" s="687"/>
      <c r="GRP69" s="687"/>
      <c r="GRQ69" s="687"/>
      <c r="GRR69" s="687"/>
      <c r="GRS69" s="687"/>
      <c r="GRT69" s="687"/>
      <c r="GRU69" s="687"/>
      <c r="GRV69" s="687"/>
      <c r="GRW69" s="687"/>
      <c r="GRX69" s="687"/>
      <c r="GRY69" s="687"/>
      <c r="GRZ69" s="687"/>
      <c r="GSA69" s="687"/>
      <c r="GSB69" s="687"/>
      <c r="GSC69" s="687"/>
      <c r="GSD69" s="687"/>
      <c r="GSE69" s="687"/>
      <c r="GSF69" s="687"/>
      <c r="GSG69" s="687"/>
      <c r="GSH69" s="687"/>
      <c r="GSI69" s="687"/>
      <c r="GSJ69" s="687"/>
      <c r="GSK69" s="687"/>
      <c r="GSL69" s="687"/>
      <c r="GSM69" s="687"/>
      <c r="GSN69" s="687"/>
      <c r="GSO69" s="687"/>
      <c r="GSP69" s="687"/>
      <c r="GSQ69" s="687"/>
      <c r="GSR69" s="687"/>
      <c r="GSS69" s="687"/>
      <c r="GST69" s="687"/>
      <c r="GSU69" s="687"/>
      <c r="GSV69" s="687"/>
      <c r="GSW69" s="687"/>
      <c r="GSX69" s="687"/>
      <c r="GSY69" s="687"/>
      <c r="GSZ69" s="687"/>
      <c r="GTA69" s="687"/>
      <c r="GTB69" s="687"/>
      <c r="GTC69" s="687"/>
      <c r="GTD69" s="687"/>
      <c r="GTE69" s="687"/>
      <c r="GTF69" s="687"/>
      <c r="GTG69" s="687"/>
      <c r="GTH69" s="687"/>
      <c r="GTI69" s="687"/>
      <c r="GTJ69" s="687"/>
      <c r="GTK69" s="687"/>
      <c r="GTL69" s="687"/>
      <c r="GTM69" s="687"/>
      <c r="GTN69" s="687"/>
      <c r="GTO69" s="687"/>
      <c r="GTP69" s="687"/>
      <c r="GTQ69" s="687"/>
      <c r="GTR69" s="687"/>
      <c r="GTS69" s="687"/>
      <c r="GTT69" s="687"/>
      <c r="GTU69" s="687"/>
      <c r="GTV69" s="687"/>
      <c r="GTW69" s="687"/>
      <c r="GTX69" s="687"/>
      <c r="GTY69" s="687"/>
      <c r="GTZ69" s="687"/>
      <c r="GUA69" s="687"/>
      <c r="GUB69" s="687"/>
      <c r="GUC69" s="687"/>
      <c r="GUD69" s="687"/>
      <c r="GUE69" s="687"/>
      <c r="GUF69" s="687"/>
      <c r="GUG69" s="687"/>
      <c r="GUH69" s="687"/>
      <c r="GUI69" s="687"/>
      <c r="GUJ69" s="687"/>
      <c r="GUK69" s="687"/>
      <c r="GUL69" s="687"/>
      <c r="GUM69" s="687"/>
      <c r="GUN69" s="687"/>
      <c r="GUO69" s="687"/>
      <c r="GUP69" s="687"/>
      <c r="GUQ69" s="687"/>
      <c r="GUR69" s="687"/>
      <c r="GUS69" s="687"/>
      <c r="GUT69" s="687"/>
      <c r="GUU69" s="687"/>
      <c r="GUV69" s="687"/>
      <c r="GUW69" s="687"/>
      <c r="GUX69" s="687"/>
      <c r="GUY69" s="687"/>
      <c r="GUZ69" s="687"/>
      <c r="GVA69" s="687"/>
      <c r="GVB69" s="687"/>
      <c r="GVC69" s="687"/>
      <c r="GVD69" s="687"/>
      <c r="GVE69" s="687"/>
      <c r="GVF69" s="687"/>
      <c r="GVG69" s="687"/>
      <c r="GVH69" s="687"/>
      <c r="GVI69" s="687"/>
      <c r="GVJ69" s="687"/>
      <c r="GVK69" s="687"/>
      <c r="GVL69" s="687"/>
      <c r="GVM69" s="687"/>
      <c r="GVN69" s="687"/>
      <c r="GVO69" s="687"/>
      <c r="GVP69" s="687"/>
      <c r="GVQ69" s="687"/>
      <c r="GVR69" s="687"/>
      <c r="GVS69" s="687"/>
      <c r="GVT69" s="687"/>
      <c r="GVU69" s="687"/>
      <c r="GVV69" s="687"/>
      <c r="GVW69" s="687"/>
      <c r="GVX69" s="687"/>
      <c r="GVY69" s="687"/>
      <c r="GVZ69" s="687"/>
      <c r="GWA69" s="687"/>
      <c r="GWB69" s="687"/>
      <c r="GWC69" s="687"/>
      <c r="GWD69" s="687"/>
      <c r="GWE69" s="687"/>
      <c r="GWF69" s="687"/>
      <c r="GWG69" s="687"/>
      <c r="GWH69" s="687"/>
      <c r="GWI69" s="687"/>
      <c r="GWJ69" s="687"/>
      <c r="GWK69" s="687"/>
      <c r="GWL69" s="687"/>
      <c r="GWM69" s="687"/>
      <c r="GWN69" s="687"/>
      <c r="GWO69" s="687"/>
      <c r="GWP69" s="687"/>
      <c r="GWQ69" s="687"/>
      <c r="GWR69" s="687"/>
      <c r="GWS69" s="687"/>
      <c r="GWT69" s="687"/>
      <c r="GWU69" s="687"/>
      <c r="GWV69" s="687"/>
      <c r="GWW69" s="687"/>
      <c r="GWX69" s="687"/>
      <c r="GWY69" s="687"/>
      <c r="GWZ69" s="687"/>
      <c r="GXA69" s="687"/>
      <c r="GXB69" s="687"/>
      <c r="GXC69" s="687"/>
      <c r="GXD69" s="687"/>
      <c r="GXE69" s="687"/>
      <c r="GXF69" s="687"/>
      <c r="GXG69" s="687"/>
      <c r="GXH69" s="687"/>
      <c r="GXI69" s="687"/>
      <c r="GXJ69" s="687"/>
      <c r="GXK69" s="687"/>
      <c r="GXL69" s="687"/>
      <c r="GXM69" s="687"/>
      <c r="GXN69" s="687"/>
      <c r="GXO69" s="687"/>
      <c r="GXP69" s="687"/>
      <c r="GXQ69" s="687"/>
      <c r="GXR69" s="687"/>
      <c r="GXS69" s="687"/>
      <c r="GXT69" s="687"/>
      <c r="GXU69" s="687"/>
      <c r="GXV69" s="687"/>
      <c r="GXW69" s="687"/>
      <c r="GXX69" s="687"/>
      <c r="GXY69" s="687"/>
      <c r="GXZ69" s="687"/>
      <c r="GYA69" s="687"/>
      <c r="GYB69" s="687"/>
      <c r="GYC69" s="687"/>
      <c r="GYD69" s="687"/>
      <c r="GYE69" s="687"/>
      <c r="GYF69" s="687"/>
      <c r="GYG69" s="687"/>
      <c r="GYH69" s="687"/>
      <c r="GYI69" s="687"/>
      <c r="GYJ69" s="687"/>
      <c r="GYK69" s="687"/>
      <c r="GYL69" s="687"/>
      <c r="GYM69" s="687"/>
      <c r="GYN69" s="687"/>
      <c r="GYO69" s="687"/>
      <c r="GYP69" s="687"/>
      <c r="GYQ69" s="687"/>
      <c r="GYR69" s="687"/>
      <c r="GYS69" s="687"/>
      <c r="GYT69" s="687"/>
      <c r="GYU69" s="687"/>
      <c r="GYV69" s="687"/>
      <c r="GYW69" s="687"/>
      <c r="GYX69" s="687"/>
      <c r="GYY69" s="687"/>
      <c r="GYZ69" s="687"/>
      <c r="GZA69" s="687"/>
      <c r="GZB69" s="687"/>
      <c r="GZC69" s="687"/>
      <c r="GZD69" s="687"/>
      <c r="GZE69" s="687"/>
      <c r="GZF69" s="687"/>
      <c r="GZG69" s="687"/>
      <c r="GZH69" s="687"/>
      <c r="GZI69" s="687"/>
      <c r="GZJ69" s="687"/>
      <c r="GZK69" s="687"/>
      <c r="GZL69" s="687"/>
      <c r="GZM69" s="687"/>
      <c r="GZN69" s="687"/>
      <c r="GZO69" s="687"/>
      <c r="GZP69" s="687"/>
      <c r="GZQ69" s="687"/>
      <c r="GZR69" s="687"/>
      <c r="GZS69" s="687"/>
      <c r="GZT69" s="687"/>
      <c r="GZU69" s="687"/>
      <c r="GZV69" s="687"/>
      <c r="GZW69" s="687"/>
      <c r="GZX69" s="687"/>
      <c r="GZY69" s="687"/>
      <c r="GZZ69" s="687"/>
      <c r="HAA69" s="687"/>
      <c r="HAB69" s="687"/>
      <c r="HAC69" s="687"/>
      <c r="HAD69" s="687"/>
      <c r="HAE69" s="687"/>
      <c r="HAF69" s="687"/>
      <c r="HAG69" s="687"/>
      <c r="HAH69" s="687"/>
      <c r="HAI69" s="687"/>
      <c r="HAJ69" s="687"/>
      <c r="HAK69" s="687"/>
      <c r="HAL69" s="687"/>
      <c r="HAM69" s="687"/>
      <c r="HAN69" s="687"/>
      <c r="HAO69" s="687"/>
      <c r="HAP69" s="687"/>
      <c r="HAQ69" s="687"/>
      <c r="HAR69" s="687"/>
      <c r="HAS69" s="687"/>
      <c r="HAT69" s="687"/>
      <c r="HAU69" s="687"/>
      <c r="HAV69" s="687"/>
      <c r="HAW69" s="687"/>
      <c r="HAX69" s="687"/>
      <c r="HAY69" s="687"/>
      <c r="HAZ69" s="687"/>
      <c r="HBA69" s="687"/>
      <c r="HBB69" s="687"/>
      <c r="HBC69" s="687"/>
      <c r="HBD69" s="687"/>
      <c r="HBE69" s="687"/>
      <c r="HBF69" s="687"/>
      <c r="HBG69" s="687"/>
      <c r="HBH69" s="687"/>
      <c r="HBI69" s="687"/>
      <c r="HBJ69" s="687"/>
      <c r="HBK69" s="687"/>
      <c r="HBL69" s="687"/>
      <c r="HBM69" s="687"/>
      <c r="HBN69" s="687"/>
      <c r="HBO69" s="687"/>
      <c r="HBP69" s="687"/>
      <c r="HBQ69" s="687"/>
      <c r="HBR69" s="687"/>
      <c r="HBS69" s="687"/>
      <c r="HBT69" s="687"/>
      <c r="HBU69" s="687"/>
      <c r="HBV69" s="687"/>
      <c r="HBW69" s="687"/>
      <c r="HBX69" s="687"/>
      <c r="HBY69" s="687"/>
      <c r="HBZ69" s="687"/>
      <c r="HCA69" s="687"/>
      <c r="HCB69" s="687"/>
      <c r="HCC69" s="687"/>
      <c r="HCD69" s="687"/>
      <c r="HCE69" s="687"/>
      <c r="HCF69" s="687"/>
      <c r="HCG69" s="687"/>
      <c r="HCH69" s="687"/>
      <c r="HCI69" s="687"/>
      <c r="HCJ69" s="687"/>
      <c r="HCK69" s="687"/>
      <c r="HCL69" s="687"/>
      <c r="HCM69" s="687"/>
      <c r="HCN69" s="687"/>
      <c r="HCO69" s="687"/>
      <c r="HCP69" s="687"/>
      <c r="HCQ69" s="687"/>
      <c r="HCR69" s="687"/>
      <c r="HCS69" s="687"/>
      <c r="HCT69" s="687"/>
      <c r="HCU69" s="687"/>
      <c r="HCV69" s="687"/>
      <c r="HCW69" s="687"/>
      <c r="HCX69" s="687"/>
      <c r="HCY69" s="687"/>
      <c r="HCZ69" s="687"/>
      <c r="HDA69" s="687"/>
      <c r="HDB69" s="687"/>
      <c r="HDC69" s="687"/>
      <c r="HDD69" s="687"/>
      <c r="HDE69" s="687"/>
      <c r="HDF69" s="687"/>
      <c r="HDG69" s="687"/>
      <c r="HDH69" s="687"/>
      <c r="HDI69" s="687"/>
      <c r="HDJ69" s="687"/>
      <c r="HDK69" s="687"/>
      <c r="HDL69" s="687"/>
      <c r="HDM69" s="687"/>
      <c r="HDN69" s="687"/>
      <c r="HDO69" s="687"/>
      <c r="HDP69" s="687"/>
      <c r="HDQ69" s="687"/>
      <c r="HDR69" s="687"/>
      <c r="HDS69" s="687"/>
      <c r="HDT69" s="687"/>
      <c r="HDU69" s="687"/>
      <c r="HDV69" s="687"/>
      <c r="HDW69" s="687"/>
      <c r="HDX69" s="687"/>
      <c r="HDY69" s="687"/>
      <c r="HDZ69" s="687"/>
      <c r="HEA69" s="687"/>
      <c r="HEB69" s="687"/>
      <c r="HEC69" s="687"/>
      <c r="HED69" s="687"/>
      <c r="HEE69" s="687"/>
      <c r="HEF69" s="687"/>
      <c r="HEG69" s="687"/>
      <c r="HEH69" s="687"/>
      <c r="HEI69" s="687"/>
      <c r="HEJ69" s="687"/>
      <c r="HEK69" s="687"/>
      <c r="HEL69" s="687"/>
      <c r="HEM69" s="687"/>
      <c r="HEN69" s="687"/>
      <c r="HEO69" s="687"/>
      <c r="HEP69" s="687"/>
      <c r="HEQ69" s="687"/>
      <c r="HER69" s="687"/>
      <c r="HES69" s="687"/>
      <c r="HET69" s="687"/>
      <c r="HEU69" s="687"/>
      <c r="HEV69" s="687"/>
      <c r="HEW69" s="687"/>
      <c r="HEX69" s="687"/>
      <c r="HEY69" s="687"/>
      <c r="HEZ69" s="687"/>
      <c r="HFA69" s="687"/>
      <c r="HFB69" s="687"/>
      <c r="HFC69" s="687"/>
      <c r="HFD69" s="687"/>
      <c r="HFE69" s="687"/>
      <c r="HFF69" s="687"/>
      <c r="HFG69" s="687"/>
      <c r="HFH69" s="687"/>
      <c r="HFI69" s="687"/>
      <c r="HFJ69" s="687"/>
      <c r="HFK69" s="687"/>
      <c r="HFL69" s="687"/>
      <c r="HFM69" s="687"/>
      <c r="HFN69" s="687"/>
      <c r="HFO69" s="687"/>
      <c r="HFP69" s="687"/>
      <c r="HFQ69" s="687"/>
      <c r="HFR69" s="687"/>
      <c r="HFS69" s="687"/>
      <c r="HFT69" s="687"/>
      <c r="HFU69" s="687"/>
      <c r="HFV69" s="687"/>
      <c r="HFW69" s="687"/>
      <c r="HFX69" s="687"/>
      <c r="HFY69" s="687"/>
      <c r="HFZ69" s="687"/>
      <c r="HGA69" s="687"/>
      <c r="HGB69" s="687"/>
      <c r="HGC69" s="687"/>
      <c r="HGD69" s="687"/>
      <c r="HGE69" s="687"/>
      <c r="HGF69" s="687"/>
      <c r="HGG69" s="687"/>
      <c r="HGH69" s="687"/>
      <c r="HGI69" s="687"/>
      <c r="HGJ69" s="687"/>
      <c r="HGK69" s="687"/>
      <c r="HGL69" s="687"/>
      <c r="HGM69" s="687"/>
      <c r="HGN69" s="687"/>
      <c r="HGO69" s="687"/>
      <c r="HGP69" s="687"/>
      <c r="HGQ69" s="687"/>
      <c r="HGR69" s="687"/>
      <c r="HGS69" s="687"/>
      <c r="HGT69" s="687"/>
      <c r="HGU69" s="687"/>
      <c r="HGV69" s="687"/>
      <c r="HGW69" s="687"/>
      <c r="HGX69" s="687"/>
      <c r="HGY69" s="687"/>
      <c r="HGZ69" s="687"/>
      <c r="HHA69" s="687"/>
      <c r="HHB69" s="687"/>
      <c r="HHC69" s="687"/>
      <c r="HHD69" s="687"/>
      <c r="HHE69" s="687"/>
      <c r="HHF69" s="687"/>
      <c r="HHG69" s="687"/>
      <c r="HHH69" s="687"/>
      <c r="HHI69" s="687"/>
      <c r="HHJ69" s="687"/>
      <c r="HHK69" s="687"/>
      <c r="HHL69" s="687"/>
      <c r="HHM69" s="687"/>
      <c r="HHN69" s="687"/>
      <c r="HHO69" s="687"/>
      <c r="HHP69" s="687"/>
      <c r="HHQ69" s="687"/>
      <c r="HHR69" s="687"/>
      <c r="HHS69" s="687"/>
      <c r="HHT69" s="687"/>
      <c r="HHU69" s="687"/>
      <c r="HHV69" s="687"/>
      <c r="HHW69" s="687"/>
      <c r="HHX69" s="687"/>
      <c r="HHY69" s="687"/>
      <c r="HHZ69" s="687"/>
      <c r="HIA69" s="687"/>
      <c r="HIB69" s="687"/>
      <c r="HIC69" s="687"/>
      <c r="HID69" s="687"/>
      <c r="HIE69" s="687"/>
      <c r="HIF69" s="687"/>
      <c r="HIG69" s="687"/>
      <c r="HIH69" s="687"/>
      <c r="HII69" s="687"/>
      <c r="HIJ69" s="687"/>
      <c r="HIK69" s="687"/>
      <c r="HIL69" s="687"/>
      <c r="HIM69" s="687"/>
      <c r="HIN69" s="687"/>
      <c r="HIO69" s="687"/>
      <c r="HIP69" s="687"/>
      <c r="HIQ69" s="687"/>
      <c r="HIR69" s="687"/>
      <c r="HIS69" s="687"/>
      <c r="HIT69" s="687"/>
      <c r="HIU69" s="687"/>
      <c r="HIV69" s="687"/>
      <c r="HIW69" s="687"/>
      <c r="HIX69" s="687"/>
      <c r="HIY69" s="687"/>
      <c r="HIZ69" s="687"/>
      <c r="HJA69" s="687"/>
      <c r="HJB69" s="687"/>
      <c r="HJC69" s="687"/>
      <c r="HJD69" s="687"/>
      <c r="HJE69" s="687"/>
      <c r="HJF69" s="687"/>
      <c r="HJG69" s="687"/>
      <c r="HJH69" s="687"/>
      <c r="HJI69" s="687"/>
      <c r="HJJ69" s="687"/>
      <c r="HJK69" s="687"/>
      <c r="HJL69" s="687"/>
      <c r="HJM69" s="687"/>
      <c r="HJN69" s="687"/>
      <c r="HJO69" s="687"/>
      <c r="HJP69" s="687"/>
      <c r="HJQ69" s="687"/>
      <c r="HJR69" s="687"/>
      <c r="HJS69" s="687"/>
      <c r="HJT69" s="687"/>
      <c r="HJU69" s="687"/>
      <c r="HJV69" s="687"/>
      <c r="HJW69" s="687"/>
      <c r="HJX69" s="687"/>
      <c r="HJY69" s="687"/>
      <c r="HJZ69" s="687"/>
      <c r="HKA69" s="687"/>
      <c r="HKB69" s="687"/>
      <c r="HKC69" s="687"/>
      <c r="HKD69" s="687"/>
      <c r="HKE69" s="687"/>
      <c r="HKF69" s="687"/>
      <c r="HKG69" s="687"/>
      <c r="HKH69" s="687"/>
      <c r="HKI69" s="687"/>
      <c r="HKJ69" s="687"/>
      <c r="HKK69" s="687"/>
      <c r="HKL69" s="687"/>
      <c r="HKM69" s="687"/>
      <c r="HKN69" s="687"/>
      <c r="HKO69" s="687"/>
      <c r="HKP69" s="687"/>
      <c r="HKQ69" s="687"/>
      <c r="HKR69" s="687"/>
      <c r="HKS69" s="687"/>
      <c r="HKT69" s="687"/>
      <c r="HKU69" s="687"/>
      <c r="HKV69" s="687"/>
      <c r="HKW69" s="687"/>
      <c r="HKX69" s="687"/>
      <c r="HKY69" s="687"/>
      <c r="HKZ69" s="687"/>
      <c r="HLA69" s="687"/>
      <c r="HLB69" s="687"/>
      <c r="HLC69" s="687"/>
      <c r="HLD69" s="687"/>
      <c r="HLE69" s="687"/>
      <c r="HLF69" s="687"/>
      <c r="HLG69" s="687"/>
      <c r="HLH69" s="687"/>
      <c r="HLI69" s="687"/>
      <c r="HLJ69" s="687"/>
      <c r="HLK69" s="687"/>
      <c r="HLL69" s="687"/>
      <c r="HLM69" s="687"/>
      <c r="HLN69" s="687"/>
      <c r="HLO69" s="687"/>
      <c r="HLP69" s="687"/>
      <c r="HLQ69" s="687"/>
      <c r="HLR69" s="687"/>
      <c r="HLS69" s="687"/>
      <c r="HLT69" s="687"/>
      <c r="HLU69" s="687"/>
      <c r="HLV69" s="687"/>
      <c r="HLW69" s="687"/>
      <c r="HLX69" s="687"/>
      <c r="HLY69" s="687"/>
      <c r="HLZ69" s="687"/>
      <c r="HMA69" s="687"/>
      <c r="HMB69" s="687"/>
      <c r="HMC69" s="687"/>
      <c r="HMD69" s="687"/>
      <c r="HME69" s="687"/>
      <c r="HMF69" s="687"/>
      <c r="HMG69" s="687"/>
      <c r="HMH69" s="687"/>
      <c r="HMI69" s="687"/>
      <c r="HMJ69" s="687"/>
      <c r="HMK69" s="687"/>
      <c r="HML69" s="687"/>
      <c r="HMM69" s="687"/>
      <c r="HMN69" s="687"/>
      <c r="HMO69" s="687"/>
      <c r="HMP69" s="687"/>
      <c r="HMQ69" s="687"/>
      <c r="HMR69" s="687"/>
      <c r="HMS69" s="687"/>
      <c r="HMT69" s="687"/>
      <c r="HMU69" s="687"/>
      <c r="HMV69" s="687"/>
      <c r="HMW69" s="687"/>
      <c r="HMX69" s="687"/>
      <c r="HMY69" s="687"/>
      <c r="HMZ69" s="687"/>
      <c r="HNA69" s="687"/>
      <c r="HNB69" s="687"/>
      <c r="HNC69" s="687"/>
      <c r="HND69" s="687"/>
      <c r="HNE69" s="687"/>
      <c r="HNF69" s="687"/>
      <c r="HNG69" s="687"/>
      <c r="HNH69" s="687"/>
      <c r="HNI69" s="687"/>
      <c r="HNJ69" s="687"/>
      <c r="HNK69" s="687"/>
      <c r="HNL69" s="687"/>
      <c r="HNM69" s="687"/>
      <c r="HNN69" s="687"/>
      <c r="HNO69" s="687"/>
      <c r="HNP69" s="687"/>
      <c r="HNQ69" s="687"/>
      <c r="HNR69" s="687"/>
      <c r="HNS69" s="687"/>
      <c r="HNT69" s="687"/>
      <c r="HNU69" s="687"/>
      <c r="HNV69" s="687"/>
      <c r="HNW69" s="687"/>
      <c r="HNX69" s="687"/>
      <c r="HNY69" s="687"/>
      <c r="HNZ69" s="687"/>
      <c r="HOA69" s="687"/>
      <c r="HOB69" s="687"/>
      <c r="HOC69" s="687"/>
      <c r="HOD69" s="687"/>
      <c r="HOE69" s="687"/>
      <c r="HOF69" s="687"/>
      <c r="HOG69" s="687"/>
      <c r="HOH69" s="687"/>
      <c r="HOI69" s="687"/>
      <c r="HOJ69" s="687"/>
      <c r="HOK69" s="687"/>
      <c r="HOL69" s="687"/>
      <c r="HOM69" s="687"/>
      <c r="HON69" s="687"/>
      <c r="HOO69" s="687"/>
      <c r="HOP69" s="687"/>
      <c r="HOQ69" s="687"/>
      <c r="HOR69" s="687"/>
      <c r="HOS69" s="687"/>
      <c r="HOT69" s="687"/>
      <c r="HOU69" s="687"/>
      <c r="HOV69" s="687"/>
      <c r="HOW69" s="687"/>
      <c r="HOX69" s="687"/>
      <c r="HOY69" s="687"/>
      <c r="HOZ69" s="687"/>
      <c r="HPA69" s="687"/>
      <c r="HPB69" s="687"/>
      <c r="HPC69" s="687"/>
      <c r="HPD69" s="687"/>
      <c r="HPE69" s="687"/>
      <c r="HPF69" s="687"/>
      <c r="HPG69" s="687"/>
      <c r="HPH69" s="687"/>
      <c r="HPI69" s="687"/>
      <c r="HPJ69" s="687"/>
      <c r="HPK69" s="687"/>
      <c r="HPL69" s="687"/>
      <c r="HPM69" s="687"/>
      <c r="HPN69" s="687"/>
      <c r="HPO69" s="687"/>
      <c r="HPP69" s="687"/>
      <c r="HPQ69" s="687"/>
      <c r="HPR69" s="687"/>
      <c r="HPS69" s="687"/>
      <c r="HPT69" s="687"/>
      <c r="HPU69" s="687"/>
      <c r="HPV69" s="687"/>
      <c r="HPW69" s="687"/>
      <c r="HPX69" s="687"/>
      <c r="HPY69" s="687"/>
      <c r="HPZ69" s="687"/>
      <c r="HQA69" s="687"/>
      <c r="HQB69" s="687"/>
      <c r="HQC69" s="687"/>
      <c r="HQD69" s="687"/>
      <c r="HQE69" s="687"/>
      <c r="HQF69" s="687"/>
      <c r="HQG69" s="687"/>
      <c r="HQH69" s="687"/>
      <c r="HQI69" s="687"/>
      <c r="HQJ69" s="687"/>
      <c r="HQK69" s="687"/>
      <c r="HQL69" s="687"/>
      <c r="HQM69" s="687"/>
      <c r="HQN69" s="687"/>
      <c r="HQO69" s="687"/>
      <c r="HQP69" s="687"/>
      <c r="HQQ69" s="687"/>
      <c r="HQR69" s="687"/>
      <c r="HQS69" s="687"/>
      <c r="HQT69" s="687"/>
      <c r="HQU69" s="687"/>
      <c r="HQV69" s="687"/>
      <c r="HQW69" s="687"/>
      <c r="HQX69" s="687"/>
      <c r="HQY69" s="687"/>
      <c r="HQZ69" s="687"/>
      <c r="HRA69" s="687"/>
      <c r="HRB69" s="687"/>
      <c r="HRC69" s="687"/>
      <c r="HRD69" s="687"/>
      <c r="HRE69" s="687"/>
      <c r="HRF69" s="687"/>
      <c r="HRG69" s="687"/>
      <c r="HRH69" s="687"/>
      <c r="HRI69" s="687"/>
      <c r="HRJ69" s="687"/>
      <c r="HRK69" s="687"/>
      <c r="HRL69" s="687"/>
      <c r="HRM69" s="687"/>
      <c r="HRN69" s="687"/>
      <c r="HRO69" s="687"/>
      <c r="HRP69" s="687"/>
      <c r="HRQ69" s="687"/>
      <c r="HRR69" s="687"/>
      <c r="HRS69" s="687"/>
      <c r="HRT69" s="687"/>
      <c r="HRU69" s="687"/>
      <c r="HRV69" s="687"/>
      <c r="HRW69" s="687"/>
      <c r="HRX69" s="687"/>
      <c r="HRY69" s="687"/>
      <c r="HRZ69" s="687"/>
      <c r="HSA69" s="687"/>
      <c r="HSB69" s="687"/>
      <c r="HSC69" s="687"/>
      <c r="HSD69" s="687"/>
      <c r="HSE69" s="687"/>
      <c r="HSF69" s="687"/>
      <c r="HSG69" s="687"/>
      <c r="HSH69" s="687"/>
      <c r="HSI69" s="687"/>
      <c r="HSJ69" s="687"/>
      <c r="HSK69" s="687"/>
      <c r="HSL69" s="687"/>
      <c r="HSM69" s="687"/>
      <c r="HSN69" s="687"/>
      <c r="HSO69" s="687"/>
      <c r="HSP69" s="687"/>
      <c r="HSQ69" s="687"/>
      <c r="HSR69" s="687"/>
      <c r="HSS69" s="687"/>
      <c r="HST69" s="687"/>
      <c r="HSU69" s="687"/>
      <c r="HSV69" s="687"/>
      <c r="HSW69" s="687"/>
      <c r="HSX69" s="687"/>
      <c r="HSY69" s="687"/>
      <c r="HSZ69" s="687"/>
      <c r="HTA69" s="687"/>
      <c r="HTB69" s="687"/>
      <c r="HTC69" s="687"/>
      <c r="HTD69" s="687"/>
      <c r="HTE69" s="687"/>
      <c r="HTF69" s="687"/>
      <c r="HTG69" s="687"/>
      <c r="HTH69" s="687"/>
      <c r="HTI69" s="687"/>
      <c r="HTJ69" s="687"/>
      <c r="HTK69" s="687"/>
      <c r="HTL69" s="687"/>
      <c r="HTM69" s="687"/>
      <c r="HTN69" s="687"/>
      <c r="HTO69" s="687"/>
      <c r="HTP69" s="687"/>
      <c r="HTQ69" s="687"/>
      <c r="HTR69" s="687"/>
      <c r="HTS69" s="687"/>
      <c r="HTT69" s="687"/>
      <c r="HTU69" s="687"/>
      <c r="HTV69" s="687"/>
      <c r="HTW69" s="687"/>
      <c r="HTX69" s="687"/>
      <c r="HTY69" s="687"/>
      <c r="HTZ69" s="687"/>
      <c r="HUA69" s="687"/>
      <c r="HUB69" s="687"/>
      <c r="HUC69" s="687"/>
      <c r="HUD69" s="687"/>
      <c r="HUE69" s="687"/>
      <c r="HUF69" s="687"/>
      <c r="HUG69" s="687"/>
      <c r="HUH69" s="687"/>
      <c r="HUI69" s="687"/>
      <c r="HUJ69" s="687"/>
      <c r="HUK69" s="687"/>
      <c r="HUL69" s="687"/>
      <c r="HUM69" s="687"/>
      <c r="HUN69" s="687"/>
      <c r="HUO69" s="687"/>
      <c r="HUP69" s="687"/>
      <c r="HUQ69" s="687"/>
      <c r="HUR69" s="687"/>
      <c r="HUS69" s="687"/>
      <c r="HUT69" s="687"/>
      <c r="HUU69" s="687"/>
      <c r="HUV69" s="687"/>
      <c r="HUW69" s="687"/>
      <c r="HUX69" s="687"/>
      <c r="HUY69" s="687"/>
      <c r="HUZ69" s="687"/>
      <c r="HVA69" s="687"/>
      <c r="HVB69" s="687"/>
      <c r="HVC69" s="687"/>
      <c r="HVD69" s="687"/>
      <c r="HVE69" s="687"/>
      <c r="HVF69" s="687"/>
      <c r="HVG69" s="687"/>
      <c r="HVH69" s="687"/>
      <c r="HVI69" s="687"/>
      <c r="HVJ69" s="687"/>
      <c r="HVK69" s="687"/>
      <c r="HVL69" s="687"/>
      <c r="HVM69" s="687"/>
      <c r="HVN69" s="687"/>
      <c r="HVO69" s="687"/>
      <c r="HVP69" s="687"/>
      <c r="HVQ69" s="687"/>
      <c r="HVR69" s="687"/>
      <c r="HVS69" s="687"/>
      <c r="HVT69" s="687"/>
      <c r="HVU69" s="687"/>
      <c r="HVV69" s="687"/>
      <c r="HVW69" s="687"/>
      <c r="HVX69" s="687"/>
      <c r="HVY69" s="687"/>
      <c r="HVZ69" s="687"/>
      <c r="HWA69" s="687"/>
      <c r="HWB69" s="687"/>
      <c r="HWC69" s="687"/>
      <c r="HWD69" s="687"/>
      <c r="HWE69" s="687"/>
      <c r="HWF69" s="687"/>
      <c r="HWG69" s="687"/>
      <c r="HWH69" s="687"/>
      <c r="HWI69" s="687"/>
      <c r="HWJ69" s="687"/>
      <c r="HWK69" s="687"/>
      <c r="HWL69" s="687"/>
      <c r="HWM69" s="687"/>
      <c r="HWN69" s="687"/>
      <c r="HWO69" s="687"/>
      <c r="HWP69" s="687"/>
      <c r="HWQ69" s="687"/>
      <c r="HWR69" s="687"/>
      <c r="HWS69" s="687"/>
      <c r="HWT69" s="687"/>
      <c r="HWU69" s="687"/>
      <c r="HWV69" s="687"/>
      <c r="HWW69" s="687"/>
      <c r="HWX69" s="687"/>
      <c r="HWY69" s="687"/>
      <c r="HWZ69" s="687"/>
      <c r="HXA69" s="687"/>
      <c r="HXB69" s="687"/>
      <c r="HXC69" s="687"/>
      <c r="HXD69" s="687"/>
      <c r="HXE69" s="687"/>
      <c r="HXF69" s="687"/>
      <c r="HXG69" s="687"/>
      <c r="HXH69" s="687"/>
      <c r="HXI69" s="687"/>
      <c r="HXJ69" s="687"/>
      <c r="HXK69" s="687"/>
      <c r="HXL69" s="687"/>
      <c r="HXM69" s="687"/>
      <c r="HXN69" s="687"/>
      <c r="HXO69" s="687"/>
      <c r="HXP69" s="687"/>
      <c r="HXQ69" s="687"/>
      <c r="HXR69" s="687"/>
      <c r="HXS69" s="687"/>
      <c r="HXT69" s="687"/>
      <c r="HXU69" s="687"/>
      <c r="HXV69" s="687"/>
      <c r="HXW69" s="687"/>
      <c r="HXX69" s="687"/>
      <c r="HXY69" s="687"/>
      <c r="HXZ69" s="687"/>
      <c r="HYA69" s="687"/>
      <c r="HYB69" s="687"/>
      <c r="HYC69" s="687"/>
      <c r="HYD69" s="687"/>
      <c r="HYE69" s="687"/>
      <c r="HYF69" s="687"/>
      <c r="HYG69" s="687"/>
      <c r="HYH69" s="687"/>
      <c r="HYI69" s="687"/>
      <c r="HYJ69" s="687"/>
      <c r="HYK69" s="687"/>
      <c r="HYL69" s="687"/>
      <c r="HYM69" s="687"/>
      <c r="HYN69" s="687"/>
      <c r="HYO69" s="687"/>
      <c r="HYP69" s="687"/>
      <c r="HYQ69" s="687"/>
      <c r="HYR69" s="687"/>
      <c r="HYS69" s="687"/>
      <c r="HYT69" s="687"/>
      <c r="HYU69" s="687"/>
      <c r="HYV69" s="687"/>
      <c r="HYW69" s="687"/>
      <c r="HYX69" s="687"/>
      <c r="HYY69" s="687"/>
      <c r="HYZ69" s="687"/>
      <c r="HZA69" s="687"/>
      <c r="HZB69" s="687"/>
      <c r="HZC69" s="687"/>
      <c r="HZD69" s="687"/>
      <c r="HZE69" s="687"/>
      <c r="HZF69" s="687"/>
      <c r="HZG69" s="687"/>
      <c r="HZH69" s="687"/>
      <c r="HZI69" s="687"/>
      <c r="HZJ69" s="687"/>
      <c r="HZK69" s="687"/>
      <c r="HZL69" s="687"/>
      <c r="HZM69" s="687"/>
      <c r="HZN69" s="687"/>
      <c r="HZO69" s="687"/>
      <c r="HZP69" s="687"/>
      <c r="HZQ69" s="687"/>
      <c r="HZR69" s="687"/>
      <c r="HZS69" s="687"/>
      <c r="HZT69" s="687"/>
      <c r="HZU69" s="687"/>
      <c r="HZV69" s="687"/>
      <c r="HZW69" s="687"/>
      <c r="HZX69" s="687"/>
      <c r="HZY69" s="687"/>
      <c r="HZZ69" s="687"/>
      <c r="IAA69" s="687"/>
      <c r="IAB69" s="687"/>
      <c r="IAC69" s="687"/>
      <c r="IAD69" s="687"/>
      <c r="IAE69" s="687"/>
      <c r="IAF69" s="687"/>
      <c r="IAG69" s="687"/>
      <c r="IAH69" s="687"/>
      <c r="IAI69" s="687"/>
      <c r="IAJ69" s="687"/>
      <c r="IAK69" s="687"/>
      <c r="IAL69" s="687"/>
      <c r="IAM69" s="687"/>
      <c r="IAN69" s="687"/>
      <c r="IAO69" s="687"/>
      <c r="IAP69" s="687"/>
      <c r="IAQ69" s="687"/>
      <c r="IAR69" s="687"/>
      <c r="IAS69" s="687"/>
      <c r="IAT69" s="687"/>
      <c r="IAU69" s="687"/>
      <c r="IAV69" s="687"/>
      <c r="IAW69" s="687"/>
      <c r="IAX69" s="687"/>
      <c r="IAY69" s="687"/>
      <c r="IAZ69" s="687"/>
      <c r="IBA69" s="687"/>
      <c r="IBB69" s="687"/>
      <c r="IBC69" s="687"/>
      <c r="IBD69" s="687"/>
      <c r="IBE69" s="687"/>
      <c r="IBF69" s="687"/>
      <c r="IBG69" s="687"/>
      <c r="IBH69" s="687"/>
      <c r="IBI69" s="687"/>
      <c r="IBJ69" s="687"/>
      <c r="IBK69" s="687"/>
      <c r="IBL69" s="687"/>
      <c r="IBM69" s="687"/>
      <c r="IBN69" s="687"/>
      <c r="IBO69" s="687"/>
      <c r="IBP69" s="687"/>
      <c r="IBQ69" s="687"/>
      <c r="IBR69" s="687"/>
      <c r="IBS69" s="687"/>
      <c r="IBT69" s="687"/>
      <c r="IBU69" s="687"/>
      <c r="IBV69" s="687"/>
      <c r="IBW69" s="687"/>
      <c r="IBX69" s="687"/>
      <c r="IBY69" s="687"/>
      <c r="IBZ69" s="687"/>
      <c r="ICA69" s="687"/>
      <c r="ICB69" s="687"/>
      <c r="ICC69" s="687"/>
      <c r="ICD69" s="687"/>
      <c r="ICE69" s="687"/>
      <c r="ICF69" s="687"/>
      <c r="ICG69" s="687"/>
      <c r="ICH69" s="687"/>
      <c r="ICI69" s="687"/>
      <c r="ICJ69" s="687"/>
      <c r="ICK69" s="687"/>
      <c r="ICL69" s="687"/>
      <c r="ICM69" s="687"/>
      <c r="ICN69" s="687"/>
      <c r="ICO69" s="687"/>
      <c r="ICP69" s="687"/>
      <c r="ICQ69" s="687"/>
      <c r="ICR69" s="687"/>
      <c r="ICS69" s="687"/>
      <c r="ICT69" s="687"/>
      <c r="ICU69" s="687"/>
      <c r="ICV69" s="687"/>
      <c r="ICW69" s="687"/>
      <c r="ICX69" s="687"/>
      <c r="ICY69" s="687"/>
      <c r="ICZ69" s="687"/>
      <c r="IDA69" s="687"/>
      <c r="IDB69" s="687"/>
      <c r="IDC69" s="687"/>
      <c r="IDD69" s="687"/>
      <c r="IDE69" s="687"/>
      <c r="IDF69" s="687"/>
      <c r="IDG69" s="687"/>
      <c r="IDH69" s="687"/>
      <c r="IDI69" s="687"/>
      <c r="IDJ69" s="687"/>
      <c r="IDK69" s="687"/>
      <c r="IDL69" s="687"/>
      <c r="IDM69" s="687"/>
      <c r="IDN69" s="687"/>
      <c r="IDO69" s="687"/>
      <c r="IDP69" s="687"/>
      <c r="IDQ69" s="687"/>
      <c r="IDR69" s="687"/>
      <c r="IDS69" s="687"/>
      <c r="IDT69" s="687"/>
      <c r="IDU69" s="687"/>
      <c r="IDV69" s="687"/>
      <c r="IDW69" s="687"/>
      <c r="IDX69" s="687"/>
      <c r="IDY69" s="687"/>
      <c r="IDZ69" s="687"/>
      <c r="IEA69" s="687"/>
      <c r="IEB69" s="687"/>
      <c r="IEC69" s="687"/>
      <c r="IED69" s="687"/>
      <c r="IEE69" s="687"/>
      <c r="IEF69" s="687"/>
      <c r="IEG69" s="687"/>
      <c r="IEH69" s="687"/>
      <c r="IEI69" s="687"/>
      <c r="IEJ69" s="687"/>
      <c r="IEK69" s="687"/>
      <c r="IEL69" s="687"/>
      <c r="IEM69" s="687"/>
      <c r="IEN69" s="687"/>
      <c r="IEO69" s="687"/>
      <c r="IEP69" s="687"/>
      <c r="IEQ69" s="687"/>
      <c r="IER69" s="687"/>
      <c r="IES69" s="687"/>
      <c r="IET69" s="687"/>
      <c r="IEU69" s="687"/>
      <c r="IEV69" s="687"/>
      <c r="IEW69" s="687"/>
      <c r="IEX69" s="687"/>
      <c r="IEY69" s="687"/>
      <c r="IEZ69" s="687"/>
      <c r="IFA69" s="687"/>
      <c r="IFB69" s="687"/>
      <c r="IFC69" s="687"/>
      <c r="IFD69" s="687"/>
      <c r="IFE69" s="687"/>
      <c r="IFF69" s="687"/>
      <c r="IFG69" s="687"/>
      <c r="IFH69" s="687"/>
      <c r="IFI69" s="687"/>
      <c r="IFJ69" s="687"/>
      <c r="IFK69" s="687"/>
      <c r="IFL69" s="687"/>
      <c r="IFM69" s="687"/>
      <c r="IFN69" s="687"/>
      <c r="IFO69" s="687"/>
      <c r="IFP69" s="687"/>
      <c r="IFQ69" s="687"/>
      <c r="IFR69" s="687"/>
      <c r="IFS69" s="687"/>
      <c r="IFT69" s="687"/>
      <c r="IFU69" s="687"/>
      <c r="IFV69" s="687"/>
      <c r="IFW69" s="687"/>
      <c r="IFX69" s="687"/>
      <c r="IFY69" s="687"/>
      <c r="IFZ69" s="687"/>
      <c r="IGA69" s="687"/>
      <c r="IGB69" s="687"/>
      <c r="IGC69" s="687"/>
      <c r="IGD69" s="687"/>
      <c r="IGE69" s="687"/>
      <c r="IGF69" s="687"/>
      <c r="IGG69" s="687"/>
      <c r="IGH69" s="687"/>
      <c r="IGI69" s="687"/>
      <c r="IGJ69" s="687"/>
      <c r="IGK69" s="687"/>
      <c r="IGL69" s="687"/>
      <c r="IGM69" s="687"/>
      <c r="IGN69" s="687"/>
      <c r="IGO69" s="687"/>
      <c r="IGP69" s="687"/>
      <c r="IGQ69" s="687"/>
      <c r="IGR69" s="687"/>
      <c r="IGS69" s="687"/>
      <c r="IGT69" s="687"/>
      <c r="IGU69" s="687"/>
      <c r="IGV69" s="687"/>
      <c r="IGW69" s="687"/>
      <c r="IGX69" s="687"/>
      <c r="IGY69" s="687"/>
      <c r="IGZ69" s="687"/>
      <c r="IHA69" s="687"/>
      <c r="IHB69" s="687"/>
      <c r="IHC69" s="687"/>
      <c r="IHD69" s="687"/>
      <c r="IHE69" s="687"/>
      <c r="IHF69" s="687"/>
      <c r="IHG69" s="687"/>
      <c r="IHH69" s="687"/>
      <c r="IHI69" s="687"/>
      <c r="IHJ69" s="687"/>
      <c r="IHK69" s="687"/>
      <c r="IHL69" s="687"/>
      <c r="IHM69" s="687"/>
      <c r="IHN69" s="687"/>
      <c r="IHO69" s="687"/>
      <c r="IHP69" s="687"/>
      <c r="IHQ69" s="687"/>
      <c r="IHR69" s="687"/>
      <c r="IHS69" s="687"/>
      <c r="IHT69" s="687"/>
      <c r="IHU69" s="687"/>
      <c r="IHV69" s="687"/>
      <c r="IHW69" s="687"/>
      <c r="IHX69" s="687"/>
      <c r="IHY69" s="687"/>
      <c r="IHZ69" s="687"/>
      <c r="IIA69" s="687"/>
      <c r="IIB69" s="687"/>
      <c r="IIC69" s="687"/>
      <c r="IID69" s="687"/>
      <c r="IIE69" s="687"/>
      <c r="IIF69" s="687"/>
      <c r="IIG69" s="687"/>
      <c r="IIH69" s="687"/>
      <c r="III69" s="687"/>
      <c r="IIJ69" s="687"/>
      <c r="IIK69" s="687"/>
      <c r="IIL69" s="687"/>
      <c r="IIM69" s="687"/>
      <c r="IIN69" s="687"/>
      <c r="IIO69" s="687"/>
      <c r="IIP69" s="687"/>
      <c r="IIQ69" s="687"/>
      <c r="IIR69" s="687"/>
      <c r="IIS69" s="687"/>
      <c r="IIT69" s="687"/>
      <c r="IIU69" s="687"/>
      <c r="IIV69" s="687"/>
      <c r="IIW69" s="687"/>
      <c r="IIX69" s="687"/>
      <c r="IIY69" s="687"/>
      <c r="IIZ69" s="687"/>
      <c r="IJA69" s="687"/>
      <c r="IJB69" s="687"/>
      <c r="IJC69" s="687"/>
      <c r="IJD69" s="687"/>
      <c r="IJE69" s="687"/>
      <c r="IJF69" s="687"/>
      <c r="IJG69" s="687"/>
      <c r="IJH69" s="687"/>
      <c r="IJI69" s="687"/>
      <c r="IJJ69" s="687"/>
      <c r="IJK69" s="687"/>
      <c r="IJL69" s="687"/>
      <c r="IJM69" s="687"/>
      <c r="IJN69" s="687"/>
      <c r="IJO69" s="687"/>
      <c r="IJP69" s="687"/>
      <c r="IJQ69" s="687"/>
      <c r="IJR69" s="687"/>
      <c r="IJS69" s="687"/>
      <c r="IJT69" s="687"/>
      <c r="IJU69" s="687"/>
      <c r="IJV69" s="687"/>
      <c r="IJW69" s="687"/>
      <c r="IJX69" s="687"/>
      <c r="IJY69" s="687"/>
      <c r="IJZ69" s="687"/>
      <c r="IKA69" s="687"/>
      <c r="IKB69" s="687"/>
      <c r="IKC69" s="687"/>
      <c r="IKD69" s="687"/>
      <c r="IKE69" s="687"/>
      <c r="IKF69" s="687"/>
      <c r="IKG69" s="687"/>
      <c r="IKH69" s="687"/>
      <c r="IKI69" s="687"/>
      <c r="IKJ69" s="687"/>
      <c r="IKK69" s="687"/>
      <c r="IKL69" s="687"/>
      <c r="IKM69" s="687"/>
      <c r="IKN69" s="687"/>
      <c r="IKO69" s="687"/>
      <c r="IKP69" s="687"/>
      <c r="IKQ69" s="687"/>
      <c r="IKR69" s="687"/>
      <c r="IKS69" s="687"/>
      <c r="IKT69" s="687"/>
      <c r="IKU69" s="687"/>
      <c r="IKV69" s="687"/>
      <c r="IKW69" s="687"/>
      <c r="IKX69" s="687"/>
      <c r="IKY69" s="687"/>
      <c r="IKZ69" s="687"/>
      <c r="ILA69" s="687"/>
      <c r="ILB69" s="687"/>
      <c r="ILC69" s="687"/>
      <c r="ILD69" s="687"/>
      <c r="ILE69" s="687"/>
      <c r="ILF69" s="687"/>
      <c r="ILG69" s="687"/>
      <c r="ILH69" s="687"/>
      <c r="ILI69" s="687"/>
      <c r="ILJ69" s="687"/>
      <c r="ILK69" s="687"/>
      <c r="ILL69" s="687"/>
      <c r="ILM69" s="687"/>
      <c r="ILN69" s="687"/>
      <c r="ILO69" s="687"/>
      <c r="ILP69" s="687"/>
      <c r="ILQ69" s="687"/>
      <c r="ILR69" s="687"/>
      <c r="ILS69" s="687"/>
      <c r="ILT69" s="687"/>
      <c r="ILU69" s="687"/>
      <c r="ILV69" s="687"/>
      <c r="ILW69" s="687"/>
      <c r="ILX69" s="687"/>
      <c r="ILY69" s="687"/>
      <c r="ILZ69" s="687"/>
      <c r="IMA69" s="687"/>
      <c r="IMB69" s="687"/>
      <c r="IMC69" s="687"/>
      <c r="IMD69" s="687"/>
      <c r="IME69" s="687"/>
      <c r="IMF69" s="687"/>
      <c r="IMG69" s="687"/>
      <c r="IMH69" s="687"/>
      <c r="IMI69" s="687"/>
      <c r="IMJ69" s="687"/>
      <c r="IMK69" s="687"/>
      <c r="IML69" s="687"/>
      <c r="IMM69" s="687"/>
      <c r="IMN69" s="687"/>
      <c r="IMO69" s="687"/>
      <c r="IMP69" s="687"/>
      <c r="IMQ69" s="687"/>
      <c r="IMR69" s="687"/>
      <c r="IMS69" s="687"/>
      <c r="IMT69" s="687"/>
      <c r="IMU69" s="687"/>
      <c r="IMV69" s="687"/>
      <c r="IMW69" s="687"/>
      <c r="IMX69" s="687"/>
      <c r="IMY69" s="687"/>
      <c r="IMZ69" s="687"/>
      <c r="INA69" s="687"/>
      <c r="INB69" s="687"/>
      <c r="INC69" s="687"/>
      <c r="IND69" s="687"/>
      <c r="INE69" s="687"/>
      <c r="INF69" s="687"/>
      <c r="ING69" s="687"/>
      <c r="INH69" s="687"/>
      <c r="INI69" s="687"/>
      <c r="INJ69" s="687"/>
      <c r="INK69" s="687"/>
      <c r="INL69" s="687"/>
      <c r="INM69" s="687"/>
      <c r="INN69" s="687"/>
      <c r="INO69" s="687"/>
      <c r="INP69" s="687"/>
      <c r="INQ69" s="687"/>
      <c r="INR69" s="687"/>
      <c r="INS69" s="687"/>
      <c r="INT69" s="687"/>
      <c r="INU69" s="687"/>
      <c r="INV69" s="687"/>
      <c r="INW69" s="687"/>
      <c r="INX69" s="687"/>
      <c r="INY69" s="687"/>
      <c r="INZ69" s="687"/>
      <c r="IOA69" s="687"/>
      <c r="IOB69" s="687"/>
      <c r="IOC69" s="687"/>
      <c r="IOD69" s="687"/>
      <c r="IOE69" s="687"/>
      <c r="IOF69" s="687"/>
      <c r="IOG69" s="687"/>
      <c r="IOH69" s="687"/>
      <c r="IOI69" s="687"/>
      <c r="IOJ69" s="687"/>
      <c r="IOK69" s="687"/>
      <c r="IOL69" s="687"/>
      <c r="IOM69" s="687"/>
      <c r="ION69" s="687"/>
      <c r="IOO69" s="687"/>
      <c r="IOP69" s="687"/>
      <c r="IOQ69" s="687"/>
      <c r="IOR69" s="687"/>
      <c r="IOS69" s="687"/>
      <c r="IOT69" s="687"/>
      <c r="IOU69" s="687"/>
      <c r="IOV69" s="687"/>
      <c r="IOW69" s="687"/>
      <c r="IOX69" s="687"/>
      <c r="IOY69" s="687"/>
      <c r="IOZ69" s="687"/>
      <c r="IPA69" s="687"/>
      <c r="IPB69" s="687"/>
      <c r="IPC69" s="687"/>
      <c r="IPD69" s="687"/>
      <c r="IPE69" s="687"/>
      <c r="IPF69" s="687"/>
      <c r="IPG69" s="687"/>
      <c r="IPH69" s="687"/>
      <c r="IPI69" s="687"/>
      <c r="IPJ69" s="687"/>
      <c r="IPK69" s="687"/>
      <c r="IPL69" s="687"/>
      <c r="IPM69" s="687"/>
      <c r="IPN69" s="687"/>
      <c r="IPO69" s="687"/>
      <c r="IPP69" s="687"/>
      <c r="IPQ69" s="687"/>
      <c r="IPR69" s="687"/>
      <c r="IPS69" s="687"/>
      <c r="IPT69" s="687"/>
      <c r="IPU69" s="687"/>
      <c r="IPV69" s="687"/>
      <c r="IPW69" s="687"/>
      <c r="IPX69" s="687"/>
      <c r="IPY69" s="687"/>
      <c r="IPZ69" s="687"/>
      <c r="IQA69" s="687"/>
      <c r="IQB69" s="687"/>
      <c r="IQC69" s="687"/>
      <c r="IQD69" s="687"/>
      <c r="IQE69" s="687"/>
      <c r="IQF69" s="687"/>
      <c r="IQG69" s="687"/>
      <c r="IQH69" s="687"/>
      <c r="IQI69" s="687"/>
      <c r="IQJ69" s="687"/>
      <c r="IQK69" s="687"/>
      <c r="IQL69" s="687"/>
      <c r="IQM69" s="687"/>
      <c r="IQN69" s="687"/>
      <c r="IQO69" s="687"/>
      <c r="IQP69" s="687"/>
      <c r="IQQ69" s="687"/>
      <c r="IQR69" s="687"/>
      <c r="IQS69" s="687"/>
      <c r="IQT69" s="687"/>
      <c r="IQU69" s="687"/>
      <c r="IQV69" s="687"/>
      <c r="IQW69" s="687"/>
      <c r="IQX69" s="687"/>
      <c r="IQY69" s="687"/>
      <c r="IQZ69" s="687"/>
      <c r="IRA69" s="687"/>
      <c r="IRB69" s="687"/>
      <c r="IRC69" s="687"/>
      <c r="IRD69" s="687"/>
      <c r="IRE69" s="687"/>
      <c r="IRF69" s="687"/>
      <c r="IRG69" s="687"/>
      <c r="IRH69" s="687"/>
      <c r="IRI69" s="687"/>
      <c r="IRJ69" s="687"/>
      <c r="IRK69" s="687"/>
      <c r="IRL69" s="687"/>
      <c r="IRM69" s="687"/>
      <c r="IRN69" s="687"/>
      <c r="IRO69" s="687"/>
      <c r="IRP69" s="687"/>
      <c r="IRQ69" s="687"/>
      <c r="IRR69" s="687"/>
      <c r="IRS69" s="687"/>
      <c r="IRT69" s="687"/>
      <c r="IRU69" s="687"/>
      <c r="IRV69" s="687"/>
      <c r="IRW69" s="687"/>
      <c r="IRX69" s="687"/>
      <c r="IRY69" s="687"/>
      <c r="IRZ69" s="687"/>
      <c r="ISA69" s="687"/>
      <c r="ISB69" s="687"/>
      <c r="ISC69" s="687"/>
      <c r="ISD69" s="687"/>
      <c r="ISE69" s="687"/>
      <c r="ISF69" s="687"/>
      <c r="ISG69" s="687"/>
      <c r="ISH69" s="687"/>
      <c r="ISI69" s="687"/>
      <c r="ISJ69" s="687"/>
      <c r="ISK69" s="687"/>
      <c r="ISL69" s="687"/>
      <c r="ISM69" s="687"/>
      <c r="ISN69" s="687"/>
      <c r="ISO69" s="687"/>
      <c r="ISP69" s="687"/>
      <c r="ISQ69" s="687"/>
      <c r="ISR69" s="687"/>
      <c r="ISS69" s="687"/>
      <c r="IST69" s="687"/>
      <c r="ISU69" s="687"/>
      <c r="ISV69" s="687"/>
      <c r="ISW69" s="687"/>
      <c r="ISX69" s="687"/>
      <c r="ISY69" s="687"/>
      <c r="ISZ69" s="687"/>
      <c r="ITA69" s="687"/>
      <c r="ITB69" s="687"/>
      <c r="ITC69" s="687"/>
      <c r="ITD69" s="687"/>
      <c r="ITE69" s="687"/>
      <c r="ITF69" s="687"/>
      <c r="ITG69" s="687"/>
      <c r="ITH69" s="687"/>
      <c r="ITI69" s="687"/>
      <c r="ITJ69" s="687"/>
      <c r="ITK69" s="687"/>
      <c r="ITL69" s="687"/>
      <c r="ITM69" s="687"/>
      <c r="ITN69" s="687"/>
      <c r="ITO69" s="687"/>
      <c r="ITP69" s="687"/>
      <c r="ITQ69" s="687"/>
      <c r="ITR69" s="687"/>
      <c r="ITS69" s="687"/>
      <c r="ITT69" s="687"/>
      <c r="ITU69" s="687"/>
      <c r="ITV69" s="687"/>
      <c r="ITW69" s="687"/>
      <c r="ITX69" s="687"/>
      <c r="ITY69" s="687"/>
      <c r="ITZ69" s="687"/>
      <c r="IUA69" s="687"/>
      <c r="IUB69" s="687"/>
      <c r="IUC69" s="687"/>
      <c r="IUD69" s="687"/>
      <c r="IUE69" s="687"/>
      <c r="IUF69" s="687"/>
      <c r="IUG69" s="687"/>
      <c r="IUH69" s="687"/>
      <c r="IUI69" s="687"/>
      <c r="IUJ69" s="687"/>
      <c r="IUK69" s="687"/>
      <c r="IUL69" s="687"/>
      <c r="IUM69" s="687"/>
      <c r="IUN69" s="687"/>
      <c r="IUO69" s="687"/>
      <c r="IUP69" s="687"/>
      <c r="IUQ69" s="687"/>
      <c r="IUR69" s="687"/>
      <c r="IUS69" s="687"/>
      <c r="IUT69" s="687"/>
      <c r="IUU69" s="687"/>
      <c r="IUV69" s="687"/>
      <c r="IUW69" s="687"/>
      <c r="IUX69" s="687"/>
      <c r="IUY69" s="687"/>
      <c r="IUZ69" s="687"/>
      <c r="IVA69" s="687"/>
      <c r="IVB69" s="687"/>
      <c r="IVC69" s="687"/>
      <c r="IVD69" s="687"/>
      <c r="IVE69" s="687"/>
      <c r="IVF69" s="687"/>
      <c r="IVG69" s="687"/>
      <c r="IVH69" s="687"/>
      <c r="IVI69" s="687"/>
      <c r="IVJ69" s="687"/>
      <c r="IVK69" s="687"/>
      <c r="IVL69" s="687"/>
      <c r="IVM69" s="687"/>
      <c r="IVN69" s="687"/>
      <c r="IVO69" s="687"/>
      <c r="IVP69" s="687"/>
      <c r="IVQ69" s="687"/>
      <c r="IVR69" s="687"/>
      <c r="IVS69" s="687"/>
      <c r="IVT69" s="687"/>
      <c r="IVU69" s="687"/>
      <c r="IVV69" s="687"/>
      <c r="IVW69" s="687"/>
      <c r="IVX69" s="687"/>
      <c r="IVY69" s="687"/>
      <c r="IVZ69" s="687"/>
      <c r="IWA69" s="687"/>
      <c r="IWB69" s="687"/>
      <c r="IWC69" s="687"/>
      <c r="IWD69" s="687"/>
      <c r="IWE69" s="687"/>
      <c r="IWF69" s="687"/>
      <c r="IWG69" s="687"/>
      <c r="IWH69" s="687"/>
      <c r="IWI69" s="687"/>
      <c r="IWJ69" s="687"/>
      <c r="IWK69" s="687"/>
      <c r="IWL69" s="687"/>
      <c r="IWM69" s="687"/>
      <c r="IWN69" s="687"/>
      <c r="IWO69" s="687"/>
      <c r="IWP69" s="687"/>
      <c r="IWQ69" s="687"/>
      <c r="IWR69" s="687"/>
      <c r="IWS69" s="687"/>
      <c r="IWT69" s="687"/>
      <c r="IWU69" s="687"/>
      <c r="IWV69" s="687"/>
      <c r="IWW69" s="687"/>
      <c r="IWX69" s="687"/>
      <c r="IWY69" s="687"/>
      <c r="IWZ69" s="687"/>
      <c r="IXA69" s="687"/>
      <c r="IXB69" s="687"/>
      <c r="IXC69" s="687"/>
      <c r="IXD69" s="687"/>
      <c r="IXE69" s="687"/>
      <c r="IXF69" s="687"/>
      <c r="IXG69" s="687"/>
      <c r="IXH69" s="687"/>
      <c r="IXI69" s="687"/>
      <c r="IXJ69" s="687"/>
      <c r="IXK69" s="687"/>
      <c r="IXL69" s="687"/>
      <c r="IXM69" s="687"/>
      <c r="IXN69" s="687"/>
      <c r="IXO69" s="687"/>
      <c r="IXP69" s="687"/>
      <c r="IXQ69" s="687"/>
      <c r="IXR69" s="687"/>
      <c r="IXS69" s="687"/>
      <c r="IXT69" s="687"/>
      <c r="IXU69" s="687"/>
      <c r="IXV69" s="687"/>
      <c r="IXW69" s="687"/>
      <c r="IXX69" s="687"/>
      <c r="IXY69" s="687"/>
      <c r="IXZ69" s="687"/>
      <c r="IYA69" s="687"/>
      <c r="IYB69" s="687"/>
      <c r="IYC69" s="687"/>
      <c r="IYD69" s="687"/>
      <c r="IYE69" s="687"/>
      <c r="IYF69" s="687"/>
      <c r="IYG69" s="687"/>
      <c r="IYH69" s="687"/>
      <c r="IYI69" s="687"/>
      <c r="IYJ69" s="687"/>
      <c r="IYK69" s="687"/>
      <c r="IYL69" s="687"/>
      <c r="IYM69" s="687"/>
      <c r="IYN69" s="687"/>
      <c r="IYO69" s="687"/>
      <c r="IYP69" s="687"/>
      <c r="IYQ69" s="687"/>
      <c r="IYR69" s="687"/>
      <c r="IYS69" s="687"/>
      <c r="IYT69" s="687"/>
      <c r="IYU69" s="687"/>
      <c r="IYV69" s="687"/>
      <c r="IYW69" s="687"/>
      <c r="IYX69" s="687"/>
      <c r="IYY69" s="687"/>
      <c r="IYZ69" s="687"/>
      <c r="IZA69" s="687"/>
      <c r="IZB69" s="687"/>
      <c r="IZC69" s="687"/>
      <c r="IZD69" s="687"/>
      <c r="IZE69" s="687"/>
      <c r="IZF69" s="687"/>
      <c r="IZG69" s="687"/>
      <c r="IZH69" s="687"/>
      <c r="IZI69" s="687"/>
      <c r="IZJ69" s="687"/>
      <c r="IZK69" s="687"/>
      <c r="IZL69" s="687"/>
      <c r="IZM69" s="687"/>
      <c r="IZN69" s="687"/>
      <c r="IZO69" s="687"/>
      <c r="IZP69" s="687"/>
      <c r="IZQ69" s="687"/>
      <c r="IZR69" s="687"/>
      <c r="IZS69" s="687"/>
      <c r="IZT69" s="687"/>
      <c r="IZU69" s="687"/>
      <c r="IZV69" s="687"/>
      <c r="IZW69" s="687"/>
      <c r="IZX69" s="687"/>
      <c r="IZY69" s="687"/>
      <c r="IZZ69" s="687"/>
      <c r="JAA69" s="687"/>
      <c r="JAB69" s="687"/>
      <c r="JAC69" s="687"/>
      <c r="JAD69" s="687"/>
      <c r="JAE69" s="687"/>
      <c r="JAF69" s="687"/>
      <c r="JAG69" s="687"/>
      <c r="JAH69" s="687"/>
      <c r="JAI69" s="687"/>
      <c r="JAJ69" s="687"/>
      <c r="JAK69" s="687"/>
      <c r="JAL69" s="687"/>
      <c r="JAM69" s="687"/>
      <c r="JAN69" s="687"/>
      <c r="JAO69" s="687"/>
      <c r="JAP69" s="687"/>
      <c r="JAQ69" s="687"/>
      <c r="JAR69" s="687"/>
      <c r="JAS69" s="687"/>
      <c r="JAT69" s="687"/>
      <c r="JAU69" s="687"/>
      <c r="JAV69" s="687"/>
      <c r="JAW69" s="687"/>
      <c r="JAX69" s="687"/>
      <c r="JAY69" s="687"/>
      <c r="JAZ69" s="687"/>
      <c r="JBA69" s="687"/>
      <c r="JBB69" s="687"/>
      <c r="JBC69" s="687"/>
      <c r="JBD69" s="687"/>
      <c r="JBE69" s="687"/>
      <c r="JBF69" s="687"/>
      <c r="JBG69" s="687"/>
      <c r="JBH69" s="687"/>
      <c r="JBI69" s="687"/>
      <c r="JBJ69" s="687"/>
      <c r="JBK69" s="687"/>
      <c r="JBL69" s="687"/>
      <c r="JBM69" s="687"/>
      <c r="JBN69" s="687"/>
      <c r="JBO69" s="687"/>
      <c r="JBP69" s="687"/>
      <c r="JBQ69" s="687"/>
      <c r="JBR69" s="687"/>
      <c r="JBS69" s="687"/>
      <c r="JBT69" s="687"/>
      <c r="JBU69" s="687"/>
      <c r="JBV69" s="687"/>
      <c r="JBW69" s="687"/>
      <c r="JBX69" s="687"/>
      <c r="JBY69" s="687"/>
      <c r="JBZ69" s="687"/>
      <c r="JCA69" s="687"/>
      <c r="JCB69" s="687"/>
      <c r="JCC69" s="687"/>
      <c r="JCD69" s="687"/>
      <c r="JCE69" s="687"/>
      <c r="JCF69" s="687"/>
      <c r="JCG69" s="687"/>
      <c r="JCH69" s="687"/>
      <c r="JCI69" s="687"/>
      <c r="JCJ69" s="687"/>
      <c r="JCK69" s="687"/>
      <c r="JCL69" s="687"/>
      <c r="JCM69" s="687"/>
      <c r="JCN69" s="687"/>
      <c r="JCO69" s="687"/>
      <c r="JCP69" s="687"/>
      <c r="JCQ69" s="687"/>
      <c r="JCR69" s="687"/>
      <c r="JCS69" s="687"/>
      <c r="JCT69" s="687"/>
      <c r="JCU69" s="687"/>
      <c r="JCV69" s="687"/>
      <c r="JCW69" s="687"/>
      <c r="JCX69" s="687"/>
      <c r="JCY69" s="687"/>
      <c r="JCZ69" s="687"/>
      <c r="JDA69" s="687"/>
      <c r="JDB69" s="687"/>
      <c r="JDC69" s="687"/>
      <c r="JDD69" s="687"/>
      <c r="JDE69" s="687"/>
      <c r="JDF69" s="687"/>
      <c r="JDG69" s="687"/>
      <c r="JDH69" s="687"/>
      <c r="JDI69" s="687"/>
      <c r="JDJ69" s="687"/>
      <c r="JDK69" s="687"/>
      <c r="JDL69" s="687"/>
      <c r="JDM69" s="687"/>
      <c r="JDN69" s="687"/>
      <c r="JDO69" s="687"/>
      <c r="JDP69" s="687"/>
      <c r="JDQ69" s="687"/>
      <c r="JDR69" s="687"/>
      <c r="JDS69" s="687"/>
      <c r="JDT69" s="687"/>
      <c r="JDU69" s="687"/>
      <c r="JDV69" s="687"/>
      <c r="JDW69" s="687"/>
      <c r="JDX69" s="687"/>
      <c r="JDY69" s="687"/>
      <c r="JDZ69" s="687"/>
      <c r="JEA69" s="687"/>
      <c r="JEB69" s="687"/>
      <c r="JEC69" s="687"/>
      <c r="JED69" s="687"/>
      <c r="JEE69" s="687"/>
      <c r="JEF69" s="687"/>
      <c r="JEG69" s="687"/>
      <c r="JEH69" s="687"/>
      <c r="JEI69" s="687"/>
      <c r="JEJ69" s="687"/>
      <c r="JEK69" s="687"/>
      <c r="JEL69" s="687"/>
      <c r="JEM69" s="687"/>
      <c r="JEN69" s="687"/>
      <c r="JEO69" s="687"/>
      <c r="JEP69" s="687"/>
      <c r="JEQ69" s="687"/>
      <c r="JER69" s="687"/>
      <c r="JES69" s="687"/>
      <c r="JET69" s="687"/>
      <c r="JEU69" s="687"/>
      <c r="JEV69" s="687"/>
      <c r="JEW69" s="687"/>
      <c r="JEX69" s="687"/>
      <c r="JEY69" s="687"/>
      <c r="JEZ69" s="687"/>
      <c r="JFA69" s="687"/>
      <c r="JFB69" s="687"/>
      <c r="JFC69" s="687"/>
      <c r="JFD69" s="687"/>
      <c r="JFE69" s="687"/>
      <c r="JFF69" s="687"/>
      <c r="JFG69" s="687"/>
      <c r="JFH69" s="687"/>
      <c r="JFI69" s="687"/>
      <c r="JFJ69" s="687"/>
      <c r="JFK69" s="687"/>
      <c r="JFL69" s="687"/>
      <c r="JFM69" s="687"/>
      <c r="JFN69" s="687"/>
      <c r="JFO69" s="687"/>
      <c r="JFP69" s="687"/>
      <c r="JFQ69" s="687"/>
      <c r="JFR69" s="687"/>
      <c r="JFS69" s="687"/>
      <c r="JFT69" s="687"/>
      <c r="JFU69" s="687"/>
      <c r="JFV69" s="687"/>
      <c r="JFW69" s="687"/>
      <c r="JFX69" s="687"/>
      <c r="JFY69" s="687"/>
      <c r="JFZ69" s="687"/>
      <c r="JGA69" s="687"/>
      <c r="JGB69" s="687"/>
      <c r="JGC69" s="687"/>
      <c r="JGD69" s="687"/>
      <c r="JGE69" s="687"/>
      <c r="JGF69" s="687"/>
      <c r="JGG69" s="687"/>
      <c r="JGH69" s="687"/>
      <c r="JGI69" s="687"/>
      <c r="JGJ69" s="687"/>
      <c r="JGK69" s="687"/>
      <c r="JGL69" s="687"/>
      <c r="JGM69" s="687"/>
      <c r="JGN69" s="687"/>
      <c r="JGO69" s="687"/>
      <c r="JGP69" s="687"/>
      <c r="JGQ69" s="687"/>
      <c r="JGR69" s="687"/>
      <c r="JGS69" s="687"/>
      <c r="JGT69" s="687"/>
      <c r="JGU69" s="687"/>
      <c r="JGV69" s="687"/>
      <c r="JGW69" s="687"/>
      <c r="JGX69" s="687"/>
      <c r="JGY69" s="687"/>
      <c r="JGZ69" s="687"/>
      <c r="JHA69" s="687"/>
      <c r="JHB69" s="687"/>
      <c r="JHC69" s="687"/>
      <c r="JHD69" s="687"/>
      <c r="JHE69" s="687"/>
      <c r="JHF69" s="687"/>
      <c r="JHG69" s="687"/>
      <c r="JHH69" s="687"/>
      <c r="JHI69" s="687"/>
      <c r="JHJ69" s="687"/>
      <c r="JHK69" s="687"/>
      <c r="JHL69" s="687"/>
      <c r="JHM69" s="687"/>
      <c r="JHN69" s="687"/>
      <c r="JHO69" s="687"/>
      <c r="JHP69" s="687"/>
      <c r="JHQ69" s="687"/>
      <c r="JHR69" s="687"/>
      <c r="JHS69" s="687"/>
      <c r="JHT69" s="687"/>
      <c r="JHU69" s="687"/>
      <c r="JHV69" s="687"/>
      <c r="JHW69" s="687"/>
      <c r="JHX69" s="687"/>
      <c r="JHY69" s="687"/>
      <c r="JHZ69" s="687"/>
      <c r="JIA69" s="687"/>
      <c r="JIB69" s="687"/>
      <c r="JIC69" s="687"/>
      <c r="JID69" s="687"/>
      <c r="JIE69" s="687"/>
      <c r="JIF69" s="687"/>
      <c r="JIG69" s="687"/>
      <c r="JIH69" s="687"/>
      <c r="JII69" s="687"/>
      <c r="JIJ69" s="687"/>
      <c r="JIK69" s="687"/>
      <c r="JIL69" s="687"/>
      <c r="JIM69" s="687"/>
      <c r="JIN69" s="687"/>
      <c r="JIO69" s="687"/>
      <c r="JIP69" s="687"/>
      <c r="JIQ69" s="687"/>
      <c r="JIR69" s="687"/>
      <c r="JIS69" s="687"/>
      <c r="JIT69" s="687"/>
      <c r="JIU69" s="687"/>
      <c r="JIV69" s="687"/>
      <c r="JIW69" s="687"/>
      <c r="JIX69" s="687"/>
      <c r="JIY69" s="687"/>
      <c r="JIZ69" s="687"/>
      <c r="JJA69" s="687"/>
      <c r="JJB69" s="687"/>
      <c r="JJC69" s="687"/>
      <c r="JJD69" s="687"/>
      <c r="JJE69" s="687"/>
      <c r="JJF69" s="687"/>
      <c r="JJG69" s="687"/>
      <c r="JJH69" s="687"/>
      <c r="JJI69" s="687"/>
      <c r="JJJ69" s="687"/>
      <c r="JJK69" s="687"/>
      <c r="JJL69" s="687"/>
      <c r="JJM69" s="687"/>
      <c r="JJN69" s="687"/>
      <c r="JJO69" s="687"/>
      <c r="JJP69" s="687"/>
      <c r="JJQ69" s="687"/>
      <c r="JJR69" s="687"/>
      <c r="JJS69" s="687"/>
      <c r="JJT69" s="687"/>
      <c r="JJU69" s="687"/>
      <c r="JJV69" s="687"/>
      <c r="JJW69" s="687"/>
      <c r="JJX69" s="687"/>
      <c r="JJY69" s="687"/>
      <c r="JJZ69" s="687"/>
      <c r="JKA69" s="687"/>
      <c r="JKB69" s="687"/>
      <c r="JKC69" s="687"/>
      <c r="JKD69" s="687"/>
      <c r="JKE69" s="687"/>
      <c r="JKF69" s="687"/>
      <c r="JKG69" s="687"/>
      <c r="JKH69" s="687"/>
      <c r="JKI69" s="687"/>
      <c r="JKJ69" s="687"/>
      <c r="JKK69" s="687"/>
      <c r="JKL69" s="687"/>
      <c r="JKM69" s="687"/>
      <c r="JKN69" s="687"/>
      <c r="JKO69" s="687"/>
      <c r="JKP69" s="687"/>
      <c r="JKQ69" s="687"/>
      <c r="JKR69" s="687"/>
      <c r="JKS69" s="687"/>
      <c r="JKT69" s="687"/>
      <c r="JKU69" s="687"/>
      <c r="JKV69" s="687"/>
      <c r="JKW69" s="687"/>
      <c r="JKX69" s="687"/>
      <c r="JKY69" s="687"/>
      <c r="JKZ69" s="687"/>
      <c r="JLA69" s="687"/>
      <c r="JLB69" s="687"/>
      <c r="JLC69" s="687"/>
      <c r="JLD69" s="687"/>
      <c r="JLE69" s="687"/>
      <c r="JLF69" s="687"/>
      <c r="JLG69" s="687"/>
      <c r="JLH69" s="687"/>
      <c r="JLI69" s="687"/>
      <c r="JLJ69" s="687"/>
      <c r="JLK69" s="687"/>
      <c r="JLL69" s="687"/>
      <c r="JLM69" s="687"/>
      <c r="JLN69" s="687"/>
      <c r="JLO69" s="687"/>
      <c r="JLP69" s="687"/>
      <c r="JLQ69" s="687"/>
      <c r="JLR69" s="687"/>
      <c r="JLS69" s="687"/>
      <c r="JLT69" s="687"/>
      <c r="JLU69" s="687"/>
      <c r="JLV69" s="687"/>
      <c r="JLW69" s="687"/>
      <c r="JLX69" s="687"/>
      <c r="JLY69" s="687"/>
      <c r="JLZ69" s="687"/>
      <c r="JMA69" s="687"/>
      <c r="JMB69" s="687"/>
      <c r="JMC69" s="687"/>
      <c r="JMD69" s="687"/>
      <c r="JME69" s="687"/>
      <c r="JMF69" s="687"/>
      <c r="JMG69" s="687"/>
      <c r="JMH69" s="687"/>
      <c r="JMI69" s="687"/>
      <c r="JMJ69" s="687"/>
      <c r="JMK69" s="687"/>
      <c r="JML69" s="687"/>
      <c r="JMM69" s="687"/>
      <c r="JMN69" s="687"/>
      <c r="JMO69" s="687"/>
      <c r="JMP69" s="687"/>
      <c r="JMQ69" s="687"/>
      <c r="JMR69" s="687"/>
      <c r="JMS69" s="687"/>
      <c r="JMT69" s="687"/>
      <c r="JMU69" s="687"/>
      <c r="JMV69" s="687"/>
      <c r="JMW69" s="687"/>
      <c r="JMX69" s="687"/>
      <c r="JMY69" s="687"/>
      <c r="JMZ69" s="687"/>
      <c r="JNA69" s="687"/>
      <c r="JNB69" s="687"/>
      <c r="JNC69" s="687"/>
      <c r="JND69" s="687"/>
      <c r="JNE69" s="687"/>
      <c r="JNF69" s="687"/>
      <c r="JNG69" s="687"/>
      <c r="JNH69" s="687"/>
      <c r="JNI69" s="687"/>
      <c r="JNJ69" s="687"/>
      <c r="JNK69" s="687"/>
      <c r="JNL69" s="687"/>
      <c r="JNM69" s="687"/>
      <c r="JNN69" s="687"/>
      <c r="JNO69" s="687"/>
      <c r="JNP69" s="687"/>
      <c r="JNQ69" s="687"/>
      <c r="JNR69" s="687"/>
      <c r="JNS69" s="687"/>
      <c r="JNT69" s="687"/>
      <c r="JNU69" s="687"/>
      <c r="JNV69" s="687"/>
      <c r="JNW69" s="687"/>
      <c r="JNX69" s="687"/>
      <c r="JNY69" s="687"/>
      <c r="JNZ69" s="687"/>
      <c r="JOA69" s="687"/>
      <c r="JOB69" s="687"/>
      <c r="JOC69" s="687"/>
      <c r="JOD69" s="687"/>
      <c r="JOE69" s="687"/>
      <c r="JOF69" s="687"/>
      <c r="JOG69" s="687"/>
      <c r="JOH69" s="687"/>
      <c r="JOI69" s="687"/>
      <c r="JOJ69" s="687"/>
      <c r="JOK69" s="687"/>
      <c r="JOL69" s="687"/>
      <c r="JOM69" s="687"/>
      <c r="JON69" s="687"/>
      <c r="JOO69" s="687"/>
      <c r="JOP69" s="687"/>
      <c r="JOQ69" s="687"/>
      <c r="JOR69" s="687"/>
      <c r="JOS69" s="687"/>
      <c r="JOT69" s="687"/>
      <c r="JOU69" s="687"/>
      <c r="JOV69" s="687"/>
      <c r="JOW69" s="687"/>
      <c r="JOX69" s="687"/>
      <c r="JOY69" s="687"/>
      <c r="JOZ69" s="687"/>
      <c r="JPA69" s="687"/>
      <c r="JPB69" s="687"/>
      <c r="JPC69" s="687"/>
      <c r="JPD69" s="687"/>
      <c r="JPE69" s="687"/>
      <c r="JPF69" s="687"/>
      <c r="JPG69" s="687"/>
      <c r="JPH69" s="687"/>
      <c r="JPI69" s="687"/>
      <c r="JPJ69" s="687"/>
      <c r="JPK69" s="687"/>
      <c r="JPL69" s="687"/>
      <c r="JPM69" s="687"/>
      <c r="JPN69" s="687"/>
      <c r="JPO69" s="687"/>
      <c r="JPP69" s="687"/>
      <c r="JPQ69" s="687"/>
      <c r="JPR69" s="687"/>
      <c r="JPS69" s="687"/>
      <c r="JPT69" s="687"/>
      <c r="JPU69" s="687"/>
      <c r="JPV69" s="687"/>
      <c r="JPW69" s="687"/>
      <c r="JPX69" s="687"/>
      <c r="JPY69" s="687"/>
      <c r="JPZ69" s="687"/>
      <c r="JQA69" s="687"/>
      <c r="JQB69" s="687"/>
      <c r="JQC69" s="687"/>
      <c r="JQD69" s="687"/>
      <c r="JQE69" s="687"/>
      <c r="JQF69" s="687"/>
      <c r="JQG69" s="687"/>
      <c r="JQH69" s="687"/>
      <c r="JQI69" s="687"/>
      <c r="JQJ69" s="687"/>
      <c r="JQK69" s="687"/>
      <c r="JQL69" s="687"/>
      <c r="JQM69" s="687"/>
      <c r="JQN69" s="687"/>
      <c r="JQO69" s="687"/>
      <c r="JQP69" s="687"/>
      <c r="JQQ69" s="687"/>
      <c r="JQR69" s="687"/>
      <c r="JQS69" s="687"/>
      <c r="JQT69" s="687"/>
      <c r="JQU69" s="687"/>
      <c r="JQV69" s="687"/>
      <c r="JQW69" s="687"/>
      <c r="JQX69" s="687"/>
      <c r="JQY69" s="687"/>
      <c r="JQZ69" s="687"/>
      <c r="JRA69" s="687"/>
      <c r="JRB69" s="687"/>
      <c r="JRC69" s="687"/>
      <c r="JRD69" s="687"/>
      <c r="JRE69" s="687"/>
      <c r="JRF69" s="687"/>
      <c r="JRG69" s="687"/>
      <c r="JRH69" s="687"/>
      <c r="JRI69" s="687"/>
      <c r="JRJ69" s="687"/>
      <c r="JRK69" s="687"/>
      <c r="JRL69" s="687"/>
      <c r="JRM69" s="687"/>
      <c r="JRN69" s="687"/>
      <c r="JRO69" s="687"/>
      <c r="JRP69" s="687"/>
      <c r="JRQ69" s="687"/>
      <c r="JRR69" s="687"/>
      <c r="JRS69" s="687"/>
      <c r="JRT69" s="687"/>
      <c r="JRU69" s="687"/>
      <c r="JRV69" s="687"/>
      <c r="JRW69" s="687"/>
      <c r="JRX69" s="687"/>
      <c r="JRY69" s="687"/>
      <c r="JRZ69" s="687"/>
      <c r="JSA69" s="687"/>
      <c r="JSB69" s="687"/>
      <c r="JSC69" s="687"/>
      <c r="JSD69" s="687"/>
      <c r="JSE69" s="687"/>
      <c r="JSF69" s="687"/>
      <c r="JSG69" s="687"/>
      <c r="JSH69" s="687"/>
      <c r="JSI69" s="687"/>
      <c r="JSJ69" s="687"/>
      <c r="JSK69" s="687"/>
      <c r="JSL69" s="687"/>
      <c r="JSM69" s="687"/>
      <c r="JSN69" s="687"/>
      <c r="JSO69" s="687"/>
      <c r="JSP69" s="687"/>
      <c r="JSQ69" s="687"/>
      <c r="JSR69" s="687"/>
      <c r="JSS69" s="687"/>
      <c r="JST69" s="687"/>
      <c r="JSU69" s="687"/>
      <c r="JSV69" s="687"/>
      <c r="JSW69" s="687"/>
      <c r="JSX69" s="687"/>
      <c r="JSY69" s="687"/>
      <c r="JSZ69" s="687"/>
      <c r="JTA69" s="687"/>
      <c r="JTB69" s="687"/>
      <c r="JTC69" s="687"/>
      <c r="JTD69" s="687"/>
      <c r="JTE69" s="687"/>
      <c r="JTF69" s="687"/>
      <c r="JTG69" s="687"/>
      <c r="JTH69" s="687"/>
      <c r="JTI69" s="687"/>
      <c r="JTJ69" s="687"/>
      <c r="JTK69" s="687"/>
      <c r="JTL69" s="687"/>
      <c r="JTM69" s="687"/>
      <c r="JTN69" s="687"/>
      <c r="JTO69" s="687"/>
      <c r="JTP69" s="687"/>
      <c r="JTQ69" s="687"/>
      <c r="JTR69" s="687"/>
      <c r="JTS69" s="687"/>
      <c r="JTT69" s="687"/>
      <c r="JTU69" s="687"/>
      <c r="JTV69" s="687"/>
      <c r="JTW69" s="687"/>
      <c r="JTX69" s="687"/>
      <c r="JTY69" s="687"/>
      <c r="JTZ69" s="687"/>
      <c r="JUA69" s="687"/>
      <c r="JUB69" s="687"/>
      <c r="JUC69" s="687"/>
      <c r="JUD69" s="687"/>
      <c r="JUE69" s="687"/>
      <c r="JUF69" s="687"/>
      <c r="JUG69" s="687"/>
      <c r="JUH69" s="687"/>
      <c r="JUI69" s="687"/>
      <c r="JUJ69" s="687"/>
      <c r="JUK69" s="687"/>
      <c r="JUL69" s="687"/>
      <c r="JUM69" s="687"/>
      <c r="JUN69" s="687"/>
      <c r="JUO69" s="687"/>
      <c r="JUP69" s="687"/>
      <c r="JUQ69" s="687"/>
      <c r="JUR69" s="687"/>
      <c r="JUS69" s="687"/>
      <c r="JUT69" s="687"/>
      <c r="JUU69" s="687"/>
      <c r="JUV69" s="687"/>
      <c r="JUW69" s="687"/>
      <c r="JUX69" s="687"/>
      <c r="JUY69" s="687"/>
      <c r="JUZ69" s="687"/>
      <c r="JVA69" s="687"/>
      <c r="JVB69" s="687"/>
      <c r="JVC69" s="687"/>
      <c r="JVD69" s="687"/>
      <c r="JVE69" s="687"/>
      <c r="JVF69" s="687"/>
      <c r="JVG69" s="687"/>
      <c r="JVH69" s="687"/>
      <c r="JVI69" s="687"/>
      <c r="JVJ69" s="687"/>
      <c r="JVK69" s="687"/>
      <c r="JVL69" s="687"/>
      <c r="JVM69" s="687"/>
      <c r="JVN69" s="687"/>
      <c r="JVO69" s="687"/>
      <c r="JVP69" s="687"/>
      <c r="JVQ69" s="687"/>
      <c r="JVR69" s="687"/>
      <c r="JVS69" s="687"/>
      <c r="JVT69" s="687"/>
      <c r="JVU69" s="687"/>
      <c r="JVV69" s="687"/>
      <c r="JVW69" s="687"/>
      <c r="JVX69" s="687"/>
      <c r="JVY69" s="687"/>
      <c r="JVZ69" s="687"/>
      <c r="JWA69" s="687"/>
      <c r="JWB69" s="687"/>
      <c r="JWC69" s="687"/>
      <c r="JWD69" s="687"/>
      <c r="JWE69" s="687"/>
      <c r="JWF69" s="687"/>
      <c r="JWG69" s="687"/>
      <c r="JWH69" s="687"/>
      <c r="JWI69" s="687"/>
      <c r="JWJ69" s="687"/>
      <c r="JWK69" s="687"/>
      <c r="JWL69" s="687"/>
      <c r="JWM69" s="687"/>
      <c r="JWN69" s="687"/>
      <c r="JWO69" s="687"/>
      <c r="JWP69" s="687"/>
      <c r="JWQ69" s="687"/>
      <c r="JWR69" s="687"/>
      <c r="JWS69" s="687"/>
      <c r="JWT69" s="687"/>
      <c r="JWU69" s="687"/>
      <c r="JWV69" s="687"/>
      <c r="JWW69" s="687"/>
      <c r="JWX69" s="687"/>
      <c r="JWY69" s="687"/>
      <c r="JWZ69" s="687"/>
      <c r="JXA69" s="687"/>
      <c r="JXB69" s="687"/>
      <c r="JXC69" s="687"/>
      <c r="JXD69" s="687"/>
      <c r="JXE69" s="687"/>
      <c r="JXF69" s="687"/>
      <c r="JXG69" s="687"/>
      <c r="JXH69" s="687"/>
      <c r="JXI69" s="687"/>
      <c r="JXJ69" s="687"/>
      <c r="JXK69" s="687"/>
      <c r="JXL69" s="687"/>
      <c r="JXM69" s="687"/>
      <c r="JXN69" s="687"/>
      <c r="JXO69" s="687"/>
      <c r="JXP69" s="687"/>
      <c r="JXQ69" s="687"/>
      <c r="JXR69" s="687"/>
      <c r="JXS69" s="687"/>
      <c r="JXT69" s="687"/>
      <c r="JXU69" s="687"/>
      <c r="JXV69" s="687"/>
      <c r="JXW69" s="687"/>
      <c r="JXX69" s="687"/>
      <c r="JXY69" s="687"/>
      <c r="JXZ69" s="687"/>
      <c r="JYA69" s="687"/>
      <c r="JYB69" s="687"/>
      <c r="JYC69" s="687"/>
      <c r="JYD69" s="687"/>
      <c r="JYE69" s="687"/>
      <c r="JYF69" s="687"/>
      <c r="JYG69" s="687"/>
      <c r="JYH69" s="687"/>
      <c r="JYI69" s="687"/>
      <c r="JYJ69" s="687"/>
      <c r="JYK69" s="687"/>
      <c r="JYL69" s="687"/>
      <c r="JYM69" s="687"/>
      <c r="JYN69" s="687"/>
      <c r="JYO69" s="687"/>
      <c r="JYP69" s="687"/>
      <c r="JYQ69" s="687"/>
      <c r="JYR69" s="687"/>
      <c r="JYS69" s="687"/>
      <c r="JYT69" s="687"/>
      <c r="JYU69" s="687"/>
      <c r="JYV69" s="687"/>
      <c r="JYW69" s="687"/>
      <c r="JYX69" s="687"/>
      <c r="JYY69" s="687"/>
      <c r="JYZ69" s="687"/>
      <c r="JZA69" s="687"/>
      <c r="JZB69" s="687"/>
      <c r="JZC69" s="687"/>
      <c r="JZD69" s="687"/>
      <c r="JZE69" s="687"/>
      <c r="JZF69" s="687"/>
      <c r="JZG69" s="687"/>
      <c r="JZH69" s="687"/>
      <c r="JZI69" s="687"/>
      <c r="JZJ69" s="687"/>
      <c r="JZK69" s="687"/>
      <c r="JZL69" s="687"/>
      <c r="JZM69" s="687"/>
      <c r="JZN69" s="687"/>
      <c r="JZO69" s="687"/>
      <c r="JZP69" s="687"/>
      <c r="JZQ69" s="687"/>
      <c r="JZR69" s="687"/>
      <c r="JZS69" s="687"/>
      <c r="JZT69" s="687"/>
      <c r="JZU69" s="687"/>
      <c r="JZV69" s="687"/>
      <c r="JZW69" s="687"/>
      <c r="JZX69" s="687"/>
      <c r="JZY69" s="687"/>
      <c r="JZZ69" s="687"/>
      <c r="KAA69" s="687"/>
      <c r="KAB69" s="687"/>
      <c r="KAC69" s="687"/>
      <c r="KAD69" s="687"/>
      <c r="KAE69" s="687"/>
      <c r="KAF69" s="687"/>
      <c r="KAG69" s="687"/>
      <c r="KAH69" s="687"/>
      <c r="KAI69" s="687"/>
      <c r="KAJ69" s="687"/>
      <c r="KAK69" s="687"/>
      <c r="KAL69" s="687"/>
      <c r="KAM69" s="687"/>
      <c r="KAN69" s="687"/>
      <c r="KAO69" s="687"/>
      <c r="KAP69" s="687"/>
      <c r="KAQ69" s="687"/>
      <c r="KAR69" s="687"/>
      <c r="KAS69" s="687"/>
      <c r="KAT69" s="687"/>
      <c r="KAU69" s="687"/>
      <c r="KAV69" s="687"/>
      <c r="KAW69" s="687"/>
      <c r="KAX69" s="687"/>
      <c r="KAY69" s="687"/>
      <c r="KAZ69" s="687"/>
      <c r="KBA69" s="687"/>
      <c r="KBB69" s="687"/>
      <c r="KBC69" s="687"/>
      <c r="KBD69" s="687"/>
      <c r="KBE69" s="687"/>
      <c r="KBF69" s="687"/>
      <c r="KBG69" s="687"/>
      <c r="KBH69" s="687"/>
      <c r="KBI69" s="687"/>
      <c r="KBJ69" s="687"/>
      <c r="KBK69" s="687"/>
      <c r="KBL69" s="687"/>
      <c r="KBM69" s="687"/>
      <c r="KBN69" s="687"/>
      <c r="KBO69" s="687"/>
      <c r="KBP69" s="687"/>
      <c r="KBQ69" s="687"/>
      <c r="KBR69" s="687"/>
      <c r="KBS69" s="687"/>
      <c r="KBT69" s="687"/>
      <c r="KBU69" s="687"/>
      <c r="KBV69" s="687"/>
      <c r="KBW69" s="687"/>
      <c r="KBX69" s="687"/>
      <c r="KBY69" s="687"/>
      <c r="KBZ69" s="687"/>
      <c r="KCA69" s="687"/>
      <c r="KCB69" s="687"/>
      <c r="KCC69" s="687"/>
      <c r="KCD69" s="687"/>
      <c r="KCE69" s="687"/>
      <c r="KCF69" s="687"/>
      <c r="KCG69" s="687"/>
      <c r="KCH69" s="687"/>
      <c r="KCI69" s="687"/>
      <c r="KCJ69" s="687"/>
      <c r="KCK69" s="687"/>
      <c r="KCL69" s="687"/>
      <c r="KCM69" s="687"/>
      <c r="KCN69" s="687"/>
      <c r="KCO69" s="687"/>
      <c r="KCP69" s="687"/>
      <c r="KCQ69" s="687"/>
      <c r="KCR69" s="687"/>
      <c r="KCS69" s="687"/>
      <c r="KCT69" s="687"/>
      <c r="KCU69" s="687"/>
      <c r="KCV69" s="687"/>
      <c r="KCW69" s="687"/>
      <c r="KCX69" s="687"/>
      <c r="KCY69" s="687"/>
      <c r="KCZ69" s="687"/>
      <c r="KDA69" s="687"/>
      <c r="KDB69" s="687"/>
      <c r="KDC69" s="687"/>
      <c r="KDD69" s="687"/>
      <c r="KDE69" s="687"/>
      <c r="KDF69" s="687"/>
      <c r="KDG69" s="687"/>
      <c r="KDH69" s="687"/>
      <c r="KDI69" s="687"/>
      <c r="KDJ69" s="687"/>
      <c r="KDK69" s="687"/>
      <c r="KDL69" s="687"/>
      <c r="KDM69" s="687"/>
      <c r="KDN69" s="687"/>
      <c r="KDO69" s="687"/>
      <c r="KDP69" s="687"/>
      <c r="KDQ69" s="687"/>
      <c r="KDR69" s="687"/>
      <c r="KDS69" s="687"/>
      <c r="KDT69" s="687"/>
      <c r="KDU69" s="687"/>
      <c r="KDV69" s="687"/>
      <c r="KDW69" s="687"/>
      <c r="KDX69" s="687"/>
      <c r="KDY69" s="687"/>
      <c r="KDZ69" s="687"/>
      <c r="KEA69" s="687"/>
      <c r="KEB69" s="687"/>
      <c r="KEC69" s="687"/>
      <c r="KED69" s="687"/>
      <c r="KEE69" s="687"/>
      <c r="KEF69" s="687"/>
      <c r="KEG69" s="687"/>
      <c r="KEH69" s="687"/>
      <c r="KEI69" s="687"/>
      <c r="KEJ69" s="687"/>
      <c r="KEK69" s="687"/>
      <c r="KEL69" s="687"/>
      <c r="KEM69" s="687"/>
      <c r="KEN69" s="687"/>
      <c r="KEO69" s="687"/>
      <c r="KEP69" s="687"/>
      <c r="KEQ69" s="687"/>
      <c r="KER69" s="687"/>
      <c r="KES69" s="687"/>
      <c r="KET69" s="687"/>
      <c r="KEU69" s="687"/>
      <c r="KEV69" s="687"/>
      <c r="KEW69" s="687"/>
      <c r="KEX69" s="687"/>
      <c r="KEY69" s="687"/>
      <c r="KEZ69" s="687"/>
      <c r="KFA69" s="687"/>
      <c r="KFB69" s="687"/>
      <c r="KFC69" s="687"/>
      <c r="KFD69" s="687"/>
      <c r="KFE69" s="687"/>
      <c r="KFF69" s="687"/>
      <c r="KFG69" s="687"/>
      <c r="KFH69" s="687"/>
      <c r="KFI69" s="687"/>
      <c r="KFJ69" s="687"/>
      <c r="KFK69" s="687"/>
      <c r="KFL69" s="687"/>
      <c r="KFM69" s="687"/>
      <c r="KFN69" s="687"/>
      <c r="KFO69" s="687"/>
      <c r="KFP69" s="687"/>
      <c r="KFQ69" s="687"/>
      <c r="KFR69" s="687"/>
      <c r="KFS69" s="687"/>
      <c r="KFT69" s="687"/>
      <c r="KFU69" s="687"/>
      <c r="KFV69" s="687"/>
      <c r="KFW69" s="687"/>
      <c r="KFX69" s="687"/>
      <c r="KFY69" s="687"/>
      <c r="KFZ69" s="687"/>
      <c r="KGA69" s="687"/>
      <c r="KGB69" s="687"/>
      <c r="KGC69" s="687"/>
      <c r="KGD69" s="687"/>
      <c r="KGE69" s="687"/>
      <c r="KGF69" s="687"/>
      <c r="KGG69" s="687"/>
      <c r="KGH69" s="687"/>
      <c r="KGI69" s="687"/>
      <c r="KGJ69" s="687"/>
      <c r="KGK69" s="687"/>
      <c r="KGL69" s="687"/>
      <c r="KGM69" s="687"/>
      <c r="KGN69" s="687"/>
      <c r="KGO69" s="687"/>
      <c r="KGP69" s="687"/>
      <c r="KGQ69" s="687"/>
      <c r="KGR69" s="687"/>
      <c r="KGS69" s="687"/>
      <c r="KGT69" s="687"/>
      <c r="KGU69" s="687"/>
      <c r="KGV69" s="687"/>
      <c r="KGW69" s="687"/>
      <c r="KGX69" s="687"/>
      <c r="KGY69" s="687"/>
      <c r="KGZ69" s="687"/>
      <c r="KHA69" s="687"/>
      <c r="KHB69" s="687"/>
      <c r="KHC69" s="687"/>
      <c r="KHD69" s="687"/>
      <c r="KHE69" s="687"/>
      <c r="KHF69" s="687"/>
      <c r="KHG69" s="687"/>
      <c r="KHH69" s="687"/>
      <c r="KHI69" s="687"/>
      <c r="KHJ69" s="687"/>
      <c r="KHK69" s="687"/>
      <c r="KHL69" s="687"/>
      <c r="KHM69" s="687"/>
      <c r="KHN69" s="687"/>
      <c r="KHO69" s="687"/>
      <c r="KHP69" s="687"/>
      <c r="KHQ69" s="687"/>
      <c r="KHR69" s="687"/>
      <c r="KHS69" s="687"/>
      <c r="KHT69" s="687"/>
      <c r="KHU69" s="687"/>
      <c r="KHV69" s="687"/>
      <c r="KHW69" s="687"/>
      <c r="KHX69" s="687"/>
      <c r="KHY69" s="687"/>
      <c r="KHZ69" s="687"/>
      <c r="KIA69" s="687"/>
      <c r="KIB69" s="687"/>
      <c r="KIC69" s="687"/>
      <c r="KID69" s="687"/>
      <c r="KIE69" s="687"/>
      <c r="KIF69" s="687"/>
      <c r="KIG69" s="687"/>
      <c r="KIH69" s="687"/>
      <c r="KII69" s="687"/>
      <c r="KIJ69" s="687"/>
      <c r="KIK69" s="687"/>
      <c r="KIL69" s="687"/>
      <c r="KIM69" s="687"/>
      <c r="KIN69" s="687"/>
      <c r="KIO69" s="687"/>
      <c r="KIP69" s="687"/>
      <c r="KIQ69" s="687"/>
      <c r="KIR69" s="687"/>
      <c r="KIS69" s="687"/>
      <c r="KIT69" s="687"/>
      <c r="KIU69" s="687"/>
      <c r="KIV69" s="687"/>
      <c r="KIW69" s="687"/>
      <c r="KIX69" s="687"/>
      <c r="KIY69" s="687"/>
      <c r="KIZ69" s="687"/>
      <c r="KJA69" s="687"/>
      <c r="KJB69" s="687"/>
      <c r="KJC69" s="687"/>
      <c r="KJD69" s="687"/>
      <c r="KJE69" s="687"/>
      <c r="KJF69" s="687"/>
      <c r="KJG69" s="687"/>
      <c r="KJH69" s="687"/>
      <c r="KJI69" s="687"/>
      <c r="KJJ69" s="687"/>
      <c r="KJK69" s="687"/>
      <c r="KJL69" s="687"/>
      <c r="KJM69" s="687"/>
      <c r="KJN69" s="687"/>
      <c r="KJO69" s="687"/>
      <c r="KJP69" s="687"/>
      <c r="KJQ69" s="687"/>
      <c r="KJR69" s="687"/>
      <c r="KJS69" s="687"/>
      <c r="KJT69" s="687"/>
      <c r="KJU69" s="687"/>
      <c r="KJV69" s="687"/>
      <c r="KJW69" s="687"/>
      <c r="KJX69" s="687"/>
      <c r="KJY69" s="687"/>
      <c r="KJZ69" s="687"/>
      <c r="KKA69" s="687"/>
      <c r="KKB69" s="687"/>
      <c r="KKC69" s="687"/>
      <c r="KKD69" s="687"/>
      <c r="KKE69" s="687"/>
      <c r="KKF69" s="687"/>
      <c r="KKG69" s="687"/>
      <c r="KKH69" s="687"/>
      <c r="KKI69" s="687"/>
      <c r="KKJ69" s="687"/>
      <c r="KKK69" s="687"/>
      <c r="KKL69" s="687"/>
      <c r="KKM69" s="687"/>
      <c r="KKN69" s="687"/>
      <c r="KKO69" s="687"/>
      <c r="KKP69" s="687"/>
      <c r="KKQ69" s="687"/>
      <c r="KKR69" s="687"/>
      <c r="KKS69" s="687"/>
      <c r="KKT69" s="687"/>
      <c r="KKU69" s="687"/>
      <c r="KKV69" s="687"/>
      <c r="KKW69" s="687"/>
      <c r="KKX69" s="687"/>
      <c r="KKY69" s="687"/>
      <c r="KKZ69" s="687"/>
      <c r="KLA69" s="687"/>
      <c r="KLB69" s="687"/>
      <c r="KLC69" s="687"/>
      <c r="KLD69" s="687"/>
      <c r="KLE69" s="687"/>
      <c r="KLF69" s="687"/>
      <c r="KLG69" s="687"/>
      <c r="KLH69" s="687"/>
      <c r="KLI69" s="687"/>
      <c r="KLJ69" s="687"/>
      <c r="KLK69" s="687"/>
      <c r="KLL69" s="687"/>
      <c r="KLM69" s="687"/>
      <c r="KLN69" s="687"/>
      <c r="KLO69" s="687"/>
      <c r="KLP69" s="687"/>
      <c r="KLQ69" s="687"/>
      <c r="KLR69" s="687"/>
      <c r="KLS69" s="687"/>
      <c r="KLT69" s="687"/>
      <c r="KLU69" s="687"/>
      <c r="KLV69" s="687"/>
      <c r="KLW69" s="687"/>
      <c r="KLX69" s="687"/>
      <c r="KLY69" s="687"/>
      <c r="KLZ69" s="687"/>
      <c r="KMA69" s="687"/>
      <c r="KMB69" s="687"/>
      <c r="KMC69" s="687"/>
      <c r="KMD69" s="687"/>
      <c r="KME69" s="687"/>
      <c r="KMF69" s="687"/>
      <c r="KMG69" s="687"/>
      <c r="KMH69" s="687"/>
      <c r="KMI69" s="687"/>
      <c r="KMJ69" s="687"/>
      <c r="KMK69" s="687"/>
      <c r="KML69" s="687"/>
      <c r="KMM69" s="687"/>
      <c r="KMN69" s="687"/>
      <c r="KMO69" s="687"/>
      <c r="KMP69" s="687"/>
      <c r="KMQ69" s="687"/>
      <c r="KMR69" s="687"/>
      <c r="KMS69" s="687"/>
      <c r="KMT69" s="687"/>
      <c r="KMU69" s="687"/>
      <c r="KMV69" s="687"/>
      <c r="KMW69" s="687"/>
      <c r="KMX69" s="687"/>
      <c r="KMY69" s="687"/>
      <c r="KMZ69" s="687"/>
      <c r="KNA69" s="687"/>
      <c r="KNB69" s="687"/>
      <c r="KNC69" s="687"/>
      <c r="KND69" s="687"/>
      <c r="KNE69" s="687"/>
      <c r="KNF69" s="687"/>
      <c r="KNG69" s="687"/>
      <c r="KNH69" s="687"/>
      <c r="KNI69" s="687"/>
      <c r="KNJ69" s="687"/>
      <c r="KNK69" s="687"/>
      <c r="KNL69" s="687"/>
      <c r="KNM69" s="687"/>
      <c r="KNN69" s="687"/>
      <c r="KNO69" s="687"/>
      <c r="KNP69" s="687"/>
      <c r="KNQ69" s="687"/>
      <c r="KNR69" s="687"/>
      <c r="KNS69" s="687"/>
      <c r="KNT69" s="687"/>
      <c r="KNU69" s="687"/>
      <c r="KNV69" s="687"/>
      <c r="KNW69" s="687"/>
      <c r="KNX69" s="687"/>
      <c r="KNY69" s="687"/>
      <c r="KNZ69" s="687"/>
      <c r="KOA69" s="687"/>
      <c r="KOB69" s="687"/>
      <c r="KOC69" s="687"/>
      <c r="KOD69" s="687"/>
      <c r="KOE69" s="687"/>
      <c r="KOF69" s="687"/>
      <c r="KOG69" s="687"/>
      <c r="KOH69" s="687"/>
      <c r="KOI69" s="687"/>
      <c r="KOJ69" s="687"/>
      <c r="KOK69" s="687"/>
      <c r="KOL69" s="687"/>
      <c r="KOM69" s="687"/>
      <c r="KON69" s="687"/>
      <c r="KOO69" s="687"/>
      <c r="KOP69" s="687"/>
      <c r="KOQ69" s="687"/>
      <c r="KOR69" s="687"/>
      <c r="KOS69" s="687"/>
      <c r="KOT69" s="687"/>
      <c r="KOU69" s="687"/>
      <c r="KOV69" s="687"/>
      <c r="KOW69" s="687"/>
      <c r="KOX69" s="687"/>
      <c r="KOY69" s="687"/>
      <c r="KOZ69" s="687"/>
      <c r="KPA69" s="687"/>
      <c r="KPB69" s="687"/>
      <c r="KPC69" s="687"/>
      <c r="KPD69" s="687"/>
      <c r="KPE69" s="687"/>
      <c r="KPF69" s="687"/>
      <c r="KPG69" s="687"/>
      <c r="KPH69" s="687"/>
      <c r="KPI69" s="687"/>
      <c r="KPJ69" s="687"/>
      <c r="KPK69" s="687"/>
      <c r="KPL69" s="687"/>
      <c r="KPM69" s="687"/>
      <c r="KPN69" s="687"/>
      <c r="KPO69" s="687"/>
      <c r="KPP69" s="687"/>
      <c r="KPQ69" s="687"/>
      <c r="KPR69" s="687"/>
      <c r="KPS69" s="687"/>
      <c r="KPT69" s="687"/>
      <c r="KPU69" s="687"/>
      <c r="KPV69" s="687"/>
      <c r="KPW69" s="687"/>
      <c r="KPX69" s="687"/>
      <c r="KPY69" s="687"/>
      <c r="KPZ69" s="687"/>
      <c r="KQA69" s="687"/>
      <c r="KQB69" s="687"/>
      <c r="KQC69" s="687"/>
      <c r="KQD69" s="687"/>
      <c r="KQE69" s="687"/>
      <c r="KQF69" s="687"/>
      <c r="KQG69" s="687"/>
      <c r="KQH69" s="687"/>
      <c r="KQI69" s="687"/>
      <c r="KQJ69" s="687"/>
      <c r="KQK69" s="687"/>
      <c r="KQL69" s="687"/>
      <c r="KQM69" s="687"/>
      <c r="KQN69" s="687"/>
      <c r="KQO69" s="687"/>
      <c r="KQP69" s="687"/>
      <c r="KQQ69" s="687"/>
      <c r="KQR69" s="687"/>
      <c r="KQS69" s="687"/>
      <c r="KQT69" s="687"/>
      <c r="KQU69" s="687"/>
      <c r="KQV69" s="687"/>
      <c r="KQW69" s="687"/>
      <c r="KQX69" s="687"/>
      <c r="KQY69" s="687"/>
      <c r="KQZ69" s="687"/>
      <c r="KRA69" s="687"/>
      <c r="KRB69" s="687"/>
      <c r="KRC69" s="687"/>
      <c r="KRD69" s="687"/>
      <c r="KRE69" s="687"/>
      <c r="KRF69" s="687"/>
      <c r="KRG69" s="687"/>
      <c r="KRH69" s="687"/>
      <c r="KRI69" s="687"/>
      <c r="KRJ69" s="687"/>
      <c r="KRK69" s="687"/>
      <c r="KRL69" s="687"/>
      <c r="KRM69" s="687"/>
      <c r="KRN69" s="687"/>
      <c r="KRO69" s="687"/>
      <c r="KRP69" s="687"/>
      <c r="KRQ69" s="687"/>
      <c r="KRR69" s="687"/>
      <c r="KRS69" s="687"/>
      <c r="KRT69" s="687"/>
      <c r="KRU69" s="687"/>
      <c r="KRV69" s="687"/>
      <c r="KRW69" s="687"/>
      <c r="KRX69" s="687"/>
      <c r="KRY69" s="687"/>
      <c r="KRZ69" s="687"/>
      <c r="KSA69" s="687"/>
      <c r="KSB69" s="687"/>
      <c r="KSC69" s="687"/>
      <c r="KSD69" s="687"/>
      <c r="KSE69" s="687"/>
      <c r="KSF69" s="687"/>
      <c r="KSG69" s="687"/>
      <c r="KSH69" s="687"/>
      <c r="KSI69" s="687"/>
      <c r="KSJ69" s="687"/>
      <c r="KSK69" s="687"/>
      <c r="KSL69" s="687"/>
      <c r="KSM69" s="687"/>
      <c r="KSN69" s="687"/>
      <c r="KSO69" s="687"/>
      <c r="KSP69" s="687"/>
      <c r="KSQ69" s="687"/>
      <c r="KSR69" s="687"/>
      <c r="KSS69" s="687"/>
      <c r="KST69" s="687"/>
      <c r="KSU69" s="687"/>
      <c r="KSV69" s="687"/>
      <c r="KSW69" s="687"/>
      <c r="KSX69" s="687"/>
      <c r="KSY69" s="687"/>
      <c r="KSZ69" s="687"/>
      <c r="KTA69" s="687"/>
      <c r="KTB69" s="687"/>
      <c r="KTC69" s="687"/>
      <c r="KTD69" s="687"/>
      <c r="KTE69" s="687"/>
      <c r="KTF69" s="687"/>
      <c r="KTG69" s="687"/>
      <c r="KTH69" s="687"/>
      <c r="KTI69" s="687"/>
      <c r="KTJ69" s="687"/>
      <c r="KTK69" s="687"/>
      <c r="KTL69" s="687"/>
      <c r="KTM69" s="687"/>
      <c r="KTN69" s="687"/>
      <c r="KTO69" s="687"/>
      <c r="KTP69" s="687"/>
      <c r="KTQ69" s="687"/>
      <c r="KTR69" s="687"/>
      <c r="KTS69" s="687"/>
      <c r="KTT69" s="687"/>
      <c r="KTU69" s="687"/>
      <c r="KTV69" s="687"/>
      <c r="KTW69" s="687"/>
      <c r="KTX69" s="687"/>
      <c r="KTY69" s="687"/>
      <c r="KTZ69" s="687"/>
      <c r="KUA69" s="687"/>
      <c r="KUB69" s="687"/>
      <c r="KUC69" s="687"/>
      <c r="KUD69" s="687"/>
      <c r="KUE69" s="687"/>
      <c r="KUF69" s="687"/>
      <c r="KUG69" s="687"/>
      <c r="KUH69" s="687"/>
      <c r="KUI69" s="687"/>
      <c r="KUJ69" s="687"/>
      <c r="KUK69" s="687"/>
      <c r="KUL69" s="687"/>
      <c r="KUM69" s="687"/>
      <c r="KUN69" s="687"/>
      <c r="KUO69" s="687"/>
      <c r="KUP69" s="687"/>
      <c r="KUQ69" s="687"/>
      <c r="KUR69" s="687"/>
      <c r="KUS69" s="687"/>
      <c r="KUT69" s="687"/>
      <c r="KUU69" s="687"/>
      <c r="KUV69" s="687"/>
      <c r="KUW69" s="687"/>
      <c r="KUX69" s="687"/>
      <c r="KUY69" s="687"/>
      <c r="KUZ69" s="687"/>
      <c r="KVA69" s="687"/>
      <c r="KVB69" s="687"/>
      <c r="KVC69" s="687"/>
      <c r="KVD69" s="687"/>
      <c r="KVE69" s="687"/>
      <c r="KVF69" s="687"/>
      <c r="KVG69" s="687"/>
      <c r="KVH69" s="687"/>
      <c r="KVI69" s="687"/>
      <c r="KVJ69" s="687"/>
      <c r="KVK69" s="687"/>
      <c r="KVL69" s="687"/>
      <c r="KVM69" s="687"/>
      <c r="KVN69" s="687"/>
      <c r="KVO69" s="687"/>
      <c r="KVP69" s="687"/>
      <c r="KVQ69" s="687"/>
      <c r="KVR69" s="687"/>
      <c r="KVS69" s="687"/>
      <c r="KVT69" s="687"/>
      <c r="KVU69" s="687"/>
      <c r="KVV69" s="687"/>
      <c r="KVW69" s="687"/>
      <c r="KVX69" s="687"/>
      <c r="KVY69" s="687"/>
      <c r="KVZ69" s="687"/>
      <c r="KWA69" s="687"/>
      <c r="KWB69" s="687"/>
      <c r="KWC69" s="687"/>
      <c r="KWD69" s="687"/>
      <c r="KWE69" s="687"/>
      <c r="KWF69" s="687"/>
      <c r="KWG69" s="687"/>
      <c r="KWH69" s="687"/>
      <c r="KWI69" s="687"/>
      <c r="KWJ69" s="687"/>
      <c r="KWK69" s="687"/>
      <c r="KWL69" s="687"/>
      <c r="KWM69" s="687"/>
      <c r="KWN69" s="687"/>
      <c r="KWO69" s="687"/>
      <c r="KWP69" s="687"/>
      <c r="KWQ69" s="687"/>
      <c r="KWR69" s="687"/>
      <c r="KWS69" s="687"/>
      <c r="KWT69" s="687"/>
      <c r="KWU69" s="687"/>
      <c r="KWV69" s="687"/>
      <c r="KWW69" s="687"/>
      <c r="KWX69" s="687"/>
      <c r="KWY69" s="687"/>
      <c r="KWZ69" s="687"/>
      <c r="KXA69" s="687"/>
      <c r="KXB69" s="687"/>
      <c r="KXC69" s="687"/>
      <c r="KXD69" s="687"/>
      <c r="KXE69" s="687"/>
      <c r="KXF69" s="687"/>
      <c r="KXG69" s="687"/>
      <c r="KXH69" s="687"/>
      <c r="KXI69" s="687"/>
      <c r="KXJ69" s="687"/>
      <c r="KXK69" s="687"/>
      <c r="KXL69" s="687"/>
      <c r="KXM69" s="687"/>
      <c r="KXN69" s="687"/>
      <c r="KXO69" s="687"/>
      <c r="KXP69" s="687"/>
      <c r="KXQ69" s="687"/>
      <c r="KXR69" s="687"/>
      <c r="KXS69" s="687"/>
      <c r="KXT69" s="687"/>
      <c r="KXU69" s="687"/>
      <c r="KXV69" s="687"/>
      <c r="KXW69" s="687"/>
      <c r="KXX69" s="687"/>
      <c r="KXY69" s="687"/>
      <c r="KXZ69" s="687"/>
      <c r="KYA69" s="687"/>
      <c r="KYB69" s="687"/>
      <c r="KYC69" s="687"/>
      <c r="KYD69" s="687"/>
      <c r="KYE69" s="687"/>
      <c r="KYF69" s="687"/>
      <c r="KYG69" s="687"/>
      <c r="KYH69" s="687"/>
      <c r="KYI69" s="687"/>
      <c r="KYJ69" s="687"/>
      <c r="KYK69" s="687"/>
      <c r="KYL69" s="687"/>
      <c r="KYM69" s="687"/>
      <c r="KYN69" s="687"/>
      <c r="KYO69" s="687"/>
      <c r="KYP69" s="687"/>
      <c r="KYQ69" s="687"/>
      <c r="KYR69" s="687"/>
      <c r="KYS69" s="687"/>
      <c r="KYT69" s="687"/>
      <c r="KYU69" s="687"/>
      <c r="KYV69" s="687"/>
      <c r="KYW69" s="687"/>
      <c r="KYX69" s="687"/>
      <c r="KYY69" s="687"/>
      <c r="KYZ69" s="687"/>
      <c r="KZA69" s="687"/>
      <c r="KZB69" s="687"/>
      <c r="KZC69" s="687"/>
      <c r="KZD69" s="687"/>
      <c r="KZE69" s="687"/>
      <c r="KZF69" s="687"/>
      <c r="KZG69" s="687"/>
      <c r="KZH69" s="687"/>
      <c r="KZI69" s="687"/>
      <c r="KZJ69" s="687"/>
      <c r="KZK69" s="687"/>
      <c r="KZL69" s="687"/>
      <c r="KZM69" s="687"/>
      <c r="KZN69" s="687"/>
      <c r="KZO69" s="687"/>
      <c r="KZP69" s="687"/>
      <c r="KZQ69" s="687"/>
      <c r="KZR69" s="687"/>
      <c r="KZS69" s="687"/>
      <c r="KZT69" s="687"/>
      <c r="KZU69" s="687"/>
      <c r="KZV69" s="687"/>
      <c r="KZW69" s="687"/>
      <c r="KZX69" s="687"/>
      <c r="KZY69" s="687"/>
      <c r="KZZ69" s="687"/>
      <c r="LAA69" s="687"/>
      <c r="LAB69" s="687"/>
      <c r="LAC69" s="687"/>
      <c r="LAD69" s="687"/>
      <c r="LAE69" s="687"/>
      <c r="LAF69" s="687"/>
      <c r="LAG69" s="687"/>
      <c r="LAH69" s="687"/>
      <c r="LAI69" s="687"/>
      <c r="LAJ69" s="687"/>
      <c r="LAK69" s="687"/>
      <c r="LAL69" s="687"/>
      <c r="LAM69" s="687"/>
      <c r="LAN69" s="687"/>
      <c r="LAO69" s="687"/>
      <c r="LAP69" s="687"/>
      <c r="LAQ69" s="687"/>
      <c r="LAR69" s="687"/>
      <c r="LAS69" s="687"/>
      <c r="LAT69" s="687"/>
      <c r="LAU69" s="687"/>
      <c r="LAV69" s="687"/>
      <c r="LAW69" s="687"/>
      <c r="LAX69" s="687"/>
      <c r="LAY69" s="687"/>
      <c r="LAZ69" s="687"/>
      <c r="LBA69" s="687"/>
      <c r="LBB69" s="687"/>
      <c r="LBC69" s="687"/>
      <c r="LBD69" s="687"/>
      <c r="LBE69" s="687"/>
      <c r="LBF69" s="687"/>
      <c r="LBG69" s="687"/>
      <c r="LBH69" s="687"/>
      <c r="LBI69" s="687"/>
      <c r="LBJ69" s="687"/>
      <c r="LBK69" s="687"/>
      <c r="LBL69" s="687"/>
      <c r="LBM69" s="687"/>
      <c r="LBN69" s="687"/>
      <c r="LBO69" s="687"/>
      <c r="LBP69" s="687"/>
      <c r="LBQ69" s="687"/>
      <c r="LBR69" s="687"/>
      <c r="LBS69" s="687"/>
      <c r="LBT69" s="687"/>
      <c r="LBU69" s="687"/>
      <c r="LBV69" s="687"/>
      <c r="LBW69" s="687"/>
      <c r="LBX69" s="687"/>
      <c r="LBY69" s="687"/>
      <c r="LBZ69" s="687"/>
      <c r="LCA69" s="687"/>
      <c r="LCB69" s="687"/>
      <c r="LCC69" s="687"/>
      <c r="LCD69" s="687"/>
      <c r="LCE69" s="687"/>
      <c r="LCF69" s="687"/>
      <c r="LCG69" s="687"/>
      <c r="LCH69" s="687"/>
      <c r="LCI69" s="687"/>
      <c r="LCJ69" s="687"/>
      <c r="LCK69" s="687"/>
      <c r="LCL69" s="687"/>
      <c r="LCM69" s="687"/>
      <c r="LCN69" s="687"/>
      <c r="LCO69" s="687"/>
      <c r="LCP69" s="687"/>
      <c r="LCQ69" s="687"/>
      <c r="LCR69" s="687"/>
      <c r="LCS69" s="687"/>
      <c r="LCT69" s="687"/>
      <c r="LCU69" s="687"/>
      <c r="LCV69" s="687"/>
      <c r="LCW69" s="687"/>
      <c r="LCX69" s="687"/>
      <c r="LCY69" s="687"/>
      <c r="LCZ69" s="687"/>
      <c r="LDA69" s="687"/>
      <c r="LDB69" s="687"/>
      <c r="LDC69" s="687"/>
      <c r="LDD69" s="687"/>
      <c r="LDE69" s="687"/>
      <c r="LDF69" s="687"/>
      <c r="LDG69" s="687"/>
      <c r="LDH69" s="687"/>
      <c r="LDI69" s="687"/>
      <c r="LDJ69" s="687"/>
      <c r="LDK69" s="687"/>
      <c r="LDL69" s="687"/>
      <c r="LDM69" s="687"/>
      <c r="LDN69" s="687"/>
      <c r="LDO69" s="687"/>
      <c r="LDP69" s="687"/>
      <c r="LDQ69" s="687"/>
      <c r="LDR69" s="687"/>
      <c r="LDS69" s="687"/>
      <c r="LDT69" s="687"/>
      <c r="LDU69" s="687"/>
      <c r="LDV69" s="687"/>
      <c r="LDW69" s="687"/>
      <c r="LDX69" s="687"/>
      <c r="LDY69" s="687"/>
      <c r="LDZ69" s="687"/>
      <c r="LEA69" s="687"/>
      <c r="LEB69" s="687"/>
      <c r="LEC69" s="687"/>
      <c r="LED69" s="687"/>
      <c r="LEE69" s="687"/>
      <c r="LEF69" s="687"/>
      <c r="LEG69" s="687"/>
      <c r="LEH69" s="687"/>
      <c r="LEI69" s="687"/>
      <c r="LEJ69" s="687"/>
      <c r="LEK69" s="687"/>
      <c r="LEL69" s="687"/>
      <c r="LEM69" s="687"/>
      <c r="LEN69" s="687"/>
      <c r="LEO69" s="687"/>
      <c r="LEP69" s="687"/>
      <c r="LEQ69" s="687"/>
      <c r="LER69" s="687"/>
      <c r="LES69" s="687"/>
      <c r="LET69" s="687"/>
      <c r="LEU69" s="687"/>
      <c r="LEV69" s="687"/>
      <c r="LEW69" s="687"/>
      <c r="LEX69" s="687"/>
      <c r="LEY69" s="687"/>
      <c r="LEZ69" s="687"/>
      <c r="LFA69" s="687"/>
      <c r="LFB69" s="687"/>
      <c r="LFC69" s="687"/>
      <c r="LFD69" s="687"/>
      <c r="LFE69" s="687"/>
      <c r="LFF69" s="687"/>
      <c r="LFG69" s="687"/>
      <c r="LFH69" s="687"/>
      <c r="LFI69" s="687"/>
      <c r="LFJ69" s="687"/>
      <c r="LFK69" s="687"/>
      <c r="LFL69" s="687"/>
      <c r="LFM69" s="687"/>
      <c r="LFN69" s="687"/>
      <c r="LFO69" s="687"/>
      <c r="LFP69" s="687"/>
      <c r="LFQ69" s="687"/>
      <c r="LFR69" s="687"/>
      <c r="LFS69" s="687"/>
      <c r="LFT69" s="687"/>
      <c r="LFU69" s="687"/>
      <c r="LFV69" s="687"/>
      <c r="LFW69" s="687"/>
      <c r="LFX69" s="687"/>
      <c r="LFY69" s="687"/>
      <c r="LFZ69" s="687"/>
      <c r="LGA69" s="687"/>
      <c r="LGB69" s="687"/>
      <c r="LGC69" s="687"/>
      <c r="LGD69" s="687"/>
      <c r="LGE69" s="687"/>
      <c r="LGF69" s="687"/>
      <c r="LGG69" s="687"/>
      <c r="LGH69" s="687"/>
      <c r="LGI69" s="687"/>
      <c r="LGJ69" s="687"/>
      <c r="LGK69" s="687"/>
      <c r="LGL69" s="687"/>
      <c r="LGM69" s="687"/>
      <c r="LGN69" s="687"/>
      <c r="LGO69" s="687"/>
      <c r="LGP69" s="687"/>
      <c r="LGQ69" s="687"/>
      <c r="LGR69" s="687"/>
      <c r="LGS69" s="687"/>
      <c r="LGT69" s="687"/>
      <c r="LGU69" s="687"/>
      <c r="LGV69" s="687"/>
      <c r="LGW69" s="687"/>
      <c r="LGX69" s="687"/>
      <c r="LGY69" s="687"/>
      <c r="LGZ69" s="687"/>
      <c r="LHA69" s="687"/>
      <c r="LHB69" s="687"/>
      <c r="LHC69" s="687"/>
      <c r="LHD69" s="687"/>
      <c r="LHE69" s="687"/>
      <c r="LHF69" s="687"/>
      <c r="LHG69" s="687"/>
      <c r="LHH69" s="687"/>
      <c r="LHI69" s="687"/>
      <c r="LHJ69" s="687"/>
      <c r="LHK69" s="687"/>
      <c r="LHL69" s="687"/>
      <c r="LHM69" s="687"/>
      <c r="LHN69" s="687"/>
      <c r="LHO69" s="687"/>
      <c r="LHP69" s="687"/>
      <c r="LHQ69" s="687"/>
      <c r="LHR69" s="687"/>
      <c r="LHS69" s="687"/>
      <c r="LHT69" s="687"/>
      <c r="LHU69" s="687"/>
      <c r="LHV69" s="687"/>
      <c r="LHW69" s="687"/>
      <c r="LHX69" s="687"/>
      <c r="LHY69" s="687"/>
      <c r="LHZ69" s="687"/>
      <c r="LIA69" s="687"/>
      <c r="LIB69" s="687"/>
      <c r="LIC69" s="687"/>
      <c r="LID69" s="687"/>
      <c r="LIE69" s="687"/>
      <c r="LIF69" s="687"/>
      <c r="LIG69" s="687"/>
      <c r="LIH69" s="687"/>
      <c r="LII69" s="687"/>
      <c r="LIJ69" s="687"/>
      <c r="LIK69" s="687"/>
      <c r="LIL69" s="687"/>
      <c r="LIM69" s="687"/>
      <c r="LIN69" s="687"/>
      <c r="LIO69" s="687"/>
      <c r="LIP69" s="687"/>
      <c r="LIQ69" s="687"/>
      <c r="LIR69" s="687"/>
      <c r="LIS69" s="687"/>
      <c r="LIT69" s="687"/>
      <c r="LIU69" s="687"/>
      <c r="LIV69" s="687"/>
      <c r="LIW69" s="687"/>
      <c r="LIX69" s="687"/>
      <c r="LIY69" s="687"/>
      <c r="LIZ69" s="687"/>
      <c r="LJA69" s="687"/>
      <c r="LJB69" s="687"/>
      <c r="LJC69" s="687"/>
      <c r="LJD69" s="687"/>
      <c r="LJE69" s="687"/>
      <c r="LJF69" s="687"/>
      <c r="LJG69" s="687"/>
      <c r="LJH69" s="687"/>
      <c r="LJI69" s="687"/>
      <c r="LJJ69" s="687"/>
      <c r="LJK69" s="687"/>
      <c r="LJL69" s="687"/>
      <c r="LJM69" s="687"/>
      <c r="LJN69" s="687"/>
      <c r="LJO69" s="687"/>
      <c r="LJP69" s="687"/>
      <c r="LJQ69" s="687"/>
      <c r="LJR69" s="687"/>
      <c r="LJS69" s="687"/>
      <c r="LJT69" s="687"/>
      <c r="LJU69" s="687"/>
      <c r="LJV69" s="687"/>
      <c r="LJW69" s="687"/>
      <c r="LJX69" s="687"/>
      <c r="LJY69" s="687"/>
      <c r="LJZ69" s="687"/>
      <c r="LKA69" s="687"/>
      <c r="LKB69" s="687"/>
      <c r="LKC69" s="687"/>
      <c r="LKD69" s="687"/>
      <c r="LKE69" s="687"/>
      <c r="LKF69" s="687"/>
      <c r="LKG69" s="687"/>
      <c r="LKH69" s="687"/>
      <c r="LKI69" s="687"/>
      <c r="LKJ69" s="687"/>
      <c r="LKK69" s="687"/>
      <c r="LKL69" s="687"/>
      <c r="LKM69" s="687"/>
      <c r="LKN69" s="687"/>
      <c r="LKO69" s="687"/>
      <c r="LKP69" s="687"/>
      <c r="LKQ69" s="687"/>
      <c r="LKR69" s="687"/>
      <c r="LKS69" s="687"/>
      <c r="LKT69" s="687"/>
      <c r="LKU69" s="687"/>
      <c r="LKV69" s="687"/>
      <c r="LKW69" s="687"/>
      <c r="LKX69" s="687"/>
      <c r="LKY69" s="687"/>
      <c r="LKZ69" s="687"/>
      <c r="LLA69" s="687"/>
      <c r="LLB69" s="687"/>
      <c r="LLC69" s="687"/>
      <c r="LLD69" s="687"/>
      <c r="LLE69" s="687"/>
      <c r="LLF69" s="687"/>
      <c r="LLG69" s="687"/>
      <c r="LLH69" s="687"/>
      <c r="LLI69" s="687"/>
      <c r="LLJ69" s="687"/>
      <c r="LLK69" s="687"/>
      <c r="LLL69" s="687"/>
      <c r="LLM69" s="687"/>
      <c r="LLN69" s="687"/>
      <c r="LLO69" s="687"/>
      <c r="LLP69" s="687"/>
      <c r="LLQ69" s="687"/>
      <c r="LLR69" s="687"/>
      <c r="LLS69" s="687"/>
      <c r="LLT69" s="687"/>
      <c r="LLU69" s="687"/>
      <c r="LLV69" s="687"/>
      <c r="LLW69" s="687"/>
      <c r="LLX69" s="687"/>
      <c r="LLY69" s="687"/>
      <c r="LLZ69" s="687"/>
      <c r="LMA69" s="687"/>
      <c r="LMB69" s="687"/>
      <c r="LMC69" s="687"/>
      <c r="LMD69" s="687"/>
      <c r="LME69" s="687"/>
      <c r="LMF69" s="687"/>
      <c r="LMG69" s="687"/>
      <c r="LMH69" s="687"/>
      <c r="LMI69" s="687"/>
      <c r="LMJ69" s="687"/>
      <c r="LMK69" s="687"/>
      <c r="LML69" s="687"/>
      <c r="LMM69" s="687"/>
      <c r="LMN69" s="687"/>
      <c r="LMO69" s="687"/>
      <c r="LMP69" s="687"/>
      <c r="LMQ69" s="687"/>
      <c r="LMR69" s="687"/>
      <c r="LMS69" s="687"/>
      <c r="LMT69" s="687"/>
      <c r="LMU69" s="687"/>
      <c r="LMV69" s="687"/>
      <c r="LMW69" s="687"/>
      <c r="LMX69" s="687"/>
      <c r="LMY69" s="687"/>
      <c r="LMZ69" s="687"/>
      <c r="LNA69" s="687"/>
      <c r="LNB69" s="687"/>
      <c r="LNC69" s="687"/>
      <c r="LND69" s="687"/>
      <c r="LNE69" s="687"/>
      <c r="LNF69" s="687"/>
      <c r="LNG69" s="687"/>
      <c r="LNH69" s="687"/>
      <c r="LNI69" s="687"/>
      <c r="LNJ69" s="687"/>
      <c r="LNK69" s="687"/>
      <c r="LNL69" s="687"/>
      <c r="LNM69" s="687"/>
      <c r="LNN69" s="687"/>
      <c r="LNO69" s="687"/>
      <c r="LNP69" s="687"/>
      <c r="LNQ69" s="687"/>
      <c r="LNR69" s="687"/>
      <c r="LNS69" s="687"/>
      <c r="LNT69" s="687"/>
      <c r="LNU69" s="687"/>
      <c r="LNV69" s="687"/>
      <c r="LNW69" s="687"/>
      <c r="LNX69" s="687"/>
      <c r="LNY69" s="687"/>
      <c r="LNZ69" s="687"/>
      <c r="LOA69" s="687"/>
      <c r="LOB69" s="687"/>
      <c r="LOC69" s="687"/>
      <c r="LOD69" s="687"/>
      <c r="LOE69" s="687"/>
      <c r="LOF69" s="687"/>
      <c r="LOG69" s="687"/>
      <c r="LOH69" s="687"/>
      <c r="LOI69" s="687"/>
      <c r="LOJ69" s="687"/>
      <c r="LOK69" s="687"/>
      <c r="LOL69" s="687"/>
      <c r="LOM69" s="687"/>
      <c r="LON69" s="687"/>
      <c r="LOO69" s="687"/>
      <c r="LOP69" s="687"/>
      <c r="LOQ69" s="687"/>
      <c r="LOR69" s="687"/>
      <c r="LOS69" s="687"/>
      <c r="LOT69" s="687"/>
      <c r="LOU69" s="687"/>
      <c r="LOV69" s="687"/>
      <c r="LOW69" s="687"/>
      <c r="LOX69" s="687"/>
      <c r="LOY69" s="687"/>
      <c r="LOZ69" s="687"/>
      <c r="LPA69" s="687"/>
      <c r="LPB69" s="687"/>
      <c r="LPC69" s="687"/>
      <c r="LPD69" s="687"/>
      <c r="LPE69" s="687"/>
      <c r="LPF69" s="687"/>
      <c r="LPG69" s="687"/>
      <c r="LPH69" s="687"/>
      <c r="LPI69" s="687"/>
      <c r="LPJ69" s="687"/>
      <c r="LPK69" s="687"/>
      <c r="LPL69" s="687"/>
      <c r="LPM69" s="687"/>
      <c r="LPN69" s="687"/>
      <c r="LPO69" s="687"/>
      <c r="LPP69" s="687"/>
      <c r="LPQ69" s="687"/>
      <c r="LPR69" s="687"/>
      <c r="LPS69" s="687"/>
      <c r="LPT69" s="687"/>
      <c r="LPU69" s="687"/>
      <c r="LPV69" s="687"/>
      <c r="LPW69" s="687"/>
      <c r="LPX69" s="687"/>
      <c r="LPY69" s="687"/>
      <c r="LPZ69" s="687"/>
      <c r="LQA69" s="687"/>
      <c r="LQB69" s="687"/>
      <c r="LQC69" s="687"/>
      <c r="LQD69" s="687"/>
      <c r="LQE69" s="687"/>
      <c r="LQF69" s="687"/>
      <c r="LQG69" s="687"/>
      <c r="LQH69" s="687"/>
      <c r="LQI69" s="687"/>
      <c r="LQJ69" s="687"/>
      <c r="LQK69" s="687"/>
      <c r="LQL69" s="687"/>
      <c r="LQM69" s="687"/>
      <c r="LQN69" s="687"/>
      <c r="LQO69" s="687"/>
      <c r="LQP69" s="687"/>
      <c r="LQQ69" s="687"/>
      <c r="LQR69" s="687"/>
      <c r="LQS69" s="687"/>
      <c r="LQT69" s="687"/>
      <c r="LQU69" s="687"/>
      <c r="LQV69" s="687"/>
      <c r="LQW69" s="687"/>
      <c r="LQX69" s="687"/>
      <c r="LQY69" s="687"/>
      <c r="LQZ69" s="687"/>
      <c r="LRA69" s="687"/>
      <c r="LRB69" s="687"/>
      <c r="LRC69" s="687"/>
      <c r="LRD69" s="687"/>
      <c r="LRE69" s="687"/>
      <c r="LRF69" s="687"/>
      <c r="LRG69" s="687"/>
      <c r="LRH69" s="687"/>
      <c r="LRI69" s="687"/>
      <c r="LRJ69" s="687"/>
      <c r="LRK69" s="687"/>
      <c r="LRL69" s="687"/>
      <c r="LRM69" s="687"/>
      <c r="LRN69" s="687"/>
      <c r="LRO69" s="687"/>
      <c r="LRP69" s="687"/>
      <c r="LRQ69" s="687"/>
      <c r="LRR69" s="687"/>
      <c r="LRS69" s="687"/>
      <c r="LRT69" s="687"/>
      <c r="LRU69" s="687"/>
      <c r="LRV69" s="687"/>
      <c r="LRW69" s="687"/>
      <c r="LRX69" s="687"/>
      <c r="LRY69" s="687"/>
      <c r="LRZ69" s="687"/>
      <c r="LSA69" s="687"/>
      <c r="LSB69" s="687"/>
      <c r="LSC69" s="687"/>
      <c r="LSD69" s="687"/>
      <c r="LSE69" s="687"/>
      <c r="LSF69" s="687"/>
      <c r="LSG69" s="687"/>
      <c r="LSH69" s="687"/>
      <c r="LSI69" s="687"/>
      <c r="LSJ69" s="687"/>
      <c r="LSK69" s="687"/>
      <c r="LSL69" s="687"/>
      <c r="LSM69" s="687"/>
      <c r="LSN69" s="687"/>
      <c r="LSO69" s="687"/>
      <c r="LSP69" s="687"/>
      <c r="LSQ69" s="687"/>
      <c r="LSR69" s="687"/>
      <c r="LSS69" s="687"/>
      <c r="LST69" s="687"/>
      <c r="LSU69" s="687"/>
      <c r="LSV69" s="687"/>
      <c r="LSW69" s="687"/>
      <c r="LSX69" s="687"/>
      <c r="LSY69" s="687"/>
      <c r="LSZ69" s="687"/>
      <c r="LTA69" s="687"/>
      <c r="LTB69" s="687"/>
      <c r="LTC69" s="687"/>
      <c r="LTD69" s="687"/>
      <c r="LTE69" s="687"/>
      <c r="LTF69" s="687"/>
      <c r="LTG69" s="687"/>
      <c r="LTH69" s="687"/>
      <c r="LTI69" s="687"/>
      <c r="LTJ69" s="687"/>
      <c r="LTK69" s="687"/>
      <c r="LTL69" s="687"/>
      <c r="LTM69" s="687"/>
      <c r="LTN69" s="687"/>
      <c r="LTO69" s="687"/>
      <c r="LTP69" s="687"/>
      <c r="LTQ69" s="687"/>
      <c r="LTR69" s="687"/>
      <c r="LTS69" s="687"/>
      <c r="LTT69" s="687"/>
      <c r="LTU69" s="687"/>
      <c r="LTV69" s="687"/>
      <c r="LTW69" s="687"/>
      <c r="LTX69" s="687"/>
      <c r="LTY69" s="687"/>
      <c r="LTZ69" s="687"/>
      <c r="LUA69" s="687"/>
      <c r="LUB69" s="687"/>
      <c r="LUC69" s="687"/>
      <c r="LUD69" s="687"/>
      <c r="LUE69" s="687"/>
      <c r="LUF69" s="687"/>
      <c r="LUG69" s="687"/>
      <c r="LUH69" s="687"/>
      <c r="LUI69" s="687"/>
      <c r="LUJ69" s="687"/>
      <c r="LUK69" s="687"/>
      <c r="LUL69" s="687"/>
      <c r="LUM69" s="687"/>
      <c r="LUN69" s="687"/>
      <c r="LUO69" s="687"/>
      <c r="LUP69" s="687"/>
      <c r="LUQ69" s="687"/>
      <c r="LUR69" s="687"/>
      <c r="LUS69" s="687"/>
      <c r="LUT69" s="687"/>
      <c r="LUU69" s="687"/>
      <c r="LUV69" s="687"/>
      <c r="LUW69" s="687"/>
      <c r="LUX69" s="687"/>
      <c r="LUY69" s="687"/>
      <c r="LUZ69" s="687"/>
      <c r="LVA69" s="687"/>
      <c r="LVB69" s="687"/>
      <c r="LVC69" s="687"/>
      <c r="LVD69" s="687"/>
      <c r="LVE69" s="687"/>
      <c r="LVF69" s="687"/>
      <c r="LVG69" s="687"/>
      <c r="LVH69" s="687"/>
      <c r="LVI69" s="687"/>
      <c r="LVJ69" s="687"/>
      <c r="LVK69" s="687"/>
      <c r="LVL69" s="687"/>
      <c r="LVM69" s="687"/>
      <c r="LVN69" s="687"/>
      <c r="LVO69" s="687"/>
      <c r="LVP69" s="687"/>
      <c r="LVQ69" s="687"/>
      <c r="LVR69" s="687"/>
      <c r="LVS69" s="687"/>
      <c r="LVT69" s="687"/>
      <c r="LVU69" s="687"/>
      <c r="LVV69" s="687"/>
      <c r="LVW69" s="687"/>
      <c r="LVX69" s="687"/>
      <c r="LVY69" s="687"/>
      <c r="LVZ69" s="687"/>
      <c r="LWA69" s="687"/>
      <c r="LWB69" s="687"/>
      <c r="LWC69" s="687"/>
      <c r="LWD69" s="687"/>
      <c r="LWE69" s="687"/>
      <c r="LWF69" s="687"/>
      <c r="LWG69" s="687"/>
      <c r="LWH69" s="687"/>
      <c r="LWI69" s="687"/>
      <c r="LWJ69" s="687"/>
      <c r="LWK69" s="687"/>
      <c r="LWL69" s="687"/>
      <c r="LWM69" s="687"/>
      <c r="LWN69" s="687"/>
      <c r="LWO69" s="687"/>
      <c r="LWP69" s="687"/>
      <c r="LWQ69" s="687"/>
      <c r="LWR69" s="687"/>
      <c r="LWS69" s="687"/>
      <c r="LWT69" s="687"/>
      <c r="LWU69" s="687"/>
      <c r="LWV69" s="687"/>
      <c r="LWW69" s="687"/>
      <c r="LWX69" s="687"/>
      <c r="LWY69" s="687"/>
      <c r="LWZ69" s="687"/>
      <c r="LXA69" s="687"/>
      <c r="LXB69" s="687"/>
      <c r="LXC69" s="687"/>
      <c r="LXD69" s="687"/>
      <c r="LXE69" s="687"/>
      <c r="LXF69" s="687"/>
      <c r="LXG69" s="687"/>
      <c r="LXH69" s="687"/>
      <c r="LXI69" s="687"/>
      <c r="LXJ69" s="687"/>
      <c r="LXK69" s="687"/>
      <c r="LXL69" s="687"/>
      <c r="LXM69" s="687"/>
      <c r="LXN69" s="687"/>
      <c r="LXO69" s="687"/>
      <c r="LXP69" s="687"/>
      <c r="LXQ69" s="687"/>
      <c r="LXR69" s="687"/>
      <c r="LXS69" s="687"/>
      <c r="LXT69" s="687"/>
      <c r="LXU69" s="687"/>
      <c r="LXV69" s="687"/>
      <c r="LXW69" s="687"/>
      <c r="LXX69" s="687"/>
      <c r="LXY69" s="687"/>
      <c r="LXZ69" s="687"/>
      <c r="LYA69" s="687"/>
      <c r="LYB69" s="687"/>
      <c r="LYC69" s="687"/>
      <c r="LYD69" s="687"/>
      <c r="LYE69" s="687"/>
      <c r="LYF69" s="687"/>
      <c r="LYG69" s="687"/>
      <c r="LYH69" s="687"/>
      <c r="LYI69" s="687"/>
      <c r="LYJ69" s="687"/>
      <c r="LYK69" s="687"/>
      <c r="LYL69" s="687"/>
      <c r="LYM69" s="687"/>
      <c r="LYN69" s="687"/>
      <c r="LYO69" s="687"/>
      <c r="LYP69" s="687"/>
      <c r="LYQ69" s="687"/>
      <c r="LYR69" s="687"/>
      <c r="LYS69" s="687"/>
      <c r="LYT69" s="687"/>
      <c r="LYU69" s="687"/>
      <c r="LYV69" s="687"/>
      <c r="LYW69" s="687"/>
      <c r="LYX69" s="687"/>
      <c r="LYY69" s="687"/>
      <c r="LYZ69" s="687"/>
      <c r="LZA69" s="687"/>
      <c r="LZB69" s="687"/>
      <c r="LZC69" s="687"/>
      <c r="LZD69" s="687"/>
      <c r="LZE69" s="687"/>
      <c r="LZF69" s="687"/>
      <c r="LZG69" s="687"/>
      <c r="LZH69" s="687"/>
      <c r="LZI69" s="687"/>
      <c r="LZJ69" s="687"/>
      <c r="LZK69" s="687"/>
      <c r="LZL69" s="687"/>
      <c r="LZM69" s="687"/>
      <c r="LZN69" s="687"/>
      <c r="LZO69" s="687"/>
      <c r="LZP69" s="687"/>
      <c r="LZQ69" s="687"/>
      <c r="LZR69" s="687"/>
      <c r="LZS69" s="687"/>
      <c r="LZT69" s="687"/>
      <c r="LZU69" s="687"/>
      <c r="LZV69" s="687"/>
      <c r="LZW69" s="687"/>
      <c r="LZX69" s="687"/>
      <c r="LZY69" s="687"/>
      <c r="LZZ69" s="687"/>
      <c r="MAA69" s="687"/>
      <c r="MAB69" s="687"/>
      <c r="MAC69" s="687"/>
      <c r="MAD69" s="687"/>
      <c r="MAE69" s="687"/>
      <c r="MAF69" s="687"/>
      <c r="MAG69" s="687"/>
      <c r="MAH69" s="687"/>
      <c r="MAI69" s="687"/>
      <c r="MAJ69" s="687"/>
      <c r="MAK69" s="687"/>
      <c r="MAL69" s="687"/>
      <c r="MAM69" s="687"/>
      <c r="MAN69" s="687"/>
      <c r="MAO69" s="687"/>
      <c r="MAP69" s="687"/>
      <c r="MAQ69" s="687"/>
      <c r="MAR69" s="687"/>
      <c r="MAS69" s="687"/>
      <c r="MAT69" s="687"/>
      <c r="MAU69" s="687"/>
      <c r="MAV69" s="687"/>
      <c r="MAW69" s="687"/>
      <c r="MAX69" s="687"/>
      <c r="MAY69" s="687"/>
      <c r="MAZ69" s="687"/>
      <c r="MBA69" s="687"/>
      <c r="MBB69" s="687"/>
      <c r="MBC69" s="687"/>
      <c r="MBD69" s="687"/>
      <c r="MBE69" s="687"/>
      <c r="MBF69" s="687"/>
      <c r="MBG69" s="687"/>
      <c r="MBH69" s="687"/>
      <c r="MBI69" s="687"/>
      <c r="MBJ69" s="687"/>
      <c r="MBK69" s="687"/>
      <c r="MBL69" s="687"/>
      <c r="MBM69" s="687"/>
      <c r="MBN69" s="687"/>
      <c r="MBO69" s="687"/>
      <c r="MBP69" s="687"/>
      <c r="MBQ69" s="687"/>
      <c r="MBR69" s="687"/>
      <c r="MBS69" s="687"/>
      <c r="MBT69" s="687"/>
      <c r="MBU69" s="687"/>
      <c r="MBV69" s="687"/>
      <c r="MBW69" s="687"/>
      <c r="MBX69" s="687"/>
      <c r="MBY69" s="687"/>
      <c r="MBZ69" s="687"/>
      <c r="MCA69" s="687"/>
      <c r="MCB69" s="687"/>
      <c r="MCC69" s="687"/>
      <c r="MCD69" s="687"/>
      <c r="MCE69" s="687"/>
      <c r="MCF69" s="687"/>
      <c r="MCG69" s="687"/>
      <c r="MCH69" s="687"/>
      <c r="MCI69" s="687"/>
      <c r="MCJ69" s="687"/>
      <c r="MCK69" s="687"/>
      <c r="MCL69" s="687"/>
      <c r="MCM69" s="687"/>
      <c r="MCN69" s="687"/>
      <c r="MCO69" s="687"/>
      <c r="MCP69" s="687"/>
      <c r="MCQ69" s="687"/>
      <c r="MCR69" s="687"/>
      <c r="MCS69" s="687"/>
      <c r="MCT69" s="687"/>
      <c r="MCU69" s="687"/>
      <c r="MCV69" s="687"/>
      <c r="MCW69" s="687"/>
      <c r="MCX69" s="687"/>
      <c r="MCY69" s="687"/>
      <c r="MCZ69" s="687"/>
      <c r="MDA69" s="687"/>
      <c r="MDB69" s="687"/>
      <c r="MDC69" s="687"/>
      <c r="MDD69" s="687"/>
      <c r="MDE69" s="687"/>
      <c r="MDF69" s="687"/>
      <c r="MDG69" s="687"/>
      <c r="MDH69" s="687"/>
      <c r="MDI69" s="687"/>
      <c r="MDJ69" s="687"/>
      <c r="MDK69" s="687"/>
      <c r="MDL69" s="687"/>
      <c r="MDM69" s="687"/>
      <c r="MDN69" s="687"/>
      <c r="MDO69" s="687"/>
      <c r="MDP69" s="687"/>
      <c r="MDQ69" s="687"/>
      <c r="MDR69" s="687"/>
      <c r="MDS69" s="687"/>
      <c r="MDT69" s="687"/>
      <c r="MDU69" s="687"/>
      <c r="MDV69" s="687"/>
      <c r="MDW69" s="687"/>
      <c r="MDX69" s="687"/>
      <c r="MDY69" s="687"/>
      <c r="MDZ69" s="687"/>
      <c r="MEA69" s="687"/>
      <c r="MEB69" s="687"/>
      <c r="MEC69" s="687"/>
      <c r="MED69" s="687"/>
      <c r="MEE69" s="687"/>
      <c r="MEF69" s="687"/>
      <c r="MEG69" s="687"/>
      <c r="MEH69" s="687"/>
      <c r="MEI69" s="687"/>
      <c r="MEJ69" s="687"/>
      <c r="MEK69" s="687"/>
      <c r="MEL69" s="687"/>
      <c r="MEM69" s="687"/>
      <c r="MEN69" s="687"/>
      <c r="MEO69" s="687"/>
      <c r="MEP69" s="687"/>
      <c r="MEQ69" s="687"/>
      <c r="MER69" s="687"/>
      <c r="MES69" s="687"/>
      <c r="MET69" s="687"/>
      <c r="MEU69" s="687"/>
      <c r="MEV69" s="687"/>
      <c r="MEW69" s="687"/>
      <c r="MEX69" s="687"/>
      <c r="MEY69" s="687"/>
      <c r="MEZ69" s="687"/>
      <c r="MFA69" s="687"/>
      <c r="MFB69" s="687"/>
      <c r="MFC69" s="687"/>
      <c r="MFD69" s="687"/>
      <c r="MFE69" s="687"/>
      <c r="MFF69" s="687"/>
      <c r="MFG69" s="687"/>
      <c r="MFH69" s="687"/>
      <c r="MFI69" s="687"/>
      <c r="MFJ69" s="687"/>
      <c r="MFK69" s="687"/>
      <c r="MFL69" s="687"/>
      <c r="MFM69" s="687"/>
      <c r="MFN69" s="687"/>
      <c r="MFO69" s="687"/>
      <c r="MFP69" s="687"/>
      <c r="MFQ69" s="687"/>
      <c r="MFR69" s="687"/>
      <c r="MFS69" s="687"/>
      <c r="MFT69" s="687"/>
      <c r="MFU69" s="687"/>
      <c r="MFV69" s="687"/>
      <c r="MFW69" s="687"/>
      <c r="MFX69" s="687"/>
      <c r="MFY69" s="687"/>
      <c r="MFZ69" s="687"/>
      <c r="MGA69" s="687"/>
      <c r="MGB69" s="687"/>
      <c r="MGC69" s="687"/>
      <c r="MGD69" s="687"/>
      <c r="MGE69" s="687"/>
      <c r="MGF69" s="687"/>
      <c r="MGG69" s="687"/>
      <c r="MGH69" s="687"/>
      <c r="MGI69" s="687"/>
      <c r="MGJ69" s="687"/>
      <c r="MGK69" s="687"/>
      <c r="MGL69" s="687"/>
      <c r="MGM69" s="687"/>
      <c r="MGN69" s="687"/>
      <c r="MGO69" s="687"/>
      <c r="MGP69" s="687"/>
      <c r="MGQ69" s="687"/>
      <c r="MGR69" s="687"/>
      <c r="MGS69" s="687"/>
      <c r="MGT69" s="687"/>
      <c r="MGU69" s="687"/>
      <c r="MGV69" s="687"/>
      <c r="MGW69" s="687"/>
      <c r="MGX69" s="687"/>
      <c r="MGY69" s="687"/>
      <c r="MGZ69" s="687"/>
      <c r="MHA69" s="687"/>
      <c r="MHB69" s="687"/>
      <c r="MHC69" s="687"/>
      <c r="MHD69" s="687"/>
      <c r="MHE69" s="687"/>
      <c r="MHF69" s="687"/>
      <c r="MHG69" s="687"/>
      <c r="MHH69" s="687"/>
      <c r="MHI69" s="687"/>
      <c r="MHJ69" s="687"/>
      <c r="MHK69" s="687"/>
      <c r="MHL69" s="687"/>
      <c r="MHM69" s="687"/>
      <c r="MHN69" s="687"/>
      <c r="MHO69" s="687"/>
      <c r="MHP69" s="687"/>
      <c r="MHQ69" s="687"/>
      <c r="MHR69" s="687"/>
      <c r="MHS69" s="687"/>
      <c r="MHT69" s="687"/>
      <c r="MHU69" s="687"/>
      <c r="MHV69" s="687"/>
      <c r="MHW69" s="687"/>
      <c r="MHX69" s="687"/>
      <c r="MHY69" s="687"/>
      <c r="MHZ69" s="687"/>
      <c r="MIA69" s="687"/>
      <c r="MIB69" s="687"/>
      <c r="MIC69" s="687"/>
      <c r="MID69" s="687"/>
      <c r="MIE69" s="687"/>
      <c r="MIF69" s="687"/>
      <c r="MIG69" s="687"/>
      <c r="MIH69" s="687"/>
      <c r="MII69" s="687"/>
      <c r="MIJ69" s="687"/>
      <c r="MIK69" s="687"/>
      <c r="MIL69" s="687"/>
      <c r="MIM69" s="687"/>
      <c r="MIN69" s="687"/>
      <c r="MIO69" s="687"/>
      <c r="MIP69" s="687"/>
      <c r="MIQ69" s="687"/>
      <c r="MIR69" s="687"/>
      <c r="MIS69" s="687"/>
      <c r="MIT69" s="687"/>
      <c r="MIU69" s="687"/>
      <c r="MIV69" s="687"/>
      <c r="MIW69" s="687"/>
      <c r="MIX69" s="687"/>
      <c r="MIY69" s="687"/>
      <c r="MIZ69" s="687"/>
      <c r="MJA69" s="687"/>
      <c r="MJB69" s="687"/>
      <c r="MJC69" s="687"/>
      <c r="MJD69" s="687"/>
      <c r="MJE69" s="687"/>
      <c r="MJF69" s="687"/>
      <c r="MJG69" s="687"/>
      <c r="MJH69" s="687"/>
      <c r="MJI69" s="687"/>
      <c r="MJJ69" s="687"/>
      <c r="MJK69" s="687"/>
      <c r="MJL69" s="687"/>
      <c r="MJM69" s="687"/>
      <c r="MJN69" s="687"/>
      <c r="MJO69" s="687"/>
      <c r="MJP69" s="687"/>
      <c r="MJQ69" s="687"/>
      <c r="MJR69" s="687"/>
      <c r="MJS69" s="687"/>
      <c r="MJT69" s="687"/>
      <c r="MJU69" s="687"/>
      <c r="MJV69" s="687"/>
      <c r="MJW69" s="687"/>
      <c r="MJX69" s="687"/>
      <c r="MJY69" s="687"/>
      <c r="MJZ69" s="687"/>
      <c r="MKA69" s="687"/>
      <c r="MKB69" s="687"/>
      <c r="MKC69" s="687"/>
      <c r="MKD69" s="687"/>
      <c r="MKE69" s="687"/>
      <c r="MKF69" s="687"/>
      <c r="MKG69" s="687"/>
      <c r="MKH69" s="687"/>
      <c r="MKI69" s="687"/>
      <c r="MKJ69" s="687"/>
      <c r="MKK69" s="687"/>
      <c r="MKL69" s="687"/>
      <c r="MKM69" s="687"/>
      <c r="MKN69" s="687"/>
      <c r="MKO69" s="687"/>
      <c r="MKP69" s="687"/>
      <c r="MKQ69" s="687"/>
      <c r="MKR69" s="687"/>
      <c r="MKS69" s="687"/>
      <c r="MKT69" s="687"/>
      <c r="MKU69" s="687"/>
      <c r="MKV69" s="687"/>
      <c r="MKW69" s="687"/>
      <c r="MKX69" s="687"/>
      <c r="MKY69" s="687"/>
      <c r="MKZ69" s="687"/>
      <c r="MLA69" s="687"/>
      <c r="MLB69" s="687"/>
      <c r="MLC69" s="687"/>
      <c r="MLD69" s="687"/>
      <c r="MLE69" s="687"/>
      <c r="MLF69" s="687"/>
      <c r="MLG69" s="687"/>
      <c r="MLH69" s="687"/>
      <c r="MLI69" s="687"/>
      <c r="MLJ69" s="687"/>
      <c r="MLK69" s="687"/>
      <c r="MLL69" s="687"/>
      <c r="MLM69" s="687"/>
      <c r="MLN69" s="687"/>
      <c r="MLO69" s="687"/>
      <c r="MLP69" s="687"/>
      <c r="MLQ69" s="687"/>
      <c r="MLR69" s="687"/>
      <c r="MLS69" s="687"/>
      <c r="MLT69" s="687"/>
      <c r="MLU69" s="687"/>
      <c r="MLV69" s="687"/>
      <c r="MLW69" s="687"/>
      <c r="MLX69" s="687"/>
      <c r="MLY69" s="687"/>
      <c r="MLZ69" s="687"/>
      <c r="MMA69" s="687"/>
      <c r="MMB69" s="687"/>
      <c r="MMC69" s="687"/>
      <c r="MMD69" s="687"/>
      <c r="MME69" s="687"/>
      <c r="MMF69" s="687"/>
      <c r="MMG69" s="687"/>
      <c r="MMH69" s="687"/>
      <c r="MMI69" s="687"/>
      <c r="MMJ69" s="687"/>
      <c r="MMK69" s="687"/>
      <c r="MML69" s="687"/>
      <c r="MMM69" s="687"/>
      <c r="MMN69" s="687"/>
      <c r="MMO69" s="687"/>
      <c r="MMP69" s="687"/>
      <c r="MMQ69" s="687"/>
      <c r="MMR69" s="687"/>
      <c r="MMS69" s="687"/>
      <c r="MMT69" s="687"/>
      <c r="MMU69" s="687"/>
      <c r="MMV69" s="687"/>
      <c r="MMW69" s="687"/>
      <c r="MMX69" s="687"/>
      <c r="MMY69" s="687"/>
      <c r="MMZ69" s="687"/>
      <c r="MNA69" s="687"/>
      <c r="MNB69" s="687"/>
      <c r="MNC69" s="687"/>
      <c r="MND69" s="687"/>
      <c r="MNE69" s="687"/>
      <c r="MNF69" s="687"/>
      <c r="MNG69" s="687"/>
      <c r="MNH69" s="687"/>
      <c r="MNI69" s="687"/>
      <c r="MNJ69" s="687"/>
      <c r="MNK69" s="687"/>
      <c r="MNL69" s="687"/>
      <c r="MNM69" s="687"/>
      <c r="MNN69" s="687"/>
      <c r="MNO69" s="687"/>
      <c r="MNP69" s="687"/>
      <c r="MNQ69" s="687"/>
      <c r="MNR69" s="687"/>
      <c r="MNS69" s="687"/>
      <c r="MNT69" s="687"/>
      <c r="MNU69" s="687"/>
      <c r="MNV69" s="687"/>
      <c r="MNW69" s="687"/>
      <c r="MNX69" s="687"/>
      <c r="MNY69" s="687"/>
      <c r="MNZ69" s="687"/>
      <c r="MOA69" s="687"/>
      <c r="MOB69" s="687"/>
      <c r="MOC69" s="687"/>
      <c r="MOD69" s="687"/>
      <c r="MOE69" s="687"/>
      <c r="MOF69" s="687"/>
      <c r="MOG69" s="687"/>
      <c r="MOH69" s="687"/>
      <c r="MOI69" s="687"/>
      <c r="MOJ69" s="687"/>
      <c r="MOK69" s="687"/>
      <c r="MOL69" s="687"/>
      <c r="MOM69" s="687"/>
      <c r="MON69" s="687"/>
      <c r="MOO69" s="687"/>
      <c r="MOP69" s="687"/>
      <c r="MOQ69" s="687"/>
      <c r="MOR69" s="687"/>
      <c r="MOS69" s="687"/>
      <c r="MOT69" s="687"/>
      <c r="MOU69" s="687"/>
      <c r="MOV69" s="687"/>
      <c r="MOW69" s="687"/>
      <c r="MOX69" s="687"/>
      <c r="MOY69" s="687"/>
      <c r="MOZ69" s="687"/>
      <c r="MPA69" s="687"/>
      <c r="MPB69" s="687"/>
      <c r="MPC69" s="687"/>
      <c r="MPD69" s="687"/>
      <c r="MPE69" s="687"/>
      <c r="MPF69" s="687"/>
      <c r="MPG69" s="687"/>
      <c r="MPH69" s="687"/>
      <c r="MPI69" s="687"/>
      <c r="MPJ69" s="687"/>
      <c r="MPK69" s="687"/>
      <c r="MPL69" s="687"/>
      <c r="MPM69" s="687"/>
      <c r="MPN69" s="687"/>
      <c r="MPO69" s="687"/>
      <c r="MPP69" s="687"/>
      <c r="MPQ69" s="687"/>
      <c r="MPR69" s="687"/>
      <c r="MPS69" s="687"/>
      <c r="MPT69" s="687"/>
      <c r="MPU69" s="687"/>
      <c r="MPV69" s="687"/>
      <c r="MPW69" s="687"/>
      <c r="MPX69" s="687"/>
      <c r="MPY69" s="687"/>
      <c r="MPZ69" s="687"/>
      <c r="MQA69" s="687"/>
      <c r="MQB69" s="687"/>
      <c r="MQC69" s="687"/>
      <c r="MQD69" s="687"/>
      <c r="MQE69" s="687"/>
      <c r="MQF69" s="687"/>
      <c r="MQG69" s="687"/>
      <c r="MQH69" s="687"/>
      <c r="MQI69" s="687"/>
      <c r="MQJ69" s="687"/>
      <c r="MQK69" s="687"/>
      <c r="MQL69" s="687"/>
      <c r="MQM69" s="687"/>
      <c r="MQN69" s="687"/>
      <c r="MQO69" s="687"/>
      <c r="MQP69" s="687"/>
      <c r="MQQ69" s="687"/>
      <c r="MQR69" s="687"/>
      <c r="MQS69" s="687"/>
      <c r="MQT69" s="687"/>
      <c r="MQU69" s="687"/>
      <c r="MQV69" s="687"/>
      <c r="MQW69" s="687"/>
      <c r="MQX69" s="687"/>
      <c r="MQY69" s="687"/>
      <c r="MQZ69" s="687"/>
      <c r="MRA69" s="687"/>
      <c r="MRB69" s="687"/>
      <c r="MRC69" s="687"/>
      <c r="MRD69" s="687"/>
      <c r="MRE69" s="687"/>
      <c r="MRF69" s="687"/>
      <c r="MRG69" s="687"/>
      <c r="MRH69" s="687"/>
      <c r="MRI69" s="687"/>
      <c r="MRJ69" s="687"/>
      <c r="MRK69" s="687"/>
      <c r="MRL69" s="687"/>
      <c r="MRM69" s="687"/>
      <c r="MRN69" s="687"/>
      <c r="MRO69" s="687"/>
      <c r="MRP69" s="687"/>
      <c r="MRQ69" s="687"/>
      <c r="MRR69" s="687"/>
      <c r="MRS69" s="687"/>
      <c r="MRT69" s="687"/>
      <c r="MRU69" s="687"/>
      <c r="MRV69" s="687"/>
      <c r="MRW69" s="687"/>
      <c r="MRX69" s="687"/>
      <c r="MRY69" s="687"/>
      <c r="MRZ69" s="687"/>
      <c r="MSA69" s="687"/>
      <c r="MSB69" s="687"/>
      <c r="MSC69" s="687"/>
      <c r="MSD69" s="687"/>
      <c r="MSE69" s="687"/>
      <c r="MSF69" s="687"/>
      <c r="MSG69" s="687"/>
      <c r="MSH69" s="687"/>
      <c r="MSI69" s="687"/>
      <c r="MSJ69" s="687"/>
      <c r="MSK69" s="687"/>
      <c r="MSL69" s="687"/>
      <c r="MSM69" s="687"/>
      <c r="MSN69" s="687"/>
      <c r="MSO69" s="687"/>
      <c r="MSP69" s="687"/>
      <c r="MSQ69" s="687"/>
      <c r="MSR69" s="687"/>
      <c r="MSS69" s="687"/>
      <c r="MST69" s="687"/>
      <c r="MSU69" s="687"/>
      <c r="MSV69" s="687"/>
      <c r="MSW69" s="687"/>
      <c r="MSX69" s="687"/>
      <c r="MSY69" s="687"/>
      <c r="MSZ69" s="687"/>
      <c r="MTA69" s="687"/>
      <c r="MTB69" s="687"/>
      <c r="MTC69" s="687"/>
      <c r="MTD69" s="687"/>
      <c r="MTE69" s="687"/>
      <c r="MTF69" s="687"/>
      <c r="MTG69" s="687"/>
      <c r="MTH69" s="687"/>
      <c r="MTI69" s="687"/>
      <c r="MTJ69" s="687"/>
      <c r="MTK69" s="687"/>
      <c r="MTL69" s="687"/>
      <c r="MTM69" s="687"/>
      <c r="MTN69" s="687"/>
      <c r="MTO69" s="687"/>
      <c r="MTP69" s="687"/>
      <c r="MTQ69" s="687"/>
      <c r="MTR69" s="687"/>
      <c r="MTS69" s="687"/>
      <c r="MTT69" s="687"/>
      <c r="MTU69" s="687"/>
      <c r="MTV69" s="687"/>
      <c r="MTW69" s="687"/>
      <c r="MTX69" s="687"/>
      <c r="MTY69" s="687"/>
      <c r="MTZ69" s="687"/>
      <c r="MUA69" s="687"/>
      <c r="MUB69" s="687"/>
      <c r="MUC69" s="687"/>
      <c r="MUD69" s="687"/>
      <c r="MUE69" s="687"/>
      <c r="MUF69" s="687"/>
      <c r="MUG69" s="687"/>
      <c r="MUH69" s="687"/>
      <c r="MUI69" s="687"/>
      <c r="MUJ69" s="687"/>
      <c r="MUK69" s="687"/>
      <c r="MUL69" s="687"/>
      <c r="MUM69" s="687"/>
      <c r="MUN69" s="687"/>
      <c r="MUO69" s="687"/>
      <c r="MUP69" s="687"/>
      <c r="MUQ69" s="687"/>
      <c r="MUR69" s="687"/>
      <c r="MUS69" s="687"/>
      <c r="MUT69" s="687"/>
      <c r="MUU69" s="687"/>
      <c r="MUV69" s="687"/>
      <c r="MUW69" s="687"/>
      <c r="MUX69" s="687"/>
      <c r="MUY69" s="687"/>
      <c r="MUZ69" s="687"/>
      <c r="MVA69" s="687"/>
      <c r="MVB69" s="687"/>
      <c r="MVC69" s="687"/>
      <c r="MVD69" s="687"/>
      <c r="MVE69" s="687"/>
      <c r="MVF69" s="687"/>
      <c r="MVG69" s="687"/>
      <c r="MVH69" s="687"/>
      <c r="MVI69" s="687"/>
      <c r="MVJ69" s="687"/>
      <c r="MVK69" s="687"/>
      <c r="MVL69" s="687"/>
      <c r="MVM69" s="687"/>
      <c r="MVN69" s="687"/>
      <c r="MVO69" s="687"/>
      <c r="MVP69" s="687"/>
      <c r="MVQ69" s="687"/>
      <c r="MVR69" s="687"/>
      <c r="MVS69" s="687"/>
      <c r="MVT69" s="687"/>
      <c r="MVU69" s="687"/>
      <c r="MVV69" s="687"/>
      <c r="MVW69" s="687"/>
      <c r="MVX69" s="687"/>
      <c r="MVY69" s="687"/>
      <c r="MVZ69" s="687"/>
      <c r="MWA69" s="687"/>
      <c r="MWB69" s="687"/>
      <c r="MWC69" s="687"/>
      <c r="MWD69" s="687"/>
      <c r="MWE69" s="687"/>
      <c r="MWF69" s="687"/>
      <c r="MWG69" s="687"/>
      <c r="MWH69" s="687"/>
      <c r="MWI69" s="687"/>
      <c r="MWJ69" s="687"/>
      <c r="MWK69" s="687"/>
      <c r="MWL69" s="687"/>
      <c r="MWM69" s="687"/>
      <c r="MWN69" s="687"/>
      <c r="MWO69" s="687"/>
      <c r="MWP69" s="687"/>
      <c r="MWQ69" s="687"/>
      <c r="MWR69" s="687"/>
      <c r="MWS69" s="687"/>
      <c r="MWT69" s="687"/>
      <c r="MWU69" s="687"/>
      <c r="MWV69" s="687"/>
      <c r="MWW69" s="687"/>
      <c r="MWX69" s="687"/>
      <c r="MWY69" s="687"/>
      <c r="MWZ69" s="687"/>
      <c r="MXA69" s="687"/>
      <c r="MXB69" s="687"/>
      <c r="MXC69" s="687"/>
      <c r="MXD69" s="687"/>
      <c r="MXE69" s="687"/>
      <c r="MXF69" s="687"/>
      <c r="MXG69" s="687"/>
      <c r="MXH69" s="687"/>
      <c r="MXI69" s="687"/>
      <c r="MXJ69" s="687"/>
      <c r="MXK69" s="687"/>
      <c r="MXL69" s="687"/>
      <c r="MXM69" s="687"/>
      <c r="MXN69" s="687"/>
      <c r="MXO69" s="687"/>
      <c r="MXP69" s="687"/>
      <c r="MXQ69" s="687"/>
      <c r="MXR69" s="687"/>
      <c r="MXS69" s="687"/>
      <c r="MXT69" s="687"/>
      <c r="MXU69" s="687"/>
      <c r="MXV69" s="687"/>
      <c r="MXW69" s="687"/>
      <c r="MXX69" s="687"/>
      <c r="MXY69" s="687"/>
      <c r="MXZ69" s="687"/>
      <c r="MYA69" s="687"/>
      <c r="MYB69" s="687"/>
      <c r="MYC69" s="687"/>
      <c r="MYD69" s="687"/>
      <c r="MYE69" s="687"/>
      <c r="MYF69" s="687"/>
      <c r="MYG69" s="687"/>
      <c r="MYH69" s="687"/>
      <c r="MYI69" s="687"/>
      <c r="MYJ69" s="687"/>
      <c r="MYK69" s="687"/>
      <c r="MYL69" s="687"/>
      <c r="MYM69" s="687"/>
      <c r="MYN69" s="687"/>
      <c r="MYO69" s="687"/>
      <c r="MYP69" s="687"/>
      <c r="MYQ69" s="687"/>
      <c r="MYR69" s="687"/>
      <c r="MYS69" s="687"/>
      <c r="MYT69" s="687"/>
      <c r="MYU69" s="687"/>
      <c r="MYV69" s="687"/>
      <c r="MYW69" s="687"/>
      <c r="MYX69" s="687"/>
      <c r="MYY69" s="687"/>
      <c r="MYZ69" s="687"/>
      <c r="MZA69" s="687"/>
      <c r="MZB69" s="687"/>
      <c r="MZC69" s="687"/>
      <c r="MZD69" s="687"/>
      <c r="MZE69" s="687"/>
      <c r="MZF69" s="687"/>
      <c r="MZG69" s="687"/>
      <c r="MZH69" s="687"/>
      <c r="MZI69" s="687"/>
      <c r="MZJ69" s="687"/>
      <c r="MZK69" s="687"/>
      <c r="MZL69" s="687"/>
      <c r="MZM69" s="687"/>
      <c r="MZN69" s="687"/>
      <c r="MZO69" s="687"/>
      <c r="MZP69" s="687"/>
      <c r="MZQ69" s="687"/>
      <c r="MZR69" s="687"/>
      <c r="MZS69" s="687"/>
      <c r="MZT69" s="687"/>
      <c r="MZU69" s="687"/>
      <c r="MZV69" s="687"/>
      <c r="MZW69" s="687"/>
      <c r="MZX69" s="687"/>
      <c r="MZY69" s="687"/>
      <c r="MZZ69" s="687"/>
      <c r="NAA69" s="687"/>
      <c r="NAB69" s="687"/>
      <c r="NAC69" s="687"/>
      <c r="NAD69" s="687"/>
      <c r="NAE69" s="687"/>
      <c r="NAF69" s="687"/>
      <c r="NAG69" s="687"/>
      <c r="NAH69" s="687"/>
      <c r="NAI69" s="687"/>
      <c r="NAJ69" s="687"/>
      <c r="NAK69" s="687"/>
      <c r="NAL69" s="687"/>
      <c r="NAM69" s="687"/>
      <c r="NAN69" s="687"/>
      <c r="NAO69" s="687"/>
      <c r="NAP69" s="687"/>
      <c r="NAQ69" s="687"/>
      <c r="NAR69" s="687"/>
      <c r="NAS69" s="687"/>
      <c r="NAT69" s="687"/>
      <c r="NAU69" s="687"/>
      <c r="NAV69" s="687"/>
      <c r="NAW69" s="687"/>
      <c r="NAX69" s="687"/>
      <c r="NAY69" s="687"/>
      <c r="NAZ69" s="687"/>
      <c r="NBA69" s="687"/>
      <c r="NBB69" s="687"/>
      <c r="NBC69" s="687"/>
      <c r="NBD69" s="687"/>
      <c r="NBE69" s="687"/>
      <c r="NBF69" s="687"/>
      <c r="NBG69" s="687"/>
      <c r="NBH69" s="687"/>
      <c r="NBI69" s="687"/>
      <c r="NBJ69" s="687"/>
      <c r="NBK69" s="687"/>
      <c r="NBL69" s="687"/>
      <c r="NBM69" s="687"/>
      <c r="NBN69" s="687"/>
      <c r="NBO69" s="687"/>
      <c r="NBP69" s="687"/>
      <c r="NBQ69" s="687"/>
      <c r="NBR69" s="687"/>
      <c r="NBS69" s="687"/>
      <c r="NBT69" s="687"/>
      <c r="NBU69" s="687"/>
      <c r="NBV69" s="687"/>
      <c r="NBW69" s="687"/>
      <c r="NBX69" s="687"/>
      <c r="NBY69" s="687"/>
      <c r="NBZ69" s="687"/>
      <c r="NCA69" s="687"/>
      <c r="NCB69" s="687"/>
      <c r="NCC69" s="687"/>
      <c r="NCD69" s="687"/>
      <c r="NCE69" s="687"/>
      <c r="NCF69" s="687"/>
      <c r="NCG69" s="687"/>
      <c r="NCH69" s="687"/>
      <c r="NCI69" s="687"/>
      <c r="NCJ69" s="687"/>
      <c r="NCK69" s="687"/>
      <c r="NCL69" s="687"/>
      <c r="NCM69" s="687"/>
      <c r="NCN69" s="687"/>
      <c r="NCO69" s="687"/>
      <c r="NCP69" s="687"/>
      <c r="NCQ69" s="687"/>
      <c r="NCR69" s="687"/>
      <c r="NCS69" s="687"/>
      <c r="NCT69" s="687"/>
      <c r="NCU69" s="687"/>
      <c r="NCV69" s="687"/>
      <c r="NCW69" s="687"/>
      <c r="NCX69" s="687"/>
      <c r="NCY69" s="687"/>
      <c r="NCZ69" s="687"/>
      <c r="NDA69" s="687"/>
      <c r="NDB69" s="687"/>
      <c r="NDC69" s="687"/>
      <c r="NDD69" s="687"/>
      <c r="NDE69" s="687"/>
      <c r="NDF69" s="687"/>
      <c r="NDG69" s="687"/>
      <c r="NDH69" s="687"/>
      <c r="NDI69" s="687"/>
      <c r="NDJ69" s="687"/>
      <c r="NDK69" s="687"/>
      <c r="NDL69" s="687"/>
      <c r="NDM69" s="687"/>
      <c r="NDN69" s="687"/>
      <c r="NDO69" s="687"/>
      <c r="NDP69" s="687"/>
      <c r="NDQ69" s="687"/>
      <c r="NDR69" s="687"/>
      <c r="NDS69" s="687"/>
      <c r="NDT69" s="687"/>
      <c r="NDU69" s="687"/>
      <c r="NDV69" s="687"/>
      <c r="NDW69" s="687"/>
      <c r="NDX69" s="687"/>
      <c r="NDY69" s="687"/>
      <c r="NDZ69" s="687"/>
      <c r="NEA69" s="687"/>
      <c r="NEB69" s="687"/>
      <c r="NEC69" s="687"/>
      <c r="NED69" s="687"/>
      <c r="NEE69" s="687"/>
      <c r="NEF69" s="687"/>
      <c r="NEG69" s="687"/>
      <c r="NEH69" s="687"/>
      <c r="NEI69" s="687"/>
      <c r="NEJ69" s="687"/>
      <c r="NEK69" s="687"/>
      <c r="NEL69" s="687"/>
      <c r="NEM69" s="687"/>
      <c r="NEN69" s="687"/>
      <c r="NEO69" s="687"/>
      <c r="NEP69" s="687"/>
      <c r="NEQ69" s="687"/>
      <c r="NER69" s="687"/>
      <c r="NES69" s="687"/>
      <c r="NET69" s="687"/>
      <c r="NEU69" s="687"/>
      <c r="NEV69" s="687"/>
      <c r="NEW69" s="687"/>
      <c r="NEX69" s="687"/>
      <c r="NEY69" s="687"/>
      <c r="NEZ69" s="687"/>
      <c r="NFA69" s="687"/>
      <c r="NFB69" s="687"/>
      <c r="NFC69" s="687"/>
      <c r="NFD69" s="687"/>
      <c r="NFE69" s="687"/>
      <c r="NFF69" s="687"/>
      <c r="NFG69" s="687"/>
      <c r="NFH69" s="687"/>
      <c r="NFI69" s="687"/>
      <c r="NFJ69" s="687"/>
      <c r="NFK69" s="687"/>
      <c r="NFL69" s="687"/>
      <c r="NFM69" s="687"/>
      <c r="NFN69" s="687"/>
      <c r="NFO69" s="687"/>
      <c r="NFP69" s="687"/>
      <c r="NFQ69" s="687"/>
      <c r="NFR69" s="687"/>
      <c r="NFS69" s="687"/>
      <c r="NFT69" s="687"/>
      <c r="NFU69" s="687"/>
      <c r="NFV69" s="687"/>
      <c r="NFW69" s="687"/>
      <c r="NFX69" s="687"/>
      <c r="NFY69" s="687"/>
      <c r="NFZ69" s="687"/>
      <c r="NGA69" s="687"/>
      <c r="NGB69" s="687"/>
      <c r="NGC69" s="687"/>
      <c r="NGD69" s="687"/>
      <c r="NGE69" s="687"/>
      <c r="NGF69" s="687"/>
      <c r="NGG69" s="687"/>
      <c r="NGH69" s="687"/>
      <c r="NGI69" s="687"/>
      <c r="NGJ69" s="687"/>
      <c r="NGK69" s="687"/>
      <c r="NGL69" s="687"/>
      <c r="NGM69" s="687"/>
      <c r="NGN69" s="687"/>
      <c r="NGO69" s="687"/>
      <c r="NGP69" s="687"/>
      <c r="NGQ69" s="687"/>
      <c r="NGR69" s="687"/>
      <c r="NGS69" s="687"/>
      <c r="NGT69" s="687"/>
      <c r="NGU69" s="687"/>
      <c r="NGV69" s="687"/>
      <c r="NGW69" s="687"/>
      <c r="NGX69" s="687"/>
      <c r="NGY69" s="687"/>
      <c r="NGZ69" s="687"/>
      <c r="NHA69" s="687"/>
      <c r="NHB69" s="687"/>
      <c r="NHC69" s="687"/>
      <c r="NHD69" s="687"/>
      <c r="NHE69" s="687"/>
      <c r="NHF69" s="687"/>
      <c r="NHG69" s="687"/>
      <c r="NHH69" s="687"/>
      <c r="NHI69" s="687"/>
      <c r="NHJ69" s="687"/>
      <c r="NHK69" s="687"/>
      <c r="NHL69" s="687"/>
      <c r="NHM69" s="687"/>
      <c r="NHN69" s="687"/>
      <c r="NHO69" s="687"/>
      <c r="NHP69" s="687"/>
      <c r="NHQ69" s="687"/>
      <c r="NHR69" s="687"/>
      <c r="NHS69" s="687"/>
      <c r="NHT69" s="687"/>
      <c r="NHU69" s="687"/>
      <c r="NHV69" s="687"/>
      <c r="NHW69" s="687"/>
      <c r="NHX69" s="687"/>
      <c r="NHY69" s="687"/>
      <c r="NHZ69" s="687"/>
      <c r="NIA69" s="687"/>
      <c r="NIB69" s="687"/>
      <c r="NIC69" s="687"/>
      <c r="NID69" s="687"/>
      <c r="NIE69" s="687"/>
      <c r="NIF69" s="687"/>
      <c r="NIG69" s="687"/>
      <c r="NIH69" s="687"/>
      <c r="NII69" s="687"/>
      <c r="NIJ69" s="687"/>
      <c r="NIK69" s="687"/>
      <c r="NIL69" s="687"/>
      <c r="NIM69" s="687"/>
      <c r="NIN69" s="687"/>
      <c r="NIO69" s="687"/>
      <c r="NIP69" s="687"/>
      <c r="NIQ69" s="687"/>
      <c r="NIR69" s="687"/>
      <c r="NIS69" s="687"/>
      <c r="NIT69" s="687"/>
      <c r="NIU69" s="687"/>
      <c r="NIV69" s="687"/>
      <c r="NIW69" s="687"/>
      <c r="NIX69" s="687"/>
      <c r="NIY69" s="687"/>
      <c r="NIZ69" s="687"/>
      <c r="NJA69" s="687"/>
      <c r="NJB69" s="687"/>
      <c r="NJC69" s="687"/>
      <c r="NJD69" s="687"/>
      <c r="NJE69" s="687"/>
      <c r="NJF69" s="687"/>
      <c r="NJG69" s="687"/>
      <c r="NJH69" s="687"/>
      <c r="NJI69" s="687"/>
      <c r="NJJ69" s="687"/>
      <c r="NJK69" s="687"/>
      <c r="NJL69" s="687"/>
      <c r="NJM69" s="687"/>
      <c r="NJN69" s="687"/>
      <c r="NJO69" s="687"/>
      <c r="NJP69" s="687"/>
      <c r="NJQ69" s="687"/>
      <c r="NJR69" s="687"/>
      <c r="NJS69" s="687"/>
      <c r="NJT69" s="687"/>
      <c r="NJU69" s="687"/>
      <c r="NJV69" s="687"/>
      <c r="NJW69" s="687"/>
      <c r="NJX69" s="687"/>
      <c r="NJY69" s="687"/>
      <c r="NJZ69" s="687"/>
      <c r="NKA69" s="687"/>
      <c r="NKB69" s="687"/>
      <c r="NKC69" s="687"/>
      <c r="NKD69" s="687"/>
      <c r="NKE69" s="687"/>
      <c r="NKF69" s="687"/>
      <c r="NKG69" s="687"/>
      <c r="NKH69" s="687"/>
      <c r="NKI69" s="687"/>
      <c r="NKJ69" s="687"/>
      <c r="NKK69" s="687"/>
      <c r="NKL69" s="687"/>
      <c r="NKM69" s="687"/>
      <c r="NKN69" s="687"/>
      <c r="NKO69" s="687"/>
      <c r="NKP69" s="687"/>
      <c r="NKQ69" s="687"/>
      <c r="NKR69" s="687"/>
      <c r="NKS69" s="687"/>
      <c r="NKT69" s="687"/>
      <c r="NKU69" s="687"/>
      <c r="NKV69" s="687"/>
      <c r="NKW69" s="687"/>
      <c r="NKX69" s="687"/>
      <c r="NKY69" s="687"/>
      <c r="NKZ69" s="687"/>
      <c r="NLA69" s="687"/>
      <c r="NLB69" s="687"/>
      <c r="NLC69" s="687"/>
      <c r="NLD69" s="687"/>
      <c r="NLE69" s="687"/>
      <c r="NLF69" s="687"/>
      <c r="NLG69" s="687"/>
      <c r="NLH69" s="687"/>
      <c r="NLI69" s="687"/>
      <c r="NLJ69" s="687"/>
      <c r="NLK69" s="687"/>
      <c r="NLL69" s="687"/>
      <c r="NLM69" s="687"/>
      <c r="NLN69" s="687"/>
      <c r="NLO69" s="687"/>
      <c r="NLP69" s="687"/>
      <c r="NLQ69" s="687"/>
      <c r="NLR69" s="687"/>
      <c r="NLS69" s="687"/>
      <c r="NLT69" s="687"/>
      <c r="NLU69" s="687"/>
      <c r="NLV69" s="687"/>
      <c r="NLW69" s="687"/>
      <c r="NLX69" s="687"/>
      <c r="NLY69" s="687"/>
      <c r="NLZ69" s="687"/>
      <c r="NMA69" s="687"/>
      <c r="NMB69" s="687"/>
      <c r="NMC69" s="687"/>
      <c r="NMD69" s="687"/>
      <c r="NME69" s="687"/>
      <c r="NMF69" s="687"/>
      <c r="NMG69" s="687"/>
      <c r="NMH69" s="687"/>
      <c r="NMI69" s="687"/>
      <c r="NMJ69" s="687"/>
      <c r="NMK69" s="687"/>
      <c r="NML69" s="687"/>
      <c r="NMM69" s="687"/>
      <c r="NMN69" s="687"/>
      <c r="NMO69" s="687"/>
      <c r="NMP69" s="687"/>
      <c r="NMQ69" s="687"/>
      <c r="NMR69" s="687"/>
      <c r="NMS69" s="687"/>
      <c r="NMT69" s="687"/>
      <c r="NMU69" s="687"/>
      <c r="NMV69" s="687"/>
      <c r="NMW69" s="687"/>
      <c r="NMX69" s="687"/>
      <c r="NMY69" s="687"/>
      <c r="NMZ69" s="687"/>
      <c r="NNA69" s="687"/>
      <c r="NNB69" s="687"/>
      <c r="NNC69" s="687"/>
      <c r="NND69" s="687"/>
      <c r="NNE69" s="687"/>
      <c r="NNF69" s="687"/>
      <c r="NNG69" s="687"/>
      <c r="NNH69" s="687"/>
      <c r="NNI69" s="687"/>
      <c r="NNJ69" s="687"/>
      <c r="NNK69" s="687"/>
      <c r="NNL69" s="687"/>
      <c r="NNM69" s="687"/>
      <c r="NNN69" s="687"/>
      <c r="NNO69" s="687"/>
      <c r="NNP69" s="687"/>
      <c r="NNQ69" s="687"/>
      <c r="NNR69" s="687"/>
      <c r="NNS69" s="687"/>
      <c r="NNT69" s="687"/>
      <c r="NNU69" s="687"/>
      <c r="NNV69" s="687"/>
      <c r="NNW69" s="687"/>
      <c r="NNX69" s="687"/>
      <c r="NNY69" s="687"/>
      <c r="NNZ69" s="687"/>
      <c r="NOA69" s="687"/>
      <c r="NOB69" s="687"/>
      <c r="NOC69" s="687"/>
      <c r="NOD69" s="687"/>
      <c r="NOE69" s="687"/>
      <c r="NOF69" s="687"/>
      <c r="NOG69" s="687"/>
      <c r="NOH69" s="687"/>
      <c r="NOI69" s="687"/>
      <c r="NOJ69" s="687"/>
      <c r="NOK69" s="687"/>
      <c r="NOL69" s="687"/>
      <c r="NOM69" s="687"/>
      <c r="NON69" s="687"/>
      <c r="NOO69" s="687"/>
      <c r="NOP69" s="687"/>
      <c r="NOQ69" s="687"/>
      <c r="NOR69" s="687"/>
      <c r="NOS69" s="687"/>
      <c r="NOT69" s="687"/>
      <c r="NOU69" s="687"/>
      <c r="NOV69" s="687"/>
      <c r="NOW69" s="687"/>
      <c r="NOX69" s="687"/>
      <c r="NOY69" s="687"/>
      <c r="NOZ69" s="687"/>
      <c r="NPA69" s="687"/>
      <c r="NPB69" s="687"/>
      <c r="NPC69" s="687"/>
      <c r="NPD69" s="687"/>
      <c r="NPE69" s="687"/>
      <c r="NPF69" s="687"/>
      <c r="NPG69" s="687"/>
      <c r="NPH69" s="687"/>
      <c r="NPI69" s="687"/>
      <c r="NPJ69" s="687"/>
      <c r="NPK69" s="687"/>
      <c r="NPL69" s="687"/>
      <c r="NPM69" s="687"/>
      <c r="NPN69" s="687"/>
      <c r="NPO69" s="687"/>
      <c r="NPP69" s="687"/>
      <c r="NPQ69" s="687"/>
      <c r="NPR69" s="687"/>
      <c r="NPS69" s="687"/>
      <c r="NPT69" s="687"/>
      <c r="NPU69" s="687"/>
      <c r="NPV69" s="687"/>
      <c r="NPW69" s="687"/>
      <c r="NPX69" s="687"/>
      <c r="NPY69" s="687"/>
      <c r="NPZ69" s="687"/>
      <c r="NQA69" s="687"/>
      <c r="NQB69" s="687"/>
      <c r="NQC69" s="687"/>
      <c r="NQD69" s="687"/>
      <c r="NQE69" s="687"/>
      <c r="NQF69" s="687"/>
      <c r="NQG69" s="687"/>
      <c r="NQH69" s="687"/>
      <c r="NQI69" s="687"/>
      <c r="NQJ69" s="687"/>
      <c r="NQK69" s="687"/>
      <c r="NQL69" s="687"/>
      <c r="NQM69" s="687"/>
      <c r="NQN69" s="687"/>
      <c r="NQO69" s="687"/>
      <c r="NQP69" s="687"/>
      <c r="NQQ69" s="687"/>
      <c r="NQR69" s="687"/>
      <c r="NQS69" s="687"/>
      <c r="NQT69" s="687"/>
      <c r="NQU69" s="687"/>
      <c r="NQV69" s="687"/>
      <c r="NQW69" s="687"/>
      <c r="NQX69" s="687"/>
      <c r="NQY69" s="687"/>
      <c r="NQZ69" s="687"/>
      <c r="NRA69" s="687"/>
      <c r="NRB69" s="687"/>
      <c r="NRC69" s="687"/>
      <c r="NRD69" s="687"/>
      <c r="NRE69" s="687"/>
      <c r="NRF69" s="687"/>
      <c r="NRG69" s="687"/>
      <c r="NRH69" s="687"/>
      <c r="NRI69" s="687"/>
      <c r="NRJ69" s="687"/>
      <c r="NRK69" s="687"/>
      <c r="NRL69" s="687"/>
      <c r="NRM69" s="687"/>
      <c r="NRN69" s="687"/>
      <c r="NRO69" s="687"/>
      <c r="NRP69" s="687"/>
      <c r="NRQ69" s="687"/>
      <c r="NRR69" s="687"/>
      <c r="NRS69" s="687"/>
      <c r="NRT69" s="687"/>
      <c r="NRU69" s="687"/>
      <c r="NRV69" s="687"/>
      <c r="NRW69" s="687"/>
      <c r="NRX69" s="687"/>
      <c r="NRY69" s="687"/>
      <c r="NRZ69" s="687"/>
      <c r="NSA69" s="687"/>
      <c r="NSB69" s="687"/>
      <c r="NSC69" s="687"/>
      <c r="NSD69" s="687"/>
      <c r="NSE69" s="687"/>
      <c r="NSF69" s="687"/>
      <c r="NSG69" s="687"/>
      <c r="NSH69" s="687"/>
      <c r="NSI69" s="687"/>
      <c r="NSJ69" s="687"/>
      <c r="NSK69" s="687"/>
      <c r="NSL69" s="687"/>
      <c r="NSM69" s="687"/>
      <c r="NSN69" s="687"/>
      <c r="NSO69" s="687"/>
      <c r="NSP69" s="687"/>
      <c r="NSQ69" s="687"/>
      <c r="NSR69" s="687"/>
      <c r="NSS69" s="687"/>
      <c r="NST69" s="687"/>
      <c r="NSU69" s="687"/>
      <c r="NSV69" s="687"/>
      <c r="NSW69" s="687"/>
      <c r="NSX69" s="687"/>
      <c r="NSY69" s="687"/>
      <c r="NSZ69" s="687"/>
      <c r="NTA69" s="687"/>
      <c r="NTB69" s="687"/>
      <c r="NTC69" s="687"/>
      <c r="NTD69" s="687"/>
      <c r="NTE69" s="687"/>
      <c r="NTF69" s="687"/>
      <c r="NTG69" s="687"/>
      <c r="NTH69" s="687"/>
      <c r="NTI69" s="687"/>
      <c r="NTJ69" s="687"/>
      <c r="NTK69" s="687"/>
      <c r="NTL69" s="687"/>
      <c r="NTM69" s="687"/>
      <c r="NTN69" s="687"/>
      <c r="NTO69" s="687"/>
      <c r="NTP69" s="687"/>
      <c r="NTQ69" s="687"/>
      <c r="NTR69" s="687"/>
      <c r="NTS69" s="687"/>
      <c r="NTT69" s="687"/>
      <c r="NTU69" s="687"/>
      <c r="NTV69" s="687"/>
      <c r="NTW69" s="687"/>
      <c r="NTX69" s="687"/>
      <c r="NTY69" s="687"/>
      <c r="NTZ69" s="687"/>
      <c r="NUA69" s="687"/>
      <c r="NUB69" s="687"/>
      <c r="NUC69" s="687"/>
      <c r="NUD69" s="687"/>
      <c r="NUE69" s="687"/>
      <c r="NUF69" s="687"/>
      <c r="NUG69" s="687"/>
      <c r="NUH69" s="687"/>
      <c r="NUI69" s="687"/>
      <c r="NUJ69" s="687"/>
      <c r="NUK69" s="687"/>
      <c r="NUL69" s="687"/>
      <c r="NUM69" s="687"/>
      <c r="NUN69" s="687"/>
      <c r="NUO69" s="687"/>
      <c r="NUP69" s="687"/>
      <c r="NUQ69" s="687"/>
      <c r="NUR69" s="687"/>
      <c r="NUS69" s="687"/>
      <c r="NUT69" s="687"/>
      <c r="NUU69" s="687"/>
      <c r="NUV69" s="687"/>
      <c r="NUW69" s="687"/>
      <c r="NUX69" s="687"/>
      <c r="NUY69" s="687"/>
      <c r="NUZ69" s="687"/>
      <c r="NVA69" s="687"/>
      <c r="NVB69" s="687"/>
      <c r="NVC69" s="687"/>
      <c r="NVD69" s="687"/>
      <c r="NVE69" s="687"/>
      <c r="NVF69" s="687"/>
      <c r="NVG69" s="687"/>
      <c r="NVH69" s="687"/>
      <c r="NVI69" s="687"/>
      <c r="NVJ69" s="687"/>
      <c r="NVK69" s="687"/>
      <c r="NVL69" s="687"/>
      <c r="NVM69" s="687"/>
      <c r="NVN69" s="687"/>
      <c r="NVO69" s="687"/>
      <c r="NVP69" s="687"/>
      <c r="NVQ69" s="687"/>
      <c r="NVR69" s="687"/>
      <c r="NVS69" s="687"/>
      <c r="NVT69" s="687"/>
      <c r="NVU69" s="687"/>
      <c r="NVV69" s="687"/>
      <c r="NVW69" s="687"/>
      <c r="NVX69" s="687"/>
      <c r="NVY69" s="687"/>
      <c r="NVZ69" s="687"/>
      <c r="NWA69" s="687"/>
      <c r="NWB69" s="687"/>
      <c r="NWC69" s="687"/>
      <c r="NWD69" s="687"/>
      <c r="NWE69" s="687"/>
      <c r="NWF69" s="687"/>
      <c r="NWG69" s="687"/>
      <c r="NWH69" s="687"/>
      <c r="NWI69" s="687"/>
      <c r="NWJ69" s="687"/>
      <c r="NWK69" s="687"/>
      <c r="NWL69" s="687"/>
      <c r="NWM69" s="687"/>
      <c r="NWN69" s="687"/>
      <c r="NWO69" s="687"/>
      <c r="NWP69" s="687"/>
      <c r="NWQ69" s="687"/>
      <c r="NWR69" s="687"/>
      <c r="NWS69" s="687"/>
      <c r="NWT69" s="687"/>
      <c r="NWU69" s="687"/>
      <c r="NWV69" s="687"/>
      <c r="NWW69" s="687"/>
      <c r="NWX69" s="687"/>
      <c r="NWY69" s="687"/>
      <c r="NWZ69" s="687"/>
      <c r="NXA69" s="687"/>
      <c r="NXB69" s="687"/>
      <c r="NXC69" s="687"/>
      <c r="NXD69" s="687"/>
      <c r="NXE69" s="687"/>
      <c r="NXF69" s="687"/>
      <c r="NXG69" s="687"/>
      <c r="NXH69" s="687"/>
      <c r="NXI69" s="687"/>
      <c r="NXJ69" s="687"/>
      <c r="NXK69" s="687"/>
      <c r="NXL69" s="687"/>
      <c r="NXM69" s="687"/>
      <c r="NXN69" s="687"/>
      <c r="NXO69" s="687"/>
      <c r="NXP69" s="687"/>
      <c r="NXQ69" s="687"/>
      <c r="NXR69" s="687"/>
      <c r="NXS69" s="687"/>
      <c r="NXT69" s="687"/>
      <c r="NXU69" s="687"/>
      <c r="NXV69" s="687"/>
      <c r="NXW69" s="687"/>
      <c r="NXX69" s="687"/>
      <c r="NXY69" s="687"/>
      <c r="NXZ69" s="687"/>
      <c r="NYA69" s="687"/>
      <c r="NYB69" s="687"/>
      <c r="NYC69" s="687"/>
      <c r="NYD69" s="687"/>
      <c r="NYE69" s="687"/>
      <c r="NYF69" s="687"/>
      <c r="NYG69" s="687"/>
      <c r="NYH69" s="687"/>
      <c r="NYI69" s="687"/>
      <c r="NYJ69" s="687"/>
      <c r="NYK69" s="687"/>
      <c r="NYL69" s="687"/>
      <c r="NYM69" s="687"/>
      <c r="NYN69" s="687"/>
      <c r="NYO69" s="687"/>
      <c r="NYP69" s="687"/>
      <c r="NYQ69" s="687"/>
      <c r="NYR69" s="687"/>
      <c r="NYS69" s="687"/>
      <c r="NYT69" s="687"/>
      <c r="NYU69" s="687"/>
      <c r="NYV69" s="687"/>
      <c r="NYW69" s="687"/>
      <c r="NYX69" s="687"/>
      <c r="NYY69" s="687"/>
      <c r="NYZ69" s="687"/>
      <c r="NZA69" s="687"/>
      <c r="NZB69" s="687"/>
      <c r="NZC69" s="687"/>
      <c r="NZD69" s="687"/>
      <c r="NZE69" s="687"/>
      <c r="NZF69" s="687"/>
      <c r="NZG69" s="687"/>
      <c r="NZH69" s="687"/>
      <c r="NZI69" s="687"/>
      <c r="NZJ69" s="687"/>
      <c r="NZK69" s="687"/>
      <c r="NZL69" s="687"/>
      <c r="NZM69" s="687"/>
      <c r="NZN69" s="687"/>
      <c r="NZO69" s="687"/>
      <c r="NZP69" s="687"/>
      <c r="NZQ69" s="687"/>
      <c r="NZR69" s="687"/>
      <c r="NZS69" s="687"/>
      <c r="NZT69" s="687"/>
      <c r="NZU69" s="687"/>
      <c r="NZV69" s="687"/>
      <c r="NZW69" s="687"/>
      <c r="NZX69" s="687"/>
      <c r="NZY69" s="687"/>
      <c r="NZZ69" s="687"/>
      <c r="OAA69" s="687"/>
      <c r="OAB69" s="687"/>
      <c r="OAC69" s="687"/>
      <c r="OAD69" s="687"/>
      <c r="OAE69" s="687"/>
      <c r="OAF69" s="687"/>
      <c r="OAG69" s="687"/>
      <c r="OAH69" s="687"/>
      <c r="OAI69" s="687"/>
      <c r="OAJ69" s="687"/>
      <c r="OAK69" s="687"/>
      <c r="OAL69" s="687"/>
      <c r="OAM69" s="687"/>
      <c r="OAN69" s="687"/>
      <c r="OAO69" s="687"/>
      <c r="OAP69" s="687"/>
      <c r="OAQ69" s="687"/>
      <c r="OAR69" s="687"/>
      <c r="OAS69" s="687"/>
      <c r="OAT69" s="687"/>
      <c r="OAU69" s="687"/>
      <c r="OAV69" s="687"/>
      <c r="OAW69" s="687"/>
      <c r="OAX69" s="687"/>
      <c r="OAY69" s="687"/>
      <c r="OAZ69" s="687"/>
      <c r="OBA69" s="687"/>
      <c r="OBB69" s="687"/>
      <c r="OBC69" s="687"/>
      <c r="OBD69" s="687"/>
      <c r="OBE69" s="687"/>
      <c r="OBF69" s="687"/>
      <c r="OBG69" s="687"/>
      <c r="OBH69" s="687"/>
      <c r="OBI69" s="687"/>
      <c r="OBJ69" s="687"/>
      <c r="OBK69" s="687"/>
      <c r="OBL69" s="687"/>
      <c r="OBM69" s="687"/>
      <c r="OBN69" s="687"/>
      <c r="OBO69" s="687"/>
      <c r="OBP69" s="687"/>
      <c r="OBQ69" s="687"/>
      <c r="OBR69" s="687"/>
      <c r="OBS69" s="687"/>
      <c r="OBT69" s="687"/>
      <c r="OBU69" s="687"/>
      <c r="OBV69" s="687"/>
      <c r="OBW69" s="687"/>
      <c r="OBX69" s="687"/>
      <c r="OBY69" s="687"/>
      <c r="OBZ69" s="687"/>
      <c r="OCA69" s="687"/>
      <c r="OCB69" s="687"/>
      <c r="OCC69" s="687"/>
      <c r="OCD69" s="687"/>
      <c r="OCE69" s="687"/>
      <c r="OCF69" s="687"/>
      <c r="OCG69" s="687"/>
      <c r="OCH69" s="687"/>
      <c r="OCI69" s="687"/>
      <c r="OCJ69" s="687"/>
      <c r="OCK69" s="687"/>
      <c r="OCL69" s="687"/>
      <c r="OCM69" s="687"/>
      <c r="OCN69" s="687"/>
      <c r="OCO69" s="687"/>
      <c r="OCP69" s="687"/>
      <c r="OCQ69" s="687"/>
      <c r="OCR69" s="687"/>
      <c r="OCS69" s="687"/>
      <c r="OCT69" s="687"/>
      <c r="OCU69" s="687"/>
      <c r="OCV69" s="687"/>
      <c r="OCW69" s="687"/>
      <c r="OCX69" s="687"/>
      <c r="OCY69" s="687"/>
      <c r="OCZ69" s="687"/>
      <c r="ODA69" s="687"/>
      <c r="ODB69" s="687"/>
      <c r="ODC69" s="687"/>
      <c r="ODD69" s="687"/>
      <c r="ODE69" s="687"/>
      <c r="ODF69" s="687"/>
      <c r="ODG69" s="687"/>
      <c r="ODH69" s="687"/>
      <c r="ODI69" s="687"/>
      <c r="ODJ69" s="687"/>
      <c r="ODK69" s="687"/>
      <c r="ODL69" s="687"/>
      <c r="ODM69" s="687"/>
      <c r="ODN69" s="687"/>
      <c r="ODO69" s="687"/>
      <c r="ODP69" s="687"/>
      <c r="ODQ69" s="687"/>
      <c r="ODR69" s="687"/>
      <c r="ODS69" s="687"/>
      <c r="ODT69" s="687"/>
      <c r="ODU69" s="687"/>
      <c r="ODV69" s="687"/>
      <c r="ODW69" s="687"/>
      <c r="ODX69" s="687"/>
      <c r="ODY69" s="687"/>
      <c r="ODZ69" s="687"/>
      <c r="OEA69" s="687"/>
      <c r="OEB69" s="687"/>
      <c r="OEC69" s="687"/>
      <c r="OED69" s="687"/>
      <c r="OEE69" s="687"/>
      <c r="OEF69" s="687"/>
      <c r="OEG69" s="687"/>
      <c r="OEH69" s="687"/>
      <c r="OEI69" s="687"/>
      <c r="OEJ69" s="687"/>
      <c r="OEK69" s="687"/>
      <c r="OEL69" s="687"/>
      <c r="OEM69" s="687"/>
      <c r="OEN69" s="687"/>
      <c r="OEO69" s="687"/>
      <c r="OEP69" s="687"/>
      <c r="OEQ69" s="687"/>
      <c r="OER69" s="687"/>
      <c r="OES69" s="687"/>
      <c r="OET69" s="687"/>
      <c r="OEU69" s="687"/>
      <c r="OEV69" s="687"/>
      <c r="OEW69" s="687"/>
      <c r="OEX69" s="687"/>
      <c r="OEY69" s="687"/>
      <c r="OEZ69" s="687"/>
      <c r="OFA69" s="687"/>
      <c r="OFB69" s="687"/>
      <c r="OFC69" s="687"/>
      <c r="OFD69" s="687"/>
      <c r="OFE69" s="687"/>
      <c r="OFF69" s="687"/>
      <c r="OFG69" s="687"/>
      <c r="OFH69" s="687"/>
      <c r="OFI69" s="687"/>
      <c r="OFJ69" s="687"/>
      <c r="OFK69" s="687"/>
      <c r="OFL69" s="687"/>
      <c r="OFM69" s="687"/>
      <c r="OFN69" s="687"/>
      <c r="OFO69" s="687"/>
      <c r="OFP69" s="687"/>
      <c r="OFQ69" s="687"/>
      <c r="OFR69" s="687"/>
      <c r="OFS69" s="687"/>
      <c r="OFT69" s="687"/>
      <c r="OFU69" s="687"/>
      <c r="OFV69" s="687"/>
      <c r="OFW69" s="687"/>
      <c r="OFX69" s="687"/>
      <c r="OFY69" s="687"/>
      <c r="OFZ69" s="687"/>
      <c r="OGA69" s="687"/>
      <c r="OGB69" s="687"/>
      <c r="OGC69" s="687"/>
      <c r="OGD69" s="687"/>
      <c r="OGE69" s="687"/>
      <c r="OGF69" s="687"/>
      <c r="OGG69" s="687"/>
      <c r="OGH69" s="687"/>
      <c r="OGI69" s="687"/>
      <c r="OGJ69" s="687"/>
      <c r="OGK69" s="687"/>
      <c r="OGL69" s="687"/>
      <c r="OGM69" s="687"/>
      <c r="OGN69" s="687"/>
      <c r="OGO69" s="687"/>
      <c r="OGP69" s="687"/>
      <c r="OGQ69" s="687"/>
      <c r="OGR69" s="687"/>
      <c r="OGS69" s="687"/>
      <c r="OGT69" s="687"/>
      <c r="OGU69" s="687"/>
      <c r="OGV69" s="687"/>
      <c r="OGW69" s="687"/>
      <c r="OGX69" s="687"/>
      <c r="OGY69" s="687"/>
      <c r="OGZ69" s="687"/>
      <c r="OHA69" s="687"/>
      <c r="OHB69" s="687"/>
      <c r="OHC69" s="687"/>
      <c r="OHD69" s="687"/>
      <c r="OHE69" s="687"/>
      <c r="OHF69" s="687"/>
      <c r="OHG69" s="687"/>
      <c r="OHH69" s="687"/>
      <c r="OHI69" s="687"/>
      <c r="OHJ69" s="687"/>
      <c r="OHK69" s="687"/>
      <c r="OHL69" s="687"/>
      <c r="OHM69" s="687"/>
      <c r="OHN69" s="687"/>
      <c r="OHO69" s="687"/>
      <c r="OHP69" s="687"/>
      <c r="OHQ69" s="687"/>
      <c r="OHR69" s="687"/>
      <c r="OHS69" s="687"/>
      <c r="OHT69" s="687"/>
      <c r="OHU69" s="687"/>
      <c r="OHV69" s="687"/>
      <c r="OHW69" s="687"/>
      <c r="OHX69" s="687"/>
      <c r="OHY69" s="687"/>
      <c r="OHZ69" s="687"/>
      <c r="OIA69" s="687"/>
      <c r="OIB69" s="687"/>
      <c r="OIC69" s="687"/>
      <c r="OID69" s="687"/>
      <c r="OIE69" s="687"/>
      <c r="OIF69" s="687"/>
      <c r="OIG69" s="687"/>
      <c r="OIH69" s="687"/>
      <c r="OII69" s="687"/>
      <c r="OIJ69" s="687"/>
      <c r="OIK69" s="687"/>
      <c r="OIL69" s="687"/>
      <c r="OIM69" s="687"/>
      <c r="OIN69" s="687"/>
      <c r="OIO69" s="687"/>
      <c r="OIP69" s="687"/>
      <c r="OIQ69" s="687"/>
      <c r="OIR69" s="687"/>
      <c r="OIS69" s="687"/>
      <c r="OIT69" s="687"/>
      <c r="OIU69" s="687"/>
      <c r="OIV69" s="687"/>
      <c r="OIW69" s="687"/>
      <c r="OIX69" s="687"/>
      <c r="OIY69" s="687"/>
      <c r="OIZ69" s="687"/>
      <c r="OJA69" s="687"/>
      <c r="OJB69" s="687"/>
      <c r="OJC69" s="687"/>
      <c r="OJD69" s="687"/>
      <c r="OJE69" s="687"/>
      <c r="OJF69" s="687"/>
      <c r="OJG69" s="687"/>
      <c r="OJH69" s="687"/>
      <c r="OJI69" s="687"/>
      <c r="OJJ69" s="687"/>
      <c r="OJK69" s="687"/>
      <c r="OJL69" s="687"/>
      <c r="OJM69" s="687"/>
      <c r="OJN69" s="687"/>
      <c r="OJO69" s="687"/>
      <c r="OJP69" s="687"/>
      <c r="OJQ69" s="687"/>
      <c r="OJR69" s="687"/>
      <c r="OJS69" s="687"/>
      <c r="OJT69" s="687"/>
      <c r="OJU69" s="687"/>
      <c r="OJV69" s="687"/>
      <c r="OJW69" s="687"/>
      <c r="OJX69" s="687"/>
      <c r="OJY69" s="687"/>
      <c r="OJZ69" s="687"/>
      <c r="OKA69" s="687"/>
      <c r="OKB69" s="687"/>
      <c r="OKC69" s="687"/>
      <c r="OKD69" s="687"/>
      <c r="OKE69" s="687"/>
      <c r="OKF69" s="687"/>
      <c r="OKG69" s="687"/>
      <c r="OKH69" s="687"/>
      <c r="OKI69" s="687"/>
      <c r="OKJ69" s="687"/>
      <c r="OKK69" s="687"/>
      <c r="OKL69" s="687"/>
      <c r="OKM69" s="687"/>
      <c r="OKN69" s="687"/>
      <c r="OKO69" s="687"/>
      <c r="OKP69" s="687"/>
      <c r="OKQ69" s="687"/>
      <c r="OKR69" s="687"/>
      <c r="OKS69" s="687"/>
      <c r="OKT69" s="687"/>
      <c r="OKU69" s="687"/>
      <c r="OKV69" s="687"/>
      <c r="OKW69" s="687"/>
      <c r="OKX69" s="687"/>
      <c r="OKY69" s="687"/>
      <c r="OKZ69" s="687"/>
      <c r="OLA69" s="687"/>
      <c r="OLB69" s="687"/>
      <c r="OLC69" s="687"/>
      <c r="OLD69" s="687"/>
      <c r="OLE69" s="687"/>
      <c r="OLF69" s="687"/>
      <c r="OLG69" s="687"/>
      <c r="OLH69" s="687"/>
      <c r="OLI69" s="687"/>
      <c r="OLJ69" s="687"/>
      <c r="OLK69" s="687"/>
      <c r="OLL69" s="687"/>
      <c r="OLM69" s="687"/>
      <c r="OLN69" s="687"/>
      <c r="OLO69" s="687"/>
      <c r="OLP69" s="687"/>
      <c r="OLQ69" s="687"/>
      <c r="OLR69" s="687"/>
      <c r="OLS69" s="687"/>
      <c r="OLT69" s="687"/>
      <c r="OLU69" s="687"/>
      <c r="OLV69" s="687"/>
      <c r="OLW69" s="687"/>
      <c r="OLX69" s="687"/>
      <c r="OLY69" s="687"/>
      <c r="OLZ69" s="687"/>
      <c r="OMA69" s="687"/>
      <c r="OMB69" s="687"/>
      <c r="OMC69" s="687"/>
      <c r="OMD69" s="687"/>
      <c r="OME69" s="687"/>
      <c r="OMF69" s="687"/>
      <c r="OMG69" s="687"/>
      <c r="OMH69" s="687"/>
      <c r="OMI69" s="687"/>
      <c r="OMJ69" s="687"/>
      <c r="OMK69" s="687"/>
      <c r="OML69" s="687"/>
      <c r="OMM69" s="687"/>
      <c r="OMN69" s="687"/>
      <c r="OMO69" s="687"/>
      <c r="OMP69" s="687"/>
      <c r="OMQ69" s="687"/>
      <c r="OMR69" s="687"/>
      <c r="OMS69" s="687"/>
      <c r="OMT69" s="687"/>
      <c r="OMU69" s="687"/>
      <c r="OMV69" s="687"/>
      <c r="OMW69" s="687"/>
      <c r="OMX69" s="687"/>
      <c r="OMY69" s="687"/>
      <c r="OMZ69" s="687"/>
      <c r="ONA69" s="687"/>
      <c r="ONB69" s="687"/>
      <c r="ONC69" s="687"/>
      <c r="OND69" s="687"/>
      <c r="ONE69" s="687"/>
      <c r="ONF69" s="687"/>
      <c r="ONG69" s="687"/>
      <c r="ONH69" s="687"/>
      <c r="ONI69" s="687"/>
      <c r="ONJ69" s="687"/>
      <c r="ONK69" s="687"/>
      <c r="ONL69" s="687"/>
      <c r="ONM69" s="687"/>
      <c r="ONN69" s="687"/>
      <c r="ONO69" s="687"/>
      <c r="ONP69" s="687"/>
      <c r="ONQ69" s="687"/>
      <c r="ONR69" s="687"/>
      <c r="ONS69" s="687"/>
      <c r="ONT69" s="687"/>
      <c r="ONU69" s="687"/>
      <c r="ONV69" s="687"/>
      <c r="ONW69" s="687"/>
      <c r="ONX69" s="687"/>
      <c r="ONY69" s="687"/>
      <c r="ONZ69" s="687"/>
      <c r="OOA69" s="687"/>
      <c r="OOB69" s="687"/>
      <c r="OOC69" s="687"/>
      <c r="OOD69" s="687"/>
      <c r="OOE69" s="687"/>
      <c r="OOF69" s="687"/>
      <c r="OOG69" s="687"/>
      <c r="OOH69" s="687"/>
      <c r="OOI69" s="687"/>
      <c r="OOJ69" s="687"/>
      <c r="OOK69" s="687"/>
      <c r="OOL69" s="687"/>
      <c r="OOM69" s="687"/>
      <c r="OON69" s="687"/>
      <c r="OOO69" s="687"/>
      <c r="OOP69" s="687"/>
      <c r="OOQ69" s="687"/>
      <c r="OOR69" s="687"/>
      <c r="OOS69" s="687"/>
      <c r="OOT69" s="687"/>
      <c r="OOU69" s="687"/>
      <c r="OOV69" s="687"/>
      <c r="OOW69" s="687"/>
      <c r="OOX69" s="687"/>
      <c r="OOY69" s="687"/>
      <c r="OOZ69" s="687"/>
      <c r="OPA69" s="687"/>
      <c r="OPB69" s="687"/>
      <c r="OPC69" s="687"/>
      <c r="OPD69" s="687"/>
      <c r="OPE69" s="687"/>
      <c r="OPF69" s="687"/>
      <c r="OPG69" s="687"/>
      <c r="OPH69" s="687"/>
      <c r="OPI69" s="687"/>
      <c r="OPJ69" s="687"/>
      <c r="OPK69" s="687"/>
      <c r="OPL69" s="687"/>
      <c r="OPM69" s="687"/>
      <c r="OPN69" s="687"/>
      <c r="OPO69" s="687"/>
      <c r="OPP69" s="687"/>
      <c r="OPQ69" s="687"/>
      <c r="OPR69" s="687"/>
      <c r="OPS69" s="687"/>
      <c r="OPT69" s="687"/>
      <c r="OPU69" s="687"/>
      <c r="OPV69" s="687"/>
      <c r="OPW69" s="687"/>
      <c r="OPX69" s="687"/>
      <c r="OPY69" s="687"/>
      <c r="OPZ69" s="687"/>
      <c r="OQA69" s="687"/>
      <c r="OQB69" s="687"/>
      <c r="OQC69" s="687"/>
      <c r="OQD69" s="687"/>
      <c r="OQE69" s="687"/>
      <c r="OQF69" s="687"/>
      <c r="OQG69" s="687"/>
      <c r="OQH69" s="687"/>
      <c r="OQI69" s="687"/>
      <c r="OQJ69" s="687"/>
      <c r="OQK69" s="687"/>
      <c r="OQL69" s="687"/>
      <c r="OQM69" s="687"/>
      <c r="OQN69" s="687"/>
      <c r="OQO69" s="687"/>
      <c r="OQP69" s="687"/>
      <c r="OQQ69" s="687"/>
      <c r="OQR69" s="687"/>
      <c r="OQS69" s="687"/>
      <c r="OQT69" s="687"/>
      <c r="OQU69" s="687"/>
      <c r="OQV69" s="687"/>
      <c r="OQW69" s="687"/>
      <c r="OQX69" s="687"/>
      <c r="OQY69" s="687"/>
      <c r="OQZ69" s="687"/>
      <c r="ORA69" s="687"/>
      <c r="ORB69" s="687"/>
      <c r="ORC69" s="687"/>
      <c r="ORD69" s="687"/>
      <c r="ORE69" s="687"/>
      <c r="ORF69" s="687"/>
      <c r="ORG69" s="687"/>
      <c r="ORH69" s="687"/>
      <c r="ORI69" s="687"/>
      <c r="ORJ69" s="687"/>
      <c r="ORK69" s="687"/>
      <c r="ORL69" s="687"/>
      <c r="ORM69" s="687"/>
      <c r="ORN69" s="687"/>
      <c r="ORO69" s="687"/>
      <c r="ORP69" s="687"/>
      <c r="ORQ69" s="687"/>
      <c r="ORR69" s="687"/>
      <c r="ORS69" s="687"/>
      <c r="ORT69" s="687"/>
      <c r="ORU69" s="687"/>
      <c r="ORV69" s="687"/>
      <c r="ORW69" s="687"/>
      <c r="ORX69" s="687"/>
      <c r="ORY69" s="687"/>
      <c r="ORZ69" s="687"/>
      <c r="OSA69" s="687"/>
      <c r="OSB69" s="687"/>
      <c r="OSC69" s="687"/>
      <c r="OSD69" s="687"/>
      <c r="OSE69" s="687"/>
      <c r="OSF69" s="687"/>
      <c r="OSG69" s="687"/>
      <c r="OSH69" s="687"/>
      <c r="OSI69" s="687"/>
      <c r="OSJ69" s="687"/>
      <c r="OSK69" s="687"/>
      <c r="OSL69" s="687"/>
      <c r="OSM69" s="687"/>
      <c r="OSN69" s="687"/>
      <c r="OSO69" s="687"/>
      <c r="OSP69" s="687"/>
      <c r="OSQ69" s="687"/>
      <c r="OSR69" s="687"/>
      <c r="OSS69" s="687"/>
      <c r="OST69" s="687"/>
      <c r="OSU69" s="687"/>
      <c r="OSV69" s="687"/>
      <c r="OSW69" s="687"/>
      <c r="OSX69" s="687"/>
      <c r="OSY69" s="687"/>
      <c r="OSZ69" s="687"/>
      <c r="OTA69" s="687"/>
      <c r="OTB69" s="687"/>
      <c r="OTC69" s="687"/>
      <c r="OTD69" s="687"/>
      <c r="OTE69" s="687"/>
      <c r="OTF69" s="687"/>
      <c r="OTG69" s="687"/>
      <c r="OTH69" s="687"/>
      <c r="OTI69" s="687"/>
      <c r="OTJ69" s="687"/>
      <c r="OTK69" s="687"/>
      <c r="OTL69" s="687"/>
      <c r="OTM69" s="687"/>
      <c r="OTN69" s="687"/>
      <c r="OTO69" s="687"/>
      <c r="OTP69" s="687"/>
      <c r="OTQ69" s="687"/>
      <c r="OTR69" s="687"/>
      <c r="OTS69" s="687"/>
      <c r="OTT69" s="687"/>
      <c r="OTU69" s="687"/>
      <c r="OTV69" s="687"/>
      <c r="OTW69" s="687"/>
      <c r="OTX69" s="687"/>
      <c r="OTY69" s="687"/>
      <c r="OTZ69" s="687"/>
      <c r="OUA69" s="687"/>
      <c r="OUB69" s="687"/>
      <c r="OUC69" s="687"/>
      <c r="OUD69" s="687"/>
      <c r="OUE69" s="687"/>
      <c r="OUF69" s="687"/>
      <c r="OUG69" s="687"/>
      <c r="OUH69" s="687"/>
      <c r="OUI69" s="687"/>
      <c r="OUJ69" s="687"/>
      <c r="OUK69" s="687"/>
      <c r="OUL69" s="687"/>
      <c r="OUM69" s="687"/>
      <c r="OUN69" s="687"/>
      <c r="OUO69" s="687"/>
      <c r="OUP69" s="687"/>
      <c r="OUQ69" s="687"/>
      <c r="OUR69" s="687"/>
      <c r="OUS69" s="687"/>
      <c r="OUT69" s="687"/>
      <c r="OUU69" s="687"/>
      <c r="OUV69" s="687"/>
      <c r="OUW69" s="687"/>
      <c r="OUX69" s="687"/>
      <c r="OUY69" s="687"/>
      <c r="OUZ69" s="687"/>
      <c r="OVA69" s="687"/>
      <c r="OVB69" s="687"/>
      <c r="OVC69" s="687"/>
      <c r="OVD69" s="687"/>
      <c r="OVE69" s="687"/>
      <c r="OVF69" s="687"/>
      <c r="OVG69" s="687"/>
      <c r="OVH69" s="687"/>
      <c r="OVI69" s="687"/>
      <c r="OVJ69" s="687"/>
      <c r="OVK69" s="687"/>
      <c r="OVL69" s="687"/>
      <c r="OVM69" s="687"/>
      <c r="OVN69" s="687"/>
      <c r="OVO69" s="687"/>
      <c r="OVP69" s="687"/>
      <c r="OVQ69" s="687"/>
      <c r="OVR69" s="687"/>
      <c r="OVS69" s="687"/>
      <c r="OVT69" s="687"/>
      <c r="OVU69" s="687"/>
      <c r="OVV69" s="687"/>
      <c r="OVW69" s="687"/>
      <c r="OVX69" s="687"/>
      <c r="OVY69" s="687"/>
      <c r="OVZ69" s="687"/>
      <c r="OWA69" s="687"/>
      <c r="OWB69" s="687"/>
      <c r="OWC69" s="687"/>
      <c r="OWD69" s="687"/>
      <c r="OWE69" s="687"/>
      <c r="OWF69" s="687"/>
      <c r="OWG69" s="687"/>
      <c r="OWH69" s="687"/>
      <c r="OWI69" s="687"/>
      <c r="OWJ69" s="687"/>
      <c r="OWK69" s="687"/>
      <c r="OWL69" s="687"/>
      <c r="OWM69" s="687"/>
      <c r="OWN69" s="687"/>
      <c r="OWO69" s="687"/>
      <c r="OWP69" s="687"/>
      <c r="OWQ69" s="687"/>
      <c r="OWR69" s="687"/>
      <c r="OWS69" s="687"/>
      <c r="OWT69" s="687"/>
      <c r="OWU69" s="687"/>
      <c r="OWV69" s="687"/>
      <c r="OWW69" s="687"/>
      <c r="OWX69" s="687"/>
      <c r="OWY69" s="687"/>
      <c r="OWZ69" s="687"/>
      <c r="OXA69" s="687"/>
      <c r="OXB69" s="687"/>
      <c r="OXC69" s="687"/>
      <c r="OXD69" s="687"/>
      <c r="OXE69" s="687"/>
      <c r="OXF69" s="687"/>
      <c r="OXG69" s="687"/>
      <c r="OXH69" s="687"/>
      <c r="OXI69" s="687"/>
      <c r="OXJ69" s="687"/>
      <c r="OXK69" s="687"/>
      <c r="OXL69" s="687"/>
      <c r="OXM69" s="687"/>
      <c r="OXN69" s="687"/>
      <c r="OXO69" s="687"/>
      <c r="OXP69" s="687"/>
      <c r="OXQ69" s="687"/>
      <c r="OXR69" s="687"/>
      <c r="OXS69" s="687"/>
      <c r="OXT69" s="687"/>
      <c r="OXU69" s="687"/>
      <c r="OXV69" s="687"/>
      <c r="OXW69" s="687"/>
      <c r="OXX69" s="687"/>
      <c r="OXY69" s="687"/>
      <c r="OXZ69" s="687"/>
      <c r="OYA69" s="687"/>
      <c r="OYB69" s="687"/>
      <c r="OYC69" s="687"/>
      <c r="OYD69" s="687"/>
      <c r="OYE69" s="687"/>
      <c r="OYF69" s="687"/>
      <c r="OYG69" s="687"/>
      <c r="OYH69" s="687"/>
      <c r="OYI69" s="687"/>
      <c r="OYJ69" s="687"/>
      <c r="OYK69" s="687"/>
      <c r="OYL69" s="687"/>
      <c r="OYM69" s="687"/>
      <c r="OYN69" s="687"/>
      <c r="OYO69" s="687"/>
      <c r="OYP69" s="687"/>
      <c r="OYQ69" s="687"/>
      <c r="OYR69" s="687"/>
      <c r="OYS69" s="687"/>
      <c r="OYT69" s="687"/>
      <c r="OYU69" s="687"/>
      <c r="OYV69" s="687"/>
      <c r="OYW69" s="687"/>
      <c r="OYX69" s="687"/>
      <c r="OYY69" s="687"/>
      <c r="OYZ69" s="687"/>
      <c r="OZA69" s="687"/>
      <c r="OZB69" s="687"/>
      <c r="OZC69" s="687"/>
      <c r="OZD69" s="687"/>
      <c r="OZE69" s="687"/>
      <c r="OZF69" s="687"/>
      <c r="OZG69" s="687"/>
      <c r="OZH69" s="687"/>
      <c r="OZI69" s="687"/>
      <c r="OZJ69" s="687"/>
      <c r="OZK69" s="687"/>
      <c r="OZL69" s="687"/>
      <c r="OZM69" s="687"/>
      <c r="OZN69" s="687"/>
      <c r="OZO69" s="687"/>
      <c r="OZP69" s="687"/>
      <c r="OZQ69" s="687"/>
      <c r="OZR69" s="687"/>
      <c r="OZS69" s="687"/>
      <c r="OZT69" s="687"/>
      <c r="OZU69" s="687"/>
      <c r="OZV69" s="687"/>
      <c r="OZW69" s="687"/>
      <c r="OZX69" s="687"/>
      <c r="OZY69" s="687"/>
      <c r="OZZ69" s="687"/>
      <c r="PAA69" s="687"/>
      <c r="PAB69" s="687"/>
      <c r="PAC69" s="687"/>
      <c r="PAD69" s="687"/>
      <c r="PAE69" s="687"/>
      <c r="PAF69" s="687"/>
      <c r="PAG69" s="687"/>
      <c r="PAH69" s="687"/>
      <c r="PAI69" s="687"/>
      <c r="PAJ69" s="687"/>
      <c r="PAK69" s="687"/>
      <c r="PAL69" s="687"/>
      <c r="PAM69" s="687"/>
      <c r="PAN69" s="687"/>
      <c r="PAO69" s="687"/>
      <c r="PAP69" s="687"/>
      <c r="PAQ69" s="687"/>
      <c r="PAR69" s="687"/>
      <c r="PAS69" s="687"/>
      <c r="PAT69" s="687"/>
      <c r="PAU69" s="687"/>
      <c r="PAV69" s="687"/>
      <c r="PAW69" s="687"/>
      <c r="PAX69" s="687"/>
      <c r="PAY69" s="687"/>
      <c r="PAZ69" s="687"/>
      <c r="PBA69" s="687"/>
      <c r="PBB69" s="687"/>
      <c r="PBC69" s="687"/>
      <c r="PBD69" s="687"/>
      <c r="PBE69" s="687"/>
      <c r="PBF69" s="687"/>
      <c r="PBG69" s="687"/>
      <c r="PBH69" s="687"/>
      <c r="PBI69" s="687"/>
      <c r="PBJ69" s="687"/>
      <c r="PBK69" s="687"/>
      <c r="PBL69" s="687"/>
      <c r="PBM69" s="687"/>
      <c r="PBN69" s="687"/>
      <c r="PBO69" s="687"/>
      <c r="PBP69" s="687"/>
      <c r="PBQ69" s="687"/>
      <c r="PBR69" s="687"/>
      <c r="PBS69" s="687"/>
      <c r="PBT69" s="687"/>
      <c r="PBU69" s="687"/>
      <c r="PBV69" s="687"/>
      <c r="PBW69" s="687"/>
      <c r="PBX69" s="687"/>
      <c r="PBY69" s="687"/>
      <c r="PBZ69" s="687"/>
      <c r="PCA69" s="687"/>
      <c r="PCB69" s="687"/>
      <c r="PCC69" s="687"/>
      <c r="PCD69" s="687"/>
      <c r="PCE69" s="687"/>
      <c r="PCF69" s="687"/>
      <c r="PCG69" s="687"/>
      <c r="PCH69" s="687"/>
      <c r="PCI69" s="687"/>
      <c r="PCJ69" s="687"/>
      <c r="PCK69" s="687"/>
      <c r="PCL69" s="687"/>
      <c r="PCM69" s="687"/>
      <c r="PCN69" s="687"/>
      <c r="PCO69" s="687"/>
      <c r="PCP69" s="687"/>
      <c r="PCQ69" s="687"/>
      <c r="PCR69" s="687"/>
      <c r="PCS69" s="687"/>
      <c r="PCT69" s="687"/>
      <c r="PCU69" s="687"/>
      <c r="PCV69" s="687"/>
      <c r="PCW69" s="687"/>
      <c r="PCX69" s="687"/>
      <c r="PCY69" s="687"/>
      <c r="PCZ69" s="687"/>
      <c r="PDA69" s="687"/>
      <c r="PDB69" s="687"/>
      <c r="PDC69" s="687"/>
      <c r="PDD69" s="687"/>
      <c r="PDE69" s="687"/>
      <c r="PDF69" s="687"/>
      <c r="PDG69" s="687"/>
      <c r="PDH69" s="687"/>
      <c r="PDI69" s="687"/>
      <c r="PDJ69" s="687"/>
      <c r="PDK69" s="687"/>
      <c r="PDL69" s="687"/>
      <c r="PDM69" s="687"/>
      <c r="PDN69" s="687"/>
      <c r="PDO69" s="687"/>
      <c r="PDP69" s="687"/>
      <c r="PDQ69" s="687"/>
      <c r="PDR69" s="687"/>
      <c r="PDS69" s="687"/>
      <c r="PDT69" s="687"/>
      <c r="PDU69" s="687"/>
      <c r="PDV69" s="687"/>
      <c r="PDW69" s="687"/>
      <c r="PDX69" s="687"/>
      <c r="PDY69" s="687"/>
      <c r="PDZ69" s="687"/>
      <c r="PEA69" s="687"/>
      <c r="PEB69" s="687"/>
      <c r="PEC69" s="687"/>
      <c r="PED69" s="687"/>
      <c r="PEE69" s="687"/>
      <c r="PEF69" s="687"/>
      <c r="PEG69" s="687"/>
      <c r="PEH69" s="687"/>
      <c r="PEI69" s="687"/>
      <c r="PEJ69" s="687"/>
      <c r="PEK69" s="687"/>
      <c r="PEL69" s="687"/>
      <c r="PEM69" s="687"/>
      <c r="PEN69" s="687"/>
      <c r="PEO69" s="687"/>
      <c r="PEP69" s="687"/>
      <c r="PEQ69" s="687"/>
      <c r="PER69" s="687"/>
      <c r="PES69" s="687"/>
      <c r="PET69" s="687"/>
      <c r="PEU69" s="687"/>
      <c r="PEV69" s="687"/>
      <c r="PEW69" s="687"/>
      <c r="PEX69" s="687"/>
      <c r="PEY69" s="687"/>
      <c r="PEZ69" s="687"/>
      <c r="PFA69" s="687"/>
      <c r="PFB69" s="687"/>
      <c r="PFC69" s="687"/>
      <c r="PFD69" s="687"/>
      <c r="PFE69" s="687"/>
      <c r="PFF69" s="687"/>
      <c r="PFG69" s="687"/>
      <c r="PFH69" s="687"/>
      <c r="PFI69" s="687"/>
      <c r="PFJ69" s="687"/>
      <c r="PFK69" s="687"/>
      <c r="PFL69" s="687"/>
      <c r="PFM69" s="687"/>
      <c r="PFN69" s="687"/>
      <c r="PFO69" s="687"/>
      <c r="PFP69" s="687"/>
      <c r="PFQ69" s="687"/>
      <c r="PFR69" s="687"/>
      <c r="PFS69" s="687"/>
      <c r="PFT69" s="687"/>
      <c r="PFU69" s="687"/>
      <c r="PFV69" s="687"/>
      <c r="PFW69" s="687"/>
      <c r="PFX69" s="687"/>
      <c r="PFY69" s="687"/>
      <c r="PFZ69" s="687"/>
      <c r="PGA69" s="687"/>
      <c r="PGB69" s="687"/>
      <c r="PGC69" s="687"/>
      <c r="PGD69" s="687"/>
      <c r="PGE69" s="687"/>
      <c r="PGF69" s="687"/>
      <c r="PGG69" s="687"/>
      <c r="PGH69" s="687"/>
      <c r="PGI69" s="687"/>
      <c r="PGJ69" s="687"/>
      <c r="PGK69" s="687"/>
      <c r="PGL69" s="687"/>
      <c r="PGM69" s="687"/>
      <c r="PGN69" s="687"/>
      <c r="PGO69" s="687"/>
      <c r="PGP69" s="687"/>
      <c r="PGQ69" s="687"/>
      <c r="PGR69" s="687"/>
      <c r="PGS69" s="687"/>
      <c r="PGT69" s="687"/>
      <c r="PGU69" s="687"/>
      <c r="PGV69" s="687"/>
      <c r="PGW69" s="687"/>
      <c r="PGX69" s="687"/>
      <c r="PGY69" s="687"/>
      <c r="PGZ69" s="687"/>
      <c r="PHA69" s="687"/>
      <c r="PHB69" s="687"/>
      <c r="PHC69" s="687"/>
      <c r="PHD69" s="687"/>
      <c r="PHE69" s="687"/>
      <c r="PHF69" s="687"/>
      <c r="PHG69" s="687"/>
      <c r="PHH69" s="687"/>
      <c r="PHI69" s="687"/>
      <c r="PHJ69" s="687"/>
      <c r="PHK69" s="687"/>
      <c r="PHL69" s="687"/>
      <c r="PHM69" s="687"/>
      <c r="PHN69" s="687"/>
      <c r="PHO69" s="687"/>
      <c r="PHP69" s="687"/>
      <c r="PHQ69" s="687"/>
      <c r="PHR69" s="687"/>
      <c r="PHS69" s="687"/>
      <c r="PHT69" s="687"/>
      <c r="PHU69" s="687"/>
      <c r="PHV69" s="687"/>
      <c r="PHW69" s="687"/>
      <c r="PHX69" s="687"/>
      <c r="PHY69" s="687"/>
      <c r="PHZ69" s="687"/>
      <c r="PIA69" s="687"/>
      <c r="PIB69" s="687"/>
      <c r="PIC69" s="687"/>
      <c r="PID69" s="687"/>
      <c r="PIE69" s="687"/>
      <c r="PIF69" s="687"/>
      <c r="PIG69" s="687"/>
      <c r="PIH69" s="687"/>
      <c r="PII69" s="687"/>
      <c r="PIJ69" s="687"/>
      <c r="PIK69" s="687"/>
      <c r="PIL69" s="687"/>
      <c r="PIM69" s="687"/>
      <c r="PIN69" s="687"/>
      <c r="PIO69" s="687"/>
      <c r="PIP69" s="687"/>
      <c r="PIQ69" s="687"/>
      <c r="PIR69" s="687"/>
      <c r="PIS69" s="687"/>
      <c r="PIT69" s="687"/>
      <c r="PIU69" s="687"/>
      <c r="PIV69" s="687"/>
      <c r="PIW69" s="687"/>
      <c r="PIX69" s="687"/>
      <c r="PIY69" s="687"/>
      <c r="PIZ69" s="687"/>
      <c r="PJA69" s="687"/>
      <c r="PJB69" s="687"/>
      <c r="PJC69" s="687"/>
      <c r="PJD69" s="687"/>
      <c r="PJE69" s="687"/>
      <c r="PJF69" s="687"/>
      <c r="PJG69" s="687"/>
      <c r="PJH69" s="687"/>
      <c r="PJI69" s="687"/>
      <c r="PJJ69" s="687"/>
      <c r="PJK69" s="687"/>
      <c r="PJL69" s="687"/>
      <c r="PJM69" s="687"/>
      <c r="PJN69" s="687"/>
      <c r="PJO69" s="687"/>
      <c r="PJP69" s="687"/>
      <c r="PJQ69" s="687"/>
      <c r="PJR69" s="687"/>
      <c r="PJS69" s="687"/>
      <c r="PJT69" s="687"/>
      <c r="PJU69" s="687"/>
      <c r="PJV69" s="687"/>
      <c r="PJW69" s="687"/>
      <c r="PJX69" s="687"/>
      <c r="PJY69" s="687"/>
      <c r="PJZ69" s="687"/>
      <c r="PKA69" s="687"/>
      <c r="PKB69" s="687"/>
      <c r="PKC69" s="687"/>
      <c r="PKD69" s="687"/>
      <c r="PKE69" s="687"/>
      <c r="PKF69" s="687"/>
      <c r="PKG69" s="687"/>
      <c r="PKH69" s="687"/>
      <c r="PKI69" s="687"/>
      <c r="PKJ69" s="687"/>
      <c r="PKK69" s="687"/>
      <c r="PKL69" s="687"/>
      <c r="PKM69" s="687"/>
      <c r="PKN69" s="687"/>
      <c r="PKO69" s="687"/>
      <c r="PKP69" s="687"/>
      <c r="PKQ69" s="687"/>
      <c r="PKR69" s="687"/>
      <c r="PKS69" s="687"/>
      <c r="PKT69" s="687"/>
      <c r="PKU69" s="687"/>
      <c r="PKV69" s="687"/>
      <c r="PKW69" s="687"/>
      <c r="PKX69" s="687"/>
      <c r="PKY69" s="687"/>
      <c r="PKZ69" s="687"/>
      <c r="PLA69" s="687"/>
      <c r="PLB69" s="687"/>
      <c r="PLC69" s="687"/>
      <c r="PLD69" s="687"/>
      <c r="PLE69" s="687"/>
      <c r="PLF69" s="687"/>
      <c r="PLG69" s="687"/>
      <c r="PLH69" s="687"/>
      <c r="PLI69" s="687"/>
      <c r="PLJ69" s="687"/>
      <c r="PLK69" s="687"/>
      <c r="PLL69" s="687"/>
      <c r="PLM69" s="687"/>
      <c r="PLN69" s="687"/>
      <c r="PLO69" s="687"/>
      <c r="PLP69" s="687"/>
      <c r="PLQ69" s="687"/>
      <c r="PLR69" s="687"/>
      <c r="PLS69" s="687"/>
      <c r="PLT69" s="687"/>
      <c r="PLU69" s="687"/>
      <c r="PLV69" s="687"/>
      <c r="PLW69" s="687"/>
      <c r="PLX69" s="687"/>
      <c r="PLY69" s="687"/>
      <c r="PLZ69" s="687"/>
      <c r="PMA69" s="687"/>
      <c r="PMB69" s="687"/>
      <c r="PMC69" s="687"/>
      <c r="PMD69" s="687"/>
      <c r="PME69" s="687"/>
      <c r="PMF69" s="687"/>
      <c r="PMG69" s="687"/>
      <c r="PMH69" s="687"/>
      <c r="PMI69" s="687"/>
      <c r="PMJ69" s="687"/>
      <c r="PMK69" s="687"/>
      <c r="PML69" s="687"/>
      <c r="PMM69" s="687"/>
      <c r="PMN69" s="687"/>
      <c r="PMO69" s="687"/>
      <c r="PMP69" s="687"/>
      <c r="PMQ69" s="687"/>
      <c r="PMR69" s="687"/>
      <c r="PMS69" s="687"/>
      <c r="PMT69" s="687"/>
      <c r="PMU69" s="687"/>
      <c r="PMV69" s="687"/>
      <c r="PMW69" s="687"/>
      <c r="PMX69" s="687"/>
      <c r="PMY69" s="687"/>
      <c r="PMZ69" s="687"/>
      <c r="PNA69" s="687"/>
      <c r="PNB69" s="687"/>
      <c r="PNC69" s="687"/>
      <c r="PND69" s="687"/>
      <c r="PNE69" s="687"/>
      <c r="PNF69" s="687"/>
      <c r="PNG69" s="687"/>
      <c r="PNH69" s="687"/>
      <c r="PNI69" s="687"/>
      <c r="PNJ69" s="687"/>
      <c r="PNK69" s="687"/>
      <c r="PNL69" s="687"/>
      <c r="PNM69" s="687"/>
      <c r="PNN69" s="687"/>
      <c r="PNO69" s="687"/>
      <c r="PNP69" s="687"/>
      <c r="PNQ69" s="687"/>
      <c r="PNR69" s="687"/>
      <c r="PNS69" s="687"/>
      <c r="PNT69" s="687"/>
      <c r="PNU69" s="687"/>
      <c r="PNV69" s="687"/>
      <c r="PNW69" s="687"/>
      <c r="PNX69" s="687"/>
      <c r="PNY69" s="687"/>
      <c r="PNZ69" s="687"/>
      <c r="POA69" s="687"/>
      <c r="POB69" s="687"/>
      <c r="POC69" s="687"/>
      <c r="POD69" s="687"/>
      <c r="POE69" s="687"/>
      <c r="POF69" s="687"/>
      <c r="POG69" s="687"/>
      <c r="POH69" s="687"/>
      <c r="POI69" s="687"/>
      <c r="POJ69" s="687"/>
      <c r="POK69" s="687"/>
      <c r="POL69" s="687"/>
      <c r="POM69" s="687"/>
      <c r="PON69" s="687"/>
      <c r="POO69" s="687"/>
      <c r="POP69" s="687"/>
      <c r="POQ69" s="687"/>
      <c r="POR69" s="687"/>
      <c r="POS69" s="687"/>
      <c r="POT69" s="687"/>
      <c r="POU69" s="687"/>
      <c r="POV69" s="687"/>
      <c r="POW69" s="687"/>
      <c r="POX69" s="687"/>
      <c r="POY69" s="687"/>
      <c r="POZ69" s="687"/>
      <c r="PPA69" s="687"/>
      <c r="PPB69" s="687"/>
      <c r="PPC69" s="687"/>
      <c r="PPD69" s="687"/>
      <c r="PPE69" s="687"/>
      <c r="PPF69" s="687"/>
      <c r="PPG69" s="687"/>
      <c r="PPH69" s="687"/>
      <c r="PPI69" s="687"/>
      <c r="PPJ69" s="687"/>
      <c r="PPK69" s="687"/>
      <c r="PPL69" s="687"/>
      <c r="PPM69" s="687"/>
      <c r="PPN69" s="687"/>
      <c r="PPO69" s="687"/>
      <c r="PPP69" s="687"/>
      <c r="PPQ69" s="687"/>
      <c r="PPR69" s="687"/>
      <c r="PPS69" s="687"/>
      <c r="PPT69" s="687"/>
      <c r="PPU69" s="687"/>
      <c r="PPV69" s="687"/>
      <c r="PPW69" s="687"/>
      <c r="PPX69" s="687"/>
      <c r="PPY69" s="687"/>
      <c r="PPZ69" s="687"/>
      <c r="PQA69" s="687"/>
      <c r="PQB69" s="687"/>
      <c r="PQC69" s="687"/>
      <c r="PQD69" s="687"/>
      <c r="PQE69" s="687"/>
      <c r="PQF69" s="687"/>
      <c r="PQG69" s="687"/>
      <c r="PQH69" s="687"/>
      <c r="PQI69" s="687"/>
      <c r="PQJ69" s="687"/>
      <c r="PQK69" s="687"/>
      <c r="PQL69" s="687"/>
      <c r="PQM69" s="687"/>
      <c r="PQN69" s="687"/>
      <c r="PQO69" s="687"/>
      <c r="PQP69" s="687"/>
      <c r="PQQ69" s="687"/>
      <c r="PQR69" s="687"/>
      <c r="PQS69" s="687"/>
      <c r="PQT69" s="687"/>
      <c r="PQU69" s="687"/>
      <c r="PQV69" s="687"/>
      <c r="PQW69" s="687"/>
      <c r="PQX69" s="687"/>
      <c r="PQY69" s="687"/>
      <c r="PQZ69" s="687"/>
      <c r="PRA69" s="687"/>
      <c r="PRB69" s="687"/>
      <c r="PRC69" s="687"/>
      <c r="PRD69" s="687"/>
      <c r="PRE69" s="687"/>
      <c r="PRF69" s="687"/>
      <c r="PRG69" s="687"/>
      <c r="PRH69" s="687"/>
      <c r="PRI69" s="687"/>
      <c r="PRJ69" s="687"/>
      <c r="PRK69" s="687"/>
      <c r="PRL69" s="687"/>
      <c r="PRM69" s="687"/>
      <c r="PRN69" s="687"/>
      <c r="PRO69" s="687"/>
      <c r="PRP69" s="687"/>
      <c r="PRQ69" s="687"/>
      <c r="PRR69" s="687"/>
      <c r="PRS69" s="687"/>
      <c r="PRT69" s="687"/>
      <c r="PRU69" s="687"/>
      <c r="PRV69" s="687"/>
      <c r="PRW69" s="687"/>
      <c r="PRX69" s="687"/>
      <c r="PRY69" s="687"/>
      <c r="PRZ69" s="687"/>
      <c r="PSA69" s="687"/>
      <c r="PSB69" s="687"/>
      <c r="PSC69" s="687"/>
      <c r="PSD69" s="687"/>
      <c r="PSE69" s="687"/>
      <c r="PSF69" s="687"/>
      <c r="PSG69" s="687"/>
      <c r="PSH69" s="687"/>
      <c r="PSI69" s="687"/>
      <c r="PSJ69" s="687"/>
      <c r="PSK69" s="687"/>
      <c r="PSL69" s="687"/>
      <c r="PSM69" s="687"/>
      <c r="PSN69" s="687"/>
      <c r="PSO69" s="687"/>
      <c r="PSP69" s="687"/>
      <c r="PSQ69" s="687"/>
      <c r="PSR69" s="687"/>
      <c r="PSS69" s="687"/>
      <c r="PST69" s="687"/>
      <c r="PSU69" s="687"/>
      <c r="PSV69" s="687"/>
      <c r="PSW69" s="687"/>
      <c r="PSX69" s="687"/>
      <c r="PSY69" s="687"/>
      <c r="PSZ69" s="687"/>
      <c r="PTA69" s="687"/>
      <c r="PTB69" s="687"/>
      <c r="PTC69" s="687"/>
      <c r="PTD69" s="687"/>
      <c r="PTE69" s="687"/>
      <c r="PTF69" s="687"/>
      <c r="PTG69" s="687"/>
      <c r="PTH69" s="687"/>
      <c r="PTI69" s="687"/>
      <c r="PTJ69" s="687"/>
      <c r="PTK69" s="687"/>
      <c r="PTL69" s="687"/>
      <c r="PTM69" s="687"/>
      <c r="PTN69" s="687"/>
      <c r="PTO69" s="687"/>
      <c r="PTP69" s="687"/>
      <c r="PTQ69" s="687"/>
      <c r="PTR69" s="687"/>
      <c r="PTS69" s="687"/>
      <c r="PTT69" s="687"/>
      <c r="PTU69" s="687"/>
      <c r="PTV69" s="687"/>
      <c r="PTW69" s="687"/>
      <c r="PTX69" s="687"/>
      <c r="PTY69" s="687"/>
      <c r="PTZ69" s="687"/>
      <c r="PUA69" s="687"/>
      <c r="PUB69" s="687"/>
      <c r="PUC69" s="687"/>
      <c r="PUD69" s="687"/>
      <c r="PUE69" s="687"/>
      <c r="PUF69" s="687"/>
      <c r="PUG69" s="687"/>
      <c r="PUH69" s="687"/>
      <c r="PUI69" s="687"/>
      <c r="PUJ69" s="687"/>
      <c r="PUK69" s="687"/>
      <c r="PUL69" s="687"/>
      <c r="PUM69" s="687"/>
      <c r="PUN69" s="687"/>
      <c r="PUO69" s="687"/>
      <c r="PUP69" s="687"/>
      <c r="PUQ69" s="687"/>
      <c r="PUR69" s="687"/>
      <c r="PUS69" s="687"/>
      <c r="PUT69" s="687"/>
      <c r="PUU69" s="687"/>
      <c r="PUV69" s="687"/>
      <c r="PUW69" s="687"/>
      <c r="PUX69" s="687"/>
      <c r="PUY69" s="687"/>
      <c r="PUZ69" s="687"/>
      <c r="PVA69" s="687"/>
      <c r="PVB69" s="687"/>
      <c r="PVC69" s="687"/>
      <c r="PVD69" s="687"/>
      <c r="PVE69" s="687"/>
      <c r="PVF69" s="687"/>
      <c r="PVG69" s="687"/>
      <c r="PVH69" s="687"/>
      <c r="PVI69" s="687"/>
      <c r="PVJ69" s="687"/>
      <c r="PVK69" s="687"/>
      <c r="PVL69" s="687"/>
      <c r="PVM69" s="687"/>
      <c r="PVN69" s="687"/>
      <c r="PVO69" s="687"/>
      <c r="PVP69" s="687"/>
      <c r="PVQ69" s="687"/>
      <c r="PVR69" s="687"/>
      <c r="PVS69" s="687"/>
      <c r="PVT69" s="687"/>
      <c r="PVU69" s="687"/>
      <c r="PVV69" s="687"/>
      <c r="PVW69" s="687"/>
      <c r="PVX69" s="687"/>
      <c r="PVY69" s="687"/>
      <c r="PVZ69" s="687"/>
      <c r="PWA69" s="687"/>
      <c r="PWB69" s="687"/>
      <c r="PWC69" s="687"/>
      <c r="PWD69" s="687"/>
      <c r="PWE69" s="687"/>
      <c r="PWF69" s="687"/>
      <c r="PWG69" s="687"/>
      <c r="PWH69" s="687"/>
      <c r="PWI69" s="687"/>
      <c r="PWJ69" s="687"/>
      <c r="PWK69" s="687"/>
      <c r="PWL69" s="687"/>
      <c r="PWM69" s="687"/>
      <c r="PWN69" s="687"/>
      <c r="PWO69" s="687"/>
      <c r="PWP69" s="687"/>
      <c r="PWQ69" s="687"/>
      <c r="PWR69" s="687"/>
      <c r="PWS69" s="687"/>
      <c r="PWT69" s="687"/>
      <c r="PWU69" s="687"/>
      <c r="PWV69" s="687"/>
      <c r="PWW69" s="687"/>
      <c r="PWX69" s="687"/>
      <c r="PWY69" s="687"/>
      <c r="PWZ69" s="687"/>
      <c r="PXA69" s="687"/>
      <c r="PXB69" s="687"/>
      <c r="PXC69" s="687"/>
      <c r="PXD69" s="687"/>
      <c r="PXE69" s="687"/>
      <c r="PXF69" s="687"/>
      <c r="PXG69" s="687"/>
      <c r="PXH69" s="687"/>
      <c r="PXI69" s="687"/>
      <c r="PXJ69" s="687"/>
      <c r="PXK69" s="687"/>
      <c r="PXL69" s="687"/>
      <c r="PXM69" s="687"/>
      <c r="PXN69" s="687"/>
      <c r="PXO69" s="687"/>
      <c r="PXP69" s="687"/>
      <c r="PXQ69" s="687"/>
      <c r="PXR69" s="687"/>
      <c r="PXS69" s="687"/>
      <c r="PXT69" s="687"/>
      <c r="PXU69" s="687"/>
      <c r="PXV69" s="687"/>
      <c r="PXW69" s="687"/>
      <c r="PXX69" s="687"/>
      <c r="PXY69" s="687"/>
      <c r="PXZ69" s="687"/>
      <c r="PYA69" s="687"/>
      <c r="PYB69" s="687"/>
      <c r="PYC69" s="687"/>
      <c r="PYD69" s="687"/>
      <c r="PYE69" s="687"/>
      <c r="PYF69" s="687"/>
      <c r="PYG69" s="687"/>
      <c r="PYH69" s="687"/>
      <c r="PYI69" s="687"/>
      <c r="PYJ69" s="687"/>
      <c r="PYK69" s="687"/>
      <c r="PYL69" s="687"/>
      <c r="PYM69" s="687"/>
      <c r="PYN69" s="687"/>
      <c r="PYO69" s="687"/>
      <c r="PYP69" s="687"/>
      <c r="PYQ69" s="687"/>
      <c r="PYR69" s="687"/>
      <c r="PYS69" s="687"/>
      <c r="PYT69" s="687"/>
      <c r="PYU69" s="687"/>
      <c r="PYV69" s="687"/>
      <c r="PYW69" s="687"/>
      <c r="PYX69" s="687"/>
      <c r="PYY69" s="687"/>
      <c r="PYZ69" s="687"/>
      <c r="PZA69" s="687"/>
      <c r="PZB69" s="687"/>
      <c r="PZC69" s="687"/>
      <c r="PZD69" s="687"/>
      <c r="PZE69" s="687"/>
      <c r="PZF69" s="687"/>
      <c r="PZG69" s="687"/>
      <c r="PZH69" s="687"/>
      <c r="PZI69" s="687"/>
      <c r="PZJ69" s="687"/>
      <c r="PZK69" s="687"/>
      <c r="PZL69" s="687"/>
      <c r="PZM69" s="687"/>
      <c r="PZN69" s="687"/>
      <c r="PZO69" s="687"/>
      <c r="PZP69" s="687"/>
      <c r="PZQ69" s="687"/>
      <c r="PZR69" s="687"/>
      <c r="PZS69" s="687"/>
      <c r="PZT69" s="687"/>
      <c r="PZU69" s="687"/>
      <c r="PZV69" s="687"/>
      <c r="PZW69" s="687"/>
      <c r="PZX69" s="687"/>
      <c r="PZY69" s="687"/>
      <c r="PZZ69" s="687"/>
      <c r="QAA69" s="687"/>
      <c r="QAB69" s="687"/>
      <c r="QAC69" s="687"/>
      <c r="QAD69" s="687"/>
      <c r="QAE69" s="687"/>
      <c r="QAF69" s="687"/>
      <c r="QAG69" s="687"/>
      <c r="QAH69" s="687"/>
      <c r="QAI69" s="687"/>
      <c r="QAJ69" s="687"/>
      <c r="QAK69" s="687"/>
      <c r="QAL69" s="687"/>
      <c r="QAM69" s="687"/>
      <c r="QAN69" s="687"/>
      <c r="QAO69" s="687"/>
      <c r="QAP69" s="687"/>
      <c r="QAQ69" s="687"/>
      <c r="QAR69" s="687"/>
      <c r="QAS69" s="687"/>
      <c r="QAT69" s="687"/>
      <c r="QAU69" s="687"/>
      <c r="QAV69" s="687"/>
      <c r="QAW69" s="687"/>
      <c r="QAX69" s="687"/>
      <c r="QAY69" s="687"/>
      <c r="QAZ69" s="687"/>
      <c r="QBA69" s="687"/>
      <c r="QBB69" s="687"/>
      <c r="QBC69" s="687"/>
      <c r="QBD69" s="687"/>
      <c r="QBE69" s="687"/>
      <c r="QBF69" s="687"/>
      <c r="QBG69" s="687"/>
      <c r="QBH69" s="687"/>
      <c r="QBI69" s="687"/>
      <c r="QBJ69" s="687"/>
      <c r="QBK69" s="687"/>
      <c r="QBL69" s="687"/>
      <c r="QBM69" s="687"/>
      <c r="QBN69" s="687"/>
      <c r="QBO69" s="687"/>
      <c r="QBP69" s="687"/>
      <c r="QBQ69" s="687"/>
      <c r="QBR69" s="687"/>
      <c r="QBS69" s="687"/>
      <c r="QBT69" s="687"/>
      <c r="QBU69" s="687"/>
      <c r="QBV69" s="687"/>
      <c r="QBW69" s="687"/>
      <c r="QBX69" s="687"/>
      <c r="QBY69" s="687"/>
      <c r="QBZ69" s="687"/>
      <c r="QCA69" s="687"/>
      <c r="QCB69" s="687"/>
      <c r="QCC69" s="687"/>
      <c r="QCD69" s="687"/>
      <c r="QCE69" s="687"/>
      <c r="QCF69" s="687"/>
      <c r="QCG69" s="687"/>
      <c r="QCH69" s="687"/>
      <c r="QCI69" s="687"/>
      <c r="QCJ69" s="687"/>
      <c r="QCK69" s="687"/>
      <c r="QCL69" s="687"/>
      <c r="QCM69" s="687"/>
      <c r="QCN69" s="687"/>
      <c r="QCO69" s="687"/>
      <c r="QCP69" s="687"/>
      <c r="QCQ69" s="687"/>
      <c r="QCR69" s="687"/>
      <c r="QCS69" s="687"/>
      <c r="QCT69" s="687"/>
      <c r="QCU69" s="687"/>
      <c r="QCV69" s="687"/>
      <c r="QCW69" s="687"/>
      <c r="QCX69" s="687"/>
      <c r="QCY69" s="687"/>
      <c r="QCZ69" s="687"/>
      <c r="QDA69" s="687"/>
      <c r="QDB69" s="687"/>
      <c r="QDC69" s="687"/>
      <c r="QDD69" s="687"/>
      <c r="QDE69" s="687"/>
      <c r="QDF69" s="687"/>
      <c r="QDG69" s="687"/>
      <c r="QDH69" s="687"/>
      <c r="QDI69" s="687"/>
      <c r="QDJ69" s="687"/>
      <c r="QDK69" s="687"/>
      <c r="QDL69" s="687"/>
      <c r="QDM69" s="687"/>
      <c r="QDN69" s="687"/>
      <c r="QDO69" s="687"/>
      <c r="QDP69" s="687"/>
      <c r="QDQ69" s="687"/>
      <c r="QDR69" s="687"/>
      <c r="QDS69" s="687"/>
      <c r="QDT69" s="687"/>
      <c r="QDU69" s="687"/>
      <c r="QDV69" s="687"/>
      <c r="QDW69" s="687"/>
      <c r="QDX69" s="687"/>
      <c r="QDY69" s="687"/>
      <c r="QDZ69" s="687"/>
      <c r="QEA69" s="687"/>
      <c r="QEB69" s="687"/>
      <c r="QEC69" s="687"/>
      <c r="QED69" s="687"/>
      <c r="QEE69" s="687"/>
      <c r="QEF69" s="687"/>
      <c r="QEG69" s="687"/>
      <c r="QEH69" s="687"/>
      <c r="QEI69" s="687"/>
      <c r="QEJ69" s="687"/>
      <c r="QEK69" s="687"/>
      <c r="QEL69" s="687"/>
      <c r="QEM69" s="687"/>
      <c r="QEN69" s="687"/>
      <c r="QEO69" s="687"/>
      <c r="QEP69" s="687"/>
      <c r="QEQ69" s="687"/>
      <c r="QER69" s="687"/>
      <c r="QES69" s="687"/>
      <c r="QET69" s="687"/>
      <c r="QEU69" s="687"/>
      <c r="QEV69" s="687"/>
      <c r="QEW69" s="687"/>
      <c r="QEX69" s="687"/>
      <c r="QEY69" s="687"/>
      <c r="QEZ69" s="687"/>
      <c r="QFA69" s="687"/>
      <c r="QFB69" s="687"/>
      <c r="QFC69" s="687"/>
      <c r="QFD69" s="687"/>
      <c r="QFE69" s="687"/>
      <c r="QFF69" s="687"/>
      <c r="QFG69" s="687"/>
      <c r="QFH69" s="687"/>
      <c r="QFI69" s="687"/>
      <c r="QFJ69" s="687"/>
      <c r="QFK69" s="687"/>
      <c r="QFL69" s="687"/>
      <c r="QFM69" s="687"/>
      <c r="QFN69" s="687"/>
      <c r="QFO69" s="687"/>
      <c r="QFP69" s="687"/>
      <c r="QFQ69" s="687"/>
      <c r="QFR69" s="687"/>
      <c r="QFS69" s="687"/>
      <c r="QFT69" s="687"/>
      <c r="QFU69" s="687"/>
      <c r="QFV69" s="687"/>
      <c r="QFW69" s="687"/>
      <c r="QFX69" s="687"/>
      <c r="QFY69" s="687"/>
      <c r="QFZ69" s="687"/>
      <c r="QGA69" s="687"/>
      <c r="QGB69" s="687"/>
      <c r="QGC69" s="687"/>
      <c r="QGD69" s="687"/>
      <c r="QGE69" s="687"/>
      <c r="QGF69" s="687"/>
      <c r="QGG69" s="687"/>
      <c r="QGH69" s="687"/>
      <c r="QGI69" s="687"/>
      <c r="QGJ69" s="687"/>
      <c r="QGK69" s="687"/>
      <c r="QGL69" s="687"/>
      <c r="QGM69" s="687"/>
      <c r="QGN69" s="687"/>
      <c r="QGO69" s="687"/>
      <c r="QGP69" s="687"/>
      <c r="QGQ69" s="687"/>
      <c r="QGR69" s="687"/>
      <c r="QGS69" s="687"/>
      <c r="QGT69" s="687"/>
      <c r="QGU69" s="687"/>
      <c r="QGV69" s="687"/>
      <c r="QGW69" s="687"/>
      <c r="QGX69" s="687"/>
      <c r="QGY69" s="687"/>
      <c r="QGZ69" s="687"/>
      <c r="QHA69" s="687"/>
      <c r="QHB69" s="687"/>
      <c r="QHC69" s="687"/>
      <c r="QHD69" s="687"/>
      <c r="QHE69" s="687"/>
      <c r="QHF69" s="687"/>
      <c r="QHG69" s="687"/>
      <c r="QHH69" s="687"/>
      <c r="QHI69" s="687"/>
      <c r="QHJ69" s="687"/>
      <c r="QHK69" s="687"/>
      <c r="QHL69" s="687"/>
      <c r="QHM69" s="687"/>
      <c r="QHN69" s="687"/>
      <c r="QHO69" s="687"/>
      <c r="QHP69" s="687"/>
      <c r="QHQ69" s="687"/>
      <c r="QHR69" s="687"/>
      <c r="QHS69" s="687"/>
      <c r="QHT69" s="687"/>
      <c r="QHU69" s="687"/>
      <c r="QHV69" s="687"/>
      <c r="QHW69" s="687"/>
      <c r="QHX69" s="687"/>
      <c r="QHY69" s="687"/>
      <c r="QHZ69" s="687"/>
      <c r="QIA69" s="687"/>
      <c r="QIB69" s="687"/>
      <c r="QIC69" s="687"/>
      <c r="QID69" s="687"/>
      <c r="QIE69" s="687"/>
      <c r="QIF69" s="687"/>
      <c r="QIG69" s="687"/>
      <c r="QIH69" s="687"/>
      <c r="QII69" s="687"/>
      <c r="QIJ69" s="687"/>
      <c r="QIK69" s="687"/>
      <c r="QIL69" s="687"/>
      <c r="QIM69" s="687"/>
      <c r="QIN69" s="687"/>
      <c r="QIO69" s="687"/>
      <c r="QIP69" s="687"/>
      <c r="QIQ69" s="687"/>
      <c r="QIR69" s="687"/>
      <c r="QIS69" s="687"/>
      <c r="QIT69" s="687"/>
      <c r="QIU69" s="687"/>
      <c r="QIV69" s="687"/>
      <c r="QIW69" s="687"/>
      <c r="QIX69" s="687"/>
      <c r="QIY69" s="687"/>
      <c r="QIZ69" s="687"/>
      <c r="QJA69" s="687"/>
      <c r="QJB69" s="687"/>
      <c r="QJC69" s="687"/>
      <c r="QJD69" s="687"/>
      <c r="QJE69" s="687"/>
      <c r="QJF69" s="687"/>
      <c r="QJG69" s="687"/>
      <c r="QJH69" s="687"/>
      <c r="QJI69" s="687"/>
      <c r="QJJ69" s="687"/>
      <c r="QJK69" s="687"/>
      <c r="QJL69" s="687"/>
      <c r="QJM69" s="687"/>
      <c r="QJN69" s="687"/>
      <c r="QJO69" s="687"/>
      <c r="QJP69" s="687"/>
      <c r="QJQ69" s="687"/>
      <c r="QJR69" s="687"/>
      <c r="QJS69" s="687"/>
      <c r="QJT69" s="687"/>
      <c r="QJU69" s="687"/>
      <c r="QJV69" s="687"/>
      <c r="QJW69" s="687"/>
      <c r="QJX69" s="687"/>
      <c r="QJY69" s="687"/>
      <c r="QJZ69" s="687"/>
      <c r="QKA69" s="687"/>
      <c r="QKB69" s="687"/>
      <c r="QKC69" s="687"/>
      <c r="QKD69" s="687"/>
      <c r="QKE69" s="687"/>
      <c r="QKF69" s="687"/>
      <c r="QKG69" s="687"/>
      <c r="QKH69" s="687"/>
      <c r="QKI69" s="687"/>
      <c r="QKJ69" s="687"/>
      <c r="QKK69" s="687"/>
      <c r="QKL69" s="687"/>
      <c r="QKM69" s="687"/>
      <c r="QKN69" s="687"/>
      <c r="QKO69" s="687"/>
      <c r="QKP69" s="687"/>
      <c r="QKQ69" s="687"/>
      <c r="QKR69" s="687"/>
      <c r="QKS69" s="687"/>
      <c r="QKT69" s="687"/>
      <c r="QKU69" s="687"/>
      <c r="QKV69" s="687"/>
      <c r="QKW69" s="687"/>
      <c r="QKX69" s="687"/>
      <c r="QKY69" s="687"/>
      <c r="QKZ69" s="687"/>
      <c r="QLA69" s="687"/>
      <c r="QLB69" s="687"/>
      <c r="QLC69" s="687"/>
      <c r="QLD69" s="687"/>
      <c r="QLE69" s="687"/>
      <c r="QLF69" s="687"/>
      <c r="QLG69" s="687"/>
      <c r="QLH69" s="687"/>
      <c r="QLI69" s="687"/>
      <c r="QLJ69" s="687"/>
      <c r="QLK69" s="687"/>
      <c r="QLL69" s="687"/>
      <c r="QLM69" s="687"/>
      <c r="QLN69" s="687"/>
      <c r="QLO69" s="687"/>
      <c r="QLP69" s="687"/>
      <c r="QLQ69" s="687"/>
      <c r="QLR69" s="687"/>
      <c r="QLS69" s="687"/>
      <c r="QLT69" s="687"/>
      <c r="QLU69" s="687"/>
      <c r="QLV69" s="687"/>
      <c r="QLW69" s="687"/>
      <c r="QLX69" s="687"/>
      <c r="QLY69" s="687"/>
      <c r="QLZ69" s="687"/>
      <c r="QMA69" s="687"/>
      <c r="QMB69" s="687"/>
      <c r="QMC69" s="687"/>
      <c r="QMD69" s="687"/>
      <c r="QME69" s="687"/>
      <c r="QMF69" s="687"/>
      <c r="QMG69" s="687"/>
      <c r="QMH69" s="687"/>
      <c r="QMI69" s="687"/>
      <c r="QMJ69" s="687"/>
      <c r="QMK69" s="687"/>
      <c r="QML69" s="687"/>
      <c r="QMM69" s="687"/>
      <c r="QMN69" s="687"/>
      <c r="QMO69" s="687"/>
      <c r="QMP69" s="687"/>
      <c r="QMQ69" s="687"/>
      <c r="QMR69" s="687"/>
      <c r="QMS69" s="687"/>
      <c r="QMT69" s="687"/>
      <c r="QMU69" s="687"/>
      <c r="QMV69" s="687"/>
      <c r="QMW69" s="687"/>
      <c r="QMX69" s="687"/>
      <c r="QMY69" s="687"/>
      <c r="QMZ69" s="687"/>
      <c r="QNA69" s="687"/>
      <c r="QNB69" s="687"/>
      <c r="QNC69" s="687"/>
      <c r="QND69" s="687"/>
      <c r="QNE69" s="687"/>
      <c r="QNF69" s="687"/>
      <c r="QNG69" s="687"/>
      <c r="QNH69" s="687"/>
      <c r="QNI69" s="687"/>
      <c r="QNJ69" s="687"/>
      <c r="QNK69" s="687"/>
      <c r="QNL69" s="687"/>
      <c r="QNM69" s="687"/>
      <c r="QNN69" s="687"/>
      <c r="QNO69" s="687"/>
      <c r="QNP69" s="687"/>
      <c r="QNQ69" s="687"/>
      <c r="QNR69" s="687"/>
      <c r="QNS69" s="687"/>
      <c r="QNT69" s="687"/>
      <c r="QNU69" s="687"/>
      <c r="QNV69" s="687"/>
      <c r="QNW69" s="687"/>
      <c r="QNX69" s="687"/>
      <c r="QNY69" s="687"/>
      <c r="QNZ69" s="687"/>
      <c r="QOA69" s="687"/>
      <c r="QOB69" s="687"/>
      <c r="QOC69" s="687"/>
      <c r="QOD69" s="687"/>
      <c r="QOE69" s="687"/>
      <c r="QOF69" s="687"/>
      <c r="QOG69" s="687"/>
      <c r="QOH69" s="687"/>
      <c r="QOI69" s="687"/>
      <c r="QOJ69" s="687"/>
      <c r="QOK69" s="687"/>
      <c r="QOL69" s="687"/>
      <c r="QOM69" s="687"/>
      <c r="QON69" s="687"/>
      <c r="QOO69" s="687"/>
      <c r="QOP69" s="687"/>
      <c r="QOQ69" s="687"/>
      <c r="QOR69" s="687"/>
      <c r="QOS69" s="687"/>
      <c r="QOT69" s="687"/>
      <c r="QOU69" s="687"/>
      <c r="QOV69" s="687"/>
      <c r="QOW69" s="687"/>
      <c r="QOX69" s="687"/>
      <c r="QOY69" s="687"/>
      <c r="QOZ69" s="687"/>
      <c r="QPA69" s="687"/>
      <c r="QPB69" s="687"/>
      <c r="QPC69" s="687"/>
      <c r="QPD69" s="687"/>
      <c r="QPE69" s="687"/>
      <c r="QPF69" s="687"/>
      <c r="QPG69" s="687"/>
      <c r="QPH69" s="687"/>
      <c r="QPI69" s="687"/>
      <c r="QPJ69" s="687"/>
      <c r="QPK69" s="687"/>
      <c r="QPL69" s="687"/>
      <c r="QPM69" s="687"/>
      <c r="QPN69" s="687"/>
      <c r="QPO69" s="687"/>
      <c r="QPP69" s="687"/>
      <c r="QPQ69" s="687"/>
      <c r="QPR69" s="687"/>
      <c r="QPS69" s="687"/>
      <c r="QPT69" s="687"/>
      <c r="QPU69" s="687"/>
      <c r="QPV69" s="687"/>
      <c r="QPW69" s="687"/>
      <c r="QPX69" s="687"/>
      <c r="QPY69" s="687"/>
      <c r="QPZ69" s="687"/>
      <c r="QQA69" s="687"/>
      <c r="QQB69" s="687"/>
      <c r="QQC69" s="687"/>
      <c r="QQD69" s="687"/>
      <c r="QQE69" s="687"/>
      <c r="QQF69" s="687"/>
      <c r="QQG69" s="687"/>
      <c r="QQH69" s="687"/>
      <c r="QQI69" s="687"/>
      <c r="QQJ69" s="687"/>
      <c r="QQK69" s="687"/>
      <c r="QQL69" s="687"/>
      <c r="QQM69" s="687"/>
      <c r="QQN69" s="687"/>
      <c r="QQO69" s="687"/>
      <c r="QQP69" s="687"/>
      <c r="QQQ69" s="687"/>
      <c r="QQR69" s="687"/>
      <c r="QQS69" s="687"/>
      <c r="QQT69" s="687"/>
      <c r="QQU69" s="687"/>
      <c r="QQV69" s="687"/>
      <c r="QQW69" s="687"/>
      <c r="QQX69" s="687"/>
      <c r="QQY69" s="687"/>
      <c r="QQZ69" s="687"/>
      <c r="QRA69" s="687"/>
      <c r="QRB69" s="687"/>
      <c r="QRC69" s="687"/>
      <c r="QRD69" s="687"/>
      <c r="QRE69" s="687"/>
      <c r="QRF69" s="687"/>
      <c r="QRG69" s="687"/>
      <c r="QRH69" s="687"/>
      <c r="QRI69" s="687"/>
      <c r="QRJ69" s="687"/>
      <c r="QRK69" s="687"/>
      <c r="QRL69" s="687"/>
      <c r="QRM69" s="687"/>
      <c r="QRN69" s="687"/>
      <c r="QRO69" s="687"/>
      <c r="QRP69" s="687"/>
      <c r="QRQ69" s="687"/>
      <c r="QRR69" s="687"/>
      <c r="QRS69" s="687"/>
      <c r="QRT69" s="687"/>
      <c r="QRU69" s="687"/>
      <c r="QRV69" s="687"/>
      <c r="QRW69" s="687"/>
      <c r="QRX69" s="687"/>
      <c r="QRY69" s="687"/>
      <c r="QRZ69" s="687"/>
      <c r="QSA69" s="687"/>
      <c r="QSB69" s="687"/>
      <c r="QSC69" s="687"/>
      <c r="QSD69" s="687"/>
      <c r="QSE69" s="687"/>
      <c r="QSF69" s="687"/>
      <c r="QSG69" s="687"/>
      <c r="QSH69" s="687"/>
      <c r="QSI69" s="687"/>
      <c r="QSJ69" s="687"/>
      <c r="QSK69" s="687"/>
      <c r="QSL69" s="687"/>
      <c r="QSM69" s="687"/>
      <c r="QSN69" s="687"/>
      <c r="QSO69" s="687"/>
      <c r="QSP69" s="687"/>
      <c r="QSQ69" s="687"/>
      <c r="QSR69" s="687"/>
      <c r="QSS69" s="687"/>
      <c r="QST69" s="687"/>
      <c r="QSU69" s="687"/>
      <c r="QSV69" s="687"/>
      <c r="QSW69" s="687"/>
      <c r="QSX69" s="687"/>
      <c r="QSY69" s="687"/>
      <c r="QSZ69" s="687"/>
      <c r="QTA69" s="687"/>
      <c r="QTB69" s="687"/>
      <c r="QTC69" s="687"/>
      <c r="QTD69" s="687"/>
      <c r="QTE69" s="687"/>
      <c r="QTF69" s="687"/>
      <c r="QTG69" s="687"/>
      <c r="QTH69" s="687"/>
      <c r="QTI69" s="687"/>
      <c r="QTJ69" s="687"/>
      <c r="QTK69" s="687"/>
      <c r="QTL69" s="687"/>
      <c r="QTM69" s="687"/>
      <c r="QTN69" s="687"/>
      <c r="QTO69" s="687"/>
      <c r="QTP69" s="687"/>
      <c r="QTQ69" s="687"/>
      <c r="QTR69" s="687"/>
      <c r="QTS69" s="687"/>
      <c r="QTT69" s="687"/>
      <c r="QTU69" s="687"/>
      <c r="QTV69" s="687"/>
      <c r="QTW69" s="687"/>
      <c r="QTX69" s="687"/>
      <c r="QTY69" s="687"/>
      <c r="QTZ69" s="687"/>
      <c r="QUA69" s="687"/>
      <c r="QUB69" s="687"/>
      <c r="QUC69" s="687"/>
      <c r="QUD69" s="687"/>
      <c r="QUE69" s="687"/>
      <c r="QUF69" s="687"/>
      <c r="QUG69" s="687"/>
      <c r="QUH69" s="687"/>
      <c r="QUI69" s="687"/>
      <c r="QUJ69" s="687"/>
      <c r="QUK69" s="687"/>
      <c r="QUL69" s="687"/>
      <c r="QUM69" s="687"/>
      <c r="QUN69" s="687"/>
      <c r="QUO69" s="687"/>
      <c r="QUP69" s="687"/>
      <c r="QUQ69" s="687"/>
      <c r="QUR69" s="687"/>
      <c r="QUS69" s="687"/>
      <c r="QUT69" s="687"/>
      <c r="QUU69" s="687"/>
      <c r="QUV69" s="687"/>
      <c r="QUW69" s="687"/>
      <c r="QUX69" s="687"/>
      <c r="QUY69" s="687"/>
      <c r="QUZ69" s="687"/>
      <c r="QVA69" s="687"/>
      <c r="QVB69" s="687"/>
      <c r="QVC69" s="687"/>
      <c r="QVD69" s="687"/>
      <c r="QVE69" s="687"/>
      <c r="QVF69" s="687"/>
      <c r="QVG69" s="687"/>
      <c r="QVH69" s="687"/>
      <c r="QVI69" s="687"/>
      <c r="QVJ69" s="687"/>
      <c r="QVK69" s="687"/>
      <c r="QVL69" s="687"/>
      <c r="QVM69" s="687"/>
      <c r="QVN69" s="687"/>
      <c r="QVO69" s="687"/>
      <c r="QVP69" s="687"/>
      <c r="QVQ69" s="687"/>
      <c r="QVR69" s="687"/>
      <c r="QVS69" s="687"/>
      <c r="QVT69" s="687"/>
      <c r="QVU69" s="687"/>
      <c r="QVV69" s="687"/>
      <c r="QVW69" s="687"/>
      <c r="QVX69" s="687"/>
      <c r="QVY69" s="687"/>
      <c r="QVZ69" s="687"/>
      <c r="QWA69" s="687"/>
      <c r="QWB69" s="687"/>
      <c r="QWC69" s="687"/>
      <c r="QWD69" s="687"/>
      <c r="QWE69" s="687"/>
      <c r="QWF69" s="687"/>
      <c r="QWG69" s="687"/>
      <c r="QWH69" s="687"/>
      <c r="QWI69" s="687"/>
      <c r="QWJ69" s="687"/>
      <c r="QWK69" s="687"/>
      <c r="QWL69" s="687"/>
      <c r="QWM69" s="687"/>
      <c r="QWN69" s="687"/>
      <c r="QWO69" s="687"/>
      <c r="QWP69" s="687"/>
      <c r="QWQ69" s="687"/>
      <c r="QWR69" s="687"/>
      <c r="QWS69" s="687"/>
      <c r="QWT69" s="687"/>
      <c r="QWU69" s="687"/>
      <c r="QWV69" s="687"/>
      <c r="QWW69" s="687"/>
      <c r="QWX69" s="687"/>
      <c r="QWY69" s="687"/>
      <c r="QWZ69" s="687"/>
      <c r="QXA69" s="687"/>
      <c r="QXB69" s="687"/>
      <c r="QXC69" s="687"/>
      <c r="QXD69" s="687"/>
      <c r="QXE69" s="687"/>
      <c r="QXF69" s="687"/>
      <c r="QXG69" s="687"/>
      <c r="QXH69" s="687"/>
      <c r="QXI69" s="687"/>
      <c r="QXJ69" s="687"/>
      <c r="QXK69" s="687"/>
      <c r="QXL69" s="687"/>
      <c r="QXM69" s="687"/>
      <c r="QXN69" s="687"/>
      <c r="QXO69" s="687"/>
      <c r="QXP69" s="687"/>
      <c r="QXQ69" s="687"/>
      <c r="QXR69" s="687"/>
      <c r="QXS69" s="687"/>
      <c r="QXT69" s="687"/>
      <c r="QXU69" s="687"/>
      <c r="QXV69" s="687"/>
      <c r="QXW69" s="687"/>
      <c r="QXX69" s="687"/>
      <c r="QXY69" s="687"/>
      <c r="QXZ69" s="687"/>
      <c r="QYA69" s="687"/>
      <c r="QYB69" s="687"/>
      <c r="QYC69" s="687"/>
      <c r="QYD69" s="687"/>
      <c r="QYE69" s="687"/>
      <c r="QYF69" s="687"/>
      <c r="QYG69" s="687"/>
      <c r="QYH69" s="687"/>
      <c r="QYI69" s="687"/>
      <c r="QYJ69" s="687"/>
      <c r="QYK69" s="687"/>
      <c r="QYL69" s="687"/>
      <c r="QYM69" s="687"/>
      <c r="QYN69" s="687"/>
      <c r="QYO69" s="687"/>
      <c r="QYP69" s="687"/>
      <c r="QYQ69" s="687"/>
      <c r="QYR69" s="687"/>
      <c r="QYS69" s="687"/>
      <c r="QYT69" s="687"/>
      <c r="QYU69" s="687"/>
      <c r="QYV69" s="687"/>
      <c r="QYW69" s="687"/>
      <c r="QYX69" s="687"/>
      <c r="QYY69" s="687"/>
      <c r="QYZ69" s="687"/>
      <c r="QZA69" s="687"/>
      <c r="QZB69" s="687"/>
      <c r="QZC69" s="687"/>
      <c r="QZD69" s="687"/>
      <c r="QZE69" s="687"/>
      <c r="QZF69" s="687"/>
      <c r="QZG69" s="687"/>
      <c r="QZH69" s="687"/>
      <c r="QZI69" s="687"/>
      <c r="QZJ69" s="687"/>
      <c r="QZK69" s="687"/>
      <c r="QZL69" s="687"/>
      <c r="QZM69" s="687"/>
      <c r="QZN69" s="687"/>
      <c r="QZO69" s="687"/>
      <c r="QZP69" s="687"/>
      <c r="QZQ69" s="687"/>
      <c r="QZR69" s="687"/>
      <c r="QZS69" s="687"/>
      <c r="QZT69" s="687"/>
      <c r="QZU69" s="687"/>
      <c r="QZV69" s="687"/>
      <c r="QZW69" s="687"/>
      <c r="QZX69" s="687"/>
      <c r="QZY69" s="687"/>
      <c r="QZZ69" s="687"/>
      <c r="RAA69" s="687"/>
      <c r="RAB69" s="687"/>
      <c r="RAC69" s="687"/>
      <c r="RAD69" s="687"/>
      <c r="RAE69" s="687"/>
      <c r="RAF69" s="687"/>
      <c r="RAG69" s="687"/>
      <c r="RAH69" s="687"/>
      <c r="RAI69" s="687"/>
      <c r="RAJ69" s="687"/>
      <c r="RAK69" s="687"/>
      <c r="RAL69" s="687"/>
      <c r="RAM69" s="687"/>
      <c r="RAN69" s="687"/>
      <c r="RAO69" s="687"/>
      <c r="RAP69" s="687"/>
      <c r="RAQ69" s="687"/>
      <c r="RAR69" s="687"/>
      <c r="RAS69" s="687"/>
      <c r="RAT69" s="687"/>
      <c r="RAU69" s="687"/>
      <c r="RAV69" s="687"/>
      <c r="RAW69" s="687"/>
      <c r="RAX69" s="687"/>
      <c r="RAY69" s="687"/>
      <c r="RAZ69" s="687"/>
      <c r="RBA69" s="687"/>
      <c r="RBB69" s="687"/>
      <c r="RBC69" s="687"/>
      <c r="RBD69" s="687"/>
      <c r="RBE69" s="687"/>
      <c r="RBF69" s="687"/>
      <c r="RBG69" s="687"/>
      <c r="RBH69" s="687"/>
      <c r="RBI69" s="687"/>
      <c r="RBJ69" s="687"/>
      <c r="RBK69" s="687"/>
      <c r="RBL69" s="687"/>
      <c r="RBM69" s="687"/>
      <c r="RBN69" s="687"/>
      <c r="RBO69" s="687"/>
      <c r="RBP69" s="687"/>
      <c r="RBQ69" s="687"/>
      <c r="RBR69" s="687"/>
      <c r="RBS69" s="687"/>
      <c r="RBT69" s="687"/>
      <c r="RBU69" s="687"/>
      <c r="RBV69" s="687"/>
      <c r="RBW69" s="687"/>
      <c r="RBX69" s="687"/>
      <c r="RBY69" s="687"/>
      <c r="RBZ69" s="687"/>
      <c r="RCA69" s="687"/>
      <c r="RCB69" s="687"/>
      <c r="RCC69" s="687"/>
      <c r="RCD69" s="687"/>
      <c r="RCE69" s="687"/>
      <c r="RCF69" s="687"/>
      <c r="RCG69" s="687"/>
      <c r="RCH69" s="687"/>
      <c r="RCI69" s="687"/>
      <c r="RCJ69" s="687"/>
      <c r="RCK69" s="687"/>
      <c r="RCL69" s="687"/>
      <c r="RCM69" s="687"/>
      <c r="RCN69" s="687"/>
      <c r="RCO69" s="687"/>
      <c r="RCP69" s="687"/>
      <c r="RCQ69" s="687"/>
      <c r="RCR69" s="687"/>
      <c r="RCS69" s="687"/>
      <c r="RCT69" s="687"/>
      <c r="RCU69" s="687"/>
      <c r="RCV69" s="687"/>
      <c r="RCW69" s="687"/>
      <c r="RCX69" s="687"/>
      <c r="RCY69" s="687"/>
      <c r="RCZ69" s="687"/>
      <c r="RDA69" s="687"/>
      <c r="RDB69" s="687"/>
      <c r="RDC69" s="687"/>
      <c r="RDD69" s="687"/>
      <c r="RDE69" s="687"/>
      <c r="RDF69" s="687"/>
      <c r="RDG69" s="687"/>
      <c r="RDH69" s="687"/>
      <c r="RDI69" s="687"/>
      <c r="RDJ69" s="687"/>
      <c r="RDK69" s="687"/>
      <c r="RDL69" s="687"/>
      <c r="RDM69" s="687"/>
      <c r="RDN69" s="687"/>
      <c r="RDO69" s="687"/>
      <c r="RDP69" s="687"/>
      <c r="RDQ69" s="687"/>
      <c r="RDR69" s="687"/>
      <c r="RDS69" s="687"/>
      <c r="RDT69" s="687"/>
      <c r="RDU69" s="687"/>
      <c r="RDV69" s="687"/>
      <c r="RDW69" s="687"/>
      <c r="RDX69" s="687"/>
      <c r="RDY69" s="687"/>
      <c r="RDZ69" s="687"/>
      <c r="REA69" s="687"/>
      <c r="REB69" s="687"/>
      <c r="REC69" s="687"/>
      <c r="RED69" s="687"/>
      <c r="REE69" s="687"/>
      <c r="REF69" s="687"/>
      <c r="REG69" s="687"/>
      <c r="REH69" s="687"/>
      <c r="REI69" s="687"/>
      <c r="REJ69" s="687"/>
      <c r="REK69" s="687"/>
      <c r="REL69" s="687"/>
      <c r="REM69" s="687"/>
      <c r="REN69" s="687"/>
      <c r="REO69" s="687"/>
      <c r="REP69" s="687"/>
      <c r="REQ69" s="687"/>
      <c r="RER69" s="687"/>
      <c r="RES69" s="687"/>
      <c r="RET69" s="687"/>
      <c r="REU69" s="687"/>
      <c r="REV69" s="687"/>
      <c r="REW69" s="687"/>
      <c r="REX69" s="687"/>
      <c r="REY69" s="687"/>
      <c r="REZ69" s="687"/>
      <c r="RFA69" s="687"/>
      <c r="RFB69" s="687"/>
      <c r="RFC69" s="687"/>
      <c r="RFD69" s="687"/>
      <c r="RFE69" s="687"/>
      <c r="RFF69" s="687"/>
      <c r="RFG69" s="687"/>
      <c r="RFH69" s="687"/>
      <c r="RFI69" s="687"/>
      <c r="RFJ69" s="687"/>
      <c r="RFK69" s="687"/>
      <c r="RFL69" s="687"/>
      <c r="RFM69" s="687"/>
      <c r="RFN69" s="687"/>
      <c r="RFO69" s="687"/>
      <c r="RFP69" s="687"/>
      <c r="RFQ69" s="687"/>
      <c r="RFR69" s="687"/>
      <c r="RFS69" s="687"/>
      <c r="RFT69" s="687"/>
      <c r="RFU69" s="687"/>
      <c r="RFV69" s="687"/>
      <c r="RFW69" s="687"/>
      <c r="RFX69" s="687"/>
      <c r="RFY69" s="687"/>
      <c r="RFZ69" s="687"/>
      <c r="RGA69" s="687"/>
      <c r="RGB69" s="687"/>
      <c r="RGC69" s="687"/>
      <c r="RGD69" s="687"/>
      <c r="RGE69" s="687"/>
      <c r="RGF69" s="687"/>
      <c r="RGG69" s="687"/>
      <c r="RGH69" s="687"/>
      <c r="RGI69" s="687"/>
      <c r="RGJ69" s="687"/>
      <c r="RGK69" s="687"/>
      <c r="RGL69" s="687"/>
      <c r="RGM69" s="687"/>
      <c r="RGN69" s="687"/>
      <c r="RGO69" s="687"/>
      <c r="RGP69" s="687"/>
      <c r="RGQ69" s="687"/>
      <c r="RGR69" s="687"/>
      <c r="RGS69" s="687"/>
      <c r="RGT69" s="687"/>
      <c r="RGU69" s="687"/>
      <c r="RGV69" s="687"/>
      <c r="RGW69" s="687"/>
      <c r="RGX69" s="687"/>
      <c r="RGY69" s="687"/>
      <c r="RGZ69" s="687"/>
      <c r="RHA69" s="687"/>
      <c r="RHB69" s="687"/>
      <c r="RHC69" s="687"/>
      <c r="RHD69" s="687"/>
      <c r="RHE69" s="687"/>
      <c r="RHF69" s="687"/>
      <c r="RHG69" s="687"/>
      <c r="RHH69" s="687"/>
      <c r="RHI69" s="687"/>
      <c r="RHJ69" s="687"/>
      <c r="RHK69" s="687"/>
      <c r="RHL69" s="687"/>
      <c r="RHM69" s="687"/>
      <c r="RHN69" s="687"/>
      <c r="RHO69" s="687"/>
      <c r="RHP69" s="687"/>
      <c r="RHQ69" s="687"/>
      <c r="RHR69" s="687"/>
      <c r="RHS69" s="687"/>
      <c r="RHT69" s="687"/>
      <c r="RHU69" s="687"/>
      <c r="RHV69" s="687"/>
      <c r="RHW69" s="687"/>
      <c r="RHX69" s="687"/>
      <c r="RHY69" s="687"/>
      <c r="RHZ69" s="687"/>
      <c r="RIA69" s="687"/>
      <c r="RIB69" s="687"/>
      <c r="RIC69" s="687"/>
      <c r="RID69" s="687"/>
      <c r="RIE69" s="687"/>
      <c r="RIF69" s="687"/>
      <c r="RIG69" s="687"/>
      <c r="RIH69" s="687"/>
      <c r="RII69" s="687"/>
      <c r="RIJ69" s="687"/>
      <c r="RIK69" s="687"/>
      <c r="RIL69" s="687"/>
      <c r="RIM69" s="687"/>
      <c r="RIN69" s="687"/>
      <c r="RIO69" s="687"/>
      <c r="RIP69" s="687"/>
      <c r="RIQ69" s="687"/>
      <c r="RIR69" s="687"/>
      <c r="RIS69" s="687"/>
      <c r="RIT69" s="687"/>
      <c r="RIU69" s="687"/>
      <c r="RIV69" s="687"/>
      <c r="RIW69" s="687"/>
      <c r="RIX69" s="687"/>
      <c r="RIY69" s="687"/>
      <c r="RIZ69" s="687"/>
      <c r="RJA69" s="687"/>
      <c r="RJB69" s="687"/>
      <c r="RJC69" s="687"/>
      <c r="RJD69" s="687"/>
      <c r="RJE69" s="687"/>
      <c r="RJF69" s="687"/>
      <c r="RJG69" s="687"/>
      <c r="RJH69" s="687"/>
      <c r="RJI69" s="687"/>
      <c r="RJJ69" s="687"/>
      <c r="RJK69" s="687"/>
      <c r="RJL69" s="687"/>
      <c r="RJM69" s="687"/>
      <c r="RJN69" s="687"/>
      <c r="RJO69" s="687"/>
      <c r="RJP69" s="687"/>
      <c r="RJQ69" s="687"/>
      <c r="RJR69" s="687"/>
      <c r="RJS69" s="687"/>
      <c r="RJT69" s="687"/>
      <c r="RJU69" s="687"/>
      <c r="RJV69" s="687"/>
      <c r="RJW69" s="687"/>
      <c r="RJX69" s="687"/>
      <c r="RJY69" s="687"/>
      <c r="RJZ69" s="687"/>
      <c r="RKA69" s="687"/>
      <c r="RKB69" s="687"/>
      <c r="RKC69" s="687"/>
      <c r="RKD69" s="687"/>
      <c r="RKE69" s="687"/>
      <c r="RKF69" s="687"/>
      <c r="RKG69" s="687"/>
      <c r="RKH69" s="687"/>
      <c r="RKI69" s="687"/>
      <c r="RKJ69" s="687"/>
      <c r="RKK69" s="687"/>
      <c r="RKL69" s="687"/>
      <c r="RKM69" s="687"/>
      <c r="RKN69" s="687"/>
      <c r="RKO69" s="687"/>
      <c r="RKP69" s="687"/>
      <c r="RKQ69" s="687"/>
      <c r="RKR69" s="687"/>
      <c r="RKS69" s="687"/>
      <c r="RKT69" s="687"/>
      <c r="RKU69" s="687"/>
      <c r="RKV69" s="687"/>
      <c r="RKW69" s="687"/>
      <c r="RKX69" s="687"/>
      <c r="RKY69" s="687"/>
      <c r="RKZ69" s="687"/>
      <c r="RLA69" s="687"/>
      <c r="RLB69" s="687"/>
      <c r="RLC69" s="687"/>
      <c r="RLD69" s="687"/>
      <c r="RLE69" s="687"/>
      <c r="RLF69" s="687"/>
      <c r="RLG69" s="687"/>
      <c r="RLH69" s="687"/>
      <c r="RLI69" s="687"/>
      <c r="RLJ69" s="687"/>
      <c r="RLK69" s="687"/>
      <c r="RLL69" s="687"/>
      <c r="RLM69" s="687"/>
      <c r="RLN69" s="687"/>
      <c r="RLO69" s="687"/>
      <c r="RLP69" s="687"/>
      <c r="RLQ69" s="687"/>
      <c r="RLR69" s="687"/>
      <c r="RLS69" s="687"/>
      <c r="RLT69" s="687"/>
      <c r="RLU69" s="687"/>
      <c r="RLV69" s="687"/>
      <c r="RLW69" s="687"/>
      <c r="RLX69" s="687"/>
      <c r="RLY69" s="687"/>
      <c r="RLZ69" s="687"/>
      <c r="RMA69" s="687"/>
      <c r="RMB69" s="687"/>
      <c r="RMC69" s="687"/>
      <c r="RMD69" s="687"/>
      <c r="RME69" s="687"/>
      <c r="RMF69" s="687"/>
      <c r="RMG69" s="687"/>
      <c r="RMH69" s="687"/>
      <c r="RMI69" s="687"/>
      <c r="RMJ69" s="687"/>
      <c r="RMK69" s="687"/>
      <c r="RML69" s="687"/>
      <c r="RMM69" s="687"/>
      <c r="RMN69" s="687"/>
      <c r="RMO69" s="687"/>
      <c r="RMP69" s="687"/>
      <c r="RMQ69" s="687"/>
      <c r="RMR69" s="687"/>
      <c r="RMS69" s="687"/>
      <c r="RMT69" s="687"/>
      <c r="RMU69" s="687"/>
      <c r="RMV69" s="687"/>
      <c r="RMW69" s="687"/>
      <c r="RMX69" s="687"/>
      <c r="RMY69" s="687"/>
      <c r="RMZ69" s="687"/>
      <c r="RNA69" s="687"/>
      <c r="RNB69" s="687"/>
      <c r="RNC69" s="687"/>
      <c r="RND69" s="687"/>
      <c r="RNE69" s="687"/>
      <c r="RNF69" s="687"/>
      <c r="RNG69" s="687"/>
      <c r="RNH69" s="687"/>
      <c r="RNI69" s="687"/>
      <c r="RNJ69" s="687"/>
      <c r="RNK69" s="687"/>
      <c r="RNL69" s="687"/>
      <c r="RNM69" s="687"/>
      <c r="RNN69" s="687"/>
      <c r="RNO69" s="687"/>
      <c r="RNP69" s="687"/>
      <c r="RNQ69" s="687"/>
      <c r="RNR69" s="687"/>
      <c r="RNS69" s="687"/>
      <c r="RNT69" s="687"/>
      <c r="RNU69" s="687"/>
      <c r="RNV69" s="687"/>
      <c r="RNW69" s="687"/>
      <c r="RNX69" s="687"/>
      <c r="RNY69" s="687"/>
      <c r="RNZ69" s="687"/>
      <c r="ROA69" s="687"/>
      <c r="ROB69" s="687"/>
      <c r="ROC69" s="687"/>
      <c r="ROD69" s="687"/>
      <c r="ROE69" s="687"/>
      <c r="ROF69" s="687"/>
      <c r="ROG69" s="687"/>
      <c r="ROH69" s="687"/>
      <c r="ROI69" s="687"/>
      <c r="ROJ69" s="687"/>
      <c r="ROK69" s="687"/>
      <c r="ROL69" s="687"/>
      <c r="ROM69" s="687"/>
      <c r="RON69" s="687"/>
      <c r="ROO69" s="687"/>
      <c r="ROP69" s="687"/>
      <c r="ROQ69" s="687"/>
      <c r="ROR69" s="687"/>
      <c r="ROS69" s="687"/>
      <c r="ROT69" s="687"/>
      <c r="ROU69" s="687"/>
      <c r="ROV69" s="687"/>
      <c r="ROW69" s="687"/>
      <c r="ROX69" s="687"/>
      <c r="ROY69" s="687"/>
      <c r="ROZ69" s="687"/>
      <c r="RPA69" s="687"/>
      <c r="RPB69" s="687"/>
      <c r="RPC69" s="687"/>
      <c r="RPD69" s="687"/>
      <c r="RPE69" s="687"/>
      <c r="RPF69" s="687"/>
      <c r="RPG69" s="687"/>
      <c r="RPH69" s="687"/>
      <c r="RPI69" s="687"/>
      <c r="RPJ69" s="687"/>
      <c r="RPK69" s="687"/>
      <c r="RPL69" s="687"/>
      <c r="RPM69" s="687"/>
      <c r="RPN69" s="687"/>
      <c r="RPO69" s="687"/>
      <c r="RPP69" s="687"/>
      <c r="RPQ69" s="687"/>
      <c r="RPR69" s="687"/>
      <c r="RPS69" s="687"/>
      <c r="RPT69" s="687"/>
      <c r="RPU69" s="687"/>
      <c r="RPV69" s="687"/>
      <c r="RPW69" s="687"/>
      <c r="RPX69" s="687"/>
      <c r="RPY69" s="687"/>
      <c r="RPZ69" s="687"/>
      <c r="RQA69" s="687"/>
      <c r="RQB69" s="687"/>
      <c r="RQC69" s="687"/>
      <c r="RQD69" s="687"/>
      <c r="RQE69" s="687"/>
      <c r="RQF69" s="687"/>
      <c r="RQG69" s="687"/>
      <c r="RQH69" s="687"/>
      <c r="RQI69" s="687"/>
      <c r="RQJ69" s="687"/>
      <c r="RQK69" s="687"/>
      <c r="RQL69" s="687"/>
      <c r="RQM69" s="687"/>
      <c r="RQN69" s="687"/>
      <c r="RQO69" s="687"/>
      <c r="RQP69" s="687"/>
      <c r="RQQ69" s="687"/>
      <c r="RQR69" s="687"/>
      <c r="RQS69" s="687"/>
      <c r="RQT69" s="687"/>
      <c r="RQU69" s="687"/>
      <c r="RQV69" s="687"/>
      <c r="RQW69" s="687"/>
      <c r="RQX69" s="687"/>
      <c r="RQY69" s="687"/>
      <c r="RQZ69" s="687"/>
      <c r="RRA69" s="687"/>
      <c r="RRB69" s="687"/>
      <c r="RRC69" s="687"/>
      <c r="RRD69" s="687"/>
      <c r="RRE69" s="687"/>
      <c r="RRF69" s="687"/>
      <c r="RRG69" s="687"/>
      <c r="RRH69" s="687"/>
      <c r="RRI69" s="687"/>
      <c r="RRJ69" s="687"/>
      <c r="RRK69" s="687"/>
      <c r="RRL69" s="687"/>
      <c r="RRM69" s="687"/>
      <c r="RRN69" s="687"/>
      <c r="RRO69" s="687"/>
      <c r="RRP69" s="687"/>
      <c r="RRQ69" s="687"/>
      <c r="RRR69" s="687"/>
      <c r="RRS69" s="687"/>
      <c r="RRT69" s="687"/>
      <c r="RRU69" s="687"/>
      <c r="RRV69" s="687"/>
      <c r="RRW69" s="687"/>
      <c r="RRX69" s="687"/>
      <c r="RRY69" s="687"/>
      <c r="RRZ69" s="687"/>
      <c r="RSA69" s="687"/>
      <c r="RSB69" s="687"/>
      <c r="RSC69" s="687"/>
      <c r="RSD69" s="687"/>
      <c r="RSE69" s="687"/>
      <c r="RSF69" s="687"/>
      <c r="RSG69" s="687"/>
      <c r="RSH69" s="687"/>
      <c r="RSI69" s="687"/>
      <c r="RSJ69" s="687"/>
      <c r="RSK69" s="687"/>
      <c r="RSL69" s="687"/>
      <c r="RSM69" s="687"/>
      <c r="RSN69" s="687"/>
      <c r="RSO69" s="687"/>
      <c r="RSP69" s="687"/>
      <c r="RSQ69" s="687"/>
      <c r="RSR69" s="687"/>
      <c r="RSS69" s="687"/>
      <c r="RST69" s="687"/>
      <c r="RSU69" s="687"/>
      <c r="RSV69" s="687"/>
      <c r="RSW69" s="687"/>
      <c r="RSX69" s="687"/>
      <c r="RSY69" s="687"/>
      <c r="RSZ69" s="687"/>
      <c r="RTA69" s="687"/>
      <c r="RTB69" s="687"/>
      <c r="RTC69" s="687"/>
      <c r="RTD69" s="687"/>
      <c r="RTE69" s="687"/>
      <c r="RTF69" s="687"/>
      <c r="RTG69" s="687"/>
      <c r="RTH69" s="687"/>
      <c r="RTI69" s="687"/>
      <c r="RTJ69" s="687"/>
      <c r="RTK69" s="687"/>
      <c r="RTL69" s="687"/>
      <c r="RTM69" s="687"/>
      <c r="RTN69" s="687"/>
      <c r="RTO69" s="687"/>
      <c r="RTP69" s="687"/>
      <c r="RTQ69" s="687"/>
      <c r="RTR69" s="687"/>
      <c r="RTS69" s="687"/>
      <c r="RTT69" s="687"/>
      <c r="RTU69" s="687"/>
      <c r="RTV69" s="687"/>
      <c r="RTW69" s="687"/>
      <c r="RTX69" s="687"/>
      <c r="RTY69" s="687"/>
      <c r="RTZ69" s="687"/>
      <c r="RUA69" s="687"/>
      <c r="RUB69" s="687"/>
      <c r="RUC69" s="687"/>
      <c r="RUD69" s="687"/>
      <c r="RUE69" s="687"/>
      <c r="RUF69" s="687"/>
      <c r="RUG69" s="687"/>
      <c r="RUH69" s="687"/>
      <c r="RUI69" s="687"/>
      <c r="RUJ69" s="687"/>
      <c r="RUK69" s="687"/>
      <c r="RUL69" s="687"/>
      <c r="RUM69" s="687"/>
      <c r="RUN69" s="687"/>
      <c r="RUO69" s="687"/>
      <c r="RUP69" s="687"/>
      <c r="RUQ69" s="687"/>
      <c r="RUR69" s="687"/>
      <c r="RUS69" s="687"/>
      <c r="RUT69" s="687"/>
      <c r="RUU69" s="687"/>
      <c r="RUV69" s="687"/>
      <c r="RUW69" s="687"/>
      <c r="RUX69" s="687"/>
      <c r="RUY69" s="687"/>
      <c r="RUZ69" s="687"/>
      <c r="RVA69" s="687"/>
      <c r="RVB69" s="687"/>
      <c r="RVC69" s="687"/>
      <c r="RVD69" s="687"/>
      <c r="RVE69" s="687"/>
      <c r="RVF69" s="687"/>
      <c r="RVG69" s="687"/>
      <c r="RVH69" s="687"/>
      <c r="RVI69" s="687"/>
      <c r="RVJ69" s="687"/>
      <c r="RVK69" s="687"/>
      <c r="RVL69" s="687"/>
      <c r="RVM69" s="687"/>
      <c r="RVN69" s="687"/>
      <c r="RVO69" s="687"/>
      <c r="RVP69" s="687"/>
      <c r="RVQ69" s="687"/>
      <c r="RVR69" s="687"/>
      <c r="RVS69" s="687"/>
      <c r="RVT69" s="687"/>
      <c r="RVU69" s="687"/>
      <c r="RVV69" s="687"/>
      <c r="RVW69" s="687"/>
      <c r="RVX69" s="687"/>
      <c r="RVY69" s="687"/>
      <c r="RVZ69" s="687"/>
      <c r="RWA69" s="687"/>
      <c r="RWB69" s="687"/>
      <c r="RWC69" s="687"/>
      <c r="RWD69" s="687"/>
      <c r="RWE69" s="687"/>
      <c r="RWF69" s="687"/>
      <c r="RWG69" s="687"/>
      <c r="RWH69" s="687"/>
      <c r="RWI69" s="687"/>
      <c r="RWJ69" s="687"/>
      <c r="RWK69" s="687"/>
      <c r="RWL69" s="687"/>
      <c r="RWM69" s="687"/>
      <c r="RWN69" s="687"/>
      <c r="RWO69" s="687"/>
      <c r="RWP69" s="687"/>
      <c r="RWQ69" s="687"/>
      <c r="RWR69" s="687"/>
      <c r="RWS69" s="687"/>
      <c r="RWT69" s="687"/>
      <c r="RWU69" s="687"/>
      <c r="RWV69" s="687"/>
      <c r="RWW69" s="687"/>
      <c r="RWX69" s="687"/>
      <c r="RWY69" s="687"/>
      <c r="RWZ69" s="687"/>
      <c r="RXA69" s="687"/>
      <c r="RXB69" s="687"/>
      <c r="RXC69" s="687"/>
      <c r="RXD69" s="687"/>
      <c r="RXE69" s="687"/>
      <c r="RXF69" s="687"/>
      <c r="RXG69" s="687"/>
      <c r="RXH69" s="687"/>
      <c r="RXI69" s="687"/>
      <c r="RXJ69" s="687"/>
      <c r="RXK69" s="687"/>
      <c r="RXL69" s="687"/>
      <c r="RXM69" s="687"/>
      <c r="RXN69" s="687"/>
      <c r="RXO69" s="687"/>
      <c r="RXP69" s="687"/>
      <c r="RXQ69" s="687"/>
      <c r="RXR69" s="687"/>
      <c r="RXS69" s="687"/>
      <c r="RXT69" s="687"/>
      <c r="RXU69" s="687"/>
      <c r="RXV69" s="687"/>
      <c r="RXW69" s="687"/>
      <c r="RXX69" s="687"/>
      <c r="RXY69" s="687"/>
      <c r="RXZ69" s="687"/>
      <c r="RYA69" s="687"/>
      <c r="RYB69" s="687"/>
      <c r="RYC69" s="687"/>
      <c r="RYD69" s="687"/>
      <c r="RYE69" s="687"/>
      <c r="RYF69" s="687"/>
      <c r="RYG69" s="687"/>
      <c r="RYH69" s="687"/>
      <c r="RYI69" s="687"/>
      <c r="RYJ69" s="687"/>
      <c r="RYK69" s="687"/>
      <c r="RYL69" s="687"/>
      <c r="RYM69" s="687"/>
      <c r="RYN69" s="687"/>
      <c r="RYO69" s="687"/>
      <c r="RYP69" s="687"/>
      <c r="RYQ69" s="687"/>
      <c r="RYR69" s="687"/>
      <c r="RYS69" s="687"/>
      <c r="RYT69" s="687"/>
      <c r="RYU69" s="687"/>
      <c r="RYV69" s="687"/>
      <c r="RYW69" s="687"/>
      <c r="RYX69" s="687"/>
      <c r="RYY69" s="687"/>
      <c r="RYZ69" s="687"/>
      <c r="RZA69" s="687"/>
      <c r="RZB69" s="687"/>
      <c r="RZC69" s="687"/>
      <c r="RZD69" s="687"/>
      <c r="RZE69" s="687"/>
      <c r="RZF69" s="687"/>
      <c r="RZG69" s="687"/>
      <c r="RZH69" s="687"/>
      <c r="RZI69" s="687"/>
      <c r="RZJ69" s="687"/>
      <c r="RZK69" s="687"/>
      <c r="RZL69" s="687"/>
      <c r="RZM69" s="687"/>
      <c r="RZN69" s="687"/>
      <c r="RZO69" s="687"/>
      <c r="RZP69" s="687"/>
      <c r="RZQ69" s="687"/>
      <c r="RZR69" s="687"/>
      <c r="RZS69" s="687"/>
      <c r="RZT69" s="687"/>
      <c r="RZU69" s="687"/>
      <c r="RZV69" s="687"/>
      <c r="RZW69" s="687"/>
      <c r="RZX69" s="687"/>
      <c r="RZY69" s="687"/>
      <c r="RZZ69" s="687"/>
      <c r="SAA69" s="687"/>
      <c r="SAB69" s="687"/>
      <c r="SAC69" s="687"/>
      <c r="SAD69" s="687"/>
      <c r="SAE69" s="687"/>
      <c r="SAF69" s="687"/>
      <c r="SAG69" s="687"/>
      <c r="SAH69" s="687"/>
      <c r="SAI69" s="687"/>
      <c r="SAJ69" s="687"/>
      <c r="SAK69" s="687"/>
      <c r="SAL69" s="687"/>
      <c r="SAM69" s="687"/>
      <c r="SAN69" s="687"/>
      <c r="SAO69" s="687"/>
      <c r="SAP69" s="687"/>
      <c r="SAQ69" s="687"/>
      <c r="SAR69" s="687"/>
      <c r="SAS69" s="687"/>
      <c r="SAT69" s="687"/>
      <c r="SAU69" s="687"/>
      <c r="SAV69" s="687"/>
      <c r="SAW69" s="687"/>
      <c r="SAX69" s="687"/>
      <c r="SAY69" s="687"/>
      <c r="SAZ69" s="687"/>
      <c r="SBA69" s="687"/>
      <c r="SBB69" s="687"/>
      <c r="SBC69" s="687"/>
      <c r="SBD69" s="687"/>
      <c r="SBE69" s="687"/>
      <c r="SBF69" s="687"/>
      <c r="SBG69" s="687"/>
      <c r="SBH69" s="687"/>
      <c r="SBI69" s="687"/>
      <c r="SBJ69" s="687"/>
      <c r="SBK69" s="687"/>
      <c r="SBL69" s="687"/>
      <c r="SBM69" s="687"/>
      <c r="SBN69" s="687"/>
      <c r="SBO69" s="687"/>
      <c r="SBP69" s="687"/>
      <c r="SBQ69" s="687"/>
      <c r="SBR69" s="687"/>
      <c r="SBS69" s="687"/>
      <c r="SBT69" s="687"/>
      <c r="SBU69" s="687"/>
      <c r="SBV69" s="687"/>
      <c r="SBW69" s="687"/>
      <c r="SBX69" s="687"/>
      <c r="SBY69" s="687"/>
      <c r="SBZ69" s="687"/>
      <c r="SCA69" s="687"/>
      <c r="SCB69" s="687"/>
      <c r="SCC69" s="687"/>
      <c r="SCD69" s="687"/>
      <c r="SCE69" s="687"/>
      <c r="SCF69" s="687"/>
      <c r="SCG69" s="687"/>
      <c r="SCH69" s="687"/>
      <c r="SCI69" s="687"/>
      <c r="SCJ69" s="687"/>
      <c r="SCK69" s="687"/>
      <c r="SCL69" s="687"/>
      <c r="SCM69" s="687"/>
      <c r="SCN69" s="687"/>
      <c r="SCO69" s="687"/>
      <c r="SCP69" s="687"/>
      <c r="SCQ69" s="687"/>
      <c r="SCR69" s="687"/>
      <c r="SCS69" s="687"/>
      <c r="SCT69" s="687"/>
      <c r="SCU69" s="687"/>
      <c r="SCV69" s="687"/>
      <c r="SCW69" s="687"/>
      <c r="SCX69" s="687"/>
      <c r="SCY69" s="687"/>
      <c r="SCZ69" s="687"/>
      <c r="SDA69" s="687"/>
      <c r="SDB69" s="687"/>
      <c r="SDC69" s="687"/>
      <c r="SDD69" s="687"/>
      <c r="SDE69" s="687"/>
      <c r="SDF69" s="687"/>
      <c r="SDG69" s="687"/>
      <c r="SDH69" s="687"/>
      <c r="SDI69" s="687"/>
      <c r="SDJ69" s="687"/>
      <c r="SDK69" s="687"/>
      <c r="SDL69" s="687"/>
      <c r="SDM69" s="687"/>
      <c r="SDN69" s="687"/>
      <c r="SDO69" s="687"/>
      <c r="SDP69" s="687"/>
      <c r="SDQ69" s="687"/>
      <c r="SDR69" s="687"/>
      <c r="SDS69" s="687"/>
      <c r="SDT69" s="687"/>
      <c r="SDU69" s="687"/>
      <c r="SDV69" s="687"/>
      <c r="SDW69" s="687"/>
      <c r="SDX69" s="687"/>
      <c r="SDY69" s="687"/>
      <c r="SDZ69" s="687"/>
      <c r="SEA69" s="687"/>
      <c r="SEB69" s="687"/>
      <c r="SEC69" s="687"/>
      <c r="SED69" s="687"/>
      <c r="SEE69" s="687"/>
      <c r="SEF69" s="687"/>
      <c r="SEG69" s="687"/>
      <c r="SEH69" s="687"/>
      <c r="SEI69" s="687"/>
      <c r="SEJ69" s="687"/>
      <c r="SEK69" s="687"/>
      <c r="SEL69" s="687"/>
      <c r="SEM69" s="687"/>
      <c r="SEN69" s="687"/>
      <c r="SEO69" s="687"/>
      <c r="SEP69" s="687"/>
      <c r="SEQ69" s="687"/>
      <c r="SER69" s="687"/>
      <c r="SES69" s="687"/>
      <c r="SET69" s="687"/>
      <c r="SEU69" s="687"/>
      <c r="SEV69" s="687"/>
      <c r="SEW69" s="687"/>
      <c r="SEX69" s="687"/>
      <c r="SEY69" s="687"/>
      <c r="SEZ69" s="687"/>
      <c r="SFA69" s="687"/>
      <c r="SFB69" s="687"/>
      <c r="SFC69" s="687"/>
      <c r="SFD69" s="687"/>
      <c r="SFE69" s="687"/>
      <c r="SFF69" s="687"/>
      <c r="SFG69" s="687"/>
      <c r="SFH69" s="687"/>
      <c r="SFI69" s="687"/>
      <c r="SFJ69" s="687"/>
      <c r="SFK69" s="687"/>
      <c r="SFL69" s="687"/>
      <c r="SFM69" s="687"/>
      <c r="SFN69" s="687"/>
      <c r="SFO69" s="687"/>
      <c r="SFP69" s="687"/>
      <c r="SFQ69" s="687"/>
      <c r="SFR69" s="687"/>
      <c r="SFS69" s="687"/>
      <c r="SFT69" s="687"/>
      <c r="SFU69" s="687"/>
      <c r="SFV69" s="687"/>
      <c r="SFW69" s="687"/>
      <c r="SFX69" s="687"/>
      <c r="SFY69" s="687"/>
      <c r="SFZ69" s="687"/>
      <c r="SGA69" s="687"/>
      <c r="SGB69" s="687"/>
      <c r="SGC69" s="687"/>
      <c r="SGD69" s="687"/>
      <c r="SGE69" s="687"/>
      <c r="SGF69" s="687"/>
      <c r="SGG69" s="687"/>
      <c r="SGH69" s="687"/>
      <c r="SGI69" s="687"/>
      <c r="SGJ69" s="687"/>
      <c r="SGK69" s="687"/>
      <c r="SGL69" s="687"/>
      <c r="SGM69" s="687"/>
      <c r="SGN69" s="687"/>
      <c r="SGO69" s="687"/>
      <c r="SGP69" s="687"/>
      <c r="SGQ69" s="687"/>
      <c r="SGR69" s="687"/>
      <c r="SGS69" s="687"/>
      <c r="SGT69" s="687"/>
      <c r="SGU69" s="687"/>
      <c r="SGV69" s="687"/>
      <c r="SGW69" s="687"/>
      <c r="SGX69" s="687"/>
      <c r="SGY69" s="687"/>
      <c r="SGZ69" s="687"/>
      <c r="SHA69" s="687"/>
      <c r="SHB69" s="687"/>
      <c r="SHC69" s="687"/>
      <c r="SHD69" s="687"/>
      <c r="SHE69" s="687"/>
      <c r="SHF69" s="687"/>
      <c r="SHG69" s="687"/>
      <c r="SHH69" s="687"/>
      <c r="SHI69" s="687"/>
      <c r="SHJ69" s="687"/>
      <c r="SHK69" s="687"/>
      <c r="SHL69" s="687"/>
      <c r="SHM69" s="687"/>
      <c r="SHN69" s="687"/>
      <c r="SHO69" s="687"/>
      <c r="SHP69" s="687"/>
      <c r="SHQ69" s="687"/>
      <c r="SHR69" s="687"/>
      <c r="SHS69" s="687"/>
      <c r="SHT69" s="687"/>
      <c r="SHU69" s="687"/>
      <c r="SHV69" s="687"/>
      <c r="SHW69" s="687"/>
      <c r="SHX69" s="687"/>
      <c r="SHY69" s="687"/>
      <c r="SHZ69" s="687"/>
      <c r="SIA69" s="687"/>
      <c r="SIB69" s="687"/>
      <c r="SIC69" s="687"/>
      <c r="SID69" s="687"/>
      <c r="SIE69" s="687"/>
      <c r="SIF69" s="687"/>
      <c r="SIG69" s="687"/>
      <c r="SIH69" s="687"/>
      <c r="SII69" s="687"/>
      <c r="SIJ69" s="687"/>
      <c r="SIK69" s="687"/>
      <c r="SIL69" s="687"/>
      <c r="SIM69" s="687"/>
      <c r="SIN69" s="687"/>
      <c r="SIO69" s="687"/>
      <c r="SIP69" s="687"/>
      <c r="SIQ69" s="687"/>
      <c r="SIR69" s="687"/>
      <c r="SIS69" s="687"/>
      <c r="SIT69" s="687"/>
      <c r="SIU69" s="687"/>
      <c r="SIV69" s="687"/>
      <c r="SIW69" s="687"/>
      <c r="SIX69" s="687"/>
      <c r="SIY69" s="687"/>
      <c r="SIZ69" s="687"/>
      <c r="SJA69" s="687"/>
      <c r="SJB69" s="687"/>
      <c r="SJC69" s="687"/>
      <c r="SJD69" s="687"/>
      <c r="SJE69" s="687"/>
      <c r="SJF69" s="687"/>
      <c r="SJG69" s="687"/>
      <c r="SJH69" s="687"/>
      <c r="SJI69" s="687"/>
      <c r="SJJ69" s="687"/>
      <c r="SJK69" s="687"/>
      <c r="SJL69" s="687"/>
      <c r="SJM69" s="687"/>
      <c r="SJN69" s="687"/>
      <c r="SJO69" s="687"/>
      <c r="SJP69" s="687"/>
      <c r="SJQ69" s="687"/>
      <c r="SJR69" s="687"/>
      <c r="SJS69" s="687"/>
      <c r="SJT69" s="687"/>
      <c r="SJU69" s="687"/>
      <c r="SJV69" s="687"/>
      <c r="SJW69" s="687"/>
      <c r="SJX69" s="687"/>
      <c r="SJY69" s="687"/>
      <c r="SJZ69" s="687"/>
      <c r="SKA69" s="687"/>
      <c r="SKB69" s="687"/>
      <c r="SKC69" s="687"/>
      <c r="SKD69" s="687"/>
      <c r="SKE69" s="687"/>
      <c r="SKF69" s="687"/>
      <c r="SKG69" s="687"/>
      <c r="SKH69" s="687"/>
      <c r="SKI69" s="687"/>
      <c r="SKJ69" s="687"/>
      <c r="SKK69" s="687"/>
      <c r="SKL69" s="687"/>
      <c r="SKM69" s="687"/>
      <c r="SKN69" s="687"/>
      <c r="SKO69" s="687"/>
      <c r="SKP69" s="687"/>
      <c r="SKQ69" s="687"/>
      <c r="SKR69" s="687"/>
      <c r="SKS69" s="687"/>
      <c r="SKT69" s="687"/>
      <c r="SKU69" s="687"/>
      <c r="SKV69" s="687"/>
      <c r="SKW69" s="687"/>
      <c r="SKX69" s="687"/>
      <c r="SKY69" s="687"/>
      <c r="SKZ69" s="687"/>
      <c r="SLA69" s="687"/>
      <c r="SLB69" s="687"/>
      <c r="SLC69" s="687"/>
      <c r="SLD69" s="687"/>
      <c r="SLE69" s="687"/>
      <c r="SLF69" s="687"/>
      <c r="SLG69" s="687"/>
      <c r="SLH69" s="687"/>
      <c r="SLI69" s="687"/>
      <c r="SLJ69" s="687"/>
      <c r="SLK69" s="687"/>
      <c r="SLL69" s="687"/>
      <c r="SLM69" s="687"/>
      <c r="SLN69" s="687"/>
      <c r="SLO69" s="687"/>
      <c r="SLP69" s="687"/>
      <c r="SLQ69" s="687"/>
      <c r="SLR69" s="687"/>
      <c r="SLS69" s="687"/>
      <c r="SLT69" s="687"/>
      <c r="SLU69" s="687"/>
      <c r="SLV69" s="687"/>
      <c r="SLW69" s="687"/>
      <c r="SLX69" s="687"/>
      <c r="SLY69" s="687"/>
      <c r="SLZ69" s="687"/>
      <c r="SMA69" s="687"/>
      <c r="SMB69" s="687"/>
      <c r="SMC69" s="687"/>
      <c r="SMD69" s="687"/>
      <c r="SME69" s="687"/>
      <c r="SMF69" s="687"/>
      <c r="SMG69" s="687"/>
      <c r="SMH69" s="687"/>
      <c r="SMI69" s="687"/>
      <c r="SMJ69" s="687"/>
      <c r="SMK69" s="687"/>
      <c r="SML69" s="687"/>
      <c r="SMM69" s="687"/>
      <c r="SMN69" s="687"/>
      <c r="SMO69" s="687"/>
      <c r="SMP69" s="687"/>
      <c r="SMQ69" s="687"/>
      <c r="SMR69" s="687"/>
      <c r="SMS69" s="687"/>
      <c r="SMT69" s="687"/>
      <c r="SMU69" s="687"/>
      <c r="SMV69" s="687"/>
      <c r="SMW69" s="687"/>
      <c r="SMX69" s="687"/>
      <c r="SMY69" s="687"/>
      <c r="SMZ69" s="687"/>
      <c r="SNA69" s="687"/>
      <c r="SNB69" s="687"/>
      <c r="SNC69" s="687"/>
      <c r="SND69" s="687"/>
      <c r="SNE69" s="687"/>
      <c r="SNF69" s="687"/>
      <c r="SNG69" s="687"/>
      <c r="SNH69" s="687"/>
      <c r="SNI69" s="687"/>
      <c r="SNJ69" s="687"/>
      <c r="SNK69" s="687"/>
      <c r="SNL69" s="687"/>
      <c r="SNM69" s="687"/>
      <c r="SNN69" s="687"/>
      <c r="SNO69" s="687"/>
      <c r="SNP69" s="687"/>
      <c r="SNQ69" s="687"/>
      <c r="SNR69" s="687"/>
      <c r="SNS69" s="687"/>
      <c r="SNT69" s="687"/>
      <c r="SNU69" s="687"/>
      <c r="SNV69" s="687"/>
      <c r="SNW69" s="687"/>
      <c r="SNX69" s="687"/>
      <c r="SNY69" s="687"/>
      <c r="SNZ69" s="687"/>
      <c r="SOA69" s="687"/>
      <c r="SOB69" s="687"/>
      <c r="SOC69" s="687"/>
      <c r="SOD69" s="687"/>
      <c r="SOE69" s="687"/>
      <c r="SOF69" s="687"/>
      <c r="SOG69" s="687"/>
      <c r="SOH69" s="687"/>
      <c r="SOI69" s="687"/>
      <c r="SOJ69" s="687"/>
      <c r="SOK69" s="687"/>
      <c r="SOL69" s="687"/>
      <c r="SOM69" s="687"/>
      <c r="SON69" s="687"/>
      <c r="SOO69" s="687"/>
      <c r="SOP69" s="687"/>
      <c r="SOQ69" s="687"/>
      <c r="SOR69" s="687"/>
      <c r="SOS69" s="687"/>
      <c r="SOT69" s="687"/>
      <c r="SOU69" s="687"/>
      <c r="SOV69" s="687"/>
      <c r="SOW69" s="687"/>
      <c r="SOX69" s="687"/>
      <c r="SOY69" s="687"/>
      <c r="SOZ69" s="687"/>
      <c r="SPA69" s="687"/>
      <c r="SPB69" s="687"/>
      <c r="SPC69" s="687"/>
      <c r="SPD69" s="687"/>
      <c r="SPE69" s="687"/>
      <c r="SPF69" s="687"/>
      <c r="SPG69" s="687"/>
      <c r="SPH69" s="687"/>
      <c r="SPI69" s="687"/>
      <c r="SPJ69" s="687"/>
      <c r="SPK69" s="687"/>
      <c r="SPL69" s="687"/>
      <c r="SPM69" s="687"/>
      <c r="SPN69" s="687"/>
      <c r="SPO69" s="687"/>
      <c r="SPP69" s="687"/>
      <c r="SPQ69" s="687"/>
      <c r="SPR69" s="687"/>
      <c r="SPS69" s="687"/>
      <c r="SPT69" s="687"/>
      <c r="SPU69" s="687"/>
      <c r="SPV69" s="687"/>
      <c r="SPW69" s="687"/>
      <c r="SPX69" s="687"/>
      <c r="SPY69" s="687"/>
      <c r="SPZ69" s="687"/>
      <c r="SQA69" s="687"/>
      <c r="SQB69" s="687"/>
      <c r="SQC69" s="687"/>
      <c r="SQD69" s="687"/>
      <c r="SQE69" s="687"/>
      <c r="SQF69" s="687"/>
      <c r="SQG69" s="687"/>
      <c r="SQH69" s="687"/>
      <c r="SQI69" s="687"/>
      <c r="SQJ69" s="687"/>
      <c r="SQK69" s="687"/>
      <c r="SQL69" s="687"/>
      <c r="SQM69" s="687"/>
      <c r="SQN69" s="687"/>
      <c r="SQO69" s="687"/>
      <c r="SQP69" s="687"/>
      <c r="SQQ69" s="687"/>
      <c r="SQR69" s="687"/>
      <c r="SQS69" s="687"/>
      <c r="SQT69" s="687"/>
      <c r="SQU69" s="687"/>
      <c r="SQV69" s="687"/>
      <c r="SQW69" s="687"/>
      <c r="SQX69" s="687"/>
      <c r="SQY69" s="687"/>
      <c r="SQZ69" s="687"/>
      <c r="SRA69" s="687"/>
      <c r="SRB69" s="687"/>
      <c r="SRC69" s="687"/>
      <c r="SRD69" s="687"/>
      <c r="SRE69" s="687"/>
      <c r="SRF69" s="687"/>
      <c r="SRG69" s="687"/>
      <c r="SRH69" s="687"/>
      <c r="SRI69" s="687"/>
      <c r="SRJ69" s="687"/>
      <c r="SRK69" s="687"/>
      <c r="SRL69" s="687"/>
      <c r="SRM69" s="687"/>
      <c r="SRN69" s="687"/>
      <c r="SRO69" s="687"/>
      <c r="SRP69" s="687"/>
      <c r="SRQ69" s="687"/>
      <c r="SRR69" s="687"/>
      <c r="SRS69" s="687"/>
      <c r="SRT69" s="687"/>
      <c r="SRU69" s="687"/>
      <c r="SRV69" s="687"/>
      <c r="SRW69" s="687"/>
      <c r="SRX69" s="687"/>
      <c r="SRY69" s="687"/>
      <c r="SRZ69" s="687"/>
      <c r="SSA69" s="687"/>
      <c r="SSB69" s="687"/>
      <c r="SSC69" s="687"/>
      <c r="SSD69" s="687"/>
      <c r="SSE69" s="687"/>
      <c r="SSF69" s="687"/>
      <c r="SSG69" s="687"/>
      <c r="SSH69" s="687"/>
      <c r="SSI69" s="687"/>
      <c r="SSJ69" s="687"/>
      <c r="SSK69" s="687"/>
      <c r="SSL69" s="687"/>
      <c r="SSM69" s="687"/>
      <c r="SSN69" s="687"/>
      <c r="SSO69" s="687"/>
      <c r="SSP69" s="687"/>
      <c r="SSQ69" s="687"/>
      <c r="SSR69" s="687"/>
      <c r="SSS69" s="687"/>
      <c r="SST69" s="687"/>
      <c r="SSU69" s="687"/>
      <c r="SSV69" s="687"/>
      <c r="SSW69" s="687"/>
      <c r="SSX69" s="687"/>
      <c r="SSY69" s="687"/>
      <c r="SSZ69" s="687"/>
      <c r="STA69" s="687"/>
      <c r="STB69" s="687"/>
      <c r="STC69" s="687"/>
      <c r="STD69" s="687"/>
      <c r="STE69" s="687"/>
      <c r="STF69" s="687"/>
      <c r="STG69" s="687"/>
      <c r="STH69" s="687"/>
      <c r="STI69" s="687"/>
      <c r="STJ69" s="687"/>
      <c r="STK69" s="687"/>
      <c r="STL69" s="687"/>
      <c r="STM69" s="687"/>
      <c r="STN69" s="687"/>
      <c r="STO69" s="687"/>
      <c r="STP69" s="687"/>
      <c r="STQ69" s="687"/>
      <c r="STR69" s="687"/>
      <c r="STS69" s="687"/>
      <c r="STT69" s="687"/>
      <c r="STU69" s="687"/>
      <c r="STV69" s="687"/>
      <c r="STW69" s="687"/>
      <c r="STX69" s="687"/>
      <c r="STY69" s="687"/>
      <c r="STZ69" s="687"/>
      <c r="SUA69" s="687"/>
      <c r="SUB69" s="687"/>
      <c r="SUC69" s="687"/>
      <c r="SUD69" s="687"/>
      <c r="SUE69" s="687"/>
      <c r="SUF69" s="687"/>
      <c r="SUG69" s="687"/>
      <c r="SUH69" s="687"/>
      <c r="SUI69" s="687"/>
      <c r="SUJ69" s="687"/>
      <c r="SUK69" s="687"/>
      <c r="SUL69" s="687"/>
      <c r="SUM69" s="687"/>
      <c r="SUN69" s="687"/>
      <c r="SUO69" s="687"/>
      <c r="SUP69" s="687"/>
      <c r="SUQ69" s="687"/>
      <c r="SUR69" s="687"/>
      <c r="SUS69" s="687"/>
      <c r="SUT69" s="687"/>
      <c r="SUU69" s="687"/>
      <c r="SUV69" s="687"/>
      <c r="SUW69" s="687"/>
      <c r="SUX69" s="687"/>
      <c r="SUY69" s="687"/>
      <c r="SUZ69" s="687"/>
      <c r="SVA69" s="687"/>
      <c r="SVB69" s="687"/>
      <c r="SVC69" s="687"/>
      <c r="SVD69" s="687"/>
      <c r="SVE69" s="687"/>
      <c r="SVF69" s="687"/>
      <c r="SVG69" s="687"/>
      <c r="SVH69" s="687"/>
      <c r="SVI69" s="687"/>
      <c r="SVJ69" s="687"/>
      <c r="SVK69" s="687"/>
      <c r="SVL69" s="687"/>
      <c r="SVM69" s="687"/>
      <c r="SVN69" s="687"/>
      <c r="SVO69" s="687"/>
      <c r="SVP69" s="687"/>
      <c r="SVQ69" s="687"/>
      <c r="SVR69" s="687"/>
      <c r="SVS69" s="687"/>
      <c r="SVT69" s="687"/>
      <c r="SVU69" s="687"/>
      <c r="SVV69" s="687"/>
      <c r="SVW69" s="687"/>
      <c r="SVX69" s="687"/>
      <c r="SVY69" s="687"/>
      <c r="SVZ69" s="687"/>
      <c r="SWA69" s="687"/>
      <c r="SWB69" s="687"/>
      <c r="SWC69" s="687"/>
      <c r="SWD69" s="687"/>
      <c r="SWE69" s="687"/>
      <c r="SWF69" s="687"/>
      <c r="SWG69" s="687"/>
      <c r="SWH69" s="687"/>
      <c r="SWI69" s="687"/>
      <c r="SWJ69" s="687"/>
      <c r="SWK69" s="687"/>
      <c r="SWL69" s="687"/>
      <c r="SWM69" s="687"/>
      <c r="SWN69" s="687"/>
      <c r="SWO69" s="687"/>
      <c r="SWP69" s="687"/>
      <c r="SWQ69" s="687"/>
      <c r="SWR69" s="687"/>
      <c r="SWS69" s="687"/>
      <c r="SWT69" s="687"/>
      <c r="SWU69" s="687"/>
      <c r="SWV69" s="687"/>
      <c r="SWW69" s="687"/>
      <c r="SWX69" s="687"/>
      <c r="SWY69" s="687"/>
      <c r="SWZ69" s="687"/>
      <c r="SXA69" s="687"/>
      <c r="SXB69" s="687"/>
      <c r="SXC69" s="687"/>
      <c r="SXD69" s="687"/>
      <c r="SXE69" s="687"/>
      <c r="SXF69" s="687"/>
      <c r="SXG69" s="687"/>
      <c r="SXH69" s="687"/>
      <c r="SXI69" s="687"/>
      <c r="SXJ69" s="687"/>
      <c r="SXK69" s="687"/>
      <c r="SXL69" s="687"/>
      <c r="SXM69" s="687"/>
      <c r="SXN69" s="687"/>
      <c r="SXO69" s="687"/>
      <c r="SXP69" s="687"/>
      <c r="SXQ69" s="687"/>
      <c r="SXR69" s="687"/>
      <c r="SXS69" s="687"/>
      <c r="SXT69" s="687"/>
      <c r="SXU69" s="687"/>
      <c r="SXV69" s="687"/>
      <c r="SXW69" s="687"/>
      <c r="SXX69" s="687"/>
      <c r="SXY69" s="687"/>
      <c r="SXZ69" s="687"/>
      <c r="SYA69" s="687"/>
      <c r="SYB69" s="687"/>
      <c r="SYC69" s="687"/>
      <c r="SYD69" s="687"/>
      <c r="SYE69" s="687"/>
      <c r="SYF69" s="687"/>
      <c r="SYG69" s="687"/>
      <c r="SYH69" s="687"/>
      <c r="SYI69" s="687"/>
      <c r="SYJ69" s="687"/>
      <c r="SYK69" s="687"/>
      <c r="SYL69" s="687"/>
      <c r="SYM69" s="687"/>
      <c r="SYN69" s="687"/>
      <c r="SYO69" s="687"/>
      <c r="SYP69" s="687"/>
      <c r="SYQ69" s="687"/>
      <c r="SYR69" s="687"/>
      <c r="SYS69" s="687"/>
      <c r="SYT69" s="687"/>
      <c r="SYU69" s="687"/>
      <c r="SYV69" s="687"/>
      <c r="SYW69" s="687"/>
      <c r="SYX69" s="687"/>
      <c r="SYY69" s="687"/>
      <c r="SYZ69" s="687"/>
      <c r="SZA69" s="687"/>
      <c r="SZB69" s="687"/>
      <c r="SZC69" s="687"/>
      <c r="SZD69" s="687"/>
      <c r="SZE69" s="687"/>
      <c r="SZF69" s="687"/>
      <c r="SZG69" s="687"/>
      <c r="SZH69" s="687"/>
      <c r="SZI69" s="687"/>
      <c r="SZJ69" s="687"/>
      <c r="SZK69" s="687"/>
      <c r="SZL69" s="687"/>
      <c r="SZM69" s="687"/>
      <c r="SZN69" s="687"/>
      <c r="SZO69" s="687"/>
      <c r="SZP69" s="687"/>
      <c r="SZQ69" s="687"/>
      <c r="SZR69" s="687"/>
      <c r="SZS69" s="687"/>
      <c r="SZT69" s="687"/>
      <c r="SZU69" s="687"/>
      <c r="SZV69" s="687"/>
      <c r="SZW69" s="687"/>
      <c r="SZX69" s="687"/>
      <c r="SZY69" s="687"/>
      <c r="SZZ69" s="687"/>
      <c r="TAA69" s="687"/>
      <c r="TAB69" s="687"/>
      <c r="TAC69" s="687"/>
      <c r="TAD69" s="687"/>
      <c r="TAE69" s="687"/>
      <c r="TAF69" s="687"/>
      <c r="TAG69" s="687"/>
      <c r="TAH69" s="687"/>
      <c r="TAI69" s="687"/>
      <c r="TAJ69" s="687"/>
      <c r="TAK69" s="687"/>
      <c r="TAL69" s="687"/>
      <c r="TAM69" s="687"/>
      <c r="TAN69" s="687"/>
      <c r="TAO69" s="687"/>
      <c r="TAP69" s="687"/>
      <c r="TAQ69" s="687"/>
      <c r="TAR69" s="687"/>
      <c r="TAS69" s="687"/>
      <c r="TAT69" s="687"/>
      <c r="TAU69" s="687"/>
      <c r="TAV69" s="687"/>
      <c r="TAW69" s="687"/>
      <c r="TAX69" s="687"/>
      <c r="TAY69" s="687"/>
      <c r="TAZ69" s="687"/>
      <c r="TBA69" s="687"/>
      <c r="TBB69" s="687"/>
      <c r="TBC69" s="687"/>
      <c r="TBD69" s="687"/>
      <c r="TBE69" s="687"/>
      <c r="TBF69" s="687"/>
      <c r="TBG69" s="687"/>
      <c r="TBH69" s="687"/>
      <c r="TBI69" s="687"/>
      <c r="TBJ69" s="687"/>
      <c r="TBK69" s="687"/>
      <c r="TBL69" s="687"/>
      <c r="TBM69" s="687"/>
      <c r="TBN69" s="687"/>
      <c r="TBO69" s="687"/>
      <c r="TBP69" s="687"/>
      <c r="TBQ69" s="687"/>
      <c r="TBR69" s="687"/>
      <c r="TBS69" s="687"/>
      <c r="TBT69" s="687"/>
      <c r="TBU69" s="687"/>
      <c r="TBV69" s="687"/>
      <c r="TBW69" s="687"/>
      <c r="TBX69" s="687"/>
      <c r="TBY69" s="687"/>
      <c r="TBZ69" s="687"/>
      <c r="TCA69" s="687"/>
      <c r="TCB69" s="687"/>
      <c r="TCC69" s="687"/>
      <c r="TCD69" s="687"/>
      <c r="TCE69" s="687"/>
      <c r="TCF69" s="687"/>
      <c r="TCG69" s="687"/>
      <c r="TCH69" s="687"/>
      <c r="TCI69" s="687"/>
      <c r="TCJ69" s="687"/>
      <c r="TCK69" s="687"/>
      <c r="TCL69" s="687"/>
      <c r="TCM69" s="687"/>
      <c r="TCN69" s="687"/>
      <c r="TCO69" s="687"/>
      <c r="TCP69" s="687"/>
      <c r="TCQ69" s="687"/>
      <c r="TCR69" s="687"/>
      <c r="TCS69" s="687"/>
      <c r="TCT69" s="687"/>
      <c r="TCU69" s="687"/>
      <c r="TCV69" s="687"/>
      <c r="TCW69" s="687"/>
      <c r="TCX69" s="687"/>
      <c r="TCY69" s="687"/>
      <c r="TCZ69" s="687"/>
      <c r="TDA69" s="687"/>
      <c r="TDB69" s="687"/>
      <c r="TDC69" s="687"/>
      <c r="TDD69" s="687"/>
      <c r="TDE69" s="687"/>
      <c r="TDF69" s="687"/>
      <c r="TDG69" s="687"/>
      <c r="TDH69" s="687"/>
      <c r="TDI69" s="687"/>
      <c r="TDJ69" s="687"/>
      <c r="TDK69" s="687"/>
      <c r="TDL69" s="687"/>
      <c r="TDM69" s="687"/>
      <c r="TDN69" s="687"/>
      <c r="TDO69" s="687"/>
      <c r="TDP69" s="687"/>
      <c r="TDQ69" s="687"/>
      <c r="TDR69" s="687"/>
      <c r="TDS69" s="687"/>
      <c r="TDT69" s="687"/>
      <c r="TDU69" s="687"/>
      <c r="TDV69" s="687"/>
      <c r="TDW69" s="687"/>
      <c r="TDX69" s="687"/>
      <c r="TDY69" s="687"/>
      <c r="TDZ69" s="687"/>
      <c r="TEA69" s="687"/>
      <c r="TEB69" s="687"/>
      <c r="TEC69" s="687"/>
      <c r="TED69" s="687"/>
      <c r="TEE69" s="687"/>
      <c r="TEF69" s="687"/>
      <c r="TEG69" s="687"/>
      <c r="TEH69" s="687"/>
      <c r="TEI69" s="687"/>
      <c r="TEJ69" s="687"/>
      <c r="TEK69" s="687"/>
      <c r="TEL69" s="687"/>
      <c r="TEM69" s="687"/>
      <c r="TEN69" s="687"/>
      <c r="TEO69" s="687"/>
      <c r="TEP69" s="687"/>
      <c r="TEQ69" s="687"/>
      <c r="TER69" s="687"/>
      <c r="TES69" s="687"/>
      <c r="TET69" s="687"/>
      <c r="TEU69" s="687"/>
      <c r="TEV69" s="687"/>
      <c r="TEW69" s="687"/>
      <c r="TEX69" s="687"/>
      <c r="TEY69" s="687"/>
      <c r="TEZ69" s="687"/>
      <c r="TFA69" s="687"/>
      <c r="TFB69" s="687"/>
      <c r="TFC69" s="687"/>
      <c r="TFD69" s="687"/>
      <c r="TFE69" s="687"/>
      <c r="TFF69" s="687"/>
      <c r="TFG69" s="687"/>
      <c r="TFH69" s="687"/>
      <c r="TFI69" s="687"/>
      <c r="TFJ69" s="687"/>
      <c r="TFK69" s="687"/>
      <c r="TFL69" s="687"/>
      <c r="TFM69" s="687"/>
      <c r="TFN69" s="687"/>
      <c r="TFO69" s="687"/>
      <c r="TFP69" s="687"/>
      <c r="TFQ69" s="687"/>
      <c r="TFR69" s="687"/>
      <c r="TFS69" s="687"/>
      <c r="TFT69" s="687"/>
      <c r="TFU69" s="687"/>
      <c r="TFV69" s="687"/>
      <c r="TFW69" s="687"/>
      <c r="TFX69" s="687"/>
      <c r="TFY69" s="687"/>
      <c r="TFZ69" s="687"/>
      <c r="TGA69" s="687"/>
      <c r="TGB69" s="687"/>
      <c r="TGC69" s="687"/>
      <c r="TGD69" s="687"/>
      <c r="TGE69" s="687"/>
      <c r="TGF69" s="687"/>
      <c r="TGG69" s="687"/>
      <c r="TGH69" s="687"/>
      <c r="TGI69" s="687"/>
      <c r="TGJ69" s="687"/>
      <c r="TGK69" s="687"/>
      <c r="TGL69" s="687"/>
      <c r="TGM69" s="687"/>
      <c r="TGN69" s="687"/>
      <c r="TGO69" s="687"/>
      <c r="TGP69" s="687"/>
      <c r="TGQ69" s="687"/>
      <c r="TGR69" s="687"/>
      <c r="TGS69" s="687"/>
      <c r="TGT69" s="687"/>
      <c r="TGU69" s="687"/>
      <c r="TGV69" s="687"/>
      <c r="TGW69" s="687"/>
      <c r="TGX69" s="687"/>
      <c r="TGY69" s="687"/>
      <c r="TGZ69" s="687"/>
      <c r="THA69" s="687"/>
      <c r="THB69" s="687"/>
      <c r="THC69" s="687"/>
      <c r="THD69" s="687"/>
      <c r="THE69" s="687"/>
      <c r="THF69" s="687"/>
      <c r="THG69" s="687"/>
      <c r="THH69" s="687"/>
      <c r="THI69" s="687"/>
      <c r="THJ69" s="687"/>
      <c r="THK69" s="687"/>
      <c r="THL69" s="687"/>
      <c r="THM69" s="687"/>
      <c r="THN69" s="687"/>
      <c r="THO69" s="687"/>
      <c r="THP69" s="687"/>
      <c r="THQ69" s="687"/>
      <c r="THR69" s="687"/>
      <c r="THS69" s="687"/>
      <c r="THT69" s="687"/>
      <c r="THU69" s="687"/>
      <c r="THV69" s="687"/>
      <c r="THW69" s="687"/>
      <c r="THX69" s="687"/>
      <c r="THY69" s="687"/>
      <c r="THZ69" s="687"/>
      <c r="TIA69" s="687"/>
      <c r="TIB69" s="687"/>
      <c r="TIC69" s="687"/>
      <c r="TID69" s="687"/>
      <c r="TIE69" s="687"/>
      <c r="TIF69" s="687"/>
      <c r="TIG69" s="687"/>
      <c r="TIH69" s="687"/>
      <c r="TII69" s="687"/>
      <c r="TIJ69" s="687"/>
      <c r="TIK69" s="687"/>
      <c r="TIL69" s="687"/>
      <c r="TIM69" s="687"/>
      <c r="TIN69" s="687"/>
      <c r="TIO69" s="687"/>
      <c r="TIP69" s="687"/>
      <c r="TIQ69" s="687"/>
      <c r="TIR69" s="687"/>
      <c r="TIS69" s="687"/>
      <c r="TIT69" s="687"/>
      <c r="TIU69" s="687"/>
      <c r="TIV69" s="687"/>
      <c r="TIW69" s="687"/>
      <c r="TIX69" s="687"/>
      <c r="TIY69" s="687"/>
      <c r="TIZ69" s="687"/>
      <c r="TJA69" s="687"/>
      <c r="TJB69" s="687"/>
      <c r="TJC69" s="687"/>
      <c r="TJD69" s="687"/>
      <c r="TJE69" s="687"/>
      <c r="TJF69" s="687"/>
      <c r="TJG69" s="687"/>
      <c r="TJH69" s="687"/>
      <c r="TJI69" s="687"/>
      <c r="TJJ69" s="687"/>
      <c r="TJK69" s="687"/>
      <c r="TJL69" s="687"/>
      <c r="TJM69" s="687"/>
      <c r="TJN69" s="687"/>
      <c r="TJO69" s="687"/>
      <c r="TJP69" s="687"/>
      <c r="TJQ69" s="687"/>
      <c r="TJR69" s="687"/>
      <c r="TJS69" s="687"/>
      <c r="TJT69" s="687"/>
      <c r="TJU69" s="687"/>
      <c r="TJV69" s="687"/>
      <c r="TJW69" s="687"/>
      <c r="TJX69" s="687"/>
      <c r="TJY69" s="687"/>
      <c r="TJZ69" s="687"/>
      <c r="TKA69" s="687"/>
      <c r="TKB69" s="687"/>
      <c r="TKC69" s="687"/>
      <c r="TKD69" s="687"/>
      <c r="TKE69" s="687"/>
      <c r="TKF69" s="687"/>
      <c r="TKG69" s="687"/>
      <c r="TKH69" s="687"/>
      <c r="TKI69" s="687"/>
      <c r="TKJ69" s="687"/>
      <c r="TKK69" s="687"/>
      <c r="TKL69" s="687"/>
      <c r="TKM69" s="687"/>
      <c r="TKN69" s="687"/>
      <c r="TKO69" s="687"/>
      <c r="TKP69" s="687"/>
      <c r="TKQ69" s="687"/>
      <c r="TKR69" s="687"/>
      <c r="TKS69" s="687"/>
      <c r="TKT69" s="687"/>
      <c r="TKU69" s="687"/>
      <c r="TKV69" s="687"/>
      <c r="TKW69" s="687"/>
      <c r="TKX69" s="687"/>
      <c r="TKY69" s="687"/>
      <c r="TKZ69" s="687"/>
      <c r="TLA69" s="687"/>
      <c r="TLB69" s="687"/>
      <c r="TLC69" s="687"/>
      <c r="TLD69" s="687"/>
      <c r="TLE69" s="687"/>
      <c r="TLF69" s="687"/>
      <c r="TLG69" s="687"/>
      <c r="TLH69" s="687"/>
      <c r="TLI69" s="687"/>
      <c r="TLJ69" s="687"/>
      <c r="TLK69" s="687"/>
      <c r="TLL69" s="687"/>
      <c r="TLM69" s="687"/>
      <c r="TLN69" s="687"/>
      <c r="TLO69" s="687"/>
      <c r="TLP69" s="687"/>
      <c r="TLQ69" s="687"/>
      <c r="TLR69" s="687"/>
      <c r="TLS69" s="687"/>
      <c r="TLT69" s="687"/>
      <c r="TLU69" s="687"/>
      <c r="TLV69" s="687"/>
      <c r="TLW69" s="687"/>
      <c r="TLX69" s="687"/>
      <c r="TLY69" s="687"/>
      <c r="TLZ69" s="687"/>
      <c r="TMA69" s="687"/>
      <c r="TMB69" s="687"/>
      <c r="TMC69" s="687"/>
      <c r="TMD69" s="687"/>
      <c r="TME69" s="687"/>
      <c r="TMF69" s="687"/>
      <c r="TMG69" s="687"/>
      <c r="TMH69" s="687"/>
      <c r="TMI69" s="687"/>
      <c r="TMJ69" s="687"/>
      <c r="TMK69" s="687"/>
      <c r="TML69" s="687"/>
      <c r="TMM69" s="687"/>
      <c r="TMN69" s="687"/>
      <c r="TMO69" s="687"/>
      <c r="TMP69" s="687"/>
      <c r="TMQ69" s="687"/>
      <c r="TMR69" s="687"/>
      <c r="TMS69" s="687"/>
      <c r="TMT69" s="687"/>
      <c r="TMU69" s="687"/>
      <c r="TMV69" s="687"/>
      <c r="TMW69" s="687"/>
      <c r="TMX69" s="687"/>
      <c r="TMY69" s="687"/>
      <c r="TMZ69" s="687"/>
      <c r="TNA69" s="687"/>
      <c r="TNB69" s="687"/>
      <c r="TNC69" s="687"/>
      <c r="TND69" s="687"/>
      <c r="TNE69" s="687"/>
      <c r="TNF69" s="687"/>
      <c r="TNG69" s="687"/>
      <c r="TNH69" s="687"/>
      <c r="TNI69" s="687"/>
      <c r="TNJ69" s="687"/>
      <c r="TNK69" s="687"/>
      <c r="TNL69" s="687"/>
      <c r="TNM69" s="687"/>
      <c r="TNN69" s="687"/>
      <c r="TNO69" s="687"/>
      <c r="TNP69" s="687"/>
      <c r="TNQ69" s="687"/>
      <c r="TNR69" s="687"/>
      <c r="TNS69" s="687"/>
      <c r="TNT69" s="687"/>
      <c r="TNU69" s="687"/>
      <c r="TNV69" s="687"/>
      <c r="TNW69" s="687"/>
      <c r="TNX69" s="687"/>
      <c r="TNY69" s="687"/>
      <c r="TNZ69" s="687"/>
      <c r="TOA69" s="687"/>
      <c r="TOB69" s="687"/>
      <c r="TOC69" s="687"/>
      <c r="TOD69" s="687"/>
      <c r="TOE69" s="687"/>
      <c r="TOF69" s="687"/>
      <c r="TOG69" s="687"/>
      <c r="TOH69" s="687"/>
      <c r="TOI69" s="687"/>
      <c r="TOJ69" s="687"/>
      <c r="TOK69" s="687"/>
      <c r="TOL69" s="687"/>
      <c r="TOM69" s="687"/>
      <c r="TON69" s="687"/>
      <c r="TOO69" s="687"/>
      <c r="TOP69" s="687"/>
      <c r="TOQ69" s="687"/>
      <c r="TOR69" s="687"/>
      <c r="TOS69" s="687"/>
      <c r="TOT69" s="687"/>
      <c r="TOU69" s="687"/>
      <c r="TOV69" s="687"/>
      <c r="TOW69" s="687"/>
      <c r="TOX69" s="687"/>
      <c r="TOY69" s="687"/>
      <c r="TOZ69" s="687"/>
      <c r="TPA69" s="687"/>
      <c r="TPB69" s="687"/>
      <c r="TPC69" s="687"/>
      <c r="TPD69" s="687"/>
      <c r="TPE69" s="687"/>
      <c r="TPF69" s="687"/>
      <c r="TPG69" s="687"/>
      <c r="TPH69" s="687"/>
      <c r="TPI69" s="687"/>
      <c r="TPJ69" s="687"/>
      <c r="TPK69" s="687"/>
      <c r="TPL69" s="687"/>
      <c r="TPM69" s="687"/>
      <c r="TPN69" s="687"/>
      <c r="TPO69" s="687"/>
      <c r="TPP69" s="687"/>
      <c r="TPQ69" s="687"/>
      <c r="TPR69" s="687"/>
      <c r="TPS69" s="687"/>
      <c r="TPT69" s="687"/>
      <c r="TPU69" s="687"/>
      <c r="TPV69" s="687"/>
      <c r="TPW69" s="687"/>
      <c r="TPX69" s="687"/>
      <c r="TPY69" s="687"/>
      <c r="TPZ69" s="687"/>
      <c r="TQA69" s="687"/>
      <c r="TQB69" s="687"/>
      <c r="TQC69" s="687"/>
      <c r="TQD69" s="687"/>
      <c r="TQE69" s="687"/>
      <c r="TQF69" s="687"/>
      <c r="TQG69" s="687"/>
      <c r="TQH69" s="687"/>
      <c r="TQI69" s="687"/>
      <c r="TQJ69" s="687"/>
      <c r="TQK69" s="687"/>
      <c r="TQL69" s="687"/>
      <c r="TQM69" s="687"/>
      <c r="TQN69" s="687"/>
      <c r="TQO69" s="687"/>
      <c r="TQP69" s="687"/>
      <c r="TQQ69" s="687"/>
      <c r="TQR69" s="687"/>
      <c r="TQS69" s="687"/>
      <c r="TQT69" s="687"/>
      <c r="TQU69" s="687"/>
      <c r="TQV69" s="687"/>
      <c r="TQW69" s="687"/>
      <c r="TQX69" s="687"/>
      <c r="TQY69" s="687"/>
      <c r="TQZ69" s="687"/>
      <c r="TRA69" s="687"/>
      <c r="TRB69" s="687"/>
      <c r="TRC69" s="687"/>
      <c r="TRD69" s="687"/>
      <c r="TRE69" s="687"/>
      <c r="TRF69" s="687"/>
      <c r="TRG69" s="687"/>
      <c r="TRH69" s="687"/>
      <c r="TRI69" s="687"/>
      <c r="TRJ69" s="687"/>
      <c r="TRK69" s="687"/>
      <c r="TRL69" s="687"/>
      <c r="TRM69" s="687"/>
      <c r="TRN69" s="687"/>
      <c r="TRO69" s="687"/>
      <c r="TRP69" s="687"/>
      <c r="TRQ69" s="687"/>
      <c r="TRR69" s="687"/>
      <c r="TRS69" s="687"/>
      <c r="TRT69" s="687"/>
      <c r="TRU69" s="687"/>
      <c r="TRV69" s="687"/>
      <c r="TRW69" s="687"/>
      <c r="TRX69" s="687"/>
      <c r="TRY69" s="687"/>
      <c r="TRZ69" s="687"/>
      <c r="TSA69" s="687"/>
      <c r="TSB69" s="687"/>
      <c r="TSC69" s="687"/>
      <c r="TSD69" s="687"/>
      <c r="TSE69" s="687"/>
      <c r="TSF69" s="687"/>
      <c r="TSG69" s="687"/>
      <c r="TSH69" s="687"/>
      <c r="TSI69" s="687"/>
      <c r="TSJ69" s="687"/>
      <c r="TSK69" s="687"/>
      <c r="TSL69" s="687"/>
      <c r="TSM69" s="687"/>
      <c r="TSN69" s="687"/>
      <c r="TSO69" s="687"/>
      <c r="TSP69" s="687"/>
      <c r="TSQ69" s="687"/>
      <c r="TSR69" s="687"/>
      <c r="TSS69" s="687"/>
      <c r="TST69" s="687"/>
      <c r="TSU69" s="687"/>
      <c r="TSV69" s="687"/>
      <c r="TSW69" s="687"/>
      <c r="TSX69" s="687"/>
      <c r="TSY69" s="687"/>
      <c r="TSZ69" s="687"/>
      <c r="TTA69" s="687"/>
      <c r="TTB69" s="687"/>
      <c r="TTC69" s="687"/>
      <c r="TTD69" s="687"/>
      <c r="TTE69" s="687"/>
      <c r="TTF69" s="687"/>
      <c r="TTG69" s="687"/>
      <c r="TTH69" s="687"/>
      <c r="TTI69" s="687"/>
      <c r="TTJ69" s="687"/>
      <c r="TTK69" s="687"/>
      <c r="TTL69" s="687"/>
      <c r="TTM69" s="687"/>
      <c r="TTN69" s="687"/>
      <c r="TTO69" s="687"/>
      <c r="TTP69" s="687"/>
      <c r="TTQ69" s="687"/>
      <c r="TTR69" s="687"/>
      <c r="TTS69" s="687"/>
      <c r="TTT69" s="687"/>
      <c r="TTU69" s="687"/>
      <c r="TTV69" s="687"/>
      <c r="TTW69" s="687"/>
      <c r="TTX69" s="687"/>
      <c r="TTY69" s="687"/>
      <c r="TTZ69" s="687"/>
      <c r="TUA69" s="687"/>
      <c r="TUB69" s="687"/>
      <c r="TUC69" s="687"/>
      <c r="TUD69" s="687"/>
      <c r="TUE69" s="687"/>
      <c r="TUF69" s="687"/>
      <c r="TUG69" s="687"/>
      <c r="TUH69" s="687"/>
      <c r="TUI69" s="687"/>
      <c r="TUJ69" s="687"/>
      <c r="TUK69" s="687"/>
      <c r="TUL69" s="687"/>
      <c r="TUM69" s="687"/>
      <c r="TUN69" s="687"/>
      <c r="TUO69" s="687"/>
      <c r="TUP69" s="687"/>
      <c r="TUQ69" s="687"/>
      <c r="TUR69" s="687"/>
      <c r="TUS69" s="687"/>
      <c r="TUT69" s="687"/>
      <c r="TUU69" s="687"/>
      <c r="TUV69" s="687"/>
      <c r="TUW69" s="687"/>
      <c r="TUX69" s="687"/>
      <c r="TUY69" s="687"/>
      <c r="TUZ69" s="687"/>
      <c r="TVA69" s="687"/>
      <c r="TVB69" s="687"/>
      <c r="TVC69" s="687"/>
      <c r="TVD69" s="687"/>
      <c r="TVE69" s="687"/>
      <c r="TVF69" s="687"/>
      <c r="TVG69" s="687"/>
      <c r="TVH69" s="687"/>
      <c r="TVI69" s="687"/>
      <c r="TVJ69" s="687"/>
      <c r="TVK69" s="687"/>
      <c r="TVL69" s="687"/>
      <c r="TVM69" s="687"/>
      <c r="TVN69" s="687"/>
      <c r="TVO69" s="687"/>
      <c r="TVP69" s="687"/>
      <c r="TVQ69" s="687"/>
      <c r="TVR69" s="687"/>
      <c r="TVS69" s="687"/>
      <c r="TVT69" s="687"/>
      <c r="TVU69" s="687"/>
      <c r="TVV69" s="687"/>
      <c r="TVW69" s="687"/>
      <c r="TVX69" s="687"/>
      <c r="TVY69" s="687"/>
      <c r="TVZ69" s="687"/>
      <c r="TWA69" s="687"/>
      <c r="TWB69" s="687"/>
      <c r="TWC69" s="687"/>
      <c r="TWD69" s="687"/>
      <c r="TWE69" s="687"/>
      <c r="TWF69" s="687"/>
      <c r="TWG69" s="687"/>
      <c r="TWH69" s="687"/>
      <c r="TWI69" s="687"/>
      <c r="TWJ69" s="687"/>
      <c r="TWK69" s="687"/>
      <c r="TWL69" s="687"/>
      <c r="TWM69" s="687"/>
      <c r="TWN69" s="687"/>
      <c r="TWO69" s="687"/>
      <c r="TWP69" s="687"/>
      <c r="TWQ69" s="687"/>
      <c r="TWR69" s="687"/>
      <c r="TWS69" s="687"/>
      <c r="TWT69" s="687"/>
      <c r="TWU69" s="687"/>
      <c r="TWV69" s="687"/>
      <c r="TWW69" s="687"/>
      <c r="TWX69" s="687"/>
      <c r="TWY69" s="687"/>
      <c r="TWZ69" s="687"/>
      <c r="TXA69" s="687"/>
      <c r="TXB69" s="687"/>
      <c r="TXC69" s="687"/>
      <c r="TXD69" s="687"/>
      <c r="TXE69" s="687"/>
      <c r="TXF69" s="687"/>
      <c r="TXG69" s="687"/>
      <c r="TXH69" s="687"/>
      <c r="TXI69" s="687"/>
      <c r="TXJ69" s="687"/>
      <c r="TXK69" s="687"/>
      <c r="TXL69" s="687"/>
      <c r="TXM69" s="687"/>
      <c r="TXN69" s="687"/>
      <c r="TXO69" s="687"/>
      <c r="TXP69" s="687"/>
      <c r="TXQ69" s="687"/>
      <c r="TXR69" s="687"/>
      <c r="TXS69" s="687"/>
      <c r="TXT69" s="687"/>
      <c r="TXU69" s="687"/>
      <c r="TXV69" s="687"/>
      <c r="TXW69" s="687"/>
      <c r="TXX69" s="687"/>
      <c r="TXY69" s="687"/>
      <c r="TXZ69" s="687"/>
      <c r="TYA69" s="687"/>
      <c r="TYB69" s="687"/>
      <c r="TYC69" s="687"/>
      <c r="TYD69" s="687"/>
      <c r="TYE69" s="687"/>
      <c r="TYF69" s="687"/>
      <c r="TYG69" s="687"/>
      <c r="TYH69" s="687"/>
      <c r="TYI69" s="687"/>
      <c r="TYJ69" s="687"/>
      <c r="TYK69" s="687"/>
      <c r="TYL69" s="687"/>
      <c r="TYM69" s="687"/>
      <c r="TYN69" s="687"/>
      <c r="TYO69" s="687"/>
      <c r="TYP69" s="687"/>
      <c r="TYQ69" s="687"/>
      <c r="TYR69" s="687"/>
      <c r="TYS69" s="687"/>
      <c r="TYT69" s="687"/>
      <c r="TYU69" s="687"/>
      <c r="TYV69" s="687"/>
      <c r="TYW69" s="687"/>
      <c r="TYX69" s="687"/>
      <c r="TYY69" s="687"/>
      <c r="TYZ69" s="687"/>
      <c r="TZA69" s="687"/>
      <c r="TZB69" s="687"/>
      <c r="TZC69" s="687"/>
      <c r="TZD69" s="687"/>
      <c r="TZE69" s="687"/>
      <c r="TZF69" s="687"/>
      <c r="TZG69" s="687"/>
      <c r="TZH69" s="687"/>
      <c r="TZI69" s="687"/>
      <c r="TZJ69" s="687"/>
      <c r="TZK69" s="687"/>
      <c r="TZL69" s="687"/>
      <c r="TZM69" s="687"/>
      <c r="TZN69" s="687"/>
      <c r="TZO69" s="687"/>
      <c r="TZP69" s="687"/>
      <c r="TZQ69" s="687"/>
      <c r="TZR69" s="687"/>
      <c r="TZS69" s="687"/>
      <c r="TZT69" s="687"/>
      <c r="TZU69" s="687"/>
      <c r="TZV69" s="687"/>
      <c r="TZW69" s="687"/>
      <c r="TZX69" s="687"/>
      <c r="TZY69" s="687"/>
      <c r="TZZ69" s="687"/>
      <c r="UAA69" s="687"/>
      <c r="UAB69" s="687"/>
      <c r="UAC69" s="687"/>
      <c r="UAD69" s="687"/>
      <c r="UAE69" s="687"/>
      <c r="UAF69" s="687"/>
      <c r="UAG69" s="687"/>
      <c r="UAH69" s="687"/>
      <c r="UAI69" s="687"/>
      <c r="UAJ69" s="687"/>
      <c r="UAK69" s="687"/>
      <c r="UAL69" s="687"/>
      <c r="UAM69" s="687"/>
      <c r="UAN69" s="687"/>
      <c r="UAO69" s="687"/>
      <c r="UAP69" s="687"/>
      <c r="UAQ69" s="687"/>
      <c r="UAR69" s="687"/>
      <c r="UAS69" s="687"/>
      <c r="UAT69" s="687"/>
      <c r="UAU69" s="687"/>
      <c r="UAV69" s="687"/>
      <c r="UAW69" s="687"/>
      <c r="UAX69" s="687"/>
      <c r="UAY69" s="687"/>
      <c r="UAZ69" s="687"/>
      <c r="UBA69" s="687"/>
      <c r="UBB69" s="687"/>
      <c r="UBC69" s="687"/>
      <c r="UBD69" s="687"/>
      <c r="UBE69" s="687"/>
      <c r="UBF69" s="687"/>
      <c r="UBG69" s="687"/>
      <c r="UBH69" s="687"/>
      <c r="UBI69" s="687"/>
      <c r="UBJ69" s="687"/>
      <c r="UBK69" s="687"/>
      <c r="UBL69" s="687"/>
      <c r="UBM69" s="687"/>
      <c r="UBN69" s="687"/>
      <c r="UBO69" s="687"/>
      <c r="UBP69" s="687"/>
      <c r="UBQ69" s="687"/>
      <c r="UBR69" s="687"/>
      <c r="UBS69" s="687"/>
      <c r="UBT69" s="687"/>
      <c r="UBU69" s="687"/>
      <c r="UBV69" s="687"/>
      <c r="UBW69" s="687"/>
      <c r="UBX69" s="687"/>
      <c r="UBY69" s="687"/>
      <c r="UBZ69" s="687"/>
      <c r="UCA69" s="687"/>
      <c r="UCB69" s="687"/>
      <c r="UCC69" s="687"/>
      <c r="UCD69" s="687"/>
      <c r="UCE69" s="687"/>
      <c r="UCF69" s="687"/>
      <c r="UCG69" s="687"/>
      <c r="UCH69" s="687"/>
      <c r="UCI69" s="687"/>
      <c r="UCJ69" s="687"/>
      <c r="UCK69" s="687"/>
      <c r="UCL69" s="687"/>
      <c r="UCM69" s="687"/>
      <c r="UCN69" s="687"/>
      <c r="UCO69" s="687"/>
      <c r="UCP69" s="687"/>
      <c r="UCQ69" s="687"/>
      <c r="UCR69" s="687"/>
      <c r="UCS69" s="687"/>
      <c r="UCT69" s="687"/>
      <c r="UCU69" s="687"/>
      <c r="UCV69" s="687"/>
      <c r="UCW69" s="687"/>
      <c r="UCX69" s="687"/>
      <c r="UCY69" s="687"/>
      <c r="UCZ69" s="687"/>
      <c r="UDA69" s="687"/>
      <c r="UDB69" s="687"/>
      <c r="UDC69" s="687"/>
      <c r="UDD69" s="687"/>
      <c r="UDE69" s="687"/>
      <c r="UDF69" s="687"/>
      <c r="UDG69" s="687"/>
      <c r="UDH69" s="687"/>
      <c r="UDI69" s="687"/>
      <c r="UDJ69" s="687"/>
      <c r="UDK69" s="687"/>
      <c r="UDL69" s="687"/>
      <c r="UDM69" s="687"/>
      <c r="UDN69" s="687"/>
      <c r="UDO69" s="687"/>
      <c r="UDP69" s="687"/>
      <c r="UDQ69" s="687"/>
      <c r="UDR69" s="687"/>
      <c r="UDS69" s="687"/>
      <c r="UDT69" s="687"/>
      <c r="UDU69" s="687"/>
      <c r="UDV69" s="687"/>
      <c r="UDW69" s="687"/>
      <c r="UDX69" s="687"/>
      <c r="UDY69" s="687"/>
      <c r="UDZ69" s="687"/>
      <c r="UEA69" s="687"/>
      <c r="UEB69" s="687"/>
      <c r="UEC69" s="687"/>
      <c r="UED69" s="687"/>
      <c r="UEE69" s="687"/>
      <c r="UEF69" s="687"/>
      <c r="UEG69" s="687"/>
      <c r="UEH69" s="687"/>
      <c r="UEI69" s="687"/>
      <c r="UEJ69" s="687"/>
      <c r="UEK69" s="687"/>
      <c r="UEL69" s="687"/>
      <c r="UEM69" s="687"/>
      <c r="UEN69" s="687"/>
      <c r="UEO69" s="687"/>
      <c r="UEP69" s="687"/>
      <c r="UEQ69" s="687"/>
      <c r="UER69" s="687"/>
      <c r="UES69" s="687"/>
      <c r="UET69" s="687"/>
      <c r="UEU69" s="687"/>
      <c r="UEV69" s="687"/>
      <c r="UEW69" s="687"/>
      <c r="UEX69" s="687"/>
      <c r="UEY69" s="687"/>
      <c r="UEZ69" s="687"/>
      <c r="UFA69" s="687"/>
      <c r="UFB69" s="687"/>
      <c r="UFC69" s="687"/>
      <c r="UFD69" s="687"/>
      <c r="UFE69" s="687"/>
      <c r="UFF69" s="687"/>
      <c r="UFG69" s="687"/>
      <c r="UFH69" s="687"/>
      <c r="UFI69" s="687"/>
      <c r="UFJ69" s="687"/>
      <c r="UFK69" s="687"/>
      <c r="UFL69" s="687"/>
      <c r="UFM69" s="687"/>
      <c r="UFN69" s="687"/>
      <c r="UFO69" s="687"/>
      <c r="UFP69" s="687"/>
      <c r="UFQ69" s="687"/>
      <c r="UFR69" s="687"/>
      <c r="UFS69" s="687"/>
      <c r="UFT69" s="687"/>
      <c r="UFU69" s="687"/>
      <c r="UFV69" s="687"/>
      <c r="UFW69" s="687"/>
      <c r="UFX69" s="687"/>
      <c r="UFY69" s="687"/>
      <c r="UFZ69" s="687"/>
      <c r="UGA69" s="687"/>
      <c r="UGB69" s="687"/>
      <c r="UGC69" s="687"/>
      <c r="UGD69" s="687"/>
      <c r="UGE69" s="687"/>
      <c r="UGF69" s="687"/>
      <c r="UGG69" s="687"/>
      <c r="UGH69" s="687"/>
      <c r="UGI69" s="687"/>
      <c r="UGJ69" s="687"/>
      <c r="UGK69" s="687"/>
      <c r="UGL69" s="687"/>
      <c r="UGM69" s="687"/>
      <c r="UGN69" s="687"/>
      <c r="UGO69" s="687"/>
      <c r="UGP69" s="687"/>
      <c r="UGQ69" s="687"/>
      <c r="UGR69" s="687"/>
      <c r="UGS69" s="687"/>
      <c r="UGT69" s="687"/>
      <c r="UGU69" s="687"/>
      <c r="UGV69" s="687"/>
      <c r="UGW69" s="687"/>
      <c r="UGX69" s="687"/>
      <c r="UGY69" s="687"/>
      <c r="UGZ69" s="687"/>
      <c r="UHA69" s="687"/>
      <c r="UHB69" s="687"/>
      <c r="UHC69" s="687"/>
      <c r="UHD69" s="687"/>
      <c r="UHE69" s="687"/>
      <c r="UHF69" s="687"/>
      <c r="UHG69" s="687"/>
      <c r="UHH69" s="687"/>
      <c r="UHI69" s="687"/>
      <c r="UHJ69" s="687"/>
      <c r="UHK69" s="687"/>
      <c r="UHL69" s="687"/>
      <c r="UHM69" s="687"/>
      <c r="UHN69" s="687"/>
      <c r="UHO69" s="687"/>
      <c r="UHP69" s="687"/>
      <c r="UHQ69" s="687"/>
      <c r="UHR69" s="687"/>
      <c r="UHS69" s="687"/>
      <c r="UHT69" s="687"/>
      <c r="UHU69" s="687"/>
      <c r="UHV69" s="687"/>
      <c r="UHW69" s="687"/>
      <c r="UHX69" s="687"/>
      <c r="UHY69" s="687"/>
      <c r="UHZ69" s="687"/>
      <c r="UIA69" s="687"/>
      <c r="UIB69" s="687"/>
      <c r="UIC69" s="687"/>
      <c r="UID69" s="687"/>
      <c r="UIE69" s="687"/>
      <c r="UIF69" s="687"/>
      <c r="UIG69" s="687"/>
      <c r="UIH69" s="687"/>
      <c r="UII69" s="687"/>
      <c r="UIJ69" s="687"/>
      <c r="UIK69" s="687"/>
      <c r="UIL69" s="687"/>
      <c r="UIM69" s="687"/>
      <c r="UIN69" s="687"/>
      <c r="UIO69" s="687"/>
      <c r="UIP69" s="687"/>
      <c r="UIQ69" s="687"/>
      <c r="UIR69" s="687"/>
      <c r="UIS69" s="687"/>
      <c r="UIT69" s="687"/>
      <c r="UIU69" s="687"/>
      <c r="UIV69" s="687"/>
      <c r="UIW69" s="687"/>
      <c r="UIX69" s="687"/>
      <c r="UIY69" s="687"/>
      <c r="UIZ69" s="687"/>
      <c r="UJA69" s="687"/>
      <c r="UJB69" s="687"/>
      <c r="UJC69" s="687"/>
      <c r="UJD69" s="687"/>
      <c r="UJE69" s="687"/>
      <c r="UJF69" s="687"/>
      <c r="UJG69" s="687"/>
      <c r="UJH69" s="687"/>
      <c r="UJI69" s="687"/>
      <c r="UJJ69" s="687"/>
      <c r="UJK69" s="687"/>
      <c r="UJL69" s="687"/>
      <c r="UJM69" s="687"/>
      <c r="UJN69" s="687"/>
      <c r="UJO69" s="687"/>
      <c r="UJP69" s="687"/>
      <c r="UJQ69" s="687"/>
      <c r="UJR69" s="687"/>
      <c r="UJS69" s="687"/>
      <c r="UJT69" s="687"/>
      <c r="UJU69" s="687"/>
      <c r="UJV69" s="687"/>
      <c r="UJW69" s="687"/>
      <c r="UJX69" s="687"/>
      <c r="UJY69" s="687"/>
      <c r="UJZ69" s="687"/>
      <c r="UKA69" s="687"/>
      <c r="UKB69" s="687"/>
      <c r="UKC69" s="687"/>
      <c r="UKD69" s="687"/>
      <c r="UKE69" s="687"/>
      <c r="UKF69" s="687"/>
      <c r="UKG69" s="687"/>
      <c r="UKH69" s="687"/>
      <c r="UKI69" s="687"/>
      <c r="UKJ69" s="687"/>
      <c r="UKK69" s="687"/>
      <c r="UKL69" s="687"/>
      <c r="UKM69" s="687"/>
      <c r="UKN69" s="687"/>
      <c r="UKO69" s="687"/>
      <c r="UKP69" s="687"/>
      <c r="UKQ69" s="687"/>
      <c r="UKR69" s="687"/>
      <c r="UKS69" s="687"/>
      <c r="UKT69" s="687"/>
      <c r="UKU69" s="687"/>
      <c r="UKV69" s="687"/>
      <c r="UKW69" s="687"/>
      <c r="UKX69" s="687"/>
      <c r="UKY69" s="687"/>
      <c r="UKZ69" s="687"/>
      <c r="ULA69" s="687"/>
      <c r="ULB69" s="687"/>
      <c r="ULC69" s="687"/>
      <c r="ULD69" s="687"/>
      <c r="ULE69" s="687"/>
      <c r="ULF69" s="687"/>
      <c r="ULG69" s="687"/>
      <c r="ULH69" s="687"/>
      <c r="ULI69" s="687"/>
      <c r="ULJ69" s="687"/>
      <c r="ULK69" s="687"/>
      <c r="ULL69" s="687"/>
      <c r="ULM69" s="687"/>
      <c r="ULN69" s="687"/>
      <c r="ULO69" s="687"/>
      <c r="ULP69" s="687"/>
      <c r="ULQ69" s="687"/>
      <c r="ULR69" s="687"/>
      <c r="ULS69" s="687"/>
      <c r="ULT69" s="687"/>
      <c r="ULU69" s="687"/>
      <c r="ULV69" s="687"/>
      <c r="ULW69" s="687"/>
      <c r="ULX69" s="687"/>
      <c r="ULY69" s="687"/>
      <c r="ULZ69" s="687"/>
      <c r="UMA69" s="687"/>
      <c r="UMB69" s="687"/>
      <c r="UMC69" s="687"/>
      <c r="UMD69" s="687"/>
      <c r="UME69" s="687"/>
      <c r="UMF69" s="687"/>
      <c r="UMG69" s="687"/>
      <c r="UMH69" s="687"/>
      <c r="UMI69" s="687"/>
      <c r="UMJ69" s="687"/>
      <c r="UMK69" s="687"/>
      <c r="UML69" s="687"/>
      <c r="UMM69" s="687"/>
      <c r="UMN69" s="687"/>
      <c r="UMO69" s="687"/>
      <c r="UMP69" s="687"/>
      <c r="UMQ69" s="687"/>
      <c r="UMR69" s="687"/>
      <c r="UMS69" s="687"/>
      <c r="UMT69" s="687"/>
      <c r="UMU69" s="687"/>
      <c r="UMV69" s="687"/>
      <c r="UMW69" s="687"/>
      <c r="UMX69" s="687"/>
      <c r="UMY69" s="687"/>
      <c r="UMZ69" s="687"/>
      <c r="UNA69" s="687"/>
      <c r="UNB69" s="687"/>
      <c r="UNC69" s="687"/>
      <c r="UND69" s="687"/>
      <c r="UNE69" s="687"/>
      <c r="UNF69" s="687"/>
      <c r="UNG69" s="687"/>
      <c r="UNH69" s="687"/>
      <c r="UNI69" s="687"/>
      <c r="UNJ69" s="687"/>
      <c r="UNK69" s="687"/>
      <c r="UNL69" s="687"/>
      <c r="UNM69" s="687"/>
      <c r="UNN69" s="687"/>
      <c r="UNO69" s="687"/>
      <c r="UNP69" s="687"/>
      <c r="UNQ69" s="687"/>
      <c r="UNR69" s="687"/>
      <c r="UNS69" s="687"/>
      <c r="UNT69" s="687"/>
      <c r="UNU69" s="687"/>
      <c r="UNV69" s="687"/>
      <c r="UNW69" s="687"/>
      <c r="UNX69" s="687"/>
      <c r="UNY69" s="687"/>
      <c r="UNZ69" s="687"/>
      <c r="UOA69" s="687"/>
      <c r="UOB69" s="687"/>
      <c r="UOC69" s="687"/>
      <c r="UOD69" s="687"/>
      <c r="UOE69" s="687"/>
      <c r="UOF69" s="687"/>
      <c r="UOG69" s="687"/>
      <c r="UOH69" s="687"/>
      <c r="UOI69" s="687"/>
      <c r="UOJ69" s="687"/>
      <c r="UOK69" s="687"/>
      <c r="UOL69" s="687"/>
      <c r="UOM69" s="687"/>
      <c r="UON69" s="687"/>
      <c r="UOO69" s="687"/>
      <c r="UOP69" s="687"/>
      <c r="UOQ69" s="687"/>
      <c r="UOR69" s="687"/>
      <c r="UOS69" s="687"/>
      <c r="UOT69" s="687"/>
      <c r="UOU69" s="687"/>
      <c r="UOV69" s="687"/>
      <c r="UOW69" s="687"/>
      <c r="UOX69" s="687"/>
      <c r="UOY69" s="687"/>
      <c r="UOZ69" s="687"/>
      <c r="UPA69" s="687"/>
      <c r="UPB69" s="687"/>
      <c r="UPC69" s="687"/>
      <c r="UPD69" s="687"/>
      <c r="UPE69" s="687"/>
      <c r="UPF69" s="687"/>
      <c r="UPG69" s="687"/>
      <c r="UPH69" s="687"/>
      <c r="UPI69" s="687"/>
      <c r="UPJ69" s="687"/>
      <c r="UPK69" s="687"/>
      <c r="UPL69" s="687"/>
      <c r="UPM69" s="687"/>
      <c r="UPN69" s="687"/>
      <c r="UPO69" s="687"/>
      <c r="UPP69" s="687"/>
      <c r="UPQ69" s="687"/>
      <c r="UPR69" s="687"/>
      <c r="UPS69" s="687"/>
      <c r="UPT69" s="687"/>
      <c r="UPU69" s="687"/>
      <c r="UPV69" s="687"/>
      <c r="UPW69" s="687"/>
      <c r="UPX69" s="687"/>
      <c r="UPY69" s="687"/>
      <c r="UPZ69" s="687"/>
      <c r="UQA69" s="687"/>
      <c r="UQB69" s="687"/>
      <c r="UQC69" s="687"/>
      <c r="UQD69" s="687"/>
      <c r="UQE69" s="687"/>
      <c r="UQF69" s="687"/>
      <c r="UQG69" s="687"/>
      <c r="UQH69" s="687"/>
      <c r="UQI69" s="687"/>
      <c r="UQJ69" s="687"/>
      <c r="UQK69" s="687"/>
      <c r="UQL69" s="687"/>
      <c r="UQM69" s="687"/>
      <c r="UQN69" s="687"/>
      <c r="UQO69" s="687"/>
      <c r="UQP69" s="687"/>
      <c r="UQQ69" s="687"/>
      <c r="UQR69" s="687"/>
      <c r="UQS69" s="687"/>
      <c r="UQT69" s="687"/>
      <c r="UQU69" s="687"/>
      <c r="UQV69" s="687"/>
      <c r="UQW69" s="687"/>
      <c r="UQX69" s="687"/>
      <c r="UQY69" s="687"/>
      <c r="UQZ69" s="687"/>
      <c r="URA69" s="687"/>
      <c r="URB69" s="687"/>
      <c r="URC69" s="687"/>
      <c r="URD69" s="687"/>
      <c r="URE69" s="687"/>
      <c r="URF69" s="687"/>
      <c r="URG69" s="687"/>
      <c r="URH69" s="687"/>
      <c r="URI69" s="687"/>
      <c r="URJ69" s="687"/>
      <c r="URK69" s="687"/>
      <c r="URL69" s="687"/>
      <c r="URM69" s="687"/>
      <c r="URN69" s="687"/>
      <c r="URO69" s="687"/>
      <c r="URP69" s="687"/>
      <c r="URQ69" s="687"/>
      <c r="URR69" s="687"/>
      <c r="URS69" s="687"/>
      <c r="URT69" s="687"/>
      <c r="URU69" s="687"/>
      <c r="URV69" s="687"/>
      <c r="URW69" s="687"/>
      <c r="URX69" s="687"/>
      <c r="URY69" s="687"/>
      <c r="URZ69" s="687"/>
      <c r="USA69" s="687"/>
      <c r="USB69" s="687"/>
      <c r="USC69" s="687"/>
      <c r="USD69" s="687"/>
      <c r="USE69" s="687"/>
      <c r="USF69" s="687"/>
      <c r="USG69" s="687"/>
      <c r="USH69" s="687"/>
      <c r="USI69" s="687"/>
      <c r="USJ69" s="687"/>
      <c r="USK69" s="687"/>
      <c r="USL69" s="687"/>
      <c r="USM69" s="687"/>
      <c r="USN69" s="687"/>
      <c r="USO69" s="687"/>
      <c r="USP69" s="687"/>
      <c r="USQ69" s="687"/>
      <c r="USR69" s="687"/>
      <c r="USS69" s="687"/>
      <c r="UST69" s="687"/>
      <c r="USU69" s="687"/>
      <c r="USV69" s="687"/>
      <c r="USW69" s="687"/>
      <c r="USX69" s="687"/>
      <c r="USY69" s="687"/>
      <c r="USZ69" s="687"/>
      <c r="UTA69" s="687"/>
      <c r="UTB69" s="687"/>
      <c r="UTC69" s="687"/>
      <c r="UTD69" s="687"/>
      <c r="UTE69" s="687"/>
      <c r="UTF69" s="687"/>
      <c r="UTG69" s="687"/>
      <c r="UTH69" s="687"/>
      <c r="UTI69" s="687"/>
      <c r="UTJ69" s="687"/>
      <c r="UTK69" s="687"/>
      <c r="UTL69" s="687"/>
      <c r="UTM69" s="687"/>
      <c r="UTN69" s="687"/>
      <c r="UTO69" s="687"/>
      <c r="UTP69" s="687"/>
      <c r="UTQ69" s="687"/>
      <c r="UTR69" s="687"/>
      <c r="UTS69" s="687"/>
      <c r="UTT69" s="687"/>
      <c r="UTU69" s="687"/>
      <c r="UTV69" s="687"/>
      <c r="UTW69" s="687"/>
      <c r="UTX69" s="687"/>
      <c r="UTY69" s="687"/>
      <c r="UTZ69" s="687"/>
      <c r="UUA69" s="687"/>
      <c r="UUB69" s="687"/>
      <c r="UUC69" s="687"/>
      <c r="UUD69" s="687"/>
      <c r="UUE69" s="687"/>
      <c r="UUF69" s="687"/>
      <c r="UUG69" s="687"/>
      <c r="UUH69" s="687"/>
      <c r="UUI69" s="687"/>
      <c r="UUJ69" s="687"/>
      <c r="UUK69" s="687"/>
      <c r="UUL69" s="687"/>
      <c r="UUM69" s="687"/>
      <c r="UUN69" s="687"/>
      <c r="UUO69" s="687"/>
      <c r="UUP69" s="687"/>
      <c r="UUQ69" s="687"/>
      <c r="UUR69" s="687"/>
      <c r="UUS69" s="687"/>
      <c r="UUT69" s="687"/>
      <c r="UUU69" s="687"/>
      <c r="UUV69" s="687"/>
      <c r="UUW69" s="687"/>
      <c r="UUX69" s="687"/>
      <c r="UUY69" s="687"/>
      <c r="UUZ69" s="687"/>
      <c r="UVA69" s="687"/>
      <c r="UVB69" s="687"/>
      <c r="UVC69" s="687"/>
      <c r="UVD69" s="687"/>
      <c r="UVE69" s="687"/>
      <c r="UVF69" s="687"/>
      <c r="UVG69" s="687"/>
      <c r="UVH69" s="687"/>
      <c r="UVI69" s="687"/>
      <c r="UVJ69" s="687"/>
      <c r="UVK69" s="687"/>
      <c r="UVL69" s="687"/>
      <c r="UVM69" s="687"/>
      <c r="UVN69" s="687"/>
      <c r="UVO69" s="687"/>
      <c r="UVP69" s="687"/>
      <c r="UVQ69" s="687"/>
      <c r="UVR69" s="687"/>
      <c r="UVS69" s="687"/>
      <c r="UVT69" s="687"/>
      <c r="UVU69" s="687"/>
      <c r="UVV69" s="687"/>
      <c r="UVW69" s="687"/>
      <c r="UVX69" s="687"/>
      <c r="UVY69" s="687"/>
      <c r="UVZ69" s="687"/>
      <c r="UWA69" s="687"/>
      <c r="UWB69" s="687"/>
      <c r="UWC69" s="687"/>
      <c r="UWD69" s="687"/>
      <c r="UWE69" s="687"/>
      <c r="UWF69" s="687"/>
      <c r="UWG69" s="687"/>
      <c r="UWH69" s="687"/>
      <c r="UWI69" s="687"/>
      <c r="UWJ69" s="687"/>
      <c r="UWK69" s="687"/>
      <c r="UWL69" s="687"/>
      <c r="UWM69" s="687"/>
      <c r="UWN69" s="687"/>
      <c r="UWO69" s="687"/>
      <c r="UWP69" s="687"/>
      <c r="UWQ69" s="687"/>
      <c r="UWR69" s="687"/>
      <c r="UWS69" s="687"/>
      <c r="UWT69" s="687"/>
      <c r="UWU69" s="687"/>
      <c r="UWV69" s="687"/>
      <c r="UWW69" s="687"/>
      <c r="UWX69" s="687"/>
      <c r="UWY69" s="687"/>
      <c r="UWZ69" s="687"/>
      <c r="UXA69" s="687"/>
      <c r="UXB69" s="687"/>
      <c r="UXC69" s="687"/>
      <c r="UXD69" s="687"/>
      <c r="UXE69" s="687"/>
      <c r="UXF69" s="687"/>
      <c r="UXG69" s="687"/>
      <c r="UXH69" s="687"/>
      <c r="UXI69" s="687"/>
      <c r="UXJ69" s="687"/>
      <c r="UXK69" s="687"/>
      <c r="UXL69" s="687"/>
      <c r="UXM69" s="687"/>
      <c r="UXN69" s="687"/>
      <c r="UXO69" s="687"/>
      <c r="UXP69" s="687"/>
      <c r="UXQ69" s="687"/>
      <c r="UXR69" s="687"/>
      <c r="UXS69" s="687"/>
      <c r="UXT69" s="687"/>
      <c r="UXU69" s="687"/>
      <c r="UXV69" s="687"/>
      <c r="UXW69" s="687"/>
      <c r="UXX69" s="687"/>
      <c r="UXY69" s="687"/>
      <c r="UXZ69" s="687"/>
      <c r="UYA69" s="687"/>
      <c r="UYB69" s="687"/>
      <c r="UYC69" s="687"/>
      <c r="UYD69" s="687"/>
      <c r="UYE69" s="687"/>
      <c r="UYF69" s="687"/>
      <c r="UYG69" s="687"/>
      <c r="UYH69" s="687"/>
      <c r="UYI69" s="687"/>
      <c r="UYJ69" s="687"/>
      <c r="UYK69" s="687"/>
      <c r="UYL69" s="687"/>
      <c r="UYM69" s="687"/>
      <c r="UYN69" s="687"/>
      <c r="UYO69" s="687"/>
      <c r="UYP69" s="687"/>
      <c r="UYQ69" s="687"/>
      <c r="UYR69" s="687"/>
      <c r="UYS69" s="687"/>
      <c r="UYT69" s="687"/>
      <c r="UYU69" s="687"/>
      <c r="UYV69" s="687"/>
      <c r="UYW69" s="687"/>
      <c r="UYX69" s="687"/>
      <c r="UYY69" s="687"/>
      <c r="UYZ69" s="687"/>
      <c r="UZA69" s="687"/>
      <c r="UZB69" s="687"/>
      <c r="UZC69" s="687"/>
      <c r="UZD69" s="687"/>
      <c r="UZE69" s="687"/>
      <c r="UZF69" s="687"/>
      <c r="UZG69" s="687"/>
      <c r="UZH69" s="687"/>
      <c r="UZI69" s="687"/>
      <c r="UZJ69" s="687"/>
      <c r="UZK69" s="687"/>
      <c r="UZL69" s="687"/>
      <c r="UZM69" s="687"/>
      <c r="UZN69" s="687"/>
      <c r="UZO69" s="687"/>
      <c r="UZP69" s="687"/>
      <c r="UZQ69" s="687"/>
      <c r="UZR69" s="687"/>
      <c r="UZS69" s="687"/>
      <c r="UZT69" s="687"/>
      <c r="UZU69" s="687"/>
      <c r="UZV69" s="687"/>
      <c r="UZW69" s="687"/>
      <c r="UZX69" s="687"/>
      <c r="UZY69" s="687"/>
      <c r="UZZ69" s="687"/>
      <c r="VAA69" s="687"/>
      <c r="VAB69" s="687"/>
      <c r="VAC69" s="687"/>
      <c r="VAD69" s="687"/>
      <c r="VAE69" s="687"/>
      <c r="VAF69" s="687"/>
      <c r="VAG69" s="687"/>
      <c r="VAH69" s="687"/>
      <c r="VAI69" s="687"/>
      <c r="VAJ69" s="687"/>
      <c r="VAK69" s="687"/>
      <c r="VAL69" s="687"/>
      <c r="VAM69" s="687"/>
      <c r="VAN69" s="687"/>
      <c r="VAO69" s="687"/>
      <c r="VAP69" s="687"/>
      <c r="VAQ69" s="687"/>
      <c r="VAR69" s="687"/>
      <c r="VAS69" s="687"/>
      <c r="VAT69" s="687"/>
      <c r="VAU69" s="687"/>
      <c r="VAV69" s="687"/>
      <c r="VAW69" s="687"/>
      <c r="VAX69" s="687"/>
      <c r="VAY69" s="687"/>
      <c r="VAZ69" s="687"/>
      <c r="VBA69" s="687"/>
      <c r="VBB69" s="687"/>
      <c r="VBC69" s="687"/>
      <c r="VBD69" s="687"/>
      <c r="VBE69" s="687"/>
      <c r="VBF69" s="687"/>
      <c r="VBG69" s="687"/>
      <c r="VBH69" s="687"/>
      <c r="VBI69" s="687"/>
      <c r="VBJ69" s="687"/>
      <c r="VBK69" s="687"/>
      <c r="VBL69" s="687"/>
      <c r="VBM69" s="687"/>
      <c r="VBN69" s="687"/>
      <c r="VBO69" s="687"/>
      <c r="VBP69" s="687"/>
      <c r="VBQ69" s="687"/>
      <c r="VBR69" s="687"/>
      <c r="VBS69" s="687"/>
      <c r="VBT69" s="687"/>
      <c r="VBU69" s="687"/>
      <c r="VBV69" s="687"/>
      <c r="VBW69" s="687"/>
      <c r="VBX69" s="687"/>
      <c r="VBY69" s="687"/>
      <c r="VBZ69" s="687"/>
      <c r="VCA69" s="687"/>
      <c r="VCB69" s="687"/>
      <c r="VCC69" s="687"/>
      <c r="VCD69" s="687"/>
      <c r="VCE69" s="687"/>
      <c r="VCF69" s="687"/>
      <c r="VCG69" s="687"/>
      <c r="VCH69" s="687"/>
      <c r="VCI69" s="687"/>
      <c r="VCJ69" s="687"/>
      <c r="VCK69" s="687"/>
      <c r="VCL69" s="687"/>
      <c r="VCM69" s="687"/>
      <c r="VCN69" s="687"/>
      <c r="VCO69" s="687"/>
      <c r="VCP69" s="687"/>
      <c r="VCQ69" s="687"/>
      <c r="VCR69" s="687"/>
      <c r="VCS69" s="687"/>
      <c r="VCT69" s="687"/>
      <c r="VCU69" s="687"/>
      <c r="VCV69" s="687"/>
      <c r="VCW69" s="687"/>
      <c r="VCX69" s="687"/>
      <c r="VCY69" s="687"/>
      <c r="VCZ69" s="687"/>
      <c r="VDA69" s="687"/>
      <c r="VDB69" s="687"/>
      <c r="VDC69" s="687"/>
      <c r="VDD69" s="687"/>
      <c r="VDE69" s="687"/>
      <c r="VDF69" s="687"/>
      <c r="VDG69" s="687"/>
      <c r="VDH69" s="687"/>
      <c r="VDI69" s="687"/>
      <c r="VDJ69" s="687"/>
      <c r="VDK69" s="687"/>
      <c r="VDL69" s="687"/>
      <c r="VDM69" s="687"/>
      <c r="VDN69" s="687"/>
      <c r="VDO69" s="687"/>
      <c r="VDP69" s="687"/>
      <c r="VDQ69" s="687"/>
      <c r="VDR69" s="687"/>
      <c r="VDS69" s="687"/>
      <c r="VDT69" s="687"/>
      <c r="VDU69" s="687"/>
      <c r="VDV69" s="687"/>
      <c r="VDW69" s="687"/>
      <c r="VDX69" s="687"/>
      <c r="VDY69" s="687"/>
      <c r="VDZ69" s="687"/>
      <c r="VEA69" s="687"/>
      <c r="VEB69" s="687"/>
      <c r="VEC69" s="687"/>
      <c r="VED69" s="687"/>
      <c r="VEE69" s="687"/>
      <c r="VEF69" s="687"/>
      <c r="VEG69" s="687"/>
      <c r="VEH69" s="687"/>
      <c r="VEI69" s="687"/>
      <c r="VEJ69" s="687"/>
      <c r="VEK69" s="687"/>
      <c r="VEL69" s="687"/>
      <c r="VEM69" s="687"/>
      <c r="VEN69" s="687"/>
      <c r="VEO69" s="687"/>
      <c r="VEP69" s="687"/>
      <c r="VEQ69" s="687"/>
      <c r="VER69" s="687"/>
      <c r="VES69" s="687"/>
      <c r="VET69" s="687"/>
      <c r="VEU69" s="687"/>
      <c r="VEV69" s="687"/>
      <c r="VEW69" s="687"/>
      <c r="VEX69" s="687"/>
      <c r="VEY69" s="687"/>
      <c r="VEZ69" s="687"/>
      <c r="VFA69" s="687"/>
      <c r="VFB69" s="687"/>
      <c r="VFC69" s="687"/>
      <c r="VFD69" s="687"/>
      <c r="VFE69" s="687"/>
      <c r="VFF69" s="687"/>
      <c r="VFG69" s="687"/>
      <c r="VFH69" s="687"/>
      <c r="VFI69" s="687"/>
      <c r="VFJ69" s="687"/>
      <c r="VFK69" s="687"/>
      <c r="VFL69" s="687"/>
      <c r="VFM69" s="687"/>
      <c r="VFN69" s="687"/>
      <c r="VFO69" s="687"/>
      <c r="VFP69" s="687"/>
      <c r="VFQ69" s="687"/>
      <c r="VFR69" s="687"/>
      <c r="VFS69" s="687"/>
      <c r="VFT69" s="687"/>
      <c r="VFU69" s="687"/>
      <c r="VFV69" s="687"/>
      <c r="VFW69" s="687"/>
      <c r="VFX69" s="687"/>
      <c r="VFY69" s="687"/>
      <c r="VFZ69" s="687"/>
      <c r="VGA69" s="687"/>
      <c r="VGB69" s="687"/>
      <c r="VGC69" s="687"/>
      <c r="VGD69" s="687"/>
      <c r="VGE69" s="687"/>
      <c r="VGF69" s="687"/>
      <c r="VGG69" s="687"/>
      <c r="VGH69" s="687"/>
      <c r="VGI69" s="687"/>
      <c r="VGJ69" s="687"/>
      <c r="VGK69" s="687"/>
      <c r="VGL69" s="687"/>
      <c r="VGM69" s="687"/>
      <c r="VGN69" s="687"/>
      <c r="VGO69" s="687"/>
      <c r="VGP69" s="687"/>
      <c r="VGQ69" s="687"/>
      <c r="VGR69" s="687"/>
      <c r="VGS69" s="687"/>
      <c r="VGT69" s="687"/>
      <c r="VGU69" s="687"/>
      <c r="VGV69" s="687"/>
      <c r="VGW69" s="687"/>
      <c r="VGX69" s="687"/>
      <c r="VGY69" s="687"/>
      <c r="VGZ69" s="687"/>
      <c r="VHA69" s="687"/>
      <c r="VHB69" s="687"/>
      <c r="VHC69" s="687"/>
      <c r="VHD69" s="687"/>
      <c r="VHE69" s="687"/>
      <c r="VHF69" s="687"/>
      <c r="VHG69" s="687"/>
      <c r="VHH69" s="687"/>
      <c r="VHI69" s="687"/>
      <c r="VHJ69" s="687"/>
      <c r="VHK69" s="687"/>
      <c r="VHL69" s="687"/>
      <c r="VHM69" s="687"/>
      <c r="VHN69" s="687"/>
      <c r="VHO69" s="687"/>
      <c r="VHP69" s="687"/>
      <c r="VHQ69" s="687"/>
      <c r="VHR69" s="687"/>
      <c r="VHS69" s="687"/>
      <c r="VHT69" s="687"/>
      <c r="VHU69" s="687"/>
      <c r="VHV69" s="687"/>
      <c r="VHW69" s="687"/>
      <c r="VHX69" s="687"/>
      <c r="VHY69" s="687"/>
      <c r="VHZ69" s="687"/>
      <c r="VIA69" s="687"/>
      <c r="VIB69" s="687"/>
      <c r="VIC69" s="687"/>
      <c r="VID69" s="687"/>
      <c r="VIE69" s="687"/>
      <c r="VIF69" s="687"/>
      <c r="VIG69" s="687"/>
      <c r="VIH69" s="687"/>
      <c r="VII69" s="687"/>
      <c r="VIJ69" s="687"/>
      <c r="VIK69" s="687"/>
      <c r="VIL69" s="687"/>
      <c r="VIM69" s="687"/>
      <c r="VIN69" s="687"/>
      <c r="VIO69" s="687"/>
      <c r="VIP69" s="687"/>
      <c r="VIQ69" s="687"/>
      <c r="VIR69" s="687"/>
      <c r="VIS69" s="687"/>
      <c r="VIT69" s="687"/>
      <c r="VIU69" s="687"/>
      <c r="VIV69" s="687"/>
      <c r="VIW69" s="687"/>
      <c r="VIX69" s="687"/>
      <c r="VIY69" s="687"/>
      <c r="VIZ69" s="687"/>
      <c r="VJA69" s="687"/>
      <c r="VJB69" s="687"/>
      <c r="VJC69" s="687"/>
      <c r="VJD69" s="687"/>
      <c r="VJE69" s="687"/>
      <c r="VJF69" s="687"/>
      <c r="VJG69" s="687"/>
      <c r="VJH69" s="687"/>
      <c r="VJI69" s="687"/>
      <c r="VJJ69" s="687"/>
      <c r="VJK69" s="687"/>
      <c r="VJL69" s="687"/>
      <c r="VJM69" s="687"/>
      <c r="VJN69" s="687"/>
      <c r="VJO69" s="687"/>
      <c r="VJP69" s="687"/>
      <c r="VJQ69" s="687"/>
      <c r="VJR69" s="687"/>
      <c r="VJS69" s="687"/>
      <c r="VJT69" s="687"/>
      <c r="VJU69" s="687"/>
      <c r="VJV69" s="687"/>
      <c r="VJW69" s="687"/>
      <c r="VJX69" s="687"/>
      <c r="VJY69" s="687"/>
      <c r="VJZ69" s="687"/>
      <c r="VKA69" s="687"/>
      <c r="VKB69" s="687"/>
      <c r="VKC69" s="687"/>
      <c r="VKD69" s="687"/>
      <c r="VKE69" s="687"/>
      <c r="VKF69" s="687"/>
      <c r="VKG69" s="687"/>
      <c r="VKH69" s="687"/>
      <c r="VKI69" s="687"/>
      <c r="VKJ69" s="687"/>
      <c r="VKK69" s="687"/>
      <c r="VKL69" s="687"/>
      <c r="VKM69" s="687"/>
      <c r="VKN69" s="687"/>
      <c r="VKO69" s="687"/>
      <c r="VKP69" s="687"/>
      <c r="VKQ69" s="687"/>
      <c r="VKR69" s="687"/>
      <c r="VKS69" s="687"/>
      <c r="VKT69" s="687"/>
      <c r="VKU69" s="687"/>
      <c r="VKV69" s="687"/>
      <c r="VKW69" s="687"/>
      <c r="VKX69" s="687"/>
      <c r="VKY69" s="687"/>
      <c r="VKZ69" s="687"/>
      <c r="VLA69" s="687"/>
      <c r="VLB69" s="687"/>
      <c r="VLC69" s="687"/>
      <c r="VLD69" s="687"/>
      <c r="VLE69" s="687"/>
      <c r="VLF69" s="687"/>
      <c r="VLG69" s="687"/>
      <c r="VLH69" s="687"/>
      <c r="VLI69" s="687"/>
      <c r="VLJ69" s="687"/>
      <c r="VLK69" s="687"/>
      <c r="VLL69" s="687"/>
      <c r="VLM69" s="687"/>
      <c r="VLN69" s="687"/>
      <c r="VLO69" s="687"/>
      <c r="VLP69" s="687"/>
      <c r="VLQ69" s="687"/>
      <c r="VLR69" s="687"/>
      <c r="VLS69" s="687"/>
      <c r="VLT69" s="687"/>
      <c r="VLU69" s="687"/>
      <c r="VLV69" s="687"/>
      <c r="VLW69" s="687"/>
      <c r="VLX69" s="687"/>
      <c r="VLY69" s="687"/>
      <c r="VLZ69" s="687"/>
      <c r="VMA69" s="687"/>
      <c r="VMB69" s="687"/>
      <c r="VMC69" s="687"/>
      <c r="VMD69" s="687"/>
      <c r="VME69" s="687"/>
      <c r="VMF69" s="687"/>
      <c r="VMG69" s="687"/>
      <c r="VMH69" s="687"/>
      <c r="VMI69" s="687"/>
      <c r="VMJ69" s="687"/>
      <c r="VMK69" s="687"/>
      <c r="VML69" s="687"/>
      <c r="VMM69" s="687"/>
      <c r="VMN69" s="687"/>
      <c r="VMO69" s="687"/>
      <c r="VMP69" s="687"/>
      <c r="VMQ69" s="687"/>
      <c r="VMR69" s="687"/>
      <c r="VMS69" s="687"/>
      <c r="VMT69" s="687"/>
      <c r="VMU69" s="687"/>
      <c r="VMV69" s="687"/>
      <c r="VMW69" s="687"/>
      <c r="VMX69" s="687"/>
      <c r="VMY69" s="687"/>
      <c r="VMZ69" s="687"/>
      <c r="VNA69" s="687"/>
      <c r="VNB69" s="687"/>
      <c r="VNC69" s="687"/>
      <c r="VND69" s="687"/>
      <c r="VNE69" s="687"/>
      <c r="VNF69" s="687"/>
      <c r="VNG69" s="687"/>
      <c r="VNH69" s="687"/>
      <c r="VNI69" s="687"/>
      <c r="VNJ69" s="687"/>
      <c r="VNK69" s="687"/>
      <c r="VNL69" s="687"/>
      <c r="VNM69" s="687"/>
      <c r="VNN69" s="687"/>
      <c r="VNO69" s="687"/>
      <c r="VNP69" s="687"/>
      <c r="VNQ69" s="687"/>
      <c r="VNR69" s="687"/>
      <c r="VNS69" s="687"/>
      <c r="VNT69" s="687"/>
      <c r="VNU69" s="687"/>
      <c r="VNV69" s="687"/>
      <c r="VNW69" s="687"/>
      <c r="VNX69" s="687"/>
      <c r="VNY69" s="687"/>
      <c r="VNZ69" s="687"/>
      <c r="VOA69" s="687"/>
      <c r="VOB69" s="687"/>
      <c r="VOC69" s="687"/>
      <c r="VOD69" s="687"/>
      <c r="VOE69" s="687"/>
      <c r="VOF69" s="687"/>
      <c r="VOG69" s="687"/>
      <c r="VOH69" s="687"/>
      <c r="VOI69" s="687"/>
      <c r="VOJ69" s="687"/>
      <c r="VOK69" s="687"/>
      <c r="VOL69" s="687"/>
      <c r="VOM69" s="687"/>
      <c r="VON69" s="687"/>
      <c r="VOO69" s="687"/>
      <c r="VOP69" s="687"/>
      <c r="VOQ69" s="687"/>
      <c r="VOR69" s="687"/>
      <c r="VOS69" s="687"/>
      <c r="VOT69" s="687"/>
      <c r="VOU69" s="687"/>
      <c r="VOV69" s="687"/>
      <c r="VOW69" s="687"/>
      <c r="VOX69" s="687"/>
      <c r="VOY69" s="687"/>
      <c r="VOZ69" s="687"/>
      <c r="VPA69" s="687"/>
      <c r="VPB69" s="687"/>
      <c r="VPC69" s="687"/>
      <c r="VPD69" s="687"/>
      <c r="VPE69" s="687"/>
      <c r="VPF69" s="687"/>
      <c r="VPG69" s="687"/>
      <c r="VPH69" s="687"/>
      <c r="VPI69" s="687"/>
      <c r="VPJ69" s="687"/>
      <c r="VPK69" s="687"/>
      <c r="VPL69" s="687"/>
      <c r="VPM69" s="687"/>
      <c r="VPN69" s="687"/>
      <c r="VPO69" s="687"/>
      <c r="VPP69" s="687"/>
      <c r="VPQ69" s="687"/>
      <c r="VPR69" s="687"/>
      <c r="VPS69" s="687"/>
      <c r="VPT69" s="687"/>
      <c r="VPU69" s="687"/>
      <c r="VPV69" s="687"/>
      <c r="VPW69" s="687"/>
      <c r="VPX69" s="687"/>
      <c r="VPY69" s="687"/>
      <c r="VPZ69" s="687"/>
      <c r="VQA69" s="687"/>
      <c r="VQB69" s="687"/>
      <c r="VQC69" s="687"/>
      <c r="VQD69" s="687"/>
      <c r="VQE69" s="687"/>
      <c r="VQF69" s="687"/>
      <c r="VQG69" s="687"/>
      <c r="VQH69" s="687"/>
      <c r="VQI69" s="687"/>
      <c r="VQJ69" s="687"/>
      <c r="VQK69" s="687"/>
      <c r="VQL69" s="687"/>
      <c r="VQM69" s="687"/>
      <c r="VQN69" s="687"/>
      <c r="VQO69" s="687"/>
      <c r="VQP69" s="687"/>
      <c r="VQQ69" s="687"/>
      <c r="VQR69" s="687"/>
      <c r="VQS69" s="687"/>
      <c r="VQT69" s="687"/>
      <c r="VQU69" s="687"/>
      <c r="VQV69" s="687"/>
      <c r="VQW69" s="687"/>
      <c r="VQX69" s="687"/>
      <c r="VQY69" s="687"/>
      <c r="VQZ69" s="687"/>
      <c r="VRA69" s="687"/>
      <c r="VRB69" s="687"/>
      <c r="VRC69" s="687"/>
      <c r="VRD69" s="687"/>
      <c r="VRE69" s="687"/>
      <c r="VRF69" s="687"/>
      <c r="VRG69" s="687"/>
      <c r="VRH69" s="687"/>
      <c r="VRI69" s="687"/>
      <c r="VRJ69" s="687"/>
      <c r="VRK69" s="687"/>
      <c r="VRL69" s="687"/>
      <c r="VRM69" s="687"/>
      <c r="VRN69" s="687"/>
      <c r="VRO69" s="687"/>
      <c r="VRP69" s="687"/>
      <c r="VRQ69" s="687"/>
      <c r="VRR69" s="687"/>
      <c r="VRS69" s="687"/>
      <c r="VRT69" s="687"/>
      <c r="VRU69" s="687"/>
      <c r="VRV69" s="687"/>
      <c r="VRW69" s="687"/>
      <c r="VRX69" s="687"/>
      <c r="VRY69" s="687"/>
      <c r="VRZ69" s="687"/>
      <c r="VSA69" s="687"/>
      <c r="VSB69" s="687"/>
      <c r="VSC69" s="687"/>
      <c r="VSD69" s="687"/>
      <c r="VSE69" s="687"/>
      <c r="VSF69" s="687"/>
      <c r="VSG69" s="687"/>
      <c r="VSH69" s="687"/>
      <c r="VSI69" s="687"/>
      <c r="VSJ69" s="687"/>
      <c r="VSK69" s="687"/>
      <c r="VSL69" s="687"/>
      <c r="VSM69" s="687"/>
      <c r="VSN69" s="687"/>
      <c r="VSO69" s="687"/>
      <c r="VSP69" s="687"/>
      <c r="VSQ69" s="687"/>
      <c r="VSR69" s="687"/>
      <c r="VSS69" s="687"/>
      <c r="VST69" s="687"/>
      <c r="VSU69" s="687"/>
      <c r="VSV69" s="687"/>
      <c r="VSW69" s="687"/>
      <c r="VSX69" s="687"/>
      <c r="VSY69" s="687"/>
      <c r="VSZ69" s="687"/>
      <c r="VTA69" s="687"/>
      <c r="VTB69" s="687"/>
      <c r="VTC69" s="687"/>
      <c r="VTD69" s="687"/>
      <c r="VTE69" s="687"/>
      <c r="VTF69" s="687"/>
      <c r="VTG69" s="687"/>
      <c r="VTH69" s="687"/>
      <c r="VTI69" s="687"/>
      <c r="VTJ69" s="687"/>
      <c r="VTK69" s="687"/>
      <c r="VTL69" s="687"/>
      <c r="VTM69" s="687"/>
      <c r="VTN69" s="687"/>
      <c r="VTO69" s="687"/>
      <c r="VTP69" s="687"/>
      <c r="VTQ69" s="687"/>
      <c r="VTR69" s="687"/>
      <c r="VTS69" s="687"/>
      <c r="VTT69" s="687"/>
      <c r="VTU69" s="687"/>
      <c r="VTV69" s="687"/>
      <c r="VTW69" s="687"/>
      <c r="VTX69" s="687"/>
      <c r="VTY69" s="687"/>
      <c r="VTZ69" s="687"/>
      <c r="VUA69" s="687"/>
      <c r="VUB69" s="687"/>
      <c r="VUC69" s="687"/>
      <c r="VUD69" s="687"/>
      <c r="VUE69" s="687"/>
      <c r="VUF69" s="687"/>
      <c r="VUG69" s="687"/>
      <c r="VUH69" s="687"/>
      <c r="VUI69" s="687"/>
      <c r="VUJ69" s="687"/>
      <c r="VUK69" s="687"/>
      <c r="VUL69" s="687"/>
      <c r="VUM69" s="687"/>
      <c r="VUN69" s="687"/>
      <c r="VUO69" s="687"/>
      <c r="VUP69" s="687"/>
      <c r="VUQ69" s="687"/>
      <c r="VUR69" s="687"/>
      <c r="VUS69" s="687"/>
      <c r="VUT69" s="687"/>
      <c r="VUU69" s="687"/>
      <c r="VUV69" s="687"/>
      <c r="VUW69" s="687"/>
      <c r="VUX69" s="687"/>
      <c r="VUY69" s="687"/>
      <c r="VUZ69" s="687"/>
      <c r="VVA69" s="687"/>
      <c r="VVB69" s="687"/>
      <c r="VVC69" s="687"/>
      <c r="VVD69" s="687"/>
      <c r="VVE69" s="687"/>
      <c r="VVF69" s="687"/>
      <c r="VVG69" s="687"/>
      <c r="VVH69" s="687"/>
      <c r="VVI69" s="687"/>
      <c r="VVJ69" s="687"/>
      <c r="VVK69" s="687"/>
      <c r="VVL69" s="687"/>
      <c r="VVM69" s="687"/>
      <c r="VVN69" s="687"/>
      <c r="VVO69" s="687"/>
      <c r="VVP69" s="687"/>
      <c r="VVQ69" s="687"/>
      <c r="VVR69" s="687"/>
      <c r="VVS69" s="687"/>
      <c r="VVT69" s="687"/>
      <c r="VVU69" s="687"/>
      <c r="VVV69" s="687"/>
      <c r="VVW69" s="687"/>
      <c r="VVX69" s="687"/>
      <c r="VVY69" s="687"/>
      <c r="VVZ69" s="687"/>
      <c r="VWA69" s="687"/>
      <c r="VWB69" s="687"/>
      <c r="VWC69" s="687"/>
      <c r="VWD69" s="687"/>
      <c r="VWE69" s="687"/>
      <c r="VWF69" s="687"/>
      <c r="VWG69" s="687"/>
      <c r="VWH69" s="687"/>
      <c r="VWI69" s="687"/>
      <c r="VWJ69" s="687"/>
      <c r="VWK69" s="687"/>
      <c r="VWL69" s="687"/>
      <c r="VWM69" s="687"/>
      <c r="VWN69" s="687"/>
      <c r="VWO69" s="687"/>
      <c r="VWP69" s="687"/>
      <c r="VWQ69" s="687"/>
      <c r="VWR69" s="687"/>
      <c r="VWS69" s="687"/>
      <c r="VWT69" s="687"/>
      <c r="VWU69" s="687"/>
      <c r="VWV69" s="687"/>
      <c r="VWW69" s="687"/>
      <c r="VWX69" s="687"/>
      <c r="VWY69" s="687"/>
      <c r="VWZ69" s="687"/>
      <c r="VXA69" s="687"/>
      <c r="VXB69" s="687"/>
      <c r="VXC69" s="687"/>
      <c r="VXD69" s="687"/>
      <c r="VXE69" s="687"/>
      <c r="VXF69" s="687"/>
      <c r="VXG69" s="687"/>
      <c r="VXH69" s="687"/>
      <c r="VXI69" s="687"/>
      <c r="VXJ69" s="687"/>
      <c r="VXK69" s="687"/>
      <c r="VXL69" s="687"/>
      <c r="VXM69" s="687"/>
      <c r="VXN69" s="687"/>
      <c r="VXO69" s="687"/>
      <c r="VXP69" s="687"/>
      <c r="VXQ69" s="687"/>
      <c r="VXR69" s="687"/>
      <c r="VXS69" s="687"/>
      <c r="VXT69" s="687"/>
      <c r="VXU69" s="687"/>
      <c r="VXV69" s="687"/>
      <c r="VXW69" s="687"/>
      <c r="VXX69" s="687"/>
      <c r="VXY69" s="687"/>
      <c r="VXZ69" s="687"/>
      <c r="VYA69" s="687"/>
      <c r="VYB69" s="687"/>
      <c r="VYC69" s="687"/>
      <c r="VYD69" s="687"/>
      <c r="VYE69" s="687"/>
      <c r="VYF69" s="687"/>
      <c r="VYG69" s="687"/>
      <c r="VYH69" s="687"/>
      <c r="VYI69" s="687"/>
      <c r="VYJ69" s="687"/>
      <c r="VYK69" s="687"/>
      <c r="VYL69" s="687"/>
      <c r="VYM69" s="687"/>
      <c r="VYN69" s="687"/>
      <c r="VYO69" s="687"/>
      <c r="VYP69" s="687"/>
      <c r="VYQ69" s="687"/>
      <c r="VYR69" s="687"/>
      <c r="VYS69" s="687"/>
      <c r="VYT69" s="687"/>
      <c r="VYU69" s="687"/>
      <c r="VYV69" s="687"/>
      <c r="VYW69" s="687"/>
      <c r="VYX69" s="687"/>
      <c r="VYY69" s="687"/>
      <c r="VYZ69" s="687"/>
      <c r="VZA69" s="687"/>
      <c r="VZB69" s="687"/>
      <c r="VZC69" s="687"/>
      <c r="VZD69" s="687"/>
      <c r="VZE69" s="687"/>
      <c r="VZF69" s="687"/>
      <c r="VZG69" s="687"/>
      <c r="VZH69" s="687"/>
      <c r="VZI69" s="687"/>
      <c r="VZJ69" s="687"/>
      <c r="VZK69" s="687"/>
      <c r="VZL69" s="687"/>
      <c r="VZM69" s="687"/>
      <c r="VZN69" s="687"/>
      <c r="VZO69" s="687"/>
      <c r="VZP69" s="687"/>
      <c r="VZQ69" s="687"/>
      <c r="VZR69" s="687"/>
      <c r="VZS69" s="687"/>
      <c r="VZT69" s="687"/>
      <c r="VZU69" s="687"/>
      <c r="VZV69" s="687"/>
      <c r="VZW69" s="687"/>
      <c r="VZX69" s="687"/>
      <c r="VZY69" s="687"/>
      <c r="VZZ69" s="687"/>
      <c r="WAA69" s="687"/>
      <c r="WAB69" s="687"/>
      <c r="WAC69" s="687"/>
      <c r="WAD69" s="687"/>
      <c r="WAE69" s="687"/>
      <c r="WAF69" s="687"/>
      <c r="WAG69" s="687"/>
      <c r="WAH69" s="687"/>
      <c r="WAI69" s="687"/>
      <c r="WAJ69" s="687"/>
      <c r="WAK69" s="687"/>
      <c r="WAL69" s="687"/>
      <c r="WAM69" s="687"/>
      <c r="WAN69" s="687"/>
      <c r="WAO69" s="687"/>
      <c r="WAP69" s="687"/>
      <c r="WAQ69" s="687"/>
      <c r="WAR69" s="687"/>
      <c r="WAS69" s="687"/>
      <c r="WAT69" s="687"/>
      <c r="WAU69" s="687"/>
      <c r="WAV69" s="687"/>
      <c r="WAW69" s="687"/>
      <c r="WAX69" s="687"/>
      <c r="WAY69" s="687"/>
      <c r="WAZ69" s="687"/>
      <c r="WBA69" s="687"/>
      <c r="WBB69" s="687"/>
      <c r="WBC69" s="687"/>
      <c r="WBD69" s="687"/>
      <c r="WBE69" s="687"/>
      <c r="WBF69" s="687"/>
      <c r="WBG69" s="687"/>
      <c r="WBH69" s="687"/>
      <c r="WBI69" s="687"/>
      <c r="WBJ69" s="687"/>
      <c r="WBK69" s="687"/>
      <c r="WBL69" s="687"/>
      <c r="WBM69" s="687"/>
      <c r="WBN69" s="687"/>
      <c r="WBO69" s="687"/>
      <c r="WBP69" s="687"/>
      <c r="WBQ69" s="687"/>
      <c r="WBR69" s="687"/>
      <c r="WBS69" s="687"/>
      <c r="WBT69" s="687"/>
      <c r="WBU69" s="687"/>
      <c r="WBV69" s="687"/>
      <c r="WBW69" s="687"/>
      <c r="WBX69" s="687"/>
      <c r="WBY69" s="687"/>
      <c r="WBZ69" s="687"/>
      <c r="WCA69" s="687"/>
      <c r="WCB69" s="687"/>
      <c r="WCC69" s="687"/>
      <c r="WCD69" s="687"/>
      <c r="WCE69" s="687"/>
      <c r="WCF69" s="687"/>
      <c r="WCG69" s="687"/>
      <c r="WCH69" s="687"/>
      <c r="WCI69" s="687"/>
      <c r="WCJ69" s="687"/>
      <c r="WCK69" s="687"/>
      <c r="WCL69" s="687"/>
      <c r="WCM69" s="687"/>
      <c r="WCN69" s="687"/>
      <c r="WCO69" s="687"/>
      <c r="WCP69" s="687"/>
      <c r="WCQ69" s="687"/>
      <c r="WCR69" s="687"/>
      <c r="WCS69" s="687"/>
      <c r="WCT69" s="687"/>
      <c r="WCU69" s="687"/>
      <c r="WCV69" s="687"/>
      <c r="WCW69" s="687"/>
      <c r="WCX69" s="687"/>
      <c r="WCY69" s="687"/>
      <c r="WCZ69" s="687"/>
      <c r="WDA69" s="687"/>
      <c r="WDB69" s="687"/>
      <c r="WDC69" s="687"/>
      <c r="WDD69" s="687"/>
      <c r="WDE69" s="687"/>
      <c r="WDF69" s="687"/>
      <c r="WDG69" s="687"/>
      <c r="WDH69" s="687"/>
      <c r="WDI69" s="687"/>
      <c r="WDJ69" s="687"/>
      <c r="WDK69" s="687"/>
      <c r="WDL69" s="687"/>
      <c r="WDM69" s="687"/>
      <c r="WDN69" s="687"/>
      <c r="WDO69" s="687"/>
      <c r="WDP69" s="687"/>
      <c r="WDQ69" s="687"/>
      <c r="WDR69" s="687"/>
      <c r="WDS69" s="687"/>
      <c r="WDT69" s="687"/>
      <c r="WDU69" s="687"/>
      <c r="WDV69" s="687"/>
      <c r="WDW69" s="687"/>
      <c r="WDX69" s="687"/>
      <c r="WDY69" s="687"/>
      <c r="WDZ69" s="687"/>
      <c r="WEA69" s="687"/>
      <c r="WEB69" s="687"/>
      <c r="WEC69" s="687"/>
      <c r="WED69" s="687"/>
      <c r="WEE69" s="687"/>
      <c r="WEF69" s="687"/>
      <c r="WEG69" s="687"/>
      <c r="WEH69" s="687"/>
      <c r="WEI69" s="687"/>
      <c r="WEJ69" s="687"/>
      <c r="WEK69" s="687"/>
      <c r="WEL69" s="687"/>
      <c r="WEM69" s="687"/>
      <c r="WEN69" s="687"/>
      <c r="WEO69" s="687"/>
      <c r="WEP69" s="687"/>
      <c r="WEQ69" s="687"/>
      <c r="WER69" s="687"/>
      <c r="WES69" s="687"/>
      <c r="WET69" s="687"/>
      <c r="WEU69" s="687"/>
      <c r="WEV69" s="687"/>
      <c r="WEW69" s="687"/>
      <c r="WEX69" s="687"/>
      <c r="WEY69" s="687"/>
      <c r="WEZ69" s="687"/>
      <c r="WFA69" s="687"/>
      <c r="WFB69" s="687"/>
      <c r="WFC69" s="687"/>
      <c r="WFD69" s="687"/>
      <c r="WFE69" s="687"/>
      <c r="WFF69" s="687"/>
      <c r="WFG69" s="687"/>
      <c r="WFH69" s="687"/>
      <c r="WFI69" s="687"/>
      <c r="WFJ69" s="687"/>
      <c r="WFK69" s="687"/>
      <c r="WFL69" s="687"/>
      <c r="WFM69" s="687"/>
      <c r="WFN69" s="687"/>
      <c r="WFO69" s="687"/>
      <c r="WFP69" s="687"/>
      <c r="WFQ69" s="687"/>
      <c r="WFR69" s="687"/>
      <c r="WFS69" s="687"/>
      <c r="WFT69" s="687"/>
      <c r="WFU69" s="687"/>
      <c r="WFV69" s="687"/>
      <c r="WFW69" s="687"/>
      <c r="WFX69" s="687"/>
      <c r="WFY69" s="687"/>
      <c r="WFZ69" s="687"/>
      <c r="WGA69" s="687"/>
      <c r="WGB69" s="687"/>
      <c r="WGC69" s="687"/>
      <c r="WGD69" s="687"/>
      <c r="WGE69" s="687"/>
      <c r="WGF69" s="687"/>
      <c r="WGG69" s="687"/>
      <c r="WGH69" s="687"/>
      <c r="WGI69" s="687"/>
      <c r="WGJ69" s="687"/>
      <c r="WGK69" s="687"/>
      <c r="WGL69" s="687"/>
      <c r="WGM69" s="687"/>
      <c r="WGN69" s="687"/>
      <c r="WGO69" s="687"/>
      <c r="WGP69" s="687"/>
      <c r="WGQ69" s="687"/>
      <c r="WGR69" s="687"/>
      <c r="WGS69" s="687"/>
      <c r="WGT69" s="687"/>
      <c r="WGU69" s="687"/>
      <c r="WGV69" s="687"/>
      <c r="WGW69" s="687"/>
      <c r="WGX69" s="687"/>
      <c r="WGY69" s="687"/>
      <c r="WGZ69" s="687"/>
      <c r="WHA69" s="687"/>
      <c r="WHB69" s="687"/>
      <c r="WHC69" s="687"/>
      <c r="WHD69" s="687"/>
      <c r="WHE69" s="687"/>
      <c r="WHF69" s="687"/>
      <c r="WHG69" s="687"/>
      <c r="WHH69" s="687"/>
      <c r="WHI69" s="687"/>
      <c r="WHJ69" s="687"/>
      <c r="WHK69" s="687"/>
      <c r="WHL69" s="687"/>
      <c r="WHM69" s="687"/>
      <c r="WHN69" s="687"/>
      <c r="WHO69" s="687"/>
      <c r="WHP69" s="687"/>
      <c r="WHQ69" s="687"/>
      <c r="WHR69" s="687"/>
      <c r="WHS69" s="687"/>
      <c r="WHT69" s="687"/>
      <c r="WHU69" s="687"/>
      <c r="WHV69" s="687"/>
      <c r="WHW69" s="687"/>
      <c r="WHX69" s="687"/>
      <c r="WHY69" s="687"/>
      <c r="WHZ69" s="687"/>
      <c r="WIA69" s="687"/>
      <c r="WIB69" s="687"/>
      <c r="WIC69" s="687"/>
      <c r="WID69" s="687"/>
      <c r="WIE69" s="687"/>
      <c r="WIF69" s="687"/>
      <c r="WIG69" s="687"/>
      <c r="WIH69" s="687"/>
      <c r="WII69" s="687"/>
      <c r="WIJ69" s="687"/>
      <c r="WIK69" s="687"/>
      <c r="WIL69" s="687"/>
      <c r="WIM69" s="687"/>
      <c r="WIN69" s="687"/>
      <c r="WIO69" s="687"/>
      <c r="WIP69" s="687"/>
      <c r="WIQ69" s="687"/>
      <c r="WIR69" s="687"/>
      <c r="WIS69" s="687"/>
      <c r="WIT69" s="687"/>
      <c r="WIU69" s="687"/>
      <c r="WIV69" s="687"/>
      <c r="WIW69" s="687"/>
      <c r="WIX69" s="687"/>
      <c r="WIY69" s="687"/>
      <c r="WIZ69" s="687"/>
      <c r="WJA69" s="687"/>
      <c r="WJB69" s="687"/>
      <c r="WJC69" s="687"/>
      <c r="WJD69" s="687"/>
      <c r="WJE69" s="687"/>
      <c r="WJF69" s="687"/>
      <c r="WJG69" s="687"/>
      <c r="WJH69" s="687"/>
      <c r="WJI69" s="687"/>
      <c r="WJJ69" s="687"/>
      <c r="WJK69" s="687"/>
      <c r="WJL69" s="687"/>
      <c r="WJM69" s="687"/>
      <c r="WJN69" s="687"/>
      <c r="WJO69" s="687"/>
      <c r="WJP69" s="687"/>
      <c r="WJQ69" s="687"/>
      <c r="WJR69" s="687"/>
      <c r="WJS69" s="687"/>
      <c r="WJT69" s="687"/>
      <c r="WJU69" s="687"/>
      <c r="WJV69" s="687"/>
      <c r="WJW69" s="687"/>
      <c r="WJX69" s="687"/>
      <c r="WJY69" s="687"/>
      <c r="WJZ69" s="687"/>
      <c r="WKA69" s="687"/>
      <c r="WKB69" s="687"/>
      <c r="WKC69" s="687"/>
      <c r="WKD69" s="687"/>
      <c r="WKE69" s="687"/>
      <c r="WKF69" s="687"/>
      <c r="WKG69" s="687"/>
      <c r="WKH69" s="687"/>
      <c r="WKI69" s="687"/>
      <c r="WKJ69" s="687"/>
      <c r="WKK69" s="687"/>
      <c r="WKL69" s="687"/>
      <c r="WKM69" s="687"/>
      <c r="WKN69" s="687"/>
      <c r="WKO69" s="687"/>
      <c r="WKP69" s="687"/>
      <c r="WKQ69" s="687"/>
      <c r="WKR69" s="687"/>
      <c r="WKS69" s="687"/>
      <c r="WKT69" s="687"/>
      <c r="WKU69" s="687"/>
      <c r="WKV69" s="687"/>
      <c r="WKW69" s="687"/>
      <c r="WKX69" s="687"/>
      <c r="WKY69" s="687"/>
      <c r="WKZ69" s="687"/>
      <c r="WLA69" s="687"/>
      <c r="WLB69" s="687"/>
      <c r="WLC69" s="687"/>
      <c r="WLD69" s="687"/>
      <c r="WLE69" s="687"/>
      <c r="WLF69" s="687"/>
      <c r="WLG69" s="687"/>
      <c r="WLH69" s="687"/>
      <c r="WLI69" s="687"/>
      <c r="WLJ69" s="687"/>
      <c r="WLK69" s="687"/>
      <c r="WLL69" s="687"/>
      <c r="WLM69" s="687"/>
      <c r="WLN69" s="687"/>
      <c r="WLO69" s="687"/>
      <c r="WLP69" s="687"/>
      <c r="WLQ69" s="687"/>
      <c r="WLR69" s="687"/>
      <c r="WLS69" s="687"/>
      <c r="WLT69" s="687"/>
      <c r="WLU69" s="687"/>
      <c r="WLV69" s="687"/>
      <c r="WLW69" s="687"/>
      <c r="WLX69" s="687"/>
      <c r="WLY69" s="687"/>
      <c r="WLZ69" s="687"/>
      <c r="WMA69" s="687"/>
      <c r="WMB69" s="687"/>
      <c r="WMC69" s="687"/>
      <c r="WMD69" s="687"/>
      <c r="WME69" s="687"/>
      <c r="WMF69" s="687"/>
      <c r="WMG69" s="687"/>
      <c r="WMH69" s="687"/>
      <c r="WMI69" s="687"/>
      <c r="WMJ69" s="687"/>
      <c r="WMK69" s="687"/>
      <c r="WML69" s="687"/>
      <c r="WMM69" s="687"/>
      <c r="WMN69" s="687"/>
      <c r="WMO69" s="687"/>
      <c r="WMP69" s="687"/>
      <c r="WMQ69" s="687"/>
      <c r="WMR69" s="687"/>
      <c r="WMS69" s="687"/>
      <c r="WMT69" s="687"/>
      <c r="WMU69" s="687"/>
      <c r="WMV69" s="687"/>
      <c r="WMW69" s="687"/>
      <c r="WMX69" s="687"/>
      <c r="WMY69" s="687"/>
      <c r="WMZ69" s="687"/>
      <c r="WNA69" s="687"/>
      <c r="WNB69" s="687"/>
      <c r="WNC69" s="687"/>
      <c r="WND69" s="687"/>
      <c r="WNE69" s="687"/>
      <c r="WNF69" s="687"/>
      <c r="WNG69" s="687"/>
      <c r="WNH69" s="687"/>
      <c r="WNI69" s="687"/>
      <c r="WNJ69" s="687"/>
      <c r="WNK69" s="687"/>
      <c r="WNL69" s="687"/>
      <c r="WNM69" s="687"/>
      <c r="WNN69" s="687"/>
      <c r="WNO69" s="687"/>
      <c r="WNP69" s="687"/>
      <c r="WNQ69" s="687"/>
      <c r="WNR69" s="687"/>
      <c r="WNS69" s="687"/>
      <c r="WNT69" s="687"/>
      <c r="WNU69" s="687"/>
      <c r="WNV69" s="687"/>
      <c r="WNW69" s="687"/>
      <c r="WNX69" s="687"/>
      <c r="WNY69" s="687"/>
      <c r="WNZ69" s="687"/>
      <c r="WOA69" s="687"/>
      <c r="WOB69" s="687"/>
      <c r="WOC69" s="687"/>
      <c r="WOD69" s="687"/>
      <c r="WOE69" s="687"/>
      <c r="WOF69" s="687"/>
      <c r="WOG69" s="687"/>
      <c r="WOH69" s="687"/>
      <c r="WOI69" s="687"/>
      <c r="WOJ69" s="687"/>
      <c r="WOK69" s="687"/>
      <c r="WOL69" s="687"/>
      <c r="WOM69" s="687"/>
      <c r="WON69" s="687"/>
      <c r="WOO69" s="687"/>
      <c r="WOP69" s="687"/>
      <c r="WOQ69" s="687"/>
      <c r="WOR69" s="687"/>
      <c r="WOS69" s="687"/>
      <c r="WOT69" s="687"/>
      <c r="WOU69" s="687"/>
      <c r="WOV69" s="687"/>
      <c r="WOW69" s="687"/>
      <c r="WOX69" s="687"/>
      <c r="WOY69" s="687"/>
      <c r="WOZ69" s="687"/>
      <c r="WPA69" s="687"/>
      <c r="WPB69" s="687"/>
      <c r="WPC69" s="687"/>
      <c r="WPD69" s="687"/>
      <c r="WPE69" s="687"/>
      <c r="WPF69" s="687"/>
      <c r="WPG69" s="687"/>
      <c r="WPH69" s="687"/>
      <c r="WPI69" s="687"/>
      <c r="WPJ69" s="687"/>
      <c r="WPK69" s="687"/>
      <c r="WPL69" s="687"/>
      <c r="WPM69" s="687"/>
      <c r="WPN69" s="687"/>
      <c r="WPO69" s="687"/>
      <c r="WPP69" s="687"/>
      <c r="WPQ69" s="687"/>
      <c r="WPR69" s="687"/>
      <c r="WPS69" s="687"/>
      <c r="WPT69" s="687"/>
      <c r="WPU69" s="687"/>
      <c r="WPV69" s="687"/>
      <c r="WPW69" s="687"/>
      <c r="WPX69" s="687"/>
      <c r="WPY69" s="687"/>
      <c r="WPZ69" s="687"/>
      <c r="WQA69" s="687"/>
      <c r="WQB69" s="687"/>
      <c r="WQC69" s="687"/>
      <c r="WQD69" s="687"/>
      <c r="WQE69" s="687"/>
      <c r="WQF69" s="687"/>
      <c r="WQG69" s="687"/>
      <c r="WQH69" s="687"/>
      <c r="WQI69" s="687"/>
      <c r="WQJ69" s="687"/>
      <c r="WQK69" s="687"/>
      <c r="WQL69" s="687"/>
      <c r="WQM69" s="687"/>
      <c r="WQN69" s="687"/>
      <c r="WQO69" s="687"/>
      <c r="WQP69" s="687"/>
      <c r="WQQ69" s="687"/>
      <c r="WQR69" s="687"/>
      <c r="WQS69" s="687"/>
      <c r="WQT69" s="687"/>
      <c r="WQU69" s="687"/>
      <c r="WQV69" s="687"/>
      <c r="WQW69" s="687"/>
      <c r="WQX69" s="687"/>
      <c r="WQY69" s="687"/>
      <c r="WQZ69" s="687"/>
      <c r="WRA69" s="687"/>
      <c r="WRB69" s="687"/>
      <c r="WRC69" s="687"/>
      <c r="WRD69" s="687"/>
      <c r="WRE69" s="687"/>
      <c r="WRF69" s="687"/>
      <c r="WRG69" s="687"/>
      <c r="WRH69" s="687"/>
      <c r="WRI69" s="687"/>
      <c r="WRJ69" s="687"/>
      <c r="WRK69" s="687"/>
      <c r="WRL69" s="687"/>
      <c r="WRM69" s="687"/>
      <c r="WRN69" s="687"/>
      <c r="WRO69" s="687"/>
      <c r="WRP69" s="687"/>
      <c r="WRQ69" s="687"/>
      <c r="WRR69" s="687"/>
      <c r="WRS69" s="687"/>
      <c r="WRT69" s="687"/>
      <c r="WRU69" s="687"/>
      <c r="WRV69" s="687"/>
      <c r="WRW69" s="687"/>
      <c r="WRX69" s="687"/>
      <c r="WRY69" s="687"/>
      <c r="WRZ69" s="687"/>
      <c r="WSA69" s="687"/>
      <c r="WSB69" s="687"/>
      <c r="WSC69" s="687"/>
      <c r="WSD69" s="687"/>
      <c r="WSE69" s="687"/>
      <c r="WSF69" s="687"/>
      <c r="WSG69" s="687"/>
      <c r="WSH69" s="687"/>
      <c r="WSI69" s="687"/>
      <c r="WSJ69" s="687"/>
      <c r="WSK69" s="687"/>
      <c r="WSL69" s="687"/>
      <c r="WSM69" s="687"/>
      <c r="WSN69" s="687"/>
      <c r="WSO69" s="687"/>
      <c r="WSP69" s="687"/>
      <c r="WSQ69" s="687"/>
      <c r="WSR69" s="687"/>
      <c r="WSS69" s="687"/>
      <c r="WST69" s="687"/>
      <c r="WSU69" s="687"/>
      <c r="WSV69" s="687"/>
      <c r="WSW69" s="687"/>
      <c r="WSX69" s="687"/>
      <c r="WSY69" s="687"/>
      <c r="WSZ69" s="687"/>
      <c r="WTA69" s="687"/>
      <c r="WTB69" s="687"/>
      <c r="WTC69" s="687"/>
      <c r="WTD69" s="687"/>
      <c r="WTE69" s="687"/>
      <c r="WTF69" s="687"/>
      <c r="WTG69" s="687"/>
      <c r="WTH69" s="687"/>
      <c r="WTI69" s="687"/>
      <c r="WTJ69" s="687"/>
      <c r="WTK69" s="687"/>
      <c r="WTL69" s="687"/>
      <c r="WTM69" s="687"/>
      <c r="WTN69" s="687"/>
      <c r="WTO69" s="687"/>
      <c r="WTP69" s="687"/>
      <c r="WTQ69" s="687"/>
      <c r="WTR69" s="687"/>
      <c r="WTS69" s="687"/>
      <c r="WTT69" s="687"/>
      <c r="WTU69" s="687"/>
      <c r="WTV69" s="687"/>
      <c r="WTW69" s="687"/>
      <c r="WTX69" s="687"/>
      <c r="WTY69" s="687"/>
      <c r="WTZ69" s="687"/>
      <c r="WUA69" s="687"/>
      <c r="WUB69" s="687"/>
      <c r="WUC69" s="687"/>
      <c r="WUD69" s="687"/>
      <c r="WUE69" s="687"/>
      <c r="WUF69" s="687"/>
      <c r="WUG69" s="687"/>
      <c r="WUH69" s="687"/>
      <c r="WUI69" s="687"/>
      <c r="WUJ69" s="687"/>
      <c r="WUK69" s="687"/>
      <c r="WUL69" s="687"/>
      <c r="WUM69" s="687"/>
      <c r="WUN69" s="687"/>
      <c r="WUO69" s="687"/>
      <c r="WUP69" s="687"/>
      <c r="WUQ69" s="687"/>
      <c r="WUR69" s="687"/>
      <c r="WUS69" s="687"/>
      <c r="WUT69" s="687"/>
      <c r="WUU69" s="687"/>
      <c r="WUV69" s="687"/>
      <c r="WUW69" s="687"/>
      <c r="WUX69" s="687"/>
      <c r="WUY69" s="687"/>
      <c r="WUZ69" s="687"/>
      <c r="WVA69" s="687"/>
      <c r="WVB69" s="687"/>
      <c r="WVC69" s="687"/>
      <c r="WVD69" s="687"/>
      <c r="WVE69" s="687"/>
      <c r="WVF69" s="687"/>
      <c r="WVG69" s="687"/>
      <c r="WVH69" s="687"/>
      <c r="WVI69" s="687"/>
      <c r="WVJ69" s="687"/>
      <c r="WVK69" s="687"/>
      <c r="WVL69" s="687"/>
      <c r="WVM69" s="687"/>
      <c r="WVN69" s="687"/>
      <c r="WVO69" s="687"/>
      <c r="WVP69" s="687"/>
      <c r="WVQ69" s="687"/>
      <c r="WVR69" s="687"/>
      <c r="WVS69" s="687"/>
      <c r="WVT69" s="687"/>
      <c r="WVU69" s="687"/>
      <c r="WVV69" s="687"/>
      <c r="WVW69" s="687"/>
      <c r="WVX69" s="687"/>
      <c r="WVY69" s="687"/>
      <c r="WVZ69" s="687"/>
      <c r="WWA69" s="687"/>
      <c r="WWB69" s="687"/>
      <c r="WWC69" s="687"/>
      <c r="WWD69" s="687"/>
      <c r="WWE69" s="687"/>
      <c r="WWF69" s="687"/>
      <c r="WWG69" s="687"/>
      <c r="WWH69" s="687"/>
      <c r="WWI69" s="687"/>
      <c r="WWJ69" s="687"/>
      <c r="WWK69" s="687"/>
      <c r="WWL69" s="687"/>
      <c r="WWM69" s="687"/>
      <c r="WWN69" s="687"/>
      <c r="WWO69" s="687"/>
      <c r="WWP69" s="687"/>
      <c r="WWQ69" s="687"/>
      <c r="WWR69" s="687"/>
      <c r="WWS69" s="687"/>
      <c r="WWT69" s="687"/>
      <c r="WWU69" s="687"/>
      <c r="WWV69" s="687"/>
      <c r="WWW69" s="687"/>
      <c r="WWX69" s="687"/>
      <c r="WWY69" s="687"/>
      <c r="WWZ69" s="687"/>
      <c r="WXA69" s="687"/>
      <c r="WXB69" s="687"/>
      <c r="WXC69" s="687"/>
      <c r="WXD69" s="687"/>
      <c r="WXE69" s="687"/>
      <c r="WXF69" s="687"/>
      <c r="WXG69" s="687"/>
      <c r="WXH69" s="687"/>
      <c r="WXI69" s="687"/>
      <c r="WXJ69" s="687"/>
      <c r="WXK69" s="687"/>
      <c r="WXL69" s="687"/>
      <c r="WXM69" s="687"/>
      <c r="WXN69" s="687"/>
      <c r="WXO69" s="687"/>
      <c r="WXP69" s="687"/>
      <c r="WXQ69" s="687"/>
      <c r="WXR69" s="687"/>
      <c r="WXS69" s="687"/>
      <c r="WXT69" s="687"/>
      <c r="WXU69" s="687"/>
      <c r="WXV69" s="687"/>
      <c r="WXW69" s="687"/>
      <c r="WXX69" s="687"/>
      <c r="WXY69" s="687"/>
      <c r="WXZ69" s="687"/>
      <c r="WYA69" s="687"/>
      <c r="WYB69" s="687"/>
      <c r="WYC69" s="687"/>
      <c r="WYD69" s="687"/>
      <c r="WYE69" s="687"/>
      <c r="WYF69" s="687"/>
      <c r="WYG69" s="687"/>
      <c r="WYH69" s="687"/>
      <c r="WYI69" s="687"/>
      <c r="WYJ69" s="687"/>
      <c r="WYK69" s="687"/>
      <c r="WYL69" s="687"/>
      <c r="WYM69" s="687"/>
      <c r="WYN69" s="687"/>
      <c r="WYO69" s="687"/>
      <c r="WYP69" s="687"/>
      <c r="WYQ69" s="687"/>
      <c r="WYR69" s="687"/>
      <c r="WYS69" s="687"/>
      <c r="WYT69" s="687"/>
      <c r="WYU69" s="687"/>
      <c r="WYV69" s="687"/>
      <c r="WYW69" s="687"/>
      <c r="WYX69" s="687"/>
      <c r="WYY69" s="687"/>
      <c r="WYZ69" s="687"/>
      <c r="WZA69" s="687"/>
      <c r="WZB69" s="687"/>
      <c r="WZC69" s="687"/>
      <c r="WZD69" s="687"/>
      <c r="WZE69" s="687"/>
      <c r="WZF69" s="687"/>
      <c r="WZG69" s="687"/>
      <c r="WZH69" s="687"/>
      <c r="WZI69" s="687"/>
      <c r="WZJ69" s="687"/>
      <c r="WZK69" s="687"/>
      <c r="WZL69" s="687"/>
      <c r="WZM69" s="687"/>
      <c r="WZN69" s="687"/>
      <c r="WZO69" s="687"/>
      <c r="WZP69" s="687"/>
      <c r="WZQ69" s="687"/>
      <c r="WZR69" s="687"/>
      <c r="WZS69" s="687"/>
      <c r="WZT69" s="687"/>
      <c r="WZU69" s="687"/>
      <c r="WZV69" s="687"/>
      <c r="WZW69" s="687"/>
      <c r="WZX69" s="687"/>
      <c r="WZY69" s="687"/>
      <c r="WZZ69" s="687"/>
      <c r="XAA69" s="687"/>
      <c r="XAB69" s="687"/>
      <c r="XAC69" s="687"/>
      <c r="XAD69" s="687"/>
      <c r="XAE69" s="687"/>
      <c r="XAF69" s="687"/>
      <c r="XAG69" s="687"/>
      <c r="XAH69" s="687"/>
      <c r="XAI69" s="687"/>
      <c r="XAJ69" s="687"/>
      <c r="XAK69" s="687"/>
      <c r="XAL69" s="687"/>
      <c r="XAM69" s="687"/>
      <c r="XAN69" s="687"/>
      <c r="XAO69" s="687"/>
      <c r="XAP69" s="687"/>
      <c r="XAQ69" s="687"/>
      <c r="XAR69" s="687"/>
      <c r="XAS69" s="687"/>
      <c r="XAT69" s="687"/>
      <c r="XAU69" s="687"/>
      <c r="XAV69" s="687"/>
      <c r="XAW69" s="687"/>
      <c r="XAX69" s="687"/>
      <c r="XAY69" s="687"/>
      <c r="XAZ69" s="687"/>
      <c r="XBA69" s="687"/>
      <c r="XBB69" s="687"/>
      <c r="XBC69" s="687"/>
      <c r="XBD69" s="687"/>
      <c r="XBE69" s="687"/>
      <c r="XBF69" s="687"/>
      <c r="XBG69" s="687"/>
      <c r="XBH69" s="687"/>
      <c r="XBI69" s="687"/>
      <c r="XBJ69" s="687"/>
      <c r="XBK69" s="687"/>
      <c r="XBL69" s="687"/>
      <c r="XBM69" s="687"/>
      <c r="XBN69" s="687"/>
      <c r="XBO69" s="687"/>
      <c r="XBP69" s="687"/>
      <c r="XBQ69" s="687"/>
      <c r="XBR69" s="687"/>
      <c r="XBS69" s="687"/>
      <c r="XBT69" s="687"/>
      <c r="XBU69" s="687"/>
      <c r="XBV69" s="687"/>
      <c r="XBW69" s="687"/>
      <c r="XBX69" s="687"/>
      <c r="XBY69" s="687"/>
      <c r="XBZ69" s="687"/>
      <c r="XCA69" s="687"/>
      <c r="XCB69" s="687"/>
      <c r="XCC69" s="687"/>
      <c r="XCD69" s="687"/>
      <c r="XCE69" s="687"/>
      <c r="XCF69" s="687"/>
      <c r="XCG69" s="687"/>
      <c r="XCH69" s="687"/>
      <c r="XCI69" s="687"/>
      <c r="XCJ69" s="687"/>
      <c r="XCK69" s="687"/>
      <c r="XCL69" s="687"/>
      <c r="XCM69" s="687"/>
      <c r="XCN69" s="687"/>
      <c r="XCO69" s="687"/>
      <c r="XCP69" s="687"/>
      <c r="XCQ69" s="687"/>
      <c r="XCR69" s="687"/>
      <c r="XCS69" s="687"/>
      <c r="XCT69" s="687"/>
      <c r="XCU69" s="687"/>
      <c r="XCV69" s="687"/>
      <c r="XCW69" s="687"/>
      <c r="XCX69" s="687"/>
      <c r="XCY69" s="687"/>
      <c r="XCZ69" s="687"/>
      <c r="XDA69" s="687"/>
      <c r="XDB69" s="687"/>
      <c r="XDC69" s="687"/>
      <c r="XDD69" s="687"/>
      <c r="XDE69" s="687"/>
      <c r="XDF69" s="687"/>
      <c r="XDG69" s="687"/>
      <c r="XDH69" s="687"/>
      <c r="XDI69" s="687"/>
      <c r="XDJ69" s="687"/>
      <c r="XDK69" s="687"/>
      <c r="XDL69" s="687"/>
      <c r="XDM69" s="687"/>
      <c r="XDN69" s="687"/>
      <c r="XDO69" s="687"/>
      <c r="XDP69" s="687"/>
      <c r="XDQ69" s="687"/>
      <c r="XDR69" s="687"/>
      <c r="XDS69" s="687"/>
      <c r="XDT69" s="687"/>
      <c r="XDU69" s="687"/>
      <c r="XDV69" s="687"/>
      <c r="XDW69" s="687"/>
      <c r="XDX69" s="687"/>
      <c r="XDY69" s="687"/>
      <c r="XDZ69" s="687"/>
      <c r="XEA69" s="687"/>
      <c r="XEB69" s="687"/>
      <c r="XEC69" s="687"/>
      <c r="XED69" s="687"/>
      <c r="XEE69" s="687"/>
      <c r="XEF69" s="687"/>
      <c r="XEG69" s="687"/>
      <c r="XEH69" s="687"/>
      <c r="XEI69" s="687"/>
      <c r="XEJ69" s="687"/>
      <c r="XEK69" s="687"/>
      <c r="XEL69" s="687"/>
      <c r="XEM69" s="687"/>
      <c r="XEN69" s="687"/>
      <c r="XEO69" s="687"/>
      <c r="XEP69" s="687"/>
      <c r="XEQ69" s="687"/>
      <c r="XER69" s="687"/>
      <c r="XES69" s="687"/>
      <c r="XET69" s="687"/>
      <c r="XEU69" s="687"/>
      <c r="XEV69" s="687"/>
      <c r="XEW69" s="687"/>
      <c r="XEX69" s="687"/>
      <c r="XEY69" s="687"/>
      <c r="XEZ69" s="687"/>
    </row>
    <row r="70" spans="1:16380" x14ac:dyDescent="0.25">
      <c r="B70" s="1192" t="s">
        <v>1615</v>
      </c>
      <c r="C70" s="1015">
        <v>1055</v>
      </c>
      <c r="D70" s="983" t="s">
        <v>1621</v>
      </c>
      <c r="E70" s="976" t="s">
        <v>1622</v>
      </c>
      <c r="F70" s="976"/>
      <c r="G70" s="973">
        <v>316730326</v>
      </c>
      <c r="H70" s="974">
        <v>300893810</v>
      </c>
      <c r="I70" s="974">
        <v>165491596</v>
      </c>
      <c r="J70" s="974"/>
      <c r="K70" s="975"/>
      <c r="L70" s="974"/>
      <c r="M70" s="974">
        <v>165491596</v>
      </c>
      <c r="N70" s="976"/>
      <c r="O70" s="1013">
        <v>135402214</v>
      </c>
      <c r="P70" s="974"/>
      <c r="Q70" s="1147"/>
      <c r="R70" s="974" t="s">
        <v>1417</v>
      </c>
      <c r="S70" s="976"/>
      <c r="T70" s="1000"/>
      <c r="U70" s="1000"/>
      <c r="W70" s="686"/>
      <c r="X70" s="686"/>
      <c r="Y70" s="686"/>
      <c r="Z70" s="686"/>
    </row>
    <row r="71" spans="1:16380" x14ac:dyDescent="0.25">
      <c r="B71" s="1192" t="s">
        <v>1615</v>
      </c>
      <c r="C71" s="1015">
        <v>1055</v>
      </c>
      <c r="D71" s="983" t="s">
        <v>1623</v>
      </c>
      <c r="E71" s="976" t="s">
        <v>1624</v>
      </c>
      <c r="F71" s="976"/>
      <c r="G71" s="973">
        <v>182070790</v>
      </c>
      <c r="H71" s="974"/>
      <c r="I71" s="974">
        <v>54621237</v>
      </c>
      <c r="J71" s="974">
        <v>72828316</v>
      </c>
      <c r="K71" s="975"/>
      <c r="L71" s="974"/>
      <c r="M71" s="974">
        <v>127449553</v>
      </c>
      <c r="N71" s="976"/>
      <c r="O71" s="1013">
        <v>54621237</v>
      </c>
      <c r="P71" s="974"/>
      <c r="Q71" s="1147"/>
      <c r="R71" s="974" t="s">
        <v>1417</v>
      </c>
      <c r="S71" s="976" t="s">
        <v>1323</v>
      </c>
      <c r="T71" s="1000"/>
      <c r="U71" s="1000"/>
      <c r="W71" s="686"/>
      <c r="X71" s="686"/>
      <c r="Y71" s="686"/>
      <c r="Z71" s="686"/>
    </row>
    <row r="72" spans="1:16380" x14ac:dyDescent="0.25">
      <c r="B72" s="1192" t="s">
        <v>1615</v>
      </c>
      <c r="C72" s="1015">
        <v>1055</v>
      </c>
      <c r="D72" s="983" t="s">
        <v>1416</v>
      </c>
      <c r="E72" s="976" t="s">
        <v>1629</v>
      </c>
      <c r="F72" s="976"/>
      <c r="G72" s="973">
        <v>66770000</v>
      </c>
      <c r="H72" s="974">
        <v>66104500</v>
      </c>
      <c r="I72" s="974">
        <v>33385000</v>
      </c>
      <c r="J72" s="974"/>
      <c r="K72" s="975"/>
      <c r="L72" s="974"/>
      <c r="M72" s="974">
        <v>33385000</v>
      </c>
      <c r="N72" s="976"/>
      <c r="O72" s="1013">
        <v>32719500</v>
      </c>
      <c r="P72" s="974"/>
      <c r="Q72" s="1147" t="s">
        <v>1630</v>
      </c>
      <c r="R72" s="974" t="s">
        <v>1417</v>
      </c>
      <c r="S72" s="976" t="s">
        <v>1631</v>
      </c>
      <c r="T72" s="1000"/>
      <c r="U72" s="1000"/>
      <c r="W72" s="686"/>
      <c r="X72" s="686"/>
      <c r="Y72" s="686"/>
      <c r="Z72" s="686"/>
    </row>
    <row r="73" spans="1:16380" x14ac:dyDescent="0.25">
      <c r="B73" s="1192" t="s">
        <v>1615</v>
      </c>
      <c r="C73" s="1015">
        <v>1055</v>
      </c>
      <c r="D73" s="983" t="s">
        <v>1632</v>
      </c>
      <c r="E73" s="976" t="s">
        <v>1629</v>
      </c>
      <c r="F73" s="976"/>
      <c r="G73" s="973">
        <v>68200000</v>
      </c>
      <c r="H73" s="974">
        <v>68200000</v>
      </c>
      <c r="I73" s="974">
        <v>34100000</v>
      </c>
      <c r="J73" s="974"/>
      <c r="K73" s="975"/>
      <c r="L73" s="974"/>
      <c r="M73" s="974">
        <v>34100000</v>
      </c>
      <c r="N73" s="976"/>
      <c r="O73" s="1013">
        <v>34100000</v>
      </c>
      <c r="P73" s="974"/>
      <c r="Q73" s="1147" t="s">
        <v>1630</v>
      </c>
      <c r="R73" s="974" t="s">
        <v>1633</v>
      </c>
      <c r="S73" s="976" t="s">
        <v>1631</v>
      </c>
      <c r="T73" s="1000"/>
      <c r="U73" s="1000"/>
      <c r="W73" s="686"/>
      <c r="X73" s="686"/>
      <c r="Y73" s="686"/>
      <c r="Z73" s="686"/>
    </row>
    <row r="74" spans="1:16380" x14ac:dyDescent="0.25">
      <c r="B74" s="1192" t="s">
        <v>1615</v>
      </c>
      <c r="C74" s="1015">
        <v>1055</v>
      </c>
      <c r="D74" s="983" t="s">
        <v>1634</v>
      </c>
      <c r="E74" s="976" t="s">
        <v>1635</v>
      </c>
      <c r="F74" s="976"/>
      <c r="G74" s="973">
        <v>347275566</v>
      </c>
      <c r="H74" s="974"/>
      <c r="I74" s="974">
        <v>104182670</v>
      </c>
      <c r="J74" s="974"/>
      <c r="K74" s="975"/>
      <c r="L74" s="974"/>
      <c r="M74" s="974">
        <v>104182670</v>
      </c>
      <c r="N74" s="976"/>
      <c r="O74" s="1013">
        <v>243092896</v>
      </c>
      <c r="P74" s="974"/>
      <c r="Q74" s="1147"/>
      <c r="R74" s="974" t="s">
        <v>1417</v>
      </c>
      <c r="S74" s="976" t="s">
        <v>1323</v>
      </c>
      <c r="T74" s="1000"/>
      <c r="U74" s="1000"/>
      <c r="W74" s="686"/>
      <c r="X74" s="686"/>
      <c r="Y74" s="686"/>
      <c r="Z74" s="686"/>
    </row>
    <row r="75" spans="1:16380" x14ac:dyDescent="0.25">
      <c r="B75" s="1192" t="s">
        <v>1615</v>
      </c>
      <c r="C75" s="1015">
        <v>1055</v>
      </c>
      <c r="D75" s="983" t="s">
        <v>1637</v>
      </c>
      <c r="E75" s="976" t="s">
        <v>1432</v>
      </c>
      <c r="F75" s="976"/>
      <c r="G75" s="973">
        <v>199702089</v>
      </c>
      <c r="H75" s="974">
        <v>179371889</v>
      </c>
      <c r="I75" s="974">
        <v>79880836</v>
      </c>
      <c r="J75" s="974">
        <v>79880836</v>
      </c>
      <c r="K75" s="975"/>
      <c r="L75" s="974"/>
      <c r="M75" s="974">
        <v>159761672</v>
      </c>
      <c r="N75" s="976"/>
      <c r="O75" s="1013">
        <v>19610217</v>
      </c>
      <c r="P75" s="974"/>
      <c r="Q75" s="1147"/>
      <c r="R75" s="974" t="s">
        <v>1417</v>
      </c>
      <c r="S75" s="976" t="s">
        <v>1323</v>
      </c>
      <c r="T75" s="1000"/>
      <c r="U75" s="1000"/>
      <c r="W75" s="686"/>
      <c r="X75" s="686"/>
      <c r="Y75" s="686"/>
      <c r="Z75" s="686"/>
    </row>
    <row r="76" spans="1:16380" x14ac:dyDescent="0.25">
      <c r="B76" s="1192" t="s">
        <v>1615</v>
      </c>
      <c r="C76" s="1015">
        <v>1055</v>
      </c>
      <c r="D76" s="983" t="s">
        <v>1638</v>
      </c>
      <c r="E76" s="976" t="s">
        <v>1639</v>
      </c>
      <c r="F76" s="976"/>
      <c r="G76" s="973">
        <v>39281000</v>
      </c>
      <c r="H76" s="974"/>
      <c r="I76" s="974">
        <v>10713000</v>
      </c>
      <c r="J76" s="974"/>
      <c r="K76" s="975"/>
      <c r="L76" s="974"/>
      <c r="M76" s="974">
        <v>10713000</v>
      </c>
      <c r="N76" s="976"/>
      <c r="O76" s="1013">
        <v>28568000</v>
      </c>
      <c r="P76" s="974"/>
      <c r="Q76" s="1147"/>
      <c r="R76" s="974"/>
      <c r="S76" s="976" t="s">
        <v>1323</v>
      </c>
      <c r="T76" s="1000"/>
      <c r="U76" s="1000"/>
      <c r="W76" s="686"/>
      <c r="X76" s="686"/>
      <c r="Y76" s="686"/>
      <c r="Z76" s="686"/>
    </row>
    <row r="77" spans="1:16380" x14ac:dyDescent="0.25">
      <c r="B77" s="1192" t="s">
        <v>1615</v>
      </c>
      <c r="C77" s="1015">
        <v>1055</v>
      </c>
      <c r="D77" s="983" t="s">
        <v>1640</v>
      </c>
      <c r="E77" s="976" t="s">
        <v>1611</v>
      </c>
      <c r="F77" s="976"/>
      <c r="G77" s="973">
        <v>76612800</v>
      </c>
      <c r="H77" s="974"/>
      <c r="I77" s="974">
        <v>22983840</v>
      </c>
      <c r="J77" s="974">
        <v>30645120</v>
      </c>
      <c r="K77" s="975"/>
      <c r="L77" s="974"/>
      <c r="M77" s="974">
        <v>53628960</v>
      </c>
      <c r="N77" s="976"/>
      <c r="O77" s="1013">
        <v>22983840</v>
      </c>
      <c r="P77" s="974"/>
      <c r="Q77" s="1147"/>
      <c r="R77" s="974" t="s">
        <v>1633</v>
      </c>
      <c r="S77" s="976" t="s">
        <v>1323</v>
      </c>
      <c r="T77" s="1000"/>
      <c r="U77" s="1000"/>
      <c r="W77" s="686"/>
      <c r="X77" s="686"/>
      <c r="Y77" s="686"/>
      <c r="Z77" s="686"/>
    </row>
    <row r="78" spans="1:16380" x14ac:dyDescent="0.25">
      <c r="B78" s="1192" t="s">
        <v>1615</v>
      </c>
      <c r="C78" s="1015">
        <v>1055</v>
      </c>
      <c r="D78" s="983" t="s">
        <v>1360</v>
      </c>
      <c r="E78" s="976" t="s">
        <v>1609</v>
      </c>
      <c r="F78" s="976"/>
      <c r="G78" s="973">
        <v>56210000</v>
      </c>
      <c r="H78" s="974"/>
      <c r="I78" s="974">
        <v>28105000</v>
      </c>
      <c r="J78" s="974"/>
      <c r="K78" s="975"/>
      <c r="L78" s="974"/>
      <c r="M78" s="974">
        <v>28105000</v>
      </c>
      <c r="N78" s="976"/>
      <c r="O78" s="1013">
        <v>28105000</v>
      </c>
      <c r="P78" s="974"/>
      <c r="Q78" s="1147"/>
      <c r="R78" s="974"/>
      <c r="S78" s="976"/>
      <c r="T78" s="1000"/>
      <c r="U78" s="1000"/>
      <c r="W78" s="686"/>
      <c r="X78" s="686"/>
      <c r="Y78" s="686"/>
      <c r="Z78" s="686"/>
    </row>
    <row r="79" spans="1:16380" x14ac:dyDescent="0.25">
      <c r="B79" s="1192" t="s">
        <v>1615</v>
      </c>
      <c r="C79" s="1015">
        <v>1055</v>
      </c>
      <c r="D79" s="983" t="s">
        <v>1641</v>
      </c>
      <c r="E79" s="976" t="s">
        <v>1264</v>
      </c>
      <c r="F79" s="976"/>
      <c r="G79" s="973">
        <v>45510000</v>
      </c>
      <c r="H79" s="974"/>
      <c r="I79" s="974">
        <v>13653000</v>
      </c>
      <c r="J79" s="974"/>
      <c r="K79" s="975"/>
      <c r="L79" s="974"/>
      <c r="M79" s="974">
        <v>13653000</v>
      </c>
      <c r="N79" s="976"/>
      <c r="O79" s="1013">
        <v>31857000</v>
      </c>
      <c r="P79" s="974"/>
      <c r="Q79" s="1147"/>
      <c r="R79" s="974"/>
      <c r="S79" s="976"/>
      <c r="T79" s="1000"/>
      <c r="U79" s="1000"/>
      <c r="W79" s="686"/>
      <c r="X79" s="686"/>
      <c r="Y79" s="686"/>
      <c r="Z79" s="686"/>
    </row>
    <row r="80" spans="1:16380" x14ac:dyDescent="0.25">
      <c r="B80" s="1192" t="s">
        <v>1615</v>
      </c>
      <c r="C80" s="1015">
        <v>1055</v>
      </c>
      <c r="D80" s="983" t="s">
        <v>1268</v>
      </c>
      <c r="E80" s="976" t="s">
        <v>1118</v>
      </c>
      <c r="F80" s="976"/>
      <c r="G80" s="973">
        <v>81059000</v>
      </c>
      <c r="H80" s="974"/>
      <c r="I80" s="974">
        <v>40529500</v>
      </c>
      <c r="J80" s="974"/>
      <c r="K80" s="975"/>
      <c r="L80" s="974"/>
      <c r="M80" s="974">
        <v>40529500</v>
      </c>
      <c r="N80" s="976"/>
      <c r="O80" s="1013">
        <v>40529500</v>
      </c>
      <c r="P80" s="974"/>
      <c r="Q80" s="1147"/>
      <c r="R80" s="974"/>
      <c r="S80" s="976"/>
      <c r="T80" s="1000"/>
      <c r="U80" s="1000"/>
      <c r="W80" s="686"/>
      <c r="X80" s="686"/>
      <c r="Y80" s="686"/>
      <c r="Z80" s="686"/>
    </row>
    <row r="81" spans="1:26" ht="15.75" x14ac:dyDescent="0.25">
      <c r="A81" s="723"/>
      <c r="B81" s="720" t="s">
        <v>997</v>
      </c>
      <c r="C81" s="720">
        <v>1055</v>
      </c>
      <c r="D81" s="699" t="s">
        <v>1680</v>
      </c>
      <c r="E81" s="992"/>
      <c r="F81" s="992"/>
      <c r="G81" s="993"/>
      <c r="H81" s="994"/>
      <c r="I81" s="994"/>
      <c r="J81" s="994"/>
      <c r="K81" s="995"/>
      <c r="L81" s="994"/>
      <c r="M81" s="735">
        <v>770999951</v>
      </c>
      <c r="N81" s="992"/>
      <c r="O81" s="1042">
        <v>671589404</v>
      </c>
      <c r="P81" s="994"/>
      <c r="Q81" s="1153"/>
      <c r="R81" s="994"/>
      <c r="S81" s="992"/>
      <c r="U81" s="687"/>
      <c r="W81" s="686"/>
      <c r="X81" s="686"/>
      <c r="Y81" s="686"/>
      <c r="Z81" s="686"/>
    </row>
    <row r="82" spans="1:26" x14ac:dyDescent="0.25">
      <c r="A82" s="686">
        <v>34</v>
      </c>
      <c r="B82" s="1192" t="s">
        <v>1681</v>
      </c>
      <c r="C82" s="1015">
        <v>1057</v>
      </c>
      <c r="D82" s="976" t="s">
        <v>1682</v>
      </c>
      <c r="E82" s="985" t="s">
        <v>1683</v>
      </c>
      <c r="F82" s="985"/>
      <c r="G82" s="973">
        <v>66440000</v>
      </c>
      <c r="H82" s="974"/>
      <c r="I82" s="974">
        <v>30200000</v>
      </c>
      <c r="J82" s="974"/>
      <c r="K82" s="975"/>
      <c r="L82" s="974"/>
      <c r="M82" s="974">
        <v>30200000</v>
      </c>
      <c r="N82" s="976"/>
      <c r="O82" s="1013">
        <v>36240000</v>
      </c>
      <c r="P82" s="974"/>
      <c r="Q82" s="1147"/>
      <c r="R82" s="974"/>
      <c r="S82" s="976"/>
      <c r="T82" s="687" t="s">
        <v>1684</v>
      </c>
      <c r="U82" s="687"/>
      <c r="W82" s="686"/>
      <c r="X82" s="686"/>
      <c r="Y82" s="686"/>
      <c r="Z82" s="686"/>
    </row>
    <row r="83" spans="1:26" ht="15.75" x14ac:dyDescent="0.25">
      <c r="A83" s="723"/>
      <c r="B83" s="720" t="s">
        <v>997</v>
      </c>
      <c r="C83" s="720">
        <v>1057</v>
      </c>
      <c r="D83" s="699" t="s">
        <v>2179</v>
      </c>
      <c r="E83" s="992"/>
      <c r="F83" s="992"/>
      <c r="G83" s="993"/>
      <c r="H83" s="994"/>
      <c r="I83" s="994"/>
      <c r="J83" s="994"/>
      <c r="K83" s="995"/>
      <c r="L83" s="994"/>
      <c r="M83" s="735">
        <v>30200000</v>
      </c>
      <c r="N83" s="992"/>
      <c r="O83" s="1042">
        <v>36240000</v>
      </c>
      <c r="P83" s="994"/>
      <c r="Q83" s="1153"/>
      <c r="R83" s="994"/>
      <c r="S83" s="992"/>
      <c r="U83" s="687"/>
      <c r="W83" s="686"/>
      <c r="X83" s="686"/>
      <c r="Y83" s="686"/>
      <c r="Z83" s="686"/>
    </row>
    <row r="84" spans="1:26" x14ac:dyDescent="0.25">
      <c r="B84" s="1192" t="s">
        <v>671</v>
      </c>
      <c r="C84" s="1015">
        <v>1062</v>
      </c>
      <c r="D84" s="976" t="s">
        <v>1621</v>
      </c>
      <c r="E84" s="976" t="s">
        <v>1820</v>
      </c>
      <c r="F84" s="976"/>
      <c r="G84" s="973">
        <v>205804390</v>
      </c>
      <c r="H84" s="974"/>
      <c r="I84" s="974">
        <v>56128470</v>
      </c>
      <c r="J84" s="974"/>
      <c r="K84" s="975"/>
      <c r="L84" s="974"/>
      <c r="M84" s="974">
        <v>56128470</v>
      </c>
      <c r="N84" s="976"/>
      <c r="O84" s="1013">
        <v>149675920</v>
      </c>
      <c r="P84" s="974"/>
      <c r="Q84" s="1147"/>
      <c r="R84" s="974" t="s">
        <v>1417</v>
      </c>
      <c r="S84" s="976" t="s">
        <v>1323</v>
      </c>
      <c r="U84" s="687"/>
      <c r="W84" s="686"/>
      <c r="X84" s="686"/>
      <c r="Y84" s="686"/>
      <c r="Z84" s="686"/>
    </row>
    <row r="85" spans="1:26" x14ac:dyDescent="0.25">
      <c r="B85" s="1192" t="s">
        <v>671</v>
      </c>
      <c r="C85" s="1015">
        <v>1062</v>
      </c>
      <c r="D85" s="976" t="s">
        <v>1825</v>
      </c>
      <c r="E85" s="976" t="s">
        <v>1826</v>
      </c>
      <c r="F85" s="976"/>
      <c r="G85" s="973">
        <v>77948640</v>
      </c>
      <c r="H85" s="974"/>
      <c r="I85" s="974">
        <v>31179456</v>
      </c>
      <c r="J85" s="974">
        <v>31179456</v>
      </c>
      <c r="K85" s="975"/>
      <c r="L85" s="974"/>
      <c r="M85" s="974">
        <v>62358912</v>
      </c>
      <c r="N85" s="976"/>
      <c r="O85" s="1013">
        <v>15589728</v>
      </c>
      <c r="P85" s="974"/>
      <c r="Q85" s="1147"/>
      <c r="R85" s="974" t="s">
        <v>1417</v>
      </c>
      <c r="S85" s="976" t="s">
        <v>1323</v>
      </c>
      <c r="U85" s="687"/>
      <c r="W85" s="686"/>
      <c r="X85" s="686"/>
      <c r="Y85" s="686"/>
      <c r="Z85" s="686"/>
    </row>
    <row r="86" spans="1:26" x14ac:dyDescent="0.25">
      <c r="B86" s="1192" t="s">
        <v>671</v>
      </c>
      <c r="C86" s="1015">
        <v>1062</v>
      </c>
      <c r="D86" s="976" t="s">
        <v>1345</v>
      </c>
      <c r="E86" s="976" t="s">
        <v>1423</v>
      </c>
      <c r="F86" s="976"/>
      <c r="G86" s="973">
        <v>87669000</v>
      </c>
      <c r="H86" s="974"/>
      <c r="I86" s="974">
        <v>26300000</v>
      </c>
      <c r="J86" s="974"/>
      <c r="K86" s="975"/>
      <c r="L86" s="974"/>
      <c r="M86" s="974">
        <v>26300000</v>
      </c>
      <c r="N86" s="976"/>
      <c r="O86" s="1013">
        <v>61369000</v>
      </c>
      <c r="P86" s="974"/>
      <c r="Q86" s="1147"/>
      <c r="R86" s="974"/>
      <c r="S86" s="976"/>
      <c r="U86" s="687"/>
      <c r="W86" s="686"/>
      <c r="X86" s="686"/>
      <c r="Y86" s="686"/>
      <c r="Z86" s="686"/>
    </row>
    <row r="87" spans="1:26" x14ac:dyDescent="0.25">
      <c r="B87" s="1192" t="s">
        <v>671</v>
      </c>
      <c r="C87" s="1015">
        <v>1062</v>
      </c>
      <c r="D87" s="976" t="s">
        <v>1833</v>
      </c>
      <c r="E87" s="976" t="s">
        <v>887</v>
      </c>
      <c r="F87" s="976"/>
      <c r="G87" s="973">
        <v>118500000</v>
      </c>
      <c r="H87" s="974"/>
      <c r="I87" s="974">
        <v>35550000</v>
      </c>
      <c r="J87" s="974">
        <v>47400000</v>
      </c>
      <c r="K87" s="975"/>
      <c r="L87" s="974"/>
      <c r="M87" s="974">
        <v>82950000</v>
      </c>
      <c r="N87" s="976"/>
      <c r="O87" s="1013">
        <v>35550000</v>
      </c>
      <c r="P87" s="974"/>
      <c r="Q87" s="1147"/>
      <c r="R87" s="974"/>
      <c r="S87" s="976"/>
      <c r="U87" s="687"/>
      <c r="W87" s="686"/>
      <c r="X87" s="686"/>
      <c r="Y87" s="686"/>
      <c r="Z87" s="686"/>
    </row>
    <row r="88" spans="1:26" x14ac:dyDescent="0.25">
      <c r="B88" s="1192" t="s">
        <v>671</v>
      </c>
      <c r="C88" s="1015">
        <v>1062</v>
      </c>
      <c r="D88" s="976" t="s">
        <v>1834</v>
      </c>
      <c r="E88" s="976" t="s">
        <v>1484</v>
      </c>
      <c r="F88" s="976"/>
      <c r="G88" s="973">
        <v>29480330</v>
      </c>
      <c r="H88" s="974"/>
      <c r="I88" s="974">
        <v>14740165</v>
      </c>
      <c r="J88" s="974"/>
      <c r="K88" s="975"/>
      <c r="L88" s="974"/>
      <c r="M88" s="974">
        <v>14740165</v>
      </c>
      <c r="N88" s="976"/>
      <c r="O88" s="1013">
        <v>14740165</v>
      </c>
      <c r="P88" s="974"/>
      <c r="Q88" s="1147"/>
      <c r="R88" s="974"/>
      <c r="S88" s="976"/>
      <c r="U88" s="687"/>
      <c r="W88" s="686"/>
      <c r="X88" s="686"/>
      <c r="Y88" s="686"/>
      <c r="Z88" s="686"/>
    </row>
    <row r="89" spans="1:26" x14ac:dyDescent="0.25">
      <c r="B89" s="1192" t="s">
        <v>671</v>
      </c>
      <c r="C89" s="1015">
        <v>1062</v>
      </c>
      <c r="D89" s="976" t="s">
        <v>1705</v>
      </c>
      <c r="E89" s="976" t="s">
        <v>1400</v>
      </c>
      <c r="F89" s="976"/>
      <c r="G89" s="973">
        <v>72980000</v>
      </c>
      <c r="H89" s="974"/>
      <c r="I89" s="974">
        <v>30000000</v>
      </c>
      <c r="J89" s="974"/>
      <c r="K89" s="975"/>
      <c r="L89" s="974"/>
      <c r="M89" s="974">
        <v>30000000</v>
      </c>
      <c r="N89" s="976"/>
      <c r="O89" s="1013">
        <v>42980000</v>
      </c>
      <c r="P89" s="974"/>
      <c r="Q89" s="1147"/>
      <c r="R89" s="974"/>
      <c r="S89" s="976"/>
      <c r="U89" s="687"/>
      <c r="W89" s="686"/>
      <c r="X89" s="686"/>
      <c r="Y89" s="686"/>
      <c r="Z89" s="686"/>
    </row>
    <row r="90" spans="1:26" x14ac:dyDescent="0.25">
      <c r="B90" s="1192" t="s">
        <v>671</v>
      </c>
      <c r="C90" s="1015">
        <v>1062</v>
      </c>
      <c r="D90" s="976" t="s">
        <v>1745</v>
      </c>
      <c r="E90" s="976" t="s">
        <v>1844</v>
      </c>
      <c r="F90" s="976"/>
      <c r="G90" s="973">
        <v>4389000</v>
      </c>
      <c r="H90" s="974"/>
      <c r="I90" s="974">
        <v>2194500</v>
      </c>
      <c r="J90" s="974"/>
      <c r="K90" s="975"/>
      <c r="L90" s="974"/>
      <c r="M90" s="974">
        <v>2194500</v>
      </c>
      <c r="N90" s="976"/>
      <c r="O90" s="1013">
        <v>2194500</v>
      </c>
      <c r="P90" s="974"/>
      <c r="Q90" s="1147"/>
      <c r="R90" s="974"/>
      <c r="S90" s="976" t="s">
        <v>1323</v>
      </c>
      <c r="U90" s="687"/>
      <c r="W90" s="686"/>
      <c r="X90" s="686"/>
      <c r="Y90" s="686"/>
      <c r="Z90" s="686"/>
    </row>
    <row r="91" spans="1:26" x14ac:dyDescent="0.25">
      <c r="B91" s="1192" t="s">
        <v>671</v>
      </c>
      <c r="C91" s="1015">
        <v>1062</v>
      </c>
      <c r="D91" s="976" t="s">
        <v>1845</v>
      </c>
      <c r="E91" s="976" t="s">
        <v>1118</v>
      </c>
      <c r="F91" s="976"/>
      <c r="G91" s="973">
        <v>241078000</v>
      </c>
      <c r="H91" s="974"/>
      <c r="I91" s="974">
        <v>72323400</v>
      </c>
      <c r="J91" s="974"/>
      <c r="K91" s="975"/>
      <c r="L91" s="974"/>
      <c r="M91" s="974">
        <v>72323400</v>
      </c>
      <c r="N91" s="976"/>
      <c r="O91" s="1013">
        <v>168754600</v>
      </c>
      <c r="P91" s="974"/>
      <c r="Q91" s="1147"/>
      <c r="R91" s="974"/>
      <c r="S91" s="976"/>
      <c r="U91" s="687"/>
      <c r="W91" s="686"/>
      <c r="X91" s="686"/>
      <c r="Y91" s="686"/>
      <c r="Z91" s="686"/>
    </row>
    <row r="92" spans="1:26" x14ac:dyDescent="0.25">
      <c r="B92" s="1192" t="s">
        <v>671</v>
      </c>
      <c r="C92" s="1015">
        <v>1062</v>
      </c>
      <c r="D92" s="976" t="s">
        <v>1610</v>
      </c>
      <c r="E92" s="976" t="s">
        <v>1611</v>
      </c>
      <c r="F92" s="976"/>
      <c r="G92" s="973">
        <v>87444500</v>
      </c>
      <c r="H92" s="974"/>
      <c r="I92" s="974">
        <v>26233350</v>
      </c>
      <c r="J92" s="974">
        <v>34977800</v>
      </c>
      <c r="K92" s="975"/>
      <c r="L92" s="974"/>
      <c r="M92" s="974">
        <v>61211150</v>
      </c>
      <c r="N92" s="976"/>
      <c r="O92" s="1013">
        <v>26233350</v>
      </c>
      <c r="P92" s="974"/>
      <c r="Q92" s="1147"/>
      <c r="R92" s="974"/>
      <c r="S92" s="976" t="s">
        <v>1323</v>
      </c>
      <c r="U92" s="687"/>
      <c r="W92" s="686"/>
      <c r="X92" s="686"/>
      <c r="Y92" s="686"/>
      <c r="Z92" s="686"/>
    </row>
    <row r="93" spans="1:26" x14ac:dyDescent="0.25">
      <c r="B93" s="1192" t="s">
        <v>671</v>
      </c>
      <c r="C93" s="1015">
        <v>1062</v>
      </c>
      <c r="D93" s="976" t="s">
        <v>1847</v>
      </c>
      <c r="E93" s="976" t="s">
        <v>1477</v>
      </c>
      <c r="F93" s="976"/>
      <c r="G93" s="973">
        <v>8503000</v>
      </c>
      <c r="H93" s="974"/>
      <c r="I93" s="974">
        <v>4251500</v>
      </c>
      <c r="J93" s="974"/>
      <c r="K93" s="975"/>
      <c r="L93" s="974"/>
      <c r="M93" s="974">
        <v>4251500</v>
      </c>
      <c r="N93" s="976"/>
      <c r="O93" s="1013">
        <v>4251500</v>
      </c>
      <c r="P93" s="974"/>
      <c r="Q93" s="1147"/>
      <c r="R93" s="974" t="s">
        <v>1417</v>
      </c>
      <c r="S93" s="976" t="s">
        <v>1323</v>
      </c>
      <c r="U93" s="687"/>
      <c r="W93" s="686"/>
      <c r="X93" s="686"/>
      <c r="Y93" s="686"/>
      <c r="Z93" s="686"/>
    </row>
    <row r="94" spans="1:26" x14ac:dyDescent="0.25">
      <c r="B94" s="1192" t="s">
        <v>671</v>
      </c>
      <c r="C94" s="1015">
        <v>1062</v>
      </c>
      <c r="D94" s="976" t="s">
        <v>1850</v>
      </c>
      <c r="E94" s="976" t="s">
        <v>1851</v>
      </c>
      <c r="F94" s="976"/>
      <c r="G94" s="973">
        <v>73920000</v>
      </c>
      <c r="H94" s="974"/>
      <c r="I94" s="974">
        <v>66528000</v>
      </c>
      <c r="J94" s="974"/>
      <c r="K94" s="975"/>
      <c r="L94" s="974"/>
      <c r="M94" s="974">
        <v>66528000</v>
      </c>
      <c r="N94" s="976"/>
      <c r="O94" s="1013">
        <v>7392000</v>
      </c>
      <c r="P94" s="974"/>
      <c r="Q94" s="1147"/>
      <c r="R94" s="974"/>
      <c r="S94" s="976" t="s">
        <v>1323</v>
      </c>
      <c r="U94" s="687"/>
      <c r="W94" s="686"/>
      <c r="X94" s="686"/>
      <c r="Y94" s="686"/>
      <c r="Z94" s="686"/>
    </row>
    <row r="95" spans="1:26" ht="15.75" x14ac:dyDescent="0.25">
      <c r="A95" s="723"/>
      <c r="B95" s="720" t="s">
        <v>997</v>
      </c>
      <c r="C95" s="720">
        <v>1062</v>
      </c>
      <c r="D95" s="699" t="s">
        <v>671</v>
      </c>
      <c r="E95" s="992"/>
      <c r="F95" s="992"/>
      <c r="G95" s="993"/>
      <c r="H95" s="994"/>
      <c r="I95" s="994"/>
      <c r="J95" s="994"/>
      <c r="K95" s="995"/>
      <c r="L95" s="994"/>
      <c r="M95" s="735">
        <v>478986097</v>
      </c>
      <c r="N95" s="992"/>
      <c r="O95" s="1042">
        <v>528730763</v>
      </c>
      <c r="P95" s="994"/>
      <c r="Q95" s="1153"/>
      <c r="R95" s="994"/>
      <c r="S95" s="992"/>
      <c r="U95" s="687"/>
      <c r="W95" s="686"/>
      <c r="X95" s="686"/>
      <c r="Y95" s="686"/>
      <c r="Z95" s="686"/>
    </row>
    <row r="96" spans="1:26" x14ac:dyDescent="0.25">
      <c r="B96" s="1192" t="s">
        <v>1715</v>
      </c>
      <c r="C96" s="1015">
        <v>1063</v>
      </c>
      <c r="D96" s="976" t="s">
        <v>1345</v>
      </c>
      <c r="E96" s="976" t="s">
        <v>1423</v>
      </c>
      <c r="F96" s="976"/>
      <c r="G96" s="973">
        <v>68196290</v>
      </c>
      <c r="H96" s="974"/>
      <c r="I96" s="974">
        <v>20458887</v>
      </c>
      <c r="J96" s="974">
        <v>27278516</v>
      </c>
      <c r="K96" s="975"/>
      <c r="L96" s="974"/>
      <c r="M96" s="974">
        <v>47737403</v>
      </c>
      <c r="N96" s="976"/>
      <c r="O96" s="1013">
        <v>20458887</v>
      </c>
      <c r="P96" s="974"/>
      <c r="Q96" s="1147"/>
      <c r="R96" s="974"/>
      <c r="S96" s="976"/>
      <c r="T96" s="687" t="s">
        <v>1710</v>
      </c>
      <c r="U96" s="687">
        <v>3354000</v>
      </c>
      <c r="W96" s="686"/>
      <c r="X96" s="686"/>
      <c r="Y96" s="686"/>
      <c r="Z96" s="686"/>
    </row>
    <row r="97" spans="1:26" x14ac:dyDescent="0.25">
      <c r="B97" s="1192" t="s">
        <v>1715</v>
      </c>
      <c r="C97" s="1015">
        <v>1063</v>
      </c>
      <c r="D97" s="976" t="s">
        <v>1416</v>
      </c>
      <c r="E97" s="976" t="s">
        <v>1110</v>
      </c>
      <c r="F97" s="976"/>
      <c r="G97" s="973">
        <v>109734240</v>
      </c>
      <c r="H97" s="974"/>
      <c r="I97" s="974">
        <v>32920272</v>
      </c>
      <c r="J97" s="974">
        <v>43893696</v>
      </c>
      <c r="K97" s="975"/>
      <c r="L97" s="974"/>
      <c r="M97" s="974">
        <v>76813968</v>
      </c>
      <c r="N97" s="976"/>
      <c r="O97" s="1013">
        <v>32920272</v>
      </c>
      <c r="P97" s="974"/>
      <c r="Q97" s="1147"/>
      <c r="R97" s="974"/>
      <c r="S97" s="976" t="s">
        <v>1323</v>
      </c>
      <c r="U97" s="687"/>
      <c r="W97" s="686"/>
      <c r="X97" s="686"/>
      <c r="Y97" s="686"/>
      <c r="Z97" s="686"/>
    </row>
    <row r="98" spans="1:26" x14ac:dyDescent="0.25">
      <c r="B98" s="1192" t="s">
        <v>1715</v>
      </c>
      <c r="C98" s="1015">
        <v>1063</v>
      </c>
      <c r="D98" s="976" t="s">
        <v>1721</v>
      </c>
      <c r="E98" s="976" t="s">
        <v>1425</v>
      </c>
      <c r="F98" s="976"/>
      <c r="G98" s="973">
        <v>42097000</v>
      </c>
      <c r="H98" s="974"/>
      <c r="I98" s="974">
        <v>21048500</v>
      </c>
      <c r="J98" s="974"/>
      <c r="K98" s="975"/>
      <c r="L98" s="974"/>
      <c r="M98" s="974">
        <v>21048500</v>
      </c>
      <c r="N98" s="976"/>
      <c r="O98" s="1013">
        <v>21048500</v>
      </c>
      <c r="P98" s="974"/>
      <c r="Q98" s="1147"/>
      <c r="R98" s="974"/>
      <c r="S98" s="976" t="s">
        <v>1323</v>
      </c>
      <c r="U98" s="687"/>
      <c r="W98" s="686"/>
      <c r="X98" s="686"/>
      <c r="Y98" s="686"/>
      <c r="Z98" s="686"/>
    </row>
    <row r="99" spans="1:26" x14ac:dyDescent="0.25">
      <c r="B99" s="1192" t="s">
        <v>1715</v>
      </c>
      <c r="C99" s="1015">
        <v>1063</v>
      </c>
      <c r="D99" s="976" t="s">
        <v>1268</v>
      </c>
      <c r="E99" s="976" t="s">
        <v>1118</v>
      </c>
      <c r="F99" s="976"/>
      <c r="G99" s="973">
        <v>286440000</v>
      </c>
      <c r="H99" s="974">
        <v>351610000</v>
      </c>
      <c r="I99" s="974">
        <v>85932000</v>
      </c>
      <c r="J99" s="974">
        <v>114576000</v>
      </c>
      <c r="K99" s="975"/>
      <c r="L99" s="974"/>
      <c r="M99" s="974">
        <v>200508000</v>
      </c>
      <c r="N99" s="976"/>
      <c r="O99" s="1013">
        <v>151102000</v>
      </c>
      <c r="P99" s="974"/>
      <c r="Q99" s="1147"/>
      <c r="R99" s="974"/>
      <c r="S99" s="976"/>
      <c r="U99" s="687"/>
      <c r="W99" s="686"/>
      <c r="X99" s="686"/>
      <c r="Y99" s="686"/>
      <c r="Z99" s="686"/>
    </row>
    <row r="100" spans="1:26" x14ac:dyDescent="0.25">
      <c r="B100" s="1192" t="s">
        <v>1715</v>
      </c>
      <c r="C100" s="1015">
        <v>1063</v>
      </c>
      <c r="D100" s="976" t="s">
        <v>657</v>
      </c>
      <c r="E100" s="976" t="s">
        <v>1736</v>
      </c>
      <c r="F100" s="976"/>
      <c r="G100" s="973">
        <v>50000000</v>
      </c>
      <c r="H100" s="974"/>
      <c r="I100" s="974">
        <v>25000000</v>
      </c>
      <c r="J100" s="974"/>
      <c r="K100" s="975"/>
      <c r="L100" s="974"/>
      <c r="M100" s="974">
        <v>25000000</v>
      </c>
      <c r="N100" s="976"/>
      <c r="O100" s="1013">
        <v>25000000</v>
      </c>
      <c r="P100" s="974"/>
      <c r="Q100" s="1147"/>
      <c r="R100" s="974"/>
      <c r="S100" s="976"/>
      <c r="U100" s="687"/>
      <c r="W100" s="686"/>
      <c r="X100" s="686"/>
      <c r="Y100" s="686"/>
      <c r="Z100" s="686"/>
    </row>
    <row r="101" spans="1:26" x14ac:dyDescent="0.25">
      <c r="B101" s="1192" t="s">
        <v>1715</v>
      </c>
      <c r="C101" s="1015">
        <v>1063</v>
      </c>
      <c r="D101" s="976" t="s">
        <v>1538</v>
      </c>
      <c r="E101" s="976" t="s">
        <v>1739</v>
      </c>
      <c r="F101" s="976"/>
      <c r="G101" s="973">
        <v>11600000</v>
      </c>
      <c r="H101" s="974"/>
      <c r="I101" s="974">
        <v>5800000</v>
      </c>
      <c r="J101" s="974"/>
      <c r="K101" s="975"/>
      <c r="L101" s="974"/>
      <c r="M101" s="974">
        <v>5800000</v>
      </c>
      <c r="N101" s="976"/>
      <c r="O101" s="1013">
        <v>5800000</v>
      </c>
      <c r="P101" s="974"/>
      <c r="Q101" s="1147"/>
      <c r="R101" s="974"/>
      <c r="S101" s="976"/>
      <c r="U101" s="687"/>
      <c r="W101" s="686"/>
      <c r="X101" s="686"/>
      <c r="Y101" s="686"/>
      <c r="Z101" s="686"/>
    </row>
    <row r="102" spans="1:26" x14ac:dyDescent="0.25">
      <c r="B102" s="1192" t="s">
        <v>1715</v>
      </c>
      <c r="C102" s="1015">
        <v>1063</v>
      </c>
      <c r="D102" s="976" t="s">
        <v>947</v>
      </c>
      <c r="E102" s="976"/>
      <c r="F102" s="976"/>
      <c r="G102" s="973">
        <v>3354000</v>
      </c>
      <c r="H102" s="974"/>
      <c r="I102" s="974">
        <v>600000</v>
      </c>
      <c r="J102" s="974">
        <v>1800000</v>
      </c>
      <c r="K102" s="975">
        <v>2100000</v>
      </c>
      <c r="L102" s="974">
        <v>10074000</v>
      </c>
      <c r="M102" s="974">
        <v>14574000</v>
      </c>
      <c r="N102" s="976"/>
      <c r="O102" s="1013">
        <v>-11220000</v>
      </c>
      <c r="P102" s="974"/>
      <c r="Q102" s="1147"/>
      <c r="R102" s="974"/>
      <c r="S102" s="976"/>
      <c r="T102" s="1000" t="s">
        <v>948</v>
      </c>
      <c r="U102" s="1000">
        <v>3354000</v>
      </c>
      <c r="W102" s="686"/>
      <c r="X102" s="686"/>
      <c r="Y102" s="686"/>
      <c r="Z102" s="686"/>
    </row>
    <row r="103" spans="1:26" ht="15.75" x14ac:dyDescent="0.25">
      <c r="A103" s="723"/>
      <c r="B103" s="720" t="s">
        <v>997</v>
      </c>
      <c r="C103" s="720">
        <v>1063</v>
      </c>
      <c r="D103" s="699" t="s">
        <v>1715</v>
      </c>
      <c r="E103" s="992"/>
      <c r="F103" s="992"/>
      <c r="G103" s="993"/>
      <c r="H103" s="994"/>
      <c r="I103" s="994"/>
      <c r="J103" s="994"/>
      <c r="K103" s="995"/>
      <c r="L103" s="994"/>
      <c r="M103" s="735">
        <v>391481871</v>
      </c>
      <c r="N103" s="992"/>
      <c r="O103" s="1042">
        <v>245109659</v>
      </c>
      <c r="P103" s="994"/>
      <c r="Q103" s="1153"/>
      <c r="R103" s="994"/>
      <c r="S103" s="992"/>
      <c r="U103" s="687"/>
      <c r="W103" s="686"/>
      <c r="X103" s="686"/>
      <c r="Y103" s="686"/>
      <c r="Z103" s="686"/>
    </row>
    <row r="104" spans="1:26" x14ac:dyDescent="0.25">
      <c r="B104" s="1192" t="s">
        <v>654</v>
      </c>
      <c r="C104" s="1015">
        <v>1064</v>
      </c>
      <c r="D104" s="976" t="s">
        <v>1433</v>
      </c>
      <c r="E104" s="976" t="s">
        <v>887</v>
      </c>
      <c r="F104" s="976"/>
      <c r="G104" s="973">
        <v>26108000</v>
      </c>
      <c r="H104" s="974"/>
      <c r="I104" s="974">
        <v>7832400</v>
      </c>
      <c r="J104" s="974">
        <v>10443200</v>
      </c>
      <c r="K104" s="975"/>
      <c r="L104" s="974"/>
      <c r="M104" s="974">
        <v>18275600</v>
      </c>
      <c r="N104" s="976"/>
      <c r="O104" s="1013">
        <v>7832400</v>
      </c>
      <c r="P104" s="974"/>
      <c r="Q104" s="1147"/>
      <c r="R104" s="974"/>
      <c r="S104" s="976"/>
      <c r="T104" s="687" t="s">
        <v>1470</v>
      </c>
      <c r="U104" s="687">
        <v>1899000</v>
      </c>
      <c r="W104" s="686"/>
      <c r="X104" s="686"/>
      <c r="Y104" s="686"/>
      <c r="Z104" s="686"/>
    </row>
    <row r="105" spans="1:26" x14ac:dyDescent="0.25">
      <c r="B105" s="1192" t="s">
        <v>654</v>
      </c>
      <c r="C105" s="1015">
        <v>1064</v>
      </c>
      <c r="D105" s="976" t="s">
        <v>1765</v>
      </c>
      <c r="E105" s="976" t="s">
        <v>1766</v>
      </c>
      <c r="F105" s="976"/>
      <c r="G105" s="973">
        <v>18473048</v>
      </c>
      <c r="H105" s="974"/>
      <c r="I105" s="974">
        <v>7389219</v>
      </c>
      <c r="J105" s="974">
        <v>7389219</v>
      </c>
      <c r="K105" s="975"/>
      <c r="L105" s="974"/>
      <c r="M105" s="974">
        <v>14778438</v>
      </c>
      <c r="N105" s="976"/>
      <c r="O105" s="1013">
        <v>3694610</v>
      </c>
      <c r="P105" s="974"/>
      <c r="Q105" s="1147"/>
      <c r="R105" s="974"/>
      <c r="S105" s="976" t="s">
        <v>1323</v>
      </c>
      <c r="U105" s="687"/>
      <c r="W105" s="686"/>
      <c r="X105" s="686"/>
      <c r="Y105" s="686"/>
      <c r="Z105" s="686"/>
    </row>
    <row r="106" spans="1:26" x14ac:dyDescent="0.25">
      <c r="B106" s="1192" t="s">
        <v>654</v>
      </c>
      <c r="C106" s="1015">
        <v>1064</v>
      </c>
      <c r="D106" s="976" t="s">
        <v>1774</v>
      </c>
      <c r="E106" s="976" t="s">
        <v>1775</v>
      </c>
      <c r="F106" s="976"/>
      <c r="G106" s="973">
        <v>5390000</v>
      </c>
      <c r="H106" s="974"/>
      <c r="I106" s="974">
        <v>2156000</v>
      </c>
      <c r="J106" s="974">
        <v>2156000</v>
      </c>
      <c r="K106" s="975"/>
      <c r="L106" s="974"/>
      <c r="M106" s="974">
        <v>4312000</v>
      </c>
      <c r="N106" s="976"/>
      <c r="O106" s="1013">
        <v>1078000</v>
      </c>
      <c r="P106" s="974"/>
      <c r="Q106" s="1147"/>
      <c r="R106" s="974"/>
      <c r="S106" s="976"/>
      <c r="U106" s="687"/>
      <c r="W106" s="686"/>
      <c r="X106" s="686"/>
      <c r="Y106" s="686"/>
      <c r="Z106" s="686"/>
    </row>
    <row r="107" spans="1:26" x14ac:dyDescent="0.25">
      <c r="B107" s="1192" t="s">
        <v>654</v>
      </c>
      <c r="C107" s="1015">
        <v>1064</v>
      </c>
      <c r="D107" s="976" t="s">
        <v>1778</v>
      </c>
      <c r="E107" s="976" t="s">
        <v>662</v>
      </c>
      <c r="F107" s="976"/>
      <c r="G107" s="973">
        <v>24288000</v>
      </c>
      <c r="H107" s="974"/>
      <c r="I107" s="974">
        <v>7286400</v>
      </c>
      <c r="J107" s="974"/>
      <c r="K107" s="975"/>
      <c r="L107" s="974"/>
      <c r="M107" s="974">
        <v>7286400</v>
      </c>
      <c r="N107" s="976"/>
      <c r="O107" s="1013">
        <v>17001600</v>
      </c>
      <c r="P107" s="974"/>
      <c r="Q107" s="1147"/>
      <c r="R107" s="974"/>
      <c r="S107" s="976"/>
      <c r="U107" s="687"/>
      <c r="W107" s="686"/>
      <c r="X107" s="686"/>
      <c r="Y107" s="686"/>
      <c r="Z107" s="686"/>
    </row>
    <row r="108" spans="1:26" x14ac:dyDescent="0.25">
      <c r="B108" s="1192" t="s">
        <v>654</v>
      </c>
      <c r="C108" s="1015">
        <v>1064</v>
      </c>
      <c r="D108" s="976" t="s">
        <v>1779</v>
      </c>
      <c r="E108" s="976" t="s">
        <v>1435</v>
      </c>
      <c r="F108" s="976"/>
      <c r="G108" s="973">
        <v>14250000</v>
      </c>
      <c r="H108" s="974"/>
      <c r="I108" s="974">
        <v>8550000</v>
      </c>
      <c r="J108" s="974"/>
      <c r="K108" s="975"/>
      <c r="L108" s="974"/>
      <c r="M108" s="974">
        <v>8550000</v>
      </c>
      <c r="N108" s="976"/>
      <c r="O108" s="1013">
        <v>5700000</v>
      </c>
      <c r="P108" s="974"/>
      <c r="Q108" s="1147"/>
      <c r="R108" s="974"/>
      <c r="S108" s="976"/>
      <c r="U108" s="687"/>
      <c r="W108" s="686"/>
      <c r="X108" s="686"/>
      <c r="Y108" s="686"/>
      <c r="Z108" s="686"/>
    </row>
    <row r="109" spans="1:26" x14ac:dyDescent="0.25">
      <c r="B109" s="1192" t="s">
        <v>654</v>
      </c>
      <c r="C109" s="1015">
        <v>1064</v>
      </c>
      <c r="D109" s="976" t="s">
        <v>1782</v>
      </c>
      <c r="E109" s="976" t="s">
        <v>1783</v>
      </c>
      <c r="F109" s="976"/>
      <c r="G109" s="973">
        <v>7282000</v>
      </c>
      <c r="H109" s="974"/>
      <c r="I109" s="974">
        <v>2912800</v>
      </c>
      <c r="J109" s="974"/>
      <c r="K109" s="975"/>
      <c r="L109" s="974"/>
      <c r="M109" s="974">
        <v>2912800</v>
      </c>
      <c r="N109" s="976"/>
      <c r="O109" s="1013">
        <v>4369200</v>
      </c>
      <c r="P109" s="974"/>
      <c r="Q109" s="1147"/>
      <c r="R109" s="974"/>
      <c r="S109" s="976" t="s">
        <v>1323</v>
      </c>
      <c r="U109" s="687"/>
      <c r="W109" s="686"/>
      <c r="X109" s="686"/>
      <c r="Y109" s="686"/>
      <c r="Z109" s="686"/>
    </row>
    <row r="110" spans="1:26" x14ac:dyDescent="0.25">
      <c r="B110" s="1192" t="s">
        <v>654</v>
      </c>
      <c r="C110" s="1015">
        <v>1064</v>
      </c>
      <c r="D110" s="976" t="s">
        <v>1786</v>
      </c>
      <c r="E110" s="976" t="s">
        <v>1787</v>
      </c>
      <c r="F110" s="976"/>
      <c r="G110" s="973">
        <v>8800000</v>
      </c>
      <c r="H110" s="974"/>
      <c r="I110" s="974">
        <v>4400000</v>
      </c>
      <c r="J110" s="974"/>
      <c r="K110" s="975"/>
      <c r="L110" s="974"/>
      <c r="M110" s="974">
        <v>4400000</v>
      </c>
      <c r="N110" s="976"/>
      <c r="O110" s="1013">
        <v>4400000</v>
      </c>
      <c r="P110" s="974"/>
      <c r="Q110" s="1147"/>
      <c r="R110" s="974"/>
      <c r="S110" s="976" t="s">
        <v>1323</v>
      </c>
      <c r="U110" s="687"/>
      <c r="W110" s="686"/>
      <c r="X110" s="686"/>
      <c r="Y110" s="686"/>
      <c r="Z110" s="686"/>
    </row>
    <row r="111" spans="1:26" ht="15.75" x14ac:dyDescent="0.25">
      <c r="A111" s="723"/>
      <c r="B111" s="720" t="s">
        <v>997</v>
      </c>
      <c r="C111" s="720">
        <v>1064</v>
      </c>
      <c r="D111" s="699" t="s">
        <v>654</v>
      </c>
      <c r="E111" s="992"/>
      <c r="F111" s="992"/>
      <c r="G111" s="993"/>
      <c r="H111" s="994"/>
      <c r="I111" s="994"/>
      <c r="J111" s="994"/>
      <c r="K111" s="995"/>
      <c r="L111" s="994"/>
      <c r="M111" s="735">
        <v>60515238</v>
      </c>
      <c r="N111" s="992"/>
      <c r="O111" s="1042">
        <v>44075810</v>
      </c>
      <c r="P111" s="994"/>
      <c r="Q111" s="1153"/>
      <c r="R111" s="994"/>
      <c r="S111" s="992"/>
      <c r="U111" s="687"/>
      <c r="W111" s="686"/>
      <c r="X111" s="686"/>
      <c r="Y111" s="686"/>
      <c r="Z111" s="686"/>
    </row>
    <row r="112" spans="1:26" x14ac:dyDescent="0.25">
      <c r="A112" s="686">
        <v>43</v>
      </c>
      <c r="B112" s="1192" t="s">
        <v>1860</v>
      </c>
      <c r="C112" s="1015">
        <v>1066</v>
      </c>
      <c r="D112" s="976" t="s">
        <v>657</v>
      </c>
      <c r="E112" s="1107" t="s">
        <v>1861</v>
      </c>
      <c r="F112" s="1107"/>
      <c r="G112" s="973">
        <v>19925313</v>
      </c>
      <c r="H112" s="974"/>
      <c r="I112" s="974">
        <v>9962656</v>
      </c>
      <c r="J112" s="974"/>
      <c r="K112" s="975"/>
      <c r="L112" s="974"/>
      <c r="M112" s="974">
        <v>9962656</v>
      </c>
      <c r="N112" s="976"/>
      <c r="O112" s="1013">
        <v>9962657</v>
      </c>
      <c r="P112" s="974"/>
      <c r="Q112" s="1147"/>
      <c r="R112" s="974"/>
      <c r="S112" s="976" t="s">
        <v>1323</v>
      </c>
      <c r="T112" s="687" t="s">
        <v>1684</v>
      </c>
      <c r="U112" s="687"/>
      <c r="W112" s="686"/>
      <c r="X112" s="686"/>
      <c r="Y112" s="686"/>
      <c r="Z112" s="686"/>
    </row>
    <row r="113" spans="1:26" x14ac:dyDescent="0.25">
      <c r="B113" s="1192" t="s">
        <v>1860</v>
      </c>
      <c r="C113" s="1015">
        <v>1066</v>
      </c>
      <c r="D113" s="976" t="s">
        <v>1682</v>
      </c>
      <c r="E113" s="976" t="s">
        <v>1683</v>
      </c>
      <c r="F113" s="976"/>
      <c r="G113" s="973">
        <v>66000000</v>
      </c>
      <c r="H113" s="974"/>
      <c r="I113" s="974">
        <v>30000000</v>
      </c>
      <c r="J113" s="974"/>
      <c r="K113" s="975"/>
      <c r="L113" s="974"/>
      <c r="M113" s="974">
        <v>30000000</v>
      </c>
      <c r="N113" s="976"/>
      <c r="O113" s="1013">
        <v>36000000</v>
      </c>
      <c r="P113" s="974"/>
      <c r="Q113" s="1147"/>
      <c r="R113" s="974"/>
      <c r="S113" s="976" t="s">
        <v>1323</v>
      </c>
      <c r="U113" s="687"/>
      <c r="W113" s="686"/>
      <c r="X113" s="686"/>
      <c r="Y113" s="686"/>
      <c r="Z113" s="686"/>
    </row>
    <row r="114" spans="1:26" x14ac:dyDescent="0.25">
      <c r="B114" s="1192" t="s">
        <v>1860</v>
      </c>
      <c r="C114" s="1015">
        <v>1066</v>
      </c>
      <c r="D114" s="976" t="s">
        <v>1862</v>
      </c>
      <c r="E114" s="976" t="s">
        <v>1432</v>
      </c>
      <c r="F114" s="976"/>
      <c r="G114" s="973">
        <v>100570800</v>
      </c>
      <c r="H114" s="974"/>
      <c r="I114" s="974">
        <v>40228320</v>
      </c>
      <c r="J114" s="974"/>
      <c r="K114" s="975"/>
      <c r="L114" s="974"/>
      <c r="M114" s="974">
        <v>40228320</v>
      </c>
      <c r="N114" s="976"/>
      <c r="O114" s="1013">
        <v>60342480</v>
      </c>
      <c r="P114" s="974"/>
      <c r="Q114" s="1147"/>
      <c r="R114" s="974"/>
      <c r="S114" s="976" t="s">
        <v>1323</v>
      </c>
      <c r="U114" s="687"/>
      <c r="W114" s="686"/>
      <c r="X114" s="686"/>
      <c r="Y114" s="686"/>
      <c r="Z114" s="686"/>
    </row>
    <row r="115" spans="1:26" ht="15.75" x14ac:dyDescent="0.25">
      <c r="A115" s="723"/>
      <c r="B115" s="720" t="s">
        <v>997</v>
      </c>
      <c r="C115" s="720">
        <v>1066</v>
      </c>
      <c r="D115" s="699" t="s">
        <v>1860</v>
      </c>
      <c r="E115" s="992"/>
      <c r="F115" s="992"/>
      <c r="G115" s="993"/>
      <c r="H115" s="994"/>
      <c r="I115" s="994"/>
      <c r="J115" s="994"/>
      <c r="K115" s="995"/>
      <c r="L115" s="994"/>
      <c r="M115" s="735">
        <v>80190976</v>
      </c>
      <c r="N115" s="992"/>
      <c r="O115" s="1042">
        <v>106305137</v>
      </c>
      <c r="P115" s="994"/>
      <c r="Q115" s="1153"/>
      <c r="R115" s="994"/>
      <c r="S115" s="992"/>
      <c r="U115" s="687"/>
      <c r="W115" s="686"/>
      <c r="X115" s="686"/>
      <c r="Y115" s="686"/>
      <c r="Z115" s="686"/>
    </row>
    <row r="116" spans="1:26" x14ac:dyDescent="0.25">
      <c r="A116" s="686">
        <v>44</v>
      </c>
      <c r="B116" s="1192" t="s">
        <v>669</v>
      </c>
      <c r="C116" s="1015">
        <v>1067</v>
      </c>
      <c r="D116" s="976" t="s">
        <v>1864</v>
      </c>
      <c r="E116" s="1107" t="s">
        <v>1865</v>
      </c>
      <c r="F116" s="1107"/>
      <c r="G116" s="973">
        <v>164313600</v>
      </c>
      <c r="H116" s="974"/>
      <c r="I116" s="974">
        <v>65725440</v>
      </c>
      <c r="J116" s="974">
        <v>29875200</v>
      </c>
      <c r="K116" s="975"/>
      <c r="L116" s="974"/>
      <c r="M116" s="974">
        <v>95600640</v>
      </c>
      <c r="N116" s="976"/>
      <c r="O116" s="1013">
        <v>68712960</v>
      </c>
      <c r="P116" s="974"/>
      <c r="Q116" s="1147"/>
      <c r="R116" s="974" t="s">
        <v>1866</v>
      </c>
      <c r="S116" s="976" t="s">
        <v>1323</v>
      </c>
      <c r="T116" s="687" t="s">
        <v>1692</v>
      </c>
      <c r="U116" s="687">
        <v>300000</v>
      </c>
      <c r="W116" s="686"/>
      <c r="X116" s="686"/>
      <c r="Y116" s="686"/>
      <c r="Z116" s="686"/>
    </row>
    <row r="117" spans="1:26" x14ac:dyDescent="0.25">
      <c r="B117" s="1192" t="s">
        <v>669</v>
      </c>
      <c r="C117" s="1015">
        <v>1067</v>
      </c>
      <c r="D117" s="976" t="s">
        <v>1868</v>
      </c>
      <c r="E117" s="976" t="s">
        <v>1869</v>
      </c>
      <c r="F117" s="976"/>
      <c r="G117" s="973">
        <v>75427220</v>
      </c>
      <c r="H117" s="974"/>
      <c r="I117" s="974">
        <v>34285100</v>
      </c>
      <c r="J117" s="974"/>
      <c r="K117" s="975"/>
      <c r="L117" s="974"/>
      <c r="M117" s="974">
        <v>34285100</v>
      </c>
      <c r="N117" s="976"/>
      <c r="O117" s="1013">
        <v>41142120</v>
      </c>
      <c r="P117" s="974"/>
      <c r="Q117" s="1147"/>
      <c r="R117" s="974" t="s">
        <v>1417</v>
      </c>
      <c r="S117" s="976" t="s">
        <v>1323</v>
      </c>
      <c r="T117" s="687" t="s">
        <v>1720</v>
      </c>
      <c r="U117" s="687">
        <v>1400000</v>
      </c>
      <c r="W117" s="686"/>
      <c r="X117" s="686"/>
      <c r="Y117" s="686"/>
      <c r="Z117" s="686"/>
    </row>
    <row r="118" spans="1:26" x14ac:dyDescent="0.25">
      <c r="B118" s="1192" t="s">
        <v>669</v>
      </c>
      <c r="C118" s="1015">
        <v>1067</v>
      </c>
      <c r="D118" s="976" t="s">
        <v>1722</v>
      </c>
      <c r="E118" s="976" t="s">
        <v>1870</v>
      </c>
      <c r="F118" s="976"/>
      <c r="G118" s="973">
        <v>122579413</v>
      </c>
      <c r="H118" s="974"/>
      <c r="I118" s="974">
        <v>49031766</v>
      </c>
      <c r="J118" s="974">
        <v>49031766</v>
      </c>
      <c r="K118" s="975"/>
      <c r="L118" s="974"/>
      <c r="M118" s="974">
        <v>98063532</v>
      </c>
      <c r="N118" s="976"/>
      <c r="O118" s="1013">
        <v>24515881</v>
      </c>
      <c r="P118" s="974"/>
      <c r="Q118" s="1147"/>
      <c r="R118" s="974" t="s">
        <v>1417</v>
      </c>
      <c r="S118" s="976" t="s">
        <v>1323</v>
      </c>
      <c r="U118" s="687"/>
      <c r="W118" s="686"/>
      <c r="X118" s="686"/>
      <c r="Y118" s="686"/>
      <c r="Z118" s="686"/>
    </row>
    <row r="119" spans="1:26" x14ac:dyDescent="0.25">
      <c r="B119" s="1192" t="s">
        <v>669</v>
      </c>
      <c r="C119" s="1015">
        <v>1067</v>
      </c>
      <c r="D119" s="976" t="s">
        <v>1872</v>
      </c>
      <c r="E119" s="976" t="s">
        <v>1873</v>
      </c>
      <c r="F119" s="976"/>
      <c r="G119" s="973">
        <v>87980750</v>
      </c>
      <c r="H119" s="974"/>
      <c r="I119" s="974">
        <v>33499400</v>
      </c>
      <c r="J119" s="974">
        <v>50249100</v>
      </c>
      <c r="K119" s="975"/>
      <c r="L119" s="974"/>
      <c r="M119" s="974">
        <v>83748500</v>
      </c>
      <c r="N119" s="976"/>
      <c r="O119" s="1013">
        <v>4232250</v>
      </c>
      <c r="P119" s="974"/>
      <c r="Q119" s="1147"/>
      <c r="R119" s="974" t="s">
        <v>1417</v>
      </c>
      <c r="S119" s="976" t="s">
        <v>1323</v>
      </c>
      <c r="U119" s="687"/>
      <c r="W119" s="686"/>
      <c r="X119" s="686"/>
      <c r="Y119" s="686"/>
      <c r="Z119" s="686"/>
    </row>
    <row r="120" spans="1:26" x14ac:dyDescent="0.25">
      <c r="B120" s="1192" t="s">
        <v>669</v>
      </c>
      <c r="C120" s="1015">
        <v>1067</v>
      </c>
      <c r="D120" s="976" t="s">
        <v>1874</v>
      </c>
      <c r="E120" s="976" t="s">
        <v>1875</v>
      </c>
      <c r="F120" s="976"/>
      <c r="G120" s="973">
        <v>124003000</v>
      </c>
      <c r="H120" s="974"/>
      <c r="I120" s="974">
        <v>62000000</v>
      </c>
      <c r="J120" s="974"/>
      <c r="K120" s="975"/>
      <c r="L120" s="974"/>
      <c r="M120" s="974">
        <v>62000000</v>
      </c>
      <c r="N120" s="976"/>
      <c r="O120" s="1013">
        <v>62003000</v>
      </c>
      <c r="P120" s="974"/>
      <c r="Q120" s="1147"/>
      <c r="R120" s="974"/>
      <c r="S120" s="976" t="s">
        <v>1323</v>
      </c>
      <c r="U120" s="687"/>
      <c r="W120" s="686"/>
      <c r="X120" s="686"/>
      <c r="Y120" s="686"/>
      <c r="Z120" s="686"/>
    </row>
    <row r="121" spans="1:26" x14ac:dyDescent="0.25">
      <c r="B121" s="1192" t="s">
        <v>669</v>
      </c>
      <c r="C121" s="1015">
        <v>1067</v>
      </c>
      <c r="D121" s="976" t="s">
        <v>1876</v>
      </c>
      <c r="E121" s="976" t="s">
        <v>1458</v>
      </c>
      <c r="F121" s="976"/>
      <c r="G121" s="973">
        <v>107082800</v>
      </c>
      <c r="H121" s="974"/>
      <c r="I121" s="974">
        <v>53541400</v>
      </c>
      <c r="J121" s="974"/>
      <c r="K121" s="975"/>
      <c r="L121" s="974"/>
      <c r="M121" s="974">
        <v>53541400</v>
      </c>
      <c r="N121" s="976"/>
      <c r="O121" s="1013">
        <v>53541400</v>
      </c>
      <c r="P121" s="974"/>
      <c r="Q121" s="1147"/>
      <c r="R121" s="974"/>
      <c r="S121" s="976"/>
      <c r="U121" s="687"/>
      <c r="W121" s="686"/>
      <c r="X121" s="686"/>
      <c r="Y121" s="686"/>
      <c r="Z121" s="686"/>
    </row>
    <row r="122" spans="1:26" x14ac:dyDescent="0.25">
      <c r="B122" s="1192" t="s">
        <v>669</v>
      </c>
      <c r="C122" s="1015">
        <v>1067</v>
      </c>
      <c r="D122" s="976" t="s">
        <v>1878</v>
      </c>
      <c r="E122" s="976" t="s">
        <v>1400</v>
      </c>
      <c r="F122" s="976"/>
      <c r="G122" s="973">
        <v>79199000</v>
      </c>
      <c r="H122" s="974"/>
      <c r="I122" s="974">
        <v>40000000</v>
      </c>
      <c r="J122" s="974"/>
      <c r="K122" s="975"/>
      <c r="L122" s="974"/>
      <c r="M122" s="974">
        <v>40000000</v>
      </c>
      <c r="N122" s="976"/>
      <c r="O122" s="1013">
        <v>39199000</v>
      </c>
      <c r="P122" s="974"/>
      <c r="Q122" s="1147"/>
      <c r="R122" s="974"/>
      <c r="S122" s="976"/>
      <c r="U122" s="687"/>
      <c r="W122" s="686"/>
      <c r="X122" s="686"/>
      <c r="Y122" s="686"/>
      <c r="Z122" s="686"/>
    </row>
    <row r="123" spans="1:26" x14ac:dyDescent="0.25">
      <c r="B123" s="1192" t="s">
        <v>669</v>
      </c>
      <c r="C123" s="1015">
        <v>1067</v>
      </c>
      <c r="D123" s="976" t="s">
        <v>1886</v>
      </c>
      <c r="E123" s="976" t="s">
        <v>1887</v>
      </c>
      <c r="F123" s="976"/>
      <c r="G123" s="973">
        <v>9680000</v>
      </c>
      <c r="H123" s="974"/>
      <c r="I123" s="974">
        <v>4840000</v>
      </c>
      <c r="J123" s="974"/>
      <c r="K123" s="975"/>
      <c r="L123" s="974"/>
      <c r="M123" s="974">
        <v>4840000</v>
      </c>
      <c r="N123" s="976"/>
      <c r="O123" s="1013">
        <v>4840000</v>
      </c>
      <c r="P123" s="974"/>
      <c r="Q123" s="1147"/>
      <c r="R123" s="974"/>
      <c r="S123" s="976" t="s">
        <v>1323</v>
      </c>
      <c r="U123" s="687"/>
      <c r="W123" s="686"/>
      <c r="X123" s="686"/>
      <c r="Y123" s="686"/>
      <c r="Z123" s="686"/>
    </row>
    <row r="124" spans="1:26" x14ac:dyDescent="0.25">
      <c r="B124" s="1192" t="s">
        <v>669</v>
      </c>
      <c r="C124" s="1015">
        <v>1067</v>
      </c>
      <c r="D124" s="976" t="s">
        <v>1447</v>
      </c>
      <c r="E124" s="976" t="s">
        <v>1316</v>
      </c>
      <c r="F124" s="976"/>
      <c r="G124" s="973">
        <v>64000000</v>
      </c>
      <c r="H124" s="974"/>
      <c r="I124" s="974">
        <v>24000000</v>
      </c>
      <c r="J124" s="974"/>
      <c r="K124" s="975"/>
      <c r="L124" s="974"/>
      <c r="M124" s="974">
        <v>24000000</v>
      </c>
      <c r="N124" s="976"/>
      <c r="O124" s="1013">
        <v>40000000</v>
      </c>
      <c r="P124" s="974"/>
      <c r="Q124" s="1147"/>
      <c r="R124" s="974"/>
      <c r="S124" s="976"/>
      <c r="U124" s="687"/>
      <c r="W124" s="686"/>
      <c r="X124" s="686"/>
      <c r="Y124" s="686"/>
      <c r="Z124" s="686"/>
    </row>
    <row r="125" spans="1:26" x14ac:dyDescent="0.25">
      <c r="B125" s="1192" t="s">
        <v>669</v>
      </c>
      <c r="C125" s="1015">
        <v>1067</v>
      </c>
      <c r="D125" s="976" t="s">
        <v>1888</v>
      </c>
      <c r="E125" s="976" t="s">
        <v>887</v>
      </c>
      <c r="F125" s="976"/>
      <c r="G125" s="973">
        <v>49740000</v>
      </c>
      <c r="H125" s="974"/>
      <c r="I125" s="974">
        <v>14922000</v>
      </c>
      <c r="J125" s="974"/>
      <c r="K125" s="975"/>
      <c r="L125" s="974"/>
      <c r="M125" s="974">
        <v>14922000</v>
      </c>
      <c r="N125" s="976"/>
      <c r="O125" s="1013">
        <v>34818000</v>
      </c>
      <c r="P125" s="974"/>
      <c r="Q125" s="1147"/>
      <c r="R125" s="974"/>
      <c r="S125" s="976"/>
      <c r="U125" s="687"/>
      <c r="W125" s="686"/>
      <c r="X125" s="686"/>
      <c r="Y125" s="686"/>
      <c r="Z125" s="686"/>
    </row>
    <row r="126" spans="1:26" x14ac:dyDescent="0.25">
      <c r="B126" s="1192" t="s">
        <v>669</v>
      </c>
      <c r="C126" s="1015">
        <v>1067</v>
      </c>
      <c r="D126" s="976" t="s">
        <v>1268</v>
      </c>
      <c r="E126" s="976" t="s">
        <v>1899</v>
      </c>
      <c r="F126" s="976"/>
      <c r="G126" s="973">
        <v>121787600</v>
      </c>
      <c r="H126" s="974"/>
      <c r="I126" s="974">
        <v>36536280</v>
      </c>
      <c r="J126" s="974"/>
      <c r="K126" s="975"/>
      <c r="L126" s="974"/>
      <c r="M126" s="974">
        <v>36536280</v>
      </c>
      <c r="N126" s="976"/>
      <c r="O126" s="1013">
        <v>85251320</v>
      </c>
      <c r="P126" s="974"/>
      <c r="Q126" s="1147"/>
      <c r="R126" s="974"/>
      <c r="S126" s="976" t="s">
        <v>1323</v>
      </c>
      <c r="U126" s="687"/>
      <c r="W126" s="686"/>
      <c r="X126" s="686"/>
      <c r="Y126" s="686"/>
      <c r="Z126" s="686"/>
    </row>
    <row r="127" spans="1:26" ht="15.75" x14ac:dyDescent="0.25">
      <c r="A127" s="723"/>
      <c r="B127" s="720" t="s">
        <v>997</v>
      </c>
      <c r="C127" s="720">
        <v>1067</v>
      </c>
      <c r="D127" s="699" t="s">
        <v>669</v>
      </c>
      <c r="E127" s="992"/>
      <c r="F127" s="992"/>
      <c r="G127" s="993"/>
      <c r="H127" s="994"/>
      <c r="I127" s="994"/>
      <c r="J127" s="994"/>
      <c r="K127" s="995"/>
      <c r="L127" s="994"/>
      <c r="M127" s="735">
        <v>547537452</v>
      </c>
      <c r="N127" s="992"/>
      <c r="O127" s="1042">
        <v>458255931</v>
      </c>
      <c r="P127" s="994"/>
      <c r="Q127" s="1153"/>
      <c r="R127" s="994"/>
      <c r="S127" s="992"/>
      <c r="U127" s="687"/>
      <c r="W127" s="686"/>
      <c r="X127" s="686"/>
      <c r="Y127" s="686"/>
      <c r="Z127" s="686"/>
    </row>
    <row r="128" spans="1:26" x14ac:dyDescent="0.25">
      <c r="B128" s="1192" t="s">
        <v>1795</v>
      </c>
      <c r="C128" s="1015">
        <v>1069</v>
      </c>
      <c r="D128" s="976" t="s">
        <v>1800</v>
      </c>
      <c r="E128" s="976" t="s">
        <v>1801</v>
      </c>
      <c r="F128" s="976"/>
      <c r="G128" s="973">
        <v>10970400</v>
      </c>
      <c r="H128" s="974"/>
      <c r="I128" s="974">
        <v>3291000</v>
      </c>
      <c r="J128" s="974"/>
      <c r="K128" s="975"/>
      <c r="L128" s="974"/>
      <c r="M128" s="974">
        <v>3291000</v>
      </c>
      <c r="N128" s="976"/>
      <c r="O128" s="1013">
        <v>7679400</v>
      </c>
      <c r="P128" s="974"/>
      <c r="Q128" s="1147"/>
      <c r="R128" s="974" t="s">
        <v>1417</v>
      </c>
      <c r="S128" s="976"/>
      <c r="U128" s="687"/>
      <c r="W128" s="686"/>
      <c r="X128" s="686"/>
      <c r="Y128" s="686"/>
      <c r="Z128" s="686"/>
    </row>
    <row r="129" spans="1:26" x14ac:dyDescent="0.25">
      <c r="B129" s="1192" t="s">
        <v>1795</v>
      </c>
      <c r="C129" s="1015">
        <v>1069</v>
      </c>
      <c r="D129" s="976" t="s">
        <v>1802</v>
      </c>
      <c r="E129" s="976" t="s">
        <v>887</v>
      </c>
      <c r="F129" s="976"/>
      <c r="G129" s="973">
        <v>79639000</v>
      </c>
      <c r="H129" s="974"/>
      <c r="I129" s="974">
        <v>23891000</v>
      </c>
      <c r="J129" s="974"/>
      <c r="K129" s="975"/>
      <c r="L129" s="974"/>
      <c r="M129" s="974">
        <v>23891000</v>
      </c>
      <c r="N129" s="976"/>
      <c r="O129" s="1013">
        <v>55748000</v>
      </c>
      <c r="P129" s="974"/>
      <c r="Q129" s="1147"/>
      <c r="R129" s="974"/>
      <c r="S129" s="976"/>
      <c r="U129" s="687"/>
      <c r="W129" s="686"/>
      <c r="X129" s="686"/>
      <c r="Y129" s="686"/>
      <c r="Z129" s="686"/>
    </row>
    <row r="130" spans="1:26" x14ac:dyDescent="0.25">
      <c r="B130" s="1192" t="s">
        <v>1795</v>
      </c>
      <c r="C130" s="1015">
        <v>1069</v>
      </c>
      <c r="D130" s="976" t="s">
        <v>1803</v>
      </c>
      <c r="E130" s="976" t="s">
        <v>1425</v>
      </c>
      <c r="F130" s="976"/>
      <c r="G130" s="973">
        <v>70500000</v>
      </c>
      <c r="H130" s="974"/>
      <c r="I130" s="974">
        <v>35250000</v>
      </c>
      <c r="J130" s="974"/>
      <c r="K130" s="975"/>
      <c r="L130" s="974"/>
      <c r="M130" s="974">
        <v>35250000</v>
      </c>
      <c r="N130" s="976"/>
      <c r="O130" s="1013">
        <v>35250000</v>
      </c>
      <c r="P130" s="974"/>
      <c r="Q130" s="1147"/>
      <c r="R130" s="974"/>
      <c r="S130" s="976" t="s">
        <v>1323</v>
      </c>
      <c r="U130" s="687"/>
      <c r="W130" s="686"/>
      <c r="X130" s="686"/>
      <c r="Y130" s="686"/>
      <c r="Z130" s="686"/>
    </row>
    <row r="131" spans="1:26" x14ac:dyDescent="0.25">
      <c r="B131" s="1192" t="s">
        <v>1795</v>
      </c>
      <c r="C131" s="1015">
        <v>1069</v>
      </c>
      <c r="D131" s="976" t="s">
        <v>1807</v>
      </c>
      <c r="E131" s="976" t="s">
        <v>662</v>
      </c>
      <c r="F131" s="976"/>
      <c r="G131" s="973">
        <v>39250000</v>
      </c>
      <c r="H131" s="974"/>
      <c r="I131" s="974">
        <v>11775000</v>
      </c>
      <c r="J131" s="974"/>
      <c r="K131" s="975"/>
      <c r="L131" s="974"/>
      <c r="M131" s="974">
        <v>11775000</v>
      </c>
      <c r="N131" s="976"/>
      <c r="O131" s="1013">
        <v>27475000</v>
      </c>
      <c r="P131" s="974"/>
      <c r="Q131" s="1147"/>
      <c r="R131" s="974"/>
      <c r="S131" s="976"/>
      <c r="U131" s="687"/>
      <c r="W131" s="686"/>
      <c r="X131" s="686"/>
      <c r="Y131" s="686"/>
      <c r="Z131" s="686"/>
    </row>
    <row r="132" spans="1:26" x14ac:dyDescent="0.25">
      <c r="B132" s="1192" t="s">
        <v>1795</v>
      </c>
      <c r="C132" s="1015">
        <v>1069</v>
      </c>
      <c r="D132" s="976" t="s">
        <v>1269</v>
      </c>
      <c r="E132" s="976" t="s">
        <v>521</v>
      </c>
      <c r="F132" s="976"/>
      <c r="G132" s="973">
        <v>10800000</v>
      </c>
      <c r="H132" s="974"/>
      <c r="I132" s="974">
        <v>5000000</v>
      </c>
      <c r="J132" s="974"/>
      <c r="K132" s="975"/>
      <c r="L132" s="974"/>
      <c r="M132" s="974">
        <v>5000000</v>
      </c>
      <c r="N132" s="976"/>
      <c r="O132" s="1013">
        <v>5800000</v>
      </c>
      <c r="P132" s="974"/>
      <c r="Q132" s="1147"/>
      <c r="R132" s="974"/>
      <c r="S132" s="976"/>
      <c r="U132" s="687"/>
      <c r="W132" s="686"/>
      <c r="X132" s="686"/>
      <c r="Y132" s="686"/>
      <c r="Z132" s="686"/>
    </row>
    <row r="133" spans="1:26" ht="15.75" x14ac:dyDescent="0.25">
      <c r="A133" s="723"/>
      <c r="B133" s="720" t="s">
        <v>997</v>
      </c>
      <c r="C133" s="720">
        <v>1069</v>
      </c>
      <c r="D133" s="699" t="s">
        <v>1812</v>
      </c>
      <c r="E133" s="992"/>
      <c r="F133" s="992"/>
      <c r="G133" s="993"/>
      <c r="H133" s="994"/>
      <c r="I133" s="994"/>
      <c r="J133" s="994"/>
      <c r="K133" s="995"/>
      <c r="L133" s="994"/>
      <c r="M133" s="735">
        <v>79207000</v>
      </c>
      <c r="N133" s="992"/>
      <c r="O133" s="1042">
        <v>131952400</v>
      </c>
      <c r="P133" s="994"/>
      <c r="Q133" s="1153"/>
      <c r="R133" s="994"/>
      <c r="S133" s="992"/>
      <c r="U133" s="687"/>
      <c r="W133" s="686"/>
      <c r="X133" s="686"/>
      <c r="Y133" s="686"/>
      <c r="Z133" s="686"/>
    </row>
    <row r="134" spans="1:26" ht="26.25" x14ac:dyDescent="0.25">
      <c r="B134" s="1192" t="s">
        <v>1907</v>
      </c>
      <c r="C134" s="1015">
        <v>1073</v>
      </c>
      <c r="D134" s="1171" t="s">
        <v>1912</v>
      </c>
      <c r="E134" s="976" t="s">
        <v>1865</v>
      </c>
      <c r="F134" s="976"/>
      <c r="G134" s="973">
        <v>133740200</v>
      </c>
      <c r="H134" s="974"/>
      <c r="I134" s="974">
        <v>48632800</v>
      </c>
      <c r="J134" s="974"/>
      <c r="K134" s="975"/>
      <c r="L134" s="974"/>
      <c r="M134" s="974">
        <v>48632800</v>
      </c>
      <c r="N134" s="976"/>
      <c r="O134" s="1013">
        <v>85107400</v>
      </c>
      <c r="P134" s="974"/>
      <c r="Q134" s="1147"/>
      <c r="R134" s="974"/>
      <c r="S134" s="976"/>
      <c r="U134" s="687"/>
      <c r="W134" s="686"/>
      <c r="X134" s="686"/>
      <c r="Y134" s="686"/>
      <c r="Z134" s="686"/>
    </row>
    <row r="135" spans="1:26" ht="15.75" x14ac:dyDescent="0.25">
      <c r="A135" s="723"/>
      <c r="B135" s="720" t="s">
        <v>997</v>
      </c>
      <c r="C135" s="720">
        <v>1073</v>
      </c>
      <c r="D135" s="699" t="s">
        <v>669</v>
      </c>
      <c r="E135" s="992"/>
      <c r="F135" s="992"/>
      <c r="G135" s="993"/>
      <c r="H135" s="994"/>
      <c r="I135" s="994"/>
      <c r="J135" s="994"/>
      <c r="K135" s="995"/>
      <c r="L135" s="994"/>
      <c r="M135" s="735">
        <v>48632800</v>
      </c>
      <c r="N135" s="992"/>
      <c r="O135" s="1042">
        <v>85107400</v>
      </c>
      <c r="P135" s="994"/>
      <c r="Q135" s="1153"/>
      <c r="R135" s="994"/>
      <c r="S135" s="992"/>
      <c r="U135" s="687"/>
      <c r="W135" s="686"/>
      <c r="X135" s="686"/>
      <c r="Y135" s="686"/>
      <c r="Z135" s="686"/>
    </row>
  </sheetData>
  <mergeCells count="4">
    <mergeCell ref="B1:U3"/>
    <mergeCell ref="H32:H33"/>
    <mergeCell ref="O32:O33"/>
    <mergeCell ref="S32:S33"/>
  </mergeCells>
  <pageMargins left="0" right="0" top="0" bottom="0" header="0.31496062992125984" footer="0.31496062992125984"/>
  <pageSetup paperSize="9" orientation="landscape" horizontalDpi="300" verticalDpi="30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4" tint="-0.249977111117893"/>
  </sheetPr>
  <dimension ref="A1:Z1036"/>
  <sheetViews>
    <sheetView topLeftCell="F1" zoomScale="90" zoomScaleNormal="90" workbookViewId="0">
      <selection activeCell="L251" sqref="L251:L275"/>
    </sheetView>
  </sheetViews>
  <sheetFormatPr defaultColWidth="9.28515625" defaultRowHeight="15" x14ac:dyDescent="0.25"/>
  <cols>
    <col min="1" max="1" width="2.85546875" style="686" customWidth="1"/>
    <col min="2" max="2" width="46.85546875" style="721" customWidth="1"/>
    <col min="3" max="3" width="21.42578125" style="721" customWidth="1"/>
    <col min="4" max="4" width="58.85546875" style="686" customWidth="1"/>
    <col min="5" max="5" width="63.28515625" style="686" customWidth="1"/>
    <col min="6" max="6" width="15.5703125" style="725" customWidth="1"/>
    <col min="7" max="7" width="15.140625" style="687" customWidth="1"/>
    <col min="8" max="8" width="14.42578125" style="687" customWidth="1"/>
    <col min="9" max="9" width="14" style="687" customWidth="1"/>
    <col min="10" max="10" width="14.42578125" style="727" customWidth="1"/>
    <col min="11" max="11" width="12.7109375" style="687" customWidth="1"/>
    <col min="12" max="12" width="29.5703125" style="686" customWidth="1"/>
    <col min="13" max="13" width="13.85546875" style="686" hidden="1" customWidth="1"/>
    <col min="14" max="14" width="30.42578125" style="874" customWidth="1"/>
    <col min="15" max="15" width="15.85546875" style="686" hidden="1" customWidth="1"/>
    <col min="16" max="16" width="12.7109375" style="688" hidden="1" customWidth="1"/>
    <col min="17" max="17" width="14.7109375" style="687" customWidth="1"/>
    <col min="18" max="19" width="23.140625" style="687" customWidth="1"/>
    <col min="20" max="20" width="30.85546875" style="686" customWidth="1"/>
    <col min="21" max="21" width="14.7109375" style="686" hidden="1" customWidth="1"/>
    <col min="22" max="22" width="24.7109375" style="687" customWidth="1"/>
    <col min="23" max="23" width="16.7109375" style="687" bestFit="1" customWidth="1"/>
    <col min="24" max="25" width="15.85546875" style="687" bestFit="1" customWidth="1"/>
    <col min="26" max="26" width="20.140625" style="686" customWidth="1"/>
    <col min="27" max="16384" width="9.28515625" style="686"/>
  </cols>
  <sheetData>
    <row r="1" spans="1:26" ht="21" customHeight="1" x14ac:dyDescent="0.25">
      <c r="B1" s="1295" t="s">
        <v>689</v>
      </c>
      <c r="C1" s="1295"/>
      <c r="D1" s="1295"/>
      <c r="E1" s="1295"/>
      <c r="F1" s="1295"/>
      <c r="G1" s="1295"/>
      <c r="H1" s="1295"/>
      <c r="I1" s="1295"/>
      <c r="J1" s="1295"/>
      <c r="K1" s="1295"/>
      <c r="L1" s="1295"/>
      <c r="M1" s="1295"/>
      <c r="N1" s="1295"/>
      <c r="O1" s="1295"/>
      <c r="P1" s="1295"/>
      <c r="Q1" s="1296"/>
      <c r="R1" s="1296"/>
      <c r="S1" s="1296"/>
      <c r="T1" s="1295"/>
    </row>
    <row r="2" spans="1:26" ht="15" customHeight="1" x14ac:dyDescent="0.25">
      <c r="B2" s="1295"/>
      <c r="C2" s="1295"/>
      <c r="D2" s="1295"/>
      <c r="E2" s="1295"/>
      <c r="F2" s="1295"/>
      <c r="G2" s="1295"/>
      <c r="H2" s="1295"/>
      <c r="I2" s="1295"/>
      <c r="J2" s="1295"/>
      <c r="K2" s="1295"/>
      <c r="L2" s="1295"/>
      <c r="M2" s="1295"/>
      <c r="N2" s="1295"/>
      <c r="O2" s="1295"/>
      <c r="P2" s="1295"/>
      <c r="Q2" s="1296"/>
      <c r="R2" s="1296"/>
      <c r="S2" s="1296"/>
      <c r="T2" s="1295"/>
    </row>
    <row r="3" spans="1:26" ht="15" customHeight="1" x14ac:dyDescent="0.25"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6"/>
      <c r="R3" s="1296"/>
      <c r="S3" s="1296"/>
      <c r="T3" s="1295"/>
    </row>
    <row r="4" spans="1:26" ht="23.25" customHeight="1" x14ac:dyDescent="0.25">
      <c r="B4" s="1182"/>
      <c r="C4" s="1182"/>
      <c r="D4" s="746"/>
      <c r="E4" s="746"/>
      <c r="F4" s="1074"/>
      <c r="G4" s="746"/>
      <c r="H4" s="743"/>
      <c r="I4" s="744"/>
      <c r="J4" s="745"/>
      <c r="K4" s="685"/>
      <c r="L4" s="1075"/>
      <c r="M4" s="1182"/>
      <c r="N4" s="868"/>
      <c r="Q4" s="741"/>
      <c r="R4" s="741"/>
      <c r="S4" s="741"/>
    </row>
    <row r="5" spans="1:26" ht="54" customHeight="1" x14ac:dyDescent="0.25">
      <c r="B5" s="875" t="s">
        <v>4</v>
      </c>
      <c r="C5" s="875" t="s">
        <v>1199</v>
      </c>
      <c r="D5" s="875" t="s">
        <v>6</v>
      </c>
      <c r="E5" s="876" t="s">
        <v>7</v>
      </c>
      <c r="F5" s="877" t="s">
        <v>8</v>
      </c>
      <c r="G5" s="878" t="s">
        <v>933</v>
      </c>
      <c r="H5" s="877" t="s">
        <v>10</v>
      </c>
      <c r="I5" s="879" t="s">
        <v>11</v>
      </c>
      <c r="J5" s="877" t="s">
        <v>12</v>
      </c>
      <c r="K5" s="879" t="s">
        <v>13</v>
      </c>
      <c r="L5" s="880" t="s">
        <v>934</v>
      </c>
      <c r="M5" s="881" t="s">
        <v>936</v>
      </c>
      <c r="N5" s="882" t="s">
        <v>937</v>
      </c>
      <c r="O5" s="881" t="s">
        <v>17</v>
      </c>
      <c r="P5" s="883" t="s">
        <v>18</v>
      </c>
      <c r="Q5" s="878" t="s">
        <v>938</v>
      </c>
      <c r="R5" s="882" t="s">
        <v>1200</v>
      </c>
      <c r="S5" s="882" t="s">
        <v>1201</v>
      </c>
      <c r="T5" s="875" t="s">
        <v>605</v>
      </c>
      <c r="U5" s="689" t="s">
        <v>939</v>
      </c>
      <c r="V5" s="729" t="s">
        <v>940</v>
      </c>
      <c r="W5" s="729" t="s">
        <v>940</v>
      </c>
    </row>
    <row r="6" spans="1:26" ht="14.25" hidden="1" customHeight="1" x14ac:dyDescent="0.25">
      <c r="A6" s="686">
        <v>1</v>
      </c>
      <c r="B6" s="1128" t="s">
        <v>941</v>
      </c>
      <c r="C6" s="1128">
        <v>1012</v>
      </c>
      <c r="D6" s="976" t="s">
        <v>691</v>
      </c>
      <c r="E6" s="976" t="s">
        <v>188</v>
      </c>
      <c r="F6" s="973">
        <v>2240100</v>
      </c>
      <c r="G6" s="974"/>
      <c r="H6" s="974">
        <v>2240100</v>
      </c>
      <c r="I6" s="974"/>
      <c r="J6" s="975"/>
      <c r="K6" s="974"/>
      <c r="L6" s="974">
        <f>SUM(H6:K6)</f>
        <v>2240100</v>
      </c>
      <c r="M6" s="991" t="e">
        <f>IF(G6="",F6-L6-#REF!,G6-L6-#REF!)</f>
        <v>#REF!</v>
      </c>
      <c r="N6" s="1013">
        <f>IF($G6="",($F6-$L6),($G6-$L6))</f>
        <v>0</v>
      </c>
      <c r="O6" s="976"/>
      <c r="P6" s="977"/>
      <c r="Q6" s="974"/>
      <c r="R6" s="1147"/>
      <c r="S6" s="974"/>
      <c r="T6" s="976"/>
      <c r="U6" s="690"/>
      <c r="V6" s="687" t="s">
        <v>942</v>
      </c>
    </row>
    <row r="7" spans="1:26" ht="14.25" hidden="1" customHeight="1" x14ac:dyDescent="0.25">
      <c r="B7" s="1128" t="s">
        <v>941</v>
      </c>
      <c r="C7" s="1128">
        <v>1012</v>
      </c>
      <c r="D7" s="976" t="s">
        <v>692</v>
      </c>
      <c r="E7" s="976" t="s">
        <v>416</v>
      </c>
      <c r="F7" s="973">
        <v>1100000</v>
      </c>
      <c r="G7" s="974"/>
      <c r="H7" s="974">
        <v>1100000</v>
      </c>
      <c r="I7" s="974"/>
      <c r="J7" s="975"/>
      <c r="K7" s="974"/>
      <c r="L7" s="974">
        <f>SUM(H7:K7)</f>
        <v>1100000</v>
      </c>
      <c r="M7" s="991" t="e">
        <f>IF(G7="",F7-L7-#REF!,G7-L7-#REF!)</f>
        <v>#REF!</v>
      </c>
      <c r="N7" s="1013">
        <f t="shared" ref="N7:N81" si="0">IF($G7="",($F7-$L7),($G7-$L7))</f>
        <v>0</v>
      </c>
      <c r="O7" s="976"/>
      <c r="P7" s="977"/>
      <c r="Q7" s="974"/>
      <c r="R7" s="1147"/>
      <c r="S7" s="974"/>
      <c r="T7" s="976"/>
      <c r="U7" s="693" t="s">
        <v>943</v>
      </c>
      <c r="V7" s="687" t="s">
        <v>944</v>
      </c>
      <c r="W7" s="687">
        <v>1666000</v>
      </c>
    </row>
    <row r="8" spans="1:26" ht="13.5" hidden="1" customHeight="1" x14ac:dyDescent="0.25">
      <c r="B8" s="1128" t="s">
        <v>941</v>
      </c>
      <c r="C8" s="1128">
        <v>1012</v>
      </c>
      <c r="D8" s="976" t="s">
        <v>257</v>
      </c>
      <c r="E8" s="976" t="s">
        <v>693</v>
      </c>
      <c r="F8" s="1108">
        <f>L8</f>
        <v>10597500</v>
      </c>
      <c r="G8" s="974"/>
      <c r="H8" s="974">
        <v>10597500</v>
      </c>
      <c r="I8" s="974"/>
      <c r="J8" s="975"/>
      <c r="K8" s="974"/>
      <c r="L8" s="974">
        <f t="shared" ref="L8:L15" si="1">SUM(H8:K8)</f>
        <v>10597500</v>
      </c>
      <c r="M8" s="991" t="e">
        <f>IF(G8="",F8-L8-#REF!,G8-L8-#REF!)</f>
        <v>#REF!</v>
      </c>
      <c r="N8" s="1013">
        <f t="shared" si="0"/>
        <v>0</v>
      </c>
      <c r="O8" s="976"/>
      <c r="P8" s="977"/>
      <c r="Q8" s="974"/>
      <c r="R8" s="1147"/>
      <c r="S8" s="974"/>
      <c r="T8" s="976"/>
      <c r="U8" s="693"/>
      <c r="Z8" s="697"/>
    </row>
    <row r="9" spans="1:26" ht="13.5" hidden="1" customHeight="1" x14ac:dyDescent="0.25">
      <c r="B9" s="1128" t="s">
        <v>941</v>
      </c>
      <c r="C9" s="1128">
        <v>1012</v>
      </c>
      <c r="D9" s="976" t="s">
        <v>694</v>
      </c>
      <c r="E9" s="976" t="s">
        <v>695</v>
      </c>
      <c r="F9" s="973">
        <v>9075000</v>
      </c>
      <c r="G9" s="974"/>
      <c r="H9" s="974">
        <v>9075000</v>
      </c>
      <c r="I9" s="974"/>
      <c r="J9" s="975"/>
      <c r="K9" s="974"/>
      <c r="L9" s="974">
        <f t="shared" si="1"/>
        <v>9075000</v>
      </c>
      <c r="M9" s="991" t="e">
        <f>IF(G9="",F9-L9-#REF!,G9-L9-#REF!)</f>
        <v>#REF!</v>
      </c>
      <c r="N9" s="1013">
        <f t="shared" si="0"/>
        <v>0</v>
      </c>
      <c r="O9" s="976"/>
      <c r="P9" s="977"/>
      <c r="Q9" s="974"/>
      <c r="R9" s="1147"/>
      <c r="S9" s="974"/>
      <c r="T9" s="976"/>
      <c r="U9" s="693" t="s">
        <v>943</v>
      </c>
      <c r="Z9" s="698"/>
    </row>
    <row r="10" spans="1:26" ht="13.5" hidden="1" customHeight="1" x14ac:dyDescent="0.25">
      <c r="B10" s="1128" t="s">
        <v>941</v>
      </c>
      <c r="C10" s="1128">
        <v>1012</v>
      </c>
      <c r="D10" s="976" t="s">
        <v>945</v>
      </c>
      <c r="E10" s="976" t="s">
        <v>711</v>
      </c>
      <c r="F10" s="973">
        <v>1760000</v>
      </c>
      <c r="G10" s="974"/>
      <c r="H10" s="974">
        <v>1760000</v>
      </c>
      <c r="I10" s="974"/>
      <c r="J10" s="975"/>
      <c r="K10" s="974"/>
      <c r="L10" s="974">
        <f t="shared" si="1"/>
        <v>1760000</v>
      </c>
      <c r="M10" s="991" t="e">
        <f>IF(G10="",F10-L10-#REF!,G10-L10-#REF!)</f>
        <v>#REF!</v>
      </c>
      <c r="N10" s="1013">
        <f t="shared" si="0"/>
        <v>0</v>
      </c>
      <c r="O10" s="976"/>
      <c r="P10" s="977"/>
      <c r="Q10" s="974"/>
      <c r="R10" s="1147"/>
      <c r="S10" s="974"/>
      <c r="T10" s="976"/>
      <c r="U10" s="693"/>
      <c r="Z10" s="698"/>
    </row>
    <row r="11" spans="1:26" ht="13.5" hidden="1" customHeight="1" x14ac:dyDescent="0.25">
      <c r="B11" s="1128" t="s">
        <v>941</v>
      </c>
      <c r="C11" s="1128">
        <v>1012</v>
      </c>
      <c r="D11" s="976" t="s">
        <v>946</v>
      </c>
      <c r="E11" s="976" t="s">
        <v>265</v>
      </c>
      <c r="F11" s="973">
        <v>1700000</v>
      </c>
      <c r="G11" s="974"/>
      <c r="H11" s="974">
        <v>1700000</v>
      </c>
      <c r="I11" s="974"/>
      <c r="J11" s="975"/>
      <c r="K11" s="974"/>
      <c r="L11" s="974">
        <f t="shared" si="1"/>
        <v>1700000</v>
      </c>
      <c r="M11" s="991" t="e">
        <f>IF(G11="",F11-L11-#REF!,G11-L11-#REF!)</f>
        <v>#REF!</v>
      </c>
      <c r="N11" s="1013">
        <f t="shared" si="0"/>
        <v>0</v>
      </c>
      <c r="O11" s="976"/>
      <c r="P11" s="977"/>
      <c r="Q11" s="974"/>
      <c r="R11" s="1147"/>
      <c r="S11" s="974"/>
      <c r="T11" s="976"/>
      <c r="U11" s="693"/>
      <c r="Z11" s="698"/>
    </row>
    <row r="12" spans="1:26" ht="13.5" hidden="1" customHeight="1" x14ac:dyDescent="0.25">
      <c r="B12" s="1128" t="s">
        <v>941</v>
      </c>
      <c r="C12" s="1128">
        <v>1012</v>
      </c>
      <c r="D12" s="976" t="s">
        <v>215</v>
      </c>
      <c r="E12" s="976" t="s">
        <v>190</v>
      </c>
      <c r="F12" s="973">
        <v>12486000</v>
      </c>
      <c r="G12" s="974"/>
      <c r="H12" s="973">
        <v>12486000</v>
      </c>
      <c r="I12" s="974"/>
      <c r="J12" s="975"/>
      <c r="K12" s="974"/>
      <c r="L12" s="974">
        <f>SUM(H12:K12)</f>
        <v>12486000</v>
      </c>
      <c r="M12" s="991" t="e">
        <f>IF(G12="",F12-L12-#REF!,G12-L12-#REF!)</f>
        <v>#REF!</v>
      </c>
      <c r="N12" s="1013">
        <f t="shared" si="0"/>
        <v>0</v>
      </c>
      <c r="O12" s="976"/>
      <c r="P12" s="977"/>
      <c r="Q12" s="974"/>
      <c r="R12" s="1147"/>
      <c r="S12" s="974"/>
      <c r="T12" s="976"/>
      <c r="U12" s="693"/>
      <c r="Z12" s="698"/>
    </row>
    <row r="13" spans="1:26" ht="13.5" hidden="1" customHeight="1" x14ac:dyDescent="0.25">
      <c r="B13" s="1128" t="s">
        <v>1202</v>
      </c>
      <c r="C13" s="1128">
        <v>1012</v>
      </c>
      <c r="D13" s="976" t="s">
        <v>1203</v>
      </c>
      <c r="E13" s="976" t="s">
        <v>168</v>
      </c>
      <c r="F13" s="973">
        <v>5000000</v>
      </c>
      <c r="G13" s="974"/>
      <c r="H13" s="973">
        <v>5000000</v>
      </c>
      <c r="I13" s="974"/>
      <c r="J13" s="975"/>
      <c r="K13" s="974"/>
      <c r="L13" s="974">
        <f>SUM(H13:K13)</f>
        <v>5000000</v>
      </c>
      <c r="M13" s="991" t="e">
        <f>IF(G13="",F13-L13-#REF!,G13-L13-#REF!)</f>
        <v>#REF!</v>
      </c>
      <c r="N13" s="1013">
        <f t="shared" si="0"/>
        <v>0</v>
      </c>
      <c r="O13" s="976"/>
      <c r="P13" s="977"/>
      <c r="Q13" s="974"/>
      <c r="R13" s="1147"/>
      <c r="S13" s="974"/>
      <c r="T13" s="976"/>
      <c r="U13" s="693"/>
      <c r="Z13" s="698"/>
    </row>
    <row r="14" spans="1:26" ht="15" hidden="1" customHeight="1" x14ac:dyDescent="0.25">
      <c r="B14" s="1128" t="s">
        <v>941</v>
      </c>
      <c r="C14" s="1128">
        <v>1012</v>
      </c>
      <c r="D14" s="976" t="s">
        <v>947</v>
      </c>
      <c r="E14" s="976"/>
      <c r="F14" s="973">
        <v>1666000</v>
      </c>
      <c r="G14" s="974"/>
      <c r="H14" s="974">
        <f>W14</f>
        <v>1666000</v>
      </c>
      <c r="I14" s="974"/>
      <c r="J14" s="975"/>
      <c r="K14" s="974"/>
      <c r="L14" s="974">
        <f>SUM(H14:K14)</f>
        <v>1666000</v>
      </c>
      <c r="M14" s="991" t="e">
        <f>IF(G14="",F14-L14-#REF!,G14-L14-#REF!)</f>
        <v>#REF!</v>
      </c>
      <c r="N14" s="1013">
        <f t="shared" si="0"/>
        <v>0</v>
      </c>
      <c r="O14" s="976"/>
      <c r="P14" s="977"/>
      <c r="Q14" s="974"/>
      <c r="R14" s="1147"/>
      <c r="S14" s="974"/>
      <c r="T14" s="976"/>
      <c r="U14" s="693"/>
      <c r="V14" s="687" t="s">
        <v>948</v>
      </c>
      <c r="W14" s="687">
        <f>SUM(W7:W9)</f>
        <v>1666000</v>
      </c>
      <c r="Z14" s="698"/>
    </row>
    <row r="15" spans="1:26" ht="14.25" hidden="1" customHeight="1" x14ac:dyDescent="0.25">
      <c r="B15" s="1128" t="s">
        <v>941</v>
      </c>
      <c r="C15" s="1128">
        <v>1012</v>
      </c>
      <c r="D15" s="976" t="s">
        <v>1204</v>
      </c>
      <c r="E15" s="976" t="s">
        <v>229</v>
      </c>
      <c r="F15" s="973">
        <v>1690000</v>
      </c>
      <c r="G15" s="974"/>
      <c r="H15" s="974">
        <v>1690000</v>
      </c>
      <c r="I15" s="974"/>
      <c r="J15" s="975"/>
      <c r="K15" s="974"/>
      <c r="L15" s="974">
        <f t="shared" si="1"/>
        <v>1690000</v>
      </c>
      <c r="M15" s="991" t="e">
        <f>IF(G15="",F15-L15-#REF!,G15-L15-#REF!)</f>
        <v>#REF!</v>
      </c>
      <c r="N15" s="1013">
        <f t="shared" si="0"/>
        <v>0</v>
      </c>
      <c r="O15" s="976"/>
      <c r="P15" s="977"/>
      <c r="Q15" s="974"/>
      <c r="R15" s="1147"/>
      <c r="S15" s="974"/>
      <c r="T15" s="976"/>
      <c r="U15" s="693"/>
      <c r="Z15" s="698"/>
    </row>
    <row r="16" spans="1:26" s="723" customFormat="1" ht="15.75" hidden="1" x14ac:dyDescent="0.25">
      <c r="B16" s="748" t="s">
        <v>949</v>
      </c>
      <c r="C16" s="748"/>
      <c r="D16" s="699" t="s">
        <v>950</v>
      </c>
      <c r="E16" s="700"/>
      <c r="F16" s="724"/>
      <c r="G16" s="702"/>
      <c r="H16" s="701"/>
      <c r="I16" s="702"/>
      <c r="J16" s="726"/>
      <c r="K16" s="702"/>
      <c r="L16" s="703">
        <f>SUM(L6:L15)</f>
        <v>47314600</v>
      </c>
      <c r="M16" s="703" t="e">
        <f>SUM(M6:M15)</f>
        <v>#REF!</v>
      </c>
      <c r="N16" s="869">
        <f>SUM(N6:N15)</f>
        <v>0</v>
      </c>
      <c r="O16" s="700"/>
      <c r="P16" s="704"/>
      <c r="Q16" s="742"/>
      <c r="R16" s="1148"/>
      <c r="S16" s="742"/>
      <c r="T16" s="705"/>
      <c r="U16" s="706"/>
      <c r="V16" s="722"/>
      <c r="W16" s="722"/>
      <c r="X16" s="722"/>
      <c r="Y16" s="722"/>
    </row>
    <row r="17" spans="1:25" ht="15" hidden="1" customHeight="1" x14ac:dyDescent="0.25">
      <c r="A17" s="686">
        <v>2</v>
      </c>
      <c r="B17" s="1015" t="s">
        <v>1205</v>
      </c>
      <c r="C17" s="1015"/>
      <c r="D17" s="976" t="s">
        <v>692</v>
      </c>
      <c r="E17" s="976" t="s">
        <v>416</v>
      </c>
      <c r="F17" s="973">
        <v>1100000</v>
      </c>
      <c r="G17" s="974"/>
      <c r="H17" s="974">
        <v>1100000</v>
      </c>
      <c r="I17" s="974"/>
      <c r="J17" s="975"/>
      <c r="K17" s="974"/>
      <c r="L17" s="974">
        <f>SUM(H17:K17)</f>
        <v>1100000</v>
      </c>
      <c r="M17" s="991" t="e">
        <f>IF(G17="",F17-L17-#REF!,G17-L17-#REF!)</f>
        <v>#REF!</v>
      </c>
      <c r="N17" s="1013">
        <f t="shared" si="0"/>
        <v>0</v>
      </c>
      <c r="O17" s="976" t="s">
        <v>698</v>
      </c>
      <c r="P17" s="977">
        <v>43971</v>
      </c>
      <c r="Q17" s="974"/>
      <c r="R17" s="1147"/>
      <c r="S17" s="974"/>
      <c r="T17" s="976"/>
      <c r="U17" s="693" t="s">
        <v>943</v>
      </c>
      <c r="V17" s="687" t="s">
        <v>952</v>
      </c>
    </row>
    <row r="18" spans="1:25" ht="15.95" hidden="1" customHeight="1" x14ac:dyDescent="0.25">
      <c r="B18" s="1015" t="s">
        <v>1205</v>
      </c>
      <c r="C18" s="1015"/>
      <c r="D18" s="976" t="s">
        <v>31</v>
      </c>
      <c r="E18" s="976" t="s">
        <v>700</v>
      </c>
      <c r="F18" s="973">
        <v>14425600</v>
      </c>
      <c r="G18" s="974"/>
      <c r="H18" s="974">
        <v>14425600</v>
      </c>
      <c r="I18" s="974"/>
      <c r="J18" s="975"/>
      <c r="K18" s="974"/>
      <c r="L18" s="974">
        <f t="shared" ref="L18:L28" si="2">SUM(H18:K18)</f>
        <v>14425600</v>
      </c>
      <c r="M18" s="991" t="e">
        <f>IF(G18="",F18-L18-#REF!,G18-L18-#REF!)</f>
        <v>#REF!</v>
      </c>
      <c r="N18" s="1013">
        <f t="shared" si="0"/>
        <v>0</v>
      </c>
      <c r="O18" s="976"/>
      <c r="P18" s="977"/>
      <c r="Q18" s="974"/>
      <c r="R18" s="1147"/>
      <c r="S18" s="974"/>
      <c r="T18" s="976"/>
      <c r="U18" s="693" t="s">
        <v>943</v>
      </c>
      <c r="V18" s="687" t="s">
        <v>953</v>
      </c>
      <c r="W18" s="687">
        <v>240000</v>
      </c>
    </row>
    <row r="19" spans="1:25" ht="15.95" hidden="1" customHeight="1" x14ac:dyDescent="0.25">
      <c r="B19" s="1015" t="s">
        <v>1205</v>
      </c>
      <c r="C19" s="1015"/>
      <c r="D19" s="976" t="s">
        <v>31</v>
      </c>
      <c r="E19" s="976" t="s">
        <v>700</v>
      </c>
      <c r="F19" s="973">
        <v>3158000</v>
      </c>
      <c r="G19" s="974"/>
      <c r="H19" s="974">
        <v>3158000</v>
      </c>
      <c r="I19" s="974"/>
      <c r="J19" s="975"/>
      <c r="K19" s="974"/>
      <c r="L19" s="974">
        <f t="shared" si="2"/>
        <v>3158000</v>
      </c>
      <c r="M19" s="991" t="e">
        <f>IF(G19="",F19-L19-#REF!,G19-L19-#REF!)</f>
        <v>#REF!</v>
      </c>
      <c r="N19" s="1013">
        <f t="shared" si="0"/>
        <v>0</v>
      </c>
      <c r="O19" s="976"/>
      <c r="P19" s="977"/>
      <c r="Q19" s="974"/>
      <c r="R19" s="1147"/>
      <c r="S19" s="974"/>
      <c r="T19" s="976"/>
      <c r="U19" s="693" t="s">
        <v>943</v>
      </c>
      <c r="V19" s="687" t="s">
        <v>954</v>
      </c>
      <c r="W19" s="687">
        <v>876000</v>
      </c>
    </row>
    <row r="20" spans="1:25" ht="15.95" hidden="1" customHeight="1" x14ac:dyDescent="0.25">
      <c r="B20" s="1015" t="s">
        <v>1205</v>
      </c>
      <c r="C20" s="1015"/>
      <c r="D20" s="976" t="s">
        <v>883</v>
      </c>
      <c r="E20" s="976" t="s">
        <v>704</v>
      </c>
      <c r="F20" s="973">
        <v>7700000</v>
      </c>
      <c r="G20" s="974"/>
      <c r="H20" s="974">
        <v>7700000</v>
      </c>
      <c r="I20" s="974"/>
      <c r="J20" s="975"/>
      <c r="K20" s="974"/>
      <c r="L20" s="974">
        <f t="shared" si="2"/>
        <v>7700000</v>
      </c>
      <c r="M20" s="991" t="e">
        <f>IF(G20="",F20-L20-#REF!,G20-L20-#REF!)</f>
        <v>#REF!</v>
      </c>
      <c r="N20" s="1013">
        <f t="shared" si="0"/>
        <v>0</v>
      </c>
      <c r="O20" s="976"/>
      <c r="P20" s="977"/>
      <c r="Q20" s="974"/>
      <c r="R20" s="1147"/>
      <c r="S20" s="974"/>
      <c r="T20" s="976"/>
      <c r="U20" s="693"/>
      <c r="V20" s="687" t="s">
        <v>955</v>
      </c>
      <c r="W20" s="687">
        <v>1370000</v>
      </c>
    </row>
    <row r="21" spans="1:25" ht="15.95" hidden="1" customHeight="1" x14ac:dyDescent="0.25">
      <c r="B21" s="1015" t="s">
        <v>1205</v>
      </c>
      <c r="C21" s="1015"/>
      <c r="D21" s="976" t="s">
        <v>706</v>
      </c>
      <c r="E21" s="976" t="s">
        <v>104</v>
      </c>
      <c r="F21" s="973">
        <v>10000000</v>
      </c>
      <c r="G21" s="974"/>
      <c r="H21" s="974">
        <v>10000000</v>
      </c>
      <c r="I21" s="974"/>
      <c r="J21" s="975"/>
      <c r="K21" s="974"/>
      <c r="L21" s="974">
        <f t="shared" si="2"/>
        <v>10000000</v>
      </c>
      <c r="M21" s="991" t="e">
        <f>IF(G21="",F21-L21-#REF!,G21-L21-#REF!)</f>
        <v>#REF!</v>
      </c>
      <c r="N21" s="1013">
        <f t="shared" si="0"/>
        <v>0</v>
      </c>
      <c r="O21" s="976"/>
      <c r="P21" s="977"/>
      <c r="Q21" s="974"/>
      <c r="R21" s="1147"/>
      <c r="S21" s="974"/>
      <c r="T21" s="976"/>
      <c r="U21" s="693"/>
      <c r="V21" s="687" t="s">
        <v>1206</v>
      </c>
      <c r="W21" s="687">
        <v>240000</v>
      </c>
    </row>
    <row r="22" spans="1:25" ht="15.95" hidden="1" customHeight="1" x14ac:dyDescent="0.25">
      <c r="B22" s="1015" t="s">
        <v>1205</v>
      </c>
      <c r="C22" s="1015"/>
      <c r="D22" s="976" t="s">
        <v>707</v>
      </c>
      <c r="E22" s="976" t="s">
        <v>708</v>
      </c>
      <c r="F22" s="973">
        <v>2550000</v>
      </c>
      <c r="G22" s="974"/>
      <c r="H22" s="974">
        <v>2550000</v>
      </c>
      <c r="I22" s="974"/>
      <c r="J22" s="975"/>
      <c r="K22" s="974"/>
      <c r="L22" s="974">
        <f t="shared" si="2"/>
        <v>2550000</v>
      </c>
      <c r="M22" s="991" t="e">
        <f>IF(G22="",F22-L22-#REF!,G22-L22-#REF!)</f>
        <v>#REF!</v>
      </c>
      <c r="N22" s="1013">
        <f t="shared" si="0"/>
        <v>0</v>
      </c>
      <c r="O22" s="976"/>
      <c r="P22" s="977"/>
      <c r="Q22" s="974"/>
      <c r="R22" s="1147"/>
      <c r="S22" s="974"/>
      <c r="T22" s="976"/>
      <c r="U22" s="693"/>
    </row>
    <row r="23" spans="1:25" ht="15.95" hidden="1" customHeight="1" x14ac:dyDescent="0.25">
      <c r="B23" s="1015" t="s">
        <v>1205</v>
      </c>
      <c r="C23" s="1015"/>
      <c r="D23" s="976" t="s">
        <v>709</v>
      </c>
      <c r="E23" s="976" t="s">
        <v>168</v>
      </c>
      <c r="F23" s="973">
        <v>10700000</v>
      </c>
      <c r="G23" s="974"/>
      <c r="H23" s="974">
        <v>10700000</v>
      </c>
      <c r="I23" s="974"/>
      <c r="J23" s="975"/>
      <c r="K23" s="974"/>
      <c r="L23" s="974">
        <f t="shared" si="2"/>
        <v>10700000</v>
      </c>
      <c r="M23" s="991" t="e">
        <f>IF(G23="",F23-L23-#REF!,G23-L23-#REF!)</f>
        <v>#REF!</v>
      </c>
      <c r="N23" s="1013">
        <f t="shared" si="0"/>
        <v>0</v>
      </c>
      <c r="O23" s="976"/>
      <c r="P23" s="977"/>
      <c r="Q23" s="974"/>
      <c r="R23" s="1147"/>
      <c r="S23" s="974"/>
      <c r="T23" s="976"/>
      <c r="U23" s="693"/>
    </row>
    <row r="24" spans="1:25" ht="15.95" hidden="1" customHeight="1" x14ac:dyDescent="0.25">
      <c r="B24" s="1015" t="s">
        <v>1205</v>
      </c>
      <c r="C24" s="1015"/>
      <c r="D24" s="976" t="s">
        <v>710</v>
      </c>
      <c r="E24" s="976" t="s">
        <v>711</v>
      </c>
      <c r="F24" s="973">
        <v>3800000</v>
      </c>
      <c r="G24" s="974"/>
      <c r="H24" s="974">
        <v>3800000</v>
      </c>
      <c r="I24" s="974"/>
      <c r="J24" s="975"/>
      <c r="K24" s="974"/>
      <c r="L24" s="974">
        <f t="shared" si="2"/>
        <v>3800000</v>
      </c>
      <c r="M24" s="991" t="e">
        <f>IF(G24="",F24-L24-#REF!,G24-L24-#REF!)</f>
        <v>#REF!</v>
      </c>
      <c r="N24" s="1013">
        <f t="shared" si="0"/>
        <v>0</v>
      </c>
      <c r="O24" s="976"/>
      <c r="P24" s="977"/>
      <c r="Q24" s="974"/>
      <c r="R24" s="1147"/>
      <c r="S24" s="974"/>
      <c r="T24" s="976"/>
      <c r="U24" s="693"/>
    </row>
    <row r="25" spans="1:25" ht="15.95" hidden="1" customHeight="1" x14ac:dyDescent="0.25">
      <c r="B25" s="1015" t="s">
        <v>1205</v>
      </c>
      <c r="C25" s="1015"/>
      <c r="D25" s="976" t="s">
        <v>712</v>
      </c>
      <c r="E25" s="976" t="s">
        <v>956</v>
      </c>
      <c r="F25" s="973">
        <v>11436000</v>
      </c>
      <c r="G25" s="974"/>
      <c r="H25" s="1115">
        <f>19004000-7568000</f>
        <v>11436000</v>
      </c>
      <c r="I25" s="974"/>
      <c r="J25" s="975"/>
      <c r="K25" s="974"/>
      <c r="L25" s="974">
        <f t="shared" si="2"/>
        <v>11436000</v>
      </c>
      <c r="M25" s="991" t="e">
        <f>IF(G25="",F25-L25-#REF!,G25-L25-#REF!)</f>
        <v>#REF!</v>
      </c>
      <c r="N25" s="1013">
        <f t="shared" si="0"/>
        <v>0</v>
      </c>
      <c r="O25" s="976"/>
      <c r="P25" s="977"/>
      <c r="Q25" s="974"/>
      <c r="R25" s="1147"/>
      <c r="S25" s="974"/>
      <c r="T25" s="976"/>
      <c r="U25" s="693" t="s">
        <v>957</v>
      </c>
    </row>
    <row r="26" spans="1:25" ht="15.95" hidden="1" customHeight="1" x14ac:dyDescent="0.25">
      <c r="B26" s="1015" t="s">
        <v>1205</v>
      </c>
      <c r="C26" s="1015"/>
      <c r="D26" s="976" t="s">
        <v>607</v>
      </c>
      <c r="E26" s="976" t="s">
        <v>659</v>
      </c>
      <c r="F26" s="973">
        <v>4000000</v>
      </c>
      <c r="G26" s="974">
        <v>3890000</v>
      </c>
      <c r="H26" s="1115">
        <v>2000000</v>
      </c>
      <c r="I26" s="974">
        <v>2000000</v>
      </c>
      <c r="J26" s="975"/>
      <c r="K26" s="974"/>
      <c r="L26" s="974">
        <f t="shared" si="2"/>
        <v>4000000</v>
      </c>
      <c r="M26" s="991"/>
      <c r="N26" s="1013">
        <f t="shared" si="0"/>
        <v>-110000</v>
      </c>
      <c r="O26" s="976"/>
      <c r="P26" s="977"/>
      <c r="Q26" s="974"/>
      <c r="R26" s="1147"/>
      <c r="S26" s="974"/>
      <c r="T26" s="976"/>
      <c r="U26" s="693"/>
    </row>
    <row r="27" spans="1:25" ht="15.95" hidden="1" customHeight="1" x14ac:dyDescent="0.25">
      <c r="B27" s="1015" t="s">
        <v>1205</v>
      </c>
      <c r="C27" s="1015"/>
      <c r="D27" s="976" t="s">
        <v>1207</v>
      </c>
      <c r="E27" s="1107" t="s">
        <v>1208</v>
      </c>
      <c r="F27" s="973">
        <v>1350000</v>
      </c>
      <c r="G27" s="974"/>
      <c r="H27" s="974">
        <v>1350000</v>
      </c>
      <c r="I27" s="974"/>
      <c r="J27" s="975"/>
      <c r="K27" s="974"/>
      <c r="L27" s="974">
        <f t="shared" si="2"/>
        <v>1350000</v>
      </c>
      <c r="M27" s="991"/>
      <c r="N27" s="1013">
        <f t="shared" si="0"/>
        <v>0</v>
      </c>
      <c r="O27" s="976"/>
      <c r="P27" s="977"/>
      <c r="Q27" s="974"/>
      <c r="R27" s="1147"/>
      <c r="S27" s="974"/>
      <c r="T27" s="976"/>
      <c r="U27" s="693"/>
    </row>
    <row r="28" spans="1:25" ht="15.95" hidden="1" customHeight="1" x14ac:dyDescent="0.25">
      <c r="B28" s="1015" t="s">
        <v>1205</v>
      </c>
      <c r="C28" s="1015"/>
      <c r="D28" s="976" t="s">
        <v>947</v>
      </c>
      <c r="E28" s="976"/>
      <c r="F28" s="973">
        <f>W29</f>
        <v>2726000</v>
      </c>
      <c r="G28" s="974"/>
      <c r="H28" s="974">
        <v>240000</v>
      </c>
      <c r="I28" s="974">
        <v>876000</v>
      </c>
      <c r="J28" s="975">
        <v>1370000</v>
      </c>
      <c r="K28" s="974">
        <v>240000</v>
      </c>
      <c r="L28" s="974">
        <f t="shared" si="2"/>
        <v>2726000</v>
      </c>
      <c r="M28" s="991" t="e">
        <f>IF(G28="",F28-L28-#REF!,G28-L28-#REF!)</f>
        <v>#REF!</v>
      </c>
      <c r="N28" s="1013">
        <f t="shared" si="0"/>
        <v>0</v>
      </c>
      <c r="O28" s="976"/>
      <c r="P28" s="977"/>
      <c r="Q28" s="974"/>
      <c r="R28" s="1147"/>
      <c r="S28" s="974"/>
      <c r="T28" s="976"/>
      <c r="U28" s="693"/>
      <c r="V28" s="686"/>
      <c r="W28" s="686"/>
    </row>
    <row r="29" spans="1:25" ht="15.95" hidden="1" customHeight="1" x14ac:dyDescent="0.25">
      <c r="B29" s="1015" t="s">
        <v>1205</v>
      </c>
      <c r="C29" s="1015"/>
      <c r="D29" s="976" t="s">
        <v>1209</v>
      </c>
      <c r="E29" s="976"/>
      <c r="F29" s="973">
        <v>240000</v>
      </c>
      <c r="G29" s="974"/>
      <c r="H29" s="974">
        <v>240000</v>
      </c>
      <c r="I29" s="974"/>
      <c r="J29" s="975"/>
      <c r="K29" s="974"/>
      <c r="L29" s="974">
        <f>SUM(H29:K29)</f>
        <v>240000</v>
      </c>
      <c r="M29" s="991"/>
      <c r="N29" s="1013">
        <f t="shared" si="0"/>
        <v>0</v>
      </c>
      <c r="O29" s="976"/>
      <c r="P29" s="977"/>
      <c r="Q29" s="974"/>
      <c r="R29" s="1147"/>
      <c r="S29" s="974"/>
      <c r="T29" s="976"/>
      <c r="U29" s="693"/>
      <c r="V29" s="1000" t="s">
        <v>948</v>
      </c>
      <c r="W29" s="1000">
        <f>SUM(W18:W25)</f>
        <v>2726000</v>
      </c>
    </row>
    <row r="30" spans="1:25" s="723" customFormat="1" ht="15.75" hidden="1" customHeight="1" x14ac:dyDescent="0.25">
      <c r="B30" s="748" t="s">
        <v>949</v>
      </c>
      <c r="C30" s="1106"/>
      <c r="D30" s="747" t="s">
        <v>958</v>
      </c>
      <c r="E30" s="700"/>
      <c r="F30" s="724"/>
      <c r="G30" s="702"/>
      <c r="H30" s="701"/>
      <c r="I30" s="702"/>
      <c r="J30" s="726"/>
      <c r="K30" s="702"/>
      <c r="L30" s="703">
        <f>SUM(L17:L29)</f>
        <v>73185600</v>
      </c>
      <c r="M30" s="703" t="e">
        <f>SUM(M17:M29)</f>
        <v>#REF!</v>
      </c>
      <c r="N30" s="869">
        <f>SUM(N17:N29)</f>
        <v>-110000</v>
      </c>
      <c r="O30" s="700"/>
      <c r="P30" s="704"/>
      <c r="Q30" s="742"/>
      <c r="R30" s="1148"/>
      <c r="S30" s="742"/>
      <c r="T30" s="705"/>
      <c r="U30" s="706"/>
      <c r="V30" s="722"/>
      <c r="W30" s="722"/>
      <c r="X30" s="722"/>
      <c r="Y30" s="722"/>
    </row>
    <row r="31" spans="1:25" hidden="1" x14ac:dyDescent="0.25">
      <c r="A31" s="686">
        <v>3</v>
      </c>
      <c r="B31" s="1187" t="s">
        <v>959</v>
      </c>
      <c r="C31" s="1187">
        <v>1006</v>
      </c>
      <c r="D31" s="976" t="s">
        <v>715</v>
      </c>
      <c r="E31" s="976" t="s">
        <v>716</v>
      </c>
      <c r="F31" s="973">
        <v>34848000</v>
      </c>
      <c r="G31" s="974">
        <v>37950000</v>
      </c>
      <c r="H31" s="974">
        <v>17424000</v>
      </c>
      <c r="I31" s="974">
        <v>20526000</v>
      </c>
      <c r="J31" s="975"/>
      <c r="K31" s="974"/>
      <c r="L31" s="974">
        <f>SUM(H31:K31)</f>
        <v>37950000</v>
      </c>
      <c r="M31" s="991" t="e">
        <f>IF(G31="",F31-L31-#REF!,G31-L31-#REF!)</f>
        <v>#REF!</v>
      </c>
      <c r="N31" s="1013">
        <f t="shared" si="0"/>
        <v>0</v>
      </c>
      <c r="O31" s="976"/>
      <c r="P31" s="977"/>
      <c r="Q31" s="974"/>
      <c r="R31" s="1147"/>
      <c r="S31" s="974"/>
      <c r="T31" s="976"/>
      <c r="U31" s="693" t="s">
        <v>943</v>
      </c>
    </row>
    <row r="32" spans="1:25" hidden="1" x14ac:dyDescent="0.25">
      <c r="B32" s="1187" t="s">
        <v>959</v>
      </c>
      <c r="C32" s="1187">
        <v>1006</v>
      </c>
      <c r="D32" s="976" t="s">
        <v>31</v>
      </c>
      <c r="E32" s="1321" t="s">
        <v>168</v>
      </c>
      <c r="F32" s="973">
        <v>64710000</v>
      </c>
      <c r="G32" s="1115">
        <v>68836000</v>
      </c>
      <c r="H32" s="974">
        <v>19413000</v>
      </c>
      <c r="I32" s="1115">
        <v>27534400</v>
      </c>
      <c r="J32" s="975">
        <v>21888600</v>
      </c>
      <c r="K32" s="974"/>
      <c r="L32" s="974">
        <f t="shared" ref="L32:L59" si="3">SUM(H32:K32)</f>
        <v>68836000</v>
      </c>
      <c r="M32" s="991" t="e">
        <f>IF(G32="",F32-L32-#REF!,G32-L32-#REF!)</f>
        <v>#REF!</v>
      </c>
      <c r="N32" s="1013">
        <f t="shared" si="0"/>
        <v>0</v>
      </c>
      <c r="O32" s="976"/>
      <c r="P32" s="977"/>
      <c r="Q32" s="974"/>
      <c r="R32" s="1147"/>
      <c r="S32" s="974"/>
      <c r="T32" s="976"/>
      <c r="U32" s="693"/>
    </row>
    <row r="33" spans="2:23" hidden="1" x14ac:dyDescent="0.25">
      <c r="B33" s="1187" t="s">
        <v>959</v>
      </c>
      <c r="C33" s="1187">
        <v>1006</v>
      </c>
      <c r="D33" s="976" t="s">
        <v>1210</v>
      </c>
      <c r="E33" s="1321"/>
      <c r="F33" s="973">
        <v>3704000</v>
      </c>
      <c r="G33" s="1115">
        <v>3704000</v>
      </c>
      <c r="H33" s="974">
        <v>3704000</v>
      </c>
      <c r="I33" s="1115"/>
      <c r="J33" s="975"/>
      <c r="K33" s="974"/>
      <c r="L33" s="974">
        <f t="shared" si="3"/>
        <v>3704000</v>
      </c>
      <c r="M33" s="991"/>
      <c r="N33" s="1013">
        <f t="shared" si="0"/>
        <v>0</v>
      </c>
      <c r="O33" s="976"/>
      <c r="P33" s="977"/>
      <c r="Q33" s="974"/>
      <c r="R33" s="1147"/>
      <c r="S33" s="974"/>
      <c r="T33" s="976"/>
      <c r="U33" s="693"/>
    </row>
    <row r="34" spans="2:23" hidden="1" x14ac:dyDescent="0.25">
      <c r="B34" s="1187" t="s">
        <v>959</v>
      </c>
      <c r="C34" s="1187">
        <v>1006</v>
      </c>
      <c r="D34" s="976" t="s">
        <v>720</v>
      </c>
      <c r="E34" s="976" t="s">
        <v>721</v>
      </c>
      <c r="F34" s="973">
        <v>10785940</v>
      </c>
      <c r="G34" s="974"/>
      <c r="H34" s="974">
        <v>4347970</v>
      </c>
      <c r="I34" s="974">
        <v>6437970</v>
      </c>
      <c r="J34" s="975"/>
      <c r="K34" s="974"/>
      <c r="L34" s="974">
        <f t="shared" si="3"/>
        <v>10785940</v>
      </c>
      <c r="M34" s="991" t="e">
        <f>IF(G34="",F34-L34-#REF!,G34-L34-#REF!)</f>
        <v>#REF!</v>
      </c>
      <c r="N34" s="1013">
        <f t="shared" si="0"/>
        <v>0</v>
      </c>
      <c r="O34" s="976"/>
      <c r="P34" s="977"/>
      <c r="Q34" s="974"/>
      <c r="R34" s="1147"/>
      <c r="S34" s="974"/>
      <c r="T34" s="976"/>
      <c r="U34" s="693" t="s">
        <v>943</v>
      </c>
    </row>
    <row r="35" spans="2:23" hidden="1" x14ac:dyDescent="0.25">
      <c r="B35" s="1187" t="s">
        <v>959</v>
      </c>
      <c r="C35" s="1187">
        <v>1006</v>
      </c>
      <c r="D35" s="976" t="s">
        <v>723</v>
      </c>
      <c r="E35" s="976" t="s">
        <v>352</v>
      </c>
      <c r="F35" s="973">
        <v>20033200</v>
      </c>
      <c r="G35" s="974">
        <v>19487226</v>
      </c>
      <c r="H35" s="974">
        <v>10016600</v>
      </c>
      <c r="I35" s="974">
        <v>9470626</v>
      </c>
      <c r="J35" s="975"/>
      <c r="K35" s="974"/>
      <c r="L35" s="974">
        <f t="shared" si="3"/>
        <v>19487226</v>
      </c>
      <c r="M35" s="991" t="e">
        <f>IF(G35="",F35-L35-#REF!,G35-L35-#REF!)</f>
        <v>#REF!</v>
      </c>
      <c r="N35" s="1013">
        <f t="shared" si="0"/>
        <v>0</v>
      </c>
      <c r="O35" s="976"/>
      <c r="P35" s="977"/>
      <c r="Q35" s="974"/>
      <c r="R35" s="1147"/>
      <c r="S35" s="974"/>
      <c r="T35" s="976"/>
      <c r="U35" s="693" t="s">
        <v>943</v>
      </c>
      <c r="V35" s="687" t="s">
        <v>952</v>
      </c>
    </row>
    <row r="36" spans="2:23" hidden="1" x14ac:dyDescent="0.25">
      <c r="B36" s="1187" t="s">
        <v>959</v>
      </c>
      <c r="C36" s="1187">
        <v>1006</v>
      </c>
      <c r="D36" s="976" t="s">
        <v>515</v>
      </c>
      <c r="E36" s="976" t="s">
        <v>229</v>
      </c>
      <c r="F36" s="973">
        <v>68622400</v>
      </c>
      <c r="G36" s="974">
        <v>72890400</v>
      </c>
      <c r="H36" s="974">
        <v>34300000</v>
      </c>
      <c r="I36" s="974">
        <v>38590400</v>
      </c>
      <c r="J36" s="975"/>
      <c r="K36" s="974"/>
      <c r="L36" s="974">
        <f t="shared" si="3"/>
        <v>72890400</v>
      </c>
      <c r="M36" s="991" t="e">
        <f>IF(G36="",F36-L36-#REF!,G36-L36-#REF!)</f>
        <v>#REF!</v>
      </c>
      <c r="N36" s="1013">
        <f t="shared" si="0"/>
        <v>0</v>
      </c>
      <c r="O36" s="976"/>
      <c r="P36" s="977"/>
      <c r="Q36" s="974">
        <v>72890400</v>
      </c>
      <c r="R36" s="1147"/>
      <c r="S36" s="974"/>
      <c r="T36" s="976"/>
      <c r="U36" s="693" t="s">
        <v>943</v>
      </c>
      <c r="V36" s="687" t="s">
        <v>960</v>
      </c>
      <c r="W36" s="687">
        <v>720000</v>
      </c>
    </row>
    <row r="37" spans="2:23" hidden="1" x14ac:dyDescent="0.25">
      <c r="B37" s="1187" t="s">
        <v>959</v>
      </c>
      <c r="C37" s="1187">
        <v>1006</v>
      </c>
      <c r="D37" s="976" t="s">
        <v>726</v>
      </c>
      <c r="E37" s="976" t="s">
        <v>727</v>
      </c>
      <c r="F37" s="973">
        <v>4000000</v>
      </c>
      <c r="G37" s="974"/>
      <c r="H37" s="974">
        <v>4000000</v>
      </c>
      <c r="I37" s="974"/>
      <c r="J37" s="975"/>
      <c r="K37" s="974"/>
      <c r="L37" s="974">
        <f t="shared" si="3"/>
        <v>4000000</v>
      </c>
      <c r="M37" s="991" t="e">
        <f>IF(G37="",F37-L37-#REF!,G37-L37-#REF!)</f>
        <v>#REF!</v>
      </c>
      <c r="N37" s="1013">
        <f t="shared" si="0"/>
        <v>0</v>
      </c>
      <c r="O37" s="976"/>
      <c r="P37" s="977"/>
      <c r="Q37" s="974"/>
      <c r="R37" s="1147"/>
      <c r="S37" s="974"/>
      <c r="T37" s="976"/>
      <c r="U37" s="693"/>
      <c r="V37" s="687" t="s">
        <v>953</v>
      </c>
      <c r="W37" s="687">
        <v>5076000</v>
      </c>
    </row>
    <row r="38" spans="2:23" hidden="1" x14ac:dyDescent="0.25">
      <c r="B38" s="1187" t="s">
        <v>959</v>
      </c>
      <c r="C38" s="1187">
        <v>1006</v>
      </c>
      <c r="D38" s="976" t="s">
        <v>692</v>
      </c>
      <c r="E38" s="976" t="s">
        <v>416</v>
      </c>
      <c r="F38" s="973">
        <v>1477872</v>
      </c>
      <c r="G38" s="974"/>
      <c r="H38" s="974">
        <v>1477872</v>
      </c>
      <c r="I38" s="974"/>
      <c r="J38" s="975"/>
      <c r="K38" s="974"/>
      <c r="L38" s="974">
        <f t="shared" si="3"/>
        <v>1477872</v>
      </c>
      <c r="M38" s="991" t="e">
        <f>IF(G38="",F38-L38-#REF!,G38-L38-#REF!)</f>
        <v>#REF!</v>
      </c>
      <c r="N38" s="1013">
        <f t="shared" si="0"/>
        <v>0</v>
      </c>
      <c r="O38" s="976"/>
      <c r="P38" s="977"/>
      <c r="Q38" s="974"/>
      <c r="R38" s="1147"/>
      <c r="S38" s="974"/>
      <c r="T38" s="976"/>
      <c r="U38" s="693" t="s">
        <v>943</v>
      </c>
      <c r="V38" s="687" t="s">
        <v>954</v>
      </c>
      <c r="W38" s="687">
        <v>2427000</v>
      </c>
    </row>
    <row r="39" spans="2:23" hidden="1" x14ac:dyDescent="0.25">
      <c r="B39" s="1187" t="s">
        <v>959</v>
      </c>
      <c r="C39" s="1187">
        <v>1006</v>
      </c>
      <c r="D39" s="976" t="s">
        <v>99</v>
      </c>
      <c r="E39" s="976" t="s">
        <v>100</v>
      </c>
      <c r="F39" s="973">
        <v>228460000</v>
      </c>
      <c r="G39" s="974">
        <v>222905000</v>
      </c>
      <c r="H39" s="974">
        <v>68538000</v>
      </c>
      <c r="I39" s="1115">
        <v>91384000</v>
      </c>
      <c r="J39" s="975">
        <v>51838000</v>
      </c>
      <c r="K39" s="974"/>
      <c r="L39" s="974">
        <f t="shared" si="3"/>
        <v>211760000</v>
      </c>
      <c r="M39" s="991" t="e">
        <f>IF(G39="",F39-L39-#REF!,G39-L39-#REF!)</f>
        <v>#REF!</v>
      </c>
      <c r="N39" s="1013">
        <f t="shared" si="0"/>
        <v>11145000</v>
      </c>
      <c r="O39" s="976"/>
      <c r="P39" s="977"/>
      <c r="Q39" s="974" t="s">
        <v>962</v>
      </c>
      <c r="R39" s="1147"/>
      <c r="S39" s="974"/>
      <c r="T39" s="976"/>
      <c r="U39" s="693" t="s">
        <v>943</v>
      </c>
      <c r="V39" s="687" t="s">
        <v>955</v>
      </c>
      <c r="W39" s="687">
        <v>4258000</v>
      </c>
    </row>
    <row r="40" spans="2:23" hidden="1" x14ac:dyDescent="0.25">
      <c r="B40" s="1187" t="s">
        <v>959</v>
      </c>
      <c r="C40" s="1187">
        <v>1006</v>
      </c>
      <c r="D40" s="976" t="s">
        <v>92</v>
      </c>
      <c r="E40" s="976" t="s">
        <v>204</v>
      </c>
      <c r="F40" s="973">
        <v>83430750</v>
      </c>
      <c r="G40" s="974">
        <v>85412200</v>
      </c>
      <c r="H40" s="974">
        <v>27532147</v>
      </c>
      <c r="I40" s="1115">
        <v>36709530</v>
      </c>
      <c r="J40" s="975">
        <v>21170523</v>
      </c>
      <c r="K40" s="974"/>
      <c r="L40" s="974">
        <f t="shared" si="3"/>
        <v>85412200</v>
      </c>
      <c r="M40" s="991" t="e">
        <f>IF(G40="",F40-L40-#REF!,G40-L40-#REF!)</f>
        <v>#REF!</v>
      </c>
      <c r="N40" s="1013">
        <f t="shared" si="0"/>
        <v>0</v>
      </c>
      <c r="O40" s="976"/>
      <c r="P40" s="977"/>
      <c r="Q40" s="974" t="s">
        <v>962</v>
      </c>
      <c r="R40" s="1147"/>
      <c r="S40" s="974"/>
      <c r="T40" s="976"/>
      <c r="U40" s="693" t="s">
        <v>943</v>
      </c>
      <c r="V40" s="687" t="s">
        <v>961</v>
      </c>
      <c r="W40" s="687">
        <v>3440000</v>
      </c>
    </row>
    <row r="41" spans="2:23" hidden="1" x14ac:dyDescent="0.25">
      <c r="B41" s="1187" t="s">
        <v>959</v>
      </c>
      <c r="C41" s="1187">
        <v>1006</v>
      </c>
      <c r="D41" s="976" t="s">
        <v>50</v>
      </c>
      <c r="E41" s="976" t="s">
        <v>730</v>
      </c>
      <c r="F41" s="973">
        <v>82080000</v>
      </c>
      <c r="G41" s="974"/>
      <c r="H41" s="974">
        <v>32832000</v>
      </c>
      <c r="I41" s="1115">
        <v>49248000</v>
      </c>
      <c r="J41" s="975"/>
      <c r="K41" s="974"/>
      <c r="L41" s="974">
        <f t="shared" si="3"/>
        <v>82080000</v>
      </c>
      <c r="M41" s="991" t="e">
        <f>IF(G41="",F41-L41-#REF!,G41-L41-#REF!)</f>
        <v>#REF!</v>
      </c>
      <c r="N41" s="1013">
        <f t="shared" si="0"/>
        <v>0</v>
      </c>
      <c r="O41" s="976"/>
      <c r="P41" s="977"/>
      <c r="Q41" s="974"/>
      <c r="R41" s="1147"/>
      <c r="S41" s="974"/>
      <c r="T41" s="976"/>
      <c r="U41" s="693" t="s">
        <v>943</v>
      </c>
      <c r="V41" s="687" t="s">
        <v>944</v>
      </c>
      <c r="W41" s="687">
        <v>1768000</v>
      </c>
    </row>
    <row r="42" spans="2:23" hidden="1" x14ac:dyDescent="0.25">
      <c r="B42" s="1187" t="s">
        <v>959</v>
      </c>
      <c r="C42" s="1187">
        <v>1006</v>
      </c>
      <c r="D42" s="976" t="s">
        <v>132</v>
      </c>
      <c r="E42" s="976" t="s">
        <v>731</v>
      </c>
      <c r="F42" s="973">
        <v>42487500</v>
      </c>
      <c r="G42" s="974"/>
      <c r="H42" s="974">
        <v>21243750</v>
      </c>
      <c r="I42" s="1115">
        <v>21243750</v>
      </c>
      <c r="J42" s="975"/>
      <c r="K42" s="974"/>
      <c r="L42" s="974">
        <f t="shared" si="3"/>
        <v>42487500</v>
      </c>
      <c r="M42" s="991" t="e">
        <f>IF(G42="",F42-L42-#REF!,G42-L42-#REF!)</f>
        <v>#REF!</v>
      </c>
      <c r="N42" s="1013">
        <f t="shared" si="0"/>
        <v>0</v>
      </c>
      <c r="O42" s="976"/>
      <c r="P42" s="977"/>
      <c r="Q42" s="974"/>
      <c r="R42" s="1147"/>
      <c r="S42" s="974"/>
      <c r="T42" s="976"/>
      <c r="U42" s="693" t="s">
        <v>943</v>
      </c>
      <c r="V42" s="687" t="s">
        <v>963</v>
      </c>
      <c r="W42" s="687">
        <v>605000</v>
      </c>
    </row>
    <row r="43" spans="2:23" hidden="1" x14ac:dyDescent="0.25">
      <c r="B43" s="1187" t="s">
        <v>959</v>
      </c>
      <c r="C43" s="1187">
        <v>1006</v>
      </c>
      <c r="D43" s="976" t="s">
        <v>966</v>
      </c>
      <c r="E43" s="972" t="s">
        <v>967</v>
      </c>
      <c r="F43" s="973"/>
      <c r="G43" s="974">
        <v>56446460</v>
      </c>
      <c r="H43" s="974">
        <v>9690240</v>
      </c>
      <c r="I43" s="1115">
        <v>46500000</v>
      </c>
      <c r="J43" s="975">
        <v>256220</v>
      </c>
      <c r="K43" s="974"/>
      <c r="L43" s="974">
        <f t="shared" si="3"/>
        <v>56446460</v>
      </c>
      <c r="M43" s="991" t="e">
        <f>IF(G43="",F43-L43-#REF!,G43-L43-#REF!)</f>
        <v>#REF!</v>
      </c>
      <c r="N43" s="1013">
        <f t="shared" si="0"/>
        <v>0</v>
      </c>
      <c r="O43" s="976"/>
      <c r="P43" s="977"/>
      <c r="Q43" s="974"/>
      <c r="R43" s="1147"/>
      <c r="S43" s="974"/>
      <c r="T43" s="976"/>
      <c r="U43" s="693" t="s">
        <v>968</v>
      </c>
      <c r="V43" s="687" t="s">
        <v>964</v>
      </c>
      <c r="W43" s="687">
        <v>400000</v>
      </c>
    </row>
    <row r="44" spans="2:23" hidden="1" x14ac:dyDescent="0.25">
      <c r="B44" s="1187" t="s">
        <v>959</v>
      </c>
      <c r="C44" s="1187">
        <v>1006</v>
      </c>
      <c r="D44" s="976" t="s">
        <v>732</v>
      </c>
      <c r="E44" s="976" t="s">
        <v>727</v>
      </c>
      <c r="F44" s="1108">
        <f>L44</f>
        <v>5000000</v>
      </c>
      <c r="G44" s="974"/>
      <c r="H44" s="974">
        <v>5000000</v>
      </c>
      <c r="I44" s="974"/>
      <c r="J44" s="975"/>
      <c r="K44" s="974"/>
      <c r="L44" s="974">
        <f t="shared" si="3"/>
        <v>5000000</v>
      </c>
      <c r="M44" s="991" t="e">
        <f>IF(G44="",F44-L44-#REF!,G44-L44-#REF!)</f>
        <v>#REF!</v>
      </c>
      <c r="N44" s="1013">
        <f t="shared" si="0"/>
        <v>0</v>
      </c>
      <c r="O44" s="976"/>
      <c r="P44" s="977"/>
      <c r="Q44" s="974"/>
      <c r="R44" s="1147"/>
      <c r="S44" s="974"/>
      <c r="T44" s="976"/>
      <c r="U44" s="693"/>
      <c r="V44" s="687" t="s">
        <v>965</v>
      </c>
      <c r="W44" s="687">
        <v>610000</v>
      </c>
    </row>
    <row r="45" spans="2:23" hidden="1" x14ac:dyDescent="0.25">
      <c r="B45" s="1187" t="s">
        <v>959</v>
      </c>
      <c r="C45" s="1187">
        <v>1006</v>
      </c>
      <c r="D45" s="976" t="s">
        <v>733</v>
      </c>
      <c r="E45" s="976" t="s">
        <v>734</v>
      </c>
      <c r="F45" s="1108">
        <f>L45</f>
        <v>5000000</v>
      </c>
      <c r="G45" s="974"/>
      <c r="H45" s="974">
        <v>5000000</v>
      </c>
      <c r="I45" s="974"/>
      <c r="J45" s="975"/>
      <c r="K45" s="974"/>
      <c r="L45" s="974">
        <f t="shared" si="3"/>
        <v>5000000</v>
      </c>
      <c r="M45" s="991" t="e">
        <f>IF(G45="",F45-L45-#REF!,G45-L45-#REF!)</f>
        <v>#REF!</v>
      </c>
      <c r="N45" s="1013">
        <f t="shared" si="0"/>
        <v>0</v>
      </c>
      <c r="O45" s="976"/>
      <c r="P45" s="977"/>
      <c r="Q45" s="974"/>
      <c r="R45" s="1147"/>
      <c r="S45" s="974"/>
      <c r="T45" s="976"/>
      <c r="U45" s="693"/>
      <c r="V45" s="721" t="s">
        <v>1211</v>
      </c>
      <c r="W45" s="687">
        <v>310000</v>
      </c>
    </row>
    <row r="46" spans="2:23" hidden="1" x14ac:dyDescent="0.25">
      <c r="B46" s="1187" t="s">
        <v>959</v>
      </c>
      <c r="C46" s="1187">
        <v>1006</v>
      </c>
      <c r="D46" s="976" t="s">
        <v>735</v>
      </c>
      <c r="E46" s="976" t="s">
        <v>736</v>
      </c>
      <c r="F46" s="973">
        <v>35150000</v>
      </c>
      <c r="G46" s="974"/>
      <c r="H46" s="974">
        <v>24605000</v>
      </c>
      <c r="I46" s="1115">
        <v>10545000</v>
      </c>
      <c r="J46" s="975"/>
      <c r="K46" s="974"/>
      <c r="L46" s="974">
        <f t="shared" si="3"/>
        <v>35150000</v>
      </c>
      <c r="M46" s="991" t="e">
        <f>IF(G46="",F46-L46-#REF!,G46-L46-#REF!)</f>
        <v>#REF!</v>
      </c>
      <c r="N46" s="1013">
        <f t="shared" si="0"/>
        <v>0</v>
      </c>
      <c r="O46" s="976"/>
      <c r="P46" s="977"/>
      <c r="Q46" s="974"/>
      <c r="R46" s="1147"/>
      <c r="S46" s="974"/>
      <c r="T46" s="976"/>
      <c r="U46" s="693" t="s">
        <v>943</v>
      </c>
    </row>
    <row r="47" spans="2:23" hidden="1" x14ac:dyDescent="0.25">
      <c r="B47" s="1187" t="s">
        <v>959</v>
      </c>
      <c r="C47" s="1187">
        <v>1006</v>
      </c>
      <c r="D47" s="976" t="s">
        <v>170</v>
      </c>
      <c r="E47" s="976" t="s">
        <v>738</v>
      </c>
      <c r="F47" s="1108">
        <f>L47</f>
        <v>9645000</v>
      </c>
      <c r="G47" s="974"/>
      <c r="H47" s="974">
        <v>9645000</v>
      </c>
      <c r="I47" s="974"/>
      <c r="J47" s="975"/>
      <c r="K47" s="974"/>
      <c r="L47" s="974">
        <f t="shared" si="3"/>
        <v>9645000</v>
      </c>
      <c r="M47" s="991" t="e">
        <f>IF(G47="",F47-L47-#REF!,G47-L47-#REF!)</f>
        <v>#REF!</v>
      </c>
      <c r="N47" s="1013">
        <f t="shared" si="0"/>
        <v>0</v>
      </c>
      <c r="O47" s="976"/>
      <c r="P47" s="977"/>
      <c r="Q47" s="974"/>
      <c r="R47" s="1147"/>
      <c r="S47" s="974"/>
      <c r="T47" s="976"/>
      <c r="U47" s="693"/>
    </row>
    <row r="48" spans="2:23" hidden="1" x14ac:dyDescent="0.25">
      <c r="B48" s="1187" t="s">
        <v>959</v>
      </c>
      <c r="C48" s="1187">
        <v>1006</v>
      </c>
      <c r="D48" s="976" t="s">
        <v>292</v>
      </c>
      <c r="E48" s="976" t="s">
        <v>104</v>
      </c>
      <c r="F48" s="973">
        <v>16800000</v>
      </c>
      <c r="G48" s="974">
        <v>16800000</v>
      </c>
      <c r="H48" s="974">
        <v>11760000</v>
      </c>
      <c r="I48" s="974">
        <v>5040000</v>
      </c>
      <c r="J48" s="975"/>
      <c r="K48" s="974"/>
      <c r="L48" s="974">
        <f t="shared" si="3"/>
        <v>16800000</v>
      </c>
      <c r="M48" s="991" t="e">
        <f>IF(G48="",F48-L48-#REF!,G48-L48-#REF!)</f>
        <v>#REF!</v>
      </c>
      <c r="N48" s="1013">
        <f t="shared" si="0"/>
        <v>0</v>
      </c>
      <c r="O48" s="976"/>
      <c r="P48" s="977"/>
      <c r="Q48" s="974"/>
      <c r="R48" s="1147"/>
      <c r="S48" s="974"/>
      <c r="T48" s="976"/>
      <c r="U48" s="693"/>
    </row>
    <row r="49" spans="2:21" hidden="1" x14ac:dyDescent="0.25">
      <c r="B49" s="1187" t="s">
        <v>959</v>
      </c>
      <c r="C49" s="1187">
        <v>1006</v>
      </c>
      <c r="D49" s="976" t="s">
        <v>514</v>
      </c>
      <c r="E49" s="976" t="s">
        <v>114</v>
      </c>
      <c r="F49" s="973">
        <v>1650000</v>
      </c>
      <c r="G49" s="974"/>
      <c r="H49" s="974">
        <v>1650000</v>
      </c>
      <c r="I49" s="974"/>
      <c r="J49" s="975"/>
      <c r="K49" s="974"/>
      <c r="L49" s="974">
        <f t="shared" si="3"/>
        <v>1650000</v>
      </c>
      <c r="M49" s="991" t="e">
        <f>IF(G49="",F49-L49-#REF!,G49-L49-#REF!)</f>
        <v>#REF!</v>
      </c>
      <c r="N49" s="1013">
        <f t="shared" si="0"/>
        <v>0</v>
      </c>
      <c r="O49" s="976"/>
      <c r="P49" s="977"/>
      <c r="Q49" s="974"/>
      <c r="R49" s="1147"/>
      <c r="S49" s="974"/>
      <c r="T49" s="976"/>
      <c r="U49" s="693" t="s">
        <v>957</v>
      </c>
    </row>
    <row r="50" spans="2:21" hidden="1" x14ac:dyDescent="0.25">
      <c r="B50" s="1187" t="s">
        <v>959</v>
      </c>
      <c r="C50" s="1187">
        <v>1006</v>
      </c>
      <c r="D50" s="976" t="s">
        <v>107</v>
      </c>
      <c r="E50" s="1321" t="s">
        <v>341</v>
      </c>
      <c r="F50" s="973">
        <v>11340000</v>
      </c>
      <c r="G50" s="974"/>
      <c r="H50" s="974">
        <v>4000000</v>
      </c>
      <c r="I50" s="974">
        <v>7340000</v>
      </c>
      <c r="J50" s="975"/>
      <c r="K50" s="974"/>
      <c r="L50" s="974">
        <f t="shared" si="3"/>
        <v>11340000</v>
      </c>
      <c r="M50" s="991" t="e">
        <f>IF(G50="",F50-L50-#REF!,G50-L50-#REF!)</f>
        <v>#REF!</v>
      </c>
      <c r="N50" s="1013">
        <f t="shared" si="0"/>
        <v>0</v>
      </c>
      <c r="O50" s="976"/>
      <c r="P50" s="977"/>
      <c r="Q50" s="974"/>
      <c r="R50" s="1147"/>
      <c r="S50" s="974"/>
      <c r="T50" s="976"/>
      <c r="U50" s="693"/>
    </row>
    <row r="51" spans="2:21" hidden="1" x14ac:dyDescent="0.25">
      <c r="B51" s="1187" t="s">
        <v>959</v>
      </c>
      <c r="C51" s="1187">
        <v>1006</v>
      </c>
      <c r="D51" s="976" t="s">
        <v>1212</v>
      </c>
      <c r="E51" s="1321"/>
      <c r="F51" s="973">
        <v>1980000</v>
      </c>
      <c r="G51" s="974">
        <v>1980000</v>
      </c>
      <c r="H51" s="974">
        <v>1980000</v>
      </c>
      <c r="I51" s="974"/>
      <c r="J51" s="975"/>
      <c r="K51" s="974"/>
      <c r="L51" s="974">
        <f t="shared" si="3"/>
        <v>1980000</v>
      </c>
      <c r="M51" s="991"/>
      <c r="N51" s="1013">
        <f t="shared" si="0"/>
        <v>0</v>
      </c>
      <c r="O51" s="976"/>
      <c r="P51" s="977"/>
      <c r="Q51" s="974"/>
      <c r="R51" s="1147"/>
      <c r="S51" s="974"/>
      <c r="T51" s="976"/>
      <c r="U51" s="693"/>
    </row>
    <row r="52" spans="2:21" hidden="1" x14ac:dyDescent="0.25">
      <c r="B52" s="1187" t="s">
        <v>959</v>
      </c>
      <c r="C52" s="1187">
        <v>1006</v>
      </c>
      <c r="D52" s="976" t="s">
        <v>739</v>
      </c>
      <c r="E52" s="976" t="s">
        <v>727</v>
      </c>
      <c r="F52" s="1108">
        <f>L52</f>
        <v>2000000</v>
      </c>
      <c r="G52" s="974"/>
      <c r="H52" s="1115">
        <v>2000000</v>
      </c>
      <c r="I52" s="974"/>
      <c r="J52" s="975"/>
      <c r="K52" s="974"/>
      <c r="L52" s="974">
        <f t="shared" si="3"/>
        <v>2000000</v>
      </c>
      <c r="M52" s="991" t="e">
        <f>IF(G52="",F52-L52-#REF!,G52-L52-#REF!)</f>
        <v>#REF!</v>
      </c>
      <c r="N52" s="1013">
        <f t="shared" si="0"/>
        <v>0</v>
      </c>
      <c r="O52" s="976"/>
      <c r="P52" s="977"/>
      <c r="Q52" s="974"/>
      <c r="R52" s="1147"/>
      <c r="S52" s="974"/>
      <c r="T52" s="976"/>
      <c r="U52" s="693"/>
    </row>
    <row r="53" spans="2:21" hidden="1" x14ac:dyDescent="0.25">
      <c r="B53" s="1187" t="s">
        <v>959</v>
      </c>
      <c r="C53" s="1187">
        <v>1006</v>
      </c>
      <c r="D53" s="976" t="s">
        <v>740</v>
      </c>
      <c r="E53" s="976" t="s">
        <v>397</v>
      </c>
      <c r="F53" s="973">
        <f>40174200+3423750</f>
        <v>43597950</v>
      </c>
      <c r="G53" s="974"/>
      <c r="H53" s="974">
        <v>40174200</v>
      </c>
      <c r="I53" s="974">
        <v>3423750</v>
      </c>
      <c r="J53" s="975"/>
      <c r="K53" s="974"/>
      <c r="L53" s="974">
        <f t="shared" si="3"/>
        <v>43597950</v>
      </c>
      <c r="M53" s="991" t="e">
        <f>IF(G53="",F53-L53-#REF!,G53-L53-#REF!)</f>
        <v>#REF!</v>
      </c>
      <c r="N53" s="1013">
        <f t="shared" si="0"/>
        <v>0</v>
      </c>
      <c r="O53" s="976"/>
      <c r="P53" s="977"/>
      <c r="Q53" s="974"/>
      <c r="R53" s="1147"/>
      <c r="S53" s="974"/>
      <c r="T53" s="976"/>
      <c r="U53" s="693"/>
    </row>
    <row r="54" spans="2:21" hidden="1" x14ac:dyDescent="0.25">
      <c r="B54" s="1187" t="s">
        <v>959</v>
      </c>
      <c r="C54" s="1187">
        <v>1006</v>
      </c>
      <c r="D54" s="976" t="s">
        <v>715</v>
      </c>
      <c r="E54" s="976" t="s">
        <v>229</v>
      </c>
      <c r="F54" s="973">
        <v>30254400</v>
      </c>
      <c r="G54" s="974">
        <v>31509500</v>
      </c>
      <c r="H54" s="974">
        <v>15127200</v>
      </c>
      <c r="I54" s="1115">
        <v>16382300</v>
      </c>
      <c r="J54" s="975"/>
      <c r="K54" s="974"/>
      <c r="L54" s="974">
        <f t="shared" si="3"/>
        <v>31509500</v>
      </c>
      <c r="M54" s="991" t="e">
        <f>IF(G54="",F54-L54-#REF!,G54-L54-#REF!)</f>
        <v>#REF!</v>
      </c>
      <c r="N54" s="1013">
        <f t="shared" si="0"/>
        <v>0</v>
      </c>
      <c r="O54" s="976" t="s">
        <v>969</v>
      </c>
      <c r="P54" s="977">
        <v>43977</v>
      </c>
      <c r="Q54" s="974">
        <v>31509500</v>
      </c>
      <c r="R54" s="1147"/>
      <c r="S54" s="974"/>
      <c r="T54" s="976"/>
      <c r="U54" s="693" t="s">
        <v>943</v>
      </c>
    </row>
    <row r="55" spans="2:21" hidden="1" x14ac:dyDescent="0.25">
      <c r="B55" s="1187" t="s">
        <v>959</v>
      </c>
      <c r="C55" s="1187">
        <v>1006</v>
      </c>
      <c r="D55" s="976" t="s">
        <v>50</v>
      </c>
      <c r="E55" s="976" t="s">
        <v>65</v>
      </c>
      <c r="F55" s="973">
        <v>6930000</v>
      </c>
      <c r="G55" s="974">
        <v>6930000</v>
      </c>
      <c r="H55" s="974">
        <v>3150000</v>
      </c>
      <c r="I55" s="974">
        <v>3780000</v>
      </c>
      <c r="J55" s="975"/>
      <c r="K55" s="974"/>
      <c r="L55" s="974">
        <f t="shared" si="3"/>
        <v>6930000</v>
      </c>
      <c r="M55" s="991" t="e">
        <f>IF(G55="",F55-L55-#REF!,G55-L55-#REF!)</f>
        <v>#REF!</v>
      </c>
      <c r="N55" s="1013">
        <f t="shared" si="0"/>
        <v>0</v>
      </c>
      <c r="O55" s="976"/>
      <c r="P55" s="977"/>
      <c r="Q55" s="974"/>
      <c r="R55" s="1147"/>
      <c r="S55" s="974"/>
      <c r="T55" s="976"/>
      <c r="U55" s="693" t="s">
        <v>957</v>
      </c>
    </row>
    <row r="56" spans="2:21" hidden="1" x14ac:dyDescent="0.25">
      <c r="B56" s="1187" t="s">
        <v>959</v>
      </c>
      <c r="C56" s="1187">
        <v>1006</v>
      </c>
      <c r="D56" s="976" t="s">
        <v>363</v>
      </c>
      <c r="E56" s="976" t="s">
        <v>339</v>
      </c>
      <c r="F56" s="973">
        <v>8859200</v>
      </c>
      <c r="G56" s="974"/>
      <c r="H56" s="974">
        <v>8859200</v>
      </c>
      <c r="I56" s="974"/>
      <c r="J56" s="975"/>
      <c r="K56" s="974"/>
      <c r="L56" s="974">
        <f t="shared" si="3"/>
        <v>8859200</v>
      </c>
      <c r="M56" s="991" t="e">
        <f>IF(G56="",F56-L56-#REF!,G56-L56-#REF!)</f>
        <v>#REF!</v>
      </c>
      <c r="N56" s="1013">
        <f t="shared" si="0"/>
        <v>0</v>
      </c>
      <c r="O56" s="976"/>
      <c r="P56" s="977"/>
      <c r="Q56" s="974"/>
      <c r="R56" s="1147"/>
      <c r="S56" s="974"/>
      <c r="T56" s="976"/>
      <c r="U56" s="693" t="s">
        <v>943</v>
      </c>
    </row>
    <row r="57" spans="2:21" hidden="1" x14ac:dyDescent="0.25">
      <c r="B57" s="1187" t="s">
        <v>959</v>
      </c>
      <c r="C57" s="1187">
        <v>1006</v>
      </c>
      <c r="D57" s="976" t="s">
        <v>970</v>
      </c>
      <c r="E57" s="976" t="s">
        <v>742</v>
      </c>
      <c r="F57" s="973">
        <v>5880000</v>
      </c>
      <c r="G57" s="974"/>
      <c r="H57" s="974">
        <v>2940000</v>
      </c>
      <c r="I57" s="974">
        <v>2940000</v>
      </c>
      <c r="J57" s="975"/>
      <c r="K57" s="974"/>
      <c r="L57" s="974">
        <f t="shared" si="3"/>
        <v>5880000</v>
      </c>
      <c r="M57" s="991" t="e">
        <f>IF(G57="",F57-L57-#REF!,G57-L57-#REF!)</f>
        <v>#REF!</v>
      </c>
      <c r="N57" s="1013">
        <f t="shared" si="0"/>
        <v>0</v>
      </c>
      <c r="O57" s="976"/>
      <c r="P57" s="977"/>
      <c r="Q57" s="974"/>
      <c r="R57" s="1147"/>
      <c r="S57" s="974"/>
      <c r="T57" s="976"/>
      <c r="U57" s="693" t="s">
        <v>943</v>
      </c>
    </row>
    <row r="58" spans="2:21" hidden="1" x14ac:dyDescent="0.25">
      <c r="B58" s="1187" t="s">
        <v>959</v>
      </c>
      <c r="C58" s="1187">
        <v>1006</v>
      </c>
      <c r="D58" s="976" t="s">
        <v>743</v>
      </c>
      <c r="E58" s="976" t="s">
        <v>744</v>
      </c>
      <c r="F58" s="973">
        <v>3800000</v>
      </c>
      <c r="G58" s="974"/>
      <c r="H58" s="974">
        <v>3800000</v>
      </c>
      <c r="I58" s="974"/>
      <c r="J58" s="975"/>
      <c r="K58" s="974"/>
      <c r="L58" s="974">
        <f t="shared" si="3"/>
        <v>3800000</v>
      </c>
      <c r="M58" s="991" t="e">
        <f>IF(G58="",F58-L58-#REF!,G58-L58-#REF!)</f>
        <v>#REF!</v>
      </c>
      <c r="N58" s="1013">
        <f t="shared" si="0"/>
        <v>0</v>
      </c>
      <c r="O58" s="976"/>
      <c r="P58" s="977"/>
      <c r="Q58" s="974"/>
      <c r="R58" s="1147"/>
      <c r="S58" s="974"/>
      <c r="T58" s="976"/>
      <c r="U58" s="693"/>
    </row>
    <row r="59" spans="2:21" hidden="1" x14ac:dyDescent="0.25">
      <c r="B59" s="1187" t="s">
        <v>959</v>
      </c>
      <c r="C59" s="1187">
        <v>1006</v>
      </c>
      <c r="D59" s="976" t="s">
        <v>158</v>
      </c>
      <c r="E59" s="976" t="s">
        <v>971</v>
      </c>
      <c r="F59" s="973">
        <v>3850000</v>
      </c>
      <c r="G59" s="974"/>
      <c r="H59" s="974">
        <v>3850000</v>
      </c>
      <c r="I59" s="974"/>
      <c r="J59" s="975"/>
      <c r="K59" s="974"/>
      <c r="L59" s="974">
        <f t="shared" si="3"/>
        <v>3850000</v>
      </c>
      <c r="M59" s="991" t="e">
        <f>IF(G59="",F59-L59-#REF!,G59-L59-#REF!)</f>
        <v>#REF!</v>
      </c>
      <c r="N59" s="1013">
        <f t="shared" si="0"/>
        <v>0</v>
      </c>
      <c r="O59" s="976"/>
      <c r="P59" s="977"/>
      <c r="Q59" s="974"/>
      <c r="R59" s="1147"/>
      <c r="S59" s="974"/>
      <c r="T59" s="976"/>
      <c r="U59" s="693"/>
    </row>
    <row r="60" spans="2:21" hidden="1" x14ac:dyDescent="0.25">
      <c r="B60" s="1187" t="s">
        <v>959</v>
      </c>
      <c r="C60" s="1187">
        <v>1006</v>
      </c>
      <c r="D60" s="976" t="s">
        <v>745</v>
      </c>
      <c r="E60" s="976" t="s">
        <v>746</v>
      </c>
      <c r="F60" s="973">
        <v>27885000</v>
      </c>
      <c r="G60" s="974"/>
      <c r="H60" s="974">
        <v>27885000</v>
      </c>
      <c r="I60" s="974"/>
      <c r="J60" s="975"/>
      <c r="K60" s="974"/>
      <c r="L60" s="974">
        <f t="shared" ref="L60:L68" si="4">SUM(H60:K60)</f>
        <v>27885000</v>
      </c>
      <c r="M60" s="991" t="e">
        <f>IF(G60="",F60-L60-#REF!,G60-L60-#REF!)</f>
        <v>#REF!</v>
      </c>
      <c r="N60" s="1013">
        <f t="shared" si="0"/>
        <v>0</v>
      </c>
      <c r="O60" s="976"/>
      <c r="P60" s="977"/>
      <c r="Q60" s="974"/>
      <c r="R60" s="1147"/>
      <c r="S60" s="974"/>
      <c r="T60" s="976"/>
      <c r="U60" s="693" t="s">
        <v>943</v>
      </c>
    </row>
    <row r="61" spans="2:21" hidden="1" x14ac:dyDescent="0.25">
      <c r="B61" s="1187" t="s">
        <v>959</v>
      </c>
      <c r="C61" s="1187">
        <v>1006</v>
      </c>
      <c r="D61" s="976" t="s">
        <v>747</v>
      </c>
      <c r="E61" s="976" t="s">
        <v>146</v>
      </c>
      <c r="F61" s="973">
        <v>1330000</v>
      </c>
      <c r="G61" s="974"/>
      <c r="H61" s="974">
        <v>1330000</v>
      </c>
      <c r="I61" s="974"/>
      <c r="J61" s="975"/>
      <c r="K61" s="974"/>
      <c r="L61" s="974">
        <f t="shared" si="4"/>
        <v>1330000</v>
      </c>
      <c r="M61" s="991" t="e">
        <f>IF(G61="",F61-L61-#REF!,G61-L61-#REF!)</f>
        <v>#REF!</v>
      </c>
      <c r="N61" s="1013">
        <f t="shared" si="0"/>
        <v>0</v>
      </c>
      <c r="O61" s="976"/>
      <c r="P61" s="977"/>
      <c r="Q61" s="974"/>
      <c r="R61" s="1147"/>
      <c r="S61" s="974"/>
      <c r="T61" s="976"/>
      <c r="U61" s="693" t="s">
        <v>968</v>
      </c>
    </row>
    <row r="62" spans="2:21" hidden="1" x14ac:dyDescent="0.25">
      <c r="B62" s="1187" t="s">
        <v>959</v>
      </c>
      <c r="C62" s="1187">
        <v>1006</v>
      </c>
      <c r="D62" s="976" t="s">
        <v>748</v>
      </c>
      <c r="E62" s="976" t="s">
        <v>57</v>
      </c>
      <c r="F62" s="973">
        <v>2760000</v>
      </c>
      <c r="G62" s="974"/>
      <c r="H62" s="974">
        <v>2760000</v>
      </c>
      <c r="I62" s="974"/>
      <c r="J62" s="975"/>
      <c r="K62" s="974"/>
      <c r="L62" s="974">
        <f t="shared" si="4"/>
        <v>2760000</v>
      </c>
      <c r="M62" s="991" t="e">
        <f>IF(G62="",F62-L62-#REF!,G62-L62-#REF!)</f>
        <v>#REF!</v>
      </c>
      <c r="N62" s="1013">
        <f t="shared" si="0"/>
        <v>0</v>
      </c>
      <c r="O62" s="976"/>
      <c r="P62" s="977"/>
      <c r="Q62" s="974"/>
      <c r="R62" s="1147"/>
      <c r="S62" s="974"/>
      <c r="T62" s="976"/>
      <c r="U62" s="693" t="s">
        <v>968</v>
      </c>
    </row>
    <row r="63" spans="2:21" hidden="1" x14ac:dyDescent="0.25">
      <c r="B63" s="1187" t="s">
        <v>959</v>
      </c>
      <c r="C63" s="1187">
        <v>1006</v>
      </c>
      <c r="D63" s="976" t="s">
        <v>215</v>
      </c>
      <c r="E63" s="976" t="s">
        <v>750</v>
      </c>
      <c r="F63" s="973">
        <v>29551609</v>
      </c>
      <c r="G63" s="974">
        <v>29551609</v>
      </c>
      <c r="H63" s="1115">
        <v>29551609</v>
      </c>
      <c r="I63" s="974"/>
      <c r="J63" s="975"/>
      <c r="K63" s="974"/>
      <c r="L63" s="974">
        <f t="shared" si="4"/>
        <v>29551609</v>
      </c>
      <c r="M63" s="991" t="e">
        <f>IF(G63="",F63-L63-#REF!,G63-L63-#REF!)</f>
        <v>#REF!</v>
      </c>
      <c r="N63" s="1013">
        <f t="shared" si="0"/>
        <v>0</v>
      </c>
      <c r="O63" s="976" t="s">
        <v>972</v>
      </c>
      <c r="P63" s="977">
        <v>43975</v>
      </c>
      <c r="Q63" s="974">
        <v>29551609</v>
      </c>
      <c r="R63" s="1147"/>
      <c r="S63" s="974"/>
      <c r="T63" s="976"/>
      <c r="U63" s="693" t="s">
        <v>943</v>
      </c>
    </row>
    <row r="64" spans="2:21" hidden="1" x14ac:dyDescent="0.25">
      <c r="B64" s="1187" t="s">
        <v>959</v>
      </c>
      <c r="C64" s="1187">
        <v>1006</v>
      </c>
      <c r="D64" s="976" t="s">
        <v>973</v>
      </c>
      <c r="E64" s="976" t="s">
        <v>974</v>
      </c>
      <c r="F64" s="973">
        <f>1000000+796000</f>
        <v>1796000</v>
      </c>
      <c r="G64" s="974"/>
      <c r="H64" s="1115">
        <v>1000000</v>
      </c>
      <c r="I64" s="974">
        <v>796000</v>
      </c>
      <c r="J64" s="975"/>
      <c r="K64" s="974"/>
      <c r="L64" s="974">
        <f t="shared" si="4"/>
        <v>1796000</v>
      </c>
      <c r="M64" s="991" t="e">
        <f>IF(G64="",F64-L64-#REF!,G64-L64-#REF!)</f>
        <v>#REF!</v>
      </c>
      <c r="N64" s="1013">
        <f t="shared" si="0"/>
        <v>0</v>
      </c>
      <c r="O64" s="976"/>
      <c r="P64" s="977"/>
      <c r="Q64" s="974"/>
      <c r="R64" s="1147"/>
      <c r="S64" s="974"/>
      <c r="T64" s="976"/>
      <c r="U64" s="693"/>
    </row>
    <row r="65" spans="1:25" hidden="1" x14ac:dyDescent="0.25">
      <c r="B65" s="1187" t="s">
        <v>959</v>
      </c>
      <c r="C65" s="1187">
        <v>1006</v>
      </c>
      <c r="D65" s="976" t="s">
        <v>970</v>
      </c>
      <c r="E65" s="976" t="s">
        <v>975</v>
      </c>
      <c r="F65" s="973">
        <v>2419000</v>
      </c>
      <c r="G65" s="974"/>
      <c r="H65" s="1115">
        <v>2419000</v>
      </c>
      <c r="I65" s="974"/>
      <c r="J65" s="975"/>
      <c r="K65" s="974"/>
      <c r="L65" s="974">
        <f t="shared" si="4"/>
        <v>2419000</v>
      </c>
      <c r="M65" s="991" t="e">
        <f>IF(G65="",F65-L65-#REF!,G65-L65-#REF!)</f>
        <v>#REF!</v>
      </c>
      <c r="N65" s="1013">
        <f t="shared" si="0"/>
        <v>0</v>
      </c>
      <c r="O65" s="976"/>
      <c r="P65" s="977"/>
      <c r="Q65" s="974"/>
      <c r="R65" s="1147"/>
      <c r="S65" s="974"/>
      <c r="T65" s="976"/>
      <c r="U65" s="693"/>
    </row>
    <row r="66" spans="1:25" hidden="1" x14ac:dyDescent="0.25">
      <c r="B66" s="1187" t="s">
        <v>959</v>
      </c>
      <c r="C66" s="1187">
        <v>1006</v>
      </c>
      <c r="D66" s="976" t="s">
        <v>118</v>
      </c>
      <c r="E66" s="976" t="s">
        <v>315</v>
      </c>
      <c r="F66" s="973">
        <v>2000000</v>
      </c>
      <c r="G66" s="974"/>
      <c r="H66" s="1115">
        <v>2000000</v>
      </c>
      <c r="I66" s="974"/>
      <c r="J66" s="975"/>
      <c r="K66" s="974"/>
      <c r="L66" s="974">
        <f t="shared" si="4"/>
        <v>2000000</v>
      </c>
      <c r="M66" s="991" t="e">
        <f>IF(G66="",F66-L66-#REF!,G66-L66-#REF!)</f>
        <v>#REF!</v>
      </c>
      <c r="N66" s="1013">
        <f t="shared" si="0"/>
        <v>0</v>
      </c>
      <c r="O66" s="976"/>
      <c r="P66" s="977"/>
      <c r="Q66" s="974"/>
      <c r="R66" s="1147"/>
      <c r="S66" s="974"/>
      <c r="T66" s="976"/>
      <c r="U66" s="693"/>
    </row>
    <row r="67" spans="1:25" hidden="1" x14ac:dyDescent="0.25">
      <c r="B67" s="1187" t="s">
        <v>959</v>
      </c>
      <c r="C67" s="1187">
        <v>1006</v>
      </c>
      <c r="D67" s="976" t="s">
        <v>92</v>
      </c>
      <c r="E67" s="976" t="s">
        <v>976</v>
      </c>
      <c r="F67" s="973"/>
      <c r="G67" s="974">
        <v>5015000</v>
      </c>
      <c r="H67" s="1115">
        <v>5015000</v>
      </c>
      <c r="I67" s="974"/>
      <c r="J67" s="975"/>
      <c r="K67" s="974"/>
      <c r="L67" s="974">
        <f t="shared" si="4"/>
        <v>5015000</v>
      </c>
      <c r="M67" s="991" t="e">
        <f>IF(G67="",F67-L67-#REF!,G67-L67-#REF!)</f>
        <v>#REF!</v>
      </c>
      <c r="N67" s="1013">
        <f t="shared" si="0"/>
        <v>0</v>
      </c>
      <c r="O67" s="976"/>
      <c r="P67" s="977"/>
      <c r="Q67" s="974" t="s">
        <v>977</v>
      </c>
      <c r="R67" s="1147"/>
      <c r="S67" s="974"/>
      <c r="T67" s="976"/>
      <c r="U67" s="693"/>
    </row>
    <row r="68" spans="1:25" ht="15.75" hidden="1" customHeight="1" x14ac:dyDescent="0.25">
      <c r="B68" s="1187" t="s">
        <v>959</v>
      </c>
      <c r="C68" s="1187">
        <v>1006</v>
      </c>
      <c r="D68" s="976" t="s">
        <v>978</v>
      </c>
      <c r="E68" s="976"/>
      <c r="F68" s="973">
        <v>1000000</v>
      </c>
      <c r="G68" s="974"/>
      <c r="H68" s="1115">
        <v>1000000</v>
      </c>
      <c r="I68" s="974"/>
      <c r="J68" s="975"/>
      <c r="K68" s="974"/>
      <c r="L68" s="974">
        <f t="shared" si="4"/>
        <v>1000000</v>
      </c>
      <c r="M68" s="991" t="e">
        <f>IF(G68="",F68-L68-#REF!,G68-L68-#REF!)</f>
        <v>#REF!</v>
      </c>
      <c r="N68" s="1013">
        <f t="shared" si="0"/>
        <v>0</v>
      </c>
      <c r="O68" s="976"/>
      <c r="P68" s="977"/>
      <c r="Q68" s="974"/>
      <c r="R68" s="1147"/>
      <c r="S68" s="974"/>
      <c r="T68" s="976"/>
      <c r="U68" s="693"/>
    </row>
    <row r="69" spans="1:25" ht="15.75" hidden="1" customHeight="1" x14ac:dyDescent="0.25">
      <c r="B69" s="1187" t="s">
        <v>959</v>
      </c>
      <c r="C69" s="1187">
        <v>1006</v>
      </c>
      <c r="D69" s="976" t="s">
        <v>394</v>
      </c>
      <c r="E69" s="976" t="s">
        <v>190</v>
      </c>
      <c r="F69" s="973">
        <v>61400000</v>
      </c>
      <c r="G69" s="974"/>
      <c r="H69" s="1115">
        <v>61400000</v>
      </c>
      <c r="I69" s="974"/>
      <c r="J69" s="975"/>
      <c r="K69" s="974"/>
      <c r="L69" s="974">
        <f t="shared" ref="L69:L78" si="5">SUM(H69:K69)</f>
        <v>61400000</v>
      </c>
      <c r="M69" s="991" t="e">
        <f>IF(G69="",F69-L69-#REF!,G69-L69-#REF!)</f>
        <v>#REF!</v>
      </c>
      <c r="N69" s="1013">
        <f t="shared" si="0"/>
        <v>0</v>
      </c>
      <c r="O69" s="976"/>
      <c r="P69" s="977"/>
      <c r="Q69" s="974"/>
      <c r="R69" s="1147"/>
      <c r="S69" s="974"/>
      <c r="T69" s="976"/>
      <c r="U69" s="693"/>
    </row>
    <row r="70" spans="1:25" ht="15.75" hidden="1" customHeight="1" x14ac:dyDescent="0.25">
      <c r="B70" s="1187" t="s">
        <v>959</v>
      </c>
      <c r="C70" s="1187">
        <v>1006</v>
      </c>
      <c r="D70" s="976" t="s">
        <v>979</v>
      </c>
      <c r="E70" s="976" t="s">
        <v>980</v>
      </c>
      <c r="F70" s="973">
        <v>250000</v>
      </c>
      <c r="G70" s="974"/>
      <c r="H70" s="1115">
        <v>250000</v>
      </c>
      <c r="I70" s="974"/>
      <c r="J70" s="975"/>
      <c r="K70" s="974"/>
      <c r="L70" s="974">
        <f t="shared" si="5"/>
        <v>250000</v>
      </c>
      <c r="M70" s="991" t="e">
        <f>IF(G70="",F70-L70-#REF!,G70-L70-#REF!)</f>
        <v>#REF!</v>
      </c>
      <c r="N70" s="1013">
        <f t="shared" si="0"/>
        <v>0</v>
      </c>
      <c r="O70" s="976"/>
      <c r="P70" s="977"/>
      <c r="Q70" s="974"/>
      <c r="R70" s="1147"/>
      <c r="S70" s="974"/>
      <c r="T70" s="976"/>
      <c r="U70" s="693"/>
    </row>
    <row r="71" spans="1:25" ht="15.75" hidden="1" customHeight="1" x14ac:dyDescent="0.25">
      <c r="B71" s="1187" t="s">
        <v>959</v>
      </c>
      <c r="C71" s="1187">
        <v>1006</v>
      </c>
      <c r="D71" s="976" t="s">
        <v>981</v>
      </c>
      <c r="E71" s="976" t="s">
        <v>100</v>
      </c>
      <c r="F71" s="974">
        <v>1350000</v>
      </c>
      <c r="G71" s="974"/>
      <c r="H71" s="1115">
        <v>1350000</v>
      </c>
      <c r="I71" s="974"/>
      <c r="J71" s="975"/>
      <c r="K71" s="974"/>
      <c r="L71" s="974">
        <f t="shared" si="5"/>
        <v>1350000</v>
      </c>
      <c r="M71" s="991"/>
      <c r="N71" s="1013">
        <f t="shared" si="0"/>
        <v>0</v>
      </c>
      <c r="O71" s="976"/>
      <c r="P71" s="977"/>
      <c r="Q71" s="974"/>
      <c r="R71" s="1147"/>
      <c r="S71" s="974"/>
      <c r="T71" s="976"/>
      <c r="U71" s="693"/>
    </row>
    <row r="72" spans="1:25" ht="15.75" hidden="1" customHeight="1" x14ac:dyDescent="0.25">
      <c r="B72" s="1187" t="s">
        <v>959</v>
      </c>
      <c r="C72" s="1187">
        <v>1006</v>
      </c>
      <c r="D72" s="976" t="s">
        <v>982</v>
      </c>
      <c r="E72" s="976" t="s">
        <v>983</v>
      </c>
      <c r="F72" s="1014">
        <v>13600000</v>
      </c>
      <c r="G72" s="974"/>
      <c r="H72" s="1014">
        <v>13600000</v>
      </c>
      <c r="I72" s="974"/>
      <c r="J72" s="975"/>
      <c r="K72" s="974"/>
      <c r="L72" s="974">
        <f t="shared" si="5"/>
        <v>13600000</v>
      </c>
      <c r="M72" s="991"/>
      <c r="N72" s="1013">
        <f t="shared" si="0"/>
        <v>0</v>
      </c>
      <c r="O72" s="976"/>
      <c r="P72" s="977"/>
      <c r="Q72" s="974"/>
      <c r="R72" s="1147"/>
      <c r="S72" s="974"/>
      <c r="T72" s="976"/>
      <c r="U72" s="693"/>
    </row>
    <row r="73" spans="1:25" ht="15.75" hidden="1" customHeight="1" x14ac:dyDescent="0.25">
      <c r="B73" s="1187" t="s">
        <v>959</v>
      </c>
      <c r="C73" s="1187">
        <v>1006</v>
      </c>
      <c r="D73" s="976" t="s">
        <v>1213</v>
      </c>
      <c r="E73" s="976" t="s">
        <v>1214</v>
      </c>
      <c r="F73" s="1014">
        <v>2000000</v>
      </c>
      <c r="G73" s="974"/>
      <c r="H73" s="1014">
        <v>2000000</v>
      </c>
      <c r="I73" s="974"/>
      <c r="J73" s="975"/>
      <c r="K73" s="974"/>
      <c r="L73" s="974">
        <f t="shared" si="5"/>
        <v>2000000</v>
      </c>
      <c r="M73" s="991"/>
      <c r="N73" s="1013">
        <f t="shared" si="0"/>
        <v>0</v>
      </c>
      <c r="O73" s="976"/>
      <c r="P73" s="977"/>
      <c r="Q73" s="974"/>
      <c r="R73" s="1147"/>
      <c r="S73" s="974"/>
      <c r="T73" s="976"/>
      <c r="U73" s="693"/>
    </row>
    <row r="74" spans="1:25" ht="15.75" hidden="1" customHeight="1" x14ac:dyDescent="0.25">
      <c r="B74" s="1187" t="s">
        <v>959</v>
      </c>
      <c r="C74" s="1187">
        <v>1006</v>
      </c>
      <c r="D74" s="976" t="s">
        <v>1215</v>
      </c>
      <c r="E74" s="976" t="s">
        <v>1216</v>
      </c>
      <c r="F74" s="1014">
        <v>5000000</v>
      </c>
      <c r="G74" s="974"/>
      <c r="H74" s="1014">
        <v>5000000</v>
      </c>
      <c r="I74" s="974"/>
      <c r="J74" s="975"/>
      <c r="K74" s="974"/>
      <c r="L74" s="974">
        <f t="shared" si="5"/>
        <v>5000000</v>
      </c>
      <c r="M74" s="991"/>
      <c r="N74" s="1013">
        <f t="shared" si="0"/>
        <v>0</v>
      </c>
      <c r="O74" s="976"/>
      <c r="P74" s="977"/>
      <c r="Q74" s="974"/>
      <c r="R74" s="1147"/>
      <c r="S74" s="974"/>
      <c r="T74" s="976"/>
      <c r="U74" s="693"/>
    </row>
    <row r="75" spans="1:25" ht="15.75" hidden="1" customHeight="1" x14ac:dyDescent="0.25">
      <c r="B75" s="1187" t="s">
        <v>959</v>
      </c>
      <c r="C75" s="1187">
        <v>1006</v>
      </c>
      <c r="D75" s="976" t="s">
        <v>1217</v>
      </c>
      <c r="E75" s="976" t="s">
        <v>1218</v>
      </c>
      <c r="F75" s="1014">
        <v>100000000</v>
      </c>
      <c r="G75" s="974"/>
      <c r="H75" s="1014">
        <v>100000000</v>
      </c>
      <c r="I75" s="974"/>
      <c r="J75" s="975"/>
      <c r="K75" s="974"/>
      <c r="L75" s="974">
        <f t="shared" si="5"/>
        <v>100000000</v>
      </c>
      <c r="M75" s="991"/>
      <c r="N75" s="1013">
        <f t="shared" si="0"/>
        <v>0</v>
      </c>
      <c r="O75" s="976"/>
      <c r="P75" s="977"/>
      <c r="Q75" s="974"/>
      <c r="R75" s="1147"/>
      <c r="S75" s="974"/>
      <c r="T75" s="976"/>
      <c r="U75" s="693"/>
    </row>
    <row r="76" spans="1:25" ht="15.75" hidden="1" customHeight="1" x14ac:dyDescent="0.25">
      <c r="B76" s="1187" t="s">
        <v>959</v>
      </c>
      <c r="C76" s="1187">
        <v>1006</v>
      </c>
      <c r="D76" s="976" t="s">
        <v>1219</v>
      </c>
      <c r="E76" s="976" t="s">
        <v>1218</v>
      </c>
      <c r="F76" s="1014">
        <v>5000000</v>
      </c>
      <c r="G76" s="974"/>
      <c r="H76" s="1014">
        <v>5000000</v>
      </c>
      <c r="I76" s="974"/>
      <c r="J76" s="975"/>
      <c r="K76" s="974"/>
      <c r="L76" s="974">
        <f t="shared" si="5"/>
        <v>5000000</v>
      </c>
      <c r="M76" s="991"/>
      <c r="N76" s="1013">
        <f t="shared" si="0"/>
        <v>0</v>
      </c>
      <c r="O76" s="976"/>
      <c r="P76" s="977"/>
      <c r="Q76" s="974"/>
      <c r="R76" s="1147"/>
      <c r="S76" s="974"/>
      <c r="T76" s="976"/>
      <c r="U76" s="693"/>
    </row>
    <row r="77" spans="1:25" ht="15.75" hidden="1" customHeight="1" x14ac:dyDescent="0.25">
      <c r="B77" s="1187" t="s">
        <v>959</v>
      </c>
      <c r="C77" s="1187">
        <v>1006</v>
      </c>
      <c r="D77" s="976" t="s">
        <v>1217</v>
      </c>
      <c r="E77" s="976" t="s">
        <v>1218</v>
      </c>
      <c r="F77" s="1014">
        <v>21112585</v>
      </c>
      <c r="G77" s="974"/>
      <c r="H77" s="1014">
        <v>21112585</v>
      </c>
      <c r="I77" s="974"/>
      <c r="J77" s="975"/>
      <c r="K77" s="974"/>
      <c r="L77" s="974">
        <f t="shared" si="5"/>
        <v>21112585</v>
      </c>
      <c r="M77" s="991"/>
      <c r="N77" s="1013">
        <f t="shared" si="0"/>
        <v>0</v>
      </c>
      <c r="O77" s="976"/>
      <c r="P77" s="977"/>
      <c r="Q77" s="974"/>
      <c r="R77" s="1147"/>
      <c r="S77" s="974"/>
      <c r="T77" s="976"/>
      <c r="U77" s="693"/>
    </row>
    <row r="78" spans="1:25" hidden="1" x14ac:dyDescent="0.25">
      <c r="B78" s="1187" t="s">
        <v>959</v>
      </c>
      <c r="C78" s="1187">
        <v>1006</v>
      </c>
      <c r="D78" s="976" t="s">
        <v>947</v>
      </c>
      <c r="E78" s="976"/>
      <c r="F78" s="973">
        <v>19614000</v>
      </c>
      <c r="G78" s="974"/>
      <c r="H78" s="974">
        <f>W78</f>
        <v>19614000</v>
      </c>
      <c r="I78" s="974"/>
      <c r="J78" s="975"/>
      <c r="K78" s="974"/>
      <c r="L78" s="974">
        <f t="shared" si="5"/>
        <v>19614000</v>
      </c>
      <c r="M78" s="991" t="e">
        <f>IF(G78="",F78-L78-#REF!,G78-L78-#REF!)</f>
        <v>#REF!</v>
      </c>
      <c r="N78" s="1013">
        <f t="shared" si="0"/>
        <v>0</v>
      </c>
      <c r="O78" s="976"/>
      <c r="P78" s="977"/>
      <c r="Q78" s="974"/>
      <c r="R78" s="1147"/>
      <c r="S78" s="974"/>
      <c r="T78" s="976"/>
      <c r="U78" s="693"/>
      <c r="V78" s="1000" t="s">
        <v>948</v>
      </c>
      <c r="W78" s="1000">
        <f>SUM(W36:W72)</f>
        <v>19614000</v>
      </c>
    </row>
    <row r="79" spans="1:25" s="723" customFormat="1" ht="15.75" hidden="1" x14ac:dyDescent="0.25">
      <c r="B79" s="720" t="s">
        <v>949</v>
      </c>
      <c r="C79" s="720"/>
      <c r="D79" s="699" t="s">
        <v>984</v>
      </c>
      <c r="E79" s="700"/>
      <c r="F79" s="724"/>
      <c r="G79" s="702"/>
      <c r="H79" s="701"/>
      <c r="I79" s="702"/>
      <c r="J79" s="726"/>
      <c r="K79" s="702"/>
      <c r="L79" s="707">
        <f>SUM(L31:L78)</f>
        <v>1193392442</v>
      </c>
      <c r="M79" s="707" t="e">
        <f>SUM(M31:M78)</f>
        <v>#REF!</v>
      </c>
      <c r="N79" s="869">
        <f>SUM(N31:N78)</f>
        <v>11145000</v>
      </c>
      <c r="O79" s="700"/>
      <c r="P79" s="704"/>
      <c r="Q79" s="742"/>
      <c r="R79" s="1148"/>
      <c r="S79" s="742"/>
      <c r="T79" s="705"/>
      <c r="U79" s="706"/>
      <c r="V79" s="722"/>
      <c r="W79" s="722"/>
      <c r="X79" s="722"/>
      <c r="Y79" s="722"/>
    </row>
    <row r="80" spans="1:25" hidden="1" x14ac:dyDescent="0.25">
      <c r="A80" s="686">
        <v>4</v>
      </c>
      <c r="B80" s="1187" t="s">
        <v>985</v>
      </c>
      <c r="C80" s="1187"/>
      <c r="D80" s="976" t="s">
        <v>752</v>
      </c>
      <c r="E80" s="976" t="s">
        <v>526</v>
      </c>
      <c r="F80" s="1108">
        <v>5089300</v>
      </c>
      <c r="G80" s="974"/>
      <c r="H80" s="974">
        <v>5000000</v>
      </c>
      <c r="I80" s="1115">
        <v>89300</v>
      </c>
      <c r="J80" s="975"/>
      <c r="K80" s="974"/>
      <c r="L80" s="974">
        <f>SUM(H80:K80)</f>
        <v>5089300</v>
      </c>
      <c r="M80" s="991" t="e">
        <f>IF(G80="",F80-L80-#REF!,G80-L80-#REF!)</f>
        <v>#REF!</v>
      </c>
      <c r="N80" s="1013">
        <f t="shared" si="0"/>
        <v>0</v>
      </c>
      <c r="O80" s="976" t="s">
        <v>717</v>
      </c>
      <c r="P80" s="977">
        <v>43965</v>
      </c>
      <c r="Q80" s="974"/>
      <c r="R80" s="1147"/>
      <c r="S80" s="974"/>
      <c r="T80" s="976"/>
      <c r="U80" s="690"/>
      <c r="V80" s="687" t="s">
        <v>952</v>
      </c>
    </row>
    <row r="81" spans="2:23" hidden="1" x14ac:dyDescent="0.25">
      <c r="B81" s="1187" t="s">
        <v>986</v>
      </c>
      <c r="C81" s="1187"/>
      <c r="D81" s="976" t="s">
        <v>50</v>
      </c>
      <c r="E81" s="976" t="s">
        <v>323</v>
      </c>
      <c r="F81" s="973">
        <v>19428000</v>
      </c>
      <c r="G81" s="974"/>
      <c r="H81" s="974">
        <v>9714000</v>
      </c>
      <c r="I81" s="1115">
        <v>9714000</v>
      </c>
      <c r="J81" s="975"/>
      <c r="K81" s="974"/>
      <c r="L81" s="974">
        <f t="shared" ref="L81:L102" si="6">SUM(H81:K81)</f>
        <v>19428000</v>
      </c>
      <c r="M81" s="991" t="e">
        <f>IF(G81="",F81-L81-#REF!,G81-L81-#REF!)</f>
        <v>#REF!</v>
      </c>
      <c r="N81" s="1013">
        <f t="shared" si="0"/>
        <v>0</v>
      </c>
      <c r="O81" s="976"/>
      <c r="P81" s="977"/>
      <c r="Q81" s="974"/>
      <c r="R81" s="1147"/>
      <c r="S81" s="974"/>
      <c r="T81" s="976"/>
      <c r="U81" s="693" t="s">
        <v>943</v>
      </c>
      <c r="V81" s="687" t="s">
        <v>960</v>
      </c>
      <c r="W81" s="687">
        <v>640000</v>
      </c>
    </row>
    <row r="82" spans="2:23" hidden="1" x14ac:dyDescent="0.25">
      <c r="B82" s="1187" t="s">
        <v>986</v>
      </c>
      <c r="C82" s="1187"/>
      <c r="D82" s="976" t="s">
        <v>50</v>
      </c>
      <c r="E82" s="976" t="s">
        <v>754</v>
      </c>
      <c r="F82" s="973">
        <v>3500000</v>
      </c>
      <c r="G82" s="974"/>
      <c r="H82" s="974">
        <v>1750000</v>
      </c>
      <c r="I82" s="1115">
        <v>1750000</v>
      </c>
      <c r="J82" s="975"/>
      <c r="K82" s="974"/>
      <c r="L82" s="974">
        <f t="shared" si="6"/>
        <v>3500000</v>
      </c>
      <c r="M82" s="991" t="e">
        <f>IF(G82="",F82-L82-#REF!,G82-L82-#REF!)</f>
        <v>#REF!</v>
      </c>
      <c r="N82" s="1013">
        <f t="shared" ref="N82:N149" si="7">IF($G82="",($F82-$L82),($G82-$L82))</f>
        <v>0</v>
      </c>
      <c r="O82" s="976"/>
      <c r="P82" s="977"/>
      <c r="Q82" s="974"/>
      <c r="R82" s="1147"/>
      <c r="S82" s="974"/>
      <c r="T82" s="976"/>
      <c r="U82" s="693" t="s">
        <v>943</v>
      </c>
      <c r="V82" s="687" t="s">
        <v>953</v>
      </c>
      <c r="W82" s="687">
        <v>1371000</v>
      </c>
    </row>
    <row r="83" spans="2:23" hidden="1" x14ac:dyDescent="0.25">
      <c r="B83" s="1187" t="s">
        <v>986</v>
      </c>
      <c r="C83" s="1187"/>
      <c r="D83" s="976" t="s">
        <v>755</v>
      </c>
      <c r="E83" s="976" t="s">
        <v>756</v>
      </c>
      <c r="F83" s="973">
        <v>2150000</v>
      </c>
      <c r="G83" s="974"/>
      <c r="H83" s="974">
        <v>2150000</v>
      </c>
      <c r="I83" s="1115"/>
      <c r="J83" s="975"/>
      <c r="K83" s="974"/>
      <c r="L83" s="974">
        <f t="shared" si="6"/>
        <v>2150000</v>
      </c>
      <c r="M83" s="991" t="e">
        <f>IF(G83="",F83-L83-#REF!,G83-L83-#REF!)</f>
        <v>#REF!</v>
      </c>
      <c r="N83" s="1013">
        <f t="shared" si="7"/>
        <v>0</v>
      </c>
      <c r="O83" s="976"/>
      <c r="P83" s="977"/>
      <c r="Q83" s="974"/>
      <c r="R83" s="1147"/>
      <c r="S83" s="974"/>
      <c r="T83" s="976"/>
      <c r="U83" s="693" t="s">
        <v>943</v>
      </c>
      <c r="V83" s="687" t="s">
        <v>954</v>
      </c>
      <c r="W83" s="687">
        <v>3996000</v>
      </c>
    </row>
    <row r="84" spans="2:23" hidden="1" x14ac:dyDescent="0.25">
      <c r="B84" s="1187" t="s">
        <v>986</v>
      </c>
      <c r="C84" s="1187"/>
      <c r="D84" s="976" t="s">
        <v>99</v>
      </c>
      <c r="E84" s="976" t="s">
        <v>100</v>
      </c>
      <c r="F84" s="973">
        <v>112180000</v>
      </c>
      <c r="G84" s="974">
        <v>124592000</v>
      </c>
      <c r="H84" s="974">
        <v>33645000</v>
      </c>
      <c r="I84" s="1115">
        <v>44872000</v>
      </c>
      <c r="J84" s="975">
        <v>39846000</v>
      </c>
      <c r="K84" s="974"/>
      <c r="L84" s="974">
        <f t="shared" si="6"/>
        <v>118363000</v>
      </c>
      <c r="M84" s="991" t="e">
        <f>IF(G84="",F84-L84-#REF!,G84-L84-#REF!)</f>
        <v>#REF!</v>
      </c>
      <c r="N84" s="1013">
        <f t="shared" si="7"/>
        <v>6229000</v>
      </c>
      <c r="O84" s="976" t="s">
        <v>725</v>
      </c>
      <c r="P84" s="977"/>
      <c r="Q84" s="974"/>
      <c r="R84" s="1147"/>
      <c r="S84" s="974"/>
      <c r="T84" s="976"/>
      <c r="U84" s="693" t="s">
        <v>943</v>
      </c>
      <c r="V84" s="687" t="s">
        <v>955</v>
      </c>
      <c r="W84" s="687">
        <v>1700000</v>
      </c>
    </row>
    <row r="85" spans="2:23" hidden="1" x14ac:dyDescent="0.25">
      <c r="B85" s="1187" t="s">
        <v>986</v>
      </c>
      <c r="C85" s="1187"/>
      <c r="D85" s="976" t="s">
        <v>107</v>
      </c>
      <c r="E85" s="976" t="s">
        <v>156</v>
      </c>
      <c r="F85" s="973">
        <v>21640000</v>
      </c>
      <c r="G85" s="974"/>
      <c r="H85" s="974">
        <v>6000000</v>
      </c>
      <c r="I85" s="1115">
        <v>12000000</v>
      </c>
      <c r="J85" s="975"/>
      <c r="K85" s="974"/>
      <c r="L85" s="974">
        <f t="shared" si="6"/>
        <v>18000000</v>
      </c>
      <c r="M85" s="991" t="e">
        <f>IF(G85="",F85-L85-#REF!,G85-L85-#REF!)</f>
        <v>#REF!</v>
      </c>
      <c r="N85" s="1013">
        <f t="shared" si="7"/>
        <v>3640000</v>
      </c>
      <c r="O85" s="976"/>
      <c r="P85" s="977"/>
      <c r="Q85" s="974"/>
      <c r="R85" s="1147"/>
      <c r="S85" s="974"/>
      <c r="T85" s="976"/>
      <c r="U85" s="693"/>
      <c r="V85" s="687" t="s">
        <v>961</v>
      </c>
      <c r="W85" s="687">
        <v>1280000</v>
      </c>
    </row>
    <row r="86" spans="2:23" hidden="1" x14ac:dyDescent="0.25">
      <c r="B86" s="1187" t="s">
        <v>986</v>
      </c>
      <c r="C86" s="1187"/>
      <c r="D86" s="976" t="s">
        <v>515</v>
      </c>
      <c r="E86" s="976" t="s">
        <v>229</v>
      </c>
      <c r="F86" s="973">
        <v>51584330</v>
      </c>
      <c r="G86" s="974">
        <v>39461400</v>
      </c>
      <c r="H86" s="974">
        <v>25750000</v>
      </c>
      <c r="I86" s="1115">
        <v>13711400</v>
      </c>
      <c r="J86" s="975"/>
      <c r="K86" s="974"/>
      <c r="L86" s="974">
        <f t="shared" si="6"/>
        <v>39461400</v>
      </c>
      <c r="M86" s="991" t="e">
        <f>IF(G86="",F86-L86-#REF!,G86-L86-#REF!)</f>
        <v>#REF!</v>
      </c>
      <c r="N86" s="1013">
        <f t="shared" si="7"/>
        <v>0</v>
      </c>
      <c r="O86" s="976" t="s">
        <v>729</v>
      </c>
      <c r="P86" s="977">
        <v>43964</v>
      </c>
      <c r="Q86" s="974">
        <v>39461400</v>
      </c>
      <c r="R86" s="1147"/>
      <c r="S86" s="974"/>
      <c r="T86" s="976"/>
      <c r="U86" s="693" t="s">
        <v>943</v>
      </c>
      <c r="V86" s="687" t="s">
        <v>944</v>
      </c>
      <c r="W86" s="687">
        <v>320000</v>
      </c>
    </row>
    <row r="87" spans="2:23" hidden="1" x14ac:dyDescent="0.25">
      <c r="B87" s="1187" t="s">
        <v>986</v>
      </c>
      <c r="C87" s="1187"/>
      <c r="D87" s="976" t="s">
        <v>132</v>
      </c>
      <c r="E87" s="976" t="s">
        <v>731</v>
      </c>
      <c r="F87" s="973">
        <v>15273880</v>
      </c>
      <c r="G87" s="974"/>
      <c r="H87" s="974">
        <v>7636940</v>
      </c>
      <c r="I87" s="1115">
        <v>7636940</v>
      </c>
      <c r="J87" s="975"/>
      <c r="K87" s="974"/>
      <c r="L87" s="974">
        <f t="shared" si="6"/>
        <v>15273880</v>
      </c>
      <c r="M87" s="991" t="e">
        <f>IF(G87="",F87-L87-#REF!,G87-L87-#REF!)</f>
        <v>#REF!</v>
      </c>
      <c r="N87" s="1013">
        <f t="shared" si="7"/>
        <v>0</v>
      </c>
      <c r="O87" s="976"/>
      <c r="P87" s="977"/>
      <c r="Q87" s="974"/>
      <c r="R87" s="1147"/>
      <c r="S87" s="974"/>
      <c r="T87" s="976"/>
      <c r="U87" s="693" t="s">
        <v>943</v>
      </c>
      <c r="V87" s="687" t="s">
        <v>944</v>
      </c>
      <c r="W87" s="687">
        <v>490000</v>
      </c>
    </row>
    <row r="88" spans="2:23" hidden="1" x14ac:dyDescent="0.25">
      <c r="B88" s="1187" t="s">
        <v>986</v>
      </c>
      <c r="C88" s="1187"/>
      <c r="D88" s="976" t="s">
        <v>292</v>
      </c>
      <c r="E88" s="976" t="s">
        <v>104</v>
      </c>
      <c r="F88" s="973">
        <v>5250000</v>
      </c>
      <c r="G88" s="974"/>
      <c r="H88" s="974">
        <v>5250000</v>
      </c>
      <c r="I88" s="974"/>
      <c r="J88" s="975"/>
      <c r="K88" s="974"/>
      <c r="L88" s="974">
        <f t="shared" si="6"/>
        <v>5250000</v>
      </c>
      <c r="M88" s="991" t="e">
        <f>IF(G88="",F88-L88-#REF!,G88-L88-#REF!)</f>
        <v>#REF!</v>
      </c>
      <c r="N88" s="1013">
        <f t="shared" si="7"/>
        <v>0</v>
      </c>
      <c r="O88" s="976"/>
      <c r="P88" s="977"/>
      <c r="Q88" s="974"/>
      <c r="R88" s="1147"/>
      <c r="S88" s="974"/>
      <c r="T88" s="976"/>
      <c r="U88" s="693"/>
      <c r="V88" s="687" t="s">
        <v>963</v>
      </c>
      <c r="W88" s="687">
        <v>320000</v>
      </c>
    </row>
    <row r="89" spans="2:23" hidden="1" x14ac:dyDescent="0.25">
      <c r="B89" s="1187" t="s">
        <v>986</v>
      </c>
      <c r="C89" s="1187"/>
      <c r="D89" s="976" t="s">
        <v>514</v>
      </c>
      <c r="E89" s="976" t="s">
        <v>114</v>
      </c>
      <c r="F89" s="973">
        <v>1650000</v>
      </c>
      <c r="G89" s="974"/>
      <c r="H89" s="974">
        <v>1650000</v>
      </c>
      <c r="I89" s="974"/>
      <c r="J89" s="975"/>
      <c r="K89" s="974"/>
      <c r="L89" s="974">
        <f t="shared" si="6"/>
        <v>1650000</v>
      </c>
      <c r="M89" s="991" t="e">
        <f>IF(G89="",F89-L89-#REF!,G89-L89-#REF!)</f>
        <v>#REF!</v>
      </c>
      <c r="N89" s="1013">
        <f t="shared" si="7"/>
        <v>0</v>
      </c>
      <c r="O89" s="976"/>
      <c r="P89" s="977"/>
      <c r="Q89" s="974"/>
      <c r="R89" s="1147"/>
      <c r="S89" s="974"/>
      <c r="T89" s="976"/>
      <c r="U89" s="693" t="s">
        <v>957</v>
      </c>
      <c r="V89" s="687" t="s">
        <v>964</v>
      </c>
      <c r="W89" s="687">
        <v>320000</v>
      </c>
    </row>
    <row r="90" spans="2:23" hidden="1" x14ac:dyDescent="0.25">
      <c r="B90" s="1121" t="s">
        <v>986</v>
      </c>
      <c r="C90" s="1121"/>
      <c r="D90" s="1122" t="s">
        <v>346</v>
      </c>
      <c r="E90" s="1122" t="s">
        <v>757</v>
      </c>
      <c r="F90" s="1123">
        <v>25363286</v>
      </c>
      <c r="G90" s="1124"/>
      <c r="H90" s="1124">
        <v>12681643</v>
      </c>
      <c r="I90" s="1124">
        <v>12681643</v>
      </c>
      <c r="J90" s="1125"/>
      <c r="K90" s="1124"/>
      <c r="L90" s="1124">
        <f t="shared" si="6"/>
        <v>25363286</v>
      </c>
      <c r="M90" s="1126" t="e">
        <f>IF(G90="",F90-L90-#REF!,G90-L90-#REF!)</f>
        <v>#REF!</v>
      </c>
      <c r="N90" s="1127">
        <f t="shared" si="7"/>
        <v>0</v>
      </c>
      <c r="O90" s="976"/>
      <c r="P90" s="977"/>
      <c r="Q90" s="974"/>
      <c r="R90" s="1147"/>
      <c r="S90" s="974"/>
      <c r="T90" s="976"/>
      <c r="U90" s="693"/>
    </row>
    <row r="91" spans="2:23" hidden="1" x14ac:dyDescent="0.25">
      <c r="B91" s="1187" t="s">
        <v>986</v>
      </c>
      <c r="C91" s="1187"/>
      <c r="D91" s="976" t="s">
        <v>740</v>
      </c>
      <c r="E91" s="976" t="s">
        <v>397</v>
      </c>
      <c r="F91" s="973">
        <v>3423750</v>
      </c>
      <c r="G91" s="974"/>
      <c r="H91" s="1115">
        <v>3423750</v>
      </c>
      <c r="I91" s="974"/>
      <c r="J91" s="975"/>
      <c r="K91" s="974"/>
      <c r="L91" s="974">
        <f t="shared" si="6"/>
        <v>3423750</v>
      </c>
      <c r="M91" s="991" t="e">
        <f>IF(G91="",F91-L91-#REF!,G91-L91-#REF!)</f>
        <v>#REF!</v>
      </c>
      <c r="N91" s="1013">
        <f t="shared" si="7"/>
        <v>0</v>
      </c>
      <c r="O91" s="976"/>
      <c r="P91" s="977"/>
      <c r="Q91" s="974"/>
      <c r="R91" s="1147"/>
      <c r="S91" s="974"/>
      <c r="T91" s="976"/>
      <c r="U91" s="693"/>
    </row>
    <row r="92" spans="2:23" hidden="1" x14ac:dyDescent="0.25">
      <c r="B92" s="1187" t="s">
        <v>986</v>
      </c>
      <c r="C92" s="1187"/>
      <c r="D92" s="976" t="s">
        <v>363</v>
      </c>
      <c r="E92" s="976" t="s">
        <v>339</v>
      </c>
      <c r="F92" s="973">
        <v>2350000</v>
      </c>
      <c r="G92" s="974"/>
      <c r="H92" s="1115">
        <v>2350000</v>
      </c>
      <c r="I92" s="974"/>
      <c r="J92" s="975"/>
      <c r="K92" s="974"/>
      <c r="L92" s="974">
        <f t="shared" si="6"/>
        <v>2350000</v>
      </c>
      <c r="M92" s="991" t="e">
        <f>IF(G92="",F92-L92-#REF!,G92-L92-#REF!)</f>
        <v>#REF!</v>
      </c>
      <c r="N92" s="1013">
        <f t="shared" si="7"/>
        <v>0</v>
      </c>
      <c r="O92" s="976"/>
      <c r="P92" s="977"/>
      <c r="Q92" s="974"/>
      <c r="R92" s="1147"/>
      <c r="S92" s="974"/>
      <c r="T92" s="976"/>
      <c r="U92" s="693" t="s">
        <v>943</v>
      </c>
    </row>
    <row r="93" spans="2:23" hidden="1" x14ac:dyDescent="0.25">
      <c r="B93" s="1187" t="s">
        <v>986</v>
      </c>
      <c r="C93" s="1187"/>
      <c r="D93" s="976" t="s">
        <v>164</v>
      </c>
      <c r="E93" s="976" t="s">
        <v>173</v>
      </c>
      <c r="F93" s="973">
        <v>22641000</v>
      </c>
      <c r="G93" s="974"/>
      <c r="H93" s="1115">
        <v>22641000</v>
      </c>
      <c r="I93" s="974"/>
      <c r="J93" s="975"/>
      <c r="K93" s="974"/>
      <c r="L93" s="974">
        <f t="shared" si="6"/>
        <v>22641000</v>
      </c>
      <c r="M93" s="991" t="e">
        <f>IF(G93="",F93-L93-#REF!,G93-L93-#REF!)</f>
        <v>#REF!</v>
      </c>
      <c r="N93" s="1013">
        <f t="shared" si="7"/>
        <v>0</v>
      </c>
      <c r="O93" s="976"/>
      <c r="P93" s="977"/>
      <c r="Q93" s="974"/>
      <c r="R93" s="1147"/>
      <c r="S93" s="974"/>
      <c r="T93" s="976"/>
      <c r="U93" s="693"/>
    </row>
    <row r="94" spans="2:23" hidden="1" x14ac:dyDescent="0.25">
      <c r="B94" s="1187" t="s">
        <v>986</v>
      </c>
      <c r="C94" s="1187"/>
      <c r="D94" s="976" t="s">
        <v>118</v>
      </c>
      <c r="E94" s="976" t="s">
        <v>301</v>
      </c>
      <c r="F94" s="973">
        <v>28517050</v>
      </c>
      <c r="G94" s="974"/>
      <c r="H94" s="1115">
        <v>28517050</v>
      </c>
      <c r="I94" s="974"/>
      <c r="J94" s="975"/>
      <c r="K94" s="974"/>
      <c r="L94" s="974">
        <f t="shared" si="6"/>
        <v>28517050</v>
      </c>
      <c r="M94" s="991" t="e">
        <f>IF(G94="",F94-L94-#REF!,G94-L94-#REF!)</f>
        <v>#REF!</v>
      </c>
      <c r="N94" s="1013">
        <f t="shared" si="7"/>
        <v>0</v>
      </c>
      <c r="O94" s="976"/>
      <c r="P94" s="977"/>
      <c r="Q94" s="974"/>
      <c r="R94" s="1147"/>
      <c r="S94" s="974"/>
      <c r="T94" s="976"/>
      <c r="U94" s="693"/>
    </row>
    <row r="95" spans="2:23" hidden="1" x14ac:dyDescent="0.25">
      <c r="B95" s="1187" t="s">
        <v>986</v>
      </c>
      <c r="C95" s="1187"/>
      <c r="D95" s="976" t="s">
        <v>532</v>
      </c>
      <c r="E95" s="976" t="s">
        <v>204</v>
      </c>
      <c r="F95" s="973">
        <v>26858900</v>
      </c>
      <c r="G95" s="974"/>
      <c r="H95" s="1115">
        <v>26858900</v>
      </c>
      <c r="I95" s="974"/>
      <c r="J95" s="975"/>
      <c r="K95" s="974"/>
      <c r="L95" s="974">
        <f t="shared" si="6"/>
        <v>26858900</v>
      </c>
      <c r="M95" s="991" t="e">
        <f>IF(G95="",F95-L95-#REF!,G95-L95-#REF!)</f>
        <v>#REF!</v>
      </c>
      <c r="N95" s="1013">
        <f t="shared" si="7"/>
        <v>0</v>
      </c>
      <c r="O95" s="976"/>
      <c r="P95" s="977"/>
      <c r="Q95" s="974"/>
      <c r="R95" s="1147"/>
      <c r="S95" s="974"/>
      <c r="T95" s="976"/>
      <c r="U95" s="693" t="s">
        <v>943</v>
      </c>
    </row>
    <row r="96" spans="2:23" hidden="1" x14ac:dyDescent="0.25">
      <c r="B96" s="1187" t="s">
        <v>986</v>
      </c>
      <c r="C96" s="1187"/>
      <c r="D96" s="976" t="s">
        <v>31</v>
      </c>
      <c r="E96" s="976" t="s">
        <v>168</v>
      </c>
      <c r="F96" s="973">
        <v>24932000</v>
      </c>
      <c r="G96" s="974"/>
      <c r="H96" s="1115">
        <v>24932000</v>
      </c>
      <c r="I96" s="974"/>
      <c r="J96" s="975"/>
      <c r="K96" s="974"/>
      <c r="L96" s="974">
        <f t="shared" si="6"/>
        <v>24932000</v>
      </c>
      <c r="M96" s="991" t="e">
        <f>IF(G96="",F96-L96-#REF!,G96-L96-#REF!)</f>
        <v>#REF!</v>
      </c>
      <c r="N96" s="1013">
        <f t="shared" si="7"/>
        <v>0</v>
      </c>
      <c r="O96" s="976"/>
      <c r="P96" s="977"/>
      <c r="Q96" s="974"/>
      <c r="R96" s="1147"/>
      <c r="S96" s="974"/>
      <c r="T96" s="976"/>
      <c r="U96" s="693"/>
    </row>
    <row r="97" spans="1:25" hidden="1" x14ac:dyDescent="0.25">
      <c r="B97" s="1187" t="s">
        <v>986</v>
      </c>
      <c r="C97" s="1187"/>
      <c r="D97" s="976" t="s">
        <v>987</v>
      </c>
      <c r="E97" s="976" t="s">
        <v>173</v>
      </c>
      <c r="F97" s="973">
        <v>11236000</v>
      </c>
      <c r="G97" s="974"/>
      <c r="H97" s="1115">
        <v>11236000</v>
      </c>
      <c r="I97" s="974"/>
      <c r="J97" s="975"/>
      <c r="K97" s="974"/>
      <c r="L97" s="974">
        <f t="shared" si="6"/>
        <v>11236000</v>
      </c>
      <c r="M97" s="991" t="e">
        <f>IF(G97="",F97-L97-#REF!,G97-L97-#REF!)</f>
        <v>#REF!</v>
      </c>
      <c r="N97" s="1013">
        <f t="shared" si="7"/>
        <v>0</v>
      </c>
      <c r="O97" s="976"/>
      <c r="P97" s="977"/>
      <c r="Q97" s="974"/>
      <c r="R97" s="1147"/>
      <c r="S97" s="974"/>
      <c r="T97" s="976"/>
      <c r="U97" s="693"/>
    </row>
    <row r="98" spans="1:25" hidden="1" x14ac:dyDescent="0.25">
      <c r="B98" s="1187" t="s">
        <v>986</v>
      </c>
      <c r="C98" s="1187"/>
      <c r="D98" s="976" t="s">
        <v>988</v>
      </c>
      <c r="E98" s="976" t="s">
        <v>989</v>
      </c>
      <c r="F98" s="973">
        <v>526000</v>
      </c>
      <c r="G98" s="974"/>
      <c r="H98" s="1115">
        <v>526000</v>
      </c>
      <c r="I98" s="974"/>
      <c r="J98" s="975"/>
      <c r="K98" s="974"/>
      <c r="L98" s="974">
        <f t="shared" si="6"/>
        <v>526000</v>
      </c>
      <c r="M98" s="991" t="e">
        <f>IF(G98="",F98-L98-#REF!,G98-L98-#REF!)</f>
        <v>#REF!</v>
      </c>
      <c r="N98" s="1013">
        <f t="shared" si="7"/>
        <v>0</v>
      </c>
      <c r="O98" s="976"/>
      <c r="P98" s="977"/>
      <c r="Q98" s="974"/>
      <c r="R98" s="1147"/>
      <c r="S98" s="974"/>
      <c r="T98" s="976"/>
      <c r="U98" s="693"/>
    </row>
    <row r="99" spans="1:25" hidden="1" x14ac:dyDescent="0.25">
      <c r="B99" s="1187" t="s">
        <v>986</v>
      </c>
      <c r="C99" s="1187"/>
      <c r="D99" s="976" t="s">
        <v>394</v>
      </c>
      <c r="E99" s="976" t="s">
        <v>190</v>
      </c>
      <c r="F99" s="973">
        <v>10640000</v>
      </c>
      <c r="G99" s="974"/>
      <c r="H99" s="1115">
        <v>10640000</v>
      </c>
      <c r="I99" s="974"/>
      <c r="J99" s="975"/>
      <c r="K99" s="974"/>
      <c r="L99" s="974">
        <f t="shared" si="6"/>
        <v>10640000</v>
      </c>
      <c r="M99" s="991" t="e">
        <f>IF(G99="",F99-L99-#REF!,G99-L99-#REF!)</f>
        <v>#REF!</v>
      </c>
      <c r="N99" s="1013">
        <f t="shared" si="7"/>
        <v>0</v>
      </c>
      <c r="O99" s="976"/>
      <c r="P99" s="977"/>
      <c r="Q99" s="974"/>
      <c r="R99" s="1147"/>
      <c r="S99" s="974"/>
      <c r="T99" s="976"/>
      <c r="U99" s="693"/>
    </row>
    <row r="100" spans="1:25" hidden="1" x14ac:dyDescent="0.25">
      <c r="B100" s="1187" t="s">
        <v>986</v>
      </c>
      <c r="C100" s="1187"/>
      <c r="D100" s="976" t="s">
        <v>990</v>
      </c>
      <c r="E100" s="976"/>
      <c r="F100" s="973">
        <v>1510063</v>
      </c>
      <c r="G100" s="974"/>
      <c r="H100" s="1115">
        <v>1510063</v>
      </c>
      <c r="I100" s="974"/>
      <c r="J100" s="975"/>
      <c r="K100" s="974"/>
      <c r="L100" s="974">
        <f t="shared" si="6"/>
        <v>1510063</v>
      </c>
      <c r="M100" s="991" t="e">
        <f>IF(G100="",F100-L100-#REF!,G100-L100-#REF!)</f>
        <v>#REF!</v>
      </c>
      <c r="N100" s="1013">
        <f t="shared" si="7"/>
        <v>0</v>
      </c>
      <c r="O100" s="976"/>
      <c r="P100" s="977"/>
      <c r="Q100" s="974"/>
      <c r="R100" s="1147"/>
      <c r="S100" s="974"/>
      <c r="T100" s="976"/>
      <c r="U100" s="693"/>
    </row>
    <row r="101" spans="1:25" hidden="1" x14ac:dyDescent="0.25">
      <c r="B101" s="1187" t="s">
        <v>986</v>
      </c>
      <c r="C101" s="1187"/>
      <c r="D101" s="976" t="s">
        <v>945</v>
      </c>
      <c r="E101" s="976" t="s">
        <v>559</v>
      </c>
      <c r="F101" s="974">
        <v>8245000</v>
      </c>
      <c r="G101" s="974"/>
      <c r="H101" s="1115">
        <v>8245000</v>
      </c>
      <c r="I101" s="974"/>
      <c r="J101" s="975"/>
      <c r="K101" s="974"/>
      <c r="L101" s="974">
        <f t="shared" si="6"/>
        <v>8245000</v>
      </c>
      <c r="M101" s="991" t="e">
        <f>IF(G101="",F101-L101-#REF!,G101-L101-#REF!)</f>
        <v>#REF!</v>
      </c>
      <c r="N101" s="1013">
        <f t="shared" si="7"/>
        <v>0</v>
      </c>
      <c r="O101" s="976"/>
      <c r="P101" s="977"/>
      <c r="Q101" s="974"/>
      <c r="R101" s="1147"/>
      <c r="S101" s="974"/>
      <c r="T101" s="976"/>
      <c r="U101" s="693"/>
    </row>
    <row r="102" spans="1:25" hidden="1" x14ac:dyDescent="0.25">
      <c r="B102" s="1187" t="s">
        <v>986</v>
      </c>
      <c r="C102" s="1187"/>
      <c r="D102" s="976" t="s">
        <v>947</v>
      </c>
      <c r="E102" s="976"/>
      <c r="F102" s="973">
        <v>10437000</v>
      </c>
      <c r="G102" s="974"/>
      <c r="H102" s="974">
        <f>W102</f>
        <v>10437000</v>
      </c>
      <c r="I102" s="974"/>
      <c r="J102" s="975"/>
      <c r="K102" s="974"/>
      <c r="L102" s="974">
        <f t="shared" si="6"/>
        <v>10437000</v>
      </c>
      <c r="M102" s="991" t="e">
        <f>IF(G102="",F102-L102-#REF!,G102-L102-#REF!)</f>
        <v>#REF!</v>
      </c>
      <c r="N102" s="1013">
        <f t="shared" si="7"/>
        <v>0</v>
      </c>
      <c r="O102" s="976"/>
      <c r="P102" s="977"/>
      <c r="Q102" s="974"/>
      <c r="R102" s="1147"/>
      <c r="S102" s="974"/>
      <c r="T102" s="976"/>
      <c r="U102" s="693"/>
      <c r="V102" s="687" t="s">
        <v>948</v>
      </c>
      <c r="W102" s="687">
        <f>SUM(W81:W95)</f>
        <v>10437000</v>
      </c>
    </row>
    <row r="103" spans="1:25" s="723" customFormat="1" ht="15.75" hidden="1" x14ac:dyDescent="0.25">
      <c r="B103" s="720" t="s">
        <v>949</v>
      </c>
      <c r="C103" s="720"/>
      <c r="D103" s="699" t="s">
        <v>991</v>
      </c>
      <c r="E103" s="700"/>
      <c r="F103" s="724"/>
      <c r="G103" s="702"/>
      <c r="H103" s="701"/>
      <c r="I103" s="702"/>
      <c r="J103" s="726"/>
      <c r="K103" s="702"/>
      <c r="L103" s="703">
        <f>SUM(L80:L102)</f>
        <v>404845629</v>
      </c>
      <c r="M103" s="703" t="e">
        <f>SUM(M80:M102)</f>
        <v>#REF!</v>
      </c>
      <c r="N103" s="869">
        <f>SUM(N80:N102)</f>
        <v>9869000</v>
      </c>
      <c r="O103" s="700"/>
      <c r="P103" s="704"/>
      <c r="Q103" s="742"/>
      <c r="R103" s="1148"/>
      <c r="S103" s="742"/>
      <c r="T103" s="705"/>
      <c r="U103" s="706"/>
      <c r="V103" s="722"/>
      <c r="W103" s="722"/>
      <c r="X103" s="722"/>
      <c r="Y103" s="722"/>
    </row>
    <row r="104" spans="1:25" s="709" customFormat="1" hidden="1" x14ac:dyDescent="0.25">
      <c r="A104" s="709">
        <v>5</v>
      </c>
      <c r="B104" s="1117" t="s">
        <v>758</v>
      </c>
      <c r="C104" s="1117" t="s">
        <v>1220</v>
      </c>
      <c r="D104" s="972" t="s">
        <v>759</v>
      </c>
      <c r="E104" s="972" t="s">
        <v>695</v>
      </c>
      <c r="F104" s="1108">
        <v>164113574</v>
      </c>
      <c r="G104" s="1115">
        <v>164113574</v>
      </c>
      <c r="H104" s="1115">
        <v>44758247</v>
      </c>
      <c r="I104" s="1115">
        <v>119335327</v>
      </c>
      <c r="J104" s="1118">
        <v>20000</v>
      </c>
      <c r="K104" s="1115"/>
      <c r="L104" s="1115">
        <f t="shared" ref="L104:L110" si="8">SUM(H104:K104)</f>
        <v>164113574</v>
      </c>
      <c r="M104" s="991" t="e">
        <f>IF(G104="",F104-L104-#REF!,G104-L104-#REF!)</f>
        <v>#REF!</v>
      </c>
      <c r="N104" s="1119">
        <f t="shared" si="7"/>
        <v>0</v>
      </c>
      <c r="O104" s="972" t="s">
        <v>760</v>
      </c>
      <c r="P104" s="1120">
        <v>43913</v>
      </c>
      <c r="Q104" s="1115"/>
      <c r="R104" s="1149"/>
      <c r="S104" s="1115"/>
      <c r="T104" s="972"/>
      <c r="U104" s="693" t="s">
        <v>943</v>
      </c>
      <c r="V104" s="708"/>
      <c r="W104" s="708"/>
      <c r="X104" s="708"/>
      <c r="Y104" s="708"/>
    </row>
    <row r="105" spans="1:25" hidden="1" x14ac:dyDescent="0.25">
      <c r="B105" s="1187" t="s">
        <v>758</v>
      </c>
      <c r="C105" s="1117" t="s">
        <v>1220</v>
      </c>
      <c r="D105" s="976" t="s">
        <v>761</v>
      </c>
      <c r="E105" s="976" t="s">
        <v>695</v>
      </c>
      <c r="F105" s="973">
        <v>334041823</v>
      </c>
      <c r="G105" s="973">
        <v>334041823</v>
      </c>
      <c r="H105" s="974">
        <v>91102316</v>
      </c>
      <c r="I105" s="1115">
        <v>242939507</v>
      </c>
      <c r="J105" s="975"/>
      <c r="K105" s="974"/>
      <c r="L105" s="974">
        <f t="shared" si="8"/>
        <v>334041823</v>
      </c>
      <c r="M105" s="991" t="e">
        <f>IF(#REF!="",G105-L105-#REF!,#REF!-L105-#REF!)</f>
        <v>#REF!</v>
      </c>
      <c r="N105" s="1119">
        <f t="shared" si="7"/>
        <v>0</v>
      </c>
      <c r="O105" s="972" t="s">
        <v>760</v>
      </c>
      <c r="P105" s="1120">
        <v>43913</v>
      </c>
      <c r="Q105" s="974">
        <v>334041824</v>
      </c>
      <c r="R105" s="1147"/>
      <c r="S105" s="974"/>
      <c r="T105" s="976"/>
      <c r="U105" s="693" t="s">
        <v>943</v>
      </c>
      <c r="V105" s="687">
        <v>164113574</v>
      </c>
    </row>
    <row r="106" spans="1:25" hidden="1" x14ac:dyDescent="0.25">
      <c r="B106" s="1187" t="s">
        <v>758</v>
      </c>
      <c r="C106" s="1117" t="s">
        <v>1220</v>
      </c>
      <c r="D106" s="976" t="s">
        <v>992</v>
      </c>
      <c r="E106" s="976" t="s">
        <v>993</v>
      </c>
      <c r="F106" s="973">
        <v>7550000</v>
      </c>
      <c r="G106" s="974"/>
      <c r="H106" s="974">
        <v>7550000</v>
      </c>
      <c r="I106" s="1115"/>
      <c r="J106" s="975"/>
      <c r="K106" s="974"/>
      <c r="L106" s="974">
        <f t="shared" si="8"/>
        <v>7550000</v>
      </c>
      <c r="M106" s="991" t="e">
        <f>IF(G106="",F106-L106-#REF!,G106-L106-#REF!)</f>
        <v>#REF!</v>
      </c>
      <c r="N106" s="1119">
        <f t="shared" si="7"/>
        <v>0</v>
      </c>
      <c r="O106" s="972"/>
      <c r="P106" s="1120"/>
      <c r="Q106" s="974"/>
      <c r="R106" s="1147"/>
      <c r="S106" s="974"/>
      <c r="T106" s="976"/>
      <c r="U106" s="693"/>
    </row>
    <row r="107" spans="1:25" hidden="1" x14ac:dyDescent="0.25">
      <c r="B107" s="1187" t="s">
        <v>758</v>
      </c>
      <c r="C107" s="1117" t="s">
        <v>1220</v>
      </c>
      <c r="D107" s="976" t="s">
        <v>994</v>
      </c>
      <c r="E107" s="976" t="s">
        <v>995</v>
      </c>
      <c r="F107" s="973">
        <f>400000+500000</f>
        <v>900000</v>
      </c>
      <c r="G107" s="974"/>
      <c r="H107" s="974">
        <f>400000+500000</f>
        <v>900000</v>
      </c>
      <c r="I107" s="1115"/>
      <c r="J107" s="975"/>
      <c r="K107" s="974"/>
      <c r="L107" s="974">
        <f t="shared" si="8"/>
        <v>900000</v>
      </c>
      <c r="M107" s="991" t="e">
        <f>IF(G107="",F107-L107-#REF!,G107-L107-#REF!)</f>
        <v>#REF!</v>
      </c>
      <c r="N107" s="1119">
        <f t="shared" si="7"/>
        <v>0</v>
      </c>
      <c r="O107" s="972"/>
      <c r="P107" s="1120"/>
      <c r="Q107" s="974"/>
      <c r="R107" s="1147"/>
      <c r="S107" s="974"/>
      <c r="T107" s="976"/>
      <c r="U107" s="693"/>
    </row>
    <row r="108" spans="1:25" hidden="1" x14ac:dyDescent="0.25">
      <c r="B108" s="1187" t="s">
        <v>758</v>
      </c>
      <c r="C108" s="1117" t="s">
        <v>1220</v>
      </c>
      <c r="D108" s="976" t="s">
        <v>996</v>
      </c>
      <c r="E108" s="976" t="s">
        <v>980</v>
      </c>
      <c r="F108" s="973">
        <v>2000000</v>
      </c>
      <c r="G108" s="974"/>
      <c r="H108" s="974">
        <v>2000000</v>
      </c>
      <c r="I108" s="1115"/>
      <c r="J108" s="975"/>
      <c r="K108" s="974"/>
      <c r="L108" s="974">
        <f t="shared" si="8"/>
        <v>2000000</v>
      </c>
      <c r="M108" s="991" t="e">
        <f>IF(G108="",F108-L108-#REF!,G108-L108-#REF!)</f>
        <v>#REF!</v>
      </c>
      <c r="N108" s="1013">
        <f t="shared" si="7"/>
        <v>0</v>
      </c>
      <c r="O108" s="972"/>
      <c r="P108" s="1120"/>
      <c r="Q108" s="974"/>
      <c r="R108" s="1147"/>
      <c r="S108" s="974"/>
      <c r="T108" s="976"/>
      <c r="U108" s="693"/>
    </row>
    <row r="109" spans="1:25" hidden="1" x14ac:dyDescent="0.25">
      <c r="B109" s="1187" t="s">
        <v>758</v>
      </c>
      <c r="C109" s="1117" t="s">
        <v>1220</v>
      </c>
      <c r="D109" s="976" t="s">
        <v>1221</v>
      </c>
      <c r="E109" s="976" t="s">
        <v>385</v>
      </c>
      <c r="F109" s="973">
        <v>88400000</v>
      </c>
      <c r="G109" s="974"/>
      <c r="H109" s="974">
        <v>26520000</v>
      </c>
      <c r="I109" s="1115">
        <v>61880000</v>
      </c>
      <c r="J109" s="975"/>
      <c r="K109" s="974"/>
      <c r="L109" s="974">
        <f t="shared" si="8"/>
        <v>88400000</v>
      </c>
      <c r="M109" s="991" t="e">
        <f>IF(G109="",F109-L109-#REF!,G109-L109-#REF!)</f>
        <v>#REF!</v>
      </c>
      <c r="N109" s="1013">
        <f t="shared" si="7"/>
        <v>0</v>
      </c>
      <c r="O109" s="972"/>
      <c r="P109" s="1120"/>
      <c r="Q109" s="974"/>
      <c r="R109" s="1147"/>
      <c r="S109" s="974"/>
      <c r="T109" s="976"/>
      <c r="U109" s="693"/>
    </row>
    <row r="110" spans="1:25" hidden="1" x14ac:dyDescent="0.25">
      <c r="B110" s="1187" t="s">
        <v>758</v>
      </c>
      <c r="C110" s="1117" t="s">
        <v>1220</v>
      </c>
      <c r="D110" s="976" t="s">
        <v>947</v>
      </c>
      <c r="E110" s="976"/>
      <c r="F110" s="973"/>
      <c r="G110" s="974"/>
      <c r="H110" s="974">
        <f>W110</f>
        <v>0</v>
      </c>
      <c r="I110" s="974"/>
      <c r="J110" s="975"/>
      <c r="K110" s="974"/>
      <c r="L110" s="974">
        <f t="shared" si="8"/>
        <v>0</v>
      </c>
      <c r="M110" s="991" t="e">
        <f>IF(G110="",F110-L110-#REF!,G110-L110-#REF!)</f>
        <v>#REF!</v>
      </c>
      <c r="N110" s="1013">
        <f t="shared" si="7"/>
        <v>0</v>
      </c>
      <c r="O110" s="976"/>
      <c r="P110" s="977"/>
      <c r="Q110" s="974"/>
      <c r="R110" s="1147"/>
      <c r="S110" s="974"/>
      <c r="T110" s="976"/>
      <c r="U110" s="693"/>
      <c r="V110" s="687" t="s">
        <v>948</v>
      </c>
      <c r="W110" s="687">
        <f>SUM(W104:W105)</f>
        <v>0</v>
      </c>
    </row>
    <row r="111" spans="1:25" s="723" customFormat="1" ht="15.75" hidden="1" x14ac:dyDescent="0.25">
      <c r="B111" s="720" t="s">
        <v>997</v>
      </c>
      <c r="C111" s="720"/>
      <c r="D111" s="699" t="s">
        <v>998</v>
      </c>
      <c r="E111" s="700"/>
      <c r="F111" s="724"/>
      <c r="G111" s="702"/>
      <c r="H111" s="701"/>
      <c r="I111" s="702"/>
      <c r="J111" s="726"/>
      <c r="K111" s="702"/>
      <c r="L111" s="707">
        <f>SUM(L104:L110)</f>
        <v>597005397</v>
      </c>
      <c r="M111" s="707" t="e">
        <f>SUM(M104:M110)</f>
        <v>#REF!</v>
      </c>
      <c r="N111" s="869">
        <f>SUM(N104:N110)</f>
        <v>0</v>
      </c>
      <c r="O111" s="700"/>
      <c r="P111" s="704"/>
      <c r="Q111" s="742"/>
      <c r="R111" s="1148"/>
      <c r="S111" s="742"/>
      <c r="T111" s="705"/>
      <c r="U111" s="706"/>
      <c r="V111" s="722"/>
      <c r="W111" s="722"/>
      <c r="X111" s="722"/>
      <c r="Y111" s="722"/>
    </row>
    <row r="112" spans="1:25" hidden="1" x14ac:dyDescent="0.25">
      <c r="A112" s="686">
        <v>6</v>
      </c>
      <c r="B112" s="1187" t="s">
        <v>762</v>
      </c>
      <c r="C112" s="1187">
        <v>1014</v>
      </c>
      <c r="D112" s="976" t="s">
        <v>201</v>
      </c>
      <c r="E112" s="976" t="s">
        <v>200</v>
      </c>
      <c r="F112" s="973">
        <v>49280572</v>
      </c>
      <c r="G112" s="974">
        <v>49259836</v>
      </c>
      <c r="H112" s="974">
        <v>24640286</v>
      </c>
      <c r="I112" s="974">
        <v>19712229</v>
      </c>
      <c r="J112" s="975">
        <v>4907321</v>
      </c>
      <c r="K112" s="974"/>
      <c r="L112" s="974">
        <f>SUM(H112:K112)</f>
        <v>49259836</v>
      </c>
      <c r="M112" s="991" t="e">
        <f>IF(G112="",F112-L112-#REF!,G112-L112-#REF!)</f>
        <v>#REF!</v>
      </c>
      <c r="N112" s="1013">
        <f t="shared" si="7"/>
        <v>0</v>
      </c>
      <c r="O112" s="976"/>
      <c r="P112" s="977"/>
      <c r="Q112" s="974"/>
      <c r="R112" s="1147"/>
      <c r="S112" s="974"/>
      <c r="T112" s="976"/>
      <c r="U112" s="690" t="s">
        <v>957</v>
      </c>
      <c r="V112" s="687" t="s">
        <v>763</v>
      </c>
    </row>
    <row r="113" spans="2:23" hidden="1" x14ac:dyDescent="0.25">
      <c r="B113" s="1187" t="s">
        <v>762</v>
      </c>
      <c r="C113" s="1187">
        <v>1014</v>
      </c>
      <c r="D113" s="976" t="s">
        <v>764</v>
      </c>
      <c r="E113" s="976" t="s">
        <v>200</v>
      </c>
      <c r="F113" s="973">
        <v>20600000</v>
      </c>
      <c r="G113" s="974"/>
      <c r="H113" s="974">
        <v>20600000</v>
      </c>
      <c r="I113" s="974"/>
      <c r="J113" s="975"/>
      <c r="K113" s="974"/>
      <c r="L113" s="974">
        <f t="shared" ref="L113:L146" si="9">SUM(H113:K113)</f>
        <v>20600000</v>
      </c>
      <c r="M113" s="991" t="e">
        <f>IF(G113="",F113-L113-#REF!,G113-L113-#REF!)</f>
        <v>#REF!</v>
      </c>
      <c r="N113" s="1013">
        <f t="shared" si="7"/>
        <v>0</v>
      </c>
      <c r="O113" s="976"/>
      <c r="P113" s="977"/>
      <c r="Q113" s="974"/>
      <c r="R113" s="1147"/>
      <c r="S113" s="974"/>
      <c r="T113" s="976"/>
      <c r="U113" s="693" t="s">
        <v>957</v>
      </c>
      <c r="V113" s="687" t="s">
        <v>999</v>
      </c>
      <c r="W113" s="687">
        <v>1950000</v>
      </c>
    </row>
    <row r="114" spans="2:23" hidden="1" x14ac:dyDescent="0.25">
      <c r="B114" s="1187" t="s">
        <v>762</v>
      </c>
      <c r="C114" s="1187">
        <v>1014</v>
      </c>
      <c r="D114" s="976" t="s">
        <v>31</v>
      </c>
      <c r="E114" s="976" t="s">
        <v>385</v>
      </c>
      <c r="F114" s="973">
        <v>52050039</v>
      </c>
      <c r="G114" s="974">
        <v>68065463</v>
      </c>
      <c r="H114" s="974">
        <v>15615000</v>
      </c>
      <c r="I114" s="974">
        <v>52450463</v>
      </c>
      <c r="J114" s="975"/>
      <c r="K114" s="974"/>
      <c r="L114" s="974">
        <f t="shared" si="9"/>
        <v>68065463</v>
      </c>
      <c r="M114" s="991" t="e">
        <f>IF(G114="",F114-L114-#REF!,G114-L114-#REF!)</f>
        <v>#REF!</v>
      </c>
      <c r="N114" s="1013">
        <f t="shared" si="7"/>
        <v>0</v>
      </c>
      <c r="O114" s="976"/>
      <c r="P114" s="977"/>
      <c r="Q114" s="974"/>
      <c r="R114" s="1147"/>
      <c r="S114" s="974"/>
      <c r="T114" s="976"/>
      <c r="U114" s="693" t="s">
        <v>943</v>
      </c>
      <c r="V114" s="687" t="s">
        <v>1000</v>
      </c>
      <c r="W114" s="687">
        <v>4500000</v>
      </c>
    </row>
    <row r="115" spans="2:23" hidden="1" x14ac:dyDescent="0.25">
      <c r="B115" s="1187" t="s">
        <v>762</v>
      </c>
      <c r="C115" s="1187">
        <v>1014</v>
      </c>
      <c r="D115" s="976" t="s">
        <v>215</v>
      </c>
      <c r="E115" s="976" t="s">
        <v>216</v>
      </c>
      <c r="F115" s="973">
        <v>110176769</v>
      </c>
      <c r="G115" s="974"/>
      <c r="H115" s="974">
        <v>40064280</v>
      </c>
      <c r="I115" s="974">
        <v>40064280</v>
      </c>
      <c r="J115" s="975"/>
      <c r="K115" s="974"/>
      <c r="L115" s="974">
        <f t="shared" si="9"/>
        <v>80128560</v>
      </c>
      <c r="M115" s="991" t="e">
        <f>IF(G115="",F115-L115-#REF!,G115-L115-#REF!)</f>
        <v>#REF!</v>
      </c>
      <c r="N115" s="1013">
        <f t="shared" si="7"/>
        <v>30048209</v>
      </c>
      <c r="O115" s="976"/>
      <c r="P115" s="977"/>
      <c r="Q115" s="974"/>
      <c r="R115" s="1147"/>
      <c r="S115" s="974"/>
      <c r="T115" s="976"/>
      <c r="U115" s="693" t="s">
        <v>943</v>
      </c>
      <c r="V115" s="687" t="s">
        <v>1001</v>
      </c>
      <c r="W115" s="687">
        <v>5950000</v>
      </c>
    </row>
    <row r="116" spans="2:23" hidden="1" x14ac:dyDescent="0.25">
      <c r="B116" s="1187" t="s">
        <v>762</v>
      </c>
      <c r="C116" s="1187">
        <v>1014</v>
      </c>
      <c r="D116" s="976" t="s">
        <v>50</v>
      </c>
      <c r="E116" s="976" t="s">
        <v>323</v>
      </c>
      <c r="F116" s="973">
        <v>30676800</v>
      </c>
      <c r="G116" s="974"/>
      <c r="H116" s="974">
        <v>19521600</v>
      </c>
      <c r="I116" s="974">
        <v>11155200</v>
      </c>
      <c r="J116" s="975"/>
      <c r="K116" s="974"/>
      <c r="L116" s="974">
        <f t="shared" si="9"/>
        <v>30676800</v>
      </c>
      <c r="M116" s="991" t="e">
        <f>IF(G116="",F116-L116-#REF!,G116-L116-#REF!)</f>
        <v>#REF!</v>
      </c>
      <c r="N116" s="1013">
        <f t="shared" si="7"/>
        <v>0</v>
      </c>
      <c r="O116" s="976" t="s">
        <v>767</v>
      </c>
      <c r="P116" s="977">
        <v>43941</v>
      </c>
      <c r="Q116" s="974"/>
      <c r="R116" s="1147"/>
      <c r="S116" s="974"/>
      <c r="T116" s="976"/>
      <c r="U116" s="693" t="s">
        <v>943</v>
      </c>
      <c r="V116" s="687" t="s">
        <v>1002</v>
      </c>
      <c r="W116" s="687">
        <v>8550000</v>
      </c>
    </row>
    <row r="117" spans="2:23" hidden="1" x14ac:dyDescent="0.25">
      <c r="B117" s="1187" t="s">
        <v>762</v>
      </c>
      <c r="C117" s="1187">
        <v>1014</v>
      </c>
      <c r="D117" s="976" t="s">
        <v>99</v>
      </c>
      <c r="E117" s="976" t="s">
        <v>100</v>
      </c>
      <c r="F117" s="973">
        <v>230040000</v>
      </c>
      <c r="G117" s="974">
        <v>230330000</v>
      </c>
      <c r="H117" s="974">
        <v>69012000</v>
      </c>
      <c r="I117" s="974">
        <v>149801500</v>
      </c>
      <c r="J117" s="975"/>
      <c r="K117" s="974"/>
      <c r="L117" s="974">
        <f t="shared" si="9"/>
        <v>218813500</v>
      </c>
      <c r="M117" s="991" t="e">
        <f>IF(G117="",F117-L117-#REF!,G117-L117-#REF!)</f>
        <v>#REF!</v>
      </c>
      <c r="N117" s="1013">
        <f t="shared" si="7"/>
        <v>11516500</v>
      </c>
      <c r="O117" s="976"/>
      <c r="P117" s="977"/>
      <c r="Q117" s="974"/>
      <c r="R117" s="1147"/>
      <c r="S117" s="974"/>
      <c r="T117" s="976"/>
      <c r="U117" s="693" t="s">
        <v>943</v>
      </c>
      <c r="V117" s="687" t="s">
        <v>1003</v>
      </c>
      <c r="W117" s="687">
        <v>300000</v>
      </c>
    </row>
    <row r="118" spans="2:23" hidden="1" x14ac:dyDescent="0.25">
      <c r="B118" s="1187" t="s">
        <v>762</v>
      </c>
      <c r="C118" s="1187">
        <v>1014</v>
      </c>
      <c r="D118" s="976" t="s">
        <v>692</v>
      </c>
      <c r="E118" s="976" t="s">
        <v>176</v>
      </c>
      <c r="F118" s="973">
        <v>6845234</v>
      </c>
      <c r="G118" s="974"/>
      <c r="H118" s="974">
        <v>6845234</v>
      </c>
      <c r="I118" s="974"/>
      <c r="J118" s="975"/>
      <c r="K118" s="974"/>
      <c r="L118" s="974">
        <f t="shared" si="9"/>
        <v>6845234</v>
      </c>
      <c r="M118" s="991" t="e">
        <f>IF(G118="",F118-L118-#REF!,G118-L118-#REF!)</f>
        <v>#REF!</v>
      </c>
      <c r="N118" s="1013">
        <f t="shared" si="7"/>
        <v>0</v>
      </c>
      <c r="O118" s="976"/>
      <c r="P118" s="977"/>
      <c r="Q118" s="974"/>
      <c r="R118" s="1147"/>
      <c r="S118" s="974"/>
      <c r="T118" s="976"/>
      <c r="U118" s="693" t="s">
        <v>943</v>
      </c>
      <c r="V118" s="687" t="s">
        <v>1004</v>
      </c>
      <c r="W118" s="687">
        <v>1810000</v>
      </c>
    </row>
    <row r="119" spans="2:23" hidden="1" x14ac:dyDescent="0.25">
      <c r="B119" s="1187" t="s">
        <v>762</v>
      </c>
      <c r="C119" s="1187">
        <v>1014</v>
      </c>
      <c r="D119" s="976" t="s">
        <v>34</v>
      </c>
      <c r="E119" s="976" t="s">
        <v>204</v>
      </c>
      <c r="F119" s="973">
        <v>55505340</v>
      </c>
      <c r="G119" s="974">
        <v>52345480</v>
      </c>
      <c r="H119" s="974">
        <v>15137820</v>
      </c>
      <c r="I119" s="974">
        <v>20183760</v>
      </c>
      <c r="J119" s="975">
        <v>17023900</v>
      </c>
      <c r="K119" s="974"/>
      <c r="L119" s="974">
        <f t="shared" si="9"/>
        <v>52345480</v>
      </c>
      <c r="M119" s="991" t="e">
        <f>IF(G119="",F119-L119-#REF!,G119-L119-#REF!)</f>
        <v>#REF!</v>
      </c>
      <c r="N119" s="1013">
        <f t="shared" si="7"/>
        <v>0</v>
      </c>
      <c r="O119" s="976" t="s">
        <v>768</v>
      </c>
      <c r="P119" s="977">
        <v>43942</v>
      </c>
      <c r="Q119" s="974"/>
      <c r="R119" s="1147"/>
      <c r="S119" s="974"/>
      <c r="T119" s="976"/>
      <c r="U119" s="693" t="s">
        <v>943</v>
      </c>
      <c r="V119" s="687" t="s">
        <v>1005</v>
      </c>
      <c r="W119" s="687">
        <v>1118000</v>
      </c>
    </row>
    <row r="120" spans="2:23" hidden="1" x14ac:dyDescent="0.25">
      <c r="B120" s="1187" t="s">
        <v>762</v>
      </c>
      <c r="C120" s="1187">
        <v>1014</v>
      </c>
      <c r="D120" s="976" t="s">
        <v>118</v>
      </c>
      <c r="E120" s="976" t="s">
        <v>315</v>
      </c>
      <c r="F120" s="973">
        <v>28216000</v>
      </c>
      <c r="G120" s="974">
        <v>28286400</v>
      </c>
      <c r="H120" s="974">
        <v>11286400</v>
      </c>
      <c r="I120" s="974">
        <v>17000000</v>
      </c>
      <c r="J120" s="975"/>
      <c r="K120" s="974"/>
      <c r="L120" s="974">
        <f t="shared" si="9"/>
        <v>28286400</v>
      </c>
      <c r="M120" s="991" t="e">
        <f>IF(G120="",F120-L120-#REF!,G120-L120-#REF!)</f>
        <v>#REF!</v>
      </c>
      <c r="N120" s="1013">
        <f t="shared" si="7"/>
        <v>0</v>
      </c>
      <c r="O120" s="976"/>
      <c r="P120" s="977"/>
      <c r="Q120" s="974"/>
      <c r="R120" s="1147"/>
      <c r="S120" s="974"/>
      <c r="T120" s="976"/>
      <c r="U120" s="693" t="s">
        <v>957</v>
      </c>
      <c r="V120" s="687" t="s">
        <v>1006</v>
      </c>
      <c r="W120" s="687">
        <v>2138000</v>
      </c>
    </row>
    <row r="121" spans="2:23" hidden="1" x14ac:dyDescent="0.25">
      <c r="B121" s="1187" t="s">
        <v>762</v>
      </c>
      <c r="C121" s="1187">
        <v>1014</v>
      </c>
      <c r="D121" s="976" t="s">
        <v>1007</v>
      </c>
      <c r="E121" s="976" t="s">
        <v>229</v>
      </c>
      <c r="F121" s="973">
        <v>33258500</v>
      </c>
      <c r="G121" s="974">
        <v>30195000</v>
      </c>
      <c r="H121" s="974">
        <v>16629000</v>
      </c>
      <c r="I121" s="974"/>
      <c r="J121" s="975"/>
      <c r="K121" s="974"/>
      <c r="L121" s="974">
        <f t="shared" si="9"/>
        <v>16629000</v>
      </c>
      <c r="M121" s="991" t="e">
        <f>IF(G121="",F121-L121-#REF!,G121-L121-#REF!)</f>
        <v>#REF!</v>
      </c>
      <c r="N121" s="1013">
        <f t="shared" si="7"/>
        <v>13566000</v>
      </c>
      <c r="O121" s="976"/>
      <c r="P121" s="977"/>
      <c r="Q121" s="974"/>
      <c r="R121" s="1147"/>
      <c r="S121" s="974"/>
      <c r="T121" s="976"/>
      <c r="U121" s="693" t="s">
        <v>943</v>
      </c>
      <c r="V121" s="687" t="s">
        <v>1008</v>
      </c>
      <c r="W121" s="687">
        <v>3280000</v>
      </c>
    </row>
    <row r="122" spans="2:23" hidden="1" x14ac:dyDescent="0.25">
      <c r="B122" s="1187" t="s">
        <v>762</v>
      </c>
      <c r="C122" s="1187">
        <v>1014</v>
      </c>
      <c r="D122" s="976" t="s">
        <v>257</v>
      </c>
      <c r="E122" s="976" t="s">
        <v>286</v>
      </c>
      <c r="F122" s="1108">
        <f>L122</f>
        <v>6875000</v>
      </c>
      <c r="G122" s="974"/>
      <c r="H122" s="974">
        <v>6875000</v>
      </c>
      <c r="I122" s="974"/>
      <c r="J122" s="975"/>
      <c r="K122" s="974"/>
      <c r="L122" s="974">
        <f t="shared" si="9"/>
        <v>6875000</v>
      </c>
      <c r="M122" s="991"/>
      <c r="N122" s="1013">
        <f t="shared" si="7"/>
        <v>0</v>
      </c>
      <c r="O122" s="976"/>
      <c r="P122" s="977"/>
      <c r="Q122" s="974"/>
      <c r="R122" s="1147"/>
      <c r="S122" s="974"/>
      <c r="T122" s="976"/>
      <c r="U122" s="693"/>
      <c r="V122" s="687" t="s">
        <v>960</v>
      </c>
      <c r="W122" s="687">
        <v>2546000</v>
      </c>
    </row>
    <row r="123" spans="2:23" hidden="1" x14ac:dyDescent="0.25">
      <c r="B123" s="1187" t="s">
        <v>762</v>
      </c>
      <c r="C123" s="1187">
        <v>1014</v>
      </c>
      <c r="D123" s="976" t="s">
        <v>170</v>
      </c>
      <c r="E123" s="976" t="s">
        <v>171</v>
      </c>
      <c r="F123" s="973">
        <v>10220430</v>
      </c>
      <c r="G123" s="974"/>
      <c r="H123" s="974">
        <v>10220430</v>
      </c>
      <c r="I123" s="974"/>
      <c r="J123" s="975"/>
      <c r="K123" s="974"/>
      <c r="L123" s="974">
        <f t="shared" si="9"/>
        <v>10220430</v>
      </c>
      <c r="M123" s="991" t="e">
        <f>IF(G123="",F123-L123-#REF!,G123-L123-#REF!)</f>
        <v>#REF!</v>
      </c>
      <c r="N123" s="1013">
        <f t="shared" si="7"/>
        <v>0</v>
      </c>
      <c r="O123" s="976"/>
      <c r="P123" s="977"/>
      <c r="Q123" s="974"/>
      <c r="R123" s="1147"/>
      <c r="S123" s="974"/>
      <c r="T123" s="976"/>
      <c r="U123" s="693" t="s">
        <v>171</v>
      </c>
      <c r="V123" s="687" t="s">
        <v>953</v>
      </c>
      <c r="W123" s="687">
        <v>460000</v>
      </c>
    </row>
    <row r="124" spans="2:23" hidden="1" x14ac:dyDescent="0.25">
      <c r="B124" s="1187" t="s">
        <v>762</v>
      </c>
      <c r="C124" s="1187">
        <v>1014</v>
      </c>
      <c r="D124" s="976" t="s">
        <v>514</v>
      </c>
      <c r="E124" s="976" t="s">
        <v>114</v>
      </c>
      <c r="F124" s="973">
        <v>13612000</v>
      </c>
      <c r="G124" s="974"/>
      <c r="H124" s="974">
        <v>13612000</v>
      </c>
      <c r="I124" s="974"/>
      <c r="J124" s="975"/>
      <c r="K124" s="974"/>
      <c r="L124" s="974">
        <f t="shared" si="9"/>
        <v>13612000</v>
      </c>
      <c r="M124" s="991" t="e">
        <f>IF(G124="",F124-L124-#REF!,G124-L124-#REF!)</f>
        <v>#REF!</v>
      </c>
      <c r="N124" s="1013">
        <f t="shared" si="7"/>
        <v>0</v>
      </c>
      <c r="O124" s="976"/>
      <c r="P124" s="977"/>
      <c r="Q124" s="974"/>
      <c r="R124" s="1147"/>
      <c r="S124" s="974"/>
      <c r="T124" s="976"/>
      <c r="U124" s="693" t="s">
        <v>968</v>
      </c>
      <c r="V124" s="687" t="s">
        <v>964</v>
      </c>
      <c r="W124" s="687">
        <v>1600000</v>
      </c>
    </row>
    <row r="125" spans="2:23" hidden="1" x14ac:dyDescent="0.25">
      <c r="B125" s="1187" t="s">
        <v>762</v>
      </c>
      <c r="C125" s="1187">
        <v>1014</v>
      </c>
      <c r="D125" s="976" t="s">
        <v>50</v>
      </c>
      <c r="E125" s="976" t="s">
        <v>65</v>
      </c>
      <c r="F125" s="973">
        <v>7260000</v>
      </c>
      <c r="G125" s="974"/>
      <c r="H125" s="974">
        <v>2178000</v>
      </c>
      <c r="I125" s="974">
        <v>5082000</v>
      </c>
      <c r="J125" s="975"/>
      <c r="K125" s="974"/>
      <c r="L125" s="974">
        <f t="shared" si="9"/>
        <v>7260000</v>
      </c>
      <c r="M125" s="991" t="e">
        <f>IF(G125="",F125-L125-#REF!,G125-L125-#REF!)</f>
        <v>#REF!</v>
      </c>
      <c r="N125" s="1013">
        <f t="shared" si="7"/>
        <v>0</v>
      </c>
      <c r="O125" s="976"/>
      <c r="P125" s="977"/>
      <c r="Q125" s="974"/>
      <c r="R125" s="1147"/>
      <c r="S125" s="974"/>
      <c r="T125" s="976"/>
      <c r="U125" s="693" t="s">
        <v>957</v>
      </c>
    </row>
    <row r="126" spans="2:23" hidden="1" x14ac:dyDescent="0.25">
      <c r="B126" s="1187" t="s">
        <v>762</v>
      </c>
      <c r="C126" s="1187">
        <v>1014</v>
      </c>
      <c r="D126" s="976" t="s">
        <v>34</v>
      </c>
      <c r="E126" s="976" t="s">
        <v>695</v>
      </c>
      <c r="F126" s="973">
        <v>5115000</v>
      </c>
      <c r="G126" s="974"/>
      <c r="H126" s="974">
        <v>5115000</v>
      </c>
      <c r="I126" s="974"/>
      <c r="J126" s="975"/>
      <c r="K126" s="974"/>
      <c r="L126" s="974">
        <f t="shared" si="9"/>
        <v>5115000</v>
      </c>
      <c r="M126" s="991" t="e">
        <f>IF(G126="",F126-L126-#REF!,G126-L126-#REF!)</f>
        <v>#REF!</v>
      </c>
      <c r="N126" s="1013">
        <f t="shared" si="7"/>
        <v>0</v>
      </c>
      <c r="O126" s="976"/>
      <c r="P126" s="977"/>
      <c r="Q126" s="974"/>
      <c r="R126" s="1147"/>
      <c r="S126" s="974"/>
      <c r="T126" s="976"/>
      <c r="U126" s="693" t="s">
        <v>943</v>
      </c>
    </row>
    <row r="127" spans="2:23" hidden="1" x14ac:dyDescent="0.25">
      <c r="B127" s="1187" t="s">
        <v>762</v>
      </c>
      <c r="C127" s="1187">
        <v>1014</v>
      </c>
      <c r="D127" s="976" t="s">
        <v>107</v>
      </c>
      <c r="E127" s="976" t="s">
        <v>341</v>
      </c>
      <c r="F127" s="973"/>
      <c r="G127" s="974">
        <v>8640000</v>
      </c>
      <c r="H127" s="974">
        <v>4000000</v>
      </c>
      <c r="I127" s="974">
        <v>4640000</v>
      </c>
      <c r="J127" s="975"/>
      <c r="K127" s="974"/>
      <c r="L127" s="974">
        <f t="shared" si="9"/>
        <v>8640000</v>
      </c>
      <c r="M127" s="991" t="e">
        <f>IF(G127="",F127-L127-#REF!,G127-L127-#REF!)</f>
        <v>#REF!</v>
      </c>
      <c r="N127" s="1013">
        <f t="shared" si="7"/>
        <v>0</v>
      </c>
      <c r="O127" s="976"/>
      <c r="P127" s="977"/>
      <c r="Q127" s="974"/>
      <c r="R127" s="1147"/>
      <c r="S127" s="974"/>
      <c r="T127" s="976"/>
      <c r="U127" s="693"/>
    </row>
    <row r="128" spans="2:23" hidden="1" x14ac:dyDescent="0.25">
      <c r="B128" s="1187" t="s">
        <v>762</v>
      </c>
      <c r="C128" s="1187">
        <v>1014</v>
      </c>
      <c r="D128" s="976" t="s">
        <v>771</v>
      </c>
      <c r="E128" s="976" t="s">
        <v>772</v>
      </c>
      <c r="F128" s="973">
        <v>550000</v>
      </c>
      <c r="G128" s="974"/>
      <c r="H128" s="974">
        <v>550000</v>
      </c>
      <c r="I128" s="974"/>
      <c r="J128" s="975"/>
      <c r="K128" s="974"/>
      <c r="L128" s="974">
        <f t="shared" si="9"/>
        <v>550000</v>
      </c>
      <c r="M128" s="991" t="e">
        <f>IF(G128="",F128-L128-#REF!,G128-L128-#REF!)</f>
        <v>#REF!</v>
      </c>
      <c r="N128" s="1013">
        <f t="shared" si="7"/>
        <v>0</v>
      </c>
      <c r="O128" s="976"/>
      <c r="P128" s="977"/>
      <c r="Q128" s="974"/>
      <c r="R128" s="1147"/>
      <c r="S128" s="974"/>
      <c r="T128" s="976"/>
      <c r="U128" s="693" t="s">
        <v>943</v>
      </c>
    </row>
    <row r="129" spans="2:21" hidden="1" x14ac:dyDescent="0.25">
      <c r="B129" s="1187" t="s">
        <v>762</v>
      </c>
      <c r="C129" s="1187">
        <v>1014</v>
      </c>
      <c r="D129" s="976" t="s">
        <v>773</v>
      </c>
      <c r="E129" s="976"/>
      <c r="F129" s="973">
        <v>15480000</v>
      </c>
      <c r="G129" s="974"/>
      <c r="H129" s="974">
        <v>15480000</v>
      </c>
      <c r="I129" s="974"/>
      <c r="J129" s="975"/>
      <c r="K129" s="974"/>
      <c r="L129" s="974">
        <f t="shared" si="9"/>
        <v>15480000</v>
      </c>
      <c r="M129" s="991" t="e">
        <f>IF(G129="",F129-L129-#REF!,G129-L129-#REF!)</f>
        <v>#REF!</v>
      </c>
      <c r="N129" s="1013">
        <f t="shared" si="7"/>
        <v>0</v>
      </c>
      <c r="O129" s="976"/>
      <c r="P129" s="977"/>
      <c r="Q129" s="974"/>
      <c r="R129" s="1147"/>
      <c r="S129" s="974"/>
      <c r="T129" s="976"/>
      <c r="U129" s="693"/>
    </row>
    <row r="130" spans="2:21" hidden="1" x14ac:dyDescent="0.25">
      <c r="B130" s="1187" t="s">
        <v>762</v>
      </c>
      <c r="C130" s="1187">
        <v>1014</v>
      </c>
      <c r="D130" s="976" t="s">
        <v>158</v>
      </c>
      <c r="E130" s="976" t="s">
        <v>247</v>
      </c>
      <c r="F130" s="973">
        <v>4875000</v>
      </c>
      <c r="G130" s="974"/>
      <c r="H130" s="974">
        <v>4875000</v>
      </c>
      <c r="I130" s="974"/>
      <c r="J130" s="975"/>
      <c r="K130" s="974"/>
      <c r="L130" s="974">
        <f t="shared" si="9"/>
        <v>4875000</v>
      </c>
      <c r="M130" s="991" t="e">
        <f>IF(G130="",F130-L130-#REF!,G130-L130-#REF!)</f>
        <v>#REF!</v>
      </c>
      <c r="N130" s="1013">
        <f t="shared" si="7"/>
        <v>0</v>
      </c>
      <c r="O130" s="976"/>
      <c r="P130" s="977"/>
      <c r="Q130" s="974"/>
      <c r="R130" s="1147"/>
      <c r="S130" s="974"/>
      <c r="T130" s="976"/>
      <c r="U130" s="693" t="s">
        <v>943</v>
      </c>
    </row>
    <row r="131" spans="2:21" hidden="1" x14ac:dyDescent="0.25">
      <c r="B131" s="1187" t="s">
        <v>762</v>
      </c>
      <c r="C131" s="1187">
        <v>1014</v>
      </c>
      <c r="D131" s="976" t="s">
        <v>774</v>
      </c>
      <c r="E131" s="976" t="s">
        <v>229</v>
      </c>
      <c r="F131" s="973">
        <v>126060000</v>
      </c>
      <c r="G131" s="974"/>
      <c r="H131" s="974">
        <v>126060000</v>
      </c>
      <c r="I131" s="974"/>
      <c r="J131" s="975"/>
      <c r="K131" s="974"/>
      <c r="L131" s="974">
        <f t="shared" si="9"/>
        <v>126060000</v>
      </c>
      <c r="M131" s="991" t="e">
        <f>IF(G131="",F131-L131-#REF!,G131-L131-#REF!)</f>
        <v>#REF!</v>
      </c>
      <c r="N131" s="1013">
        <f t="shared" si="7"/>
        <v>0</v>
      </c>
      <c r="O131" s="976" t="s">
        <v>775</v>
      </c>
      <c r="P131" s="977">
        <v>43978</v>
      </c>
      <c r="Q131" s="974"/>
      <c r="R131" s="1147"/>
      <c r="S131" s="974"/>
      <c r="T131" s="976"/>
      <c r="U131" s="693" t="s">
        <v>943</v>
      </c>
    </row>
    <row r="132" spans="2:21" hidden="1" x14ac:dyDescent="0.25">
      <c r="B132" s="1187" t="s">
        <v>762</v>
      </c>
      <c r="C132" s="1187">
        <v>1014</v>
      </c>
      <c r="D132" s="976" t="s">
        <v>776</v>
      </c>
      <c r="E132" s="976" t="s">
        <v>229</v>
      </c>
      <c r="F132" s="973">
        <v>64878000</v>
      </c>
      <c r="G132" s="974">
        <v>63432000</v>
      </c>
      <c r="H132" s="974">
        <v>32439000</v>
      </c>
      <c r="I132" s="974">
        <v>30993000</v>
      </c>
      <c r="J132" s="975"/>
      <c r="K132" s="974"/>
      <c r="L132" s="974">
        <f t="shared" si="9"/>
        <v>63432000</v>
      </c>
      <c r="M132" s="991" t="e">
        <f>IF(G132="",F132-L132-#REF!,G132-L132-#REF!)</f>
        <v>#REF!</v>
      </c>
      <c r="N132" s="1013">
        <f t="shared" si="7"/>
        <v>0</v>
      </c>
      <c r="O132" s="976" t="s">
        <v>775</v>
      </c>
      <c r="P132" s="977">
        <v>43978</v>
      </c>
      <c r="Q132" s="974"/>
      <c r="R132" s="1147"/>
      <c r="S132" s="974"/>
      <c r="T132" s="976"/>
      <c r="U132" s="693" t="s">
        <v>943</v>
      </c>
    </row>
    <row r="133" spans="2:21" hidden="1" x14ac:dyDescent="0.25">
      <c r="B133" s="1187" t="s">
        <v>762</v>
      </c>
      <c r="C133" s="1187">
        <v>1014</v>
      </c>
      <c r="D133" s="976" t="s">
        <v>394</v>
      </c>
      <c r="E133" s="976" t="s">
        <v>162</v>
      </c>
      <c r="F133" s="973">
        <v>31600000</v>
      </c>
      <c r="G133" s="974"/>
      <c r="H133" s="974">
        <v>31600000</v>
      </c>
      <c r="I133" s="974"/>
      <c r="J133" s="975"/>
      <c r="K133" s="974"/>
      <c r="L133" s="974">
        <f t="shared" si="9"/>
        <v>31600000</v>
      </c>
      <c r="M133" s="991" t="e">
        <f>IF(G133="",F133-L133-#REF!,G133-L133-#REF!)</f>
        <v>#REF!</v>
      </c>
      <c r="N133" s="1013">
        <f t="shared" si="7"/>
        <v>0</v>
      </c>
      <c r="O133" s="976"/>
      <c r="P133" s="977"/>
      <c r="Q133" s="974"/>
      <c r="R133" s="1147"/>
      <c r="S133" s="974"/>
      <c r="T133" s="976"/>
      <c r="U133" s="693"/>
    </row>
    <row r="134" spans="2:21" hidden="1" x14ac:dyDescent="0.25">
      <c r="B134" s="1187" t="s">
        <v>762</v>
      </c>
      <c r="C134" s="1187">
        <v>1014</v>
      </c>
      <c r="D134" s="976" t="s">
        <v>777</v>
      </c>
      <c r="E134" s="976" t="s">
        <v>778</v>
      </c>
      <c r="F134" s="1108">
        <f>L134</f>
        <v>5328400</v>
      </c>
      <c r="G134" s="974"/>
      <c r="H134" s="974">
        <v>5328400</v>
      </c>
      <c r="I134" s="974"/>
      <c r="J134" s="975"/>
      <c r="K134" s="974"/>
      <c r="L134" s="974">
        <f t="shared" si="9"/>
        <v>5328400</v>
      </c>
      <c r="M134" s="991" t="e">
        <f>IF(G134="",F134-L134-#REF!,G134-L134-#REF!)</f>
        <v>#REF!</v>
      </c>
      <c r="N134" s="1013">
        <f t="shared" si="7"/>
        <v>0</v>
      </c>
      <c r="O134" s="976"/>
      <c r="P134" s="977"/>
      <c r="Q134" s="974"/>
      <c r="R134" s="1147"/>
      <c r="S134" s="974"/>
      <c r="T134" s="976"/>
      <c r="U134" s="693" t="s">
        <v>943</v>
      </c>
    </row>
    <row r="135" spans="2:21" hidden="1" x14ac:dyDescent="0.25">
      <c r="B135" s="1187" t="s">
        <v>762</v>
      </c>
      <c r="C135" s="1187">
        <v>1014</v>
      </c>
      <c r="D135" s="976" t="s">
        <v>966</v>
      </c>
      <c r="E135" s="972" t="s">
        <v>967</v>
      </c>
      <c r="F135" s="1108">
        <f>L135</f>
        <v>46500000</v>
      </c>
      <c r="G135" s="974"/>
      <c r="H135" s="974">
        <v>46500000</v>
      </c>
      <c r="I135" s="974"/>
      <c r="J135" s="975"/>
      <c r="K135" s="974"/>
      <c r="L135" s="974">
        <f t="shared" si="9"/>
        <v>46500000</v>
      </c>
      <c r="M135" s="991" t="e">
        <f>IF(G135="",F135-L135-#REF!,G135-L135-#REF!)</f>
        <v>#REF!</v>
      </c>
      <c r="N135" s="1013">
        <f t="shared" si="7"/>
        <v>0</v>
      </c>
      <c r="O135" s="976"/>
      <c r="P135" s="977"/>
      <c r="Q135" s="974"/>
      <c r="R135" s="1147"/>
      <c r="S135" s="974"/>
      <c r="T135" s="976"/>
      <c r="U135" s="693" t="s">
        <v>957</v>
      </c>
    </row>
    <row r="136" spans="2:21" hidden="1" x14ac:dyDescent="0.25">
      <c r="B136" s="1187" t="s">
        <v>762</v>
      </c>
      <c r="C136" s="1187">
        <v>1014</v>
      </c>
      <c r="D136" s="976" t="s">
        <v>1009</v>
      </c>
      <c r="E136" s="976" t="s">
        <v>229</v>
      </c>
      <c r="F136" s="1108">
        <v>29150000</v>
      </c>
      <c r="G136" s="974"/>
      <c r="H136" s="1115">
        <v>29150000</v>
      </c>
      <c r="I136" s="974"/>
      <c r="J136" s="975"/>
      <c r="K136" s="974"/>
      <c r="L136" s="974">
        <f t="shared" si="9"/>
        <v>29150000</v>
      </c>
      <c r="M136" s="991" t="e">
        <f>IF(G136="",F136-L136-#REF!,G136-L136-#REF!)</f>
        <v>#REF!</v>
      </c>
      <c r="N136" s="1013">
        <f t="shared" si="7"/>
        <v>0</v>
      </c>
      <c r="O136" s="976"/>
      <c r="P136" s="977"/>
      <c r="Q136" s="974"/>
      <c r="R136" s="1147"/>
      <c r="S136" s="974"/>
      <c r="T136" s="976"/>
      <c r="U136" s="693" t="s">
        <v>943</v>
      </c>
    </row>
    <row r="137" spans="2:21" hidden="1" x14ac:dyDescent="0.25">
      <c r="B137" s="1187" t="s">
        <v>762</v>
      </c>
      <c r="C137" s="1187">
        <v>1014</v>
      </c>
      <c r="D137" s="976" t="s">
        <v>1010</v>
      </c>
      <c r="E137" s="976" t="s">
        <v>1011</v>
      </c>
      <c r="F137" s="1108">
        <v>10000000</v>
      </c>
      <c r="G137" s="974">
        <v>11848000</v>
      </c>
      <c r="H137" s="1115">
        <v>7724000</v>
      </c>
      <c r="I137" s="974">
        <v>2276000</v>
      </c>
      <c r="J137" s="975">
        <v>1848000</v>
      </c>
      <c r="K137" s="974"/>
      <c r="L137" s="974">
        <f t="shared" si="9"/>
        <v>11848000</v>
      </c>
      <c r="M137" s="991" t="e">
        <f>IF(G137="",F137-L137-#REF!,G137-L137-#REF!)</f>
        <v>#REF!</v>
      </c>
      <c r="N137" s="1013">
        <f t="shared" si="7"/>
        <v>0</v>
      </c>
      <c r="O137" s="976"/>
      <c r="P137" s="977"/>
      <c r="Q137" s="974"/>
      <c r="R137" s="1147"/>
      <c r="S137" s="974"/>
      <c r="T137" s="976"/>
      <c r="U137" s="693"/>
    </row>
    <row r="138" spans="2:21" hidden="1" x14ac:dyDescent="0.25">
      <c r="B138" s="1187" t="s">
        <v>762</v>
      </c>
      <c r="C138" s="1187">
        <v>1014</v>
      </c>
      <c r="D138" s="976" t="s">
        <v>945</v>
      </c>
      <c r="E138" s="976" t="s">
        <v>1012</v>
      </c>
      <c r="F138" s="1108">
        <v>1500000</v>
      </c>
      <c r="G138" s="974"/>
      <c r="H138" s="1115">
        <v>1500000</v>
      </c>
      <c r="I138" s="974"/>
      <c r="J138" s="975"/>
      <c r="K138" s="974"/>
      <c r="L138" s="974">
        <f t="shared" si="9"/>
        <v>1500000</v>
      </c>
      <c r="M138" s="991" t="e">
        <f>IF(G138="",F138-L138-#REF!,G138-L138-#REF!)</f>
        <v>#REF!</v>
      </c>
      <c r="N138" s="1013">
        <f t="shared" si="7"/>
        <v>0</v>
      </c>
      <c r="O138" s="976"/>
      <c r="P138" s="977"/>
      <c r="Q138" s="974"/>
      <c r="R138" s="1147"/>
      <c r="S138" s="974"/>
      <c r="T138" s="976"/>
      <c r="U138" s="693"/>
    </row>
    <row r="139" spans="2:21" hidden="1" x14ac:dyDescent="0.25">
      <c r="B139" s="1187" t="s">
        <v>762</v>
      </c>
      <c r="C139" s="1187">
        <v>1014</v>
      </c>
      <c r="D139" s="976" t="s">
        <v>1013</v>
      </c>
      <c r="E139" s="976" t="s">
        <v>251</v>
      </c>
      <c r="F139" s="1108">
        <v>3753600</v>
      </c>
      <c r="G139" s="974"/>
      <c r="H139" s="1115">
        <v>3753600</v>
      </c>
      <c r="I139" s="974"/>
      <c r="J139" s="975"/>
      <c r="K139" s="974"/>
      <c r="L139" s="974">
        <f t="shared" si="9"/>
        <v>3753600</v>
      </c>
      <c r="M139" s="991" t="e">
        <f>IF(G139="",F139-L139-#REF!,G139-L139-#REF!)</f>
        <v>#REF!</v>
      </c>
      <c r="N139" s="1013">
        <f t="shared" si="7"/>
        <v>0</v>
      </c>
      <c r="O139" s="976"/>
      <c r="P139" s="977"/>
      <c r="Q139" s="974"/>
      <c r="R139" s="1147"/>
      <c r="S139" s="974"/>
      <c r="T139" s="976"/>
      <c r="U139" s="693"/>
    </row>
    <row r="140" spans="2:21" hidden="1" x14ac:dyDescent="0.25">
      <c r="B140" s="1187" t="s">
        <v>762</v>
      </c>
      <c r="C140" s="1187">
        <v>1014</v>
      </c>
      <c r="D140" s="976" t="s">
        <v>264</v>
      </c>
      <c r="E140" s="976" t="s">
        <v>704</v>
      </c>
      <c r="F140" s="1108">
        <v>17670000</v>
      </c>
      <c r="G140" s="974"/>
      <c r="H140" s="1115">
        <v>17670000</v>
      </c>
      <c r="I140" s="974"/>
      <c r="J140" s="975"/>
      <c r="K140" s="974"/>
      <c r="L140" s="974">
        <f t="shared" si="9"/>
        <v>17670000</v>
      </c>
      <c r="M140" s="991" t="e">
        <f>IF(G140="",F140-L140-#REF!,G140-L140-#REF!)</f>
        <v>#REF!</v>
      </c>
      <c r="N140" s="1013">
        <f t="shared" si="7"/>
        <v>0</v>
      </c>
      <c r="O140" s="976"/>
      <c r="P140" s="977"/>
      <c r="Q140" s="974"/>
      <c r="R140" s="1147"/>
      <c r="S140" s="974"/>
      <c r="T140" s="976"/>
      <c r="U140" s="693"/>
    </row>
    <row r="141" spans="2:21" hidden="1" x14ac:dyDescent="0.25">
      <c r="B141" s="1187" t="s">
        <v>762</v>
      </c>
      <c r="C141" s="1187">
        <v>1014</v>
      </c>
      <c r="D141" s="976" t="s">
        <v>1014</v>
      </c>
      <c r="E141" s="976" t="s">
        <v>980</v>
      </c>
      <c r="F141" s="1108">
        <v>3000000</v>
      </c>
      <c r="G141" s="974"/>
      <c r="H141" s="1115">
        <v>3000000</v>
      </c>
      <c r="I141" s="974"/>
      <c r="J141" s="975"/>
      <c r="K141" s="974"/>
      <c r="L141" s="974">
        <f t="shared" si="9"/>
        <v>3000000</v>
      </c>
      <c r="M141" s="991" t="e">
        <f>IF(G141="",F141-L141-#REF!,G141-L141-#REF!)</f>
        <v>#REF!</v>
      </c>
      <c r="N141" s="1013">
        <f t="shared" si="7"/>
        <v>0</v>
      </c>
      <c r="O141" s="976"/>
      <c r="P141" s="977"/>
      <c r="Q141" s="974"/>
      <c r="R141" s="1147"/>
      <c r="S141" s="974"/>
      <c r="T141" s="976"/>
      <c r="U141" s="693"/>
    </row>
    <row r="142" spans="2:21" hidden="1" x14ac:dyDescent="0.25">
      <c r="B142" s="1187" t="s">
        <v>762</v>
      </c>
      <c r="C142" s="1187">
        <v>1014</v>
      </c>
      <c r="D142" s="976" t="s">
        <v>215</v>
      </c>
      <c r="E142" s="976" t="s">
        <v>216</v>
      </c>
      <c r="F142" s="974">
        <v>34693395</v>
      </c>
      <c r="G142" s="974"/>
      <c r="H142" s="974">
        <v>34693395</v>
      </c>
      <c r="I142" s="974"/>
      <c r="J142" s="975"/>
      <c r="K142" s="974"/>
      <c r="L142" s="974">
        <f t="shared" si="9"/>
        <v>34693395</v>
      </c>
      <c r="M142" s="991" t="e">
        <f>IF(G142="",F142-L142-#REF!,G142-L142-#REF!)</f>
        <v>#REF!</v>
      </c>
      <c r="N142" s="1013">
        <f t="shared" si="7"/>
        <v>0</v>
      </c>
      <c r="O142" s="976"/>
      <c r="P142" s="977"/>
      <c r="Q142" s="974"/>
      <c r="R142" s="1147"/>
      <c r="S142" s="974"/>
      <c r="T142" s="976"/>
      <c r="U142" s="693"/>
    </row>
    <row r="143" spans="2:21" hidden="1" x14ac:dyDescent="0.25">
      <c r="B143" s="1187" t="s">
        <v>762</v>
      </c>
      <c r="C143" s="1187">
        <v>1014</v>
      </c>
      <c r="D143" s="976" t="s">
        <v>1222</v>
      </c>
      <c r="E143" s="976" t="s">
        <v>1223</v>
      </c>
      <c r="F143" s="974">
        <v>23500000</v>
      </c>
      <c r="G143" s="974">
        <v>9400000</v>
      </c>
      <c r="H143" s="974">
        <v>23500000</v>
      </c>
      <c r="I143" s="974"/>
      <c r="J143" s="975"/>
      <c r="K143" s="974"/>
      <c r="L143" s="974">
        <f t="shared" si="9"/>
        <v>23500000</v>
      </c>
      <c r="M143" s="991"/>
      <c r="N143" s="1013">
        <f t="shared" si="7"/>
        <v>-14100000</v>
      </c>
      <c r="O143" s="976"/>
      <c r="P143" s="977"/>
      <c r="Q143" s="974"/>
      <c r="R143" s="1147"/>
      <c r="S143" s="974"/>
      <c r="T143" s="976" t="s">
        <v>1224</v>
      </c>
      <c r="U143" s="693"/>
    </row>
    <row r="144" spans="2:21" hidden="1" x14ac:dyDescent="0.25">
      <c r="B144" s="1187" t="s">
        <v>762</v>
      </c>
      <c r="C144" s="1187">
        <v>1014</v>
      </c>
      <c r="D144" s="976" t="s">
        <v>1225</v>
      </c>
      <c r="E144" s="976" t="s">
        <v>341</v>
      </c>
      <c r="F144" s="974">
        <v>500000</v>
      </c>
      <c r="G144" s="974"/>
      <c r="H144" s="974">
        <v>500000</v>
      </c>
      <c r="I144" s="974"/>
      <c r="J144" s="975"/>
      <c r="K144" s="974"/>
      <c r="L144" s="974">
        <f t="shared" si="9"/>
        <v>500000</v>
      </c>
      <c r="M144" s="991"/>
      <c r="N144" s="1013">
        <f t="shared" si="7"/>
        <v>0</v>
      </c>
      <c r="O144" s="976"/>
      <c r="P144" s="977"/>
      <c r="Q144" s="974"/>
      <c r="R144" s="1147"/>
      <c r="S144" s="974"/>
      <c r="T144" s="976"/>
      <c r="U144" s="693"/>
    </row>
    <row r="145" spans="1:25" hidden="1" x14ac:dyDescent="0.25">
      <c r="B145" s="1187" t="s">
        <v>762</v>
      </c>
      <c r="C145" s="1187">
        <v>1014</v>
      </c>
      <c r="D145" s="976" t="s">
        <v>1195</v>
      </c>
      <c r="E145" s="976" t="s">
        <v>668</v>
      </c>
      <c r="F145" s="974">
        <v>5000000</v>
      </c>
      <c r="G145" s="974">
        <v>4937600</v>
      </c>
      <c r="H145" s="974">
        <v>5000000</v>
      </c>
      <c r="I145" s="974"/>
      <c r="J145" s="975"/>
      <c r="K145" s="974"/>
      <c r="L145" s="974">
        <f t="shared" si="9"/>
        <v>5000000</v>
      </c>
      <c r="M145" s="991"/>
      <c r="N145" s="1013">
        <f t="shared" si="7"/>
        <v>-62400</v>
      </c>
      <c r="O145" s="976"/>
      <c r="P145" s="977"/>
      <c r="Q145" s="974"/>
      <c r="R145" s="1147"/>
      <c r="S145" s="974"/>
      <c r="T145" s="976"/>
      <c r="U145" s="693"/>
    </row>
    <row r="146" spans="1:25" hidden="1" x14ac:dyDescent="0.25">
      <c r="B146" s="1187" t="s">
        <v>762</v>
      </c>
      <c r="C146" s="1187">
        <v>1014</v>
      </c>
      <c r="D146" s="976" t="s">
        <v>947</v>
      </c>
      <c r="E146" s="976"/>
      <c r="F146" s="973">
        <v>34202000</v>
      </c>
      <c r="G146" s="974"/>
      <c r="H146" s="974">
        <f>W146</f>
        <v>34202000</v>
      </c>
      <c r="I146" s="974"/>
      <c r="J146" s="975"/>
      <c r="K146" s="974"/>
      <c r="L146" s="974">
        <f t="shared" si="9"/>
        <v>34202000</v>
      </c>
      <c r="M146" s="991" t="e">
        <f>IF(G146="",F146-L146-#REF!,G146-L146-#REF!)</f>
        <v>#REF!</v>
      </c>
      <c r="N146" s="1013">
        <f t="shared" si="7"/>
        <v>0</v>
      </c>
      <c r="O146" s="976"/>
      <c r="P146" s="977"/>
      <c r="Q146" s="974"/>
      <c r="R146" s="1147"/>
      <c r="S146" s="974"/>
      <c r="T146" s="976"/>
      <c r="U146" s="693"/>
      <c r="V146" s="687" t="s">
        <v>948</v>
      </c>
      <c r="W146" s="687">
        <f>SUM(W113:W135)</f>
        <v>34202000</v>
      </c>
    </row>
    <row r="147" spans="1:25" s="723" customFormat="1" ht="15.75" hidden="1" x14ac:dyDescent="0.25">
      <c r="B147" s="720" t="s">
        <v>949</v>
      </c>
      <c r="C147" s="720"/>
      <c r="D147" s="699" t="s">
        <v>762</v>
      </c>
      <c r="E147" s="700"/>
      <c r="F147" s="724"/>
      <c r="G147" s="702"/>
      <c r="H147" s="701"/>
      <c r="I147" s="702"/>
      <c r="J147" s="726"/>
      <c r="K147" s="702"/>
      <c r="L147" s="707">
        <f>SUM(L112:L146)</f>
        <v>1082015098</v>
      </c>
      <c r="M147" s="707" t="e">
        <f>SUM(M112:M146)</f>
        <v>#REF!</v>
      </c>
      <c r="N147" s="869">
        <f>SUM(N112:N146)</f>
        <v>40968309</v>
      </c>
      <c r="O147" s="700"/>
      <c r="P147" s="704"/>
      <c r="Q147" s="742"/>
      <c r="R147" s="1148"/>
      <c r="S147" s="742"/>
      <c r="T147" s="705"/>
      <c r="U147" s="706"/>
      <c r="V147" s="722"/>
      <c r="W147" s="722"/>
      <c r="X147" s="722"/>
      <c r="Y147" s="722"/>
    </row>
    <row r="148" spans="1:25" hidden="1" x14ac:dyDescent="0.25">
      <c r="A148" s="686">
        <v>7</v>
      </c>
      <c r="B148" s="1117" t="s">
        <v>781</v>
      </c>
      <c r="C148" s="1117"/>
      <c r="D148" s="976" t="s">
        <v>340</v>
      </c>
      <c r="E148" s="976" t="s">
        <v>341</v>
      </c>
      <c r="F148" s="973">
        <v>500000</v>
      </c>
      <c r="G148" s="974"/>
      <c r="H148" s="974">
        <v>500000</v>
      </c>
      <c r="I148" s="974"/>
      <c r="J148" s="975"/>
      <c r="K148" s="974"/>
      <c r="L148" s="974">
        <f>SUM(H148:K148)</f>
        <v>500000</v>
      </c>
      <c r="M148" s="991" t="e">
        <f>IF(G148="",F148-L148-#REF!,G148-L148-#REF!)</f>
        <v>#REF!</v>
      </c>
      <c r="N148" s="1013">
        <f t="shared" si="7"/>
        <v>0</v>
      </c>
      <c r="O148" s="976"/>
      <c r="P148" s="977"/>
      <c r="Q148" s="974"/>
      <c r="R148" s="1147"/>
      <c r="S148" s="974"/>
      <c r="T148" s="976"/>
      <c r="U148" s="690"/>
      <c r="V148" s="687" t="s">
        <v>1015</v>
      </c>
    </row>
    <row r="149" spans="1:25" hidden="1" x14ac:dyDescent="0.25">
      <c r="B149" s="1187" t="s">
        <v>781</v>
      </c>
      <c r="C149" s="1187"/>
      <c r="D149" s="976" t="s">
        <v>99</v>
      </c>
      <c r="E149" s="976" t="s">
        <v>100</v>
      </c>
      <c r="F149" s="973">
        <v>14800000</v>
      </c>
      <c r="G149" s="974"/>
      <c r="H149" s="974">
        <v>14800000</v>
      </c>
      <c r="I149" s="974"/>
      <c r="J149" s="975"/>
      <c r="K149" s="974"/>
      <c r="L149" s="974">
        <f>SUM(H149:K149)</f>
        <v>14800000</v>
      </c>
      <c r="M149" s="991" t="e">
        <f>IF(G149="",F149-L149-#REF!,G149-L149-#REF!)</f>
        <v>#REF!</v>
      </c>
      <c r="N149" s="1013">
        <f t="shared" si="7"/>
        <v>0</v>
      </c>
      <c r="O149" s="976"/>
      <c r="P149" s="977"/>
      <c r="Q149" s="974"/>
      <c r="R149" s="1147"/>
      <c r="S149" s="974"/>
      <c r="T149" s="976"/>
      <c r="U149" s="693" t="s">
        <v>943</v>
      </c>
      <c r="V149" s="687" t="s">
        <v>565</v>
      </c>
      <c r="W149" s="687">
        <v>1350000</v>
      </c>
    </row>
    <row r="150" spans="1:25" hidden="1" x14ac:dyDescent="0.25">
      <c r="B150" s="1187" t="s">
        <v>781</v>
      </c>
      <c r="C150" s="1187"/>
      <c r="D150" s="976" t="s">
        <v>118</v>
      </c>
      <c r="E150" s="976" t="s">
        <v>301</v>
      </c>
      <c r="F150" s="973">
        <v>1259000</v>
      </c>
      <c r="G150" s="974"/>
      <c r="H150" s="974">
        <v>1259000</v>
      </c>
      <c r="I150" s="974"/>
      <c r="J150" s="975"/>
      <c r="K150" s="974"/>
      <c r="L150" s="974">
        <f>SUM(H150:K150)</f>
        <v>1259000</v>
      </c>
      <c r="M150" s="991" t="e">
        <f>IF(G150="",F150-L150-#REF!,G150-L150-#REF!)</f>
        <v>#REF!</v>
      </c>
      <c r="N150" s="1013">
        <f>IF($G150="",($F150-$L150),($G150-$L150))</f>
        <v>0</v>
      </c>
      <c r="O150" s="976"/>
      <c r="P150" s="977"/>
      <c r="Q150" s="974"/>
      <c r="R150" s="1147"/>
      <c r="S150" s="974"/>
      <c r="T150" s="976"/>
      <c r="U150" s="693"/>
      <c r="V150" s="687" t="s">
        <v>1016</v>
      </c>
      <c r="W150" s="687">
        <v>250000</v>
      </c>
    </row>
    <row r="151" spans="1:25" hidden="1" x14ac:dyDescent="0.25">
      <c r="B151" s="1187" t="s">
        <v>781</v>
      </c>
      <c r="C151" s="1187"/>
      <c r="D151" s="976" t="s">
        <v>947</v>
      </c>
      <c r="E151" s="976"/>
      <c r="F151" s="973">
        <v>1600000</v>
      </c>
      <c r="G151" s="974"/>
      <c r="H151" s="974">
        <f>W151</f>
        <v>1600000</v>
      </c>
      <c r="I151" s="974"/>
      <c r="J151" s="975"/>
      <c r="K151" s="974"/>
      <c r="L151" s="974">
        <f>SUM(H151:K151)</f>
        <v>1600000</v>
      </c>
      <c r="M151" s="991" t="e">
        <f>IF(G151="",F151-L151-#REF!,G151-L151-#REF!)</f>
        <v>#REF!</v>
      </c>
      <c r="N151" s="1013">
        <f>IF($G151="",($F151-$L151),($G151-$L151))</f>
        <v>0</v>
      </c>
      <c r="O151" s="976"/>
      <c r="P151" s="977"/>
      <c r="Q151" s="974"/>
      <c r="R151" s="1147"/>
      <c r="S151" s="974"/>
      <c r="T151" s="976"/>
      <c r="U151" s="693"/>
      <c r="V151" s="687" t="s">
        <v>948</v>
      </c>
      <c r="W151" s="687">
        <f>SUM(W148:W150)</f>
        <v>1600000</v>
      </c>
    </row>
    <row r="152" spans="1:25" s="723" customFormat="1" ht="15.75" hidden="1" x14ac:dyDescent="0.25">
      <c r="B152" s="720" t="s">
        <v>949</v>
      </c>
      <c r="C152" s="720"/>
      <c r="D152" s="699" t="s">
        <v>781</v>
      </c>
      <c r="E152" s="700"/>
      <c r="F152" s="724"/>
      <c r="G152" s="702"/>
      <c r="H152" s="701"/>
      <c r="I152" s="702"/>
      <c r="J152" s="726"/>
      <c r="K152" s="702"/>
      <c r="L152" s="707">
        <f>SUM(L148:L151)</f>
        <v>18159000</v>
      </c>
      <c r="M152" s="707" t="e">
        <f>SUM(M148:M151)</f>
        <v>#REF!</v>
      </c>
      <c r="N152" s="869">
        <f>SUM(N148:N151)</f>
        <v>0</v>
      </c>
      <c r="O152" s="700"/>
      <c r="P152" s="704"/>
      <c r="Q152" s="742"/>
      <c r="R152" s="1148"/>
      <c r="S152" s="742"/>
      <c r="T152" s="705"/>
      <c r="U152" s="706"/>
      <c r="V152" s="722"/>
      <c r="W152" s="722"/>
      <c r="X152" s="722"/>
      <c r="Y152" s="722"/>
    </row>
    <row r="153" spans="1:25" hidden="1" x14ac:dyDescent="0.25">
      <c r="A153" s="686">
        <v>8</v>
      </c>
      <c r="B153" s="1187" t="s">
        <v>1017</v>
      </c>
      <c r="C153" s="1187">
        <v>1003</v>
      </c>
      <c r="D153" s="976" t="s">
        <v>31</v>
      </c>
      <c r="E153" s="976" t="s">
        <v>168</v>
      </c>
      <c r="F153" s="973">
        <v>72650000</v>
      </c>
      <c r="G153" s="974">
        <v>86709000</v>
      </c>
      <c r="H153" s="974">
        <v>21795000</v>
      </c>
      <c r="I153" s="974">
        <v>29060000</v>
      </c>
      <c r="J153" s="975">
        <v>35854000</v>
      </c>
      <c r="K153" s="974"/>
      <c r="L153" s="974">
        <f>SUM(H153:K153)</f>
        <v>86709000</v>
      </c>
      <c r="M153" s="991" t="e">
        <f>IF(G153="",F153-L153-#REF!,G153-L153-#REF!)</f>
        <v>#REF!</v>
      </c>
      <c r="N153" s="1013">
        <f t="shared" ref="N153:N219" si="10">IF($G153="",($F153-$L153),($G153-$L153))</f>
        <v>0</v>
      </c>
      <c r="O153" s="976"/>
      <c r="P153" s="977"/>
      <c r="Q153" s="974"/>
      <c r="R153" s="1147"/>
      <c r="S153" s="974"/>
      <c r="T153" s="976"/>
      <c r="U153" s="690"/>
      <c r="V153" s="687" t="s">
        <v>783</v>
      </c>
    </row>
    <row r="154" spans="1:25" hidden="1" x14ac:dyDescent="0.25">
      <c r="B154" s="1187" t="s">
        <v>1017</v>
      </c>
      <c r="C154" s="1187">
        <v>1003</v>
      </c>
      <c r="D154" s="976" t="s">
        <v>492</v>
      </c>
      <c r="E154" s="976" t="s">
        <v>784</v>
      </c>
      <c r="F154" s="973">
        <v>174999000</v>
      </c>
      <c r="G154" s="974">
        <v>174999000</v>
      </c>
      <c r="H154" s="974">
        <v>122499300</v>
      </c>
      <c r="I154" s="974">
        <v>52499700</v>
      </c>
      <c r="J154" s="975"/>
      <c r="K154" s="974"/>
      <c r="L154" s="974">
        <f t="shared" ref="L154:L188" si="11">SUM(H154:K154)</f>
        <v>174999000</v>
      </c>
      <c r="M154" s="991" t="e">
        <f>IF(G154="",F154-L154-#REF!,G154-L154-#REF!)</f>
        <v>#REF!</v>
      </c>
      <c r="N154" s="1013">
        <f t="shared" si="10"/>
        <v>0</v>
      </c>
      <c r="O154" s="976"/>
      <c r="P154" s="977"/>
      <c r="Q154" s="974"/>
      <c r="R154" s="1147"/>
      <c r="S154" s="974"/>
      <c r="T154" s="976"/>
      <c r="U154" s="693" t="s">
        <v>943</v>
      </c>
      <c r="V154" s="687" t="s">
        <v>1018</v>
      </c>
      <c r="W154" s="687">
        <v>465000</v>
      </c>
    </row>
    <row r="155" spans="1:25" hidden="1" x14ac:dyDescent="0.25">
      <c r="B155" s="1187" t="s">
        <v>1017</v>
      </c>
      <c r="C155" s="1187">
        <v>1003</v>
      </c>
      <c r="D155" s="976" t="s">
        <v>257</v>
      </c>
      <c r="E155" s="976" t="s">
        <v>286</v>
      </c>
      <c r="F155" s="973"/>
      <c r="G155" s="974">
        <v>15068277</v>
      </c>
      <c r="H155" s="974">
        <v>15068277</v>
      </c>
      <c r="I155" s="974"/>
      <c r="J155" s="975"/>
      <c r="K155" s="974"/>
      <c r="L155" s="974">
        <f t="shared" si="11"/>
        <v>15068277</v>
      </c>
      <c r="M155" s="991" t="e">
        <f>IF(G155="",F155-L155-#REF!,G155-L155-#REF!)</f>
        <v>#REF!</v>
      </c>
      <c r="N155" s="1013">
        <f t="shared" si="10"/>
        <v>0</v>
      </c>
      <c r="O155" s="976"/>
      <c r="P155" s="977"/>
      <c r="Q155" s="974"/>
      <c r="R155" s="1147"/>
      <c r="S155" s="974"/>
      <c r="T155" s="976"/>
      <c r="U155" s="693"/>
      <c r="V155" s="687" t="s">
        <v>1019</v>
      </c>
      <c r="W155" s="687">
        <v>2100000</v>
      </c>
    </row>
    <row r="156" spans="1:25" hidden="1" x14ac:dyDescent="0.25">
      <c r="B156" s="1187" t="s">
        <v>1017</v>
      </c>
      <c r="C156" s="1187">
        <v>1003</v>
      </c>
      <c r="D156" s="976" t="s">
        <v>257</v>
      </c>
      <c r="E156" s="976" t="s">
        <v>286</v>
      </c>
      <c r="F156" s="973">
        <v>5000000</v>
      </c>
      <c r="G156" s="974">
        <v>4635000</v>
      </c>
      <c r="H156" s="974">
        <v>5000000</v>
      </c>
      <c r="I156" s="974"/>
      <c r="J156" s="975"/>
      <c r="K156" s="974"/>
      <c r="L156" s="974">
        <f t="shared" si="11"/>
        <v>5000000</v>
      </c>
      <c r="M156" s="991"/>
      <c r="N156" s="1013">
        <f t="shared" si="10"/>
        <v>-365000</v>
      </c>
      <c r="O156" s="976"/>
      <c r="P156" s="977"/>
      <c r="Q156" s="974"/>
      <c r="R156" s="1147"/>
      <c r="S156" s="974"/>
      <c r="T156" s="976"/>
      <c r="U156" s="693"/>
    </row>
    <row r="157" spans="1:25" hidden="1" x14ac:dyDescent="0.25">
      <c r="B157" s="1187" t="s">
        <v>1017</v>
      </c>
      <c r="C157" s="1187">
        <v>1003</v>
      </c>
      <c r="D157" s="976" t="s">
        <v>691</v>
      </c>
      <c r="E157" s="976"/>
      <c r="F157" s="973">
        <v>41434195</v>
      </c>
      <c r="G157" s="974"/>
      <c r="H157" s="974">
        <f>F157/2</f>
        <v>20717097.5</v>
      </c>
      <c r="I157" s="974"/>
      <c r="J157" s="975"/>
      <c r="K157" s="974"/>
      <c r="L157" s="974">
        <f t="shared" si="11"/>
        <v>20717097.5</v>
      </c>
      <c r="M157" s="991" t="e">
        <f>IF(G157="",F157-L157-#REF!,G157-L157-#REF!)</f>
        <v>#REF!</v>
      </c>
      <c r="N157" s="1013">
        <f t="shared" si="10"/>
        <v>20717097.5</v>
      </c>
      <c r="O157" s="976"/>
      <c r="P157" s="977"/>
      <c r="Q157" s="974"/>
      <c r="R157" s="1147"/>
      <c r="S157" s="974"/>
      <c r="T157" s="976"/>
      <c r="U157" s="693"/>
      <c r="V157" s="687" t="s">
        <v>1016</v>
      </c>
      <c r="W157" s="687">
        <v>2237500</v>
      </c>
    </row>
    <row r="158" spans="1:25" hidden="1" x14ac:dyDescent="0.25">
      <c r="B158" s="1187" t="s">
        <v>1017</v>
      </c>
      <c r="C158" s="1187">
        <v>1003</v>
      </c>
      <c r="D158" s="976" t="s">
        <v>785</v>
      </c>
      <c r="E158" s="976"/>
      <c r="F158" s="1108">
        <f>L158</f>
        <v>10000000</v>
      </c>
      <c r="G158" s="974"/>
      <c r="H158" s="974">
        <v>5000000</v>
      </c>
      <c r="I158" s="974">
        <v>5000000</v>
      </c>
      <c r="J158" s="975"/>
      <c r="K158" s="974"/>
      <c r="L158" s="974">
        <f t="shared" si="11"/>
        <v>10000000</v>
      </c>
      <c r="M158" s="991" t="e">
        <f>IF(G158="",F158-L158-#REF!,G158-L158-#REF!)</f>
        <v>#REF!</v>
      </c>
      <c r="N158" s="1013">
        <f t="shared" si="10"/>
        <v>0</v>
      </c>
      <c r="O158" s="976"/>
      <c r="P158" s="977"/>
      <c r="Q158" s="974"/>
      <c r="R158" s="1147"/>
      <c r="S158" s="974"/>
      <c r="T158" s="976"/>
      <c r="U158" s="693"/>
      <c r="V158" s="687" t="s">
        <v>1020</v>
      </c>
      <c r="W158" s="687">
        <v>1036000</v>
      </c>
    </row>
    <row r="159" spans="1:25" hidden="1" x14ac:dyDescent="0.25">
      <c r="B159" s="1187" t="s">
        <v>1017</v>
      </c>
      <c r="C159" s="1187">
        <v>1003</v>
      </c>
      <c r="D159" s="976" t="s">
        <v>34</v>
      </c>
      <c r="E159" s="976" t="s">
        <v>204</v>
      </c>
      <c r="F159" s="973">
        <v>146799840</v>
      </c>
      <c r="G159" s="974">
        <v>150106000</v>
      </c>
      <c r="H159" s="974">
        <v>40036320</v>
      </c>
      <c r="I159" s="974">
        <v>53381760</v>
      </c>
      <c r="J159" s="975">
        <v>56687920</v>
      </c>
      <c r="K159" s="974"/>
      <c r="L159" s="974">
        <f t="shared" si="11"/>
        <v>150106000</v>
      </c>
      <c r="M159" s="991" t="e">
        <f>IF(G159="",F159-L159-#REF!,G159-L159-#REF!)</f>
        <v>#REF!</v>
      </c>
      <c r="N159" s="1013">
        <f t="shared" si="10"/>
        <v>0</v>
      </c>
      <c r="O159" s="976" t="s">
        <v>768</v>
      </c>
      <c r="P159" s="977">
        <v>43913</v>
      </c>
      <c r="Q159" s="974"/>
      <c r="R159" s="1147"/>
      <c r="S159" s="974"/>
      <c r="T159" s="976"/>
      <c r="U159" s="693" t="s">
        <v>943</v>
      </c>
      <c r="V159" s="687" t="s">
        <v>1021</v>
      </c>
      <c r="W159" s="687">
        <v>1826000</v>
      </c>
    </row>
    <row r="160" spans="1:25" hidden="1" x14ac:dyDescent="0.25">
      <c r="B160" s="1187" t="s">
        <v>1017</v>
      </c>
      <c r="C160" s="1187">
        <v>1003</v>
      </c>
      <c r="D160" s="976" t="s">
        <v>723</v>
      </c>
      <c r="E160" s="976" t="s">
        <v>352</v>
      </c>
      <c r="F160" s="973">
        <v>29119200</v>
      </c>
      <c r="G160" s="974">
        <v>29442523</v>
      </c>
      <c r="H160" s="974">
        <v>13236000</v>
      </c>
      <c r="I160" s="974">
        <v>16206523</v>
      </c>
      <c r="J160" s="975"/>
      <c r="K160" s="974"/>
      <c r="L160" s="974">
        <f t="shared" si="11"/>
        <v>29442523</v>
      </c>
      <c r="M160" s="991" t="e">
        <f>IF(G160="",F160-L160-#REF!,G160-L160-#REF!)</f>
        <v>#REF!</v>
      </c>
      <c r="N160" s="1013">
        <f t="shared" si="10"/>
        <v>0</v>
      </c>
      <c r="O160" s="976" t="s">
        <v>788</v>
      </c>
      <c r="P160" s="977">
        <v>43915</v>
      </c>
      <c r="Q160" s="974"/>
      <c r="R160" s="1147"/>
      <c r="S160" s="974"/>
      <c r="T160" s="976"/>
      <c r="U160" s="693" t="s">
        <v>943</v>
      </c>
      <c r="V160" s="687" t="s">
        <v>1005</v>
      </c>
      <c r="W160" s="687">
        <v>1630000</v>
      </c>
    </row>
    <row r="161" spans="2:21" hidden="1" x14ac:dyDescent="0.25">
      <c r="B161" s="1187" t="s">
        <v>1017</v>
      </c>
      <c r="C161" s="1187">
        <v>1003</v>
      </c>
      <c r="D161" s="976" t="s">
        <v>769</v>
      </c>
      <c r="E161" s="976" t="s">
        <v>229</v>
      </c>
      <c r="F161" s="973"/>
      <c r="G161" s="974">
        <v>39602750</v>
      </c>
      <c r="H161" s="974">
        <v>35553650</v>
      </c>
      <c r="I161" s="974">
        <v>4049100</v>
      </c>
      <c r="J161" s="975"/>
      <c r="K161" s="974"/>
      <c r="L161" s="974">
        <f t="shared" si="11"/>
        <v>39602750</v>
      </c>
      <c r="M161" s="991" t="e">
        <f>IF(G161="",F161-L161-#REF!,G161-L161-#REF!)</f>
        <v>#REF!</v>
      </c>
      <c r="N161" s="1013">
        <f t="shared" si="10"/>
        <v>0</v>
      </c>
      <c r="O161" s="976"/>
      <c r="P161" s="977"/>
      <c r="Q161" s="974"/>
      <c r="R161" s="1147"/>
      <c r="S161" s="974"/>
      <c r="T161" s="976"/>
      <c r="U161" s="693" t="s">
        <v>943</v>
      </c>
    </row>
    <row r="162" spans="2:21" hidden="1" x14ac:dyDescent="0.25">
      <c r="B162" s="1187" t="s">
        <v>1017</v>
      </c>
      <c r="C162" s="1187">
        <v>1003</v>
      </c>
      <c r="D162" s="976" t="s">
        <v>791</v>
      </c>
      <c r="E162" s="976" t="s">
        <v>104</v>
      </c>
      <c r="F162" s="973">
        <v>8000000</v>
      </c>
      <c r="G162" s="974"/>
      <c r="H162" s="974">
        <v>8000000</v>
      </c>
      <c r="I162" s="974"/>
      <c r="J162" s="975"/>
      <c r="K162" s="974"/>
      <c r="L162" s="974">
        <f t="shared" si="11"/>
        <v>8000000</v>
      </c>
      <c r="M162" s="991" t="e">
        <f>IF(G162="",F162-L162-#REF!,G162-L162-#REF!)</f>
        <v>#REF!</v>
      </c>
      <c r="N162" s="1013">
        <f t="shared" si="10"/>
        <v>0</v>
      </c>
      <c r="O162" s="976"/>
      <c r="P162" s="977"/>
      <c r="Q162" s="974"/>
      <c r="R162" s="1147"/>
      <c r="S162" s="974"/>
      <c r="T162" s="976"/>
      <c r="U162" s="693"/>
    </row>
    <row r="163" spans="2:21" hidden="1" x14ac:dyDescent="0.25">
      <c r="B163" s="1187" t="s">
        <v>1017</v>
      </c>
      <c r="C163" s="1187">
        <v>1003</v>
      </c>
      <c r="D163" s="976" t="s">
        <v>239</v>
      </c>
      <c r="E163" s="976" t="s">
        <v>792</v>
      </c>
      <c r="F163" s="973">
        <v>2860000</v>
      </c>
      <c r="G163" s="974"/>
      <c r="H163" s="974">
        <v>1100000</v>
      </c>
      <c r="I163" s="974">
        <v>1760000</v>
      </c>
      <c r="J163" s="975"/>
      <c r="K163" s="974"/>
      <c r="L163" s="974">
        <f t="shared" si="11"/>
        <v>2860000</v>
      </c>
      <c r="M163" s="991" t="e">
        <f>IF(G163="",F163-L163-#REF!,G163-L163-#REF!)</f>
        <v>#REF!</v>
      </c>
      <c r="N163" s="1013">
        <f t="shared" si="10"/>
        <v>0</v>
      </c>
      <c r="O163" s="976"/>
      <c r="P163" s="977"/>
      <c r="Q163" s="974"/>
      <c r="R163" s="1147"/>
      <c r="S163" s="974"/>
      <c r="T163" s="976"/>
      <c r="U163" s="693" t="s">
        <v>943</v>
      </c>
    </row>
    <row r="164" spans="2:21" hidden="1" x14ac:dyDescent="0.25">
      <c r="B164" s="1187" t="s">
        <v>1017</v>
      </c>
      <c r="C164" s="1187">
        <v>1003</v>
      </c>
      <c r="D164" s="976" t="s">
        <v>99</v>
      </c>
      <c r="E164" s="976" t="s">
        <v>100</v>
      </c>
      <c r="F164" s="973"/>
      <c r="G164" s="974">
        <v>299315000</v>
      </c>
      <c r="H164" s="974">
        <v>86594970</v>
      </c>
      <c r="I164" s="974">
        <v>115459960</v>
      </c>
      <c r="J164" s="975">
        <v>82295570</v>
      </c>
      <c r="K164" s="974"/>
      <c r="L164" s="974">
        <f t="shared" si="11"/>
        <v>284350500</v>
      </c>
      <c r="M164" s="991" t="e">
        <f>IF(G164="",F164-L164-#REF!,G164-L164-#REF!)</f>
        <v>#REF!</v>
      </c>
      <c r="N164" s="1013">
        <f t="shared" si="10"/>
        <v>14964500</v>
      </c>
      <c r="O164" s="976"/>
      <c r="P164" s="977"/>
      <c r="Q164" s="974"/>
      <c r="R164" s="1147"/>
      <c r="S164" s="974"/>
      <c r="T164" s="976"/>
      <c r="U164" s="693" t="s">
        <v>943</v>
      </c>
    </row>
    <row r="165" spans="2:21" hidden="1" x14ac:dyDescent="0.25">
      <c r="B165" s="1187" t="s">
        <v>1017</v>
      </c>
      <c r="C165" s="1187">
        <v>1003</v>
      </c>
      <c r="D165" s="976" t="s">
        <v>514</v>
      </c>
      <c r="E165" s="976" t="s">
        <v>114</v>
      </c>
      <c r="F165" s="973">
        <v>20082000</v>
      </c>
      <c r="G165" s="974"/>
      <c r="H165" s="974">
        <v>20082000</v>
      </c>
      <c r="I165" s="974"/>
      <c r="J165" s="975"/>
      <c r="K165" s="974"/>
      <c r="L165" s="974">
        <f t="shared" si="11"/>
        <v>20082000</v>
      </c>
      <c r="M165" s="991" t="e">
        <f>IF(G165="",F165-L165-#REF!,G165-L165-#REF!)</f>
        <v>#REF!</v>
      </c>
      <c r="N165" s="1013">
        <f t="shared" si="10"/>
        <v>0</v>
      </c>
      <c r="O165" s="976"/>
      <c r="P165" s="977"/>
      <c r="Q165" s="974"/>
      <c r="R165" s="1147"/>
      <c r="S165" s="974"/>
      <c r="T165" s="976"/>
      <c r="U165" s="693" t="s">
        <v>114</v>
      </c>
    </row>
    <row r="166" spans="2:21" hidden="1" x14ac:dyDescent="0.25">
      <c r="B166" s="1187" t="s">
        <v>1017</v>
      </c>
      <c r="C166" s="1187">
        <v>1003</v>
      </c>
      <c r="D166" s="976" t="s">
        <v>795</v>
      </c>
      <c r="E166" s="976"/>
      <c r="F166" s="973">
        <v>600000</v>
      </c>
      <c r="G166" s="974"/>
      <c r="H166" s="974">
        <v>600000</v>
      </c>
      <c r="I166" s="974"/>
      <c r="J166" s="975"/>
      <c r="K166" s="974"/>
      <c r="L166" s="974">
        <f t="shared" si="11"/>
        <v>600000</v>
      </c>
      <c r="M166" s="991" t="e">
        <f>IF(G166="",F166-L166-#REF!,G166-L166-#REF!)</f>
        <v>#REF!</v>
      </c>
      <c r="N166" s="1013">
        <f t="shared" si="10"/>
        <v>0</v>
      </c>
      <c r="O166" s="976"/>
      <c r="P166" s="977"/>
      <c r="Q166" s="974"/>
      <c r="R166" s="1147"/>
      <c r="S166" s="974"/>
      <c r="T166" s="976"/>
      <c r="U166" s="693"/>
    </row>
    <row r="167" spans="2:21" hidden="1" x14ac:dyDescent="0.25">
      <c r="B167" s="1187" t="s">
        <v>1017</v>
      </c>
      <c r="C167" s="1187">
        <v>1003</v>
      </c>
      <c r="D167" s="976" t="s">
        <v>515</v>
      </c>
      <c r="E167" s="976" t="s">
        <v>229</v>
      </c>
      <c r="F167" s="973">
        <v>35160000</v>
      </c>
      <c r="G167" s="974">
        <v>38936700</v>
      </c>
      <c r="H167" s="974">
        <v>19338000</v>
      </c>
      <c r="I167" s="974">
        <v>19598700</v>
      </c>
      <c r="J167" s="975"/>
      <c r="K167" s="974"/>
      <c r="L167" s="974">
        <f t="shared" si="11"/>
        <v>38936700</v>
      </c>
      <c r="M167" s="991" t="e">
        <f>IF(G167="",F167-L167-#REF!,G167-L167-#REF!)</f>
        <v>#REF!</v>
      </c>
      <c r="N167" s="1013">
        <f t="shared" si="10"/>
        <v>0</v>
      </c>
      <c r="O167" s="976" t="s">
        <v>797</v>
      </c>
      <c r="P167" s="977"/>
      <c r="Q167" s="974"/>
      <c r="R167" s="1147"/>
      <c r="S167" s="974"/>
      <c r="T167" s="976"/>
      <c r="U167" s="693" t="s">
        <v>943</v>
      </c>
    </row>
    <row r="168" spans="2:21" hidden="1" x14ac:dyDescent="0.25">
      <c r="B168" s="1187" t="s">
        <v>1017</v>
      </c>
      <c r="C168" s="1187">
        <v>1003</v>
      </c>
      <c r="D168" s="976" t="s">
        <v>798</v>
      </c>
      <c r="E168" s="976" t="s">
        <v>225</v>
      </c>
      <c r="F168" s="973">
        <v>1980000</v>
      </c>
      <c r="G168" s="974"/>
      <c r="H168" s="974">
        <v>980000</v>
      </c>
      <c r="I168" s="974">
        <v>1000000</v>
      </c>
      <c r="J168" s="975"/>
      <c r="K168" s="974"/>
      <c r="L168" s="974">
        <f t="shared" si="11"/>
        <v>1980000</v>
      </c>
      <c r="M168" s="991" t="e">
        <f>IF(G168="",F168-L168-#REF!,G168-L168-#REF!)</f>
        <v>#REF!</v>
      </c>
      <c r="N168" s="1013">
        <f t="shared" si="10"/>
        <v>0</v>
      </c>
      <c r="O168" s="976"/>
      <c r="P168" s="977"/>
      <c r="Q168" s="974"/>
      <c r="R168" s="1147"/>
      <c r="S168" s="974"/>
      <c r="T168" s="976"/>
      <c r="U168" s="693" t="s">
        <v>943</v>
      </c>
    </row>
    <row r="169" spans="2:21" hidden="1" x14ac:dyDescent="0.25">
      <c r="B169" s="1187" t="s">
        <v>1017</v>
      </c>
      <c r="C169" s="1187">
        <v>1003</v>
      </c>
      <c r="D169" s="976" t="s">
        <v>132</v>
      </c>
      <c r="E169" s="976" t="s">
        <v>799</v>
      </c>
      <c r="F169" s="973">
        <v>6770000</v>
      </c>
      <c r="G169" s="974"/>
      <c r="H169" s="974">
        <v>2031000</v>
      </c>
      <c r="I169" s="974"/>
      <c r="J169" s="975"/>
      <c r="K169" s="974"/>
      <c r="L169" s="974">
        <f t="shared" si="11"/>
        <v>2031000</v>
      </c>
      <c r="M169" s="991" t="e">
        <f>IF(G169="",F169-L169-#REF!,G169-L169-#REF!)</f>
        <v>#REF!</v>
      </c>
      <c r="N169" s="1013">
        <f t="shared" si="10"/>
        <v>4739000</v>
      </c>
      <c r="O169" s="976"/>
      <c r="P169" s="977"/>
      <c r="Q169" s="974"/>
      <c r="R169" s="1147"/>
      <c r="S169" s="974"/>
      <c r="T169" s="976"/>
      <c r="U169" s="693" t="s">
        <v>943</v>
      </c>
    </row>
    <row r="170" spans="2:21" hidden="1" x14ac:dyDescent="0.25">
      <c r="B170" s="1187" t="s">
        <v>1017</v>
      </c>
      <c r="C170" s="1187">
        <v>1003</v>
      </c>
      <c r="D170" s="976" t="s">
        <v>394</v>
      </c>
      <c r="E170" s="976" t="s">
        <v>162</v>
      </c>
      <c r="F170" s="973">
        <v>72800000</v>
      </c>
      <c r="G170" s="974">
        <v>76000000</v>
      </c>
      <c r="H170" s="974">
        <v>36400000</v>
      </c>
      <c r="I170" s="974">
        <v>39600000</v>
      </c>
      <c r="J170" s="975"/>
      <c r="K170" s="974"/>
      <c r="L170" s="974">
        <f t="shared" si="11"/>
        <v>76000000</v>
      </c>
      <c r="M170" s="991" t="e">
        <f>IF(G170="",F170-L170-#REF!,G170-L170-#REF!)</f>
        <v>#REF!</v>
      </c>
      <c r="N170" s="1013">
        <f t="shared" si="10"/>
        <v>0</v>
      </c>
      <c r="O170" s="976" t="s">
        <v>801</v>
      </c>
      <c r="P170" s="977">
        <v>43876</v>
      </c>
      <c r="Q170" s="974"/>
      <c r="R170" s="1147"/>
      <c r="S170" s="974"/>
      <c r="T170" s="976"/>
      <c r="U170" s="693"/>
    </row>
    <row r="171" spans="2:21" hidden="1" x14ac:dyDescent="0.25">
      <c r="B171" s="1187" t="s">
        <v>1017</v>
      </c>
      <c r="C171" s="1187">
        <v>1003</v>
      </c>
      <c r="D171" s="976" t="s">
        <v>692</v>
      </c>
      <c r="E171" s="976" t="s">
        <v>416</v>
      </c>
      <c r="F171" s="973">
        <v>1367329</v>
      </c>
      <c r="G171" s="974"/>
      <c r="H171" s="974">
        <v>1367329</v>
      </c>
      <c r="I171" s="974"/>
      <c r="J171" s="975"/>
      <c r="K171" s="974"/>
      <c r="L171" s="974">
        <f t="shared" si="11"/>
        <v>1367329</v>
      </c>
      <c r="M171" s="991" t="e">
        <f>IF(G171="",F171-L171-#REF!,G171-L171-#REF!)</f>
        <v>#REF!</v>
      </c>
      <c r="N171" s="1013">
        <f t="shared" si="10"/>
        <v>0</v>
      </c>
      <c r="O171" s="976"/>
      <c r="P171" s="977"/>
      <c r="Q171" s="974"/>
      <c r="R171" s="1147"/>
      <c r="S171" s="974"/>
      <c r="T171" s="976"/>
      <c r="U171" s="693" t="s">
        <v>943</v>
      </c>
    </row>
    <row r="172" spans="2:21" hidden="1" x14ac:dyDescent="0.25">
      <c r="B172" s="1187" t="s">
        <v>1017</v>
      </c>
      <c r="C172" s="1187">
        <v>1003</v>
      </c>
      <c r="D172" s="976" t="s">
        <v>172</v>
      </c>
      <c r="E172" s="976" t="s">
        <v>173</v>
      </c>
      <c r="F172" s="973">
        <v>18080000</v>
      </c>
      <c r="G172" s="974">
        <v>31760000</v>
      </c>
      <c r="H172" s="974">
        <v>5424000</v>
      </c>
      <c r="I172" s="974">
        <v>26336000</v>
      </c>
      <c r="J172" s="975"/>
      <c r="K172" s="974"/>
      <c r="L172" s="974">
        <f t="shared" si="11"/>
        <v>31760000</v>
      </c>
      <c r="M172" s="991" t="e">
        <f>IF(G172="",F172-L172-#REF!,G172-L172-#REF!)</f>
        <v>#REF!</v>
      </c>
      <c r="N172" s="1013">
        <f t="shared" si="10"/>
        <v>0</v>
      </c>
      <c r="O172" s="976"/>
      <c r="P172" s="977"/>
      <c r="Q172" s="974"/>
      <c r="R172" s="1147"/>
      <c r="S172" s="974"/>
      <c r="T172" s="976"/>
      <c r="U172" s="693"/>
    </row>
    <row r="173" spans="2:21" hidden="1" x14ac:dyDescent="0.25">
      <c r="B173" s="1187" t="s">
        <v>1017</v>
      </c>
      <c r="C173" s="1187">
        <v>1003</v>
      </c>
      <c r="D173" s="976" t="s">
        <v>107</v>
      </c>
      <c r="E173" s="976" t="s">
        <v>341</v>
      </c>
      <c r="F173" s="973">
        <v>34805000</v>
      </c>
      <c r="G173" s="974">
        <v>34450000</v>
      </c>
      <c r="H173" s="974">
        <v>10000000</v>
      </c>
      <c r="I173" s="974">
        <v>15000000</v>
      </c>
      <c r="J173" s="975">
        <v>9450000</v>
      </c>
      <c r="K173" s="974"/>
      <c r="L173" s="974">
        <f t="shared" si="11"/>
        <v>34450000</v>
      </c>
      <c r="M173" s="991" t="e">
        <f>IF(G173="",F173-L173-#REF!,G173-L173-#REF!)</f>
        <v>#REF!</v>
      </c>
      <c r="N173" s="1013">
        <f t="shared" si="10"/>
        <v>0</v>
      </c>
      <c r="O173" s="976"/>
      <c r="P173" s="977"/>
      <c r="Q173" s="974"/>
      <c r="R173" s="1147"/>
      <c r="S173" s="974"/>
      <c r="T173" s="976"/>
      <c r="U173" s="693"/>
    </row>
    <row r="174" spans="2:21" hidden="1" x14ac:dyDescent="0.25">
      <c r="B174" s="1187" t="s">
        <v>1017</v>
      </c>
      <c r="C174" s="1187">
        <v>1003</v>
      </c>
      <c r="D174" s="976" t="s">
        <v>79</v>
      </c>
      <c r="E174" s="976" t="s">
        <v>804</v>
      </c>
      <c r="F174" s="973">
        <v>9300000</v>
      </c>
      <c r="G174" s="974"/>
      <c r="H174" s="974">
        <v>4650000</v>
      </c>
      <c r="I174" s="974">
        <v>4650000</v>
      </c>
      <c r="J174" s="975"/>
      <c r="K174" s="974"/>
      <c r="L174" s="974">
        <f t="shared" si="11"/>
        <v>9300000</v>
      </c>
      <c r="M174" s="991" t="e">
        <f>IF(G174="",F174-L174-#REF!,G174-L174-#REF!)</f>
        <v>#REF!</v>
      </c>
      <c r="N174" s="1013">
        <f t="shared" si="10"/>
        <v>0</v>
      </c>
      <c r="O174" s="976"/>
      <c r="P174" s="977"/>
      <c r="Q174" s="974"/>
      <c r="R174" s="1147"/>
      <c r="S174" s="974"/>
      <c r="T174" s="976"/>
      <c r="U174" s="693"/>
    </row>
    <row r="175" spans="2:21" hidden="1" x14ac:dyDescent="0.25">
      <c r="B175" s="1187" t="s">
        <v>1017</v>
      </c>
      <c r="C175" s="1187">
        <v>1003</v>
      </c>
      <c r="D175" s="976" t="s">
        <v>84</v>
      </c>
      <c r="E175" s="976" t="s">
        <v>799</v>
      </c>
      <c r="F175" s="973">
        <v>12658000</v>
      </c>
      <c r="G175" s="974"/>
      <c r="H175" s="974">
        <v>12658000</v>
      </c>
      <c r="I175" s="974"/>
      <c r="J175" s="975"/>
      <c r="K175" s="974"/>
      <c r="L175" s="974">
        <f t="shared" si="11"/>
        <v>12658000</v>
      </c>
      <c r="M175" s="991" t="e">
        <f>IF(G175="",F175-L175-#REF!,G175-L175-#REF!)</f>
        <v>#REF!</v>
      </c>
      <c r="N175" s="1013">
        <f t="shared" si="10"/>
        <v>0</v>
      </c>
      <c r="O175" s="976"/>
      <c r="P175" s="977"/>
      <c r="Q175" s="974"/>
      <c r="R175" s="1147"/>
      <c r="S175" s="974"/>
      <c r="T175" s="976"/>
      <c r="U175" s="693" t="s">
        <v>943</v>
      </c>
    </row>
    <row r="176" spans="2:21" hidden="1" x14ac:dyDescent="0.25">
      <c r="B176" s="1187" t="s">
        <v>1017</v>
      </c>
      <c r="C176" s="1187">
        <v>1003</v>
      </c>
      <c r="D176" s="976" t="s">
        <v>175</v>
      </c>
      <c r="E176" s="976" t="s">
        <v>416</v>
      </c>
      <c r="F176" s="973">
        <v>1367329</v>
      </c>
      <c r="G176" s="974"/>
      <c r="H176" s="974">
        <v>1367329</v>
      </c>
      <c r="I176" s="974"/>
      <c r="J176" s="975"/>
      <c r="K176" s="974"/>
      <c r="L176" s="974">
        <f t="shared" si="11"/>
        <v>1367329</v>
      </c>
      <c r="M176" s="991" t="e">
        <f>IF(G176="",F176-L176-#REF!,G176-L176-#REF!)</f>
        <v>#REF!</v>
      </c>
      <c r="N176" s="1013">
        <f t="shared" si="10"/>
        <v>0</v>
      </c>
      <c r="O176" s="976"/>
      <c r="P176" s="977"/>
      <c r="Q176" s="974"/>
      <c r="R176" s="1147"/>
      <c r="S176" s="974"/>
      <c r="T176" s="976"/>
      <c r="U176" s="693" t="s">
        <v>943</v>
      </c>
    </row>
    <row r="177" spans="1:25" hidden="1" x14ac:dyDescent="0.25">
      <c r="B177" s="1187" t="s">
        <v>1017</v>
      </c>
      <c r="C177" s="1187">
        <v>1003</v>
      </c>
      <c r="D177" s="976" t="s">
        <v>167</v>
      </c>
      <c r="E177" s="976" t="s">
        <v>708</v>
      </c>
      <c r="F177" s="973">
        <v>2050000</v>
      </c>
      <c r="G177" s="974"/>
      <c r="H177" s="974">
        <v>2050000</v>
      </c>
      <c r="I177" s="974"/>
      <c r="J177" s="975"/>
      <c r="K177" s="974"/>
      <c r="L177" s="974">
        <f t="shared" si="11"/>
        <v>2050000</v>
      </c>
      <c r="M177" s="991" t="e">
        <f>IF(G177="",F177-L177-#REF!,G177-L177-#REF!)</f>
        <v>#REF!</v>
      </c>
      <c r="N177" s="1013">
        <f t="shared" si="10"/>
        <v>0</v>
      </c>
      <c r="O177" s="976"/>
      <c r="P177" s="977"/>
      <c r="Q177" s="974"/>
      <c r="R177" s="1147"/>
      <c r="S177" s="974"/>
      <c r="T177" s="976"/>
      <c r="U177" s="693"/>
    </row>
    <row r="178" spans="1:25" hidden="1" x14ac:dyDescent="0.25">
      <c r="B178" s="1187" t="s">
        <v>1017</v>
      </c>
      <c r="C178" s="1187">
        <v>1003</v>
      </c>
      <c r="D178" s="976" t="s">
        <v>806</v>
      </c>
      <c r="E178" s="976" t="s">
        <v>807</v>
      </c>
      <c r="F178" s="973">
        <v>22076000</v>
      </c>
      <c r="G178" s="974"/>
      <c r="H178" s="974">
        <v>6622800</v>
      </c>
      <c r="I178" s="974">
        <v>15453200</v>
      </c>
      <c r="J178" s="975"/>
      <c r="K178" s="974"/>
      <c r="L178" s="974">
        <f t="shared" si="11"/>
        <v>22076000</v>
      </c>
      <c r="M178" s="991" t="e">
        <f>IF(G178="",F178-L178-#REF!,G178-L178-#REF!)</f>
        <v>#REF!</v>
      </c>
      <c r="N178" s="1013">
        <f t="shared" si="10"/>
        <v>0</v>
      </c>
      <c r="O178" s="976"/>
      <c r="P178" s="977"/>
      <c r="Q178" s="974"/>
      <c r="R178" s="1147"/>
      <c r="S178" s="974"/>
      <c r="T178" s="976"/>
      <c r="U178" s="693"/>
    </row>
    <row r="179" spans="1:25" hidden="1" x14ac:dyDescent="0.25">
      <c r="B179" s="1187" t="s">
        <v>1017</v>
      </c>
      <c r="C179" s="1187">
        <v>1003</v>
      </c>
      <c r="D179" s="976" t="s">
        <v>170</v>
      </c>
      <c r="E179" s="976" t="s">
        <v>171</v>
      </c>
      <c r="F179" s="973">
        <v>2820000</v>
      </c>
      <c r="G179" s="974"/>
      <c r="H179" s="974">
        <v>2820000</v>
      </c>
      <c r="I179" s="974"/>
      <c r="J179" s="975"/>
      <c r="K179" s="974"/>
      <c r="L179" s="974">
        <f t="shared" si="11"/>
        <v>2820000</v>
      </c>
      <c r="M179" s="991" t="e">
        <f>IF(G179="",F179-L179-#REF!,G179-L179-#REF!)</f>
        <v>#REF!</v>
      </c>
      <c r="N179" s="1013">
        <f t="shared" si="10"/>
        <v>0</v>
      </c>
      <c r="O179" s="976"/>
      <c r="P179" s="977"/>
      <c r="Q179" s="974"/>
      <c r="R179" s="1147"/>
      <c r="S179" s="974"/>
      <c r="T179" s="976"/>
      <c r="U179" s="693" t="s">
        <v>171</v>
      </c>
    </row>
    <row r="180" spans="1:25" hidden="1" x14ac:dyDescent="0.25">
      <c r="B180" s="1187" t="s">
        <v>1017</v>
      </c>
      <c r="C180" s="1187">
        <v>1003</v>
      </c>
      <c r="D180" s="976" t="s">
        <v>170</v>
      </c>
      <c r="E180" s="976" t="s">
        <v>171</v>
      </c>
      <c r="F180" s="973"/>
      <c r="G180" s="974">
        <v>128392000</v>
      </c>
      <c r="H180" s="974">
        <v>128392000</v>
      </c>
      <c r="I180" s="974"/>
      <c r="J180" s="975"/>
      <c r="K180" s="974"/>
      <c r="L180" s="974">
        <f t="shared" si="11"/>
        <v>128392000</v>
      </c>
      <c r="M180" s="991" t="e">
        <f>IF(G180="",F180-L180-#REF!,G180-L180-#REF!)</f>
        <v>#REF!</v>
      </c>
      <c r="N180" s="1013">
        <f t="shared" si="10"/>
        <v>0</v>
      </c>
      <c r="O180" s="976"/>
      <c r="P180" s="977"/>
      <c r="Q180" s="974"/>
      <c r="R180" s="1147"/>
      <c r="S180" s="974"/>
      <c r="T180" s="976"/>
      <c r="U180" s="693" t="s">
        <v>171</v>
      </c>
    </row>
    <row r="181" spans="1:25" hidden="1" x14ac:dyDescent="0.25">
      <c r="B181" s="1187" t="s">
        <v>1017</v>
      </c>
      <c r="C181" s="1187">
        <v>1003</v>
      </c>
      <c r="D181" s="976" t="s">
        <v>118</v>
      </c>
      <c r="E181" s="976" t="s">
        <v>301</v>
      </c>
      <c r="F181" s="973">
        <v>77970000</v>
      </c>
      <c r="G181" s="974">
        <v>75707000</v>
      </c>
      <c r="H181" s="974">
        <v>54579000</v>
      </c>
      <c r="I181" s="974">
        <v>21128000</v>
      </c>
      <c r="J181" s="975"/>
      <c r="K181" s="974"/>
      <c r="L181" s="974">
        <f t="shared" si="11"/>
        <v>75707000</v>
      </c>
      <c r="M181" s="991" t="e">
        <f>IF(G181="",F181-L181-#REF!,G181-L181-#REF!)</f>
        <v>#REF!</v>
      </c>
      <c r="N181" s="1013">
        <f t="shared" si="10"/>
        <v>0</v>
      </c>
      <c r="O181" s="976"/>
      <c r="P181" s="977"/>
      <c r="Q181" s="974"/>
      <c r="R181" s="1147"/>
      <c r="S181" s="974"/>
      <c r="T181" s="976"/>
      <c r="U181" s="693"/>
    </row>
    <row r="182" spans="1:25" hidden="1" x14ac:dyDescent="0.25">
      <c r="B182" s="1187" t="s">
        <v>1017</v>
      </c>
      <c r="C182" s="1187">
        <v>1003</v>
      </c>
      <c r="D182" s="976" t="s">
        <v>247</v>
      </c>
      <c r="E182" s="976" t="s">
        <v>808</v>
      </c>
      <c r="F182" s="973">
        <v>5830000</v>
      </c>
      <c r="G182" s="974"/>
      <c r="H182" s="974">
        <v>5830000</v>
      </c>
      <c r="I182" s="974"/>
      <c r="J182" s="975"/>
      <c r="K182" s="974"/>
      <c r="L182" s="974">
        <f t="shared" si="11"/>
        <v>5830000</v>
      </c>
      <c r="M182" s="991" t="e">
        <f>IF(G182="",F182-L182-#REF!,G182-L182-#REF!)</f>
        <v>#REF!</v>
      </c>
      <c r="N182" s="1013">
        <f t="shared" si="10"/>
        <v>0</v>
      </c>
      <c r="O182" s="976"/>
      <c r="P182" s="977"/>
      <c r="Q182" s="974"/>
      <c r="R182" s="1147"/>
      <c r="S182" s="974"/>
      <c r="T182" s="976"/>
      <c r="U182" s="693" t="s">
        <v>943</v>
      </c>
    </row>
    <row r="183" spans="1:25" hidden="1" x14ac:dyDescent="0.25">
      <c r="B183" s="1187" t="s">
        <v>1017</v>
      </c>
      <c r="C183" s="1187">
        <v>1003</v>
      </c>
      <c r="D183" s="976" t="s">
        <v>809</v>
      </c>
      <c r="E183" s="976" t="s">
        <v>65</v>
      </c>
      <c r="F183" s="973">
        <v>880000</v>
      </c>
      <c r="G183" s="974"/>
      <c r="H183" s="974">
        <v>880000</v>
      </c>
      <c r="I183" s="974"/>
      <c r="J183" s="975"/>
      <c r="K183" s="974"/>
      <c r="L183" s="974">
        <f t="shared" si="11"/>
        <v>880000</v>
      </c>
      <c r="M183" s="991" t="e">
        <f>IF(G183="",F183-L183-#REF!,G183-L183-#REF!)</f>
        <v>#REF!</v>
      </c>
      <c r="N183" s="1013">
        <f t="shared" si="10"/>
        <v>0</v>
      </c>
      <c r="O183" s="976"/>
      <c r="P183" s="977"/>
      <c r="Q183" s="974"/>
      <c r="R183" s="1147"/>
      <c r="S183" s="974"/>
      <c r="T183" s="976"/>
      <c r="U183" s="693" t="s">
        <v>957</v>
      </c>
    </row>
    <row r="184" spans="1:25" hidden="1" x14ac:dyDescent="0.25">
      <c r="B184" s="1187" t="s">
        <v>1017</v>
      </c>
      <c r="C184" s="1187">
        <v>1003</v>
      </c>
      <c r="D184" s="976" t="s">
        <v>715</v>
      </c>
      <c r="E184" s="976" t="s">
        <v>810</v>
      </c>
      <c r="F184" s="973">
        <v>5313000</v>
      </c>
      <c r="G184" s="974"/>
      <c r="H184" s="974">
        <v>5313000</v>
      </c>
      <c r="I184" s="974"/>
      <c r="J184" s="975"/>
      <c r="K184" s="974"/>
      <c r="L184" s="974">
        <f t="shared" si="11"/>
        <v>5313000</v>
      </c>
      <c r="M184" s="991" t="e">
        <f>IF(G184="",F184-L184-#REF!,G184-L184-#REF!)</f>
        <v>#REF!</v>
      </c>
      <c r="N184" s="1013">
        <f t="shared" si="10"/>
        <v>0</v>
      </c>
      <c r="O184" s="976"/>
      <c r="P184" s="977"/>
      <c r="Q184" s="974"/>
      <c r="R184" s="1147"/>
      <c r="S184" s="974"/>
      <c r="T184" s="976"/>
      <c r="U184" s="693" t="s">
        <v>810</v>
      </c>
    </row>
    <row r="185" spans="1:25" hidden="1" x14ac:dyDescent="0.25">
      <c r="B185" s="1187" t="s">
        <v>1017</v>
      </c>
      <c r="C185" s="1187">
        <v>1003</v>
      </c>
      <c r="D185" s="976" t="s">
        <v>257</v>
      </c>
      <c r="E185" s="976" t="s">
        <v>693</v>
      </c>
      <c r="F185" s="1108">
        <v>5000000</v>
      </c>
      <c r="G185" s="974">
        <v>8116000</v>
      </c>
      <c r="H185" s="974">
        <v>5000000</v>
      </c>
      <c r="I185" s="974">
        <v>3116000</v>
      </c>
      <c r="J185" s="975"/>
      <c r="K185" s="974"/>
      <c r="L185" s="974">
        <f t="shared" si="11"/>
        <v>8116000</v>
      </c>
      <c r="M185" s="991" t="e">
        <f>IF(G185="",F185-L185-#REF!,G185-L185-#REF!)</f>
        <v>#REF!</v>
      </c>
      <c r="N185" s="1013">
        <f t="shared" si="10"/>
        <v>0</v>
      </c>
      <c r="O185" s="976"/>
      <c r="P185" s="977"/>
      <c r="Q185" s="974"/>
      <c r="R185" s="1147"/>
      <c r="S185" s="974"/>
      <c r="T185" s="976"/>
      <c r="U185" s="693"/>
    </row>
    <row r="186" spans="1:25" hidden="1" x14ac:dyDescent="0.25">
      <c r="B186" s="1187" t="s">
        <v>1017</v>
      </c>
      <c r="C186" s="1187">
        <v>1003</v>
      </c>
      <c r="D186" s="976" t="s">
        <v>811</v>
      </c>
      <c r="E186" s="976" t="s">
        <v>142</v>
      </c>
      <c r="F186" s="973">
        <v>374000</v>
      </c>
      <c r="G186" s="974"/>
      <c r="H186" s="974">
        <v>374000</v>
      </c>
      <c r="I186" s="974"/>
      <c r="J186" s="975"/>
      <c r="K186" s="974"/>
      <c r="L186" s="974">
        <f t="shared" si="11"/>
        <v>374000</v>
      </c>
      <c r="M186" s="991" t="e">
        <f>IF(G186="",F186-L186-#REF!,G186-L186-#REF!)</f>
        <v>#REF!</v>
      </c>
      <c r="N186" s="1013">
        <f t="shared" si="10"/>
        <v>0</v>
      </c>
      <c r="O186" s="976"/>
      <c r="P186" s="977"/>
      <c r="Q186" s="974"/>
      <c r="R186" s="1147"/>
      <c r="S186" s="974"/>
      <c r="T186" s="976"/>
      <c r="U186" s="693" t="s">
        <v>957</v>
      </c>
    </row>
    <row r="187" spans="1:25" hidden="1" x14ac:dyDescent="0.25">
      <c r="B187" s="1187" t="s">
        <v>1017</v>
      </c>
      <c r="C187" s="1187">
        <v>1003</v>
      </c>
      <c r="D187" s="976" t="s">
        <v>1022</v>
      </c>
      <c r="E187" s="976" t="s">
        <v>1023</v>
      </c>
      <c r="F187" s="973">
        <v>1650000</v>
      </c>
      <c r="G187" s="974"/>
      <c r="H187" s="974">
        <v>1650000</v>
      </c>
      <c r="I187" s="974"/>
      <c r="J187" s="975"/>
      <c r="K187" s="974"/>
      <c r="L187" s="974">
        <f t="shared" si="11"/>
        <v>1650000</v>
      </c>
      <c r="M187" s="991" t="e">
        <f>IF(G187="",F187-L187-#REF!,G187-L187-#REF!)</f>
        <v>#REF!</v>
      </c>
      <c r="N187" s="1013">
        <f t="shared" si="10"/>
        <v>0</v>
      </c>
      <c r="O187" s="976"/>
      <c r="P187" s="977"/>
      <c r="Q187" s="974"/>
      <c r="R187" s="1147"/>
      <c r="S187" s="974"/>
      <c r="T187" s="976"/>
      <c r="U187" s="693"/>
    </row>
    <row r="188" spans="1:25" hidden="1" x14ac:dyDescent="0.25">
      <c r="B188" s="1187" t="s">
        <v>1017</v>
      </c>
      <c r="C188" s="1187">
        <v>1003</v>
      </c>
      <c r="D188" s="976" t="s">
        <v>691</v>
      </c>
      <c r="E188" s="976" t="s">
        <v>1226</v>
      </c>
      <c r="F188" s="973">
        <v>21288900</v>
      </c>
      <c r="G188" s="974"/>
      <c r="H188" s="1116">
        <v>10358549</v>
      </c>
      <c r="I188" s="974">
        <v>10930351</v>
      </c>
      <c r="J188" s="975"/>
      <c r="K188" s="974"/>
      <c r="L188" s="974">
        <f t="shared" si="11"/>
        <v>21288900</v>
      </c>
      <c r="M188" s="991" t="e">
        <f>IF(G188="",F188-L188-#REF!,G188-L188-#REF!)</f>
        <v>#REF!</v>
      </c>
      <c r="N188" s="1013">
        <f t="shared" si="10"/>
        <v>0</v>
      </c>
      <c r="O188" s="976"/>
      <c r="P188" s="977"/>
      <c r="Q188" s="974"/>
      <c r="R188" s="1147"/>
      <c r="S188" s="974"/>
      <c r="T188" s="976"/>
      <c r="U188" s="693"/>
    </row>
    <row r="189" spans="1:25" hidden="1" x14ac:dyDescent="0.25">
      <c r="B189" s="1187" t="s">
        <v>1017</v>
      </c>
      <c r="C189" s="1187">
        <v>1003</v>
      </c>
      <c r="D189" s="976" t="s">
        <v>947</v>
      </c>
      <c r="E189" s="976"/>
      <c r="F189" s="973">
        <v>9294500</v>
      </c>
      <c r="G189" s="974"/>
      <c r="H189" s="974">
        <f>W189</f>
        <v>9294500</v>
      </c>
      <c r="I189" s="974"/>
      <c r="J189" s="975"/>
      <c r="K189" s="974"/>
      <c r="L189" s="974">
        <f>SUM(H189:K189)</f>
        <v>9294500</v>
      </c>
      <c r="M189" s="991" t="e">
        <f>IF(G189="",F189-L189-#REF!,G189-L189-#REF!)</f>
        <v>#REF!</v>
      </c>
      <c r="N189" s="1013">
        <f t="shared" si="10"/>
        <v>0</v>
      </c>
      <c r="O189" s="976"/>
      <c r="P189" s="977"/>
      <c r="Q189" s="974"/>
      <c r="R189" s="1147"/>
      <c r="S189" s="974"/>
      <c r="T189" s="976"/>
      <c r="U189" s="693"/>
      <c r="V189" s="687" t="s">
        <v>948</v>
      </c>
      <c r="W189" s="687">
        <f>SUM(W154:W186)</f>
        <v>9294500</v>
      </c>
    </row>
    <row r="190" spans="1:25" s="723" customFormat="1" ht="15.75" hidden="1" x14ac:dyDescent="0.25">
      <c r="B190" s="720" t="s">
        <v>949</v>
      </c>
      <c r="C190" s="720"/>
      <c r="D190" s="699" t="s">
        <v>1025</v>
      </c>
      <c r="E190" s="700"/>
      <c r="F190" s="724"/>
      <c r="G190" s="702"/>
      <c r="H190" s="701"/>
      <c r="I190" s="702"/>
      <c r="J190" s="726"/>
      <c r="K190" s="702"/>
      <c r="L190" s="707">
        <f>SUM(L153:L189)</f>
        <v>1341178905.5</v>
      </c>
      <c r="M190" s="707" t="e">
        <f>SUM(M153:M189)</f>
        <v>#REF!</v>
      </c>
      <c r="N190" s="869">
        <f>SUM(N153:N189)</f>
        <v>40055597.5</v>
      </c>
      <c r="O190" s="700"/>
      <c r="P190" s="704"/>
      <c r="Q190" s="742"/>
      <c r="R190" s="1148"/>
      <c r="S190" s="742"/>
      <c r="T190" s="705"/>
      <c r="U190" s="706"/>
      <c r="V190" s="722"/>
      <c r="W190" s="722"/>
      <c r="X190" s="722"/>
      <c r="Y190" s="722"/>
    </row>
    <row r="191" spans="1:25" hidden="1" x14ac:dyDescent="0.25">
      <c r="A191" s="686">
        <v>9</v>
      </c>
      <c r="B191" s="1187" t="s">
        <v>1026</v>
      </c>
      <c r="C191" s="1187" t="s">
        <v>1220</v>
      </c>
      <c r="D191" s="976" t="s">
        <v>31</v>
      </c>
      <c r="E191" s="976" t="s">
        <v>195</v>
      </c>
      <c r="F191" s="973">
        <v>88673800</v>
      </c>
      <c r="G191" s="974">
        <v>76418000</v>
      </c>
      <c r="H191" s="974">
        <v>50000000</v>
      </c>
      <c r="I191" s="974">
        <v>26418000</v>
      </c>
      <c r="J191" s="975"/>
      <c r="K191" s="974"/>
      <c r="L191" s="974">
        <f>SUM(H191:K191)</f>
        <v>76418000</v>
      </c>
      <c r="M191" s="991" t="e">
        <f>IF(G191="",F191-L191-#REF!,G191-L191-#REF!)</f>
        <v>#REF!</v>
      </c>
      <c r="N191" s="1013">
        <f t="shared" si="10"/>
        <v>0</v>
      </c>
      <c r="O191" s="976"/>
      <c r="P191" s="977"/>
      <c r="Q191" s="974"/>
      <c r="R191" s="1147"/>
      <c r="S191" s="974"/>
      <c r="T191" s="976"/>
      <c r="U191" s="690"/>
      <c r="V191" s="687" t="s">
        <v>813</v>
      </c>
    </row>
    <row r="192" spans="1:25" hidden="1" x14ac:dyDescent="0.25">
      <c r="B192" s="1187" t="s">
        <v>1026</v>
      </c>
      <c r="C192" s="1187" t="s">
        <v>1220</v>
      </c>
      <c r="D192" s="976" t="s">
        <v>215</v>
      </c>
      <c r="E192" s="976" t="s">
        <v>216</v>
      </c>
      <c r="F192" s="973">
        <v>48612698</v>
      </c>
      <c r="G192" s="974">
        <v>48612698</v>
      </c>
      <c r="H192" s="974">
        <v>22096681</v>
      </c>
      <c r="I192" s="974">
        <v>26516017</v>
      </c>
      <c r="J192" s="975"/>
      <c r="K192" s="974"/>
      <c r="L192" s="974">
        <f t="shared" ref="L192:L206" si="12">SUM(H192:K192)</f>
        <v>48612698</v>
      </c>
      <c r="M192" s="991" t="e">
        <f>IF(G192="",F192-L192-#REF!,G192-L192-#REF!)</f>
        <v>#REF!</v>
      </c>
      <c r="N192" s="1013">
        <f t="shared" si="10"/>
        <v>0</v>
      </c>
      <c r="O192" s="976" t="s">
        <v>814</v>
      </c>
      <c r="P192" s="977">
        <v>43900</v>
      </c>
      <c r="Q192" s="974"/>
      <c r="R192" s="1147"/>
      <c r="S192" s="974"/>
      <c r="T192" s="976"/>
      <c r="U192" s="693" t="s">
        <v>957</v>
      </c>
      <c r="V192" s="687" t="s">
        <v>1018</v>
      </c>
      <c r="W192" s="687">
        <v>3325000</v>
      </c>
    </row>
    <row r="193" spans="2:25" hidden="1" x14ac:dyDescent="0.25">
      <c r="B193" s="1187" t="s">
        <v>1026</v>
      </c>
      <c r="C193" s="1187" t="s">
        <v>1220</v>
      </c>
      <c r="D193" s="976" t="s">
        <v>175</v>
      </c>
      <c r="E193" s="976" t="s">
        <v>176</v>
      </c>
      <c r="F193" s="973">
        <v>5981800</v>
      </c>
      <c r="G193" s="974">
        <v>5981800</v>
      </c>
      <c r="H193" s="974">
        <v>5981800</v>
      </c>
      <c r="I193" s="974"/>
      <c r="J193" s="975"/>
      <c r="K193" s="974"/>
      <c r="L193" s="974">
        <f t="shared" si="12"/>
        <v>5981800</v>
      </c>
      <c r="M193" s="991" t="e">
        <f>IF(G193="",F193-L193-#REF!,G193-L193-#REF!)</f>
        <v>#REF!</v>
      </c>
      <c r="N193" s="1013">
        <f t="shared" si="10"/>
        <v>0</v>
      </c>
      <c r="O193" s="976"/>
      <c r="P193" s="977"/>
      <c r="Q193" s="974"/>
      <c r="R193" s="1147"/>
      <c r="S193" s="974"/>
      <c r="T193" s="976"/>
      <c r="U193" s="693" t="s">
        <v>943</v>
      </c>
      <c r="V193" s="687" t="s">
        <v>1019</v>
      </c>
      <c r="W193" s="687">
        <v>1373000</v>
      </c>
    </row>
    <row r="194" spans="2:25" hidden="1" x14ac:dyDescent="0.25">
      <c r="B194" s="1187" t="s">
        <v>1026</v>
      </c>
      <c r="C194" s="1187" t="s">
        <v>1220</v>
      </c>
      <c r="D194" s="976" t="s">
        <v>175</v>
      </c>
      <c r="E194" s="976" t="s">
        <v>416</v>
      </c>
      <c r="F194" s="973">
        <v>1100000</v>
      </c>
      <c r="G194" s="974">
        <v>1100000</v>
      </c>
      <c r="H194" s="974">
        <v>1100000</v>
      </c>
      <c r="I194" s="974"/>
      <c r="J194" s="975"/>
      <c r="K194" s="974"/>
      <c r="L194" s="974">
        <f t="shared" si="12"/>
        <v>1100000</v>
      </c>
      <c r="M194" s="991" t="e">
        <f>IF(G194="",F194-L194-#REF!,G194-L194-#REF!)</f>
        <v>#REF!</v>
      </c>
      <c r="N194" s="1013">
        <f t="shared" si="10"/>
        <v>0</v>
      </c>
      <c r="O194" s="976"/>
      <c r="P194" s="977"/>
      <c r="Q194" s="974"/>
      <c r="R194" s="1147"/>
      <c r="S194" s="974"/>
      <c r="T194" s="976"/>
      <c r="U194" s="693" t="s">
        <v>943</v>
      </c>
      <c r="V194" s="687" t="s">
        <v>1016</v>
      </c>
      <c r="W194" s="687">
        <v>2864500</v>
      </c>
    </row>
    <row r="195" spans="2:25" hidden="1" x14ac:dyDescent="0.25">
      <c r="B195" s="1187" t="s">
        <v>1026</v>
      </c>
      <c r="C195" s="1187" t="s">
        <v>1220</v>
      </c>
      <c r="D195" s="976" t="s">
        <v>769</v>
      </c>
      <c r="E195" s="976" t="s">
        <v>301</v>
      </c>
      <c r="F195" s="973">
        <v>27588000</v>
      </c>
      <c r="G195" s="974">
        <v>27588000</v>
      </c>
      <c r="H195" s="974">
        <v>11275000</v>
      </c>
      <c r="I195" s="974">
        <v>16313000</v>
      </c>
      <c r="J195" s="975"/>
      <c r="K195" s="974"/>
      <c r="L195" s="974">
        <f t="shared" si="12"/>
        <v>27588000</v>
      </c>
      <c r="M195" s="991" t="e">
        <f>IF(G195="",F195-L195-#REF!,G195-L195-#REF!)</f>
        <v>#REF!</v>
      </c>
      <c r="N195" s="1013">
        <f t="shared" si="10"/>
        <v>0</v>
      </c>
      <c r="O195" s="976"/>
      <c r="P195" s="977"/>
      <c r="Q195" s="974"/>
      <c r="R195" s="1147"/>
      <c r="S195" s="974"/>
      <c r="T195" s="976"/>
      <c r="U195" s="693"/>
      <c r="V195" s="687" t="s">
        <v>1020</v>
      </c>
      <c r="W195" s="687">
        <v>500000</v>
      </c>
    </row>
    <row r="196" spans="2:25" hidden="1" x14ac:dyDescent="0.25">
      <c r="B196" s="1187" t="s">
        <v>1026</v>
      </c>
      <c r="C196" s="1187" t="s">
        <v>1220</v>
      </c>
      <c r="D196" s="976" t="s">
        <v>769</v>
      </c>
      <c r="E196" s="976" t="s">
        <v>229</v>
      </c>
      <c r="F196" s="973">
        <v>6255000</v>
      </c>
      <c r="G196" s="974"/>
      <c r="H196" s="974">
        <v>6255000</v>
      </c>
      <c r="I196" s="974"/>
      <c r="J196" s="975"/>
      <c r="K196" s="974"/>
      <c r="L196" s="974">
        <f t="shared" si="12"/>
        <v>6255000</v>
      </c>
      <c r="M196" s="991" t="e">
        <f>IF(G196="",F196-L196-#REF!,G196-L196-#REF!)</f>
        <v>#REF!</v>
      </c>
      <c r="N196" s="1013">
        <f t="shared" si="10"/>
        <v>0</v>
      </c>
      <c r="O196" s="976"/>
      <c r="P196" s="977"/>
      <c r="Q196" s="974"/>
      <c r="R196" s="1147"/>
      <c r="S196" s="974"/>
      <c r="T196" s="976"/>
      <c r="U196" s="693" t="s">
        <v>943</v>
      </c>
    </row>
    <row r="197" spans="2:25" hidden="1" x14ac:dyDescent="0.25">
      <c r="B197" s="1187" t="s">
        <v>1026</v>
      </c>
      <c r="C197" s="1187" t="s">
        <v>1220</v>
      </c>
      <c r="D197" s="976" t="s">
        <v>816</v>
      </c>
      <c r="E197" s="976" t="s">
        <v>778</v>
      </c>
      <c r="F197" s="973">
        <v>7084000</v>
      </c>
      <c r="G197" s="974"/>
      <c r="H197" s="974">
        <v>7084000</v>
      </c>
      <c r="I197" s="974"/>
      <c r="J197" s="975"/>
      <c r="K197" s="974"/>
      <c r="L197" s="974">
        <f t="shared" si="12"/>
        <v>7084000</v>
      </c>
      <c r="M197" s="991" t="e">
        <f>IF(G197="",F197-L197-#REF!,G197-L197-#REF!)</f>
        <v>#REF!</v>
      </c>
      <c r="N197" s="1013">
        <f t="shared" si="10"/>
        <v>0</v>
      </c>
      <c r="O197" s="976"/>
      <c r="P197" s="977"/>
      <c r="Q197" s="974"/>
      <c r="R197" s="1147"/>
      <c r="S197" s="974"/>
      <c r="T197" s="976"/>
      <c r="U197" s="693" t="s">
        <v>943</v>
      </c>
    </row>
    <row r="198" spans="2:25" hidden="1" x14ac:dyDescent="0.25">
      <c r="B198" s="1187" t="s">
        <v>1026</v>
      </c>
      <c r="C198" s="1187" t="s">
        <v>1220</v>
      </c>
      <c r="D198" s="976" t="s">
        <v>247</v>
      </c>
      <c r="E198" s="976" t="s">
        <v>247</v>
      </c>
      <c r="F198" s="973">
        <v>4000000</v>
      </c>
      <c r="G198" s="974">
        <v>6500000</v>
      </c>
      <c r="H198" s="974">
        <v>4000000</v>
      </c>
      <c r="I198" s="974">
        <v>2500000</v>
      </c>
      <c r="J198" s="975"/>
      <c r="K198" s="974"/>
      <c r="L198" s="974">
        <f t="shared" si="12"/>
        <v>6500000</v>
      </c>
      <c r="M198" s="991" t="e">
        <f>IF(G198="",F198-L198-#REF!,G198-L198-#REF!)</f>
        <v>#REF!</v>
      </c>
      <c r="N198" s="1013">
        <f t="shared" si="10"/>
        <v>0</v>
      </c>
      <c r="O198" s="976"/>
      <c r="P198" s="977"/>
      <c r="Q198" s="974"/>
      <c r="R198" s="1147"/>
      <c r="S198" s="974"/>
      <c r="T198" s="976"/>
      <c r="U198" s="693" t="s">
        <v>943</v>
      </c>
    </row>
    <row r="199" spans="2:25" hidden="1" x14ac:dyDescent="0.25">
      <c r="B199" s="1187" t="s">
        <v>1026</v>
      </c>
      <c r="C199" s="1187" t="s">
        <v>1220</v>
      </c>
      <c r="D199" s="976" t="s">
        <v>818</v>
      </c>
      <c r="E199" s="976" t="s">
        <v>127</v>
      </c>
      <c r="F199" s="973">
        <v>2500000</v>
      </c>
      <c r="G199" s="974"/>
      <c r="H199" s="974">
        <v>2500000</v>
      </c>
      <c r="I199" s="974"/>
      <c r="J199" s="975"/>
      <c r="K199" s="974"/>
      <c r="L199" s="974">
        <f t="shared" si="12"/>
        <v>2500000</v>
      </c>
      <c r="M199" s="991" t="e">
        <f>IF(G199="",F199-L199-#REF!,G199-L199-#REF!)</f>
        <v>#REF!</v>
      </c>
      <c r="N199" s="1013">
        <f t="shared" si="10"/>
        <v>0</v>
      </c>
      <c r="O199" s="976"/>
      <c r="P199" s="977"/>
      <c r="Q199" s="974"/>
      <c r="R199" s="1147"/>
      <c r="S199" s="974"/>
      <c r="T199" s="976"/>
      <c r="U199" s="693"/>
    </row>
    <row r="200" spans="2:25" hidden="1" x14ac:dyDescent="0.25">
      <c r="B200" s="1187" t="s">
        <v>1026</v>
      </c>
      <c r="C200" s="1187" t="s">
        <v>1220</v>
      </c>
      <c r="D200" s="976" t="s">
        <v>170</v>
      </c>
      <c r="E200" s="976" t="s">
        <v>171</v>
      </c>
      <c r="F200" s="973"/>
      <c r="G200" s="974">
        <v>2267500</v>
      </c>
      <c r="H200" s="974">
        <v>2267500</v>
      </c>
      <c r="I200" s="974"/>
      <c r="J200" s="975"/>
      <c r="K200" s="974"/>
      <c r="L200" s="974">
        <f t="shared" si="12"/>
        <v>2267500</v>
      </c>
      <c r="M200" s="991" t="e">
        <f>IF(G200="",F200-L200-#REF!,G200-L200-#REF!)</f>
        <v>#REF!</v>
      </c>
      <c r="N200" s="1013">
        <f t="shared" si="10"/>
        <v>0</v>
      </c>
      <c r="O200" s="976"/>
      <c r="P200" s="977"/>
      <c r="Q200" s="974"/>
      <c r="R200" s="1147"/>
      <c r="S200" s="974"/>
      <c r="T200" s="976"/>
      <c r="U200" s="693" t="s">
        <v>171</v>
      </c>
    </row>
    <row r="201" spans="2:25" hidden="1" x14ac:dyDescent="0.25">
      <c r="B201" s="1187" t="s">
        <v>1026</v>
      </c>
      <c r="C201" s="1187" t="s">
        <v>1220</v>
      </c>
      <c r="D201" s="976" t="s">
        <v>107</v>
      </c>
      <c r="E201" s="976" t="s">
        <v>108</v>
      </c>
      <c r="F201" s="973">
        <v>11280000</v>
      </c>
      <c r="G201" s="974"/>
      <c r="H201" s="974">
        <v>11280000</v>
      </c>
      <c r="I201" s="974"/>
      <c r="J201" s="975"/>
      <c r="K201" s="974"/>
      <c r="L201" s="974">
        <f t="shared" si="12"/>
        <v>11280000</v>
      </c>
      <c r="M201" s="991" t="e">
        <f>IF(G201="",F201-L201-#REF!,G201-L201-#REF!)</f>
        <v>#REF!</v>
      </c>
      <c r="N201" s="1013">
        <f t="shared" si="10"/>
        <v>0</v>
      </c>
      <c r="O201" s="976"/>
      <c r="P201" s="977"/>
      <c r="Q201" s="974"/>
      <c r="R201" s="1147"/>
      <c r="S201" s="974"/>
      <c r="T201" s="976"/>
      <c r="U201" s="693"/>
    </row>
    <row r="202" spans="2:25" hidden="1" x14ac:dyDescent="0.25">
      <c r="B202" s="1187" t="s">
        <v>1026</v>
      </c>
      <c r="C202" s="1187" t="s">
        <v>1220</v>
      </c>
      <c r="D202" s="976" t="s">
        <v>261</v>
      </c>
      <c r="E202" s="976" t="s">
        <v>695</v>
      </c>
      <c r="F202" s="973">
        <v>43659000</v>
      </c>
      <c r="G202" s="974">
        <v>41283000</v>
      </c>
      <c r="H202" s="974">
        <v>27783000</v>
      </c>
      <c r="I202" s="974">
        <v>13500000</v>
      </c>
      <c r="J202" s="975"/>
      <c r="K202" s="974"/>
      <c r="L202" s="974">
        <f t="shared" si="12"/>
        <v>41283000</v>
      </c>
      <c r="M202" s="991" t="e">
        <f>IF(G202="",F202-L202-#REF!,G202-L202-#REF!)</f>
        <v>#REF!</v>
      </c>
      <c r="N202" s="1013">
        <f t="shared" si="10"/>
        <v>0</v>
      </c>
      <c r="O202" s="976" t="s">
        <v>819</v>
      </c>
      <c r="P202" s="977">
        <v>43906</v>
      </c>
      <c r="Q202" s="974"/>
      <c r="R202" s="1147"/>
      <c r="S202" s="974"/>
      <c r="T202" s="976"/>
      <c r="U202" s="693" t="s">
        <v>943</v>
      </c>
    </row>
    <row r="203" spans="2:25" hidden="1" x14ac:dyDescent="0.25">
      <c r="B203" s="1187" t="s">
        <v>1026</v>
      </c>
      <c r="C203" s="1187" t="s">
        <v>1220</v>
      </c>
      <c r="D203" s="976" t="s">
        <v>394</v>
      </c>
      <c r="E203" s="976" t="s">
        <v>162</v>
      </c>
      <c r="F203" s="973">
        <v>13000000</v>
      </c>
      <c r="G203" s="974"/>
      <c r="H203" s="974">
        <v>13000000</v>
      </c>
      <c r="I203" s="974"/>
      <c r="J203" s="975"/>
      <c r="K203" s="974"/>
      <c r="L203" s="974">
        <f t="shared" si="12"/>
        <v>13000000</v>
      </c>
      <c r="M203" s="991" t="e">
        <f>IF(G203="",F203-L203-#REF!,G203-L203-#REF!)</f>
        <v>#REF!</v>
      </c>
      <c r="N203" s="1013">
        <f t="shared" si="10"/>
        <v>0</v>
      </c>
      <c r="O203" s="976"/>
      <c r="P203" s="977"/>
      <c r="Q203" s="974"/>
      <c r="R203" s="1147"/>
      <c r="S203" s="974"/>
      <c r="T203" s="976"/>
      <c r="U203" s="693"/>
    </row>
    <row r="204" spans="2:25" hidden="1" x14ac:dyDescent="0.25">
      <c r="B204" s="1187" t="s">
        <v>1026</v>
      </c>
      <c r="C204" s="1187" t="s">
        <v>1220</v>
      </c>
      <c r="D204" s="976" t="s">
        <v>1027</v>
      </c>
      <c r="E204" s="976" t="s">
        <v>1028</v>
      </c>
      <c r="F204" s="973">
        <v>3675266</v>
      </c>
      <c r="G204" s="974"/>
      <c r="H204" s="974">
        <v>3675266</v>
      </c>
      <c r="I204" s="974"/>
      <c r="J204" s="975"/>
      <c r="K204" s="974"/>
      <c r="L204" s="974">
        <f t="shared" si="12"/>
        <v>3675266</v>
      </c>
      <c r="M204" s="991" t="e">
        <f>IF(G204="",F204-L204-#REF!,G204-L204-#REF!)</f>
        <v>#REF!</v>
      </c>
      <c r="N204" s="1013">
        <f t="shared" si="10"/>
        <v>0</v>
      </c>
      <c r="O204" s="976"/>
      <c r="P204" s="977"/>
      <c r="Q204" s="974"/>
      <c r="R204" s="1147"/>
      <c r="S204" s="974"/>
      <c r="T204" s="976"/>
      <c r="U204" s="693"/>
    </row>
    <row r="205" spans="2:25" hidden="1" x14ac:dyDescent="0.25">
      <c r="B205" s="1187" t="s">
        <v>1026</v>
      </c>
      <c r="C205" s="1187" t="s">
        <v>1220</v>
      </c>
      <c r="D205" s="976" t="s">
        <v>1029</v>
      </c>
      <c r="E205" s="976" t="s">
        <v>1030</v>
      </c>
      <c r="F205" s="973">
        <v>1250000</v>
      </c>
      <c r="G205" s="974"/>
      <c r="H205" s="974">
        <v>1250000</v>
      </c>
      <c r="I205" s="974"/>
      <c r="J205" s="975"/>
      <c r="K205" s="974"/>
      <c r="L205" s="974">
        <f t="shared" si="12"/>
        <v>1250000</v>
      </c>
      <c r="M205" s="991" t="e">
        <f>IF(G205="",F205-L205-#REF!,G205-L205-#REF!)</f>
        <v>#REF!</v>
      </c>
      <c r="N205" s="1013">
        <f t="shared" si="10"/>
        <v>0</v>
      </c>
      <c r="O205" s="976"/>
      <c r="P205" s="977"/>
      <c r="Q205" s="974"/>
      <c r="R205" s="1147"/>
      <c r="S205" s="974"/>
      <c r="T205" s="976"/>
      <c r="U205" s="693"/>
    </row>
    <row r="206" spans="2:25" hidden="1" x14ac:dyDescent="0.25">
      <c r="B206" s="1187" t="s">
        <v>1026</v>
      </c>
      <c r="C206" s="1187" t="s">
        <v>1220</v>
      </c>
      <c r="D206" s="976" t="s">
        <v>1227</v>
      </c>
      <c r="E206" s="976" t="s">
        <v>1228</v>
      </c>
      <c r="F206" s="973">
        <v>5152000</v>
      </c>
      <c r="G206" s="974">
        <v>5153500</v>
      </c>
      <c r="H206" s="974">
        <v>5152000</v>
      </c>
      <c r="I206" s="974">
        <v>1500</v>
      </c>
      <c r="J206" s="975"/>
      <c r="K206" s="974"/>
      <c r="L206" s="974">
        <f t="shared" si="12"/>
        <v>5153500</v>
      </c>
      <c r="M206" s="991" t="e">
        <f>IF(G206="",F206-L206-#REF!,G206-L206-#REF!)</f>
        <v>#REF!</v>
      </c>
      <c r="N206" s="1013">
        <f t="shared" si="10"/>
        <v>0</v>
      </c>
      <c r="O206" s="976"/>
      <c r="P206" s="977"/>
      <c r="Q206" s="974"/>
      <c r="R206" s="1147"/>
      <c r="S206" s="974"/>
      <c r="T206" s="976"/>
      <c r="U206" s="693"/>
    </row>
    <row r="207" spans="2:25" hidden="1" x14ac:dyDescent="0.25">
      <c r="B207" s="1187" t="s">
        <v>1026</v>
      </c>
      <c r="C207" s="1187" t="s">
        <v>1220</v>
      </c>
      <c r="D207" s="976" t="s">
        <v>947</v>
      </c>
      <c r="E207" s="976"/>
      <c r="F207" s="973">
        <v>8062500</v>
      </c>
      <c r="G207" s="974"/>
      <c r="H207" s="974">
        <f>W207</f>
        <v>8062500</v>
      </c>
      <c r="I207" s="974"/>
      <c r="J207" s="975"/>
      <c r="K207" s="974"/>
      <c r="L207" s="974">
        <f>SUM(H207:K207)</f>
        <v>8062500</v>
      </c>
      <c r="M207" s="991" t="e">
        <f>IF(G207="",F207-L207-#REF!,G207-L207-#REF!)</f>
        <v>#REF!</v>
      </c>
      <c r="N207" s="1013">
        <f t="shared" si="10"/>
        <v>0</v>
      </c>
      <c r="O207" s="976"/>
      <c r="P207" s="977"/>
      <c r="Q207" s="974"/>
      <c r="R207" s="1147"/>
      <c r="S207" s="974"/>
      <c r="T207" s="976"/>
      <c r="U207" s="693"/>
      <c r="V207" s="687" t="s">
        <v>948</v>
      </c>
      <c r="W207" s="687">
        <f>SUM(W192:W203)</f>
        <v>8062500</v>
      </c>
    </row>
    <row r="208" spans="2:25" s="723" customFormat="1" ht="15.75" hidden="1" x14ac:dyDescent="0.25">
      <c r="B208" s="720" t="s">
        <v>997</v>
      </c>
      <c r="C208" s="720"/>
      <c r="D208" s="710" t="s">
        <v>1031</v>
      </c>
      <c r="E208" s="700"/>
      <c r="F208" s="724"/>
      <c r="G208" s="702"/>
      <c r="H208" s="701"/>
      <c r="I208" s="702"/>
      <c r="J208" s="726"/>
      <c r="K208" s="702"/>
      <c r="L208" s="707">
        <f>SUM(L191:L207)</f>
        <v>268011264</v>
      </c>
      <c r="M208" s="707" t="e">
        <f>SUM(M191:M207)</f>
        <v>#REF!</v>
      </c>
      <c r="N208" s="869">
        <f>SUM(N191:N207)</f>
        <v>0</v>
      </c>
      <c r="O208" s="700"/>
      <c r="P208" s="704"/>
      <c r="Q208" s="742"/>
      <c r="R208" s="1148"/>
      <c r="S208" s="742"/>
      <c r="T208" s="705"/>
      <c r="U208" s="706"/>
      <c r="V208" s="722"/>
      <c r="W208" s="722"/>
      <c r="X208" s="722"/>
      <c r="Y208" s="722"/>
    </row>
    <row r="209" spans="1:23" hidden="1" x14ac:dyDescent="0.25">
      <c r="A209" s="686">
        <v>10</v>
      </c>
      <c r="B209" s="1187" t="s">
        <v>1032</v>
      </c>
      <c r="C209" s="1187">
        <v>1009</v>
      </c>
      <c r="D209" s="976" t="s">
        <v>175</v>
      </c>
      <c r="E209" s="976" t="s">
        <v>416</v>
      </c>
      <c r="F209" s="973">
        <v>1100000</v>
      </c>
      <c r="G209" s="974">
        <v>1100000</v>
      </c>
      <c r="H209" s="974">
        <v>1100000</v>
      </c>
      <c r="I209" s="974"/>
      <c r="J209" s="975"/>
      <c r="K209" s="974"/>
      <c r="L209" s="974">
        <f>SUM(H209:K209)</f>
        <v>1100000</v>
      </c>
      <c r="M209" s="991" t="e">
        <f>IF(G209="",F209-L209-#REF!,G209-L209-#REF!)</f>
        <v>#REF!</v>
      </c>
      <c r="N209" s="1013">
        <f t="shared" si="10"/>
        <v>0</v>
      </c>
      <c r="O209" s="976"/>
      <c r="P209" s="977"/>
      <c r="Q209" s="974"/>
      <c r="R209" s="1147"/>
      <c r="S209" s="974"/>
      <c r="T209" s="976"/>
      <c r="U209" s="693" t="s">
        <v>943</v>
      </c>
      <c r="V209" s="687" t="s">
        <v>822</v>
      </c>
    </row>
    <row r="210" spans="1:23" hidden="1" x14ac:dyDescent="0.25">
      <c r="B210" s="1187" t="s">
        <v>1032</v>
      </c>
      <c r="C210" s="1187">
        <v>1009</v>
      </c>
      <c r="D210" s="976" t="s">
        <v>823</v>
      </c>
      <c r="E210" s="976" t="s">
        <v>416</v>
      </c>
      <c r="F210" s="973">
        <v>1904000</v>
      </c>
      <c r="G210" s="974"/>
      <c r="H210" s="974">
        <v>1904000</v>
      </c>
      <c r="I210" s="974"/>
      <c r="J210" s="975"/>
      <c r="K210" s="974"/>
      <c r="L210" s="974">
        <f t="shared" ref="L210:L239" si="13">SUM(H210:K210)</f>
        <v>1904000</v>
      </c>
      <c r="M210" s="991" t="e">
        <f>IF(G210="",F210-L210-#REF!,G210-L210-#REF!)</f>
        <v>#REF!</v>
      </c>
      <c r="N210" s="1013">
        <f t="shared" si="10"/>
        <v>0</v>
      </c>
      <c r="O210" s="976"/>
      <c r="P210" s="977"/>
      <c r="Q210" s="974"/>
      <c r="R210" s="1147"/>
      <c r="S210" s="974"/>
      <c r="T210" s="976"/>
      <c r="U210" s="693" t="s">
        <v>943</v>
      </c>
      <c r="V210" s="687" t="s">
        <v>1003</v>
      </c>
      <c r="W210" s="687">
        <v>900000</v>
      </c>
    </row>
    <row r="211" spans="1:23" hidden="1" x14ac:dyDescent="0.25">
      <c r="B211" s="1187" t="s">
        <v>1032</v>
      </c>
      <c r="C211" s="1187">
        <v>1009</v>
      </c>
      <c r="D211" s="976" t="s">
        <v>394</v>
      </c>
      <c r="E211" s="976" t="s">
        <v>824</v>
      </c>
      <c r="F211" s="973">
        <v>21600000</v>
      </c>
      <c r="G211" s="974"/>
      <c r="H211" s="974">
        <v>16600000</v>
      </c>
      <c r="I211" s="974">
        <v>5000000</v>
      </c>
      <c r="J211" s="975"/>
      <c r="K211" s="974"/>
      <c r="L211" s="974">
        <f t="shared" si="13"/>
        <v>21600000</v>
      </c>
      <c r="M211" s="991" t="e">
        <f>IF(G211="",F211-L211-#REF!,G211-L211-#REF!)</f>
        <v>#REF!</v>
      </c>
      <c r="N211" s="1013">
        <f t="shared" si="10"/>
        <v>0</v>
      </c>
      <c r="O211" s="976"/>
      <c r="P211" s="977"/>
      <c r="Q211" s="974"/>
      <c r="R211" s="1147"/>
      <c r="S211" s="974"/>
      <c r="T211" s="976"/>
      <c r="U211" s="693"/>
      <c r="V211" s="687" t="s">
        <v>1004</v>
      </c>
      <c r="W211" s="687">
        <v>2400000</v>
      </c>
    </row>
    <row r="212" spans="1:23" hidden="1" x14ac:dyDescent="0.25">
      <c r="B212" s="1187" t="s">
        <v>1032</v>
      </c>
      <c r="C212" s="1187">
        <v>1009</v>
      </c>
      <c r="D212" s="976" t="s">
        <v>31</v>
      </c>
      <c r="E212" s="976" t="s">
        <v>825</v>
      </c>
      <c r="F212" s="973">
        <v>7140000</v>
      </c>
      <c r="G212" s="974">
        <v>19774000</v>
      </c>
      <c r="H212" s="974">
        <v>7140000</v>
      </c>
      <c r="I212" s="974">
        <v>12634000</v>
      </c>
      <c r="J212" s="975"/>
      <c r="K212" s="974"/>
      <c r="L212" s="974">
        <f t="shared" si="13"/>
        <v>19774000</v>
      </c>
      <c r="M212" s="991" t="e">
        <f>IF(G212="",F212-L212-#REF!,G212-L212-#REF!)</f>
        <v>#REF!</v>
      </c>
      <c r="N212" s="1013">
        <f t="shared" si="10"/>
        <v>0</v>
      </c>
      <c r="O212" s="976"/>
      <c r="P212" s="977"/>
      <c r="Q212" s="974"/>
      <c r="R212" s="1147"/>
      <c r="S212" s="974"/>
      <c r="T212" s="976"/>
      <c r="U212" s="693"/>
      <c r="V212" s="687" t="s">
        <v>1018</v>
      </c>
      <c r="W212" s="687">
        <v>2700000</v>
      </c>
    </row>
    <row r="213" spans="1:23" hidden="1" x14ac:dyDescent="0.25">
      <c r="B213" s="1187" t="s">
        <v>1032</v>
      </c>
      <c r="C213" s="1187">
        <v>1009</v>
      </c>
      <c r="D213" s="976" t="s">
        <v>50</v>
      </c>
      <c r="E213" s="976" t="s">
        <v>61</v>
      </c>
      <c r="F213" s="973">
        <v>78936000</v>
      </c>
      <c r="G213" s="974"/>
      <c r="H213" s="974">
        <v>38918000</v>
      </c>
      <c r="I213" s="974">
        <v>40018000</v>
      </c>
      <c r="J213" s="975"/>
      <c r="K213" s="974"/>
      <c r="L213" s="974">
        <f t="shared" si="13"/>
        <v>78936000</v>
      </c>
      <c r="M213" s="991" t="e">
        <f>IF(G213="",F213-L213-#REF!,G213-L213-#REF!)</f>
        <v>#REF!</v>
      </c>
      <c r="N213" s="1013">
        <f t="shared" si="10"/>
        <v>0</v>
      </c>
      <c r="O213" s="976"/>
      <c r="P213" s="977"/>
      <c r="Q213" s="974"/>
      <c r="R213" s="1147"/>
      <c r="S213" s="974"/>
      <c r="T213" s="976"/>
      <c r="U213" s="693" t="s">
        <v>943</v>
      </c>
      <c r="V213" s="687" t="s">
        <v>1019</v>
      </c>
      <c r="W213" s="687">
        <v>1800000</v>
      </c>
    </row>
    <row r="214" spans="1:23" hidden="1" x14ac:dyDescent="0.25">
      <c r="B214" s="1187" t="s">
        <v>1032</v>
      </c>
      <c r="C214" s="1187">
        <v>1009</v>
      </c>
      <c r="D214" s="976" t="s">
        <v>50</v>
      </c>
      <c r="E214" s="976" t="s">
        <v>323</v>
      </c>
      <c r="F214" s="973">
        <v>24472800</v>
      </c>
      <c r="G214" s="974"/>
      <c r="H214" s="974">
        <v>17130960</v>
      </c>
      <c r="I214" s="974">
        <v>7341840</v>
      </c>
      <c r="J214" s="975"/>
      <c r="K214" s="974"/>
      <c r="L214" s="974">
        <f t="shared" si="13"/>
        <v>24472800</v>
      </c>
      <c r="M214" s="991" t="e">
        <f>IF(G214="",F214-L214-#REF!,G214-L214-#REF!)</f>
        <v>#REF!</v>
      </c>
      <c r="N214" s="1013">
        <f t="shared" si="10"/>
        <v>0</v>
      </c>
      <c r="O214" s="976" t="s">
        <v>827</v>
      </c>
      <c r="P214" s="977"/>
      <c r="Q214" s="974"/>
      <c r="R214" s="1147"/>
      <c r="S214" s="974"/>
      <c r="T214" s="976"/>
      <c r="U214" s="693" t="s">
        <v>943</v>
      </c>
      <c r="V214" s="687" t="s">
        <v>1016</v>
      </c>
      <c r="W214" s="687">
        <v>1032000</v>
      </c>
    </row>
    <row r="215" spans="1:23" hidden="1" x14ac:dyDescent="0.25">
      <c r="B215" s="1187" t="s">
        <v>1032</v>
      </c>
      <c r="C215" s="1187">
        <v>1009</v>
      </c>
      <c r="D215" s="976" t="s">
        <v>828</v>
      </c>
      <c r="E215" s="976" t="s">
        <v>829</v>
      </c>
      <c r="F215" s="1108">
        <f>L215</f>
        <v>294525</v>
      </c>
      <c r="G215" s="974"/>
      <c r="H215" s="974">
        <v>294525</v>
      </c>
      <c r="I215" s="974"/>
      <c r="J215" s="975"/>
      <c r="K215" s="974"/>
      <c r="L215" s="974">
        <f t="shared" si="13"/>
        <v>294525</v>
      </c>
      <c r="M215" s="991" t="e">
        <f>IF(G215="",F215-L215-#REF!,G215-L215-#REF!)</f>
        <v>#REF!</v>
      </c>
      <c r="N215" s="1013">
        <f t="shared" si="10"/>
        <v>0</v>
      </c>
      <c r="O215" s="976"/>
      <c r="P215" s="977"/>
      <c r="Q215" s="974"/>
      <c r="R215" s="1147"/>
      <c r="S215" s="974"/>
      <c r="T215" s="976"/>
      <c r="U215" s="693"/>
      <c r="V215" s="687" t="s">
        <v>1020</v>
      </c>
      <c r="W215" s="687">
        <v>300000</v>
      </c>
    </row>
    <row r="216" spans="1:23" hidden="1" x14ac:dyDescent="0.25">
      <c r="B216" s="1187" t="s">
        <v>1032</v>
      </c>
      <c r="C216" s="1187">
        <v>1009</v>
      </c>
      <c r="D216" s="976" t="s">
        <v>831</v>
      </c>
      <c r="E216" s="976" t="s">
        <v>526</v>
      </c>
      <c r="F216" s="1108">
        <f>L216</f>
        <v>2000000</v>
      </c>
      <c r="G216" s="974"/>
      <c r="H216" s="974">
        <v>2000000</v>
      </c>
      <c r="I216" s="974"/>
      <c r="J216" s="975"/>
      <c r="K216" s="974"/>
      <c r="L216" s="974">
        <f t="shared" si="13"/>
        <v>2000000</v>
      </c>
      <c r="M216" s="991" t="e">
        <f>IF(G216="",F216-L216-#REF!,G216-L216-#REF!)</f>
        <v>#REF!</v>
      </c>
      <c r="N216" s="1013">
        <f t="shared" si="10"/>
        <v>0</v>
      </c>
      <c r="O216" s="976"/>
      <c r="P216" s="977"/>
      <c r="Q216" s="974"/>
      <c r="R216" s="1147"/>
      <c r="S216" s="974"/>
      <c r="T216" s="976"/>
      <c r="U216" s="693"/>
      <c r="V216" s="687" t="s">
        <v>1021</v>
      </c>
      <c r="W216" s="687">
        <v>1248000</v>
      </c>
    </row>
    <row r="217" spans="1:23" hidden="1" x14ac:dyDescent="0.25">
      <c r="B217" s="1187" t="s">
        <v>1032</v>
      </c>
      <c r="C217" s="1187">
        <v>1009</v>
      </c>
      <c r="D217" s="976" t="s">
        <v>607</v>
      </c>
      <c r="E217" s="976" t="s">
        <v>1229</v>
      </c>
      <c r="F217" s="1108">
        <v>6000000</v>
      </c>
      <c r="G217" s="974">
        <v>7685000</v>
      </c>
      <c r="H217" s="974">
        <v>3000000</v>
      </c>
      <c r="I217" s="974">
        <v>3000000</v>
      </c>
      <c r="J217" s="975">
        <v>1685000</v>
      </c>
      <c r="K217" s="974"/>
      <c r="L217" s="974">
        <f t="shared" si="13"/>
        <v>7685000</v>
      </c>
      <c r="M217" s="991"/>
      <c r="N217" s="1013">
        <f t="shared" si="10"/>
        <v>0</v>
      </c>
      <c r="O217" s="976"/>
      <c r="P217" s="977"/>
      <c r="Q217" s="974"/>
      <c r="R217" s="1147"/>
      <c r="S217" s="974"/>
      <c r="T217" s="976"/>
      <c r="U217" s="693"/>
    </row>
    <row r="218" spans="1:23" hidden="1" x14ac:dyDescent="0.25">
      <c r="B218" s="1187" t="s">
        <v>1032</v>
      </c>
      <c r="C218" s="1187">
        <v>1009</v>
      </c>
      <c r="D218" s="976" t="s">
        <v>92</v>
      </c>
      <c r="E218" s="976" t="s">
        <v>204</v>
      </c>
      <c r="F218" s="973">
        <v>56045000</v>
      </c>
      <c r="G218" s="974">
        <v>69982000</v>
      </c>
      <c r="H218" s="974">
        <v>15285000</v>
      </c>
      <c r="I218" s="974">
        <v>20380000</v>
      </c>
      <c r="J218" s="975">
        <v>34317000</v>
      </c>
      <c r="K218" s="974"/>
      <c r="L218" s="974">
        <f t="shared" si="13"/>
        <v>69982000</v>
      </c>
      <c r="M218" s="991" t="e">
        <f>IF(G218="",F218-L218-#REF!,G218-L218-#REF!)</f>
        <v>#REF!</v>
      </c>
      <c r="N218" s="1013">
        <f t="shared" si="10"/>
        <v>0</v>
      </c>
      <c r="O218" s="976" t="s">
        <v>725</v>
      </c>
      <c r="P218" s="977"/>
      <c r="Q218" s="974"/>
      <c r="R218" s="1147"/>
      <c r="S218" s="974"/>
      <c r="T218" s="976"/>
      <c r="U218" s="693" t="s">
        <v>943</v>
      </c>
    </row>
    <row r="219" spans="1:23" hidden="1" x14ac:dyDescent="0.25">
      <c r="B219" s="1187" t="s">
        <v>1032</v>
      </c>
      <c r="C219" s="1187">
        <v>1009</v>
      </c>
      <c r="D219" s="976" t="s">
        <v>99</v>
      </c>
      <c r="E219" s="976" t="s">
        <v>100</v>
      </c>
      <c r="F219" s="973">
        <v>139717600</v>
      </c>
      <c r="G219" s="974">
        <v>139717600</v>
      </c>
      <c r="H219" s="974">
        <v>41915280</v>
      </c>
      <c r="I219" s="974">
        <v>97802320</v>
      </c>
      <c r="J219" s="975"/>
      <c r="K219" s="974"/>
      <c r="L219" s="974">
        <f t="shared" si="13"/>
        <v>139717600</v>
      </c>
      <c r="M219" s="991" t="e">
        <f>IF(G219="",F219-L219-#REF!,G219-L219-#REF!)</f>
        <v>#REF!</v>
      </c>
      <c r="N219" s="1013">
        <f t="shared" si="10"/>
        <v>0</v>
      </c>
      <c r="O219" s="976"/>
      <c r="P219" s="977"/>
      <c r="Q219" s="974"/>
      <c r="R219" s="1147"/>
      <c r="S219" s="974"/>
      <c r="T219" s="976"/>
      <c r="U219" s="693" t="s">
        <v>943</v>
      </c>
    </row>
    <row r="220" spans="1:23" hidden="1" x14ac:dyDescent="0.25">
      <c r="B220" s="1187" t="s">
        <v>1032</v>
      </c>
      <c r="C220" s="1187">
        <v>1009</v>
      </c>
      <c r="D220" s="976" t="s">
        <v>514</v>
      </c>
      <c r="E220" s="976" t="s">
        <v>114</v>
      </c>
      <c r="F220" s="973">
        <v>6714000</v>
      </c>
      <c r="G220" s="974"/>
      <c r="H220" s="974">
        <v>6714000</v>
      </c>
      <c r="I220" s="974"/>
      <c r="J220" s="975"/>
      <c r="K220" s="974"/>
      <c r="L220" s="974">
        <f t="shared" si="13"/>
        <v>6714000</v>
      </c>
      <c r="M220" s="991" t="e">
        <f>IF(G220="",F220-L220-#REF!,G220-L220-#REF!)</f>
        <v>#REF!</v>
      </c>
      <c r="N220" s="1013">
        <f t="shared" ref="N220:N284" si="14">IF($G220="",($F220-$L220),($G220-$L220))</f>
        <v>0</v>
      </c>
      <c r="O220" s="976"/>
      <c r="P220" s="977"/>
      <c r="Q220" s="974"/>
      <c r="R220" s="1147"/>
      <c r="S220" s="974"/>
      <c r="T220" s="976"/>
      <c r="U220" s="693" t="s">
        <v>957</v>
      </c>
    </row>
    <row r="221" spans="1:23" hidden="1" x14ac:dyDescent="0.25">
      <c r="B221" s="1187" t="s">
        <v>1032</v>
      </c>
      <c r="C221" s="1187">
        <v>1009</v>
      </c>
      <c r="D221" s="976" t="s">
        <v>107</v>
      </c>
      <c r="E221" s="976" t="s">
        <v>341</v>
      </c>
      <c r="F221" s="973">
        <v>4800000</v>
      </c>
      <c r="G221" s="974">
        <v>4800000</v>
      </c>
      <c r="H221" s="974">
        <v>2800000</v>
      </c>
      <c r="I221" s="974">
        <v>2000000</v>
      </c>
      <c r="J221" s="975"/>
      <c r="K221" s="974"/>
      <c r="L221" s="974">
        <f t="shared" si="13"/>
        <v>4800000</v>
      </c>
      <c r="M221" s="991" t="e">
        <f>IF(G221="",F221-L221-#REF!,G221-L221-#REF!)</f>
        <v>#REF!</v>
      </c>
      <c r="N221" s="1013">
        <f t="shared" si="14"/>
        <v>0</v>
      </c>
      <c r="O221" s="976"/>
      <c r="P221" s="977"/>
      <c r="Q221" s="974"/>
      <c r="R221" s="1147"/>
      <c r="S221" s="974"/>
      <c r="T221" s="976"/>
      <c r="U221" s="693"/>
    </row>
    <row r="222" spans="1:23" hidden="1" x14ac:dyDescent="0.25">
      <c r="B222" s="1187" t="s">
        <v>1032</v>
      </c>
      <c r="C222" s="1187">
        <v>1009</v>
      </c>
      <c r="D222" s="976" t="s">
        <v>834</v>
      </c>
      <c r="E222" s="976" t="s">
        <v>273</v>
      </c>
      <c r="F222" s="973">
        <v>8566950</v>
      </c>
      <c r="G222" s="974">
        <v>20546400</v>
      </c>
      <c r="H222" s="974">
        <v>8566950</v>
      </c>
      <c r="I222" s="974">
        <v>11980400</v>
      </c>
      <c r="J222" s="975">
        <v>-950</v>
      </c>
      <c r="K222" s="974"/>
      <c r="L222" s="974">
        <f t="shared" si="13"/>
        <v>20546400</v>
      </c>
      <c r="M222" s="991" t="e">
        <f>IF(G222="",F222-L222-#REF!,G222-L222-#REF!)</f>
        <v>#REF!</v>
      </c>
      <c r="N222" s="1013">
        <f t="shared" si="14"/>
        <v>0</v>
      </c>
      <c r="O222" s="976"/>
      <c r="P222" s="977"/>
      <c r="Q222" s="974"/>
      <c r="R222" s="1147"/>
      <c r="S222" s="974"/>
      <c r="T222" s="976"/>
      <c r="U222" s="693"/>
    </row>
    <row r="223" spans="1:23" hidden="1" x14ac:dyDescent="0.25">
      <c r="B223" s="1187" t="s">
        <v>1032</v>
      </c>
      <c r="C223" s="1187">
        <v>1009</v>
      </c>
      <c r="D223" s="976" t="s">
        <v>835</v>
      </c>
      <c r="E223" s="976" t="s">
        <v>836</v>
      </c>
      <c r="F223" s="973">
        <v>3696000</v>
      </c>
      <c r="G223" s="974"/>
      <c r="H223" s="974">
        <v>3696000</v>
      </c>
      <c r="I223" s="974"/>
      <c r="J223" s="975"/>
      <c r="K223" s="974"/>
      <c r="L223" s="974">
        <f t="shared" si="13"/>
        <v>3696000</v>
      </c>
      <c r="M223" s="991" t="e">
        <f>IF(G223="",F223-L223-#REF!,G223-L223-#REF!)</f>
        <v>#REF!</v>
      </c>
      <c r="N223" s="1013">
        <f t="shared" si="14"/>
        <v>0</v>
      </c>
      <c r="O223" s="976"/>
      <c r="P223" s="977"/>
      <c r="Q223" s="974"/>
      <c r="R223" s="1147"/>
      <c r="S223" s="974"/>
      <c r="T223" s="976"/>
      <c r="U223" s="693" t="s">
        <v>1033</v>
      </c>
    </row>
    <row r="224" spans="1:23" hidden="1" x14ac:dyDescent="0.25">
      <c r="B224" s="1187" t="s">
        <v>1032</v>
      </c>
      <c r="C224" s="1187">
        <v>1009</v>
      </c>
      <c r="D224" s="976" t="s">
        <v>838</v>
      </c>
      <c r="E224" s="976"/>
      <c r="F224" s="973">
        <v>1440750</v>
      </c>
      <c r="G224" s="974"/>
      <c r="H224" s="974">
        <v>1440750</v>
      </c>
      <c r="I224" s="974"/>
      <c r="J224" s="975"/>
      <c r="K224" s="974"/>
      <c r="L224" s="974">
        <f t="shared" si="13"/>
        <v>1440750</v>
      </c>
      <c r="M224" s="991" t="e">
        <f>IF(G224="",F224-L224-#REF!,G224-L224-#REF!)</f>
        <v>#REF!</v>
      </c>
      <c r="N224" s="1013">
        <f t="shared" si="14"/>
        <v>0</v>
      </c>
      <c r="O224" s="976"/>
      <c r="P224" s="977"/>
      <c r="Q224" s="974"/>
      <c r="R224" s="1147"/>
      <c r="S224" s="974"/>
      <c r="T224" s="976"/>
      <c r="U224" s="693"/>
    </row>
    <row r="225" spans="2:23" hidden="1" x14ac:dyDescent="0.25">
      <c r="B225" s="1187" t="s">
        <v>1032</v>
      </c>
      <c r="C225" s="1187">
        <v>1009</v>
      </c>
      <c r="D225" s="976" t="s">
        <v>839</v>
      </c>
      <c r="E225" s="976" t="s">
        <v>840</v>
      </c>
      <c r="F225" s="973"/>
      <c r="G225" s="974">
        <v>3824000</v>
      </c>
      <c r="H225" s="974">
        <v>3824000</v>
      </c>
      <c r="I225" s="974"/>
      <c r="J225" s="975"/>
      <c r="K225" s="974"/>
      <c r="L225" s="974">
        <f t="shared" si="13"/>
        <v>3824000</v>
      </c>
      <c r="M225" s="991" t="e">
        <f>IF(G225="",F225-L225-#REF!,G225-L225-#REF!)</f>
        <v>#REF!</v>
      </c>
      <c r="N225" s="1013">
        <f t="shared" si="14"/>
        <v>0</v>
      </c>
      <c r="O225" s="976"/>
      <c r="P225" s="977"/>
      <c r="Q225" s="974"/>
      <c r="R225" s="1147"/>
      <c r="S225" s="974"/>
      <c r="T225" s="976"/>
      <c r="U225" s="693" t="s">
        <v>943</v>
      </c>
    </row>
    <row r="226" spans="2:23" hidden="1" x14ac:dyDescent="0.25">
      <c r="B226" s="1187" t="s">
        <v>1032</v>
      </c>
      <c r="C226" s="1187">
        <v>1009</v>
      </c>
      <c r="D226" s="976" t="s">
        <v>257</v>
      </c>
      <c r="E226" s="976" t="s">
        <v>286</v>
      </c>
      <c r="F226" s="973"/>
      <c r="G226" s="974">
        <v>3859649</v>
      </c>
      <c r="H226" s="974">
        <v>3859649</v>
      </c>
      <c r="I226" s="974"/>
      <c r="J226" s="975"/>
      <c r="K226" s="974"/>
      <c r="L226" s="974">
        <f t="shared" si="13"/>
        <v>3859649</v>
      </c>
      <c r="M226" s="991" t="e">
        <f>IF(G226="",F226-L226-#REF!,G226-L226-#REF!)</f>
        <v>#REF!</v>
      </c>
      <c r="N226" s="1013">
        <f t="shared" si="14"/>
        <v>0</v>
      </c>
      <c r="O226" s="976"/>
      <c r="P226" s="977"/>
      <c r="Q226" s="974"/>
      <c r="R226" s="1147"/>
      <c r="S226" s="974"/>
      <c r="T226" s="976"/>
      <c r="U226" s="693"/>
    </row>
    <row r="227" spans="2:23" hidden="1" x14ac:dyDescent="0.25">
      <c r="B227" s="1187" t="s">
        <v>1032</v>
      </c>
      <c r="C227" s="1187">
        <v>1009</v>
      </c>
      <c r="D227" s="976" t="s">
        <v>769</v>
      </c>
      <c r="E227" s="976" t="s">
        <v>229</v>
      </c>
      <c r="F227" s="973">
        <v>14018000</v>
      </c>
      <c r="G227" s="974"/>
      <c r="H227" s="974">
        <v>14018000</v>
      </c>
      <c r="I227" s="974"/>
      <c r="J227" s="975"/>
      <c r="K227" s="974"/>
      <c r="L227" s="974">
        <f t="shared" si="13"/>
        <v>14018000</v>
      </c>
      <c r="M227" s="991" t="e">
        <f>IF(G227="",F227-L227-#REF!,G227-L227-#REF!)</f>
        <v>#REF!</v>
      </c>
      <c r="N227" s="1013">
        <f t="shared" si="14"/>
        <v>0</v>
      </c>
      <c r="O227" s="976" t="s">
        <v>844</v>
      </c>
      <c r="P227" s="977">
        <v>43915</v>
      </c>
      <c r="Q227" s="974"/>
      <c r="R227" s="1147"/>
      <c r="S227" s="974"/>
      <c r="T227" s="976"/>
      <c r="U227" s="693" t="s">
        <v>943</v>
      </c>
    </row>
    <row r="228" spans="2:23" hidden="1" x14ac:dyDescent="0.25">
      <c r="B228" s="1187" t="s">
        <v>1032</v>
      </c>
      <c r="C228" s="1187">
        <v>1009</v>
      </c>
      <c r="D228" s="976" t="s">
        <v>845</v>
      </c>
      <c r="E228" s="976" t="s">
        <v>846</v>
      </c>
      <c r="F228" s="973">
        <v>13352000</v>
      </c>
      <c r="G228" s="974"/>
      <c r="H228" s="974">
        <v>13352000</v>
      </c>
      <c r="I228" s="974"/>
      <c r="J228" s="975"/>
      <c r="K228" s="974"/>
      <c r="L228" s="974">
        <f t="shared" si="13"/>
        <v>13352000</v>
      </c>
      <c r="M228" s="991" t="e">
        <f>IF(G228="",F228-L228-#REF!,G228-L228-#REF!)</f>
        <v>#REF!</v>
      </c>
      <c r="N228" s="1013">
        <f t="shared" si="14"/>
        <v>0</v>
      </c>
      <c r="O228" s="976"/>
      <c r="P228" s="977"/>
      <c r="Q228" s="974"/>
      <c r="R228" s="1147"/>
      <c r="S228" s="974"/>
      <c r="T228" s="976"/>
      <c r="U228" s="693" t="s">
        <v>1033</v>
      </c>
    </row>
    <row r="229" spans="2:23" hidden="1" x14ac:dyDescent="0.25">
      <c r="B229" s="1187" t="s">
        <v>1032</v>
      </c>
      <c r="C229" s="1187">
        <v>1009</v>
      </c>
      <c r="D229" s="976" t="s">
        <v>158</v>
      </c>
      <c r="E229" s="976" t="s">
        <v>441</v>
      </c>
      <c r="F229" s="973">
        <v>3542000</v>
      </c>
      <c r="G229" s="974"/>
      <c r="H229" s="974">
        <v>3542000</v>
      </c>
      <c r="I229" s="974"/>
      <c r="J229" s="975"/>
      <c r="K229" s="974"/>
      <c r="L229" s="974">
        <f t="shared" si="13"/>
        <v>3542000</v>
      </c>
      <c r="M229" s="991" t="e">
        <f>IF(G229="",F229-L229-#REF!,G229-L229-#REF!)</f>
        <v>#REF!</v>
      </c>
      <c r="N229" s="1013">
        <f t="shared" si="14"/>
        <v>0</v>
      </c>
      <c r="O229" s="976"/>
      <c r="P229" s="977"/>
      <c r="Q229" s="974"/>
      <c r="R229" s="1147"/>
      <c r="S229" s="974"/>
      <c r="T229" s="976"/>
      <c r="U229" s="693"/>
    </row>
    <row r="230" spans="2:23" hidden="1" x14ac:dyDescent="0.25">
      <c r="B230" s="1187" t="s">
        <v>1032</v>
      </c>
      <c r="C230" s="1187">
        <v>1009</v>
      </c>
      <c r="D230" s="976" t="s">
        <v>118</v>
      </c>
      <c r="E230" s="976" t="s">
        <v>301</v>
      </c>
      <c r="F230" s="973">
        <v>44855950</v>
      </c>
      <c r="G230" s="974"/>
      <c r="H230" s="974">
        <v>34855950</v>
      </c>
      <c r="I230" s="974">
        <v>10000000</v>
      </c>
      <c r="J230" s="975"/>
      <c r="K230" s="974"/>
      <c r="L230" s="974">
        <f t="shared" si="13"/>
        <v>44855950</v>
      </c>
      <c r="M230" s="991" t="e">
        <f>IF(G230="",F230-L230-#REF!,G230-L230-#REF!)</f>
        <v>#REF!</v>
      </c>
      <c r="N230" s="1013">
        <f t="shared" si="14"/>
        <v>0</v>
      </c>
      <c r="O230" s="976"/>
      <c r="P230" s="977"/>
      <c r="Q230" s="974"/>
      <c r="R230" s="1147"/>
      <c r="S230" s="974"/>
      <c r="T230" s="976"/>
      <c r="U230" s="693"/>
    </row>
    <row r="231" spans="2:23" hidden="1" x14ac:dyDescent="0.25">
      <c r="B231" s="1187" t="s">
        <v>1032</v>
      </c>
      <c r="C231" s="1187">
        <v>1009</v>
      </c>
      <c r="D231" s="976" t="s">
        <v>254</v>
      </c>
      <c r="E231" s="976" t="s">
        <v>299</v>
      </c>
      <c r="F231" s="973">
        <v>660000</v>
      </c>
      <c r="G231" s="974"/>
      <c r="H231" s="974">
        <v>660000</v>
      </c>
      <c r="I231" s="974"/>
      <c r="J231" s="975"/>
      <c r="K231" s="974"/>
      <c r="L231" s="974">
        <f t="shared" si="13"/>
        <v>660000</v>
      </c>
      <c r="M231" s="991" t="e">
        <f>IF(G231="",F231-L231-#REF!,G231-L231-#REF!)</f>
        <v>#REF!</v>
      </c>
      <c r="N231" s="1013">
        <f t="shared" si="14"/>
        <v>0</v>
      </c>
      <c r="O231" s="976"/>
      <c r="P231" s="977"/>
      <c r="Q231" s="974"/>
      <c r="R231" s="1147"/>
      <c r="S231" s="974"/>
      <c r="T231" s="976"/>
      <c r="U231" s="693"/>
    </row>
    <row r="232" spans="2:23" hidden="1" x14ac:dyDescent="0.25">
      <c r="B232" s="1187" t="s">
        <v>1032</v>
      </c>
      <c r="C232" s="1187">
        <v>1009</v>
      </c>
      <c r="D232" s="976" t="s">
        <v>170</v>
      </c>
      <c r="E232" s="976" t="s">
        <v>171</v>
      </c>
      <c r="F232" s="973"/>
      <c r="G232" s="974">
        <v>33332000</v>
      </c>
      <c r="H232" s="974">
        <v>33332000</v>
      </c>
      <c r="I232" s="974"/>
      <c r="J232" s="975"/>
      <c r="K232" s="974"/>
      <c r="L232" s="974">
        <f t="shared" si="13"/>
        <v>33332000</v>
      </c>
      <c r="M232" s="991" t="e">
        <f>IF(G232="",F232-L232-#REF!,G232-L232-#REF!)</f>
        <v>#REF!</v>
      </c>
      <c r="N232" s="1013">
        <f t="shared" si="14"/>
        <v>0</v>
      </c>
      <c r="O232" s="976"/>
      <c r="P232" s="977"/>
      <c r="Q232" s="974"/>
      <c r="R232" s="1147"/>
      <c r="S232" s="974"/>
      <c r="T232" s="976"/>
      <c r="U232" s="693" t="s">
        <v>171</v>
      </c>
    </row>
    <row r="233" spans="2:23" hidden="1" x14ac:dyDescent="0.25">
      <c r="B233" s="1187" t="s">
        <v>1032</v>
      </c>
      <c r="C233" s="1187">
        <v>1009</v>
      </c>
      <c r="D233" s="976" t="s">
        <v>250</v>
      </c>
      <c r="E233" s="976" t="s">
        <v>251</v>
      </c>
      <c r="F233" s="973">
        <v>5280000</v>
      </c>
      <c r="G233" s="974"/>
      <c r="H233" s="974">
        <v>5280000</v>
      </c>
      <c r="I233" s="974"/>
      <c r="J233" s="975"/>
      <c r="K233" s="974"/>
      <c r="L233" s="974">
        <f t="shared" si="13"/>
        <v>5280000</v>
      </c>
      <c r="M233" s="991" t="e">
        <f>IF(G233="",F233-L233-#REF!,G233-L233-#REF!)</f>
        <v>#REF!</v>
      </c>
      <c r="N233" s="1013">
        <f t="shared" si="14"/>
        <v>0</v>
      </c>
      <c r="O233" s="976"/>
      <c r="P233" s="977"/>
      <c r="Q233" s="974"/>
      <c r="R233" s="1147"/>
      <c r="S233" s="974"/>
      <c r="T233" s="976"/>
      <c r="U233" s="693" t="s">
        <v>943</v>
      </c>
    </row>
    <row r="234" spans="2:23" hidden="1" x14ac:dyDescent="0.25">
      <c r="B234" s="1187" t="s">
        <v>1032</v>
      </c>
      <c r="C234" s="1187">
        <v>1009</v>
      </c>
      <c r="D234" s="976" t="s">
        <v>849</v>
      </c>
      <c r="E234" s="976" t="s">
        <v>195</v>
      </c>
      <c r="F234" s="973">
        <v>2060000</v>
      </c>
      <c r="G234" s="974"/>
      <c r="H234" s="974">
        <v>2060000</v>
      </c>
      <c r="I234" s="974"/>
      <c r="J234" s="975"/>
      <c r="K234" s="974"/>
      <c r="L234" s="974">
        <f t="shared" si="13"/>
        <v>2060000</v>
      </c>
      <c r="M234" s="991" t="e">
        <f>IF(G234="",F234-L234-#REF!,G234-L234-#REF!)</f>
        <v>#REF!</v>
      </c>
      <c r="N234" s="1013">
        <f t="shared" si="14"/>
        <v>0</v>
      </c>
      <c r="O234" s="976"/>
      <c r="P234" s="977"/>
      <c r="Q234" s="974"/>
      <c r="R234" s="1147"/>
      <c r="S234" s="974"/>
      <c r="T234" s="976"/>
      <c r="U234" s="693"/>
    </row>
    <row r="235" spans="2:23" hidden="1" x14ac:dyDescent="0.25">
      <c r="B235" s="1187" t="s">
        <v>1032</v>
      </c>
      <c r="C235" s="1187">
        <v>1009</v>
      </c>
      <c r="D235" s="976" t="s">
        <v>257</v>
      </c>
      <c r="E235" s="976" t="s">
        <v>526</v>
      </c>
      <c r="F235" s="1108">
        <f>L235</f>
        <v>8635500</v>
      </c>
      <c r="G235" s="974"/>
      <c r="H235" s="974">
        <v>7685000</v>
      </c>
      <c r="I235" s="974">
        <v>950500</v>
      </c>
      <c r="J235" s="975"/>
      <c r="K235" s="974"/>
      <c r="L235" s="974">
        <f t="shared" si="13"/>
        <v>8635500</v>
      </c>
      <c r="M235" s="991" t="e">
        <f>IF(G235="",F235-L235-#REF!,G235-L235-#REF!)</f>
        <v>#REF!</v>
      </c>
      <c r="N235" s="1013">
        <f t="shared" si="14"/>
        <v>0</v>
      </c>
      <c r="O235" s="976"/>
      <c r="P235" s="977"/>
      <c r="Q235" s="974"/>
      <c r="R235" s="1147"/>
      <c r="S235" s="974"/>
      <c r="T235" s="976"/>
      <c r="U235" s="693"/>
    </row>
    <row r="236" spans="2:23" hidden="1" x14ac:dyDescent="0.25">
      <c r="B236" s="1187" t="s">
        <v>1032</v>
      </c>
      <c r="C236" s="1187">
        <v>1009</v>
      </c>
      <c r="D236" s="976" t="s">
        <v>712</v>
      </c>
      <c r="E236" s="976" t="s">
        <v>956</v>
      </c>
      <c r="F236" s="973">
        <v>7568000</v>
      </c>
      <c r="G236" s="974"/>
      <c r="H236" s="1115">
        <f>19004000-11436000</f>
        <v>7568000</v>
      </c>
      <c r="I236" s="974"/>
      <c r="J236" s="975"/>
      <c r="K236" s="974"/>
      <c r="L236" s="974">
        <f t="shared" si="13"/>
        <v>7568000</v>
      </c>
      <c r="M236" s="991" t="e">
        <f>IF(G236="",F236-L236-#REF!,G236-L236-#REF!)</f>
        <v>#REF!</v>
      </c>
      <c r="N236" s="1013">
        <f t="shared" si="14"/>
        <v>0</v>
      </c>
      <c r="O236" s="976"/>
      <c r="P236" s="977"/>
      <c r="Q236" s="974"/>
      <c r="R236" s="1147"/>
      <c r="S236" s="974"/>
      <c r="T236" s="976"/>
      <c r="U236" s="693"/>
    </row>
    <row r="237" spans="2:23" hidden="1" x14ac:dyDescent="0.25">
      <c r="B237" s="1187" t="s">
        <v>1032</v>
      </c>
      <c r="C237" s="1187">
        <v>1009</v>
      </c>
      <c r="D237" s="976" t="s">
        <v>1034</v>
      </c>
      <c r="E237" s="976" t="s">
        <v>1035</v>
      </c>
      <c r="F237" s="973">
        <v>1300000</v>
      </c>
      <c r="G237" s="974"/>
      <c r="H237" s="1115">
        <v>1300000</v>
      </c>
      <c r="I237" s="974"/>
      <c r="J237" s="975"/>
      <c r="K237" s="974"/>
      <c r="L237" s="974">
        <f t="shared" si="13"/>
        <v>1300000</v>
      </c>
      <c r="M237" s="991" t="e">
        <f>IF(G237="",F237-L237-#REF!,G237-L237-#REF!)</f>
        <v>#REF!</v>
      </c>
      <c r="N237" s="1013">
        <f t="shared" si="14"/>
        <v>0</v>
      </c>
      <c r="O237" s="976"/>
      <c r="P237" s="977"/>
      <c r="Q237" s="974"/>
      <c r="R237" s="1147"/>
      <c r="S237" s="974"/>
      <c r="T237" s="976"/>
      <c r="U237" s="693"/>
    </row>
    <row r="238" spans="2:23" hidden="1" x14ac:dyDescent="0.25">
      <c r="B238" s="1187" t="s">
        <v>1032</v>
      </c>
      <c r="C238" s="1187">
        <v>1009</v>
      </c>
      <c r="D238" s="976" t="s">
        <v>1036</v>
      </c>
      <c r="E238" s="976" t="s">
        <v>1035</v>
      </c>
      <c r="F238" s="973">
        <v>9540000</v>
      </c>
      <c r="G238" s="974"/>
      <c r="H238" s="1115">
        <v>9540000</v>
      </c>
      <c r="I238" s="974"/>
      <c r="J238" s="975"/>
      <c r="K238" s="974"/>
      <c r="L238" s="974">
        <f t="shared" si="13"/>
        <v>9540000</v>
      </c>
      <c r="M238" s="991" t="e">
        <f>IF(G238="",F238-L238-#REF!,G238-L238-#REF!)</f>
        <v>#REF!</v>
      </c>
      <c r="N238" s="1013">
        <f t="shared" si="14"/>
        <v>0</v>
      </c>
      <c r="O238" s="976"/>
      <c r="P238" s="977"/>
      <c r="Q238" s="974"/>
      <c r="R238" s="1147"/>
      <c r="S238" s="974"/>
      <c r="T238" s="976"/>
      <c r="U238" s="693"/>
    </row>
    <row r="239" spans="2:23" hidden="1" x14ac:dyDescent="0.25">
      <c r="B239" s="1187" t="s">
        <v>1032</v>
      </c>
      <c r="C239" s="1187">
        <v>1009</v>
      </c>
      <c r="D239" s="976" t="s">
        <v>1230</v>
      </c>
      <c r="E239" s="976" t="s">
        <v>1231</v>
      </c>
      <c r="F239" s="973">
        <v>2100000</v>
      </c>
      <c r="G239" s="974"/>
      <c r="H239" s="1115">
        <v>2100000</v>
      </c>
      <c r="I239" s="974"/>
      <c r="J239" s="975"/>
      <c r="K239" s="974"/>
      <c r="L239" s="974">
        <f t="shared" si="13"/>
        <v>2100000</v>
      </c>
      <c r="M239" s="991" t="e">
        <f>IF(G239="",F239-L239-#REF!,G239-L239-#REF!)</f>
        <v>#REF!</v>
      </c>
      <c r="N239" s="1013">
        <f t="shared" si="14"/>
        <v>0</v>
      </c>
      <c r="O239" s="976"/>
      <c r="P239" s="977"/>
      <c r="Q239" s="974"/>
      <c r="R239" s="1147"/>
      <c r="S239" s="974"/>
      <c r="T239" s="976"/>
      <c r="U239" s="693"/>
    </row>
    <row r="240" spans="2:23" hidden="1" x14ac:dyDescent="0.25">
      <c r="B240" s="1187" t="s">
        <v>1032</v>
      </c>
      <c r="C240" s="1187">
        <v>1009</v>
      </c>
      <c r="D240" s="976" t="s">
        <v>947</v>
      </c>
      <c r="E240" s="976"/>
      <c r="F240" s="973">
        <v>10380000</v>
      </c>
      <c r="G240" s="974"/>
      <c r="H240" s="974">
        <f>W240</f>
        <v>10380000</v>
      </c>
      <c r="I240" s="974"/>
      <c r="J240" s="975"/>
      <c r="K240" s="974"/>
      <c r="L240" s="974">
        <f>SUM(H240:K240)</f>
        <v>10380000</v>
      </c>
      <c r="M240" s="991" t="e">
        <f>IF(G240="",F240-L240-#REF!,G240-L240-#REF!)</f>
        <v>#REF!</v>
      </c>
      <c r="N240" s="1013">
        <f t="shared" si="14"/>
        <v>0</v>
      </c>
      <c r="O240" s="976"/>
      <c r="P240" s="977"/>
      <c r="Q240" s="974"/>
      <c r="R240" s="1147"/>
      <c r="S240" s="974"/>
      <c r="T240" s="976"/>
      <c r="U240" s="693"/>
      <c r="V240" s="687" t="s">
        <v>948</v>
      </c>
      <c r="W240" s="687">
        <f>SUM(W210:W236)</f>
        <v>10380000</v>
      </c>
    </row>
    <row r="241" spans="1:25" s="723" customFormat="1" ht="15.75" hidden="1" x14ac:dyDescent="0.25">
      <c r="B241" s="720" t="s">
        <v>949</v>
      </c>
      <c r="C241" s="720"/>
      <c r="D241" s="699" t="s">
        <v>1032</v>
      </c>
      <c r="E241" s="700"/>
      <c r="F241" s="724"/>
      <c r="G241" s="702"/>
      <c r="H241" s="701"/>
      <c r="I241" s="702"/>
      <c r="J241" s="726"/>
      <c r="K241" s="702"/>
      <c r="L241" s="707">
        <f>SUM(L209:L240)</f>
        <v>568970174</v>
      </c>
      <c r="M241" s="707" t="e">
        <f>SUM(M209:M240)</f>
        <v>#REF!</v>
      </c>
      <c r="N241" s="869">
        <f>SUM(N209:N240)</f>
        <v>0</v>
      </c>
      <c r="O241" s="700"/>
      <c r="P241" s="704"/>
      <c r="Q241" s="742"/>
      <c r="R241" s="1148"/>
      <c r="S241" s="742"/>
      <c r="T241" s="705"/>
      <c r="U241" s="706"/>
      <c r="V241" s="722"/>
      <c r="W241" s="722"/>
      <c r="X241" s="722"/>
      <c r="Y241" s="722"/>
    </row>
    <row r="242" spans="1:25" hidden="1" x14ac:dyDescent="0.25">
      <c r="A242" s="686">
        <v>11</v>
      </c>
      <c r="B242" s="1187" t="s">
        <v>1037</v>
      </c>
      <c r="C242" s="1187">
        <v>1002</v>
      </c>
      <c r="D242" s="976" t="s">
        <v>175</v>
      </c>
      <c r="E242" s="976" t="s">
        <v>416</v>
      </c>
      <c r="F242" s="973">
        <v>1777333</v>
      </c>
      <c r="G242" s="974">
        <v>1777333</v>
      </c>
      <c r="H242" s="974">
        <v>1777333</v>
      </c>
      <c r="I242" s="974"/>
      <c r="J242" s="975"/>
      <c r="K242" s="974"/>
      <c r="L242" s="974">
        <f>SUM(H242:K242)</f>
        <v>1777333</v>
      </c>
      <c r="M242" s="991" t="e">
        <f>IF(G242="",F242-L242-#REF!,G242-L242-#REF!)</f>
        <v>#REF!</v>
      </c>
      <c r="N242" s="1013">
        <f t="shared" si="14"/>
        <v>0</v>
      </c>
      <c r="O242" s="976"/>
      <c r="P242" s="977"/>
      <c r="Q242" s="974"/>
      <c r="R242" s="1147"/>
      <c r="S242" s="974"/>
      <c r="T242" s="976"/>
      <c r="U242" s="693" t="s">
        <v>943</v>
      </c>
      <c r="V242" s="687" t="s">
        <v>852</v>
      </c>
    </row>
    <row r="243" spans="1:25" hidden="1" x14ac:dyDescent="0.25">
      <c r="B243" s="1187" t="s">
        <v>1037</v>
      </c>
      <c r="C243" s="1187">
        <v>1002</v>
      </c>
      <c r="D243" s="976" t="s">
        <v>257</v>
      </c>
      <c r="E243" s="976" t="s">
        <v>286</v>
      </c>
      <c r="F243" s="1108">
        <f>L243</f>
        <v>17548000</v>
      </c>
      <c r="G243" s="974"/>
      <c r="H243" s="974">
        <v>17548000</v>
      </c>
      <c r="I243" s="974"/>
      <c r="J243" s="975"/>
      <c r="K243" s="974"/>
      <c r="L243" s="974">
        <f>SUM(H243:K243)</f>
        <v>17548000</v>
      </c>
      <c r="M243" s="991" t="e">
        <f>IF(G243="",F243-L243-#REF!,G243-L243-#REF!)</f>
        <v>#REF!</v>
      </c>
      <c r="N243" s="1013">
        <f t="shared" si="14"/>
        <v>0</v>
      </c>
      <c r="O243" s="976"/>
      <c r="P243" s="977"/>
      <c r="Q243" s="974"/>
      <c r="R243" s="1147"/>
      <c r="S243" s="974"/>
      <c r="T243" s="976"/>
      <c r="U243" s="693"/>
      <c r="V243" s="687" t="s">
        <v>1003</v>
      </c>
      <c r="W243" s="687">
        <v>3660000</v>
      </c>
    </row>
    <row r="244" spans="1:25" hidden="1" x14ac:dyDescent="0.25">
      <c r="B244" s="1187" t="s">
        <v>1037</v>
      </c>
      <c r="C244" s="1187">
        <v>1002</v>
      </c>
      <c r="D244" s="976" t="s">
        <v>31</v>
      </c>
      <c r="E244" s="976" t="s">
        <v>195</v>
      </c>
      <c r="F244" s="973">
        <v>123474500</v>
      </c>
      <c r="G244" s="974">
        <v>143590000</v>
      </c>
      <c r="H244" s="974">
        <v>30000000</v>
      </c>
      <c r="I244" s="974">
        <v>50000000</v>
      </c>
      <c r="J244" s="975">
        <v>63590000</v>
      </c>
      <c r="K244" s="974"/>
      <c r="L244" s="974">
        <f t="shared" ref="L244:L275" si="15">SUM(H244:K244)</f>
        <v>143590000</v>
      </c>
      <c r="M244" s="991" t="e">
        <f>IF(G244="",F244-L244-#REF!,G244-L244-#REF!)</f>
        <v>#REF!</v>
      </c>
      <c r="N244" s="1013">
        <f t="shared" si="14"/>
        <v>0</v>
      </c>
      <c r="O244" s="976"/>
      <c r="P244" s="977"/>
      <c r="Q244" s="974"/>
      <c r="R244" s="1147"/>
      <c r="S244" s="974"/>
      <c r="T244" s="976"/>
      <c r="U244" s="693"/>
      <c r="V244" s="687" t="s">
        <v>1004</v>
      </c>
      <c r="W244" s="687">
        <v>6160000</v>
      </c>
    </row>
    <row r="245" spans="1:25" hidden="1" x14ac:dyDescent="0.25">
      <c r="B245" s="1187" t="s">
        <v>1037</v>
      </c>
      <c r="C245" s="1187">
        <v>1002</v>
      </c>
      <c r="D245" s="976" t="s">
        <v>215</v>
      </c>
      <c r="E245" s="976" t="s">
        <v>853</v>
      </c>
      <c r="F245" s="973">
        <v>159541961</v>
      </c>
      <c r="G245" s="974">
        <v>173442227</v>
      </c>
      <c r="H245" s="974">
        <v>79770980</v>
      </c>
      <c r="I245" s="974">
        <v>93671247</v>
      </c>
      <c r="J245" s="975"/>
      <c r="K245" s="974"/>
      <c r="L245" s="974">
        <f t="shared" si="15"/>
        <v>173442227</v>
      </c>
      <c r="M245" s="991" t="e">
        <f>IF(G245="",F245-L245-#REF!,G245-L245-#REF!)</f>
        <v>#REF!</v>
      </c>
      <c r="N245" s="1013">
        <f t="shared" si="14"/>
        <v>0</v>
      </c>
      <c r="O245" s="976"/>
      <c r="P245" s="977"/>
      <c r="Q245" s="974"/>
      <c r="R245" s="1147"/>
      <c r="S245" s="974"/>
      <c r="T245" s="976"/>
      <c r="U245" s="693" t="s">
        <v>943</v>
      </c>
      <c r="V245" s="687" t="s">
        <v>1018</v>
      </c>
      <c r="W245" s="687">
        <v>4185000</v>
      </c>
    </row>
    <row r="246" spans="1:25" hidden="1" x14ac:dyDescent="0.25">
      <c r="B246" s="1187" t="s">
        <v>1037</v>
      </c>
      <c r="C246" s="1187">
        <v>1002</v>
      </c>
      <c r="D246" s="976" t="s">
        <v>427</v>
      </c>
      <c r="E246" s="976" t="s">
        <v>855</v>
      </c>
      <c r="F246" s="973">
        <v>106370000</v>
      </c>
      <c r="G246" s="974">
        <v>126164500</v>
      </c>
      <c r="H246" s="974">
        <v>31911000</v>
      </c>
      <c r="I246" s="974">
        <v>55844250</v>
      </c>
      <c r="J246" s="975">
        <v>38409250</v>
      </c>
      <c r="K246" s="974"/>
      <c r="L246" s="974">
        <f t="shared" si="15"/>
        <v>126164500</v>
      </c>
      <c r="M246" s="991" t="e">
        <f>IF(G246="",F246-L246-#REF!,G246-L246-#REF!)</f>
        <v>#REF!</v>
      </c>
      <c r="N246" s="1013">
        <f t="shared" si="14"/>
        <v>0</v>
      </c>
      <c r="O246" s="976" t="s">
        <v>856</v>
      </c>
      <c r="P246" s="977">
        <v>43908</v>
      </c>
      <c r="Q246" s="974"/>
      <c r="R246" s="1147"/>
      <c r="S246" s="974"/>
      <c r="T246" s="976"/>
      <c r="U246" s="693" t="s">
        <v>943</v>
      </c>
      <c r="V246" s="687" t="s">
        <v>1019</v>
      </c>
      <c r="W246" s="687">
        <v>4060000</v>
      </c>
    </row>
    <row r="247" spans="1:25" hidden="1" x14ac:dyDescent="0.25">
      <c r="B247" s="1187" t="s">
        <v>1037</v>
      </c>
      <c r="C247" s="1187">
        <v>1002</v>
      </c>
      <c r="D247" s="976" t="s">
        <v>155</v>
      </c>
      <c r="E247" s="976" t="s">
        <v>156</v>
      </c>
      <c r="F247" s="973"/>
      <c r="G247" s="974">
        <v>51683600</v>
      </c>
      <c r="H247" s="974">
        <v>4080000</v>
      </c>
      <c r="I247" s="974">
        <v>17200000</v>
      </c>
      <c r="J247" s="975">
        <v>30403600</v>
      </c>
      <c r="K247" s="974"/>
      <c r="L247" s="974">
        <f t="shared" si="15"/>
        <v>51683600</v>
      </c>
      <c r="M247" s="991" t="e">
        <f>IF(G247="",F247-L247-#REF!,G247-L247-#REF!)</f>
        <v>#REF!</v>
      </c>
      <c r="N247" s="1013">
        <f t="shared" si="14"/>
        <v>0</v>
      </c>
      <c r="O247" s="976"/>
      <c r="P247" s="977"/>
      <c r="Q247" s="974"/>
      <c r="R247" s="1147"/>
      <c r="S247" s="974"/>
      <c r="T247" s="976"/>
      <c r="U247" s="693"/>
      <c r="V247" s="687" t="s">
        <v>1016</v>
      </c>
      <c r="W247" s="687">
        <v>3031500</v>
      </c>
    </row>
    <row r="248" spans="1:25" hidden="1" x14ac:dyDescent="0.25">
      <c r="B248" s="1187" t="s">
        <v>1037</v>
      </c>
      <c r="C248" s="1187">
        <v>1002</v>
      </c>
      <c r="D248" s="976" t="s">
        <v>164</v>
      </c>
      <c r="E248" s="976" t="s">
        <v>165</v>
      </c>
      <c r="F248" s="973">
        <v>114900000</v>
      </c>
      <c r="G248" s="974">
        <v>174295000</v>
      </c>
      <c r="H248" s="974">
        <v>45960000</v>
      </c>
      <c r="I248" s="974">
        <v>71904000</v>
      </c>
      <c r="J248" s="975">
        <v>56431000</v>
      </c>
      <c r="K248" s="974"/>
      <c r="L248" s="974">
        <f t="shared" si="15"/>
        <v>174295000</v>
      </c>
      <c r="M248" s="991" t="e">
        <f>IF(G248="",F248-L248-#REF!,G248-L248-#REF!)</f>
        <v>#REF!</v>
      </c>
      <c r="N248" s="1013">
        <f t="shared" si="14"/>
        <v>0</v>
      </c>
      <c r="O248" s="976"/>
      <c r="P248" s="977"/>
      <c r="Q248" s="974"/>
      <c r="R248" s="1147"/>
      <c r="S248" s="974"/>
      <c r="T248" s="976"/>
      <c r="U248" s="693" t="s">
        <v>165</v>
      </c>
      <c r="V248" s="687" t="s">
        <v>1020</v>
      </c>
      <c r="W248" s="687">
        <v>2720000</v>
      </c>
    </row>
    <row r="249" spans="1:25" hidden="1" x14ac:dyDescent="0.25">
      <c r="B249" s="1187" t="s">
        <v>1037</v>
      </c>
      <c r="C249" s="1187">
        <v>1002</v>
      </c>
      <c r="D249" s="976" t="s">
        <v>167</v>
      </c>
      <c r="E249" s="976" t="s">
        <v>708</v>
      </c>
      <c r="F249" s="973">
        <v>3970000</v>
      </c>
      <c r="G249" s="974"/>
      <c r="H249" s="974">
        <v>3970000</v>
      </c>
      <c r="I249" s="974"/>
      <c r="J249" s="975"/>
      <c r="K249" s="974"/>
      <c r="L249" s="974">
        <f t="shared" si="15"/>
        <v>3970000</v>
      </c>
      <c r="M249" s="991" t="e">
        <f>IF(G249="",F249-L249-#REF!,G249-L249-#REF!)</f>
        <v>#REF!</v>
      </c>
      <c r="N249" s="1013">
        <f t="shared" si="14"/>
        <v>0</v>
      </c>
      <c r="O249" s="976"/>
      <c r="P249" s="977"/>
      <c r="Q249" s="974"/>
      <c r="R249" s="1147"/>
      <c r="S249" s="974"/>
      <c r="T249" s="976"/>
      <c r="U249" s="693" t="s">
        <v>708</v>
      </c>
      <c r="V249" s="687" t="s">
        <v>1021</v>
      </c>
      <c r="W249" s="687">
        <v>4158000</v>
      </c>
    </row>
    <row r="250" spans="1:25" hidden="1" x14ac:dyDescent="0.25">
      <c r="B250" s="1187" t="s">
        <v>1037</v>
      </c>
      <c r="C250" s="1187">
        <v>1002</v>
      </c>
      <c r="D250" s="976" t="s">
        <v>394</v>
      </c>
      <c r="E250" s="976" t="s">
        <v>162</v>
      </c>
      <c r="F250" s="973">
        <v>144000000</v>
      </c>
      <c r="G250" s="974">
        <v>144000000</v>
      </c>
      <c r="H250" s="974">
        <v>72000000</v>
      </c>
      <c r="I250" s="974">
        <v>72000000</v>
      </c>
      <c r="J250" s="975"/>
      <c r="K250" s="974"/>
      <c r="L250" s="974">
        <f t="shared" si="15"/>
        <v>144000000</v>
      </c>
      <c r="M250" s="991" t="e">
        <f>IF(G250="",F250-L250-#REF!,G250-L250-#REF!)</f>
        <v>#REF!</v>
      </c>
      <c r="N250" s="1013">
        <f t="shared" si="14"/>
        <v>0</v>
      </c>
      <c r="O250" s="976" t="s">
        <v>801</v>
      </c>
      <c r="P250" s="977">
        <v>43876</v>
      </c>
      <c r="Q250" s="974"/>
      <c r="R250" s="1147"/>
      <c r="S250" s="974"/>
      <c r="T250" s="976"/>
      <c r="U250" s="693"/>
      <c r="V250" s="687" t="s">
        <v>1005</v>
      </c>
      <c r="W250" s="687">
        <v>4236000</v>
      </c>
    </row>
    <row r="251" spans="1:25" x14ac:dyDescent="0.25">
      <c r="B251" s="1187" t="s">
        <v>1037</v>
      </c>
      <c r="C251" s="1187">
        <v>1002</v>
      </c>
      <c r="D251" s="976" t="s">
        <v>346</v>
      </c>
      <c r="E251" s="976" t="s">
        <v>857</v>
      </c>
      <c r="F251" s="973">
        <v>80787830</v>
      </c>
      <c r="G251" s="974"/>
      <c r="H251" s="974">
        <v>40393915</v>
      </c>
      <c r="I251" s="974"/>
      <c r="J251" s="975"/>
      <c r="K251" s="974"/>
      <c r="L251" s="974">
        <f t="shared" si="15"/>
        <v>40393915</v>
      </c>
      <c r="M251" s="991" t="e">
        <f>IF(G251="",F251-L251-#REF!,G251-L251-#REF!)</f>
        <v>#REF!</v>
      </c>
      <c r="N251" s="1013">
        <f t="shared" si="14"/>
        <v>40393915</v>
      </c>
      <c r="O251" s="976"/>
      <c r="P251" s="977"/>
      <c r="Q251" s="974"/>
      <c r="R251" s="1147"/>
      <c r="S251" s="974"/>
      <c r="T251" s="976"/>
      <c r="U251" s="693"/>
      <c r="V251" s="687" t="s">
        <v>1006</v>
      </c>
      <c r="W251" s="687">
        <v>3692000</v>
      </c>
    </row>
    <row r="252" spans="1:25" x14ac:dyDescent="0.25">
      <c r="B252" s="1187" t="s">
        <v>1037</v>
      </c>
      <c r="C252" s="1187">
        <v>1002</v>
      </c>
      <c r="D252" s="976" t="s">
        <v>858</v>
      </c>
      <c r="E252" s="976" t="s">
        <v>859</v>
      </c>
      <c r="F252" s="1108">
        <v>135000000</v>
      </c>
      <c r="G252" s="974"/>
      <c r="H252" s="974">
        <v>40500000</v>
      </c>
      <c r="I252" s="974">
        <v>54000000</v>
      </c>
      <c r="J252" s="975"/>
      <c r="K252" s="974"/>
      <c r="L252" s="974">
        <f t="shared" si="15"/>
        <v>94500000</v>
      </c>
      <c r="M252" s="991" t="e">
        <f>IF(G252="",F252-L252-#REF!,G252-L252-#REF!)</f>
        <v>#REF!</v>
      </c>
      <c r="N252" s="1013">
        <f t="shared" si="14"/>
        <v>40500000</v>
      </c>
      <c r="O252" s="976" t="s">
        <v>860</v>
      </c>
      <c r="P252" s="977">
        <v>43909</v>
      </c>
      <c r="Q252" s="974"/>
      <c r="R252" s="1147"/>
      <c r="S252" s="974"/>
      <c r="T252" s="976"/>
      <c r="U252" s="693"/>
      <c r="V252" s="687" t="s">
        <v>1008</v>
      </c>
      <c r="W252" s="687">
        <v>940000</v>
      </c>
    </row>
    <row r="253" spans="1:25" hidden="1" x14ac:dyDescent="0.25">
      <c r="B253" s="1187" t="s">
        <v>1037</v>
      </c>
      <c r="C253" s="1187">
        <v>1002</v>
      </c>
      <c r="D253" s="976" t="s">
        <v>257</v>
      </c>
      <c r="E253" s="976" t="s">
        <v>286</v>
      </c>
      <c r="F253" s="1108"/>
      <c r="G253" s="974">
        <v>29114267</v>
      </c>
      <c r="H253" s="974">
        <v>29114267</v>
      </c>
      <c r="I253" s="974"/>
      <c r="J253" s="975"/>
      <c r="K253" s="974"/>
      <c r="L253" s="974">
        <f t="shared" si="15"/>
        <v>29114267</v>
      </c>
      <c r="M253" s="991" t="e">
        <f>IF(G253="",F253-L253-#REF!,G253-L253-#REF!)</f>
        <v>#REF!</v>
      </c>
      <c r="N253" s="1013">
        <f t="shared" si="14"/>
        <v>0</v>
      </c>
      <c r="O253" s="976"/>
      <c r="P253" s="977"/>
      <c r="Q253" s="974"/>
      <c r="R253" s="1147"/>
      <c r="S253" s="974"/>
      <c r="T253" s="976"/>
      <c r="U253" s="693"/>
      <c r="V253" s="687" t="s">
        <v>960</v>
      </c>
      <c r="W253" s="687">
        <v>1290000</v>
      </c>
    </row>
    <row r="254" spans="1:25" hidden="1" x14ac:dyDescent="0.25">
      <c r="B254" s="1187" t="s">
        <v>1037</v>
      </c>
      <c r="C254" s="1187">
        <v>1002</v>
      </c>
      <c r="D254" s="976" t="s">
        <v>861</v>
      </c>
      <c r="E254" s="976" t="s">
        <v>526</v>
      </c>
      <c r="F254" s="1108">
        <f>L254</f>
        <v>50000</v>
      </c>
      <c r="G254" s="974"/>
      <c r="H254" s="974">
        <v>50000</v>
      </c>
      <c r="I254" s="974"/>
      <c r="J254" s="975"/>
      <c r="K254" s="974"/>
      <c r="L254" s="974">
        <f t="shared" si="15"/>
        <v>50000</v>
      </c>
      <c r="M254" s="991" t="e">
        <f>IF(G254="",F254-L254-#REF!,G254-L254-#REF!)</f>
        <v>#REF!</v>
      </c>
      <c r="N254" s="1013">
        <f t="shared" si="14"/>
        <v>0</v>
      </c>
      <c r="O254" s="976"/>
      <c r="P254" s="977"/>
      <c r="Q254" s="974"/>
      <c r="R254" s="1147"/>
      <c r="S254" s="974"/>
      <c r="T254" s="976"/>
      <c r="U254" s="693"/>
      <c r="V254" s="687" t="s">
        <v>953</v>
      </c>
      <c r="W254" s="687">
        <v>500000</v>
      </c>
    </row>
    <row r="255" spans="1:25" hidden="1" x14ac:dyDescent="0.25">
      <c r="B255" s="1187" t="s">
        <v>1037</v>
      </c>
      <c r="C255" s="1187">
        <v>1002</v>
      </c>
      <c r="D255" s="976" t="s">
        <v>828</v>
      </c>
      <c r="E255" s="976" t="s">
        <v>863</v>
      </c>
      <c r="F255" s="1108">
        <f>L255</f>
        <v>180000</v>
      </c>
      <c r="G255" s="974"/>
      <c r="H255" s="974">
        <v>180000</v>
      </c>
      <c r="I255" s="974"/>
      <c r="J255" s="975"/>
      <c r="K255" s="974"/>
      <c r="L255" s="974">
        <f t="shared" si="15"/>
        <v>180000</v>
      </c>
      <c r="M255" s="991" t="e">
        <f>IF(G255="",F255-L255-#REF!,G255-L255-#REF!)</f>
        <v>#REF!</v>
      </c>
      <c r="N255" s="1013">
        <f t="shared" si="14"/>
        <v>0</v>
      </c>
      <c r="O255" s="976"/>
      <c r="P255" s="977"/>
      <c r="Q255" s="974"/>
      <c r="R255" s="1147"/>
      <c r="S255" s="974"/>
      <c r="T255" s="976"/>
      <c r="U255" s="693"/>
      <c r="V255" s="687" t="s">
        <v>954</v>
      </c>
      <c r="W255" s="687">
        <v>300000</v>
      </c>
    </row>
    <row r="256" spans="1:25" hidden="1" x14ac:dyDescent="0.25">
      <c r="B256" s="1187" t="s">
        <v>1037</v>
      </c>
      <c r="C256" s="1187">
        <v>1002</v>
      </c>
      <c r="D256" s="976" t="s">
        <v>292</v>
      </c>
      <c r="E256" s="976" t="s">
        <v>864</v>
      </c>
      <c r="F256" s="1108">
        <v>47600000</v>
      </c>
      <c r="G256" s="974">
        <v>47600000</v>
      </c>
      <c r="H256" s="974">
        <v>33320000</v>
      </c>
      <c r="I256" s="974">
        <v>14280000</v>
      </c>
      <c r="J256" s="975"/>
      <c r="K256" s="974"/>
      <c r="L256" s="974">
        <f t="shared" si="15"/>
        <v>47600000</v>
      </c>
      <c r="M256" s="991" t="e">
        <f>IF(G256="",F256-L256-#REF!,G256-L256-#REF!)</f>
        <v>#REF!</v>
      </c>
      <c r="N256" s="1013">
        <f t="shared" si="14"/>
        <v>0</v>
      </c>
      <c r="O256" s="976"/>
      <c r="P256" s="977"/>
      <c r="Q256" s="974"/>
      <c r="R256" s="1147"/>
      <c r="S256" s="974"/>
      <c r="T256" s="976"/>
      <c r="U256" s="693"/>
    </row>
    <row r="257" spans="2:21" x14ac:dyDescent="0.25">
      <c r="B257" s="1187" t="s">
        <v>1037</v>
      </c>
      <c r="C257" s="1187">
        <v>1002</v>
      </c>
      <c r="D257" s="976" t="s">
        <v>92</v>
      </c>
      <c r="E257" s="976" t="s">
        <v>865</v>
      </c>
      <c r="F257" s="973">
        <v>13335300</v>
      </c>
      <c r="G257" s="974"/>
      <c r="H257" s="974">
        <v>6667650</v>
      </c>
      <c r="I257" s="974"/>
      <c r="J257" s="975"/>
      <c r="K257" s="974"/>
      <c r="L257" s="974">
        <f t="shared" si="15"/>
        <v>6667650</v>
      </c>
      <c r="M257" s="991" t="e">
        <f>IF(G257="",F257-L257-#REF!,G257-L257-#REF!)</f>
        <v>#REF!</v>
      </c>
      <c r="N257" s="1013">
        <f t="shared" si="14"/>
        <v>6667650</v>
      </c>
      <c r="O257" s="976"/>
      <c r="P257" s="977"/>
      <c r="Q257" s="974"/>
      <c r="R257" s="1147"/>
      <c r="S257" s="974"/>
      <c r="T257" s="976"/>
      <c r="U257" s="693" t="s">
        <v>865</v>
      </c>
    </row>
    <row r="258" spans="2:21" hidden="1" x14ac:dyDescent="0.25">
      <c r="B258" s="1187" t="s">
        <v>1037</v>
      </c>
      <c r="C258" s="1187">
        <v>1002</v>
      </c>
      <c r="D258" s="976" t="s">
        <v>607</v>
      </c>
      <c r="E258" s="976" t="s">
        <v>1232</v>
      </c>
      <c r="F258" s="973">
        <v>5000000</v>
      </c>
      <c r="G258" s="974">
        <v>5250750</v>
      </c>
      <c r="H258" s="974">
        <v>5000000</v>
      </c>
      <c r="I258" s="974">
        <v>250750</v>
      </c>
      <c r="J258" s="975"/>
      <c r="K258" s="974"/>
      <c r="L258" s="974">
        <f t="shared" si="15"/>
        <v>5250750</v>
      </c>
      <c r="M258" s="991" t="e">
        <f>IF(G258="",F258-L258-#REF!,G258-L258-#REF!)</f>
        <v>#REF!</v>
      </c>
      <c r="N258" s="1013">
        <f t="shared" si="14"/>
        <v>0</v>
      </c>
      <c r="O258" s="976"/>
      <c r="P258" s="977"/>
      <c r="Q258" s="974"/>
      <c r="R258" s="1147"/>
      <c r="S258" s="974"/>
      <c r="T258" s="976"/>
      <c r="U258" s="693"/>
    </row>
    <row r="259" spans="2:21" hidden="1" x14ac:dyDescent="0.25">
      <c r="B259" s="1187" t="s">
        <v>1037</v>
      </c>
      <c r="C259" s="1187">
        <v>1002</v>
      </c>
      <c r="D259" s="976" t="s">
        <v>866</v>
      </c>
      <c r="E259" s="976" t="s">
        <v>171</v>
      </c>
      <c r="F259" s="973">
        <v>2820000</v>
      </c>
      <c r="G259" s="974"/>
      <c r="H259" s="974">
        <v>2820000</v>
      </c>
      <c r="I259" s="974"/>
      <c r="J259" s="975"/>
      <c r="K259" s="974"/>
      <c r="L259" s="974">
        <f t="shared" si="15"/>
        <v>2820000</v>
      </c>
      <c r="M259" s="991" t="e">
        <f>IF(G259="",F259-L259-#REF!,G259-L259-#REF!)</f>
        <v>#REF!</v>
      </c>
      <c r="N259" s="1013">
        <f t="shared" si="14"/>
        <v>0</v>
      </c>
      <c r="O259" s="976"/>
      <c r="P259" s="977"/>
      <c r="Q259" s="974"/>
      <c r="R259" s="1147"/>
      <c r="S259" s="974"/>
      <c r="T259" s="976"/>
      <c r="U259" s="693" t="s">
        <v>171</v>
      </c>
    </row>
    <row r="260" spans="2:21" hidden="1" x14ac:dyDescent="0.25">
      <c r="B260" s="1187" t="s">
        <v>1037</v>
      </c>
      <c r="C260" s="1187">
        <v>1002</v>
      </c>
      <c r="D260" s="976" t="s">
        <v>167</v>
      </c>
      <c r="E260" s="976" t="s">
        <v>708</v>
      </c>
      <c r="F260" s="1108">
        <v>1100000</v>
      </c>
      <c r="G260" s="974"/>
      <c r="H260" s="974">
        <v>1100000</v>
      </c>
      <c r="I260" s="974"/>
      <c r="J260" s="975"/>
      <c r="K260" s="974"/>
      <c r="L260" s="974">
        <f t="shared" si="15"/>
        <v>1100000</v>
      </c>
      <c r="M260" s="991" t="e">
        <f>IF(G260="",F260-L260-#REF!,G260-L260-#REF!)</f>
        <v>#REF!</v>
      </c>
      <c r="N260" s="1013">
        <f t="shared" si="14"/>
        <v>0</v>
      </c>
      <c r="O260" s="976"/>
      <c r="P260" s="977"/>
      <c r="Q260" s="974"/>
      <c r="R260" s="1147"/>
      <c r="S260" s="974"/>
      <c r="T260" s="976"/>
      <c r="U260" s="693"/>
    </row>
    <row r="261" spans="2:21" hidden="1" x14ac:dyDescent="0.25">
      <c r="B261" s="1187" t="s">
        <v>1037</v>
      </c>
      <c r="C261" s="1187">
        <v>1002</v>
      </c>
      <c r="D261" s="976" t="s">
        <v>867</v>
      </c>
      <c r="E261" s="976" t="s">
        <v>868</v>
      </c>
      <c r="F261" s="1108">
        <v>16269000</v>
      </c>
      <c r="G261" s="974"/>
      <c r="H261" s="974">
        <v>16269000</v>
      </c>
      <c r="I261" s="974"/>
      <c r="J261" s="975"/>
      <c r="K261" s="974"/>
      <c r="L261" s="974">
        <f t="shared" si="15"/>
        <v>16269000</v>
      </c>
      <c r="M261" s="991" t="e">
        <f>IF(G261="",F261-L261-#REF!,G261-L261-#REF!)</f>
        <v>#REF!</v>
      </c>
      <c r="N261" s="1013">
        <f t="shared" si="14"/>
        <v>0</v>
      </c>
      <c r="O261" s="976"/>
      <c r="P261" s="977"/>
      <c r="Q261" s="974"/>
      <c r="R261" s="1147"/>
      <c r="S261" s="974"/>
      <c r="T261" s="976"/>
      <c r="U261" s="693"/>
    </row>
    <row r="262" spans="2:21" hidden="1" x14ac:dyDescent="0.25">
      <c r="B262" s="1187" t="s">
        <v>1037</v>
      </c>
      <c r="C262" s="1187">
        <v>1002</v>
      </c>
      <c r="D262" s="976" t="s">
        <v>170</v>
      </c>
      <c r="E262" s="976" t="s">
        <v>171</v>
      </c>
      <c r="F262" s="973"/>
      <c r="G262" s="974">
        <v>236605181</v>
      </c>
      <c r="H262" s="974">
        <v>236605181</v>
      </c>
      <c r="I262" s="974"/>
      <c r="J262" s="975"/>
      <c r="K262" s="974"/>
      <c r="L262" s="974">
        <f t="shared" si="15"/>
        <v>236605181</v>
      </c>
      <c r="M262" s="991" t="e">
        <f>IF(G262="",F262-L262-#REF!,G262-L262-#REF!)</f>
        <v>#REF!</v>
      </c>
      <c r="N262" s="1013">
        <f t="shared" si="14"/>
        <v>0</v>
      </c>
      <c r="O262" s="976"/>
      <c r="P262" s="977"/>
      <c r="Q262" s="974"/>
      <c r="R262" s="1147"/>
      <c r="S262" s="974"/>
      <c r="T262" s="976"/>
      <c r="U262" s="693" t="s">
        <v>171</v>
      </c>
    </row>
    <row r="263" spans="2:21" hidden="1" x14ac:dyDescent="0.25">
      <c r="B263" s="1187" t="s">
        <v>1037</v>
      </c>
      <c r="C263" s="1187">
        <v>1002</v>
      </c>
      <c r="D263" s="976" t="s">
        <v>118</v>
      </c>
      <c r="E263" s="976" t="s">
        <v>301</v>
      </c>
      <c r="F263" s="1108">
        <v>132100000</v>
      </c>
      <c r="G263" s="974">
        <v>125489700</v>
      </c>
      <c r="H263" s="974">
        <v>40000000</v>
      </c>
      <c r="I263" s="974">
        <v>85489700</v>
      </c>
      <c r="J263" s="975"/>
      <c r="K263" s="974"/>
      <c r="L263" s="974">
        <f t="shared" si="15"/>
        <v>125489700</v>
      </c>
      <c r="M263" s="991" t="e">
        <f>IF(G263="",F263-L263-#REF!,G263-L263-#REF!)</f>
        <v>#REF!</v>
      </c>
      <c r="N263" s="1013">
        <f t="shared" si="14"/>
        <v>0</v>
      </c>
      <c r="O263" s="976"/>
      <c r="P263" s="977"/>
      <c r="Q263" s="974"/>
      <c r="R263" s="1147"/>
      <c r="S263" s="974"/>
      <c r="T263" s="976"/>
      <c r="U263" s="693"/>
    </row>
    <row r="264" spans="2:21" hidden="1" x14ac:dyDescent="0.25">
      <c r="B264" s="1187" t="s">
        <v>1037</v>
      </c>
      <c r="C264" s="1187">
        <v>1002</v>
      </c>
      <c r="D264" s="976" t="s">
        <v>869</v>
      </c>
      <c r="E264" s="976" t="s">
        <v>693</v>
      </c>
      <c r="F264" s="1108">
        <f>L264</f>
        <v>1800000</v>
      </c>
      <c r="G264" s="974"/>
      <c r="H264" s="974">
        <v>1800000</v>
      </c>
      <c r="I264" s="974"/>
      <c r="J264" s="975"/>
      <c r="K264" s="974"/>
      <c r="L264" s="974">
        <f t="shared" si="15"/>
        <v>1800000</v>
      </c>
      <c r="M264" s="991" t="e">
        <f>IF(G264="",F264-L264-#REF!,G264-L264-#REF!)</f>
        <v>#REF!</v>
      </c>
      <c r="N264" s="1013">
        <f t="shared" si="14"/>
        <v>0</v>
      </c>
      <c r="O264" s="976"/>
      <c r="P264" s="977"/>
      <c r="Q264" s="974"/>
      <c r="R264" s="1147"/>
      <c r="S264" s="974"/>
      <c r="T264" s="976"/>
      <c r="U264" s="693"/>
    </row>
    <row r="265" spans="2:21" hidden="1" x14ac:dyDescent="0.25">
      <c r="B265" s="1187" t="s">
        <v>1037</v>
      </c>
      <c r="C265" s="1187">
        <v>1002</v>
      </c>
      <c r="D265" s="976" t="s">
        <v>172</v>
      </c>
      <c r="E265" s="976" t="s">
        <v>173</v>
      </c>
      <c r="F265" s="1108">
        <v>6480000</v>
      </c>
      <c r="G265" s="974"/>
      <c r="H265" s="974">
        <v>6480000</v>
      </c>
      <c r="I265" s="974"/>
      <c r="J265" s="975"/>
      <c r="K265" s="974"/>
      <c r="L265" s="974">
        <f t="shared" si="15"/>
        <v>6480000</v>
      </c>
      <c r="M265" s="991" t="e">
        <f>IF(G265="",F265-L265-#REF!,G265-L265-#REF!)</f>
        <v>#REF!</v>
      </c>
      <c r="N265" s="1013">
        <f t="shared" si="14"/>
        <v>0</v>
      </c>
      <c r="O265" s="976"/>
      <c r="P265" s="977"/>
      <c r="Q265" s="974"/>
      <c r="R265" s="1147"/>
      <c r="S265" s="974"/>
      <c r="T265" s="976"/>
      <c r="U265" s="693"/>
    </row>
    <row r="266" spans="2:21" hidden="1" x14ac:dyDescent="0.25">
      <c r="B266" s="1187" t="s">
        <v>1037</v>
      </c>
      <c r="C266" s="1187">
        <v>1002</v>
      </c>
      <c r="D266" s="976" t="s">
        <v>257</v>
      </c>
      <c r="E266" s="976" t="s">
        <v>871</v>
      </c>
      <c r="F266" s="1108">
        <v>18147750</v>
      </c>
      <c r="G266" s="974">
        <v>20250750</v>
      </c>
      <c r="H266" s="974">
        <v>18147750</v>
      </c>
      <c r="I266" s="974">
        <v>2103000</v>
      </c>
      <c r="J266" s="975"/>
      <c r="K266" s="974"/>
      <c r="L266" s="974">
        <f t="shared" si="15"/>
        <v>20250750</v>
      </c>
      <c r="M266" s="991" t="e">
        <f>IF(G266="",F266-L266-#REF!,G266-L266-#REF!)</f>
        <v>#REF!</v>
      </c>
      <c r="N266" s="1013">
        <f t="shared" si="14"/>
        <v>0</v>
      </c>
      <c r="O266" s="976"/>
      <c r="P266" s="977"/>
      <c r="Q266" s="974"/>
      <c r="R266" s="1147"/>
      <c r="S266" s="974"/>
      <c r="T266" s="976"/>
      <c r="U266" s="693"/>
    </row>
    <row r="267" spans="2:21" hidden="1" x14ac:dyDescent="0.25">
      <c r="B267" s="1187" t="s">
        <v>1037</v>
      </c>
      <c r="C267" s="1187">
        <v>1002</v>
      </c>
      <c r="D267" s="976" t="s">
        <v>872</v>
      </c>
      <c r="E267" s="976" t="s">
        <v>171</v>
      </c>
      <c r="F267" s="973">
        <v>1850000</v>
      </c>
      <c r="G267" s="974"/>
      <c r="H267" s="974">
        <v>1850000</v>
      </c>
      <c r="I267" s="974"/>
      <c r="J267" s="975"/>
      <c r="K267" s="974"/>
      <c r="L267" s="974">
        <f t="shared" si="15"/>
        <v>1850000</v>
      </c>
      <c r="M267" s="991" t="e">
        <f>IF(G267="",F267-L267-#REF!,G267-L267-#REF!)</f>
        <v>#REF!</v>
      </c>
      <c r="N267" s="1013">
        <f t="shared" si="14"/>
        <v>0</v>
      </c>
      <c r="O267" s="976"/>
      <c r="P267" s="977"/>
      <c r="Q267" s="974"/>
      <c r="R267" s="1147"/>
      <c r="S267" s="974"/>
      <c r="T267" s="976"/>
      <c r="U267" s="693" t="s">
        <v>171</v>
      </c>
    </row>
    <row r="268" spans="2:21" hidden="1" x14ac:dyDescent="0.25">
      <c r="B268" s="1187" t="s">
        <v>1037</v>
      </c>
      <c r="C268" s="1187">
        <v>1002</v>
      </c>
      <c r="D268" s="976" t="s">
        <v>873</v>
      </c>
      <c r="E268" s="976" t="s">
        <v>874</v>
      </c>
      <c r="F268" s="973">
        <v>1500000</v>
      </c>
      <c r="G268" s="974"/>
      <c r="H268" s="974">
        <v>1500000</v>
      </c>
      <c r="I268" s="974"/>
      <c r="J268" s="975"/>
      <c r="K268" s="974"/>
      <c r="L268" s="974">
        <f t="shared" si="15"/>
        <v>1500000</v>
      </c>
      <c r="M268" s="991" t="e">
        <f>IF(G268="",F268-L268-#REF!,G268-L268-#REF!)</f>
        <v>#REF!</v>
      </c>
      <c r="N268" s="1013">
        <f t="shared" si="14"/>
        <v>0</v>
      </c>
      <c r="O268" s="976"/>
      <c r="P268" s="977"/>
      <c r="Q268" s="974"/>
      <c r="R268" s="1147"/>
      <c r="S268" s="974"/>
      <c r="T268" s="976"/>
      <c r="U268" s="693" t="s">
        <v>874</v>
      </c>
    </row>
    <row r="269" spans="2:21" hidden="1" x14ac:dyDescent="0.25">
      <c r="B269" s="1187" t="s">
        <v>1037</v>
      </c>
      <c r="C269" s="1187">
        <v>1002</v>
      </c>
      <c r="D269" s="976" t="s">
        <v>740</v>
      </c>
      <c r="E269" s="976" t="s">
        <v>397</v>
      </c>
      <c r="F269" s="1108">
        <v>544500</v>
      </c>
      <c r="G269" s="974"/>
      <c r="H269" s="974">
        <v>544500</v>
      </c>
      <c r="I269" s="974"/>
      <c r="J269" s="975"/>
      <c r="K269" s="974"/>
      <c r="L269" s="974">
        <f t="shared" si="15"/>
        <v>544500</v>
      </c>
      <c r="M269" s="991" t="e">
        <f>IF(G269="",F269-L269-#REF!,G269-L269-#REF!)</f>
        <v>#REF!</v>
      </c>
      <c r="N269" s="1013">
        <f t="shared" si="14"/>
        <v>0</v>
      </c>
      <c r="O269" s="976"/>
      <c r="P269" s="977"/>
      <c r="Q269" s="974"/>
      <c r="R269" s="1147"/>
      <c r="S269" s="974"/>
      <c r="T269" s="976"/>
      <c r="U269" s="693"/>
    </row>
    <row r="270" spans="2:21" hidden="1" x14ac:dyDescent="0.25">
      <c r="B270" s="1187" t="s">
        <v>1037</v>
      </c>
      <c r="C270" s="1187">
        <v>1002</v>
      </c>
      <c r="D270" s="976" t="s">
        <v>247</v>
      </c>
      <c r="E270" s="976" t="s">
        <v>875</v>
      </c>
      <c r="F270" s="973">
        <v>11990000</v>
      </c>
      <c r="G270" s="974"/>
      <c r="H270" s="974">
        <v>11990000</v>
      </c>
      <c r="I270" s="974"/>
      <c r="J270" s="975"/>
      <c r="K270" s="974"/>
      <c r="L270" s="974">
        <f t="shared" si="15"/>
        <v>11990000</v>
      </c>
      <c r="M270" s="991" t="e">
        <f>IF(G270="",F270-L270-#REF!,G270-L270-#REF!)</f>
        <v>#REF!</v>
      </c>
      <c r="N270" s="1013">
        <f t="shared" si="14"/>
        <v>0</v>
      </c>
      <c r="O270" s="976"/>
      <c r="P270" s="977"/>
      <c r="Q270" s="974"/>
      <c r="R270" s="1147"/>
      <c r="S270" s="974"/>
      <c r="T270" s="976"/>
      <c r="U270" s="693" t="s">
        <v>943</v>
      </c>
    </row>
    <row r="271" spans="2:21" hidden="1" x14ac:dyDescent="0.25">
      <c r="B271" s="1187" t="s">
        <v>1037</v>
      </c>
      <c r="C271" s="1187">
        <v>1002</v>
      </c>
      <c r="D271" s="976" t="s">
        <v>607</v>
      </c>
      <c r="E271" s="976" t="s">
        <v>877</v>
      </c>
      <c r="F271" s="1108">
        <v>6000000</v>
      </c>
      <c r="G271" s="974">
        <v>6559000</v>
      </c>
      <c r="H271" s="974">
        <v>6000000</v>
      </c>
      <c r="I271" s="974">
        <v>559000</v>
      </c>
      <c r="J271" s="975"/>
      <c r="K271" s="974"/>
      <c r="L271" s="974">
        <f t="shared" si="15"/>
        <v>6559000</v>
      </c>
      <c r="M271" s="991" t="e">
        <f>IF(G271="",F271-L271-#REF!,G271-L271-#REF!)</f>
        <v>#REF!</v>
      </c>
      <c r="N271" s="1013">
        <f t="shared" si="14"/>
        <v>0</v>
      </c>
      <c r="O271" s="976"/>
      <c r="P271" s="977"/>
      <c r="Q271" s="974"/>
      <c r="R271" s="1147"/>
      <c r="S271" s="974"/>
      <c r="T271" s="976"/>
      <c r="U271" s="693"/>
    </row>
    <row r="272" spans="2:21" hidden="1" x14ac:dyDescent="0.25">
      <c r="B272" s="1187" t="s">
        <v>1037</v>
      </c>
      <c r="C272" s="1187">
        <v>1002</v>
      </c>
      <c r="D272" s="976" t="s">
        <v>1038</v>
      </c>
      <c r="E272" s="976" t="s">
        <v>1039</v>
      </c>
      <c r="F272" s="1108">
        <v>27750000</v>
      </c>
      <c r="G272" s="974"/>
      <c r="H272" s="974">
        <v>27750000</v>
      </c>
      <c r="I272" s="974"/>
      <c r="J272" s="975"/>
      <c r="K272" s="974"/>
      <c r="L272" s="974">
        <f t="shared" si="15"/>
        <v>27750000</v>
      </c>
      <c r="M272" s="991" t="e">
        <f>IF(G272="",F272-L272-#REF!,G272-L272-#REF!)</f>
        <v>#REF!</v>
      </c>
      <c r="N272" s="1013">
        <f t="shared" si="14"/>
        <v>0</v>
      </c>
      <c r="O272" s="976"/>
      <c r="P272" s="977"/>
      <c r="Q272" s="974"/>
      <c r="R272" s="1147"/>
      <c r="S272" s="974"/>
      <c r="T272" s="976"/>
      <c r="U272" s="693"/>
    </row>
    <row r="273" spans="1:25" hidden="1" x14ac:dyDescent="0.25">
      <c r="B273" s="1187" t="s">
        <v>1037</v>
      </c>
      <c r="C273" s="1187">
        <v>1002</v>
      </c>
      <c r="D273" s="976" t="s">
        <v>1040</v>
      </c>
      <c r="E273" s="976" t="s">
        <v>1041</v>
      </c>
      <c r="F273" s="974">
        <v>22216500</v>
      </c>
      <c r="G273" s="974"/>
      <c r="H273" s="974">
        <v>22216500</v>
      </c>
      <c r="I273" s="974"/>
      <c r="J273" s="975"/>
      <c r="K273" s="974"/>
      <c r="L273" s="974">
        <f t="shared" si="15"/>
        <v>22216500</v>
      </c>
      <c r="M273" s="991" t="e">
        <f>IF(G273="",F273-L273-#REF!,G273-L273-#REF!)</f>
        <v>#REF!</v>
      </c>
      <c r="N273" s="1013">
        <f t="shared" si="14"/>
        <v>0</v>
      </c>
      <c r="O273" s="976"/>
      <c r="P273" s="977"/>
      <c r="Q273" s="974"/>
      <c r="R273" s="1147"/>
      <c r="S273" s="974"/>
      <c r="T273" s="976"/>
      <c r="U273" s="693"/>
    </row>
    <row r="274" spans="1:25" hidden="1" x14ac:dyDescent="0.25">
      <c r="B274" s="1187" t="s">
        <v>1037</v>
      </c>
      <c r="C274" s="1187">
        <v>1002</v>
      </c>
      <c r="D274" s="976" t="s">
        <v>346</v>
      </c>
      <c r="E274" s="976" t="s">
        <v>1042</v>
      </c>
      <c r="F274" s="974">
        <v>26254839</v>
      </c>
      <c r="G274" s="974"/>
      <c r="H274" s="974">
        <v>26254839</v>
      </c>
      <c r="I274" s="974"/>
      <c r="J274" s="975"/>
      <c r="K274" s="974"/>
      <c r="L274" s="974">
        <f t="shared" si="15"/>
        <v>26254839</v>
      </c>
      <c r="M274" s="991" t="e">
        <f>IF(G274="",F274-L274-#REF!,G274-L274-#REF!)</f>
        <v>#REF!</v>
      </c>
      <c r="N274" s="1013">
        <f t="shared" si="14"/>
        <v>0</v>
      </c>
      <c r="O274" s="976"/>
      <c r="P274" s="977"/>
      <c r="Q274" s="974"/>
      <c r="R274" s="1147"/>
      <c r="S274" s="974"/>
      <c r="T274" s="976"/>
      <c r="U274" s="693"/>
    </row>
    <row r="275" spans="1:25" x14ac:dyDescent="0.25">
      <c r="B275" s="1187" t="s">
        <v>1037</v>
      </c>
      <c r="C275" s="1187">
        <v>1002</v>
      </c>
      <c r="D275" s="976" t="s">
        <v>1233</v>
      </c>
      <c r="E275" s="976" t="s">
        <v>1234</v>
      </c>
      <c r="F275" s="974">
        <v>40000000</v>
      </c>
      <c r="G275" s="974"/>
      <c r="H275" s="974">
        <v>10000000</v>
      </c>
      <c r="I275" s="974"/>
      <c r="J275" s="975"/>
      <c r="K275" s="974"/>
      <c r="L275" s="974">
        <f t="shared" si="15"/>
        <v>10000000</v>
      </c>
      <c r="M275" s="991" t="e">
        <f>IF(G275="",F275-L275-#REF!,G275-L275-#REF!)</f>
        <v>#REF!</v>
      </c>
      <c r="N275" s="1013">
        <f t="shared" si="14"/>
        <v>30000000</v>
      </c>
      <c r="O275" s="976"/>
      <c r="P275" s="977"/>
      <c r="Q275" s="974"/>
      <c r="R275" s="1147"/>
      <c r="S275" s="974"/>
      <c r="T275" s="976"/>
      <c r="U275" s="693"/>
    </row>
    <row r="276" spans="1:25" hidden="1" x14ac:dyDescent="0.25">
      <c r="B276" s="1187" t="s">
        <v>1037</v>
      </c>
      <c r="C276" s="1187">
        <v>1002</v>
      </c>
      <c r="D276" s="976" t="s">
        <v>947</v>
      </c>
      <c r="E276" s="976"/>
      <c r="F276" s="973">
        <v>38932500</v>
      </c>
      <c r="G276" s="974"/>
      <c r="H276" s="974">
        <f>W276</f>
        <v>38932500</v>
      </c>
      <c r="I276" s="974"/>
      <c r="J276" s="975"/>
      <c r="K276" s="974"/>
      <c r="L276" s="974">
        <f>SUM(H276:K276)</f>
        <v>38932500</v>
      </c>
      <c r="M276" s="991" t="e">
        <f>IF(G276="",F276-L276-#REF!,G276-L276-#REF!)</f>
        <v>#REF!</v>
      </c>
      <c r="N276" s="1013">
        <f t="shared" si="14"/>
        <v>0</v>
      </c>
      <c r="O276" s="976"/>
      <c r="P276" s="977"/>
      <c r="Q276" s="974"/>
      <c r="R276" s="1147"/>
      <c r="S276" s="974"/>
      <c r="T276" s="976"/>
      <c r="U276" s="693"/>
      <c r="V276" s="687" t="s">
        <v>948</v>
      </c>
      <c r="W276" s="687">
        <f>SUM(W242:W271)</f>
        <v>38932500</v>
      </c>
    </row>
    <row r="277" spans="1:25" s="723" customFormat="1" ht="15.75" hidden="1" x14ac:dyDescent="0.25">
      <c r="B277" s="720" t="s">
        <v>949</v>
      </c>
      <c r="C277" s="720"/>
      <c r="D277" s="699" t="s">
        <v>850</v>
      </c>
      <c r="E277" s="700"/>
      <c r="F277" s="724"/>
      <c r="G277" s="702"/>
      <c r="H277" s="701"/>
      <c r="I277" s="702"/>
      <c r="J277" s="726"/>
      <c r="K277" s="702"/>
      <c r="L277" s="707">
        <f>SUM(L242:L276)</f>
        <v>1618639212</v>
      </c>
      <c r="M277" s="707" t="e">
        <f>SUM(M242:M276)</f>
        <v>#REF!</v>
      </c>
      <c r="N277" s="869">
        <f>SUM(N242:N276)</f>
        <v>117561565</v>
      </c>
      <c r="O277" s="700"/>
      <c r="P277" s="704"/>
      <c r="Q277" s="742"/>
      <c r="R277" s="1148"/>
      <c r="S277" s="742"/>
      <c r="T277" s="705"/>
      <c r="U277" s="706"/>
      <c r="V277" s="722"/>
      <c r="W277" s="722"/>
      <c r="X277" s="722"/>
      <c r="Y277" s="722"/>
    </row>
    <row r="278" spans="1:25" hidden="1" x14ac:dyDescent="0.25">
      <c r="A278" s="686">
        <v>12</v>
      </c>
      <c r="B278" s="1187" t="s">
        <v>1043</v>
      </c>
      <c r="C278" s="1187"/>
      <c r="D278" s="976" t="s">
        <v>607</v>
      </c>
      <c r="E278" s="976" t="s">
        <v>879</v>
      </c>
      <c r="F278" s="1108">
        <f>L278</f>
        <v>2000000</v>
      </c>
      <c r="G278" s="974"/>
      <c r="H278" s="974">
        <v>2000000</v>
      </c>
      <c r="I278" s="974"/>
      <c r="J278" s="975"/>
      <c r="K278" s="974"/>
      <c r="L278" s="974">
        <f>SUM(H278:K278)</f>
        <v>2000000</v>
      </c>
      <c r="M278" s="991" t="e">
        <f>IF(G278="",F278-L278-#REF!,G278-L278-#REF!)</f>
        <v>#REF!</v>
      </c>
      <c r="N278" s="1013">
        <f t="shared" si="14"/>
        <v>0</v>
      </c>
      <c r="O278" s="976"/>
      <c r="P278" s="977"/>
      <c r="Q278" s="974"/>
      <c r="R278" s="1147"/>
      <c r="S278" s="974"/>
      <c r="T278" s="976"/>
      <c r="U278" s="690"/>
    </row>
    <row r="279" spans="1:25" hidden="1" x14ac:dyDescent="0.25">
      <c r="B279" s="1187" t="s">
        <v>1043</v>
      </c>
      <c r="C279" s="1187"/>
      <c r="D279" s="976" t="s">
        <v>536</v>
      </c>
      <c r="E279" s="976" t="s">
        <v>700</v>
      </c>
      <c r="F279" s="973">
        <v>8572000</v>
      </c>
      <c r="G279" s="974"/>
      <c r="H279" s="974">
        <v>8572000</v>
      </c>
      <c r="I279" s="974"/>
      <c r="J279" s="975"/>
      <c r="K279" s="974"/>
      <c r="L279" s="974">
        <f t="shared" ref="L279:L284" si="16">SUM(H279:K279)</f>
        <v>8572000</v>
      </c>
      <c r="M279" s="991" t="e">
        <f>IF(G279="",F279-L279-#REF!,G279-L279-#REF!)</f>
        <v>#REF!</v>
      </c>
      <c r="N279" s="1013">
        <f t="shared" si="14"/>
        <v>0</v>
      </c>
      <c r="O279" s="976"/>
      <c r="P279" s="977"/>
      <c r="Q279" s="974"/>
      <c r="R279" s="1147"/>
      <c r="S279" s="974"/>
      <c r="T279" s="976"/>
      <c r="U279" s="693" t="s">
        <v>943</v>
      </c>
    </row>
    <row r="280" spans="1:25" hidden="1" x14ac:dyDescent="0.25">
      <c r="B280" s="1187" t="s">
        <v>1043</v>
      </c>
      <c r="C280" s="1187"/>
      <c r="D280" s="976" t="s">
        <v>882</v>
      </c>
      <c r="E280" s="976" t="s">
        <v>879</v>
      </c>
      <c r="F280" s="1108">
        <f>L280</f>
        <v>2000000</v>
      </c>
      <c r="G280" s="974"/>
      <c r="H280" s="974">
        <v>2000000</v>
      </c>
      <c r="I280" s="974"/>
      <c r="J280" s="975"/>
      <c r="K280" s="974"/>
      <c r="L280" s="974">
        <f t="shared" si="16"/>
        <v>2000000</v>
      </c>
      <c r="M280" s="991" t="e">
        <f>IF(G280="",F280-L280-#REF!,G280-L280-#REF!)</f>
        <v>#REF!</v>
      </c>
      <c r="N280" s="1013">
        <f t="shared" si="14"/>
        <v>0</v>
      </c>
      <c r="O280" s="976"/>
      <c r="P280" s="977"/>
      <c r="Q280" s="974"/>
      <c r="R280" s="1147"/>
      <c r="S280" s="974"/>
      <c r="T280" s="976"/>
      <c r="U280" s="693"/>
    </row>
    <row r="281" spans="1:25" hidden="1" x14ac:dyDescent="0.25">
      <c r="B281" s="1187" t="s">
        <v>1043</v>
      </c>
      <c r="C281" s="1187"/>
      <c r="D281" s="976" t="s">
        <v>175</v>
      </c>
      <c r="E281" s="976" t="s">
        <v>416</v>
      </c>
      <c r="F281" s="973">
        <v>1100000</v>
      </c>
      <c r="G281" s="974">
        <v>1100000</v>
      </c>
      <c r="H281" s="974">
        <v>1100000</v>
      </c>
      <c r="I281" s="974"/>
      <c r="J281" s="975"/>
      <c r="K281" s="974"/>
      <c r="L281" s="974">
        <f t="shared" si="16"/>
        <v>1100000</v>
      </c>
      <c r="M281" s="991" t="e">
        <f>IF(G281="",F281-L281-#REF!,G281-L281-#REF!)</f>
        <v>#REF!</v>
      </c>
      <c r="N281" s="1013">
        <f t="shared" si="14"/>
        <v>0</v>
      </c>
      <c r="O281" s="976"/>
      <c r="P281" s="977"/>
      <c r="Q281" s="974"/>
      <c r="R281" s="1147"/>
      <c r="S281" s="974"/>
      <c r="T281" s="976"/>
      <c r="U281" s="693" t="s">
        <v>943</v>
      </c>
    </row>
    <row r="282" spans="1:25" hidden="1" x14ac:dyDescent="0.25">
      <c r="B282" s="1187" t="s">
        <v>1043</v>
      </c>
      <c r="C282" s="1187"/>
      <c r="D282" s="976" t="s">
        <v>883</v>
      </c>
      <c r="E282" s="976" t="s">
        <v>704</v>
      </c>
      <c r="F282" s="1108">
        <v>2000000</v>
      </c>
      <c r="G282" s="974"/>
      <c r="H282" s="974">
        <v>2000000</v>
      </c>
      <c r="I282" s="974"/>
      <c r="J282" s="975"/>
      <c r="K282" s="974"/>
      <c r="L282" s="974">
        <f t="shared" si="16"/>
        <v>2000000</v>
      </c>
      <c r="M282" s="991" t="e">
        <f>IF(G282="",F282-L282-#REF!,G282-L282-#REF!)</f>
        <v>#REF!</v>
      </c>
      <c r="N282" s="1013">
        <f t="shared" si="14"/>
        <v>0</v>
      </c>
      <c r="O282" s="976"/>
      <c r="P282" s="977"/>
      <c r="Q282" s="974"/>
      <c r="R282" s="1147"/>
      <c r="S282" s="974"/>
      <c r="T282" s="976"/>
      <c r="U282" s="693"/>
    </row>
    <row r="283" spans="1:25" hidden="1" x14ac:dyDescent="0.25">
      <c r="B283" s="1187" t="s">
        <v>1043</v>
      </c>
      <c r="C283" s="1187"/>
      <c r="D283" s="976" t="s">
        <v>884</v>
      </c>
      <c r="E283" s="976" t="s">
        <v>521</v>
      </c>
      <c r="F283" s="1108">
        <v>1620000</v>
      </c>
      <c r="G283" s="974"/>
      <c r="H283" s="974">
        <v>1620000</v>
      </c>
      <c r="I283" s="974"/>
      <c r="J283" s="975"/>
      <c r="K283" s="974"/>
      <c r="L283" s="974">
        <f t="shared" si="16"/>
        <v>1620000</v>
      </c>
      <c r="M283" s="991" t="e">
        <f>IF(G283="",F283-L283-#REF!,G283-L283-#REF!)</f>
        <v>#REF!</v>
      </c>
      <c r="N283" s="1013">
        <f t="shared" si="14"/>
        <v>0</v>
      </c>
      <c r="O283" s="976"/>
      <c r="P283" s="977"/>
      <c r="Q283" s="974"/>
      <c r="R283" s="1147"/>
      <c r="S283" s="974"/>
      <c r="T283" s="976"/>
      <c r="U283" s="693"/>
    </row>
    <row r="284" spans="1:25" hidden="1" x14ac:dyDescent="0.25">
      <c r="B284" s="1187" t="s">
        <v>1043</v>
      </c>
      <c r="C284" s="1187"/>
      <c r="D284" s="976" t="s">
        <v>257</v>
      </c>
      <c r="E284" s="976" t="s">
        <v>286</v>
      </c>
      <c r="F284" s="1108">
        <f>L284</f>
        <v>2440000</v>
      </c>
      <c r="G284" s="974"/>
      <c r="H284" s="974">
        <v>2440000</v>
      </c>
      <c r="I284" s="974"/>
      <c r="J284" s="975"/>
      <c r="K284" s="974"/>
      <c r="L284" s="974">
        <f t="shared" si="16"/>
        <v>2440000</v>
      </c>
      <c r="M284" s="991" t="e">
        <f>IF(G284="",F284-L284-#REF!,G284-L284-#REF!)</f>
        <v>#REF!</v>
      </c>
      <c r="N284" s="1013">
        <f t="shared" si="14"/>
        <v>0</v>
      </c>
      <c r="O284" s="976"/>
      <c r="P284" s="977"/>
      <c r="Q284" s="974"/>
      <c r="R284" s="1147"/>
      <c r="S284" s="974"/>
      <c r="T284" s="976"/>
      <c r="U284" s="693"/>
    </row>
    <row r="285" spans="1:25" hidden="1" x14ac:dyDescent="0.25">
      <c r="B285" s="1187" t="s">
        <v>1043</v>
      </c>
      <c r="C285" s="1187"/>
      <c r="D285" s="976" t="s">
        <v>886</v>
      </c>
      <c r="E285" s="976" t="s">
        <v>887</v>
      </c>
      <c r="F285" s="1108">
        <v>8780000</v>
      </c>
      <c r="G285" s="974"/>
      <c r="H285" s="974">
        <v>8780000</v>
      </c>
      <c r="I285" s="974"/>
      <c r="J285" s="975"/>
      <c r="K285" s="974"/>
      <c r="L285" s="974">
        <f t="shared" ref="L285:L292" si="17">SUM(H285:K285)</f>
        <v>8780000</v>
      </c>
      <c r="M285" s="991" t="e">
        <f>IF(G285="",F285-L285-#REF!,G285-L285-#REF!)</f>
        <v>#REF!</v>
      </c>
      <c r="N285" s="1013">
        <f t="shared" ref="N285:N352" si="18">IF($G285="",($F285-$L285),($G285-$L285))</f>
        <v>0</v>
      </c>
      <c r="O285" s="976"/>
      <c r="P285" s="977"/>
      <c r="Q285" s="974"/>
      <c r="R285" s="1147"/>
      <c r="S285" s="974"/>
      <c r="T285" s="976"/>
      <c r="U285" s="693"/>
    </row>
    <row r="286" spans="1:25" hidden="1" x14ac:dyDescent="0.25">
      <c r="B286" s="1187" t="s">
        <v>1043</v>
      </c>
      <c r="C286" s="1187"/>
      <c r="D286" s="976" t="s">
        <v>536</v>
      </c>
      <c r="E286" s="976" t="s">
        <v>700</v>
      </c>
      <c r="F286" s="973">
        <v>2140000</v>
      </c>
      <c r="G286" s="974"/>
      <c r="H286" s="974">
        <v>2140000</v>
      </c>
      <c r="I286" s="974"/>
      <c r="J286" s="975"/>
      <c r="K286" s="974"/>
      <c r="L286" s="974">
        <f t="shared" si="17"/>
        <v>2140000</v>
      </c>
      <c r="M286" s="991" t="e">
        <f>IF(G286="",F286-L286-#REF!,G286-L286-#REF!)</f>
        <v>#REF!</v>
      </c>
      <c r="N286" s="1013">
        <f t="shared" si="18"/>
        <v>0</v>
      </c>
      <c r="O286" s="976"/>
      <c r="P286" s="977"/>
      <c r="Q286" s="974"/>
      <c r="R286" s="1147"/>
      <c r="S286" s="974"/>
      <c r="T286" s="976"/>
      <c r="U286" s="693" t="s">
        <v>943</v>
      </c>
    </row>
    <row r="287" spans="1:25" hidden="1" x14ac:dyDescent="0.25">
      <c r="B287" s="1187" t="s">
        <v>1043</v>
      </c>
      <c r="C287" s="1187"/>
      <c r="D287" s="976" t="s">
        <v>215</v>
      </c>
      <c r="E287" s="976" t="s">
        <v>403</v>
      </c>
      <c r="F287" s="1108">
        <v>3800000</v>
      </c>
      <c r="G287" s="974"/>
      <c r="H287" s="974">
        <v>3800000</v>
      </c>
      <c r="I287" s="974"/>
      <c r="J287" s="975"/>
      <c r="K287" s="974"/>
      <c r="L287" s="974">
        <f t="shared" si="17"/>
        <v>3800000</v>
      </c>
      <c r="M287" s="991" t="e">
        <f>IF(G287="",F287-L287-#REF!,G287-L287-#REF!)</f>
        <v>#REF!</v>
      </c>
      <c r="N287" s="1013">
        <f t="shared" si="18"/>
        <v>0</v>
      </c>
      <c r="O287" s="976"/>
      <c r="P287" s="977"/>
      <c r="Q287" s="974"/>
      <c r="R287" s="1147"/>
      <c r="S287" s="974"/>
      <c r="T287" s="976"/>
      <c r="U287" s="693"/>
    </row>
    <row r="288" spans="1:25" hidden="1" x14ac:dyDescent="0.25">
      <c r="B288" s="1187" t="s">
        <v>1043</v>
      </c>
      <c r="C288" s="1187"/>
      <c r="D288" s="976" t="s">
        <v>889</v>
      </c>
      <c r="E288" s="976" t="s">
        <v>846</v>
      </c>
      <c r="F288" s="973">
        <v>1000000</v>
      </c>
      <c r="G288" s="974"/>
      <c r="H288" s="974">
        <v>1000000</v>
      </c>
      <c r="I288" s="974"/>
      <c r="J288" s="975"/>
      <c r="K288" s="974"/>
      <c r="L288" s="974">
        <f t="shared" si="17"/>
        <v>1000000</v>
      </c>
      <c r="M288" s="991" t="e">
        <f>IF(G288="",F288-L288-#REF!,G288-L288-#REF!)</f>
        <v>#REF!</v>
      </c>
      <c r="N288" s="1013">
        <f t="shared" si="18"/>
        <v>0</v>
      </c>
      <c r="O288" s="976"/>
      <c r="P288" s="977"/>
      <c r="Q288" s="974"/>
      <c r="R288" s="1147"/>
      <c r="S288" s="974"/>
      <c r="T288" s="976"/>
      <c r="U288" s="693" t="s">
        <v>846</v>
      </c>
    </row>
    <row r="289" spans="1:25" hidden="1" x14ac:dyDescent="0.25">
      <c r="B289" s="1187" t="s">
        <v>1043</v>
      </c>
      <c r="C289" s="1187"/>
      <c r="D289" s="976" t="s">
        <v>890</v>
      </c>
      <c r="E289" s="976" t="s">
        <v>195</v>
      </c>
      <c r="F289" s="1108">
        <v>7700000</v>
      </c>
      <c r="G289" s="974"/>
      <c r="H289" s="974">
        <v>7700000</v>
      </c>
      <c r="I289" s="974"/>
      <c r="J289" s="975"/>
      <c r="K289" s="974"/>
      <c r="L289" s="974">
        <f t="shared" si="17"/>
        <v>7700000</v>
      </c>
      <c r="M289" s="991" t="e">
        <f>IF(G289="",F289-L289-#REF!,G289-L289-#REF!)</f>
        <v>#REF!</v>
      </c>
      <c r="N289" s="1013">
        <f t="shared" si="18"/>
        <v>0</v>
      </c>
      <c r="O289" s="976"/>
      <c r="P289" s="977"/>
      <c r="Q289" s="974"/>
      <c r="R289" s="1147"/>
      <c r="S289" s="974"/>
      <c r="T289" s="976"/>
      <c r="U289" s="693"/>
    </row>
    <row r="290" spans="1:25" hidden="1" x14ac:dyDescent="0.25">
      <c r="B290" s="1187" t="s">
        <v>1043</v>
      </c>
      <c r="C290" s="1187"/>
      <c r="D290" s="976" t="s">
        <v>883</v>
      </c>
      <c r="E290" s="976" t="s">
        <v>704</v>
      </c>
      <c r="F290" s="1108">
        <v>4250000</v>
      </c>
      <c r="G290" s="974"/>
      <c r="H290" s="974">
        <v>4250000</v>
      </c>
      <c r="I290" s="974"/>
      <c r="J290" s="975"/>
      <c r="K290" s="974"/>
      <c r="L290" s="974">
        <f t="shared" si="17"/>
        <v>4250000</v>
      </c>
      <c r="M290" s="991" t="e">
        <f>IF(G290="",F290-L290-#REF!,G290-L290-#REF!)</f>
        <v>#REF!</v>
      </c>
      <c r="N290" s="1013">
        <f t="shared" si="18"/>
        <v>0</v>
      </c>
      <c r="O290" s="976"/>
      <c r="P290" s="977"/>
      <c r="Q290" s="974"/>
      <c r="R290" s="1147"/>
      <c r="S290" s="974"/>
      <c r="T290" s="976"/>
      <c r="U290" s="693"/>
    </row>
    <row r="291" spans="1:25" hidden="1" x14ac:dyDescent="0.25">
      <c r="B291" s="1187" t="s">
        <v>1043</v>
      </c>
      <c r="C291" s="1187"/>
      <c r="D291" s="976" t="s">
        <v>607</v>
      </c>
      <c r="E291" s="976" t="s">
        <v>693</v>
      </c>
      <c r="F291" s="1108">
        <f>L291</f>
        <v>3890000</v>
      </c>
      <c r="G291" s="974"/>
      <c r="H291" s="974">
        <v>3890000</v>
      </c>
      <c r="I291" s="974"/>
      <c r="J291" s="975"/>
      <c r="K291" s="974"/>
      <c r="L291" s="974">
        <f t="shared" si="17"/>
        <v>3890000</v>
      </c>
      <c r="M291" s="991" t="e">
        <f>IF(G291="",F291-L291-#REF!,G291-L291-#REF!)</f>
        <v>#REF!</v>
      </c>
      <c r="N291" s="1013">
        <f t="shared" si="18"/>
        <v>0</v>
      </c>
      <c r="O291" s="976"/>
      <c r="P291" s="977"/>
      <c r="Q291" s="974"/>
      <c r="R291" s="1147"/>
      <c r="S291" s="974"/>
      <c r="T291" s="976"/>
      <c r="U291" s="693"/>
    </row>
    <row r="292" spans="1:25" hidden="1" x14ac:dyDescent="0.25">
      <c r="B292" s="1187" t="s">
        <v>1043</v>
      </c>
      <c r="C292" s="1187"/>
      <c r="D292" s="976" t="s">
        <v>1235</v>
      </c>
      <c r="E292" s="976" t="s">
        <v>341</v>
      </c>
      <c r="F292" s="1108">
        <v>5880000</v>
      </c>
      <c r="G292" s="974"/>
      <c r="H292" s="974">
        <v>5880000</v>
      </c>
      <c r="I292" s="974"/>
      <c r="J292" s="975"/>
      <c r="K292" s="974"/>
      <c r="L292" s="974">
        <f t="shared" si="17"/>
        <v>5880000</v>
      </c>
      <c r="M292" s="991"/>
      <c r="N292" s="1013">
        <f t="shared" si="18"/>
        <v>0</v>
      </c>
      <c r="O292" s="976"/>
      <c r="P292" s="977"/>
      <c r="Q292" s="974"/>
      <c r="R292" s="1147"/>
      <c r="S292" s="974"/>
      <c r="T292" s="976"/>
      <c r="U292" s="693"/>
    </row>
    <row r="293" spans="1:25" hidden="1" x14ac:dyDescent="0.25">
      <c r="B293" s="1187" t="s">
        <v>1043</v>
      </c>
      <c r="C293" s="1187"/>
      <c r="D293" s="976" t="s">
        <v>947</v>
      </c>
      <c r="E293" s="976"/>
      <c r="F293" s="973"/>
      <c r="G293" s="974"/>
      <c r="H293" s="974">
        <f>W293</f>
        <v>0</v>
      </c>
      <c r="I293" s="974"/>
      <c r="J293" s="975"/>
      <c r="K293" s="974"/>
      <c r="L293" s="974">
        <f>SUM(H293:K293)</f>
        <v>0</v>
      </c>
      <c r="M293" s="991" t="e">
        <f>IF(G293="",F293-L293-#REF!,G293-L293-#REF!)</f>
        <v>#REF!</v>
      </c>
      <c r="N293" s="1013">
        <f t="shared" si="18"/>
        <v>0</v>
      </c>
      <c r="O293" s="976"/>
      <c r="P293" s="977"/>
      <c r="Q293" s="974"/>
      <c r="R293" s="1147"/>
      <c r="S293" s="974"/>
      <c r="T293" s="976"/>
      <c r="U293" s="693"/>
      <c r="V293" s="687" t="s">
        <v>948</v>
      </c>
      <c r="W293" s="687">
        <f>SUM(W278:W291)</f>
        <v>0</v>
      </c>
    </row>
    <row r="294" spans="1:25" s="723" customFormat="1" ht="15.75" hidden="1" x14ac:dyDescent="0.25">
      <c r="B294" s="720" t="s">
        <v>949</v>
      </c>
      <c r="C294" s="720"/>
      <c r="D294" s="699" t="s">
        <v>1044</v>
      </c>
      <c r="E294" s="700"/>
      <c r="F294" s="724"/>
      <c r="G294" s="702"/>
      <c r="H294" s="701"/>
      <c r="I294" s="702"/>
      <c r="J294" s="726"/>
      <c r="K294" s="702"/>
      <c r="L294" s="707">
        <f>SUM(L278:L293)</f>
        <v>57172000</v>
      </c>
      <c r="M294" s="707" t="e">
        <f>SUM(M278:M293)</f>
        <v>#REF!</v>
      </c>
      <c r="N294" s="869">
        <f>SUM(N278:N293)</f>
        <v>0</v>
      </c>
      <c r="O294" s="700"/>
      <c r="P294" s="704"/>
      <c r="Q294" s="742"/>
      <c r="R294" s="1148"/>
      <c r="S294" s="742"/>
      <c r="T294" s="705"/>
      <c r="U294" s="706"/>
      <c r="V294" s="722"/>
      <c r="W294" s="722"/>
      <c r="X294" s="722"/>
      <c r="Y294" s="722"/>
    </row>
    <row r="295" spans="1:25" hidden="1" x14ac:dyDescent="0.25">
      <c r="A295" s="686">
        <v>13</v>
      </c>
      <c r="B295" s="1187" t="s">
        <v>1045</v>
      </c>
      <c r="C295" s="1187"/>
      <c r="D295" s="976" t="s">
        <v>313</v>
      </c>
      <c r="E295" s="976" t="s">
        <v>173</v>
      </c>
      <c r="F295" s="973">
        <v>56650000</v>
      </c>
      <c r="G295" s="974">
        <v>57490000</v>
      </c>
      <c r="H295" s="974">
        <v>16955000</v>
      </c>
      <c r="I295" s="974">
        <v>22660000</v>
      </c>
      <c r="J295" s="975">
        <v>17835000</v>
      </c>
      <c r="K295" s="974">
        <v>40000</v>
      </c>
      <c r="L295" s="974">
        <f>SUM(H295:K295)</f>
        <v>57490000</v>
      </c>
      <c r="M295" s="991" t="e">
        <f>IF(G295="",F295-L295-#REF!,G295-L295-#REF!)</f>
        <v>#REF!</v>
      </c>
      <c r="N295" s="1013">
        <f t="shared" si="18"/>
        <v>0</v>
      </c>
      <c r="O295" s="976"/>
      <c r="P295" s="977"/>
      <c r="Q295" s="974"/>
      <c r="R295" s="1147"/>
      <c r="S295" s="974"/>
      <c r="T295" s="976"/>
      <c r="U295" s="690"/>
      <c r="V295" s="687" t="s">
        <v>893</v>
      </c>
    </row>
    <row r="296" spans="1:25" hidden="1" x14ac:dyDescent="0.25">
      <c r="B296" s="1187" t="s">
        <v>1045</v>
      </c>
      <c r="C296" s="1187"/>
      <c r="D296" s="976" t="s">
        <v>894</v>
      </c>
      <c r="E296" s="976" t="s">
        <v>448</v>
      </c>
      <c r="F296" s="973">
        <v>100950000</v>
      </c>
      <c r="G296" s="974">
        <v>118100000</v>
      </c>
      <c r="H296" s="974">
        <v>30285000</v>
      </c>
      <c r="I296" s="974">
        <v>50475000</v>
      </c>
      <c r="J296" s="975">
        <v>37340000</v>
      </c>
      <c r="K296" s="974"/>
      <c r="L296" s="974">
        <f t="shared" ref="L296:L329" si="19">SUM(H296:K296)</f>
        <v>118100000</v>
      </c>
      <c r="M296" s="991" t="e">
        <f>IF(G296="",F296-L296-#REF!,G296-L296-#REF!)</f>
        <v>#REF!</v>
      </c>
      <c r="N296" s="1013">
        <f t="shared" si="18"/>
        <v>0</v>
      </c>
      <c r="O296" s="976"/>
      <c r="P296" s="977"/>
      <c r="Q296" s="974"/>
      <c r="R296" s="1147"/>
      <c r="S296" s="974"/>
      <c r="T296" s="976"/>
      <c r="U296" s="693"/>
      <c r="V296" s="687" t="s">
        <v>1002</v>
      </c>
      <c r="W296" s="687">
        <v>5100000</v>
      </c>
      <c r="X296" s="687" t="s">
        <v>896</v>
      </c>
    </row>
    <row r="297" spans="1:25" hidden="1" x14ac:dyDescent="0.25">
      <c r="B297" s="1187" t="s">
        <v>1045</v>
      </c>
      <c r="C297" s="1187"/>
      <c r="D297" s="976" t="s">
        <v>175</v>
      </c>
      <c r="E297" s="976" t="s">
        <v>416</v>
      </c>
      <c r="F297" s="973">
        <v>1100000</v>
      </c>
      <c r="G297" s="974">
        <v>1100000</v>
      </c>
      <c r="H297" s="974">
        <v>1100000</v>
      </c>
      <c r="I297" s="974"/>
      <c r="J297" s="975"/>
      <c r="K297" s="974"/>
      <c r="L297" s="974">
        <f t="shared" si="19"/>
        <v>1100000</v>
      </c>
      <c r="M297" s="991" t="e">
        <f>IF(G297="",F297-L297-#REF!,G297-L297-#REF!)</f>
        <v>#REF!</v>
      </c>
      <c r="N297" s="1013">
        <f t="shared" si="18"/>
        <v>0</v>
      </c>
      <c r="O297" s="976"/>
      <c r="P297" s="977"/>
      <c r="Q297" s="974"/>
      <c r="R297" s="1147"/>
      <c r="S297" s="974"/>
      <c r="T297" s="976"/>
      <c r="U297" s="693" t="s">
        <v>943</v>
      </c>
      <c r="V297" s="687" t="s">
        <v>1003</v>
      </c>
      <c r="W297" s="687">
        <v>6600000</v>
      </c>
      <c r="X297" s="687" t="s">
        <v>896</v>
      </c>
    </row>
    <row r="298" spans="1:25" hidden="1" x14ac:dyDescent="0.25">
      <c r="B298" s="1187" t="s">
        <v>1045</v>
      </c>
      <c r="C298" s="1187"/>
      <c r="D298" s="976" t="s">
        <v>99</v>
      </c>
      <c r="E298" s="976" t="s">
        <v>100</v>
      </c>
      <c r="F298" s="973">
        <v>106810660</v>
      </c>
      <c r="G298" s="974">
        <v>146375900</v>
      </c>
      <c r="H298" s="974">
        <v>32043198</v>
      </c>
      <c r="I298" s="974">
        <v>42724624</v>
      </c>
      <c r="J298" s="975">
        <v>64289643</v>
      </c>
      <c r="K298" s="974"/>
      <c r="L298" s="974">
        <f t="shared" si="19"/>
        <v>139057465</v>
      </c>
      <c r="M298" s="991" t="e">
        <f>IF(G298="",F298-L298-#REF!,G298-L298-#REF!)</f>
        <v>#REF!</v>
      </c>
      <c r="N298" s="1013">
        <f t="shared" si="18"/>
        <v>7318435</v>
      </c>
      <c r="O298" s="976"/>
      <c r="P298" s="977"/>
      <c r="Q298" s="974"/>
      <c r="R298" s="1147"/>
      <c r="S298" s="974"/>
      <c r="T298" s="976"/>
      <c r="U298" s="693" t="s">
        <v>943</v>
      </c>
      <c r="V298" s="687" t="s">
        <v>1004</v>
      </c>
      <c r="W298" s="687">
        <v>4450000</v>
      </c>
      <c r="X298" s="687" t="s">
        <v>898</v>
      </c>
    </row>
    <row r="299" spans="1:25" hidden="1" x14ac:dyDescent="0.25">
      <c r="B299" s="1187" t="s">
        <v>1045</v>
      </c>
      <c r="C299" s="1187"/>
      <c r="D299" s="976" t="s">
        <v>31</v>
      </c>
      <c r="E299" s="976" t="s">
        <v>897</v>
      </c>
      <c r="F299" s="973">
        <v>22772000</v>
      </c>
      <c r="G299" s="974">
        <v>49720000</v>
      </c>
      <c r="H299" s="974">
        <v>6831660</v>
      </c>
      <c r="I299" s="974">
        <v>15000000</v>
      </c>
      <c r="J299" s="975">
        <v>27888340</v>
      </c>
      <c r="K299" s="974"/>
      <c r="L299" s="974">
        <f t="shared" si="19"/>
        <v>49720000</v>
      </c>
      <c r="M299" s="991" t="e">
        <f>IF(G299="",F299-L299-#REF!,G299-L299-#REF!)</f>
        <v>#REF!</v>
      </c>
      <c r="N299" s="1013">
        <f t="shared" si="18"/>
        <v>0</v>
      </c>
      <c r="O299" s="976"/>
      <c r="P299" s="977"/>
      <c r="Q299" s="974"/>
      <c r="R299" s="1147"/>
      <c r="S299" s="974"/>
      <c r="T299" s="976"/>
      <c r="U299" s="693"/>
      <c r="V299" s="687" t="s">
        <v>1021</v>
      </c>
      <c r="W299" s="687">
        <v>160000</v>
      </c>
      <c r="X299" s="687" t="s">
        <v>902</v>
      </c>
    </row>
    <row r="300" spans="1:25" hidden="1" x14ac:dyDescent="0.25">
      <c r="B300" s="1187" t="s">
        <v>1045</v>
      </c>
      <c r="C300" s="1187"/>
      <c r="D300" s="976" t="s">
        <v>899</v>
      </c>
      <c r="E300" s="976" t="s">
        <v>229</v>
      </c>
      <c r="F300" s="973">
        <v>95095000</v>
      </c>
      <c r="G300" s="974">
        <v>89982750</v>
      </c>
      <c r="H300" s="974">
        <v>47547500</v>
      </c>
      <c r="I300" s="974">
        <v>42435250</v>
      </c>
      <c r="J300" s="975"/>
      <c r="K300" s="974"/>
      <c r="L300" s="974">
        <f t="shared" si="19"/>
        <v>89982750</v>
      </c>
      <c r="M300" s="991" t="e">
        <f>IF(G300="",F300-L300-#REF!,G300-L300-#REF!)</f>
        <v>#REF!</v>
      </c>
      <c r="N300" s="1013">
        <f t="shared" si="18"/>
        <v>0</v>
      </c>
      <c r="O300" s="976" t="s">
        <v>901</v>
      </c>
      <c r="P300" s="977">
        <v>43879</v>
      </c>
      <c r="Q300" s="974"/>
      <c r="R300" s="1147"/>
      <c r="S300" s="974"/>
      <c r="T300" s="976"/>
      <c r="U300" s="693" t="s">
        <v>943</v>
      </c>
    </row>
    <row r="301" spans="1:25" hidden="1" x14ac:dyDescent="0.25">
      <c r="B301" s="1187" t="s">
        <v>1045</v>
      </c>
      <c r="C301" s="1187"/>
      <c r="D301" s="976" t="s">
        <v>167</v>
      </c>
      <c r="E301" s="976" t="s">
        <v>903</v>
      </c>
      <c r="F301" s="973">
        <v>7656740</v>
      </c>
      <c r="G301" s="974"/>
      <c r="H301" s="974">
        <v>7656740</v>
      </c>
      <c r="I301" s="974"/>
      <c r="J301" s="975"/>
      <c r="K301" s="974"/>
      <c r="L301" s="974">
        <f t="shared" si="19"/>
        <v>7656740</v>
      </c>
      <c r="M301" s="991" t="e">
        <f>IF(G301="",F301-L301-#REF!,G301-L301-#REF!)</f>
        <v>#REF!</v>
      </c>
      <c r="N301" s="1013">
        <f t="shared" si="18"/>
        <v>0</v>
      </c>
      <c r="O301" s="976"/>
      <c r="P301" s="977"/>
      <c r="Q301" s="974"/>
      <c r="R301" s="1147"/>
      <c r="S301" s="974"/>
      <c r="T301" s="976"/>
      <c r="U301" s="693" t="s">
        <v>903</v>
      </c>
    </row>
    <row r="302" spans="1:25" hidden="1" x14ac:dyDescent="0.25">
      <c r="B302" s="1187" t="s">
        <v>1045</v>
      </c>
      <c r="C302" s="1187"/>
      <c r="D302" s="976" t="s">
        <v>292</v>
      </c>
      <c r="E302" s="976" t="s">
        <v>104</v>
      </c>
      <c r="F302" s="973">
        <v>59536000</v>
      </c>
      <c r="G302" s="974"/>
      <c r="H302" s="974">
        <v>35721600</v>
      </c>
      <c r="I302" s="974">
        <v>23814000</v>
      </c>
      <c r="J302" s="975">
        <v>400</v>
      </c>
      <c r="K302" s="974"/>
      <c r="L302" s="974">
        <f t="shared" si="19"/>
        <v>59536000</v>
      </c>
      <c r="M302" s="991" t="e">
        <f>IF(G302="",F302-L302-#REF!,G302-L302-#REF!)</f>
        <v>#REF!</v>
      </c>
      <c r="N302" s="1013">
        <f t="shared" si="18"/>
        <v>0</v>
      </c>
      <c r="O302" s="976"/>
      <c r="P302" s="977"/>
      <c r="Q302" s="974"/>
      <c r="R302" s="1147"/>
      <c r="S302" s="974"/>
      <c r="T302" s="976"/>
      <c r="U302" s="693"/>
    </row>
    <row r="303" spans="1:25" hidden="1" x14ac:dyDescent="0.25">
      <c r="B303" s="1187" t="s">
        <v>1045</v>
      </c>
      <c r="C303" s="1187"/>
      <c r="D303" s="976" t="s">
        <v>442</v>
      </c>
      <c r="E303" s="976" t="s">
        <v>443</v>
      </c>
      <c r="F303" s="973">
        <v>7748800</v>
      </c>
      <c r="G303" s="974"/>
      <c r="H303" s="974">
        <v>3874400</v>
      </c>
      <c r="I303" s="974">
        <v>3874400</v>
      </c>
      <c r="J303" s="975"/>
      <c r="K303" s="974"/>
      <c r="L303" s="974">
        <f t="shared" si="19"/>
        <v>7748800</v>
      </c>
      <c r="M303" s="991" t="e">
        <f>IF(G303="",F303-L303-#REF!,G303-L303-#REF!)</f>
        <v>#REF!</v>
      </c>
      <c r="N303" s="1013">
        <f t="shared" si="18"/>
        <v>0</v>
      </c>
      <c r="O303" s="976"/>
      <c r="P303" s="977"/>
      <c r="Q303" s="974"/>
      <c r="R303" s="1147"/>
      <c r="S303" s="974"/>
      <c r="T303" s="976"/>
      <c r="U303" s="693" t="s">
        <v>943</v>
      </c>
    </row>
    <row r="304" spans="1:25" hidden="1" x14ac:dyDescent="0.25">
      <c r="B304" s="1187" t="s">
        <v>1045</v>
      </c>
      <c r="C304" s="1187"/>
      <c r="D304" s="976" t="s">
        <v>167</v>
      </c>
      <c r="E304" s="976" t="s">
        <v>286</v>
      </c>
      <c r="F304" s="973">
        <v>8467200</v>
      </c>
      <c r="G304" s="974"/>
      <c r="H304" s="974">
        <v>8467200</v>
      </c>
      <c r="I304" s="974"/>
      <c r="J304" s="975"/>
      <c r="K304" s="974"/>
      <c r="L304" s="974">
        <f t="shared" si="19"/>
        <v>8467200</v>
      </c>
      <c r="M304" s="991" t="e">
        <f>IF(G304="",F304-L304-#REF!,G304-L304-#REF!)</f>
        <v>#REF!</v>
      </c>
      <c r="N304" s="1013">
        <f t="shared" si="18"/>
        <v>0</v>
      </c>
      <c r="O304" s="976"/>
      <c r="P304" s="977"/>
      <c r="Q304" s="974"/>
      <c r="R304" s="1147"/>
      <c r="S304" s="974"/>
      <c r="T304" s="976"/>
      <c r="U304" s="693"/>
    </row>
    <row r="305" spans="2:21" hidden="1" x14ac:dyDescent="0.25">
      <c r="B305" s="1187" t="s">
        <v>1045</v>
      </c>
      <c r="C305" s="1187"/>
      <c r="D305" s="976" t="s">
        <v>340</v>
      </c>
      <c r="E305" s="976" t="s">
        <v>906</v>
      </c>
      <c r="F305" s="973">
        <v>7664000</v>
      </c>
      <c r="G305" s="974"/>
      <c r="H305" s="974">
        <v>7664000</v>
      </c>
      <c r="I305" s="974"/>
      <c r="J305" s="975"/>
      <c r="K305" s="974"/>
      <c r="L305" s="974">
        <f t="shared" si="19"/>
        <v>7664000</v>
      </c>
      <c r="M305" s="991" t="e">
        <f>IF(G305="",F305-L305-#REF!,G305-L305-#REF!)</f>
        <v>#REF!</v>
      </c>
      <c r="N305" s="1013">
        <f t="shared" si="18"/>
        <v>0</v>
      </c>
      <c r="O305" s="976"/>
      <c r="P305" s="977"/>
      <c r="Q305" s="974"/>
      <c r="R305" s="1147"/>
      <c r="S305" s="974"/>
      <c r="T305" s="976"/>
      <c r="U305" s="693" t="s">
        <v>943</v>
      </c>
    </row>
    <row r="306" spans="2:21" hidden="1" x14ac:dyDescent="0.25">
      <c r="B306" s="1187" t="s">
        <v>1045</v>
      </c>
      <c r="C306" s="1187"/>
      <c r="D306" s="976" t="s">
        <v>232</v>
      </c>
      <c r="E306" s="976" t="s">
        <v>341</v>
      </c>
      <c r="F306" s="973">
        <v>10184000</v>
      </c>
      <c r="G306" s="974">
        <v>14288000</v>
      </c>
      <c r="H306" s="974">
        <v>4000000</v>
      </c>
      <c r="I306" s="974">
        <v>6000000</v>
      </c>
      <c r="J306" s="975">
        <v>4288000</v>
      </c>
      <c r="K306" s="974"/>
      <c r="L306" s="974">
        <f t="shared" si="19"/>
        <v>14288000</v>
      </c>
      <c r="M306" s="991" t="e">
        <f>IF(G306="",F306-L306-#REF!,G306-L306-#REF!)</f>
        <v>#REF!</v>
      </c>
      <c r="N306" s="1013">
        <f t="shared" si="18"/>
        <v>0</v>
      </c>
      <c r="O306" s="976"/>
      <c r="P306" s="977"/>
      <c r="Q306" s="974"/>
      <c r="R306" s="1147"/>
      <c r="S306" s="974"/>
      <c r="T306" s="976"/>
      <c r="U306" s="693" t="s">
        <v>341</v>
      </c>
    </row>
    <row r="307" spans="2:21" hidden="1" x14ac:dyDescent="0.25">
      <c r="B307" s="1187" t="s">
        <v>1045</v>
      </c>
      <c r="C307" s="1187"/>
      <c r="D307" s="976" t="s">
        <v>167</v>
      </c>
      <c r="E307" s="976" t="s">
        <v>907</v>
      </c>
      <c r="F307" s="973">
        <v>6644400</v>
      </c>
      <c r="G307" s="974"/>
      <c r="H307" s="974">
        <v>6644400</v>
      </c>
      <c r="I307" s="974"/>
      <c r="J307" s="975"/>
      <c r="K307" s="974"/>
      <c r="L307" s="974">
        <f t="shared" si="19"/>
        <v>6644400</v>
      </c>
      <c r="M307" s="991" t="e">
        <f>IF(G307="",F307-L307-#REF!,G307-L307-#REF!)</f>
        <v>#REF!</v>
      </c>
      <c r="N307" s="1013">
        <f t="shared" si="18"/>
        <v>0</v>
      </c>
      <c r="O307" s="976"/>
      <c r="P307" s="977"/>
      <c r="Q307" s="974"/>
      <c r="R307" s="1147"/>
      <c r="S307" s="974"/>
      <c r="T307" s="976"/>
      <c r="U307" s="693" t="s">
        <v>907</v>
      </c>
    </row>
    <row r="308" spans="2:21" hidden="1" x14ac:dyDescent="0.25">
      <c r="B308" s="1187" t="s">
        <v>1045</v>
      </c>
      <c r="C308" s="1187"/>
      <c r="D308" s="976" t="s">
        <v>514</v>
      </c>
      <c r="E308" s="976" t="s">
        <v>114</v>
      </c>
      <c r="F308" s="973">
        <v>4480000</v>
      </c>
      <c r="G308" s="974"/>
      <c r="H308" s="974">
        <v>4480000</v>
      </c>
      <c r="I308" s="974"/>
      <c r="J308" s="975"/>
      <c r="K308" s="974"/>
      <c r="L308" s="974">
        <f t="shared" si="19"/>
        <v>4480000</v>
      </c>
      <c r="M308" s="991" t="e">
        <f>IF(G308="",F308-L308-#REF!,G308-L308-#REF!)</f>
        <v>#REF!</v>
      </c>
      <c r="N308" s="1013">
        <f t="shared" si="18"/>
        <v>0</v>
      </c>
      <c r="O308" s="976"/>
      <c r="P308" s="977"/>
      <c r="Q308" s="974"/>
      <c r="R308" s="1147"/>
      <c r="S308" s="974"/>
      <c r="T308" s="976"/>
      <c r="U308" s="693" t="s">
        <v>114</v>
      </c>
    </row>
    <row r="309" spans="2:21" hidden="1" x14ac:dyDescent="0.25">
      <c r="B309" s="1187" t="s">
        <v>1045</v>
      </c>
      <c r="C309" s="1187"/>
      <c r="D309" s="976" t="s">
        <v>908</v>
      </c>
      <c r="E309" s="976" t="s">
        <v>57</v>
      </c>
      <c r="F309" s="973">
        <f>34957336+1830276</f>
        <v>36787612</v>
      </c>
      <c r="G309" s="974"/>
      <c r="H309" s="1115">
        <v>34957336</v>
      </c>
      <c r="I309" s="974">
        <v>1830276</v>
      </c>
      <c r="J309" s="975"/>
      <c r="K309" s="974"/>
      <c r="L309" s="974">
        <f t="shared" si="19"/>
        <v>36787612</v>
      </c>
      <c r="M309" s="991" t="e">
        <f>IF(G309="",F309-L309-#REF!,G309-L309-#REF!)</f>
        <v>#REF!</v>
      </c>
      <c r="N309" s="1013">
        <f t="shared" si="18"/>
        <v>0</v>
      </c>
      <c r="O309" s="976"/>
      <c r="P309" s="977"/>
      <c r="Q309" s="974"/>
      <c r="R309" s="1147"/>
      <c r="S309" s="974"/>
      <c r="T309" s="976"/>
      <c r="U309" s="693" t="s">
        <v>57</v>
      </c>
    </row>
    <row r="310" spans="2:21" hidden="1" x14ac:dyDescent="0.25">
      <c r="B310" s="1187" t="s">
        <v>1045</v>
      </c>
      <c r="C310" s="1187"/>
      <c r="D310" s="976" t="s">
        <v>56</v>
      </c>
      <c r="E310" s="976" t="s">
        <v>57</v>
      </c>
      <c r="F310" s="973">
        <v>29240000</v>
      </c>
      <c r="G310" s="974"/>
      <c r="H310" s="974">
        <v>29240000</v>
      </c>
      <c r="I310" s="974"/>
      <c r="J310" s="975"/>
      <c r="K310" s="974"/>
      <c r="L310" s="974">
        <f t="shared" si="19"/>
        <v>29240000</v>
      </c>
      <c r="M310" s="991" t="e">
        <f>IF(G310="",F310-L310-#REF!,G310-L310-#REF!)</f>
        <v>#REF!</v>
      </c>
      <c r="N310" s="1013">
        <f t="shared" si="18"/>
        <v>0</v>
      </c>
      <c r="O310" s="976"/>
      <c r="P310" s="977"/>
      <c r="Q310" s="974"/>
      <c r="R310" s="1147"/>
      <c r="S310" s="974"/>
      <c r="T310" s="976"/>
      <c r="U310" s="693" t="s">
        <v>57</v>
      </c>
    </row>
    <row r="311" spans="2:21" hidden="1" x14ac:dyDescent="0.25">
      <c r="B311" s="1187" t="s">
        <v>1045</v>
      </c>
      <c r="C311" s="1187"/>
      <c r="D311" s="976" t="s">
        <v>167</v>
      </c>
      <c r="E311" s="976" t="s">
        <v>907</v>
      </c>
      <c r="F311" s="973">
        <v>1717940</v>
      </c>
      <c r="G311" s="974"/>
      <c r="H311" s="974">
        <v>1717940</v>
      </c>
      <c r="I311" s="974"/>
      <c r="J311" s="975"/>
      <c r="K311" s="974"/>
      <c r="L311" s="974">
        <f t="shared" si="19"/>
        <v>1717940</v>
      </c>
      <c r="M311" s="991" t="e">
        <f>IF(G311="",F311-L311-#REF!,G311-L311-#REF!)</f>
        <v>#REF!</v>
      </c>
      <c r="N311" s="1013">
        <f t="shared" si="18"/>
        <v>0</v>
      </c>
      <c r="O311" s="976"/>
      <c r="P311" s="977"/>
      <c r="Q311" s="974"/>
      <c r="R311" s="1147"/>
      <c r="S311" s="974"/>
      <c r="T311" s="976"/>
      <c r="U311" s="693" t="s">
        <v>907</v>
      </c>
    </row>
    <row r="312" spans="2:21" hidden="1" x14ac:dyDescent="0.25">
      <c r="B312" s="1187" t="s">
        <v>1045</v>
      </c>
      <c r="C312" s="1187"/>
      <c r="D312" s="976" t="s">
        <v>213</v>
      </c>
      <c r="E312" s="976" t="s">
        <v>909</v>
      </c>
      <c r="F312" s="973">
        <v>27600000</v>
      </c>
      <c r="G312" s="974"/>
      <c r="H312" s="974">
        <v>19320000</v>
      </c>
      <c r="I312" s="974">
        <v>8280000</v>
      </c>
      <c r="J312" s="975"/>
      <c r="K312" s="974"/>
      <c r="L312" s="974">
        <f t="shared" si="19"/>
        <v>27600000</v>
      </c>
      <c r="M312" s="991" t="e">
        <f>IF(G312="",F312-L312-#REF!,G312-L312-#REF!)</f>
        <v>#REF!</v>
      </c>
      <c r="N312" s="1013">
        <f t="shared" si="18"/>
        <v>0</v>
      </c>
      <c r="O312" s="976"/>
      <c r="P312" s="977"/>
      <c r="Q312" s="974"/>
      <c r="R312" s="1147"/>
      <c r="S312" s="974"/>
      <c r="T312" s="976"/>
      <c r="U312" s="693"/>
    </row>
    <row r="313" spans="2:21" hidden="1" x14ac:dyDescent="0.25">
      <c r="B313" s="1187" t="s">
        <v>1045</v>
      </c>
      <c r="C313" s="1187"/>
      <c r="D313" s="976" t="s">
        <v>118</v>
      </c>
      <c r="E313" s="976" t="s">
        <v>301</v>
      </c>
      <c r="F313" s="1108"/>
      <c r="G313" s="974">
        <f>20632150+1900000</f>
        <v>22532150</v>
      </c>
      <c r="H313" s="974">
        <v>20632150</v>
      </c>
      <c r="I313" s="974">
        <v>1900000</v>
      </c>
      <c r="J313" s="975"/>
      <c r="K313" s="974"/>
      <c r="L313" s="974">
        <f t="shared" si="19"/>
        <v>22532150</v>
      </c>
      <c r="M313" s="991" t="e">
        <f>IF(G313="",F313-L313-#REF!,G313-L313-#REF!)</f>
        <v>#REF!</v>
      </c>
      <c r="N313" s="1013">
        <f t="shared" si="18"/>
        <v>0</v>
      </c>
      <c r="O313" s="976"/>
      <c r="P313" s="977"/>
      <c r="Q313" s="974"/>
      <c r="R313" s="1147"/>
      <c r="S313" s="974"/>
      <c r="T313" s="976"/>
      <c r="U313" s="693"/>
    </row>
    <row r="314" spans="2:21" hidden="1" x14ac:dyDescent="0.25">
      <c r="B314" s="1187" t="s">
        <v>1045</v>
      </c>
      <c r="C314" s="1187"/>
      <c r="D314" s="976" t="s">
        <v>132</v>
      </c>
      <c r="E314" s="976" t="s">
        <v>910</v>
      </c>
      <c r="F314" s="973">
        <v>16784280</v>
      </c>
      <c r="G314" s="974"/>
      <c r="H314" s="974">
        <v>16784280</v>
      </c>
      <c r="I314" s="974"/>
      <c r="J314" s="975"/>
      <c r="K314" s="974"/>
      <c r="L314" s="974">
        <f t="shared" si="19"/>
        <v>16784280</v>
      </c>
      <c r="M314" s="991" t="e">
        <f>IF(G314="",F314-L314-#REF!,G314-L314-#REF!)</f>
        <v>#REF!</v>
      </c>
      <c r="N314" s="1013">
        <f t="shared" si="18"/>
        <v>0</v>
      </c>
      <c r="O314" s="976"/>
      <c r="P314" s="977"/>
      <c r="Q314" s="974"/>
      <c r="R314" s="1147"/>
      <c r="S314" s="974"/>
      <c r="T314" s="976"/>
      <c r="U314" s="693" t="s">
        <v>943</v>
      </c>
    </row>
    <row r="315" spans="2:21" hidden="1" x14ac:dyDescent="0.25">
      <c r="B315" s="1187" t="s">
        <v>1045</v>
      </c>
      <c r="C315" s="1187"/>
      <c r="D315" s="976" t="s">
        <v>132</v>
      </c>
      <c r="E315" s="976" t="s">
        <v>910</v>
      </c>
      <c r="F315" s="973">
        <v>7058729</v>
      </c>
      <c r="G315" s="974"/>
      <c r="H315" s="974">
        <v>7058729</v>
      </c>
      <c r="I315" s="974"/>
      <c r="J315" s="975"/>
      <c r="K315" s="974"/>
      <c r="L315" s="974">
        <f t="shared" si="19"/>
        <v>7058729</v>
      </c>
      <c r="M315" s="991" t="e">
        <f>IF(G315="",F315-L315-#REF!,G315-L315-#REF!)</f>
        <v>#REF!</v>
      </c>
      <c r="N315" s="1013">
        <f t="shared" si="18"/>
        <v>0</v>
      </c>
      <c r="O315" s="976"/>
      <c r="P315" s="977"/>
      <c r="Q315" s="974"/>
      <c r="R315" s="1147"/>
      <c r="S315" s="974"/>
      <c r="T315" s="976"/>
      <c r="U315" s="693" t="s">
        <v>943</v>
      </c>
    </row>
    <row r="316" spans="2:21" hidden="1" x14ac:dyDescent="0.25">
      <c r="B316" s="1187" t="s">
        <v>1045</v>
      </c>
      <c r="C316" s="1187"/>
      <c r="D316" s="976" t="s">
        <v>913</v>
      </c>
      <c r="E316" s="976" t="s">
        <v>727</v>
      </c>
      <c r="F316" s="1108">
        <v>11000000</v>
      </c>
      <c r="G316" s="974"/>
      <c r="H316" s="974">
        <v>3000000</v>
      </c>
      <c r="I316" s="974">
        <v>2000000</v>
      </c>
      <c r="J316" s="975">
        <v>6000000</v>
      </c>
      <c r="K316" s="974"/>
      <c r="L316" s="974">
        <f t="shared" si="19"/>
        <v>11000000</v>
      </c>
      <c r="M316" s="991" t="e">
        <f>IF(G316="",F316-L316-#REF!,G316-L316-#REF!)</f>
        <v>#REF!</v>
      </c>
      <c r="N316" s="1013">
        <f t="shared" si="18"/>
        <v>0</v>
      </c>
      <c r="O316" s="976"/>
      <c r="P316" s="977"/>
      <c r="Q316" s="974"/>
      <c r="R316" s="1147"/>
      <c r="S316" s="974"/>
      <c r="T316" s="976"/>
      <c r="U316" s="693"/>
    </row>
    <row r="317" spans="2:21" hidden="1" x14ac:dyDescent="0.25">
      <c r="B317" s="1187" t="s">
        <v>1045</v>
      </c>
      <c r="C317" s="1187"/>
      <c r="D317" s="976" t="s">
        <v>257</v>
      </c>
      <c r="E317" s="976" t="s">
        <v>286</v>
      </c>
      <c r="F317" s="1108">
        <v>16883354</v>
      </c>
      <c r="G317" s="974"/>
      <c r="H317" s="974">
        <v>16883354</v>
      </c>
      <c r="I317" s="974"/>
      <c r="J317" s="975"/>
      <c r="K317" s="974"/>
      <c r="L317" s="974">
        <f t="shared" si="19"/>
        <v>16883354</v>
      </c>
      <c r="M317" s="991" t="e">
        <f>IF(G317="",F317-L317-#REF!,G317-L317-#REF!)</f>
        <v>#REF!</v>
      </c>
      <c r="N317" s="1013">
        <f t="shared" si="18"/>
        <v>0</v>
      </c>
      <c r="O317" s="976"/>
      <c r="P317" s="977"/>
      <c r="Q317" s="974"/>
      <c r="R317" s="1147"/>
      <c r="S317" s="974"/>
      <c r="T317" s="976"/>
      <c r="U317" s="693"/>
    </row>
    <row r="318" spans="2:21" hidden="1" x14ac:dyDescent="0.25">
      <c r="B318" s="1187" t="s">
        <v>1045</v>
      </c>
      <c r="C318" s="1187"/>
      <c r="D318" s="976" t="s">
        <v>257</v>
      </c>
      <c r="E318" s="976" t="s">
        <v>727</v>
      </c>
      <c r="F318" s="1108">
        <v>11000000</v>
      </c>
      <c r="G318" s="974">
        <v>11990000</v>
      </c>
      <c r="H318" s="974">
        <v>4000000</v>
      </c>
      <c r="I318" s="974">
        <v>4000000</v>
      </c>
      <c r="J318" s="975">
        <v>3000000</v>
      </c>
      <c r="K318" s="974">
        <v>990000</v>
      </c>
      <c r="L318" s="974">
        <f t="shared" si="19"/>
        <v>11990000</v>
      </c>
      <c r="M318" s="991" t="e">
        <f>IF(G318="",F318-L318-#REF!,G318-L318-#REF!)</f>
        <v>#REF!</v>
      </c>
      <c r="N318" s="1013">
        <f t="shared" si="18"/>
        <v>0</v>
      </c>
      <c r="O318" s="976"/>
      <c r="P318" s="977"/>
      <c r="Q318" s="974"/>
      <c r="R318" s="1147"/>
      <c r="S318" s="974"/>
      <c r="T318" s="976"/>
      <c r="U318" s="693"/>
    </row>
    <row r="319" spans="2:21" hidden="1" x14ac:dyDescent="0.25">
      <c r="B319" s="1187" t="s">
        <v>1045</v>
      </c>
      <c r="C319" s="1187"/>
      <c r="D319" s="976" t="s">
        <v>346</v>
      </c>
      <c r="E319" s="976" t="s">
        <v>915</v>
      </c>
      <c r="F319" s="1108">
        <v>65401661.600000001</v>
      </c>
      <c r="G319" s="974"/>
      <c r="H319" s="974">
        <v>32700830.800000001</v>
      </c>
      <c r="I319" s="974">
        <v>32700830.800000001</v>
      </c>
      <c r="J319" s="975"/>
      <c r="K319" s="974"/>
      <c r="L319" s="974">
        <f t="shared" si="19"/>
        <v>65401661.600000001</v>
      </c>
      <c r="M319" s="991" t="e">
        <f>IF(G319="",F319-L319-#REF!,G319-L319-#REF!)</f>
        <v>#REF!</v>
      </c>
      <c r="N319" s="1013">
        <f t="shared" si="18"/>
        <v>0</v>
      </c>
      <c r="O319" s="976"/>
      <c r="P319" s="977"/>
      <c r="Q319" s="974"/>
      <c r="R319" s="1147"/>
      <c r="S319" s="974"/>
      <c r="T319" s="976"/>
      <c r="U319" s="693"/>
    </row>
    <row r="320" spans="2:21" hidden="1" x14ac:dyDescent="0.25">
      <c r="B320" s="1187" t="s">
        <v>1045</v>
      </c>
      <c r="C320" s="1187"/>
      <c r="D320" s="976" t="s">
        <v>170</v>
      </c>
      <c r="E320" s="976" t="s">
        <v>171</v>
      </c>
      <c r="F320" s="973"/>
      <c r="G320" s="974">
        <v>25548400</v>
      </c>
      <c r="H320" s="974">
        <v>25548400</v>
      </c>
      <c r="I320" s="974"/>
      <c r="J320" s="975"/>
      <c r="K320" s="974"/>
      <c r="L320" s="974">
        <f t="shared" si="19"/>
        <v>25548400</v>
      </c>
      <c r="M320" s="991" t="e">
        <f>IF(G320="",F320-L320-#REF!,G320-L320-#REF!)</f>
        <v>#REF!</v>
      </c>
      <c r="N320" s="1013">
        <f t="shared" si="18"/>
        <v>0</v>
      </c>
      <c r="O320" s="976"/>
      <c r="P320" s="977"/>
      <c r="Q320" s="974"/>
      <c r="R320" s="1147"/>
      <c r="S320" s="974"/>
      <c r="T320" s="976"/>
      <c r="U320" s="693" t="s">
        <v>171</v>
      </c>
    </row>
    <row r="321" spans="1:25" hidden="1" x14ac:dyDescent="0.25">
      <c r="B321" s="1187" t="s">
        <v>1045</v>
      </c>
      <c r="C321" s="1187"/>
      <c r="D321" s="976" t="s">
        <v>916</v>
      </c>
      <c r="E321" s="976" t="s">
        <v>727</v>
      </c>
      <c r="F321" s="1108">
        <f>L321</f>
        <v>2350000</v>
      </c>
      <c r="G321" s="974"/>
      <c r="H321" s="974">
        <v>2350000</v>
      </c>
      <c r="I321" s="974"/>
      <c r="J321" s="975"/>
      <c r="K321" s="974"/>
      <c r="L321" s="974">
        <f t="shared" si="19"/>
        <v>2350000</v>
      </c>
      <c r="M321" s="991" t="e">
        <f>IF(G321="",F321-L321-#REF!,G321-L321-#REF!)</f>
        <v>#REF!</v>
      </c>
      <c r="N321" s="1013">
        <f t="shared" si="18"/>
        <v>0</v>
      </c>
      <c r="O321" s="976"/>
      <c r="P321" s="977"/>
      <c r="Q321" s="974"/>
      <c r="R321" s="1147"/>
      <c r="S321" s="974"/>
      <c r="T321" s="976"/>
      <c r="U321" s="693"/>
    </row>
    <row r="322" spans="1:25" hidden="1" x14ac:dyDescent="0.25">
      <c r="B322" s="1187" t="s">
        <v>1045</v>
      </c>
      <c r="C322" s="1187"/>
      <c r="D322" s="976" t="s">
        <v>442</v>
      </c>
      <c r="E322" s="976" t="s">
        <v>443</v>
      </c>
      <c r="F322" s="973">
        <v>3200000</v>
      </c>
      <c r="G322" s="974"/>
      <c r="H322" s="974">
        <v>1600000</v>
      </c>
      <c r="I322" s="974"/>
      <c r="J322" s="975"/>
      <c r="K322" s="974"/>
      <c r="L322" s="974">
        <f t="shared" si="19"/>
        <v>1600000</v>
      </c>
      <c r="M322" s="991" t="e">
        <f>IF(G322="",F322-L322-#REF!,G322-L322-#REF!)</f>
        <v>#REF!</v>
      </c>
      <c r="N322" s="1013">
        <f t="shared" si="18"/>
        <v>1600000</v>
      </c>
      <c r="O322" s="976"/>
      <c r="P322" s="977"/>
      <c r="Q322" s="974"/>
      <c r="R322" s="1147"/>
      <c r="S322" s="974"/>
      <c r="T322" s="976"/>
      <c r="U322" s="693" t="s">
        <v>943</v>
      </c>
    </row>
    <row r="323" spans="1:25" hidden="1" x14ac:dyDescent="0.25">
      <c r="B323" s="1187" t="s">
        <v>1045</v>
      </c>
      <c r="C323" s="1187"/>
      <c r="D323" s="976" t="s">
        <v>394</v>
      </c>
      <c r="E323" s="976" t="s">
        <v>909</v>
      </c>
      <c r="F323" s="1108">
        <v>400000</v>
      </c>
      <c r="G323" s="974"/>
      <c r="H323" s="974">
        <v>400000</v>
      </c>
      <c r="I323" s="974"/>
      <c r="J323" s="975"/>
      <c r="K323" s="974"/>
      <c r="L323" s="974">
        <f t="shared" si="19"/>
        <v>400000</v>
      </c>
      <c r="M323" s="991" t="e">
        <f>IF(G323="",F323-L323-#REF!,G323-L323-#REF!)</f>
        <v>#REF!</v>
      </c>
      <c r="N323" s="1013">
        <f t="shared" si="18"/>
        <v>0</v>
      </c>
      <c r="O323" s="976"/>
      <c r="P323" s="977"/>
      <c r="Q323" s="974"/>
      <c r="R323" s="1147"/>
      <c r="S323" s="974"/>
      <c r="T323" s="976"/>
      <c r="U323" s="693"/>
    </row>
    <row r="324" spans="1:25" hidden="1" x14ac:dyDescent="0.25">
      <c r="B324" s="1187" t="s">
        <v>1045</v>
      </c>
      <c r="C324" s="1187"/>
      <c r="D324" s="976" t="s">
        <v>917</v>
      </c>
      <c r="E324" s="976" t="s">
        <v>229</v>
      </c>
      <c r="F324" s="973">
        <v>9130000</v>
      </c>
      <c r="G324" s="974"/>
      <c r="H324" s="974">
        <v>9130000</v>
      </c>
      <c r="I324" s="974"/>
      <c r="J324" s="975"/>
      <c r="K324" s="974"/>
      <c r="L324" s="974">
        <f t="shared" si="19"/>
        <v>9130000</v>
      </c>
      <c r="M324" s="991" t="e">
        <f>IF(G324="",F324-L324-#REF!,G324-L324-#REF!)</f>
        <v>#REF!</v>
      </c>
      <c r="N324" s="1013">
        <f t="shared" si="18"/>
        <v>0</v>
      </c>
      <c r="O324" s="976"/>
      <c r="P324" s="977"/>
      <c r="Q324" s="974"/>
      <c r="R324" s="1147"/>
      <c r="S324" s="974"/>
      <c r="T324" s="976"/>
      <c r="U324" s="693" t="s">
        <v>943</v>
      </c>
    </row>
    <row r="325" spans="1:25" hidden="1" x14ac:dyDescent="0.25">
      <c r="B325" s="1187" t="s">
        <v>1045</v>
      </c>
      <c r="C325" s="1187"/>
      <c r="D325" s="976" t="s">
        <v>1046</v>
      </c>
      <c r="E325" s="976" t="s">
        <v>1039</v>
      </c>
      <c r="F325" s="973"/>
      <c r="G325" s="974">
        <v>33916000</v>
      </c>
      <c r="H325" s="974">
        <v>33916000</v>
      </c>
      <c r="I325" s="974"/>
      <c r="J325" s="975"/>
      <c r="K325" s="974"/>
      <c r="L325" s="974">
        <f t="shared" si="19"/>
        <v>33916000</v>
      </c>
      <c r="M325" s="991" t="e">
        <f>IF(G325="",F325-L325-#REF!,G325-L325-#REF!)</f>
        <v>#REF!</v>
      </c>
      <c r="N325" s="1013">
        <f t="shared" si="18"/>
        <v>0</v>
      </c>
      <c r="O325" s="976"/>
      <c r="P325" s="977"/>
      <c r="Q325" s="974"/>
      <c r="R325" s="1147"/>
      <c r="S325" s="974"/>
      <c r="T325" s="976"/>
      <c r="U325" s="693"/>
    </row>
    <row r="326" spans="1:25" hidden="1" x14ac:dyDescent="0.25">
      <c r="B326" s="1187" t="s">
        <v>1045</v>
      </c>
      <c r="C326" s="1187"/>
      <c r="D326" s="976" t="s">
        <v>107</v>
      </c>
      <c r="E326" s="976" t="s">
        <v>995</v>
      </c>
      <c r="F326" s="973">
        <v>530000</v>
      </c>
      <c r="G326" s="974"/>
      <c r="H326" s="974">
        <v>530000</v>
      </c>
      <c r="I326" s="974"/>
      <c r="J326" s="975"/>
      <c r="K326" s="974"/>
      <c r="L326" s="974">
        <f t="shared" si="19"/>
        <v>530000</v>
      </c>
      <c r="M326" s="991" t="e">
        <f>IF(G326="",F326-L326-#REF!,G326-L326-#REF!)</f>
        <v>#REF!</v>
      </c>
      <c r="N326" s="1013">
        <f t="shared" si="18"/>
        <v>0</v>
      </c>
      <c r="O326" s="976"/>
      <c r="P326" s="977"/>
      <c r="Q326" s="974"/>
      <c r="R326" s="1147"/>
      <c r="S326" s="974"/>
      <c r="T326" s="976"/>
      <c r="U326" s="693"/>
    </row>
    <row r="327" spans="1:25" hidden="1" x14ac:dyDescent="0.25">
      <c r="B327" s="1187" t="s">
        <v>1045</v>
      </c>
      <c r="C327" s="1187"/>
      <c r="D327" s="976" t="s">
        <v>170</v>
      </c>
      <c r="E327" s="976" t="s">
        <v>171</v>
      </c>
      <c r="F327" s="973"/>
      <c r="G327" s="974">
        <v>333000</v>
      </c>
      <c r="H327" s="974">
        <v>333000</v>
      </c>
      <c r="I327" s="974"/>
      <c r="J327" s="975"/>
      <c r="K327" s="974"/>
      <c r="L327" s="974">
        <f t="shared" si="19"/>
        <v>333000</v>
      </c>
      <c r="M327" s="991"/>
      <c r="N327" s="1013">
        <f t="shared" si="18"/>
        <v>0</v>
      </c>
      <c r="O327" s="976"/>
      <c r="P327" s="977"/>
      <c r="Q327" s="974"/>
      <c r="R327" s="1147"/>
      <c r="S327" s="974"/>
      <c r="T327" s="976"/>
      <c r="U327" s="693"/>
    </row>
    <row r="328" spans="1:25" hidden="1" x14ac:dyDescent="0.25">
      <c r="B328" s="1187" t="s">
        <v>1045</v>
      </c>
      <c r="C328" s="1187"/>
      <c r="D328" s="976" t="s">
        <v>1236</v>
      </c>
      <c r="E328" s="976" t="s">
        <v>1237</v>
      </c>
      <c r="F328" s="973">
        <v>152100</v>
      </c>
      <c r="G328" s="974"/>
      <c r="H328" s="974">
        <v>152100</v>
      </c>
      <c r="I328" s="974"/>
      <c r="J328" s="975"/>
      <c r="K328" s="974"/>
      <c r="L328" s="974">
        <f t="shared" si="19"/>
        <v>152100</v>
      </c>
      <c r="M328" s="991"/>
      <c r="N328" s="1013">
        <f t="shared" si="18"/>
        <v>0</v>
      </c>
      <c r="O328" s="976"/>
      <c r="P328" s="977"/>
      <c r="Q328" s="974"/>
      <c r="R328" s="1147"/>
      <c r="S328" s="974"/>
      <c r="T328" s="976"/>
      <c r="U328" s="693"/>
    </row>
    <row r="329" spans="1:25" hidden="1" x14ac:dyDescent="0.25">
      <c r="B329" s="1187" t="s">
        <v>1045</v>
      </c>
      <c r="C329" s="1187"/>
      <c r="D329" s="976" t="s">
        <v>947</v>
      </c>
      <c r="E329" s="976"/>
      <c r="F329" s="973">
        <v>16310000</v>
      </c>
      <c r="G329" s="974"/>
      <c r="H329" s="974">
        <f>W329</f>
        <v>16310000</v>
      </c>
      <c r="I329" s="974"/>
      <c r="J329" s="975"/>
      <c r="K329" s="974"/>
      <c r="L329" s="974">
        <f t="shared" si="19"/>
        <v>16310000</v>
      </c>
      <c r="M329" s="991" t="e">
        <f>IF(G329="",F329-L329-#REF!,G329-L329-#REF!)</f>
        <v>#REF!</v>
      </c>
      <c r="N329" s="1013">
        <f t="shared" si="18"/>
        <v>0</v>
      </c>
      <c r="O329" s="976"/>
      <c r="P329" s="977"/>
      <c r="Q329" s="974"/>
      <c r="R329" s="1147"/>
      <c r="S329" s="974"/>
      <c r="T329" s="976"/>
      <c r="U329" s="693"/>
      <c r="V329" s="687" t="s">
        <v>948</v>
      </c>
      <c r="W329" s="687">
        <f>SUM(W296:W324)</f>
        <v>16310000</v>
      </c>
    </row>
    <row r="330" spans="1:25" s="723" customFormat="1" ht="15.75" hidden="1" x14ac:dyDescent="0.25">
      <c r="B330" s="720" t="s">
        <v>949</v>
      </c>
      <c r="C330" s="720"/>
      <c r="D330" s="699" t="s">
        <v>1047</v>
      </c>
      <c r="E330" s="700"/>
      <c r="F330" s="724"/>
      <c r="G330" s="702"/>
      <c r="H330" s="701"/>
      <c r="I330" s="702"/>
      <c r="J330" s="726"/>
      <c r="K330" s="702"/>
      <c r="L330" s="707">
        <f>SUM(L295:L329)</f>
        <v>909200581.60000002</v>
      </c>
      <c r="M330" s="707" t="e">
        <f>SUM(M295:M329)</f>
        <v>#REF!</v>
      </c>
      <c r="N330" s="869">
        <f>SUM(N295:N329)</f>
        <v>8918435</v>
      </c>
      <c r="O330" s="700"/>
      <c r="P330" s="704"/>
      <c r="Q330" s="742"/>
      <c r="R330" s="1148"/>
      <c r="S330" s="742"/>
      <c r="T330" s="705"/>
      <c r="U330" s="706"/>
      <c r="V330" s="722"/>
      <c r="W330" s="722"/>
      <c r="X330" s="722"/>
      <c r="Y330" s="722"/>
    </row>
    <row r="331" spans="1:25" hidden="1" x14ac:dyDescent="0.25">
      <c r="A331" s="686">
        <v>14</v>
      </c>
      <c r="B331" s="1187" t="s">
        <v>1048</v>
      </c>
      <c r="C331" s="1187"/>
      <c r="D331" s="976" t="s">
        <v>920</v>
      </c>
      <c r="E331" s="976" t="s">
        <v>372</v>
      </c>
      <c r="F331" s="973">
        <v>23304000</v>
      </c>
      <c r="G331" s="974">
        <v>38730000</v>
      </c>
      <c r="H331" s="974">
        <v>6991200</v>
      </c>
      <c r="I331" s="974">
        <v>15000000</v>
      </c>
      <c r="J331" s="975">
        <v>16738800</v>
      </c>
      <c r="K331" s="974"/>
      <c r="L331" s="974">
        <f t="shared" ref="L331:L336" si="20">SUM(H331:K331)</f>
        <v>38730000</v>
      </c>
      <c r="M331" s="991" t="e">
        <f>IF(G331="",F331-L331-#REF!,G331-L331-#REF!)</f>
        <v>#REF!</v>
      </c>
      <c r="N331" s="1013">
        <f t="shared" si="18"/>
        <v>0</v>
      </c>
      <c r="O331" s="976"/>
      <c r="P331" s="977"/>
      <c r="Q331" s="974"/>
      <c r="R331" s="1147"/>
      <c r="S331" s="974"/>
      <c r="T331" s="976"/>
      <c r="U331" s="690" t="s">
        <v>372</v>
      </c>
      <c r="V331" s="687" t="s">
        <v>1049</v>
      </c>
    </row>
    <row r="332" spans="1:25" hidden="1" x14ac:dyDescent="0.25">
      <c r="B332" s="1187" t="s">
        <v>1048</v>
      </c>
      <c r="C332" s="1187"/>
      <c r="D332" s="976" t="s">
        <v>175</v>
      </c>
      <c r="E332" s="976" t="s">
        <v>416</v>
      </c>
      <c r="F332" s="973">
        <v>1100000</v>
      </c>
      <c r="G332" s="974">
        <v>1100000</v>
      </c>
      <c r="H332" s="974">
        <v>1100000</v>
      </c>
      <c r="I332" s="974"/>
      <c r="J332" s="975"/>
      <c r="K332" s="974"/>
      <c r="L332" s="974">
        <f t="shared" si="20"/>
        <v>1100000</v>
      </c>
      <c r="M332" s="991" t="e">
        <f>IF(G332="",F332-L332-#REF!,G332-L332-#REF!)</f>
        <v>#REF!</v>
      </c>
      <c r="N332" s="1013">
        <f t="shared" si="18"/>
        <v>0</v>
      </c>
      <c r="O332" s="976"/>
      <c r="P332" s="977"/>
      <c r="Q332" s="974"/>
      <c r="R332" s="1147"/>
      <c r="S332" s="974"/>
      <c r="T332" s="976"/>
      <c r="U332" s="693" t="s">
        <v>943</v>
      </c>
    </row>
    <row r="333" spans="1:25" hidden="1" x14ac:dyDescent="0.25">
      <c r="B333" s="1187" t="s">
        <v>1048</v>
      </c>
      <c r="C333" s="1187"/>
      <c r="D333" s="976" t="s">
        <v>346</v>
      </c>
      <c r="E333" s="976" t="s">
        <v>915</v>
      </c>
      <c r="F333" s="973">
        <f>5246880+6000000</f>
        <v>11246880</v>
      </c>
      <c r="G333" s="974"/>
      <c r="H333" s="974">
        <v>2623440</v>
      </c>
      <c r="I333" s="974">
        <v>2623440</v>
      </c>
      <c r="J333" s="975">
        <v>6000000</v>
      </c>
      <c r="K333" s="974"/>
      <c r="L333" s="974">
        <f t="shared" si="20"/>
        <v>11246880</v>
      </c>
      <c r="M333" s="991" t="e">
        <f>IF(G333="",F333-L333-#REF!,G333-L333-#REF!)</f>
        <v>#REF!</v>
      </c>
      <c r="N333" s="1013">
        <f t="shared" si="18"/>
        <v>0</v>
      </c>
      <c r="O333" s="976"/>
      <c r="P333" s="977"/>
      <c r="Q333" s="974"/>
      <c r="R333" s="1147"/>
      <c r="S333" s="974"/>
      <c r="T333" s="976"/>
      <c r="U333" s="693"/>
    </row>
    <row r="334" spans="1:25" hidden="1" x14ac:dyDescent="0.25">
      <c r="B334" s="1187" t="s">
        <v>1048</v>
      </c>
      <c r="C334" s="1187"/>
      <c r="D334" s="976" t="s">
        <v>99</v>
      </c>
      <c r="E334" s="976" t="s">
        <v>100</v>
      </c>
      <c r="F334" s="973"/>
      <c r="G334" s="974">
        <v>32167000</v>
      </c>
      <c r="H334" s="974">
        <v>32167000</v>
      </c>
      <c r="I334" s="974"/>
      <c r="J334" s="975"/>
      <c r="K334" s="974"/>
      <c r="L334" s="974">
        <f t="shared" si="20"/>
        <v>32167000</v>
      </c>
      <c r="M334" s="991" t="e">
        <f>IF(G334="",F334-L334-#REF!,G334-L334-#REF!)</f>
        <v>#REF!</v>
      </c>
      <c r="N334" s="1013">
        <f t="shared" si="18"/>
        <v>0</v>
      </c>
      <c r="O334" s="976"/>
      <c r="P334" s="977"/>
      <c r="Q334" s="974"/>
      <c r="R334" s="1147"/>
      <c r="S334" s="974"/>
      <c r="T334" s="976"/>
      <c r="U334" s="693" t="s">
        <v>943</v>
      </c>
    </row>
    <row r="335" spans="1:25" hidden="1" x14ac:dyDescent="0.25">
      <c r="B335" s="1187" t="s">
        <v>1048</v>
      </c>
      <c r="C335" s="1187"/>
      <c r="D335" s="976" t="s">
        <v>1238</v>
      </c>
      <c r="E335" s="976" t="s">
        <v>448</v>
      </c>
      <c r="F335" s="1108"/>
      <c r="G335" s="974">
        <f>32154000+15844000</f>
        <v>47998000</v>
      </c>
      <c r="H335" s="974">
        <v>16075325</v>
      </c>
      <c r="I335" s="974">
        <v>9645195</v>
      </c>
      <c r="J335" s="975">
        <v>6433480</v>
      </c>
      <c r="K335" s="974">
        <v>15844000</v>
      </c>
      <c r="L335" s="974">
        <f t="shared" si="20"/>
        <v>47998000</v>
      </c>
      <c r="M335" s="991" t="e">
        <f>IF(G335="",F335-L335-#REF!,G335-L335-#REF!)</f>
        <v>#REF!</v>
      </c>
      <c r="N335" s="1013">
        <f t="shared" si="18"/>
        <v>0</v>
      </c>
      <c r="O335" s="976"/>
      <c r="P335" s="977"/>
      <c r="Q335" s="974"/>
      <c r="R335" s="1147"/>
      <c r="S335" s="974"/>
      <c r="T335" s="976"/>
      <c r="U335" s="693"/>
    </row>
    <row r="336" spans="1:25" hidden="1" x14ac:dyDescent="0.25">
      <c r="B336" s="1187" t="s">
        <v>1048</v>
      </c>
      <c r="C336" s="1187"/>
      <c r="D336" s="976" t="s">
        <v>947</v>
      </c>
      <c r="E336" s="976"/>
      <c r="F336" s="973"/>
      <c r="G336" s="974"/>
      <c r="H336" s="974">
        <f>W336</f>
        <v>0</v>
      </c>
      <c r="I336" s="974"/>
      <c r="J336" s="975"/>
      <c r="K336" s="974"/>
      <c r="L336" s="974">
        <f t="shared" si="20"/>
        <v>0</v>
      </c>
      <c r="M336" s="991" t="e">
        <f>IF(G336="",F336-L336-#REF!,G336-L336-#REF!)</f>
        <v>#REF!</v>
      </c>
      <c r="N336" s="1013">
        <f t="shared" si="18"/>
        <v>0</v>
      </c>
      <c r="O336" s="976"/>
      <c r="P336" s="977"/>
      <c r="Q336" s="974"/>
      <c r="R336" s="1147"/>
      <c r="S336" s="974"/>
      <c r="T336" s="976"/>
      <c r="U336" s="693"/>
      <c r="V336" s="687" t="s">
        <v>948</v>
      </c>
      <c r="W336" s="687">
        <f>SUM(W332:W334)</f>
        <v>0</v>
      </c>
    </row>
    <row r="337" spans="1:25" s="723" customFormat="1" ht="15.75" hidden="1" x14ac:dyDescent="0.25">
      <c r="B337" s="720" t="s">
        <v>949</v>
      </c>
      <c r="C337" s="720"/>
      <c r="D337" s="699" t="s">
        <v>919</v>
      </c>
      <c r="E337" s="700"/>
      <c r="F337" s="724"/>
      <c r="G337" s="702"/>
      <c r="H337" s="701"/>
      <c r="I337" s="702"/>
      <c r="J337" s="726"/>
      <c r="K337" s="702"/>
      <c r="L337" s="707">
        <f>SUM(L331:L336)</f>
        <v>131241880</v>
      </c>
      <c r="M337" s="707" t="e">
        <f>SUM(M331:M336)</f>
        <v>#REF!</v>
      </c>
      <c r="N337" s="869">
        <f>SUM(N331:N336)</f>
        <v>0</v>
      </c>
      <c r="O337" s="700"/>
      <c r="P337" s="704"/>
      <c r="Q337" s="742"/>
      <c r="R337" s="1148"/>
      <c r="S337" s="742"/>
      <c r="T337" s="705"/>
      <c r="U337" s="706"/>
      <c r="V337" s="722"/>
      <c r="W337" s="722"/>
      <c r="X337" s="722"/>
      <c r="Y337" s="722"/>
    </row>
    <row r="338" spans="1:25" hidden="1" x14ac:dyDescent="0.25">
      <c r="A338" s="686">
        <v>15</v>
      </c>
      <c r="B338" s="1187" t="s">
        <v>1050</v>
      </c>
      <c r="C338" s="1187">
        <v>1020</v>
      </c>
      <c r="D338" s="976" t="s">
        <v>75</v>
      </c>
      <c r="E338" s="976" t="s">
        <v>397</v>
      </c>
      <c r="F338" s="973">
        <v>338200000</v>
      </c>
      <c r="G338" s="974"/>
      <c r="H338" s="974">
        <v>101460000</v>
      </c>
      <c r="I338" s="974">
        <v>62033100</v>
      </c>
      <c r="J338" s="975"/>
      <c r="K338" s="974"/>
      <c r="L338" s="974">
        <f>SUM(H338:K338)</f>
        <v>163493100</v>
      </c>
      <c r="M338" s="991" t="e">
        <f>IF(G338="",F338-L338-#REF!,G338-L338-#REF!)</f>
        <v>#REF!</v>
      </c>
      <c r="N338" s="1013">
        <f t="shared" si="18"/>
        <v>174706900</v>
      </c>
      <c r="O338" s="976" t="s">
        <v>923</v>
      </c>
      <c r="P338" s="977">
        <v>43816</v>
      </c>
      <c r="Q338" s="974"/>
      <c r="R338" s="1147"/>
      <c r="S338" s="974"/>
      <c r="T338" s="976"/>
      <c r="U338" s="690"/>
      <c r="V338" s="687" t="s">
        <v>1051</v>
      </c>
    </row>
    <row r="339" spans="1:25" hidden="1" x14ac:dyDescent="0.25">
      <c r="B339" s="1187" t="s">
        <v>1050</v>
      </c>
      <c r="C339" s="1187">
        <v>1020</v>
      </c>
      <c r="D339" s="976" t="s">
        <v>920</v>
      </c>
      <c r="E339" s="976" t="s">
        <v>372</v>
      </c>
      <c r="F339" s="1108">
        <v>36800000</v>
      </c>
      <c r="G339" s="974">
        <v>39800000</v>
      </c>
      <c r="H339" s="974">
        <v>11040000</v>
      </c>
      <c r="I339" s="974">
        <v>14720000</v>
      </c>
      <c r="J339" s="975">
        <v>14040000</v>
      </c>
      <c r="K339" s="974"/>
      <c r="L339" s="974">
        <f t="shared" ref="L339:L375" si="21">SUM(H339:K339)</f>
        <v>39800000</v>
      </c>
      <c r="M339" s="991" t="e">
        <f>IF(G339="",F339-L339-#REF!,G339-L339-#REF!)</f>
        <v>#REF!</v>
      </c>
      <c r="N339" s="1013">
        <f t="shared" si="18"/>
        <v>0</v>
      </c>
      <c r="O339" s="976"/>
      <c r="P339" s="977"/>
      <c r="Q339" s="974"/>
      <c r="R339" s="1147"/>
      <c r="S339" s="974"/>
      <c r="T339" s="976"/>
      <c r="U339" s="693"/>
      <c r="V339" s="687" t="s">
        <v>1001</v>
      </c>
      <c r="W339" s="687">
        <v>1800000</v>
      </c>
    </row>
    <row r="340" spans="1:25" hidden="1" x14ac:dyDescent="0.25">
      <c r="B340" s="1187" t="s">
        <v>1050</v>
      </c>
      <c r="C340" s="1187">
        <v>1020</v>
      </c>
      <c r="D340" s="976" t="s">
        <v>99</v>
      </c>
      <c r="E340" s="976" t="s">
        <v>100</v>
      </c>
      <c r="F340" s="973">
        <v>227447000.00000003</v>
      </c>
      <c r="G340" s="974">
        <v>236456100</v>
      </c>
      <c r="H340" s="974">
        <v>62033100</v>
      </c>
      <c r="I340" s="974">
        <v>90981880</v>
      </c>
      <c r="J340" s="975">
        <v>70668320</v>
      </c>
      <c r="K340" s="974"/>
      <c r="L340" s="974">
        <f t="shared" si="21"/>
        <v>223683300</v>
      </c>
      <c r="M340" s="991" t="e">
        <f>IF(G340="",F340-L340-#REF!,G340-L340-#REF!)</f>
        <v>#REF!</v>
      </c>
      <c r="N340" s="1013">
        <f t="shared" si="18"/>
        <v>12772800</v>
      </c>
      <c r="O340" s="976"/>
      <c r="P340" s="977"/>
      <c r="Q340" s="974"/>
      <c r="R340" s="1147"/>
      <c r="S340" s="974"/>
      <c r="T340" s="976"/>
      <c r="U340" s="693" t="s">
        <v>943</v>
      </c>
      <c r="V340" s="687" t="s">
        <v>1018</v>
      </c>
      <c r="W340" s="687">
        <v>6210000</v>
      </c>
      <c r="X340" s="687" t="s">
        <v>1052</v>
      </c>
    </row>
    <row r="341" spans="1:25" hidden="1" x14ac:dyDescent="0.25">
      <c r="B341" s="1187" t="s">
        <v>1050</v>
      </c>
      <c r="C341" s="1187">
        <v>1020</v>
      </c>
      <c r="D341" s="976" t="s">
        <v>340</v>
      </c>
      <c r="E341" s="976" t="s">
        <v>906</v>
      </c>
      <c r="F341" s="973">
        <v>500000</v>
      </c>
      <c r="G341" s="974"/>
      <c r="H341" s="974">
        <v>500000</v>
      </c>
      <c r="I341" s="974"/>
      <c r="J341" s="975"/>
      <c r="K341" s="974"/>
      <c r="L341" s="974">
        <f t="shared" si="21"/>
        <v>500000</v>
      </c>
      <c r="M341" s="991" t="e">
        <f>IF(G341="",F341-L341-#REF!,G341-L341-#REF!)</f>
        <v>#REF!</v>
      </c>
      <c r="N341" s="1013">
        <f t="shared" si="18"/>
        <v>0</v>
      </c>
      <c r="O341" s="976"/>
      <c r="P341" s="977"/>
      <c r="Q341" s="974"/>
      <c r="R341" s="1147"/>
      <c r="S341" s="974"/>
      <c r="T341" s="976"/>
      <c r="U341" s="693" t="s">
        <v>943</v>
      </c>
      <c r="V341" s="687" t="s">
        <v>1016</v>
      </c>
      <c r="W341" s="687">
        <v>120000</v>
      </c>
    </row>
    <row r="342" spans="1:25" hidden="1" x14ac:dyDescent="0.25">
      <c r="B342" s="1187" t="s">
        <v>1050</v>
      </c>
      <c r="C342" s="1187">
        <v>1020</v>
      </c>
      <c r="D342" s="976" t="s">
        <v>926</v>
      </c>
      <c r="E342" s="976" t="s">
        <v>104</v>
      </c>
      <c r="F342" s="973">
        <v>2000000</v>
      </c>
      <c r="G342" s="974"/>
      <c r="H342" s="974">
        <v>2000000</v>
      </c>
      <c r="I342" s="974"/>
      <c r="J342" s="975"/>
      <c r="K342" s="974"/>
      <c r="L342" s="974">
        <f t="shared" si="21"/>
        <v>2000000</v>
      </c>
      <c r="M342" s="991" t="e">
        <f>IF(G342="",F342-L342-#REF!,G342-L342-#REF!)</f>
        <v>#REF!</v>
      </c>
      <c r="N342" s="1013">
        <f t="shared" si="18"/>
        <v>0</v>
      </c>
      <c r="O342" s="976"/>
      <c r="P342" s="977"/>
      <c r="Q342" s="974"/>
      <c r="R342" s="1147"/>
      <c r="S342" s="974"/>
      <c r="T342" s="976"/>
      <c r="U342" s="693" t="s">
        <v>104</v>
      </c>
      <c r="V342" s="721" t="s">
        <v>1211</v>
      </c>
      <c r="W342" s="687">
        <v>1904000</v>
      </c>
    </row>
    <row r="343" spans="1:25" hidden="1" x14ac:dyDescent="0.25">
      <c r="B343" s="1187" t="s">
        <v>1050</v>
      </c>
      <c r="C343" s="1187">
        <v>1020</v>
      </c>
      <c r="D343" s="976" t="s">
        <v>1239</v>
      </c>
      <c r="E343" s="976" t="s">
        <v>104</v>
      </c>
      <c r="F343" s="973">
        <v>15072000</v>
      </c>
      <c r="G343" s="974">
        <v>21491000</v>
      </c>
      <c r="H343" s="974">
        <v>10550440</v>
      </c>
      <c r="I343" s="974">
        <v>10940560</v>
      </c>
      <c r="J343" s="975"/>
      <c r="K343" s="974"/>
      <c r="L343" s="974">
        <f t="shared" si="21"/>
        <v>21491000</v>
      </c>
      <c r="M343" s="991" t="e">
        <f>IF(G343="",F343-L343-#REF!,G343-L343-#REF!)</f>
        <v>#REF!</v>
      </c>
      <c r="N343" s="1013">
        <f t="shared" si="18"/>
        <v>0</v>
      </c>
      <c r="O343" s="976"/>
      <c r="P343" s="977"/>
      <c r="Q343" s="974"/>
      <c r="R343" s="1147"/>
      <c r="S343" s="974"/>
      <c r="T343" s="976"/>
      <c r="U343" s="693"/>
      <c r="V343" s="721"/>
    </row>
    <row r="344" spans="1:25" hidden="1" x14ac:dyDescent="0.25">
      <c r="B344" s="1187" t="s">
        <v>1050</v>
      </c>
      <c r="C344" s="1187">
        <v>1020</v>
      </c>
      <c r="D344" s="976" t="s">
        <v>246</v>
      </c>
      <c r="E344" s="976" t="s">
        <v>927</v>
      </c>
      <c r="F344" s="973">
        <v>3300000</v>
      </c>
      <c r="G344" s="974"/>
      <c r="H344" s="974">
        <v>3300000</v>
      </c>
      <c r="I344" s="974"/>
      <c r="J344" s="975"/>
      <c r="K344" s="974"/>
      <c r="L344" s="974">
        <f t="shared" si="21"/>
        <v>3300000</v>
      </c>
      <c r="M344" s="991" t="e">
        <f>IF(G344="",F344-L344-#REF!,G344-L344-#REF!)</f>
        <v>#REF!</v>
      </c>
      <c r="N344" s="1013">
        <f t="shared" si="18"/>
        <v>0</v>
      </c>
      <c r="O344" s="976"/>
      <c r="P344" s="977"/>
      <c r="Q344" s="974"/>
      <c r="R344" s="1147"/>
      <c r="S344" s="974"/>
      <c r="T344" s="976"/>
      <c r="U344" s="693" t="s">
        <v>943</v>
      </c>
      <c r="V344" s="687" t="s">
        <v>1240</v>
      </c>
      <c r="W344" s="687">
        <v>2096000</v>
      </c>
    </row>
    <row r="345" spans="1:25" hidden="1" x14ac:dyDescent="0.25">
      <c r="B345" s="1187" t="s">
        <v>1050</v>
      </c>
      <c r="C345" s="1187">
        <v>1020</v>
      </c>
      <c r="D345" s="976" t="s">
        <v>913</v>
      </c>
      <c r="E345" s="976" t="s">
        <v>879</v>
      </c>
      <c r="F345" s="1108">
        <f>L345</f>
        <v>2000000</v>
      </c>
      <c r="G345" s="974"/>
      <c r="H345" s="974">
        <v>2000000</v>
      </c>
      <c r="I345" s="974"/>
      <c r="J345" s="975"/>
      <c r="K345" s="974"/>
      <c r="L345" s="974">
        <f t="shared" si="21"/>
        <v>2000000</v>
      </c>
      <c r="M345" s="991" t="e">
        <f>IF(G345="",F345-L345-#REF!,G345-L345-#REF!)</f>
        <v>#REF!</v>
      </c>
      <c r="N345" s="1013">
        <f t="shared" si="18"/>
        <v>0</v>
      </c>
      <c r="O345" s="976"/>
      <c r="P345" s="977"/>
      <c r="Q345" s="974"/>
      <c r="R345" s="1147"/>
      <c r="S345" s="974"/>
      <c r="T345" s="976"/>
      <c r="U345" s="693"/>
      <c r="V345" s="687" t="s">
        <v>1241</v>
      </c>
      <c r="W345" s="687">
        <v>2170000</v>
      </c>
    </row>
    <row r="346" spans="1:25" hidden="1" x14ac:dyDescent="0.25">
      <c r="B346" s="1187" t="s">
        <v>1050</v>
      </c>
      <c r="C346" s="1187">
        <v>1020</v>
      </c>
      <c r="D346" s="976" t="s">
        <v>257</v>
      </c>
      <c r="E346" s="976" t="s">
        <v>879</v>
      </c>
      <c r="F346" s="1108">
        <f>L346</f>
        <v>3764000</v>
      </c>
      <c r="G346" s="974">
        <v>3764000</v>
      </c>
      <c r="H346" s="974">
        <v>3000000</v>
      </c>
      <c r="I346" s="974">
        <v>764000</v>
      </c>
      <c r="J346" s="975"/>
      <c r="K346" s="974"/>
      <c r="L346" s="974">
        <f t="shared" si="21"/>
        <v>3764000</v>
      </c>
      <c r="M346" s="991" t="e">
        <f>IF(G346="",F346-L346-#REF!,G346-L346-#REF!)</f>
        <v>#REF!</v>
      </c>
      <c r="N346" s="1013">
        <f t="shared" si="18"/>
        <v>0</v>
      </c>
      <c r="O346" s="976"/>
      <c r="P346" s="977"/>
      <c r="Q346" s="974"/>
      <c r="R346" s="1147"/>
      <c r="S346" s="974"/>
      <c r="T346" s="976"/>
      <c r="U346" s="693"/>
      <c r="V346" s="687" t="s">
        <v>1242</v>
      </c>
      <c r="W346" s="687">
        <v>2760000</v>
      </c>
    </row>
    <row r="347" spans="1:25" hidden="1" x14ac:dyDescent="0.25">
      <c r="B347" s="1187" t="s">
        <v>1050</v>
      </c>
      <c r="C347" s="1187">
        <v>1020</v>
      </c>
      <c r="D347" s="976" t="s">
        <v>175</v>
      </c>
      <c r="E347" s="976" t="s">
        <v>416</v>
      </c>
      <c r="F347" s="973">
        <v>1100000</v>
      </c>
      <c r="G347" s="974">
        <v>1100000</v>
      </c>
      <c r="H347" s="974">
        <v>1100000</v>
      </c>
      <c r="I347" s="974"/>
      <c r="J347" s="975"/>
      <c r="K347" s="974"/>
      <c r="L347" s="974">
        <f t="shared" si="21"/>
        <v>1100000</v>
      </c>
      <c r="M347" s="991" t="e">
        <f>IF(G347="",F347-L347-#REF!,G347-L347-#REF!)</f>
        <v>#REF!</v>
      </c>
      <c r="N347" s="1013">
        <f t="shared" si="18"/>
        <v>0</v>
      </c>
      <c r="O347" s="976"/>
      <c r="P347" s="977"/>
      <c r="Q347" s="974"/>
      <c r="R347" s="1147"/>
      <c r="S347" s="974"/>
      <c r="T347" s="976"/>
      <c r="U347" s="693" t="s">
        <v>943</v>
      </c>
      <c r="V347" s="687" t="s">
        <v>1243</v>
      </c>
      <c r="W347" s="687">
        <v>2642000</v>
      </c>
    </row>
    <row r="348" spans="1:25" hidden="1" x14ac:dyDescent="0.25">
      <c r="B348" s="1187" t="s">
        <v>1050</v>
      </c>
      <c r="C348" s="1187">
        <v>1020</v>
      </c>
      <c r="D348" s="976" t="s">
        <v>929</v>
      </c>
      <c r="E348" s="976" t="s">
        <v>930</v>
      </c>
      <c r="F348" s="1108">
        <f>L348</f>
        <v>843000</v>
      </c>
      <c r="G348" s="974"/>
      <c r="H348" s="974">
        <v>843000</v>
      </c>
      <c r="I348" s="974"/>
      <c r="J348" s="975"/>
      <c r="K348" s="974"/>
      <c r="L348" s="974">
        <f t="shared" si="21"/>
        <v>843000</v>
      </c>
      <c r="M348" s="991" t="e">
        <f>IF(G348="",F348-L348-#REF!,G348-L348-#REF!)</f>
        <v>#REF!</v>
      </c>
      <c r="N348" s="1013">
        <f t="shared" si="18"/>
        <v>0</v>
      </c>
      <c r="O348" s="976"/>
      <c r="P348" s="977"/>
      <c r="Q348" s="974"/>
      <c r="R348" s="1147"/>
      <c r="S348" s="974"/>
      <c r="T348" s="976"/>
      <c r="U348" s="693"/>
      <c r="V348" s="687" t="s">
        <v>1244</v>
      </c>
      <c r="W348" s="687">
        <v>2406000</v>
      </c>
    </row>
    <row r="349" spans="1:25" hidden="1" x14ac:dyDescent="0.25">
      <c r="B349" s="1187" t="s">
        <v>1050</v>
      </c>
      <c r="C349" s="1187">
        <v>1020</v>
      </c>
      <c r="D349" s="976" t="s">
        <v>246</v>
      </c>
      <c r="E349" s="976" t="s">
        <v>927</v>
      </c>
      <c r="F349" s="973">
        <v>3300000</v>
      </c>
      <c r="G349" s="974"/>
      <c r="H349" s="974">
        <v>3300000</v>
      </c>
      <c r="I349" s="974"/>
      <c r="J349" s="975"/>
      <c r="K349" s="974"/>
      <c r="L349" s="974">
        <f t="shared" si="21"/>
        <v>3300000</v>
      </c>
      <c r="M349" s="991" t="e">
        <f>IF(G349="",F349-L349-#REF!,G349-L349-#REF!)</f>
        <v>#REF!</v>
      </c>
      <c r="N349" s="1013">
        <f t="shared" si="18"/>
        <v>0</v>
      </c>
      <c r="O349" s="976"/>
      <c r="P349" s="977"/>
      <c r="Q349" s="974"/>
      <c r="R349" s="1147"/>
      <c r="S349" s="974"/>
      <c r="T349" s="976"/>
      <c r="U349" s="693" t="s">
        <v>943</v>
      </c>
      <c r="V349" s="687" t="s">
        <v>1245</v>
      </c>
      <c r="W349" s="687">
        <v>1419000</v>
      </c>
    </row>
    <row r="350" spans="1:25" hidden="1" x14ac:dyDescent="0.25">
      <c r="B350" s="1187" t="s">
        <v>1050</v>
      </c>
      <c r="C350" s="1187">
        <v>1020</v>
      </c>
      <c r="D350" s="976" t="s">
        <v>932</v>
      </c>
      <c r="E350" s="976" t="s">
        <v>341</v>
      </c>
      <c r="F350" s="973">
        <v>4160000</v>
      </c>
      <c r="G350" s="974">
        <v>4760000</v>
      </c>
      <c r="H350" s="974">
        <v>2160000</v>
      </c>
      <c r="I350" s="974">
        <v>2600000</v>
      </c>
      <c r="J350" s="975"/>
      <c r="K350" s="974"/>
      <c r="L350" s="974">
        <f t="shared" si="21"/>
        <v>4760000</v>
      </c>
      <c r="M350" s="991" t="e">
        <f>IF(G350="",F350-L350-#REF!,G350-L350-#REF!)</f>
        <v>#REF!</v>
      </c>
      <c r="N350" s="1013">
        <f t="shared" si="18"/>
        <v>0</v>
      </c>
      <c r="O350" s="976"/>
      <c r="P350" s="977"/>
      <c r="Q350" s="974"/>
      <c r="R350" s="1147"/>
      <c r="S350" s="974"/>
      <c r="T350" s="976"/>
      <c r="U350" s="693" t="s">
        <v>341</v>
      </c>
    </row>
    <row r="351" spans="1:25" hidden="1" x14ac:dyDescent="0.25">
      <c r="B351" s="1187" t="s">
        <v>1050</v>
      </c>
      <c r="C351" s="1187">
        <v>1020</v>
      </c>
      <c r="D351" s="976" t="s">
        <v>394</v>
      </c>
      <c r="E351" s="976" t="s">
        <v>909</v>
      </c>
      <c r="F351" s="973">
        <v>1200000</v>
      </c>
      <c r="G351" s="974"/>
      <c r="H351" s="974">
        <v>1200000</v>
      </c>
      <c r="I351" s="974"/>
      <c r="J351" s="975"/>
      <c r="K351" s="974"/>
      <c r="L351" s="974">
        <f t="shared" si="21"/>
        <v>1200000</v>
      </c>
      <c r="M351" s="991" t="e">
        <f>IF(G351="",F351-L351-#REF!,G351-L351-#REF!)</f>
        <v>#REF!</v>
      </c>
      <c r="N351" s="1013">
        <f t="shared" si="18"/>
        <v>0</v>
      </c>
      <c r="O351" s="976"/>
      <c r="P351" s="977"/>
      <c r="Q351" s="974"/>
      <c r="R351" s="1147"/>
      <c r="S351" s="974"/>
      <c r="T351" s="976"/>
      <c r="U351" s="693" t="s">
        <v>909</v>
      </c>
    </row>
    <row r="352" spans="1:25" hidden="1" x14ac:dyDescent="0.25">
      <c r="B352" s="1187" t="s">
        <v>1050</v>
      </c>
      <c r="C352" s="1187">
        <v>1020</v>
      </c>
      <c r="D352" s="976" t="s">
        <v>346</v>
      </c>
      <c r="E352" s="976" t="s">
        <v>915</v>
      </c>
      <c r="F352" s="1108">
        <v>18544240</v>
      </c>
      <c r="G352" s="974"/>
      <c r="H352" s="974">
        <v>9272120</v>
      </c>
      <c r="I352" s="974">
        <v>9272120</v>
      </c>
      <c r="J352" s="975"/>
      <c r="K352" s="974"/>
      <c r="L352" s="974">
        <f t="shared" si="21"/>
        <v>18544240</v>
      </c>
      <c r="M352" s="991" t="e">
        <f>IF(G352="",F352-L352-#REF!,G352-L352-#REF!)</f>
        <v>#REF!</v>
      </c>
      <c r="N352" s="1013">
        <f t="shared" si="18"/>
        <v>0</v>
      </c>
      <c r="O352" s="976"/>
      <c r="P352" s="977"/>
      <c r="Q352" s="974"/>
      <c r="R352" s="1147"/>
      <c r="S352" s="974"/>
      <c r="T352" s="976"/>
      <c r="U352" s="693"/>
    </row>
    <row r="353" spans="2:21" hidden="1" x14ac:dyDescent="0.25">
      <c r="B353" s="1187" t="s">
        <v>1050</v>
      </c>
      <c r="C353" s="1187">
        <v>1020</v>
      </c>
      <c r="D353" s="976" t="s">
        <v>257</v>
      </c>
      <c r="E353" s="976" t="s">
        <v>727</v>
      </c>
      <c r="F353" s="1108">
        <f>L353</f>
        <v>3764000</v>
      </c>
      <c r="G353" s="974"/>
      <c r="H353" s="974">
        <v>3764000</v>
      </c>
      <c r="I353" s="974"/>
      <c r="J353" s="975"/>
      <c r="K353" s="974"/>
      <c r="L353" s="974">
        <f t="shared" si="21"/>
        <v>3764000</v>
      </c>
      <c r="M353" s="991" t="e">
        <f>IF(G353="",F353-L353-#REF!,G353-L353-#REF!)</f>
        <v>#REF!</v>
      </c>
      <c r="N353" s="1013">
        <f t="shared" ref="N353:N565" si="22">IF($G353="",($F353-$L353),($G353-$L353))</f>
        <v>0</v>
      </c>
      <c r="O353" s="976"/>
      <c r="P353" s="977"/>
      <c r="Q353" s="974"/>
      <c r="R353" s="1147"/>
      <c r="S353" s="974"/>
      <c r="T353" s="976"/>
      <c r="U353" s="693"/>
    </row>
    <row r="354" spans="2:21" hidden="1" x14ac:dyDescent="0.25">
      <c r="B354" s="1187" t="s">
        <v>1050</v>
      </c>
      <c r="C354" s="1187">
        <v>1020</v>
      </c>
      <c r="D354" s="976" t="s">
        <v>1053</v>
      </c>
      <c r="E354" s="976" t="s">
        <v>1246</v>
      </c>
      <c r="F354" s="1108">
        <v>1127641</v>
      </c>
      <c r="G354" s="974"/>
      <c r="H354" s="974">
        <v>1127641</v>
      </c>
      <c r="I354" s="974"/>
      <c r="J354" s="975"/>
      <c r="K354" s="974"/>
      <c r="L354" s="974">
        <f t="shared" si="21"/>
        <v>1127641</v>
      </c>
      <c r="M354" s="991"/>
      <c r="N354" s="1013">
        <f t="shared" si="22"/>
        <v>0</v>
      </c>
      <c r="O354" s="976"/>
      <c r="P354" s="977"/>
      <c r="Q354" s="974"/>
      <c r="R354" s="1147"/>
      <c r="S354" s="974"/>
      <c r="T354" s="976"/>
      <c r="U354" s="693"/>
    </row>
    <row r="355" spans="2:21" hidden="1" x14ac:dyDescent="0.25">
      <c r="B355" s="1187" t="s">
        <v>1050</v>
      </c>
      <c r="C355" s="1187">
        <v>1020</v>
      </c>
      <c r="D355" s="976" t="s">
        <v>1247</v>
      </c>
      <c r="E355" s="976" t="s">
        <v>416</v>
      </c>
      <c r="F355" s="1108">
        <v>1100000</v>
      </c>
      <c r="G355" s="974"/>
      <c r="H355" s="974">
        <v>1100000</v>
      </c>
      <c r="I355" s="974"/>
      <c r="J355" s="975"/>
      <c r="K355" s="974"/>
      <c r="L355" s="974">
        <f t="shared" si="21"/>
        <v>1100000</v>
      </c>
      <c r="M355" s="991"/>
      <c r="N355" s="1013">
        <f t="shared" si="22"/>
        <v>0</v>
      </c>
      <c r="O355" s="976"/>
      <c r="P355" s="977"/>
      <c r="Q355" s="974"/>
      <c r="R355" s="1147"/>
      <c r="S355" s="974"/>
      <c r="T355" s="976"/>
      <c r="U355" s="693"/>
    </row>
    <row r="356" spans="2:21" hidden="1" x14ac:dyDescent="0.25">
      <c r="B356" s="1187" t="s">
        <v>1050</v>
      </c>
      <c r="C356" s="1187">
        <v>1020</v>
      </c>
      <c r="D356" s="976" t="s">
        <v>1248</v>
      </c>
      <c r="E356" s="976" t="s">
        <v>448</v>
      </c>
      <c r="F356" s="1108">
        <v>84020000</v>
      </c>
      <c r="G356" s="974">
        <v>93745000</v>
      </c>
      <c r="H356" s="974">
        <v>42010000</v>
      </c>
      <c r="I356" s="974">
        <v>42010000</v>
      </c>
      <c r="J356" s="975">
        <v>9725000</v>
      </c>
      <c r="K356" s="974"/>
      <c r="L356" s="974">
        <f t="shared" si="21"/>
        <v>93745000</v>
      </c>
      <c r="M356" s="991"/>
      <c r="N356" s="1013">
        <f t="shared" si="22"/>
        <v>0</v>
      </c>
      <c r="O356" s="976"/>
      <c r="P356" s="977"/>
      <c r="Q356" s="974"/>
      <c r="R356" s="1147"/>
      <c r="S356" s="974"/>
      <c r="T356" s="976"/>
      <c r="U356" s="693"/>
    </row>
    <row r="357" spans="2:21" hidden="1" x14ac:dyDescent="0.25">
      <c r="B357" s="1187" t="s">
        <v>1050</v>
      </c>
      <c r="C357" s="1187">
        <v>1020</v>
      </c>
      <c r="D357" s="976" t="s">
        <v>132</v>
      </c>
      <c r="E357" s="976" t="s">
        <v>1249</v>
      </c>
      <c r="F357" s="1108">
        <v>12476700</v>
      </c>
      <c r="G357" s="974"/>
      <c r="H357" s="974">
        <v>3743010</v>
      </c>
      <c r="I357" s="974">
        <v>8733690</v>
      </c>
      <c r="J357" s="975"/>
      <c r="K357" s="974"/>
      <c r="L357" s="974">
        <f t="shared" si="21"/>
        <v>12476700</v>
      </c>
      <c r="M357" s="991"/>
      <c r="N357" s="1013">
        <f t="shared" si="22"/>
        <v>0</v>
      </c>
      <c r="O357" s="976"/>
      <c r="P357" s="977"/>
      <c r="Q357" s="974"/>
      <c r="R357" s="1147"/>
      <c r="S357" s="974"/>
      <c r="T357" s="976"/>
      <c r="U357" s="693"/>
    </row>
    <row r="358" spans="2:21" hidden="1" x14ac:dyDescent="0.25">
      <c r="B358" s="1187" t="s">
        <v>1050</v>
      </c>
      <c r="C358" s="1187">
        <v>1020</v>
      </c>
      <c r="D358" s="976" t="s">
        <v>1250</v>
      </c>
      <c r="E358" s="976" t="s">
        <v>229</v>
      </c>
      <c r="F358" s="1108">
        <v>166799600</v>
      </c>
      <c r="G358" s="974"/>
      <c r="H358" s="974">
        <v>166799600</v>
      </c>
      <c r="I358" s="974"/>
      <c r="J358" s="975"/>
      <c r="K358" s="974"/>
      <c r="L358" s="974">
        <f t="shared" si="21"/>
        <v>166799600</v>
      </c>
      <c r="M358" s="991"/>
      <c r="N358" s="1013">
        <f t="shared" si="22"/>
        <v>0</v>
      </c>
      <c r="O358" s="976"/>
      <c r="P358" s="977"/>
      <c r="Q358" s="974"/>
      <c r="R358" s="1147"/>
      <c r="S358" s="974"/>
      <c r="T358" s="976"/>
      <c r="U358" s="693"/>
    </row>
    <row r="359" spans="2:21" hidden="1" x14ac:dyDescent="0.25">
      <c r="B359" s="1187" t="s">
        <v>1050</v>
      </c>
      <c r="C359" s="1187">
        <v>1020</v>
      </c>
      <c r="D359" s="976" t="s">
        <v>1251</v>
      </c>
      <c r="E359" s="976" t="s">
        <v>229</v>
      </c>
      <c r="F359" s="1108">
        <v>93200000</v>
      </c>
      <c r="G359" s="974"/>
      <c r="H359" s="974">
        <v>46600000</v>
      </c>
      <c r="I359" s="974">
        <v>46600000</v>
      </c>
      <c r="J359" s="975"/>
      <c r="K359" s="974"/>
      <c r="L359" s="974">
        <f t="shared" si="21"/>
        <v>93200000</v>
      </c>
      <c r="M359" s="991"/>
      <c r="N359" s="1013">
        <f t="shared" si="22"/>
        <v>0</v>
      </c>
      <c r="O359" s="976"/>
      <c r="P359" s="977"/>
      <c r="Q359" s="974"/>
      <c r="R359" s="1147"/>
      <c r="S359" s="974"/>
      <c r="T359" s="976"/>
      <c r="U359" s="693"/>
    </row>
    <row r="360" spans="2:21" hidden="1" x14ac:dyDescent="0.25">
      <c r="B360" s="1187" t="s">
        <v>1050</v>
      </c>
      <c r="C360" s="1187">
        <v>1020</v>
      </c>
      <c r="D360" s="976" t="s">
        <v>1252</v>
      </c>
      <c r="E360" s="976" t="s">
        <v>1253</v>
      </c>
      <c r="F360" s="1108">
        <v>12749000</v>
      </c>
      <c r="G360" s="974"/>
      <c r="H360" s="974">
        <v>6270000</v>
      </c>
      <c r="I360" s="974">
        <v>6479000</v>
      </c>
      <c r="J360" s="975"/>
      <c r="K360" s="974"/>
      <c r="L360" s="974">
        <f t="shared" si="21"/>
        <v>12749000</v>
      </c>
      <c r="M360" s="991"/>
      <c r="N360" s="1013">
        <f t="shared" si="22"/>
        <v>0</v>
      </c>
      <c r="O360" s="976"/>
      <c r="P360" s="977"/>
      <c r="Q360" s="974"/>
      <c r="R360" s="1147"/>
      <c r="S360" s="974"/>
      <c r="T360" s="976"/>
      <c r="U360" s="693"/>
    </row>
    <row r="361" spans="2:21" hidden="1" x14ac:dyDescent="0.25">
      <c r="B361" s="1187" t="s">
        <v>1050</v>
      </c>
      <c r="C361" s="1187">
        <v>1020</v>
      </c>
      <c r="D361" s="976" t="s">
        <v>92</v>
      </c>
      <c r="E361" s="976" t="s">
        <v>1110</v>
      </c>
      <c r="F361" s="1108">
        <v>9900000</v>
      </c>
      <c r="G361" s="974">
        <v>9735000</v>
      </c>
      <c r="H361" s="974">
        <v>6930000</v>
      </c>
      <c r="I361" s="974">
        <v>2805000</v>
      </c>
      <c r="J361" s="975"/>
      <c r="K361" s="974"/>
      <c r="L361" s="974">
        <f t="shared" si="21"/>
        <v>9735000</v>
      </c>
      <c r="M361" s="991"/>
      <c r="N361" s="1013">
        <f t="shared" si="22"/>
        <v>0</v>
      </c>
      <c r="O361" s="976"/>
      <c r="P361" s="977"/>
      <c r="Q361" s="974"/>
      <c r="R361" s="1147"/>
      <c r="S361" s="974"/>
      <c r="T361" s="976"/>
      <c r="U361" s="693"/>
    </row>
    <row r="362" spans="2:21" hidden="1" x14ac:dyDescent="0.25">
      <c r="B362" s="1187" t="s">
        <v>1050</v>
      </c>
      <c r="C362" s="1187">
        <v>1020</v>
      </c>
      <c r="D362" s="976" t="s">
        <v>1254</v>
      </c>
      <c r="E362" s="976" t="s">
        <v>897</v>
      </c>
      <c r="F362" s="1108">
        <v>4860000</v>
      </c>
      <c r="G362" s="974"/>
      <c r="H362" s="974">
        <v>4860000</v>
      </c>
      <c r="I362" s="974"/>
      <c r="J362" s="975"/>
      <c r="K362" s="974"/>
      <c r="L362" s="974">
        <f t="shared" si="21"/>
        <v>4860000</v>
      </c>
      <c r="M362" s="991"/>
      <c r="N362" s="1013">
        <f t="shared" si="22"/>
        <v>0</v>
      </c>
      <c r="O362" s="976"/>
      <c r="P362" s="977"/>
      <c r="Q362" s="974"/>
      <c r="R362" s="1147"/>
      <c r="S362" s="974"/>
      <c r="T362" s="976"/>
      <c r="U362" s="693"/>
    </row>
    <row r="363" spans="2:21" hidden="1" x14ac:dyDescent="0.25">
      <c r="B363" s="1187" t="s">
        <v>1050</v>
      </c>
      <c r="C363" s="1187">
        <v>1020</v>
      </c>
      <c r="D363" s="976" t="s">
        <v>1255</v>
      </c>
      <c r="E363" s="976" t="s">
        <v>1256</v>
      </c>
      <c r="F363" s="1108">
        <v>15540000</v>
      </c>
      <c r="G363" s="974"/>
      <c r="H363" s="974">
        <v>15540000</v>
      </c>
      <c r="I363" s="974"/>
      <c r="J363" s="975"/>
      <c r="K363" s="974"/>
      <c r="L363" s="974">
        <f t="shared" si="21"/>
        <v>15540000</v>
      </c>
      <c r="M363" s="991"/>
      <c r="N363" s="1013">
        <f t="shared" si="22"/>
        <v>0</v>
      </c>
      <c r="O363" s="976"/>
      <c r="P363" s="977"/>
      <c r="Q363" s="974"/>
      <c r="R363" s="1147"/>
      <c r="S363" s="974"/>
      <c r="T363" s="976"/>
      <c r="U363" s="693"/>
    </row>
    <row r="364" spans="2:21" hidden="1" x14ac:dyDescent="0.25">
      <c r="B364" s="1187" t="s">
        <v>1050</v>
      </c>
      <c r="C364" s="1187">
        <v>1020</v>
      </c>
      <c r="D364" s="976" t="s">
        <v>1257</v>
      </c>
      <c r="E364" s="976" t="s">
        <v>799</v>
      </c>
      <c r="F364" s="1108">
        <v>937000</v>
      </c>
      <c r="G364" s="974"/>
      <c r="H364" s="974">
        <v>937000</v>
      </c>
      <c r="I364" s="974"/>
      <c r="J364" s="975"/>
      <c r="K364" s="974"/>
      <c r="L364" s="974">
        <f t="shared" si="21"/>
        <v>937000</v>
      </c>
      <c r="M364" s="991"/>
      <c r="N364" s="1013">
        <f t="shared" si="22"/>
        <v>0</v>
      </c>
      <c r="O364" s="976"/>
      <c r="P364" s="977"/>
      <c r="Q364" s="974"/>
      <c r="R364" s="1147"/>
      <c r="S364" s="974"/>
      <c r="T364" s="976"/>
      <c r="U364" s="693"/>
    </row>
    <row r="365" spans="2:21" hidden="1" x14ac:dyDescent="0.25">
      <c r="B365" s="1187" t="s">
        <v>1050</v>
      </c>
      <c r="C365" s="1187">
        <v>1020</v>
      </c>
      <c r="D365" s="976" t="s">
        <v>1258</v>
      </c>
      <c r="E365" s="976" t="s">
        <v>1229</v>
      </c>
      <c r="F365" s="1108">
        <v>2000000</v>
      </c>
      <c r="G365" s="974"/>
      <c r="H365" s="974">
        <v>2000000</v>
      </c>
      <c r="I365" s="974"/>
      <c r="J365" s="975"/>
      <c r="K365" s="974"/>
      <c r="L365" s="974">
        <f t="shared" si="21"/>
        <v>2000000</v>
      </c>
      <c r="M365" s="991"/>
      <c r="N365" s="1013">
        <f t="shared" si="22"/>
        <v>0</v>
      </c>
      <c r="O365" s="976"/>
      <c r="P365" s="977"/>
      <c r="Q365" s="974"/>
      <c r="R365" s="1147"/>
      <c r="S365" s="974"/>
      <c r="T365" s="976"/>
      <c r="U365" s="693"/>
    </row>
    <row r="366" spans="2:21" hidden="1" x14ac:dyDescent="0.25">
      <c r="B366" s="1187" t="s">
        <v>1050</v>
      </c>
      <c r="C366" s="1187">
        <v>1020</v>
      </c>
      <c r="D366" s="976" t="s">
        <v>1259</v>
      </c>
      <c r="E366" s="976" t="s">
        <v>100</v>
      </c>
      <c r="F366" s="1108">
        <v>34920000</v>
      </c>
      <c r="G366" s="974"/>
      <c r="H366" s="974">
        <v>34920000</v>
      </c>
      <c r="I366" s="974"/>
      <c r="J366" s="975"/>
      <c r="K366" s="974"/>
      <c r="L366" s="974">
        <f t="shared" si="21"/>
        <v>34920000</v>
      </c>
      <c r="M366" s="991"/>
      <c r="N366" s="1013">
        <f t="shared" si="22"/>
        <v>0</v>
      </c>
      <c r="O366" s="976"/>
      <c r="P366" s="977"/>
      <c r="Q366" s="974"/>
      <c r="R366" s="1147"/>
      <c r="S366" s="974"/>
      <c r="T366" s="976"/>
      <c r="U366" s="693"/>
    </row>
    <row r="367" spans="2:21" hidden="1" x14ac:dyDescent="0.25">
      <c r="B367" s="1187" t="s">
        <v>1050</v>
      </c>
      <c r="C367" s="1187">
        <v>1020</v>
      </c>
      <c r="D367" s="976" t="s">
        <v>1260</v>
      </c>
      <c r="E367" s="976" t="s">
        <v>1261</v>
      </c>
      <c r="F367" s="1108">
        <v>14937400</v>
      </c>
      <c r="G367" s="974"/>
      <c r="H367" s="974">
        <v>14937400</v>
      </c>
      <c r="I367" s="974"/>
      <c r="J367" s="975"/>
      <c r="K367" s="974"/>
      <c r="L367" s="974">
        <f t="shared" si="21"/>
        <v>14937400</v>
      </c>
      <c r="M367" s="991"/>
      <c r="N367" s="1013">
        <f t="shared" si="22"/>
        <v>0</v>
      </c>
      <c r="O367" s="976"/>
      <c r="P367" s="977"/>
      <c r="Q367" s="974"/>
      <c r="R367" s="1147"/>
      <c r="S367" s="974"/>
      <c r="T367" s="976"/>
      <c r="U367" s="693"/>
    </row>
    <row r="368" spans="2:21" hidden="1" x14ac:dyDescent="0.25">
      <c r="B368" s="1187" t="s">
        <v>1050</v>
      </c>
      <c r="C368" s="1187">
        <v>1020</v>
      </c>
      <c r="D368" s="976" t="s">
        <v>1262</v>
      </c>
      <c r="E368" s="976" t="s">
        <v>457</v>
      </c>
      <c r="F368" s="1108">
        <v>80133000</v>
      </c>
      <c r="G368" s="974"/>
      <c r="H368" s="974">
        <v>80133000</v>
      </c>
      <c r="I368" s="974"/>
      <c r="J368" s="975"/>
      <c r="K368" s="974"/>
      <c r="L368" s="974">
        <f t="shared" si="21"/>
        <v>80133000</v>
      </c>
      <c r="M368" s="991"/>
      <c r="N368" s="1013">
        <f t="shared" si="22"/>
        <v>0</v>
      </c>
      <c r="O368" s="976"/>
      <c r="P368" s="977"/>
      <c r="Q368" s="974"/>
      <c r="R368" s="1147"/>
      <c r="S368" s="974"/>
      <c r="T368" s="976"/>
      <c r="U368" s="693"/>
    </row>
    <row r="369" spans="1:25" hidden="1" x14ac:dyDescent="0.25">
      <c r="B369" s="1187" t="s">
        <v>1050</v>
      </c>
      <c r="C369" s="1187">
        <v>1020</v>
      </c>
      <c r="D369" s="976" t="s">
        <v>1263</v>
      </c>
      <c r="E369" s="976" t="s">
        <v>1264</v>
      </c>
      <c r="F369" s="1108">
        <v>62144000</v>
      </c>
      <c r="G369" s="974"/>
      <c r="H369" s="974">
        <v>62144000</v>
      </c>
      <c r="I369" s="974"/>
      <c r="J369" s="975"/>
      <c r="K369" s="974"/>
      <c r="L369" s="974">
        <f t="shared" si="21"/>
        <v>62144000</v>
      </c>
      <c r="M369" s="991"/>
      <c r="N369" s="1013">
        <f t="shared" si="22"/>
        <v>0</v>
      </c>
      <c r="O369" s="976"/>
      <c r="P369" s="977"/>
      <c r="Q369" s="974"/>
      <c r="R369" s="1147"/>
      <c r="S369" s="974"/>
      <c r="T369" s="976"/>
      <c r="U369" s="693"/>
    </row>
    <row r="370" spans="1:25" hidden="1" x14ac:dyDescent="0.25">
      <c r="B370" s="1187" t="s">
        <v>1050</v>
      </c>
      <c r="C370" s="1187">
        <v>1020</v>
      </c>
      <c r="D370" s="976" t="s">
        <v>1265</v>
      </c>
      <c r="E370" s="976" t="s">
        <v>526</v>
      </c>
      <c r="F370" s="1108">
        <v>7000000</v>
      </c>
      <c r="G370" s="974">
        <v>8773000</v>
      </c>
      <c r="H370" s="974">
        <v>2000000</v>
      </c>
      <c r="I370" s="974">
        <v>5000000</v>
      </c>
      <c r="J370" s="975">
        <v>1773000</v>
      </c>
      <c r="K370" s="974"/>
      <c r="L370" s="974">
        <f t="shared" si="21"/>
        <v>8773000</v>
      </c>
      <c r="M370" s="991"/>
      <c r="N370" s="1013">
        <f t="shared" si="22"/>
        <v>0</v>
      </c>
      <c r="O370" s="976"/>
      <c r="P370" s="977"/>
      <c r="Q370" s="974"/>
      <c r="R370" s="1147"/>
      <c r="S370" s="974"/>
      <c r="T370" s="976"/>
      <c r="U370" s="693"/>
    </row>
    <row r="371" spans="1:25" hidden="1" x14ac:dyDescent="0.25">
      <c r="B371" s="1187" t="s">
        <v>1050</v>
      </c>
      <c r="C371" s="1187">
        <v>1020</v>
      </c>
      <c r="D371" s="976" t="s">
        <v>394</v>
      </c>
      <c r="E371" s="976" t="s">
        <v>1266</v>
      </c>
      <c r="F371" s="1108">
        <v>28600000</v>
      </c>
      <c r="G371" s="974"/>
      <c r="H371" s="974">
        <v>28600000</v>
      </c>
      <c r="I371" s="974"/>
      <c r="J371" s="975"/>
      <c r="K371" s="974"/>
      <c r="L371" s="974">
        <f t="shared" si="21"/>
        <v>28600000</v>
      </c>
      <c r="M371" s="991"/>
      <c r="N371" s="1013">
        <f t="shared" si="22"/>
        <v>0</v>
      </c>
      <c r="O371" s="976"/>
      <c r="P371" s="977"/>
      <c r="Q371" s="974"/>
      <c r="R371" s="1147"/>
      <c r="S371" s="974"/>
      <c r="T371" s="976"/>
      <c r="U371" s="693"/>
    </row>
    <row r="372" spans="1:25" hidden="1" x14ac:dyDescent="0.25">
      <c r="B372" s="1187" t="s">
        <v>1050</v>
      </c>
      <c r="C372" s="1187">
        <v>1020</v>
      </c>
      <c r="D372" s="976" t="s">
        <v>1236</v>
      </c>
      <c r="E372" s="976" t="s">
        <v>1267</v>
      </c>
      <c r="F372" s="1108">
        <v>1497604</v>
      </c>
      <c r="G372" s="974"/>
      <c r="H372" s="974">
        <v>1497604</v>
      </c>
      <c r="I372" s="974"/>
      <c r="J372" s="975"/>
      <c r="K372" s="974"/>
      <c r="L372" s="974">
        <f t="shared" si="21"/>
        <v>1497604</v>
      </c>
      <c r="M372" s="991"/>
      <c r="N372" s="1013">
        <f t="shared" si="22"/>
        <v>0</v>
      </c>
      <c r="O372" s="976"/>
      <c r="P372" s="977"/>
      <c r="Q372" s="974"/>
      <c r="R372" s="1147"/>
      <c r="S372" s="974"/>
      <c r="T372" s="976"/>
      <c r="U372" s="693"/>
    </row>
    <row r="373" spans="1:25" hidden="1" x14ac:dyDescent="0.25">
      <c r="B373" s="1187" t="s">
        <v>1050</v>
      </c>
      <c r="C373" s="1187">
        <v>1020</v>
      </c>
      <c r="D373" s="976" t="s">
        <v>1268</v>
      </c>
      <c r="E373" s="976" t="s">
        <v>100</v>
      </c>
      <c r="F373" s="1108">
        <v>17400000</v>
      </c>
      <c r="G373" s="974"/>
      <c r="H373" s="974">
        <v>17400000</v>
      </c>
      <c r="I373" s="974"/>
      <c r="J373" s="975"/>
      <c r="K373" s="974"/>
      <c r="L373" s="974">
        <f t="shared" si="21"/>
        <v>17400000</v>
      </c>
      <c r="M373" s="991"/>
      <c r="N373" s="1013">
        <f t="shared" si="22"/>
        <v>0</v>
      </c>
      <c r="O373" s="976"/>
      <c r="P373" s="977"/>
      <c r="Q373" s="974"/>
      <c r="R373" s="1147"/>
      <c r="S373" s="974"/>
      <c r="T373" s="976"/>
      <c r="U373" s="693"/>
    </row>
    <row r="374" spans="1:25" hidden="1" x14ac:dyDescent="0.25">
      <c r="B374" s="1187" t="s">
        <v>1050</v>
      </c>
      <c r="C374" s="1187">
        <v>1020</v>
      </c>
      <c r="D374" s="976" t="s">
        <v>1269</v>
      </c>
      <c r="E374" s="976" t="s">
        <v>1270</v>
      </c>
      <c r="F374" s="1108">
        <v>16860000</v>
      </c>
      <c r="G374" s="974"/>
      <c r="H374" s="974">
        <v>16860000</v>
      </c>
      <c r="I374" s="974"/>
      <c r="J374" s="975"/>
      <c r="K374" s="974"/>
      <c r="L374" s="974">
        <f t="shared" si="21"/>
        <v>16860000</v>
      </c>
      <c r="M374" s="991"/>
      <c r="N374" s="1013">
        <f t="shared" si="22"/>
        <v>0</v>
      </c>
      <c r="O374" s="976"/>
      <c r="P374" s="977"/>
      <c r="Q374" s="974"/>
      <c r="R374" s="1147"/>
      <c r="S374" s="974"/>
      <c r="T374" s="976"/>
      <c r="U374" s="693"/>
    </row>
    <row r="375" spans="1:25" hidden="1" x14ac:dyDescent="0.25">
      <c r="B375" s="1187" t="s">
        <v>1050</v>
      </c>
      <c r="C375" s="1187">
        <v>1020</v>
      </c>
      <c r="D375" s="976" t="s">
        <v>947</v>
      </c>
      <c r="E375" s="976"/>
      <c r="F375" s="973">
        <f>W375</f>
        <v>23527000</v>
      </c>
      <c r="G375" s="974"/>
      <c r="H375" s="974">
        <f>W375</f>
        <v>23527000</v>
      </c>
      <c r="I375" s="974"/>
      <c r="J375" s="975"/>
      <c r="K375" s="974"/>
      <c r="L375" s="974">
        <f t="shared" si="21"/>
        <v>23527000</v>
      </c>
      <c r="M375" s="991" t="e">
        <f>IF(G375="",F375-L375-#REF!,G375-L375-#REF!)</f>
        <v>#REF!</v>
      </c>
      <c r="N375" s="1013">
        <f t="shared" si="22"/>
        <v>0</v>
      </c>
      <c r="O375" s="976"/>
      <c r="P375" s="977"/>
      <c r="Q375" s="974"/>
      <c r="R375" s="1147"/>
      <c r="S375" s="974"/>
      <c r="T375" s="976"/>
      <c r="U375" s="693"/>
      <c r="V375" s="1000" t="s">
        <v>948</v>
      </c>
      <c r="W375" s="1000">
        <f>SUM(W339:W353)</f>
        <v>23527000</v>
      </c>
    </row>
    <row r="376" spans="1:25" s="723" customFormat="1" ht="15.75" hidden="1" x14ac:dyDescent="0.25">
      <c r="B376" s="720" t="s">
        <v>997</v>
      </c>
      <c r="C376" s="720"/>
      <c r="D376" s="699" t="s">
        <v>922</v>
      </c>
      <c r="E376" s="700"/>
      <c r="F376" s="724"/>
      <c r="G376" s="702"/>
      <c r="H376" s="701"/>
      <c r="I376" s="702"/>
      <c r="J376" s="726"/>
      <c r="K376" s="702"/>
      <c r="L376" s="707">
        <f>SUM(L338:L375)</f>
        <v>1196604585</v>
      </c>
      <c r="M376" s="707" t="e">
        <f>SUM(M338:M375)</f>
        <v>#REF!</v>
      </c>
      <c r="N376" s="869">
        <f>SUM(N338:N375)</f>
        <v>187479700</v>
      </c>
      <c r="O376" s="700"/>
      <c r="P376" s="704"/>
      <c r="Q376" s="742"/>
      <c r="R376" s="1148"/>
      <c r="S376" s="742"/>
      <c r="T376" s="705"/>
      <c r="U376" s="705"/>
      <c r="V376" s="722"/>
      <c r="W376" s="722"/>
      <c r="X376" s="722"/>
      <c r="Y376" s="722"/>
    </row>
    <row r="377" spans="1:25" hidden="1" x14ac:dyDescent="0.25">
      <c r="A377" s="686">
        <v>16</v>
      </c>
      <c r="B377" s="1187" t="s">
        <v>1054</v>
      </c>
      <c r="C377" s="1187"/>
      <c r="D377" s="976" t="s">
        <v>56</v>
      </c>
      <c r="E377" s="972" t="s">
        <v>57</v>
      </c>
      <c r="F377" s="973">
        <f>15644560+670000</f>
        <v>16314560</v>
      </c>
      <c r="G377" s="974"/>
      <c r="H377" s="974">
        <v>15644560</v>
      </c>
      <c r="I377" s="974">
        <v>670000</v>
      </c>
      <c r="J377" s="975"/>
      <c r="K377" s="974"/>
      <c r="L377" s="974">
        <f t="shared" ref="L377:L385" si="23">SUM(H377:K377)</f>
        <v>16314560</v>
      </c>
      <c r="M377" s="991" t="e">
        <f>IF(G377="",F377-L377-#REF!,G377-L377-#REF!)</f>
        <v>#REF!</v>
      </c>
      <c r="N377" s="1013">
        <f t="shared" si="22"/>
        <v>0</v>
      </c>
      <c r="O377" s="976"/>
      <c r="P377" s="977"/>
      <c r="Q377" s="974"/>
      <c r="R377" s="1147"/>
      <c r="S377" s="974"/>
      <c r="T377" s="976"/>
      <c r="U377" s="693"/>
      <c r="V377" s="687" t="s">
        <v>1055</v>
      </c>
    </row>
    <row r="378" spans="1:25" hidden="1" x14ac:dyDescent="0.25">
      <c r="B378" s="1187" t="s">
        <v>1054</v>
      </c>
      <c r="C378" s="1187"/>
      <c r="D378" s="976" t="s">
        <v>1056</v>
      </c>
      <c r="E378" s="972" t="s">
        <v>864</v>
      </c>
      <c r="F378" s="973">
        <v>14958000</v>
      </c>
      <c r="G378" s="974"/>
      <c r="H378" s="974">
        <v>14958000</v>
      </c>
      <c r="I378" s="974"/>
      <c r="J378" s="975"/>
      <c r="K378" s="974"/>
      <c r="L378" s="974">
        <f t="shared" si="23"/>
        <v>14958000</v>
      </c>
      <c r="M378" s="991" t="e">
        <f>IF(G378="",F378-L378-#REF!,G378-L378-#REF!)</f>
        <v>#REF!</v>
      </c>
      <c r="N378" s="1013">
        <f t="shared" si="22"/>
        <v>0</v>
      </c>
      <c r="O378" s="976"/>
      <c r="P378" s="977"/>
      <c r="Q378" s="974"/>
      <c r="R378" s="1147"/>
      <c r="S378" s="974"/>
      <c r="T378" s="976"/>
      <c r="U378" s="693"/>
      <c r="V378" s="687" t="s">
        <v>961</v>
      </c>
      <c r="W378" s="687">
        <v>1120000</v>
      </c>
    </row>
    <row r="379" spans="1:25" hidden="1" x14ac:dyDescent="0.25">
      <c r="B379" s="1187" t="s">
        <v>1054</v>
      </c>
      <c r="C379" s="1187"/>
      <c r="D379" s="976" t="s">
        <v>1057</v>
      </c>
      <c r="E379" s="976" t="s">
        <v>315</v>
      </c>
      <c r="F379" s="973">
        <v>14539120</v>
      </c>
      <c r="G379" s="974"/>
      <c r="H379" s="974">
        <v>14539120</v>
      </c>
      <c r="I379" s="974"/>
      <c r="J379" s="975"/>
      <c r="K379" s="974"/>
      <c r="L379" s="974">
        <f t="shared" si="23"/>
        <v>14539120</v>
      </c>
      <c r="M379" s="991" t="e">
        <f>IF(G379="",F379-L379-#REF!,G379-L379-#REF!)</f>
        <v>#REF!</v>
      </c>
      <c r="N379" s="1013">
        <f t="shared" si="22"/>
        <v>0</v>
      </c>
      <c r="O379" s="976"/>
      <c r="P379" s="977"/>
      <c r="Q379" s="974"/>
      <c r="R379" s="1147"/>
      <c r="S379" s="974"/>
      <c r="T379" s="976"/>
      <c r="U379" s="693"/>
      <c r="V379" s="687" t="s">
        <v>944</v>
      </c>
      <c r="W379" s="687">
        <v>640000</v>
      </c>
    </row>
    <row r="380" spans="1:25" hidden="1" x14ac:dyDescent="0.25">
      <c r="B380" s="1187" t="s">
        <v>1054</v>
      </c>
      <c r="C380" s="1187"/>
      <c r="D380" s="976" t="s">
        <v>1058</v>
      </c>
      <c r="E380" s="976" t="s">
        <v>1012</v>
      </c>
      <c r="F380" s="973">
        <v>2580000</v>
      </c>
      <c r="G380" s="974"/>
      <c r="H380" s="974">
        <v>2580000</v>
      </c>
      <c r="I380" s="974"/>
      <c r="J380" s="975"/>
      <c r="K380" s="974"/>
      <c r="L380" s="974">
        <f t="shared" si="23"/>
        <v>2580000</v>
      </c>
      <c r="M380" s="991" t="e">
        <f>IF(G380="",F380-L380-#REF!,G380-L380-#REF!)</f>
        <v>#REF!</v>
      </c>
      <c r="N380" s="1013">
        <f t="shared" si="22"/>
        <v>0</v>
      </c>
      <c r="O380" s="976"/>
      <c r="P380" s="977"/>
      <c r="Q380" s="974"/>
      <c r="R380" s="1147"/>
      <c r="S380" s="974"/>
      <c r="T380" s="976"/>
      <c r="U380" s="693"/>
      <c r="V380" s="687" t="s">
        <v>963</v>
      </c>
      <c r="W380" s="687">
        <v>500000</v>
      </c>
    </row>
    <row r="381" spans="1:25" hidden="1" x14ac:dyDescent="0.25">
      <c r="B381" s="1187" t="s">
        <v>1054</v>
      </c>
      <c r="C381" s="1187"/>
      <c r="D381" s="976" t="s">
        <v>1059</v>
      </c>
      <c r="E381" s="976" t="s">
        <v>173</v>
      </c>
      <c r="F381" s="973">
        <v>5130000</v>
      </c>
      <c r="G381" s="974"/>
      <c r="H381" s="974">
        <v>5130000</v>
      </c>
      <c r="I381" s="974"/>
      <c r="J381" s="975"/>
      <c r="K381" s="974"/>
      <c r="L381" s="974">
        <f t="shared" si="23"/>
        <v>5130000</v>
      </c>
      <c r="M381" s="991" t="e">
        <f>IF(G381="",F381-L381-#REF!,G381-L381-#REF!)</f>
        <v>#REF!</v>
      </c>
      <c r="N381" s="1013">
        <f t="shared" si="22"/>
        <v>0</v>
      </c>
      <c r="O381" s="976"/>
      <c r="P381" s="977"/>
      <c r="Q381" s="974"/>
      <c r="R381" s="1147"/>
      <c r="S381" s="974"/>
      <c r="T381" s="976"/>
      <c r="U381" s="693"/>
    </row>
    <row r="382" spans="1:25" hidden="1" x14ac:dyDescent="0.25">
      <c r="B382" s="1187" t="s">
        <v>1054</v>
      </c>
      <c r="C382" s="1187"/>
      <c r="D382" s="976" t="s">
        <v>99</v>
      </c>
      <c r="E382" s="972" t="s">
        <v>1060</v>
      </c>
      <c r="F382" s="973">
        <v>22800000</v>
      </c>
      <c r="G382" s="974"/>
      <c r="H382" s="974">
        <v>22800000</v>
      </c>
      <c r="I382" s="974"/>
      <c r="J382" s="975"/>
      <c r="K382" s="974"/>
      <c r="L382" s="974">
        <f t="shared" si="23"/>
        <v>22800000</v>
      </c>
      <c r="M382" s="991" t="e">
        <f>IF(G382="",F382-L382-#REF!,G382-L382-#REF!)</f>
        <v>#REF!</v>
      </c>
      <c r="N382" s="1013">
        <f t="shared" si="22"/>
        <v>0</v>
      </c>
      <c r="O382" s="976"/>
      <c r="P382" s="977"/>
      <c r="Q382" s="974"/>
      <c r="R382" s="1147"/>
      <c r="S382" s="974"/>
      <c r="T382" s="976"/>
      <c r="U382" s="693"/>
    </row>
    <row r="383" spans="1:25" hidden="1" x14ac:dyDescent="0.25">
      <c r="B383" s="1187" t="s">
        <v>1054</v>
      </c>
      <c r="C383" s="1187"/>
      <c r="D383" s="976" t="s">
        <v>1271</v>
      </c>
      <c r="E383" s="972" t="s">
        <v>162</v>
      </c>
      <c r="F383" s="1014">
        <v>9500000</v>
      </c>
      <c r="G383" s="974"/>
      <c r="H383" s="1014">
        <v>9500000</v>
      </c>
      <c r="I383" s="974"/>
      <c r="J383" s="975"/>
      <c r="K383" s="974"/>
      <c r="L383" s="974">
        <f t="shared" si="23"/>
        <v>9500000</v>
      </c>
      <c r="M383" s="991"/>
      <c r="N383" s="1013">
        <f t="shared" si="22"/>
        <v>0</v>
      </c>
      <c r="O383" s="976"/>
      <c r="P383" s="977"/>
      <c r="Q383" s="974"/>
      <c r="R383" s="1147"/>
      <c r="S383" s="974"/>
      <c r="T383" s="976"/>
      <c r="U383" s="693"/>
    </row>
    <row r="384" spans="1:25" hidden="1" x14ac:dyDescent="0.25">
      <c r="B384" s="1187" t="s">
        <v>1054</v>
      </c>
      <c r="C384" s="1187"/>
      <c r="D384" s="976" t="s">
        <v>947</v>
      </c>
      <c r="E384" s="976"/>
      <c r="F384" s="973">
        <v>2260000</v>
      </c>
      <c r="G384" s="974"/>
      <c r="H384" s="974">
        <f>W384</f>
        <v>2260000</v>
      </c>
      <c r="I384" s="974"/>
      <c r="J384" s="975"/>
      <c r="K384" s="974"/>
      <c r="L384" s="974">
        <f t="shared" si="23"/>
        <v>2260000</v>
      </c>
      <c r="M384" s="991" t="e">
        <f>IF(G384="",F384-L384-#REF!,G384-L384-#REF!)</f>
        <v>#REF!</v>
      </c>
      <c r="N384" s="1013">
        <f t="shared" si="22"/>
        <v>0</v>
      </c>
      <c r="O384" s="976"/>
      <c r="P384" s="977"/>
      <c r="Q384" s="974"/>
      <c r="R384" s="1147"/>
      <c r="S384" s="974"/>
      <c r="T384" s="976"/>
      <c r="U384" s="693"/>
      <c r="V384" s="1000" t="s">
        <v>948</v>
      </c>
      <c r="W384" s="1000">
        <f>SUM(W378:W382)</f>
        <v>2260000</v>
      </c>
    </row>
    <row r="385" spans="1:25" hidden="1" x14ac:dyDescent="0.25">
      <c r="B385" s="1187" t="s">
        <v>1054</v>
      </c>
      <c r="C385" s="1187"/>
      <c r="D385" s="976" t="s">
        <v>1204</v>
      </c>
      <c r="E385" s="976" t="s">
        <v>229</v>
      </c>
      <c r="F385" s="973">
        <v>500000</v>
      </c>
      <c r="G385" s="974"/>
      <c r="H385" s="974">
        <v>500000</v>
      </c>
      <c r="I385" s="974"/>
      <c r="J385" s="975"/>
      <c r="K385" s="974"/>
      <c r="L385" s="974">
        <f t="shared" si="23"/>
        <v>500000</v>
      </c>
      <c r="M385" s="991"/>
      <c r="N385" s="1013"/>
      <c r="O385" s="976"/>
      <c r="P385" s="977"/>
      <c r="Q385" s="974"/>
      <c r="R385" s="1147"/>
      <c r="S385" s="974"/>
      <c r="T385" s="976"/>
      <c r="U385" s="696"/>
    </row>
    <row r="386" spans="1:25" s="723" customFormat="1" ht="15.75" hidden="1" x14ac:dyDescent="0.25">
      <c r="B386" s="720" t="s">
        <v>997</v>
      </c>
      <c r="C386" s="720"/>
      <c r="D386" s="699" t="s">
        <v>1061</v>
      </c>
      <c r="E386" s="700"/>
      <c r="F386" s="724"/>
      <c r="G386" s="702"/>
      <c r="H386" s="711"/>
      <c r="I386" s="701"/>
      <c r="J386" s="726"/>
      <c r="K386" s="702"/>
      <c r="L386" s="707">
        <f>SUM(L377:L385)</f>
        <v>88581680</v>
      </c>
      <c r="M386" s="707" t="e">
        <f>SUM(M377:M384)</f>
        <v>#REF!</v>
      </c>
      <c r="N386" s="869">
        <f>SUM(N377:N384)</f>
        <v>0</v>
      </c>
      <c r="O386" s="700"/>
      <c r="P386" s="704"/>
      <c r="Q386" s="742"/>
      <c r="R386" s="1148"/>
      <c r="S386" s="742"/>
      <c r="T386" s="705"/>
      <c r="U386" s="705"/>
      <c r="V386" s="722"/>
      <c r="W386" s="722"/>
      <c r="X386" s="722"/>
      <c r="Y386" s="722"/>
    </row>
    <row r="387" spans="1:25" hidden="1" x14ac:dyDescent="0.25">
      <c r="A387" s="686">
        <v>17</v>
      </c>
      <c r="B387" s="1187" t="s">
        <v>576</v>
      </c>
      <c r="C387" s="1187"/>
      <c r="D387" s="976" t="s">
        <v>1062</v>
      </c>
      <c r="E387" s="1107">
        <v>126</v>
      </c>
      <c r="F387" s="973">
        <v>22539100</v>
      </c>
      <c r="G387" s="974"/>
      <c r="H387" s="974">
        <v>9431000</v>
      </c>
      <c r="I387" s="974">
        <v>13108100</v>
      </c>
      <c r="J387" s="975"/>
      <c r="K387" s="974"/>
      <c r="L387" s="974">
        <f t="shared" ref="L387:L395" si="24">SUM(H387:K387)</f>
        <v>22539100</v>
      </c>
      <c r="M387" s="991" t="e">
        <f>IF(G387="",F387-L387-#REF!,G387-L387-#REF!)</f>
        <v>#REF!</v>
      </c>
      <c r="N387" s="1013">
        <f t="shared" si="22"/>
        <v>0</v>
      </c>
      <c r="O387" s="976"/>
      <c r="P387" s="977"/>
      <c r="Q387" s="974"/>
      <c r="R387" s="1147"/>
      <c r="S387" s="974"/>
      <c r="T387" s="976"/>
      <c r="U387" s="690"/>
    </row>
    <row r="388" spans="1:25" hidden="1" x14ac:dyDescent="0.25">
      <c r="B388" s="1187" t="s">
        <v>576</v>
      </c>
      <c r="C388" s="1187"/>
      <c r="D388" s="976" t="s">
        <v>1272</v>
      </c>
      <c r="E388" s="1107" t="s">
        <v>1140</v>
      </c>
      <c r="F388" s="973">
        <v>11000000</v>
      </c>
      <c r="G388" s="974">
        <v>19974000</v>
      </c>
      <c r="H388" s="974">
        <v>6000000</v>
      </c>
      <c r="I388" s="974">
        <v>2000000</v>
      </c>
      <c r="J388" s="975">
        <v>3000000</v>
      </c>
      <c r="K388" s="974">
        <v>8974000</v>
      </c>
      <c r="L388" s="974">
        <f t="shared" si="24"/>
        <v>19974000</v>
      </c>
      <c r="M388" s="991"/>
      <c r="N388" s="1013">
        <f t="shared" si="22"/>
        <v>0</v>
      </c>
      <c r="O388" s="976"/>
      <c r="P388" s="977"/>
      <c r="Q388" s="974"/>
      <c r="R388" s="1147"/>
      <c r="S388" s="974"/>
      <c r="T388" s="976"/>
      <c r="U388" s="693"/>
    </row>
    <row r="389" spans="1:25" hidden="1" x14ac:dyDescent="0.25">
      <c r="B389" s="1187" t="s">
        <v>576</v>
      </c>
      <c r="C389" s="1187"/>
      <c r="D389" s="976" t="s">
        <v>1146</v>
      </c>
      <c r="E389" s="1107" t="s">
        <v>1140</v>
      </c>
      <c r="F389" s="973">
        <v>2000000</v>
      </c>
      <c r="G389" s="974">
        <v>4808000</v>
      </c>
      <c r="H389" s="974">
        <v>2000000</v>
      </c>
      <c r="I389" s="974">
        <v>2808000</v>
      </c>
      <c r="J389" s="975"/>
      <c r="K389" s="974"/>
      <c r="L389" s="974">
        <f t="shared" si="24"/>
        <v>4808000</v>
      </c>
      <c r="M389" s="991"/>
      <c r="N389" s="1013">
        <f t="shared" si="22"/>
        <v>0</v>
      </c>
      <c r="O389" s="976"/>
      <c r="P389" s="977"/>
      <c r="Q389" s="974"/>
      <c r="R389" s="1147"/>
      <c r="S389" s="974"/>
      <c r="T389" s="976"/>
      <c r="U389" s="693"/>
    </row>
    <row r="390" spans="1:25" hidden="1" x14ac:dyDescent="0.25">
      <c r="B390" s="1187" t="s">
        <v>576</v>
      </c>
      <c r="C390" s="1187"/>
      <c r="D390" s="976" t="s">
        <v>1273</v>
      </c>
      <c r="E390" s="976" t="s">
        <v>1140</v>
      </c>
      <c r="F390" s="973">
        <v>8000000</v>
      </c>
      <c r="G390" s="974">
        <v>13435000</v>
      </c>
      <c r="H390" s="974">
        <v>8000000</v>
      </c>
      <c r="I390" s="974">
        <v>5435000</v>
      </c>
      <c r="J390" s="975"/>
      <c r="K390" s="974"/>
      <c r="L390" s="974">
        <f t="shared" si="24"/>
        <v>13435000</v>
      </c>
      <c r="M390" s="991"/>
      <c r="N390" s="1013">
        <f t="shared" si="22"/>
        <v>0</v>
      </c>
      <c r="O390" s="976"/>
      <c r="P390" s="977"/>
      <c r="Q390" s="974"/>
      <c r="R390" s="1147"/>
      <c r="S390" s="974"/>
      <c r="T390" s="976"/>
      <c r="U390" s="693"/>
    </row>
    <row r="391" spans="1:25" hidden="1" x14ac:dyDescent="0.25">
      <c r="B391" s="1187" t="s">
        <v>576</v>
      </c>
      <c r="C391" s="1187"/>
      <c r="D391" s="976" t="s">
        <v>1274</v>
      </c>
      <c r="E391" s="976" t="s">
        <v>1140</v>
      </c>
      <c r="F391" s="973">
        <v>1000000</v>
      </c>
      <c r="G391" s="974">
        <v>855000</v>
      </c>
      <c r="H391" s="974">
        <v>1000000</v>
      </c>
      <c r="I391" s="974"/>
      <c r="J391" s="975"/>
      <c r="K391" s="974"/>
      <c r="L391" s="974">
        <f t="shared" si="24"/>
        <v>1000000</v>
      </c>
      <c r="M391" s="991"/>
      <c r="N391" s="1013">
        <f t="shared" si="22"/>
        <v>-145000</v>
      </c>
      <c r="O391" s="976"/>
      <c r="P391" s="977"/>
      <c r="Q391" s="974"/>
      <c r="R391" s="1147"/>
      <c r="S391" s="974"/>
      <c r="T391" s="976"/>
      <c r="U391" s="693"/>
    </row>
    <row r="392" spans="1:25" hidden="1" x14ac:dyDescent="0.25">
      <c r="B392" s="1187" t="s">
        <v>576</v>
      </c>
      <c r="C392" s="1187"/>
      <c r="D392" s="976" t="s">
        <v>1275</v>
      </c>
      <c r="E392" s="976" t="s">
        <v>1140</v>
      </c>
      <c r="F392" s="973">
        <v>1000000</v>
      </c>
      <c r="G392" s="974">
        <v>1800000</v>
      </c>
      <c r="H392" s="974">
        <v>1000000</v>
      </c>
      <c r="I392" s="974">
        <v>800000</v>
      </c>
      <c r="J392" s="975"/>
      <c r="K392" s="974"/>
      <c r="L392" s="974">
        <f t="shared" si="24"/>
        <v>1800000</v>
      </c>
      <c r="M392" s="991"/>
      <c r="N392" s="1013">
        <f t="shared" si="22"/>
        <v>0</v>
      </c>
      <c r="O392" s="976"/>
      <c r="P392" s="977"/>
      <c r="Q392" s="974"/>
      <c r="R392" s="1147"/>
      <c r="S392" s="974"/>
      <c r="T392" s="976"/>
      <c r="U392" s="693"/>
    </row>
    <row r="393" spans="1:25" hidden="1" x14ac:dyDescent="0.25">
      <c r="B393" s="1187" t="s">
        <v>576</v>
      </c>
      <c r="C393" s="1187"/>
      <c r="D393" s="976" t="s">
        <v>1276</v>
      </c>
      <c r="E393" s="976" t="s">
        <v>1140</v>
      </c>
      <c r="F393" s="973">
        <v>1000000</v>
      </c>
      <c r="G393" s="974">
        <v>3345000</v>
      </c>
      <c r="H393" s="974">
        <v>1000000</v>
      </c>
      <c r="I393" s="974">
        <v>2345000</v>
      </c>
      <c r="J393" s="975"/>
      <c r="K393" s="974"/>
      <c r="L393" s="974">
        <f t="shared" si="24"/>
        <v>3345000</v>
      </c>
      <c r="M393" s="991"/>
      <c r="N393" s="1013">
        <f t="shared" si="22"/>
        <v>0</v>
      </c>
      <c r="O393" s="976"/>
      <c r="P393" s="977"/>
      <c r="Q393" s="974"/>
      <c r="R393" s="1147"/>
      <c r="S393" s="974"/>
      <c r="T393" s="976"/>
      <c r="U393" s="693"/>
    </row>
    <row r="394" spans="1:25" hidden="1" x14ac:dyDescent="0.25">
      <c r="B394" s="1187" t="s">
        <v>576</v>
      </c>
      <c r="C394" s="1187"/>
      <c r="D394" s="976" t="s">
        <v>1277</v>
      </c>
      <c r="E394" s="976" t="s">
        <v>1140</v>
      </c>
      <c r="F394" s="973">
        <v>15000000</v>
      </c>
      <c r="G394" s="974">
        <v>25895000</v>
      </c>
      <c r="H394" s="974">
        <v>15000000</v>
      </c>
      <c r="I394" s="974">
        <v>10895000</v>
      </c>
      <c r="J394" s="975"/>
      <c r="K394" s="974"/>
      <c r="L394" s="974">
        <f t="shared" si="24"/>
        <v>25895000</v>
      </c>
      <c r="M394" s="991"/>
      <c r="N394" s="1013">
        <f t="shared" si="22"/>
        <v>0</v>
      </c>
      <c r="O394" s="976"/>
      <c r="P394" s="977"/>
      <c r="Q394" s="974"/>
      <c r="R394" s="1147"/>
      <c r="S394" s="974"/>
      <c r="T394" s="976"/>
      <c r="U394" s="693"/>
    </row>
    <row r="395" spans="1:25" hidden="1" x14ac:dyDescent="0.25">
      <c r="B395" s="1187" t="s">
        <v>576</v>
      </c>
      <c r="C395" s="1187"/>
      <c r="D395" s="976" t="s">
        <v>1278</v>
      </c>
      <c r="E395" s="1107" t="s">
        <v>1279</v>
      </c>
      <c r="F395" s="973">
        <v>6000000</v>
      </c>
      <c r="G395" s="974">
        <v>11728500</v>
      </c>
      <c r="H395" s="974">
        <v>6000000</v>
      </c>
      <c r="I395" s="974">
        <v>5728500</v>
      </c>
      <c r="J395" s="975"/>
      <c r="K395" s="974"/>
      <c r="L395" s="974">
        <f t="shared" si="24"/>
        <v>11728500</v>
      </c>
      <c r="M395" s="991"/>
      <c r="N395" s="1013">
        <f t="shared" si="22"/>
        <v>0</v>
      </c>
      <c r="O395" s="976"/>
      <c r="P395" s="977"/>
      <c r="Q395" s="974"/>
      <c r="R395" s="1147"/>
      <c r="S395" s="974"/>
      <c r="T395" s="976"/>
      <c r="U395" s="693"/>
    </row>
    <row r="396" spans="1:25" hidden="1" x14ac:dyDescent="0.25">
      <c r="B396" s="1187" t="s">
        <v>576</v>
      </c>
      <c r="C396" s="1187"/>
      <c r="D396" s="976" t="s">
        <v>1063</v>
      </c>
      <c r="E396" s="1107" t="s">
        <v>1279</v>
      </c>
      <c r="F396" s="973">
        <v>559000</v>
      </c>
      <c r="G396" s="974"/>
      <c r="H396" s="974">
        <v>559000</v>
      </c>
      <c r="I396" s="974"/>
      <c r="J396" s="975"/>
      <c r="K396" s="974"/>
      <c r="L396" s="974">
        <f t="shared" ref="L396:L455" si="25">SUM(H396:K396)</f>
        <v>559000</v>
      </c>
      <c r="M396" s="991" t="e">
        <f>IF(G396="",F396-L396-#REF!,G396-L396-#REF!)</f>
        <v>#REF!</v>
      </c>
      <c r="N396" s="1013">
        <f t="shared" si="22"/>
        <v>0</v>
      </c>
      <c r="O396" s="976"/>
      <c r="P396" s="977"/>
      <c r="Q396" s="974"/>
      <c r="R396" s="1147"/>
      <c r="S396" s="974"/>
      <c r="T396" s="976"/>
      <c r="U396" s="693"/>
    </row>
    <row r="397" spans="1:25" hidden="1" x14ac:dyDescent="0.25">
      <c r="B397" s="1187" t="s">
        <v>576</v>
      </c>
      <c r="C397" s="1187"/>
      <c r="D397" s="976" t="s">
        <v>1064</v>
      </c>
      <c r="E397" s="1107"/>
      <c r="F397" s="1014">
        <v>25315000</v>
      </c>
      <c r="G397" s="974"/>
      <c r="H397" s="1014">
        <v>25315000</v>
      </c>
      <c r="I397" s="974"/>
      <c r="J397" s="975"/>
      <c r="K397" s="974"/>
      <c r="L397" s="974">
        <f t="shared" si="25"/>
        <v>25315000</v>
      </c>
      <c r="M397" s="991" t="e">
        <f>IF(G397="",F397-L397-#REF!,G397-L397-#REF!)</f>
        <v>#REF!</v>
      </c>
      <c r="N397" s="1013">
        <f t="shared" si="22"/>
        <v>0</v>
      </c>
      <c r="O397" s="976"/>
      <c r="P397" s="977"/>
      <c r="Q397" s="974"/>
      <c r="R397" s="1147"/>
      <c r="S397" s="974"/>
      <c r="T397" s="976"/>
      <c r="U397" s="693"/>
    </row>
    <row r="398" spans="1:25" hidden="1" x14ac:dyDescent="0.25">
      <c r="B398" s="1187" t="s">
        <v>576</v>
      </c>
      <c r="C398" s="1187"/>
      <c r="D398" s="976" t="s">
        <v>1065</v>
      </c>
      <c r="E398" s="1107"/>
      <c r="F398" s="974">
        <v>15960000</v>
      </c>
      <c r="G398" s="974"/>
      <c r="H398" s="974">
        <v>15960000</v>
      </c>
      <c r="I398" s="974"/>
      <c r="J398" s="975"/>
      <c r="K398" s="974"/>
      <c r="L398" s="974">
        <f t="shared" si="25"/>
        <v>15960000</v>
      </c>
      <c r="M398" s="991"/>
      <c r="N398" s="1013">
        <f t="shared" si="22"/>
        <v>0</v>
      </c>
      <c r="O398" s="976"/>
      <c r="P398" s="977"/>
      <c r="Q398" s="974"/>
      <c r="R398" s="1147"/>
      <c r="S398" s="974"/>
      <c r="T398" s="976"/>
      <c r="U398" s="693"/>
    </row>
    <row r="399" spans="1:25" hidden="1" x14ac:dyDescent="0.25">
      <c r="B399" s="1187" t="s">
        <v>576</v>
      </c>
      <c r="C399" s="1187"/>
      <c r="D399" s="976" t="s">
        <v>1280</v>
      </c>
      <c r="E399" s="1107"/>
      <c r="F399" s="1014">
        <v>200000000</v>
      </c>
      <c r="G399" s="974"/>
      <c r="H399" s="1014">
        <v>200000000</v>
      </c>
      <c r="I399" s="974"/>
      <c r="J399" s="975"/>
      <c r="K399" s="974"/>
      <c r="L399" s="974">
        <f t="shared" si="25"/>
        <v>200000000</v>
      </c>
      <c r="M399" s="991"/>
      <c r="N399" s="1013">
        <f t="shared" si="22"/>
        <v>0</v>
      </c>
      <c r="O399" s="976"/>
      <c r="P399" s="977"/>
      <c r="Q399" s="974"/>
      <c r="R399" s="1147"/>
      <c r="S399" s="974"/>
      <c r="T399" s="976"/>
      <c r="U399" s="693"/>
    </row>
    <row r="400" spans="1:25" hidden="1" x14ac:dyDescent="0.25">
      <c r="B400" s="1187" t="s">
        <v>576</v>
      </c>
      <c r="C400" s="1187"/>
      <c r="D400" s="976" t="s">
        <v>947</v>
      </c>
      <c r="E400" s="976" t="s">
        <v>1066</v>
      </c>
      <c r="F400" s="973">
        <v>183451000</v>
      </c>
      <c r="G400" s="974"/>
      <c r="H400" s="974">
        <f>W400</f>
        <v>183451000</v>
      </c>
      <c r="I400" s="974"/>
      <c r="J400" s="975"/>
      <c r="K400" s="974"/>
      <c r="L400" s="974">
        <f t="shared" si="25"/>
        <v>183451000</v>
      </c>
      <c r="M400" s="991" t="e">
        <f>IF(G400="",F400-L400-#REF!,G400-L400-#REF!)</f>
        <v>#REF!</v>
      </c>
      <c r="N400" s="1013">
        <f t="shared" si="22"/>
        <v>0</v>
      </c>
      <c r="O400" s="976"/>
      <c r="P400" s="977"/>
      <c r="Q400" s="974"/>
      <c r="R400" s="1147"/>
      <c r="S400" s="974"/>
      <c r="T400" s="976"/>
      <c r="U400" s="693"/>
      <c r="V400" s="1000" t="s">
        <v>948</v>
      </c>
      <c r="W400" s="1000">
        <v>183451000</v>
      </c>
    </row>
    <row r="401" spans="2:21" hidden="1" x14ac:dyDescent="0.25">
      <c r="B401" s="1187" t="s">
        <v>576</v>
      </c>
      <c r="C401" s="1187"/>
      <c r="D401" s="976" t="s">
        <v>1062</v>
      </c>
      <c r="E401" s="1107">
        <v>126</v>
      </c>
      <c r="F401" s="973">
        <v>200000000</v>
      </c>
      <c r="G401" s="974"/>
      <c r="H401" s="974">
        <v>200000000</v>
      </c>
      <c r="I401" s="974"/>
      <c r="J401" s="975"/>
      <c r="K401" s="974"/>
      <c r="L401" s="974">
        <f t="shared" si="25"/>
        <v>200000000</v>
      </c>
      <c r="M401" s="991"/>
      <c r="N401" s="1013">
        <f t="shared" si="22"/>
        <v>0</v>
      </c>
      <c r="O401" s="976"/>
      <c r="P401" s="977"/>
      <c r="Q401" s="974"/>
      <c r="R401" s="1147"/>
      <c r="S401" s="974"/>
      <c r="T401" s="976"/>
      <c r="U401" s="693"/>
    </row>
    <row r="402" spans="2:21" hidden="1" x14ac:dyDescent="0.25">
      <c r="B402" s="1187" t="s">
        <v>576</v>
      </c>
      <c r="C402" s="1187"/>
      <c r="D402" s="976" t="s">
        <v>1281</v>
      </c>
      <c r="E402" s="976" t="s">
        <v>229</v>
      </c>
      <c r="F402" s="973">
        <v>3600000</v>
      </c>
      <c r="G402" s="974"/>
      <c r="H402" s="974">
        <v>3600000</v>
      </c>
      <c r="I402" s="974"/>
      <c r="J402" s="975"/>
      <c r="K402" s="974"/>
      <c r="L402" s="974">
        <f t="shared" si="25"/>
        <v>3600000</v>
      </c>
      <c r="M402" s="991" t="e">
        <f>IF(G402="",F402-L402-#REF!,G402-L402-#REF!)</f>
        <v>#REF!</v>
      </c>
      <c r="N402" s="1013">
        <f t="shared" si="22"/>
        <v>0</v>
      </c>
      <c r="O402" s="976"/>
      <c r="P402" s="977"/>
      <c r="Q402" s="974"/>
      <c r="R402" s="1147"/>
      <c r="S402" s="974"/>
      <c r="T402" s="976"/>
      <c r="U402" s="693"/>
    </row>
    <row r="403" spans="2:21" hidden="1" x14ac:dyDescent="0.25">
      <c r="B403" s="1187" t="s">
        <v>576</v>
      </c>
      <c r="C403" s="1187"/>
      <c r="D403" s="976" t="s">
        <v>1282</v>
      </c>
      <c r="E403" s="976" t="s">
        <v>100</v>
      </c>
      <c r="F403" s="973">
        <v>153404983</v>
      </c>
      <c r="G403" s="974"/>
      <c r="H403" s="974">
        <v>153404983</v>
      </c>
      <c r="I403" s="974"/>
      <c r="J403" s="975"/>
      <c r="K403" s="974"/>
      <c r="L403" s="974">
        <f t="shared" si="25"/>
        <v>153404983</v>
      </c>
      <c r="M403" s="991"/>
      <c r="N403" s="1013">
        <f t="shared" si="22"/>
        <v>0</v>
      </c>
      <c r="O403" s="976"/>
      <c r="P403" s="977"/>
      <c r="Q403" s="974"/>
      <c r="R403" s="1147"/>
      <c r="S403" s="974"/>
      <c r="T403" s="976"/>
      <c r="U403" s="693"/>
    </row>
    <row r="404" spans="2:21" hidden="1" x14ac:dyDescent="0.25">
      <c r="B404" s="1187" t="s">
        <v>576</v>
      </c>
      <c r="C404" s="1187"/>
      <c r="D404" s="976" t="s">
        <v>1283</v>
      </c>
      <c r="E404" s="976" t="s">
        <v>1284</v>
      </c>
      <c r="F404" s="973">
        <v>35000000</v>
      </c>
      <c r="G404" s="974"/>
      <c r="H404" s="974">
        <v>35000000</v>
      </c>
      <c r="I404" s="974"/>
      <c r="J404" s="975"/>
      <c r="K404" s="974"/>
      <c r="L404" s="974">
        <f t="shared" si="25"/>
        <v>35000000</v>
      </c>
      <c r="M404" s="991"/>
      <c r="N404" s="1013">
        <f t="shared" si="22"/>
        <v>0</v>
      </c>
      <c r="O404" s="976"/>
      <c r="P404" s="977"/>
      <c r="Q404" s="974"/>
      <c r="R404" s="1147"/>
      <c r="S404" s="974"/>
      <c r="T404" s="976"/>
      <c r="U404" s="693"/>
    </row>
    <row r="405" spans="2:21" hidden="1" x14ac:dyDescent="0.25">
      <c r="B405" s="1187" t="s">
        <v>576</v>
      </c>
      <c r="C405" s="1187"/>
      <c r="D405" s="976" t="s">
        <v>1285</v>
      </c>
      <c r="E405" s="976" t="s">
        <v>1249</v>
      </c>
      <c r="F405" s="973">
        <v>1047000</v>
      </c>
      <c r="G405" s="974"/>
      <c r="H405" s="974">
        <v>1047000</v>
      </c>
      <c r="I405" s="974"/>
      <c r="J405" s="975"/>
      <c r="K405" s="974"/>
      <c r="L405" s="974">
        <f t="shared" si="25"/>
        <v>1047000</v>
      </c>
      <c r="M405" s="991"/>
      <c r="N405" s="1013">
        <f t="shared" si="22"/>
        <v>0</v>
      </c>
      <c r="O405" s="976"/>
      <c r="P405" s="977"/>
      <c r="Q405" s="974"/>
      <c r="R405" s="1147"/>
      <c r="S405" s="974"/>
      <c r="T405" s="976"/>
      <c r="U405" s="693"/>
    </row>
    <row r="406" spans="2:21" hidden="1" x14ac:dyDescent="0.25">
      <c r="B406" s="1187" t="s">
        <v>576</v>
      </c>
      <c r="C406" s="1187"/>
      <c r="D406" s="976" t="s">
        <v>1286</v>
      </c>
      <c r="E406" s="976" t="s">
        <v>1287</v>
      </c>
      <c r="F406" s="973">
        <v>2000000</v>
      </c>
      <c r="G406" s="974"/>
      <c r="H406" s="974">
        <v>2000000</v>
      </c>
      <c r="I406" s="974"/>
      <c r="J406" s="975"/>
      <c r="K406" s="974"/>
      <c r="L406" s="974">
        <f t="shared" si="25"/>
        <v>2000000</v>
      </c>
      <c r="M406" s="991"/>
      <c r="N406" s="1013">
        <f t="shared" si="22"/>
        <v>0</v>
      </c>
      <c r="O406" s="976"/>
      <c r="P406" s="977"/>
      <c r="Q406" s="974"/>
      <c r="R406" s="1147"/>
      <c r="S406" s="974"/>
      <c r="T406" s="976"/>
      <c r="U406" s="693"/>
    </row>
    <row r="407" spans="2:21" hidden="1" x14ac:dyDescent="0.25">
      <c r="B407" s="1187" t="s">
        <v>576</v>
      </c>
      <c r="C407" s="1187"/>
      <c r="D407" s="976" t="s">
        <v>1062</v>
      </c>
      <c r="E407" s="1107">
        <v>126</v>
      </c>
      <c r="F407" s="973">
        <v>273415600</v>
      </c>
      <c r="G407" s="974"/>
      <c r="H407" s="974">
        <v>221652700</v>
      </c>
      <c r="I407" s="974">
        <v>51762900</v>
      </c>
      <c r="J407" s="975"/>
      <c r="K407" s="974"/>
      <c r="L407" s="974">
        <f t="shared" si="25"/>
        <v>273415600</v>
      </c>
      <c r="M407" s="991"/>
      <c r="N407" s="1013">
        <f t="shared" si="22"/>
        <v>0</v>
      </c>
      <c r="O407" s="976"/>
      <c r="P407" s="977"/>
      <c r="Q407" s="974"/>
      <c r="R407" s="1147"/>
      <c r="S407" s="974"/>
      <c r="T407" s="976"/>
      <c r="U407" s="693"/>
    </row>
    <row r="408" spans="2:21" hidden="1" x14ac:dyDescent="0.25">
      <c r="B408" s="1187" t="s">
        <v>576</v>
      </c>
      <c r="C408" s="1187"/>
      <c r="D408" s="976" t="s">
        <v>1288</v>
      </c>
      <c r="E408" s="1107" t="s">
        <v>1289</v>
      </c>
      <c r="F408" s="973">
        <v>13450000</v>
      </c>
      <c r="G408" s="974"/>
      <c r="H408" s="974">
        <v>13450000</v>
      </c>
      <c r="I408" s="974"/>
      <c r="J408" s="975"/>
      <c r="K408" s="974"/>
      <c r="L408" s="974">
        <f t="shared" si="25"/>
        <v>13450000</v>
      </c>
      <c r="M408" s="991"/>
      <c r="N408" s="1013">
        <f t="shared" si="22"/>
        <v>0</v>
      </c>
      <c r="O408" s="976"/>
      <c r="P408" s="977"/>
      <c r="Q408" s="974"/>
      <c r="R408" s="1147"/>
      <c r="S408" s="974"/>
      <c r="T408" s="976"/>
      <c r="U408" s="693"/>
    </row>
    <row r="409" spans="2:21" hidden="1" x14ac:dyDescent="0.25">
      <c r="B409" s="1187" t="s">
        <v>576</v>
      </c>
      <c r="C409" s="1187"/>
      <c r="D409" s="976" t="s">
        <v>1290</v>
      </c>
      <c r="E409" s="1107" t="s">
        <v>1291</v>
      </c>
      <c r="F409" s="973">
        <f>18750000+41799000+112550000</f>
        <v>173099000</v>
      </c>
      <c r="G409" s="974"/>
      <c r="H409" s="974">
        <f>18750000+41799000+112550000</f>
        <v>173099000</v>
      </c>
      <c r="I409" s="974"/>
      <c r="J409" s="975"/>
      <c r="K409" s="974"/>
      <c r="L409" s="974">
        <f t="shared" si="25"/>
        <v>173099000</v>
      </c>
      <c r="M409" s="991"/>
      <c r="N409" s="1013">
        <f t="shared" si="22"/>
        <v>0</v>
      </c>
      <c r="O409" s="976"/>
      <c r="P409" s="977"/>
      <c r="Q409" s="974"/>
      <c r="R409" s="1147"/>
      <c r="S409" s="974"/>
      <c r="T409" s="976"/>
      <c r="U409" s="693"/>
    </row>
    <row r="410" spans="2:21" hidden="1" x14ac:dyDescent="0.25">
      <c r="B410" s="1187" t="s">
        <v>576</v>
      </c>
      <c r="C410" s="1187"/>
      <c r="D410" s="976" t="s">
        <v>1292</v>
      </c>
      <c r="E410" s="1107" t="s">
        <v>708</v>
      </c>
      <c r="F410" s="973">
        <v>8900000</v>
      </c>
      <c r="G410" s="974"/>
      <c r="H410" s="974">
        <v>8900000</v>
      </c>
      <c r="I410" s="974"/>
      <c r="J410" s="975"/>
      <c r="K410" s="974"/>
      <c r="L410" s="974">
        <f t="shared" si="25"/>
        <v>8900000</v>
      </c>
      <c r="M410" s="991"/>
      <c r="N410" s="1013">
        <f t="shared" si="22"/>
        <v>0</v>
      </c>
      <c r="O410" s="976"/>
      <c r="P410" s="977"/>
      <c r="Q410" s="974"/>
      <c r="R410" s="1147"/>
      <c r="S410" s="974"/>
      <c r="T410" s="976"/>
      <c r="U410" s="693"/>
    </row>
    <row r="411" spans="2:21" hidden="1" x14ac:dyDescent="0.25">
      <c r="B411" s="1187" t="s">
        <v>576</v>
      </c>
      <c r="C411" s="1187"/>
      <c r="D411" s="976" t="s">
        <v>1293</v>
      </c>
      <c r="E411" s="1107" t="s">
        <v>1294</v>
      </c>
      <c r="F411" s="973">
        <v>1750000</v>
      </c>
      <c r="G411" s="974"/>
      <c r="H411" s="974">
        <v>1750000</v>
      </c>
      <c r="I411" s="974"/>
      <c r="J411" s="975"/>
      <c r="K411" s="974"/>
      <c r="L411" s="974">
        <f t="shared" si="25"/>
        <v>1750000</v>
      </c>
      <c r="M411" s="991"/>
      <c r="N411" s="1013">
        <f t="shared" si="22"/>
        <v>0</v>
      </c>
      <c r="O411" s="976"/>
      <c r="P411" s="977"/>
      <c r="Q411" s="974"/>
      <c r="R411" s="1147"/>
      <c r="S411" s="974"/>
      <c r="T411" s="976"/>
      <c r="U411" s="693"/>
    </row>
    <row r="412" spans="2:21" hidden="1" x14ac:dyDescent="0.25">
      <c r="B412" s="1187" t="s">
        <v>576</v>
      </c>
      <c r="C412" s="1187"/>
      <c r="D412" s="976" t="s">
        <v>1295</v>
      </c>
      <c r="E412" s="976" t="s">
        <v>1296</v>
      </c>
      <c r="F412" s="973">
        <v>6140000</v>
      </c>
      <c r="G412" s="974"/>
      <c r="H412" s="974">
        <v>6140000</v>
      </c>
      <c r="I412" s="974"/>
      <c r="J412" s="975"/>
      <c r="K412" s="974"/>
      <c r="L412" s="974">
        <f t="shared" si="25"/>
        <v>6140000</v>
      </c>
      <c r="M412" s="991"/>
      <c r="N412" s="1013">
        <f t="shared" si="22"/>
        <v>0</v>
      </c>
      <c r="O412" s="976"/>
      <c r="P412" s="977"/>
      <c r="Q412" s="974"/>
      <c r="R412" s="1147"/>
      <c r="S412" s="974"/>
      <c r="T412" s="976"/>
      <c r="U412" s="693"/>
    </row>
    <row r="413" spans="2:21" hidden="1" x14ac:dyDescent="0.25">
      <c r="B413" s="1187" t="s">
        <v>576</v>
      </c>
      <c r="C413" s="1187"/>
      <c r="D413" s="976" t="s">
        <v>1297</v>
      </c>
      <c r="E413" s="976" t="s">
        <v>1298</v>
      </c>
      <c r="F413" s="973">
        <v>38234000</v>
      </c>
      <c r="G413" s="974"/>
      <c r="H413" s="974">
        <v>38234000</v>
      </c>
      <c r="I413" s="974"/>
      <c r="J413" s="975"/>
      <c r="K413" s="974"/>
      <c r="L413" s="974">
        <f t="shared" si="25"/>
        <v>38234000</v>
      </c>
      <c r="M413" s="991"/>
      <c r="N413" s="1013">
        <f t="shared" si="22"/>
        <v>0</v>
      </c>
      <c r="O413" s="976"/>
      <c r="P413" s="977"/>
      <c r="Q413" s="974"/>
      <c r="R413" s="1147"/>
      <c r="S413" s="974"/>
      <c r="T413" s="976"/>
      <c r="U413" s="693"/>
    </row>
    <row r="414" spans="2:21" hidden="1" x14ac:dyDescent="0.25">
      <c r="B414" s="1187" t="s">
        <v>576</v>
      </c>
      <c r="C414" s="1187"/>
      <c r="D414" s="976" t="s">
        <v>1299</v>
      </c>
      <c r="E414" s="976" t="s">
        <v>1300</v>
      </c>
      <c r="F414" s="973">
        <v>50000000</v>
      </c>
      <c r="G414" s="974"/>
      <c r="H414" s="974">
        <v>50000000</v>
      </c>
      <c r="I414" s="974"/>
      <c r="J414" s="975"/>
      <c r="K414" s="974"/>
      <c r="L414" s="974">
        <f t="shared" si="25"/>
        <v>50000000</v>
      </c>
      <c r="M414" s="991"/>
      <c r="N414" s="1013">
        <f t="shared" si="22"/>
        <v>0</v>
      </c>
      <c r="O414" s="976"/>
      <c r="P414" s="977"/>
      <c r="Q414" s="974"/>
      <c r="R414" s="1147"/>
      <c r="S414" s="974"/>
      <c r="T414" s="976"/>
      <c r="U414" s="693"/>
    </row>
    <row r="415" spans="2:21" hidden="1" x14ac:dyDescent="0.25">
      <c r="B415" s="1187" t="s">
        <v>576</v>
      </c>
      <c r="C415" s="1187"/>
      <c r="D415" s="976" t="s">
        <v>1301</v>
      </c>
      <c r="E415" s="1107" t="s">
        <v>708</v>
      </c>
      <c r="F415" s="973">
        <v>8485000</v>
      </c>
      <c r="G415" s="974"/>
      <c r="H415" s="974">
        <v>8485000</v>
      </c>
      <c r="I415" s="974"/>
      <c r="J415" s="975"/>
      <c r="K415" s="974"/>
      <c r="L415" s="974">
        <f t="shared" si="25"/>
        <v>8485000</v>
      </c>
      <c r="M415" s="991"/>
      <c r="N415" s="1013">
        <f t="shared" si="22"/>
        <v>0</v>
      </c>
      <c r="O415" s="976"/>
      <c r="P415" s="977"/>
      <c r="Q415" s="974"/>
      <c r="R415" s="1147"/>
      <c r="S415" s="974"/>
      <c r="T415" s="976"/>
      <c r="U415" s="693"/>
    </row>
    <row r="416" spans="2:21" hidden="1" x14ac:dyDescent="0.25">
      <c r="B416" s="1187" t="s">
        <v>576</v>
      </c>
      <c r="C416" s="1187"/>
      <c r="D416" s="976" t="s">
        <v>1302</v>
      </c>
      <c r="E416" s="1107" t="s">
        <v>1303</v>
      </c>
      <c r="F416" s="973">
        <v>2000000</v>
      </c>
      <c r="G416" s="974"/>
      <c r="H416" s="974">
        <v>2000000</v>
      </c>
      <c r="I416" s="974"/>
      <c r="J416" s="975"/>
      <c r="K416" s="974"/>
      <c r="L416" s="974">
        <f t="shared" si="25"/>
        <v>2000000</v>
      </c>
      <c r="M416" s="991"/>
      <c r="N416" s="1013">
        <f t="shared" si="22"/>
        <v>0</v>
      </c>
      <c r="O416" s="976"/>
      <c r="P416" s="977"/>
      <c r="Q416" s="974"/>
      <c r="R416" s="1147"/>
      <c r="S416" s="974"/>
      <c r="T416" s="976"/>
      <c r="U416" s="693"/>
    </row>
    <row r="417" spans="2:21" hidden="1" x14ac:dyDescent="0.25">
      <c r="B417" s="1187" t="s">
        <v>576</v>
      </c>
      <c r="C417" s="1187"/>
      <c r="D417" s="976" t="s">
        <v>1288</v>
      </c>
      <c r="E417" s="1107" t="s">
        <v>1304</v>
      </c>
      <c r="F417" s="973">
        <v>4080000</v>
      </c>
      <c r="G417" s="974"/>
      <c r="H417" s="974">
        <v>4080000</v>
      </c>
      <c r="I417" s="974"/>
      <c r="J417" s="975"/>
      <c r="K417" s="974"/>
      <c r="L417" s="974">
        <f t="shared" si="25"/>
        <v>4080000</v>
      </c>
      <c r="M417" s="991"/>
      <c r="N417" s="1013">
        <f t="shared" si="22"/>
        <v>0</v>
      </c>
      <c r="O417" s="976"/>
      <c r="P417" s="977"/>
      <c r="Q417" s="974"/>
      <c r="R417" s="1147"/>
      <c r="S417" s="974"/>
      <c r="T417" s="976"/>
      <c r="U417" s="693"/>
    </row>
    <row r="418" spans="2:21" hidden="1" x14ac:dyDescent="0.25">
      <c r="B418" s="1187" t="s">
        <v>576</v>
      </c>
      <c r="C418" s="1187"/>
      <c r="D418" s="976" t="s">
        <v>1305</v>
      </c>
      <c r="E418" s="1107" t="s">
        <v>1306</v>
      </c>
      <c r="F418" s="973">
        <v>5000000</v>
      </c>
      <c r="G418" s="974"/>
      <c r="H418" s="974">
        <v>5000000</v>
      </c>
      <c r="I418" s="974"/>
      <c r="J418" s="975"/>
      <c r="K418" s="974"/>
      <c r="L418" s="974">
        <f t="shared" si="25"/>
        <v>5000000</v>
      </c>
      <c r="M418" s="991"/>
      <c r="N418" s="1013">
        <f t="shared" si="22"/>
        <v>0</v>
      </c>
      <c r="O418" s="976"/>
      <c r="P418" s="977"/>
      <c r="Q418" s="974"/>
      <c r="R418" s="1147"/>
      <c r="S418" s="974"/>
      <c r="T418" s="976"/>
      <c r="U418" s="693"/>
    </row>
    <row r="419" spans="2:21" hidden="1" x14ac:dyDescent="0.25">
      <c r="B419" s="1187" t="s">
        <v>576</v>
      </c>
      <c r="C419" s="1187"/>
      <c r="D419" s="976" t="s">
        <v>1307</v>
      </c>
      <c r="E419" s="1107" t="s">
        <v>1308</v>
      </c>
      <c r="F419" s="973">
        <v>32000000</v>
      </c>
      <c r="G419" s="974"/>
      <c r="H419" s="974">
        <v>16000000</v>
      </c>
      <c r="I419" s="974">
        <v>16000000</v>
      </c>
      <c r="J419" s="975"/>
      <c r="K419" s="974"/>
      <c r="L419" s="974">
        <f t="shared" si="25"/>
        <v>32000000</v>
      </c>
      <c r="M419" s="991"/>
      <c r="N419" s="1013">
        <f t="shared" si="22"/>
        <v>0</v>
      </c>
      <c r="O419" s="976"/>
      <c r="P419" s="977"/>
      <c r="Q419" s="974"/>
      <c r="R419" s="1147"/>
      <c r="S419" s="974"/>
      <c r="T419" s="976"/>
      <c r="U419" s="693"/>
    </row>
    <row r="420" spans="2:21" hidden="1" x14ac:dyDescent="0.25">
      <c r="B420" s="1187" t="s">
        <v>576</v>
      </c>
      <c r="C420" s="1187"/>
      <c r="D420" s="976" t="s">
        <v>1062</v>
      </c>
      <c r="E420" s="1107">
        <v>126</v>
      </c>
      <c r="F420" s="973">
        <v>97713730</v>
      </c>
      <c r="G420" s="974"/>
      <c r="H420" s="974">
        <v>72103130</v>
      </c>
      <c r="I420" s="974">
        <v>25610600</v>
      </c>
      <c r="J420" s="975"/>
      <c r="K420" s="974"/>
      <c r="L420" s="974">
        <f t="shared" si="25"/>
        <v>97713730</v>
      </c>
      <c r="M420" s="991"/>
      <c r="N420" s="1013">
        <f t="shared" si="22"/>
        <v>0</v>
      </c>
      <c r="O420" s="976"/>
      <c r="P420" s="977"/>
      <c r="Q420" s="974"/>
      <c r="R420" s="1147"/>
      <c r="S420" s="974"/>
      <c r="T420" s="976"/>
      <c r="U420" s="693"/>
    </row>
    <row r="421" spans="2:21" hidden="1" x14ac:dyDescent="0.25">
      <c r="B421" s="1187" t="s">
        <v>576</v>
      </c>
      <c r="C421" s="1187"/>
      <c r="D421" s="976" t="s">
        <v>1309</v>
      </c>
      <c r="E421" s="1107" t="s">
        <v>1308</v>
      </c>
      <c r="F421" s="973">
        <v>700000</v>
      </c>
      <c r="G421" s="974"/>
      <c r="H421" s="974">
        <v>700000</v>
      </c>
      <c r="I421" s="974"/>
      <c r="J421" s="975"/>
      <c r="K421" s="974"/>
      <c r="L421" s="974">
        <f t="shared" si="25"/>
        <v>700000</v>
      </c>
      <c r="M421" s="991"/>
      <c r="N421" s="1013">
        <f t="shared" si="22"/>
        <v>0</v>
      </c>
      <c r="O421" s="976"/>
      <c r="P421" s="977"/>
      <c r="Q421" s="974"/>
      <c r="R421" s="1147"/>
      <c r="S421" s="974"/>
      <c r="T421" s="976"/>
      <c r="U421" s="693"/>
    </row>
    <row r="422" spans="2:21" hidden="1" x14ac:dyDescent="0.25">
      <c r="B422" s="1187" t="s">
        <v>576</v>
      </c>
      <c r="C422" s="1187"/>
      <c r="D422" s="976" t="s">
        <v>1310</v>
      </c>
      <c r="E422" s="1107" t="s">
        <v>708</v>
      </c>
      <c r="F422" s="973">
        <v>7340000</v>
      </c>
      <c r="G422" s="974"/>
      <c r="H422" s="974">
        <v>7340000</v>
      </c>
      <c r="I422" s="974"/>
      <c r="J422" s="975"/>
      <c r="K422" s="974"/>
      <c r="L422" s="974">
        <f t="shared" si="25"/>
        <v>7340000</v>
      </c>
      <c r="M422" s="991"/>
      <c r="N422" s="1013">
        <f t="shared" si="22"/>
        <v>0</v>
      </c>
      <c r="O422" s="976"/>
      <c r="P422" s="977"/>
      <c r="Q422" s="974"/>
      <c r="R422" s="1147"/>
      <c r="S422" s="974"/>
      <c r="T422" s="976"/>
      <c r="U422" s="693"/>
    </row>
    <row r="423" spans="2:21" hidden="1" x14ac:dyDescent="0.25">
      <c r="B423" s="1187" t="s">
        <v>576</v>
      </c>
      <c r="C423" s="1187"/>
      <c r="D423" s="976" t="s">
        <v>1311</v>
      </c>
      <c r="E423" s="1107" t="s">
        <v>1312</v>
      </c>
      <c r="F423" s="973">
        <v>9850000</v>
      </c>
      <c r="G423" s="974"/>
      <c r="H423" s="974">
        <v>9850000</v>
      </c>
      <c r="I423" s="974"/>
      <c r="J423" s="975"/>
      <c r="K423" s="974"/>
      <c r="L423" s="974">
        <f t="shared" si="25"/>
        <v>9850000</v>
      </c>
      <c r="M423" s="991"/>
      <c r="N423" s="1013">
        <f t="shared" si="22"/>
        <v>0</v>
      </c>
      <c r="O423" s="976"/>
      <c r="P423" s="977"/>
      <c r="Q423" s="974"/>
      <c r="R423" s="1147"/>
      <c r="S423" s="974"/>
      <c r="T423" s="976"/>
      <c r="U423" s="693"/>
    </row>
    <row r="424" spans="2:21" hidden="1" x14ac:dyDescent="0.25">
      <c r="B424" s="1187" t="s">
        <v>576</v>
      </c>
      <c r="C424" s="1187"/>
      <c r="D424" s="976" t="s">
        <v>1313</v>
      </c>
      <c r="E424" s="1107" t="s">
        <v>684</v>
      </c>
      <c r="F424" s="973">
        <v>2500000</v>
      </c>
      <c r="G424" s="974"/>
      <c r="H424" s="974">
        <v>2500000</v>
      </c>
      <c r="I424" s="974"/>
      <c r="J424" s="975"/>
      <c r="K424" s="974"/>
      <c r="L424" s="974">
        <f t="shared" si="25"/>
        <v>2500000</v>
      </c>
      <c r="M424" s="991"/>
      <c r="N424" s="1013">
        <f t="shared" si="22"/>
        <v>0</v>
      </c>
      <c r="O424" s="976"/>
      <c r="P424" s="977"/>
      <c r="Q424" s="974"/>
      <c r="R424" s="1147"/>
      <c r="S424" s="974"/>
      <c r="T424" s="976"/>
      <c r="U424" s="693"/>
    </row>
    <row r="425" spans="2:21" hidden="1" x14ac:dyDescent="0.25">
      <c r="B425" s="1187" t="s">
        <v>576</v>
      </c>
      <c r="C425" s="1187"/>
      <c r="D425" s="976" t="s">
        <v>1314</v>
      </c>
      <c r="E425" s="1107" t="s">
        <v>1208</v>
      </c>
      <c r="F425" s="973">
        <v>1499000</v>
      </c>
      <c r="G425" s="974"/>
      <c r="H425" s="974">
        <v>1499000</v>
      </c>
      <c r="I425" s="974"/>
      <c r="J425" s="975"/>
      <c r="K425" s="974"/>
      <c r="L425" s="974">
        <f t="shared" si="25"/>
        <v>1499000</v>
      </c>
      <c r="M425" s="991"/>
      <c r="N425" s="1013">
        <f t="shared" si="22"/>
        <v>0</v>
      </c>
      <c r="O425" s="976"/>
      <c r="P425" s="977"/>
      <c r="Q425" s="974"/>
      <c r="R425" s="1147"/>
      <c r="S425" s="974"/>
      <c r="T425" s="976"/>
      <c r="U425" s="693"/>
    </row>
    <row r="426" spans="2:21" hidden="1" x14ac:dyDescent="0.25">
      <c r="B426" s="1187" t="s">
        <v>576</v>
      </c>
      <c r="C426" s="1187"/>
      <c r="D426" s="976" t="s">
        <v>1315</v>
      </c>
      <c r="E426" s="1107" t="s">
        <v>1316</v>
      </c>
      <c r="F426" s="973">
        <v>2000000</v>
      </c>
      <c r="G426" s="974"/>
      <c r="H426" s="974">
        <v>2000000</v>
      </c>
      <c r="I426" s="974"/>
      <c r="J426" s="975"/>
      <c r="K426" s="974"/>
      <c r="L426" s="974">
        <f t="shared" si="25"/>
        <v>2000000</v>
      </c>
      <c r="M426" s="991"/>
      <c r="N426" s="1013">
        <f t="shared" si="22"/>
        <v>0</v>
      </c>
      <c r="O426" s="976"/>
      <c r="P426" s="977"/>
      <c r="Q426" s="974"/>
      <c r="R426" s="1147"/>
      <c r="S426" s="974"/>
      <c r="T426" s="976"/>
      <c r="U426" s="693"/>
    </row>
    <row r="427" spans="2:21" hidden="1" x14ac:dyDescent="0.25">
      <c r="B427" s="1187" t="s">
        <v>576</v>
      </c>
      <c r="C427" s="1187"/>
      <c r="D427" s="976" t="s">
        <v>1288</v>
      </c>
      <c r="E427" s="1107" t="s">
        <v>1306</v>
      </c>
      <c r="F427" s="973">
        <v>11320000</v>
      </c>
      <c r="G427" s="974"/>
      <c r="H427" s="974">
        <v>11320000</v>
      </c>
      <c r="I427" s="974"/>
      <c r="J427" s="975"/>
      <c r="K427" s="974"/>
      <c r="L427" s="974">
        <f t="shared" si="25"/>
        <v>11320000</v>
      </c>
      <c r="M427" s="991"/>
      <c r="N427" s="1013">
        <f t="shared" si="22"/>
        <v>0</v>
      </c>
      <c r="O427" s="976"/>
      <c r="P427" s="977"/>
      <c r="Q427" s="974"/>
      <c r="R427" s="1147"/>
      <c r="S427" s="974"/>
      <c r="T427" s="976"/>
      <c r="U427" s="693"/>
    </row>
    <row r="428" spans="2:21" hidden="1" x14ac:dyDescent="0.25">
      <c r="B428" s="1188" t="s">
        <v>576</v>
      </c>
      <c r="C428" s="1188"/>
      <c r="D428" s="983" t="s">
        <v>1317</v>
      </c>
      <c r="E428" s="1138" t="s">
        <v>1306</v>
      </c>
      <c r="F428" s="1139">
        <v>1100000</v>
      </c>
      <c r="G428" s="1003"/>
      <c r="H428" s="1003">
        <v>1100000</v>
      </c>
      <c r="I428" s="981"/>
      <c r="J428" s="1140"/>
      <c r="K428" s="1003"/>
      <c r="L428" s="1003">
        <f t="shared" si="25"/>
        <v>1100000</v>
      </c>
      <c r="M428" s="1141"/>
      <c r="N428" s="1142">
        <f t="shared" si="22"/>
        <v>0</v>
      </c>
      <c r="O428" s="983"/>
      <c r="P428" s="1143"/>
      <c r="Q428" s="1003"/>
      <c r="R428" s="1150"/>
      <c r="S428" s="1003"/>
      <c r="T428" s="983"/>
      <c r="U428" s="693"/>
    </row>
    <row r="429" spans="2:21" hidden="1" x14ac:dyDescent="0.25">
      <c r="B429" s="1188" t="s">
        <v>576</v>
      </c>
      <c r="C429" s="1188"/>
      <c r="D429" s="976" t="s">
        <v>1318</v>
      </c>
      <c r="E429" s="1107" t="s">
        <v>1319</v>
      </c>
      <c r="F429" s="1139">
        <v>5250000</v>
      </c>
      <c r="G429" s="1003"/>
      <c r="H429" s="1003">
        <v>5250000</v>
      </c>
      <c r="I429" s="981"/>
      <c r="J429" s="1140"/>
      <c r="K429" s="1003"/>
      <c r="L429" s="1003">
        <f t="shared" si="25"/>
        <v>5250000</v>
      </c>
      <c r="M429" s="1141"/>
      <c r="N429" s="1142">
        <f t="shared" si="22"/>
        <v>0</v>
      </c>
      <c r="O429" s="983"/>
      <c r="P429" s="1143"/>
      <c r="Q429" s="1003"/>
      <c r="R429" s="1150"/>
      <c r="S429" s="1003"/>
      <c r="T429" s="983"/>
      <c r="U429" s="693"/>
    </row>
    <row r="430" spans="2:21" hidden="1" x14ac:dyDescent="0.25">
      <c r="B430" s="1188" t="s">
        <v>576</v>
      </c>
      <c r="C430" s="1188"/>
      <c r="D430" s="983" t="s">
        <v>1320</v>
      </c>
      <c r="E430" s="1138" t="s">
        <v>1321</v>
      </c>
      <c r="F430" s="1139">
        <v>15510000</v>
      </c>
      <c r="G430" s="1003"/>
      <c r="H430" s="1003">
        <v>15510000</v>
      </c>
      <c r="I430" s="981"/>
      <c r="J430" s="1140"/>
      <c r="K430" s="1003"/>
      <c r="L430" s="1003">
        <f t="shared" si="25"/>
        <v>15510000</v>
      </c>
      <c r="M430" s="1141"/>
      <c r="N430" s="1142">
        <f t="shared" si="22"/>
        <v>0</v>
      </c>
      <c r="O430" s="983"/>
      <c r="P430" s="1143"/>
      <c r="Q430" s="1003"/>
      <c r="R430" s="1150"/>
      <c r="S430" s="1003" t="s">
        <v>1322</v>
      </c>
      <c r="T430" s="983" t="s">
        <v>1323</v>
      </c>
      <c r="U430" s="693"/>
    </row>
    <row r="431" spans="2:21" hidden="1" x14ac:dyDescent="0.25">
      <c r="B431" s="1188" t="s">
        <v>576</v>
      </c>
      <c r="C431" s="1188"/>
      <c r="D431" s="983" t="s">
        <v>1324</v>
      </c>
      <c r="E431" s="1138" t="s">
        <v>1325</v>
      </c>
      <c r="F431" s="1139">
        <v>4400000</v>
      </c>
      <c r="G431" s="1003"/>
      <c r="H431" s="1003">
        <v>4400000</v>
      </c>
      <c r="I431" s="981"/>
      <c r="J431" s="1140"/>
      <c r="K431" s="1003"/>
      <c r="L431" s="1003">
        <f t="shared" si="25"/>
        <v>4400000</v>
      </c>
      <c r="M431" s="1141"/>
      <c r="N431" s="1142">
        <f t="shared" si="22"/>
        <v>0</v>
      </c>
      <c r="O431" s="983"/>
      <c r="P431" s="1143"/>
      <c r="Q431" s="1003"/>
      <c r="R431" s="1150"/>
      <c r="S431" s="1003"/>
      <c r="T431" s="983"/>
      <c r="U431" s="693"/>
    </row>
    <row r="432" spans="2:21" hidden="1" x14ac:dyDescent="0.25">
      <c r="B432" s="1188" t="s">
        <v>576</v>
      </c>
      <c r="C432" s="1188"/>
      <c r="D432" s="983" t="s">
        <v>1326</v>
      </c>
      <c r="E432" s="1138" t="s">
        <v>1079</v>
      </c>
      <c r="F432" s="1139">
        <v>22403000</v>
      </c>
      <c r="G432" s="1003"/>
      <c r="H432" s="1003">
        <v>22403000</v>
      </c>
      <c r="I432" s="981"/>
      <c r="J432" s="1140"/>
      <c r="K432" s="1003"/>
      <c r="L432" s="1003">
        <f t="shared" si="25"/>
        <v>22403000</v>
      </c>
      <c r="M432" s="1141"/>
      <c r="N432" s="1142">
        <f t="shared" si="22"/>
        <v>0</v>
      </c>
      <c r="O432" s="983"/>
      <c r="P432" s="1143"/>
      <c r="Q432" s="1003"/>
      <c r="R432" s="1150"/>
      <c r="S432" s="1003"/>
      <c r="T432" s="983"/>
      <c r="U432" s="693"/>
    </row>
    <row r="433" spans="2:21" hidden="1" x14ac:dyDescent="0.25">
      <c r="B433" s="1188" t="s">
        <v>576</v>
      </c>
      <c r="C433" s="1188"/>
      <c r="D433" s="983" t="s">
        <v>1104</v>
      </c>
      <c r="E433" s="1138">
        <v>126</v>
      </c>
      <c r="F433" s="1139">
        <v>163956300</v>
      </c>
      <c r="G433" s="1003"/>
      <c r="H433" s="1003">
        <v>85349900</v>
      </c>
      <c r="I433" s="981">
        <v>78606400</v>
      </c>
      <c r="J433" s="1140"/>
      <c r="K433" s="1003"/>
      <c r="L433" s="1003">
        <f t="shared" si="25"/>
        <v>163956300</v>
      </c>
      <c r="M433" s="1141"/>
      <c r="N433" s="1142">
        <f t="shared" si="22"/>
        <v>0</v>
      </c>
      <c r="O433" s="983"/>
      <c r="P433" s="1143"/>
      <c r="Q433" s="1003"/>
      <c r="R433" s="1150"/>
      <c r="S433" s="1003"/>
      <c r="T433" s="983"/>
      <c r="U433" s="693"/>
    </row>
    <row r="434" spans="2:21" hidden="1" x14ac:dyDescent="0.25">
      <c r="B434" s="1188" t="s">
        <v>576</v>
      </c>
      <c r="C434" s="1188"/>
      <c r="D434" s="983" t="s">
        <v>1104</v>
      </c>
      <c r="E434" s="1138">
        <v>126</v>
      </c>
      <c r="F434" s="1139">
        <v>535524155</v>
      </c>
      <c r="G434" s="1003"/>
      <c r="H434" s="1003">
        <v>452201455</v>
      </c>
      <c r="I434" s="981">
        <v>83322700</v>
      </c>
      <c r="J434" s="1140"/>
      <c r="K434" s="1003"/>
      <c r="L434" s="1003">
        <f t="shared" si="25"/>
        <v>535524155</v>
      </c>
      <c r="M434" s="1141"/>
      <c r="N434" s="1142">
        <f t="shared" si="22"/>
        <v>0</v>
      </c>
      <c r="O434" s="983"/>
      <c r="P434" s="1143"/>
      <c r="Q434" s="1003"/>
      <c r="R434" s="1150"/>
      <c r="S434" s="1003"/>
      <c r="T434" s="983"/>
      <c r="U434" s="693"/>
    </row>
    <row r="435" spans="2:21" hidden="1" x14ac:dyDescent="0.25">
      <c r="B435" s="1188" t="s">
        <v>576</v>
      </c>
      <c r="C435" s="1188"/>
      <c r="D435" s="983" t="s">
        <v>1327</v>
      </c>
      <c r="E435" s="1138">
        <v>126</v>
      </c>
      <c r="F435" s="1139">
        <v>52718000</v>
      </c>
      <c r="G435" s="1003"/>
      <c r="H435" s="1003">
        <v>52718000</v>
      </c>
      <c r="I435" s="981"/>
      <c r="J435" s="1140"/>
      <c r="K435" s="1003"/>
      <c r="L435" s="1003">
        <f t="shared" si="25"/>
        <v>52718000</v>
      </c>
      <c r="M435" s="1141"/>
      <c r="N435" s="1142">
        <f t="shared" si="22"/>
        <v>0</v>
      </c>
      <c r="O435" s="983"/>
      <c r="P435" s="1143"/>
      <c r="Q435" s="1003"/>
      <c r="R435" s="1150"/>
      <c r="S435" s="1003"/>
      <c r="T435" s="983"/>
      <c r="U435" s="693"/>
    </row>
    <row r="436" spans="2:21" hidden="1" x14ac:dyDescent="0.25">
      <c r="B436" s="1188" t="s">
        <v>576</v>
      </c>
      <c r="C436" s="1188"/>
      <c r="D436" s="983" t="s">
        <v>1328</v>
      </c>
      <c r="E436" s="1138" t="s">
        <v>1329</v>
      </c>
      <c r="F436" s="1139">
        <v>50825007</v>
      </c>
      <c r="G436" s="1003"/>
      <c r="H436" s="1003">
        <v>50825007</v>
      </c>
      <c r="I436" s="981"/>
      <c r="J436" s="1140"/>
      <c r="K436" s="1003"/>
      <c r="L436" s="1003">
        <f t="shared" si="25"/>
        <v>50825007</v>
      </c>
      <c r="M436" s="1141"/>
      <c r="N436" s="1142">
        <f t="shared" si="22"/>
        <v>0</v>
      </c>
      <c r="O436" s="983"/>
      <c r="P436" s="1143"/>
      <c r="Q436" s="1003"/>
      <c r="R436" s="1150"/>
      <c r="S436" s="1003"/>
      <c r="T436" s="983"/>
      <c r="U436" s="693"/>
    </row>
    <row r="437" spans="2:21" hidden="1" x14ac:dyDescent="0.25">
      <c r="B437" s="1188" t="s">
        <v>576</v>
      </c>
      <c r="C437" s="1188"/>
      <c r="D437" s="983" t="s">
        <v>1330</v>
      </c>
      <c r="E437" s="1138" t="s">
        <v>1331</v>
      </c>
      <c r="F437" s="1139">
        <v>17000000</v>
      </c>
      <c r="G437" s="1003"/>
      <c r="H437" s="1003">
        <v>17000000</v>
      </c>
      <c r="I437" s="981"/>
      <c r="J437" s="1140"/>
      <c r="K437" s="1003"/>
      <c r="L437" s="1003">
        <f t="shared" si="25"/>
        <v>17000000</v>
      </c>
      <c r="M437" s="1141"/>
      <c r="N437" s="1142">
        <f t="shared" si="22"/>
        <v>0</v>
      </c>
      <c r="O437" s="983"/>
      <c r="P437" s="1143"/>
      <c r="Q437" s="1003"/>
      <c r="R437" s="1150"/>
      <c r="S437" s="1003"/>
      <c r="T437" s="983"/>
      <c r="U437" s="693"/>
    </row>
    <row r="438" spans="2:21" hidden="1" x14ac:dyDescent="0.25">
      <c r="B438" s="1188" t="s">
        <v>576</v>
      </c>
      <c r="C438" s="1188"/>
      <c r="D438" s="983" t="s">
        <v>1332</v>
      </c>
      <c r="E438" s="1138" t="s">
        <v>1298</v>
      </c>
      <c r="F438" s="1139">
        <v>84265000</v>
      </c>
      <c r="G438" s="1003"/>
      <c r="H438" s="1003">
        <v>84265000</v>
      </c>
      <c r="I438" s="981"/>
      <c r="J438" s="1140"/>
      <c r="K438" s="1003"/>
      <c r="L438" s="1003">
        <f t="shared" si="25"/>
        <v>84265000</v>
      </c>
      <c r="M438" s="1141"/>
      <c r="N438" s="1142">
        <f t="shared" si="22"/>
        <v>0</v>
      </c>
      <c r="O438" s="983"/>
      <c r="P438" s="1143"/>
      <c r="Q438" s="1003"/>
      <c r="R438" s="1150"/>
      <c r="S438" s="1003"/>
      <c r="T438" s="983"/>
      <c r="U438" s="693"/>
    </row>
    <row r="439" spans="2:21" hidden="1" x14ac:dyDescent="0.25">
      <c r="B439" s="1188" t="s">
        <v>576</v>
      </c>
      <c r="C439" s="1188"/>
      <c r="D439" s="983" t="s">
        <v>1333</v>
      </c>
      <c r="E439" s="1138" t="s">
        <v>1334</v>
      </c>
      <c r="F439" s="1139">
        <v>5000000</v>
      </c>
      <c r="G439" s="1003"/>
      <c r="H439" s="1003">
        <v>5000000</v>
      </c>
      <c r="I439" s="981"/>
      <c r="J439" s="1140"/>
      <c r="K439" s="1003"/>
      <c r="L439" s="1003">
        <f t="shared" si="25"/>
        <v>5000000</v>
      </c>
      <c r="M439" s="1141"/>
      <c r="N439" s="1142">
        <f t="shared" si="22"/>
        <v>0</v>
      </c>
      <c r="O439" s="983"/>
      <c r="P439" s="1143"/>
      <c r="Q439" s="1003"/>
      <c r="R439" s="1150"/>
      <c r="S439" s="1003"/>
      <c r="T439" s="983"/>
      <c r="U439" s="693"/>
    </row>
    <row r="440" spans="2:21" hidden="1" x14ac:dyDescent="0.25">
      <c r="B440" s="1188" t="s">
        <v>576</v>
      </c>
      <c r="C440" s="1188"/>
      <c r="D440" s="983" t="s">
        <v>1335</v>
      </c>
      <c r="E440" s="1138" t="s">
        <v>1336</v>
      </c>
      <c r="F440" s="1139">
        <v>1500000</v>
      </c>
      <c r="G440" s="1003"/>
      <c r="H440" s="1003">
        <v>1500000</v>
      </c>
      <c r="I440" s="981"/>
      <c r="J440" s="1140"/>
      <c r="K440" s="1003"/>
      <c r="L440" s="1003">
        <f t="shared" si="25"/>
        <v>1500000</v>
      </c>
      <c r="M440" s="1141"/>
      <c r="N440" s="1142">
        <f t="shared" si="22"/>
        <v>0</v>
      </c>
      <c r="O440" s="983"/>
      <c r="P440" s="1143"/>
      <c r="Q440" s="1003"/>
      <c r="R440" s="1150"/>
      <c r="S440" s="1003"/>
      <c r="T440" s="983"/>
      <c r="U440" s="693"/>
    </row>
    <row r="441" spans="2:21" hidden="1" x14ac:dyDescent="0.25">
      <c r="B441" s="1188" t="s">
        <v>576</v>
      </c>
      <c r="C441" s="1188"/>
      <c r="D441" s="983" t="s">
        <v>1337</v>
      </c>
      <c r="E441" s="1138" t="s">
        <v>1338</v>
      </c>
      <c r="F441" s="1139">
        <v>25146000</v>
      </c>
      <c r="G441" s="1003"/>
      <c r="H441" s="1003">
        <v>25146000</v>
      </c>
      <c r="I441" s="981"/>
      <c r="J441" s="1140"/>
      <c r="K441" s="1003"/>
      <c r="L441" s="1003">
        <f t="shared" si="25"/>
        <v>25146000</v>
      </c>
      <c r="M441" s="1141"/>
      <c r="N441" s="1142">
        <f t="shared" si="22"/>
        <v>0</v>
      </c>
      <c r="O441" s="983"/>
      <c r="P441" s="1143"/>
      <c r="Q441" s="1003"/>
      <c r="R441" s="1150"/>
      <c r="S441" s="1003"/>
      <c r="T441" s="983"/>
      <c r="U441" s="693"/>
    </row>
    <row r="442" spans="2:21" hidden="1" x14ac:dyDescent="0.25">
      <c r="B442" s="1188" t="s">
        <v>576</v>
      </c>
      <c r="C442" s="1188"/>
      <c r="D442" s="983" t="s">
        <v>1104</v>
      </c>
      <c r="E442" s="1138">
        <v>126</v>
      </c>
      <c r="F442" s="1139">
        <v>180608340</v>
      </c>
      <c r="G442" s="1003"/>
      <c r="H442" s="1003">
        <v>180608340</v>
      </c>
      <c r="I442" s="981"/>
      <c r="J442" s="1140"/>
      <c r="K442" s="1003"/>
      <c r="L442" s="1003">
        <f t="shared" si="25"/>
        <v>180608340</v>
      </c>
      <c r="M442" s="1141"/>
      <c r="N442" s="1142">
        <f t="shared" si="22"/>
        <v>0</v>
      </c>
      <c r="O442" s="983"/>
      <c r="P442" s="1143"/>
      <c r="Q442" s="1003"/>
      <c r="R442" s="1150"/>
      <c r="S442" s="1003"/>
      <c r="T442" s="983"/>
      <c r="U442" s="693"/>
    </row>
    <row r="443" spans="2:21" hidden="1" x14ac:dyDescent="0.25">
      <c r="B443" s="1188" t="s">
        <v>576</v>
      </c>
      <c r="C443" s="1188"/>
      <c r="D443" s="983" t="s">
        <v>1104</v>
      </c>
      <c r="E443" s="1138">
        <v>126</v>
      </c>
      <c r="F443" s="1139">
        <v>49771280</v>
      </c>
      <c r="G443" s="1003"/>
      <c r="H443" s="1003">
        <v>49771280</v>
      </c>
      <c r="I443" s="981"/>
      <c r="J443" s="1140"/>
      <c r="K443" s="1003"/>
      <c r="L443" s="1003">
        <f t="shared" si="25"/>
        <v>49771280</v>
      </c>
      <c r="M443" s="1141"/>
      <c r="N443" s="1142">
        <f t="shared" si="22"/>
        <v>0</v>
      </c>
      <c r="O443" s="983"/>
      <c r="P443" s="1143"/>
      <c r="Q443" s="1003"/>
      <c r="R443" s="1150"/>
      <c r="S443" s="1003"/>
      <c r="T443" s="983"/>
      <c r="U443" s="693"/>
    </row>
    <row r="444" spans="2:21" hidden="1" x14ac:dyDescent="0.25">
      <c r="B444" s="1188" t="s">
        <v>576</v>
      </c>
      <c r="C444" s="1188"/>
      <c r="D444" s="983" t="s">
        <v>1339</v>
      </c>
      <c r="E444" s="1138" t="s">
        <v>1340</v>
      </c>
      <c r="F444" s="1139">
        <v>2500000</v>
      </c>
      <c r="G444" s="1003"/>
      <c r="H444" s="1003">
        <v>2500000</v>
      </c>
      <c r="I444" s="981"/>
      <c r="J444" s="1140"/>
      <c r="K444" s="1003"/>
      <c r="L444" s="1003">
        <f t="shared" si="25"/>
        <v>2500000</v>
      </c>
      <c r="M444" s="1141"/>
      <c r="N444" s="1142">
        <f t="shared" si="22"/>
        <v>0</v>
      </c>
      <c r="O444" s="983"/>
      <c r="P444" s="1143"/>
      <c r="Q444" s="1003"/>
      <c r="R444" s="1150"/>
      <c r="S444" s="1003"/>
      <c r="T444" s="983"/>
      <c r="U444" s="693"/>
    </row>
    <row r="445" spans="2:21" hidden="1" x14ac:dyDescent="0.25">
      <c r="B445" s="1188" t="s">
        <v>576</v>
      </c>
      <c r="C445" s="1188"/>
      <c r="D445" s="983" t="s">
        <v>1341</v>
      </c>
      <c r="E445" s="1138" t="s">
        <v>1342</v>
      </c>
      <c r="F445" s="1139">
        <v>24000000</v>
      </c>
      <c r="G445" s="1003"/>
      <c r="H445" s="1003">
        <v>24000000</v>
      </c>
      <c r="I445" s="981"/>
      <c r="J445" s="1140"/>
      <c r="K445" s="1003"/>
      <c r="L445" s="1003">
        <f t="shared" si="25"/>
        <v>24000000</v>
      </c>
      <c r="M445" s="1141"/>
      <c r="N445" s="1142">
        <f t="shared" si="22"/>
        <v>0</v>
      </c>
      <c r="O445" s="983"/>
      <c r="P445" s="1143"/>
      <c r="Q445" s="1003"/>
      <c r="R445" s="1150"/>
      <c r="S445" s="1003"/>
      <c r="T445" s="983"/>
      <c r="U445" s="693"/>
    </row>
    <row r="446" spans="2:21" hidden="1" x14ac:dyDescent="0.25">
      <c r="B446" s="1188" t="s">
        <v>576</v>
      </c>
      <c r="C446" s="1188"/>
      <c r="D446" s="983" t="s">
        <v>1343</v>
      </c>
      <c r="E446" s="1138" t="s">
        <v>1344</v>
      </c>
      <c r="F446" s="1139">
        <v>10890000</v>
      </c>
      <c r="G446" s="1003"/>
      <c r="H446" s="1003">
        <v>10890000</v>
      </c>
      <c r="I446" s="981"/>
      <c r="J446" s="1140"/>
      <c r="K446" s="1003"/>
      <c r="L446" s="1003">
        <f t="shared" si="25"/>
        <v>10890000</v>
      </c>
      <c r="M446" s="1141"/>
      <c r="N446" s="1142">
        <f t="shared" si="22"/>
        <v>0</v>
      </c>
      <c r="O446" s="983"/>
      <c r="P446" s="1143"/>
      <c r="Q446" s="1003"/>
      <c r="R446" s="1150"/>
      <c r="S446" s="1003"/>
      <c r="T446" s="983"/>
      <c r="U446" s="693"/>
    </row>
    <row r="447" spans="2:21" hidden="1" x14ac:dyDescent="0.25">
      <c r="B447" s="1188" t="s">
        <v>576</v>
      </c>
      <c r="C447" s="1188"/>
      <c r="D447" s="983" t="s">
        <v>1345</v>
      </c>
      <c r="E447" s="1138" t="s">
        <v>457</v>
      </c>
      <c r="F447" s="1139">
        <v>2350000</v>
      </c>
      <c r="G447" s="1003"/>
      <c r="H447" s="1003">
        <v>2350000</v>
      </c>
      <c r="I447" s="981"/>
      <c r="J447" s="1140"/>
      <c r="K447" s="1003"/>
      <c r="L447" s="1003">
        <f t="shared" si="25"/>
        <v>2350000</v>
      </c>
      <c r="M447" s="1141"/>
      <c r="N447" s="1142">
        <f t="shared" si="22"/>
        <v>0</v>
      </c>
      <c r="O447" s="983"/>
      <c r="P447" s="1143"/>
      <c r="Q447" s="1003"/>
      <c r="R447" s="1150"/>
      <c r="S447" s="1003"/>
      <c r="T447" s="983"/>
      <c r="U447" s="693"/>
    </row>
    <row r="448" spans="2:21" hidden="1" x14ac:dyDescent="0.25">
      <c r="B448" s="1188" t="s">
        <v>576</v>
      </c>
      <c r="C448" s="1188"/>
      <c r="D448" s="983" t="s">
        <v>1346</v>
      </c>
      <c r="E448" s="1138" t="s">
        <v>1347</v>
      </c>
      <c r="F448" s="1139">
        <v>2860000</v>
      </c>
      <c r="G448" s="1003"/>
      <c r="H448" s="1003">
        <v>2860000</v>
      </c>
      <c r="I448" s="981"/>
      <c r="J448" s="1140"/>
      <c r="K448" s="1003"/>
      <c r="L448" s="1003">
        <f t="shared" si="25"/>
        <v>2860000</v>
      </c>
      <c r="M448" s="1141"/>
      <c r="N448" s="1142">
        <f t="shared" si="22"/>
        <v>0</v>
      </c>
      <c r="O448" s="983"/>
      <c r="P448" s="1143"/>
      <c r="Q448" s="1003"/>
      <c r="R448" s="1150"/>
      <c r="S448" s="1003"/>
      <c r="T448" s="983" t="s">
        <v>1323</v>
      </c>
      <c r="U448" s="693"/>
    </row>
    <row r="449" spans="1:25" hidden="1" x14ac:dyDescent="0.25">
      <c r="B449" s="1188" t="s">
        <v>576</v>
      </c>
      <c r="C449" s="1188"/>
      <c r="D449" s="983" t="s">
        <v>1348</v>
      </c>
      <c r="E449" s="1138" t="s">
        <v>1349</v>
      </c>
      <c r="F449" s="1139">
        <v>1264000</v>
      </c>
      <c r="G449" s="1003"/>
      <c r="H449" s="1003">
        <v>1264000</v>
      </c>
      <c r="I449" s="981"/>
      <c r="J449" s="1140"/>
      <c r="K449" s="1003"/>
      <c r="L449" s="1003">
        <f t="shared" si="25"/>
        <v>1264000</v>
      </c>
      <c r="M449" s="1141"/>
      <c r="N449" s="1142">
        <f t="shared" si="22"/>
        <v>0</v>
      </c>
      <c r="O449" s="983"/>
      <c r="P449" s="1143"/>
      <c r="Q449" s="1003"/>
      <c r="R449" s="1150"/>
      <c r="S449" s="1003"/>
      <c r="T449" s="983"/>
      <c r="U449" s="693"/>
    </row>
    <row r="450" spans="1:25" hidden="1" x14ac:dyDescent="0.25">
      <c r="B450" s="1188" t="s">
        <v>576</v>
      </c>
      <c r="C450" s="1188"/>
      <c r="D450" s="983" t="s">
        <v>1350</v>
      </c>
      <c r="E450" s="1138" t="s">
        <v>1351</v>
      </c>
      <c r="F450" s="1139">
        <v>620000</v>
      </c>
      <c r="G450" s="1003"/>
      <c r="H450" s="1003">
        <v>620000</v>
      </c>
      <c r="I450" s="981"/>
      <c r="J450" s="1140"/>
      <c r="K450" s="1003"/>
      <c r="L450" s="1003">
        <f t="shared" si="25"/>
        <v>620000</v>
      </c>
      <c r="M450" s="1141"/>
      <c r="N450" s="1142">
        <f t="shared" si="22"/>
        <v>0</v>
      </c>
      <c r="O450" s="983"/>
      <c r="P450" s="1143"/>
      <c r="Q450" s="1003"/>
      <c r="R450" s="1150"/>
      <c r="S450" s="1003"/>
      <c r="T450" s="983"/>
      <c r="U450" s="693"/>
    </row>
    <row r="451" spans="1:25" hidden="1" x14ac:dyDescent="0.25">
      <c r="B451" s="1188" t="s">
        <v>576</v>
      </c>
      <c r="C451" s="1188"/>
      <c r="D451" s="983" t="s">
        <v>1352</v>
      </c>
      <c r="E451" s="1138" t="s">
        <v>662</v>
      </c>
      <c r="F451" s="1139">
        <v>6425000</v>
      </c>
      <c r="G451" s="1003"/>
      <c r="H451" s="1003">
        <v>6425000</v>
      </c>
      <c r="I451" s="981"/>
      <c r="J451" s="1140"/>
      <c r="K451" s="1003"/>
      <c r="L451" s="1003">
        <f t="shared" si="25"/>
        <v>6425000</v>
      </c>
      <c r="M451" s="1141"/>
      <c r="N451" s="1142">
        <f t="shared" si="22"/>
        <v>0</v>
      </c>
      <c r="O451" s="983"/>
      <c r="P451" s="1143"/>
      <c r="Q451" s="1003"/>
      <c r="R451" s="1150"/>
      <c r="S451" s="1003"/>
      <c r="T451" s="983"/>
      <c r="U451" s="693"/>
    </row>
    <row r="452" spans="1:25" hidden="1" x14ac:dyDescent="0.25">
      <c r="B452" s="1188" t="s">
        <v>576</v>
      </c>
      <c r="C452" s="1188"/>
      <c r="D452" s="983" t="s">
        <v>1353</v>
      </c>
      <c r="E452" s="1138" t="s">
        <v>1354</v>
      </c>
      <c r="F452" s="1139">
        <v>250000</v>
      </c>
      <c r="G452" s="1003"/>
      <c r="H452" s="1003">
        <v>250000</v>
      </c>
      <c r="I452" s="981"/>
      <c r="J452" s="1140"/>
      <c r="K452" s="1003"/>
      <c r="L452" s="1003">
        <f t="shared" si="25"/>
        <v>250000</v>
      </c>
      <c r="M452" s="1141"/>
      <c r="N452" s="1142">
        <f t="shared" si="22"/>
        <v>0</v>
      </c>
      <c r="O452" s="983"/>
      <c r="P452" s="1143"/>
      <c r="Q452" s="1003"/>
      <c r="R452" s="1150"/>
      <c r="S452" s="1003"/>
      <c r="T452" s="983"/>
      <c r="U452" s="693"/>
    </row>
    <row r="453" spans="1:25" hidden="1" x14ac:dyDescent="0.25">
      <c r="B453" s="1188" t="s">
        <v>576</v>
      </c>
      <c r="C453" s="1188"/>
      <c r="D453" s="983" t="s">
        <v>1355</v>
      </c>
      <c r="E453" s="1138" t="s">
        <v>1319</v>
      </c>
      <c r="F453" s="1139">
        <v>7400000</v>
      </c>
      <c r="G453" s="1003"/>
      <c r="H453" s="1003">
        <v>7400000</v>
      </c>
      <c r="I453" s="981"/>
      <c r="J453" s="1140"/>
      <c r="K453" s="1003"/>
      <c r="L453" s="1003">
        <f t="shared" si="25"/>
        <v>7400000</v>
      </c>
      <c r="M453" s="1141"/>
      <c r="N453" s="1142">
        <f t="shared" si="22"/>
        <v>0</v>
      </c>
      <c r="O453" s="983"/>
      <c r="P453" s="1143"/>
      <c r="Q453" s="1003"/>
      <c r="R453" s="1150"/>
      <c r="S453" s="1003"/>
      <c r="T453" s="983"/>
      <c r="U453" s="693"/>
    </row>
    <row r="454" spans="1:25" hidden="1" x14ac:dyDescent="0.25">
      <c r="B454" s="1188" t="s">
        <v>576</v>
      </c>
      <c r="C454" s="1188"/>
      <c r="D454" s="983" t="s">
        <v>1356</v>
      </c>
      <c r="E454" s="1138" t="s">
        <v>1357</v>
      </c>
      <c r="F454" s="1139">
        <v>10000000</v>
      </c>
      <c r="G454" s="1003"/>
      <c r="H454" s="1003">
        <v>10000000</v>
      </c>
      <c r="I454" s="981"/>
      <c r="J454" s="1140"/>
      <c r="K454" s="1003"/>
      <c r="L454" s="1003">
        <f t="shared" si="25"/>
        <v>10000000</v>
      </c>
      <c r="M454" s="1141"/>
      <c r="N454" s="1142">
        <f t="shared" si="22"/>
        <v>0</v>
      </c>
      <c r="O454" s="983"/>
      <c r="P454" s="1143"/>
      <c r="Q454" s="1003"/>
      <c r="R454" s="1150"/>
      <c r="S454" s="1003"/>
      <c r="T454" s="983"/>
      <c r="U454" s="693"/>
    </row>
    <row r="455" spans="1:25" ht="15.75" hidden="1" customHeight="1" x14ac:dyDescent="0.25">
      <c r="B455" s="1188" t="s">
        <v>576</v>
      </c>
      <c r="C455" s="1188"/>
      <c r="D455" s="983" t="s">
        <v>1358</v>
      </c>
      <c r="E455" s="1138" t="s">
        <v>1319</v>
      </c>
      <c r="F455" s="1139">
        <v>8460000</v>
      </c>
      <c r="G455" s="1003"/>
      <c r="H455" s="1003">
        <v>8460000</v>
      </c>
      <c r="I455" s="981"/>
      <c r="J455" s="1140"/>
      <c r="K455" s="1003"/>
      <c r="L455" s="1003">
        <f t="shared" si="25"/>
        <v>8460000</v>
      </c>
      <c r="M455" s="1141"/>
      <c r="N455" s="1142">
        <f t="shared" si="22"/>
        <v>0</v>
      </c>
      <c r="O455" s="983"/>
      <c r="P455" s="1143"/>
      <c r="Q455" s="1003"/>
      <c r="R455" s="1150"/>
      <c r="S455" s="1003"/>
      <c r="T455" s="983"/>
      <c r="U455" s="693"/>
    </row>
    <row r="456" spans="1:25" s="723" customFormat="1" ht="15.75" hidden="1" x14ac:dyDescent="0.25">
      <c r="B456" s="748" t="s">
        <v>997</v>
      </c>
      <c r="C456" s="748"/>
      <c r="D456" s="699" t="s">
        <v>1067</v>
      </c>
      <c r="E456" s="706"/>
      <c r="F456" s="733"/>
      <c r="G456" s="711"/>
      <c r="H456" s="711"/>
      <c r="I456" s="701"/>
      <c r="J456" s="734"/>
      <c r="K456" s="711"/>
      <c r="L456" s="735">
        <f>SUM(L387:L455)</f>
        <v>2966333995</v>
      </c>
      <c r="M456" s="735" t="e">
        <f>SUM(M387:M402)</f>
        <v>#REF!</v>
      </c>
      <c r="N456" s="870">
        <f>SUM(N387:N455)</f>
        <v>-145000</v>
      </c>
      <c r="O456" s="706"/>
      <c r="P456" s="736"/>
      <c r="Q456" s="711"/>
      <c r="R456" s="1151"/>
      <c r="S456" s="711"/>
      <c r="T456" s="706"/>
      <c r="U456" s="706"/>
      <c r="V456" s="722"/>
      <c r="W456" s="722"/>
      <c r="X456" s="722"/>
      <c r="Y456" s="722"/>
    </row>
    <row r="457" spans="1:25" hidden="1" x14ac:dyDescent="0.25">
      <c r="A457" s="686">
        <v>18</v>
      </c>
      <c r="B457" s="1187" t="s">
        <v>1068</v>
      </c>
      <c r="C457" s="1187">
        <v>1029</v>
      </c>
      <c r="D457" s="976" t="s">
        <v>1069</v>
      </c>
      <c r="E457" s="972" t="s">
        <v>1070</v>
      </c>
      <c r="F457" s="973">
        <v>2000000</v>
      </c>
      <c r="G457" s="974"/>
      <c r="H457" s="974">
        <v>2000000</v>
      </c>
      <c r="I457" s="974"/>
      <c r="J457" s="975"/>
      <c r="K457" s="974"/>
      <c r="L457" s="974">
        <f t="shared" ref="L457:L463" si="26">SUM(H457:K457)</f>
        <v>2000000</v>
      </c>
      <c r="M457" s="991" t="e">
        <f>IF(G457="",F457-L457-#REF!,G457-L457-#REF!)</f>
        <v>#REF!</v>
      </c>
      <c r="N457" s="1013">
        <f t="shared" si="22"/>
        <v>0</v>
      </c>
      <c r="O457" s="976"/>
      <c r="P457" s="977"/>
      <c r="Q457" s="974"/>
      <c r="R457" s="1147"/>
      <c r="S457" s="974"/>
      <c r="T457" s="976"/>
      <c r="V457" s="687" t="s">
        <v>1071</v>
      </c>
      <c r="W457" s="687">
        <v>800000</v>
      </c>
    </row>
    <row r="458" spans="1:25" hidden="1" x14ac:dyDescent="0.25">
      <c r="B458" s="1187" t="s">
        <v>1068</v>
      </c>
      <c r="C458" s="1187">
        <v>1029</v>
      </c>
      <c r="D458" s="976" t="s">
        <v>1359</v>
      </c>
      <c r="E458" s="976" t="s">
        <v>1073</v>
      </c>
      <c r="F458" s="973">
        <v>5000000</v>
      </c>
      <c r="G458" s="974">
        <v>12422500</v>
      </c>
      <c r="H458" s="974">
        <v>5000000</v>
      </c>
      <c r="I458" s="974">
        <v>5000000</v>
      </c>
      <c r="J458" s="975">
        <v>2422500</v>
      </c>
      <c r="K458" s="974"/>
      <c r="L458" s="974">
        <f t="shared" si="26"/>
        <v>12422500</v>
      </c>
      <c r="M458" s="991" t="e">
        <f>IF(G458="",F458-L458-#REF!,G458-L458-#REF!)</f>
        <v>#REF!</v>
      </c>
      <c r="N458" s="1013">
        <f t="shared" si="22"/>
        <v>0</v>
      </c>
      <c r="O458" s="976"/>
      <c r="P458" s="977"/>
      <c r="Q458" s="974"/>
      <c r="R458" s="1147"/>
      <c r="S458" s="974"/>
      <c r="T458" s="976"/>
      <c r="V458" s="687" t="s">
        <v>1074</v>
      </c>
      <c r="W458" s="687">
        <v>1620000</v>
      </c>
    </row>
    <row r="459" spans="1:25" hidden="1" x14ac:dyDescent="0.25">
      <c r="B459" s="1187" t="s">
        <v>1068</v>
      </c>
      <c r="C459" s="1187">
        <v>1029</v>
      </c>
      <c r="D459" s="976" t="s">
        <v>175</v>
      </c>
      <c r="E459" s="976" t="s">
        <v>1075</v>
      </c>
      <c r="F459" s="973">
        <v>1100000</v>
      </c>
      <c r="G459" s="974"/>
      <c r="H459" s="973">
        <v>1100000</v>
      </c>
      <c r="I459" s="974"/>
      <c r="J459" s="975"/>
      <c r="K459" s="974"/>
      <c r="L459" s="974">
        <f t="shared" si="26"/>
        <v>1100000</v>
      </c>
      <c r="M459" s="991" t="e">
        <f>IF(G459="",F459-L459-#REF!,G459-L459-#REF!)</f>
        <v>#REF!</v>
      </c>
      <c r="N459" s="1013">
        <f t="shared" si="22"/>
        <v>0</v>
      </c>
      <c r="O459" s="976"/>
      <c r="P459" s="977"/>
      <c r="Q459" s="974"/>
      <c r="R459" s="1147"/>
      <c r="S459" s="974"/>
      <c r="T459" s="976"/>
      <c r="V459" s="687" t="s">
        <v>1076</v>
      </c>
      <c r="W459" s="687">
        <v>1870000</v>
      </c>
    </row>
    <row r="460" spans="1:25" hidden="1" x14ac:dyDescent="0.25">
      <c r="B460" s="1187" t="s">
        <v>1068</v>
      </c>
      <c r="C460" s="1187">
        <v>1029</v>
      </c>
      <c r="D460" s="976" t="s">
        <v>823</v>
      </c>
      <c r="E460" s="976" t="s">
        <v>1075</v>
      </c>
      <c r="F460" s="973">
        <v>1584000</v>
      </c>
      <c r="G460" s="974"/>
      <c r="H460" s="973">
        <v>1584000</v>
      </c>
      <c r="I460" s="974"/>
      <c r="J460" s="975"/>
      <c r="K460" s="974"/>
      <c r="L460" s="974">
        <f t="shared" si="26"/>
        <v>1584000</v>
      </c>
      <c r="M460" s="991" t="e">
        <f>IF(G460="",F460-L460-#REF!,G460-L460-#REF!)</f>
        <v>#REF!</v>
      </c>
      <c r="N460" s="1013">
        <f t="shared" si="22"/>
        <v>0</v>
      </c>
      <c r="O460" s="976"/>
      <c r="P460" s="977"/>
      <c r="Q460" s="974"/>
      <c r="R460" s="1147"/>
      <c r="S460" s="974"/>
      <c r="T460" s="976"/>
      <c r="V460" s="721" t="s">
        <v>1077</v>
      </c>
      <c r="W460" s="749">
        <v>1860000</v>
      </c>
    </row>
    <row r="461" spans="1:25" hidden="1" x14ac:dyDescent="0.25">
      <c r="B461" s="1187" t="s">
        <v>1068</v>
      </c>
      <c r="C461" s="1187">
        <v>1029</v>
      </c>
      <c r="D461" s="976" t="s">
        <v>1078</v>
      </c>
      <c r="E461" s="976" t="s">
        <v>1079</v>
      </c>
      <c r="F461" s="973">
        <v>230853099</v>
      </c>
      <c r="G461" s="974">
        <v>238353099</v>
      </c>
      <c r="H461" s="973">
        <v>69255929</v>
      </c>
      <c r="I461" s="974">
        <v>169097171</v>
      </c>
      <c r="J461" s="975"/>
      <c r="K461" s="974"/>
      <c r="L461" s="974">
        <f t="shared" si="26"/>
        <v>238353100</v>
      </c>
      <c r="M461" s="991"/>
      <c r="N461" s="1013">
        <f t="shared" si="22"/>
        <v>-1</v>
      </c>
      <c r="O461" s="976"/>
      <c r="P461" s="977"/>
      <c r="Q461" s="974"/>
      <c r="R461" s="1147"/>
      <c r="S461" s="974"/>
      <c r="T461" s="976"/>
      <c r="V461" s="721"/>
      <c r="W461" s="1170"/>
    </row>
    <row r="462" spans="1:25" hidden="1" x14ac:dyDescent="0.25">
      <c r="B462" s="1187" t="s">
        <v>1068</v>
      </c>
      <c r="C462" s="1187">
        <v>1029</v>
      </c>
      <c r="D462" s="976" t="s">
        <v>1360</v>
      </c>
      <c r="E462" s="976" t="s">
        <v>1079</v>
      </c>
      <c r="F462" s="973">
        <v>71566000</v>
      </c>
      <c r="G462" s="974">
        <v>65292000</v>
      </c>
      <c r="H462" s="973">
        <v>35783000</v>
      </c>
      <c r="I462" s="974">
        <v>29509000</v>
      </c>
      <c r="J462" s="975"/>
      <c r="K462" s="974"/>
      <c r="L462" s="974">
        <f t="shared" si="26"/>
        <v>65292000</v>
      </c>
      <c r="M462" s="991"/>
      <c r="N462" s="1013">
        <f t="shared" si="22"/>
        <v>0</v>
      </c>
      <c r="O462" s="976"/>
      <c r="P462" s="977"/>
      <c r="Q462" s="974"/>
      <c r="R462" s="1147"/>
      <c r="S462" s="974"/>
      <c r="T462" s="976"/>
      <c r="V462" s="721"/>
      <c r="W462" s="1170"/>
    </row>
    <row r="463" spans="1:25" hidden="1" x14ac:dyDescent="0.25">
      <c r="B463" s="1187" t="s">
        <v>1068</v>
      </c>
      <c r="C463" s="1187">
        <v>1029</v>
      </c>
      <c r="D463" s="976" t="s">
        <v>1080</v>
      </c>
      <c r="E463" s="976" t="s">
        <v>1081</v>
      </c>
      <c r="F463" s="973">
        <f>3490000+4660000</f>
        <v>8150000</v>
      </c>
      <c r="G463" s="974"/>
      <c r="H463" s="973">
        <v>3490000</v>
      </c>
      <c r="I463" s="974">
        <v>4660000</v>
      </c>
      <c r="J463" s="975"/>
      <c r="K463" s="974"/>
      <c r="L463" s="974">
        <f t="shared" si="26"/>
        <v>8150000</v>
      </c>
      <c r="M463" s="991" t="e">
        <f>IF(G463="",F463-L463-#REF!,G463-L463-#REF!)</f>
        <v>#REF!</v>
      </c>
      <c r="N463" s="1013">
        <f t="shared" si="22"/>
        <v>0</v>
      </c>
      <c r="O463" s="976"/>
      <c r="P463" s="977"/>
      <c r="Q463" s="974"/>
      <c r="R463" s="1147"/>
      <c r="S463" s="974"/>
      <c r="T463" s="976"/>
      <c r="V463" s="687" t="s">
        <v>1240</v>
      </c>
      <c r="W463" s="687">
        <v>500000</v>
      </c>
    </row>
    <row r="464" spans="1:25" hidden="1" x14ac:dyDescent="0.25">
      <c r="B464" s="1187" t="s">
        <v>1068</v>
      </c>
      <c r="C464" s="1187">
        <v>1029</v>
      </c>
      <c r="D464" s="976" t="s">
        <v>1082</v>
      </c>
      <c r="E464" s="976" t="s">
        <v>1083</v>
      </c>
      <c r="F464" s="1108">
        <v>7200000</v>
      </c>
      <c r="G464" s="974"/>
      <c r="H464" s="973">
        <v>7200000</v>
      </c>
      <c r="I464" s="974"/>
      <c r="J464" s="975"/>
      <c r="K464" s="974"/>
      <c r="L464" s="974">
        <f t="shared" ref="L464:L485" si="27">SUM(H464:K464)</f>
        <v>7200000</v>
      </c>
      <c r="M464" s="991" t="e">
        <f>IF(G464="",F464-L464-#REF!,G464-L464-#REF!)</f>
        <v>#REF!</v>
      </c>
      <c r="N464" s="1013">
        <f t="shared" si="22"/>
        <v>0</v>
      </c>
      <c r="O464" s="976"/>
      <c r="P464" s="977"/>
      <c r="Q464" s="974"/>
      <c r="R464" s="1147"/>
      <c r="S464" s="974"/>
      <c r="T464" s="976"/>
    </row>
    <row r="465" spans="2:20" hidden="1" x14ac:dyDescent="0.25">
      <c r="B465" s="1187" t="s">
        <v>1068</v>
      </c>
      <c r="C465" s="1187">
        <v>1029</v>
      </c>
      <c r="D465" s="976" t="s">
        <v>394</v>
      </c>
      <c r="E465" s="976" t="s">
        <v>1084</v>
      </c>
      <c r="F465" s="973">
        <v>102780000</v>
      </c>
      <c r="G465" s="974">
        <v>112224000</v>
      </c>
      <c r="H465" s="973">
        <v>41112000</v>
      </c>
      <c r="I465" s="974">
        <v>41112000</v>
      </c>
      <c r="J465" s="975">
        <v>30000000</v>
      </c>
      <c r="K465" s="974"/>
      <c r="L465" s="974">
        <f t="shared" si="27"/>
        <v>112224000</v>
      </c>
      <c r="M465" s="991" t="e">
        <f>IF(G465="",F465-L465-#REF!,G465-L465-#REF!)</f>
        <v>#REF!</v>
      </c>
      <c r="N465" s="1013">
        <f t="shared" si="22"/>
        <v>0</v>
      </c>
      <c r="O465" s="976"/>
      <c r="P465" s="977"/>
      <c r="Q465" s="974"/>
      <c r="R465" s="1147"/>
      <c r="S465" s="974"/>
      <c r="T465" s="976"/>
    </row>
    <row r="466" spans="2:20" hidden="1" x14ac:dyDescent="0.25">
      <c r="B466" s="1187" t="s">
        <v>1068</v>
      </c>
      <c r="C466" s="1187">
        <v>1029</v>
      </c>
      <c r="D466" s="976" t="s">
        <v>1085</v>
      </c>
      <c r="E466" s="976" t="s">
        <v>887</v>
      </c>
      <c r="F466" s="1108">
        <v>40000000</v>
      </c>
      <c r="G466" s="974">
        <v>65700000</v>
      </c>
      <c r="H466" s="973">
        <v>20000000</v>
      </c>
      <c r="I466" s="974">
        <v>20000000</v>
      </c>
      <c r="J466" s="975">
        <v>15700000</v>
      </c>
      <c r="K466" s="974"/>
      <c r="L466" s="974">
        <f t="shared" si="27"/>
        <v>55700000</v>
      </c>
      <c r="M466" s="991" t="e">
        <f>IF(G466="",F466-L466-#REF!,G466-L466-#REF!)</f>
        <v>#REF!</v>
      </c>
      <c r="N466" s="1013">
        <f t="shared" si="22"/>
        <v>10000000</v>
      </c>
      <c r="O466" s="976"/>
      <c r="P466" s="977"/>
      <c r="Q466" s="974"/>
      <c r="R466" s="1147"/>
      <c r="S466" s="974"/>
      <c r="T466" s="976"/>
    </row>
    <row r="467" spans="2:20" hidden="1" x14ac:dyDescent="0.25">
      <c r="B467" s="1187" t="s">
        <v>1068</v>
      </c>
      <c r="C467" s="1187">
        <v>1029</v>
      </c>
      <c r="D467" s="976" t="s">
        <v>1086</v>
      </c>
      <c r="E467" s="972" t="s">
        <v>1060</v>
      </c>
      <c r="F467" s="974">
        <v>20951000</v>
      </c>
      <c r="G467" s="974"/>
      <c r="H467" s="973">
        <v>20951000</v>
      </c>
      <c r="I467" s="974"/>
      <c r="J467" s="975"/>
      <c r="K467" s="974"/>
      <c r="L467" s="974">
        <f t="shared" si="27"/>
        <v>20951000</v>
      </c>
      <c r="M467" s="991" t="e">
        <f>IF(G467="",F467-L467-#REF!,G467-L467-#REF!)</f>
        <v>#REF!</v>
      </c>
      <c r="N467" s="1013">
        <f t="shared" si="22"/>
        <v>0</v>
      </c>
      <c r="O467" s="976"/>
      <c r="P467" s="977"/>
      <c r="Q467" s="974"/>
      <c r="R467" s="1147"/>
      <c r="S467" s="974"/>
      <c r="T467" s="976"/>
    </row>
    <row r="468" spans="2:20" hidden="1" x14ac:dyDescent="0.25">
      <c r="B468" s="1187" t="s">
        <v>1068</v>
      </c>
      <c r="C468" s="1187">
        <v>1029</v>
      </c>
      <c r="D468" s="976" t="s">
        <v>1087</v>
      </c>
      <c r="E468" s="976" t="s">
        <v>1088</v>
      </c>
      <c r="F468" s="974">
        <v>15246000</v>
      </c>
      <c r="G468" s="974"/>
      <c r="H468" s="974">
        <v>15246000</v>
      </c>
      <c r="I468" s="974"/>
      <c r="J468" s="975"/>
      <c r="K468" s="974"/>
      <c r="L468" s="974">
        <f t="shared" si="27"/>
        <v>15246000</v>
      </c>
      <c r="M468" s="991" t="e">
        <f>IF(G468="",F468-L468-#REF!,G468-L468-#REF!)</f>
        <v>#REF!</v>
      </c>
      <c r="N468" s="1013">
        <f t="shared" si="22"/>
        <v>0</v>
      </c>
      <c r="O468" s="976"/>
      <c r="P468" s="977"/>
      <c r="Q468" s="974"/>
      <c r="R468" s="1147"/>
      <c r="S468" s="974"/>
      <c r="T468" s="976"/>
    </row>
    <row r="469" spans="2:20" hidden="1" x14ac:dyDescent="0.25">
      <c r="B469" s="1187" t="s">
        <v>1068</v>
      </c>
      <c r="C469" s="1187">
        <v>1029</v>
      </c>
      <c r="D469" s="976" t="s">
        <v>1089</v>
      </c>
      <c r="E469" s="976" t="s">
        <v>1090</v>
      </c>
      <c r="F469" s="973">
        <v>3158000</v>
      </c>
      <c r="G469" s="974"/>
      <c r="H469" s="973">
        <v>3158000</v>
      </c>
      <c r="I469" s="974"/>
      <c r="J469" s="975"/>
      <c r="K469" s="974"/>
      <c r="L469" s="974">
        <f t="shared" si="27"/>
        <v>3158000</v>
      </c>
      <c r="M469" s="991" t="e">
        <f>IF(G469="",F469-L469-#REF!,G469-L469-#REF!)</f>
        <v>#REF!</v>
      </c>
      <c r="N469" s="1013">
        <f t="shared" si="22"/>
        <v>0</v>
      </c>
      <c r="O469" s="976"/>
      <c r="P469" s="977"/>
      <c r="Q469" s="974"/>
      <c r="R469" s="1147"/>
      <c r="S469" s="974"/>
      <c r="T469" s="976"/>
    </row>
    <row r="470" spans="2:20" hidden="1" x14ac:dyDescent="0.25">
      <c r="B470" s="1187" t="s">
        <v>1068</v>
      </c>
      <c r="C470" s="1187">
        <v>1029</v>
      </c>
      <c r="D470" s="976" t="s">
        <v>1082</v>
      </c>
      <c r="E470" s="976" t="s">
        <v>1083</v>
      </c>
      <c r="F470" s="973">
        <v>8900000</v>
      </c>
      <c r="G470" s="974"/>
      <c r="H470" s="973">
        <v>8900000</v>
      </c>
      <c r="I470" s="974"/>
      <c r="J470" s="975"/>
      <c r="K470" s="974"/>
      <c r="L470" s="974">
        <f t="shared" si="27"/>
        <v>8900000</v>
      </c>
      <c r="M470" s="991" t="e">
        <f>IF(G470="",F470-L470-#REF!,G470-L470-#REF!)</f>
        <v>#REF!</v>
      </c>
      <c r="N470" s="1013">
        <f t="shared" si="22"/>
        <v>0</v>
      </c>
      <c r="O470" s="976"/>
      <c r="P470" s="977"/>
      <c r="Q470" s="974"/>
      <c r="R470" s="1147"/>
      <c r="S470" s="974"/>
      <c r="T470" s="976"/>
    </row>
    <row r="471" spans="2:20" hidden="1" x14ac:dyDescent="0.25">
      <c r="B471" s="1187" t="s">
        <v>1068</v>
      </c>
      <c r="C471" s="1187">
        <v>1029</v>
      </c>
      <c r="D471" s="976" t="s">
        <v>1091</v>
      </c>
      <c r="E471" s="976" t="s">
        <v>1090</v>
      </c>
      <c r="F471" s="973">
        <v>8270000</v>
      </c>
      <c r="G471" s="974"/>
      <c r="H471" s="973">
        <v>8270000</v>
      </c>
      <c r="I471" s="974"/>
      <c r="J471" s="975"/>
      <c r="K471" s="974"/>
      <c r="L471" s="974">
        <f t="shared" si="27"/>
        <v>8270000</v>
      </c>
      <c r="M471" s="991" t="e">
        <f>IF(G471="",F471-L471-#REF!,G471-L471-#REF!)</f>
        <v>#REF!</v>
      </c>
      <c r="N471" s="1013">
        <f t="shared" si="22"/>
        <v>0</v>
      </c>
      <c r="O471" s="976"/>
      <c r="P471" s="977"/>
      <c r="Q471" s="974"/>
      <c r="R471" s="1147"/>
      <c r="S471" s="974"/>
      <c r="T471" s="976"/>
    </row>
    <row r="472" spans="2:20" hidden="1" x14ac:dyDescent="0.25">
      <c r="B472" s="1187" t="s">
        <v>1068</v>
      </c>
      <c r="C472" s="1187">
        <v>1029</v>
      </c>
      <c r="D472" s="976" t="s">
        <v>1092</v>
      </c>
      <c r="E472" s="976" t="s">
        <v>1093</v>
      </c>
      <c r="F472" s="974">
        <v>35596000</v>
      </c>
      <c r="G472" s="974"/>
      <c r="H472" s="973">
        <v>17798000</v>
      </c>
      <c r="I472" s="974">
        <v>17798000</v>
      </c>
      <c r="J472" s="975"/>
      <c r="K472" s="974"/>
      <c r="L472" s="974">
        <f t="shared" si="27"/>
        <v>35596000</v>
      </c>
      <c r="M472" s="991" t="e">
        <f>IF(G472="",F472-L472-#REF!,G472-L472-#REF!)</f>
        <v>#REF!</v>
      </c>
      <c r="N472" s="1013">
        <f t="shared" si="22"/>
        <v>0</v>
      </c>
      <c r="O472" s="976"/>
      <c r="P472" s="977"/>
      <c r="Q472" s="974"/>
      <c r="R472" s="1147"/>
      <c r="S472" s="974"/>
      <c r="T472" s="976"/>
    </row>
    <row r="473" spans="2:20" hidden="1" x14ac:dyDescent="0.25">
      <c r="B473" s="1187" t="s">
        <v>1068</v>
      </c>
      <c r="C473" s="1187">
        <v>1029</v>
      </c>
      <c r="D473" s="976" t="s">
        <v>1094</v>
      </c>
      <c r="E473" s="976" t="s">
        <v>1095</v>
      </c>
      <c r="F473" s="1014">
        <v>665000</v>
      </c>
      <c r="G473" s="974"/>
      <c r="H473" s="1014">
        <v>665000</v>
      </c>
      <c r="I473" s="974"/>
      <c r="J473" s="975"/>
      <c r="K473" s="974"/>
      <c r="L473" s="974">
        <f t="shared" si="27"/>
        <v>665000</v>
      </c>
      <c r="M473" s="991"/>
      <c r="N473" s="1013">
        <f t="shared" si="22"/>
        <v>0</v>
      </c>
      <c r="O473" s="976"/>
      <c r="P473" s="977"/>
      <c r="Q473" s="974"/>
      <c r="R473" s="1147"/>
      <c r="S473" s="974"/>
      <c r="T473" s="976"/>
    </row>
    <row r="474" spans="2:20" hidden="1" x14ac:dyDescent="0.25">
      <c r="B474" s="1187" t="s">
        <v>1068</v>
      </c>
      <c r="C474" s="1187">
        <v>1029</v>
      </c>
      <c r="D474" s="976" t="s">
        <v>1361</v>
      </c>
      <c r="E474" s="976" t="s">
        <v>1362</v>
      </c>
      <c r="F474" s="1014">
        <v>145820000</v>
      </c>
      <c r="G474" s="974"/>
      <c r="H474" s="1014">
        <v>74590000</v>
      </c>
      <c r="I474" s="974">
        <v>71230000</v>
      </c>
      <c r="J474" s="975"/>
      <c r="K474" s="974"/>
      <c r="L474" s="974">
        <f t="shared" si="27"/>
        <v>145820000</v>
      </c>
      <c r="M474" s="991"/>
      <c r="N474" s="1013">
        <f t="shared" si="22"/>
        <v>0</v>
      </c>
      <c r="O474" s="976"/>
      <c r="P474" s="977"/>
      <c r="Q474" s="974"/>
      <c r="R474" s="1147"/>
      <c r="S474" s="974"/>
      <c r="T474" s="976"/>
    </row>
    <row r="475" spans="2:20" hidden="1" x14ac:dyDescent="0.25">
      <c r="B475" s="1187" t="s">
        <v>1068</v>
      </c>
      <c r="C475" s="1187">
        <v>1029</v>
      </c>
      <c r="D475" s="972" t="s">
        <v>215</v>
      </c>
      <c r="E475" s="972" t="s">
        <v>1363</v>
      </c>
      <c r="F475" s="1114">
        <v>9548000</v>
      </c>
      <c r="G475" s="1115"/>
      <c r="H475" s="1114">
        <v>2864400</v>
      </c>
      <c r="I475" s="1115">
        <v>6683600</v>
      </c>
      <c r="J475" s="975"/>
      <c r="K475" s="974"/>
      <c r="L475" s="974">
        <f t="shared" si="27"/>
        <v>9548000</v>
      </c>
      <c r="M475" s="991"/>
      <c r="N475" s="1013">
        <f t="shared" si="22"/>
        <v>0</v>
      </c>
      <c r="O475" s="976"/>
      <c r="P475" s="977"/>
      <c r="Q475" s="974"/>
      <c r="R475" s="1147"/>
      <c r="S475" s="974" t="s">
        <v>1364</v>
      </c>
      <c r="T475" s="977" t="s">
        <v>1365</v>
      </c>
    </row>
    <row r="476" spans="2:20" hidden="1" x14ac:dyDescent="0.25">
      <c r="B476" s="1187" t="s">
        <v>1068</v>
      </c>
      <c r="C476" s="1187">
        <v>1029</v>
      </c>
      <c r="D476" s="972" t="s">
        <v>1366</v>
      </c>
      <c r="E476" s="972" t="s">
        <v>1367</v>
      </c>
      <c r="F476" s="1114">
        <v>20472800</v>
      </c>
      <c r="G476" s="1115"/>
      <c r="H476" s="1114">
        <v>20472800</v>
      </c>
      <c r="I476" s="1115"/>
      <c r="J476" s="975"/>
      <c r="K476" s="974"/>
      <c r="L476" s="974">
        <f t="shared" si="27"/>
        <v>20472800</v>
      </c>
      <c r="M476" s="991"/>
      <c r="N476" s="1013">
        <f t="shared" si="22"/>
        <v>0</v>
      </c>
      <c r="O476" s="976"/>
      <c r="P476" s="977"/>
      <c r="Q476" s="974"/>
      <c r="R476" s="1147"/>
      <c r="S476" s="974"/>
      <c r="T476" s="976"/>
    </row>
    <row r="477" spans="2:20" hidden="1" x14ac:dyDescent="0.25">
      <c r="B477" s="1187" t="s">
        <v>1068</v>
      </c>
      <c r="C477" s="1187">
        <v>1029</v>
      </c>
      <c r="D477" s="972" t="s">
        <v>723</v>
      </c>
      <c r="E477" s="972" t="s">
        <v>1368</v>
      </c>
      <c r="F477" s="1114">
        <v>9570000</v>
      </c>
      <c r="G477" s="1115">
        <v>11154000</v>
      </c>
      <c r="H477" s="1114">
        <v>5742000</v>
      </c>
      <c r="I477" s="1115">
        <v>5412000</v>
      </c>
      <c r="J477" s="975"/>
      <c r="K477" s="974"/>
      <c r="L477" s="974">
        <f t="shared" si="27"/>
        <v>11154000</v>
      </c>
      <c r="M477" s="991"/>
      <c r="N477" s="1013">
        <f t="shared" si="22"/>
        <v>0</v>
      </c>
      <c r="O477" s="976"/>
      <c r="P477" s="977"/>
      <c r="Q477" s="974"/>
      <c r="R477" s="1147"/>
      <c r="S477" s="974"/>
      <c r="T477" s="976"/>
    </row>
    <row r="478" spans="2:20" hidden="1" x14ac:dyDescent="0.25">
      <c r="B478" s="1187" t="s">
        <v>1068</v>
      </c>
      <c r="C478" s="1187">
        <v>1029</v>
      </c>
      <c r="D478" s="976" t="s">
        <v>1369</v>
      </c>
      <c r="E478" s="976" t="s">
        <v>1370</v>
      </c>
      <c r="F478" s="1014">
        <v>18666500</v>
      </c>
      <c r="G478" s="974"/>
      <c r="H478" s="1014">
        <v>18666500</v>
      </c>
      <c r="I478" s="974"/>
      <c r="J478" s="975"/>
      <c r="K478" s="974"/>
      <c r="L478" s="974">
        <f t="shared" si="27"/>
        <v>18666500</v>
      </c>
      <c r="M478" s="991"/>
      <c r="N478" s="1013">
        <f t="shared" si="22"/>
        <v>0</v>
      </c>
      <c r="O478" s="976"/>
      <c r="P478" s="977"/>
      <c r="Q478" s="974"/>
      <c r="R478" s="1147"/>
      <c r="S478" s="974"/>
      <c r="T478" s="976"/>
    </row>
    <row r="479" spans="2:20" hidden="1" x14ac:dyDescent="0.25">
      <c r="B479" s="1187" t="s">
        <v>1068</v>
      </c>
      <c r="C479" s="1187">
        <v>1029</v>
      </c>
      <c r="D479" s="976" t="s">
        <v>1371</v>
      </c>
      <c r="E479" s="976" t="s">
        <v>1372</v>
      </c>
      <c r="F479" s="1014">
        <v>22477000</v>
      </c>
      <c r="G479" s="974"/>
      <c r="H479" s="1014">
        <v>22477000</v>
      </c>
      <c r="I479" s="974"/>
      <c r="J479" s="975"/>
      <c r="K479" s="974"/>
      <c r="L479" s="974">
        <f t="shared" si="27"/>
        <v>22477000</v>
      </c>
      <c r="M479" s="991"/>
      <c r="N479" s="1013">
        <f t="shared" si="22"/>
        <v>0</v>
      </c>
      <c r="O479" s="976"/>
      <c r="P479" s="977"/>
      <c r="Q479" s="974"/>
      <c r="R479" s="1147"/>
      <c r="S479" s="974"/>
      <c r="T479" s="976"/>
    </row>
    <row r="480" spans="2:20" hidden="1" x14ac:dyDescent="0.25">
      <c r="B480" s="1187" t="s">
        <v>1068</v>
      </c>
      <c r="C480" s="1187">
        <v>1029</v>
      </c>
      <c r="D480" s="976" t="s">
        <v>1373</v>
      </c>
      <c r="E480" s="976" t="s">
        <v>315</v>
      </c>
      <c r="F480" s="1014">
        <v>78574725</v>
      </c>
      <c r="G480" s="974"/>
      <c r="H480" s="1014">
        <v>15000000</v>
      </c>
      <c r="I480" s="974">
        <v>63574725</v>
      </c>
      <c r="J480" s="975"/>
      <c r="K480" s="974"/>
      <c r="L480" s="974">
        <f t="shared" si="27"/>
        <v>78574725</v>
      </c>
      <c r="M480" s="991"/>
      <c r="N480" s="1013">
        <f t="shared" si="22"/>
        <v>0</v>
      </c>
      <c r="O480" s="976"/>
      <c r="P480" s="977"/>
      <c r="Q480" s="974"/>
      <c r="R480" s="1147"/>
      <c r="S480" s="974"/>
      <c r="T480" s="976"/>
    </row>
    <row r="481" spans="1:25" hidden="1" x14ac:dyDescent="0.25">
      <c r="B481" s="1187" t="s">
        <v>1068</v>
      </c>
      <c r="C481" s="1187">
        <v>1029</v>
      </c>
      <c r="D481" s="976" t="s">
        <v>1374</v>
      </c>
      <c r="E481" s="976" t="s">
        <v>1375</v>
      </c>
      <c r="F481" s="1014">
        <v>2651000</v>
      </c>
      <c r="G481" s="974"/>
      <c r="H481" s="1014">
        <v>2651000</v>
      </c>
      <c r="I481" s="974"/>
      <c r="J481" s="975"/>
      <c r="K481" s="974"/>
      <c r="L481" s="974">
        <f t="shared" si="27"/>
        <v>2651000</v>
      </c>
      <c r="M481" s="991"/>
      <c r="N481" s="1013">
        <f t="shared" si="22"/>
        <v>0</v>
      </c>
      <c r="O481" s="976"/>
      <c r="P481" s="977"/>
      <c r="Q481" s="974"/>
      <c r="R481" s="1147"/>
      <c r="S481" s="974"/>
      <c r="T481" s="976"/>
    </row>
    <row r="482" spans="1:25" hidden="1" x14ac:dyDescent="0.25">
      <c r="B482" s="1187" t="s">
        <v>1068</v>
      </c>
      <c r="C482" s="1187">
        <v>1029</v>
      </c>
      <c r="D482" s="976" t="s">
        <v>1376</v>
      </c>
      <c r="E482" s="976" t="s">
        <v>1377</v>
      </c>
      <c r="F482" s="1014">
        <v>7700000</v>
      </c>
      <c r="G482" s="974"/>
      <c r="H482" s="1014">
        <v>7700000</v>
      </c>
      <c r="I482" s="974"/>
      <c r="J482" s="975"/>
      <c r="K482" s="974"/>
      <c r="L482" s="974">
        <f t="shared" si="27"/>
        <v>7700000</v>
      </c>
      <c r="M482" s="991"/>
      <c r="N482" s="1013">
        <f t="shared" si="22"/>
        <v>0</v>
      </c>
      <c r="O482" s="976"/>
      <c r="P482" s="977"/>
      <c r="Q482" s="974"/>
      <c r="R482" s="1147"/>
      <c r="S482" s="974"/>
      <c r="T482" s="976"/>
    </row>
    <row r="483" spans="1:25" hidden="1" x14ac:dyDescent="0.25">
      <c r="B483" s="1187" t="s">
        <v>1068</v>
      </c>
      <c r="C483" s="1187">
        <v>1029</v>
      </c>
      <c r="D483" s="976" t="s">
        <v>1378</v>
      </c>
      <c r="E483" s="976" t="s">
        <v>1261</v>
      </c>
      <c r="F483" s="1014">
        <v>571200</v>
      </c>
      <c r="G483" s="974"/>
      <c r="H483" s="1014">
        <v>571200</v>
      </c>
      <c r="I483" s="974"/>
      <c r="J483" s="975"/>
      <c r="K483" s="974"/>
      <c r="L483" s="974">
        <f t="shared" si="27"/>
        <v>571200</v>
      </c>
      <c r="M483" s="991"/>
      <c r="N483" s="1013">
        <f t="shared" si="22"/>
        <v>0</v>
      </c>
      <c r="O483" s="976"/>
      <c r="P483" s="977"/>
      <c r="Q483" s="974"/>
      <c r="R483" s="1147"/>
      <c r="S483" s="974"/>
      <c r="T483" s="976"/>
    </row>
    <row r="484" spans="1:25" hidden="1" x14ac:dyDescent="0.25">
      <c r="B484" s="1187" t="s">
        <v>1068</v>
      </c>
      <c r="C484" s="1187">
        <v>1029</v>
      </c>
      <c r="D484" s="976" t="s">
        <v>1379</v>
      </c>
      <c r="E484" s="976" t="s">
        <v>1380</v>
      </c>
      <c r="F484" s="1014">
        <v>20123000</v>
      </c>
      <c r="G484" s="974"/>
      <c r="H484" s="1014">
        <v>20123000</v>
      </c>
      <c r="I484" s="974"/>
      <c r="J484" s="975"/>
      <c r="K484" s="974"/>
      <c r="L484" s="974">
        <f t="shared" si="27"/>
        <v>20123000</v>
      </c>
      <c r="M484" s="991"/>
      <c r="N484" s="1013">
        <f t="shared" si="22"/>
        <v>0</v>
      </c>
      <c r="O484" s="976"/>
      <c r="P484" s="977"/>
      <c r="Q484" s="974"/>
      <c r="R484" s="1147"/>
      <c r="S484" s="974"/>
      <c r="T484" s="976"/>
    </row>
    <row r="485" spans="1:25" hidden="1" x14ac:dyDescent="0.25">
      <c r="B485" s="1187" t="s">
        <v>1068</v>
      </c>
      <c r="C485" s="1187">
        <v>1029</v>
      </c>
      <c r="D485" s="976" t="s">
        <v>947</v>
      </c>
      <c r="E485" s="976"/>
      <c r="F485" s="973">
        <v>8150000</v>
      </c>
      <c r="G485" s="974"/>
      <c r="H485" s="973">
        <f>W485</f>
        <v>6650000</v>
      </c>
      <c r="I485" s="974"/>
      <c r="J485" s="975"/>
      <c r="K485" s="974"/>
      <c r="L485" s="974">
        <f t="shared" si="27"/>
        <v>6650000</v>
      </c>
      <c r="M485" s="991" t="e">
        <f>IF(G485="",F485-L485-#REF!,G485-L485-#REF!)</f>
        <v>#REF!</v>
      </c>
      <c r="N485" s="1013">
        <f t="shared" si="22"/>
        <v>1500000</v>
      </c>
      <c r="O485" s="976"/>
      <c r="P485" s="977"/>
      <c r="Q485" s="974"/>
      <c r="R485" s="1147"/>
      <c r="S485" s="974"/>
      <c r="T485" s="976"/>
      <c r="V485" s="1000" t="s">
        <v>948</v>
      </c>
      <c r="W485" s="1000">
        <f>SUM(W457:W474)</f>
        <v>6650000</v>
      </c>
    </row>
    <row r="486" spans="1:25" s="723" customFormat="1" ht="15.75" hidden="1" x14ac:dyDescent="0.25">
      <c r="B486" s="720" t="s">
        <v>997</v>
      </c>
      <c r="C486" s="720"/>
      <c r="D486" s="699" t="s">
        <v>1068</v>
      </c>
      <c r="E486" s="700"/>
      <c r="F486" s="724"/>
      <c r="G486" s="702"/>
      <c r="H486" s="711"/>
      <c r="I486" s="701"/>
      <c r="J486" s="726"/>
      <c r="K486" s="702"/>
      <c r="L486" s="707">
        <f>SUM(L457:L485)</f>
        <v>941219825</v>
      </c>
      <c r="M486" s="707" t="e">
        <f>SUM(M457:M485)</f>
        <v>#REF!</v>
      </c>
      <c r="N486" s="869">
        <f>SUM(N457:N485)</f>
        <v>11499999</v>
      </c>
      <c r="O486" s="700"/>
      <c r="P486" s="704"/>
      <c r="Q486" s="742"/>
      <c r="R486" s="1148"/>
      <c r="S486" s="742"/>
      <c r="T486" s="705"/>
      <c r="U486" s="705"/>
      <c r="V486" s="722"/>
      <c r="W486" s="722"/>
      <c r="X486" s="722"/>
      <c r="Y486" s="722"/>
    </row>
    <row r="487" spans="1:25" hidden="1" x14ac:dyDescent="0.25">
      <c r="A487" s="686">
        <v>19</v>
      </c>
      <c r="B487" s="1187" t="s">
        <v>1096</v>
      </c>
      <c r="C487" s="1187">
        <v>1017</v>
      </c>
      <c r="D487" s="976" t="s">
        <v>1097</v>
      </c>
      <c r="E487" s="972" t="s">
        <v>1381</v>
      </c>
      <c r="F487" s="973">
        <v>30000000</v>
      </c>
      <c r="G487" s="974"/>
      <c r="H487" s="974">
        <v>30000000</v>
      </c>
      <c r="I487" s="974"/>
      <c r="J487" s="975"/>
      <c r="K487" s="974"/>
      <c r="L487" s="974">
        <f t="shared" ref="L487:L520" si="28">SUM(H487:K487)</f>
        <v>30000000</v>
      </c>
      <c r="M487" s="991" t="e">
        <f>IF(G487="",F487-L487-#REF!,G487-L487-#REF!)</f>
        <v>#REF!</v>
      </c>
      <c r="N487" s="1013">
        <f t="shared" si="22"/>
        <v>0</v>
      </c>
      <c r="O487" s="976"/>
      <c r="P487" s="977"/>
      <c r="Q487" s="974"/>
      <c r="R487" s="1147"/>
      <c r="S487" s="974"/>
      <c r="T487" s="976"/>
      <c r="V487" s="687" t="s">
        <v>1074</v>
      </c>
      <c r="W487" s="687">
        <v>840000</v>
      </c>
    </row>
    <row r="488" spans="1:25" hidden="1" x14ac:dyDescent="0.25">
      <c r="B488" s="1187" t="s">
        <v>1096</v>
      </c>
      <c r="C488" s="1187">
        <v>1017</v>
      </c>
      <c r="D488" s="976" t="s">
        <v>1099</v>
      </c>
      <c r="E488" s="972" t="s">
        <v>1382</v>
      </c>
      <c r="F488" s="973">
        <v>11260004.285714287</v>
      </c>
      <c r="G488" s="974"/>
      <c r="H488" s="974">
        <v>7882003.0000000009</v>
      </c>
      <c r="I488" s="974">
        <v>3378000</v>
      </c>
      <c r="J488" s="975"/>
      <c r="K488" s="974"/>
      <c r="L488" s="974">
        <f t="shared" si="28"/>
        <v>11260003</v>
      </c>
      <c r="M488" s="991" t="e">
        <f>IF(G488="",F488-L488-#REF!,G488-L488-#REF!)</f>
        <v>#REF!</v>
      </c>
      <c r="N488" s="1013">
        <f t="shared" si="22"/>
        <v>1.2857142873108387</v>
      </c>
      <c r="O488" s="976"/>
      <c r="P488" s="977"/>
      <c r="Q488" s="974"/>
      <c r="R488" s="1147"/>
      <c r="S488" s="974"/>
      <c r="T488" s="976"/>
      <c r="V488" s="687" t="s">
        <v>1076</v>
      </c>
      <c r="W488" s="687">
        <v>1960000</v>
      </c>
    </row>
    <row r="489" spans="1:25" hidden="1" x14ac:dyDescent="0.25">
      <c r="B489" s="1187" t="s">
        <v>1096</v>
      </c>
      <c r="C489" s="1187">
        <v>1017</v>
      </c>
      <c r="D489" s="976" t="s">
        <v>1100</v>
      </c>
      <c r="E489" s="976" t="s">
        <v>1101</v>
      </c>
      <c r="F489" s="1108">
        <v>5000000</v>
      </c>
      <c r="G489" s="974"/>
      <c r="H489" s="974">
        <v>5000000</v>
      </c>
      <c r="I489" s="974"/>
      <c r="J489" s="975"/>
      <c r="K489" s="974"/>
      <c r="L489" s="974">
        <f t="shared" si="28"/>
        <v>5000000</v>
      </c>
      <c r="M489" s="991" t="e">
        <f>IF(G489="",F489-L489-#REF!,G489-L489-#REF!)</f>
        <v>#REF!</v>
      </c>
      <c r="N489" s="1013">
        <f t="shared" si="22"/>
        <v>0</v>
      </c>
      <c r="O489" s="976"/>
      <c r="P489" s="977"/>
      <c r="Q489" s="974"/>
      <c r="R489" s="1147"/>
      <c r="S489" s="974"/>
      <c r="T489" s="976"/>
      <c r="V489" s="721" t="s">
        <v>1077</v>
      </c>
      <c r="W489" s="749">
        <v>1680000</v>
      </c>
    </row>
    <row r="490" spans="1:25" hidden="1" x14ac:dyDescent="0.25">
      <c r="B490" s="1187" t="s">
        <v>1096</v>
      </c>
      <c r="C490" s="1187">
        <v>1017</v>
      </c>
      <c r="D490" s="976" t="s">
        <v>1102</v>
      </c>
      <c r="E490" s="972" t="s">
        <v>1060</v>
      </c>
      <c r="F490" s="973">
        <v>1900000</v>
      </c>
      <c r="G490" s="974"/>
      <c r="H490" s="973">
        <v>1900000</v>
      </c>
      <c r="I490" s="974"/>
      <c r="J490" s="975"/>
      <c r="K490" s="974"/>
      <c r="L490" s="974">
        <f t="shared" si="28"/>
        <v>1900000</v>
      </c>
      <c r="M490" s="991" t="e">
        <f>IF(G490="",F490-L490-#REF!,G490-L490-#REF!)</f>
        <v>#REF!</v>
      </c>
      <c r="N490" s="1013">
        <f t="shared" si="22"/>
        <v>0</v>
      </c>
      <c r="O490" s="976"/>
      <c r="P490" s="977"/>
      <c r="Q490" s="974"/>
      <c r="R490" s="1147"/>
      <c r="S490" s="974"/>
      <c r="T490" s="976"/>
      <c r="V490" s="721" t="s">
        <v>1211</v>
      </c>
      <c r="W490" s="687">
        <v>1990000</v>
      </c>
    </row>
    <row r="491" spans="1:25" hidden="1" x14ac:dyDescent="0.25">
      <c r="B491" s="1187" t="s">
        <v>1096</v>
      </c>
      <c r="C491" s="1187">
        <v>1017</v>
      </c>
      <c r="D491" s="976" t="s">
        <v>1103</v>
      </c>
      <c r="E491" s="972" t="s">
        <v>1060</v>
      </c>
      <c r="F491" s="973">
        <v>2282000</v>
      </c>
      <c r="G491" s="974"/>
      <c r="H491" s="973">
        <v>2282000</v>
      </c>
      <c r="I491" s="974"/>
      <c r="J491" s="975"/>
      <c r="K491" s="974"/>
      <c r="L491" s="974">
        <f t="shared" si="28"/>
        <v>2282000</v>
      </c>
      <c r="M491" s="991" t="e">
        <f>IF(G491="",F491-L491-#REF!,G491-L491-#REF!)</f>
        <v>#REF!</v>
      </c>
      <c r="N491" s="1013">
        <f t="shared" si="22"/>
        <v>0</v>
      </c>
      <c r="O491" s="976"/>
      <c r="P491" s="977"/>
      <c r="Q491" s="974"/>
      <c r="R491" s="1147"/>
      <c r="S491" s="974"/>
      <c r="T491" s="976"/>
      <c r="V491" s="687" t="s">
        <v>1240</v>
      </c>
      <c r="W491" s="687">
        <v>1892000</v>
      </c>
    </row>
    <row r="492" spans="1:25" hidden="1" x14ac:dyDescent="0.25">
      <c r="B492" s="1187" t="s">
        <v>1096</v>
      </c>
      <c r="C492" s="1187">
        <v>1017</v>
      </c>
      <c r="D492" s="976" t="s">
        <v>1104</v>
      </c>
      <c r="E492" s="1109">
        <v>126</v>
      </c>
      <c r="F492" s="973">
        <v>200000000</v>
      </c>
      <c r="G492" s="974"/>
      <c r="H492" s="973">
        <v>200000000</v>
      </c>
      <c r="I492" s="974"/>
      <c r="J492" s="975"/>
      <c r="K492" s="974"/>
      <c r="L492" s="974">
        <f t="shared" si="28"/>
        <v>200000000</v>
      </c>
      <c r="M492" s="991" t="e">
        <f>IF(G492="",F492-L492-#REF!,G492-L492-#REF!)</f>
        <v>#REF!</v>
      </c>
      <c r="N492" s="1013">
        <f t="shared" si="22"/>
        <v>0</v>
      </c>
      <c r="O492" s="976"/>
      <c r="P492" s="977"/>
      <c r="Q492" s="974"/>
      <c r="R492" s="1147"/>
      <c r="S492" s="974"/>
      <c r="T492" s="976"/>
      <c r="V492" s="687" t="s">
        <v>1241</v>
      </c>
      <c r="W492" s="687">
        <v>2104000</v>
      </c>
    </row>
    <row r="493" spans="1:25" hidden="1" x14ac:dyDescent="0.25">
      <c r="B493" s="1187" t="s">
        <v>1096</v>
      </c>
      <c r="C493" s="1187">
        <v>1017</v>
      </c>
      <c r="D493" s="976" t="s">
        <v>1105</v>
      </c>
      <c r="E493" s="976" t="s">
        <v>815</v>
      </c>
      <c r="F493" s="974">
        <v>16108313</v>
      </c>
      <c r="G493" s="974"/>
      <c r="H493" s="973">
        <f>F493</f>
        <v>16108313</v>
      </c>
      <c r="I493" s="974"/>
      <c r="J493" s="975"/>
      <c r="K493" s="974"/>
      <c r="L493" s="974">
        <f t="shared" si="28"/>
        <v>16108313</v>
      </c>
      <c r="M493" s="991" t="e">
        <f>IF(G493="",F493-L493-#REF!,G493-L493-#REF!)</f>
        <v>#REF!</v>
      </c>
      <c r="N493" s="1013">
        <f t="shared" si="22"/>
        <v>0</v>
      </c>
      <c r="O493" s="976"/>
      <c r="P493" s="977"/>
      <c r="Q493" s="974"/>
      <c r="R493" s="1147"/>
      <c r="S493" s="974"/>
      <c r="T493" s="976"/>
      <c r="V493" s="687" t="s">
        <v>1242</v>
      </c>
      <c r="W493" s="687">
        <v>2240000</v>
      </c>
    </row>
    <row r="494" spans="1:25" hidden="1" x14ac:dyDescent="0.25">
      <c r="B494" s="1187" t="s">
        <v>1096</v>
      </c>
      <c r="C494" s="1187">
        <v>1017</v>
      </c>
      <c r="D494" s="976" t="s">
        <v>1106</v>
      </c>
      <c r="E494" s="976" t="s">
        <v>815</v>
      </c>
      <c r="F494" s="974">
        <f>645000</f>
        <v>645000</v>
      </c>
      <c r="G494" s="974"/>
      <c r="H494" s="973">
        <f>F494</f>
        <v>645000</v>
      </c>
      <c r="I494" s="974"/>
      <c r="J494" s="975"/>
      <c r="K494" s="974"/>
      <c r="L494" s="974">
        <f t="shared" si="28"/>
        <v>645000</v>
      </c>
      <c r="M494" s="991" t="e">
        <f>IF(G494="",F494-L494-#REF!,G494-L494-#REF!)</f>
        <v>#REF!</v>
      </c>
      <c r="N494" s="1013">
        <f t="shared" si="22"/>
        <v>0</v>
      </c>
      <c r="O494" s="976"/>
      <c r="P494" s="977"/>
      <c r="Q494" s="974"/>
      <c r="R494" s="1147"/>
      <c r="S494" s="974"/>
      <c r="T494" s="976"/>
      <c r="V494" s="687" t="s">
        <v>1243</v>
      </c>
      <c r="W494" s="687">
        <v>1680000</v>
      </c>
    </row>
    <row r="495" spans="1:25" hidden="1" x14ac:dyDescent="0.25">
      <c r="B495" s="1187" t="s">
        <v>1096</v>
      </c>
      <c r="C495" s="1187">
        <v>1017</v>
      </c>
      <c r="D495" s="976" t="s">
        <v>1107</v>
      </c>
      <c r="E495" s="976" t="s">
        <v>1108</v>
      </c>
      <c r="F495" s="974">
        <v>7488000</v>
      </c>
      <c r="G495" s="974"/>
      <c r="H495" s="974">
        <v>7488000</v>
      </c>
      <c r="I495" s="974"/>
      <c r="J495" s="975"/>
      <c r="K495" s="974"/>
      <c r="L495" s="974">
        <f t="shared" si="28"/>
        <v>7488000</v>
      </c>
      <c r="M495" s="991" t="e">
        <f>IF(G495="",F495-L495-#REF!,G495-L495-#REF!)</f>
        <v>#REF!</v>
      </c>
      <c r="N495" s="1013">
        <f t="shared" si="22"/>
        <v>0</v>
      </c>
      <c r="O495" s="976"/>
      <c r="P495" s="977"/>
      <c r="Q495" s="974"/>
      <c r="R495" s="1147"/>
      <c r="S495" s="974"/>
      <c r="T495" s="976"/>
    </row>
    <row r="496" spans="1:25" hidden="1" x14ac:dyDescent="0.25">
      <c r="B496" s="1187" t="s">
        <v>1096</v>
      </c>
      <c r="C496" s="1187">
        <v>1017</v>
      </c>
      <c r="D496" s="976" t="s">
        <v>1109</v>
      </c>
      <c r="E496" s="976" t="s">
        <v>1110</v>
      </c>
      <c r="F496" s="974">
        <v>368043720</v>
      </c>
      <c r="G496" s="974">
        <v>367897750</v>
      </c>
      <c r="H496" s="973">
        <v>110413116</v>
      </c>
      <c r="I496" s="974">
        <v>147217488</v>
      </c>
      <c r="J496" s="975">
        <v>110267146</v>
      </c>
      <c r="K496" s="974"/>
      <c r="L496" s="974">
        <f t="shared" si="28"/>
        <v>367897750</v>
      </c>
      <c r="M496" s="991"/>
      <c r="N496" s="1013">
        <f t="shared" si="22"/>
        <v>0</v>
      </c>
      <c r="O496" s="976"/>
      <c r="P496" s="977"/>
      <c r="Q496" s="974"/>
      <c r="R496" s="1147"/>
      <c r="S496" s="974"/>
      <c r="T496" s="976" t="s">
        <v>1323</v>
      </c>
    </row>
    <row r="497" spans="2:20" hidden="1" x14ac:dyDescent="0.25">
      <c r="B497" s="1187" t="s">
        <v>1096</v>
      </c>
      <c r="C497" s="1187">
        <v>1017</v>
      </c>
      <c r="D497" s="976" t="s">
        <v>1109</v>
      </c>
      <c r="E497" s="976" t="s">
        <v>1113</v>
      </c>
      <c r="F497" s="974">
        <v>37514950</v>
      </c>
      <c r="G497" s="974">
        <v>45416800</v>
      </c>
      <c r="H497" s="974">
        <v>26260465</v>
      </c>
      <c r="I497" s="974">
        <v>19156335</v>
      </c>
      <c r="J497" s="975"/>
      <c r="K497" s="974"/>
      <c r="L497" s="974">
        <f t="shared" si="28"/>
        <v>45416800</v>
      </c>
      <c r="M497" s="991"/>
      <c r="N497" s="1013">
        <f t="shared" si="22"/>
        <v>0</v>
      </c>
      <c r="O497" s="976"/>
      <c r="P497" s="977"/>
      <c r="Q497" s="974"/>
      <c r="R497" s="1147"/>
      <c r="S497" s="974"/>
      <c r="T497" s="976"/>
    </row>
    <row r="498" spans="2:20" hidden="1" x14ac:dyDescent="0.25">
      <c r="B498" s="1187" t="s">
        <v>1096</v>
      </c>
      <c r="C498" s="1187">
        <v>1017</v>
      </c>
      <c r="D498" s="976" t="s">
        <v>1115</v>
      </c>
      <c r="E498" s="976" t="s">
        <v>700</v>
      </c>
      <c r="F498" s="974">
        <v>149180000</v>
      </c>
      <c r="G498" s="974">
        <v>145820000</v>
      </c>
      <c r="H498" s="973">
        <v>74590000</v>
      </c>
      <c r="I498" s="974">
        <v>71230000</v>
      </c>
      <c r="J498" s="975"/>
      <c r="K498" s="974"/>
      <c r="L498" s="974">
        <f>SUM(H498:K498)</f>
        <v>145820000</v>
      </c>
      <c r="M498" s="991"/>
      <c r="N498" s="1013">
        <f>IF($G498="",($F498-$L498),($G498-$L498))</f>
        <v>0</v>
      </c>
      <c r="O498" s="976"/>
      <c r="P498" s="977"/>
      <c r="Q498" s="974"/>
      <c r="R498" s="1147"/>
      <c r="S498" s="974"/>
      <c r="T498" s="976"/>
    </row>
    <row r="499" spans="2:20" hidden="1" x14ac:dyDescent="0.25">
      <c r="B499" s="1187" t="s">
        <v>1096</v>
      </c>
      <c r="C499" s="1187">
        <v>1017</v>
      </c>
      <c r="D499" s="976" t="s">
        <v>1116</v>
      </c>
      <c r="E499" s="976" t="s">
        <v>1383</v>
      </c>
      <c r="F499" s="974">
        <v>17538781</v>
      </c>
      <c r="G499" s="974"/>
      <c r="H499" s="973">
        <v>8769390</v>
      </c>
      <c r="I499" s="974">
        <v>8769391</v>
      </c>
      <c r="J499" s="975"/>
      <c r="K499" s="974"/>
      <c r="L499" s="974">
        <f t="shared" si="28"/>
        <v>17538781</v>
      </c>
      <c r="M499" s="991"/>
      <c r="N499" s="1013">
        <f t="shared" si="22"/>
        <v>0</v>
      </c>
      <c r="O499" s="976"/>
      <c r="P499" s="977"/>
      <c r="Q499" s="974"/>
      <c r="R499" s="1147"/>
      <c r="S499" s="974"/>
      <c r="T499" s="976"/>
    </row>
    <row r="500" spans="2:20" hidden="1" x14ac:dyDescent="0.25">
      <c r="B500" s="1187" t="s">
        <v>1096</v>
      </c>
      <c r="C500" s="1187">
        <v>1017</v>
      </c>
      <c r="D500" s="976" t="s">
        <v>1099</v>
      </c>
      <c r="E500" s="976" t="s">
        <v>1119</v>
      </c>
      <c r="F500" s="1014">
        <v>1340900</v>
      </c>
      <c r="G500" s="974"/>
      <c r="H500" s="1014">
        <v>1340900</v>
      </c>
      <c r="I500" s="974"/>
      <c r="J500" s="975"/>
      <c r="K500" s="974"/>
      <c r="L500" s="974">
        <f t="shared" si="28"/>
        <v>1340900</v>
      </c>
      <c r="M500" s="991"/>
      <c r="N500" s="1013">
        <f t="shared" si="22"/>
        <v>0</v>
      </c>
      <c r="O500" s="976"/>
      <c r="P500" s="977"/>
      <c r="Q500" s="974"/>
      <c r="R500" s="1147"/>
      <c r="S500" s="974"/>
      <c r="T500" s="976"/>
    </row>
    <row r="501" spans="2:20" hidden="1" x14ac:dyDescent="0.25">
      <c r="B501" s="1187" t="s">
        <v>1096</v>
      </c>
      <c r="C501" s="1187">
        <v>1017</v>
      </c>
      <c r="D501" s="976" t="s">
        <v>1121</v>
      </c>
      <c r="E501" s="976" t="s">
        <v>1122</v>
      </c>
      <c r="F501" s="1014">
        <v>54000000</v>
      </c>
      <c r="G501" s="974">
        <v>160600000</v>
      </c>
      <c r="H501" s="1014">
        <v>54000000</v>
      </c>
      <c r="I501" s="974">
        <v>72000000</v>
      </c>
      <c r="J501" s="975">
        <v>34600000</v>
      </c>
      <c r="K501" s="974"/>
      <c r="L501" s="974">
        <f t="shared" si="28"/>
        <v>160600000</v>
      </c>
      <c r="M501" s="991"/>
      <c r="N501" s="1013">
        <f t="shared" si="22"/>
        <v>0</v>
      </c>
      <c r="O501" s="976"/>
      <c r="P501" s="977"/>
      <c r="Q501" s="974"/>
      <c r="R501" s="1147"/>
      <c r="S501" s="974"/>
      <c r="T501" s="976"/>
    </row>
    <row r="502" spans="2:20" hidden="1" x14ac:dyDescent="0.25">
      <c r="B502" s="1187" t="s">
        <v>1096</v>
      </c>
      <c r="C502" s="1187">
        <v>1017</v>
      </c>
      <c r="D502" s="976" t="s">
        <v>1123</v>
      </c>
      <c r="E502" s="976" t="s">
        <v>1124</v>
      </c>
      <c r="F502" s="1014">
        <v>97360000</v>
      </c>
      <c r="G502" s="974"/>
      <c r="H502" s="1014">
        <v>30000000</v>
      </c>
      <c r="I502" s="974">
        <v>30000000</v>
      </c>
      <c r="J502" s="975">
        <v>20000000</v>
      </c>
      <c r="K502" s="974">
        <v>17360000</v>
      </c>
      <c r="L502" s="974">
        <f t="shared" si="28"/>
        <v>97360000</v>
      </c>
      <c r="M502" s="991"/>
      <c r="N502" s="1013">
        <f t="shared" si="22"/>
        <v>0</v>
      </c>
      <c r="O502" s="976"/>
      <c r="P502" s="977"/>
      <c r="Q502" s="974"/>
      <c r="R502" s="1147"/>
      <c r="S502" s="974"/>
      <c r="T502" s="976"/>
    </row>
    <row r="503" spans="2:20" hidden="1" x14ac:dyDescent="0.25">
      <c r="B503" s="1187" t="s">
        <v>1096</v>
      </c>
      <c r="C503" s="1187">
        <v>1017</v>
      </c>
      <c r="D503" s="976" t="s">
        <v>1099</v>
      </c>
      <c r="E503" s="976" t="s">
        <v>1382</v>
      </c>
      <c r="F503" s="1014">
        <v>207020000</v>
      </c>
      <c r="G503" s="974"/>
      <c r="H503" s="1014">
        <v>62106000</v>
      </c>
      <c r="I503" s="974">
        <v>57965600</v>
      </c>
      <c r="J503" s="975">
        <v>86948400</v>
      </c>
      <c r="K503" s="974"/>
      <c r="L503" s="974">
        <f t="shared" si="28"/>
        <v>207020000</v>
      </c>
      <c r="M503" s="991"/>
      <c r="N503" s="1013">
        <f t="shared" si="22"/>
        <v>0</v>
      </c>
      <c r="O503" s="976"/>
      <c r="P503" s="977"/>
      <c r="Q503" s="974"/>
      <c r="R503" s="1147"/>
      <c r="S503" s="974"/>
      <c r="T503" s="976"/>
    </row>
    <row r="504" spans="2:20" hidden="1" x14ac:dyDescent="0.25">
      <c r="B504" s="1187" t="s">
        <v>1096</v>
      </c>
      <c r="C504" s="1187">
        <v>1017</v>
      </c>
      <c r="D504" s="976" t="s">
        <v>1099</v>
      </c>
      <c r="E504" s="976" t="s">
        <v>1125</v>
      </c>
      <c r="F504" s="1014">
        <v>4290000</v>
      </c>
      <c r="G504" s="974"/>
      <c r="H504" s="1014">
        <v>4290000</v>
      </c>
      <c r="I504" s="974"/>
      <c r="J504" s="975"/>
      <c r="K504" s="974"/>
      <c r="L504" s="974">
        <f t="shared" si="28"/>
        <v>4290000</v>
      </c>
      <c r="M504" s="991"/>
      <c r="N504" s="1013">
        <f t="shared" si="22"/>
        <v>0</v>
      </c>
      <c r="O504" s="976"/>
      <c r="P504" s="977"/>
      <c r="Q504" s="974"/>
      <c r="R504" s="1147"/>
      <c r="S504" s="974"/>
      <c r="T504" s="976"/>
    </row>
    <row r="505" spans="2:20" hidden="1" x14ac:dyDescent="0.25">
      <c r="B505" s="1187" t="s">
        <v>1096</v>
      </c>
      <c r="C505" s="1187">
        <v>1017</v>
      </c>
      <c r="D505" s="976" t="s">
        <v>1104</v>
      </c>
      <c r="E505" s="976" t="s">
        <v>1384</v>
      </c>
      <c r="F505" s="1014">
        <v>127488000</v>
      </c>
      <c r="G505" s="974"/>
      <c r="H505" s="1014">
        <v>41356800</v>
      </c>
      <c r="I505" s="974">
        <v>63744000</v>
      </c>
      <c r="J505" s="975">
        <v>22387200</v>
      </c>
      <c r="K505" s="974"/>
      <c r="L505" s="974">
        <f t="shared" si="28"/>
        <v>127488000</v>
      </c>
      <c r="M505" s="991"/>
      <c r="N505" s="1013">
        <f t="shared" si="22"/>
        <v>0</v>
      </c>
      <c r="O505" s="976"/>
      <c r="P505" s="977"/>
      <c r="Q505" s="974"/>
      <c r="R505" s="1147"/>
      <c r="S505" s="974"/>
      <c r="T505" s="976"/>
    </row>
    <row r="506" spans="2:20" hidden="1" x14ac:dyDescent="0.25">
      <c r="B506" s="1187" t="s">
        <v>1096</v>
      </c>
      <c r="C506" s="1187">
        <v>1017</v>
      </c>
      <c r="D506" s="976" t="s">
        <v>1385</v>
      </c>
      <c r="E506" s="976" t="s">
        <v>1386</v>
      </c>
      <c r="F506" s="1014">
        <v>55664400</v>
      </c>
      <c r="G506" s="974"/>
      <c r="H506" s="1014">
        <v>55664400</v>
      </c>
      <c r="I506" s="974"/>
      <c r="J506" s="975"/>
      <c r="K506" s="974"/>
      <c r="L506" s="974">
        <f t="shared" si="28"/>
        <v>55664400</v>
      </c>
      <c r="M506" s="991"/>
      <c r="N506" s="1013">
        <f t="shared" si="22"/>
        <v>0</v>
      </c>
      <c r="O506" s="976"/>
      <c r="P506" s="977"/>
      <c r="Q506" s="974"/>
      <c r="R506" s="1147"/>
      <c r="S506" s="974"/>
      <c r="T506" s="976"/>
    </row>
    <row r="507" spans="2:20" hidden="1" x14ac:dyDescent="0.25">
      <c r="B507" s="1187" t="s">
        <v>1096</v>
      </c>
      <c r="C507" s="1187">
        <v>1017</v>
      </c>
      <c r="D507" s="976" t="s">
        <v>1387</v>
      </c>
      <c r="E507" s="976" t="s">
        <v>1388</v>
      </c>
      <c r="F507" s="1014">
        <v>59708880</v>
      </c>
      <c r="G507" s="974">
        <v>57657600</v>
      </c>
      <c r="H507" s="1014">
        <v>29854440</v>
      </c>
      <c r="I507" s="974">
        <v>27803160</v>
      </c>
      <c r="J507" s="975"/>
      <c r="K507" s="974"/>
      <c r="L507" s="974">
        <f t="shared" si="28"/>
        <v>57657600</v>
      </c>
      <c r="M507" s="991"/>
      <c r="N507" s="1013">
        <f t="shared" si="22"/>
        <v>0</v>
      </c>
      <c r="O507" s="976"/>
      <c r="P507" s="977"/>
      <c r="Q507" s="974">
        <v>57657600</v>
      </c>
      <c r="R507" s="1147" t="s">
        <v>1389</v>
      </c>
      <c r="S507" s="974"/>
      <c r="T507" s="976"/>
    </row>
    <row r="508" spans="2:20" hidden="1" x14ac:dyDescent="0.25">
      <c r="B508" s="1187" t="s">
        <v>1096</v>
      </c>
      <c r="C508" s="1187">
        <v>1017</v>
      </c>
      <c r="D508" s="976" t="s">
        <v>1390</v>
      </c>
      <c r="E508" s="976" t="s">
        <v>1088</v>
      </c>
      <c r="F508" s="1014">
        <v>29504000</v>
      </c>
      <c r="G508" s="974"/>
      <c r="H508" s="1014">
        <v>29504000</v>
      </c>
      <c r="I508" s="974"/>
      <c r="J508" s="975"/>
      <c r="K508" s="974"/>
      <c r="L508" s="974">
        <f t="shared" si="28"/>
        <v>29504000</v>
      </c>
      <c r="M508" s="991"/>
      <c r="N508" s="1013">
        <f t="shared" si="22"/>
        <v>0</v>
      </c>
      <c r="O508" s="976"/>
      <c r="P508" s="977"/>
      <c r="Q508" s="974"/>
      <c r="R508" s="1147"/>
      <c r="S508" s="974"/>
      <c r="T508" s="976"/>
    </row>
    <row r="509" spans="2:20" hidden="1" x14ac:dyDescent="0.25">
      <c r="B509" s="1187" t="s">
        <v>1096</v>
      </c>
      <c r="C509" s="1187">
        <v>1017</v>
      </c>
      <c r="D509" s="1087" t="s">
        <v>1391</v>
      </c>
      <c r="E509" s="976" t="s">
        <v>659</v>
      </c>
      <c r="F509" s="1014">
        <v>1880000</v>
      </c>
      <c r="G509" s="974"/>
      <c r="H509" s="1014">
        <v>1880000</v>
      </c>
      <c r="I509" s="974"/>
      <c r="J509" s="975"/>
      <c r="K509" s="974"/>
      <c r="L509" s="974">
        <f t="shared" si="28"/>
        <v>1880000</v>
      </c>
      <c r="M509" s="991"/>
      <c r="N509" s="1013">
        <f t="shared" si="22"/>
        <v>0</v>
      </c>
      <c r="O509" s="976"/>
      <c r="P509" s="977"/>
      <c r="Q509" s="974"/>
      <c r="R509" s="1147"/>
      <c r="S509" s="974"/>
      <c r="T509" s="976"/>
    </row>
    <row r="510" spans="2:20" hidden="1" x14ac:dyDescent="0.25">
      <c r="B510" s="1187" t="s">
        <v>1096</v>
      </c>
      <c r="C510" s="1187">
        <v>1017</v>
      </c>
      <c r="D510" s="1087" t="s">
        <v>1392</v>
      </c>
      <c r="E510" s="976" t="s">
        <v>1393</v>
      </c>
      <c r="F510" s="1014">
        <v>2915000</v>
      </c>
      <c r="G510" s="974"/>
      <c r="H510" s="1014">
        <v>2915000</v>
      </c>
      <c r="I510" s="974"/>
      <c r="J510" s="975"/>
      <c r="K510" s="974"/>
      <c r="L510" s="974">
        <f t="shared" si="28"/>
        <v>2915000</v>
      </c>
      <c r="M510" s="991"/>
      <c r="N510" s="1013">
        <f t="shared" si="22"/>
        <v>0</v>
      </c>
      <c r="O510" s="976"/>
      <c r="P510" s="977"/>
      <c r="Q510" s="974"/>
      <c r="R510" s="1147"/>
      <c r="S510" s="974"/>
      <c r="T510" s="976"/>
    </row>
    <row r="511" spans="2:20" hidden="1" x14ac:dyDescent="0.25">
      <c r="B511" s="1187" t="s">
        <v>1096</v>
      </c>
      <c r="C511" s="1187">
        <v>1017</v>
      </c>
      <c r="D511" s="1087" t="s">
        <v>1394</v>
      </c>
      <c r="E511" s="976" t="s">
        <v>1395</v>
      </c>
      <c r="F511" s="1014">
        <v>24098250</v>
      </c>
      <c r="G511" s="974"/>
      <c r="H511" s="1014">
        <v>24098250</v>
      </c>
      <c r="I511" s="974"/>
      <c r="J511" s="975"/>
      <c r="K511" s="974"/>
      <c r="L511" s="974">
        <f t="shared" si="28"/>
        <v>24098250</v>
      </c>
      <c r="M511" s="991"/>
      <c r="N511" s="1013">
        <f t="shared" si="22"/>
        <v>0</v>
      </c>
      <c r="O511" s="976"/>
      <c r="P511" s="977"/>
      <c r="Q511" s="974"/>
      <c r="R511" s="1147"/>
      <c r="S511" s="974"/>
      <c r="T511" s="976"/>
    </row>
    <row r="512" spans="2:20" hidden="1" x14ac:dyDescent="0.25">
      <c r="B512" s="1187" t="s">
        <v>1096</v>
      </c>
      <c r="C512" s="1187">
        <v>1017</v>
      </c>
      <c r="D512" s="1087" t="s">
        <v>1396</v>
      </c>
      <c r="E512" s="976" t="s">
        <v>1380</v>
      </c>
      <c r="F512" s="1014">
        <v>120295416</v>
      </c>
      <c r="G512" s="974">
        <f>120295416-(6009135+1400000)</f>
        <v>112886281</v>
      </c>
      <c r="H512" s="1014">
        <v>80000000</v>
      </c>
      <c r="I512" s="974">
        <v>32886281</v>
      </c>
      <c r="J512" s="975"/>
      <c r="K512" s="974"/>
      <c r="L512" s="974">
        <f t="shared" si="28"/>
        <v>112886281</v>
      </c>
      <c r="M512" s="991"/>
      <c r="N512" s="1013">
        <f t="shared" si="22"/>
        <v>0</v>
      </c>
      <c r="O512" s="976"/>
      <c r="P512" s="977"/>
      <c r="Q512" s="974"/>
      <c r="R512" s="1147"/>
      <c r="S512" s="974"/>
      <c r="T512" s="976"/>
    </row>
    <row r="513" spans="1:23" hidden="1" x14ac:dyDescent="0.25">
      <c r="B513" s="1187" t="s">
        <v>1096</v>
      </c>
      <c r="C513" s="1187">
        <v>1017</v>
      </c>
      <c r="D513" s="1087" t="s">
        <v>1397</v>
      </c>
      <c r="E513" s="976" t="s">
        <v>1367</v>
      </c>
      <c r="F513" s="1014">
        <v>99642400</v>
      </c>
      <c r="G513" s="974"/>
      <c r="H513" s="1014">
        <v>46646600</v>
      </c>
      <c r="I513" s="974">
        <v>52995800</v>
      </c>
      <c r="J513" s="975"/>
      <c r="K513" s="974"/>
      <c r="L513" s="974">
        <f t="shared" si="28"/>
        <v>99642400</v>
      </c>
      <c r="M513" s="991"/>
      <c r="N513" s="1013">
        <f t="shared" si="22"/>
        <v>0</v>
      </c>
      <c r="O513" s="976"/>
      <c r="P513" s="977"/>
      <c r="Q513" s="974"/>
      <c r="R513" s="1147"/>
      <c r="S513" s="974"/>
      <c r="T513" s="976"/>
    </row>
    <row r="514" spans="1:23" hidden="1" x14ac:dyDescent="0.25">
      <c r="B514" s="1187" t="s">
        <v>1096</v>
      </c>
      <c r="C514" s="1187">
        <v>1017</v>
      </c>
      <c r="D514" s="976" t="s">
        <v>1398</v>
      </c>
      <c r="E514" s="976" t="s">
        <v>1095</v>
      </c>
      <c r="F514" s="1014">
        <v>3240000</v>
      </c>
      <c r="G514" s="974"/>
      <c r="H514" s="1014">
        <v>3240000</v>
      </c>
      <c r="I514" s="974"/>
      <c r="J514" s="975"/>
      <c r="K514" s="974"/>
      <c r="L514" s="974">
        <f t="shared" si="28"/>
        <v>3240000</v>
      </c>
      <c r="M514" s="991"/>
      <c r="N514" s="1013">
        <f t="shared" si="22"/>
        <v>0</v>
      </c>
      <c r="O514" s="976"/>
      <c r="P514" s="977"/>
      <c r="Q514" s="974"/>
      <c r="R514" s="1147"/>
      <c r="S514" s="974"/>
      <c r="T514" s="976"/>
    </row>
    <row r="515" spans="1:23" hidden="1" x14ac:dyDescent="0.25">
      <c r="B515" s="1187" t="s">
        <v>1096</v>
      </c>
      <c r="C515" s="1187">
        <v>1017</v>
      </c>
      <c r="D515" s="976" t="s">
        <v>1399</v>
      </c>
      <c r="E515" s="976" t="s">
        <v>1400</v>
      </c>
      <c r="F515" s="1014">
        <v>182235000</v>
      </c>
      <c r="G515" s="974"/>
      <c r="H515" s="1014">
        <v>54000000</v>
      </c>
      <c r="I515" s="974">
        <v>72000000</v>
      </c>
      <c r="J515" s="975"/>
      <c r="K515" s="974"/>
      <c r="L515" s="974">
        <f t="shared" si="28"/>
        <v>126000000</v>
      </c>
      <c r="M515" s="991"/>
      <c r="N515" s="1013">
        <f t="shared" si="22"/>
        <v>56235000</v>
      </c>
      <c r="O515" s="976"/>
      <c r="P515" s="977"/>
      <c r="Q515" s="974"/>
      <c r="R515" s="1147"/>
      <c r="S515" s="974"/>
      <c r="T515" s="976"/>
    </row>
    <row r="516" spans="1:23" hidden="1" x14ac:dyDescent="0.25">
      <c r="B516" s="1187" t="s">
        <v>1096</v>
      </c>
      <c r="C516" s="1187">
        <v>1017</v>
      </c>
      <c r="D516" s="976" t="s">
        <v>1401</v>
      </c>
      <c r="E516" s="976" t="s">
        <v>1402</v>
      </c>
      <c r="F516" s="1014">
        <v>17450000</v>
      </c>
      <c r="G516" s="974"/>
      <c r="H516" s="1014">
        <v>4000000</v>
      </c>
      <c r="I516" s="974">
        <v>13450000</v>
      </c>
      <c r="J516" s="975"/>
      <c r="K516" s="974"/>
      <c r="L516" s="974">
        <f t="shared" si="28"/>
        <v>17450000</v>
      </c>
      <c r="M516" s="991"/>
      <c r="N516" s="1013">
        <f t="shared" si="22"/>
        <v>0</v>
      </c>
      <c r="O516" s="976"/>
      <c r="P516" s="977"/>
      <c r="Q516" s="974"/>
      <c r="R516" s="1147"/>
      <c r="S516" s="974"/>
      <c r="T516" s="976"/>
    </row>
    <row r="517" spans="1:23" hidden="1" x14ac:dyDescent="0.25">
      <c r="B517" s="1187" t="s">
        <v>1096</v>
      </c>
      <c r="C517" s="1187">
        <v>1017</v>
      </c>
      <c r="D517" s="976" t="s">
        <v>1403</v>
      </c>
      <c r="E517" s="976" t="s">
        <v>1404</v>
      </c>
      <c r="F517" s="1014">
        <v>2496000</v>
      </c>
      <c r="G517" s="974"/>
      <c r="H517" s="1014">
        <v>2496000</v>
      </c>
      <c r="I517" s="974"/>
      <c r="J517" s="975"/>
      <c r="K517" s="974"/>
      <c r="L517" s="974">
        <f t="shared" si="28"/>
        <v>2496000</v>
      </c>
      <c r="M517" s="991"/>
      <c r="N517" s="1013">
        <f t="shared" si="22"/>
        <v>0</v>
      </c>
      <c r="O517" s="976"/>
      <c r="P517" s="977"/>
      <c r="Q517" s="974"/>
      <c r="R517" s="1147"/>
      <c r="S517" s="974"/>
      <c r="T517" s="976"/>
    </row>
    <row r="518" spans="1:23" hidden="1" x14ac:dyDescent="0.25">
      <c r="B518" s="1187" t="s">
        <v>1096</v>
      </c>
      <c r="C518" s="1187">
        <v>1017</v>
      </c>
      <c r="D518" s="976" t="s">
        <v>132</v>
      </c>
      <c r="E518" s="976" t="s">
        <v>1249</v>
      </c>
      <c r="F518" s="1014">
        <v>3590000</v>
      </c>
      <c r="G518" s="974"/>
      <c r="H518" s="1014">
        <v>1077000</v>
      </c>
      <c r="I518" s="974">
        <v>2513000</v>
      </c>
      <c r="J518" s="975"/>
      <c r="K518" s="974"/>
      <c r="L518" s="974">
        <f t="shared" si="28"/>
        <v>3590000</v>
      </c>
      <c r="M518" s="991"/>
      <c r="N518" s="1013">
        <f t="shared" si="22"/>
        <v>0</v>
      </c>
      <c r="O518" s="976"/>
      <c r="P518" s="977"/>
      <c r="Q518" s="974"/>
      <c r="R518" s="1147"/>
      <c r="S518" s="974"/>
      <c r="T518" s="976"/>
    </row>
    <row r="519" spans="1:23" hidden="1" x14ac:dyDescent="0.25">
      <c r="B519" s="1187" t="s">
        <v>1096</v>
      </c>
      <c r="C519" s="1187">
        <v>1017</v>
      </c>
      <c r="D519" s="976" t="s">
        <v>1405</v>
      </c>
      <c r="E519" s="976" t="s">
        <v>76</v>
      </c>
      <c r="F519" s="1014">
        <v>7557000</v>
      </c>
      <c r="G519" s="974"/>
      <c r="H519" s="1014">
        <v>7557000</v>
      </c>
      <c r="I519" s="974"/>
      <c r="J519" s="975"/>
      <c r="K519" s="974"/>
      <c r="L519" s="974">
        <f t="shared" si="28"/>
        <v>7557000</v>
      </c>
      <c r="M519" s="991"/>
      <c r="N519" s="1013">
        <f t="shared" si="22"/>
        <v>0</v>
      </c>
      <c r="O519" s="976"/>
      <c r="P519" s="977"/>
      <c r="Q519" s="974"/>
      <c r="R519" s="1147"/>
      <c r="S519" s="974"/>
      <c r="T519" s="976"/>
    </row>
    <row r="520" spans="1:23" hidden="1" x14ac:dyDescent="0.25">
      <c r="B520" s="1187" t="s">
        <v>1096</v>
      </c>
      <c r="C520" s="1187">
        <v>1017</v>
      </c>
      <c r="D520" s="976" t="s">
        <v>947</v>
      </c>
      <c r="E520" s="976"/>
      <c r="F520" s="973">
        <v>14386000</v>
      </c>
      <c r="G520" s="974"/>
      <c r="H520" s="974">
        <f>W520</f>
        <v>14386000</v>
      </c>
      <c r="I520" s="974"/>
      <c r="J520" s="975"/>
      <c r="K520" s="974"/>
      <c r="L520" s="974">
        <f t="shared" si="28"/>
        <v>14386000</v>
      </c>
      <c r="M520" s="991" t="e">
        <f>IF(G520="",F520-L520-#REF!,G520-L520-#REF!)</f>
        <v>#REF!</v>
      </c>
      <c r="N520" s="1013">
        <f t="shared" si="22"/>
        <v>0</v>
      </c>
      <c r="O520" s="976"/>
      <c r="P520" s="977"/>
      <c r="Q520" s="974"/>
      <c r="R520" s="1147"/>
      <c r="S520" s="974"/>
      <c r="T520" s="976"/>
      <c r="V520" s="1007" t="s">
        <v>948</v>
      </c>
      <c r="W520" s="1007">
        <f>SUM(W487:W513)</f>
        <v>14386000</v>
      </c>
    </row>
    <row r="521" spans="1:23" ht="15.75" hidden="1" x14ac:dyDescent="0.25">
      <c r="A521" s="723"/>
      <c r="B521" s="720" t="s">
        <v>997</v>
      </c>
      <c r="C521" s="720"/>
      <c r="D521" s="699" t="s">
        <v>1096</v>
      </c>
      <c r="E521" s="705"/>
      <c r="F521" s="724"/>
      <c r="G521" s="702"/>
      <c r="H521" s="711"/>
      <c r="I521" s="701"/>
      <c r="J521" s="726"/>
      <c r="K521" s="702"/>
      <c r="L521" s="707">
        <f>SUM(L487:L520)</f>
        <v>2008422478</v>
      </c>
      <c r="M521" s="707" t="e">
        <f>SUM(M487:M520)</f>
        <v>#REF!</v>
      </c>
      <c r="N521" s="869">
        <f>SUM(N487:N520)</f>
        <v>56235001.285714284</v>
      </c>
      <c r="O521" s="700"/>
      <c r="P521" s="704"/>
      <c r="Q521" s="742"/>
      <c r="R521" s="1148"/>
      <c r="S521" s="742"/>
      <c r="T521" s="705"/>
    </row>
    <row r="522" spans="1:23" hidden="1" x14ac:dyDescent="0.25">
      <c r="A522" s="686">
        <v>20</v>
      </c>
      <c r="B522" s="1187" t="s">
        <v>1406</v>
      </c>
      <c r="C522" s="1187">
        <v>1051</v>
      </c>
      <c r="D522" s="976" t="s">
        <v>1127</v>
      </c>
      <c r="E522" s="976" t="s">
        <v>1108</v>
      </c>
      <c r="F522" s="974">
        <v>5883000</v>
      </c>
      <c r="G522" s="974"/>
      <c r="H522" s="974">
        <v>5883000</v>
      </c>
      <c r="I522" s="974"/>
      <c r="J522" s="975"/>
      <c r="K522" s="974"/>
      <c r="L522" s="974">
        <f t="shared" ref="L522:L550" si="29">SUM(H522:K522)</f>
        <v>5883000</v>
      </c>
      <c r="M522" s="991" t="e">
        <f>IF(G522="",F522-L522-#REF!,G522-L522-#REF!)</f>
        <v>#REF!</v>
      </c>
      <c r="N522" s="1013">
        <f t="shared" si="22"/>
        <v>0</v>
      </c>
      <c r="O522" s="976"/>
      <c r="P522" s="977"/>
      <c r="Q522" s="974"/>
      <c r="R522" s="1147"/>
      <c r="S522" s="974"/>
      <c r="T522" s="976"/>
      <c r="V522" s="687" t="s">
        <v>1407</v>
      </c>
      <c r="W522" s="687">
        <v>1264000</v>
      </c>
    </row>
    <row r="523" spans="1:23" hidden="1" x14ac:dyDescent="0.25">
      <c r="B523" s="1187" t="s">
        <v>1406</v>
      </c>
      <c r="C523" s="1187">
        <v>1051</v>
      </c>
      <c r="D523" s="976" t="s">
        <v>1117</v>
      </c>
      <c r="E523" s="972" t="s">
        <v>1118</v>
      </c>
      <c r="F523" s="973">
        <v>47070000</v>
      </c>
      <c r="G523" s="974"/>
      <c r="H523" s="973">
        <v>47070000</v>
      </c>
      <c r="I523" s="974"/>
      <c r="J523" s="975"/>
      <c r="K523" s="974"/>
      <c r="L523" s="974">
        <f t="shared" si="29"/>
        <v>47070000</v>
      </c>
      <c r="M523" s="991" t="e">
        <f>IF(G523="",F523-L523-#REF!,G523-L523-#REF!)</f>
        <v>#REF!</v>
      </c>
      <c r="N523" s="1013">
        <f t="shared" si="22"/>
        <v>0</v>
      </c>
      <c r="O523" s="976"/>
      <c r="P523" s="977"/>
      <c r="Q523" s="974"/>
      <c r="R523" s="1147"/>
      <c r="S523" s="974"/>
      <c r="T523" s="976"/>
      <c r="V523" s="687" t="s">
        <v>1408</v>
      </c>
      <c r="W523" s="687">
        <v>3111000</v>
      </c>
    </row>
    <row r="524" spans="1:23" hidden="1" x14ac:dyDescent="0.25">
      <c r="B524" s="1187" t="s">
        <v>1406</v>
      </c>
      <c r="C524" s="1187">
        <v>1051</v>
      </c>
      <c r="D524" s="976" t="s">
        <v>1409</v>
      </c>
      <c r="E524" s="976" t="s">
        <v>1410</v>
      </c>
      <c r="F524" s="973">
        <v>40000000</v>
      </c>
      <c r="G524" s="974"/>
      <c r="H524" s="974">
        <v>40000000</v>
      </c>
      <c r="I524" s="974"/>
      <c r="J524" s="975"/>
      <c r="K524" s="974"/>
      <c r="L524" s="974">
        <f t="shared" si="29"/>
        <v>40000000</v>
      </c>
      <c r="M524" s="991" t="e">
        <f>IF(G524="",F524-L524-#REF!,G524-L524-#REF!)</f>
        <v>#REF!</v>
      </c>
      <c r="N524" s="1013">
        <f t="shared" si="22"/>
        <v>0</v>
      </c>
      <c r="O524" s="976"/>
      <c r="P524" s="977"/>
      <c r="Q524" s="974"/>
      <c r="R524" s="1147"/>
      <c r="S524" s="974"/>
      <c r="T524" s="976"/>
      <c r="V524" s="687" t="s">
        <v>1411</v>
      </c>
      <c r="W524" s="687">
        <v>2808000</v>
      </c>
    </row>
    <row r="525" spans="1:23" hidden="1" x14ac:dyDescent="0.25">
      <c r="B525" s="1187" t="s">
        <v>1406</v>
      </c>
      <c r="C525" s="1187">
        <v>1051</v>
      </c>
      <c r="D525" s="976" t="s">
        <v>175</v>
      </c>
      <c r="E525" s="976" t="s">
        <v>815</v>
      </c>
      <c r="F525" s="973">
        <v>2410643</v>
      </c>
      <c r="G525" s="974"/>
      <c r="H525" s="974">
        <v>2410643</v>
      </c>
      <c r="I525" s="974"/>
      <c r="J525" s="975"/>
      <c r="K525" s="974"/>
      <c r="L525" s="974">
        <f t="shared" si="29"/>
        <v>2410643</v>
      </c>
      <c r="M525" s="991" t="e">
        <f>IF(G525="",F525-L525-#REF!,G525-L525-#REF!)</f>
        <v>#REF!</v>
      </c>
      <c r="N525" s="1013">
        <f t="shared" si="22"/>
        <v>0</v>
      </c>
      <c r="O525" s="976"/>
      <c r="P525" s="977"/>
      <c r="Q525" s="974"/>
      <c r="R525" s="1147"/>
      <c r="S525" s="974"/>
      <c r="T525" s="976"/>
      <c r="V525" s="687" t="s">
        <v>1412</v>
      </c>
      <c r="W525" s="687">
        <v>2210000</v>
      </c>
    </row>
    <row r="526" spans="1:23" hidden="1" x14ac:dyDescent="0.25">
      <c r="B526" s="1187" t="s">
        <v>1406</v>
      </c>
      <c r="C526" s="1187">
        <v>1051</v>
      </c>
      <c r="D526" s="976" t="s">
        <v>1413</v>
      </c>
      <c r="E526" s="976" t="s">
        <v>1414</v>
      </c>
      <c r="F526" s="973">
        <v>178940000</v>
      </c>
      <c r="G526" s="974"/>
      <c r="H526" s="974">
        <v>178940000</v>
      </c>
      <c r="I526" s="974"/>
      <c r="J526" s="975"/>
      <c r="K526" s="974"/>
      <c r="L526" s="974">
        <f t="shared" si="29"/>
        <v>178940000</v>
      </c>
      <c r="M526" s="991"/>
      <c r="N526" s="1013">
        <f t="shared" si="22"/>
        <v>0</v>
      </c>
      <c r="O526" s="976"/>
      <c r="P526" s="977"/>
      <c r="Q526" s="974"/>
      <c r="R526" s="1147"/>
      <c r="S526" s="974"/>
      <c r="T526" s="976"/>
      <c r="V526" s="687" t="s">
        <v>1415</v>
      </c>
      <c r="W526" s="687">
        <v>1998000</v>
      </c>
    </row>
    <row r="527" spans="1:23" hidden="1" x14ac:dyDescent="0.25">
      <c r="B527" s="1187" t="s">
        <v>1406</v>
      </c>
      <c r="C527" s="1187">
        <v>1051</v>
      </c>
      <c r="D527" s="976" t="s">
        <v>1416</v>
      </c>
      <c r="E527" s="976" t="s">
        <v>1110</v>
      </c>
      <c r="F527" s="973">
        <v>192325540</v>
      </c>
      <c r="G527" s="974"/>
      <c r="H527" s="974">
        <v>57697662</v>
      </c>
      <c r="I527" s="974">
        <v>76930216</v>
      </c>
      <c r="J527" s="975"/>
      <c r="K527" s="974"/>
      <c r="L527" s="974">
        <f t="shared" si="29"/>
        <v>134627878</v>
      </c>
      <c r="M527" s="991"/>
      <c r="N527" s="1013">
        <f t="shared" si="22"/>
        <v>57697662</v>
      </c>
      <c r="O527" s="976"/>
      <c r="P527" s="977"/>
      <c r="Q527" s="974"/>
      <c r="R527" s="1147"/>
      <c r="S527" s="974" t="s">
        <v>1417</v>
      </c>
      <c r="T527" s="976" t="s">
        <v>1323</v>
      </c>
      <c r="V527" s="687" t="s">
        <v>1418</v>
      </c>
      <c r="W527" s="687">
        <v>1120000</v>
      </c>
    </row>
    <row r="528" spans="1:23" hidden="1" x14ac:dyDescent="0.25">
      <c r="B528" s="1187" t="s">
        <v>1406</v>
      </c>
      <c r="C528" s="1187">
        <v>1051</v>
      </c>
      <c r="D528" s="976" t="s">
        <v>1419</v>
      </c>
      <c r="E528" s="976" t="s">
        <v>1420</v>
      </c>
      <c r="F528" s="973">
        <v>147466000</v>
      </c>
      <c r="G528" s="974">
        <v>124267000</v>
      </c>
      <c r="H528" s="974">
        <v>58986400</v>
      </c>
      <c r="I528" s="974">
        <v>65280600</v>
      </c>
      <c r="J528" s="975"/>
      <c r="K528" s="974"/>
      <c r="L528" s="974">
        <f t="shared" si="29"/>
        <v>124267000</v>
      </c>
      <c r="M528" s="991"/>
      <c r="N528" s="1013">
        <f t="shared" si="22"/>
        <v>0</v>
      </c>
      <c r="O528" s="976"/>
      <c r="P528" s="977"/>
      <c r="Q528" s="974"/>
      <c r="R528" s="1147"/>
      <c r="S528" s="974"/>
      <c r="T528" s="976"/>
      <c r="V528" s="687" t="s">
        <v>1421</v>
      </c>
      <c r="W528" s="687">
        <v>2142000</v>
      </c>
    </row>
    <row r="529" spans="2:20" hidden="1" x14ac:dyDescent="0.25">
      <c r="B529" s="1187" t="s">
        <v>1406</v>
      </c>
      <c r="C529" s="1187">
        <v>1051</v>
      </c>
      <c r="D529" s="976" t="s">
        <v>1422</v>
      </c>
      <c r="E529" s="976" t="s">
        <v>1423</v>
      </c>
      <c r="F529" s="973">
        <v>137988095</v>
      </c>
      <c r="G529" s="974"/>
      <c r="H529" s="974">
        <v>41396428</v>
      </c>
      <c r="I529" s="974">
        <v>55195238</v>
      </c>
      <c r="J529" s="975"/>
      <c r="K529" s="974"/>
      <c r="L529" s="974">
        <f t="shared" si="29"/>
        <v>96591666</v>
      </c>
      <c r="M529" s="991"/>
      <c r="N529" s="1013">
        <f t="shared" si="22"/>
        <v>41396429</v>
      </c>
      <c r="O529" s="976"/>
      <c r="P529" s="977"/>
      <c r="Q529" s="974"/>
      <c r="R529" s="1147"/>
      <c r="S529" s="974"/>
      <c r="T529" s="976"/>
    </row>
    <row r="530" spans="2:20" hidden="1" x14ac:dyDescent="0.25">
      <c r="B530" s="1187" t="s">
        <v>1406</v>
      </c>
      <c r="C530" s="1187">
        <v>1051</v>
      </c>
      <c r="D530" s="976" t="s">
        <v>1424</v>
      </c>
      <c r="E530" s="976" t="s">
        <v>1425</v>
      </c>
      <c r="F530" s="973">
        <v>95502000</v>
      </c>
      <c r="G530" s="974"/>
      <c r="H530" s="974">
        <v>47751000</v>
      </c>
      <c r="I530" s="974"/>
      <c r="J530" s="975"/>
      <c r="K530" s="974"/>
      <c r="L530" s="974">
        <f t="shared" si="29"/>
        <v>47751000</v>
      </c>
      <c r="M530" s="991"/>
      <c r="N530" s="1013">
        <f t="shared" si="22"/>
        <v>47751000</v>
      </c>
      <c r="O530" s="976"/>
      <c r="P530" s="977"/>
      <c r="Q530" s="974"/>
      <c r="R530" s="1147"/>
      <c r="S530" s="974"/>
      <c r="T530" s="976" t="s">
        <v>1323</v>
      </c>
    </row>
    <row r="531" spans="2:20" hidden="1" x14ac:dyDescent="0.25">
      <c r="B531" s="1187" t="s">
        <v>1406</v>
      </c>
      <c r="C531" s="1187">
        <v>1051</v>
      </c>
      <c r="D531" s="976" t="s">
        <v>1426</v>
      </c>
      <c r="E531" s="976" t="s">
        <v>1425</v>
      </c>
      <c r="F531" s="973">
        <v>129756000</v>
      </c>
      <c r="G531" s="974">
        <v>129756000</v>
      </c>
      <c r="H531" s="974">
        <v>59471500</v>
      </c>
      <c r="I531" s="974">
        <v>70284500</v>
      </c>
      <c r="J531" s="975"/>
      <c r="K531" s="974"/>
      <c r="L531" s="974">
        <f t="shared" si="29"/>
        <v>129756000</v>
      </c>
      <c r="M531" s="991"/>
      <c r="N531" s="1013">
        <f t="shared" si="22"/>
        <v>0</v>
      </c>
      <c r="O531" s="976"/>
      <c r="P531" s="977"/>
      <c r="Q531" s="974"/>
      <c r="R531" s="1147"/>
      <c r="S531" s="974"/>
      <c r="T531" s="976" t="s">
        <v>1323</v>
      </c>
    </row>
    <row r="532" spans="2:20" hidden="1" x14ac:dyDescent="0.25">
      <c r="B532" s="1187" t="s">
        <v>1406</v>
      </c>
      <c r="C532" s="1187">
        <v>1051</v>
      </c>
      <c r="D532" s="976" t="s">
        <v>1427</v>
      </c>
      <c r="E532" s="976" t="s">
        <v>1428</v>
      </c>
      <c r="F532" s="973">
        <v>98518200</v>
      </c>
      <c r="G532" s="974"/>
      <c r="H532" s="974">
        <v>39407280</v>
      </c>
      <c r="I532" s="974">
        <v>59110920</v>
      </c>
      <c r="J532" s="975"/>
      <c r="K532" s="974"/>
      <c r="L532" s="974">
        <f t="shared" si="29"/>
        <v>98518200</v>
      </c>
      <c r="M532" s="991"/>
      <c r="N532" s="1013">
        <f t="shared" si="22"/>
        <v>0</v>
      </c>
      <c r="O532" s="976"/>
      <c r="P532" s="977"/>
      <c r="Q532" s="974"/>
      <c r="R532" s="1147"/>
      <c r="S532" s="974"/>
      <c r="T532" s="976" t="s">
        <v>1323</v>
      </c>
    </row>
    <row r="533" spans="2:20" hidden="1" x14ac:dyDescent="0.25">
      <c r="B533" s="1187" t="s">
        <v>1406</v>
      </c>
      <c r="C533" s="1187">
        <v>1051</v>
      </c>
      <c r="D533" s="976" t="s">
        <v>1429</v>
      </c>
      <c r="E533" s="976" t="s">
        <v>1430</v>
      </c>
      <c r="F533" s="973">
        <v>213750000</v>
      </c>
      <c r="G533" s="974"/>
      <c r="H533" s="974">
        <v>64125000</v>
      </c>
      <c r="I533" s="974">
        <v>85500000</v>
      </c>
      <c r="J533" s="975"/>
      <c r="K533" s="974"/>
      <c r="L533" s="974">
        <f t="shared" si="29"/>
        <v>149625000</v>
      </c>
      <c r="M533" s="991"/>
      <c r="N533" s="1013">
        <f t="shared" si="22"/>
        <v>64125000</v>
      </c>
      <c r="O533" s="976"/>
      <c r="P533" s="977"/>
      <c r="Q533" s="974"/>
      <c r="R533" s="1147"/>
      <c r="S533" s="974"/>
      <c r="T533" s="976"/>
    </row>
    <row r="534" spans="2:20" hidden="1" x14ac:dyDescent="0.25">
      <c r="B534" s="1187" t="s">
        <v>1406</v>
      </c>
      <c r="C534" s="1187">
        <v>1051</v>
      </c>
      <c r="D534" s="976" t="s">
        <v>1431</v>
      </c>
      <c r="E534" s="976" t="s">
        <v>1432</v>
      </c>
      <c r="F534" s="973">
        <v>8580000</v>
      </c>
      <c r="G534" s="974"/>
      <c r="H534" s="974">
        <v>4290000</v>
      </c>
      <c r="I534" s="974"/>
      <c r="J534" s="975"/>
      <c r="K534" s="974"/>
      <c r="L534" s="974">
        <f t="shared" si="29"/>
        <v>4290000</v>
      </c>
      <c r="M534" s="991"/>
      <c r="N534" s="1013">
        <f t="shared" si="22"/>
        <v>4290000</v>
      </c>
      <c r="O534" s="976"/>
      <c r="P534" s="977"/>
      <c r="Q534" s="974"/>
      <c r="R534" s="1147"/>
      <c r="S534" s="974"/>
      <c r="T534" s="976" t="s">
        <v>1323</v>
      </c>
    </row>
    <row r="535" spans="2:20" hidden="1" x14ac:dyDescent="0.25">
      <c r="B535" s="1187" t="s">
        <v>1406</v>
      </c>
      <c r="C535" s="1187">
        <v>1051</v>
      </c>
      <c r="D535" s="976" t="s">
        <v>1433</v>
      </c>
      <c r="E535" s="976" t="s">
        <v>887</v>
      </c>
      <c r="F535" s="973">
        <v>24675000</v>
      </c>
      <c r="G535" s="974"/>
      <c r="H535" s="974">
        <v>7402500</v>
      </c>
      <c r="I535" s="974">
        <v>9870000</v>
      </c>
      <c r="J535" s="975"/>
      <c r="K535" s="974"/>
      <c r="L535" s="974">
        <f t="shared" si="29"/>
        <v>17272500</v>
      </c>
      <c r="M535" s="991"/>
      <c r="N535" s="1013">
        <f t="shared" si="22"/>
        <v>7402500</v>
      </c>
      <c r="O535" s="976"/>
      <c r="P535" s="977"/>
      <c r="Q535" s="974"/>
      <c r="R535" s="1147"/>
      <c r="S535" s="974"/>
      <c r="T535" s="976"/>
    </row>
    <row r="536" spans="2:20" hidden="1" x14ac:dyDescent="0.25">
      <c r="B536" s="1187" t="s">
        <v>1406</v>
      </c>
      <c r="C536" s="1187">
        <v>1051</v>
      </c>
      <c r="D536" s="976" t="s">
        <v>1434</v>
      </c>
      <c r="E536" s="976" t="s">
        <v>1435</v>
      </c>
      <c r="F536" s="973">
        <v>17000000</v>
      </c>
      <c r="G536" s="974"/>
      <c r="H536" s="974">
        <v>7800000</v>
      </c>
      <c r="I536" s="974">
        <v>9200000</v>
      </c>
      <c r="J536" s="975"/>
      <c r="K536" s="974"/>
      <c r="L536" s="974">
        <f t="shared" si="29"/>
        <v>17000000</v>
      </c>
      <c r="M536" s="991"/>
      <c r="N536" s="1013">
        <f t="shared" si="22"/>
        <v>0</v>
      </c>
      <c r="O536" s="976"/>
      <c r="P536" s="977"/>
      <c r="Q536" s="974"/>
      <c r="R536" s="1147"/>
      <c r="S536" s="974"/>
      <c r="T536" s="976"/>
    </row>
    <row r="537" spans="2:20" hidden="1" x14ac:dyDescent="0.25">
      <c r="B537" s="1187" t="s">
        <v>1406</v>
      </c>
      <c r="C537" s="1187">
        <v>1051</v>
      </c>
      <c r="D537" s="976" t="s">
        <v>1436</v>
      </c>
      <c r="E537" s="976" t="s">
        <v>1437</v>
      </c>
      <c r="F537" s="973">
        <v>54131000</v>
      </c>
      <c r="G537" s="974"/>
      <c r="H537" s="974">
        <v>21652400</v>
      </c>
      <c r="I537" s="974">
        <v>32478600</v>
      </c>
      <c r="J537" s="975"/>
      <c r="K537" s="974"/>
      <c r="L537" s="974">
        <f t="shared" si="29"/>
        <v>54131000</v>
      </c>
      <c r="M537" s="991"/>
      <c r="N537" s="1013">
        <f t="shared" si="22"/>
        <v>0</v>
      </c>
      <c r="O537" s="976"/>
      <c r="P537" s="977"/>
      <c r="Q537" s="974"/>
      <c r="R537" s="1147"/>
      <c r="S537" s="974"/>
      <c r="T537" s="976"/>
    </row>
    <row r="538" spans="2:20" hidden="1" x14ac:dyDescent="0.25">
      <c r="B538" s="1187" t="s">
        <v>1406</v>
      </c>
      <c r="C538" s="1187">
        <v>1051</v>
      </c>
      <c r="D538" s="976" t="s">
        <v>1438</v>
      </c>
      <c r="E538" s="976" t="s">
        <v>1400</v>
      </c>
      <c r="F538" s="973">
        <v>166230000</v>
      </c>
      <c r="G538" s="974"/>
      <c r="H538" s="974">
        <v>50000000</v>
      </c>
      <c r="I538" s="974">
        <v>65000000</v>
      </c>
      <c r="J538" s="975"/>
      <c r="K538" s="974"/>
      <c r="L538" s="974">
        <f t="shared" si="29"/>
        <v>115000000</v>
      </c>
      <c r="M538" s="991"/>
      <c r="N538" s="1013">
        <f t="shared" si="22"/>
        <v>51230000</v>
      </c>
      <c r="O538" s="976"/>
      <c r="P538" s="977"/>
      <c r="Q538" s="974"/>
      <c r="R538" s="1147"/>
      <c r="S538" s="974"/>
      <c r="T538" s="976"/>
    </row>
    <row r="539" spans="2:20" hidden="1" x14ac:dyDescent="0.25">
      <c r="B539" s="1187" t="s">
        <v>1406</v>
      </c>
      <c r="C539" s="1187">
        <v>1051</v>
      </c>
      <c r="D539" s="976" t="s">
        <v>1439</v>
      </c>
      <c r="E539" s="976" t="s">
        <v>1440</v>
      </c>
      <c r="F539" s="973">
        <v>12250000</v>
      </c>
      <c r="G539" s="974"/>
      <c r="H539" s="974">
        <v>6125000</v>
      </c>
      <c r="I539" s="974">
        <v>6125000</v>
      </c>
      <c r="J539" s="975"/>
      <c r="K539" s="974"/>
      <c r="L539" s="974">
        <f t="shared" si="29"/>
        <v>12250000</v>
      </c>
      <c r="M539" s="991"/>
      <c r="N539" s="1013">
        <f t="shared" si="22"/>
        <v>0</v>
      </c>
      <c r="O539" s="976"/>
      <c r="P539" s="977"/>
      <c r="Q539" s="974">
        <v>12250000</v>
      </c>
      <c r="R539" s="1147" t="s">
        <v>1441</v>
      </c>
      <c r="S539" s="974"/>
      <c r="T539" s="976" t="s">
        <v>1442</v>
      </c>
    </row>
    <row r="540" spans="2:20" hidden="1" x14ac:dyDescent="0.25">
      <c r="B540" s="1187" t="s">
        <v>1406</v>
      </c>
      <c r="C540" s="1187">
        <v>1051</v>
      </c>
      <c r="D540" s="976" t="s">
        <v>1268</v>
      </c>
      <c r="E540" s="976" t="s">
        <v>1118</v>
      </c>
      <c r="F540" s="973">
        <v>167531000</v>
      </c>
      <c r="G540" s="974"/>
      <c r="H540" s="974">
        <v>50259300</v>
      </c>
      <c r="I540" s="974">
        <v>67012400</v>
      </c>
      <c r="J540" s="975"/>
      <c r="K540" s="974"/>
      <c r="L540" s="974">
        <f t="shared" si="29"/>
        <v>117271700</v>
      </c>
      <c r="M540" s="991"/>
      <c r="N540" s="1013">
        <f t="shared" si="22"/>
        <v>50259300</v>
      </c>
      <c r="O540" s="976"/>
      <c r="P540" s="977"/>
      <c r="Q540" s="974"/>
      <c r="R540" s="1147"/>
      <c r="S540" s="974"/>
      <c r="T540" s="976"/>
    </row>
    <row r="541" spans="2:20" hidden="1" x14ac:dyDescent="0.25">
      <c r="B541" s="1187" t="s">
        <v>1406</v>
      </c>
      <c r="C541" s="1187">
        <v>1051</v>
      </c>
      <c r="D541" s="976" t="s">
        <v>1443</v>
      </c>
      <c r="E541" s="976" t="s">
        <v>1232</v>
      </c>
      <c r="F541" s="973">
        <v>2500000</v>
      </c>
      <c r="G541" s="974"/>
      <c r="H541" s="974">
        <v>2500000</v>
      </c>
      <c r="I541" s="974"/>
      <c r="J541" s="975"/>
      <c r="K541" s="974"/>
      <c r="L541" s="974">
        <f t="shared" si="29"/>
        <v>2500000</v>
      </c>
      <c r="M541" s="991"/>
      <c r="N541" s="1013">
        <f t="shared" si="22"/>
        <v>0</v>
      </c>
      <c r="O541" s="976"/>
      <c r="P541" s="977"/>
      <c r="Q541" s="974"/>
      <c r="R541" s="1147"/>
      <c r="S541" s="974"/>
      <c r="T541" s="976"/>
    </row>
    <row r="542" spans="2:20" hidden="1" x14ac:dyDescent="0.25">
      <c r="B542" s="1187" t="s">
        <v>1406</v>
      </c>
      <c r="C542" s="1187">
        <v>1051</v>
      </c>
      <c r="D542" s="976" t="s">
        <v>1444</v>
      </c>
      <c r="E542" s="976" t="s">
        <v>1445</v>
      </c>
      <c r="F542" s="973">
        <v>82500000</v>
      </c>
      <c r="G542" s="974"/>
      <c r="H542" s="974">
        <v>33000000</v>
      </c>
      <c r="I542" s="974"/>
      <c r="J542" s="975"/>
      <c r="K542" s="974"/>
      <c r="L542" s="974">
        <f t="shared" si="29"/>
        <v>33000000</v>
      </c>
      <c r="M542" s="991"/>
      <c r="N542" s="1013">
        <f t="shared" si="22"/>
        <v>49500000</v>
      </c>
      <c r="O542" s="976"/>
      <c r="P542" s="977"/>
      <c r="Q542" s="974"/>
      <c r="R542" s="1147"/>
      <c r="S542" s="974"/>
      <c r="T542" s="976" t="s">
        <v>1323</v>
      </c>
    </row>
    <row r="543" spans="2:20" hidden="1" x14ac:dyDescent="0.25">
      <c r="B543" s="1187" t="s">
        <v>1406</v>
      </c>
      <c r="C543" s="1187">
        <v>1051</v>
      </c>
      <c r="D543" s="976" t="s">
        <v>657</v>
      </c>
      <c r="E543" s="976" t="s">
        <v>1446</v>
      </c>
      <c r="F543" s="973">
        <v>10000000</v>
      </c>
      <c r="G543" s="974"/>
      <c r="H543" s="974">
        <v>10000000</v>
      </c>
      <c r="I543" s="974"/>
      <c r="J543" s="975"/>
      <c r="K543" s="974"/>
      <c r="L543" s="974">
        <f t="shared" si="29"/>
        <v>10000000</v>
      </c>
      <c r="M543" s="991"/>
      <c r="N543" s="1013">
        <f t="shared" si="22"/>
        <v>0</v>
      </c>
      <c r="O543" s="976"/>
      <c r="P543" s="977"/>
      <c r="Q543" s="974"/>
      <c r="R543" s="1147"/>
      <c r="S543" s="974"/>
      <c r="T543" s="976"/>
    </row>
    <row r="544" spans="2:20" hidden="1" x14ac:dyDescent="0.25">
      <c r="B544" s="1187" t="s">
        <v>1406</v>
      </c>
      <c r="C544" s="1187">
        <v>1051</v>
      </c>
      <c r="D544" s="976" t="s">
        <v>1447</v>
      </c>
      <c r="E544" s="976" t="s">
        <v>1266</v>
      </c>
      <c r="F544" s="973">
        <v>26180000</v>
      </c>
      <c r="G544" s="974"/>
      <c r="H544" s="974">
        <v>7854000</v>
      </c>
      <c r="I544" s="974">
        <v>10472000</v>
      </c>
      <c r="J544" s="975"/>
      <c r="K544" s="974"/>
      <c r="L544" s="974">
        <f t="shared" si="29"/>
        <v>18326000</v>
      </c>
      <c r="M544" s="991"/>
      <c r="N544" s="1013">
        <f t="shared" si="22"/>
        <v>7854000</v>
      </c>
      <c r="O544" s="976"/>
      <c r="P544" s="977"/>
      <c r="Q544" s="974"/>
      <c r="R544" s="1147"/>
      <c r="S544" s="974"/>
      <c r="T544" s="976"/>
    </row>
    <row r="545" spans="1:23" hidden="1" x14ac:dyDescent="0.25">
      <c r="B545" s="1187" t="s">
        <v>1406</v>
      </c>
      <c r="C545" s="1187">
        <v>1051</v>
      </c>
      <c r="D545" s="976" t="s">
        <v>1447</v>
      </c>
      <c r="E545" s="976" t="s">
        <v>1266</v>
      </c>
      <c r="F545" s="973">
        <v>80920000</v>
      </c>
      <c r="G545" s="974"/>
      <c r="H545" s="974">
        <v>24276000</v>
      </c>
      <c r="I545" s="974">
        <v>32368000</v>
      </c>
      <c r="J545" s="975"/>
      <c r="K545" s="974"/>
      <c r="L545" s="974">
        <f t="shared" si="29"/>
        <v>56644000</v>
      </c>
      <c r="M545" s="991"/>
      <c r="N545" s="1013">
        <f t="shared" si="22"/>
        <v>24276000</v>
      </c>
      <c r="O545" s="976"/>
      <c r="P545" s="977"/>
      <c r="Q545" s="974"/>
      <c r="R545" s="1147"/>
      <c r="S545" s="974"/>
      <c r="T545" s="976"/>
    </row>
    <row r="546" spans="1:23" hidden="1" x14ac:dyDescent="0.25">
      <c r="B546" s="1187" t="s">
        <v>1406</v>
      </c>
      <c r="C546" s="1187">
        <v>1051</v>
      </c>
      <c r="D546" s="976" t="s">
        <v>1269</v>
      </c>
      <c r="E546" s="976" t="s">
        <v>1448</v>
      </c>
      <c r="F546" s="973">
        <v>27800000</v>
      </c>
      <c r="G546" s="974"/>
      <c r="H546" s="974">
        <v>27800000</v>
      </c>
      <c r="I546" s="974"/>
      <c r="J546" s="975"/>
      <c r="K546" s="974"/>
      <c r="L546" s="974">
        <f t="shared" si="29"/>
        <v>27800000</v>
      </c>
      <c r="M546" s="991"/>
      <c r="N546" s="1013">
        <f t="shared" si="22"/>
        <v>0</v>
      </c>
      <c r="O546" s="976"/>
      <c r="P546" s="977"/>
      <c r="Q546" s="974"/>
      <c r="R546" s="1147"/>
      <c r="S546" s="974"/>
      <c r="T546" s="976"/>
    </row>
    <row r="547" spans="1:23" hidden="1" x14ac:dyDescent="0.25">
      <c r="B547" s="1187" t="s">
        <v>1406</v>
      </c>
      <c r="C547" s="1187">
        <v>1051</v>
      </c>
      <c r="D547" s="976" t="s">
        <v>1449</v>
      </c>
      <c r="E547" s="976" t="s">
        <v>1319</v>
      </c>
      <c r="F547" s="1014">
        <v>21500000</v>
      </c>
      <c r="G547" s="974"/>
      <c r="H547" s="974">
        <v>21500000</v>
      </c>
      <c r="I547" s="974"/>
      <c r="J547" s="975"/>
      <c r="K547" s="974"/>
      <c r="L547" s="974">
        <f t="shared" si="29"/>
        <v>21500000</v>
      </c>
      <c r="M547" s="991"/>
      <c r="N547" s="1013">
        <f t="shared" si="22"/>
        <v>0</v>
      </c>
      <c r="O547" s="976"/>
      <c r="P547" s="977"/>
      <c r="Q547" s="974"/>
      <c r="R547" s="1147"/>
      <c r="S547" s="974"/>
      <c r="T547" s="976"/>
    </row>
    <row r="548" spans="1:23" hidden="1" x14ac:dyDescent="0.25">
      <c r="B548" s="1187" t="s">
        <v>1406</v>
      </c>
      <c r="C548" s="1187">
        <v>1051</v>
      </c>
      <c r="D548" s="976" t="s">
        <v>1450</v>
      </c>
      <c r="E548" s="976" t="s">
        <v>1451</v>
      </c>
      <c r="F548" s="1014">
        <v>8690000</v>
      </c>
      <c r="G548" s="974"/>
      <c r="H548" s="974">
        <v>8690000</v>
      </c>
      <c r="I548" s="974"/>
      <c r="J548" s="975"/>
      <c r="K548" s="974"/>
      <c r="L548" s="974">
        <f t="shared" si="29"/>
        <v>8690000</v>
      </c>
      <c r="M548" s="991"/>
      <c r="N548" s="1013">
        <f t="shared" si="22"/>
        <v>0</v>
      </c>
      <c r="O548" s="976"/>
      <c r="P548" s="977"/>
      <c r="Q548" s="974"/>
      <c r="R548" s="1147"/>
      <c r="S548" s="974"/>
      <c r="T548" s="976"/>
    </row>
    <row r="549" spans="1:23" ht="15.75" hidden="1" customHeight="1" x14ac:dyDescent="0.25">
      <c r="B549" s="1187" t="s">
        <v>1406</v>
      </c>
      <c r="C549" s="1187">
        <v>1051</v>
      </c>
      <c r="D549" s="976" t="s">
        <v>1452</v>
      </c>
      <c r="E549" s="976" t="s">
        <v>1453</v>
      </c>
      <c r="F549" s="1014">
        <v>26096000</v>
      </c>
      <c r="G549" s="974"/>
      <c r="H549" s="1014">
        <v>26096000</v>
      </c>
      <c r="I549" s="974"/>
      <c r="J549" s="975"/>
      <c r="K549" s="974"/>
      <c r="L549" s="974">
        <f t="shared" ref="L549" si="30">SUM(H549:K549)</f>
        <v>26096000</v>
      </c>
      <c r="M549" s="991"/>
      <c r="N549" s="1013">
        <f t="shared" si="22"/>
        <v>0</v>
      </c>
      <c r="O549" s="976"/>
      <c r="P549" s="977"/>
      <c r="Q549" s="974"/>
      <c r="R549" s="1147"/>
      <c r="S549" s="974"/>
      <c r="T549" s="976"/>
      <c r="U549" s="693"/>
    </row>
    <row r="550" spans="1:23" hidden="1" x14ac:dyDescent="0.25">
      <c r="B550" s="1187" t="s">
        <v>1406</v>
      </c>
      <c r="C550" s="1187">
        <v>1051</v>
      </c>
      <c r="D550" s="976" t="s">
        <v>947</v>
      </c>
      <c r="E550" s="976"/>
      <c r="F550" s="973">
        <f>W550</f>
        <v>14653000</v>
      </c>
      <c r="G550" s="974"/>
      <c r="H550" s="974">
        <v>1264000</v>
      </c>
      <c r="I550" s="974">
        <v>3111000</v>
      </c>
      <c r="J550" s="975">
        <v>2808000</v>
      </c>
      <c r="K550" s="974">
        <f>2210000+1998000+1120000+2142000</f>
        <v>7470000</v>
      </c>
      <c r="L550" s="974">
        <f t="shared" si="29"/>
        <v>14653000</v>
      </c>
      <c r="M550" s="991"/>
      <c r="N550" s="1013">
        <f t="shared" si="22"/>
        <v>0</v>
      </c>
      <c r="O550" s="976"/>
      <c r="P550" s="977"/>
      <c r="Q550" s="974"/>
      <c r="R550" s="1147"/>
      <c r="S550" s="974"/>
      <c r="T550" s="976"/>
      <c r="V550" s="1007" t="s">
        <v>948</v>
      </c>
      <c r="W550" s="1000">
        <f>SUM(W522:W528)</f>
        <v>14653000</v>
      </c>
    </row>
    <row r="551" spans="1:23" ht="15.75" hidden="1" x14ac:dyDescent="0.25">
      <c r="A551" s="723"/>
      <c r="B551" s="720" t="s">
        <v>997</v>
      </c>
      <c r="C551" s="720"/>
      <c r="D551" s="699" t="s">
        <v>1126</v>
      </c>
      <c r="E551" s="700"/>
      <c r="F551" s="724"/>
      <c r="G551" s="702"/>
      <c r="H551" s="711"/>
      <c r="I551" s="701"/>
      <c r="J551" s="726"/>
      <c r="K551" s="702"/>
      <c r="L551" s="707">
        <f>SUM(L522:L550)</f>
        <v>1611864587</v>
      </c>
      <c r="M551" s="707" t="e">
        <f>SUM(M522:M525)</f>
        <v>#REF!</v>
      </c>
      <c r="N551" s="869">
        <f>SUM(N522:N550)</f>
        <v>405781891</v>
      </c>
      <c r="O551" s="700"/>
      <c r="P551" s="704"/>
      <c r="Q551" s="742"/>
      <c r="R551" s="1148"/>
      <c r="S551" s="742"/>
      <c r="T551" s="705"/>
    </row>
    <row r="552" spans="1:23" hidden="1" x14ac:dyDescent="0.25">
      <c r="A552" s="686">
        <v>21</v>
      </c>
      <c r="B552" s="1187" t="s">
        <v>585</v>
      </c>
      <c r="C552" s="1187"/>
      <c r="D552" s="976" t="s">
        <v>1128</v>
      </c>
      <c r="E552" s="972" t="s">
        <v>1108</v>
      </c>
      <c r="F552" s="973">
        <v>6980000</v>
      </c>
      <c r="G552" s="974"/>
      <c r="H552" s="973">
        <v>6980000</v>
      </c>
      <c r="I552" s="974"/>
      <c r="J552" s="975"/>
      <c r="K552" s="974"/>
      <c r="L552" s="974">
        <f t="shared" ref="L552:L557" si="31">SUM(H552:K552)</f>
        <v>6980000</v>
      </c>
      <c r="M552" s="991" t="e">
        <f>IF(G552="",F552-L552-#REF!,G552-L552-#REF!)</f>
        <v>#REF!</v>
      </c>
      <c r="N552" s="1013">
        <f t="shared" si="22"/>
        <v>0</v>
      </c>
      <c r="O552" s="976"/>
      <c r="P552" s="977"/>
      <c r="Q552" s="974"/>
      <c r="R552" s="1147"/>
      <c r="S552" s="974"/>
      <c r="T552" s="976"/>
      <c r="V552" s="687" t="s">
        <v>1454</v>
      </c>
      <c r="W552" s="687">
        <v>750000</v>
      </c>
    </row>
    <row r="553" spans="1:23" hidden="1" x14ac:dyDescent="0.25">
      <c r="B553" s="1187" t="s">
        <v>585</v>
      </c>
      <c r="C553" s="1187"/>
      <c r="D553" s="976" t="s">
        <v>884</v>
      </c>
      <c r="E553" s="972" t="s">
        <v>341</v>
      </c>
      <c r="F553" s="973">
        <v>500000</v>
      </c>
      <c r="G553" s="974"/>
      <c r="H553" s="974">
        <v>500000</v>
      </c>
      <c r="I553" s="974"/>
      <c r="J553" s="975"/>
      <c r="K553" s="974"/>
      <c r="L553" s="974">
        <f t="shared" si="31"/>
        <v>500000</v>
      </c>
      <c r="M553" s="991" t="e">
        <f>IF(G553="",F553-L553-#REF!,G553-L553-#REF!)</f>
        <v>#REF!</v>
      </c>
      <c r="N553" s="1013">
        <f t="shared" si="22"/>
        <v>0</v>
      </c>
      <c r="O553" s="976"/>
      <c r="P553" s="977"/>
      <c r="Q553" s="974"/>
      <c r="R553" s="1147"/>
      <c r="S553" s="974"/>
      <c r="T553" s="976"/>
    </row>
    <row r="554" spans="1:23" hidden="1" x14ac:dyDescent="0.25">
      <c r="B554" s="1187" t="s">
        <v>585</v>
      </c>
      <c r="C554" s="1187"/>
      <c r="D554" s="976" t="s">
        <v>1455</v>
      </c>
      <c r="E554" s="976" t="s">
        <v>1232</v>
      </c>
      <c r="F554" s="973">
        <v>500000</v>
      </c>
      <c r="G554" s="974">
        <v>431000</v>
      </c>
      <c r="H554" s="974">
        <v>500000</v>
      </c>
      <c r="I554" s="974"/>
      <c r="J554" s="975"/>
      <c r="K554" s="974"/>
      <c r="L554" s="974">
        <f t="shared" si="31"/>
        <v>500000</v>
      </c>
      <c r="M554" s="991" t="e">
        <f>IF(G554="",F554-L554-#REF!,G554-L554-#REF!)</f>
        <v>#REF!</v>
      </c>
      <c r="N554" s="1013">
        <f t="shared" si="22"/>
        <v>-69000</v>
      </c>
      <c r="O554" s="976"/>
      <c r="P554" s="977"/>
      <c r="Q554" s="974"/>
      <c r="R554" s="1147"/>
      <c r="S554" s="974"/>
      <c r="T554" s="976"/>
    </row>
    <row r="555" spans="1:23" hidden="1" x14ac:dyDescent="0.25">
      <c r="B555" s="1187" t="s">
        <v>585</v>
      </c>
      <c r="C555" s="1187"/>
      <c r="D555" s="976" t="s">
        <v>1456</v>
      </c>
      <c r="E555" s="972" t="s">
        <v>1118</v>
      </c>
      <c r="F555" s="973">
        <v>49490000</v>
      </c>
      <c r="G555" s="974"/>
      <c r="H555" s="974">
        <v>49490000</v>
      </c>
      <c r="I555" s="974"/>
      <c r="J555" s="975"/>
      <c r="K555" s="974"/>
      <c r="L555" s="974">
        <f t="shared" si="31"/>
        <v>49490000</v>
      </c>
      <c r="M555" s="991"/>
      <c r="N555" s="1013">
        <f t="shared" si="22"/>
        <v>0</v>
      </c>
      <c r="O555" s="976"/>
      <c r="P555" s="977"/>
      <c r="Q555" s="974"/>
      <c r="R555" s="1147"/>
      <c r="S555" s="974"/>
      <c r="T555" s="976"/>
    </row>
    <row r="556" spans="1:23" hidden="1" x14ac:dyDescent="0.25">
      <c r="B556" s="1187" t="s">
        <v>585</v>
      </c>
      <c r="C556" s="1187"/>
      <c r="D556" s="976" t="s">
        <v>1457</v>
      </c>
      <c r="E556" s="972" t="s">
        <v>1458</v>
      </c>
      <c r="F556" s="973">
        <v>10800000</v>
      </c>
      <c r="G556" s="974"/>
      <c r="H556" s="974">
        <v>10800000</v>
      </c>
      <c r="I556" s="974"/>
      <c r="J556" s="975"/>
      <c r="K556" s="974"/>
      <c r="L556" s="974">
        <f t="shared" si="31"/>
        <v>10800000</v>
      </c>
      <c r="M556" s="991"/>
      <c r="N556" s="1013">
        <f t="shared" si="22"/>
        <v>0</v>
      </c>
      <c r="O556" s="976"/>
      <c r="P556" s="977"/>
      <c r="Q556" s="974"/>
      <c r="R556" s="1147"/>
      <c r="S556" s="974"/>
      <c r="T556" s="976"/>
    </row>
    <row r="557" spans="1:23" hidden="1" x14ac:dyDescent="0.25">
      <c r="B557" s="1187" t="s">
        <v>585</v>
      </c>
      <c r="C557" s="1187"/>
      <c r="D557" s="976" t="s">
        <v>947</v>
      </c>
      <c r="E557" s="976"/>
      <c r="F557" s="973">
        <f>W557</f>
        <v>750000</v>
      </c>
      <c r="G557" s="974"/>
      <c r="H557" s="974">
        <v>750000</v>
      </c>
      <c r="I557" s="974"/>
      <c r="J557" s="975"/>
      <c r="K557" s="974"/>
      <c r="L557" s="974">
        <f t="shared" si="31"/>
        <v>750000</v>
      </c>
      <c r="M557" s="991" t="e">
        <f>IF(G557="",F557-L557-#REF!,G557-L557-#REF!)</f>
        <v>#REF!</v>
      </c>
      <c r="N557" s="1013">
        <f t="shared" si="22"/>
        <v>0</v>
      </c>
      <c r="O557" s="976"/>
      <c r="P557" s="977"/>
      <c r="Q557" s="974"/>
      <c r="R557" s="1147"/>
      <c r="S557" s="974"/>
      <c r="T557" s="976"/>
      <c r="V557" s="1000" t="s">
        <v>948</v>
      </c>
      <c r="W557" s="1000">
        <f>SUM(W552:W554)</f>
        <v>750000</v>
      </c>
    </row>
    <row r="558" spans="1:23" ht="15.75" hidden="1" x14ac:dyDescent="0.25">
      <c r="A558" s="723"/>
      <c r="B558" s="720" t="s">
        <v>997</v>
      </c>
      <c r="C558" s="720"/>
      <c r="D558" s="699" t="s">
        <v>585</v>
      </c>
      <c r="E558" s="700"/>
      <c r="F558" s="724"/>
      <c r="G558" s="702"/>
      <c r="H558" s="711"/>
      <c r="I558" s="701"/>
      <c r="J558" s="726"/>
      <c r="K558" s="702"/>
      <c r="L558" s="707">
        <f>SUM(L552:L557)</f>
        <v>69020000</v>
      </c>
      <c r="M558" s="707" t="e">
        <f>SUM(M552:M557)</f>
        <v>#REF!</v>
      </c>
      <c r="N558" s="869">
        <f>SUM(N552:N557)</f>
        <v>-69000</v>
      </c>
      <c r="O558" s="700"/>
      <c r="P558" s="704"/>
      <c r="Q558" s="742"/>
      <c r="R558" s="1148"/>
      <c r="S558" s="742"/>
      <c r="T558" s="705"/>
    </row>
    <row r="559" spans="1:23" ht="30.75" hidden="1" customHeight="1" x14ac:dyDescent="0.25">
      <c r="A559" s="686">
        <v>22</v>
      </c>
      <c r="B559" s="1111" t="s">
        <v>1129</v>
      </c>
      <c r="C559" s="1110"/>
      <c r="D559" s="976" t="s">
        <v>1117</v>
      </c>
      <c r="E559" s="972" t="s">
        <v>1118</v>
      </c>
      <c r="F559" s="973">
        <v>31550000</v>
      </c>
      <c r="G559" s="974"/>
      <c r="H559" s="973">
        <v>31550000</v>
      </c>
      <c r="I559" s="974"/>
      <c r="J559" s="975"/>
      <c r="K559" s="974"/>
      <c r="L559" s="974">
        <f>SUM(H559:K559)</f>
        <v>31550000</v>
      </c>
      <c r="M559" s="991" t="e">
        <f>IF(G559="",F559-L559-#REF!,G559-L559-#REF!)</f>
        <v>#REF!</v>
      </c>
      <c r="N559" s="1013">
        <f t="shared" si="22"/>
        <v>0</v>
      </c>
      <c r="O559" s="976"/>
      <c r="P559" s="977"/>
      <c r="Q559" s="974"/>
      <c r="R559" s="1147"/>
      <c r="S559" s="974"/>
      <c r="T559" s="976"/>
    </row>
    <row r="560" spans="1:23" hidden="1" x14ac:dyDescent="0.25">
      <c r="B560" s="1187"/>
      <c r="C560" s="1187"/>
      <c r="D560" s="976"/>
      <c r="E560" s="972"/>
      <c r="F560" s="973"/>
      <c r="G560" s="974"/>
      <c r="H560" s="974"/>
      <c r="I560" s="974"/>
      <c r="J560" s="975"/>
      <c r="K560" s="974"/>
      <c r="L560" s="974">
        <f>SUM(H560:K560)</f>
        <v>0</v>
      </c>
      <c r="M560" s="991" t="e">
        <f>IF(G560="",F560-L560-#REF!,G560-L560-#REF!)</f>
        <v>#REF!</v>
      </c>
      <c r="N560" s="1013">
        <f t="shared" si="22"/>
        <v>0</v>
      </c>
      <c r="O560" s="976"/>
      <c r="P560" s="977"/>
      <c r="Q560" s="974"/>
      <c r="R560" s="1147"/>
      <c r="S560" s="974"/>
      <c r="T560" s="976"/>
    </row>
    <row r="561" spans="1:23" hidden="1" x14ac:dyDescent="0.25">
      <c r="B561" s="1187"/>
      <c r="C561" s="1187"/>
      <c r="D561" s="976"/>
      <c r="E561" s="976"/>
      <c r="F561" s="973"/>
      <c r="G561" s="974"/>
      <c r="H561" s="974"/>
      <c r="I561" s="974"/>
      <c r="J561" s="975"/>
      <c r="K561" s="974"/>
      <c r="L561" s="974">
        <f>SUM(H561:K561)</f>
        <v>0</v>
      </c>
      <c r="M561" s="991" t="e">
        <f>IF(G561="",F561-L561-#REF!,G561-L561-#REF!)</f>
        <v>#REF!</v>
      </c>
      <c r="N561" s="1013">
        <f t="shared" si="22"/>
        <v>0</v>
      </c>
      <c r="O561" s="976"/>
      <c r="P561" s="977"/>
      <c r="Q561" s="974"/>
      <c r="R561" s="1147"/>
      <c r="S561" s="974"/>
      <c r="T561" s="976"/>
    </row>
    <row r="562" spans="1:23" hidden="1" x14ac:dyDescent="0.25">
      <c r="B562" s="1187"/>
      <c r="C562" s="1187"/>
      <c r="D562" s="976"/>
      <c r="E562" s="976"/>
      <c r="F562" s="973"/>
      <c r="G562" s="974"/>
      <c r="H562" s="974"/>
      <c r="I562" s="974"/>
      <c r="J562" s="975"/>
      <c r="K562" s="974"/>
      <c r="L562" s="974">
        <f>SUM(H562:K562)</f>
        <v>0</v>
      </c>
      <c r="M562" s="991" t="e">
        <f>IF(G562="",F562-L562-#REF!,G562-L562-#REF!)</f>
        <v>#REF!</v>
      </c>
      <c r="N562" s="1013">
        <f t="shared" si="22"/>
        <v>0</v>
      </c>
      <c r="O562" s="976"/>
      <c r="P562" s="977"/>
      <c r="Q562" s="974"/>
      <c r="R562" s="1147"/>
      <c r="S562" s="974"/>
      <c r="T562" s="976"/>
    </row>
    <row r="563" spans="1:23" ht="15.75" hidden="1" x14ac:dyDescent="0.25">
      <c r="A563" s="723"/>
      <c r="B563" s="720" t="s">
        <v>997</v>
      </c>
      <c r="C563" s="720"/>
      <c r="D563" s="699" t="s">
        <v>1130</v>
      </c>
      <c r="E563" s="700"/>
      <c r="F563" s="724"/>
      <c r="G563" s="702"/>
      <c r="H563" s="711"/>
      <c r="I563" s="701"/>
      <c r="J563" s="726"/>
      <c r="K563" s="702"/>
      <c r="L563" s="707">
        <f>SUM(L559:L562)</f>
        <v>31550000</v>
      </c>
      <c r="M563" s="707" t="e">
        <f>SUM(M559:M562)</f>
        <v>#REF!</v>
      </c>
      <c r="N563" s="869">
        <f>SUM(N559:N562)</f>
        <v>0</v>
      </c>
      <c r="O563" s="700"/>
      <c r="P563" s="704"/>
      <c r="Q563" s="742"/>
      <c r="R563" s="1148"/>
      <c r="S563" s="742"/>
      <c r="T563" s="705"/>
    </row>
    <row r="564" spans="1:23" ht="30" hidden="1" customHeight="1" x14ac:dyDescent="0.25">
      <c r="A564" s="686">
        <v>23</v>
      </c>
      <c r="B564" s="1111" t="s">
        <v>1131</v>
      </c>
      <c r="C564" s="1110"/>
      <c r="D564" s="976" t="s">
        <v>1117</v>
      </c>
      <c r="E564" s="972" t="s">
        <v>1118</v>
      </c>
      <c r="F564" s="973">
        <v>52330000</v>
      </c>
      <c r="G564" s="974"/>
      <c r="H564" s="973">
        <v>52330000</v>
      </c>
      <c r="I564" s="974"/>
      <c r="J564" s="975"/>
      <c r="K564" s="974"/>
      <c r="L564" s="974">
        <f>SUM(H564:K564)</f>
        <v>52330000</v>
      </c>
      <c r="M564" s="991" t="e">
        <f>IF(G564="",F564-L564-#REF!,G564-L564-#REF!)</f>
        <v>#REF!</v>
      </c>
      <c r="N564" s="1013">
        <f t="shared" si="22"/>
        <v>0</v>
      </c>
      <c r="O564" s="976"/>
      <c r="P564" s="977"/>
      <c r="Q564" s="974"/>
      <c r="R564" s="1147"/>
      <c r="S564" s="974"/>
      <c r="T564" s="976"/>
    </row>
    <row r="565" spans="1:23" hidden="1" x14ac:dyDescent="0.25">
      <c r="B565" s="1111" t="s">
        <v>1131</v>
      </c>
      <c r="C565" s="1110"/>
      <c r="D565" s="976" t="s">
        <v>1459</v>
      </c>
      <c r="E565" s="972" t="s">
        <v>1460</v>
      </c>
      <c r="F565" s="973">
        <v>5903016</v>
      </c>
      <c r="G565" s="974"/>
      <c r="H565" s="973">
        <v>5903016</v>
      </c>
      <c r="I565" s="974"/>
      <c r="J565" s="975"/>
      <c r="K565" s="974"/>
      <c r="L565" s="974">
        <f>SUM(H565:K565)</f>
        <v>5903016</v>
      </c>
      <c r="M565" s="991"/>
      <c r="N565" s="1013">
        <f t="shared" si="22"/>
        <v>0</v>
      </c>
      <c r="O565" s="976"/>
      <c r="P565" s="977"/>
      <c r="Q565" s="974"/>
      <c r="R565" s="1147"/>
      <c r="S565" s="974"/>
      <c r="T565" s="976"/>
    </row>
    <row r="566" spans="1:23" hidden="1" x14ac:dyDescent="0.25">
      <c r="B566" s="1111" t="s">
        <v>1131</v>
      </c>
      <c r="C566" s="1187"/>
      <c r="D566" s="976" t="s">
        <v>607</v>
      </c>
      <c r="E566" s="976" t="s">
        <v>651</v>
      </c>
      <c r="F566" s="973">
        <v>2000000</v>
      </c>
      <c r="G566" s="974">
        <v>3885000</v>
      </c>
      <c r="H566" s="974">
        <v>2000000</v>
      </c>
      <c r="I566" s="974">
        <v>1885000</v>
      </c>
      <c r="J566" s="975"/>
      <c r="K566" s="974"/>
      <c r="L566" s="974">
        <f>SUM(H566:K566)</f>
        <v>3885000</v>
      </c>
      <c r="M566" s="991" t="e">
        <f>IF(G566="",F566-L566-#REF!,G566-L566-#REF!)</f>
        <v>#REF!</v>
      </c>
      <c r="N566" s="1013">
        <f>IF($G566="",($F566-$L566),($G566-$L566))</f>
        <v>0</v>
      </c>
      <c r="O566" s="976"/>
      <c r="P566" s="977"/>
      <c r="Q566" s="974"/>
      <c r="R566" s="1147"/>
      <c r="S566" s="974"/>
      <c r="T566" s="976"/>
    </row>
    <row r="567" spans="1:23" hidden="1" x14ac:dyDescent="0.25">
      <c r="B567" s="1187"/>
      <c r="C567" s="1187"/>
      <c r="D567" s="976"/>
      <c r="E567" s="976"/>
      <c r="F567" s="973"/>
      <c r="G567" s="974"/>
      <c r="H567" s="974"/>
      <c r="I567" s="974"/>
      <c r="J567" s="975"/>
      <c r="K567" s="974"/>
      <c r="L567" s="974">
        <f>SUM(H567:K567)</f>
        <v>0</v>
      </c>
      <c r="M567" s="991" t="e">
        <f>IF(G567="",F567-L567-#REF!,G567-L567-#REF!)</f>
        <v>#REF!</v>
      </c>
      <c r="N567" s="1013">
        <f>IF($G567="",($F567-$L567),($G567-$L567))</f>
        <v>0</v>
      </c>
      <c r="O567" s="976"/>
      <c r="P567" s="977"/>
      <c r="Q567" s="974"/>
      <c r="R567" s="1147"/>
      <c r="S567" s="974"/>
      <c r="T567" s="976"/>
    </row>
    <row r="568" spans="1:23" ht="15.75" hidden="1" x14ac:dyDescent="0.25">
      <c r="A568" s="723"/>
      <c r="B568" s="720" t="s">
        <v>997</v>
      </c>
      <c r="C568" s="720"/>
      <c r="D568" s="699" t="str">
        <f>B564</f>
        <v>AQUA SONATUS-CT Năm 2019</v>
      </c>
      <c r="E568" s="700"/>
      <c r="F568" s="724"/>
      <c r="G568" s="702"/>
      <c r="H568" s="711"/>
      <c r="I568" s="701"/>
      <c r="J568" s="726"/>
      <c r="K568" s="702"/>
      <c r="L568" s="707">
        <f>SUM(L564:L567)</f>
        <v>62118016</v>
      </c>
      <c r="M568" s="707" t="e">
        <f>SUM(M564:M567)</f>
        <v>#REF!</v>
      </c>
      <c r="N568" s="869">
        <f>SUM(N564:N567)</f>
        <v>0</v>
      </c>
      <c r="O568" s="700"/>
      <c r="P568" s="704"/>
      <c r="Q568" s="742"/>
      <c r="R568" s="1148"/>
      <c r="S568" s="742"/>
      <c r="T568" s="705"/>
    </row>
    <row r="569" spans="1:23" ht="31.5" hidden="1" customHeight="1" x14ac:dyDescent="0.25">
      <c r="A569" s="686">
        <v>24</v>
      </c>
      <c r="B569" s="1111" t="s">
        <v>1132</v>
      </c>
      <c r="C569" s="1187">
        <v>1011</v>
      </c>
      <c r="D569" s="976" t="s">
        <v>215</v>
      </c>
      <c r="E569" s="976" t="s">
        <v>1461</v>
      </c>
      <c r="F569" s="1014">
        <v>35261625</v>
      </c>
      <c r="G569" s="974"/>
      <c r="H569" s="973">
        <v>35261625</v>
      </c>
      <c r="I569" s="974"/>
      <c r="J569" s="975"/>
      <c r="K569" s="974"/>
      <c r="L569" s="974">
        <f>SUM(H569:K569)</f>
        <v>35261625</v>
      </c>
      <c r="M569" s="991" t="e">
        <f>IF(G569="",F569-L569-#REF!,G569-L569-#REF!)</f>
        <v>#REF!</v>
      </c>
      <c r="N569" s="1013">
        <f>IF($G569="",($F569-$L569),($G569-$L569))</f>
        <v>0</v>
      </c>
      <c r="O569" s="976"/>
      <c r="P569" s="977"/>
      <c r="Q569" s="974"/>
      <c r="R569" s="1147"/>
      <c r="S569" s="974"/>
      <c r="T569" s="976"/>
    </row>
    <row r="570" spans="1:23" hidden="1" x14ac:dyDescent="0.25">
      <c r="B570" s="1187"/>
      <c r="C570" s="1187">
        <v>1011</v>
      </c>
      <c r="D570" s="976" t="s">
        <v>1462</v>
      </c>
      <c r="E570" s="972" t="s">
        <v>1463</v>
      </c>
      <c r="F570" s="973">
        <v>5550000</v>
      </c>
      <c r="G570" s="974"/>
      <c r="H570" s="974">
        <v>5550000</v>
      </c>
      <c r="I570" s="974"/>
      <c r="J570" s="975"/>
      <c r="K570" s="974"/>
      <c r="L570" s="974">
        <f>SUM(H570:K570)</f>
        <v>5550000</v>
      </c>
      <c r="M570" s="991" t="e">
        <f>IF(G570="",F570-L570-#REF!,G570-L570-#REF!)</f>
        <v>#REF!</v>
      </c>
      <c r="N570" s="1013">
        <f>IF($G570="",($F570-$L570),($G570-$L570))</f>
        <v>0</v>
      </c>
      <c r="O570" s="976"/>
      <c r="P570" s="977"/>
      <c r="Q570" s="974"/>
      <c r="R570" s="1147"/>
      <c r="S570" s="974"/>
      <c r="T570" s="976"/>
    </row>
    <row r="571" spans="1:23" ht="15.75" hidden="1" x14ac:dyDescent="0.25">
      <c r="A571" s="723"/>
      <c r="B571" s="978" t="s">
        <v>997</v>
      </c>
      <c r="C571" s="978"/>
      <c r="D571" s="699" t="str">
        <f>B569</f>
        <v>Nam Thuận T19 - CT Năm 2019</v>
      </c>
      <c r="E571" s="700"/>
      <c r="F571" s="724"/>
      <c r="G571" s="702"/>
      <c r="H571" s="711"/>
      <c r="I571" s="701"/>
      <c r="J571" s="726"/>
      <c r="K571" s="702"/>
      <c r="L571" s="707">
        <f>SUM(L569:L570)</f>
        <v>40811625</v>
      </c>
      <c r="M571" s="707" t="e">
        <f>SUM(M567:M570)</f>
        <v>#REF!</v>
      </c>
      <c r="N571" s="869">
        <f>SUM(N567:N570)</f>
        <v>0</v>
      </c>
      <c r="O571" s="700"/>
      <c r="P571" s="704"/>
      <c r="Q571" s="742"/>
      <c r="R571" s="1148"/>
      <c r="S571" s="742"/>
      <c r="T571" s="705"/>
    </row>
    <row r="572" spans="1:23" ht="15.75" hidden="1" x14ac:dyDescent="0.25">
      <c r="A572" s="690">
        <v>25</v>
      </c>
      <c r="B572" s="1187" t="s">
        <v>643</v>
      </c>
      <c r="C572" s="1187">
        <v>1017</v>
      </c>
      <c r="D572" s="985" t="s">
        <v>1464</v>
      </c>
      <c r="E572" s="985" t="s">
        <v>1465</v>
      </c>
      <c r="F572" s="986">
        <f>30000000</f>
        <v>30000000</v>
      </c>
      <c r="G572" s="987"/>
      <c r="H572" s="987">
        <v>30000000</v>
      </c>
      <c r="I572" s="987"/>
      <c r="J572" s="988"/>
      <c r="K572" s="987"/>
      <c r="L572" s="974">
        <f t="shared" ref="L572:L593" si="32">SUM(H572:K572)</f>
        <v>30000000</v>
      </c>
      <c r="M572" s="989"/>
      <c r="N572" s="1013">
        <f t="shared" ref="N572:N593" si="33">IF($G572="",($F572-$L572),($G572-$L572))</f>
        <v>0</v>
      </c>
      <c r="O572" s="1010"/>
      <c r="P572" s="990"/>
      <c r="Q572" s="987"/>
      <c r="R572" s="1152"/>
      <c r="S572" s="987"/>
      <c r="T572" s="985"/>
      <c r="V572" s="687" t="s">
        <v>1466</v>
      </c>
      <c r="W572" s="687">
        <v>439000</v>
      </c>
    </row>
    <row r="573" spans="1:23" ht="15.75" hidden="1" x14ac:dyDescent="0.25">
      <c r="A573" s="693"/>
      <c r="B573" s="1187" t="s">
        <v>643</v>
      </c>
      <c r="C573" s="1187">
        <v>1017</v>
      </c>
      <c r="D573" s="985" t="s">
        <v>1467</v>
      </c>
      <c r="E573" s="985" t="s">
        <v>1118</v>
      </c>
      <c r="F573" s="986">
        <v>18450000</v>
      </c>
      <c r="G573" s="987"/>
      <c r="H573" s="987">
        <v>18450000</v>
      </c>
      <c r="I573" s="987"/>
      <c r="J573" s="988"/>
      <c r="K573" s="987"/>
      <c r="L573" s="974">
        <f t="shared" si="32"/>
        <v>18450000</v>
      </c>
      <c r="M573" s="989"/>
      <c r="N573" s="1013">
        <f t="shared" si="33"/>
        <v>0</v>
      </c>
      <c r="O573" s="1010"/>
      <c r="P573" s="990"/>
      <c r="Q573" s="987"/>
      <c r="R573" s="1152"/>
      <c r="S573" s="987"/>
      <c r="T573" s="985"/>
      <c r="V573" s="687" t="s">
        <v>1454</v>
      </c>
      <c r="W573" s="687">
        <v>590000</v>
      </c>
    </row>
    <row r="574" spans="1:23" ht="15.75" hidden="1" x14ac:dyDescent="0.25">
      <c r="A574" s="693"/>
      <c r="B574" s="1187" t="s">
        <v>643</v>
      </c>
      <c r="C574" s="1187">
        <v>1017</v>
      </c>
      <c r="D574" s="985" t="s">
        <v>1468</v>
      </c>
      <c r="E574" s="985" t="s">
        <v>1469</v>
      </c>
      <c r="F574" s="986">
        <v>2000000</v>
      </c>
      <c r="G574" s="987"/>
      <c r="H574" s="987">
        <v>2000000</v>
      </c>
      <c r="I574" s="987"/>
      <c r="J574" s="988"/>
      <c r="K574" s="987"/>
      <c r="L574" s="974">
        <f t="shared" si="32"/>
        <v>2000000</v>
      </c>
      <c r="M574" s="989"/>
      <c r="N574" s="1013">
        <f t="shared" si="33"/>
        <v>0</v>
      </c>
      <c r="O574" s="1010"/>
      <c r="P574" s="990"/>
      <c r="Q574" s="987"/>
      <c r="R574" s="1152"/>
      <c r="S574" s="987"/>
      <c r="T574" s="985"/>
      <c r="V574" s="687" t="s">
        <v>1470</v>
      </c>
      <c r="W574" s="687">
        <v>840000</v>
      </c>
    </row>
    <row r="575" spans="1:23" ht="15.75" hidden="1" x14ac:dyDescent="0.25">
      <c r="A575" s="693"/>
      <c r="B575" s="1187" t="s">
        <v>643</v>
      </c>
      <c r="C575" s="1187">
        <v>1017</v>
      </c>
      <c r="D575" s="985" t="s">
        <v>1399</v>
      </c>
      <c r="E575" s="985" t="s">
        <v>1471</v>
      </c>
      <c r="F575" s="986">
        <v>32250000</v>
      </c>
      <c r="G575" s="987"/>
      <c r="H575" s="987">
        <f>31207000+1043000</f>
        <v>32250000</v>
      </c>
      <c r="I575" s="987"/>
      <c r="J575" s="988"/>
      <c r="K575" s="987"/>
      <c r="L575" s="974">
        <f t="shared" si="32"/>
        <v>32250000</v>
      </c>
      <c r="M575" s="989"/>
      <c r="N575" s="1013">
        <f t="shared" si="33"/>
        <v>0</v>
      </c>
      <c r="O575" s="1010"/>
      <c r="P575" s="990"/>
      <c r="Q575" s="987"/>
      <c r="R575" s="1152"/>
      <c r="S575" s="987"/>
      <c r="T575" s="985"/>
    </row>
    <row r="576" spans="1:23" ht="15.75" hidden="1" x14ac:dyDescent="0.25">
      <c r="A576" s="693"/>
      <c r="B576" s="1187" t="s">
        <v>643</v>
      </c>
      <c r="C576" s="1187">
        <v>1017</v>
      </c>
      <c r="D576" s="985" t="s">
        <v>945</v>
      </c>
      <c r="E576" s="985" t="s">
        <v>341</v>
      </c>
      <c r="F576" s="986">
        <v>1000000</v>
      </c>
      <c r="G576" s="987"/>
      <c r="H576" s="987">
        <v>1000000</v>
      </c>
      <c r="I576" s="987"/>
      <c r="J576" s="988"/>
      <c r="K576" s="987"/>
      <c r="L576" s="974">
        <f t="shared" si="32"/>
        <v>1000000</v>
      </c>
      <c r="M576" s="989"/>
      <c r="N576" s="1013">
        <f t="shared" si="33"/>
        <v>0</v>
      </c>
      <c r="O576" s="1010"/>
      <c r="P576" s="990"/>
      <c r="Q576" s="987"/>
      <c r="R576" s="1152"/>
      <c r="S576" s="987"/>
      <c r="T576" s="985"/>
    </row>
    <row r="577" spans="1:20" ht="15.75" hidden="1" x14ac:dyDescent="0.25">
      <c r="A577" s="693"/>
      <c r="B577" s="1187" t="s">
        <v>643</v>
      </c>
      <c r="C577" s="1187">
        <v>1017</v>
      </c>
      <c r="D577" s="985" t="s">
        <v>1472</v>
      </c>
      <c r="E577" s="985" t="s">
        <v>1473</v>
      </c>
      <c r="F577" s="986">
        <v>2000000</v>
      </c>
      <c r="G577" s="987"/>
      <c r="H577" s="987">
        <v>2000000</v>
      </c>
      <c r="I577" s="987"/>
      <c r="J577" s="988"/>
      <c r="K577" s="987"/>
      <c r="L577" s="1008">
        <f t="shared" si="32"/>
        <v>2000000</v>
      </c>
      <c r="M577" s="989"/>
      <c r="N577" s="1013">
        <f t="shared" si="33"/>
        <v>0</v>
      </c>
      <c r="O577" s="1010"/>
      <c r="P577" s="990"/>
      <c r="Q577" s="987"/>
      <c r="R577" s="1152"/>
      <c r="S577" s="987"/>
      <c r="T577" s="985"/>
    </row>
    <row r="578" spans="1:20" ht="15.75" hidden="1" x14ac:dyDescent="0.25">
      <c r="A578" s="693"/>
      <c r="B578" s="1187" t="s">
        <v>643</v>
      </c>
      <c r="C578" s="1187">
        <v>1017</v>
      </c>
      <c r="D578" s="985" t="s">
        <v>1474</v>
      </c>
      <c r="E578" s="983" t="s">
        <v>1475</v>
      </c>
      <c r="F578" s="986">
        <v>3078000</v>
      </c>
      <c r="G578" s="987"/>
      <c r="H578" s="987">
        <v>3078000</v>
      </c>
      <c r="I578" s="987"/>
      <c r="J578" s="988"/>
      <c r="K578" s="987"/>
      <c r="L578" s="1008">
        <f t="shared" si="32"/>
        <v>3078000</v>
      </c>
      <c r="M578" s="989"/>
      <c r="N578" s="1013">
        <f t="shared" si="33"/>
        <v>0</v>
      </c>
      <c r="O578" s="1010"/>
      <c r="P578" s="990"/>
      <c r="Q578" s="987"/>
      <c r="R578" s="1152"/>
      <c r="S578" s="987"/>
      <c r="T578" s="985"/>
    </row>
    <row r="579" spans="1:20" ht="15.75" hidden="1" x14ac:dyDescent="0.25">
      <c r="A579" s="693"/>
      <c r="B579" s="1187" t="s">
        <v>643</v>
      </c>
      <c r="C579" s="1187">
        <v>1017</v>
      </c>
      <c r="D579" s="985" t="s">
        <v>607</v>
      </c>
      <c r="E579" s="983" t="s">
        <v>1208</v>
      </c>
      <c r="F579" s="986">
        <v>723000</v>
      </c>
      <c r="G579" s="987"/>
      <c r="H579" s="987">
        <v>723000</v>
      </c>
      <c r="I579" s="987"/>
      <c r="J579" s="988"/>
      <c r="K579" s="987"/>
      <c r="L579" s="1008">
        <f t="shared" si="32"/>
        <v>723000</v>
      </c>
      <c r="M579" s="989"/>
      <c r="N579" s="1013">
        <f t="shared" si="33"/>
        <v>0</v>
      </c>
      <c r="O579" s="1010"/>
      <c r="P579" s="990"/>
      <c r="Q579" s="987"/>
      <c r="R579" s="1152"/>
      <c r="S579" s="987"/>
      <c r="T579" s="985"/>
    </row>
    <row r="580" spans="1:20" ht="15.75" hidden="1" x14ac:dyDescent="0.25">
      <c r="A580" s="693"/>
      <c r="B580" s="1187" t="s">
        <v>643</v>
      </c>
      <c r="C580" s="1187">
        <v>1017</v>
      </c>
      <c r="D580" s="985" t="s">
        <v>394</v>
      </c>
      <c r="E580" s="983" t="s">
        <v>1316</v>
      </c>
      <c r="F580" s="986">
        <v>3500000</v>
      </c>
      <c r="G580" s="987"/>
      <c r="H580" s="987">
        <v>3500000</v>
      </c>
      <c r="I580" s="987"/>
      <c r="J580" s="988"/>
      <c r="K580" s="987"/>
      <c r="L580" s="1008">
        <f t="shared" si="32"/>
        <v>3500000</v>
      </c>
      <c r="M580" s="989"/>
      <c r="N580" s="1013">
        <f t="shared" si="33"/>
        <v>0</v>
      </c>
      <c r="O580" s="1010"/>
      <c r="P580" s="990"/>
      <c r="Q580" s="987"/>
      <c r="R580" s="1152"/>
      <c r="S580" s="987"/>
      <c r="T580" s="985"/>
    </row>
    <row r="581" spans="1:20" ht="15.75" hidden="1" x14ac:dyDescent="0.25">
      <c r="A581" s="693"/>
      <c r="B581" s="1187" t="s">
        <v>643</v>
      </c>
      <c r="C581" s="1187">
        <v>1017</v>
      </c>
      <c r="D581" s="985" t="s">
        <v>1476</v>
      </c>
      <c r="E581" s="983" t="s">
        <v>1477</v>
      </c>
      <c r="F581" s="986">
        <v>5000000</v>
      </c>
      <c r="G581" s="987"/>
      <c r="H581" s="987">
        <v>2500000</v>
      </c>
      <c r="I581" s="987">
        <v>2500000</v>
      </c>
      <c r="J581" s="988"/>
      <c r="K581" s="987"/>
      <c r="L581" s="1008">
        <f t="shared" si="32"/>
        <v>5000000</v>
      </c>
      <c r="M581" s="989"/>
      <c r="N581" s="1013">
        <f t="shared" si="33"/>
        <v>0</v>
      </c>
      <c r="O581" s="1010"/>
      <c r="P581" s="990"/>
      <c r="Q581" s="987"/>
      <c r="R581" s="1152"/>
      <c r="S581" s="987"/>
      <c r="T581" s="985"/>
    </row>
    <row r="582" spans="1:20" ht="15.75" hidden="1" x14ac:dyDescent="0.25">
      <c r="A582" s="693"/>
      <c r="B582" s="1187" t="s">
        <v>643</v>
      </c>
      <c r="C582" s="1187">
        <v>1017</v>
      </c>
      <c r="D582" s="985" t="s">
        <v>1478</v>
      </c>
      <c r="E582" s="985" t="s">
        <v>1465</v>
      </c>
      <c r="F582" s="986">
        <v>30000000</v>
      </c>
      <c r="G582" s="987"/>
      <c r="H582" s="987">
        <v>30000000</v>
      </c>
      <c r="I582" s="987"/>
      <c r="J582" s="988"/>
      <c r="K582" s="987"/>
      <c r="L582" s="1008">
        <f t="shared" si="32"/>
        <v>30000000</v>
      </c>
      <c r="M582" s="989"/>
      <c r="N582" s="1013">
        <f t="shared" si="33"/>
        <v>0</v>
      </c>
      <c r="O582" s="1010"/>
      <c r="P582" s="990"/>
      <c r="Q582" s="987"/>
      <c r="R582" s="1152"/>
      <c r="S582" s="987"/>
      <c r="T582" s="985"/>
    </row>
    <row r="583" spans="1:20" ht="15.75" hidden="1" x14ac:dyDescent="0.25">
      <c r="A583" s="693"/>
      <c r="B583" s="1187" t="s">
        <v>643</v>
      </c>
      <c r="C583" s="1187">
        <v>1017</v>
      </c>
      <c r="D583" s="985" t="s">
        <v>1479</v>
      </c>
      <c r="E583" s="985" t="s">
        <v>1480</v>
      </c>
      <c r="F583" s="986">
        <v>1100000</v>
      </c>
      <c r="G583" s="987"/>
      <c r="H583" s="987">
        <v>1100000</v>
      </c>
      <c r="I583" s="987"/>
      <c r="J583" s="988"/>
      <c r="K583" s="987"/>
      <c r="L583" s="1008">
        <f t="shared" si="32"/>
        <v>1100000</v>
      </c>
      <c r="M583" s="989"/>
      <c r="N583" s="1013">
        <f t="shared" si="33"/>
        <v>0</v>
      </c>
      <c r="O583" s="1010"/>
      <c r="P583" s="990"/>
      <c r="Q583" s="987"/>
      <c r="R583" s="1152"/>
      <c r="S583" s="987"/>
      <c r="T583" s="985"/>
    </row>
    <row r="584" spans="1:20" ht="15.75" hidden="1" x14ac:dyDescent="0.25">
      <c r="A584" s="693"/>
      <c r="B584" s="1187" t="s">
        <v>643</v>
      </c>
      <c r="C584" s="1187">
        <v>1017</v>
      </c>
      <c r="D584" s="985" t="s">
        <v>1481</v>
      </c>
      <c r="E584" s="985" t="s">
        <v>1480</v>
      </c>
      <c r="F584" s="986">
        <v>1100000</v>
      </c>
      <c r="G584" s="987"/>
      <c r="H584" s="987">
        <v>1100000</v>
      </c>
      <c r="I584" s="987"/>
      <c r="J584" s="988"/>
      <c r="K584" s="987"/>
      <c r="L584" s="1008">
        <f t="shared" si="32"/>
        <v>1100000</v>
      </c>
      <c r="M584" s="989"/>
      <c r="N584" s="1013">
        <f t="shared" si="33"/>
        <v>0</v>
      </c>
      <c r="O584" s="1010"/>
      <c r="P584" s="990"/>
      <c r="Q584" s="987"/>
      <c r="R584" s="1152"/>
      <c r="S584" s="987"/>
      <c r="T584" s="985"/>
    </row>
    <row r="585" spans="1:20" ht="15.75" hidden="1" x14ac:dyDescent="0.25">
      <c r="A585" s="693"/>
      <c r="B585" s="1187" t="s">
        <v>643</v>
      </c>
      <c r="C585" s="1187">
        <v>1017</v>
      </c>
      <c r="D585" s="985" t="s">
        <v>1482</v>
      </c>
      <c r="E585" s="985" t="s">
        <v>662</v>
      </c>
      <c r="F585" s="986">
        <v>4777000</v>
      </c>
      <c r="G585" s="987"/>
      <c r="H585" s="987">
        <v>4777000</v>
      </c>
      <c r="I585" s="987"/>
      <c r="J585" s="988"/>
      <c r="K585" s="987"/>
      <c r="L585" s="1008">
        <f t="shared" si="32"/>
        <v>4777000</v>
      </c>
      <c r="M585" s="989"/>
      <c r="N585" s="1013">
        <f t="shared" si="33"/>
        <v>0</v>
      </c>
      <c r="O585" s="1010"/>
      <c r="P585" s="990"/>
      <c r="Q585" s="987"/>
      <c r="R585" s="1152"/>
      <c r="S585" s="987"/>
      <c r="T585" s="985"/>
    </row>
    <row r="586" spans="1:20" ht="15.75" hidden="1" x14ac:dyDescent="0.25">
      <c r="A586" s="693"/>
      <c r="B586" s="1187" t="s">
        <v>643</v>
      </c>
      <c r="C586" s="1187">
        <v>1017</v>
      </c>
      <c r="D586" s="985" t="s">
        <v>1483</v>
      </c>
      <c r="E586" s="985" t="s">
        <v>1484</v>
      </c>
      <c r="F586" s="986">
        <v>32747440</v>
      </c>
      <c r="G586" s="987"/>
      <c r="H586" s="987">
        <v>16373720</v>
      </c>
      <c r="I586" s="987"/>
      <c r="J586" s="988"/>
      <c r="K586" s="987"/>
      <c r="L586" s="1008">
        <f t="shared" si="32"/>
        <v>16373720</v>
      </c>
      <c r="M586" s="989"/>
      <c r="N586" s="1013">
        <f t="shared" si="33"/>
        <v>16373720</v>
      </c>
      <c r="O586" s="1010"/>
      <c r="P586" s="990"/>
      <c r="Q586" s="987"/>
      <c r="R586" s="1152"/>
      <c r="S586" s="987" t="s">
        <v>1417</v>
      </c>
      <c r="T586" s="985" t="s">
        <v>1323</v>
      </c>
    </row>
    <row r="587" spans="1:20" ht="15.75" hidden="1" x14ac:dyDescent="0.25">
      <c r="A587" s="693"/>
      <c r="B587" s="1187" t="s">
        <v>643</v>
      </c>
      <c r="C587" s="1187">
        <v>1017</v>
      </c>
      <c r="D587" s="985" t="s">
        <v>1485</v>
      </c>
      <c r="E587" s="985" t="s">
        <v>1486</v>
      </c>
      <c r="F587" s="986">
        <v>40260000</v>
      </c>
      <c r="G587" s="987"/>
      <c r="H587" s="987">
        <v>28182000</v>
      </c>
      <c r="I587" s="987"/>
      <c r="J587" s="988"/>
      <c r="K587" s="987"/>
      <c r="L587" s="1008">
        <f t="shared" si="32"/>
        <v>28182000</v>
      </c>
      <c r="M587" s="989"/>
      <c r="N587" s="1013">
        <f t="shared" si="33"/>
        <v>12078000</v>
      </c>
      <c r="O587" s="1010"/>
      <c r="P587" s="990"/>
      <c r="Q587" s="987"/>
      <c r="R587" s="1152"/>
      <c r="S587" s="987" t="s">
        <v>1417</v>
      </c>
      <c r="T587" s="985" t="s">
        <v>1487</v>
      </c>
    </row>
    <row r="588" spans="1:20" ht="15.75" hidden="1" x14ac:dyDescent="0.25">
      <c r="A588" s="693"/>
      <c r="B588" s="1187" t="s">
        <v>643</v>
      </c>
      <c r="C588" s="1187">
        <v>1017</v>
      </c>
      <c r="D588" s="985" t="s">
        <v>1427</v>
      </c>
      <c r="E588" s="985" t="s">
        <v>1237</v>
      </c>
      <c r="F588" s="986">
        <v>1996808</v>
      </c>
      <c r="G588" s="987"/>
      <c r="H588" s="987">
        <v>1996808</v>
      </c>
      <c r="I588" s="987"/>
      <c r="J588" s="988"/>
      <c r="K588" s="987"/>
      <c r="L588" s="1008">
        <f t="shared" si="32"/>
        <v>1996808</v>
      </c>
      <c r="M588" s="989"/>
      <c r="N588" s="1013">
        <f t="shared" si="33"/>
        <v>0</v>
      </c>
      <c r="O588" s="1010"/>
      <c r="P588" s="990"/>
      <c r="Q588" s="987"/>
      <c r="R588" s="1152"/>
      <c r="S588" s="987"/>
      <c r="T588" s="985"/>
    </row>
    <row r="589" spans="1:20" ht="15.75" hidden="1" x14ac:dyDescent="0.25">
      <c r="A589" s="693"/>
      <c r="B589" s="1187" t="s">
        <v>643</v>
      </c>
      <c r="C589" s="1187">
        <v>1017</v>
      </c>
      <c r="D589" s="985" t="s">
        <v>1488</v>
      </c>
      <c r="E589" s="985" t="s">
        <v>521</v>
      </c>
      <c r="F589" s="986">
        <v>1520000</v>
      </c>
      <c r="G589" s="987"/>
      <c r="H589" s="987">
        <v>1520000</v>
      </c>
      <c r="I589" s="987"/>
      <c r="J589" s="988"/>
      <c r="K589" s="987"/>
      <c r="L589" s="1008">
        <f t="shared" si="32"/>
        <v>1520000</v>
      </c>
      <c r="M589" s="989"/>
      <c r="N589" s="1013">
        <f t="shared" si="33"/>
        <v>0</v>
      </c>
      <c r="O589" s="1010"/>
      <c r="P589" s="990"/>
      <c r="Q589" s="987"/>
      <c r="R589" s="1152"/>
      <c r="S589" s="987"/>
      <c r="T589" s="985"/>
    </row>
    <row r="590" spans="1:20" ht="15.75" hidden="1" x14ac:dyDescent="0.25">
      <c r="A590" s="693"/>
      <c r="B590" s="1187" t="s">
        <v>643</v>
      </c>
      <c r="C590" s="1187">
        <v>1017</v>
      </c>
      <c r="D590" s="985" t="s">
        <v>1450</v>
      </c>
      <c r="E590" s="985" t="s">
        <v>1451</v>
      </c>
      <c r="F590" s="986">
        <v>1760000</v>
      </c>
      <c r="G590" s="987"/>
      <c r="H590" s="987">
        <v>1760000</v>
      </c>
      <c r="I590" s="987"/>
      <c r="J590" s="988"/>
      <c r="K590" s="987"/>
      <c r="L590" s="1008">
        <f t="shared" si="32"/>
        <v>1760000</v>
      </c>
      <c r="M590" s="989"/>
      <c r="N590" s="1013">
        <f t="shared" si="33"/>
        <v>0</v>
      </c>
      <c r="O590" s="1010"/>
      <c r="P590" s="990"/>
      <c r="Q590" s="987"/>
      <c r="R590" s="1152"/>
      <c r="S590" s="987"/>
      <c r="T590" s="985"/>
    </row>
    <row r="591" spans="1:20" ht="15.75" hidden="1" x14ac:dyDescent="0.25">
      <c r="A591" s="693"/>
      <c r="B591" s="1187" t="s">
        <v>643</v>
      </c>
      <c r="C591" s="1187">
        <v>1017</v>
      </c>
      <c r="D591" s="985" t="s">
        <v>1489</v>
      </c>
      <c r="E591" s="985" t="s">
        <v>662</v>
      </c>
      <c r="F591" s="986">
        <v>12228000</v>
      </c>
      <c r="G591" s="987"/>
      <c r="H591" s="987">
        <v>12228000</v>
      </c>
      <c r="I591" s="987"/>
      <c r="J591" s="988"/>
      <c r="K591" s="987"/>
      <c r="L591" s="1008">
        <f t="shared" si="32"/>
        <v>12228000</v>
      </c>
      <c r="M591" s="989"/>
      <c r="N591" s="1013">
        <f t="shared" si="33"/>
        <v>0</v>
      </c>
      <c r="O591" s="1010"/>
      <c r="P591" s="990"/>
      <c r="Q591" s="987"/>
      <c r="R591" s="1152"/>
      <c r="S591" s="987"/>
      <c r="T591" s="985"/>
    </row>
    <row r="592" spans="1:20" ht="15.75" hidden="1" x14ac:dyDescent="0.25">
      <c r="A592" s="693"/>
      <c r="B592" s="1187" t="s">
        <v>643</v>
      </c>
      <c r="C592" s="1187">
        <v>1017</v>
      </c>
      <c r="D592" s="985" t="s">
        <v>1490</v>
      </c>
      <c r="E592" s="985" t="s">
        <v>1338</v>
      </c>
      <c r="F592" s="986">
        <v>3750000</v>
      </c>
      <c r="G592" s="987"/>
      <c r="H592" s="987">
        <v>3750000</v>
      </c>
      <c r="I592" s="987"/>
      <c r="J592" s="988"/>
      <c r="K592" s="987"/>
      <c r="L592" s="1008">
        <f t="shared" si="32"/>
        <v>3750000</v>
      </c>
      <c r="M592" s="989"/>
      <c r="N592" s="1013">
        <f t="shared" si="33"/>
        <v>0</v>
      </c>
      <c r="O592" s="1010"/>
      <c r="P592" s="990"/>
      <c r="Q592" s="987"/>
      <c r="R592" s="1152"/>
      <c r="S592" s="987"/>
      <c r="T592" s="985"/>
    </row>
    <row r="593" spans="1:23" hidden="1" x14ac:dyDescent="0.25">
      <c r="A593" s="693"/>
      <c r="B593" s="1187" t="s">
        <v>643</v>
      </c>
      <c r="C593" s="1187">
        <v>1017</v>
      </c>
      <c r="D593" s="976" t="s">
        <v>947</v>
      </c>
      <c r="E593" s="976"/>
      <c r="F593" s="973">
        <f>W593</f>
        <v>1869000</v>
      </c>
      <c r="G593" s="974"/>
      <c r="H593" s="974">
        <v>439000</v>
      </c>
      <c r="I593" s="974">
        <v>590000</v>
      </c>
      <c r="J593" s="975">
        <v>840000</v>
      </c>
      <c r="K593" s="974"/>
      <c r="L593" s="1008">
        <f t="shared" si="32"/>
        <v>1869000</v>
      </c>
      <c r="M593" s="991" t="e">
        <f>IF(G593="",F593-L593-#REF!,G593-L593-#REF!)</f>
        <v>#REF!</v>
      </c>
      <c r="N593" s="1013">
        <f t="shared" si="33"/>
        <v>0</v>
      </c>
      <c r="O593" s="1011"/>
      <c r="P593" s="977"/>
      <c r="Q593" s="974"/>
      <c r="R593" s="1147"/>
      <c r="S593" s="974"/>
      <c r="T593" s="976"/>
      <c r="V593" s="1000" t="s">
        <v>948</v>
      </c>
      <c r="W593" s="1000">
        <f>SUM(W572:W574)</f>
        <v>1869000</v>
      </c>
    </row>
    <row r="594" spans="1:23" ht="15.75" hidden="1" x14ac:dyDescent="0.25">
      <c r="A594" s="723"/>
      <c r="B594" s="999" t="s">
        <v>997</v>
      </c>
      <c r="C594" s="999"/>
      <c r="D594" s="999" t="s">
        <v>643</v>
      </c>
      <c r="E594" s="992"/>
      <c r="F594" s="993"/>
      <c r="G594" s="994"/>
      <c r="H594" s="994"/>
      <c r="I594" s="994"/>
      <c r="J594" s="995"/>
      <c r="K594" s="994"/>
      <c r="L594" s="1009">
        <f>SUM(L572:L593)</f>
        <v>202657528</v>
      </c>
      <c r="M594" s="996" t="e">
        <f>SUM(M569:M593)</f>
        <v>#REF!</v>
      </c>
      <c r="N594" s="997">
        <f>SUM(N569:N593)</f>
        <v>28451720</v>
      </c>
      <c r="O594" s="1012"/>
      <c r="P594" s="998"/>
      <c r="Q594" s="994"/>
      <c r="R594" s="1153"/>
      <c r="S594" s="994"/>
      <c r="T594" s="992"/>
    </row>
    <row r="595" spans="1:23" hidden="1" x14ac:dyDescent="0.25">
      <c r="A595" s="686">
        <v>26</v>
      </c>
      <c r="B595" s="1187" t="s">
        <v>1491</v>
      </c>
      <c r="C595" s="1187">
        <v>1017</v>
      </c>
      <c r="D595" s="976" t="s">
        <v>1117</v>
      </c>
      <c r="E595" s="979" t="s">
        <v>1118</v>
      </c>
      <c r="F595" s="980">
        <v>500939941</v>
      </c>
      <c r="G595" s="1315">
        <v>576341000</v>
      </c>
      <c r="H595" s="981">
        <v>136272582</v>
      </c>
      <c r="I595" s="981">
        <v>181696776</v>
      </c>
      <c r="J595" s="982"/>
      <c r="K595" s="981"/>
      <c r="L595" s="1008">
        <f>SUM(H595:K595)</f>
        <v>317969358</v>
      </c>
      <c r="M595" s="976"/>
      <c r="N595" s="1317">
        <f>G595-L595-L596</f>
        <v>149409642</v>
      </c>
      <c r="O595" s="1006"/>
      <c r="P595" s="984"/>
      <c r="Q595" s="981"/>
      <c r="R595" s="1154"/>
      <c r="S595" s="981"/>
      <c r="T595" s="1319">
        <f>G595*5%</f>
        <v>28817050</v>
      </c>
      <c r="V595" s="687" t="s">
        <v>1243</v>
      </c>
      <c r="W595" s="687">
        <v>240000</v>
      </c>
    </row>
    <row r="596" spans="1:23" hidden="1" x14ac:dyDescent="0.25">
      <c r="B596" s="1187" t="s">
        <v>1491</v>
      </c>
      <c r="C596" s="1187">
        <v>1017</v>
      </c>
      <c r="D596" s="976" t="s">
        <v>1492</v>
      </c>
      <c r="E596" s="972" t="s">
        <v>1118</v>
      </c>
      <c r="F596" s="973">
        <v>108962000</v>
      </c>
      <c r="G596" s="1316"/>
      <c r="H596" s="974"/>
      <c r="I596" s="974">
        <v>108962000</v>
      </c>
      <c r="J596" s="975"/>
      <c r="K596" s="974"/>
      <c r="L596" s="1008">
        <f t="shared" ref="L596:L605" si="34">SUM(H596:K596)</f>
        <v>108962000</v>
      </c>
      <c r="M596" s="976"/>
      <c r="N596" s="1318"/>
      <c r="O596" s="1011"/>
      <c r="P596" s="977"/>
      <c r="Q596" s="974"/>
      <c r="R596" s="1147"/>
      <c r="S596" s="974"/>
      <c r="T596" s="1320"/>
      <c r="V596" s="687" t="s">
        <v>1244</v>
      </c>
      <c r="W596" s="687">
        <v>840000</v>
      </c>
    </row>
    <row r="597" spans="1:23" hidden="1" x14ac:dyDescent="0.25">
      <c r="B597" s="1187" t="s">
        <v>1491</v>
      </c>
      <c r="C597" s="1187">
        <v>1017</v>
      </c>
      <c r="D597" s="976" t="s">
        <v>1493</v>
      </c>
      <c r="E597" s="1001" t="s">
        <v>1494</v>
      </c>
      <c r="F597" s="980">
        <v>19800000</v>
      </c>
      <c r="G597" s="1002"/>
      <c r="H597" s="1003">
        <v>9900000</v>
      </c>
      <c r="I597" s="981">
        <v>9900000</v>
      </c>
      <c r="J597" s="982"/>
      <c r="K597" s="1002"/>
      <c r="L597" s="1008">
        <f t="shared" si="34"/>
        <v>19800000</v>
      </c>
      <c r="M597" s="976"/>
      <c r="N597" s="1013">
        <f t="shared" ref="N597:N634" si="35">IF($G597="",($F597-$L597),($G597-$L597))</f>
        <v>0</v>
      </c>
      <c r="O597" s="1004"/>
      <c r="P597" s="984"/>
      <c r="Q597" s="1005"/>
      <c r="R597" s="1155"/>
      <c r="S597" s="1005"/>
      <c r="T597" s="1006"/>
      <c r="V597" s="687" t="s">
        <v>1495</v>
      </c>
      <c r="W597" s="687">
        <v>826000</v>
      </c>
    </row>
    <row r="598" spans="1:23" hidden="1" x14ac:dyDescent="0.25">
      <c r="B598" s="1187" t="s">
        <v>1491</v>
      </c>
      <c r="C598" s="1187">
        <v>1017</v>
      </c>
      <c r="D598" s="686" t="s">
        <v>1496</v>
      </c>
      <c r="E598" s="1001" t="s">
        <v>1497</v>
      </c>
      <c r="F598" s="980">
        <v>3255000</v>
      </c>
      <c r="G598" s="1002"/>
      <c r="H598" s="1003"/>
      <c r="I598" s="981">
        <v>3255000</v>
      </c>
      <c r="J598" s="982"/>
      <c r="K598" s="1002"/>
      <c r="L598" s="1008">
        <f t="shared" si="34"/>
        <v>3255000</v>
      </c>
      <c r="M598" s="976"/>
      <c r="N598" s="1013">
        <f t="shared" si="35"/>
        <v>0</v>
      </c>
      <c r="O598" s="1004"/>
      <c r="P598" s="984"/>
      <c r="Q598" s="1005"/>
      <c r="R598" s="1155"/>
      <c r="S598" s="1005"/>
      <c r="T598" s="1006"/>
      <c r="V598" s="687" t="s">
        <v>1498</v>
      </c>
      <c r="W598" s="687">
        <v>772000</v>
      </c>
    </row>
    <row r="599" spans="1:23" hidden="1" x14ac:dyDescent="0.25">
      <c r="B599" s="1187" t="s">
        <v>1491</v>
      </c>
      <c r="C599" s="1187">
        <v>1017</v>
      </c>
      <c r="D599" s="976" t="s">
        <v>1499</v>
      </c>
      <c r="E599" s="1001" t="s">
        <v>1500</v>
      </c>
      <c r="F599" s="980">
        <v>21000000</v>
      </c>
      <c r="G599" s="1002"/>
      <c r="H599" s="1003">
        <v>21000000</v>
      </c>
      <c r="I599" s="981"/>
      <c r="J599" s="982"/>
      <c r="K599" s="1002"/>
      <c r="L599" s="1008">
        <f t="shared" si="34"/>
        <v>21000000</v>
      </c>
      <c r="M599" s="976"/>
      <c r="N599" s="1013">
        <f t="shared" si="35"/>
        <v>0</v>
      </c>
      <c r="O599" s="1004"/>
      <c r="P599" s="984"/>
      <c r="Q599" s="1005"/>
      <c r="R599" s="1155"/>
      <c r="S599" s="1005"/>
      <c r="T599" s="1006"/>
      <c r="V599" s="687" t="s">
        <v>1454</v>
      </c>
      <c r="W599" s="687">
        <v>870000</v>
      </c>
    </row>
    <row r="600" spans="1:23" hidden="1" x14ac:dyDescent="0.25">
      <c r="B600" s="1187" t="s">
        <v>1491</v>
      </c>
      <c r="C600" s="1187">
        <v>1017</v>
      </c>
      <c r="D600" s="976" t="s">
        <v>1501</v>
      </c>
      <c r="E600" s="976" t="s">
        <v>1120</v>
      </c>
      <c r="F600" s="1014">
        <v>195000000</v>
      </c>
      <c r="G600" s="974">
        <v>196200000</v>
      </c>
      <c r="H600" s="1014">
        <v>78000000</v>
      </c>
      <c r="I600" s="974">
        <v>58000000</v>
      </c>
      <c r="J600" s="975">
        <v>60200000</v>
      </c>
      <c r="K600" s="974"/>
      <c r="L600" s="691">
        <f t="shared" si="34"/>
        <v>196200000</v>
      </c>
      <c r="M600" s="976"/>
      <c r="N600" s="1013">
        <f t="shared" si="35"/>
        <v>0</v>
      </c>
      <c r="O600" s="1004"/>
      <c r="P600" s="984"/>
      <c r="Q600" s="1005"/>
      <c r="R600" s="1155"/>
      <c r="S600" s="1005"/>
      <c r="T600" s="1006"/>
    </row>
    <row r="601" spans="1:23" hidden="1" x14ac:dyDescent="0.25">
      <c r="B601" s="1187" t="s">
        <v>1491</v>
      </c>
      <c r="C601" s="1187">
        <v>1017</v>
      </c>
      <c r="D601" s="976" t="s">
        <v>1502</v>
      </c>
      <c r="E601" s="972" t="s">
        <v>1503</v>
      </c>
      <c r="F601" s="973">
        <v>3200000</v>
      </c>
      <c r="G601" s="974"/>
      <c r="H601" s="974">
        <v>3200000</v>
      </c>
      <c r="I601" s="974"/>
      <c r="J601" s="975"/>
      <c r="K601" s="974"/>
      <c r="L601" s="1008">
        <f t="shared" si="34"/>
        <v>3200000</v>
      </c>
      <c r="M601" s="976"/>
      <c r="N601" s="1013">
        <f t="shared" si="35"/>
        <v>0</v>
      </c>
      <c r="O601" s="1004"/>
      <c r="P601" s="984"/>
      <c r="Q601" s="1005"/>
      <c r="R601" s="1155"/>
      <c r="S601" s="1005"/>
      <c r="T601" s="1006"/>
    </row>
    <row r="602" spans="1:23" hidden="1" x14ac:dyDescent="0.25">
      <c r="B602" s="1187" t="s">
        <v>1491</v>
      </c>
      <c r="C602" s="1187">
        <v>1017</v>
      </c>
      <c r="D602" s="976" t="s">
        <v>1504</v>
      </c>
      <c r="E602" s="972" t="s">
        <v>1505</v>
      </c>
      <c r="F602" s="973">
        <v>1720000</v>
      </c>
      <c r="G602" s="974"/>
      <c r="H602" s="974">
        <v>1720000</v>
      </c>
      <c r="I602" s="974"/>
      <c r="J602" s="975"/>
      <c r="K602" s="974"/>
      <c r="L602" s="1008">
        <f t="shared" si="34"/>
        <v>1720000</v>
      </c>
      <c r="M602" s="976"/>
      <c r="N602" s="1013">
        <f t="shared" si="35"/>
        <v>0</v>
      </c>
      <c r="O602" s="1004"/>
      <c r="P602" s="984"/>
      <c r="Q602" s="1005"/>
      <c r="R602" s="1155"/>
      <c r="S602" s="1005"/>
      <c r="T602" s="1006"/>
    </row>
    <row r="603" spans="1:23" hidden="1" x14ac:dyDescent="0.25">
      <c r="B603" s="1187" t="s">
        <v>1491</v>
      </c>
      <c r="C603" s="1187">
        <v>1017</v>
      </c>
      <c r="D603" s="976" t="s">
        <v>1390</v>
      </c>
      <c r="E603" s="976" t="s">
        <v>1088</v>
      </c>
      <c r="F603" s="973">
        <v>1200000</v>
      </c>
      <c r="G603" s="974"/>
      <c r="H603" s="974">
        <v>1200000</v>
      </c>
      <c r="I603" s="974"/>
      <c r="J603" s="975"/>
      <c r="K603" s="974"/>
      <c r="L603" s="1008">
        <f t="shared" si="34"/>
        <v>1200000</v>
      </c>
      <c r="M603" s="976"/>
      <c r="N603" s="1013">
        <f t="shared" si="35"/>
        <v>0</v>
      </c>
      <c r="O603" s="1004"/>
      <c r="P603" s="984"/>
      <c r="Q603" s="1005"/>
      <c r="R603" s="1155"/>
      <c r="S603" s="1005"/>
      <c r="T603" s="1006"/>
      <c r="V603" s="686"/>
      <c r="W603" s="686"/>
    </row>
    <row r="604" spans="1:23" hidden="1" x14ac:dyDescent="0.25">
      <c r="B604" s="1187" t="s">
        <v>1491</v>
      </c>
      <c r="C604" s="1187">
        <v>1017</v>
      </c>
      <c r="D604" s="976" t="s">
        <v>1099</v>
      </c>
      <c r="E604" s="1004" t="s">
        <v>1506</v>
      </c>
      <c r="F604" s="980">
        <v>52950000</v>
      </c>
      <c r="G604" s="1002"/>
      <c r="H604" s="1003">
        <v>4380000</v>
      </c>
      <c r="I604" s="981">
        <v>11064000</v>
      </c>
      <c r="J604" s="982">
        <v>37506000</v>
      </c>
      <c r="K604" s="1002"/>
      <c r="L604" s="1008">
        <f t="shared" si="34"/>
        <v>52950000</v>
      </c>
      <c r="M604" s="976"/>
      <c r="N604" s="1013">
        <f t="shared" si="35"/>
        <v>0</v>
      </c>
      <c r="O604" s="1004"/>
      <c r="P604" s="984"/>
      <c r="Q604" s="1005"/>
      <c r="R604" s="1155"/>
      <c r="S604" s="1005"/>
      <c r="T604" s="1006"/>
      <c r="V604" s="686"/>
      <c r="W604" s="686"/>
    </row>
    <row r="605" spans="1:23" hidden="1" x14ac:dyDescent="0.25">
      <c r="B605" s="1187" t="s">
        <v>1491</v>
      </c>
      <c r="C605" s="1187">
        <v>1017</v>
      </c>
      <c r="D605" s="976" t="s">
        <v>981</v>
      </c>
      <c r="E605" s="1004" t="s">
        <v>1507</v>
      </c>
      <c r="F605" s="980">
        <v>700000</v>
      </c>
      <c r="G605" s="1002"/>
      <c r="H605" s="1003">
        <v>700000</v>
      </c>
      <c r="I605" s="981"/>
      <c r="J605" s="982"/>
      <c r="K605" s="1002"/>
      <c r="L605" s="1008">
        <f t="shared" si="34"/>
        <v>700000</v>
      </c>
      <c r="M605" s="976"/>
      <c r="N605" s="1013">
        <f t="shared" si="35"/>
        <v>0</v>
      </c>
      <c r="O605" s="1004"/>
      <c r="P605" s="984"/>
      <c r="Q605" s="1005"/>
      <c r="R605" s="1155"/>
      <c r="S605" s="1005"/>
      <c r="T605" s="1006"/>
      <c r="V605" s="686"/>
      <c r="W605" s="686"/>
    </row>
    <row r="606" spans="1:23" hidden="1" x14ac:dyDescent="0.25">
      <c r="B606" s="1187" t="s">
        <v>1491</v>
      </c>
      <c r="C606" s="1187">
        <v>1017</v>
      </c>
      <c r="D606" s="976" t="s">
        <v>1508</v>
      </c>
      <c r="E606" s="1004" t="s">
        <v>1509</v>
      </c>
      <c r="F606" s="980">
        <v>185548000</v>
      </c>
      <c r="G606" s="1002">
        <v>166896870</v>
      </c>
      <c r="H606" s="1003">
        <v>55664400</v>
      </c>
      <c r="I606" s="981">
        <v>74219000</v>
      </c>
      <c r="J606" s="982">
        <v>37013470</v>
      </c>
      <c r="K606" s="1002"/>
      <c r="L606" s="1008">
        <f t="shared" ref="L606:L620" si="36">SUM(H606:K606)</f>
        <v>166896870</v>
      </c>
      <c r="M606" s="976"/>
      <c r="N606" s="1013">
        <f t="shared" si="35"/>
        <v>0</v>
      </c>
      <c r="O606" s="1004"/>
      <c r="P606" s="984"/>
      <c r="Q606" s="1005"/>
      <c r="R606" s="1155"/>
      <c r="S606" s="1005"/>
      <c r="T606" s="1006"/>
      <c r="V606" s="686"/>
      <c r="W606" s="686"/>
    </row>
    <row r="607" spans="1:23" hidden="1" x14ac:dyDescent="0.25">
      <c r="B607" s="1187" t="s">
        <v>1491</v>
      </c>
      <c r="C607" s="1187">
        <v>1017</v>
      </c>
      <c r="D607" s="976" t="s">
        <v>1510</v>
      </c>
      <c r="E607" s="1004" t="s">
        <v>1511</v>
      </c>
      <c r="F607" s="980">
        <v>130000</v>
      </c>
      <c r="G607" s="1002"/>
      <c r="H607" s="1003">
        <v>130000</v>
      </c>
      <c r="I607" s="981"/>
      <c r="J607" s="982"/>
      <c r="K607" s="1002"/>
      <c r="L607" s="1008">
        <f t="shared" si="36"/>
        <v>130000</v>
      </c>
      <c r="M607" s="976"/>
      <c r="N607" s="1013">
        <f t="shared" si="35"/>
        <v>0</v>
      </c>
      <c r="O607" s="1004"/>
      <c r="P607" s="984"/>
      <c r="Q607" s="1005"/>
      <c r="R607" s="1155"/>
      <c r="S607" s="1005"/>
      <c r="T607" s="1006"/>
      <c r="V607" s="686"/>
      <c r="W607" s="686"/>
    </row>
    <row r="608" spans="1:23" hidden="1" x14ac:dyDescent="0.25">
      <c r="B608" s="1187" t="s">
        <v>1491</v>
      </c>
      <c r="C608" s="1187">
        <v>1017</v>
      </c>
      <c r="D608" s="976" t="s">
        <v>1512</v>
      </c>
      <c r="E608" s="985" t="s">
        <v>521</v>
      </c>
      <c r="F608" s="980">
        <v>26905000</v>
      </c>
      <c r="G608" s="1002"/>
      <c r="H608" s="1003">
        <v>9000000</v>
      </c>
      <c r="I608" s="981">
        <v>13400000</v>
      </c>
      <c r="J608" s="982"/>
      <c r="K608" s="1002"/>
      <c r="L608" s="1008">
        <f t="shared" si="36"/>
        <v>22400000</v>
      </c>
      <c r="M608" s="976"/>
      <c r="N608" s="1013">
        <f t="shared" si="35"/>
        <v>4505000</v>
      </c>
      <c r="O608" s="1004"/>
      <c r="P608" s="984"/>
      <c r="Q608" s="1005"/>
      <c r="R608" s="1155"/>
      <c r="S608" s="1005"/>
      <c r="T608" s="1006"/>
      <c r="V608" s="686"/>
      <c r="W608" s="686"/>
    </row>
    <row r="609" spans="2:23" hidden="1" x14ac:dyDescent="0.25">
      <c r="B609" s="1187" t="s">
        <v>1491</v>
      </c>
      <c r="C609" s="1187">
        <v>1017</v>
      </c>
      <c r="D609" s="976" t="s">
        <v>1513</v>
      </c>
      <c r="E609" s="1047" t="s">
        <v>1514</v>
      </c>
      <c r="F609" s="980">
        <v>400000000</v>
      </c>
      <c r="G609" s="1002"/>
      <c r="H609" s="1003">
        <v>160000000</v>
      </c>
      <c r="I609" s="981"/>
      <c r="J609" s="982"/>
      <c r="K609" s="1002"/>
      <c r="L609" s="1008">
        <f t="shared" si="36"/>
        <v>160000000</v>
      </c>
      <c r="M609" s="976"/>
      <c r="N609" s="1013">
        <f t="shared" si="35"/>
        <v>240000000</v>
      </c>
      <c r="O609" s="1004"/>
      <c r="P609" s="984"/>
      <c r="Q609" s="1005"/>
      <c r="R609" s="1155"/>
      <c r="S609" s="1005"/>
      <c r="T609" s="1006"/>
      <c r="V609" s="686"/>
      <c r="W609" s="686"/>
    </row>
    <row r="610" spans="2:23" hidden="1" x14ac:dyDescent="0.25">
      <c r="B610" s="1187" t="s">
        <v>1491</v>
      </c>
      <c r="C610" s="1187">
        <v>1017</v>
      </c>
      <c r="D610" s="976" t="s">
        <v>1515</v>
      </c>
      <c r="E610" s="1047" t="s">
        <v>1516</v>
      </c>
      <c r="F610" s="980">
        <v>2920000</v>
      </c>
      <c r="G610" s="1002"/>
      <c r="H610" s="1003">
        <v>2920000</v>
      </c>
      <c r="I610" s="981"/>
      <c r="J610" s="982"/>
      <c r="K610" s="1002"/>
      <c r="L610" s="1008">
        <f t="shared" si="36"/>
        <v>2920000</v>
      </c>
      <c r="M610" s="976"/>
      <c r="N610" s="1013">
        <f t="shared" si="35"/>
        <v>0</v>
      </c>
      <c r="O610" s="1004"/>
      <c r="P610" s="984"/>
      <c r="Q610" s="1005"/>
      <c r="R610" s="1155"/>
      <c r="S610" s="1005"/>
      <c r="T610" s="1006"/>
      <c r="V610" s="686"/>
      <c r="W610" s="686"/>
    </row>
    <row r="611" spans="2:23" hidden="1" x14ac:dyDescent="0.25">
      <c r="B611" s="1187" t="s">
        <v>1491</v>
      </c>
      <c r="C611" s="1187">
        <v>1017</v>
      </c>
      <c r="D611" s="976" t="s">
        <v>1517</v>
      </c>
      <c r="E611" s="1047" t="s">
        <v>1518</v>
      </c>
      <c r="F611" s="980">
        <v>12357500</v>
      </c>
      <c r="G611" s="1002"/>
      <c r="H611" s="1003">
        <v>12357500</v>
      </c>
      <c r="I611" s="981"/>
      <c r="J611" s="982"/>
      <c r="K611" s="1002"/>
      <c r="L611" s="1008">
        <f t="shared" si="36"/>
        <v>12357500</v>
      </c>
      <c r="M611" s="976"/>
      <c r="N611" s="1013">
        <f t="shared" si="35"/>
        <v>0</v>
      </c>
      <c r="O611" s="1004"/>
      <c r="P611" s="984"/>
      <c r="Q611" s="1005"/>
      <c r="R611" s="1155"/>
      <c r="S611" s="1005"/>
      <c r="T611" s="1006"/>
      <c r="V611" s="686"/>
      <c r="W611" s="686"/>
    </row>
    <row r="612" spans="2:23" hidden="1" x14ac:dyDescent="0.25">
      <c r="B612" s="1187" t="s">
        <v>1491</v>
      </c>
      <c r="C612" s="1187">
        <v>1017</v>
      </c>
      <c r="D612" s="976" t="s">
        <v>1519</v>
      </c>
      <c r="E612" s="1047" t="s">
        <v>1520</v>
      </c>
      <c r="F612" s="980">
        <v>650000</v>
      </c>
      <c r="G612" s="1002"/>
      <c r="H612" s="1003">
        <v>650000</v>
      </c>
      <c r="I612" s="981"/>
      <c r="J612" s="982"/>
      <c r="K612" s="1002"/>
      <c r="L612" s="1008">
        <f t="shared" si="36"/>
        <v>650000</v>
      </c>
      <c r="M612" s="976"/>
      <c r="N612" s="1013">
        <f t="shared" si="35"/>
        <v>0</v>
      </c>
      <c r="O612" s="1004"/>
      <c r="P612" s="984"/>
      <c r="Q612" s="1005"/>
      <c r="R612" s="1155"/>
      <c r="S612" s="1005"/>
      <c r="T612" s="1006"/>
      <c r="V612" s="686"/>
      <c r="W612" s="686"/>
    </row>
    <row r="613" spans="2:23" hidden="1" x14ac:dyDescent="0.25">
      <c r="B613" s="1187" t="s">
        <v>1491</v>
      </c>
      <c r="C613" s="1187">
        <v>1017</v>
      </c>
      <c r="D613" s="976" t="s">
        <v>981</v>
      </c>
      <c r="E613" s="1047" t="s">
        <v>1516</v>
      </c>
      <c r="F613" s="980">
        <v>860000</v>
      </c>
      <c r="G613" s="1002"/>
      <c r="H613" s="1003">
        <v>860000</v>
      </c>
      <c r="I613" s="981"/>
      <c r="J613" s="982"/>
      <c r="K613" s="1002"/>
      <c r="L613" s="1008">
        <f t="shared" si="36"/>
        <v>860000</v>
      </c>
      <c r="M613" s="976"/>
      <c r="N613" s="1013">
        <f t="shared" si="35"/>
        <v>0</v>
      </c>
      <c r="O613" s="1004"/>
      <c r="P613" s="984"/>
      <c r="Q613" s="1005"/>
      <c r="R613" s="1155"/>
      <c r="S613" s="1005"/>
      <c r="T613" s="1006"/>
      <c r="V613" s="686"/>
      <c r="W613" s="686"/>
    </row>
    <row r="614" spans="2:23" hidden="1" x14ac:dyDescent="0.25">
      <c r="B614" s="1187" t="s">
        <v>1491</v>
      </c>
      <c r="C614" s="1187">
        <v>1017</v>
      </c>
      <c r="D614" s="976" t="s">
        <v>1521</v>
      </c>
      <c r="E614" s="1004" t="s">
        <v>1506</v>
      </c>
      <c r="F614" s="980">
        <v>1900000</v>
      </c>
      <c r="G614" s="1002"/>
      <c r="H614" s="1003">
        <v>1900000</v>
      </c>
      <c r="I614" s="981"/>
      <c r="J614" s="982"/>
      <c r="K614" s="1002"/>
      <c r="L614" s="1008">
        <f t="shared" si="36"/>
        <v>1900000</v>
      </c>
      <c r="M614" s="976"/>
      <c r="N614" s="1013">
        <f t="shared" si="35"/>
        <v>0</v>
      </c>
      <c r="O614" s="1004"/>
      <c r="P614" s="984"/>
      <c r="Q614" s="1005"/>
      <c r="R614" s="1155"/>
      <c r="S614" s="1005"/>
      <c r="T614" s="1006"/>
      <c r="V614" s="686"/>
      <c r="W614" s="686"/>
    </row>
    <row r="615" spans="2:23" hidden="1" x14ac:dyDescent="0.25">
      <c r="B615" s="1187" t="s">
        <v>1491</v>
      </c>
      <c r="C615" s="1187">
        <v>1017</v>
      </c>
      <c r="D615" s="976" t="s">
        <v>981</v>
      </c>
      <c r="E615" s="1047" t="s">
        <v>1516</v>
      </c>
      <c r="F615" s="980">
        <v>1390000</v>
      </c>
      <c r="G615" s="1002"/>
      <c r="H615" s="1003">
        <v>1390000</v>
      </c>
      <c r="I615" s="981"/>
      <c r="J615" s="982"/>
      <c r="K615" s="1002"/>
      <c r="L615" s="1008">
        <f t="shared" si="36"/>
        <v>1390000</v>
      </c>
      <c r="M615" s="976"/>
      <c r="N615" s="1013">
        <f t="shared" si="35"/>
        <v>0</v>
      </c>
      <c r="O615" s="1004"/>
      <c r="P615" s="984"/>
      <c r="Q615" s="1005"/>
      <c r="R615" s="1155"/>
      <c r="S615" s="1005"/>
      <c r="T615" s="1006"/>
      <c r="V615" s="686"/>
      <c r="W615" s="686"/>
    </row>
    <row r="616" spans="2:23" hidden="1" x14ac:dyDescent="0.25">
      <c r="B616" s="1187" t="s">
        <v>1491</v>
      </c>
      <c r="C616" s="1187">
        <v>1017</v>
      </c>
      <c r="D616" s="976" t="s">
        <v>1114</v>
      </c>
      <c r="E616" s="1090" t="s">
        <v>1079</v>
      </c>
      <c r="F616" s="974">
        <v>120868000</v>
      </c>
      <c r="G616" s="1091">
        <v>129030000</v>
      </c>
      <c r="H616" s="973">
        <v>60434000</v>
      </c>
      <c r="I616" s="981">
        <v>68596000</v>
      </c>
      <c r="J616" s="982"/>
      <c r="K616" s="1002"/>
      <c r="L616" s="1008">
        <f t="shared" si="36"/>
        <v>129030000</v>
      </c>
      <c r="M616" s="976"/>
      <c r="N616" s="1013">
        <f t="shared" si="35"/>
        <v>0</v>
      </c>
      <c r="O616" s="1004"/>
      <c r="P616" s="984"/>
      <c r="Q616" s="1005"/>
      <c r="R616" s="1155"/>
      <c r="S616" s="1005"/>
      <c r="T616" s="1006"/>
      <c r="V616" s="686"/>
      <c r="W616" s="686"/>
    </row>
    <row r="617" spans="2:23" hidden="1" x14ac:dyDescent="0.25">
      <c r="B617" s="1187" t="s">
        <v>1491</v>
      </c>
      <c r="C617" s="1187">
        <v>1017</v>
      </c>
      <c r="D617" s="693" t="s">
        <v>1522</v>
      </c>
      <c r="E617" s="1004" t="s">
        <v>1523</v>
      </c>
      <c r="F617" s="981">
        <v>20000000</v>
      </c>
      <c r="G617" s="1002"/>
      <c r="H617" s="1097">
        <v>20000000</v>
      </c>
      <c r="I617" s="981"/>
      <c r="J617" s="982"/>
      <c r="K617" s="1002"/>
      <c r="L617" s="1008">
        <f t="shared" si="36"/>
        <v>20000000</v>
      </c>
      <c r="M617" s="976"/>
      <c r="N617" s="1013">
        <f t="shared" si="35"/>
        <v>0</v>
      </c>
      <c r="O617" s="1004"/>
      <c r="P617" s="984"/>
      <c r="Q617" s="1005"/>
      <c r="R617" s="1155"/>
      <c r="S617" s="1005"/>
      <c r="T617" s="1006"/>
      <c r="V617" s="686"/>
      <c r="W617" s="686"/>
    </row>
    <row r="618" spans="2:23" hidden="1" x14ac:dyDescent="0.25">
      <c r="B618" s="1187" t="s">
        <v>1491</v>
      </c>
      <c r="C618" s="1187">
        <v>1017</v>
      </c>
      <c r="D618" s="976" t="s">
        <v>1524</v>
      </c>
      <c r="E618" s="1004" t="s">
        <v>1525</v>
      </c>
      <c r="F618" s="981">
        <v>6010000</v>
      </c>
      <c r="G618" s="1002"/>
      <c r="H618" s="1097">
        <v>6010000</v>
      </c>
      <c r="I618" s="981"/>
      <c r="J618" s="982"/>
      <c r="K618" s="1002"/>
      <c r="L618" s="1008">
        <f t="shared" si="36"/>
        <v>6010000</v>
      </c>
      <c r="M618" s="976"/>
      <c r="N618" s="1013">
        <f t="shared" si="35"/>
        <v>0</v>
      </c>
      <c r="O618" s="1004"/>
      <c r="P618" s="984"/>
      <c r="Q618" s="1005"/>
      <c r="R618" s="1155"/>
      <c r="S618" s="1005"/>
      <c r="T618" s="1006"/>
      <c r="V618" s="686"/>
      <c r="W618" s="686"/>
    </row>
    <row r="619" spans="2:23" hidden="1" x14ac:dyDescent="0.25">
      <c r="B619" s="1187" t="s">
        <v>1491</v>
      </c>
      <c r="C619" s="1187">
        <v>1017</v>
      </c>
      <c r="D619" s="976" t="s">
        <v>1515</v>
      </c>
      <c r="E619" s="1047" t="s">
        <v>1516</v>
      </c>
      <c r="F619" s="981">
        <v>340000</v>
      </c>
      <c r="G619" s="1002"/>
      <c r="H619" s="1097">
        <v>340000</v>
      </c>
      <c r="I619" s="981"/>
      <c r="J619" s="982"/>
      <c r="K619" s="1002"/>
      <c r="L619" s="1008">
        <f t="shared" si="36"/>
        <v>340000</v>
      </c>
      <c r="M619" s="976"/>
      <c r="N619" s="1013">
        <f t="shared" si="35"/>
        <v>0</v>
      </c>
      <c r="O619" s="1004"/>
      <c r="P619" s="984"/>
      <c r="Q619" s="1005"/>
      <c r="R619" s="1155"/>
      <c r="S619" s="1005"/>
      <c r="T619" s="1006"/>
      <c r="V619" s="686"/>
      <c r="W619" s="686"/>
    </row>
    <row r="620" spans="2:23" hidden="1" x14ac:dyDescent="0.25">
      <c r="B620" s="1187" t="s">
        <v>1491</v>
      </c>
      <c r="C620" s="1187">
        <v>1017</v>
      </c>
      <c r="D620" s="976" t="s">
        <v>1526</v>
      </c>
      <c r="E620" s="1047" t="s">
        <v>1435</v>
      </c>
      <c r="F620" s="981">
        <v>600000</v>
      </c>
      <c r="G620" s="1002"/>
      <c r="H620" s="1097">
        <v>600000</v>
      </c>
      <c r="I620" s="981"/>
      <c r="J620" s="982"/>
      <c r="K620" s="1002"/>
      <c r="L620" s="1008">
        <f t="shared" si="36"/>
        <v>600000</v>
      </c>
      <c r="M620" s="976"/>
      <c r="N620" s="1013">
        <f t="shared" si="35"/>
        <v>0</v>
      </c>
      <c r="O620" s="1004"/>
      <c r="P620" s="984"/>
      <c r="Q620" s="1005"/>
      <c r="R620" s="1155"/>
      <c r="S620" s="1005"/>
      <c r="T620" s="1006"/>
      <c r="V620" s="686"/>
      <c r="W620" s="686"/>
    </row>
    <row r="621" spans="2:23" hidden="1" x14ac:dyDescent="0.25">
      <c r="B621" s="1187" t="s">
        <v>1491</v>
      </c>
      <c r="C621" s="1187">
        <v>1017</v>
      </c>
      <c r="D621" s="976" t="s">
        <v>215</v>
      </c>
      <c r="E621" s="1090" t="s">
        <v>1527</v>
      </c>
      <c r="F621" s="1014">
        <v>190000000</v>
      </c>
      <c r="G621" s="1099"/>
      <c r="H621" s="1100">
        <v>76000000</v>
      </c>
      <c r="I621" s="974">
        <v>76000000</v>
      </c>
      <c r="J621" s="975">
        <v>38000000</v>
      </c>
      <c r="K621" s="1099"/>
      <c r="L621" s="974">
        <f t="shared" ref="L621:L633" si="37">SUM(H621:K621)</f>
        <v>190000000</v>
      </c>
      <c r="M621" s="692"/>
      <c r="N621" s="1013">
        <f t="shared" si="35"/>
        <v>0</v>
      </c>
      <c r="O621" s="694"/>
      <c r="P621" s="695"/>
      <c r="Q621" s="974"/>
      <c r="R621" s="1147"/>
      <c r="S621" s="1091"/>
      <c r="T621" s="1011"/>
    </row>
    <row r="622" spans="2:23" hidden="1" x14ac:dyDescent="0.25">
      <c r="B622" s="1187" t="s">
        <v>1491</v>
      </c>
      <c r="C622" s="1187">
        <v>1017</v>
      </c>
      <c r="D622" s="976" t="s">
        <v>1528</v>
      </c>
      <c r="E622" s="1004" t="s">
        <v>1529</v>
      </c>
      <c r="F622" s="1101">
        <v>14200000</v>
      </c>
      <c r="G622" s="1002"/>
      <c r="H622" s="1102">
        <v>14200000</v>
      </c>
      <c r="I622" s="981"/>
      <c r="J622" s="982"/>
      <c r="K622" s="1002"/>
      <c r="L622" s="974">
        <f t="shared" si="37"/>
        <v>14200000</v>
      </c>
      <c r="M622" s="692"/>
      <c r="N622" s="1013">
        <f t="shared" si="35"/>
        <v>0</v>
      </c>
      <c r="O622" s="694"/>
      <c r="P622" s="695"/>
      <c r="Q622" s="974"/>
      <c r="R622" s="1147"/>
      <c r="S622" s="1091"/>
      <c r="T622" s="1011"/>
    </row>
    <row r="623" spans="2:23" hidden="1" x14ac:dyDescent="0.25">
      <c r="B623" s="1187" t="s">
        <v>1491</v>
      </c>
      <c r="C623" s="1187">
        <v>1017</v>
      </c>
      <c r="D623" s="976" t="s">
        <v>1530</v>
      </c>
      <c r="E623" s="1004" t="s">
        <v>1531</v>
      </c>
      <c r="F623" s="1101">
        <v>2800000</v>
      </c>
      <c r="G623" s="1002"/>
      <c r="H623" s="1102">
        <v>2800000</v>
      </c>
      <c r="I623" s="981"/>
      <c r="J623" s="982"/>
      <c r="K623" s="1002"/>
      <c r="L623" s="1003">
        <f t="shared" si="37"/>
        <v>2800000</v>
      </c>
      <c r="M623" s="692"/>
      <c r="N623" s="1013">
        <f t="shared" si="35"/>
        <v>0</v>
      </c>
      <c r="O623" s="694"/>
      <c r="P623" s="695"/>
      <c r="Q623" s="974"/>
      <c r="R623" s="1147"/>
      <c r="S623" s="1091"/>
      <c r="T623" s="1011"/>
    </row>
    <row r="624" spans="2:23" hidden="1" x14ac:dyDescent="0.25">
      <c r="B624" s="1187" t="s">
        <v>1491</v>
      </c>
      <c r="C624" s="1187">
        <v>1017</v>
      </c>
      <c r="D624" s="976" t="s">
        <v>1532</v>
      </c>
      <c r="E624" s="1004" t="s">
        <v>704</v>
      </c>
      <c r="F624" s="1101">
        <v>31659000</v>
      </c>
      <c r="G624" s="1002"/>
      <c r="H624" s="1102">
        <v>31659000</v>
      </c>
      <c r="I624" s="981"/>
      <c r="J624" s="982"/>
      <c r="K624" s="1002"/>
      <c r="L624" s="1003">
        <f t="shared" si="37"/>
        <v>31659000</v>
      </c>
      <c r="M624" s="692"/>
      <c r="N624" s="1013">
        <f t="shared" si="35"/>
        <v>0</v>
      </c>
      <c r="O624" s="694"/>
      <c r="P624" s="695"/>
      <c r="Q624" s="974"/>
      <c r="R624" s="1147"/>
      <c r="S624" s="1091"/>
      <c r="T624" s="1011"/>
    </row>
    <row r="625" spans="1:23" hidden="1" x14ac:dyDescent="0.25">
      <c r="B625" s="1187" t="s">
        <v>1491</v>
      </c>
      <c r="C625" s="1187">
        <v>1017</v>
      </c>
      <c r="D625" s="976" t="s">
        <v>1533</v>
      </c>
      <c r="E625" s="1004" t="s">
        <v>1319</v>
      </c>
      <c r="F625" s="1101">
        <v>11000000</v>
      </c>
      <c r="G625" s="1002"/>
      <c r="H625" s="1102">
        <v>11000000</v>
      </c>
      <c r="I625" s="981"/>
      <c r="J625" s="982"/>
      <c r="K625" s="1002"/>
      <c r="L625" s="1003">
        <f t="shared" si="37"/>
        <v>11000000</v>
      </c>
      <c r="M625" s="692"/>
      <c r="N625" s="1013">
        <f t="shared" si="35"/>
        <v>0</v>
      </c>
      <c r="O625" s="694"/>
      <c r="P625" s="695"/>
      <c r="Q625" s="974"/>
      <c r="R625" s="1147"/>
      <c r="S625" s="1091"/>
      <c r="T625" s="1011"/>
    </row>
    <row r="626" spans="1:23" hidden="1" x14ac:dyDescent="0.25">
      <c r="B626" s="1187" t="s">
        <v>1491</v>
      </c>
      <c r="C626" s="1187">
        <v>1017</v>
      </c>
      <c r="D626" s="976" t="s">
        <v>1534</v>
      </c>
      <c r="E626" s="1004" t="s">
        <v>1316</v>
      </c>
      <c r="F626" s="1101">
        <v>8400000</v>
      </c>
      <c r="G626" s="1002"/>
      <c r="H626" s="1102">
        <v>8400000</v>
      </c>
      <c r="I626" s="981"/>
      <c r="J626" s="982"/>
      <c r="K626" s="1002"/>
      <c r="L626" s="1003">
        <f t="shared" si="37"/>
        <v>8400000</v>
      </c>
      <c r="M626" s="692"/>
      <c r="N626" s="1013">
        <f t="shared" si="35"/>
        <v>0</v>
      </c>
      <c r="O626" s="694"/>
      <c r="P626" s="695"/>
      <c r="Q626" s="974"/>
      <c r="R626" s="1147"/>
      <c r="S626" s="1091"/>
      <c r="T626" s="1011"/>
    </row>
    <row r="627" spans="1:23" hidden="1" x14ac:dyDescent="0.25">
      <c r="B627" s="1187" t="s">
        <v>1491</v>
      </c>
      <c r="C627" s="1187">
        <v>1017</v>
      </c>
      <c r="D627" s="976" t="s">
        <v>1535</v>
      </c>
      <c r="E627" s="1004" t="s">
        <v>1536</v>
      </c>
      <c r="F627" s="1101">
        <v>524000</v>
      </c>
      <c r="G627" s="1002"/>
      <c r="H627" s="1102">
        <v>524000</v>
      </c>
      <c r="I627" s="981"/>
      <c r="J627" s="982"/>
      <c r="K627" s="1002"/>
      <c r="L627" s="1003">
        <f t="shared" si="37"/>
        <v>524000</v>
      </c>
      <c r="M627" s="692"/>
      <c r="N627" s="1013">
        <f t="shared" si="35"/>
        <v>0</v>
      </c>
      <c r="O627" s="694"/>
      <c r="P627" s="695"/>
      <c r="Q627" s="974"/>
      <c r="R627" s="1147"/>
      <c r="S627" s="1091"/>
      <c r="T627" s="1011"/>
    </row>
    <row r="628" spans="1:23" hidden="1" x14ac:dyDescent="0.25">
      <c r="B628" s="1187" t="s">
        <v>1491</v>
      </c>
      <c r="C628" s="1187">
        <v>1017</v>
      </c>
      <c r="D628" s="976" t="s">
        <v>607</v>
      </c>
      <c r="E628" s="1004" t="s">
        <v>1537</v>
      </c>
      <c r="F628" s="1101">
        <v>10000000</v>
      </c>
      <c r="G628" s="1002">
        <f>6103000+3125000</f>
        <v>9228000</v>
      </c>
      <c r="H628" s="1102">
        <v>5000000</v>
      </c>
      <c r="I628" s="981">
        <v>5000000</v>
      </c>
      <c r="J628" s="982"/>
      <c r="K628" s="1002"/>
      <c r="L628" s="1003">
        <f t="shared" si="37"/>
        <v>10000000</v>
      </c>
      <c r="M628" s="692"/>
      <c r="N628" s="1013">
        <f t="shared" si="35"/>
        <v>-772000</v>
      </c>
      <c r="O628" s="694"/>
      <c r="P628" s="695"/>
      <c r="Q628" s="974"/>
      <c r="R628" s="1147"/>
      <c r="S628" s="1091"/>
      <c r="T628" s="1011"/>
    </row>
    <row r="629" spans="1:23" hidden="1" x14ac:dyDescent="0.25">
      <c r="B629" s="1187" t="s">
        <v>1491</v>
      </c>
      <c r="C629" s="1187">
        <v>1017</v>
      </c>
      <c r="D629" s="976" t="s">
        <v>607</v>
      </c>
      <c r="E629" s="1004" t="s">
        <v>1279</v>
      </c>
      <c r="F629" s="1101">
        <v>10000000</v>
      </c>
      <c r="G629" s="1002">
        <f>6830720+2678000</f>
        <v>9508720</v>
      </c>
      <c r="H629" s="1102">
        <v>5000000</v>
      </c>
      <c r="I629" s="981">
        <v>5000000</v>
      </c>
      <c r="J629" s="982"/>
      <c r="K629" s="1002"/>
      <c r="L629" s="1003">
        <f t="shared" si="37"/>
        <v>10000000</v>
      </c>
      <c r="M629" s="692"/>
      <c r="N629" s="1013">
        <f t="shared" si="35"/>
        <v>-491280</v>
      </c>
      <c r="O629" s="694"/>
      <c r="P629" s="695"/>
      <c r="Q629" s="974"/>
      <c r="R629" s="1147"/>
      <c r="S629" s="1091"/>
      <c r="T629" s="1011"/>
    </row>
    <row r="630" spans="1:23" hidden="1" x14ac:dyDescent="0.25">
      <c r="B630" s="1187" t="s">
        <v>1491</v>
      </c>
      <c r="C630" s="1187">
        <v>1017</v>
      </c>
      <c r="D630" s="976" t="s">
        <v>1538</v>
      </c>
      <c r="E630" s="1004" t="s">
        <v>662</v>
      </c>
      <c r="F630" s="1101">
        <v>36512000</v>
      </c>
      <c r="G630" s="1002"/>
      <c r="H630" s="1102">
        <v>36512000</v>
      </c>
      <c r="I630" s="981"/>
      <c r="J630" s="982"/>
      <c r="K630" s="1002"/>
      <c r="L630" s="1003">
        <f t="shared" si="37"/>
        <v>36512000</v>
      </c>
      <c r="M630" s="692"/>
      <c r="N630" s="1013">
        <f t="shared" si="35"/>
        <v>0</v>
      </c>
      <c r="O630" s="694"/>
      <c r="P630" s="695"/>
      <c r="Q630" s="974"/>
      <c r="R630" s="1147"/>
      <c r="S630" s="1091"/>
      <c r="T630" s="1011"/>
    </row>
    <row r="631" spans="1:23" hidden="1" x14ac:dyDescent="0.25">
      <c r="B631" s="1187" t="s">
        <v>1491</v>
      </c>
      <c r="C631" s="1187">
        <v>1017</v>
      </c>
      <c r="D631" s="976" t="s">
        <v>1539</v>
      </c>
      <c r="E631" s="1004" t="s">
        <v>1514</v>
      </c>
      <c r="F631" s="1101">
        <v>30000000</v>
      </c>
      <c r="G631" s="1002"/>
      <c r="H631" s="1102">
        <v>30000000</v>
      </c>
      <c r="I631" s="981"/>
      <c r="J631" s="982"/>
      <c r="K631" s="1002"/>
      <c r="L631" s="1003">
        <f t="shared" si="37"/>
        <v>30000000</v>
      </c>
      <c r="M631" s="692"/>
      <c r="N631" s="1013">
        <f t="shared" si="35"/>
        <v>0</v>
      </c>
      <c r="O631" s="694"/>
      <c r="P631" s="695"/>
      <c r="Q631" s="974"/>
      <c r="R631" s="1147"/>
      <c r="S631" s="1091"/>
      <c r="T631" s="1011"/>
    </row>
    <row r="632" spans="1:23" hidden="1" x14ac:dyDescent="0.25">
      <c r="B632" s="1187" t="s">
        <v>1491</v>
      </c>
      <c r="C632" s="1187">
        <v>1017</v>
      </c>
      <c r="D632" s="976" t="s">
        <v>1540</v>
      </c>
      <c r="E632" s="1004" t="s">
        <v>1319</v>
      </c>
      <c r="F632" s="1101">
        <v>3000000</v>
      </c>
      <c r="G632" s="1002"/>
      <c r="H632" s="1102">
        <v>3000000</v>
      </c>
      <c r="I632" s="981"/>
      <c r="J632" s="982"/>
      <c r="K632" s="1002"/>
      <c r="L632" s="1003">
        <f t="shared" si="37"/>
        <v>3000000</v>
      </c>
      <c r="M632" s="692"/>
      <c r="N632" s="1013">
        <f t="shared" si="35"/>
        <v>0</v>
      </c>
      <c r="O632" s="694"/>
      <c r="P632" s="695"/>
      <c r="Q632" s="974"/>
      <c r="R632" s="1147"/>
      <c r="S632" s="1091"/>
      <c r="T632" s="1011"/>
    </row>
    <row r="633" spans="1:23" hidden="1" x14ac:dyDescent="0.25">
      <c r="B633" s="1187" t="s">
        <v>1491</v>
      </c>
      <c r="C633" s="1187">
        <v>1017</v>
      </c>
      <c r="D633" s="976" t="s">
        <v>1541</v>
      </c>
      <c r="E633" s="1004" t="s">
        <v>1319</v>
      </c>
      <c r="F633" s="1101">
        <v>2000000</v>
      </c>
      <c r="G633" s="1002"/>
      <c r="H633" s="1102">
        <v>2000000</v>
      </c>
      <c r="I633" s="981"/>
      <c r="J633" s="982"/>
      <c r="K633" s="1002"/>
      <c r="L633" s="1003">
        <f t="shared" si="37"/>
        <v>2000000</v>
      </c>
      <c r="M633" s="692"/>
      <c r="N633" s="1013">
        <f t="shared" si="35"/>
        <v>0</v>
      </c>
      <c r="O633" s="694"/>
      <c r="P633" s="695"/>
      <c r="Q633" s="974"/>
      <c r="R633" s="1147"/>
      <c r="S633" s="1091"/>
      <c r="T633" s="1011"/>
    </row>
    <row r="634" spans="1:23" hidden="1" x14ac:dyDescent="0.25">
      <c r="B634" s="1187" t="s">
        <v>1491</v>
      </c>
      <c r="C634" s="1187">
        <v>1017</v>
      </c>
      <c r="D634" s="976" t="s">
        <v>947</v>
      </c>
      <c r="E634" s="1001"/>
      <c r="F634" s="980">
        <f>W634</f>
        <v>3548000</v>
      </c>
      <c r="G634" s="1002"/>
      <c r="H634" s="1003">
        <v>240000</v>
      </c>
      <c r="I634" s="981">
        <v>840000</v>
      </c>
      <c r="J634" s="982">
        <v>826000</v>
      </c>
      <c r="K634" s="1002">
        <f>772000+870000</f>
        <v>1642000</v>
      </c>
      <c r="L634" s="1003">
        <f>SUM(H634:K634)</f>
        <v>3548000</v>
      </c>
      <c r="M634" s="976"/>
      <c r="N634" s="1013">
        <f t="shared" si="35"/>
        <v>0</v>
      </c>
      <c r="O634" s="1004"/>
      <c r="P634" s="984"/>
      <c r="Q634" s="974"/>
      <c r="R634" s="1147"/>
      <c r="S634" s="1091"/>
      <c r="T634" s="1011"/>
      <c r="V634" s="1007" t="s">
        <v>948</v>
      </c>
      <c r="W634" s="1000">
        <f>SUM(W595:W603)</f>
        <v>3548000</v>
      </c>
    </row>
    <row r="635" spans="1:23" ht="15.75" hidden="1" x14ac:dyDescent="0.25">
      <c r="A635" s="723"/>
      <c r="B635" s="999" t="s">
        <v>997</v>
      </c>
      <c r="C635" s="748"/>
      <c r="D635" s="748" t="s">
        <v>1542</v>
      </c>
      <c r="E635" s="700"/>
      <c r="F635" s="724"/>
      <c r="G635" s="702"/>
      <c r="H635" s="711"/>
      <c r="I635" s="701"/>
      <c r="J635" s="726"/>
      <c r="K635" s="702"/>
      <c r="L635" s="735">
        <f>SUM(L595:L634)</f>
        <v>1606083728</v>
      </c>
      <c r="M635" s="996" t="e">
        <f>SUM(M593:M596)</f>
        <v>#REF!</v>
      </c>
      <c r="N635" s="997">
        <f>SUM(N595:N634)</f>
        <v>392651362</v>
      </c>
      <c r="O635" s="700"/>
      <c r="P635" s="704"/>
      <c r="Q635" s="742"/>
      <c r="R635" s="1148"/>
      <c r="S635" s="742"/>
      <c r="T635" s="705"/>
    </row>
    <row r="636" spans="1:23" hidden="1" x14ac:dyDescent="0.25">
      <c r="A636" s="686">
        <v>27</v>
      </c>
      <c r="B636" s="1187" t="s">
        <v>1543</v>
      </c>
      <c r="C636" s="1187"/>
      <c r="D636" s="976" t="s">
        <v>1544</v>
      </c>
      <c r="E636" s="976" t="s">
        <v>521</v>
      </c>
      <c r="F636" s="973">
        <v>1980000</v>
      </c>
      <c r="G636" s="974"/>
      <c r="H636" s="974">
        <v>1980000</v>
      </c>
      <c r="I636" s="974"/>
      <c r="J636" s="975"/>
      <c r="K636" s="974"/>
      <c r="L636" s="974">
        <f t="shared" ref="L636:L647" si="38">SUM(H636:K636)</f>
        <v>1980000</v>
      </c>
      <c r="M636" s="976"/>
      <c r="N636" s="1013">
        <f t="shared" ref="N636:N676" si="39">IF($G636="",($F636-$L636),($G636-$L636))</f>
        <v>0</v>
      </c>
      <c r="O636" s="976"/>
      <c r="P636" s="977"/>
      <c r="Q636" s="974"/>
      <c r="R636" s="1147"/>
      <c r="S636" s="974"/>
      <c r="T636" s="976"/>
    </row>
    <row r="637" spans="1:23" hidden="1" x14ac:dyDescent="0.25">
      <c r="B637" s="1187" t="s">
        <v>1543</v>
      </c>
      <c r="C637" s="1187"/>
      <c r="D637" s="976" t="s">
        <v>694</v>
      </c>
      <c r="E637" s="976" t="s">
        <v>1400</v>
      </c>
      <c r="F637" s="973">
        <v>3704000</v>
      </c>
      <c r="G637" s="974"/>
      <c r="H637" s="974">
        <v>3704000</v>
      </c>
      <c r="I637" s="974"/>
      <c r="J637" s="975"/>
      <c r="K637" s="974"/>
      <c r="L637" s="974">
        <f t="shared" si="38"/>
        <v>3704000</v>
      </c>
      <c r="M637" s="976"/>
      <c r="N637" s="1013">
        <f t="shared" si="39"/>
        <v>0</v>
      </c>
      <c r="O637" s="976"/>
      <c r="P637" s="977"/>
      <c r="Q637" s="974"/>
      <c r="R637" s="1147"/>
      <c r="S637" s="974"/>
      <c r="T637" s="976"/>
    </row>
    <row r="638" spans="1:23" hidden="1" x14ac:dyDescent="0.25">
      <c r="B638" s="1187" t="s">
        <v>1543</v>
      </c>
      <c r="C638" s="1187"/>
      <c r="D638" s="976" t="s">
        <v>625</v>
      </c>
      <c r="E638" s="976" t="s">
        <v>1537</v>
      </c>
      <c r="F638" s="973">
        <v>1049000</v>
      </c>
      <c r="G638" s="974"/>
      <c r="H638" s="974">
        <v>1000000</v>
      </c>
      <c r="I638" s="974">
        <v>49000</v>
      </c>
      <c r="J638" s="975"/>
      <c r="K638" s="974"/>
      <c r="L638" s="974">
        <f t="shared" si="38"/>
        <v>1049000</v>
      </c>
      <c r="M638" s="976"/>
      <c r="N638" s="1013">
        <f t="shared" si="39"/>
        <v>0</v>
      </c>
      <c r="O638" s="976"/>
      <c r="P638" s="977"/>
      <c r="Q638" s="974"/>
      <c r="R638" s="1147"/>
      <c r="S638" s="974"/>
      <c r="T638" s="976"/>
    </row>
    <row r="639" spans="1:23" hidden="1" x14ac:dyDescent="0.25">
      <c r="B639" s="1187" t="s">
        <v>1543</v>
      </c>
      <c r="C639" s="1187"/>
      <c r="D639" s="976"/>
      <c r="E639" s="976"/>
      <c r="F639" s="973"/>
      <c r="G639" s="974"/>
      <c r="H639" s="974"/>
      <c r="I639" s="974"/>
      <c r="J639" s="975"/>
      <c r="K639" s="974"/>
      <c r="L639" s="974">
        <f t="shared" si="38"/>
        <v>0</v>
      </c>
      <c r="M639" s="976"/>
      <c r="N639" s="1013">
        <f t="shared" si="39"/>
        <v>0</v>
      </c>
      <c r="O639" s="976"/>
      <c r="P639" s="977"/>
      <c r="Q639" s="974"/>
      <c r="R639" s="1147"/>
      <c r="S639" s="974"/>
      <c r="T639" s="976"/>
    </row>
    <row r="640" spans="1:23" hidden="1" x14ac:dyDescent="0.25">
      <c r="B640" s="1187" t="s">
        <v>1543</v>
      </c>
      <c r="C640" s="1187"/>
      <c r="D640" s="976"/>
      <c r="E640" s="976"/>
      <c r="F640" s="973"/>
      <c r="G640" s="974"/>
      <c r="H640" s="974"/>
      <c r="I640" s="974"/>
      <c r="J640" s="975"/>
      <c r="K640" s="974"/>
      <c r="L640" s="974">
        <f t="shared" si="38"/>
        <v>0</v>
      </c>
      <c r="M640" s="976"/>
      <c r="N640" s="1013">
        <f t="shared" si="39"/>
        <v>0</v>
      </c>
      <c r="O640" s="976"/>
      <c r="P640" s="977"/>
      <c r="Q640" s="974"/>
      <c r="R640" s="1147"/>
      <c r="S640" s="974"/>
      <c r="T640" s="976"/>
    </row>
    <row r="641" spans="1:23" hidden="1" x14ac:dyDescent="0.25">
      <c r="B641" s="1187" t="s">
        <v>1543</v>
      </c>
      <c r="C641" s="1187"/>
      <c r="D641" s="976"/>
      <c r="E641" s="976"/>
      <c r="F641" s="973"/>
      <c r="G641" s="974"/>
      <c r="H641" s="974"/>
      <c r="I641" s="974"/>
      <c r="J641" s="975"/>
      <c r="K641" s="974"/>
      <c r="L641" s="974">
        <f t="shared" si="38"/>
        <v>0</v>
      </c>
      <c r="M641" s="976"/>
      <c r="N641" s="1013">
        <f t="shared" si="39"/>
        <v>0</v>
      </c>
      <c r="O641" s="976"/>
      <c r="P641" s="977"/>
      <c r="Q641" s="974"/>
      <c r="R641" s="1147"/>
      <c r="S641" s="974"/>
      <c r="T641" s="976"/>
    </row>
    <row r="642" spans="1:23" hidden="1" x14ac:dyDescent="0.25">
      <c r="B642" s="1187" t="s">
        <v>1543</v>
      </c>
      <c r="C642" s="1187"/>
      <c r="D642" s="976"/>
      <c r="E642" s="976"/>
      <c r="F642" s="973"/>
      <c r="G642" s="974"/>
      <c r="H642" s="974"/>
      <c r="I642" s="974"/>
      <c r="J642" s="975"/>
      <c r="K642" s="974"/>
      <c r="L642" s="974">
        <f t="shared" si="38"/>
        <v>0</v>
      </c>
      <c r="M642" s="976"/>
      <c r="N642" s="1013">
        <f t="shared" si="39"/>
        <v>0</v>
      </c>
      <c r="O642" s="976"/>
      <c r="P642" s="977"/>
      <c r="Q642" s="974"/>
      <c r="R642" s="1147"/>
      <c r="S642" s="974"/>
      <c r="T642" s="976"/>
    </row>
    <row r="643" spans="1:23" hidden="1" x14ac:dyDescent="0.25">
      <c r="B643" s="1187" t="s">
        <v>1543</v>
      </c>
      <c r="C643" s="1187"/>
      <c r="D643" s="976"/>
      <c r="E643" s="976"/>
      <c r="F643" s="973"/>
      <c r="G643" s="974"/>
      <c r="H643" s="974"/>
      <c r="I643" s="974"/>
      <c r="J643" s="975"/>
      <c r="K643" s="974"/>
      <c r="L643" s="974">
        <f t="shared" si="38"/>
        <v>0</v>
      </c>
      <c r="M643" s="976"/>
      <c r="N643" s="1013">
        <f t="shared" si="39"/>
        <v>0</v>
      </c>
      <c r="O643" s="976"/>
      <c r="P643" s="977"/>
      <c r="Q643" s="974"/>
      <c r="R643" s="1147"/>
      <c r="S643" s="974"/>
      <c r="T643" s="976"/>
    </row>
    <row r="644" spans="1:23" ht="15.75" hidden="1" x14ac:dyDescent="0.25">
      <c r="A644" s="723"/>
      <c r="B644" s="720" t="s">
        <v>997</v>
      </c>
      <c r="C644" s="720"/>
      <c r="D644" s="699" t="s">
        <v>1545</v>
      </c>
      <c r="E644" s="992"/>
      <c r="F644" s="993"/>
      <c r="G644" s="994"/>
      <c r="H644" s="994"/>
      <c r="I644" s="994"/>
      <c r="J644" s="995"/>
      <c r="K644" s="994"/>
      <c r="L644" s="735">
        <f>SUM(L636:L643)</f>
        <v>6733000</v>
      </c>
      <c r="M644" s="992"/>
      <c r="N644" s="1016">
        <f>SUM(N636:N643)</f>
        <v>0</v>
      </c>
      <c r="O644" s="992"/>
      <c r="P644" s="998"/>
      <c r="Q644" s="994"/>
      <c r="R644" s="1153"/>
      <c r="S644" s="994"/>
      <c r="T644" s="992"/>
    </row>
    <row r="645" spans="1:23" hidden="1" x14ac:dyDescent="0.25">
      <c r="A645" s="686">
        <v>28</v>
      </c>
      <c r="B645" s="1015" t="s">
        <v>1546</v>
      </c>
      <c r="C645" s="1015">
        <v>1024</v>
      </c>
      <c r="D645" s="976" t="s">
        <v>1547</v>
      </c>
      <c r="E645" s="976" t="s">
        <v>1548</v>
      </c>
      <c r="F645" s="973">
        <v>24800000</v>
      </c>
      <c r="G645" s="974"/>
      <c r="H645" s="974">
        <v>12400000</v>
      </c>
      <c r="I645" s="974">
        <v>12400000</v>
      </c>
      <c r="J645" s="975"/>
      <c r="K645" s="974"/>
      <c r="L645" s="974">
        <f t="shared" si="38"/>
        <v>24800000</v>
      </c>
      <c r="M645" s="976"/>
      <c r="N645" s="1013">
        <f t="shared" si="39"/>
        <v>0</v>
      </c>
      <c r="O645" s="976"/>
      <c r="P645" s="977"/>
      <c r="Q645" s="974"/>
      <c r="R645" s="1147"/>
      <c r="S645" s="974"/>
      <c r="T645" s="976"/>
      <c r="V645" s="687" t="s">
        <v>1243</v>
      </c>
      <c r="W645" s="687">
        <v>560000</v>
      </c>
    </row>
    <row r="646" spans="1:23" hidden="1" x14ac:dyDescent="0.25">
      <c r="B646" s="1015" t="s">
        <v>1546</v>
      </c>
      <c r="C646" s="1015">
        <v>1024</v>
      </c>
      <c r="D646" s="976" t="s">
        <v>1549</v>
      </c>
      <c r="E646" s="976" t="s">
        <v>1319</v>
      </c>
      <c r="F646" s="973">
        <v>14000000</v>
      </c>
      <c r="G646" s="974"/>
      <c r="H646" s="974">
        <v>14000000</v>
      </c>
      <c r="I646" s="974"/>
      <c r="J646" s="975"/>
      <c r="K646" s="974"/>
      <c r="L646" s="974">
        <f t="shared" si="38"/>
        <v>14000000</v>
      </c>
      <c r="M646" s="976"/>
      <c r="N646" s="1013">
        <f t="shared" si="39"/>
        <v>0</v>
      </c>
      <c r="O646" s="976"/>
      <c r="P646" s="977"/>
      <c r="Q646" s="974"/>
      <c r="R646" s="1147"/>
      <c r="S646" s="974"/>
      <c r="T646" s="976"/>
    </row>
    <row r="647" spans="1:23" hidden="1" x14ac:dyDescent="0.25">
      <c r="B647" s="1015" t="s">
        <v>1546</v>
      </c>
      <c r="C647" s="1015">
        <v>1024</v>
      </c>
      <c r="D647" s="976" t="s">
        <v>947</v>
      </c>
      <c r="E647" s="976"/>
      <c r="F647" s="973">
        <f>W647</f>
        <v>560000</v>
      </c>
      <c r="G647" s="974"/>
      <c r="H647" s="974">
        <v>560000</v>
      </c>
      <c r="I647" s="974"/>
      <c r="J647" s="975"/>
      <c r="K647" s="974"/>
      <c r="L647" s="974">
        <f t="shared" si="38"/>
        <v>560000</v>
      </c>
      <c r="M647" s="976"/>
      <c r="N647" s="1013">
        <f t="shared" si="39"/>
        <v>0</v>
      </c>
      <c r="O647" s="976"/>
      <c r="P647" s="977"/>
      <c r="Q647" s="974"/>
      <c r="R647" s="1147"/>
      <c r="S647" s="974"/>
      <c r="T647" s="976"/>
      <c r="V647" s="1000" t="s">
        <v>948</v>
      </c>
      <c r="W647" s="1000">
        <f>SUM(W645:W645)</f>
        <v>560000</v>
      </c>
    </row>
    <row r="648" spans="1:23" ht="15.75" hidden="1" x14ac:dyDescent="0.25">
      <c r="A648" s="723"/>
      <c r="B648" s="720" t="s">
        <v>997</v>
      </c>
      <c r="C648" s="720"/>
      <c r="D648" s="699" t="s">
        <v>1550</v>
      </c>
      <c r="E648" s="992"/>
      <c r="F648" s="993"/>
      <c r="G648" s="994"/>
      <c r="H648" s="994"/>
      <c r="I648" s="994"/>
      <c r="J648" s="995"/>
      <c r="K648" s="994"/>
      <c r="L648" s="735">
        <f>SUM(L645:L647)</f>
        <v>39360000</v>
      </c>
      <c r="M648" s="992"/>
      <c r="N648" s="1017">
        <f>SUM(N645:N647)</f>
        <v>0</v>
      </c>
      <c r="O648" s="992"/>
      <c r="P648" s="998"/>
      <c r="Q648" s="994"/>
      <c r="R648" s="1153"/>
      <c r="S648" s="994"/>
      <c r="T648" s="992"/>
    </row>
    <row r="649" spans="1:23" hidden="1" x14ac:dyDescent="0.25">
      <c r="A649" s="686">
        <v>29</v>
      </c>
      <c r="B649" s="1112" t="s">
        <v>1551</v>
      </c>
      <c r="C649" s="1015">
        <v>1049</v>
      </c>
      <c r="D649" s="985" t="s">
        <v>1552</v>
      </c>
      <c r="E649" s="985" t="s">
        <v>1553</v>
      </c>
      <c r="F649" s="986">
        <v>60000000</v>
      </c>
      <c r="G649" s="987"/>
      <c r="H649" s="987">
        <v>60000000</v>
      </c>
      <c r="I649" s="987"/>
      <c r="J649" s="988"/>
      <c r="K649" s="987"/>
      <c r="L649" s="974">
        <f t="shared" ref="L649:L676" si="40">SUM(H649:K649)</f>
        <v>60000000</v>
      </c>
      <c r="M649" s="985"/>
      <c r="N649" s="1013">
        <f t="shared" si="39"/>
        <v>0</v>
      </c>
      <c r="O649" s="985"/>
      <c r="P649" s="990"/>
      <c r="Q649" s="987"/>
      <c r="R649" s="1152"/>
      <c r="S649" s="987"/>
      <c r="T649" s="985"/>
      <c r="V649" s="687" t="s">
        <v>1245</v>
      </c>
      <c r="W649" s="687">
        <v>3548500</v>
      </c>
    </row>
    <row r="650" spans="1:23" hidden="1" x14ac:dyDescent="0.25">
      <c r="B650" s="1112" t="s">
        <v>1551</v>
      </c>
      <c r="C650" s="1015">
        <v>1049</v>
      </c>
      <c r="D650" s="985" t="s">
        <v>1554</v>
      </c>
      <c r="E650" s="985" t="s">
        <v>1555</v>
      </c>
      <c r="F650" s="986">
        <v>30768220</v>
      </c>
      <c r="G650" s="987">
        <v>30425080</v>
      </c>
      <c r="H650" s="987">
        <v>15384110</v>
      </c>
      <c r="I650" s="987">
        <v>15040970</v>
      </c>
      <c r="J650" s="988"/>
      <c r="K650" s="987"/>
      <c r="L650" s="974">
        <f t="shared" si="40"/>
        <v>30425080</v>
      </c>
      <c r="M650" s="985"/>
      <c r="N650" s="1013">
        <f t="shared" si="39"/>
        <v>0</v>
      </c>
      <c r="O650" s="985"/>
      <c r="P650" s="990"/>
      <c r="Q650" s="987"/>
      <c r="R650" s="1152"/>
      <c r="S650" s="987"/>
      <c r="T650" s="985"/>
      <c r="V650" s="687" t="s">
        <v>1495</v>
      </c>
      <c r="W650" s="687">
        <v>1580000</v>
      </c>
    </row>
    <row r="651" spans="1:23" hidden="1" x14ac:dyDescent="0.25">
      <c r="B651" s="1112" t="s">
        <v>1551</v>
      </c>
      <c r="C651" s="1015">
        <v>1049</v>
      </c>
      <c r="D651" s="985" t="s">
        <v>1556</v>
      </c>
      <c r="E651" s="985" t="s">
        <v>1557</v>
      </c>
      <c r="F651" s="986">
        <v>88096360</v>
      </c>
      <c r="G651" s="987"/>
      <c r="H651" s="987">
        <v>61667452</v>
      </c>
      <c r="I651" s="987"/>
      <c r="J651" s="988"/>
      <c r="K651" s="987"/>
      <c r="L651" s="974">
        <f t="shared" si="40"/>
        <v>61667452</v>
      </c>
      <c r="M651" s="985"/>
      <c r="N651" s="1013">
        <f t="shared" si="39"/>
        <v>26428908</v>
      </c>
      <c r="O651" s="985"/>
      <c r="P651" s="990"/>
      <c r="Q651" s="987"/>
      <c r="R651" s="1152"/>
      <c r="S651" s="987"/>
      <c r="T651" s="985" t="s">
        <v>1323</v>
      </c>
      <c r="V651" s="687" t="s">
        <v>1498</v>
      </c>
      <c r="W651" s="687">
        <v>5538000</v>
      </c>
    </row>
    <row r="652" spans="1:23" hidden="1" x14ac:dyDescent="0.25">
      <c r="B652" s="1112" t="s">
        <v>1551</v>
      </c>
      <c r="C652" s="1015">
        <v>1049</v>
      </c>
      <c r="D652" s="985" t="s">
        <v>1558</v>
      </c>
      <c r="E652" s="985" t="s">
        <v>1445</v>
      </c>
      <c r="F652" s="986">
        <v>37607671</v>
      </c>
      <c r="G652" s="987">
        <v>36507671</v>
      </c>
      <c r="H652" s="987">
        <v>15042668</v>
      </c>
      <c r="I652" s="987">
        <v>21465003</v>
      </c>
      <c r="J652" s="988"/>
      <c r="K652" s="987"/>
      <c r="L652" s="974">
        <f t="shared" si="40"/>
        <v>36507671</v>
      </c>
      <c r="M652" s="985"/>
      <c r="N652" s="1013">
        <f t="shared" si="39"/>
        <v>0</v>
      </c>
      <c r="O652" s="985"/>
      <c r="P652" s="990"/>
      <c r="Q652" s="987">
        <v>36507671</v>
      </c>
      <c r="R652" s="1152" t="s">
        <v>1559</v>
      </c>
      <c r="S652" s="987"/>
      <c r="T652" s="985"/>
      <c r="V652" s="687" t="s">
        <v>1454</v>
      </c>
      <c r="W652" s="687">
        <v>2553000</v>
      </c>
    </row>
    <row r="653" spans="1:23" hidden="1" x14ac:dyDescent="0.25">
      <c r="B653" s="1112" t="s">
        <v>1551</v>
      </c>
      <c r="C653" s="1015">
        <v>1049</v>
      </c>
      <c r="D653" s="976" t="s">
        <v>1560</v>
      </c>
      <c r="E653" s="976" t="s">
        <v>1075</v>
      </c>
      <c r="F653" s="986">
        <v>1100000</v>
      </c>
      <c r="G653" s="987"/>
      <c r="H653" s="987">
        <v>1100000</v>
      </c>
      <c r="I653" s="987"/>
      <c r="J653" s="988"/>
      <c r="K653" s="987"/>
      <c r="L653" s="974">
        <f t="shared" si="40"/>
        <v>1100000</v>
      </c>
      <c r="M653" s="985"/>
      <c r="N653" s="1013">
        <f t="shared" si="39"/>
        <v>0</v>
      </c>
      <c r="O653" s="985"/>
      <c r="P653" s="990"/>
      <c r="Q653" s="987"/>
      <c r="R653" s="1152"/>
      <c r="S653" s="987"/>
      <c r="T653" s="985"/>
      <c r="V653" s="687" t="s">
        <v>1245</v>
      </c>
      <c r="W653" s="687">
        <v>1180000</v>
      </c>
    </row>
    <row r="654" spans="1:23" hidden="1" x14ac:dyDescent="0.25">
      <c r="B654" s="1112" t="s">
        <v>1551</v>
      </c>
      <c r="C654" s="1015">
        <v>1049</v>
      </c>
      <c r="D654" s="985" t="s">
        <v>1561</v>
      </c>
      <c r="E654" s="985" t="s">
        <v>1562</v>
      </c>
      <c r="F654" s="986">
        <v>2000000</v>
      </c>
      <c r="G654" s="987"/>
      <c r="H654" s="987">
        <v>1000000</v>
      </c>
      <c r="I654" s="987">
        <v>1000000</v>
      </c>
      <c r="J654" s="988"/>
      <c r="K654" s="987"/>
      <c r="L654" s="974">
        <f t="shared" si="40"/>
        <v>2000000</v>
      </c>
      <c r="M654" s="985"/>
      <c r="N654" s="1013">
        <f t="shared" si="39"/>
        <v>0</v>
      </c>
      <c r="O654" s="985"/>
      <c r="P654" s="990"/>
      <c r="Q654" s="987"/>
      <c r="R654" s="1152"/>
      <c r="S654" s="987"/>
      <c r="T654" s="985"/>
    </row>
    <row r="655" spans="1:23" hidden="1" x14ac:dyDescent="0.25">
      <c r="B655" s="1112" t="s">
        <v>1551</v>
      </c>
      <c r="C655" s="1015">
        <v>1049</v>
      </c>
      <c r="D655" s="985" t="s">
        <v>1563</v>
      </c>
      <c r="E655" s="985" t="s">
        <v>1118</v>
      </c>
      <c r="F655" s="986">
        <v>71730000</v>
      </c>
      <c r="G655" s="987">
        <v>90200000</v>
      </c>
      <c r="H655" s="987">
        <v>35865000</v>
      </c>
      <c r="I655" s="987">
        <v>49825000</v>
      </c>
      <c r="J655" s="988"/>
      <c r="K655" s="987"/>
      <c r="L655" s="974">
        <f t="shared" si="40"/>
        <v>85690000</v>
      </c>
      <c r="M655" s="985"/>
      <c r="N655" s="1013">
        <f t="shared" si="39"/>
        <v>4510000</v>
      </c>
      <c r="O655" s="985"/>
      <c r="P655" s="990"/>
      <c r="Q655" s="987"/>
      <c r="R655" s="1152"/>
      <c r="S655" s="987"/>
      <c r="T655" s="1104">
        <v>4510000</v>
      </c>
    </row>
    <row r="656" spans="1:23" hidden="1" x14ac:dyDescent="0.25">
      <c r="B656" s="1112" t="s">
        <v>1551</v>
      </c>
      <c r="C656" s="1015">
        <v>1049</v>
      </c>
      <c r="D656" s="985" t="s">
        <v>1390</v>
      </c>
      <c r="E656" s="985" t="s">
        <v>1564</v>
      </c>
      <c r="F656" s="986">
        <v>5674000</v>
      </c>
      <c r="G656" s="987"/>
      <c r="H656" s="987">
        <v>5674000</v>
      </c>
      <c r="I656" s="987"/>
      <c r="J656" s="988"/>
      <c r="K656" s="987"/>
      <c r="L656" s="974">
        <f t="shared" si="40"/>
        <v>5674000</v>
      </c>
      <c r="M656" s="985"/>
      <c r="N656" s="1013">
        <f t="shared" si="39"/>
        <v>0</v>
      </c>
      <c r="O656" s="985"/>
      <c r="P656" s="990"/>
      <c r="Q656" s="987"/>
      <c r="R656" s="1152"/>
      <c r="S656" s="987"/>
      <c r="T656" s="985"/>
    </row>
    <row r="657" spans="2:20" hidden="1" x14ac:dyDescent="0.25">
      <c r="B657" s="1112" t="s">
        <v>1551</v>
      </c>
      <c r="C657" s="1015">
        <v>1049</v>
      </c>
      <c r="D657" s="985" t="s">
        <v>552</v>
      </c>
      <c r="E657" s="985" t="s">
        <v>1565</v>
      </c>
      <c r="F657" s="986">
        <v>10000000</v>
      </c>
      <c r="G657" s="987"/>
      <c r="H657" s="987">
        <v>10000000</v>
      </c>
      <c r="I657" s="987"/>
      <c r="J657" s="988"/>
      <c r="K657" s="987"/>
      <c r="L657" s="974">
        <f t="shared" si="40"/>
        <v>10000000</v>
      </c>
      <c r="M657" s="985"/>
      <c r="N657" s="1013">
        <f t="shared" si="39"/>
        <v>0</v>
      </c>
      <c r="O657" s="985"/>
      <c r="P657" s="990"/>
      <c r="Q657" s="987"/>
      <c r="R657" s="1152"/>
      <c r="S657" s="987"/>
      <c r="T657" s="985"/>
    </row>
    <row r="658" spans="2:20" hidden="1" x14ac:dyDescent="0.25">
      <c r="B658" s="1112" t="s">
        <v>1551</v>
      </c>
      <c r="C658" s="1015">
        <v>1049</v>
      </c>
      <c r="D658" s="985" t="s">
        <v>1566</v>
      </c>
      <c r="E658" s="985" t="s">
        <v>1316</v>
      </c>
      <c r="F658" s="986">
        <v>40800000</v>
      </c>
      <c r="G658" s="987"/>
      <c r="H658" s="987">
        <v>17200000</v>
      </c>
      <c r="I658" s="987">
        <v>23600000</v>
      </c>
      <c r="J658" s="988"/>
      <c r="K658" s="987"/>
      <c r="L658" s="974">
        <f t="shared" si="40"/>
        <v>40800000</v>
      </c>
      <c r="M658" s="985"/>
      <c r="N658" s="1013">
        <f t="shared" si="39"/>
        <v>0</v>
      </c>
      <c r="O658" s="985"/>
      <c r="P658" s="990"/>
      <c r="Q658" s="987"/>
      <c r="R658" s="1152"/>
      <c r="S658" s="987"/>
      <c r="T658" s="985"/>
    </row>
    <row r="659" spans="2:20" hidden="1" x14ac:dyDescent="0.25">
      <c r="B659" s="1112" t="s">
        <v>1551</v>
      </c>
      <c r="C659" s="1015">
        <v>1049</v>
      </c>
      <c r="D659" s="985" t="s">
        <v>1567</v>
      </c>
      <c r="E659" s="985" t="s">
        <v>1568</v>
      </c>
      <c r="F659" s="986">
        <v>14285714</v>
      </c>
      <c r="G659" s="987">
        <v>16361200</v>
      </c>
      <c r="H659" s="987">
        <v>10000000</v>
      </c>
      <c r="I659" s="987">
        <v>6361200</v>
      </c>
      <c r="J659" s="988"/>
      <c r="K659" s="987"/>
      <c r="L659" s="974">
        <f t="shared" si="40"/>
        <v>16361200</v>
      </c>
      <c r="M659" s="985"/>
      <c r="N659" s="1013">
        <f t="shared" si="39"/>
        <v>0</v>
      </c>
      <c r="O659" s="985"/>
      <c r="P659" s="990"/>
      <c r="Q659" s="987"/>
      <c r="R659" s="1152"/>
      <c r="S659" s="987"/>
      <c r="T659" s="985"/>
    </row>
    <row r="660" spans="2:20" hidden="1" x14ac:dyDescent="0.25">
      <c r="B660" s="1112" t="s">
        <v>1551</v>
      </c>
      <c r="C660" s="1015">
        <v>1049</v>
      </c>
      <c r="D660" s="985" t="s">
        <v>1569</v>
      </c>
      <c r="E660" s="985" t="s">
        <v>1570</v>
      </c>
      <c r="F660" s="986">
        <v>530000</v>
      </c>
      <c r="G660" s="987"/>
      <c r="H660" s="987">
        <v>530000</v>
      </c>
      <c r="I660" s="987"/>
      <c r="J660" s="988"/>
      <c r="K660" s="987"/>
      <c r="L660" s="974">
        <f t="shared" si="40"/>
        <v>530000</v>
      </c>
      <c r="M660" s="985"/>
      <c r="N660" s="1013">
        <f t="shared" si="39"/>
        <v>0</v>
      </c>
      <c r="O660" s="985"/>
      <c r="P660" s="990"/>
      <c r="Q660" s="987"/>
      <c r="R660" s="1152"/>
      <c r="S660" s="987"/>
      <c r="T660" s="985"/>
    </row>
    <row r="661" spans="2:20" hidden="1" x14ac:dyDescent="0.25">
      <c r="B661" s="1112" t="s">
        <v>1551</v>
      </c>
      <c r="C661" s="1015">
        <v>1049</v>
      </c>
      <c r="D661" s="985" t="s">
        <v>1571</v>
      </c>
      <c r="E661" s="985" t="s">
        <v>1572</v>
      </c>
      <c r="F661" s="986">
        <v>200000</v>
      </c>
      <c r="G661" s="987"/>
      <c r="H661" s="987">
        <v>200000</v>
      </c>
      <c r="I661" s="987"/>
      <c r="J661" s="988"/>
      <c r="K661" s="987"/>
      <c r="L661" s="974">
        <f t="shared" si="40"/>
        <v>200000</v>
      </c>
      <c r="M661" s="985"/>
      <c r="N661" s="1013">
        <f t="shared" si="39"/>
        <v>0</v>
      </c>
      <c r="O661" s="985"/>
      <c r="P661" s="990"/>
      <c r="Q661" s="987"/>
      <c r="R661" s="1152"/>
      <c r="S661" s="987"/>
      <c r="T661" s="985"/>
    </row>
    <row r="662" spans="2:20" hidden="1" x14ac:dyDescent="0.25">
      <c r="B662" s="1112" t="s">
        <v>1551</v>
      </c>
      <c r="C662" s="1015">
        <v>1049</v>
      </c>
      <c r="D662" s="985" t="s">
        <v>1573</v>
      </c>
      <c r="E662" s="985" t="s">
        <v>1574</v>
      </c>
      <c r="F662" s="986">
        <v>1500000</v>
      </c>
      <c r="G662" s="987"/>
      <c r="H662" s="987">
        <v>1500000</v>
      </c>
      <c r="I662" s="987"/>
      <c r="J662" s="988"/>
      <c r="K662" s="987"/>
      <c r="L662" s="974">
        <f t="shared" si="40"/>
        <v>1500000</v>
      </c>
      <c r="M662" s="985"/>
      <c r="N662" s="1013">
        <f t="shared" si="39"/>
        <v>0</v>
      </c>
      <c r="O662" s="985"/>
      <c r="P662" s="990"/>
      <c r="Q662" s="987"/>
      <c r="R662" s="1152"/>
      <c r="S662" s="987"/>
      <c r="T662" s="985"/>
    </row>
    <row r="663" spans="2:20" hidden="1" x14ac:dyDescent="0.25">
      <c r="B663" s="1112" t="s">
        <v>1551</v>
      </c>
      <c r="C663" s="1015">
        <v>1049</v>
      </c>
      <c r="D663" s="985" t="s">
        <v>1092</v>
      </c>
      <c r="E663" s="985" t="s">
        <v>1575</v>
      </c>
      <c r="F663" s="986">
        <v>337000</v>
      </c>
      <c r="G663" s="987"/>
      <c r="H663" s="987">
        <v>337000</v>
      </c>
      <c r="I663" s="987"/>
      <c r="J663" s="988"/>
      <c r="K663" s="987"/>
      <c r="L663" s="974">
        <f t="shared" si="40"/>
        <v>337000</v>
      </c>
      <c r="M663" s="985"/>
      <c r="N663" s="1013">
        <f t="shared" si="39"/>
        <v>0</v>
      </c>
      <c r="O663" s="985"/>
      <c r="P663" s="990"/>
      <c r="Q663" s="987"/>
      <c r="R663" s="1152"/>
      <c r="S663" s="987"/>
      <c r="T663" s="985"/>
    </row>
    <row r="664" spans="2:20" hidden="1" x14ac:dyDescent="0.25">
      <c r="B664" s="1112" t="s">
        <v>1551</v>
      </c>
      <c r="C664" s="1015">
        <v>1049</v>
      </c>
      <c r="D664" s="985" t="s">
        <v>1576</v>
      </c>
      <c r="E664" s="985" t="s">
        <v>1577</v>
      </c>
      <c r="F664" s="986">
        <v>748000</v>
      </c>
      <c r="G664" s="987"/>
      <c r="H664" s="987">
        <v>748000</v>
      </c>
      <c r="I664" s="987"/>
      <c r="J664" s="988"/>
      <c r="K664" s="987"/>
      <c r="L664" s="974">
        <f t="shared" si="40"/>
        <v>748000</v>
      </c>
      <c r="M664" s="985"/>
      <c r="N664" s="1013">
        <f t="shared" si="39"/>
        <v>0</v>
      </c>
      <c r="O664" s="985"/>
      <c r="P664" s="990"/>
      <c r="Q664" s="987"/>
      <c r="R664" s="1152"/>
      <c r="S664" s="987"/>
      <c r="T664" s="985"/>
    </row>
    <row r="665" spans="2:20" hidden="1" x14ac:dyDescent="0.25">
      <c r="B665" s="1112" t="s">
        <v>1551</v>
      </c>
      <c r="C665" s="1015">
        <v>1049</v>
      </c>
      <c r="D665" s="985" t="s">
        <v>1578</v>
      </c>
      <c r="E665" s="985" t="s">
        <v>1261</v>
      </c>
      <c r="F665" s="986">
        <v>910000</v>
      </c>
      <c r="G665" s="987"/>
      <c r="H665" s="987">
        <v>910000</v>
      </c>
      <c r="I665" s="987"/>
      <c r="J665" s="988"/>
      <c r="K665" s="987"/>
      <c r="L665" s="974">
        <f t="shared" si="40"/>
        <v>910000</v>
      </c>
      <c r="M665" s="985"/>
      <c r="N665" s="1013">
        <f t="shared" si="39"/>
        <v>0</v>
      </c>
      <c r="O665" s="985"/>
      <c r="P665" s="990"/>
      <c r="Q665" s="987"/>
      <c r="R665" s="1152"/>
      <c r="S665" s="987"/>
      <c r="T665" s="985"/>
    </row>
    <row r="666" spans="2:20" hidden="1" x14ac:dyDescent="0.25">
      <c r="B666" s="1112" t="s">
        <v>1551</v>
      </c>
      <c r="C666" s="1015">
        <v>1049</v>
      </c>
      <c r="D666" s="985" t="s">
        <v>1579</v>
      </c>
      <c r="E666" s="985" t="s">
        <v>1423</v>
      </c>
      <c r="F666" s="986">
        <v>73338365</v>
      </c>
      <c r="G666" s="987"/>
      <c r="H666" s="987">
        <v>50000000</v>
      </c>
      <c r="I666" s="987">
        <v>23338365</v>
      </c>
      <c r="J666" s="988"/>
      <c r="K666" s="987"/>
      <c r="L666" s="974">
        <f t="shared" si="40"/>
        <v>73338365</v>
      </c>
      <c r="M666" s="985"/>
      <c r="N666" s="1013">
        <f t="shared" si="39"/>
        <v>0</v>
      </c>
      <c r="O666" s="985"/>
      <c r="P666" s="990"/>
      <c r="Q666" s="987"/>
      <c r="R666" s="1152"/>
      <c r="S666" s="987"/>
      <c r="T666" s="985"/>
    </row>
    <row r="667" spans="2:20" hidden="1" x14ac:dyDescent="0.25">
      <c r="B667" s="1112" t="s">
        <v>1551</v>
      </c>
      <c r="C667" s="1015">
        <v>1049</v>
      </c>
      <c r="D667" s="985" t="s">
        <v>1580</v>
      </c>
      <c r="E667" s="985" t="s">
        <v>1319</v>
      </c>
      <c r="F667" s="986">
        <v>3000000</v>
      </c>
      <c r="G667" s="987"/>
      <c r="H667" s="987">
        <v>3000000</v>
      </c>
      <c r="I667" s="987"/>
      <c r="J667" s="988"/>
      <c r="K667" s="987"/>
      <c r="L667" s="974">
        <f t="shared" si="40"/>
        <v>3000000</v>
      </c>
      <c r="M667" s="985"/>
      <c r="N667" s="1013">
        <f t="shared" si="39"/>
        <v>0</v>
      </c>
      <c r="O667" s="985"/>
      <c r="P667" s="990"/>
      <c r="Q667" s="987"/>
      <c r="R667" s="1152"/>
      <c r="S667" s="987"/>
      <c r="T667" s="985"/>
    </row>
    <row r="668" spans="2:20" hidden="1" x14ac:dyDescent="0.25">
      <c r="B668" s="1112" t="s">
        <v>1551</v>
      </c>
      <c r="C668" s="1015">
        <v>1049</v>
      </c>
      <c r="D668" s="985" t="s">
        <v>1581</v>
      </c>
      <c r="E668" s="985" t="s">
        <v>662</v>
      </c>
      <c r="F668" s="986">
        <v>12091000</v>
      </c>
      <c r="G668" s="987"/>
      <c r="H668" s="987">
        <v>12091000</v>
      </c>
      <c r="I668" s="987"/>
      <c r="J668" s="988"/>
      <c r="K668" s="987"/>
      <c r="L668" s="974">
        <f t="shared" si="40"/>
        <v>12091000</v>
      </c>
      <c r="M668" s="985"/>
      <c r="N668" s="1013">
        <f t="shared" si="39"/>
        <v>0</v>
      </c>
      <c r="O668" s="985"/>
      <c r="P668" s="990"/>
      <c r="Q668" s="987"/>
      <c r="R668" s="1152"/>
      <c r="S668" s="987"/>
      <c r="T668" s="985"/>
    </row>
    <row r="669" spans="2:20" hidden="1" x14ac:dyDescent="0.25">
      <c r="B669" s="1112" t="s">
        <v>1551</v>
      </c>
      <c r="C669" s="1015">
        <v>1049</v>
      </c>
      <c r="D669" s="985" t="s">
        <v>607</v>
      </c>
      <c r="E669" s="985" t="s">
        <v>1582</v>
      </c>
      <c r="F669" s="986">
        <v>3000000</v>
      </c>
      <c r="G669" s="987">
        <f>4171000+1796000</f>
        <v>5967000</v>
      </c>
      <c r="H669" s="987">
        <v>3000000</v>
      </c>
      <c r="I669" s="987">
        <v>2967000</v>
      </c>
      <c r="J669" s="988"/>
      <c r="K669" s="987"/>
      <c r="L669" s="974">
        <f t="shared" si="40"/>
        <v>5967000</v>
      </c>
      <c r="M669" s="985"/>
      <c r="N669" s="1013">
        <f t="shared" si="39"/>
        <v>0</v>
      </c>
      <c r="O669" s="985"/>
      <c r="P669" s="990"/>
      <c r="Q669" s="987"/>
      <c r="R669" s="1152"/>
      <c r="S669" s="987"/>
      <c r="T669" s="985"/>
    </row>
    <row r="670" spans="2:20" hidden="1" x14ac:dyDescent="0.25">
      <c r="B670" s="1112" t="s">
        <v>1551</v>
      </c>
      <c r="C670" s="1015">
        <v>1049</v>
      </c>
      <c r="D670" s="985" t="s">
        <v>1583</v>
      </c>
      <c r="E670" s="985" t="s">
        <v>1208</v>
      </c>
      <c r="F670" s="986">
        <v>2838000</v>
      </c>
      <c r="G670" s="987"/>
      <c r="H670" s="987">
        <v>2838000</v>
      </c>
      <c r="I670" s="987"/>
      <c r="J670" s="988"/>
      <c r="K670" s="987"/>
      <c r="L670" s="974">
        <f t="shared" si="40"/>
        <v>2838000</v>
      </c>
      <c r="M670" s="985"/>
      <c r="N670" s="1013">
        <f t="shared" si="39"/>
        <v>0</v>
      </c>
      <c r="O670" s="985"/>
      <c r="P670" s="990"/>
      <c r="Q670" s="987"/>
      <c r="R670" s="1152"/>
      <c r="S670" s="987"/>
      <c r="T670" s="985"/>
    </row>
    <row r="671" spans="2:20" hidden="1" x14ac:dyDescent="0.25">
      <c r="B671" s="1112" t="s">
        <v>1551</v>
      </c>
      <c r="C671" s="1015">
        <v>1049</v>
      </c>
      <c r="D671" s="985" t="s">
        <v>1584</v>
      </c>
      <c r="E671" s="985" t="s">
        <v>1095</v>
      </c>
      <c r="F671" s="986">
        <v>924000</v>
      </c>
      <c r="G671" s="987"/>
      <c r="H671" s="987">
        <v>924000</v>
      </c>
      <c r="I671" s="987"/>
      <c r="J671" s="988"/>
      <c r="K671" s="987"/>
      <c r="L671" s="974">
        <f t="shared" si="40"/>
        <v>924000</v>
      </c>
      <c r="M671" s="985"/>
      <c r="N671" s="1013">
        <f t="shared" si="39"/>
        <v>0</v>
      </c>
      <c r="O671" s="985"/>
      <c r="P671" s="990"/>
      <c r="Q671" s="987"/>
      <c r="R671" s="1152"/>
      <c r="S671" s="987"/>
      <c r="T671" s="985"/>
    </row>
    <row r="672" spans="2:20" hidden="1" x14ac:dyDescent="0.25">
      <c r="B672" s="1112" t="s">
        <v>1551</v>
      </c>
      <c r="C672" s="1015">
        <v>1049</v>
      </c>
      <c r="D672" s="985" t="s">
        <v>1450</v>
      </c>
      <c r="E672" s="985" t="s">
        <v>1585</v>
      </c>
      <c r="F672" s="986">
        <v>5280000</v>
      </c>
      <c r="G672" s="987"/>
      <c r="H672" s="987">
        <v>5280000</v>
      </c>
      <c r="I672" s="987"/>
      <c r="J672" s="988"/>
      <c r="K672" s="987"/>
      <c r="L672" s="974">
        <f t="shared" si="40"/>
        <v>5280000</v>
      </c>
      <c r="M672" s="985"/>
      <c r="N672" s="1013">
        <f t="shared" si="39"/>
        <v>0</v>
      </c>
      <c r="O672" s="985"/>
      <c r="P672" s="990"/>
      <c r="Q672" s="987"/>
      <c r="R672" s="1152"/>
      <c r="S672" s="987"/>
      <c r="T672" s="985"/>
    </row>
    <row r="673" spans="1:23" hidden="1" x14ac:dyDescent="0.25">
      <c r="B673" s="1112" t="s">
        <v>1551</v>
      </c>
      <c r="C673" s="1015">
        <v>1049</v>
      </c>
      <c r="D673" s="985" t="s">
        <v>1416</v>
      </c>
      <c r="E673" s="985" t="s">
        <v>1586</v>
      </c>
      <c r="F673" s="986">
        <v>14012500</v>
      </c>
      <c r="G673" s="987"/>
      <c r="H673" s="987">
        <v>14012500</v>
      </c>
      <c r="I673" s="987"/>
      <c r="J673" s="988"/>
      <c r="K673" s="987"/>
      <c r="L673" s="974">
        <f t="shared" si="40"/>
        <v>14012500</v>
      </c>
      <c r="M673" s="985"/>
      <c r="N673" s="1013">
        <f t="shared" si="39"/>
        <v>0</v>
      </c>
      <c r="O673" s="985"/>
      <c r="P673" s="990"/>
      <c r="Q673" s="987"/>
      <c r="R673" s="1152"/>
      <c r="S673" s="987"/>
      <c r="T673" s="985"/>
    </row>
    <row r="674" spans="1:23" hidden="1" x14ac:dyDescent="0.25">
      <c r="B674" s="1112" t="s">
        <v>1551</v>
      </c>
      <c r="C674" s="1015">
        <v>1049</v>
      </c>
      <c r="D674" s="985" t="s">
        <v>1236</v>
      </c>
      <c r="E674" s="985" t="s">
        <v>1237</v>
      </c>
      <c r="F674" s="986">
        <v>2396170</v>
      </c>
      <c r="G674" s="987"/>
      <c r="H674" s="987">
        <v>2396170</v>
      </c>
      <c r="I674" s="987"/>
      <c r="J674" s="988"/>
      <c r="K674" s="987"/>
      <c r="L674" s="974">
        <f t="shared" si="40"/>
        <v>2396170</v>
      </c>
      <c r="M674" s="985"/>
      <c r="N674" s="1013">
        <f t="shared" si="39"/>
        <v>0</v>
      </c>
      <c r="O674" s="985"/>
      <c r="P674" s="990"/>
      <c r="Q674" s="987"/>
      <c r="R674" s="1152"/>
      <c r="S674" s="987"/>
      <c r="T674" s="985"/>
    </row>
    <row r="675" spans="1:23" hidden="1" x14ac:dyDescent="0.25">
      <c r="B675" s="1112" t="s">
        <v>1551</v>
      </c>
      <c r="C675" s="1015">
        <v>1049</v>
      </c>
      <c r="D675" s="985" t="s">
        <v>1587</v>
      </c>
      <c r="E675" s="985" t="s">
        <v>1400</v>
      </c>
      <c r="F675" s="986">
        <v>50673000</v>
      </c>
      <c r="G675" s="987"/>
      <c r="H675" s="987">
        <v>50673000</v>
      </c>
      <c r="I675" s="987"/>
      <c r="J675" s="988"/>
      <c r="K675" s="987"/>
      <c r="L675" s="974">
        <f t="shared" si="40"/>
        <v>50673000</v>
      </c>
      <c r="M675" s="985"/>
      <c r="N675" s="1013">
        <f t="shared" si="39"/>
        <v>0</v>
      </c>
      <c r="O675" s="985"/>
      <c r="P675" s="990"/>
      <c r="Q675" s="987"/>
      <c r="R675" s="1152"/>
      <c r="S675" s="987"/>
      <c r="T675" s="985"/>
    </row>
    <row r="676" spans="1:23" hidden="1" x14ac:dyDescent="0.25">
      <c r="B676" s="1112" t="s">
        <v>1551</v>
      </c>
      <c r="C676" s="1015">
        <v>1049</v>
      </c>
      <c r="D676" s="976" t="s">
        <v>947</v>
      </c>
      <c r="E676" s="985"/>
      <c r="F676" s="986">
        <f>W676</f>
        <v>14399500</v>
      </c>
      <c r="G676" s="987"/>
      <c r="H676" s="987">
        <v>3548500</v>
      </c>
      <c r="I676" s="987">
        <v>1580000</v>
      </c>
      <c r="J676" s="988">
        <v>5538000</v>
      </c>
      <c r="K676" s="987">
        <f>2553000+1180000</f>
        <v>3733000</v>
      </c>
      <c r="L676" s="974">
        <f t="shared" si="40"/>
        <v>14399500</v>
      </c>
      <c r="M676" s="985"/>
      <c r="N676" s="1013">
        <f t="shared" si="39"/>
        <v>0</v>
      </c>
      <c r="O676" s="985"/>
      <c r="P676" s="990"/>
      <c r="Q676" s="987"/>
      <c r="R676" s="1152"/>
      <c r="S676" s="987"/>
      <c r="T676" s="985"/>
      <c r="V676" s="1000" t="s">
        <v>948</v>
      </c>
      <c r="W676" s="1000">
        <f>SUM(W649:W673)</f>
        <v>14399500</v>
      </c>
    </row>
    <row r="677" spans="1:23" ht="15.75" hidden="1" x14ac:dyDescent="0.25">
      <c r="A677" s="723"/>
      <c r="B677" s="720" t="s">
        <v>997</v>
      </c>
      <c r="C677" s="720"/>
      <c r="D677" s="699" t="s">
        <v>1551</v>
      </c>
      <c r="E677" s="706"/>
      <c r="F677" s="724"/>
      <c r="G677" s="701"/>
      <c r="H677" s="701"/>
      <c r="I677" s="701"/>
      <c r="J677" s="726"/>
      <c r="K677" s="701"/>
      <c r="L677" s="735">
        <f>SUM(L649:L676)</f>
        <v>539369938</v>
      </c>
      <c r="M677" s="706"/>
      <c r="N677" s="1042">
        <f>SUM(N649:N676)</f>
        <v>30938908</v>
      </c>
      <c r="O677" s="706"/>
      <c r="P677" s="704"/>
      <c r="Q677" s="701"/>
      <c r="R677" s="1156"/>
      <c r="S677" s="701"/>
      <c r="T677" s="706"/>
    </row>
    <row r="678" spans="1:23" hidden="1" x14ac:dyDescent="0.25">
      <c r="A678" s="686">
        <v>30</v>
      </c>
      <c r="B678" s="1187" t="s">
        <v>1588</v>
      </c>
      <c r="C678" s="1015"/>
      <c r="D678" s="985" t="s">
        <v>1464</v>
      </c>
      <c r="E678" s="985" t="s">
        <v>1465</v>
      </c>
      <c r="F678" s="973">
        <v>30000000</v>
      </c>
      <c r="G678" s="974"/>
      <c r="H678" s="974">
        <v>30000000</v>
      </c>
      <c r="I678" s="974"/>
      <c r="J678" s="975"/>
      <c r="K678" s="974"/>
      <c r="L678" s="974">
        <f t="shared" ref="L678:L689" si="41">SUM(H678:K678)</f>
        <v>30000000</v>
      </c>
      <c r="M678" s="976"/>
      <c r="N678" s="1013">
        <f t="shared" ref="N678:N689" si="42">IF($G678="",($F678-$L678),($G678-$L678))</f>
        <v>0</v>
      </c>
      <c r="O678" s="976"/>
      <c r="P678" s="977"/>
      <c r="Q678" s="974"/>
      <c r="R678" s="1147"/>
      <c r="S678" s="974"/>
      <c r="T678" s="976"/>
      <c r="V678" s="687" t="s">
        <v>1245</v>
      </c>
      <c r="W678" s="687">
        <v>906000</v>
      </c>
    </row>
    <row r="679" spans="1:23" hidden="1" x14ac:dyDescent="0.25">
      <c r="B679" s="1187" t="s">
        <v>1588</v>
      </c>
      <c r="C679" s="1015"/>
      <c r="D679" s="976" t="s">
        <v>1589</v>
      </c>
      <c r="E679" s="976" t="s">
        <v>880</v>
      </c>
      <c r="F679" s="973">
        <v>20652400</v>
      </c>
      <c r="G679" s="974"/>
      <c r="H679" s="974">
        <v>20652400</v>
      </c>
      <c r="I679" s="974"/>
      <c r="J679" s="975"/>
      <c r="K679" s="974"/>
      <c r="L679" s="974">
        <f t="shared" si="41"/>
        <v>20652400</v>
      </c>
      <c r="M679" s="976"/>
      <c r="N679" s="1013">
        <f t="shared" si="42"/>
        <v>0</v>
      </c>
      <c r="O679" s="976"/>
      <c r="P679" s="977"/>
      <c r="Q679" s="974"/>
      <c r="R679" s="1147"/>
      <c r="S679" s="974"/>
      <c r="T679" s="976"/>
      <c r="V679" s="687" t="s">
        <v>1495</v>
      </c>
      <c r="W679" s="687">
        <v>3446000</v>
      </c>
    </row>
    <row r="680" spans="1:23" hidden="1" x14ac:dyDescent="0.25">
      <c r="B680" s="1187" t="s">
        <v>1588</v>
      </c>
      <c r="C680" s="1015"/>
      <c r="D680" s="976" t="s">
        <v>1560</v>
      </c>
      <c r="E680" s="976" t="s">
        <v>1075</v>
      </c>
      <c r="F680" s="973">
        <v>1100000</v>
      </c>
      <c r="G680" s="974"/>
      <c r="H680" s="974">
        <v>1100000</v>
      </c>
      <c r="I680" s="974"/>
      <c r="J680" s="975"/>
      <c r="K680" s="974"/>
      <c r="L680" s="974">
        <f t="shared" si="41"/>
        <v>1100000</v>
      </c>
      <c r="M680" s="976"/>
      <c r="N680" s="1013">
        <f t="shared" si="42"/>
        <v>0</v>
      </c>
      <c r="O680" s="976"/>
      <c r="P680" s="977"/>
      <c r="Q680" s="974"/>
      <c r="R680" s="1147"/>
      <c r="S680" s="974"/>
      <c r="T680" s="976"/>
      <c r="W680" s="1000"/>
    </row>
    <row r="681" spans="1:23" hidden="1" x14ac:dyDescent="0.25">
      <c r="B681" s="1187" t="s">
        <v>1588</v>
      </c>
      <c r="C681" s="1015"/>
      <c r="D681" s="976" t="s">
        <v>1590</v>
      </c>
      <c r="E681" s="983" t="s">
        <v>1537</v>
      </c>
      <c r="F681" s="980">
        <v>2000000</v>
      </c>
      <c r="G681" s="981"/>
      <c r="H681" s="981">
        <v>2000000</v>
      </c>
      <c r="I681" s="981"/>
      <c r="J681" s="982"/>
      <c r="K681" s="981"/>
      <c r="L681" s="974">
        <f t="shared" si="41"/>
        <v>2000000</v>
      </c>
      <c r="M681" s="983"/>
      <c r="N681" s="1013">
        <f t="shared" si="42"/>
        <v>0</v>
      </c>
      <c r="O681" s="983"/>
      <c r="P681" s="984"/>
      <c r="Q681" s="981"/>
      <c r="R681" s="1154"/>
      <c r="S681" s="981"/>
      <c r="T681" s="983"/>
      <c r="V681" s="1000"/>
      <c r="W681" s="1000"/>
    </row>
    <row r="682" spans="1:23" hidden="1" x14ac:dyDescent="0.25">
      <c r="B682" s="1187" t="s">
        <v>1588</v>
      </c>
      <c r="C682" s="1015"/>
      <c r="D682" s="976" t="s">
        <v>1591</v>
      </c>
      <c r="E682" s="983" t="s">
        <v>1475</v>
      </c>
      <c r="F682" s="980">
        <v>22424000</v>
      </c>
      <c r="G682" s="981"/>
      <c r="H682" s="981">
        <v>22424000</v>
      </c>
      <c r="I682" s="981"/>
      <c r="J682" s="982"/>
      <c r="K682" s="981"/>
      <c r="L682" s="974">
        <f t="shared" si="41"/>
        <v>22424000</v>
      </c>
      <c r="M682" s="983"/>
      <c r="N682" s="1013">
        <f t="shared" si="42"/>
        <v>0</v>
      </c>
      <c r="O682" s="983"/>
      <c r="P682" s="984"/>
      <c r="Q682" s="981"/>
      <c r="R682" s="1154"/>
      <c r="S682" s="981"/>
      <c r="T682" s="983"/>
      <c r="V682" s="1000"/>
      <c r="W682" s="1000"/>
    </row>
    <row r="683" spans="1:23" hidden="1" x14ac:dyDescent="0.25">
      <c r="B683" s="1187" t="s">
        <v>1588</v>
      </c>
      <c r="C683" s="1015"/>
      <c r="D683" s="976" t="s">
        <v>932</v>
      </c>
      <c r="E683" s="983" t="s">
        <v>341</v>
      </c>
      <c r="F683" s="980">
        <v>2980000</v>
      </c>
      <c r="G683" s="981"/>
      <c r="H683" s="981">
        <v>2980000</v>
      </c>
      <c r="I683" s="981"/>
      <c r="J683" s="982"/>
      <c r="K683" s="981"/>
      <c r="L683" s="974">
        <f t="shared" si="41"/>
        <v>2980000</v>
      </c>
      <c r="M683" s="983"/>
      <c r="N683" s="1013">
        <f t="shared" si="42"/>
        <v>0</v>
      </c>
      <c r="O683" s="983"/>
      <c r="P683" s="984"/>
      <c r="Q683" s="981"/>
      <c r="R683" s="1154"/>
      <c r="S683" s="981"/>
      <c r="T683" s="983"/>
      <c r="V683" s="1000"/>
      <c r="W683" s="1000"/>
    </row>
    <row r="684" spans="1:23" hidden="1" x14ac:dyDescent="0.25">
      <c r="B684" s="1187" t="s">
        <v>1588</v>
      </c>
      <c r="C684" s="1015"/>
      <c r="D684" s="976" t="s">
        <v>1592</v>
      </c>
      <c r="E684" s="983" t="s">
        <v>1473</v>
      </c>
      <c r="F684" s="980">
        <v>11200000</v>
      </c>
      <c r="G684" s="981"/>
      <c r="H684" s="981">
        <v>11200000</v>
      </c>
      <c r="I684" s="981"/>
      <c r="J684" s="982"/>
      <c r="K684" s="981"/>
      <c r="L684" s="974">
        <f t="shared" si="41"/>
        <v>11200000</v>
      </c>
      <c r="M684" s="983"/>
      <c r="N684" s="1013">
        <f t="shared" si="42"/>
        <v>0</v>
      </c>
      <c r="O684" s="983"/>
      <c r="P684" s="984"/>
      <c r="Q684" s="981"/>
      <c r="R684" s="1154"/>
      <c r="S684" s="981"/>
      <c r="T684" s="983"/>
      <c r="V684" s="1000"/>
      <c r="W684" s="1000"/>
    </row>
    <row r="685" spans="1:23" hidden="1" x14ac:dyDescent="0.25">
      <c r="B685" s="1187" t="s">
        <v>1588</v>
      </c>
      <c r="C685" s="1015"/>
      <c r="D685" s="976" t="s">
        <v>1593</v>
      </c>
      <c r="E685" s="983" t="s">
        <v>1594</v>
      </c>
      <c r="F685" s="980">
        <v>5000000</v>
      </c>
      <c r="G685" s="981"/>
      <c r="H685" s="981">
        <v>5000000</v>
      </c>
      <c r="I685" s="981"/>
      <c r="J685" s="982"/>
      <c r="K685" s="981"/>
      <c r="L685" s="974">
        <f t="shared" si="41"/>
        <v>5000000</v>
      </c>
      <c r="M685" s="983"/>
      <c r="N685" s="1013">
        <f t="shared" si="42"/>
        <v>0</v>
      </c>
      <c r="O685" s="983"/>
      <c r="P685" s="984"/>
      <c r="Q685" s="981"/>
      <c r="R685" s="1154"/>
      <c r="S685" s="981"/>
      <c r="T685" s="983"/>
      <c r="V685" s="1000"/>
      <c r="W685" s="1000"/>
    </row>
    <row r="686" spans="1:23" hidden="1" x14ac:dyDescent="0.25">
      <c r="B686" s="1187" t="s">
        <v>1588</v>
      </c>
      <c r="C686" s="1015"/>
      <c r="D686" s="976" t="s">
        <v>1595</v>
      </c>
      <c r="E686" s="983" t="s">
        <v>1594</v>
      </c>
      <c r="F686" s="980">
        <v>12550000</v>
      </c>
      <c r="G686" s="981"/>
      <c r="H686" s="981">
        <v>12550000</v>
      </c>
      <c r="I686" s="981"/>
      <c r="J686" s="982"/>
      <c r="K686" s="981"/>
      <c r="L686" s="974">
        <f t="shared" si="41"/>
        <v>12550000</v>
      </c>
      <c r="M686" s="983"/>
      <c r="N686" s="1013">
        <f t="shared" si="42"/>
        <v>0</v>
      </c>
      <c r="O686" s="983"/>
      <c r="P686" s="984"/>
      <c r="Q686" s="981"/>
      <c r="R686" s="1154"/>
      <c r="S686" s="981"/>
      <c r="T686" s="983"/>
      <c r="V686" s="1000"/>
      <c r="W686" s="1000"/>
    </row>
    <row r="687" spans="1:23" hidden="1" x14ac:dyDescent="0.25">
      <c r="B687" s="1187" t="s">
        <v>1588</v>
      </c>
      <c r="C687" s="1015"/>
      <c r="D687" s="976" t="s">
        <v>1063</v>
      </c>
      <c r="E687" s="983" t="s">
        <v>659</v>
      </c>
      <c r="F687" s="980">
        <v>1665000</v>
      </c>
      <c r="G687" s="981"/>
      <c r="H687" s="981">
        <v>1665000</v>
      </c>
      <c r="I687" s="981"/>
      <c r="J687" s="982"/>
      <c r="K687" s="981"/>
      <c r="L687" s="974">
        <f t="shared" si="41"/>
        <v>1665000</v>
      </c>
      <c r="M687" s="983"/>
      <c r="N687" s="1013">
        <f t="shared" si="42"/>
        <v>0</v>
      </c>
      <c r="O687" s="983"/>
      <c r="P687" s="984"/>
      <c r="Q687" s="981"/>
      <c r="R687" s="1154"/>
      <c r="S687" s="981"/>
      <c r="T687" s="983"/>
      <c r="V687" s="1000"/>
      <c r="W687" s="1000"/>
    </row>
    <row r="688" spans="1:23" hidden="1" x14ac:dyDescent="0.25">
      <c r="B688" s="1187" t="s">
        <v>1588</v>
      </c>
      <c r="C688" s="1015"/>
      <c r="D688" s="976" t="s">
        <v>394</v>
      </c>
      <c r="E688" s="983" t="s">
        <v>1316</v>
      </c>
      <c r="F688" s="980">
        <v>1600000</v>
      </c>
      <c r="G688" s="981"/>
      <c r="H688" s="981">
        <v>1600000</v>
      </c>
      <c r="I688" s="981"/>
      <c r="J688" s="982"/>
      <c r="K688" s="981"/>
      <c r="L688" s="974">
        <f t="shared" si="41"/>
        <v>1600000</v>
      </c>
      <c r="M688" s="983"/>
      <c r="N688" s="1013">
        <f t="shared" si="42"/>
        <v>0</v>
      </c>
      <c r="O688" s="983"/>
      <c r="P688" s="984"/>
      <c r="Q688" s="981"/>
      <c r="R688" s="1154"/>
      <c r="S688" s="981"/>
      <c r="T688" s="983"/>
      <c r="V688" s="1000"/>
      <c r="W688" s="1000"/>
    </row>
    <row r="689" spans="1:25" hidden="1" x14ac:dyDescent="0.25">
      <c r="B689" s="1015" t="s">
        <v>1588</v>
      </c>
      <c r="C689" s="1015"/>
      <c r="D689" s="976" t="s">
        <v>947</v>
      </c>
      <c r="E689" s="983"/>
      <c r="F689" s="980">
        <f>W689</f>
        <v>4352000</v>
      </c>
      <c r="G689" s="981"/>
      <c r="H689" s="981">
        <v>906000</v>
      </c>
      <c r="I689" s="981">
        <v>3446000</v>
      </c>
      <c r="J689" s="982"/>
      <c r="K689" s="981"/>
      <c r="L689" s="974">
        <f t="shared" si="41"/>
        <v>4352000</v>
      </c>
      <c r="M689" s="983"/>
      <c r="N689" s="1013">
        <f t="shared" si="42"/>
        <v>0</v>
      </c>
      <c r="O689" s="983"/>
      <c r="P689" s="984"/>
      <c r="Q689" s="981"/>
      <c r="R689" s="1154"/>
      <c r="S689" s="981"/>
      <c r="T689" s="983"/>
      <c r="V689" s="1000" t="s">
        <v>948</v>
      </c>
      <c r="W689" s="1000">
        <f>SUM(W678:W687)</f>
        <v>4352000</v>
      </c>
    </row>
    <row r="690" spans="1:25" ht="15.75" hidden="1" x14ac:dyDescent="0.25">
      <c r="A690" s="723"/>
      <c r="B690" s="720" t="s">
        <v>997</v>
      </c>
      <c r="C690" s="720"/>
      <c r="D690" s="699" t="s">
        <v>1596</v>
      </c>
      <c r="E690" s="706"/>
      <c r="F690" s="724"/>
      <c r="G690" s="701"/>
      <c r="H690" s="701"/>
      <c r="I690" s="701"/>
      <c r="J690" s="726"/>
      <c r="K690" s="701"/>
      <c r="L690" s="735">
        <f>SUM(L678:L689)</f>
        <v>115523400</v>
      </c>
      <c r="M690" s="706"/>
      <c r="N690" s="1023">
        <f>SUM(N678:N680)</f>
        <v>0</v>
      </c>
      <c r="O690" s="706"/>
      <c r="P690" s="704"/>
      <c r="Q690" s="701"/>
      <c r="R690" s="1156"/>
      <c r="S690" s="701"/>
      <c r="T690" s="706"/>
    </row>
    <row r="691" spans="1:25" hidden="1" x14ac:dyDescent="0.25">
      <c r="A691" s="686">
        <v>31</v>
      </c>
      <c r="B691" s="1187" t="s">
        <v>1597</v>
      </c>
      <c r="C691" s="1015">
        <v>1024</v>
      </c>
      <c r="D691" s="976" t="s">
        <v>1598</v>
      </c>
      <c r="E691" s="976" t="s">
        <v>1599</v>
      </c>
      <c r="F691" s="973">
        <v>45830400</v>
      </c>
      <c r="G691" s="974"/>
      <c r="H691" s="974">
        <v>22915200</v>
      </c>
      <c r="I691" s="974">
        <v>22915200</v>
      </c>
      <c r="J691" s="975"/>
      <c r="K691" s="974"/>
      <c r="L691" s="974">
        <f t="shared" ref="L691:L707" si="43">SUM(H691:K691)</f>
        <v>45830400</v>
      </c>
      <c r="M691" s="976"/>
      <c r="N691" s="1013">
        <f t="shared" ref="N691:N707" si="44">IF($G691="",($F691-$L691),($G691-$L691))</f>
        <v>0</v>
      </c>
      <c r="O691" s="976"/>
      <c r="P691" s="977"/>
      <c r="Q691" s="974"/>
      <c r="R691" s="1147"/>
      <c r="S691" s="974"/>
      <c r="T691" s="976" t="s">
        <v>1600</v>
      </c>
      <c r="V691" s="687" t="s">
        <v>1411</v>
      </c>
      <c r="W691" s="687">
        <v>840000</v>
      </c>
      <c r="X691" s="686"/>
      <c r="Y691" s="686"/>
    </row>
    <row r="692" spans="1:25" hidden="1" x14ac:dyDescent="0.25">
      <c r="B692" s="1187" t="s">
        <v>1597</v>
      </c>
      <c r="C692" s="1015">
        <v>1024</v>
      </c>
      <c r="D692" s="976" t="s">
        <v>1601</v>
      </c>
      <c r="E692" s="976" t="s">
        <v>1602</v>
      </c>
      <c r="F692" s="973">
        <v>3000000</v>
      </c>
      <c r="G692" s="974">
        <v>1927000</v>
      </c>
      <c r="H692" s="974">
        <v>3000000</v>
      </c>
      <c r="I692" s="974"/>
      <c r="J692" s="975"/>
      <c r="K692" s="974"/>
      <c r="L692" s="974">
        <f t="shared" si="43"/>
        <v>3000000</v>
      </c>
      <c r="M692" s="976"/>
      <c r="N692" s="1013">
        <f t="shared" si="44"/>
        <v>-1073000</v>
      </c>
      <c r="O692" s="976"/>
      <c r="P692" s="977"/>
      <c r="Q692" s="974"/>
      <c r="R692" s="1147"/>
      <c r="S692" s="974"/>
      <c r="T692" s="976"/>
      <c r="V692" s="687" t="s">
        <v>1412</v>
      </c>
      <c r="W692" s="687">
        <v>1120000</v>
      </c>
      <c r="X692" s="686"/>
      <c r="Y692" s="686"/>
    </row>
    <row r="693" spans="1:25" hidden="1" x14ac:dyDescent="0.25">
      <c r="B693" s="1187" t="s">
        <v>1597</v>
      </c>
      <c r="C693" s="1015">
        <v>1024</v>
      </c>
      <c r="D693" s="976" t="s">
        <v>1603</v>
      </c>
      <c r="E693" s="976" t="s">
        <v>662</v>
      </c>
      <c r="F693" s="973">
        <v>5100000</v>
      </c>
      <c r="G693" s="974"/>
      <c r="H693" s="974">
        <v>5100000</v>
      </c>
      <c r="I693" s="974"/>
      <c r="J693" s="975"/>
      <c r="K693" s="974"/>
      <c r="L693" s="974">
        <f t="shared" si="43"/>
        <v>5100000</v>
      </c>
      <c r="M693" s="976"/>
      <c r="N693" s="1013">
        <f t="shared" si="44"/>
        <v>0</v>
      </c>
      <c r="O693" s="976"/>
      <c r="P693" s="977"/>
      <c r="Q693" s="974"/>
      <c r="R693" s="1147"/>
      <c r="S693" s="974"/>
      <c r="T693" s="976"/>
      <c r="V693" s="687" t="s">
        <v>1415</v>
      </c>
      <c r="W693" s="687">
        <v>440000</v>
      </c>
      <c r="X693" s="686"/>
      <c r="Y693" s="686"/>
    </row>
    <row r="694" spans="1:25" hidden="1" x14ac:dyDescent="0.25">
      <c r="B694" s="1113" t="s">
        <v>1597</v>
      </c>
      <c r="C694" s="1015">
        <v>1024</v>
      </c>
      <c r="D694" s="983" t="s">
        <v>981</v>
      </c>
      <c r="E694" s="976" t="s">
        <v>1336</v>
      </c>
      <c r="F694" s="973">
        <v>1500000</v>
      </c>
      <c r="G694" s="974"/>
      <c r="H694" s="974">
        <v>1500000</v>
      </c>
      <c r="I694" s="974"/>
      <c r="J694" s="975"/>
      <c r="K694" s="974"/>
      <c r="L694" s="1003">
        <f t="shared" si="43"/>
        <v>1500000</v>
      </c>
      <c r="M694" s="976"/>
      <c r="N694" s="1013">
        <f t="shared" si="44"/>
        <v>0</v>
      </c>
      <c r="O694" s="976"/>
      <c r="P694" s="977"/>
      <c r="Q694" s="974"/>
      <c r="R694" s="1147"/>
      <c r="S694" s="974"/>
      <c r="T694" s="976"/>
      <c r="V694" s="687" t="s">
        <v>1421</v>
      </c>
      <c r="W694" s="687">
        <v>280000</v>
      </c>
      <c r="X694" s="686"/>
      <c r="Y694" s="686"/>
    </row>
    <row r="695" spans="1:25" hidden="1" x14ac:dyDescent="0.25">
      <c r="B695" s="1113" t="s">
        <v>1597</v>
      </c>
      <c r="C695" s="1015">
        <v>1024</v>
      </c>
      <c r="D695" s="976" t="s">
        <v>1601</v>
      </c>
      <c r="E695" s="976" t="s">
        <v>1602</v>
      </c>
      <c r="F695" s="973">
        <v>3000000</v>
      </c>
      <c r="G695" s="974"/>
      <c r="H695" s="974">
        <v>3000000</v>
      </c>
      <c r="I695" s="974"/>
      <c r="J695" s="975"/>
      <c r="K695" s="974"/>
      <c r="L695" s="1003">
        <f t="shared" si="43"/>
        <v>3000000</v>
      </c>
      <c r="M695" s="976"/>
      <c r="N695" s="1013">
        <f t="shared" si="44"/>
        <v>0</v>
      </c>
      <c r="O695" s="976"/>
      <c r="P695" s="977"/>
      <c r="Q695" s="974"/>
      <c r="R695" s="1147"/>
      <c r="S695" s="974"/>
      <c r="T695" s="976"/>
      <c r="V695" s="1000"/>
      <c r="W695" s="1000"/>
      <c r="X695" s="686"/>
      <c r="Y695" s="686"/>
    </row>
    <row r="696" spans="1:25" hidden="1" x14ac:dyDescent="0.25">
      <c r="B696" s="1113" t="s">
        <v>1597</v>
      </c>
      <c r="C696" s="1015">
        <v>1024</v>
      </c>
      <c r="D696" s="983" t="s">
        <v>1456</v>
      </c>
      <c r="E696" s="976" t="s">
        <v>1118</v>
      </c>
      <c r="F696" s="973">
        <v>704027500</v>
      </c>
      <c r="G696" s="974"/>
      <c r="H696" s="974">
        <v>211208250</v>
      </c>
      <c r="I696" s="974"/>
      <c r="J696" s="975"/>
      <c r="K696" s="974"/>
      <c r="L696" s="1003">
        <f t="shared" si="43"/>
        <v>211208250</v>
      </c>
      <c r="M696" s="976"/>
      <c r="N696" s="1013">
        <f t="shared" si="44"/>
        <v>492819250</v>
      </c>
      <c r="O696" s="976"/>
      <c r="P696" s="977"/>
      <c r="Q696" s="974"/>
      <c r="R696" s="1147"/>
      <c r="S696" s="974"/>
      <c r="T696" s="976"/>
      <c r="V696" s="1000"/>
      <c r="W696" s="1000"/>
      <c r="X696" s="686"/>
      <c r="Y696" s="686"/>
    </row>
    <row r="697" spans="1:25" hidden="1" x14ac:dyDescent="0.25">
      <c r="B697" s="1113" t="s">
        <v>1597</v>
      </c>
      <c r="C697" s="1015">
        <v>1024</v>
      </c>
      <c r="D697" s="983" t="s">
        <v>1416</v>
      </c>
      <c r="E697" s="976" t="s">
        <v>1110</v>
      </c>
      <c r="F697" s="973">
        <v>158133360</v>
      </c>
      <c r="G697" s="974"/>
      <c r="H697" s="974">
        <v>47440008</v>
      </c>
      <c r="I697" s="974"/>
      <c r="J697" s="975"/>
      <c r="K697" s="974"/>
      <c r="L697" s="1003">
        <f t="shared" si="43"/>
        <v>47440008</v>
      </c>
      <c r="M697" s="976"/>
      <c r="N697" s="1013">
        <f t="shared" si="44"/>
        <v>110693352</v>
      </c>
      <c r="O697" s="976"/>
      <c r="P697" s="977"/>
      <c r="Q697" s="974"/>
      <c r="R697" s="1147"/>
      <c r="S697" s="974"/>
      <c r="T697" s="985" t="s">
        <v>1323</v>
      </c>
      <c r="V697" s="1000"/>
      <c r="W697" s="1000"/>
      <c r="X697" s="686"/>
      <c r="Y697" s="686"/>
    </row>
    <row r="698" spans="1:25" hidden="1" x14ac:dyDescent="0.25">
      <c r="B698" s="1113" t="s">
        <v>1597</v>
      </c>
      <c r="C698" s="1015">
        <v>1024</v>
      </c>
      <c r="D698" s="983" t="s">
        <v>1433</v>
      </c>
      <c r="E698" s="976" t="s">
        <v>887</v>
      </c>
      <c r="F698" s="973">
        <v>65675000</v>
      </c>
      <c r="G698" s="974"/>
      <c r="H698" s="974">
        <v>19702500</v>
      </c>
      <c r="I698" s="974">
        <v>19183000</v>
      </c>
      <c r="J698" s="975"/>
      <c r="K698" s="974"/>
      <c r="L698" s="1003">
        <f t="shared" si="43"/>
        <v>38885500</v>
      </c>
      <c r="M698" s="976"/>
      <c r="N698" s="1013">
        <f t="shared" si="44"/>
        <v>26789500</v>
      </c>
      <c r="O698" s="976"/>
      <c r="P698" s="977"/>
      <c r="Q698" s="974"/>
      <c r="R698" s="1147"/>
      <c r="S698" s="974"/>
      <c r="T698" s="976"/>
      <c r="V698" s="1000"/>
      <c r="W698" s="1000"/>
      <c r="X698" s="686"/>
      <c r="Y698" s="686"/>
    </row>
    <row r="699" spans="1:25" hidden="1" x14ac:dyDescent="0.25">
      <c r="B699" s="1113" t="s">
        <v>1597</v>
      </c>
      <c r="C699" s="1015">
        <v>1024</v>
      </c>
      <c r="D699" s="983" t="s">
        <v>1604</v>
      </c>
      <c r="E699" s="976" t="s">
        <v>1605</v>
      </c>
      <c r="F699" s="973">
        <v>197920000</v>
      </c>
      <c r="G699" s="974"/>
      <c r="H699" s="974">
        <v>59376000</v>
      </c>
      <c r="I699" s="974"/>
      <c r="J699" s="975"/>
      <c r="K699" s="974"/>
      <c r="L699" s="1003">
        <f t="shared" si="43"/>
        <v>59376000</v>
      </c>
      <c r="M699" s="976"/>
      <c r="N699" s="1013">
        <f t="shared" si="44"/>
        <v>138544000</v>
      </c>
      <c r="O699" s="976"/>
      <c r="P699" s="977"/>
      <c r="Q699" s="974"/>
      <c r="R699" s="1147"/>
      <c r="S699" s="974"/>
      <c r="T699" s="976"/>
      <c r="V699" s="1000"/>
      <c r="W699" s="1000"/>
      <c r="X699" s="686"/>
      <c r="Y699" s="686"/>
    </row>
    <row r="700" spans="1:25" hidden="1" x14ac:dyDescent="0.25">
      <c r="B700" s="1113" t="s">
        <v>1597</v>
      </c>
      <c r="C700" s="1015">
        <v>1024</v>
      </c>
      <c r="D700" s="983" t="s">
        <v>657</v>
      </c>
      <c r="E700" s="976" t="s">
        <v>1606</v>
      </c>
      <c r="F700" s="973">
        <v>60000000</v>
      </c>
      <c r="G700" s="974"/>
      <c r="H700" s="974">
        <v>60000000</v>
      </c>
      <c r="I700" s="974"/>
      <c r="J700" s="975"/>
      <c r="K700" s="974"/>
      <c r="L700" s="1003">
        <f t="shared" si="43"/>
        <v>60000000</v>
      </c>
      <c r="M700" s="976"/>
      <c r="N700" s="1013">
        <f t="shared" si="44"/>
        <v>0</v>
      </c>
      <c r="O700" s="976"/>
      <c r="P700" s="977"/>
      <c r="Q700" s="974"/>
      <c r="R700" s="1147"/>
      <c r="S700" s="974"/>
      <c r="T700" s="976"/>
      <c r="V700" s="1000"/>
      <c r="W700" s="1000"/>
      <c r="X700" s="686"/>
      <c r="Y700" s="686"/>
    </row>
    <row r="701" spans="1:25" hidden="1" x14ac:dyDescent="0.25">
      <c r="B701" s="1113" t="s">
        <v>1597</v>
      </c>
      <c r="C701" s="1015">
        <v>1024</v>
      </c>
      <c r="D701" s="983" t="s">
        <v>1345</v>
      </c>
      <c r="E701" s="976" t="s">
        <v>1607</v>
      </c>
      <c r="F701" s="973">
        <v>188118000</v>
      </c>
      <c r="G701" s="974"/>
      <c r="H701" s="974">
        <v>50000000</v>
      </c>
      <c r="I701" s="974"/>
      <c r="J701" s="975"/>
      <c r="K701" s="974"/>
      <c r="L701" s="1003">
        <f t="shared" si="43"/>
        <v>50000000</v>
      </c>
      <c r="M701" s="976"/>
      <c r="N701" s="1013">
        <f t="shared" si="44"/>
        <v>138118000</v>
      </c>
      <c r="O701" s="976"/>
      <c r="P701" s="977"/>
      <c r="Q701" s="974"/>
      <c r="R701" s="1147"/>
      <c r="S701" s="974"/>
      <c r="T701" s="976"/>
      <c r="V701" s="1000"/>
      <c r="W701" s="1000"/>
      <c r="X701" s="686"/>
      <c r="Y701" s="686"/>
    </row>
    <row r="702" spans="1:25" hidden="1" x14ac:dyDescent="0.25">
      <c r="B702" s="1113" t="s">
        <v>1597</v>
      </c>
      <c r="C702" s="1015">
        <v>1024</v>
      </c>
      <c r="D702" s="985" t="s">
        <v>1269</v>
      </c>
      <c r="E702" s="985" t="s">
        <v>1568</v>
      </c>
      <c r="F702" s="973">
        <v>10000000</v>
      </c>
      <c r="G702" s="974"/>
      <c r="H702" s="974">
        <v>10000000</v>
      </c>
      <c r="I702" s="974"/>
      <c r="J702" s="975"/>
      <c r="K702" s="974"/>
      <c r="L702" s="1003">
        <f t="shared" si="43"/>
        <v>10000000</v>
      </c>
      <c r="M702" s="976"/>
      <c r="N702" s="1013">
        <f t="shared" si="44"/>
        <v>0</v>
      </c>
      <c r="O702" s="976"/>
      <c r="P702" s="977"/>
      <c r="Q702" s="974"/>
      <c r="R702" s="1147"/>
      <c r="S702" s="974"/>
      <c r="T702" s="976"/>
      <c r="V702" s="1000"/>
      <c r="W702" s="1000"/>
      <c r="X702" s="686"/>
      <c r="Y702" s="686"/>
    </row>
    <row r="703" spans="1:25" hidden="1" x14ac:dyDescent="0.25">
      <c r="B703" s="1113" t="s">
        <v>1597</v>
      </c>
      <c r="C703" s="1015">
        <v>1024</v>
      </c>
      <c r="D703" s="985" t="s">
        <v>1608</v>
      </c>
      <c r="E703" s="985" t="s">
        <v>1609</v>
      </c>
      <c r="F703" s="973">
        <v>236900000</v>
      </c>
      <c r="G703" s="974"/>
      <c r="H703" s="974">
        <v>118450000</v>
      </c>
      <c r="I703" s="974"/>
      <c r="J703" s="975"/>
      <c r="K703" s="974"/>
      <c r="L703" s="1003">
        <f t="shared" si="43"/>
        <v>118450000</v>
      </c>
      <c r="M703" s="976"/>
      <c r="N703" s="1013">
        <f t="shared" si="44"/>
        <v>118450000</v>
      </c>
      <c r="O703" s="976"/>
      <c r="P703" s="977"/>
      <c r="Q703" s="974"/>
      <c r="R703" s="1147"/>
      <c r="S703" s="974"/>
      <c r="T703" s="976" t="s">
        <v>1323</v>
      </c>
      <c r="V703" s="1000"/>
      <c r="W703" s="1000"/>
      <c r="X703" s="686"/>
      <c r="Y703" s="686"/>
    </row>
    <row r="704" spans="1:25" hidden="1" x14ac:dyDescent="0.25">
      <c r="B704" s="1113" t="s">
        <v>1597</v>
      </c>
      <c r="C704" s="1015">
        <v>1024</v>
      </c>
      <c r="D704" s="985" t="s">
        <v>1610</v>
      </c>
      <c r="E704" s="985" t="s">
        <v>1611</v>
      </c>
      <c r="F704" s="973">
        <v>41227120</v>
      </c>
      <c r="G704" s="974"/>
      <c r="H704" s="974">
        <v>28858984</v>
      </c>
      <c r="I704" s="974"/>
      <c r="J704" s="975"/>
      <c r="K704" s="974"/>
      <c r="L704" s="1003">
        <f t="shared" si="43"/>
        <v>28858984</v>
      </c>
      <c r="M704" s="976"/>
      <c r="N704" s="1013">
        <f t="shared" si="44"/>
        <v>12368136</v>
      </c>
      <c r="O704" s="976"/>
      <c r="P704" s="977"/>
      <c r="Q704" s="974"/>
      <c r="R704" s="1147"/>
      <c r="S704" s="974"/>
      <c r="T704" s="976" t="s">
        <v>1323</v>
      </c>
      <c r="V704" s="1000"/>
      <c r="W704" s="1000"/>
      <c r="X704" s="686"/>
      <c r="Y704" s="686"/>
    </row>
    <row r="705" spans="1:25" hidden="1" x14ac:dyDescent="0.25">
      <c r="B705" s="1113" t="s">
        <v>1597</v>
      </c>
      <c r="C705" s="1015">
        <v>1024</v>
      </c>
      <c r="D705" s="985" t="s">
        <v>1612</v>
      </c>
      <c r="E705" s="985" t="s">
        <v>1432</v>
      </c>
      <c r="F705" s="973">
        <v>270133622</v>
      </c>
      <c r="G705" s="974"/>
      <c r="H705" s="974">
        <v>108053448</v>
      </c>
      <c r="I705" s="974"/>
      <c r="J705" s="975"/>
      <c r="K705" s="974"/>
      <c r="L705" s="1003">
        <f t="shared" si="43"/>
        <v>108053448</v>
      </c>
      <c r="M705" s="976"/>
      <c r="N705" s="1013">
        <f t="shared" si="44"/>
        <v>162080174</v>
      </c>
      <c r="O705" s="976"/>
      <c r="P705" s="977"/>
      <c r="Q705" s="974"/>
      <c r="R705" s="1147"/>
      <c r="S705" s="974" t="s">
        <v>1417</v>
      </c>
      <c r="T705" s="976" t="s">
        <v>1323</v>
      </c>
      <c r="V705" s="1000"/>
      <c r="W705" s="1000"/>
      <c r="X705" s="686"/>
      <c r="Y705" s="686"/>
    </row>
    <row r="706" spans="1:25" hidden="1" x14ac:dyDescent="0.25">
      <c r="B706" s="1113" t="s">
        <v>1597</v>
      </c>
      <c r="C706" s="1015">
        <v>1024</v>
      </c>
      <c r="D706" s="985" t="s">
        <v>1447</v>
      </c>
      <c r="E706" s="985" t="s">
        <v>1266</v>
      </c>
      <c r="F706" s="973">
        <v>92820000</v>
      </c>
      <c r="G706" s="974"/>
      <c r="H706" s="974">
        <v>46410000</v>
      </c>
      <c r="I706" s="974"/>
      <c r="J706" s="975"/>
      <c r="K706" s="974"/>
      <c r="L706" s="1003">
        <f t="shared" si="43"/>
        <v>46410000</v>
      </c>
      <c r="M706" s="976"/>
      <c r="N706" s="1013">
        <f t="shared" si="44"/>
        <v>46410000</v>
      </c>
      <c r="O706" s="976"/>
      <c r="P706" s="977"/>
      <c r="Q706" s="974"/>
      <c r="R706" s="1147"/>
      <c r="S706" s="974"/>
      <c r="T706" s="976"/>
      <c r="V706" s="1000"/>
      <c r="W706" s="1000"/>
      <c r="X706" s="686"/>
      <c r="Y706" s="686"/>
    </row>
    <row r="707" spans="1:25" hidden="1" x14ac:dyDescent="0.25">
      <c r="B707" s="1113" t="s">
        <v>1597</v>
      </c>
      <c r="C707" s="1015">
        <v>1024</v>
      </c>
      <c r="D707" s="976" t="s">
        <v>947</v>
      </c>
      <c r="E707" s="976"/>
      <c r="F707" s="973">
        <f>W707</f>
        <v>2680000</v>
      </c>
      <c r="G707" s="974"/>
      <c r="H707" s="974">
        <v>840000</v>
      </c>
      <c r="I707" s="974">
        <v>1120000</v>
      </c>
      <c r="J707" s="975">
        <v>440000</v>
      </c>
      <c r="K707" s="974">
        <v>280000</v>
      </c>
      <c r="L707" s="1003">
        <f t="shared" si="43"/>
        <v>2680000</v>
      </c>
      <c r="M707" s="976"/>
      <c r="N707" s="1013">
        <f t="shared" si="44"/>
        <v>0</v>
      </c>
      <c r="O707" s="976"/>
      <c r="P707" s="977"/>
      <c r="Q707" s="974"/>
      <c r="R707" s="1147"/>
      <c r="S707" s="974"/>
      <c r="T707" s="976"/>
      <c r="V707" s="1000" t="s">
        <v>948</v>
      </c>
      <c r="W707" s="1000">
        <f>SUM(W691:W702)</f>
        <v>2680000</v>
      </c>
      <c r="X707" s="686"/>
      <c r="Y707" s="686"/>
    </row>
    <row r="708" spans="1:25" ht="15.75" hidden="1" x14ac:dyDescent="0.25">
      <c r="A708" s="723"/>
      <c r="B708" s="720" t="s">
        <v>997</v>
      </c>
      <c r="C708" s="720"/>
      <c r="D708" s="699" t="s">
        <v>1597</v>
      </c>
      <c r="E708" s="992"/>
      <c r="F708" s="993"/>
      <c r="G708" s="994"/>
      <c r="H708" s="994"/>
      <c r="I708" s="994"/>
      <c r="J708" s="995"/>
      <c r="K708" s="994"/>
      <c r="L708" s="735">
        <f>SUM(L691:L707)</f>
        <v>839792590</v>
      </c>
      <c r="M708" s="992"/>
      <c r="N708" s="1042">
        <f>SUM(N691:N707)</f>
        <v>1245199412</v>
      </c>
      <c r="O708" s="992"/>
      <c r="P708" s="998"/>
      <c r="Q708" s="994"/>
      <c r="R708" s="1153"/>
      <c r="S708" s="994"/>
      <c r="T708" s="992"/>
      <c r="X708" s="686"/>
      <c r="Y708" s="686"/>
    </row>
    <row r="709" spans="1:25" hidden="1" x14ac:dyDescent="0.25">
      <c r="A709" s="686">
        <v>32</v>
      </c>
      <c r="B709" s="1015" t="s">
        <v>1613</v>
      </c>
      <c r="C709" s="1015"/>
      <c r="D709" s="976" t="s">
        <v>1614</v>
      </c>
      <c r="E709" s="976" t="s">
        <v>1404</v>
      </c>
      <c r="F709" s="973">
        <v>64400000</v>
      </c>
      <c r="G709" s="974">
        <v>111226390</v>
      </c>
      <c r="H709" s="974">
        <v>30000000</v>
      </c>
      <c r="I709" s="974">
        <v>81226390</v>
      </c>
      <c r="J709" s="975"/>
      <c r="K709" s="974"/>
      <c r="L709" s="974">
        <f>SUM(H709:K709)</f>
        <v>111226390</v>
      </c>
      <c r="M709" s="976"/>
      <c r="N709" s="1013">
        <f t="shared" ref="N709:N750" si="45">IF($G709="",($F709-$L709),($G709-$L709))</f>
        <v>0</v>
      </c>
      <c r="O709" s="976"/>
      <c r="P709" s="977"/>
      <c r="Q709" s="974"/>
      <c r="R709" s="1147"/>
      <c r="S709" s="974"/>
      <c r="T709" s="976"/>
      <c r="X709" s="686"/>
      <c r="Y709" s="686"/>
    </row>
    <row r="710" spans="1:25" hidden="1" x14ac:dyDescent="0.25">
      <c r="B710" s="1015" t="s">
        <v>1613</v>
      </c>
      <c r="C710" s="1015"/>
      <c r="D710" s="976"/>
      <c r="E710" s="976"/>
      <c r="F710" s="973"/>
      <c r="G710" s="974"/>
      <c r="H710" s="974"/>
      <c r="I710" s="974"/>
      <c r="J710" s="975"/>
      <c r="K710" s="974"/>
      <c r="L710" s="974">
        <f>SUM(H710:K710)</f>
        <v>0</v>
      </c>
      <c r="M710" s="976"/>
      <c r="N710" s="1013">
        <f t="shared" si="45"/>
        <v>0</v>
      </c>
      <c r="O710" s="976"/>
      <c r="P710" s="977"/>
      <c r="Q710" s="974"/>
      <c r="R710" s="1147"/>
      <c r="S710" s="974"/>
      <c r="T710" s="976"/>
      <c r="X710" s="686"/>
      <c r="Y710" s="686"/>
    </row>
    <row r="711" spans="1:25" hidden="1" x14ac:dyDescent="0.25">
      <c r="B711" s="1015" t="s">
        <v>1613</v>
      </c>
      <c r="C711" s="1015"/>
      <c r="D711" s="976"/>
      <c r="E711" s="976"/>
      <c r="F711" s="973"/>
      <c r="G711" s="974"/>
      <c r="H711" s="974"/>
      <c r="I711" s="974"/>
      <c r="J711" s="975"/>
      <c r="K711" s="974"/>
      <c r="L711" s="974">
        <f>SUM(H711:K711)</f>
        <v>0</v>
      </c>
      <c r="M711" s="976"/>
      <c r="N711" s="1013">
        <f t="shared" si="45"/>
        <v>0</v>
      </c>
      <c r="O711" s="976"/>
      <c r="P711" s="977"/>
      <c r="Q711" s="974"/>
      <c r="R711" s="1147"/>
      <c r="S711" s="974"/>
      <c r="T711" s="976"/>
      <c r="V711" s="1000"/>
      <c r="W711" s="1000"/>
      <c r="X711" s="686"/>
      <c r="Y711" s="686"/>
    </row>
    <row r="712" spans="1:25" ht="15.75" hidden="1" x14ac:dyDescent="0.25">
      <c r="A712" s="723"/>
      <c r="B712" s="720" t="s">
        <v>997</v>
      </c>
      <c r="C712" s="720"/>
      <c r="D712" s="699" t="s">
        <v>1613</v>
      </c>
      <c r="E712" s="992"/>
      <c r="F712" s="993"/>
      <c r="G712" s="994"/>
      <c r="H712" s="994"/>
      <c r="I712" s="994"/>
      <c r="J712" s="995"/>
      <c r="K712" s="994"/>
      <c r="L712" s="735">
        <f>SUM(L709:L711)</f>
        <v>111226390</v>
      </c>
      <c r="M712" s="992"/>
      <c r="N712" s="1042">
        <f>SUM(N709:N711)</f>
        <v>0</v>
      </c>
      <c r="O712" s="992"/>
      <c r="P712" s="998"/>
      <c r="Q712" s="994"/>
      <c r="R712" s="1153"/>
      <c r="S712" s="994"/>
      <c r="T712" s="992"/>
      <c r="X712" s="686"/>
      <c r="Y712" s="686"/>
    </row>
    <row r="713" spans="1:25" hidden="1" x14ac:dyDescent="0.25">
      <c r="A713" s="686">
        <v>33</v>
      </c>
      <c r="B713" s="1187" t="s">
        <v>1615</v>
      </c>
      <c r="C713" s="1015">
        <v>1055</v>
      </c>
      <c r="D713" s="976" t="s">
        <v>1616</v>
      </c>
      <c r="E713" s="976" t="s">
        <v>1520</v>
      </c>
      <c r="F713" s="973">
        <v>544000</v>
      </c>
      <c r="G713" s="974"/>
      <c r="H713" s="974">
        <v>544000</v>
      </c>
      <c r="I713" s="974"/>
      <c r="J713" s="975"/>
      <c r="K713" s="974"/>
      <c r="L713" s="974">
        <f>SUM(H713:K713)</f>
        <v>544000</v>
      </c>
      <c r="M713" s="976"/>
      <c r="N713" s="1013">
        <f t="shared" si="45"/>
        <v>0</v>
      </c>
      <c r="O713" s="976"/>
      <c r="P713" s="977"/>
      <c r="Q713" s="974"/>
      <c r="R713" s="1147"/>
      <c r="S713" s="974"/>
      <c r="T713" s="976"/>
      <c r="V713" s="687" t="s">
        <v>1412</v>
      </c>
      <c r="W713" s="687">
        <v>280000</v>
      </c>
      <c r="X713" s="686"/>
      <c r="Y713" s="686"/>
    </row>
    <row r="714" spans="1:25" hidden="1" x14ac:dyDescent="0.25">
      <c r="B714" s="1187" t="s">
        <v>1615</v>
      </c>
      <c r="C714" s="1015">
        <v>1055</v>
      </c>
      <c r="D714" s="976" t="s">
        <v>1617</v>
      </c>
      <c r="E714" s="976" t="s">
        <v>1618</v>
      </c>
      <c r="F714" s="973">
        <v>5000000</v>
      </c>
      <c r="G714" s="974"/>
      <c r="H714" s="974">
        <v>5000000</v>
      </c>
      <c r="I714" s="974"/>
      <c r="J714" s="975"/>
      <c r="K714" s="974"/>
      <c r="L714" s="974">
        <f>SUM(H714:K714)</f>
        <v>5000000</v>
      </c>
      <c r="M714" s="976"/>
      <c r="N714" s="1013">
        <f t="shared" si="45"/>
        <v>0</v>
      </c>
      <c r="O714" s="976"/>
      <c r="P714" s="977"/>
      <c r="Q714" s="974"/>
      <c r="R714" s="1147"/>
      <c r="S714" s="974"/>
      <c r="T714" s="976"/>
      <c r="V714" s="687" t="s">
        <v>1415</v>
      </c>
      <c r="W714" s="687">
        <v>280000</v>
      </c>
      <c r="X714" s="686"/>
      <c r="Y714" s="686"/>
    </row>
    <row r="715" spans="1:25" hidden="1" x14ac:dyDescent="0.25">
      <c r="B715" s="1187" t="s">
        <v>1615</v>
      </c>
      <c r="C715" s="1015">
        <v>1055</v>
      </c>
      <c r="D715" s="976" t="s">
        <v>1104</v>
      </c>
      <c r="E715" s="976" t="s">
        <v>684</v>
      </c>
      <c r="F715" s="973">
        <v>330000</v>
      </c>
      <c r="G715" s="974"/>
      <c r="H715" s="974">
        <v>330000</v>
      </c>
      <c r="I715" s="974"/>
      <c r="J715" s="975"/>
      <c r="K715" s="974"/>
      <c r="L715" s="974">
        <f>SUM(H715:K715)</f>
        <v>330000</v>
      </c>
      <c r="M715" s="976"/>
      <c r="N715" s="1013">
        <f t="shared" si="45"/>
        <v>0</v>
      </c>
      <c r="O715" s="976"/>
      <c r="P715" s="977"/>
      <c r="Q715" s="974"/>
      <c r="R715" s="1147"/>
      <c r="S715" s="974"/>
      <c r="T715" s="976"/>
      <c r="V715" s="687" t="s">
        <v>1418</v>
      </c>
      <c r="W715" s="687">
        <v>280000</v>
      </c>
      <c r="X715" s="686"/>
      <c r="Y715" s="686"/>
    </row>
    <row r="716" spans="1:25" hidden="1" x14ac:dyDescent="0.25">
      <c r="B716" s="1187" t="s">
        <v>1615</v>
      </c>
      <c r="C716" s="1015">
        <v>1055</v>
      </c>
      <c r="D716" s="983" t="s">
        <v>1619</v>
      </c>
      <c r="E716" s="976" t="s">
        <v>1620</v>
      </c>
      <c r="F716" s="973">
        <v>35000000</v>
      </c>
      <c r="G716" s="974"/>
      <c r="H716" s="974">
        <v>35000000</v>
      </c>
      <c r="I716" s="974"/>
      <c r="J716" s="975"/>
      <c r="K716" s="974"/>
      <c r="L716" s="974">
        <f t="shared" ref="L716:L729" si="46">SUM(H716:K716)</f>
        <v>35000000</v>
      </c>
      <c r="M716" s="976"/>
      <c r="N716" s="1013">
        <f t="shared" si="45"/>
        <v>0</v>
      </c>
      <c r="O716" s="976"/>
      <c r="P716" s="977"/>
      <c r="Q716" s="974"/>
      <c r="R716" s="1147"/>
      <c r="S716" s="974"/>
      <c r="T716" s="976"/>
      <c r="V716" s="687" t="s">
        <v>1421</v>
      </c>
      <c r="W716" s="687">
        <v>560000</v>
      </c>
      <c r="X716" s="686"/>
      <c r="Y716" s="686"/>
    </row>
    <row r="717" spans="1:25" hidden="1" x14ac:dyDescent="0.25">
      <c r="B717" s="1187" t="s">
        <v>1615</v>
      </c>
      <c r="C717" s="1015">
        <v>1055</v>
      </c>
      <c r="D717" s="983" t="s">
        <v>1621</v>
      </c>
      <c r="E717" s="976" t="s">
        <v>1622</v>
      </c>
      <c r="F717" s="973">
        <v>316730326</v>
      </c>
      <c r="G717" s="974">
        <v>300893810</v>
      </c>
      <c r="H717" s="974">
        <v>165491596</v>
      </c>
      <c r="I717" s="974"/>
      <c r="J717" s="975"/>
      <c r="K717" s="974"/>
      <c r="L717" s="974">
        <f t="shared" si="46"/>
        <v>165491596</v>
      </c>
      <c r="M717" s="976"/>
      <c r="N717" s="1013">
        <f t="shared" si="45"/>
        <v>135402214</v>
      </c>
      <c r="O717" s="976"/>
      <c r="P717" s="977"/>
      <c r="Q717" s="974"/>
      <c r="R717" s="1147"/>
      <c r="S717" s="974" t="s">
        <v>1417</v>
      </c>
      <c r="T717" s="976"/>
      <c r="V717" s="1000"/>
      <c r="W717" s="1000"/>
      <c r="X717" s="686"/>
      <c r="Y717" s="686"/>
    </row>
    <row r="718" spans="1:25" hidden="1" x14ac:dyDescent="0.25">
      <c r="B718" s="1187" t="s">
        <v>1615</v>
      </c>
      <c r="C718" s="1015">
        <v>1055</v>
      </c>
      <c r="D718" s="983" t="s">
        <v>1623</v>
      </c>
      <c r="E718" s="976" t="s">
        <v>1624</v>
      </c>
      <c r="F718" s="973">
        <v>182070790</v>
      </c>
      <c r="G718" s="974"/>
      <c r="H718" s="974">
        <v>54621237</v>
      </c>
      <c r="I718" s="974">
        <v>72828316</v>
      </c>
      <c r="J718" s="975"/>
      <c r="K718" s="974"/>
      <c r="L718" s="974">
        <f t="shared" si="46"/>
        <v>127449553</v>
      </c>
      <c r="M718" s="976"/>
      <c r="N718" s="1013">
        <f t="shared" si="45"/>
        <v>54621237</v>
      </c>
      <c r="O718" s="976"/>
      <c r="P718" s="977"/>
      <c r="Q718" s="974"/>
      <c r="R718" s="1147"/>
      <c r="S718" s="974" t="s">
        <v>1417</v>
      </c>
      <c r="T718" s="976" t="s">
        <v>1323</v>
      </c>
      <c r="V718" s="1000"/>
      <c r="W718" s="1000"/>
      <c r="X718" s="686"/>
      <c r="Y718" s="686"/>
    </row>
    <row r="719" spans="1:25" hidden="1" x14ac:dyDescent="0.25">
      <c r="B719" s="1187" t="s">
        <v>1615</v>
      </c>
      <c r="C719" s="1015">
        <v>1055</v>
      </c>
      <c r="D719" s="976" t="s">
        <v>1625</v>
      </c>
      <c r="E719" s="976" t="s">
        <v>1480</v>
      </c>
      <c r="F719" s="973">
        <v>1548000</v>
      </c>
      <c r="G719" s="974"/>
      <c r="H719" s="974">
        <v>1548000</v>
      </c>
      <c r="I719" s="974"/>
      <c r="J719" s="975"/>
      <c r="K719" s="974"/>
      <c r="L719" s="974">
        <f t="shared" si="46"/>
        <v>1548000</v>
      </c>
      <c r="M719" s="976"/>
      <c r="N719" s="1013">
        <f t="shared" si="45"/>
        <v>0</v>
      </c>
      <c r="O719" s="976"/>
      <c r="P719" s="977"/>
      <c r="Q719" s="974">
        <v>1548000</v>
      </c>
      <c r="R719" s="1147" t="s">
        <v>1626</v>
      </c>
      <c r="S719" s="974"/>
      <c r="T719" s="976" t="s">
        <v>1627</v>
      </c>
      <c r="V719" s="1000"/>
      <c r="W719" s="1000"/>
      <c r="X719" s="686"/>
      <c r="Y719" s="686"/>
    </row>
    <row r="720" spans="1:25" hidden="1" x14ac:dyDescent="0.25">
      <c r="B720" s="1187" t="s">
        <v>1615</v>
      </c>
      <c r="C720" s="1015">
        <v>1055</v>
      </c>
      <c r="D720" s="976" t="s">
        <v>1560</v>
      </c>
      <c r="E720" s="976" t="s">
        <v>1480</v>
      </c>
      <c r="F720" s="973">
        <v>14194231</v>
      </c>
      <c r="G720" s="974"/>
      <c r="H720" s="974">
        <v>14194231</v>
      </c>
      <c r="I720" s="974"/>
      <c r="J720" s="975"/>
      <c r="K720" s="974"/>
      <c r="L720" s="974">
        <f t="shared" si="46"/>
        <v>14194231</v>
      </c>
      <c r="M720" s="976"/>
      <c r="N720" s="1013">
        <f t="shared" si="45"/>
        <v>0</v>
      </c>
      <c r="O720" s="976"/>
      <c r="P720" s="977"/>
      <c r="Q720" s="974">
        <v>14194231</v>
      </c>
      <c r="R720" s="1147" t="s">
        <v>1628</v>
      </c>
      <c r="S720" s="974"/>
      <c r="T720" s="976" t="s">
        <v>1627</v>
      </c>
      <c r="V720" s="1000"/>
      <c r="W720" s="1000"/>
      <c r="X720" s="686"/>
      <c r="Y720" s="686"/>
    </row>
    <row r="721" spans="2:25" hidden="1" x14ac:dyDescent="0.25">
      <c r="B721" s="1187" t="s">
        <v>1615</v>
      </c>
      <c r="C721" s="1015">
        <v>1055</v>
      </c>
      <c r="D721" s="983" t="s">
        <v>1416</v>
      </c>
      <c r="E721" s="976" t="s">
        <v>1629</v>
      </c>
      <c r="F721" s="973">
        <v>66770000</v>
      </c>
      <c r="G721" s="974">
        <v>66104500</v>
      </c>
      <c r="H721" s="974">
        <v>33385000</v>
      </c>
      <c r="I721" s="974"/>
      <c r="J721" s="975"/>
      <c r="K721" s="974"/>
      <c r="L721" s="974">
        <f t="shared" si="46"/>
        <v>33385000</v>
      </c>
      <c r="M721" s="976"/>
      <c r="N721" s="1013">
        <f t="shared" si="45"/>
        <v>32719500</v>
      </c>
      <c r="O721" s="976"/>
      <c r="P721" s="977"/>
      <c r="Q721" s="974"/>
      <c r="R721" s="1147" t="s">
        <v>1630</v>
      </c>
      <c r="S721" s="974" t="s">
        <v>1417</v>
      </c>
      <c r="T721" s="976" t="s">
        <v>1631</v>
      </c>
      <c r="V721" s="1000"/>
      <c r="W721" s="1000"/>
      <c r="X721" s="686"/>
      <c r="Y721" s="686"/>
    </row>
    <row r="722" spans="2:25" hidden="1" x14ac:dyDescent="0.25">
      <c r="B722" s="1187" t="s">
        <v>1615</v>
      </c>
      <c r="C722" s="1015">
        <v>1055</v>
      </c>
      <c r="D722" s="983" t="s">
        <v>1632</v>
      </c>
      <c r="E722" s="976" t="s">
        <v>1629</v>
      </c>
      <c r="F722" s="973">
        <v>68200000</v>
      </c>
      <c r="G722" s="974">
        <v>68200000</v>
      </c>
      <c r="H722" s="974">
        <v>34100000</v>
      </c>
      <c r="I722" s="974"/>
      <c r="J722" s="975"/>
      <c r="K722" s="974"/>
      <c r="L722" s="974">
        <f t="shared" si="46"/>
        <v>34100000</v>
      </c>
      <c r="M722" s="976"/>
      <c r="N722" s="1013">
        <f t="shared" si="45"/>
        <v>34100000</v>
      </c>
      <c r="O722" s="976"/>
      <c r="P722" s="977"/>
      <c r="Q722" s="974"/>
      <c r="R722" s="1147" t="s">
        <v>1630</v>
      </c>
      <c r="S722" s="974" t="s">
        <v>1633</v>
      </c>
      <c r="T722" s="976" t="s">
        <v>1631</v>
      </c>
      <c r="V722" s="1000"/>
      <c r="W722" s="1000"/>
      <c r="X722" s="686"/>
      <c r="Y722" s="686"/>
    </row>
    <row r="723" spans="2:25" hidden="1" x14ac:dyDescent="0.25">
      <c r="B723" s="1187" t="s">
        <v>1615</v>
      </c>
      <c r="C723" s="1015">
        <v>1055</v>
      </c>
      <c r="D723" s="983" t="s">
        <v>1634</v>
      </c>
      <c r="E723" s="976" t="s">
        <v>1635</v>
      </c>
      <c r="F723" s="973">
        <v>347275566</v>
      </c>
      <c r="G723" s="974"/>
      <c r="H723" s="974">
        <v>104182670</v>
      </c>
      <c r="I723" s="974"/>
      <c r="J723" s="975"/>
      <c r="K723" s="974"/>
      <c r="L723" s="974">
        <f t="shared" si="46"/>
        <v>104182670</v>
      </c>
      <c r="M723" s="976"/>
      <c r="N723" s="1013">
        <f t="shared" si="45"/>
        <v>243092896</v>
      </c>
      <c r="O723" s="976"/>
      <c r="P723" s="977"/>
      <c r="Q723" s="974"/>
      <c r="R723" s="1147"/>
      <c r="S723" s="974" t="s">
        <v>1417</v>
      </c>
      <c r="T723" s="976" t="s">
        <v>1323</v>
      </c>
      <c r="V723" s="1000"/>
      <c r="W723" s="1000"/>
      <c r="X723" s="686"/>
      <c r="Y723" s="686"/>
    </row>
    <row r="724" spans="2:25" hidden="1" x14ac:dyDescent="0.25">
      <c r="B724" s="1187" t="s">
        <v>1615</v>
      </c>
      <c r="C724" s="1015">
        <v>1055</v>
      </c>
      <c r="D724" s="983" t="s">
        <v>1636</v>
      </c>
      <c r="E724" s="976" t="s">
        <v>1477</v>
      </c>
      <c r="F724" s="973">
        <v>2900000</v>
      </c>
      <c r="G724" s="974"/>
      <c r="H724" s="974">
        <v>1450000</v>
      </c>
      <c r="I724" s="974">
        <v>1450000</v>
      </c>
      <c r="J724" s="975"/>
      <c r="K724" s="974"/>
      <c r="L724" s="974">
        <f t="shared" si="46"/>
        <v>2900000</v>
      </c>
      <c r="M724" s="976"/>
      <c r="N724" s="1013">
        <f t="shared" si="45"/>
        <v>0</v>
      </c>
      <c r="O724" s="976"/>
      <c r="P724" s="977"/>
      <c r="Q724" s="974"/>
      <c r="R724" s="1147"/>
      <c r="S724" s="974"/>
      <c r="T724" s="976"/>
      <c r="V724" s="1000"/>
      <c r="W724" s="1000"/>
      <c r="X724" s="686"/>
      <c r="Y724" s="686"/>
    </row>
    <row r="725" spans="2:25" hidden="1" x14ac:dyDescent="0.25">
      <c r="B725" s="1187" t="s">
        <v>1615</v>
      </c>
      <c r="C725" s="1015">
        <v>1055</v>
      </c>
      <c r="D725" s="983" t="s">
        <v>1637</v>
      </c>
      <c r="E725" s="976" t="s">
        <v>1432</v>
      </c>
      <c r="F725" s="973">
        <v>199702089</v>
      </c>
      <c r="G725" s="974">
        <v>179371889</v>
      </c>
      <c r="H725" s="974">
        <v>79880836</v>
      </c>
      <c r="I725" s="974">
        <v>79880836</v>
      </c>
      <c r="J725" s="975"/>
      <c r="K725" s="974"/>
      <c r="L725" s="974">
        <f t="shared" si="46"/>
        <v>159761672</v>
      </c>
      <c r="M725" s="976"/>
      <c r="N725" s="1013">
        <f t="shared" si="45"/>
        <v>19610217</v>
      </c>
      <c r="O725" s="976"/>
      <c r="P725" s="977"/>
      <c r="Q725" s="974"/>
      <c r="R725" s="1147"/>
      <c r="S725" s="974" t="s">
        <v>1417</v>
      </c>
      <c r="T725" s="976" t="s">
        <v>1323</v>
      </c>
      <c r="V725" s="1000"/>
      <c r="W725" s="1000"/>
      <c r="X725" s="686"/>
      <c r="Y725" s="686"/>
    </row>
    <row r="726" spans="2:25" hidden="1" x14ac:dyDescent="0.25">
      <c r="B726" s="1187" t="s">
        <v>1615</v>
      </c>
      <c r="C726" s="1015">
        <v>1055</v>
      </c>
      <c r="D726" s="983" t="s">
        <v>1638</v>
      </c>
      <c r="E726" s="976" t="s">
        <v>1639</v>
      </c>
      <c r="F726" s="973">
        <v>39281000</v>
      </c>
      <c r="G726" s="974"/>
      <c r="H726" s="974">
        <v>10713000</v>
      </c>
      <c r="I726" s="974"/>
      <c r="J726" s="975"/>
      <c r="K726" s="974"/>
      <c r="L726" s="974">
        <f t="shared" si="46"/>
        <v>10713000</v>
      </c>
      <c r="M726" s="976"/>
      <c r="N726" s="1013">
        <f t="shared" si="45"/>
        <v>28568000</v>
      </c>
      <c r="O726" s="976"/>
      <c r="P726" s="977"/>
      <c r="Q726" s="974"/>
      <c r="R726" s="1147"/>
      <c r="S726" s="974"/>
      <c r="T726" s="976" t="s">
        <v>1323</v>
      </c>
      <c r="V726" s="1000"/>
      <c r="W726" s="1000"/>
      <c r="X726" s="686"/>
      <c r="Y726" s="686"/>
    </row>
    <row r="727" spans="2:25" hidden="1" x14ac:dyDescent="0.25">
      <c r="B727" s="1187" t="s">
        <v>1615</v>
      </c>
      <c r="C727" s="1015">
        <v>1055</v>
      </c>
      <c r="D727" s="983" t="s">
        <v>1640</v>
      </c>
      <c r="E727" s="976" t="s">
        <v>1611</v>
      </c>
      <c r="F727" s="973">
        <v>76612800</v>
      </c>
      <c r="G727" s="974"/>
      <c r="H727" s="974">
        <v>22983840</v>
      </c>
      <c r="I727" s="974">
        <v>30645120</v>
      </c>
      <c r="J727" s="975"/>
      <c r="K727" s="974"/>
      <c r="L727" s="974">
        <f t="shared" si="46"/>
        <v>53628960</v>
      </c>
      <c r="M727" s="976"/>
      <c r="N727" s="1013">
        <f t="shared" si="45"/>
        <v>22983840</v>
      </c>
      <c r="O727" s="976"/>
      <c r="P727" s="977"/>
      <c r="Q727" s="974"/>
      <c r="R727" s="1147"/>
      <c r="S727" s="974" t="s">
        <v>1633</v>
      </c>
      <c r="T727" s="976" t="s">
        <v>1323</v>
      </c>
      <c r="V727" s="1000"/>
      <c r="W727" s="1000"/>
      <c r="X727" s="686"/>
      <c r="Y727" s="686"/>
    </row>
    <row r="728" spans="2:25" hidden="1" x14ac:dyDescent="0.25">
      <c r="B728" s="1187" t="s">
        <v>1615</v>
      </c>
      <c r="C728" s="1015">
        <v>1055</v>
      </c>
      <c r="D728" s="983" t="s">
        <v>1426</v>
      </c>
      <c r="E728" s="976" t="s">
        <v>1609</v>
      </c>
      <c r="F728" s="973">
        <v>79090000</v>
      </c>
      <c r="G728" s="974"/>
      <c r="H728" s="974">
        <v>79090000</v>
      </c>
      <c r="I728" s="974"/>
      <c r="J728" s="975"/>
      <c r="K728" s="974"/>
      <c r="L728" s="974">
        <f t="shared" si="46"/>
        <v>79090000</v>
      </c>
      <c r="M728" s="976"/>
      <c r="N728" s="1013">
        <f t="shared" si="45"/>
        <v>0</v>
      </c>
      <c r="O728" s="976"/>
      <c r="P728" s="977"/>
      <c r="Q728" s="974"/>
      <c r="R728" s="1147"/>
      <c r="S728" s="974"/>
      <c r="T728" s="976"/>
      <c r="V728" s="1000"/>
      <c r="W728" s="1000"/>
      <c r="X728" s="686"/>
      <c r="Y728" s="686"/>
    </row>
    <row r="729" spans="2:25" hidden="1" x14ac:dyDescent="0.25">
      <c r="B729" s="1187" t="s">
        <v>1615</v>
      </c>
      <c r="C729" s="1015">
        <v>1055</v>
      </c>
      <c r="D729" s="983" t="s">
        <v>1360</v>
      </c>
      <c r="E729" s="976" t="s">
        <v>1609</v>
      </c>
      <c r="F729" s="973">
        <v>56210000</v>
      </c>
      <c r="G729" s="974"/>
      <c r="H729" s="974">
        <v>28105000</v>
      </c>
      <c r="I729" s="974"/>
      <c r="J729" s="975"/>
      <c r="K729" s="974"/>
      <c r="L729" s="974">
        <f t="shared" si="46"/>
        <v>28105000</v>
      </c>
      <c r="M729" s="976"/>
      <c r="N729" s="1013">
        <f t="shared" si="45"/>
        <v>28105000</v>
      </c>
      <c r="O729" s="976"/>
      <c r="P729" s="977"/>
      <c r="Q729" s="974"/>
      <c r="R729" s="1147"/>
      <c r="S729" s="974"/>
      <c r="T729" s="976"/>
      <c r="V729" s="1000"/>
      <c r="W729" s="1000"/>
      <c r="X729" s="686"/>
      <c r="Y729" s="686"/>
    </row>
    <row r="730" spans="2:25" hidden="1" x14ac:dyDescent="0.25">
      <c r="B730" s="1187" t="s">
        <v>1615</v>
      </c>
      <c r="C730" s="1015">
        <v>1055</v>
      </c>
      <c r="D730" s="983" t="s">
        <v>1641</v>
      </c>
      <c r="E730" s="976" t="s">
        <v>1264</v>
      </c>
      <c r="F730" s="973">
        <v>45510000</v>
      </c>
      <c r="G730" s="974"/>
      <c r="H730" s="974">
        <v>13653000</v>
      </c>
      <c r="I730" s="974"/>
      <c r="J730" s="975"/>
      <c r="K730" s="974"/>
      <c r="L730" s="974">
        <f t="shared" ref="L730:L750" si="47">SUM(H730:K730)</f>
        <v>13653000</v>
      </c>
      <c r="M730" s="976"/>
      <c r="N730" s="1013">
        <f t="shared" si="45"/>
        <v>31857000</v>
      </c>
      <c r="O730" s="976"/>
      <c r="P730" s="977"/>
      <c r="Q730" s="974"/>
      <c r="R730" s="1147"/>
      <c r="S730" s="974"/>
      <c r="T730" s="976"/>
      <c r="V730" s="1000"/>
      <c r="W730" s="1000"/>
      <c r="X730" s="686"/>
      <c r="Y730" s="686"/>
    </row>
    <row r="731" spans="2:25" hidden="1" x14ac:dyDescent="0.25">
      <c r="B731" s="1187" t="s">
        <v>1615</v>
      </c>
      <c r="C731" s="1015">
        <v>1055</v>
      </c>
      <c r="D731" s="983" t="s">
        <v>1642</v>
      </c>
      <c r="E731" s="976" t="s">
        <v>1620</v>
      </c>
      <c r="F731" s="973">
        <v>825000</v>
      </c>
      <c r="G731" s="974"/>
      <c r="H731" s="974">
        <v>825000</v>
      </c>
      <c r="I731" s="974"/>
      <c r="J731" s="975"/>
      <c r="K731" s="974"/>
      <c r="L731" s="974">
        <f t="shared" si="47"/>
        <v>825000</v>
      </c>
      <c r="M731" s="976"/>
      <c r="N731" s="1013">
        <f t="shared" si="45"/>
        <v>0</v>
      </c>
      <c r="O731" s="976"/>
      <c r="P731" s="977"/>
      <c r="Q731" s="974"/>
      <c r="R731" s="1147"/>
      <c r="S731" s="974"/>
      <c r="T731" s="976"/>
      <c r="V731" s="1000"/>
      <c r="W731" s="1000"/>
      <c r="X731" s="686"/>
      <c r="Y731" s="686"/>
    </row>
    <row r="732" spans="2:25" hidden="1" x14ac:dyDescent="0.25">
      <c r="B732" s="1187" t="s">
        <v>1615</v>
      </c>
      <c r="C732" s="1015">
        <v>1055</v>
      </c>
      <c r="D732" s="976" t="s">
        <v>1643</v>
      </c>
      <c r="E732" s="976" t="s">
        <v>1480</v>
      </c>
      <c r="F732" s="973">
        <v>387000</v>
      </c>
      <c r="G732" s="974"/>
      <c r="H732" s="974">
        <v>387000</v>
      </c>
      <c r="I732" s="974"/>
      <c r="J732" s="975"/>
      <c r="K732" s="974"/>
      <c r="L732" s="974">
        <f t="shared" ref="L732" si="48">SUM(H732:K732)</f>
        <v>387000</v>
      </c>
      <c r="M732" s="976"/>
      <c r="N732" s="1013">
        <f t="shared" si="45"/>
        <v>0</v>
      </c>
      <c r="O732" s="976"/>
      <c r="P732" s="977"/>
      <c r="Q732" s="974">
        <v>387000</v>
      </c>
      <c r="R732" s="1147" t="s">
        <v>1644</v>
      </c>
      <c r="S732" s="974"/>
      <c r="T732" s="976" t="s">
        <v>1645</v>
      </c>
      <c r="V732" s="1000"/>
      <c r="W732" s="1000"/>
      <c r="X732" s="686"/>
      <c r="Y732" s="686"/>
    </row>
    <row r="733" spans="2:25" hidden="1" x14ac:dyDescent="0.25">
      <c r="B733" s="1187" t="s">
        <v>1615</v>
      </c>
      <c r="C733" s="1015">
        <v>1055</v>
      </c>
      <c r="D733" s="976" t="s">
        <v>1646</v>
      </c>
      <c r="E733" s="976" t="s">
        <v>1480</v>
      </c>
      <c r="F733" s="973">
        <v>322500</v>
      </c>
      <c r="G733" s="974"/>
      <c r="H733" s="974">
        <v>322500</v>
      </c>
      <c r="I733" s="974"/>
      <c r="J733" s="975"/>
      <c r="K733" s="974"/>
      <c r="L733" s="974">
        <f t="shared" si="47"/>
        <v>322500</v>
      </c>
      <c r="M733" s="976"/>
      <c r="N733" s="1013">
        <f t="shared" si="45"/>
        <v>0</v>
      </c>
      <c r="O733" s="976"/>
      <c r="P733" s="977"/>
      <c r="Q733" s="974">
        <v>322500</v>
      </c>
      <c r="R733" s="1147" t="s">
        <v>1647</v>
      </c>
      <c r="S733" s="974"/>
      <c r="T733" s="976" t="s">
        <v>1645</v>
      </c>
      <c r="V733" s="1000"/>
      <c r="W733" s="1000"/>
      <c r="X733" s="686"/>
      <c r="Y733" s="686"/>
    </row>
    <row r="734" spans="2:25" hidden="1" x14ac:dyDescent="0.25">
      <c r="B734" s="1187" t="s">
        <v>1615</v>
      </c>
      <c r="C734" s="1015">
        <v>1055</v>
      </c>
      <c r="D734" s="983" t="s">
        <v>1268</v>
      </c>
      <c r="E734" s="976" t="s">
        <v>1118</v>
      </c>
      <c r="F734" s="973">
        <v>81059000</v>
      </c>
      <c r="G734" s="974"/>
      <c r="H734" s="974">
        <v>40529500</v>
      </c>
      <c r="I734" s="974"/>
      <c r="J734" s="975"/>
      <c r="K734" s="974"/>
      <c r="L734" s="974">
        <f t="shared" si="47"/>
        <v>40529500</v>
      </c>
      <c r="M734" s="976"/>
      <c r="N734" s="1013">
        <f t="shared" si="45"/>
        <v>40529500</v>
      </c>
      <c r="O734" s="976"/>
      <c r="P734" s="977"/>
      <c r="Q734" s="974"/>
      <c r="R734" s="1147"/>
      <c r="S734" s="974"/>
      <c r="T734" s="976"/>
      <c r="V734" s="1000"/>
      <c r="W734" s="1000"/>
      <c r="X734" s="686"/>
      <c r="Y734" s="686"/>
    </row>
    <row r="735" spans="2:25" hidden="1" x14ac:dyDescent="0.25">
      <c r="B735" s="1187" t="s">
        <v>1615</v>
      </c>
      <c r="C735" s="1015">
        <v>1055</v>
      </c>
      <c r="D735" s="983" t="s">
        <v>1648</v>
      </c>
      <c r="E735" s="976" t="s">
        <v>1649</v>
      </c>
      <c r="F735" s="973">
        <v>2168000</v>
      </c>
      <c r="G735" s="974"/>
      <c r="H735" s="974">
        <v>2168000</v>
      </c>
      <c r="I735" s="974"/>
      <c r="J735" s="975"/>
      <c r="K735" s="974"/>
      <c r="L735" s="974">
        <f t="shared" si="47"/>
        <v>2168000</v>
      </c>
      <c r="M735" s="976"/>
      <c r="N735" s="1013">
        <f t="shared" si="45"/>
        <v>0</v>
      </c>
      <c r="O735" s="976"/>
      <c r="P735" s="977"/>
      <c r="Q735" s="974"/>
      <c r="R735" s="1147"/>
      <c r="S735" s="974"/>
      <c r="T735" s="976"/>
      <c r="V735" s="1000"/>
      <c r="W735" s="1000"/>
      <c r="X735" s="686"/>
      <c r="Y735" s="686"/>
    </row>
    <row r="736" spans="2:25" hidden="1" x14ac:dyDescent="0.25">
      <c r="B736" s="1187" t="s">
        <v>1615</v>
      </c>
      <c r="C736" s="1015">
        <v>1055</v>
      </c>
      <c r="D736" s="983" t="s">
        <v>1650</v>
      </c>
      <c r="E736" s="976" t="s">
        <v>1651</v>
      </c>
      <c r="F736" s="973">
        <v>961620</v>
      </c>
      <c r="G736" s="974"/>
      <c r="H736" s="974">
        <v>961620</v>
      </c>
      <c r="I736" s="974"/>
      <c r="J736" s="975"/>
      <c r="K736" s="974"/>
      <c r="L736" s="974">
        <f t="shared" si="47"/>
        <v>961620</v>
      </c>
      <c r="M736" s="976"/>
      <c r="N736" s="1013">
        <f t="shared" si="45"/>
        <v>0</v>
      </c>
      <c r="O736" s="976"/>
      <c r="P736" s="977"/>
      <c r="Q736" s="974"/>
      <c r="R736" s="1147"/>
      <c r="S736" s="974"/>
      <c r="T736" s="976"/>
      <c r="V736" s="1000"/>
      <c r="W736" s="1000"/>
      <c r="X736" s="686"/>
      <c r="Y736" s="686"/>
    </row>
    <row r="737" spans="1:25" hidden="1" x14ac:dyDescent="0.25">
      <c r="B737" s="1187" t="s">
        <v>1615</v>
      </c>
      <c r="C737" s="1015">
        <v>1055</v>
      </c>
      <c r="D737" s="983" t="s">
        <v>1652</v>
      </c>
      <c r="E737" s="976" t="s">
        <v>1653</v>
      </c>
      <c r="F737" s="973">
        <v>12727000</v>
      </c>
      <c r="G737" s="974"/>
      <c r="H737" s="974">
        <v>6363500</v>
      </c>
      <c r="I737" s="974">
        <v>6363500</v>
      </c>
      <c r="J737" s="975"/>
      <c r="K737" s="974"/>
      <c r="L737" s="974">
        <f t="shared" si="47"/>
        <v>12727000</v>
      </c>
      <c r="M737" s="976"/>
      <c r="N737" s="1013">
        <f t="shared" si="45"/>
        <v>0</v>
      </c>
      <c r="O737" s="976"/>
      <c r="P737" s="977"/>
      <c r="Q737" s="974">
        <v>12727000</v>
      </c>
      <c r="R737" s="1147" t="s">
        <v>1654</v>
      </c>
      <c r="S737" s="974"/>
      <c r="T737" s="976" t="s">
        <v>1655</v>
      </c>
      <c r="V737" s="1000"/>
      <c r="W737" s="1000"/>
      <c r="X737" s="686"/>
      <c r="Y737" s="686"/>
    </row>
    <row r="738" spans="1:25" hidden="1" x14ac:dyDescent="0.25">
      <c r="B738" s="1187" t="s">
        <v>1615</v>
      </c>
      <c r="C738" s="1015">
        <v>1055</v>
      </c>
      <c r="D738" s="983" t="s">
        <v>1656</v>
      </c>
      <c r="E738" s="976" t="s">
        <v>1657</v>
      </c>
      <c r="F738" s="973">
        <v>60000</v>
      </c>
      <c r="G738" s="974"/>
      <c r="H738" s="974">
        <v>60000</v>
      </c>
      <c r="I738" s="974"/>
      <c r="J738" s="975"/>
      <c r="K738" s="974"/>
      <c r="L738" s="974">
        <f t="shared" si="47"/>
        <v>60000</v>
      </c>
      <c r="M738" s="976"/>
      <c r="N738" s="1013">
        <f t="shared" si="45"/>
        <v>0</v>
      </c>
      <c r="O738" s="976"/>
      <c r="P738" s="977"/>
      <c r="Q738" s="974"/>
      <c r="R738" s="1147"/>
      <c r="S738" s="974"/>
      <c r="T738" s="976"/>
      <c r="V738" s="1000"/>
      <c r="W738" s="1000"/>
      <c r="X738" s="686"/>
      <c r="Y738" s="686"/>
    </row>
    <row r="739" spans="1:25" hidden="1" x14ac:dyDescent="0.25">
      <c r="B739" s="1187" t="s">
        <v>1615</v>
      </c>
      <c r="C739" s="1015">
        <v>1055</v>
      </c>
      <c r="D739" s="983" t="s">
        <v>1658</v>
      </c>
      <c r="E739" s="976" t="s">
        <v>1480</v>
      </c>
      <c r="F739" s="973">
        <v>1935000</v>
      </c>
      <c r="G739" s="974"/>
      <c r="H739" s="974">
        <v>1935000</v>
      </c>
      <c r="I739" s="974"/>
      <c r="J739" s="975"/>
      <c r="K739" s="974"/>
      <c r="L739" s="974">
        <f t="shared" si="47"/>
        <v>1935000</v>
      </c>
      <c r="M739" s="976"/>
      <c r="N739" s="1013">
        <f t="shared" si="45"/>
        <v>0</v>
      </c>
      <c r="O739" s="976"/>
      <c r="P739" s="977"/>
      <c r="Q739" s="974"/>
      <c r="R739" s="1147" t="s">
        <v>1659</v>
      </c>
      <c r="S739" s="974"/>
      <c r="T739" s="976" t="s">
        <v>1660</v>
      </c>
      <c r="V739" s="1000"/>
      <c r="W739" s="1000"/>
      <c r="X739" s="686"/>
      <c r="Y739" s="686"/>
    </row>
    <row r="740" spans="1:25" hidden="1" x14ac:dyDescent="0.25">
      <c r="B740" s="1187" t="s">
        <v>1615</v>
      </c>
      <c r="C740" s="1015">
        <v>1055</v>
      </c>
      <c r="D740" s="983" t="s">
        <v>1650</v>
      </c>
      <c r="E740" s="976" t="s">
        <v>1651</v>
      </c>
      <c r="F740" s="973">
        <v>3846480</v>
      </c>
      <c r="G740" s="974"/>
      <c r="H740" s="974">
        <v>3846480</v>
      </c>
      <c r="I740" s="974"/>
      <c r="J740" s="975"/>
      <c r="K740" s="974"/>
      <c r="L740" s="974">
        <f t="shared" si="47"/>
        <v>3846480</v>
      </c>
      <c r="M740" s="976"/>
      <c r="N740" s="1013">
        <f t="shared" si="45"/>
        <v>0</v>
      </c>
      <c r="O740" s="976"/>
      <c r="P740" s="977"/>
      <c r="Q740" s="974"/>
      <c r="R740" s="1147"/>
      <c r="S740" s="974"/>
      <c r="T740" s="976"/>
      <c r="V740" s="1000"/>
      <c r="W740" s="1000"/>
      <c r="X740" s="686"/>
      <c r="Y740" s="686"/>
    </row>
    <row r="741" spans="1:25" hidden="1" x14ac:dyDescent="0.25">
      <c r="B741" s="1187" t="s">
        <v>1615</v>
      </c>
      <c r="C741" s="1015">
        <v>1055</v>
      </c>
      <c r="D741" s="983" t="s">
        <v>1661</v>
      </c>
      <c r="E741" s="976" t="s">
        <v>1662</v>
      </c>
      <c r="F741" s="973">
        <v>275000</v>
      </c>
      <c r="G741" s="974"/>
      <c r="H741" s="974">
        <v>275000</v>
      </c>
      <c r="I741" s="974"/>
      <c r="J741" s="975"/>
      <c r="K741" s="974"/>
      <c r="L741" s="974">
        <f t="shared" si="47"/>
        <v>275000</v>
      </c>
      <c r="M741" s="976"/>
      <c r="N741" s="1013">
        <f t="shared" si="45"/>
        <v>0</v>
      </c>
      <c r="O741" s="976"/>
      <c r="P741" s="977"/>
      <c r="Q741" s="974">
        <v>275000</v>
      </c>
      <c r="R741" s="1147" t="s">
        <v>1663</v>
      </c>
      <c r="S741" s="974"/>
      <c r="T741" s="976" t="s">
        <v>1655</v>
      </c>
      <c r="V741" s="1000"/>
      <c r="W741" s="1000"/>
      <c r="X741" s="686"/>
      <c r="Y741" s="686"/>
    </row>
    <row r="742" spans="1:25" hidden="1" x14ac:dyDescent="0.25">
      <c r="B742" s="1187" t="s">
        <v>1615</v>
      </c>
      <c r="C742" s="1015">
        <v>1055</v>
      </c>
      <c r="D742" s="983" t="s">
        <v>1452</v>
      </c>
      <c r="E742" s="976" t="s">
        <v>1664</v>
      </c>
      <c r="F742" s="973">
        <v>4516200</v>
      </c>
      <c r="G742" s="974"/>
      <c r="H742" s="974">
        <v>4516200</v>
      </c>
      <c r="I742" s="974"/>
      <c r="J742" s="975"/>
      <c r="K742" s="974"/>
      <c r="L742" s="974">
        <f t="shared" si="47"/>
        <v>4516200</v>
      </c>
      <c r="M742" s="976"/>
      <c r="N742" s="1013">
        <f t="shared" si="45"/>
        <v>0</v>
      </c>
      <c r="O742" s="976"/>
      <c r="P742" s="977"/>
      <c r="Q742" s="974"/>
      <c r="R742" s="1147"/>
      <c r="S742" s="974"/>
      <c r="T742" s="976"/>
      <c r="V742" s="1000"/>
      <c r="W742" s="1000"/>
      <c r="X742" s="686"/>
      <c r="Y742" s="686"/>
    </row>
    <row r="743" spans="1:25" hidden="1" x14ac:dyDescent="0.25">
      <c r="B743" s="1187" t="s">
        <v>1615</v>
      </c>
      <c r="C743" s="1015">
        <v>1055</v>
      </c>
      <c r="D743" s="983" t="s">
        <v>1665</v>
      </c>
      <c r="E743" s="976" t="s">
        <v>1666</v>
      </c>
      <c r="F743" s="973">
        <v>2321000</v>
      </c>
      <c r="G743" s="974"/>
      <c r="H743" s="974">
        <v>2321000</v>
      </c>
      <c r="I743" s="974"/>
      <c r="J743" s="975"/>
      <c r="K743" s="974"/>
      <c r="L743" s="974">
        <f t="shared" si="47"/>
        <v>2321000</v>
      </c>
      <c r="M743" s="976"/>
      <c r="N743" s="1013">
        <f t="shared" si="45"/>
        <v>0</v>
      </c>
      <c r="O743" s="976"/>
      <c r="P743" s="977"/>
      <c r="Q743" s="974"/>
      <c r="R743" s="1147"/>
      <c r="S743" s="974"/>
      <c r="T743" s="976" t="s">
        <v>1323</v>
      </c>
      <c r="V743" s="1000"/>
      <c r="W743" s="1000"/>
      <c r="X743" s="686"/>
      <c r="Y743" s="686"/>
    </row>
    <row r="744" spans="1:25" hidden="1" x14ac:dyDescent="0.25">
      <c r="B744" s="1187" t="s">
        <v>1615</v>
      </c>
      <c r="C744" s="1015">
        <v>1055</v>
      </c>
      <c r="D744" s="983" t="s">
        <v>1667</v>
      </c>
      <c r="E744" s="976" t="s">
        <v>1480</v>
      </c>
      <c r="F744" s="973">
        <v>580500</v>
      </c>
      <c r="G744" s="974"/>
      <c r="H744" s="974">
        <v>580500</v>
      </c>
      <c r="I744" s="974"/>
      <c r="J744" s="975"/>
      <c r="K744" s="974"/>
      <c r="L744" s="974">
        <f t="shared" ref="L744:L749" si="49">SUM(H744:K744)</f>
        <v>580500</v>
      </c>
      <c r="M744" s="976"/>
      <c r="N744" s="1013">
        <f t="shared" si="45"/>
        <v>0</v>
      </c>
      <c r="O744" s="976"/>
      <c r="P744" s="977"/>
      <c r="Q744" s="974">
        <v>580500</v>
      </c>
      <c r="R744" s="1147" t="s">
        <v>1668</v>
      </c>
      <c r="S744" s="974"/>
      <c r="T744" s="976" t="s">
        <v>1669</v>
      </c>
      <c r="V744" s="1000"/>
      <c r="W744" s="1000"/>
      <c r="X744" s="686"/>
      <c r="Y744" s="686"/>
    </row>
    <row r="745" spans="1:25" hidden="1" x14ac:dyDescent="0.25">
      <c r="B745" s="1187" t="s">
        <v>1615</v>
      </c>
      <c r="C745" s="1015">
        <v>1055</v>
      </c>
      <c r="D745" s="983" t="s">
        <v>1670</v>
      </c>
      <c r="E745" s="976" t="s">
        <v>1480</v>
      </c>
      <c r="F745" s="973">
        <v>387000</v>
      </c>
      <c r="G745" s="974"/>
      <c r="H745" s="974">
        <v>387000</v>
      </c>
      <c r="I745" s="974"/>
      <c r="J745" s="975"/>
      <c r="K745" s="974"/>
      <c r="L745" s="974">
        <f t="shared" si="49"/>
        <v>387000</v>
      </c>
      <c r="M745" s="976"/>
      <c r="N745" s="1013">
        <f t="shared" si="45"/>
        <v>0</v>
      </c>
      <c r="O745" s="976"/>
      <c r="P745" s="977"/>
      <c r="Q745" s="974">
        <v>387000</v>
      </c>
      <c r="R745" s="1147" t="s">
        <v>1671</v>
      </c>
      <c r="S745" s="974"/>
      <c r="T745" s="976" t="s">
        <v>1672</v>
      </c>
      <c r="V745" s="1000"/>
      <c r="W745" s="1000"/>
      <c r="X745" s="686"/>
      <c r="Y745" s="686"/>
    </row>
    <row r="746" spans="1:25" hidden="1" x14ac:dyDescent="0.25">
      <c r="B746" s="1187" t="s">
        <v>1615</v>
      </c>
      <c r="C746" s="1015">
        <v>1055</v>
      </c>
      <c r="D746" s="983" t="s">
        <v>1673</v>
      </c>
      <c r="E746" s="976" t="s">
        <v>1674</v>
      </c>
      <c r="F746" s="973">
        <v>13277000</v>
      </c>
      <c r="G746" s="974"/>
      <c r="H746" s="974">
        <v>6638500</v>
      </c>
      <c r="I746" s="974">
        <v>6638500</v>
      </c>
      <c r="J746" s="975"/>
      <c r="K746" s="974"/>
      <c r="L746" s="974">
        <f t="shared" si="49"/>
        <v>13277000</v>
      </c>
      <c r="M746" s="976"/>
      <c r="N746" s="1013">
        <f t="shared" si="45"/>
        <v>0</v>
      </c>
      <c r="O746" s="976"/>
      <c r="P746" s="977"/>
      <c r="Q746" s="974"/>
      <c r="R746" s="1147"/>
      <c r="S746" s="974"/>
      <c r="T746" s="976" t="s">
        <v>1323</v>
      </c>
      <c r="V746" s="1000"/>
      <c r="W746" s="1000"/>
      <c r="X746" s="686"/>
      <c r="Y746" s="686"/>
    </row>
    <row r="747" spans="1:25" hidden="1" x14ac:dyDescent="0.25">
      <c r="B747" s="1187" t="s">
        <v>1615</v>
      </c>
      <c r="C747" s="1015">
        <v>1055</v>
      </c>
      <c r="D747" s="983" t="s">
        <v>1675</v>
      </c>
      <c r="E747" s="976" t="s">
        <v>1110</v>
      </c>
      <c r="F747" s="973">
        <v>1485000</v>
      </c>
      <c r="G747" s="974"/>
      <c r="H747" s="974">
        <v>1485000</v>
      </c>
      <c r="I747" s="974"/>
      <c r="J747" s="975"/>
      <c r="K747" s="974"/>
      <c r="L747" s="974">
        <f t="shared" si="49"/>
        <v>1485000</v>
      </c>
      <c r="M747" s="976"/>
      <c r="N747" s="1013">
        <f t="shared" si="45"/>
        <v>0</v>
      </c>
      <c r="O747" s="976"/>
      <c r="P747" s="977"/>
      <c r="Q747" s="974"/>
      <c r="R747" s="1147"/>
      <c r="S747" s="974"/>
      <c r="T747" s="976" t="s">
        <v>1323</v>
      </c>
      <c r="V747" s="1000"/>
      <c r="W747" s="1000"/>
      <c r="X747" s="686"/>
      <c r="Y747" s="686"/>
    </row>
    <row r="748" spans="1:25" hidden="1" x14ac:dyDescent="0.25">
      <c r="B748" s="1187" t="s">
        <v>1615</v>
      </c>
      <c r="C748" s="1015">
        <v>1055</v>
      </c>
      <c r="D748" s="983" t="s">
        <v>1676</v>
      </c>
      <c r="E748" s="976" t="s">
        <v>1677</v>
      </c>
      <c r="F748" s="973">
        <v>18892500</v>
      </c>
      <c r="G748" s="974"/>
      <c r="H748" s="974">
        <v>18892500</v>
      </c>
      <c r="I748" s="974"/>
      <c r="J748" s="975"/>
      <c r="K748" s="974"/>
      <c r="L748" s="974">
        <f t="shared" si="49"/>
        <v>18892500</v>
      </c>
      <c r="M748" s="976"/>
      <c r="N748" s="1013">
        <f t="shared" si="45"/>
        <v>0</v>
      </c>
      <c r="O748" s="976"/>
      <c r="P748" s="977"/>
      <c r="Q748" s="974"/>
      <c r="R748" s="1147"/>
      <c r="S748" s="974"/>
      <c r="T748" s="976"/>
      <c r="V748" s="1000"/>
      <c r="W748" s="1000"/>
      <c r="X748" s="686"/>
      <c r="Y748" s="686"/>
    </row>
    <row r="749" spans="1:25" hidden="1" x14ac:dyDescent="0.25">
      <c r="B749" s="1187" t="s">
        <v>1615</v>
      </c>
      <c r="C749" s="1015">
        <v>1055</v>
      </c>
      <c r="D749" s="983" t="s">
        <v>1678</v>
      </c>
      <c r="E749" s="976" t="s">
        <v>1679</v>
      </c>
      <c r="F749" s="973">
        <v>240000</v>
      </c>
      <c r="G749" s="974"/>
      <c r="H749" s="974">
        <v>240000</v>
      </c>
      <c r="I749" s="974"/>
      <c r="J749" s="975"/>
      <c r="K749" s="974"/>
      <c r="L749" s="974">
        <f t="shared" si="49"/>
        <v>240000</v>
      </c>
      <c r="M749" s="976"/>
      <c r="N749" s="1013">
        <f t="shared" si="45"/>
        <v>0</v>
      </c>
      <c r="O749" s="976"/>
      <c r="P749" s="977"/>
      <c r="Q749" s="974"/>
      <c r="R749" s="1147"/>
      <c r="S749" s="974"/>
      <c r="T749" s="976"/>
      <c r="V749" s="1000"/>
      <c r="W749" s="1000"/>
      <c r="X749" s="686"/>
      <c r="Y749" s="686"/>
    </row>
    <row r="750" spans="1:25" hidden="1" x14ac:dyDescent="0.25">
      <c r="B750" s="1187" t="s">
        <v>1615</v>
      </c>
      <c r="C750" s="1015">
        <v>1055</v>
      </c>
      <c r="D750" s="983" t="s">
        <v>947</v>
      </c>
      <c r="E750" s="976"/>
      <c r="F750" s="973">
        <f>W750</f>
        <v>1400000</v>
      </c>
      <c r="G750" s="974"/>
      <c r="H750" s="974">
        <v>280000</v>
      </c>
      <c r="I750" s="974">
        <v>280000</v>
      </c>
      <c r="J750" s="975">
        <v>280000</v>
      </c>
      <c r="K750" s="974">
        <v>560000</v>
      </c>
      <c r="L750" s="974">
        <f t="shared" si="47"/>
        <v>1400000</v>
      </c>
      <c r="M750" s="976"/>
      <c r="N750" s="1013">
        <f t="shared" si="45"/>
        <v>0</v>
      </c>
      <c r="O750" s="976"/>
      <c r="P750" s="977"/>
      <c r="Q750" s="974"/>
      <c r="R750" s="1147"/>
      <c r="S750" s="974"/>
      <c r="T750" s="976"/>
      <c r="V750" s="1000" t="s">
        <v>948</v>
      </c>
      <c r="W750" s="1000">
        <f>SUM(W713:W734)</f>
        <v>1400000</v>
      </c>
      <c r="X750" s="686"/>
      <c r="Y750" s="686"/>
    </row>
    <row r="751" spans="1:25" ht="15.75" hidden="1" x14ac:dyDescent="0.25">
      <c r="A751" s="723"/>
      <c r="B751" s="720" t="s">
        <v>997</v>
      </c>
      <c r="C751" s="720"/>
      <c r="D751" s="699" t="s">
        <v>1680</v>
      </c>
      <c r="E751" s="992"/>
      <c r="F751" s="993"/>
      <c r="G751" s="994"/>
      <c r="H751" s="994"/>
      <c r="I751" s="994"/>
      <c r="J751" s="995"/>
      <c r="K751" s="994"/>
      <c r="L751" s="735">
        <f>SUM(L713:L750)</f>
        <v>976212982</v>
      </c>
      <c r="M751" s="992"/>
      <c r="N751" s="1042">
        <f>SUM(N713:N750)</f>
        <v>671589404</v>
      </c>
      <c r="O751" s="992"/>
      <c r="P751" s="998"/>
      <c r="Q751" s="994"/>
      <c r="R751" s="1153"/>
      <c r="S751" s="994"/>
      <c r="T751" s="992"/>
      <c r="X751" s="686"/>
      <c r="Y751" s="686"/>
    </row>
    <row r="752" spans="1:25" hidden="1" x14ac:dyDescent="0.25">
      <c r="A752" s="686">
        <v>34</v>
      </c>
      <c r="B752" s="1187" t="s">
        <v>1681</v>
      </c>
      <c r="C752" s="1015">
        <v>1057</v>
      </c>
      <c r="D752" s="976" t="s">
        <v>1682</v>
      </c>
      <c r="E752" s="985" t="s">
        <v>1683</v>
      </c>
      <c r="F752" s="973">
        <v>66440000</v>
      </c>
      <c r="G752" s="974"/>
      <c r="H752" s="974">
        <v>30200000</v>
      </c>
      <c r="I752" s="974"/>
      <c r="J752" s="975"/>
      <c r="K752" s="974"/>
      <c r="L752" s="974">
        <f>SUM(H752:K752)</f>
        <v>30200000</v>
      </c>
      <c r="M752" s="976"/>
      <c r="N752" s="1013">
        <f t="shared" ref="N752:N761" si="50">IF($G752="",($F752-$L752),($G752-$L752))</f>
        <v>36240000</v>
      </c>
      <c r="O752" s="976"/>
      <c r="P752" s="977"/>
      <c r="Q752" s="974"/>
      <c r="R752" s="1147"/>
      <c r="S752" s="974"/>
      <c r="T752" s="976"/>
      <c r="V752" s="687" t="s">
        <v>1684</v>
      </c>
      <c r="X752" s="686"/>
      <c r="Y752" s="686"/>
    </row>
    <row r="753" spans="1:25" hidden="1" x14ac:dyDescent="0.25">
      <c r="B753" s="1187" t="s">
        <v>1681</v>
      </c>
      <c r="C753" s="1015">
        <v>1057</v>
      </c>
      <c r="D753" s="976" t="s">
        <v>1685</v>
      </c>
      <c r="E753" s="976" t="s">
        <v>1686</v>
      </c>
      <c r="F753" s="973">
        <v>36000000</v>
      </c>
      <c r="G753" s="974"/>
      <c r="H753" s="974">
        <v>36000000</v>
      </c>
      <c r="I753" s="974"/>
      <c r="J753" s="975"/>
      <c r="K753" s="974"/>
      <c r="L753" s="974">
        <f>SUM(H753:K753)</f>
        <v>36000000</v>
      </c>
      <c r="M753" s="976"/>
      <c r="N753" s="1013">
        <f t="shared" si="50"/>
        <v>0</v>
      </c>
      <c r="O753" s="976"/>
      <c r="P753" s="977"/>
      <c r="Q753" s="974"/>
      <c r="R753" s="1147"/>
      <c r="S753" s="974"/>
      <c r="T753" s="976"/>
      <c r="V753" s="687" t="s">
        <v>1684</v>
      </c>
      <c r="X753" s="686"/>
      <c r="Y753" s="686"/>
    </row>
    <row r="754" spans="1:25" hidden="1" x14ac:dyDescent="0.25">
      <c r="B754" s="1187" t="s">
        <v>1681</v>
      </c>
      <c r="C754" s="1015">
        <v>1057</v>
      </c>
      <c r="D754" s="976"/>
      <c r="E754" s="976"/>
      <c r="F754" s="973"/>
      <c r="G754" s="974"/>
      <c r="H754" s="974"/>
      <c r="I754" s="974"/>
      <c r="J754" s="975"/>
      <c r="K754" s="974"/>
      <c r="L754" s="974">
        <f t="shared" ref="L754:L761" si="51">SUM(H754:K754)</f>
        <v>0</v>
      </c>
      <c r="M754" s="976"/>
      <c r="N754" s="1013">
        <f t="shared" si="50"/>
        <v>0</v>
      </c>
      <c r="O754" s="976"/>
      <c r="P754" s="977"/>
      <c r="Q754" s="974"/>
      <c r="R754" s="1147"/>
      <c r="S754" s="974"/>
      <c r="T754" s="976"/>
      <c r="V754" s="687" t="s">
        <v>1684</v>
      </c>
      <c r="X754" s="686"/>
      <c r="Y754" s="686"/>
    </row>
    <row r="755" spans="1:25" hidden="1" x14ac:dyDescent="0.25">
      <c r="B755" s="1187" t="s">
        <v>1681</v>
      </c>
      <c r="C755" s="1015">
        <v>1057</v>
      </c>
      <c r="D755" s="976"/>
      <c r="E755" s="976"/>
      <c r="F755" s="973"/>
      <c r="G755" s="974"/>
      <c r="H755" s="974"/>
      <c r="I755" s="974"/>
      <c r="J755" s="975"/>
      <c r="K755" s="974"/>
      <c r="L755" s="974">
        <f t="shared" si="51"/>
        <v>0</v>
      </c>
      <c r="M755" s="976"/>
      <c r="N755" s="1013">
        <f t="shared" si="50"/>
        <v>0</v>
      </c>
      <c r="O755" s="976"/>
      <c r="P755" s="977"/>
      <c r="Q755" s="974"/>
      <c r="R755" s="1147"/>
      <c r="S755" s="974"/>
      <c r="T755" s="976"/>
      <c r="X755" s="686"/>
      <c r="Y755" s="686"/>
    </row>
    <row r="756" spans="1:25" hidden="1" x14ac:dyDescent="0.25">
      <c r="B756" s="1187" t="s">
        <v>1681</v>
      </c>
      <c r="C756" s="1015">
        <v>1057</v>
      </c>
      <c r="D756" s="976"/>
      <c r="E756" s="976"/>
      <c r="F756" s="973"/>
      <c r="G756" s="974"/>
      <c r="H756" s="974"/>
      <c r="I756" s="974"/>
      <c r="J756" s="975"/>
      <c r="K756" s="974"/>
      <c r="L756" s="974">
        <f t="shared" si="51"/>
        <v>0</v>
      </c>
      <c r="M756" s="976"/>
      <c r="N756" s="1013">
        <f t="shared" si="50"/>
        <v>0</v>
      </c>
      <c r="O756" s="976"/>
      <c r="P756" s="977"/>
      <c r="Q756" s="974"/>
      <c r="R756" s="1147"/>
      <c r="S756" s="974"/>
      <c r="T756" s="976"/>
      <c r="X756" s="686"/>
      <c r="Y756" s="686"/>
    </row>
    <row r="757" spans="1:25" hidden="1" x14ac:dyDescent="0.25">
      <c r="B757" s="1187" t="s">
        <v>1681</v>
      </c>
      <c r="C757" s="1015">
        <v>1057</v>
      </c>
      <c r="D757" s="976"/>
      <c r="E757" s="976"/>
      <c r="F757" s="973"/>
      <c r="G757" s="974"/>
      <c r="H757" s="974"/>
      <c r="I757" s="974"/>
      <c r="J757" s="975"/>
      <c r="K757" s="974"/>
      <c r="L757" s="974">
        <f t="shared" si="51"/>
        <v>0</v>
      </c>
      <c r="M757" s="976"/>
      <c r="N757" s="1013">
        <f t="shared" si="50"/>
        <v>0</v>
      </c>
      <c r="O757" s="976"/>
      <c r="P757" s="977"/>
      <c r="Q757" s="974"/>
      <c r="R757" s="1147"/>
      <c r="S757" s="974"/>
      <c r="T757" s="976"/>
      <c r="X757" s="686"/>
      <c r="Y757" s="686"/>
    </row>
    <row r="758" spans="1:25" hidden="1" x14ac:dyDescent="0.25">
      <c r="B758" s="1187" t="s">
        <v>1681</v>
      </c>
      <c r="C758" s="1015">
        <v>1057</v>
      </c>
      <c r="D758" s="976"/>
      <c r="E758" s="976"/>
      <c r="F758" s="973"/>
      <c r="G758" s="974"/>
      <c r="H758" s="974"/>
      <c r="I758" s="974"/>
      <c r="J758" s="975"/>
      <c r="K758" s="974"/>
      <c r="L758" s="974">
        <f t="shared" si="51"/>
        <v>0</v>
      </c>
      <c r="M758" s="976"/>
      <c r="N758" s="1013">
        <f t="shared" si="50"/>
        <v>0</v>
      </c>
      <c r="O758" s="976"/>
      <c r="P758" s="977"/>
      <c r="Q758" s="974"/>
      <c r="R758" s="1147"/>
      <c r="S758" s="974"/>
      <c r="T758" s="976"/>
      <c r="X758" s="686"/>
      <c r="Y758" s="686"/>
    </row>
    <row r="759" spans="1:25" hidden="1" x14ac:dyDescent="0.25">
      <c r="B759" s="1187" t="s">
        <v>1681</v>
      </c>
      <c r="C759" s="1015">
        <v>1057</v>
      </c>
      <c r="D759" s="976"/>
      <c r="E759" s="976"/>
      <c r="F759" s="973"/>
      <c r="G759" s="974"/>
      <c r="H759" s="974"/>
      <c r="I759" s="974"/>
      <c r="J759" s="975"/>
      <c r="K759" s="974"/>
      <c r="L759" s="974">
        <f t="shared" si="51"/>
        <v>0</v>
      </c>
      <c r="M759" s="976"/>
      <c r="N759" s="1013">
        <f t="shared" si="50"/>
        <v>0</v>
      </c>
      <c r="O759" s="976"/>
      <c r="P759" s="977"/>
      <c r="Q759" s="974"/>
      <c r="R759" s="1147"/>
      <c r="S759" s="974"/>
      <c r="T759" s="976"/>
      <c r="X759" s="686"/>
      <c r="Y759" s="686"/>
    </row>
    <row r="760" spans="1:25" hidden="1" x14ac:dyDescent="0.25">
      <c r="B760" s="1187" t="s">
        <v>1681</v>
      </c>
      <c r="C760" s="1015">
        <v>1057</v>
      </c>
      <c r="D760" s="976"/>
      <c r="E760" s="976"/>
      <c r="F760" s="973"/>
      <c r="G760" s="974"/>
      <c r="H760" s="974"/>
      <c r="I760" s="974"/>
      <c r="J760" s="975"/>
      <c r="K760" s="974"/>
      <c r="L760" s="974">
        <f t="shared" si="51"/>
        <v>0</v>
      </c>
      <c r="M760" s="976"/>
      <c r="N760" s="1013">
        <f t="shared" si="50"/>
        <v>0</v>
      </c>
      <c r="O760" s="976"/>
      <c r="P760" s="977"/>
      <c r="Q760" s="974"/>
      <c r="R760" s="1147"/>
      <c r="S760" s="974"/>
      <c r="T760" s="976"/>
      <c r="X760" s="686"/>
      <c r="Y760" s="686"/>
    </row>
    <row r="761" spans="1:25" hidden="1" x14ac:dyDescent="0.25">
      <c r="B761" s="1187" t="s">
        <v>1681</v>
      </c>
      <c r="C761" s="1015">
        <v>1057</v>
      </c>
      <c r="D761" s="976" t="s">
        <v>947</v>
      </c>
      <c r="E761" s="976"/>
      <c r="F761" s="973"/>
      <c r="G761" s="974"/>
      <c r="H761" s="974"/>
      <c r="I761" s="974"/>
      <c r="J761" s="975"/>
      <c r="K761" s="974"/>
      <c r="L761" s="974">
        <f t="shared" si="51"/>
        <v>0</v>
      </c>
      <c r="M761" s="976"/>
      <c r="N761" s="1013">
        <f t="shared" si="50"/>
        <v>0</v>
      </c>
      <c r="O761" s="976"/>
      <c r="P761" s="977"/>
      <c r="Q761" s="974"/>
      <c r="R761" s="1147"/>
      <c r="S761" s="974"/>
      <c r="T761" s="976"/>
      <c r="V761" s="1000" t="s">
        <v>948</v>
      </c>
      <c r="W761" s="1000">
        <f>SUM(W752:W755)</f>
        <v>0</v>
      </c>
      <c r="X761" s="686"/>
      <c r="Y761" s="686"/>
    </row>
    <row r="762" spans="1:25" ht="15.75" hidden="1" x14ac:dyDescent="0.25">
      <c r="A762" s="723"/>
      <c r="B762" s="720" t="s">
        <v>997</v>
      </c>
      <c r="C762" s="720"/>
      <c r="D762" s="699" t="s">
        <v>2179</v>
      </c>
      <c r="E762" s="992"/>
      <c r="F762" s="993"/>
      <c r="G762" s="994"/>
      <c r="H762" s="994"/>
      <c r="I762" s="994"/>
      <c r="J762" s="995"/>
      <c r="K762" s="994"/>
      <c r="L762" s="735">
        <f>SUM(L752:L761)</f>
        <v>66200000</v>
      </c>
      <c r="M762" s="992"/>
      <c r="N762" s="1042">
        <f>SUM(N752:N761)</f>
        <v>36240000</v>
      </c>
      <c r="O762" s="992"/>
      <c r="P762" s="998"/>
      <c r="Q762" s="994"/>
      <c r="R762" s="1153"/>
      <c r="S762" s="994"/>
      <c r="T762" s="992"/>
      <c r="X762" s="686"/>
      <c r="Y762" s="686"/>
    </row>
    <row r="763" spans="1:25" hidden="1" x14ac:dyDescent="0.25">
      <c r="A763" s="686">
        <v>35</v>
      </c>
      <c r="B763" s="1187" t="s">
        <v>1687</v>
      </c>
      <c r="C763" s="1015">
        <v>1017</v>
      </c>
      <c r="D763" s="976" t="s">
        <v>1688</v>
      </c>
      <c r="E763" s="985" t="s">
        <v>1465</v>
      </c>
      <c r="F763" s="973">
        <v>77800000</v>
      </c>
      <c r="G763" s="974"/>
      <c r="H763" s="974">
        <v>77800000</v>
      </c>
      <c r="I763" s="974"/>
      <c r="J763" s="975"/>
      <c r="K763" s="974"/>
      <c r="L763" s="974">
        <f>SUM(H763:K763)</f>
        <v>77800000</v>
      </c>
      <c r="M763" s="976"/>
      <c r="N763" s="1013">
        <f t="shared" ref="N763:N881" si="52">IF($G763="",($F763-$L763),($G763-$L763))</f>
        <v>0</v>
      </c>
      <c r="O763" s="976"/>
      <c r="P763" s="977"/>
      <c r="Q763" s="974"/>
      <c r="R763" s="1147"/>
      <c r="S763" s="974"/>
      <c r="T763" s="976"/>
      <c r="V763" s="687" t="s">
        <v>1689</v>
      </c>
      <c r="W763" s="687">
        <v>2612000</v>
      </c>
      <c r="X763" s="686"/>
      <c r="Y763" s="686"/>
    </row>
    <row r="764" spans="1:25" hidden="1" x14ac:dyDescent="0.25">
      <c r="B764" s="1187" t="s">
        <v>1687</v>
      </c>
      <c r="C764" s="1015">
        <v>1017</v>
      </c>
      <c r="D764" s="976" t="s">
        <v>1560</v>
      </c>
      <c r="E764" s="976" t="s">
        <v>1480</v>
      </c>
      <c r="F764" s="973">
        <v>1100000</v>
      </c>
      <c r="G764" s="974"/>
      <c r="H764" s="974">
        <v>1100000</v>
      </c>
      <c r="I764" s="974"/>
      <c r="J764" s="975"/>
      <c r="K764" s="974"/>
      <c r="L764" s="974">
        <f>SUM(H764:K764)</f>
        <v>1100000</v>
      </c>
      <c r="M764" s="976"/>
      <c r="N764" s="1013">
        <f t="shared" si="52"/>
        <v>0</v>
      </c>
      <c r="O764" s="976"/>
      <c r="P764" s="977"/>
      <c r="Q764" s="974"/>
      <c r="R764" s="1147"/>
      <c r="S764" s="974"/>
      <c r="T764" s="976"/>
      <c r="V764" s="687" t="s">
        <v>1411</v>
      </c>
      <c r="W764" s="687">
        <v>240000</v>
      </c>
      <c r="X764" s="686"/>
      <c r="Y764" s="686"/>
    </row>
    <row r="765" spans="1:25" hidden="1" x14ac:dyDescent="0.25">
      <c r="B765" s="1187" t="s">
        <v>1687</v>
      </c>
      <c r="C765" s="1015">
        <v>1017</v>
      </c>
      <c r="D765" s="976" t="s">
        <v>1690</v>
      </c>
      <c r="E765" s="976" t="s">
        <v>1691</v>
      </c>
      <c r="F765" s="973">
        <v>17468000</v>
      </c>
      <c r="G765" s="974"/>
      <c r="H765" s="974">
        <v>17468000</v>
      </c>
      <c r="I765" s="974"/>
      <c r="J765" s="975"/>
      <c r="K765" s="974"/>
      <c r="L765" s="974">
        <f t="shared" ref="L765:L775" si="53">SUM(H765:K765)</f>
        <v>17468000</v>
      </c>
      <c r="M765" s="976"/>
      <c r="N765" s="1013">
        <f t="shared" si="52"/>
        <v>0</v>
      </c>
      <c r="O765" s="976"/>
      <c r="P765" s="977"/>
      <c r="Q765" s="974"/>
      <c r="R765" s="1147"/>
      <c r="S765" s="974"/>
      <c r="T765" s="976"/>
      <c r="V765" s="687" t="s">
        <v>1692</v>
      </c>
      <c r="W765" s="687">
        <v>580000</v>
      </c>
      <c r="X765" s="686"/>
      <c r="Y765" s="686"/>
    </row>
    <row r="766" spans="1:25" hidden="1" x14ac:dyDescent="0.25">
      <c r="B766" s="1187" t="s">
        <v>1687</v>
      </c>
      <c r="C766" s="1015">
        <v>1017</v>
      </c>
      <c r="D766" s="976" t="s">
        <v>1693</v>
      </c>
      <c r="E766" s="976" t="s">
        <v>1338</v>
      </c>
      <c r="F766" s="973">
        <v>8280000</v>
      </c>
      <c r="G766" s="974"/>
      <c r="H766" s="974">
        <v>8280000</v>
      </c>
      <c r="I766" s="974"/>
      <c r="J766" s="975"/>
      <c r="K766" s="974"/>
      <c r="L766" s="974">
        <f t="shared" si="53"/>
        <v>8280000</v>
      </c>
      <c r="M766" s="976"/>
      <c r="N766" s="1013">
        <f t="shared" si="52"/>
        <v>0</v>
      </c>
      <c r="O766" s="976"/>
      <c r="P766" s="977"/>
      <c r="Q766" s="974"/>
      <c r="R766" s="1147"/>
      <c r="S766" s="974"/>
      <c r="T766" s="976"/>
      <c r="X766" s="686"/>
      <c r="Y766" s="686"/>
    </row>
    <row r="767" spans="1:25" hidden="1" x14ac:dyDescent="0.25">
      <c r="B767" s="1187" t="s">
        <v>1687</v>
      </c>
      <c r="C767" s="1015">
        <v>1017</v>
      </c>
      <c r="D767" s="976" t="s">
        <v>981</v>
      </c>
      <c r="E767" s="976" t="s">
        <v>1516</v>
      </c>
      <c r="F767" s="973">
        <v>2022000</v>
      </c>
      <c r="G767" s="974"/>
      <c r="H767" s="974">
        <v>2022000</v>
      </c>
      <c r="I767" s="974"/>
      <c r="J767" s="975"/>
      <c r="K767" s="974"/>
      <c r="L767" s="974">
        <f t="shared" si="53"/>
        <v>2022000</v>
      </c>
      <c r="M767" s="976"/>
      <c r="N767" s="1013">
        <f t="shared" si="52"/>
        <v>0</v>
      </c>
      <c r="O767" s="976"/>
      <c r="P767" s="977"/>
      <c r="Q767" s="974"/>
      <c r="R767" s="1147"/>
      <c r="S767" s="974"/>
      <c r="T767" s="976"/>
      <c r="X767" s="686"/>
      <c r="Y767" s="686"/>
    </row>
    <row r="768" spans="1:25" hidden="1" x14ac:dyDescent="0.25">
      <c r="B768" s="1187" t="s">
        <v>1687</v>
      </c>
      <c r="C768" s="1015">
        <v>1017</v>
      </c>
      <c r="D768" s="976" t="s">
        <v>1694</v>
      </c>
      <c r="E768" s="976" t="s">
        <v>1691</v>
      </c>
      <c r="F768" s="973">
        <v>8064000</v>
      </c>
      <c r="G768" s="974"/>
      <c r="H768" s="974">
        <v>8064000</v>
      </c>
      <c r="I768" s="974"/>
      <c r="J768" s="975"/>
      <c r="K768" s="974"/>
      <c r="L768" s="974">
        <f t="shared" si="53"/>
        <v>8064000</v>
      </c>
      <c r="M768" s="976"/>
      <c r="N768" s="1013">
        <f t="shared" si="52"/>
        <v>0</v>
      </c>
      <c r="O768" s="976"/>
      <c r="P768" s="977"/>
      <c r="Q768" s="974"/>
      <c r="R768" s="1147"/>
      <c r="S768" s="974"/>
      <c r="T768" s="976" t="s">
        <v>1323</v>
      </c>
      <c r="X768" s="686"/>
      <c r="Y768" s="686"/>
    </row>
    <row r="769" spans="1:25" hidden="1" x14ac:dyDescent="0.25">
      <c r="B769" s="1187" t="s">
        <v>1687</v>
      </c>
      <c r="C769" s="1015">
        <v>1017</v>
      </c>
      <c r="D769" s="976" t="s">
        <v>1695</v>
      </c>
      <c r="E769" s="976" t="s">
        <v>1696</v>
      </c>
      <c r="F769" s="973">
        <v>5358000</v>
      </c>
      <c r="G769" s="974"/>
      <c r="H769" s="974">
        <v>5358000</v>
      </c>
      <c r="I769" s="974"/>
      <c r="J769" s="975"/>
      <c r="K769" s="974"/>
      <c r="L769" s="974">
        <f t="shared" si="53"/>
        <v>5358000</v>
      </c>
      <c r="M769" s="976"/>
      <c r="N769" s="1013">
        <f t="shared" si="52"/>
        <v>0</v>
      </c>
      <c r="O769" s="976"/>
      <c r="P769" s="977"/>
      <c r="Q769" s="974"/>
      <c r="R769" s="1147"/>
      <c r="S769" s="974"/>
      <c r="T769" s="976"/>
      <c r="X769" s="686"/>
      <c r="Y769" s="686"/>
    </row>
    <row r="770" spans="1:25" hidden="1" x14ac:dyDescent="0.25">
      <c r="B770" s="1187" t="s">
        <v>1687</v>
      </c>
      <c r="C770" s="1015">
        <v>1017</v>
      </c>
      <c r="D770" s="976" t="s">
        <v>1488</v>
      </c>
      <c r="E770" s="976" t="s">
        <v>521</v>
      </c>
      <c r="F770" s="973">
        <v>4200000</v>
      </c>
      <c r="G770" s="974"/>
      <c r="H770" s="974">
        <v>4200000</v>
      </c>
      <c r="I770" s="974"/>
      <c r="J770" s="975"/>
      <c r="K770" s="974"/>
      <c r="L770" s="974">
        <f t="shared" si="53"/>
        <v>4200000</v>
      </c>
      <c r="M770" s="976"/>
      <c r="N770" s="1013">
        <f t="shared" si="52"/>
        <v>0</v>
      </c>
      <c r="O770" s="976"/>
      <c r="P770" s="977"/>
      <c r="Q770" s="974"/>
      <c r="R770" s="1147"/>
      <c r="S770" s="974"/>
      <c r="T770" s="976"/>
      <c r="X770" s="686"/>
      <c r="Y770" s="686"/>
    </row>
    <row r="771" spans="1:25" hidden="1" x14ac:dyDescent="0.25">
      <c r="B771" s="1187" t="s">
        <v>1687</v>
      </c>
      <c r="C771" s="1015">
        <v>1017</v>
      </c>
      <c r="D771" s="976" t="s">
        <v>1697</v>
      </c>
      <c r="E771" s="976" t="s">
        <v>1698</v>
      </c>
      <c r="F771" s="973">
        <v>3400000</v>
      </c>
      <c r="G771" s="974"/>
      <c r="H771" s="974">
        <v>3400000</v>
      </c>
      <c r="I771" s="974"/>
      <c r="J771" s="975"/>
      <c r="K771" s="974"/>
      <c r="L771" s="974">
        <f t="shared" si="53"/>
        <v>3400000</v>
      </c>
      <c r="M771" s="976"/>
      <c r="N771" s="1013">
        <f t="shared" si="52"/>
        <v>0</v>
      </c>
      <c r="O771" s="976"/>
      <c r="P771" s="977"/>
      <c r="Q771" s="974"/>
      <c r="R771" s="1147"/>
      <c r="S771" s="974"/>
      <c r="T771" s="976"/>
      <c r="X771" s="686"/>
      <c r="Y771" s="686"/>
    </row>
    <row r="772" spans="1:25" hidden="1" x14ac:dyDescent="0.25">
      <c r="B772" s="1187" t="s">
        <v>1687</v>
      </c>
      <c r="C772" s="1015">
        <v>1017</v>
      </c>
      <c r="D772" s="976" t="s">
        <v>1699</v>
      </c>
      <c r="E772" s="976" t="s">
        <v>1319</v>
      </c>
      <c r="F772" s="973">
        <v>11500000</v>
      </c>
      <c r="G772" s="974"/>
      <c r="H772" s="974">
        <v>11500000</v>
      </c>
      <c r="I772" s="974"/>
      <c r="J772" s="975"/>
      <c r="K772" s="974"/>
      <c r="L772" s="974">
        <f t="shared" si="53"/>
        <v>11500000</v>
      </c>
      <c r="M772" s="976"/>
      <c r="N772" s="1013">
        <f t="shared" si="52"/>
        <v>0</v>
      </c>
      <c r="O772" s="976"/>
      <c r="P772" s="977"/>
      <c r="Q772" s="974"/>
      <c r="R772" s="1147"/>
      <c r="S772" s="974"/>
      <c r="T772" s="976"/>
      <c r="X772" s="686"/>
      <c r="Y772" s="686"/>
    </row>
    <row r="773" spans="1:25" hidden="1" x14ac:dyDescent="0.25">
      <c r="B773" s="1187" t="s">
        <v>1687</v>
      </c>
      <c r="C773" s="1015">
        <v>1017</v>
      </c>
      <c r="D773" s="976" t="s">
        <v>1447</v>
      </c>
      <c r="E773" s="976" t="s">
        <v>1316</v>
      </c>
      <c r="F773" s="973">
        <v>8800000</v>
      </c>
      <c r="G773" s="974"/>
      <c r="H773" s="974">
        <v>8800000</v>
      </c>
      <c r="I773" s="974"/>
      <c r="J773" s="975"/>
      <c r="K773" s="974"/>
      <c r="L773" s="974">
        <f t="shared" si="53"/>
        <v>8800000</v>
      </c>
      <c r="M773" s="976"/>
      <c r="N773" s="1013">
        <f t="shared" si="52"/>
        <v>0</v>
      </c>
      <c r="O773" s="976"/>
      <c r="P773" s="977"/>
      <c r="Q773" s="974"/>
      <c r="R773" s="1147"/>
      <c r="S773" s="974"/>
      <c r="T773" s="976"/>
      <c r="X773" s="686"/>
      <c r="Y773" s="686"/>
    </row>
    <row r="774" spans="1:25" hidden="1" x14ac:dyDescent="0.25">
      <c r="B774" s="1187" t="s">
        <v>1687</v>
      </c>
      <c r="C774" s="1015">
        <v>1017</v>
      </c>
      <c r="D774" s="976" t="s">
        <v>1438</v>
      </c>
      <c r="E774" s="976" t="s">
        <v>1400</v>
      </c>
      <c r="F774" s="973">
        <v>18500000</v>
      </c>
      <c r="G774" s="974"/>
      <c r="H774" s="974">
        <v>18500000</v>
      </c>
      <c r="I774" s="974"/>
      <c r="J774" s="975"/>
      <c r="K774" s="974"/>
      <c r="L774" s="974">
        <f t="shared" si="53"/>
        <v>18500000</v>
      </c>
      <c r="M774" s="976"/>
      <c r="N774" s="1013">
        <f t="shared" si="52"/>
        <v>0</v>
      </c>
      <c r="O774" s="976"/>
      <c r="P774" s="977"/>
      <c r="Q774" s="974"/>
      <c r="R774" s="1147"/>
      <c r="S774" s="974"/>
      <c r="T774" s="976"/>
      <c r="X774" s="686"/>
      <c r="Y774" s="686"/>
    </row>
    <row r="775" spans="1:25" hidden="1" x14ac:dyDescent="0.25">
      <c r="B775" s="1187" t="s">
        <v>1687</v>
      </c>
      <c r="C775" s="1015">
        <v>1017</v>
      </c>
      <c r="D775" s="976" t="s">
        <v>947</v>
      </c>
      <c r="E775" s="976"/>
      <c r="F775" s="973">
        <f>W775</f>
        <v>3432000</v>
      </c>
      <c r="G775" s="974"/>
      <c r="H775" s="974">
        <v>2612000</v>
      </c>
      <c r="I775" s="974">
        <v>240000</v>
      </c>
      <c r="J775" s="975">
        <v>580000</v>
      </c>
      <c r="K775" s="974"/>
      <c r="L775" s="974">
        <f t="shared" si="53"/>
        <v>3432000</v>
      </c>
      <c r="M775" s="976"/>
      <c r="N775" s="1013">
        <f t="shared" si="52"/>
        <v>0</v>
      </c>
      <c r="O775" s="976"/>
      <c r="P775" s="977"/>
      <c r="Q775" s="974"/>
      <c r="R775" s="1147"/>
      <c r="S775" s="974"/>
      <c r="T775" s="976"/>
      <c r="V775" s="1000" t="s">
        <v>948</v>
      </c>
      <c r="W775" s="1000">
        <f>SUM(W763:W766)</f>
        <v>3432000</v>
      </c>
      <c r="X775" s="686"/>
      <c r="Y775" s="686"/>
    </row>
    <row r="776" spans="1:25" ht="15.75" hidden="1" x14ac:dyDescent="0.25">
      <c r="A776" s="723"/>
      <c r="B776" s="720" t="s">
        <v>997</v>
      </c>
      <c r="C776" s="720"/>
      <c r="D776" s="699" t="s">
        <v>1687</v>
      </c>
      <c r="E776" s="992"/>
      <c r="F776" s="993"/>
      <c r="G776" s="994"/>
      <c r="H776" s="994"/>
      <c r="I776" s="994"/>
      <c r="J776" s="995"/>
      <c r="K776" s="994"/>
      <c r="L776" s="735">
        <f>SUM(L763:L775)</f>
        <v>169924000</v>
      </c>
      <c r="M776" s="992"/>
      <c r="N776" s="1042">
        <f>SUM(N763:N775)</f>
        <v>0</v>
      </c>
      <c r="O776" s="992"/>
      <c r="P776" s="998"/>
      <c r="Q776" s="994"/>
      <c r="R776" s="1153"/>
      <c r="S776" s="994"/>
      <c r="T776" s="992"/>
      <c r="X776" s="686"/>
      <c r="Y776" s="686"/>
    </row>
    <row r="777" spans="1:25" hidden="1" x14ac:dyDescent="0.25">
      <c r="A777" s="686">
        <v>36</v>
      </c>
      <c r="B777" s="1187" t="s">
        <v>1700</v>
      </c>
      <c r="C777" s="1015">
        <v>1049</v>
      </c>
      <c r="D777" s="976" t="s">
        <v>1688</v>
      </c>
      <c r="E777" s="985" t="s">
        <v>1553</v>
      </c>
      <c r="F777" s="973">
        <v>35000000</v>
      </c>
      <c r="G777" s="974"/>
      <c r="H777" s="974">
        <v>35000000</v>
      </c>
      <c r="I777" s="974"/>
      <c r="J777" s="975"/>
      <c r="K777" s="974"/>
      <c r="L777" s="974">
        <f t="shared" ref="L777:L783" si="54">SUM(H777:K777)</f>
        <v>35000000</v>
      </c>
      <c r="M777" s="976"/>
      <c r="N777" s="1013">
        <f t="shared" si="52"/>
        <v>0</v>
      </c>
      <c r="O777" s="976"/>
      <c r="P777" s="977"/>
      <c r="Q777" s="974"/>
      <c r="R777" s="1147"/>
      <c r="S777" s="974"/>
      <c r="T777" s="976"/>
      <c r="V777" s="687" t="s">
        <v>1407</v>
      </c>
      <c r="W777" s="687">
        <v>860000</v>
      </c>
      <c r="X777" s="686"/>
      <c r="Y777" s="686"/>
    </row>
    <row r="778" spans="1:25" hidden="1" x14ac:dyDescent="0.25">
      <c r="B778" s="1187" t="s">
        <v>1700</v>
      </c>
      <c r="C778" s="1015">
        <v>1049</v>
      </c>
      <c r="D778" s="976" t="s">
        <v>1690</v>
      </c>
      <c r="E778" s="976" t="s">
        <v>1701</v>
      </c>
      <c r="F778" s="973">
        <v>12782000</v>
      </c>
      <c r="G778" s="974"/>
      <c r="H778" s="974">
        <v>12782000</v>
      </c>
      <c r="I778" s="974"/>
      <c r="J778" s="975"/>
      <c r="K778" s="974"/>
      <c r="L778" s="974">
        <f t="shared" si="54"/>
        <v>12782000</v>
      </c>
      <c r="M778" s="976"/>
      <c r="N778" s="1013">
        <f t="shared" si="52"/>
        <v>0</v>
      </c>
      <c r="O778" s="976"/>
      <c r="P778" s="977"/>
      <c r="Q778" s="974"/>
      <c r="R778" s="1147"/>
      <c r="S778" s="974"/>
      <c r="T778" s="976"/>
      <c r="X778" s="686"/>
      <c r="Y778" s="686"/>
    </row>
    <row r="779" spans="1:25" hidden="1" x14ac:dyDescent="0.25">
      <c r="B779" s="1187" t="s">
        <v>1700</v>
      </c>
      <c r="C779" s="1015">
        <v>1049</v>
      </c>
      <c r="D779" s="976" t="s">
        <v>1702</v>
      </c>
      <c r="E779" s="976" t="s">
        <v>1703</v>
      </c>
      <c r="F779" s="973">
        <v>60000000</v>
      </c>
      <c r="G779" s="974"/>
      <c r="H779" s="974">
        <v>30000000</v>
      </c>
      <c r="I779" s="974">
        <v>30000000</v>
      </c>
      <c r="J779" s="975"/>
      <c r="K779" s="974"/>
      <c r="L779" s="974">
        <f t="shared" si="54"/>
        <v>60000000</v>
      </c>
      <c r="M779" s="976"/>
      <c r="N779" s="1013">
        <f t="shared" si="52"/>
        <v>0</v>
      </c>
      <c r="O779" s="976"/>
      <c r="P779" s="977"/>
      <c r="Q779" s="974"/>
      <c r="R779" s="1147"/>
      <c r="S779" s="974"/>
      <c r="T779" s="976"/>
      <c r="V779" s="1000"/>
      <c r="W779" s="1000"/>
      <c r="X779" s="686"/>
      <c r="Y779" s="686"/>
    </row>
    <row r="780" spans="1:25" hidden="1" x14ac:dyDescent="0.25">
      <c r="B780" s="1113" t="s">
        <v>1700</v>
      </c>
      <c r="C780" s="1129">
        <v>1049</v>
      </c>
      <c r="D780" s="976" t="s">
        <v>1704</v>
      </c>
      <c r="E780" s="976" t="s">
        <v>887</v>
      </c>
      <c r="F780" s="973">
        <v>14000000</v>
      </c>
      <c r="G780" s="974"/>
      <c r="H780" s="974">
        <v>14000000</v>
      </c>
      <c r="I780" s="974"/>
      <c r="J780" s="975"/>
      <c r="K780" s="974"/>
      <c r="L780" s="1003">
        <f t="shared" si="54"/>
        <v>14000000</v>
      </c>
      <c r="M780" s="976"/>
      <c r="N780" s="1013">
        <f t="shared" si="52"/>
        <v>0</v>
      </c>
      <c r="O780" s="976"/>
      <c r="P780" s="977"/>
      <c r="Q780" s="974"/>
      <c r="R780" s="1147"/>
      <c r="S780" s="974"/>
      <c r="T780" s="976"/>
      <c r="V780" s="1000"/>
      <c r="W780" s="1000"/>
      <c r="X780" s="686"/>
      <c r="Y780" s="686"/>
    </row>
    <row r="781" spans="1:25" hidden="1" x14ac:dyDescent="0.25">
      <c r="B781" s="1113" t="s">
        <v>1700</v>
      </c>
      <c r="C781" s="1129">
        <v>1049</v>
      </c>
      <c r="D781" s="976" t="s">
        <v>1269</v>
      </c>
      <c r="E781" s="976" t="s">
        <v>1568</v>
      </c>
      <c r="F781" s="973">
        <v>5340000</v>
      </c>
      <c r="G781" s="974"/>
      <c r="H781" s="974">
        <v>5340000</v>
      </c>
      <c r="I781" s="974"/>
      <c r="J781" s="975"/>
      <c r="K781" s="974"/>
      <c r="L781" s="1003">
        <f t="shared" si="54"/>
        <v>5340000</v>
      </c>
      <c r="M781" s="976"/>
      <c r="N781" s="1013">
        <f t="shared" si="52"/>
        <v>0</v>
      </c>
      <c r="O781" s="976"/>
      <c r="P781" s="977"/>
      <c r="Q781" s="974"/>
      <c r="R781" s="1147"/>
      <c r="S781" s="974"/>
      <c r="T781" s="976"/>
      <c r="V781" s="1000"/>
      <c r="W781" s="1000"/>
      <c r="X781" s="686"/>
      <c r="Y781" s="686"/>
    </row>
    <row r="782" spans="1:25" hidden="1" x14ac:dyDescent="0.25">
      <c r="B782" s="1113" t="s">
        <v>1700</v>
      </c>
      <c r="C782" s="1129">
        <v>1049</v>
      </c>
      <c r="D782" s="976" t="s">
        <v>1705</v>
      </c>
      <c r="E782" s="976" t="s">
        <v>1400</v>
      </c>
      <c r="F782" s="973">
        <v>24145000</v>
      </c>
      <c r="G782" s="974"/>
      <c r="H782" s="974">
        <v>24145000</v>
      </c>
      <c r="I782" s="974"/>
      <c r="J782" s="975"/>
      <c r="K782" s="974"/>
      <c r="L782" s="1003">
        <f t="shared" si="54"/>
        <v>24145000</v>
      </c>
      <c r="M782" s="976"/>
      <c r="N782" s="1013">
        <f t="shared" si="52"/>
        <v>0</v>
      </c>
      <c r="O782" s="976"/>
      <c r="P782" s="977"/>
      <c r="Q782" s="974"/>
      <c r="R782" s="1147"/>
      <c r="S782" s="974"/>
      <c r="T782" s="976"/>
      <c r="V782" s="1000"/>
      <c r="W782" s="1000"/>
      <c r="X782" s="686"/>
      <c r="Y782" s="686"/>
    </row>
    <row r="783" spans="1:25" hidden="1" x14ac:dyDescent="0.25">
      <c r="B783" s="1113" t="s">
        <v>1700</v>
      </c>
      <c r="C783" s="1129">
        <v>1049</v>
      </c>
      <c r="D783" s="976" t="s">
        <v>947</v>
      </c>
      <c r="E783" s="976"/>
      <c r="F783" s="973">
        <f>W783</f>
        <v>860000</v>
      </c>
      <c r="G783" s="974"/>
      <c r="H783" s="974">
        <v>860000</v>
      </c>
      <c r="I783" s="974"/>
      <c r="J783" s="975"/>
      <c r="K783" s="974"/>
      <c r="L783" s="1003">
        <f t="shared" si="54"/>
        <v>860000</v>
      </c>
      <c r="M783" s="976"/>
      <c r="N783" s="1013">
        <f t="shared" si="52"/>
        <v>0</v>
      </c>
      <c r="O783" s="976"/>
      <c r="P783" s="977"/>
      <c r="Q783" s="974"/>
      <c r="R783" s="1147"/>
      <c r="S783" s="974"/>
      <c r="T783" s="976"/>
      <c r="V783" s="1000" t="s">
        <v>948</v>
      </c>
      <c r="W783" s="1000">
        <f>SUM(W777:W779)</f>
        <v>860000</v>
      </c>
      <c r="X783" s="686"/>
      <c r="Y783" s="686"/>
    </row>
    <row r="784" spans="1:25" ht="15.75" hidden="1" x14ac:dyDescent="0.25">
      <c r="A784" s="723"/>
      <c r="B784" s="720" t="s">
        <v>997</v>
      </c>
      <c r="C784" s="720"/>
      <c r="D784" s="699" t="s">
        <v>1706</v>
      </c>
      <c r="E784" s="992"/>
      <c r="F784" s="993"/>
      <c r="G784" s="994"/>
      <c r="H784" s="994"/>
      <c r="I784" s="994"/>
      <c r="J784" s="995"/>
      <c r="K784" s="994"/>
      <c r="L784" s="735">
        <f>SUM(L777:L783)</f>
        <v>152127000</v>
      </c>
      <c r="M784" s="992"/>
      <c r="N784" s="1042">
        <f>SUM(N777:N779)</f>
        <v>0</v>
      </c>
      <c r="O784" s="992"/>
      <c r="P784" s="998"/>
      <c r="Q784" s="994"/>
      <c r="R784" s="1153"/>
      <c r="S784" s="994"/>
      <c r="T784" s="992"/>
      <c r="X784" s="686"/>
      <c r="Y784" s="686"/>
    </row>
    <row r="785" spans="1:25" hidden="1" x14ac:dyDescent="0.25">
      <c r="A785" s="686">
        <v>37</v>
      </c>
      <c r="B785" s="1145" t="s">
        <v>1707</v>
      </c>
      <c r="C785" s="1187"/>
      <c r="D785" s="976" t="s">
        <v>1708</v>
      </c>
      <c r="E785" s="985" t="s">
        <v>1709</v>
      </c>
      <c r="F785" s="973">
        <v>8000000</v>
      </c>
      <c r="G785" s="974"/>
      <c r="H785" s="974">
        <v>4000000</v>
      </c>
      <c r="I785" s="974"/>
      <c r="J785" s="975"/>
      <c r="K785" s="974"/>
      <c r="L785" s="974">
        <f>SUM(H785:K785)</f>
        <v>4000000</v>
      </c>
      <c r="M785" s="976"/>
      <c r="N785" s="1013">
        <f t="shared" si="52"/>
        <v>4000000</v>
      </c>
      <c r="O785" s="976"/>
      <c r="P785" s="977"/>
      <c r="Q785" s="974"/>
      <c r="R785" s="1147"/>
      <c r="S785" s="974"/>
      <c r="T785" s="976"/>
      <c r="V785" s="687" t="s">
        <v>1710</v>
      </c>
      <c r="W785" s="687">
        <v>1500000</v>
      </c>
      <c r="X785" s="686"/>
      <c r="Y785" s="686"/>
    </row>
    <row r="786" spans="1:25" hidden="1" x14ac:dyDescent="0.25">
      <c r="B786" s="1145" t="s">
        <v>1707</v>
      </c>
      <c r="C786" s="1187"/>
      <c r="D786" s="976" t="s">
        <v>675</v>
      </c>
      <c r="E786" s="976" t="s">
        <v>1711</v>
      </c>
      <c r="F786" s="973">
        <v>1000000</v>
      </c>
      <c r="G786" s="974"/>
      <c r="H786" s="974">
        <v>1000000</v>
      </c>
      <c r="I786" s="974"/>
      <c r="J786" s="975"/>
      <c r="K786" s="974"/>
      <c r="L786" s="974">
        <f>SUM(H786:K786)</f>
        <v>1000000</v>
      </c>
      <c r="M786" s="976"/>
      <c r="N786" s="1013">
        <f t="shared" si="52"/>
        <v>0</v>
      </c>
      <c r="O786" s="976"/>
      <c r="P786" s="977"/>
      <c r="Q786" s="974"/>
      <c r="R786" s="1147"/>
      <c r="S786" s="974"/>
      <c r="T786" s="976"/>
      <c r="X786" s="686"/>
      <c r="Y786" s="686"/>
    </row>
    <row r="787" spans="1:25" hidden="1" x14ac:dyDescent="0.25">
      <c r="B787" s="1145" t="s">
        <v>1707</v>
      </c>
      <c r="C787" s="1187"/>
      <c r="D787" s="976" t="s">
        <v>1712</v>
      </c>
      <c r="E787" s="976" t="s">
        <v>1713</v>
      </c>
      <c r="F787" s="973">
        <v>2404000</v>
      </c>
      <c r="G787" s="974"/>
      <c r="H787" s="974">
        <v>2404000</v>
      </c>
      <c r="I787" s="974"/>
      <c r="J787" s="975"/>
      <c r="K787" s="974"/>
      <c r="L787" s="974">
        <f>SUM(H787:K787)</f>
        <v>2404000</v>
      </c>
      <c r="M787" s="976"/>
      <c r="N787" s="1013">
        <f t="shared" si="52"/>
        <v>0</v>
      </c>
      <c r="O787" s="976"/>
      <c r="P787" s="977"/>
      <c r="Q787" s="974"/>
      <c r="R787" s="1147"/>
      <c r="S787" s="974"/>
      <c r="T787" s="976"/>
      <c r="X787" s="686"/>
      <c r="Y787" s="686"/>
    </row>
    <row r="788" spans="1:25" hidden="1" x14ac:dyDescent="0.25">
      <c r="B788" s="1145" t="s">
        <v>1707</v>
      </c>
      <c r="C788" s="1187"/>
      <c r="D788" s="976"/>
      <c r="E788" s="976"/>
      <c r="F788" s="973"/>
      <c r="G788" s="974"/>
      <c r="H788" s="974"/>
      <c r="I788" s="974"/>
      <c r="J788" s="975"/>
      <c r="K788" s="974"/>
      <c r="L788" s="974"/>
      <c r="M788" s="976"/>
      <c r="N788" s="1013"/>
      <c r="O788" s="976"/>
      <c r="P788" s="977"/>
      <c r="Q788" s="974"/>
      <c r="R788" s="1147"/>
      <c r="S788" s="974"/>
      <c r="T788" s="976"/>
      <c r="X788" s="686"/>
      <c r="Y788" s="686"/>
    </row>
    <row r="789" spans="1:25" hidden="1" x14ac:dyDescent="0.25">
      <c r="B789" s="1145" t="s">
        <v>1707</v>
      </c>
      <c r="C789" s="1187"/>
      <c r="D789" s="976"/>
      <c r="E789" s="976"/>
      <c r="F789" s="973"/>
      <c r="G789" s="974"/>
      <c r="H789" s="974"/>
      <c r="I789" s="974"/>
      <c r="J789" s="975"/>
      <c r="K789" s="974"/>
      <c r="L789" s="974"/>
      <c r="M789" s="976"/>
      <c r="N789" s="1013"/>
      <c r="O789" s="976"/>
      <c r="P789" s="977"/>
      <c r="Q789" s="974"/>
      <c r="R789" s="1147"/>
      <c r="S789" s="974"/>
      <c r="T789" s="976"/>
      <c r="X789" s="686"/>
      <c r="Y789" s="686"/>
    </row>
    <row r="790" spans="1:25" hidden="1" x14ac:dyDescent="0.25">
      <c r="B790" s="1145" t="s">
        <v>1707</v>
      </c>
      <c r="C790" s="1187"/>
      <c r="D790" s="976"/>
      <c r="E790" s="976"/>
      <c r="F790" s="973"/>
      <c r="G790" s="974"/>
      <c r="H790" s="974"/>
      <c r="I790" s="974"/>
      <c r="J790" s="975"/>
      <c r="K790" s="974"/>
      <c r="L790" s="974"/>
      <c r="M790" s="976"/>
      <c r="N790" s="1013"/>
      <c r="O790" s="976"/>
      <c r="P790" s="977"/>
      <c r="Q790" s="974"/>
      <c r="R790" s="1147"/>
      <c r="S790" s="974"/>
      <c r="T790" s="976"/>
      <c r="X790" s="686"/>
      <c r="Y790" s="686"/>
    </row>
    <row r="791" spans="1:25" hidden="1" x14ac:dyDescent="0.25">
      <c r="B791" s="1145" t="s">
        <v>1707</v>
      </c>
      <c r="C791" s="1187"/>
      <c r="D791" s="976" t="s">
        <v>947</v>
      </c>
      <c r="E791" s="976"/>
      <c r="F791" s="973">
        <f>W791</f>
        <v>1500000</v>
      </c>
      <c r="G791" s="974"/>
      <c r="H791" s="974">
        <v>1500000</v>
      </c>
      <c r="I791" s="974"/>
      <c r="J791" s="975"/>
      <c r="K791" s="974"/>
      <c r="L791" s="974">
        <f>SUM(H791:K791)</f>
        <v>1500000</v>
      </c>
      <c r="M791" s="976"/>
      <c r="N791" s="1013">
        <f t="shared" si="52"/>
        <v>0</v>
      </c>
      <c r="O791" s="976"/>
      <c r="P791" s="977"/>
      <c r="Q791" s="974"/>
      <c r="R791" s="1147"/>
      <c r="S791" s="974"/>
      <c r="T791" s="976"/>
      <c r="V791" s="1000" t="s">
        <v>948</v>
      </c>
      <c r="W791" s="1000">
        <f>SUM(W785:W787)</f>
        <v>1500000</v>
      </c>
      <c r="X791" s="686"/>
      <c r="Y791" s="686"/>
    </row>
    <row r="792" spans="1:25" ht="15.75" hidden="1" x14ac:dyDescent="0.25">
      <c r="A792" s="723"/>
      <c r="B792" s="720" t="s">
        <v>997</v>
      </c>
      <c r="C792" s="720"/>
      <c r="D792" s="699" t="s">
        <v>1714</v>
      </c>
      <c r="E792" s="992"/>
      <c r="F792" s="993"/>
      <c r="G792" s="994"/>
      <c r="H792" s="994"/>
      <c r="I792" s="994"/>
      <c r="J792" s="995"/>
      <c r="K792" s="994"/>
      <c r="L792" s="735">
        <f>SUM(L785:L791)</f>
        <v>8904000</v>
      </c>
      <c r="M792" s="992"/>
      <c r="N792" s="1042">
        <f>SUM(N785:N791)</f>
        <v>4000000</v>
      </c>
      <c r="O792" s="992"/>
      <c r="P792" s="998"/>
      <c r="Q792" s="994"/>
      <c r="R792" s="1153"/>
      <c r="S792" s="994"/>
      <c r="T792" s="992"/>
      <c r="X792" s="686"/>
      <c r="Y792" s="686"/>
    </row>
    <row r="793" spans="1:25" hidden="1" x14ac:dyDescent="0.25">
      <c r="A793" s="686">
        <v>38</v>
      </c>
      <c r="B793" s="1187" t="s">
        <v>1715</v>
      </c>
      <c r="C793" s="1015">
        <v>1063</v>
      </c>
      <c r="D793" s="976" t="s">
        <v>1688</v>
      </c>
      <c r="E793" s="985" t="s">
        <v>1716</v>
      </c>
      <c r="F793" s="973">
        <v>144168200</v>
      </c>
      <c r="G793" s="974"/>
      <c r="H793" s="974">
        <v>144168200</v>
      </c>
      <c r="I793" s="974"/>
      <c r="J793" s="975"/>
      <c r="K793" s="974"/>
      <c r="L793" s="974">
        <f>SUM(H793:K793)</f>
        <v>144168200</v>
      </c>
      <c r="M793" s="976"/>
      <c r="N793" s="1013">
        <f t="shared" si="52"/>
        <v>0</v>
      </c>
      <c r="O793" s="976"/>
      <c r="P793" s="977"/>
      <c r="Q793" s="974"/>
      <c r="R793" s="1147"/>
      <c r="S793" s="974"/>
      <c r="T793" s="976"/>
      <c r="V793" s="687" t="s">
        <v>1407</v>
      </c>
      <c r="W793" s="687">
        <v>600000</v>
      </c>
      <c r="X793" s="686"/>
      <c r="Y793" s="686"/>
    </row>
    <row r="794" spans="1:25" hidden="1" x14ac:dyDescent="0.25">
      <c r="B794" s="1187" t="s">
        <v>1715</v>
      </c>
      <c r="C794" s="1015">
        <v>1063</v>
      </c>
      <c r="D794" s="976" t="s">
        <v>1560</v>
      </c>
      <c r="E794" s="976" t="s">
        <v>1480</v>
      </c>
      <c r="F794" s="973">
        <v>1515008</v>
      </c>
      <c r="G794" s="974"/>
      <c r="H794" s="974">
        <v>1515008</v>
      </c>
      <c r="I794" s="974"/>
      <c r="J794" s="975"/>
      <c r="K794" s="974"/>
      <c r="L794" s="974">
        <f>SUM(H794:K794)</f>
        <v>1515008</v>
      </c>
      <c r="M794" s="976"/>
      <c r="N794" s="1013">
        <f t="shared" si="52"/>
        <v>0</v>
      </c>
      <c r="O794" s="976"/>
      <c r="P794" s="977"/>
      <c r="Q794" s="974"/>
      <c r="R794" s="1147"/>
      <c r="S794" s="974"/>
      <c r="T794" s="976"/>
      <c r="V794" s="687" t="s">
        <v>1408</v>
      </c>
      <c r="W794" s="687">
        <v>1800000</v>
      </c>
      <c r="X794" s="686"/>
      <c r="Y794" s="686"/>
    </row>
    <row r="795" spans="1:25" hidden="1" x14ac:dyDescent="0.25">
      <c r="B795" s="1187" t="s">
        <v>1715</v>
      </c>
      <c r="C795" s="1015">
        <v>1063</v>
      </c>
      <c r="D795" s="976" t="s">
        <v>1625</v>
      </c>
      <c r="E795" s="976" t="s">
        <v>1480</v>
      </c>
      <c r="F795" s="973">
        <v>387000</v>
      </c>
      <c r="G795" s="974"/>
      <c r="H795" s="974">
        <v>387000</v>
      </c>
      <c r="I795" s="974"/>
      <c r="J795" s="975"/>
      <c r="K795" s="974"/>
      <c r="L795" s="974">
        <f t="shared" ref="L795:L827" si="55">SUM(H795:K795)</f>
        <v>387000</v>
      </c>
      <c r="M795" s="976"/>
      <c r="N795" s="1013">
        <f t="shared" si="52"/>
        <v>0</v>
      </c>
      <c r="O795" s="976"/>
      <c r="P795" s="977"/>
      <c r="Q795" s="974"/>
      <c r="R795" s="1147"/>
      <c r="S795" s="974"/>
      <c r="T795" s="976"/>
      <c r="V795" s="687" t="s">
        <v>1411</v>
      </c>
      <c r="W795" s="687">
        <v>2100000</v>
      </c>
      <c r="X795" s="686"/>
      <c r="Y795" s="686"/>
    </row>
    <row r="796" spans="1:25" hidden="1" x14ac:dyDescent="0.25">
      <c r="B796" s="1187" t="s">
        <v>1715</v>
      </c>
      <c r="C796" s="1015">
        <v>1063</v>
      </c>
      <c r="D796" s="976" t="s">
        <v>1717</v>
      </c>
      <c r="E796" s="976" t="s">
        <v>1507</v>
      </c>
      <c r="F796" s="973">
        <v>1225000</v>
      </c>
      <c r="G796" s="974"/>
      <c r="H796" s="974">
        <v>1225000</v>
      </c>
      <c r="I796" s="974"/>
      <c r="J796" s="975"/>
      <c r="K796" s="974"/>
      <c r="L796" s="974">
        <f t="shared" si="55"/>
        <v>1225000</v>
      </c>
      <c r="M796" s="976"/>
      <c r="N796" s="1013">
        <f t="shared" si="52"/>
        <v>0</v>
      </c>
      <c r="O796" s="976"/>
      <c r="P796" s="977"/>
      <c r="Q796" s="974"/>
      <c r="R796" s="1147"/>
      <c r="S796" s="974"/>
      <c r="T796" s="976"/>
      <c r="V796" s="687" t="s">
        <v>1692</v>
      </c>
      <c r="W796" s="687">
        <v>2538000</v>
      </c>
      <c r="X796" s="686"/>
      <c r="Y796" s="686"/>
    </row>
    <row r="797" spans="1:25" hidden="1" x14ac:dyDescent="0.25">
      <c r="B797" s="1187" t="s">
        <v>1715</v>
      </c>
      <c r="C797" s="1015">
        <v>1063</v>
      </c>
      <c r="D797" s="976" t="s">
        <v>1718</v>
      </c>
      <c r="E797" s="976" t="s">
        <v>1437</v>
      </c>
      <c r="F797" s="973">
        <v>8518000</v>
      </c>
      <c r="G797" s="974"/>
      <c r="H797" s="974">
        <v>8518000</v>
      </c>
      <c r="I797" s="974"/>
      <c r="J797" s="975"/>
      <c r="K797" s="974"/>
      <c r="L797" s="974">
        <f t="shared" si="55"/>
        <v>8518000</v>
      </c>
      <c r="M797" s="976"/>
      <c r="N797" s="1013">
        <f t="shared" si="52"/>
        <v>0</v>
      </c>
      <c r="O797" s="976"/>
      <c r="P797" s="977"/>
      <c r="Q797" s="974"/>
      <c r="R797" s="1147"/>
      <c r="S797" s="974"/>
      <c r="T797" s="976"/>
      <c r="V797" s="687" t="s">
        <v>1470</v>
      </c>
      <c r="W797" s="687">
        <v>2370000</v>
      </c>
      <c r="X797" s="686"/>
      <c r="Y797" s="686"/>
    </row>
    <row r="798" spans="1:25" hidden="1" x14ac:dyDescent="0.25">
      <c r="B798" s="1187" t="s">
        <v>1715</v>
      </c>
      <c r="C798" s="1015">
        <v>1063</v>
      </c>
      <c r="D798" s="976" t="s">
        <v>1345</v>
      </c>
      <c r="E798" s="976" t="s">
        <v>1423</v>
      </c>
      <c r="F798" s="973">
        <v>68196290</v>
      </c>
      <c r="G798" s="974"/>
      <c r="H798" s="974">
        <v>20458887</v>
      </c>
      <c r="I798" s="974">
        <v>27278516</v>
      </c>
      <c r="J798" s="975"/>
      <c r="K798" s="974"/>
      <c r="L798" s="974">
        <f t="shared" si="55"/>
        <v>47737403</v>
      </c>
      <c r="M798" s="976"/>
      <c r="N798" s="1013">
        <f t="shared" si="52"/>
        <v>20458887</v>
      </c>
      <c r="O798" s="976"/>
      <c r="P798" s="977"/>
      <c r="Q798" s="974"/>
      <c r="R798" s="1147"/>
      <c r="S798" s="974"/>
      <c r="T798" s="976"/>
      <c r="V798" s="687" t="s">
        <v>1710</v>
      </c>
      <c r="W798" s="687">
        <v>3354000</v>
      </c>
      <c r="X798" s="686"/>
      <c r="Y798" s="686"/>
    </row>
    <row r="799" spans="1:25" hidden="1" x14ac:dyDescent="0.25">
      <c r="B799" s="1187" t="s">
        <v>1715</v>
      </c>
      <c r="C799" s="1015">
        <v>1063</v>
      </c>
      <c r="D799" s="976" t="s">
        <v>1719</v>
      </c>
      <c r="E799" s="976" t="s">
        <v>1232</v>
      </c>
      <c r="F799" s="973">
        <v>5000000</v>
      </c>
      <c r="G799" s="974"/>
      <c r="H799" s="974">
        <v>5000000</v>
      </c>
      <c r="I799" s="974"/>
      <c r="J799" s="975"/>
      <c r="K799" s="974"/>
      <c r="L799" s="974">
        <f t="shared" si="55"/>
        <v>5000000</v>
      </c>
      <c r="M799" s="976"/>
      <c r="N799" s="1013">
        <f t="shared" si="52"/>
        <v>0</v>
      </c>
      <c r="O799" s="976"/>
      <c r="P799" s="977"/>
      <c r="Q799" s="974"/>
      <c r="R799" s="1147"/>
      <c r="S799" s="974"/>
      <c r="T799" s="976"/>
      <c r="V799" s="687" t="s">
        <v>1720</v>
      </c>
      <c r="W799" s="687">
        <v>1812000</v>
      </c>
      <c r="X799" s="686"/>
      <c r="Y799" s="686"/>
    </row>
    <row r="800" spans="1:25" hidden="1" x14ac:dyDescent="0.25">
      <c r="B800" s="1187" t="s">
        <v>1715</v>
      </c>
      <c r="C800" s="1015">
        <v>1063</v>
      </c>
      <c r="D800" s="976" t="s">
        <v>1416</v>
      </c>
      <c r="E800" s="976" t="s">
        <v>1110</v>
      </c>
      <c r="F800" s="973">
        <v>109734240</v>
      </c>
      <c r="G800" s="974"/>
      <c r="H800" s="974">
        <v>32920272</v>
      </c>
      <c r="I800" s="974">
        <v>43893696</v>
      </c>
      <c r="J800" s="975"/>
      <c r="K800" s="974"/>
      <c r="L800" s="974">
        <f t="shared" si="55"/>
        <v>76813968</v>
      </c>
      <c r="M800" s="976"/>
      <c r="N800" s="1013">
        <f t="shared" si="52"/>
        <v>32920272</v>
      </c>
      <c r="O800" s="976"/>
      <c r="P800" s="977"/>
      <c r="Q800" s="974"/>
      <c r="R800" s="1147"/>
      <c r="S800" s="974"/>
      <c r="T800" s="976" t="s">
        <v>1323</v>
      </c>
      <c r="X800" s="686"/>
      <c r="Y800" s="686"/>
    </row>
    <row r="801" spans="2:25" hidden="1" x14ac:dyDescent="0.25">
      <c r="B801" s="1187" t="s">
        <v>1715</v>
      </c>
      <c r="C801" s="1015">
        <v>1063</v>
      </c>
      <c r="D801" s="976" t="s">
        <v>1721</v>
      </c>
      <c r="E801" s="976" t="s">
        <v>1425</v>
      </c>
      <c r="F801" s="973">
        <v>42097000</v>
      </c>
      <c r="G801" s="974"/>
      <c r="H801" s="974">
        <v>21048500</v>
      </c>
      <c r="I801" s="974"/>
      <c r="J801" s="975"/>
      <c r="K801" s="974"/>
      <c r="L801" s="974">
        <f t="shared" si="55"/>
        <v>21048500</v>
      </c>
      <c r="M801" s="976"/>
      <c r="N801" s="1013">
        <f t="shared" si="52"/>
        <v>21048500</v>
      </c>
      <c r="O801" s="976"/>
      <c r="P801" s="977"/>
      <c r="Q801" s="974"/>
      <c r="R801" s="1147"/>
      <c r="S801" s="974"/>
      <c r="T801" s="976" t="s">
        <v>1323</v>
      </c>
      <c r="X801" s="686"/>
      <c r="Y801" s="686"/>
    </row>
    <row r="802" spans="2:25" hidden="1" x14ac:dyDescent="0.25">
      <c r="B802" s="1187" t="s">
        <v>1715</v>
      </c>
      <c r="C802" s="1015">
        <v>1063</v>
      </c>
      <c r="D802" s="976" t="s">
        <v>1722</v>
      </c>
      <c r="E802" s="976" t="s">
        <v>1514</v>
      </c>
      <c r="F802" s="973">
        <v>160000000</v>
      </c>
      <c r="G802" s="974"/>
      <c r="H802" s="974">
        <v>64000000</v>
      </c>
      <c r="I802" s="974">
        <v>96000000</v>
      </c>
      <c r="J802" s="975"/>
      <c r="K802" s="974"/>
      <c r="L802" s="974">
        <f t="shared" si="55"/>
        <v>160000000</v>
      </c>
      <c r="M802" s="976"/>
      <c r="N802" s="1013">
        <f t="shared" si="52"/>
        <v>0</v>
      </c>
      <c r="O802" s="976"/>
      <c r="P802" s="977"/>
      <c r="Q802" s="974"/>
      <c r="R802" s="1147"/>
      <c r="S802" s="974"/>
      <c r="T802" s="976"/>
      <c r="X802" s="686"/>
      <c r="Y802" s="686"/>
    </row>
    <row r="803" spans="2:25" hidden="1" x14ac:dyDescent="0.25">
      <c r="B803" s="1187" t="s">
        <v>1715</v>
      </c>
      <c r="C803" s="1015">
        <v>1063</v>
      </c>
      <c r="D803" s="976" t="s">
        <v>1427</v>
      </c>
      <c r="E803" s="976" t="s">
        <v>1237</v>
      </c>
      <c r="F803" s="973">
        <v>57313280</v>
      </c>
      <c r="G803" s="974"/>
      <c r="H803" s="974">
        <v>17193984</v>
      </c>
      <c r="I803" s="974">
        <v>40119296</v>
      </c>
      <c r="J803" s="975"/>
      <c r="K803" s="974"/>
      <c r="L803" s="974">
        <f t="shared" si="55"/>
        <v>57313280</v>
      </c>
      <c r="M803" s="976"/>
      <c r="N803" s="1013">
        <f t="shared" si="52"/>
        <v>0</v>
      </c>
      <c r="O803" s="976"/>
      <c r="P803" s="977"/>
      <c r="Q803" s="974">
        <v>57313297</v>
      </c>
      <c r="R803" s="1147" t="s">
        <v>1723</v>
      </c>
      <c r="S803" s="974"/>
      <c r="T803" s="976" t="s">
        <v>1724</v>
      </c>
      <c r="X803" s="686"/>
      <c r="Y803" s="686"/>
    </row>
    <row r="804" spans="2:25" hidden="1" x14ac:dyDescent="0.25">
      <c r="B804" s="1187" t="s">
        <v>1715</v>
      </c>
      <c r="C804" s="1015">
        <v>1063</v>
      </c>
      <c r="D804" s="976" t="s">
        <v>1725</v>
      </c>
      <c r="E804" s="976" t="s">
        <v>1354</v>
      </c>
      <c r="F804" s="973">
        <v>4780000</v>
      </c>
      <c r="G804" s="974"/>
      <c r="H804" s="974">
        <v>1434000</v>
      </c>
      <c r="I804" s="974">
        <v>3346000</v>
      </c>
      <c r="J804" s="975"/>
      <c r="K804" s="974"/>
      <c r="L804" s="974">
        <f t="shared" si="55"/>
        <v>4780000</v>
      </c>
      <c r="M804" s="976"/>
      <c r="N804" s="1013">
        <f t="shared" si="52"/>
        <v>0</v>
      </c>
      <c r="O804" s="976"/>
      <c r="P804" s="977"/>
      <c r="Q804" s="974"/>
      <c r="R804" s="1147"/>
      <c r="S804" s="974"/>
      <c r="T804" s="976"/>
      <c r="X804" s="686"/>
      <c r="Y804" s="686"/>
    </row>
    <row r="805" spans="2:25" hidden="1" x14ac:dyDescent="0.25">
      <c r="B805" s="1187" t="s">
        <v>1715</v>
      </c>
      <c r="C805" s="1015">
        <v>1063</v>
      </c>
      <c r="D805" s="976" t="s">
        <v>1476</v>
      </c>
      <c r="E805" s="976" t="s">
        <v>1726</v>
      </c>
      <c r="F805" s="973">
        <v>10159600</v>
      </c>
      <c r="G805" s="974"/>
      <c r="H805" s="974">
        <v>4618000</v>
      </c>
      <c r="I805" s="974">
        <v>5541600</v>
      </c>
      <c r="J805" s="975"/>
      <c r="K805" s="974"/>
      <c r="L805" s="974">
        <f t="shared" si="55"/>
        <v>10159600</v>
      </c>
      <c r="M805" s="976"/>
      <c r="N805" s="1013">
        <f t="shared" si="52"/>
        <v>0</v>
      </c>
      <c r="O805" s="976"/>
      <c r="P805" s="977"/>
      <c r="Q805" s="974"/>
      <c r="R805" s="1147"/>
      <c r="S805" s="974" t="s">
        <v>1417</v>
      </c>
      <c r="T805" s="976"/>
      <c r="X805" s="686"/>
      <c r="Y805" s="686"/>
    </row>
    <row r="806" spans="2:25" hidden="1" x14ac:dyDescent="0.25">
      <c r="B806" s="1187" t="s">
        <v>1715</v>
      </c>
      <c r="C806" s="1015">
        <v>1063</v>
      </c>
      <c r="D806" s="976" t="s">
        <v>1727</v>
      </c>
      <c r="E806" s="976" t="s">
        <v>1728</v>
      </c>
      <c r="F806" s="973">
        <v>73970000</v>
      </c>
      <c r="G806" s="974">
        <v>81150000</v>
      </c>
      <c r="H806" s="974">
        <v>36985000</v>
      </c>
      <c r="I806" s="974">
        <v>30000000</v>
      </c>
      <c r="J806" s="975">
        <v>14165000</v>
      </c>
      <c r="K806" s="974"/>
      <c r="L806" s="974">
        <f t="shared" si="55"/>
        <v>81150000</v>
      </c>
      <c r="M806" s="976"/>
      <c r="N806" s="1013">
        <f t="shared" si="52"/>
        <v>0</v>
      </c>
      <c r="O806" s="976"/>
      <c r="P806" s="977"/>
      <c r="Q806" s="974"/>
      <c r="R806" s="1147"/>
      <c r="S806" s="974"/>
      <c r="T806" s="976"/>
      <c r="X806" s="686"/>
      <c r="Y806" s="686"/>
    </row>
    <row r="807" spans="2:25" hidden="1" x14ac:dyDescent="0.25">
      <c r="B807" s="1187" t="s">
        <v>1715</v>
      </c>
      <c r="C807" s="1015">
        <v>1063</v>
      </c>
      <c r="D807" s="976" t="s">
        <v>1729</v>
      </c>
      <c r="E807" s="976" t="s">
        <v>1730</v>
      </c>
      <c r="F807" s="973">
        <v>5578100</v>
      </c>
      <c r="G807" s="974"/>
      <c r="H807" s="974">
        <v>5578100</v>
      </c>
      <c r="I807" s="974"/>
      <c r="J807" s="975"/>
      <c r="K807" s="974"/>
      <c r="L807" s="974">
        <f t="shared" si="55"/>
        <v>5578100</v>
      </c>
      <c r="M807" s="976"/>
      <c r="N807" s="1013">
        <f t="shared" si="52"/>
        <v>0</v>
      </c>
      <c r="O807" s="976"/>
      <c r="P807" s="977"/>
      <c r="Q807" s="974"/>
      <c r="R807" s="1147"/>
      <c r="S807" s="974"/>
      <c r="T807" s="976"/>
      <c r="X807" s="686"/>
      <c r="Y807" s="686"/>
    </row>
    <row r="808" spans="2:25" hidden="1" x14ac:dyDescent="0.25">
      <c r="B808" s="1187" t="s">
        <v>1715</v>
      </c>
      <c r="C808" s="1015">
        <v>1063</v>
      </c>
      <c r="D808" s="976" t="s">
        <v>1731</v>
      </c>
      <c r="E808" s="976" t="s">
        <v>1726</v>
      </c>
      <c r="F808" s="973">
        <v>23069200</v>
      </c>
      <c r="G808" s="974">
        <v>27365800</v>
      </c>
      <c r="H808" s="974">
        <v>11534600</v>
      </c>
      <c r="I808" s="974">
        <v>15831200</v>
      </c>
      <c r="J808" s="975"/>
      <c r="K808" s="974"/>
      <c r="L808" s="974">
        <f t="shared" si="55"/>
        <v>27365800</v>
      </c>
      <c r="M808" s="976"/>
      <c r="N808" s="1013">
        <f t="shared" si="52"/>
        <v>0</v>
      </c>
      <c r="O808" s="976"/>
      <c r="P808" s="977"/>
      <c r="Q808" s="974"/>
      <c r="R808" s="1147"/>
      <c r="S808" s="974" t="s">
        <v>1417</v>
      </c>
      <c r="T808" s="976"/>
      <c r="X808" s="686"/>
      <c r="Y808" s="686"/>
    </row>
    <row r="809" spans="2:25" hidden="1" x14ac:dyDescent="0.25">
      <c r="B809" s="1187" t="s">
        <v>1715</v>
      </c>
      <c r="C809" s="1015">
        <v>1063</v>
      </c>
      <c r="D809" s="976" t="s">
        <v>1732</v>
      </c>
      <c r="E809" s="976" t="s">
        <v>1733</v>
      </c>
      <c r="F809" s="973">
        <v>17337600</v>
      </c>
      <c r="G809" s="974"/>
      <c r="H809" s="974">
        <v>17337600</v>
      </c>
      <c r="I809" s="974"/>
      <c r="J809" s="975"/>
      <c r="K809" s="974"/>
      <c r="L809" s="974">
        <f t="shared" si="55"/>
        <v>17337600</v>
      </c>
      <c r="M809" s="976"/>
      <c r="N809" s="1013">
        <f t="shared" si="52"/>
        <v>0</v>
      </c>
      <c r="O809" s="976"/>
      <c r="P809" s="977"/>
      <c r="Q809" s="974"/>
      <c r="R809" s="1147"/>
      <c r="S809" s="974"/>
      <c r="T809" s="976"/>
      <c r="X809" s="686"/>
      <c r="Y809" s="686"/>
    </row>
    <row r="810" spans="2:25" hidden="1" x14ac:dyDescent="0.25">
      <c r="B810" s="1187" t="s">
        <v>1715</v>
      </c>
      <c r="C810" s="1015">
        <v>1063</v>
      </c>
      <c r="D810" s="976" t="s">
        <v>1268</v>
      </c>
      <c r="E810" s="976" t="s">
        <v>1118</v>
      </c>
      <c r="F810" s="973">
        <v>286440000</v>
      </c>
      <c r="G810" s="974">
        <v>351610000</v>
      </c>
      <c r="H810" s="974">
        <v>85932000</v>
      </c>
      <c r="I810" s="974">
        <v>114576000</v>
      </c>
      <c r="J810" s="975"/>
      <c r="K810" s="974"/>
      <c r="L810" s="974">
        <f t="shared" si="55"/>
        <v>200508000</v>
      </c>
      <c r="M810" s="976"/>
      <c r="N810" s="1013">
        <f t="shared" si="52"/>
        <v>151102000</v>
      </c>
      <c r="O810" s="976"/>
      <c r="P810" s="977"/>
      <c r="Q810" s="974"/>
      <c r="R810" s="1147"/>
      <c r="S810" s="974"/>
      <c r="T810" s="976"/>
      <c r="X810" s="686"/>
      <c r="Y810" s="686"/>
    </row>
    <row r="811" spans="2:25" hidden="1" x14ac:dyDescent="0.25">
      <c r="B811" s="1187" t="s">
        <v>1715</v>
      </c>
      <c r="C811" s="1015">
        <v>1063</v>
      </c>
      <c r="D811" s="976" t="s">
        <v>1734</v>
      </c>
      <c r="E811" s="976" t="s">
        <v>1735</v>
      </c>
      <c r="F811" s="973">
        <v>26800000</v>
      </c>
      <c r="G811" s="974">
        <v>27300000</v>
      </c>
      <c r="H811" s="974">
        <v>10000000</v>
      </c>
      <c r="I811" s="974">
        <v>17300000</v>
      </c>
      <c r="J811" s="975"/>
      <c r="K811" s="974"/>
      <c r="L811" s="974">
        <f t="shared" si="55"/>
        <v>27300000</v>
      </c>
      <c r="M811" s="976"/>
      <c r="N811" s="1013">
        <f t="shared" si="52"/>
        <v>0</v>
      </c>
      <c r="O811" s="976"/>
      <c r="P811" s="977"/>
      <c r="Q811" s="974"/>
      <c r="R811" s="1147"/>
      <c r="S811" s="974"/>
      <c r="T811" s="976"/>
      <c r="X811" s="686"/>
      <c r="Y811" s="686"/>
    </row>
    <row r="812" spans="2:25" hidden="1" x14ac:dyDescent="0.25">
      <c r="B812" s="1187" t="s">
        <v>1715</v>
      </c>
      <c r="C812" s="1015">
        <v>1063</v>
      </c>
      <c r="D812" s="976" t="s">
        <v>657</v>
      </c>
      <c r="E812" s="976" t="s">
        <v>1736</v>
      </c>
      <c r="F812" s="973">
        <v>50000000</v>
      </c>
      <c r="G812" s="974"/>
      <c r="H812" s="974">
        <v>25000000</v>
      </c>
      <c r="I812" s="974"/>
      <c r="J812" s="975"/>
      <c r="K812" s="974"/>
      <c r="L812" s="974">
        <f t="shared" si="55"/>
        <v>25000000</v>
      </c>
      <c r="M812" s="976"/>
      <c r="N812" s="1013">
        <f t="shared" si="52"/>
        <v>25000000</v>
      </c>
      <c r="O812" s="976"/>
      <c r="P812" s="977"/>
      <c r="Q812" s="974"/>
      <c r="R812" s="1147"/>
      <c r="S812" s="974"/>
      <c r="T812" s="976"/>
      <c r="X812" s="686"/>
      <c r="Y812" s="686"/>
    </row>
    <row r="813" spans="2:25" hidden="1" x14ac:dyDescent="0.25">
      <c r="B813" s="1187" t="s">
        <v>1715</v>
      </c>
      <c r="C813" s="1015">
        <v>1063</v>
      </c>
      <c r="D813" s="976" t="s">
        <v>1737</v>
      </c>
      <c r="E813" s="976" t="s">
        <v>1738</v>
      </c>
      <c r="F813" s="973">
        <v>26666667</v>
      </c>
      <c r="G813" s="974">
        <v>28410000</v>
      </c>
      <c r="H813" s="974">
        <v>8000000</v>
      </c>
      <c r="I813" s="974">
        <v>15000000</v>
      </c>
      <c r="J813" s="975">
        <v>5410000</v>
      </c>
      <c r="K813" s="974"/>
      <c r="L813" s="974">
        <f t="shared" si="55"/>
        <v>28410000</v>
      </c>
      <c r="M813" s="976"/>
      <c r="N813" s="1013">
        <f t="shared" si="52"/>
        <v>0</v>
      </c>
      <c r="O813" s="976"/>
      <c r="P813" s="977"/>
      <c r="Q813" s="974"/>
      <c r="R813" s="1147"/>
      <c r="S813" s="974"/>
      <c r="T813" s="976"/>
      <c r="X813" s="686"/>
      <c r="Y813" s="686"/>
    </row>
    <row r="814" spans="2:25" hidden="1" x14ac:dyDescent="0.25">
      <c r="B814" s="1187" t="s">
        <v>1715</v>
      </c>
      <c r="C814" s="1015">
        <v>1063</v>
      </c>
      <c r="D814" s="976" t="s">
        <v>1538</v>
      </c>
      <c r="E814" s="976" t="s">
        <v>1739</v>
      </c>
      <c r="F814" s="973">
        <v>11600000</v>
      </c>
      <c r="G814" s="974"/>
      <c r="H814" s="974">
        <v>5800000</v>
      </c>
      <c r="I814" s="974"/>
      <c r="J814" s="975"/>
      <c r="K814" s="974"/>
      <c r="L814" s="974">
        <f t="shared" si="55"/>
        <v>5800000</v>
      </c>
      <c r="M814" s="976"/>
      <c r="N814" s="1013">
        <f t="shared" si="52"/>
        <v>5800000</v>
      </c>
      <c r="O814" s="976"/>
      <c r="P814" s="977"/>
      <c r="Q814" s="974"/>
      <c r="R814" s="1147"/>
      <c r="S814" s="974"/>
      <c r="T814" s="976"/>
      <c r="X814" s="686"/>
      <c r="Y814" s="686"/>
    </row>
    <row r="815" spans="2:25" hidden="1" x14ac:dyDescent="0.25">
      <c r="B815" s="1187" t="s">
        <v>1715</v>
      </c>
      <c r="C815" s="1015">
        <v>1063</v>
      </c>
      <c r="D815" s="976" t="s">
        <v>1641</v>
      </c>
      <c r="E815" s="976" t="s">
        <v>1122</v>
      </c>
      <c r="F815" s="973">
        <v>72000000</v>
      </c>
      <c r="G815" s="974">
        <v>85390000</v>
      </c>
      <c r="H815" s="974">
        <v>30000000</v>
      </c>
      <c r="I815" s="974">
        <v>55390000</v>
      </c>
      <c r="J815" s="975"/>
      <c r="K815" s="974"/>
      <c r="L815" s="974">
        <f t="shared" si="55"/>
        <v>85390000</v>
      </c>
      <c r="M815" s="976"/>
      <c r="N815" s="1013">
        <f t="shared" si="52"/>
        <v>0</v>
      </c>
      <c r="O815" s="976"/>
      <c r="P815" s="977"/>
      <c r="Q815" s="974"/>
      <c r="R815" s="1147"/>
      <c r="S815" s="974"/>
      <c r="T815" s="976"/>
      <c r="X815" s="686"/>
      <c r="Y815" s="686"/>
    </row>
    <row r="816" spans="2:25" hidden="1" x14ac:dyDescent="0.25">
      <c r="B816" s="1187" t="s">
        <v>1715</v>
      </c>
      <c r="C816" s="1015">
        <v>1063</v>
      </c>
      <c r="D816" s="976" t="s">
        <v>1740</v>
      </c>
      <c r="E816" s="976" t="s">
        <v>1696</v>
      </c>
      <c r="F816" s="973">
        <v>2024000</v>
      </c>
      <c r="G816" s="974"/>
      <c r="H816" s="974">
        <v>2024000</v>
      </c>
      <c r="I816" s="974"/>
      <c r="J816" s="975"/>
      <c r="K816" s="974"/>
      <c r="L816" s="974">
        <f t="shared" si="55"/>
        <v>2024000</v>
      </c>
      <c r="M816" s="976"/>
      <c r="N816" s="1013">
        <f t="shared" si="52"/>
        <v>0</v>
      </c>
      <c r="O816" s="976"/>
      <c r="P816" s="977"/>
      <c r="Q816" s="974"/>
      <c r="R816" s="1147"/>
      <c r="S816" s="974"/>
      <c r="T816" s="976"/>
      <c r="X816" s="686"/>
      <c r="Y816" s="686"/>
    </row>
    <row r="817" spans="1:25" hidden="1" x14ac:dyDescent="0.25">
      <c r="B817" s="1187" t="s">
        <v>1715</v>
      </c>
      <c r="C817" s="1015">
        <v>1063</v>
      </c>
      <c r="D817" s="976" t="s">
        <v>1447</v>
      </c>
      <c r="E817" s="976" t="s">
        <v>1325</v>
      </c>
      <c r="F817" s="973">
        <v>91000000</v>
      </c>
      <c r="G817" s="974">
        <v>91800000</v>
      </c>
      <c r="H817" s="974">
        <v>45000000</v>
      </c>
      <c r="I817" s="974">
        <v>46800000</v>
      </c>
      <c r="J817" s="975"/>
      <c r="K817" s="974"/>
      <c r="L817" s="974">
        <f t="shared" si="55"/>
        <v>91800000</v>
      </c>
      <c r="M817" s="976"/>
      <c r="N817" s="1013">
        <f t="shared" si="52"/>
        <v>0</v>
      </c>
      <c r="O817" s="976"/>
      <c r="P817" s="977"/>
      <c r="Q817" s="974"/>
      <c r="R817" s="1147"/>
      <c r="S817" s="974"/>
      <c r="T817" s="976"/>
      <c r="X817" s="686"/>
      <c r="Y817" s="686"/>
    </row>
    <row r="818" spans="1:25" hidden="1" x14ac:dyDescent="0.25">
      <c r="B818" s="1187" t="s">
        <v>1715</v>
      </c>
      <c r="C818" s="1015">
        <v>1063</v>
      </c>
      <c r="D818" s="976" t="s">
        <v>1601</v>
      </c>
      <c r="E818" s="976" t="s">
        <v>659</v>
      </c>
      <c r="F818" s="973">
        <v>3000000</v>
      </c>
      <c r="G818" s="974"/>
      <c r="H818" s="974">
        <v>3000000</v>
      </c>
      <c r="I818" s="974"/>
      <c r="J818" s="975"/>
      <c r="K818" s="974"/>
      <c r="L818" s="974">
        <f t="shared" si="55"/>
        <v>3000000</v>
      </c>
      <c r="M818" s="976"/>
      <c r="N818" s="1013">
        <f t="shared" si="52"/>
        <v>0</v>
      </c>
      <c r="O818" s="976"/>
      <c r="P818" s="977"/>
      <c r="Q818" s="974"/>
      <c r="R818" s="1147"/>
      <c r="S818" s="974"/>
      <c r="T818" s="976"/>
      <c r="X818" s="686"/>
      <c r="Y818" s="686"/>
    </row>
    <row r="819" spans="1:25" hidden="1" x14ac:dyDescent="0.25">
      <c r="B819" s="1187" t="s">
        <v>1715</v>
      </c>
      <c r="C819" s="1015">
        <v>1063</v>
      </c>
      <c r="D819" s="976" t="s">
        <v>1741</v>
      </c>
      <c r="E819" s="976" t="s">
        <v>1742</v>
      </c>
      <c r="F819" s="973">
        <v>3255000</v>
      </c>
      <c r="G819" s="974"/>
      <c r="H819" s="974">
        <v>3255000</v>
      </c>
      <c r="I819" s="974"/>
      <c r="J819" s="975"/>
      <c r="K819" s="974"/>
      <c r="L819" s="974">
        <f t="shared" si="55"/>
        <v>3255000</v>
      </c>
      <c r="M819" s="976"/>
      <c r="N819" s="1013">
        <f t="shared" si="52"/>
        <v>0</v>
      </c>
      <c r="O819" s="976"/>
      <c r="P819" s="977"/>
      <c r="Q819" s="974"/>
      <c r="R819" s="1147"/>
      <c r="S819" s="974"/>
      <c r="T819" s="976"/>
      <c r="X819" s="686"/>
      <c r="Y819" s="686"/>
    </row>
    <row r="820" spans="1:25" hidden="1" x14ac:dyDescent="0.25">
      <c r="B820" s="1187" t="s">
        <v>1715</v>
      </c>
      <c r="C820" s="1015">
        <v>1063</v>
      </c>
      <c r="D820" s="976" t="s">
        <v>1743</v>
      </c>
      <c r="E820" s="976" t="s">
        <v>1744</v>
      </c>
      <c r="F820" s="973">
        <v>3200000</v>
      </c>
      <c r="G820" s="974"/>
      <c r="H820" s="974">
        <v>3200000</v>
      </c>
      <c r="I820" s="974"/>
      <c r="J820" s="975"/>
      <c r="K820" s="974"/>
      <c r="L820" s="974">
        <f t="shared" si="55"/>
        <v>3200000</v>
      </c>
      <c r="M820" s="976"/>
      <c r="N820" s="1013">
        <f t="shared" si="52"/>
        <v>0</v>
      </c>
      <c r="O820" s="976"/>
      <c r="P820" s="977"/>
      <c r="Q820" s="974"/>
      <c r="R820" s="1147"/>
      <c r="S820" s="974"/>
      <c r="T820" s="976"/>
      <c r="X820" s="686"/>
      <c r="Y820" s="686"/>
    </row>
    <row r="821" spans="1:25" hidden="1" x14ac:dyDescent="0.25">
      <c r="B821" s="1187" t="s">
        <v>1715</v>
      </c>
      <c r="C821" s="1015">
        <v>1063</v>
      </c>
      <c r="D821" s="976" t="s">
        <v>1745</v>
      </c>
      <c r="E821" s="976" t="s">
        <v>1746</v>
      </c>
      <c r="F821" s="973">
        <v>20000000</v>
      </c>
      <c r="G821" s="974"/>
      <c r="H821" s="974">
        <v>6000000</v>
      </c>
      <c r="I821" s="974">
        <v>14000000</v>
      </c>
      <c r="J821" s="975"/>
      <c r="K821" s="974"/>
      <c r="L821" s="974">
        <f t="shared" si="55"/>
        <v>20000000</v>
      </c>
      <c r="M821" s="976"/>
      <c r="N821" s="1013">
        <f t="shared" si="52"/>
        <v>0</v>
      </c>
      <c r="O821" s="976"/>
      <c r="P821" s="977"/>
      <c r="Q821" s="974"/>
      <c r="R821" s="1147"/>
      <c r="S821" s="974"/>
      <c r="T821" s="976"/>
      <c r="X821" s="686"/>
      <c r="Y821" s="686"/>
    </row>
    <row r="822" spans="1:25" hidden="1" x14ac:dyDescent="0.25">
      <c r="B822" s="1187" t="s">
        <v>1715</v>
      </c>
      <c r="C822" s="1015">
        <v>1063</v>
      </c>
      <c r="D822" s="976" t="s">
        <v>1747</v>
      </c>
      <c r="E822" s="976" t="s">
        <v>1516</v>
      </c>
      <c r="F822" s="973">
        <v>1320000</v>
      </c>
      <c r="G822" s="974"/>
      <c r="H822" s="974">
        <v>1320000</v>
      </c>
      <c r="I822" s="974"/>
      <c r="J822" s="975"/>
      <c r="K822" s="974"/>
      <c r="L822" s="974">
        <f t="shared" si="55"/>
        <v>1320000</v>
      </c>
      <c r="M822" s="976"/>
      <c r="N822" s="1013">
        <f t="shared" si="52"/>
        <v>0</v>
      </c>
      <c r="O822" s="976"/>
      <c r="P822" s="977"/>
      <c r="Q822" s="974"/>
      <c r="R822" s="1147"/>
      <c r="S822" s="974"/>
      <c r="T822" s="976"/>
      <c r="X822" s="686"/>
      <c r="Y822" s="686"/>
    </row>
    <row r="823" spans="1:25" hidden="1" x14ac:dyDescent="0.25">
      <c r="B823" s="1187" t="s">
        <v>1715</v>
      </c>
      <c r="C823" s="1015">
        <v>1063</v>
      </c>
      <c r="D823" s="976" t="s">
        <v>1748</v>
      </c>
      <c r="E823" s="976" t="s">
        <v>1516</v>
      </c>
      <c r="F823" s="973">
        <v>1200000</v>
      </c>
      <c r="G823" s="974"/>
      <c r="H823" s="974">
        <v>1200000</v>
      </c>
      <c r="I823" s="974"/>
      <c r="J823" s="975"/>
      <c r="K823" s="974"/>
      <c r="L823" s="974">
        <f t="shared" si="55"/>
        <v>1200000</v>
      </c>
      <c r="M823" s="976"/>
      <c r="N823" s="1013">
        <f t="shared" si="52"/>
        <v>0</v>
      </c>
      <c r="O823" s="976"/>
      <c r="P823" s="977"/>
      <c r="Q823" s="974"/>
      <c r="R823" s="1147"/>
      <c r="S823" s="974"/>
      <c r="T823" s="976"/>
      <c r="X823" s="686"/>
      <c r="Y823" s="686"/>
    </row>
    <row r="824" spans="1:25" hidden="1" x14ac:dyDescent="0.25">
      <c r="B824" s="1187" t="s">
        <v>1715</v>
      </c>
      <c r="C824" s="1015">
        <v>1063</v>
      </c>
      <c r="D824" s="976" t="s">
        <v>1749</v>
      </c>
      <c r="E824" s="976" t="s">
        <v>1750</v>
      </c>
      <c r="F824" s="973">
        <v>8964960</v>
      </c>
      <c r="G824" s="974"/>
      <c r="H824" s="974">
        <v>8964960</v>
      </c>
      <c r="I824" s="974"/>
      <c r="J824" s="975"/>
      <c r="K824" s="974"/>
      <c r="L824" s="974">
        <f t="shared" si="55"/>
        <v>8964960</v>
      </c>
      <c r="M824" s="976"/>
      <c r="N824" s="1013">
        <f t="shared" si="52"/>
        <v>0</v>
      </c>
      <c r="O824" s="976"/>
      <c r="P824" s="977"/>
      <c r="Q824" s="974"/>
      <c r="R824" s="1147"/>
      <c r="S824" s="974"/>
      <c r="T824" s="976"/>
      <c r="X824" s="686"/>
      <c r="Y824" s="686"/>
    </row>
    <row r="825" spans="1:25" hidden="1" x14ac:dyDescent="0.25">
      <c r="B825" s="1187" t="s">
        <v>1715</v>
      </c>
      <c r="C825" s="1015">
        <v>1063</v>
      </c>
      <c r="D825" s="976" t="s">
        <v>1751</v>
      </c>
      <c r="E825" s="976" t="s">
        <v>1453</v>
      </c>
      <c r="F825" s="973">
        <v>35070800</v>
      </c>
      <c r="G825" s="974"/>
      <c r="H825" s="974">
        <v>35070800</v>
      </c>
      <c r="I825" s="974"/>
      <c r="J825" s="975"/>
      <c r="K825" s="974"/>
      <c r="L825" s="974">
        <f t="shared" si="55"/>
        <v>35070800</v>
      </c>
      <c r="M825" s="976"/>
      <c r="N825" s="1013">
        <f t="shared" si="52"/>
        <v>0</v>
      </c>
      <c r="O825" s="976"/>
      <c r="P825" s="977"/>
      <c r="Q825" s="974"/>
      <c r="R825" s="1147"/>
      <c r="S825" s="974"/>
      <c r="T825" s="976"/>
      <c r="X825" s="686"/>
      <c r="Y825" s="686"/>
    </row>
    <row r="826" spans="1:25" hidden="1" x14ac:dyDescent="0.25">
      <c r="B826" s="1187" t="s">
        <v>1715</v>
      </c>
      <c r="C826" s="1015">
        <v>1063</v>
      </c>
      <c r="D826" s="976" t="s">
        <v>1449</v>
      </c>
      <c r="E826" s="976" t="s">
        <v>1319</v>
      </c>
      <c r="F826" s="973">
        <v>21200000</v>
      </c>
      <c r="G826" s="974"/>
      <c r="H826" s="974">
        <v>21200000</v>
      </c>
      <c r="I826" s="974"/>
      <c r="J826" s="975"/>
      <c r="K826" s="974"/>
      <c r="L826" s="974">
        <f t="shared" si="55"/>
        <v>21200000</v>
      </c>
      <c r="M826" s="976"/>
      <c r="N826" s="1013">
        <f t="shared" si="52"/>
        <v>0</v>
      </c>
      <c r="O826" s="976"/>
      <c r="P826" s="977"/>
      <c r="Q826" s="974"/>
      <c r="R826" s="1147"/>
      <c r="S826" s="974"/>
      <c r="T826" s="976"/>
      <c r="X826" s="686"/>
      <c r="Y826" s="686"/>
    </row>
    <row r="827" spans="1:25" hidden="1" x14ac:dyDescent="0.25">
      <c r="B827" s="1187" t="s">
        <v>1715</v>
      </c>
      <c r="C827" s="1015">
        <v>1063</v>
      </c>
      <c r="D827" s="976" t="s">
        <v>947</v>
      </c>
      <c r="E827" s="976"/>
      <c r="F827" s="973">
        <f>W827</f>
        <v>14574000</v>
      </c>
      <c r="G827" s="974"/>
      <c r="H827" s="974">
        <v>600000</v>
      </c>
      <c r="I827" s="974">
        <v>1800000</v>
      </c>
      <c r="J827" s="975">
        <v>2100000</v>
      </c>
      <c r="K827" s="974">
        <f>2538000+2370000+3354000+1812000</f>
        <v>10074000</v>
      </c>
      <c r="L827" s="974">
        <f t="shared" si="55"/>
        <v>14574000</v>
      </c>
      <c r="M827" s="976"/>
      <c r="N827" s="1013">
        <f t="shared" si="52"/>
        <v>0</v>
      </c>
      <c r="O827" s="976"/>
      <c r="P827" s="977"/>
      <c r="Q827" s="974"/>
      <c r="R827" s="1147"/>
      <c r="S827" s="974"/>
      <c r="T827" s="976"/>
      <c r="V827" s="1000" t="s">
        <v>948</v>
      </c>
      <c r="W827" s="1000">
        <f>SUM(W793:W800)</f>
        <v>14574000</v>
      </c>
      <c r="X827" s="686"/>
      <c r="Y827" s="686"/>
    </row>
    <row r="828" spans="1:25" ht="15.75" hidden="1" x14ac:dyDescent="0.25">
      <c r="A828" s="723"/>
      <c r="B828" s="720" t="s">
        <v>997</v>
      </c>
      <c r="C828" s="720"/>
      <c r="D828" s="699" t="s">
        <v>1715</v>
      </c>
      <c r="E828" s="992"/>
      <c r="F828" s="993"/>
      <c r="G828" s="994"/>
      <c r="H828" s="994"/>
      <c r="I828" s="994"/>
      <c r="J828" s="995"/>
      <c r="K828" s="994"/>
      <c r="L828" s="735">
        <f>SUM(L793:L827)</f>
        <v>1248114219</v>
      </c>
      <c r="M828" s="992"/>
      <c r="N828" s="1042">
        <f>SUM(N793:N827)</f>
        <v>256329659</v>
      </c>
      <c r="O828" s="992"/>
      <c r="P828" s="998"/>
      <c r="Q828" s="994"/>
      <c r="R828" s="1153"/>
      <c r="S828" s="994"/>
      <c r="T828" s="992"/>
      <c r="X828" s="686"/>
      <c r="Y828" s="686"/>
    </row>
    <row r="829" spans="1:25" hidden="1" x14ac:dyDescent="0.25">
      <c r="A829" s="686">
        <v>39</v>
      </c>
      <c r="B829" s="1187" t="s">
        <v>654</v>
      </c>
      <c r="C829" s="1015">
        <v>1064</v>
      </c>
      <c r="D829" s="976" t="s">
        <v>1427</v>
      </c>
      <c r="E829" s="985" t="s">
        <v>1428</v>
      </c>
      <c r="F829" s="973">
        <v>39523876</v>
      </c>
      <c r="G829" s="974"/>
      <c r="H829" s="974">
        <v>19761938</v>
      </c>
      <c r="I829" s="974">
        <v>19761938</v>
      </c>
      <c r="J829" s="975"/>
      <c r="K829" s="974"/>
      <c r="L829" s="974">
        <f>SUM(H829:K829)</f>
        <v>39523876</v>
      </c>
      <c r="M829" s="976"/>
      <c r="N829" s="1013">
        <f t="shared" si="52"/>
        <v>0</v>
      </c>
      <c r="O829" s="976"/>
      <c r="P829" s="977"/>
      <c r="Q829" s="974"/>
      <c r="R829" s="1147" t="s">
        <v>1752</v>
      </c>
      <c r="S829" s="974"/>
      <c r="T829" s="976" t="s">
        <v>1753</v>
      </c>
      <c r="V829" s="687" t="s">
        <v>1407</v>
      </c>
      <c r="W829" s="687">
        <v>1960000</v>
      </c>
      <c r="X829" s="686"/>
      <c r="Y829" s="686"/>
    </row>
    <row r="830" spans="1:25" hidden="1" x14ac:dyDescent="0.25">
      <c r="B830" s="1187" t="s">
        <v>654</v>
      </c>
      <c r="C830" s="1015">
        <v>1064</v>
      </c>
      <c r="D830" s="976" t="s">
        <v>1424</v>
      </c>
      <c r="E830" s="976" t="s">
        <v>1754</v>
      </c>
      <c r="F830" s="973">
        <v>124000000</v>
      </c>
      <c r="G830" s="974"/>
      <c r="H830" s="974">
        <v>37200000</v>
      </c>
      <c r="I830" s="974">
        <v>86800000</v>
      </c>
      <c r="J830" s="975"/>
      <c r="K830" s="974"/>
      <c r="L830" s="974">
        <f>SUM(H830:K830)</f>
        <v>124000000</v>
      </c>
      <c r="M830" s="976"/>
      <c r="N830" s="1013">
        <f t="shared" si="52"/>
        <v>0</v>
      </c>
      <c r="O830" s="976"/>
      <c r="P830" s="977"/>
      <c r="Q830" s="974">
        <v>124000000</v>
      </c>
      <c r="R830" s="1147" t="s">
        <v>1755</v>
      </c>
      <c r="S830" s="974"/>
      <c r="T830" s="976" t="s">
        <v>1627</v>
      </c>
      <c r="V830" s="687" t="s">
        <v>1408</v>
      </c>
      <c r="W830" s="687">
        <v>2100000</v>
      </c>
      <c r="X830" s="686"/>
      <c r="Y830" s="686"/>
    </row>
    <row r="831" spans="1:25" hidden="1" x14ac:dyDescent="0.25">
      <c r="B831" s="1187" t="s">
        <v>654</v>
      </c>
      <c r="C831" s="1015">
        <v>1064</v>
      </c>
      <c r="D831" s="976" t="s">
        <v>1756</v>
      </c>
      <c r="E831" s="976" t="s">
        <v>1757</v>
      </c>
      <c r="F831" s="973">
        <v>25000000</v>
      </c>
      <c r="G831" s="974"/>
      <c r="H831" s="974">
        <v>10000000</v>
      </c>
      <c r="I831" s="974">
        <v>15000000</v>
      </c>
      <c r="J831" s="975"/>
      <c r="K831" s="974"/>
      <c r="L831" s="974">
        <f t="shared" ref="L831:L854" si="56">SUM(H831:K831)</f>
        <v>25000000</v>
      </c>
      <c r="M831" s="976"/>
      <c r="N831" s="1013">
        <f t="shared" si="52"/>
        <v>0</v>
      </c>
      <c r="O831" s="976"/>
      <c r="P831" s="977"/>
      <c r="Q831" s="974"/>
      <c r="R831" s="1147"/>
      <c r="S831" s="974"/>
      <c r="T831" s="976"/>
      <c r="V831" s="687" t="s">
        <v>1411</v>
      </c>
      <c r="W831" s="687">
        <v>2100000</v>
      </c>
      <c r="X831" s="686"/>
      <c r="Y831" s="686"/>
    </row>
    <row r="832" spans="1:25" hidden="1" x14ac:dyDescent="0.25">
      <c r="B832" s="1187" t="s">
        <v>654</v>
      </c>
      <c r="C832" s="1015">
        <v>1064</v>
      </c>
      <c r="D832" s="976" t="s">
        <v>1758</v>
      </c>
      <c r="E832" s="976" t="s">
        <v>1759</v>
      </c>
      <c r="F832" s="973">
        <v>960000</v>
      </c>
      <c r="G832" s="974"/>
      <c r="H832" s="974">
        <v>288000</v>
      </c>
      <c r="I832" s="974">
        <v>672000</v>
      </c>
      <c r="J832" s="975"/>
      <c r="K832" s="974"/>
      <c r="L832" s="974">
        <f t="shared" si="56"/>
        <v>960000</v>
      </c>
      <c r="M832" s="976"/>
      <c r="N832" s="1013">
        <f t="shared" si="52"/>
        <v>0</v>
      </c>
      <c r="O832" s="976"/>
      <c r="P832" s="977"/>
      <c r="Q832" s="974"/>
      <c r="R832" s="1147"/>
      <c r="S832" s="974"/>
      <c r="T832" s="976"/>
      <c r="V832" s="687" t="s">
        <v>1692</v>
      </c>
      <c r="W832" s="687">
        <v>3345000</v>
      </c>
      <c r="X832" s="686"/>
      <c r="Y832" s="686"/>
    </row>
    <row r="833" spans="2:25" hidden="1" x14ac:dyDescent="0.25">
      <c r="B833" s="1187" t="s">
        <v>654</v>
      </c>
      <c r="C833" s="1015">
        <v>1064</v>
      </c>
      <c r="D833" s="976" t="s">
        <v>1433</v>
      </c>
      <c r="E833" s="976" t="s">
        <v>887</v>
      </c>
      <c r="F833" s="973">
        <v>26108000</v>
      </c>
      <c r="G833" s="974"/>
      <c r="H833" s="974">
        <v>7832400</v>
      </c>
      <c r="I833" s="974">
        <v>10443200</v>
      </c>
      <c r="J833" s="975"/>
      <c r="K833" s="974"/>
      <c r="L833" s="974">
        <f t="shared" si="56"/>
        <v>18275600</v>
      </c>
      <c r="M833" s="976"/>
      <c r="N833" s="1013">
        <f t="shared" si="52"/>
        <v>7832400</v>
      </c>
      <c r="O833" s="976"/>
      <c r="P833" s="977"/>
      <c r="Q833" s="974"/>
      <c r="R833" s="1147"/>
      <c r="S833" s="974"/>
      <c r="T833" s="976"/>
      <c r="V833" s="687" t="s">
        <v>1470</v>
      </c>
      <c r="W833" s="687">
        <v>1899000</v>
      </c>
      <c r="X833" s="686"/>
      <c r="Y833" s="686"/>
    </row>
    <row r="834" spans="2:25" hidden="1" x14ac:dyDescent="0.25">
      <c r="B834" s="1187" t="s">
        <v>654</v>
      </c>
      <c r="C834" s="1015">
        <v>1064</v>
      </c>
      <c r="D834" s="976" t="s">
        <v>1760</v>
      </c>
      <c r="E834" s="976" t="s">
        <v>1761</v>
      </c>
      <c r="F834" s="973">
        <v>709000</v>
      </c>
      <c r="G834" s="974">
        <v>732500</v>
      </c>
      <c r="H834" s="974">
        <v>709000</v>
      </c>
      <c r="I834" s="974">
        <v>23500</v>
      </c>
      <c r="J834" s="975"/>
      <c r="K834" s="974"/>
      <c r="L834" s="974">
        <f t="shared" si="56"/>
        <v>732500</v>
      </c>
      <c r="M834" s="976"/>
      <c r="N834" s="1013">
        <f t="shared" si="52"/>
        <v>0</v>
      </c>
      <c r="O834" s="976"/>
      <c r="P834" s="977"/>
      <c r="Q834" s="974"/>
      <c r="R834" s="1147"/>
      <c r="S834" s="974"/>
      <c r="T834" s="976"/>
      <c r="V834" s="687" t="s">
        <v>1710</v>
      </c>
      <c r="W834" s="687">
        <v>11225000</v>
      </c>
      <c r="X834" s="686"/>
      <c r="Y834" s="686"/>
    </row>
    <row r="835" spans="2:25" hidden="1" x14ac:dyDescent="0.25">
      <c r="B835" s="1187" t="s">
        <v>654</v>
      </c>
      <c r="C835" s="1015">
        <v>1064</v>
      </c>
      <c r="D835" s="976" t="s">
        <v>1762</v>
      </c>
      <c r="E835" s="976" t="s">
        <v>1761</v>
      </c>
      <c r="F835" s="973">
        <v>350000</v>
      </c>
      <c r="G835" s="974">
        <v>364500</v>
      </c>
      <c r="H835" s="974">
        <v>350000</v>
      </c>
      <c r="I835" s="974">
        <v>14500</v>
      </c>
      <c r="J835" s="975"/>
      <c r="K835" s="974"/>
      <c r="L835" s="974">
        <f t="shared" si="56"/>
        <v>364500</v>
      </c>
      <c r="M835" s="976"/>
      <c r="N835" s="1013">
        <f t="shared" si="52"/>
        <v>0</v>
      </c>
      <c r="O835" s="976"/>
      <c r="P835" s="977"/>
      <c r="Q835" s="974"/>
      <c r="R835" s="1147"/>
      <c r="S835" s="974"/>
      <c r="T835" s="976"/>
      <c r="V835" s="687" t="s">
        <v>1720</v>
      </c>
      <c r="W835" s="687">
        <v>1428000</v>
      </c>
      <c r="X835" s="686"/>
      <c r="Y835" s="686"/>
    </row>
    <row r="836" spans="2:25" hidden="1" x14ac:dyDescent="0.25">
      <c r="B836" s="1187" t="s">
        <v>654</v>
      </c>
      <c r="C836" s="1015">
        <v>1064</v>
      </c>
      <c r="D836" s="976" t="s">
        <v>1763</v>
      </c>
      <c r="E836" s="976" t="s">
        <v>1764</v>
      </c>
      <c r="F836" s="973">
        <v>252000</v>
      </c>
      <c r="G836" s="974">
        <v>1141500</v>
      </c>
      <c r="H836" s="974">
        <v>252000</v>
      </c>
      <c r="I836" s="974">
        <v>889500</v>
      </c>
      <c r="J836" s="975"/>
      <c r="K836" s="974"/>
      <c r="L836" s="974">
        <f t="shared" si="56"/>
        <v>1141500</v>
      </c>
      <c r="M836" s="976"/>
      <c r="N836" s="1013">
        <f t="shared" si="52"/>
        <v>0</v>
      </c>
      <c r="O836" s="976"/>
      <c r="P836" s="977"/>
      <c r="Q836" s="974"/>
      <c r="R836" s="1147"/>
      <c r="S836" s="974"/>
      <c r="T836" s="976"/>
      <c r="X836" s="686"/>
      <c r="Y836" s="686"/>
    </row>
    <row r="837" spans="2:25" hidden="1" x14ac:dyDescent="0.25">
      <c r="B837" s="1187" t="s">
        <v>654</v>
      </c>
      <c r="C837" s="1015">
        <v>1064</v>
      </c>
      <c r="D837" s="976" t="s">
        <v>1765</v>
      </c>
      <c r="E837" s="976" t="s">
        <v>1766</v>
      </c>
      <c r="F837" s="973">
        <v>18473048</v>
      </c>
      <c r="G837" s="974"/>
      <c r="H837" s="974">
        <v>7389219</v>
      </c>
      <c r="I837" s="974">
        <v>7389219</v>
      </c>
      <c r="J837" s="975"/>
      <c r="K837" s="974"/>
      <c r="L837" s="974">
        <f t="shared" si="56"/>
        <v>14778438</v>
      </c>
      <c r="M837" s="976"/>
      <c r="N837" s="1013">
        <f t="shared" si="52"/>
        <v>3694610</v>
      </c>
      <c r="O837" s="976"/>
      <c r="P837" s="977"/>
      <c r="Q837" s="974"/>
      <c r="R837" s="1147"/>
      <c r="S837" s="974"/>
      <c r="T837" s="976" t="s">
        <v>1323</v>
      </c>
      <c r="X837" s="686"/>
      <c r="Y837" s="686"/>
    </row>
    <row r="838" spans="2:25" hidden="1" x14ac:dyDescent="0.25">
      <c r="B838" s="1187" t="s">
        <v>654</v>
      </c>
      <c r="C838" s="1015">
        <v>1064</v>
      </c>
      <c r="D838" s="976" t="s">
        <v>1767</v>
      </c>
      <c r="E838" s="976" t="s">
        <v>1726</v>
      </c>
      <c r="F838" s="973">
        <v>7183000</v>
      </c>
      <c r="G838" s="974"/>
      <c r="H838" s="974">
        <v>3591500</v>
      </c>
      <c r="I838" s="974">
        <v>3591500</v>
      </c>
      <c r="J838" s="975"/>
      <c r="K838" s="974"/>
      <c r="L838" s="974">
        <f t="shared" si="56"/>
        <v>7183000</v>
      </c>
      <c r="M838" s="976"/>
      <c r="N838" s="1013">
        <f t="shared" si="52"/>
        <v>0</v>
      </c>
      <c r="O838" s="976"/>
      <c r="P838" s="977"/>
      <c r="Q838" s="974">
        <v>7183000</v>
      </c>
      <c r="R838" s="1147" t="s">
        <v>1768</v>
      </c>
      <c r="S838" s="974"/>
      <c r="T838" s="976" t="s">
        <v>1655</v>
      </c>
      <c r="X838" s="686"/>
      <c r="Y838" s="686"/>
    </row>
    <row r="839" spans="2:25" hidden="1" x14ac:dyDescent="0.25">
      <c r="B839" s="1187" t="s">
        <v>654</v>
      </c>
      <c r="C839" s="1015">
        <v>1064</v>
      </c>
      <c r="D839" s="976" t="s">
        <v>1769</v>
      </c>
      <c r="E839" s="976" t="s">
        <v>1770</v>
      </c>
      <c r="F839" s="973">
        <v>3637600</v>
      </c>
      <c r="G839" s="974">
        <v>4609290</v>
      </c>
      <c r="H839" s="974">
        <v>3637600</v>
      </c>
      <c r="I839" s="974">
        <v>971690</v>
      </c>
      <c r="J839" s="975"/>
      <c r="K839" s="974"/>
      <c r="L839" s="974">
        <f t="shared" si="56"/>
        <v>4609290</v>
      </c>
      <c r="M839" s="976"/>
      <c r="N839" s="1013">
        <f t="shared" si="52"/>
        <v>0</v>
      </c>
      <c r="O839" s="976"/>
      <c r="P839" s="977"/>
      <c r="Q839" s="974"/>
      <c r="R839" s="1147"/>
      <c r="S839" s="974"/>
      <c r="T839" s="976"/>
      <c r="X839" s="686"/>
      <c r="Y839" s="686"/>
    </row>
    <row r="840" spans="2:25" hidden="1" x14ac:dyDescent="0.25">
      <c r="B840" s="1187" t="s">
        <v>654</v>
      </c>
      <c r="C840" s="1015">
        <v>1064</v>
      </c>
      <c r="D840" s="976" t="s">
        <v>1771</v>
      </c>
      <c r="E840" s="976" t="s">
        <v>1761</v>
      </c>
      <c r="F840" s="973">
        <v>88000</v>
      </c>
      <c r="G840" s="974"/>
      <c r="H840" s="974">
        <v>88000</v>
      </c>
      <c r="I840" s="974"/>
      <c r="J840" s="975"/>
      <c r="K840" s="974"/>
      <c r="L840" s="974">
        <f t="shared" si="56"/>
        <v>88000</v>
      </c>
      <c r="M840" s="976"/>
      <c r="N840" s="1013">
        <f t="shared" si="52"/>
        <v>0</v>
      </c>
      <c r="O840" s="976"/>
      <c r="P840" s="977"/>
      <c r="Q840" s="974"/>
      <c r="R840" s="1147"/>
      <c r="S840" s="974"/>
      <c r="T840" s="976"/>
      <c r="X840" s="686"/>
      <c r="Y840" s="686"/>
    </row>
    <row r="841" spans="2:25" hidden="1" x14ac:dyDescent="0.25">
      <c r="B841" s="1187" t="s">
        <v>654</v>
      </c>
      <c r="C841" s="1015">
        <v>1064</v>
      </c>
      <c r="D841" s="976" t="s">
        <v>1772</v>
      </c>
      <c r="E841" s="976" t="s">
        <v>1536</v>
      </c>
      <c r="F841" s="973">
        <v>89053800</v>
      </c>
      <c r="G841" s="974"/>
      <c r="H841" s="974">
        <v>44526900</v>
      </c>
      <c r="I841" s="974">
        <v>44526900</v>
      </c>
      <c r="J841" s="975"/>
      <c r="K841" s="974"/>
      <c r="L841" s="974">
        <f t="shared" si="56"/>
        <v>89053800</v>
      </c>
      <c r="M841" s="976"/>
      <c r="N841" s="1013">
        <f t="shared" si="52"/>
        <v>0</v>
      </c>
      <c r="O841" s="976"/>
      <c r="P841" s="977"/>
      <c r="Q841" s="974">
        <v>89053800</v>
      </c>
      <c r="R841" s="1147" t="s">
        <v>1773</v>
      </c>
      <c r="S841" s="974" t="s">
        <v>1417</v>
      </c>
      <c r="T841" s="976" t="s">
        <v>1655</v>
      </c>
      <c r="X841" s="686"/>
      <c r="Y841" s="686"/>
    </row>
    <row r="842" spans="2:25" hidden="1" x14ac:dyDescent="0.25">
      <c r="B842" s="1187" t="s">
        <v>654</v>
      </c>
      <c r="C842" s="1015">
        <v>1064</v>
      </c>
      <c r="D842" s="976" t="s">
        <v>1774</v>
      </c>
      <c r="E842" s="976" t="s">
        <v>1775</v>
      </c>
      <c r="F842" s="973">
        <v>5390000</v>
      </c>
      <c r="G842" s="974"/>
      <c r="H842" s="974">
        <v>2156000</v>
      </c>
      <c r="I842" s="974">
        <v>2156000</v>
      </c>
      <c r="J842" s="975"/>
      <c r="K842" s="974"/>
      <c r="L842" s="974">
        <f t="shared" si="56"/>
        <v>4312000</v>
      </c>
      <c r="M842" s="976"/>
      <c r="N842" s="1013">
        <f t="shared" si="52"/>
        <v>1078000</v>
      </c>
      <c r="O842" s="976"/>
      <c r="P842" s="977"/>
      <c r="Q842" s="974"/>
      <c r="R842" s="1147"/>
      <c r="S842" s="974"/>
      <c r="T842" s="976"/>
      <c r="X842" s="686"/>
      <c r="Y842" s="686"/>
    </row>
    <row r="843" spans="2:25" hidden="1" x14ac:dyDescent="0.25">
      <c r="B843" s="1187" t="s">
        <v>654</v>
      </c>
      <c r="C843" s="1015">
        <v>1064</v>
      </c>
      <c r="D843" s="976" t="s">
        <v>1776</v>
      </c>
      <c r="E843" s="976" t="s">
        <v>1777</v>
      </c>
      <c r="F843" s="973">
        <v>2000000</v>
      </c>
      <c r="G843" s="974"/>
      <c r="H843" s="974">
        <v>2000000</v>
      </c>
      <c r="I843" s="974"/>
      <c r="J843" s="975"/>
      <c r="K843" s="974"/>
      <c r="L843" s="974">
        <f t="shared" si="56"/>
        <v>2000000</v>
      </c>
      <c r="M843" s="976"/>
      <c r="N843" s="1013">
        <f t="shared" si="52"/>
        <v>0</v>
      </c>
      <c r="O843" s="976"/>
      <c r="P843" s="977"/>
      <c r="Q843" s="974"/>
      <c r="R843" s="1147"/>
      <c r="S843" s="974"/>
      <c r="T843" s="976"/>
      <c r="X843" s="686"/>
      <c r="Y843" s="686"/>
    </row>
    <row r="844" spans="2:25" hidden="1" x14ac:dyDescent="0.25">
      <c r="B844" s="1187" t="s">
        <v>654</v>
      </c>
      <c r="C844" s="1015">
        <v>1064</v>
      </c>
      <c r="D844" s="976" t="s">
        <v>1778</v>
      </c>
      <c r="E844" s="976" t="s">
        <v>662</v>
      </c>
      <c r="F844" s="973">
        <v>24288000</v>
      </c>
      <c r="G844" s="974"/>
      <c r="H844" s="974">
        <v>7286400</v>
      </c>
      <c r="I844" s="974"/>
      <c r="J844" s="975"/>
      <c r="K844" s="974"/>
      <c r="L844" s="974">
        <f t="shared" si="56"/>
        <v>7286400</v>
      </c>
      <c r="M844" s="976"/>
      <c r="N844" s="1013">
        <f t="shared" si="52"/>
        <v>17001600</v>
      </c>
      <c r="O844" s="976"/>
      <c r="P844" s="977"/>
      <c r="Q844" s="974"/>
      <c r="R844" s="1147"/>
      <c r="S844" s="974"/>
      <c r="T844" s="976"/>
      <c r="X844" s="686"/>
      <c r="Y844" s="686"/>
    </row>
    <row r="845" spans="2:25" hidden="1" x14ac:dyDescent="0.25">
      <c r="B845" s="1187" t="s">
        <v>654</v>
      </c>
      <c r="C845" s="1015">
        <v>1064</v>
      </c>
      <c r="D845" s="976" t="s">
        <v>1779</v>
      </c>
      <c r="E845" s="976" t="s">
        <v>1435</v>
      </c>
      <c r="F845" s="973">
        <v>14250000</v>
      </c>
      <c r="G845" s="974"/>
      <c r="H845" s="974">
        <v>8550000</v>
      </c>
      <c r="I845" s="974"/>
      <c r="J845" s="975"/>
      <c r="K845" s="974"/>
      <c r="L845" s="974">
        <f t="shared" si="56"/>
        <v>8550000</v>
      </c>
      <c r="M845" s="976"/>
      <c r="N845" s="1013">
        <f t="shared" si="52"/>
        <v>5700000</v>
      </c>
      <c r="O845" s="976"/>
      <c r="P845" s="977"/>
      <c r="Q845" s="974"/>
      <c r="R845" s="1147"/>
      <c r="S845" s="974"/>
      <c r="T845" s="976"/>
      <c r="X845" s="686"/>
      <c r="Y845" s="686"/>
    </row>
    <row r="846" spans="2:25" hidden="1" x14ac:dyDescent="0.25">
      <c r="B846" s="1187" t="s">
        <v>654</v>
      </c>
      <c r="C846" s="1015">
        <v>1064</v>
      </c>
      <c r="D846" s="976" t="s">
        <v>1780</v>
      </c>
      <c r="E846" s="976" t="s">
        <v>1349</v>
      </c>
      <c r="F846" s="973">
        <v>1000000</v>
      </c>
      <c r="G846" s="974"/>
      <c r="H846" s="974">
        <v>1000000</v>
      </c>
      <c r="I846" s="974"/>
      <c r="J846" s="975"/>
      <c r="K846" s="974"/>
      <c r="L846" s="974">
        <f t="shared" si="56"/>
        <v>1000000</v>
      </c>
      <c r="M846" s="976"/>
      <c r="N846" s="1013">
        <f t="shared" si="52"/>
        <v>0</v>
      </c>
      <c r="O846" s="976"/>
      <c r="P846" s="977"/>
      <c r="Q846" s="974"/>
      <c r="R846" s="1147"/>
      <c r="S846" s="974"/>
      <c r="T846" s="976"/>
      <c r="X846" s="686"/>
      <c r="Y846" s="686"/>
    </row>
    <row r="847" spans="2:25" hidden="1" x14ac:dyDescent="0.25">
      <c r="B847" s="1187" t="s">
        <v>654</v>
      </c>
      <c r="C847" s="1015">
        <v>1064</v>
      </c>
      <c r="D847" s="976" t="s">
        <v>1416</v>
      </c>
      <c r="E847" s="976" t="s">
        <v>1781</v>
      </c>
      <c r="F847" s="973">
        <v>4680000</v>
      </c>
      <c r="G847" s="974"/>
      <c r="H847" s="974">
        <v>4680000</v>
      </c>
      <c r="I847" s="974"/>
      <c r="J847" s="975"/>
      <c r="K847" s="974"/>
      <c r="L847" s="974">
        <f t="shared" si="56"/>
        <v>4680000</v>
      </c>
      <c r="M847" s="976"/>
      <c r="N847" s="1013">
        <f t="shared" si="52"/>
        <v>0</v>
      </c>
      <c r="O847" s="976"/>
      <c r="P847" s="977"/>
      <c r="Q847" s="974"/>
      <c r="R847" s="1147"/>
      <c r="S847" s="974"/>
      <c r="T847" s="976"/>
      <c r="X847" s="686"/>
      <c r="Y847" s="686"/>
    </row>
    <row r="848" spans="2:25" hidden="1" x14ac:dyDescent="0.25">
      <c r="B848" s="1187" t="s">
        <v>654</v>
      </c>
      <c r="C848" s="1015">
        <v>1064</v>
      </c>
      <c r="D848" s="976" t="s">
        <v>1345</v>
      </c>
      <c r="E848" s="976" t="s">
        <v>457</v>
      </c>
      <c r="F848" s="973">
        <v>25661565</v>
      </c>
      <c r="G848" s="974"/>
      <c r="H848" s="974">
        <v>25661565</v>
      </c>
      <c r="I848" s="974"/>
      <c r="J848" s="975"/>
      <c r="K848" s="974"/>
      <c r="L848" s="974">
        <f t="shared" si="56"/>
        <v>25661565</v>
      </c>
      <c r="M848" s="976"/>
      <c r="N848" s="1013">
        <f t="shared" si="52"/>
        <v>0</v>
      </c>
      <c r="O848" s="976"/>
      <c r="P848" s="977"/>
      <c r="Q848" s="974"/>
      <c r="R848" s="1147"/>
      <c r="S848" s="974"/>
      <c r="T848" s="976"/>
      <c r="X848" s="686"/>
      <c r="Y848" s="686"/>
    </row>
    <row r="849" spans="1:25" hidden="1" x14ac:dyDescent="0.25">
      <c r="B849" s="1187" t="s">
        <v>654</v>
      </c>
      <c r="C849" s="1015">
        <v>1064</v>
      </c>
      <c r="D849" s="976" t="s">
        <v>1782</v>
      </c>
      <c r="E849" s="976" t="s">
        <v>1783</v>
      </c>
      <c r="F849" s="973">
        <v>7282000</v>
      </c>
      <c r="G849" s="974"/>
      <c r="H849" s="974">
        <v>2912800</v>
      </c>
      <c r="I849" s="974"/>
      <c r="J849" s="975"/>
      <c r="K849" s="974"/>
      <c r="L849" s="974">
        <f t="shared" si="56"/>
        <v>2912800</v>
      </c>
      <c r="M849" s="976"/>
      <c r="N849" s="1013">
        <f t="shared" si="52"/>
        <v>4369200</v>
      </c>
      <c r="O849" s="976"/>
      <c r="P849" s="977"/>
      <c r="Q849" s="974"/>
      <c r="R849" s="1147"/>
      <c r="S849" s="974"/>
      <c r="T849" s="976" t="s">
        <v>1323</v>
      </c>
      <c r="X849" s="686"/>
      <c r="Y849" s="686"/>
    </row>
    <row r="850" spans="1:25" hidden="1" x14ac:dyDescent="0.25">
      <c r="B850" s="1187" t="s">
        <v>654</v>
      </c>
      <c r="C850" s="1015">
        <v>1064</v>
      </c>
      <c r="D850" s="976" t="s">
        <v>1784</v>
      </c>
      <c r="E850" s="976" t="s">
        <v>1785</v>
      </c>
      <c r="F850" s="973">
        <v>260000</v>
      </c>
      <c r="G850" s="974"/>
      <c r="H850" s="974">
        <v>260000</v>
      </c>
      <c r="I850" s="974"/>
      <c r="J850" s="975"/>
      <c r="K850" s="974"/>
      <c r="L850" s="974">
        <f t="shared" si="56"/>
        <v>260000</v>
      </c>
      <c r="M850" s="976"/>
      <c r="N850" s="1013">
        <f t="shared" si="52"/>
        <v>0</v>
      </c>
      <c r="O850" s="976"/>
      <c r="P850" s="977"/>
      <c r="Q850" s="974"/>
      <c r="R850" s="1147"/>
      <c r="S850" s="974"/>
      <c r="T850" s="976"/>
      <c r="X850" s="686"/>
      <c r="Y850" s="686"/>
    </row>
    <row r="851" spans="1:25" hidden="1" x14ac:dyDescent="0.25">
      <c r="B851" s="1187" t="s">
        <v>654</v>
      </c>
      <c r="C851" s="1015">
        <v>1064</v>
      </c>
      <c r="D851" s="976" t="s">
        <v>1786</v>
      </c>
      <c r="E851" s="976" t="s">
        <v>1787</v>
      </c>
      <c r="F851" s="973">
        <v>8800000</v>
      </c>
      <c r="G851" s="974"/>
      <c r="H851" s="974">
        <v>4400000</v>
      </c>
      <c r="I851" s="974"/>
      <c r="J851" s="975"/>
      <c r="K851" s="974"/>
      <c r="L851" s="974">
        <f t="shared" si="56"/>
        <v>4400000</v>
      </c>
      <c r="M851" s="976"/>
      <c r="N851" s="1013">
        <f t="shared" si="52"/>
        <v>4400000</v>
      </c>
      <c r="O851" s="976"/>
      <c r="P851" s="977"/>
      <c r="Q851" s="974"/>
      <c r="R851" s="1147"/>
      <c r="S851" s="974"/>
      <c r="T851" s="976" t="s">
        <v>1323</v>
      </c>
      <c r="X851" s="686"/>
      <c r="Y851" s="686"/>
    </row>
    <row r="852" spans="1:25" hidden="1" x14ac:dyDescent="0.25">
      <c r="B852" s="1187" t="s">
        <v>654</v>
      </c>
      <c r="C852" s="1015">
        <v>1064</v>
      </c>
      <c r="D852" s="686" t="s">
        <v>1450</v>
      </c>
      <c r="E852" s="976" t="s">
        <v>1788</v>
      </c>
      <c r="F852" s="973">
        <v>3850000</v>
      </c>
      <c r="G852" s="974"/>
      <c r="H852" s="974">
        <v>3850000</v>
      </c>
      <c r="I852" s="974"/>
      <c r="J852" s="975"/>
      <c r="K852" s="974"/>
      <c r="L852" s="974">
        <f t="shared" si="56"/>
        <v>3850000</v>
      </c>
      <c r="M852" s="976"/>
      <c r="N852" s="1013">
        <f t="shared" si="52"/>
        <v>0</v>
      </c>
      <c r="O852" s="976"/>
      <c r="P852" s="977"/>
      <c r="Q852" s="974"/>
      <c r="R852" s="1147"/>
      <c r="S852" s="974"/>
      <c r="T852" s="976"/>
      <c r="X852" s="686"/>
      <c r="Y852" s="686"/>
    </row>
    <row r="853" spans="1:25" hidden="1" x14ac:dyDescent="0.25">
      <c r="B853" s="1187" t="s">
        <v>654</v>
      </c>
      <c r="C853" s="1015">
        <v>1064</v>
      </c>
      <c r="D853" s="686" t="s">
        <v>1789</v>
      </c>
      <c r="E853" s="976" t="s">
        <v>1790</v>
      </c>
      <c r="F853" s="973">
        <v>8500000</v>
      </c>
      <c r="G853" s="974"/>
      <c r="H853" s="974">
        <v>8500000</v>
      </c>
      <c r="I853" s="974"/>
      <c r="J853" s="975"/>
      <c r="K853" s="974"/>
      <c r="L853" s="974">
        <f t="shared" si="56"/>
        <v>8500000</v>
      </c>
      <c r="M853" s="976"/>
      <c r="N853" s="1013">
        <f t="shared" si="52"/>
        <v>0</v>
      </c>
      <c r="O853" s="976"/>
      <c r="P853" s="977"/>
      <c r="Q853" s="974"/>
      <c r="R853" s="1147"/>
      <c r="S853" s="974"/>
      <c r="T853" s="976"/>
      <c r="X853" s="686"/>
      <c r="Y853" s="686"/>
    </row>
    <row r="854" spans="1:25" hidden="1" x14ac:dyDescent="0.25">
      <c r="B854" s="1187" t="s">
        <v>654</v>
      </c>
      <c r="C854" s="1015">
        <v>1064</v>
      </c>
      <c r="D854" s="976" t="s">
        <v>566</v>
      </c>
      <c r="E854" s="976"/>
      <c r="F854" s="973">
        <f>W854</f>
        <v>24057000</v>
      </c>
      <c r="G854" s="974"/>
      <c r="H854" s="974">
        <v>1960000</v>
      </c>
      <c r="I854" s="974">
        <v>2100000</v>
      </c>
      <c r="J854" s="975">
        <v>2100000</v>
      </c>
      <c r="K854" s="974">
        <f>3345000+1899000+11225000+1428000</f>
        <v>17897000</v>
      </c>
      <c r="L854" s="974">
        <f t="shared" si="56"/>
        <v>24057000</v>
      </c>
      <c r="M854" s="976"/>
      <c r="N854" s="1013">
        <f t="shared" si="52"/>
        <v>0</v>
      </c>
      <c r="O854" s="976"/>
      <c r="P854" s="977"/>
      <c r="Q854" s="974"/>
      <c r="R854" s="1147"/>
      <c r="S854" s="974"/>
      <c r="T854" s="976"/>
      <c r="V854" s="1000" t="s">
        <v>948</v>
      </c>
      <c r="W854" s="1000">
        <f>SUM(W829:W835)</f>
        <v>24057000</v>
      </c>
      <c r="X854" s="686"/>
      <c r="Y854" s="686"/>
    </row>
    <row r="855" spans="1:25" ht="15.75" hidden="1" x14ac:dyDescent="0.25">
      <c r="A855" s="723"/>
      <c r="B855" s="720" t="s">
        <v>997</v>
      </c>
      <c r="C855" s="720"/>
      <c r="D855" s="699" t="s">
        <v>654</v>
      </c>
      <c r="E855" s="992"/>
      <c r="F855" s="993"/>
      <c r="G855" s="994"/>
      <c r="H855" s="994"/>
      <c r="I855" s="994"/>
      <c r="J855" s="995"/>
      <c r="K855" s="994"/>
      <c r="L855" s="735">
        <f>SUM(L829:L854)</f>
        <v>423180269</v>
      </c>
      <c r="M855" s="992"/>
      <c r="N855" s="1042">
        <f>SUM(N829:N854)</f>
        <v>44075810</v>
      </c>
      <c r="O855" s="992"/>
      <c r="P855" s="998"/>
      <c r="Q855" s="994"/>
      <c r="R855" s="1153"/>
      <c r="S855" s="994"/>
      <c r="T855" s="992"/>
      <c r="X855" s="686"/>
      <c r="Y855" s="686"/>
    </row>
    <row r="856" spans="1:25" hidden="1" x14ac:dyDescent="0.25">
      <c r="A856" s="686">
        <v>40</v>
      </c>
      <c r="B856" s="1187" t="s">
        <v>1791</v>
      </c>
      <c r="C856" s="1015">
        <v>1034</v>
      </c>
      <c r="D856" s="976" t="s">
        <v>1792</v>
      </c>
      <c r="E856" s="1107" t="s">
        <v>1531</v>
      </c>
      <c r="F856" s="973">
        <v>2170000</v>
      </c>
      <c r="G856" s="974"/>
      <c r="H856" s="974">
        <v>2170000</v>
      </c>
      <c r="I856" s="974"/>
      <c r="J856" s="975"/>
      <c r="K856" s="974"/>
      <c r="L856" s="974">
        <f>SUM(H856:K856)</f>
        <v>2170000</v>
      </c>
      <c r="M856" s="976"/>
      <c r="N856" s="1013">
        <f t="shared" si="52"/>
        <v>0</v>
      </c>
      <c r="O856" s="976"/>
      <c r="P856" s="977"/>
      <c r="Q856" s="974"/>
      <c r="R856" s="1147"/>
      <c r="S856" s="974"/>
      <c r="T856" s="976"/>
      <c r="X856" s="686"/>
      <c r="Y856" s="686"/>
    </row>
    <row r="857" spans="1:25" hidden="1" x14ac:dyDescent="0.25">
      <c r="B857" s="1187" t="s">
        <v>1791</v>
      </c>
      <c r="C857" s="1015">
        <v>1034</v>
      </c>
      <c r="D857" s="976" t="s">
        <v>1793</v>
      </c>
      <c r="E857" s="976" t="s">
        <v>1118</v>
      </c>
      <c r="F857" s="973">
        <v>13700000</v>
      </c>
      <c r="G857" s="974"/>
      <c r="H857" s="974">
        <v>13700000</v>
      </c>
      <c r="I857" s="974"/>
      <c r="J857" s="975"/>
      <c r="K857" s="974"/>
      <c r="L857" s="974">
        <f>SUM(H857:K857)</f>
        <v>13700000</v>
      </c>
      <c r="M857" s="976"/>
      <c r="N857" s="1013">
        <f t="shared" si="52"/>
        <v>0</v>
      </c>
      <c r="O857" s="976"/>
      <c r="P857" s="977"/>
      <c r="Q857" s="974"/>
      <c r="R857" s="1147"/>
      <c r="S857" s="974"/>
      <c r="T857" s="976"/>
      <c r="X857" s="686"/>
      <c r="Y857" s="686"/>
    </row>
    <row r="858" spans="1:25" hidden="1" x14ac:dyDescent="0.25">
      <c r="B858" s="1187" t="s">
        <v>1791</v>
      </c>
      <c r="C858" s="1015">
        <v>1034</v>
      </c>
      <c r="D858" s="976" t="s">
        <v>1794</v>
      </c>
      <c r="E858" s="1107" t="s">
        <v>662</v>
      </c>
      <c r="F858" s="973">
        <v>6170400</v>
      </c>
      <c r="G858" s="974"/>
      <c r="H858" s="974">
        <v>6170400</v>
      </c>
      <c r="I858" s="974"/>
      <c r="J858" s="975"/>
      <c r="K858" s="974"/>
      <c r="L858" s="974">
        <f t="shared" ref="L858:L864" si="57">SUM(H858:K858)</f>
        <v>6170400</v>
      </c>
      <c r="M858" s="976"/>
      <c r="N858" s="1013">
        <f t="shared" si="52"/>
        <v>0</v>
      </c>
      <c r="O858" s="976"/>
      <c r="P858" s="977"/>
      <c r="Q858" s="974"/>
      <c r="R858" s="1147"/>
      <c r="S858" s="974"/>
      <c r="T858" s="976"/>
      <c r="X858" s="686"/>
      <c r="Y858" s="686"/>
    </row>
    <row r="859" spans="1:25" hidden="1" x14ac:dyDescent="0.25">
      <c r="B859" s="1187" t="s">
        <v>1791</v>
      </c>
      <c r="C859" s="1015">
        <v>1034</v>
      </c>
      <c r="D859" s="976"/>
      <c r="E859" s="976"/>
      <c r="F859" s="973"/>
      <c r="G859" s="974"/>
      <c r="H859" s="974"/>
      <c r="I859" s="974"/>
      <c r="J859" s="975"/>
      <c r="K859" s="974"/>
      <c r="L859" s="974">
        <f t="shared" si="57"/>
        <v>0</v>
      </c>
      <c r="M859" s="976"/>
      <c r="N859" s="1013">
        <f t="shared" si="52"/>
        <v>0</v>
      </c>
      <c r="O859" s="976"/>
      <c r="P859" s="977"/>
      <c r="Q859" s="974"/>
      <c r="R859" s="1147"/>
      <c r="S859" s="974"/>
      <c r="T859" s="976"/>
      <c r="X859" s="686"/>
      <c r="Y859" s="686"/>
    </row>
    <row r="860" spans="1:25" hidden="1" x14ac:dyDescent="0.25">
      <c r="B860" s="1187" t="s">
        <v>1791</v>
      </c>
      <c r="C860" s="1015">
        <v>1034</v>
      </c>
      <c r="D860" s="976"/>
      <c r="E860" s="976"/>
      <c r="F860" s="973"/>
      <c r="G860" s="974"/>
      <c r="H860" s="974"/>
      <c r="I860" s="974"/>
      <c r="J860" s="975"/>
      <c r="K860" s="974"/>
      <c r="L860" s="974">
        <f t="shared" si="57"/>
        <v>0</v>
      </c>
      <c r="M860" s="976"/>
      <c r="N860" s="1013">
        <f t="shared" si="52"/>
        <v>0</v>
      </c>
      <c r="O860" s="976"/>
      <c r="P860" s="977"/>
      <c r="Q860" s="974"/>
      <c r="R860" s="1147"/>
      <c r="S860" s="974"/>
      <c r="T860" s="976"/>
      <c r="X860" s="686"/>
      <c r="Y860" s="686"/>
    </row>
    <row r="861" spans="1:25" hidden="1" x14ac:dyDescent="0.25">
      <c r="B861" s="1187" t="s">
        <v>1791</v>
      </c>
      <c r="C861" s="1015">
        <v>1034</v>
      </c>
      <c r="D861" s="976"/>
      <c r="E861" s="976"/>
      <c r="F861" s="973"/>
      <c r="G861" s="974"/>
      <c r="H861" s="974"/>
      <c r="I861" s="974"/>
      <c r="J861" s="975"/>
      <c r="K861" s="974"/>
      <c r="L861" s="974">
        <f t="shared" si="57"/>
        <v>0</v>
      </c>
      <c r="M861" s="976"/>
      <c r="N861" s="1013">
        <f t="shared" si="52"/>
        <v>0</v>
      </c>
      <c r="O861" s="976"/>
      <c r="P861" s="977"/>
      <c r="Q861" s="974"/>
      <c r="R861" s="1147"/>
      <c r="S861" s="974"/>
      <c r="T861" s="976"/>
      <c r="X861" s="686"/>
      <c r="Y861" s="686"/>
    </row>
    <row r="862" spans="1:25" hidden="1" x14ac:dyDescent="0.25">
      <c r="B862" s="1187" t="s">
        <v>1791</v>
      </c>
      <c r="C862" s="1015">
        <v>1034</v>
      </c>
      <c r="D862" s="976"/>
      <c r="E862" s="976"/>
      <c r="F862" s="973"/>
      <c r="G862" s="974"/>
      <c r="H862" s="974"/>
      <c r="I862" s="974"/>
      <c r="J862" s="975"/>
      <c r="K862" s="974"/>
      <c r="L862" s="974">
        <f t="shared" si="57"/>
        <v>0</v>
      </c>
      <c r="M862" s="976"/>
      <c r="N862" s="1013">
        <f t="shared" si="52"/>
        <v>0</v>
      </c>
      <c r="O862" s="976"/>
      <c r="P862" s="977"/>
      <c r="Q862" s="974"/>
      <c r="R862" s="1147"/>
      <c r="S862" s="974"/>
      <c r="T862" s="976"/>
      <c r="X862" s="686"/>
      <c r="Y862" s="686"/>
    </row>
    <row r="863" spans="1:25" hidden="1" x14ac:dyDescent="0.25">
      <c r="B863" s="1187" t="s">
        <v>1791</v>
      </c>
      <c r="C863" s="1015">
        <v>1034</v>
      </c>
      <c r="D863" s="976"/>
      <c r="E863" s="976"/>
      <c r="F863" s="973"/>
      <c r="G863" s="974"/>
      <c r="H863" s="974"/>
      <c r="I863" s="974"/>
      <c r="J863" s="975"/>
      <c r="K863" s="974"/>
      <c r="L863" s="974">
        <f t="shared" si="57"/>
        <v>0</v>
      </c>
      <c r="M863" s="976"/>
      <c r="N863" s="1013">
        <f t="shared" si="52"/>
        <v>0</v>
      </c>
      <c r="O863" s="976"/>
      <c r="P863" s="977"/>
      <c r="Q863" s="974"/>
      <c r="R863" s="1147"/>
      <c r="S863" s="974"/>
      <c r="T863" s="976"/>
      <c r="X863" s="686"/>
      <c r="Y863" s="686"/>
    </row>
    <row r="864" spans="1:25" hidden="1" x14ac:dyDescent="0.25">
      <c r="B864" s="1187" t="s">
        <v>1791</v>
      </c>
      <c r="C864" s="1015">
        <v>1034</v>
      </c>
      <c r="D864" s="976"/>
      <c r="E864" s="976"/>
      <c r="F864" s="973"/>
      <c r="G864" s="974"/>
      <c r="H864" s="974"/>
      <c r="I864" s="974"/>
      <c r="J864" s="975"/>
      <c r="K864" s="974"/>
      <c r="L864" s="974">
        <f t="shared" si="57"/>
        <v>0</v>
      </c>
      <c r="M864" s="976"/>
      <c r="N864" s="1013">
        <f t="shared" si="52"/>
        <v>0</v>
      </c>
      <c r="O864" s="976"/>
      <c r="P864" s="977"/>
      <c r="Q864" s="974"/>
      <c r="R864" s="1147"/>
      <c r="S864" s="974"/>
      <c r="T864" s="976"/>
      <c r="V864" s="1000"/>
      <c r="W864" s="1000"/>
      <c r="X864" s="686"/>
      <c r="Y864" s="686"/>
    </row>
    <row r="865" spans="1:25" ht="15.75" hidden="1" x14ac:dyDescent="0.25">
      <c r="A865" s="723"/>
      <c r="B865" s="720" t="s">
        <v>997</v>
      </c>
      <c r="C865" s="720"/>
      <c r="D865" s="699" t="s">
        <v>1791</v>
      </c>
      <c r="E865" s="992"/>
      <c r="F865" s="993"/>
      <c r="G865" s="994"/>
      <c r="H865" s="994"/>
      <c r="I865" s="994"/>
      <c r="J865" s="995"/>
      <c r="K865" s="994"/>
      <c r="L865" s="735">
        <f>SUM(L856:L864)</f>
        <v>22040400</v>
      </c>
      <c r="M865" s="992"/>
      <c r="N865" s="1042">
        <f>SUM(N856:N864)</f>
        <v>0</v>
      </c>
      <c r="O865" s="992"/>
      <c r="P865" s="998"/>
      <c r="Q865" s="994"/>
      <c r="R865" s="1153"/>
      <c r="S865" s="994"/>
      <c r="T865" s="992"/>
      <c r="X865" s="686"/>
      <c r="Y865" s="686"/>
    </row>
    <row r="866" spans="1:25" hidden="1" x14ac:dyDescent="0.25">
      <c r="A866" s="686">
        <v>41</v>
      </c>
      <c r="B866" s="1187" t="s">
        <v>1795</v>
      </c>
      <c r="C866" s="1015">
        <v>1069</v>
      </c>
      <c r="D866" s="976" t="s">
        <v>1796</v>
      </c>
      <c r="E866" s="1107" t="s">
        <v>1306</v>
      </c>
      <c r="F866" s="973">
        <v>2000000</v>
      </c>
      <c r="G866" s="974"/>
      <c r="H866" s="974">
        <v>2000000</v>
      </c>
      <c r="I866" s="974"/>
      <c r="J866" s="975"/>
      <c r="K866" s="974"/>
      <c r="L866" s="974">
        <f>SUM(H866:K866)</f>
        <v>2000000</v>
      </c>
      <c r="M866" s="976"/>
      <c r="N866" s="1013">
        <f t="shared" si="52"/>
        <v>0</v>
      </c>
      <c r="O866" s="976"/>
      <c r="P866" s="977"/>
      <c r="Q866" s="974"/>
      <c r="R866" s="1147"/>
      <c r="S866" s="974"/>
      <c r="T866" s="976"/>
      <c r="V866" s="687" t="s">
        <v>1684</v>
      </c>
      <c r="X866" s="686"/>
      <c r="Y866" s="686"/>
    </row>
    <row r="867" spans="1:25" hidden="1" x14ac:dyDescent="0.25">
      <c r="B867" s="1187" t="s">
        <v>1795</v>
      </c>
      <c r="C867" s="1015">
        <v>1069</v>
      </c>
      <c r="D867" s="976" t="s">
        <v>1797</v>
      </c>
      <c r="E867" s="976" t="s">
        <v>1798</v>
      </c>
      <c r="F867" s="973">
        <v>107800</v>
      </c>
      <c r="G867" s="974"/>
      <c r="H867" s="974">
        <v>107800</v>
      </c>
      <c r="I867" s="974"/>
      <c r="J867" s="975"/>
      <c r="K867" s="974"/>
      <c r="L867" s="974">
        <f>SUM(H867:K867)</f>
        <v>107800</v>
      </c>
      <c r="M867" s="976"/>
      <c r="N867" s="1013">
        <f t="shared" si="52"/>
        <v>0</v>
      </c>
      <c r="O867" s="976"/>
      <c r="P867" s="977"/>
      <c r="Q867" s="974"/>
      <c r="R867" s="1147"/>
      <c r="S867" s="974"/>
      <c r="T867" s="976"/>
      <c r="X867" s="686"/>
      <c r="Y867" s="686"/>
    </row>
    <row r="868" spans="1:25" hidden="1" x14ac:dyDescent="0.25">
      <c r="B868" s="1187" t="s">
        <v>1795</v>
      </c>
      <c r="C868" s="1015">
        <v>1069</v>
      </c>
      <c r="D868" s="976" t="s">
        <v>1560</v>
      </c>
      <c r="E868" s="976" t="s">
        <v>1480</v>
      </c>
      <c r="F868" s="973">
        <v>1100000</v>
      </c>
      <c r="G868" s="974"/>
      <c r="H868" s="974">
        <v>1100000</v>
      </c>
      <c r="I868" s="974"/>
      <c r="J868" s="975"/>
      <c r="K868" s="974"/>
      <c r="L868" s="974">
        <f t="shared" ref="L868:L882" si="58">SUM(H868:K868)</f>
        <v>1100000</v>
      </c>
      <c r="M868" s="976"/>
      <c r="N868" s="1013">
        <f t="shared" si="52"/>
        <v>0</v>
      </c>
      <c r="O868" s="976"/>
      <c r="P868" s="977"/>
      <c r="Q868" s="974"/>
      <c r="R868" s="1147"/>
      <c r="S868" s="974"/>
      <c r="T868" s="976"/>
      <c r="X868" s="686"/>
      <c r="Y868" s="686"/>
    </row>
    <row r="869" spans="1:25" hidden="1" x14ac:dyDescent="0.25">
      <c r="B869" s="1187" t="s">
        <v>1795</v>
      </c>
      <c r="C869" s="1015">
        <v>1069</v>
      </c>
      <c r="D869" s="976" t="s">
        <v>1799</v>
      </c>
      <c r="E869" s="976" t="s">
        <v>1090</v>
      </c>
      <c r="F869" s="973">
        <v>2965000</v>
      </c>
      <c r="G869" s="974"/>
      <c r="H869" s="974">
        <v>2965000</v>
      </c>
      <c r="I869" s="974"/>
      <c r="J869" s="975"/>
      <c r="K869" s="974"/>
      <c r="L869" s="974">
        <f t="shared" si="58"/>
        <v>2965000</v>
      </c>
      <c r="M869" s="976"/>
      <c r="N869" s="1013">
        <f t="shared" si="52"/>
        <v>0</v>
      </c>
      <c r="O869" s="976"/>
      <c r="P869" s="977"/>
      <c r="Q869" s="974"/>
      <c r="R869" s="1147"/>
      <c r="S869" s="974"/>
      <c r="T869" s="976"/>
      <c r="X869" s="686"/>
      <c r="Y869" s="686"/>
    </row>
    <row r="870" spans="1:25" hidden="1" x14ac:dyDescent="0.25">
      <c r="B870" s="1187" t="s">
        <v>1795</v>
      </c>
      <c r="C870" s="1015">
        <v>1069</v>
      </c>
      <c r="D870" s="976" t="s">
        <v>1800</v>
      </c>
      <c r="E870" s="976" t="s">
        <v>1801</v>
      </c>
      <c r="F870" s="973">
        <f>8870400+2100000</f>
        <v>10970400</v>
      </c>
      <c r="G870" s="974"/>
      <c r="H870" s="974">
        <v>3291000</v>
      </c>
      <c r="I870" s="974"/>
      <c r="J870" s="975"/>
      <c r="K870" s="974"/>
      <c r="L870" s="974">
        <f t="shared" si="58"/>
        <v>3291000</v>
      </c>
      <c r="M870" s="976"/>
      <c r="N870" s="1013">
        <f t="shared" si="52"/>
        <v>7679400</v>
      </c>
      <c r="O870" s="976"/>
      <c r="P870" s="977"/>
      <c r="Q870" s="974"/>
      <c r="R870" s="1147"/>
      <c r="S870" s="974" t="s">
        <v>1417</v>
      </c>
      <c r="T870" s="976"/>
      <c r="X870" s="686"/>
      <c r="Y870" s="686"/>
    </row>
    <row r="871" spans="1:25" hidden="1" x14ac:dyDescent="0.25">
      <c r="B871" s="1187" t="s">
        <v>1795</v>
      </c>
      <c r="C871" s="1015">
        <v>1069</v>
      </c>
      <c r="D871" s="976" t="s">
        <v>1802</v>
      </c>
      <c r="E871" s="976" t="s">
        <v>887</v>
      </c>
      <c r="F871" s="973">
        <v>79639000</v>
      </c>
      <c r="G871" s="974"/>
      <c r="H871" s="974">
        <v>23891000</v>
      </c>
      <c r="I871" s="974"/>
      <c r="J871" s="975"/>
      <c r="K871" s="974"/>
      <c r="L871" s="974">
        <f t="shared" si="58"/>
        <v>23891000</v>
      </c>
      <c r="M871" s="976"/>
      <c r="N871" s="1013">
        <f t="shared" si="52"/>
        <v>55748000</v>
      </c>
      <c r="O871" s="976"/>
      <c r="P871" s="977"/>
      <c r="Q871" s="974"/>
      <c r="R871" s="1147"/>
      <c r="S871" s="974"/>
      <c r="T871" s="976"/>
      <c r="X871" s="686"/>
      <c r="Y871" s="686"/>
    </row>
    <row r="872" spans="1:25" hidden="1" x14ac:dyDescent="0.25">
      <c r="B872" s="1187" t="s">
        <v>1795</v>
      </c>
      <c r="C872" s="1015">
        <v>1069</v>
      </c>
      <c r="D872" s="976" t="s">
        <v>1803</v>
      </c>
      <c r="E872" s="976" t="s">
        <v>1425</v>
      </c>
      <c r="F872" s="973">
        <v>70500000</v>
      </c>
      <c r="G872" s="974"/>
      <c r="H872" s="974">
        <v>35250000</v>
      </c>
      <c r="I872" s="974"/>
      <c r="J872" s="975"/>
      <c r="K872" s="974"/>
      <c r="L872" s="974">
        <f t="shared" si="58"/>
        <v>35250000</v>
      </c>
      <c r="M872" s="976"/>
      <c r="N872" s="1013">
        <f t="shared" si="52"/>
        <v>35250000</v>
      </c>
      <c r="O872" s="976"/>
      <c r="P872" s="977"/>
      <c r="Q872" s="974"/>
      <c r="R872" s="1147"/>
      <c r="S872" s="974"/>
      <c r="T872" s="976" t="s">
        <v>1323</v>
      </c>
      <c r="X872" s="686"/>
      <c r="Y872" s="686"/>
    </row>
    <row r="873" spans="1:25" hidden="1" x14ac:dyDescent="0.25">
      <c r="B873" s="1187" t="s">
        <v>1795</v>
      </c>
      <c r="C873" s="1015">
        <v>1069</v>
      </c>
      <c r="D873" s="976" t="s">
        <v>1804</v>
      </c>
      <c r="E873" s="976" t="s">
        <v>1160</v>
      </c>
      <c r="F873" s="973">
        <v>3000000</v>
      </c>
      <c r="G873" s="974"/>
      <c r="H873" s="974">
        <v>3000000</v>
      </c>
      <c r="I873" s="974"/>
      <c r="J873" s="975"/>
      <c r="K873" s="974"/>
      <c r="L873" s="974">
        <f t="shared" si="58"/>
        <v>3000000</v>
      </c>
      <c r="M873" s="976"/>
      <c r="N873" s="1013">
        <f t="shared" si="52"/>
        <v>0</v>
      </c>
      <c r="O873" s="976"/>
      <c r="P873" s="977"/>
      <c r="Q873" s="974"/>
      <c r="R873" s="1147"/>
      <c r="S873" s="974"/>
      <c r="T873" s="976"/>
      <c r="X873" s="686"/>
      <c r="Y873" s="686"/>
    </row>
    <row r="874" spans="1:25" hidden="1" x14ac:dyDescent="0.25">
      <c r="B874" s="1187" t="s">
        <v>1795</v>
      </c>
      <c r="C874" s="1015">
        <v>1069</v>
      </c>
      <c r="D874" s="976" t="s">
        <v>1732</v>
      </c>
      <c r="E874" s="976" t="s">
        <v>1349</v>
      </c>
      <c r="F874" s="973">
        <v>25324100</v>
      </c>
      <c r="G874" s="974"/>
      <c r="H874" s="974">
        <v>25324100</v>
      </c>
      <c r="I874" s="974"/>
      <c r="J874" s="975"/>
      <c r="K874" s="974"/>
      <c r="L874" s="974">
        <f t="shared" si="58"/>
        <v>25324100</v>
      </c>
      <c r="M874" s="976"/>
      <c r="N874" s="1013">
        <f t="shared" si="52"/>
        <v>0</v>
      </c>
      <c r="O874" s="976"/>
      <c r="P874" s="977"/>
      <c r="Q874" s="974"/>
      <c r="R874" s="1147"/>
      <c r="S874" s="974"/>
      <c r="T874" s="976"/>
      <c r="X874" s="686"/>
      <c r="Y874" s="686"/>
    </row>
    <row r="875" spans="1:25" hidden="1" x14ac:dyDescent="0.25">
      <c r="B875" s="1187" t="s">
        <v>1795</v>
      </c>
      <c r="C875" s="1015">
        <v>1069</v>
      </c>
      <c r="D875" s="976" t="s">
        <v>1805</v>
      </c>
      <c r="E875" s="976" t="s">
        <v>1806</v>
      </c>
      <c r="F875" s="973">
        <v>400000</v>
      </c>
      <c r="G875" s="974"/>
      <c r="H875" s="974">
        <v>400000</v>
      </c>
      <c r="I875" s="974"/>
      <c r="J875" s="975"/>
      <c r="K875" s="974"/>
      <c r="L875" s="974">
        <f t="shared" si="58"/>
        <v>400000</v>
      </c>
      <c r="M875" s="976"/>
      <c r="N875" s="1013">
        <f t="shared" si="52"/>
        <v>0</v>
      </c>
      <c r="O875" s="976"/>
      <c r="P875" s="977"/>
      <c r="Q875" s="974"/>
      <c r="R875" s="1147"/>
      <c r="S875" s="974"/>
      <c r="T875" s="976"/>
      <c r="X875" s="686"/>
      <c r="Y875" s="686"/>
    </row>
    <row r="876" spans="1:25" hidden="1" x14ac:dyDescent="0.25">
      <c r="B876" s="1187" t="s">
        <v>1795</v>
      </c>
      <c r="C876" s="1015">
        <v>1069</v>
      </c>
      <c r="D876" s="976" t="s">
        <v>1807</v>
      </c>
      <c r="E876" s="976" t="s">
        <v>662</v>
      </c>
      <c r="F876" s="973">
        <v>39250000</v>
      </c>
      <c r="G876" s="974"/>
      <c r="H876" s="974">
        <v>11775000</v>
      </c>
      <c r="I876" s="974"/>
      <c r="J876" s="975"/>
      <c r="K876" s="974"/>
      <c r="L876" s="974">
        <f t="shared" si="58"/>
        <v>11775000</v>
      </c>
      <c r="M876" s="976"/>
      <c r="N876" s="1013">
        <f t="shared" si="52"/>
        <v>27475000</v>
      </c>
      <c r="O876" s="976"/>
      <c r="P876" s="977"/>
      <c r="Q876" s="974"/>
      <c r="R876" s="1147"/>
      <c r="S876" s="974"/>
      <c r="T876" s="976"/>
      <c r="X876" s="686"/>
      <c r="Y876" s="686"/>
    </row>
    <row r="877" spans="1:25" hidden="1" x14ac:dyDescent="0.25">
      <c r="B877" s="1187" t="s">
        <v>1795</v>
      </c>
      <c r="C877" s="1015">
        <v>1069</v>
      </c>
      <c r="D877" s="976" t="s">
        <v>1427</v>
      </c>
      <c r="E877" s="976" t="s">
        <v>1575</v>
      </c>
      <c r="F877" s="973">
        <v>7142500</v>
      </c>
      <c r="G877" s="974"/>
      <c r="H877" s="974">
        <v>7142500</v>
      </c>
      <c r="I877" s="974"/>
      <c r="J877" s="975"/>
      <c r="K877" s="974"/>
      <c r="L877" s="974">
        <f t="shared" si="58"/>
        <v>7142500</v>
      </c>
      <c r="M877" s="976"/>
      <c r="N877" s="1013">
        <f t="shared" si="52"/>
        <v>0</v>
      </c>
      <c r="O877" s="976"/>
      <c r="P877" s="977"/>
      <c r="Q877" s="974"/>
      <c r="R877" s="1147"/>
      <c r="S877" s="974"/>
      <c r="T877" s="976"/>
      <c r="X877" s="686"/>
      <c r="Y877" s="686"/>
    </row>
    <row r="878" spans="1:25" hidden="1" x14ac:dyDescent="0.25">
      <c r="B878" s="1187" t="s">
        <v>1795</v>
      </c>
      <c r="C878" s="1015">
        <v>1069</v>
      </c>
      <c r="D878" s="976" t="s">
        <v>1808</v>
      </c>
      <c r="E878" s="976" t="s">
        <v>1759</v>
      </c>
      <c r="F878" s="973">
        <v>3850000</v>
      </c>
      <c r="G878" s="974"/>
      <c r="H878" s="974">
        <v>3850000</v>
      </c>
      <c r="I878" s="974"/>
      <c r="J878" s="975"/>
      <c r="K878" s="974"/>
      <c r="L878" s="974">
        <f t="shared" si="58"/>
        <v>3850000</v>
      </c>
      <c r="M878" s="976"/>
      <c r="N878" s="1013">
        <f t="shared" si="52"/>
        <v>0</v>
      </c>
      <c r="O878" s="976"/>
      <c r="P878" s="977"/>
      <c r="Q878" s="974"/>
      <c r="R878" s="1147"/>
      <c r="S878" s="974"/>
      <c r="T878" s="976"/>
      <c r="X878" s="686"/>
      <c r="Y878" s="686"/>
    </row>
    <row r="879" spans="1:25" hidden="1" x14ac:dyDescent="0.25">
      <c r="B879" s="1187" t="s">
        <v>1795</v>
      </c>
      <c r="C879" s="1015">
        <v>1069</v>
      </c>
      <c r="D879" s="976" t="s">
        <v>1269</v>
      </c>
      <c r="E879" s="976" t="s">
        <v>521</v>
      </c>
      <c r="F879" s="973">
        <v>10800000</v>
      </c>
      <c r="G879" s="974"/>
      <c r="H879" s="974">
        <v>5000000</v>
      </c>
      <c r="I879" s="974"/>
      <c r="J879" s="975"/>
      <c r="K879" s="974"/>
      <c r="L879" s="974">
        <f t="shared" si="58"/>
        <v>5000000</v>
      </c>
      <c r="M879" s="976"/>
      <c r="N879" s="1013">
        <f t="shared" si="52"/>
        <v>5800000</v>
      </c>
      <c r="O879" s="976"/>
      <c r="P879" s="977"/>
      <c r="Q879" s="974"/>
      <c r="R879" s="1147"/>
      <c r="S879" s="974"/>
      <c r="T879" s="976"/>
      <c r="X879" s="686"/>
      <c r="Y879" s="686"/>
    </row>
    <row r="880" spans="1:25" hidden="1" x14ac:dyDescent="0.25">
      <c r="B880" s="1187" t="s">
        <v>1795</v>
      </c>
      <c r="C880" s="1015">
        <v>1069</v>
      </c>
      <c r="D880" s="976" t="s">
        <v>1809</v>
      </c>
      <c r="E880" s="976" t="s">
        <v>1349</v>
      </c>
      <c r="F880" s="973">
        <v>25582000</v>
      </c>
      <c r="G880" s="974"/>
      <c r="H880" s="974">
        <v>25582000</v>
      </c>
      <c r="I880" s="974"/>
      <c r="J880" s="975"/>
      <c r="K880" s="974"/>
      <c r="L880" s="974">
        <f t="shared" si="58"/>
        <v>25582000</v>
      </c>
      <c r="M880" s="976"/>
      <c r="N880" s="1013">
        <f t="shared" si="52"/>
        <v>0</v>
      </c>
      <c r="O880" s="976"/>
      <c r="P880" s="977"/>
      <c r="Q880" s="974"/>
      <c r="R880" s="1147"/>
      <c r="S880" s="974"/>
      <c r="T880" s="976"/>
      <c r="X880" s="686"/>
      <c r="Y880" s="686"/>
    </row>
    <row r="881" spans="1:25" hidden="1" x14ac:dyDescent="0.25">
      <c r="B881" s="1187" t="s">
        <v>1795</v>
      </c>
      <c r="C881" s="1015">
        <v>1069</v>
      </c>
      <c r="D881" s="976" t="s">
        <v>1810</v>
      </c>
      <c r="E881" s="976" t="s">
        <v>1806</v>
      </c>
      <c r="F881" s="973">
        <v>3630000</v>
      </c>
      <c r="G881" s="974"/>
      <c r="H881" s="974">
        <v>3630000</v>
      </c>
      <c r="I881" s="974"/>
      <c r="J881" s="975"/>
      <c r="K881" s="974"/>
      <c r="L881" s="974">
        <f t="shared" si="58"/>
        <v>3630000</v>
      </c>
      <c r="M881" s="976"/>
      <c r="N881" s="1013">
        <f t="shared" si="52"/>
        <v>0</v>
      </c>
      <c r="O881" s="976"/>
      <c r="P881" s="977"/>
      <c r="Q881" s="974">
        <v>3630000</v>
      </c>
      <c r="R881" s="1147" t="s">
        <v>1811</v>
      </c>
      <c r="S881" s="974"/>
      <c r="T881" s="976" t="s">
        <v>1672</v>
      </c>
      <c r="X881" s="686"/>
      <c r="Y881" s="686"/>
    </row>
    <row r="882" spans="1:25" hidden="1" x14ac:dyDescent="0.25">
      <c r="B882" s="1187" t="s">
        <v>1795</v>
      </c>
      <c r="C882" s="1015">
        <v>1069</v>
      </c>
      <c r="D882" s="976" t="s">
        <v>947</v>
      </c>
      <c r="E882" s="976"/>
      <c r="F882" s="973"/>
      <c r="G882" s="974"/>
      <c r="H882" s="974"/>
      <c r="I882" s="974"/>
      <c r="J882" s="975"/>
      <c r="K882" s="974"/>
      <c r="L882" s="974">
        <f t="shared" si="58"/>
        <v>0</v>
      </c>
      <c r="M882" s="976"/>
      <c r="N882" s="1013">
        <f t="shared" ref="N882" si="59">IF($G882="",($F882-$L882),($G882-$L882))</f>
        <v>0</v>
      </c>
      <c r="O882" s="976"/>
      <c r="P882" s="977"/>
      <c r="Q882" s="974"/>
      <c r="R882" s="1147"/>
      <c r="S882" s="974"/>
      <c r="T882" s="976"/>
      <c r="V882" s="1000" t="s">
        <v>948</v>
      </c>
      <c r="W882" s="1000">
        <f>SUM(W866:W873)</f>
        <v>0</v>
      </c>
      <c r="X882" s="686"/>
      <c r="Y882" s="686"/>
    </row>
    <row r="883" spans="1:25" ht="15.75" hidden="1" x14ac:dyDescent="0.25">
      <c r="A883" s="723"/>
      <c r="B883" s="720" t="s">
        <v>997</v>
      </c>
      <c r="C883" s="720"/>
      <c r="D883" s="699" t="s">
        <v>1812</v>
      </c>
      <c r="E883" s="992"/>
      <c r="F883" s="993"/>
      <c r="G883" s="994"/>
      <c r="H883" s="994"/>
      <c r="I883" s="994"/>
      <c r="J883" s="995"/>
      <c r="K883" s="994"/>
      <c r="L883" s="735">
        <f>SUM(L866:L882)</f>
        <v>154308400</v>
      </c>
      <c r="M883" s="992"/>
      <c r="N883" s="1042">
        <f>SUM(N866:N882)</f>
        <v>131952400</v>
      </c>
      <c r="O883" s="992"/>
      <c r="P883" s="998"/>
      <c r="Q883" s="994"/>
      <c r="R883" s="1153"/>
      <c r="S883" s="994"/>
      <c r="T883" s="992"/>
      <c r="X883" s="686"/>
      <c r="Y883" s="686"/>
    </row>
    <row r="884" spans="1:25" hidden="1" x14ac:dyDescent="0.25">
      <c r="A884" s="686">
        <v>42</v>
      </c>
      <c r="B884" s="1187" t="s">
        <v>671</v>
      </c>
      <c r="C884" s="1015">
        <v>1062</v>
      </c>
      <c r="D884" s="976" t="s">
        <v>1813</v>
      </c>
      <c r="E884" s="1107" t="s">
        <v>1814</v>
      </c>
      <c r="F884" s="973">
        <v>240000</v>
      </c>
      <c r="G884" s="974"/>
      <c r="H884" s="974">
        <v>240000</v>
      </c>
      <c r="I884" s="974"/>
      <c r="J884" s="975"/>
      <c r="K884" s="974"/>
      <c r="L884" s="974">
        <f>SUM(H884:K884)</f>
        <v>240000</v>
      </c>
      <c r="M884" s="976"/>
      <c r="N884" s="1013">
        <f t="shared" ref="N884:N982" si="60">IF($G884="",($F884-$L884),($G884-$L884))</f>
        <v>0</v>
      </c>
      <c r="O884" s="976"/>
      <c r="P884" s="977"/>
      <c r="Q884" s="974"/>
      <c r="R884" s="1147"/>
      <c r="S884" s="974"/>
      <c r="T884" s="976"/>
      <c r="V884" s="687" t="s">
        <v>1470</v>
      </c>
      <c r="W884" s="687">
        <v>1008000</v>
      </c>
      <c r="X884" s="686"/>
      <c r="Y884" s="686"/>
    </row>
    <row r="885" spans="1:25" hidden="1" x14ac:dyDescent="0.25">
      <c r="B885" s="1187" t="s">
        <v>671</v>
      </c>
      <c r="C885" s="1015">
        <v>1062</v>
      </c>
      <c r="D885" s="976" t="s">
        <v>1815</v>
      </c>
      <c r="E885" s="972" t="s">
        <v>1657</v>
      </c>
      <c r="F885" s="973">
        <v>550000</v>
      </c>
      <c r="G885" s="1029"/>
      <c r="H885" s="974">
        <v>550000</v>
      </c>
      <c r="I885" s="974"/>
      <c r="J885" s="975"/>
      <c r="K885" s="974"/>
      <c r="L885" s="974">
        <f>SUM(H885:K885)</f>
        <v>550000</v>
      </c>
      <c r="M885" s="976"/>
      <c r="N885" s="1013">
        <f t="shared" si="60"/>
        <v>0</v>
      </c>
      <c r="O885" s="976"/>
      <c r="P885" s="977"/>
      <c r="Q885" s="974"/>
      <c r="R885" s="1147"/>
      <c r="S885" s="974"/>
      <c r="T885" s="976"/>
      <c r="V885" s="687" t="s">
        <v>1720</v>
      </c>
      <c r="W885" s="687">
        <v>1998000</v>
      </c>
      <c r="X885" s="686"/>
      <c r="Y885" s="686"/>
    </row>
    <row r="886" spans="1:25" hidden="1" x14ac:dyDescent="0.25">
      <c r="B886" s="1187" t="s">
        <v>671</v>
      </c>
      <c r="C886" s="1015">
        <v>1062</v>
      </c>
      <c r="D886" s="976" t="s">
        <v>1816</v>
      </c>
      <c r="E886" s="976" t="s">
        <v>1817</v>
      </c>
      <c r="F886" s="973">
        <v>771000</v>
      </c>
      <c r="G886" s="974"/>
      <c r="H886" s="974">
        <v>771000</v>
      </c>
      <c r="I886" s="974"/>
      <c r="J886" s="975"/>
      <c r="K886" s="974"/>
      <c r="L886" s="974">
        <f>SUM(H886:K886)</f>
        <v>771000</v>
      </c>
      <c r="M886" s="976"/>
      <c r="N886" s="1013">
        <f t="shared" si="60"/>
        <v>0</v>
      </c>
      <c r="O886" s="976"/>
      <c r="P886" s="977"/>
      <c r="Q886" s="974"/>
      <c r="R886" s="1147"/>
      <c r="S886" s="974"/>
      <c r="T886" s="976"/>
      <c r="X886" s="686"/>
      <c r="Y886" s="686"/>
    </row>
    <row r="887" spans="1:25" hidden="1" x14ac:dyDescent="0.25">
      <c r="B887" s="1187" t="s">
        <v>671</v>
      </c>
      <c r="C887" s="1015">
        <v>1062</v>
      </c>
      <c r="D887" s="976" t="s">
        <v>1685</v>
      </c>
      <c r="E887" s="1107" t="s">
        <v>1818</v>
      </c>
      <c r="F887" s="973">
        <v>79250000</v>
      </c>
      <c r="G887" s="974"/>
      <c r="H887" s="974">
        <v>79250000</v>
      </c>
      <c r="I887" s="974"/>
      <c r="J887" s="975"/>
      <c r="K887" s="974"/>
      <c r="L887" s="974">
        <f t="shared" ref="L887:L922" si="61">SUM(H887:K887)</f>
        <v>79250000</v>
      </c>
      <c r="M887" s="976"/>
      <c r="N887" s="1013">
        <f t="shared" si="60"/>
        <v>0</v>
      </c>
      <c r="O887" s="976"/>
      <c r="P887" s="977"/>
      <c r="Q887" s="974"/>
      <c r="R887" s="1147"/>
      <c r="S887" s="974"/>
      <c r="T887" s="976"/>
      <c r="X887" s="686"/>
      <c r="Y887" s="686"/>
    </row>
    <row r="888" spans="1:25" hidden="1" x14ac:dyDescent="0.25">
      <c r="B888" s="1187" t="s">
        <v>671</v>
      </c>
      <c r="C888" s="1015">
        <v>1062</v>
      </c>
      <c r="D888" s="976" t="s">
        <v>1819</v>
      </c>
      <c r="E888" s="976" t="s">
        <v>1818</v>
      </c>
      <c r="F888" s="973">
        <v>7925000</v>
      </c>
      <c r="G888" s="974"/>
      <c r="H888" s="974">
        <v>7925000</v>
      </c>
      <c r="I888" s="974"/>
      <c r="J888" s="975"/>
      <c r="K888" s="974"/>
      <c r="L888" s="974">
        <f t="shared" si="61"/>
        <v>7925000</v>
      </c>
      <c r="M888" s="976"/>
      <c r="N888" s="1013">
        <f t="shared" si="60"/>
        <v>0</v>
      </c>
      <c r="O888" s="976"/>
      <c r="P888" s="977"/>
      <c r="Q888" s="974"/>
      <c r="R888" s="1147"/>
      <c r="S888" s="974"/>
      <c r="T888" s="976"/>
      <c r="X888" s="686"/>
      <c r="Y888" s="686"/>
    </row>
    <row r="889" spans="1:25" hidden="1" x14ac:dyDescent="0.25">
      <c r="B889" s="1187" t="s">
        <v>671</v>
      </c>
      <c r="C889" s="1015">
        <v>1062</v>
      </c>
      <c r="D889" s="976" t="s">
        <v>1621</v>
      </c>
      <c r="E889" s="976" t="s">
        <v>1820</v>
      </c>
      <c r="F889" s="973">
        <v>205804390</v>
      </c>
      <c r="G889" s="974"/>
      <c r="H889" s="974">
        <v>56128470</v>
      </c>
      <c r="I889" s="974"/>
      <c r="J889" s="975"/>
      <c r="K889" s="974"/>
      <c r="L889" s="974">
        <f t="shared" si="61"/>
        <v>56128470</v>
      </c>
      <c r="M889" s="976"/>
      <c r="N889" s="1013">
        <f t="shared" si="60"/>
        <v>149675920</v>
      </c>
      <c r="O889" s="976"/>
      <c r="P889" s="977"/>
      <c r="Q889" s="974"/>
      <c r="R889" s="1147"/>
      <c r="S889" s="974" t="s">
        <v>1417</v>
      </c>
      <c r="T889" s="976" t="s">
        <v>1323</v>
      </c>
      <c r="X889" s="686"/>
      <c r="Y889" s="686"/>
    </row>
    <row r="890" spans="1:25" hidden="1" x14ac:dyDescent="0.25">
      <c r="B890" s="1187" t="s">
        <v>671</v>
      </c>
      <c r="C890" s="1015">
        <v>1062</v>
      </c>
      <c r="D890" s="976" t="s">
        <v>1821</v>
      </c>
      <c r="E890" s="976" t="s">
        <v>1480</v>
      </c>
      <c r="F890" s="973">
        <v>13750000</v>
      </c>
      <c r="G890" s="974"/>
      <c r="H890" s="974">
        <v>13750000</v>
      </c>
      <c r="I890" s="974"/>
      <c r="J890" s="975"/>
      <c r="K890" s="974"/>
      <c r="L890" s="974">
        <f t="shared" si="61"/>
        <v>13750000</v>
      </c>
      <c r="M890" s="976"/>
      <c r="N890" s="1013">
        <f t="shared" si="60"/>
        <v>0</v>
      </c>
      <c r="O890" s="976"/>
      <c r="P890" s="977"/>
      <c r="Q890" s="974">
        <v>13750000</v>
      </c>
      <c r="R890" s="1147" t="s">
        <v>1822</v>
      </c>
      <c r="S890" s="974"/>
      <c r="T890" s="976" t="s">
        <v>1753</v>
      </c>
      <c r="X890" s="686"/>
      <c r="Y890" s="686"/>
    </row>
    <row r="891" spans="1:25" hidden="1" x14ac:dyDescent="0.25">
      <c r="B891" s="1187" t="s">
        <v>671</v>
      </c>
      <c r="C891" s="1015">
        <v>1062</v>
      </c>
      <c r="D891" s="976" t="s">
        <v>1823</v>
      </c>
      <c r="E891" s="976" t="s">
        <v>1480</v>
      </c>
      <c r="F891" s="973">
        <v>3432000</v>
      </c>
      <c r="G891" s="974"/>
      <c r="H891" s="974">
        <v>3432000</v>
      </c>
      <c r="I891" s="974"/>
      <c r="J891" s="975"/>
      <c r="K891" s="974"/>
      <c r="L891" s="974">
        <f t="shared" si="61"/>
        <v>3432000</v>
      </c>
      <c r="M891" s="976"/>
      <c r="N891" s="1013">
        <f t="shared" si="60"/>
        <v>0</v>
      </c>
      <c r="O891" s="976"/>
      <c r="P891" s="977"/>
      <c r="Q891" s="974">
        <v>3432000</v>
      </c>
      <c r="R891" s="1147" t="s">
        <v>1824</v>
      </c>
      <c r="S891" s="974"/>
      <c r="T891" s="976" t="s">
        <v>1753</v>
      </c>
      <c r="X891" s="686"/>
      <c r="Y891" s="686"/>
    </row>
    <row r="892" spans="1:25" hidden="1" x14ac:dyDescent="0.25">
      <c r="B892" s="1187" t="s">
        <v>671</v>
      </c>
      <c r="C892" s="1015">
        <v>1062</v>
      </c>
      <c r="D892" s="976" t="s">
        <v>1825</v>
      </c>
      <c r="E892" s="976" t="s">
        <v>1826</v>
      </c>
      <c r="F892" s="973">
        <v>77948640</v>
      </c>
      <c r="G892" s="974"/>
      <c r="H892" s="974">
        <v>31179456</v>
      </c>
      <c r="I892" s="974">
        <v>31179456</v>
      </c>
      <c r="J892" s="975"/>
      <c r="K892" s="974"/>
      <c r="L892" s="974">
        <f t="shared" si="61"/>
        <v>62358912</v>
      </c>
      <c r="M892" s="976"/>
      <c r="N892" s="1013">
        <f t="shared" si="60"/>
        <v>15589728</v>
      </c>
      <c r="O892" s="976"/>
      <c r="P892" s="977"/>
      <c r="Q892" s="974"/>
      <c r="R892" s="1147"/>
      <c r="S892" s="974" t="s">
        <v>1417</v>
      </c>
      <c r="T892" s="976" t="s">
        <v>1323</v>
      </c>
      <c r="X892" s="686"/>
      <c r="Y892" s="686"/>
    </row>
    <row r="893" spans="1:25" hidden="1" x14ac:dyDescent="0.25">
      <c r="B893" s="1187" t="s">
        <v>671</v>
      </c>
      <c r="C893" s="1015">
        <v>1062</v>
      </c>
      <c r="D893" s="976" t="s">
        <v>1827</v>
      </c>
      <c r="E893" s="976" t="s">
        <v>1160</v>
      </c>
      <c r="F893" s="973">
        <v>10000000</v>
      </c>
      <c r="G893" s="974">
        <v>20000000</v>
      </c>
      <c r="H893" s="974">
        <v>5000000</v>
      </c>
      <c r="I893" s="974">
        <v>15000000</v>
      </c>
      <c r="J893" s="975"/>
      <c r="K893" s="974"/>
      <c r="L893" s="974">
        <f t="shared" si="61"/>
        <v>20000000</v>
      </c>
      <c r="M893" s="976"/>
      <c r="N893" s="1013">
        <f t="shared" si="60"/>
        <v>0</v>
      </c>
      <c r="O893" s="976"/>
      <c r="P893" s="977"/>
      <c r="Q893" s="974"/>
      <c r="R893" s="1147"/>
      <c r="S893" s="974"/>
      <c r="T893" s="976"/>
      <c r="X893" s="686"/>
      <c r="Y893" s="686"/>
    </row>
    <row r="894" spans="1:25" hidden="1" x14ac:dyDescent="0.25">
      <c r="B894" s="1187" t="s">
        <v>671</v>
      </c>
      <c r="C894" s="1015">
        <v>1062</v>
      </c>
      <c r="D894" s="976" t="s">
        <v>1828</v>
      </c>
      <c r="E894" s="976" t="s">
        <v>1829</v>
      </c>
      <c r="F894" s="973">
        <v>1710000</v>
      </c>
      <c r="G894" s="974"/>
      <c r="H894" s="974">
        <v>1710000</v>
      </c>
      <c r="I894" s="974"/>
      <c r="J894" s="975"/>
      <c r="K894" s="974"/>
      <c r="L894" s="974">
        <f t="shared" si="61"/>
        <v>1710000</v>
      </c>
      <c r="M894" s="976"/>
      <c r="N894" s="1013">
        <f t="shared" si="60"/>
        <v>0</v>
      </c>
      <c r="O894" s="976"/>
      <c r="P894" s="977"/>
      <c r="Q894" s="974"/>
      <c r="R894" s="1147"/>
      <c r="S894" s="974"/>
      <c r="T894" s="976"/>
      <c r="X894" s="686"/>
      <c r="Y894" s="686"/>
    </row>
    <row r="895" spans="1:25" hidden="1" x14ac:dyDescent="0.25">
      <c r="B895" s="1187" t="s">
        <v>671</v>
      </c>
      <c r="C895" s="1015">
        <v>1062</v>
      </c>
      <c r="D895" s="976" t="s">
        <v>1830</v>
      </c>
      <c r="E895" s="976" t="s">
        <v>1831</v>
      </c>
      <c r="F895" s="973">
        <v>180000</v>
      </c>
      <c r="G895" s="974"/>
      <c r="H895" s="974">
        <v>180000</v>
      </c>
      <c r="I895" s="974"/>
      <c r="J895" s="975"/>
      <c r="K895" s="974"/>
      <c r="L895" s="974">
        <f t="shared" si="61"/>
        <v>180000</v>
      </c>
      <c r="M895" s="976"/>
      <c r="N895" s="1013">
        <f t="shared" si="60"/>
        <v>0</v>
      </c>
      <c r="O895" s="976"/>
      <c r="P895" s="977"/>
      <c r="Q895" s="974"/>
      <c r="R895" s="1147"/>
      <c r="S895" s="974"/>
      <c r="T895" s="976"/>
      <c r="X895" s="686"/>
      <c r="Y895" s="686"/>
    </row>
    <row r="896" spans="1:25" hidden="1" x14ac:dyDescent="0.25">
      <c r="B896" s="1187" t="s">
        <v>671</v>
      </c>
      <c r="C896" s="1015">
        <v>1062</v>
      </c>
      <c r="D896" s="976" t="s">
        <v>1601</v>
      </c>
      <c r="E896" s="976" t="s">
        <v>672</v>
      </c>
      <c r="F896" s="973">
        <v>2000000</v>
      </c>
      <c r="G896" s="974"/>
      <c r="H896" s="974">
        <v>2000000</v>
      </c>
      <c r="I896" s="974"/>
      <c r="J896" s="975"/>
      <c r="K896" s="974"/>
      <c r="L896" s="974">
        <f t="shared" si="61"/>
        <v>2000000</v>
      </c>
      <c r="M896" s="976"/>
      <c r="N896" s="1013">
        <f t="shared" si="60"/>
        <v>0</v>
      </c>
      <c r="O896" s="976"/>
      <c r="P896" s="977"/>
      <c r="Q896" s="974"/>
      <c r="R896" s="1147"/>
      <c r="S896" s="974"/>
      <c r="T896" s="976"/>
      <c r="X896" s="686"/>
      <c r="Y896" s="686"/>
    </row>
    <row r="897" spans="2:25" hidden="1" x14ac:dyDescent="0.25">
      <c r="B897" s="1187" t="s">
        <v>671</v>
      </c>
      <c r="C897" s="1015">
        <v>1062</v>
      </c>
      <c r="D897" s="976" t="s">
        <v>1832</v>
      </c>
      <c r="E897" s="976" t="s">
        <v>1507</v>
      </c>
      <c r="F897" s="973">
        <v>565000</v>
      </c>
      <c r="G897" s="974"/>
      <c r="H897" s="974">
        <v>565000</v>
      </c>
      <c r="I897" s="974"/>
      <c r="J897" s="975"/>
      <c r="K897" s="974"/>
      <c r="L897" s="974">
        <f t="shared" si="61"/>
        <v>565000</v>
      </c>
      <c r="M897" s="976"/>
      <c r="N897" s="1013">
        <f t="shared" si="60"/>
        <v>0</v>
      </c>
      <c r="O897" s="976"/>
      <c r="P897" s="977"/>
      <c r="Q897" s="974"/>
      <c r="R897" s="1147"/>
      <c r="S897" s="974"/>
      <c r="T897" s="976"/>
      <c r="X897" s="686"/>
      <c r="Y897" s="686"/>
    </row>
    <row r="898" spans="2:25" hidden="1" x14ac:dyDescent="0.25">
      <c r="B898" s="1187" t="s">
        <v>671</v>
      </c>
      <c r="C898" s="1015">
        <v>1062</v>
      </c>
      <c r="D898" s="976" t="s">
        <v>1345</v>
      </c>
      <c r="E898" s="976" t="s">
        <v>1423</v>
      </c>
      <c r="F898" s="973">
        <v>87669000</v>
      </c>
      <c r="G898" s="974"/>
      <c r="H898" s="974">
        <v>26300000</v>
      </c>
      <c r="I898" s="974"/>
      <c r="J898" s="975"/>
      <c r="K898" s="974"/>
      <c r="L898" s="974">
        <f t="shared" si="61"/>
        <v>26300000</v>
      </c>
      <c r="M898" s="976"/>
      <c r="N898" s="1013">
        <f t="shared" si="60"/>
        <v>61369000</v>
      </c>
      <c r="O898" s="976"/>
      <c r="P898" s="977"/>
      <c r="Q898" s="974"/>
      <c r="R898" s="1147"/>
      <c r="S898" s="974"/>
      <c r="T898" s="976"/>
      <c r="X898" s="686"/>
      <c r="Y898" s="686"/>
    </row>
    <row r="899" spans="2:25" hidden="1" x14ac:dyDescent="0.25">
      <c r="B899" s="1187" t="s">
        <v>671</v>
      </c>
      <c r="C899" s="1015">
        <v>1062</v>
      </c>
      <c r="D899" s="976" t="s">
        <v>1833</v>
      </c>
      <c r="E899" s="976" t="s">
        <v>887</v>
      </c>
      <c r="F899" s="973">
        <v>118500000</v>
      </c>
      <c r="G899" s="974"/>
      <c r="H899" s="974">
        <v>35550000</v>
      </c>
      <c r="I899" s="974">
        <v>47400000</v>
      </c>
      <c r="J899" s="975"/>
      <c r="K899" s="974"/>
      <c r="L899" s="974">
        <f t="shared" si="61"/>
        <v>82950000</v>
      </c>
      <c r="M899" s="976"/>
      <c r="N899" s="1013">
        <f t="shared" si="60"/>
        <v>35550000</v>
      </c>
      <c r="O899" s="976"/>
      <c r="P899" s="977"/>
      <c r="Q899" s="974"/>
      <c r="R899" s="1147"/>
      <c r="S899" s="974"/>
      <c r="T899" s="976"/>
      <c r="X899" s="686"/>
      <c r="Y899" s="686"/>
    </row>
    <row r="900" spans="2:25" hidden="1" x14ac:dyDescent="0.25">
      <c r="B900" s="1187" t="s">
        <v>671</v>
      </c>
      <c r="C900" s="1015">
        <v>1062</v>
      </c>
      <c r="D900" s="976" t="s">
        <v>1834</v>
      </c>
      <c r="E900" s="976" t="s">
        <v>1484</v>
      </c>
      <c r="F900" s="973">
        <v>29480330</v>
      </c>
      <c r="G900" s="974"/>
      <c r="H900" s="974">
        <v>14740165</v>
      </c>
      <c r="I900" s="974"/>
      <c r="J900" s="975"/>
      <c r="K900" s="974"/>
      <c r="L900" s="974">
        <f t="shared" si="61"/>
        <v>14740165</v>
      </c>
      <c r="M900" s="976"/>
      <c r="N900" s="1013">
        <f t="shared" si="60"/>
        <v>14740165</v>
      </c>
      <c r="O900" s="976"/>
      <c r="P900" s="977"/>
      <c r="Q900" s="974"/>
      <c r="R900" s="1147"/>
      <c r="S900" s="974"/>
      <c r="T900" s="976"/>
      <c r="X900" s="686"/>
      <c r="Y900" s="686"/>
    </row>
    <row r="901" spans="2:25" hidden="1" x14ac:dyDescent="0.25">
      <c r="B901" s="1187" t="s">
        <v>671</v>
      </c>
      <c r="C901" s="1015">
        <v>1062</v>
      </c>
      <c r="D901" s="976" t="s">
        <v>1835</v>
      </c>
      <c r="E901" s="976" t="s">
        <v>1836</v>
      </c>
      <c r="F901" s="973">
        <v>61971840</v>
      </c>
      <c r="G901" s="974"/>
      <c r="H901" s="974">
        <v>61971840</v>
      </c>
      <c r="I901" s="974"/>
      <c r="J901" s="975"/>
      <c r="K901" s="974"/>
      <c r="L901" s="974">
        <f t="shared" si="61"/>
        <v>61971840</v>
      </c>
      <c r="M901" s="976"/>
      <c r="N901" s="1013">
        <f t="shared" si="60"/>
        <v>0</v>
      </c>
      <c r="O901" s="976"/>
      <c r="P901" s="977"/>
      <c r="Q901" s="974"/>
      <c r="R901" s="1147"/>
      <c r="S901" s="974"/>
      <c r="T901" s="976" t="s">
        <v>1837</v>
      </c>
      <c r="X901" s="686"/>
      <c r="Y901" s="686"/>
    </row>
    <row r="902" spans="2:25" hidden="1" x14ac:dyDescent="0.25">
      <c r="B902" s="1187" t="s">
        <v>671</v>
      </c>
      <c r="C902" s="1015">
        <v>1062</v>
      </c>
      <c r="D902" s="976" t="s">
        <v>1838</v>
      </c>
      <c r="E902" s="976" t="s">
        <v>1306</v>
      </c>
      <c r="F902" s="973">
        <v>933000</v>
      </c>
      <c r="G902" s="974"/>
      <c r="H902" s="974">
        <v>933000</v>
      </c>
      <c r="I902" s="974"/>
      <c r="J902" s="975"/>
      <c r="K902" s="974"/>
      <c r="L902" s="974">
        <f t="shared" si="61"/>
        <v>933000</v>
      </c>
      <c r="M902" s="976"/>
      <c r="N902" s="1013">
        <f t="shared" si="60"/>
        <v>0</v>
      </c>
      <c r="O902" s="976"/>
      <c r="P902" s="977"/>
      <c r="Q902" s="974"/>
      <c r="R902" s="1147"/>
      <c r="S902" s="974"/>
      <c r="T902" s="976"/>
      <c r="X902" s="686"/>
      <c r="Y902" s="686"/>
    </row>
    <row r="903" spans="2:25" hidden="1" x14ac:dyDescent="0.25">
      <c r="B903" s="1187" t="s">
        <v>671</v>
      </c>
      <c r="C903" s="1015">
        <v>1062</v>
      </c>
      <c r="D903" s="976" t="s">
        <v>657</v>
      </c>
      <c r="E903" s="976" t="s">
        <v>1839</v>
      </c>
      <c r="F903" s="973">
        <v>31010892</v>
      </c>
      <c r="G903" s="974"/>
      <c r="H903" s="974">
        <v>31010892</v>
      </c>
      <c r="I903" s="974"/>
      <c r="J903" s="975"/>
      <c r="K903" s="974"/>
      <c r="L903" s="974">
        <f t="shared" si="61"/>
        <v>31010892</v>
      </c>
      <c r="M903" s="976"/>
      <c r="N903" s="1013">
        <f t="shared" si="60"/>
        <v>0</v>
      </c>
      <c r="O903" s="976"/>
      <c r="P903" s="977"/>
      <c r="Q903" s="974"/>
      <c r="R903" s="1147"/>
      <c r="S903" s="974"/>
      <c r="T903" s="976"/>
      <c r="X903" s="686"/>
      <c r="Y903" s="686"/>
    </row>
    <row r="904" spans="2:25" hidden="1" x14ac:dyDescent="0.25">
      <c r="B904" s="1187" t="s">
        <v>671</v>
      </c>
      <c r="C904" s="1015">
        <v>1062</v>
      </c>
      <c r="D904" s="976" t="s">
        <v>1840</v>
      </c>
      <c r="E904" s="976" t="s">
        <v>1841</v>
      </c>
      <c r="F904" s="973">
        <v>17820000</v>
      </c>
      <c r="G904" s="974"/>
      <c r="H904" s="974">
        <v>17820000</v>
      </c>
      <c r="I904" s="974"/>
      <c r="J904" s="975"/>
      <c r="K904" s="974"/>
      <c r="L904" s="974">
        <f t="shared" si="61"/>
        <v>17820000</v>
      </c>
      <c r="M904" s="976"/>
      <c r="N904" s="1013">
        <f t="shared" si="60"/>
        <v>0</v>
      </c>
      <c r="O904" s="976"/>
      <c r="P904" s="977"/>
      <c r="Q904" s="974"/>
      <c r="R904" s="1147"/>
      <c r="S904" s="974"/>
      <c r="T904" s="976"/>
      <c r="X904" s="686"/>
      <c r="Y904" s="686"/>
    </row>
    <row r="905" spans="2:25" hidden="1" x14ac:dyDescent="0.25">
      <c r="B905" s="1187" t="s">
        <v>671</v>
      </c>
      <c r="C905" s="1015">
        <v>1062</v>
      </c>
      <c r="D905" s="976" t="s">
        <v>1705</v>
      </c>
      <c r="E905" s="976" t="s">
        <v>1400</v>
      </c>
      <c r="F905" s="973">
        <v>72980000</v>
      </c>
      <c r="G905" s="974"/>
      <c r="H905" s="974">
        <v>30000000</v>
      </c>
      <c r="I905" s="974"/>
      <c r="J905" s="975"/>
      <c r="K905" s="974"/>
      <c r="L905" s="974">
        <f t="shared" si="61"/>
        <v>30000000</v>
      </c>
      <c r="M905" s="976"/>
      <c r="N905" s="1013">
        <f t="shared" si="60"/>
        <v>42980000</v>
      </c>
      <c r="O905" s="976"/>
      <c r="P905" s="977"/>
      <c r="Q905" s="974"/>
      <c r="R905" s="1147"/>
      <c r="S905" s="974"/>
      <c r="T905" s="976"/>
      <c r="X905" s="686"/>
      <c r="Y905" s="686"/>
    </row>
    <row r="906" spans="2:25" hidden="1" x14ac:dyDescent="0.25">
      <c r="B906" s="1187" t="s">
        <v>671</v>
      </c>
      <c r="C906" s="1015">
        <v>1062</v>
      </c>
      <c r="D906" s="976" t="s">
        <v>1842</v>
      </c>
      <c r="E906" s="976" t="s">
        <v>1843</v>
      </c>
      <c r="F906" s="973">
        <v>330000</v>
      </c>
      <c r="G906" s="974"/>
      <c r="H906" s="974">
        <v>330000</v>
      </c>
      <c r="I906" s="974"/>
      <c r="J906" s="975"/>
      <c r="K906" s="974"/>
      <c r="L906" s="974">
        <f t="shared" si="61"/>
        <v>330000</v>
      </c>
      <c r="M906" s="976"/>
      <c r="N906" s="1013">
        <f t="shared" si="60"/>
        <v>0</v>
      </c>
      <c r="O906" s="976"/>
      <c r="P906" s="977"/>
      <c r="Q906" s="974"/>
      <c r="R906" s="1147"/>
      <c r="S906" s="974"/>
      <c r="T906" s="976"/>
      <c r="X906" s="686"/>
      <c r="Y906" s="686"/>
    </row>
    <row r="907" spans="2:25" hidden="1" x14ac:dyDescent="0.25">
      <c r="B907" s="1187" t="s">
        <v>671</v>
      </c>
      <c r="C907" s="1015">
        <v>1062</v>
      </c>
      <c r="D907" s="976" t="s">
        <v>1745</v>
      </c>
      <c r="E907" s="976" t="s">
        <v>1844</v>
      </c>
      <c r="F907" s="973">
        <v>4389000</v>
      </c>
      <c r="G907" s="974"/>
      <c r="H907" s="974">
        <v>2194500</v>
      </c>
      <c r="I907" s="974"/>
      <c r="J907" s="975"/>
      <c r="K907" s="974"/>
      <c r="L907" s="974">
        <f t="shared" si="61"/>
        <v>2194500</v>
      </c>
      <c r="M907" s="976"/>
      <c r="N907" s="1013">
        <f t="shared" si="60"/>
        <v>2194500</v>
      </c>
      <c r="O907" s="976"/>
      <c r="P907" s="977"/>
      <c r="Q907" s="974"/>
      <c r="R907" s="1147"/>
      <c r="S907" s="974"/>
      <c r="T907" s="976" t="s">
        <v>1323</v>
      </c>
      <c r="X907" s="686"/>
      <c r="Y907" s="686"/>
    </row>
    <row r="908" spans="2:25" hidden="1" x14ac:dyDescent="0.25">
      <c r="B908" s="1187" t="s">
        <v>671</v>
      </c>
      <c r="C908" s="1015">
        <v>1062</v>
      </c>
      <c r="D908" s="976" t="s">
        <v>1845</v>
      </c>
      <c r="E908" s="976" t="s">
        <v>1118</v>
      </c>
      <c r="F908" s="973">
        <v>241078000</v>
      </c>
      <c r="G908" s="974"/>
      <c r="H908" s="974">
        <v>72323400</v>
      </c>
      <c r="I908" s="974"/>
      <c r="J908" s="975"/>
      <c r="K908" s="974"/>
      <c r="L908" s="974">
        <f t="shared" si="61"/>
        <v>72323400</v>
      </c>
      <c r="M908" s="976"/>
      <c r="N908" s="1013">
        <f t="shared" si="60"/>
        <v>168754600</v>
      </c>
      <c r="O908" s="976"/>
      <c r="P908" s="977"/>
      <c r="Q908" s="974"/>
      <c r="R908" s="1147"/>
      <c r="S908" s="974"/>
      <c r="T908" s="976"/>
      <c r="X908" s="686"/>
      <c r="Y908" s="686"/>
    </row>
    <row r="909" spans="2:25" hidden="1" x14ac:dyDescent="0.25">
      <c r="B909" s="1187" t="s">
        <v>671</v>
      </c>
      <c r="C909" s="1015">
        <v>1062</v>
      </c>
      <c r="D909" s="976" t="s">
        <v>1846</v>
      </c>
      <c r="E909" s="976" t="s">
        <v>1090</v>
      </c>
      <c r="F909" s="973">
        <v>648000</v>
      </c>
      <c r="G909" s="974"/>
      <c r="H909" s="974">
        <v>648000</v>
      </c>
      <c r="I909" s="974"/>
      <c r="J909" s="975"/>
      <c r="K909" s="974"/>
      <c r="L909" s="974">
        <f t="shared" si="61"/>
        <v>648000</v>
      </c>
      <c r="M909" s="976"/>
      <c r="N909" s="1013">
        <f t="shared" si="60"/>
        <v>0</v>
      </c>
      <c r="O909" s="976"/>
      <c r="P909" s="977"/>
      <c r="Q909" s="974"/>
      <c r="R909" s="1147"/>
      <c r="S909" s="974"/>
      <c r="T909" s="976"/>
      <c r="X909" s="686"/>
      <c r="Y909" s="686"/>
    </row>
    <row r="910" spans="2:25" hidden="1" x14ac:dyDescent="0.25">
      <c r="B910" s="1187" t="s">
        <v>671</v>
      </c>
      <c r="C910" s="1015">
        <v>1062</v>
      </c>
      <c r="D910" s="976" t="s">
        <v>1610</v>
      </c>
      <c r="E910" s="976" t="s">
        <v>1611</v>
      </c>
      <c r="F910" s="973">
        <v>87444500</v>
      </c>
      <c r="G910" s="974"/>
      <c r="H910" s="974">
        <v>26233350</v>
      </c>
      <c r="I910" s="974">
        <v>34977800</v>
      </c>
      <c r="J910" s="975"/>
      <c r="K910" s="974"/>
      <c r="L910" s="974">
        <f t="shared" si="61"/>
        <v>61211150</v>
      </c>
      <c r="M910" s="976"/>
      <c r="N910" s="1013">
        <f t="shared" si="60"/>
        <v>26233350</v>
      </c>
      <c r="O910" s="976"/>
      <c r="P910" s="977"/>
      <c r="Q910" s="974"/>
      <c r="R910" s="1147"/>
      <c r="S910" s="974"/>
      <c r="T910" s="976" t="s">
        <v>1323</v>
      </c>
      <c r="X910" s="686"/>
      <c r="Y910" s="686"/>
    </row>
    <row r="911" spans="2:25" hidden="1" x14ac:dyDescent="0.25">
      <c r="B911" s="1187" t="s">
        <v>671</v>
      </c>
      <c r="C911" s="1015">
        <v>1062</v>
      </c>
      <c r="D911" s="976" t="s">
        <v>1847</v>
      </c>
      <c r="E911" s="976" t="s">
        <v>1477</v>
      </c>
      <c r="F911" s="973">
        <v>8503000</v>
      </c>
      <c r="G911" s="974"/>
      <c r="H911" s="974">
        <v>4251500</v>
      </c>
      <c r="I911" s="974"/>
      <c r="J911" s="975"/>
      <c r="K911" s="974"/>
      <c r="L911" s="974">
        <f t="shared" si="61"/>
        <v>4251500</v>
      </c>
      <c r="M911" s="976"/>
      <c r="N911" s="1013">
        <f t="shared" si="60"/>
        <v>4251500</v>
      </c>
      <c r="O911" s="976"/>
      <c r="P911" s="977"/>
      <c r="Q911" s="974"/>
      <c r="R911" s="1147"/>
      <c r="S911" s="974" t="s">
        <v>1417</v>
      </c>
      <c r="T911" s="976" t="s">
        <v>1323</v>
      </c>
      <c r="X911" s="686"/>
      <c r="Y911" s="686"/>
    </row>
    <row r="912" spans="2:25" hidden="1" x14ac:dyDescent="0.25">
      <c r="B912" s="1187" t="s">
        <v>671</v>
      </c>
      <c r="C912" s="1015">
        <v>1062</v>
      </c>
      <c r="D912" s="976" t="s">
        <v>1848</v>
      </c>
      <c r="E912" s="976" t="s">
        <v>1354</v>
      </c>
      <c r="F912" s="973">
        <v>1870000</v>
      </c>
      <c r="G912" s="974"/>
      <c r="H912" s="974">
        <v>1870000</v>
      </c>
      <c r="I912" s="974"/>
      <c r="J912" s="975"/>
      <c r="K912" s="974"/>
      <c r="L912" s="974">
        <f t="shared" si="61"/>
        <v>1870000</v>
      </c>
      <c r="M912" s="976"/>
      <c r="N912" s="1013">
        <f t="shared" si="60"/>
        <v>0</v>
      </c>
      <c r="O912" s="976"/>
      <c r="P912" s="977"/>
      <c r="Q912" s="974"/>
      <c r="R912" s="1147"/>
      <c r="S912" s="974" t="s">
        <v>1849</v>
      </c>
      <c r="T912" s="976" t="s">
        <v>1323</v>
      </c>
      <c r="X912" s="686"/>
      <c r="Y912" s="686"/>
    </row>
    <row r="913" spans="1:25" hidden="1" x14ac:dyDescent="0.25">
      <c r="B913" s="1187" t="s">
        <v>671</v>
      </c>
      <c r="C913" s="1015">
        <v>1062</v>
      </c>
      <c r="D913" s="976" t="s">
        <v>1695</v>
      </c>
      <c r="E913" s="976" t="s">
        <v>1696</v>
      </c>
      <c r="F913" s="973">
        <v>14739000</v>
      </c>
      <c r="G913" s="974"/>
      <c r="H913" s="974">
        <v>14739000</v>
      </c>
      <c r="I913" s="974"/>
      <c r="J913" s="975"/>
      <c r="K913" s="974"/>
      <c r="L913" s="974">
        <f t="shared" si="61"/>
        <v>14739000</v>
      </c>
      <c r="M913" s="976"/>
      <c r="N913" s="1013">
        <f t="shared" si="60"/>
        <v>0</v>
      </c>
      <c r="O913" s="976"/>
      <c r="P913" s="977"/>
      <c r="Q913" s="974"/>
      <c r="R913" s="1147"/>
      <c r="S913" s="974"/>
      <c r="T913" s="976"/>
      <c r="X913" s="686"/>
      <c r="Y913" s="686"/>
    </row>
    <row r="914" spans="1:25" hidden="1" x14ac:dyDescent="0.25">
      <c r="B914" s="1187" t="s">
        <v>671</v>
      </c>
      <c r="C914" s="1015">
        <v>1062</v>
      </c>
      <c r="D914" s="976" t="s">
        <v>1850</v>
      </c>
      <c r="E914" s="976" t="s">
        <v>1851</v>
      </c>
      <c r="F914" s="973">
        <v>73920000</v>
      </c>
      <c r="G914" s="974"/>
      <c r="H914" s="974">
        <v>66528000</v>
      </c>
      <c r="I914" s="974"/>
      <c r="J914" s="975"/>
      <c r="K914" s="974"/>
      <c r="L914" s="974">
        <f t="shared" si="61"/>
        <v>66528000</v>
      </c>
      <c r="M914" s="976"/>
      <c r="N914" s="1013">
        <f t="shared" si="60"/>
        <v>7392000</v>
      </c>
      <c r="O914" s="976"/>
      <c r="P914" s="977"/>
      <c r="Q914" s="974"/>
      <c r="R914" s="1147"/>
      <c r="S914" s="974"/>
      <c r="T914" s="976" t="s">
        <v>1323</v>
      </c>
      <c r="X914" s="686"/>
      <c r="Y914" s="686"/>
    </row>
    <row r="915" spans="1:25" hidden="1" x14ac:dyDescent="0.25">
      <c r="B915" s="1187" t="s">
        <v>671</v>
      </c>
      <c r="C915" s="1015">
        <v>1062</v>
      </c>
      <c r="D915" s="976" t="s">
        <v>1852</v>
      </c>
      <c r="E915" s="976" t="s">
        <v>1110</v>
      </c>
      <c r="F915" s="973">
        <v>4455000</v>
      </c>
      <c r="G915" s="974"/>
      <c r="H915" s="974">
        <v>4455000</v>
      </c>
      <c r="I915" s="974"/>
      <c r="J915" s="975"/>
      <c r="K915" s="974"/>
      <c r="L915" s="974">
        <f t="shared" si="61"/>
        <v>4455000</v>
      </c>
      <c r="M915" s="976"/>
      <c r="N915" s="1013">
        <f t="shared" si="60"/>
        <v>0</v>
      </c>
      <c r="O915" s="976"/>
      <c r="P915" s="977"/>
      <c r="Q915" s="974"/>
      <c r="R915" s="1147"/>
      <c r="S915" s="974"/>
      <c r="T915" s="976" t="s">
        <v>1323</v>
      </c>
      <c r="X915" s="686"/>
      <c r="Y915" s="686"/>
    </row>
    <row r="916" spans="1:25" hidden="1" x14ac:dyDescent="0.25">
      <c r="B916" s="1187" t="s">
        <v>671</v>
      </c>
      <c r="C916" s="1015">
        <v>1062</v>
      </c>
      <c r="D916" s="976" t="s">
        <v>1853</v>
      </c>
      <c r="E916" s="976" t="s">
        <v>1854</v>
      </c>
      <c r="F916" s="973">
        <v>1300000</v>
      </c>
      <c r="G916" s="974"/>
      <c r="H916" s="974">
        <v>1300000</v>
      </c>
      <c r="I916" s="974"/>
      <c r="J916" s="975"/>
      <c r="K916" s="974"/>
      <c r="L916" s="974">
        <f t="shared" si="61"/>
        <v>1300000</v>
      </c>
      <c r="M916" s="976"/>
      <c r="N916" s="1013">
        <f t="shared" si="60"/>
        <v>0</v>
      </c>
      <c r="O916" s="976"/>
      <c r="P916" s="977"/>
      <c r="Q916" s="974"/>
      <c r="R916" s="1147"/>
      <c r="S916" s="974"/>
      <c r="T916" s="976"/>
      <c r="X916" s="686"/>
      <c r="Y916" s="686"/>
    </row>
    <row r="917" spans="1:25" hidden="1" x14ac:dyDescent="0.25">
      <c r="B917" s="1187" t="s">
        <v>671</v>
      </c>
      <c r="C917" s="1015">
        <v>1062</v>
      </c>
      <c r="D917" s="976" t="s">
        <v>1855</v>
      </c>
      <c r="E917" s="976" t="s">
        <v>1742</v>
      </c>
      <c r="F917" s="973">
        <v>3255000</v>
      </c>
      <c r="G917" s="974"/>
      <c r="H917" s="974">
        <v>3255000</v>
      </c>
      <c r="I917" s="974"/>
      <c r="J917" s="975"/>
      <c r="K917" s="974"/>
      <c r="L917" s="974">
        <f t="shared" si="61"/>
        <v>3255000</v>
      </c>
      <c r="M917" s="976"/>
      <c r="N917" s="1013">
        <f t="shared" si="60"/>
        <v>0</v>
      </c>
      <c r="O917" s="976"/>
      <c r="P917" s="977"/>
      <c r="Q917" s="974"/>
      <c r="R917" s="1147"/>
      <c r="S917" s="974"/>
      <c r="T917" s="976"/>
      <c r="X917" s="686"/>
      <c r="Y917" s="686"/>
    </row>
    <row r="918" spans="1:25" hidden="1" x14ac:dyDescent="0.25">
      <c r="B918" s="1187" t="s">
        <v>671</v>
      </c>
      <c r="C918" s="1015">
        <v>1062</v>
      </c>
      <c r="D918" s="976" t="s">
        <v>1856</v>
      </c>
      <c r="E918" s="976" t="s">
        <v>1857</v>
      </c>
      <c r="F918" s="973">
        <v>7829600</v>
      </c>
      <c r="G918" s="974"/>
      <c r="H918" s="974">
        <v>7829600</v>
      </c>
      <c r="I918" s="974"/>
      <c r="J918" s="975"/>
      <c r="K918" s="974"/>
      <c r="L918" s="974">
        <f t="shared" si="61"/>
        <v>7829600</v>
      </c>
      <c r="M918" s="976"/>
      <c r="N918" s="1013">
        <f t="shared" si="60"/>
        <v>0</v>
      </c>
      <c r="O918" s="976"/>
      <c r="P918" s="977"/>
      <c r="Q918" s="974"/>
      <c r="R918" s="1147"/>
      <c r="S918" s="974"/>
      <c r="T918" s="976"/>
      <c r="X918" s="686"/>
      <c r="Y918" s="686"/>
    </row>
    <row r="919" spans="1:25" hidden="1" x14ac:dyDescent="0.25">
      <c r="B919" s="1187" t="s">
        <v>671</v>
      </c>
      <c r="C919" s="1015">
        <v>1062</v>
      </c>
      <c r="D919" s="976" t="s">
        <v>1858</v>
      </c>
      <c r="E919" s="976" t="s">
        <v>1266</v>
      </c>
      <c r="F919" s="973">
        <v>52140000</v>
      </c>
      <c r="G919" s="974"/>
      <c r="H919" s="974">
        <v>52140000</v>
      </c>
      <c r="I919" s="974"/>
      <c r="J919" s="975"/>
      <c r="K919" s="974"/>
      <c r="L919" s="974">
        <f t="shared" si="61"/>
        <v>52140000</v>
      </c>
      <c r="M919" s="976"/>
      <c r="N919" s="1013">
        <f t="shared" si="60"/>
        <v>0</v>
      </c>
      <c r="O919" s="976"/>
      <c r="P919" s="977"/>
      <c r="Q919" s="974"/>
      <c r="R919" s="1147"/>
      <c r="S919" s="974"/>
      <c r="T919" s="976"/>
      <c r="X919" s="686"/>
      <c r="Y919" s="686"/>
    </row>
    <row r="920" spans="1:25" hidden="1" x14ac:dyDescent="0.25">
      <c r="B920" s="1187" t="s">
        <v>671</v>
      </c>
      <c r="C920" s="1015">
        <v>1062</v>
      </c>
      <c r="D920" s="976" t="s">
        <v>1447</v>
      </c>
      <c r="E920" s="976" t="s">
        <v>1316</v>
      </c>
      <c r="F920" s="973">
        <v>30000000</v>
      </c>
      <c r="G920" s="974"/>
      <c r="H920" s="974">
        <v>30000000</v>
      </c>
      <c r="I920" s="974"/>
      <c r="J920" s="975"/>
      <c r="K920" s="974"/>
      <c r="L920" s="974">
        <f t="shared" si="61"/>
        <v>30000000</v>
      </c>
      <c r="M920" s="976"/>
      <c r="N920" s="1013">
        <f t="shared" si="60"/>
        <v>0</v>
      </c>
      <c r="O920" s="976"/>
      <c r="P920" s="977"/>
      <c r="Q920" s="974"/>
      <c r="R920" s="1147"/>
      <c r="S920" s="974"/>
      <c r="T920" s="976"/>
      <c r="X920" s="686"/>
      <c r="Y920" s="686"/>
    </row>
    <row r="921" spans="1:25" hidden="1" x14ac:dyDescent="0.25">
      <c r="B921" s="1187" t="s">
        <v>671</v>
      </c>
      <c r="C921" s="1015">
        <v>1062</v>
      </c>
      <c r="D921" s="976" t="s">
        <v>1859</v>
      </c>
      <c r="E921" s="976" t="s">
        <v>1679</v>
      </c>
      <c r="F921" s="973">
        <v>370000</v>
      </c>
      <c r="G921" s="974"/>
      <c r="H921" s="974">
        <v>370000</v>
      </c>
      <c r="I921" s="974"/>
      <c r="J921" s="975"/>
      <c r="K921" s="974"/>
      <c r="L921" s="974">
        <f t="shared" si="61"/>
        <v>370000</v>
      </c>
      <c r="M921" s="976"/>
      <c r="N921" s="1013">
        <f t="shared" si="60"/>
        <v>0</v>
      </c>
      <c r="O921" s="976"/>
      <c r="P921" s="977"/>
      <c r="Q921" s="974"/>
      <c r="R921" s="1147"/>
      <c r="S921" s="974"/>
      <c r="T921" s="976"/>
      <c r="X921" s="686"/>
      <c r="Y921" s="686"/>
    </row>
    <row r="922" spans="1:25" hidden="1" x14ac:dyDescent="0.25">
      <c r="B922" s="1187" t="s">
        <v>671</v>
      </c>
      <c r="C922" s="1015">
        <v>1062</v>
      </c>
      <c r="D922" s="976" t="s">
        <v>947</v>
      </c>
      <c r="E922" s="976"/>
      <c r="F922" s="973">
        <f>W922</f>
        <v>3006000</v>
      </c>
      <c r="G922" s="974"/>
      <c r="H922" s="974">
        <v>1008000</v>
      </c>
      <c r="I922" s="974">
        <v>1998000</v>
      </c>
      <c r="J922" s="975"/>
      <c r="K922" s="974"/>
      <c r="L922" s="974">
        <f t="shared" si="61"/>
        <v>3006000</v>
      </c>
      <c r="M922" s="976"/>
      <c r="N922" s="1013">
        <f t="shared" si="60"/>
        <v>0</v>
      </c>
      <c r="O922" s="976"/>
      <c r="P922" s="977"/>
      <c r="Q922" s="974"/>
      <c r="R922" s="1147"/>
      <c r="S922" s="974"/>
      <c r="T922" s="976"/>
      <c r="V922" s="1000" t="s">
        <v>948</v>
      </c>
      <c r="W922" s="1000">
        <f>SUM(W884:W898)</f>
        <v>3006000</v>
      </c>
      <c r="X922" s="686"/>
      <c r="Y922" s="686"/>
    </row>
    <row r="923" spans="1:25" ht="15.75" hidden="1" x14ac:dyDescent="0.25">
      <c r="A923" s="723"/>
      <c r="B923" s="720" t="s">
        <v>997</v>
      </c>
      <c r="C923" s="720"/>
      <c r="D923" s="699" t="s">
        <v>671</v>
      </c>
      <c r="E923" s="992"/>
      <c r="F923" s="993"/>
      <c r="G923" s="994"/>
      <c r="H923" s="994"/>
      <c r="I923" s="994"/>
      <c r="J923" s="995"/>
      <c r="K923" s="994"/>
      <c r="L923" s="735">
        <f>SUM(L884:L922)</f>
        <v>841037429</v>
      </c>
      <c r="M923" s="992"/>
      <c r="N923" s="1042">
        <f>SUM(N884:N922)</f>
        <v>528730763</v>
      </c>
      <c r="O923" s="992"/>
      <c r="P923" s="998"/>
      <c r="Q923" s="994"/>
      <c r="R923" s="1153"/>
      <c r="S923" s="994"/>
      <c r="T923" s="992"/>
      <c r="X923" s="686"/>
      <c r="Y923" s="686"/>
    </row>
    <row r="924" spans="1:25" hidden="1" x14ac:dyDescent="0.25">
      <c r="A924" s="686">
        <v>43</v>
      </c>
      <c r="B924" s="1187" t="s">
        <v>1860</v>
      </c>
      <c r="C924" s="1015">
        <v>1066</v>
      </c>
      <c r="D924" s="976" t="s">
        <v>657</v>
      </c>
      <c r="E924" s="1107" t="s">
        <v>1861</v>
      </c>
      <c r="F924" s="973">
        <v>19925313</v>
      </c>
      <c r="G924" s="974"/>
      <c r="H924" s="974">
        <v>9962656</v>
      </c>
      <c r="I924" s="974"/>
      <c r="J924" s="975"/>
      <c r="K924" s="974"/>
      <c r="L924" s="974">
        <f>SUM(H924:K924)</f>
        <v>9962656</v>
      </c>
      <c r="M924" s="976"/>
      <c r="N924" s="1013">
        <f t="shared" ref="N924:N932" si="62">IF($G924="",($F924-$L924),($G924-$L924))</f>
        <v>9962657</v>
      </c>
      <c r="O924" s="976"/>
      <c r="P924" s="977"/>
      <c r="Q924" s="974"/>
      <c r="R924" s="1147"/>
      <c r="S924" s="974"/>
      <c r="T924" s="976" t="s">
        <v>1323</v>
      </c>
      <c r="V924" s="687" t="s">
        <v>1684</v>
      </c>
      <c r="X924" s="686"/>
      <c r="Y924" s="686"/>
    </row>
    <row r="925" spans="1:25" hidden="1" x14ac:dyDescent="0.25">
      <c r="B925" s="1187" t="s">
        <v>1860</v>
      </c>
      <c r="C925" s="1015">
        <v>1066</v>
      </c>
      <c r="D925" s="976" t="s">
        <v>1682</v>
      </c>
      <c r="E925" s="976" t="s">
        <v>1683</v>
      </c>
      <c r="F925" s="973">
        <v>66000000</v>
      </c>
      <c r="G925" s="974"/>
      <c r="H925" s="974">
        <v>30000000</v>
      </c>
      <c r="I925" s="974"/>
      <c r="J925" s="975"/>
      <c r="K925" s="974"/>
      <c r="L925" s="974">
        <f>SUM(H925:K925)</f>
        <v>30000000</v>
      </c>
      <c r="M925" s="976"/>
      <c r="N925" s="1013">
        <f t="shared" si="62"/>
        <v>36000000</v>
      </c>
      <c r="O925" s="976"/>
      <c r="P925" s="977"/>
      <c r="Q925" s="974"/>
      <c r="R925" s="1147"/>
      <c r="S925" s="974"/>
      <c r="T925" s="976" t="s">
        <v>1323</v>
      </c>
      <c r="X925" s="686"/>
      <c r="Y925" s="686"/>
    </row>
    <row r="926" spans="1:25" hidden="1" x14ac:dyDescent="0.25">
      <c r="B926" s="1187" t="s">
        <v>1860</v>
      </c>
      <c r="C926" s="1015">
        <v>1066</v>
      </c>
      <c r="D926" s="976" t="s">
        <v>1862</v>
      </c>
      <c r="E926" s="976" t="s">
        <v>1432</v>
      </c>
      <c r="F926" s="973">
        <v>100570800</v>
      </c>
      <c r="G926" s="974"/>
      <c r="H926" s="974">
        <v>40228320</v>
      </c>
      <c r="I926" s="974"/>
      <c r="J926" s="975"/>
      <c r="K926" s="974"/>
      <c r="L926" s="974">
        <f t="shared" ref="L926:L932" si="63">SUM(H926:K926)</f>
        <v>40228320</v>
      </c>
      <c r="M926" s="976"/>
      <c r="N926" s="1013">
        <f t="shared" si="62"/>
        <v>60342480</v>
      </c>
      <c r="O926" s="976"/>
      <c r="P926" s="977"/>
      <c r="Q926" s="974"/>
      <c r="R926" s="1147"/>
      <c r="S926" s="974"/>
      <c r="T926" s="976" t="s">
        <v>1323</v>
      </c>
      <c r="X926" s="686"/>
      <c r="Y926" s="686"/>
    </row>
    <row r="927" spans="1:25" hidden="1" x14ac:dyDescent="0.25">
      <c r="B927" s="1187" t="s">
        <v>1860</v>
      </c>
      <c r="C927" s="1015">
        <v>1066</v>
      </c>
      <c r="D927" s="976" t="s">
        <v>1821</v>
      </c>
      <c r="E927" s="976" t="s">
        <v>1863</v>
      </c>
      <c r="F927" s="973">
        <v>8613000</v>
      </c>
      <c r="G927" s="974"/>
      <c r="H927" s="974">
        <v>8613000</v>
      </c>
      <c r="I927" s="974"/>
      <c r="J927" s="975"/>
      <c r="K927" s="974"/>
      <c r="L927" s="974">
        <f t="shared" si="63"/>
        <v>8613000</v>
      </c>
      <c r="M927" s="976"/>
      <c r="N927" s="1013">
        <f t="shared" si="62"/>
        <v>0</v>
      </c>
      <c r="O927" s="976"/>
      <c r="P927" s="977"/>
      <c r="Q927" s="974"/>
      <c r="R927" s="1147"/>
      <c r="S927" s="974"/>
      <c r="T927" s="976" t="s">
        <v>1323</v>
      </c>
      <c r="X927" s="686"/>
      <c r="Y927" s="686"/>
    </row>
    <row r="928" spans="1:25" hidden="1" x14ac:dyDescent="0.25">
      <c r="B928" s="1187" t="s">
        <v>1860</v>
      </c>
      <c r="C928" s="1015">
        <v>1066</v>
      </c>
      <c r="D928" s="976" t="s">
        <v>1685</v>
      </c>
      <c r="E928" s="976" t="s">
        <v>1686</v>
      </c>
      <c r="F928" s="973">
        <v>36000000</v>
      </c>
      <c r="G928" s="974"/>
      <c r="H928" s="974">
        <v>36000000</v>
      </c>
      <c r="I928" s="974"/>
      <c r="J928" s="975"/>
      <c r="K928" s="974"/>
      <c r="L928" s="974">
        <f t="shared" si="63"/>
        <v>36000000</v>
      </c>
      <c r="M928" s="976"/>
      <c r="N928" s="1013">
        <f t="shared" si="62"/>
        <v>0</v>
      </c>
      <c r="O928" s="976"/>
      <c r="P928" s="977"/>
      <c r="Q928" s="974"/>
      <c r="R928" s="1147"/>
      <c r="S928" s="974"/>
      <c r="T928" s="976"/>
      <c r="X928" s="686"/>
      <c r="Y928" s="686"/>
    </row>
    <row r="929" spans="1:25" hidden="1" x14ac:dyDescent="0.25">
      <c r="B929" s="1187" t="s">
        <v>1860</v>
      </c>
      <c r="C929" s="1015">
        <v>1066</v>
      </c>
      <c r="D929" s="976"/>
      <c r="E929" s="976"/>
      <c r="F929" s="973"/>
      <c r="G929" s="974"/>
      <c r="H929" s="974"/>
      <c r="I929" s="974"/>
      <c r="J929" s="975"/>
      <c r="K929" s="974"/>
      <c r="L929" s="974">
        <f t="shared" si="63"/>
        <v>0</v>
      </c>
      <c r="M929" s="976"/>
      <c r="N929" s="1013">
        <f t="shared" si="62"/>
        <v>0</v>
      </c>
      <c r="O929" s="976"/>
      <c r="P929" s="977"/>
      <c r="Q929" s="974"/>
      <c r="R929" s="1147"/>
      <c r="S929" s="974"/>
      <c r="T929" s="976"/>
      <c r="X929" s="686"/>
      <c r="Y929" s="686"/>
    </row>
    <row r="930" spans="1:25" hidden="1" x14ac:dyDescent="0.25">
      <c r="B930" s="1187" t="s">
        <v>1860</v>
      </c>
      <c r="C930" s="1015">
        <v>1066</v>
      </c>
      <c r="D930" s="976"/>
      <c r="E930" s="976"/>
      <c r="F930" s="973"/>
      <c r="G930" s="974"/>
      <c r="H930" s="974"/>
      <c r="I930" s="974"/>
      <c r="J930" s="975"/>
      <c r="K930" s="974"/>
      <c r="L930" s="974">
        <f t="shared" si="63"/>
        <v>0</v>
      </c>
      <c r="M930" s="976"/>
      <c r="N930" s="1013">
        <f t="shared" si="62"/>
        <v>0</v>
      </c>
      <c r="O930" s="976"/>
      <c r="P930" s="977"/>
      <c r="Q930" s="974"/>
      <c r="R930" s="1147"/>
      <c r="S930" s="974"/>
      <c r="T930" s="976"/>
      <c r="X930" s="686"/>
      <c r="Y930" s="686"/>
    </row>
    <row r="931" spans="1:25" hidden="1" x14ac:dyDescent="0.25">
      <c r="B931" s="1187" t="s">
        <v>1860</v>
      </c>
      <c r="C931" s="1015">
        <v>1066</v>
      </c>
      <c r="D931" s="976"/>
      <c r="E931" s="976"/>
      <c r="F931" s="973"/>
      <c r="G931" s="974"/>
      <c r="H931" s="974"/>
      <c r="I931" s="974"/>
      <c r="J931" s="975"/>
      <c r="K931" s="974"/>
      <c r="L931" s="974">
        <f t="shared" si="63"/>
        <v>0</v>
      </c>
      <c r="M931" s="976"/>
      <c r="N931" s="1013">
        <f t="shared" si="62"/>
        <v>0</v>
      </c>
      <c r="O931" s="976"/>
      <c r="P931" s="977"/>
      <c r="Q931" s="974"/>
      <c r="R931" s="1147"/>
      <c r="S931" s="974"/>
      <c r="T931" s="976"/>
      <c r="X931" s="686"/>
      <c r="Y931" s="686"/>
    </row>
    <row r="932" spans="1:25" hidden="1" x14ac:dyDescent="0.25">
      <c r="B932" s="1187" t="s">
        <v>1860</v>
      </c>
      <c r="C932" s="1015">
        <v>1066</v>
      </c>
      <c r="D932" s="976" t="s">
        <v>947</v>
      </c>
      <c r="E932" s="976"/>
      <c r="F932" s="973"/>
      <c r="G932" s="974"/>
      <c r="H932" s="974"/>
      <c r="I932" s="974"/>
      <c r="J932" s="975"/>
      <c r="K932" s="974"/>
      <c r="L932" s="974">
        <f t="shared" si="63"/>
        <v>0</v>
      </c>
      <c r="M932" s="976"/>
      <c r="N932" s="1013">
        <f t="shared" si="62"/>
        <v>0</v>
      </c>
      <c r="O932" s="976"/>
      <c r="P932" s="977"/>
      <c r="Q932" s="974"/>
      <c r="R932" s="1147"/>
      <c r="S932" s="974"/>
      <c r="T932" s="976"/>
      <c r="V932" s="1000" t="s">
        <v>948</v>
      </c>
      <c r="W932" s="1000">
        <f>SUM(W924:W931)</f>
        <v>0</v>
      </c>
      <c r="X932" s="686"/>
      <c r="Y932" s="686"/>
    </row>
    <row r="933" spans="1:25" ht="15.75" hidden="1" x14ac:dyDescent="0.25">
      <c r="A933" s="723"/>
      <c r="B933" s="720" t="s">
        <v>997</v>
      </c>
      <c r="C933" s="720"/>
      <c r="D933" s="699" t="s">
        <v>1860</v>
      </c>
      <c r="E933" s="992"/>
      <c r="F933" s="993"/>
      <c r="G933" s="994"/>
      <c r="H933" s="994"/>
      <c r="I933" s="994"/>
      <c r="J933" s="995"/>
      <c r="K933" s="994"/>
      <c r="L933" s="735">
        <f>SUM(L924:L932)</f>
        <v>124803976</v>
      </c>
      <c r="M933" s="992"/>
      <c r="N933" s="1042">
        <f>SUM(N924:N932)</f>
        <v>106305137</v>
      </c>
      <c r="O933" s="992"/>
      <c r="P933" s="998"/>
      <c r="Q933" s="994"/>
      <c r="R933" s="1153"/>
      <c r="S933" s="994"/>
      <c r="T933" s="992"/>
      <c r="X933" s="686"/>
      <c r="Y933" s="686"/>
    </row>
    <row r="934" spans="1:25" hidden="1" x14ac:dyDescent="0.25">
      <c r="A934" s="686">
        <v>44</v>
      </c>
      <c r="B934" s="1187" t="s">
        <v>669</v>
      </c>
      <c r="C934" s="1015">
        <v>1067</v>
      </c>
      <c r="D934" s="976" t="s">
        <v>1864</v>
      </c>
      <c r="E934" s="1107" t="s">
        <v>1865</v>
      </c>
      <c r="F934" s="973">
        <v>164313600</v>
      </c>
      <c r="G934" s="974"/>
      <c r="H934" s="974">
        <v>65725440</v>
      </c>
      <c r="I934" s="974">
        <v>29875200</v>
      </c>
      <c r="J934" s="975"/>
      <c r="K934" s="974"/>
      <c r="L934" s="974">
        <f>SUM(H934:K934)</f>
        <v>95600640</v>
      </c>
      <c r="M934" s="976"/>
      <c r="N934" s="1013">
        <f t="shared" si="60"/>
        <v>68712960</v>
      </c>
      <c r="O934" s="976"/>
      <c r="P934" s="977"/>
      <c r="Q934" s="974"/>
      <c r="R934" s="1147"/>
      <c r="S934" s="974" t="s">
        <v>1866</v>
      </c>
      <c r="T934" s="976" t="s">
        <v>1323</v>
      </c>
      <c r="V934" s="687" t="s">
        <v>1692</v>
      </c>
      <c r="W934" s="687">
        <v>300000</v>
      </c>
      <c r="X934" s="686"/>
      <c r="Y934" s="686"/>
    </row>
    <row r="935" spans="1:25" hidden="1" x14ac:dyDescent="0.25">
      <c r="B935" s="1187" t="s">
        <v>669</v>
      </c>
      <c r="C935" s="1015">
        <v>1067</v>
      </c>
      <c r="D935" s="976" t="s">
        <v>1867</v>
      </c>
      <c r="E935" s="976" t="s">
        <v>1306</v>
      </c>
      <c r="F935" s="973">
        <v>75000</v>
      </c>
      <c r="G935" s="974"/>
      <c r="H935" s="974">
        <v>75000</v>
      </c>
      <c r="I935" s="974"/>
      <c r="J935" s="975"/>
      <c r="K935" s="974"/>
      <c r="L935" s="974">
        <f>SUM(H935:K935)</f>
        <v>75000</v>
      </c>
      <c r="M935" s="976"/>
      <c r="N935" s="1013">
        <f t="shared" si="60"/>
        <v>0</v>
      </c>
      <c r="O935" s="976"/>
      <c r="P935" s="977"/>
      <c r="Q935" s="974"/>
      <c r="R935" s="1147"/>
      <c r="S935" s="974"/>
      <c r="T935" s="976"/>
      <c r="V935" s="687" t="s">
        <v>1470</v>
      </c>
      <c r="W935" s="687">
        <v>280000</v>
      </c>
      <c r="X935" s="686"/>
      <c r="Y935" s="686"/>
    </row>
    <row r="936" spans="1:25" hidden="1" x14ac:dyDescent="0.25">
      <c r="B936" s="1187" t="s">
        <v>669</v>
      </c>
      <c r="C936" s="1015">
        <v>1067</v>
      </c>
      <c r="D936" s="976" t="s">
        <v>1601</v>
      </c>
      <c r="E936" s="1107" t="s">
        <v>670</v>
      </c>
      <c r="F936" s="973">
        <v>2000000</v>
      </c>
      <c r="G936" s="974"/>
      <c r="H936" s="974">
        <v>2000000</v>
      </c>
      <c r="I936" s="974"/>
      <c r="J936" s="975"/>
      <c r="K936" s="974"/>
      <c r="L936" s="974">
        <f t="shared" ref="L936:L963" si="64">SUM(H936:K936)</f>
        <v>2000000</v>
      </c>
      <c r="M936" s="976"/>
      <c r="N936" s="1013">
        <f t="shared" si="60"/>
        <v>0</v>
      </c>
      <c r="O936" s="976"/>
      <c r="P936" s="977"/>
      <c r="Q936" s="974"/>
      <c r="R936" s="1147"/>
      <c r="S936" s="974"/>
      <c r="T936" s="976"/>
      <c r="V936" s="687" t="s">
        <v>1710</v>
      </c>
      <c r="W936" s="687">
        <v>1680000</v>
      </c>
      <c r="X936" s="686"/>
      <c r="Y936" s="686"/>
    </row>
    <row r="937" spans="1:25" hidden="1" x14ac:dyDescent="0.25">
      <c r="B937" s="1187" t="s">
        <v>669</v>
      </c>
      <c r="C937" s="1015">
        <v>1067</v>
      </c>
      <c r="D937" s="976" t="s">
        <v>1868</v>
      </c>
      <c r="E937" s="976" t="s">
        <v>1869</v>
      </c>
      <c r="F937" s="973">
        <v>75427220</v>
      </c>
      <c r="G937" s="974"/>
      <c r="H937" s="974">
        <v>34285100</v>
      </c>
      <c r="I937" s="974"/>
      <c r="J937" s="975"/>
      <c r="K937" s="974"/>
      <c r="L937" s="974">
        <f t="shared" si="64"/>
        <v>34285100</v>
      </c>
      <c r="M937" s="976"/>
      <c r="N937" s="1013">
        <f t="shared" si="60"/>
        <v>41142120</v>
      </c>
      <c r="O937" s="976"/>
      <c r="P937" s="977"/>
      <c r="Q937" s="974"/>
      <c r="R937" s="1147"/>
      <c r="S937" s="974" t="s">
        <v>1417</v>
      </c>
      <c r="T937" s="976" t="s">
        <v>1323</v>
      </c>
      <c r="V937" s="687" t="s">
        <v>1720</v>
      </c>
      <c r="W937" s="687">
        <v>1400000</v>
      </c>
      <c r="X937" s="686"/>
      <c r="Y937" s="686"/>
    </row>
    <row r="938" spans="1:25" hidden="1" x14ac:dyDescent="0.25">
      <c r="B938" s="1187" t="s">
        <v>669</v>
      </c>
      <c r="C938" s="1015">
        <v>1067</v>
      </c>
      <c r="D938" s="976" t="s">
        <v>1722</v>
      </c>
      <c r="E938" s="976" t="s">
        <v>1870</v>
      </c>
      <c r="F938" s="973">
        <v>122579413</v>
      </c>
      <c r="G938" s="974"/>
      <c r="H938" s="974">
        <v>49031766</v>
      </c>
      <c r="I938" s="974">
        <v>49031766</v>
      </c>
      <c r="J938" s="975"/>
      <c r="K938" s="974"/>
      <c r="L938" s="974">
        <f t="shared" si="64"/>
        <v>98063532</v>
      </c>
      <c r="M938" s="976"/>
      <c r="N938" s="1013">
        <f t="shared" si="60"/>
        <v>24515881</v>
      </c>
      <c r="O938" s="976"/>
      <c r="P938" s="977"/>
      <c r="Q938" s="974"/>
      <c r="R938" s="1147"/>
      <c r="S938" s="974" t="s">
        <v>1417</v>
      </c>
      <c r="T938" s="976" t="s">
        <v>1323</v>
      </c>
      <c r="X938" s="686"/>
      <c r="Y938" s="686"/>
    </row>
    <row r="939" spans="1:25" hidden="1" x14ac:dyDescent="0.25">
      <c r="B939" s="1187" t="s">
        <v>669</v>
      </c>
      <c r="C939" s="1015">
        <v>1067</v>
      </c>
      <c r="D939" s="976" t="s">
        <v>1871</v>
      </c>
      <c r="E939" s="976" t="s">
        <v>1319</v>
      </c>
      <c r="F939" s="973">
        <v>6300000</v>
      </c>
      <c r="G939" s="974"/>
      <c r="H939" s="974">
        <v>6300000</v>
      </c>
      <c r="I939" s="974"/>
      <c r="J939" s="975"/>
      <c r="K939" s="974"/>
      <c r="L939" s="974">
        <f t="shared" si="64"/>
        <v>6300000</v>
      </c>
      <c r="M939" s="976"/>
      <c r="N939" s="1013">
        <f t="shared" si="60"/>
        <v>0</v>
      </c>
      <c r="O939" s="976"/>
      <c r="P939" s="977"/>
      <c r="Q939" s="974"/>
      <c r="R939" s="1147"/>
      <c r="S939" s="974"/>
      <c r="T939" s="976"/>
      <c r="X939" s="686"/>
      <c r="Y939" s="686"/>
    </row>
    <row r="940" spans="1:25" hidden="1" x14ac:dyDescent="0.25">
      <c r="B940" s="1187" t="s">
        <v>669</v>
      </c>
      <c r="C940" s="1015">
        <v>1067</v>
      </c>
      <c r="D940" s="976" t="s">
        <v>1872</v>
      </c>
      <c r="E940" s="976" t="s">
        <v>1873</v>
      </c>
      <c r="F940" s="973">
        <v>87980750</v>
      </c>
      <c r="G940" s="974"/>
      <c r="H940" s="974">
        <v>33499400</v>
      </c>
      <c r="I940" s="974">
        <v>50249100</v>
      </c>
      <c r="J940" s="975"/>
      <c r="K940" s="974"/>
      <c r="L940" s="974">
        <f t="shared" si="64"/>
        <v>83748500</v>
      </c>
      <c r="M940" s="976"/>
      <c r="N940" s="1013">
        <f t="shared" si="60"/>
        <v>4232250</v>
      </c>
      <c r="O940" s="976"/>
      <c r="P940" s="977"/>
      <c r="Q940" s="974"/>
      <c r="R940" s="1147"/>
      <c r="S940" s="974" t="s">
        <v>1417</v>
      </c>
      <c r="T940" s="976" t="s">
        <v>1323</v>
      </c>
      <c r="X940" s="686"/>
      <c r="Y940" s="686"/>
    </row>
    <row r="941" spans="1:25" hidden="1" x14ac:dyDescent="0.25">
      <c r="B941" s="1187" t="s">
        <v>669</v>
      </c>
      <c r="C941" s="1015">
        <v>1067</v>
      </c>
      <c r="D941" s="976" t="s">
        <v>1874</v>
      </c>
      <c r="E941" s="976" t="s">
        <v>1875</v>
      </c>
      <c r="F941" s="973">
        <v>124003000</v>
      </c>
      <c r="G941" s="974"/>
      <c r="H941" s="974">
        <v>62000000</v>
      </c>
      <c r="I941" s="974"/>
      <c r="J941" s="975"/>
      <c r="K941" s="974"/>
      <c r="L941" s="974">
        <f t="shared" si="64"/>
        <v>62000000</v>
      </c>
      <c r="M941" s="976"/>
      <c r="N941" s="1013">
        <f t="shared" si="60"/>
        <v>62003000</v>
      </c>
      <c r="O941" s="976"/>
      <c r="P941" s="977"/>
      <c r="Q941" s="974"/>
      <c r="R941" s="1147"/>
      <c r="S941" s="974"/>
      <c r="T941" s="976" t="s">
        <v>1323</v>
      </c>
      <c r="X941" s="686"/>
      <c r="Y941" s="686"/>
    </row>
    <row r="942" spans="1:25" hidden="1" x14ac:dyDescent="0.25">
      <c r="B942" s="1187" t="s">
        <v>669</v>
      </c>
      <c r="C942" s="1015">
        <v>1067</v>
      </c>
      <c r="D942" s="976" t="s">
        <v>1876</v>
      </c>
      <c r="E942" s="976" t="s">
        <v>1458</v>
      </c>
      <c r="F942" s="973">
        <v>107082800</v>
      </c>
      <c r="G942" s="974"/>
      <c r="H942" s="974">
        <v>53541400</v>
      </c>
      <c r="I942" s="974"/>
      <c r="J942" s="975"/>
      <c r="K942" s="974"/>
      <c r="L942" s="974">
        <f t="shared" si="64"/>
        <v>53541400</v>
      </c>
      <c r="M942" s="976"/>
      <c r="N942" s="1013">
        <f t="shared" si="60"/>
        <v>53541400</v>
      </c>
      <c r="O942" s="976"/>
      <c r="P942" s="977"/>
      <c r="Q942" s="974"/>
      <c r="R942" s="1147"/>
      <c r="S942" s="974"/>
      <c r="T942" s="976"/>
      <c r="X942" s="686"/>
      <c r="Y942" s="686"/>
    </row>
    <row r="943" spans="1:25" hidden="1" x14ac:dyDescent="0.25">
      <c r="B943" s="1187" t="s">
        <v>669</v>
      </c>
      <c r="C943" s="1015">
        <v>1067</v>
      </c>
      <c r="D943" s="976" t="s">
        <v>1877</v>
      </c>
      <c r="E943" s="976" t="s">
        <v>1090</v>
      </c>
      <c r="F943" s="973">
        <v>1550000</v>
      </c>
      <c r="G943" s="974"/>
      <c r="H943" s="974">
        <v>1550000</v>
      </c>
      <c r="I943" s="974"/>
      <c r="J943" s="975"/>
      <c r="K943" s="974"/>
      <c r="L943" s="974">
        <f t="shared" si="64"/>
        <v>1550000</v>
      </c>
      <c r="M943" s="976"/>
      <c r="N943" s="1013">
        <f t="shared" si="60"/>
        <v>0</v>
      </c>
      <c r="O943" s="976"/>
      <c r="P943" s="977"/>
      <c r="Q943" s="974"/>
      <c r="R943" s="1147"/>
      <c r="S943" s="974"/>
      <c r="T943" s="976"/>
      <c r="X943" s="686"/>
      <c r="Y943" s="686"/>
    </row>
    <row r="944" spans="1:25" hidden="1" x14ac:dyDescent="0.25">
      <c r="B944" s="1187" t="s">
        <v>669</v>
      </c>
      <c r="C944" s="1015">
        <v>1067</v>
      </c>
      <c r="D944" s="976" t="s">
        <v>1878</v>
      </c>
      <c r="E944" s="976" t="s">
        <v>1400</v>
      </c>
      <c r="F944" s="973">
        <v>79199000</v>
      </c>
      <c r="G944" s="974"/>
      <c r="H944" s="974">
        <v>40000000</v>
      </c>
      <c r="I944" s="974"/>
      <c r="J944" s="975"/>
      <c r="K944" s="974"/>
      <c r="L944" s="974">
        <f t="shared" si="64"/>
        <v>40000000</v>
      </c>
      <c r="M944" s="976"/>
      <c r="N944" s="1013">
        <f t="shared" si="60"/>
        <v>39199000</v>
      </c>
      <c r="O944" s="976"/>
      <c r="P944" s="977"/>
      <c r="Q944" s="974"/>
      <c r="R944" s="1147"/>
      <c r="S944" s="974"/>
      <c r="T944" s="976"/>
      <c r="X944" s="686"/>
      <c r="Y944" s="686"/>
    </row>
    <row r="945" spans="2:25" hidden="1" x14ac:dyDescent="0.25">
      <c r="B945" s="1187" t="s">
        <v>669</v>
      </c>
      <c r="C945" s="1015">
        <v>1067</v>
      </c>
      <c r="D945" s="976" t="s">
        <v>1879</v>
      </c>
      <c r="E945" s="976" t="s">
        <v>1857</v>
      </c>
      <c r="F945" s="973">
        <v>6600000</v>
      </c>
      <c r="G945" s="974"/>
      <c r="H945" s="974">
        <v>6600000</v>
      </c>
      <c r="I945" s="974"/>
      <c r="J945" s="975"/>
      <c r="K945" s="974"/>
      <c r="L945" s="974">
        <f t="shared" si="64"/>
        <v>6600000</v>
      </c>
      <c r="M945" s="976"/>
      <c r="N945" s="1013">
        <f t="shared" si="60"/>
        <v>0</v>
      </c>
      <c r="O945" s="976"/>
      <c r="P945" s="977"/>
      <c r="Q945" s="974"/>
      <c r="R945" s="1147"/>
      <c r="S945" s="974"/>
      <c r="T945" s="976" t="s">
        <v>1323</v>
      </c>
      <c r="X945" s="686"/>
      <c r="Y945" s="686"/>
    </row>
    <row r="946" spans="2:25" hidden="1" x14ac:dyDescent="0.25">
      <c r="B946" s="1187" t="s">
        <v>669</v>
      </c>
      <c r="C946" s="1015">
        <v>1067</v>
      </c>
      <c r="D946" s="976" t="s">
        <v>1880</v>
      </c>
      <c r="E946" s="976" t="s">
        <v>1881</v>
      </c>
      <c r="F946" s="973">
        <v>140000</v>
      </c>
      <c r="G946" s="974"/>
      <c r="H946" s="974">
        <v>140000</v>
      </c>
      <c r="I946" s="974"/>
      <c r="J946" s="975"/>
      <c r="K946" s="974"/>
      <c r="L946" s="974">
        <f t="shared" si="64"/>
        <v>140000</v>
      </c>
      <c r="M946" s="976"/>
      <c r="N946" s="1013">
        <f t="shared" si="60"/>
        <v>0</v>
      </c>
      <c r="O946" s="976"/>
      <c r="P946" s="977"/>
      <c r="Q946" s="974"/>
      <c r="R946" s="1147"/>
      <c r="S946" s="974"/>
      <c r="T946" s="976"/>
      <c r="X946" s="686"/>
      <c r="Y946" s="686"/>
    </row>
    <row r="947" spans="2:25" hidden="1" x14ac:dyDescent="0.25">
      <c r="B947" s="1187" t="s">
        <v>669</v>
      </c>
      <c r="C947" s="1015">
        <v>1067</v>
      </c>
      <c r="D947" s="976" t="s">
        <v>1882</v>
      </c>
      <c r="E947" s="976" t="s">
        <v>1883</v>
      </c>
      <c r="F947" s="973">
        <v>100000</v>
      </c>
      <c r="G947" s="974"/>
      <c r="H947" s="974">
        <v>100000</v>
      </c>
      <c r="I947" s="974"/>
      <c r="J947" s="975"/>
      <c r="K947" s="974"/>
      <c r="L947" s="974">
        <f t="shared" si="64"/>
        <v>100000</v>
      </c>
      <c r="M947" s="976"/>
      <c r="N947" s="1013">
        <f t="shared" si="60"/>
        <v>0</v>
      </c>
      <c r="O947" s="976"/>
      <c r="P947" s="977"/>
      <c r="Q947" s="974"/>
      <c r="R947" s="1147"/>
      <c r="S947" s="974"/>
      <c r="T947" s="976"/>
      <c r="X947" s="686"/>
      <c r="Y947" s="686"/>
    </row>
    <row r="948" spans="2:25" hidden="1" x14ac:dyDescent="0.25">
      <c r="B948" s="1187" t="s">
        <v>669</v>
      </c>
      <c r="C948" s="1015">
        <v>1067</v>
      </c>
      <c r="D948" s="976" t="s">
        <v>1884</v>
      </c>
      <c r="E948" s="976" t="s">
        <v>1885</v>
      </c>
      <c r="F948" s="973">
        <v>6348000</v>
      </c>
      <c r="G948" s="974"/>
      <c r="H948" s="974">
        <v>6348000</v>
      </c>
      <c r="I948" s="974"/>
      <c r="J948" s="975"/>
      <c r="K948" s="974"/>
      <c r="L948" s="974">
        <f t="shared" si="64"/>
        <v>6348000</v>
      </c>
      <c r="M948" s="976"/>
      <c r="N948" s="1013">
        <f t="shared" si="60"/>
        <v>0</v>
      </c>
      <c r="O948" s="976"/>
      <c r="P948" s="977"/>
      <c r="Q948" s="974"/>
      <c r="R948" s="1147"/>
      <c r="S948" s="974"/>
      <c r="T948" s="976" t="s">
        <v>1323</v>
      </c>
      <c r="X948" s="686"/>
      <c r="Y948" s="686"/>
    </row>
    <row r="949" spans="2:25" hidden="1" x14ac:dyDescent="0.25">
      <c r="B949" s="1187" t="s">
        <v>669</v>
      </c>
      <c r="C949" s="1015">
        <v>1067</v>
      </c>
      <c r="D949" s="976" t="s">
        <v>1886</v>
      </c>
      <c r="E949" s="976" t="s">
        <v>1887</v>
      </c>
      <c r="F949" s="973">
        <v>9680000</v>
      </c>
      <c r="G949" s="974"/>
      <c r="H949" s="974">
        <v>4840000</v>
      </c>
      <c r="I949" s="974"/>
      <c r="J949" s="975"/>
      <c r="K949" s="974"/>
      <c r="L949" s="974">
        <f t="shared" si="64"/>
        <v>4840000</v>
      </c>
      <c r="M949" s="976"/>
      <c r="N949" s="1013">
        <f t="shared" si="60"/>
        <v>4840000</v>
      </c>
      <c r="O949" s="976"/>
      <c r="P949" s="977"/>
      <c r="Q949" s="974"/>
      <c r="R949" s="1147"/>
      <c r="S949" s="974"/>
      <c r="T949" s="976" t="s">
        <v>1323</v>
      </c>
      <c r="X949" s="686"/>
      <c r="Y949" s="686"/>
    </row>
    <row r="950" spans="2:25" hidden="1" x14ac:dyDescent="0.25">
      <c r="B950" s="1187" t="s">
        <v>669</v>
      </c>
      <c r="C950" s="1015">
        <v>1067</v>
      </c>
      <c r="D950" s="976" t="s">
        <v>1447</v>
      </c>
      <c r="E950" s="976" t="s">
        <v>1316</v>
      </c>
      <c r="F950" s="973">
        <v>64000000</v>
      </c>
      <c r="G950" s="974"/>
      <c r="H950" s="974">
        <v>24000000</v>
      </c>
      <c r="I950" s="974"/>
      <c r="J950" s="975"/>
      <c r="K950" s="974"/>
      <c r="L950" s="974">
        <f t="shared" si="64"/>
        <v>24000000</v>
      </c>
      <c r="M950" s="976"/>
      <c r="N950" s="1013">
        <f t="shared" si="60"/>
        <v>40000000</v>
      </c>
      <c r="O950" s="976"/>
      <c r="P950" s="977"/>
      <c r="Q950" s="974"/>
      <c r="R950" s="1147"/>
      <c r="S950" s="974"/>
      <c r="T950" s="976"/>
      <c r="X950" s="686"/>
      <c r="Y950" s="686"/>
    </row>
    <row r="951" spans="2:25" hidden="1" x14ac:dyDescent="0.25">
      <c r="B951" s="1187" t="s">
        <v>669</v>
      </c>
      <c r="C951" s="1015">
        <v>1067</v>
      </c>
      <c r="D951" s="976" t="s">
        <v>1888</v>
      </c>
      <c r="E951" s="976" t="s">
        <v>887</v>
      </c>
      <c r="F951" s="973">
        <v>49740000</v>
      </c>
      <c r="G951" s="974"/>
      <c r="H951" s="974">
        <v>14922000</v>
      </c>
      <c r="I951" s="974"/>
      <c r="J951" s="975"/>
      <c r="K951" s="974"/>
      <c r="L951" s="974">
        <f t="shared" si="64"/>
        <v>14922000</v>
      </c>
      <c r="M951" s="976"/>
      <c r="N951" s="1013">
        <f t="shared" si="60"/>
        <v>34818000</v>
      </c>
      <c r="O951" s="976"/>
      <c r="P951" s="977"/>
      <c r="Q951" s="974"/>
      <c r="R951" s="1147"/>
      <c r="S951" s="974"/>
      <c r="T951" s="976"/>
      <c r="X951" s="686"/>
      <c r="Y951" s="686"/>
    </row>
    <row r="952" spans="2:25" hidden="1" x14ac:dyDescent="0.25">
      <c r="B952" s="1187" t="s">
        <v>669</v>
      </c>
      <c r="C952" s="1015">
        <v>1067</v>
      </c>
      <c r="D952" s="976" t="s">
        <v>1889</v>
      </c>
      <c r="E952" s="976" t="s">
        <v>1890</v>
      </c>
      <c r="F952" s="973">
        <v>1391000</v>
      </c>
      <c r="G952" s="974"/>
      <c r="H952" s="974">
        <v>1391000</v>
      </c>
      <c r="I952" s="974"/>
      <c r="J952" s="975"/>
      <c r="K952" s="974"/>
      <c r="L952" s="974">
        <f t="shared" si="64"/>
        <v>1391000</v>
      </c>
      <c r="M952" s="976"/>
      <c r="N952" s="1013">
        <f t="shared" si="60"/>
        <v>0</v>
      </c>
      <c r="O952" s="976"/>
      <c r="P952" s="977"/>
      <c r="Q952" s="974"/>
      <c r="R952" s="1147"/>
      <c r="S952" s="974"/>
      <c r="T952" s="976"/>
      <c r="X952" s="686"/>
      <c r="Y952" s="686"/>
    </row>
    <row r="953" spans="2:25" hidden="1" x14ac:dyDescent="0.25">
      <c r="B953" s="1187" t="s">
        <v>669</v>
      </c>
      <c r="C953" s="1015">
        <v>1067</v>
      </c>
      <c r="D953" s="976" t="s">
        <v>1891</v>
      </c>
      <c r="E953" s="976" t="s">
        <v>1883</v>
      </c>
      <c r="F953" s="973">
        <v>39000</v>
      </c>
      <c r="G953" s="974"/>
      <c r="H953" s="974">
        <v>39000</v>
      </c>
      <c r="I953" s="974"/>
      <c r="J953" s="975"/>
      <c r="K953" s="974"/>
      <c r="L953" s="974">
        <f t="shared" si="64"/>
        <v>39000</v>
      </c>
      <c r="M953" s="976"/>
      <c r="N953" s="1013">
        <f t="shared" si="60"/>
        <v>0</v>
      </c>
      <c r="O953" s="976"/>
      <c r="P953" s="977"/>
      <c r="Q953" s="974"/>
      <c r="R953" s="1147"/>
      <c r="S953" s="974"/>
      <c r="T953" s="976"/>
      <c r="X953" s="686"/>
      <c r="Y953" s="686"/>
    </row>
    <row r="954" spans="2:25" hidden="1" x14ac:dyDescent="0.25">
      <c r="B954" s="1187" t="s">
        <v>669</v>
      </c>
      <c r="C954" s="1015">
        <v>1067</v>
      </c>
      <c r="D954" s="976" t="s">
        <v>1892</v>
      </c>
      <c r="E954" s="976" t="s">
        <v>1674</v>
      </c>
      <c r="F954" s="973">
        <v>35000000</v>
      </c>
      <c r="G954" s="974"/>
      <c r="H954" s="974">
        <v>10500000</v>
      </c>
      <c r="I954" s="974">
        <v>24500000</v>
      </c>
      <c r="J954" s="975"/>
      <c r="K954" s="974"/>
      <c r="L954" s="974">
        <f t="shared" si="64"/>
        <v>35000000</v>
      </c>
      <c r="M954" s="976"/>
      <c r="N954" s="1013">
        <f t="shared" si="60"/>
        <v>0</v>
      </c>
      <c r="O954" s="976"/>
      <c r="P954" s="977"/>
      <c r="Q954" s="974">
        <v>35000000</v>
      </c>
      <c r="R954" s="1147" t="s">
        <v>1893</v>
      </c>
      <c r="S954" s="974" t="s">
        <v>1417</v>
      </c>
      <c r="T954" s="976" t="s">
        <v>1894</v>
      </c>
      <c r="X954" s="686"/>
      <c r="Y954" s="686"/>
    </row>
    <row r="955" spans="2:25" hidden="1" x14ac:dyDescent="0.25">
      <c r="B955" s="1187" t="s">
        <v>669</v>
      </c>
      <c r="C955" s="1015">
        <v>1067</v>
      </c>
      <c r="D955" s="976" t="s">
        <v>1821</v>
      </c>
      <c r="E955" s="976" t="s">
        <v>1480</v>
      </c>
      <c r="F955" s="973">
        <v>8472070</v>
      </c>
      <c r="G955" s="974"/>
      <c r="H955" s="974">
        <v>8472070</v>
      </c>
      <c r="I955" s="974"/>
      <c r="J955" s="975"/>
      <c r="K955" s="974"/>
      <c r="L955" s="974">
        <f t="shared" si="64"/>
        <v>8472070</v>
      </c>
      <c r="M955" s="976"/>
      <c r="N955" s="1013">
        <f t="shared" si="60"/>
        <v>0</v>
      </c>
      <c r="O955" s="976"/>
      <c r="P955" s="977"/>
      <c r="Q955" s="974">
        <v>8472070</v>
      </c>
      <c r="R955" s="1147" t="s">
        <v>1895</v>
      </c>
      <c r="S955" s="974"/>
      <c r="T955" s="976" t="s">
        <v>1896</v>
      </c>
      <c r="X955" s="686"/>
      <c r="Y955" s="686"/>
    </row>
    <row r="956" spans="2:25" hidden="1" x14ac:dyDescent="0.25">
      <c r="B956" s="1187" t="s">
        <v>669</v>
      </c>
      <c r="C956" s="1015">
        <v>1067</v>
      </c>
      <c r="D956" s="976" t="s">
        <v>1897</v>
      </c>
      <c r="E956" s="976" t="s">
        <v>1480</v>
      </c>
      <c r="F956" s="973">
        <v>4765776</v>
      </c>
      <c r="G956" s="974"/>
      <c r="H956" s="974">
        <v>4765776</v>
      </c>
      <c r="I956" s="974"/>
      <c r="J956" s="975"/>
      <c r="K956" s="974"/>
      <c r="L956" s="974">
        <f t="shared" si="64"/>
        <v>4765776</v>
      </c>
      <c r="M956" s="976"/>
      <c r="N956" s="1013">
        <f t="shared" si="60"/>
        <v>0</v>
      </c>
      <c r="O956" s="976"/>
      <c r="P956" s="977"/>
      <c r="Q956" s="974">
        <v>4765776</v>
      </c>
      <c r="R956" s="1147" t="s">
        <v>1898</v>
      </c>
      <c r="S956" s="974"/>
      <c r="T956" s="976" t="s">
        <v>1896</v>
      </c>
      <c r="X956" s="686"/>
      <c r="Y956" s="686"/>
    </row>
    <row r="957" spans="2:25" hidden="1" x14ac:dyDescent="0.25">
      <c r="B957" s="1187" t="s">
        <v>669</v>
      </c>
      <c r="C957" s="1015">
        <v>1067</v>
      </c>
      <c r="D957" s="976" t="s">
        <v>1268</v>
      </c>
      <c r="E957" s="976" t="s">
        <v>1899</v>
      </c>
      <c r="F957" s="973">
        <v>121787600</v>
      </c>
      <c r="G957" s="974"/>
      <c r="H957" s="974">
        <v>36536280</v>
      </c>
      <c r="I957" s="974"/>
      <c r="J957" s="975"/>
      <c r="K957" s="974"/>
      <c r="L957" s="974">
        <f t="shared" si="64"/>
        <v>36536280</v>
      </c>
      <c r="M957" s="976"/>
      <c r="N957" s="1013">
        <f t="shared" si="60"/>
        <v>85251320</v>
      </c>
      <c r="O957" s="976"/>
      <c r="P957" s="977"/>
      <c r="Q957" s="974"/>
      <c r="R957" s="1147"/>
      <c r="S957" s="974"/>
      <c r="T957" s="976" t="s">
        <v>1323</v>
      </c>
      <c r="X957" s="686"/>
      <c r="Y957" s="686"/>
    </row>
    <row r="958" spans="2:25" hidden="1" x14ac:dyDescent="0.25">
      <c r="B958" s="1187" t="s">
        <v>669</v>
      </c>
      <c r="C958" s="1015">
        <v>1067</v>
      </c>
      <c r="D958" s="976" t="s">
        <v>1900</v>
      </c>
      <c r="E958" s="976" t="s">
        <v>1901</v>
      </c>
      <c r="F958" s="973">
        <v>16286600</v>
      </c>
      <c r="G958" s="974"/>
      <c r="H958" s="974">
        <v>8143300</v>
      </c>
      <c r="I958" s="974">
        <v>8143300</v>
      </c>
      <c r="J958" s="975"/>
      <c r="K958" s="974"/>
      <c r="L958" s="974">
        <f t="shared" si="64"/>
        <v>16286600</v>
      </c>
      <c r="M958" s="976"/>
      <c r="N958" s="1013">
        <f t="shared" si="60"/>
        <v>0</v>
      </c>
      <c r="O958" s="976"/>
      <c r="P958" s="977"/>
      <c r="Q958" s="974"/>
      <c r="R958" s="1147"/>
      <c r="S958" s="974"/>
      <c r="T958" s="976" t="s">
        <v>1323</v>
      </c>
      <c r="X958" s="686"/>
      <c r="Y958" s="686"/>
    </row>
    <row r="959" spans="2:25" hidden="1" x14ac:dyDescent="0.25">
      <c r="B959" s="1187" t="s">
        <v>669</v>
      </c>
      <c r="C959" s="1015">
        <v>1067</v>
      </c>
      <c r="D959" s="976" t="s">
        <v>1780</v>
      </c>
      <c r="E959" s="976" t="s">
        <v>1742</v>
      </c>
      <c r="F959" s="973">
        <v>3255000</v>
      </c>
      <c r="G959" s="974"/>
      <c r="H959" s="974">
        <v>3255000</v>
      </c>
      <c r="I959" s="974"/>
      <c r="J959" s="975"/>
      <c r="K959" s="974"/>
      <c r="L959" s="974">
        <f t="shared" si="64"/>
        <v>3255000</v>
      </c>
      <c r="M959" s="976"/>
      <c r="N959" s="1013">
        <f t="shared" si="60"/>
        <v>0</v>
      </c>
      <c r="O959" s="976"/>
      <c r="P959" s="977"/>
      <c r="Q959" s="974"/>
      <c r="R959" s="1147"/>
      <c r="S959" s="974"/>
      <c r="T959" s="976"/>
      <c r="X959" s="686"/>
      <c r="Y959" s="686"/>
    </row>
    <row r="960" spans="2:25" hidden="1" x14ac:dyDescent="0.25">
      <c r="B960" s="1187" t="s">
        <v>669</v>
      </c>
      <c r="C960" s="1015">
        <v>1067</v>
      </c>
      <c r="D960" s="976" t="s">
        <v>1853</v>
      </c>
      <c r="E960" s="976" t="s">
        <v>1854</v>
      </c>
      <c r="F960" s="973">
        <v>1300000</v>
      </c>
      <c r="G960" s="974"/>
      <c r="H960" s="974">
        <v>1300000</v>
      </c>
      <c r="I960" s="974"/>
      <c r="J960" s="975"/>
      <c r="K960" s="974"/>
      <c r="L960" s="974">
        <f t="shared" si="64"/>
        <v>1300000</v>
      </c>
      <c r="M960" s="976"/>
      <c r="N960" s="1013">
        <f t="shared" si="60"/>
        <v>0</v>
      </c>
      <c r="O960" s="976"/>
      <c r="P960" s="977"/>
      <c r="Q960" s="974"/>
      <c r="R960" s="1147"/>
      <c r="S960" s="974"/>
      <c r="T960" s="976"/>
      <c r="X960" s="686"/>
      <c r="Y960" s="686"/>
    </row>
    <row r="961" spans="1:25" hidden="1" x14ac:dyDescent="0.25">
      <c r="B961" s="1187" t="s">
        <v>669</v>
      </c>
      <c r="C961" s="1015">
        <v>1067</v>
      </c>
      <c r="D961" s="976" t="s">
        <v>1676</v>
      </c>
      <c r="E961" s="976" t="s">
        <v>1677</v>
      </c>
      <c r="F961" s="973">
        <v>15702500</v>
      </c>
      <c r="G961" s="974"/>
      <c r="H961" s="974">
        <v>15702500</v>
      </c>
      <c r="I961" s="974"/>
      <c r="J961" s="975"/>
      <c r="K961" s="974"/>
      <c r="L961" s="974">
        <f t="shared" si="64"/>
        <v>15702500</v>
      </c>
      <c r="M961" s="976"/>
      <c r="N961" s="1013">
        <f t="shared" si="60"/>
        <v>0</v>
      </c>
      <c r="O961" s="976"/>
      <c r="P961" s="977"/>
      <c r="Q961" s="974"/>
      <c r="R961" s="1147"/>
      <c r="S961" s="974"/>
      <c r="T961" s="976"/>
      <c r="X961" s="686"/>
      <c r="Y961" s="686"/>
    </row>
    <row r="962" spans="1:25" hidden="1" x14ac:dyDescent="0.25">
      <c r="B962" s="1187" t="s">
        <v>669</v>
      </c>
      <c r="C962" s="1015">
        <v>1067</v>
      </c>
      <c r="D962" s="976" t="s">
        <v>1902</v>
      </c>
      <c r="E962" s="976" t="s">
        <v>1903</v>
      </c>
      <c r="F962" s="973">
        <v>37323000</v>
      </c>
      <c r="G962" s="974"/>
      <c r="H962" s="974">
        <v>37323000</v>
      </c>
      <c r="I962" s="974"/>
      <c r="J962" s="975"/>
      <c r="K962" s="974"/>
      <c r="L962" s="974">
        <f t="shared" si="64"/>
        <v>37323000</v>
      </c>
      <c r="M962" s="976"/>
      <c r="N962" s="1013">
        <f t="shared" si="60"/>
        <v>0</v>
      </c>
      <c r="O962" s="976"/>
      <c r="P962" s="977"/>
      <c r="Q962" s="974"/>
      <c r="R962" s="1147"/>
      <c r="S962" s="974"/>
      <c r="T962" s="976"/>
      <c r="X962" s="686"/>
      <c r="Y962" s="686"/>
    </row>
    <row r="963" spans="1:25" hidden="1" x14ac:dyDescent="0.25">
      <c r="B963" s="1187" t="s">
        <v>669</v>
      </c>
      <c r="C963" s="1015">
        <v>1067</v>
      </c>
      <c r="D963" s="976" t="s">
        <v>1902</v>
      </c>
      <c r="E963" s="976" t="s">
        <v>1437</v>
      </c>
      <c r="F963" s="973">
        <v>792000</v>
      </c>
      <c r="G963" s="974"/>
      <c r="H963" s="974">
        <v>792000</v>
      </c>
      <c r="I963" s="974"/>
      <c r="J963" s="975"/>
      <c r="K963" s="974"/>
      <c r="L963" s="974">
        <f t="shared" si="64"/>
        <v>792000</v>
      </c>
      <c r="M963" s="976"/>
      <c r="N963" s="1013">
        <f t="shared" si="60"/>
        <v>0</v>
      </c>
      <c r="O963" s="976"/>
      <c r="P963" s="977"/>
      <c r="Q963" s="974"/>
      <c r="R963" s="1147"/>
      <c r="S963" s="974"/>
      <c r="T963" s="976"/>
      <c r="X963" s="686"/>
      <c r="Y963" s="686"/>
    </row>
    <row r="964" spans="1:25" hidden="1" x14ac:dyDescent="0.25">
      <c r="B964" s="1187" t="s">
        <v>669</v>
      </c>
      <c r="C964" s="1015">
        <v>1067</v>
      </c>
      <c r="D964" s="976" t="s">
        <v>947</v>
      </c>
      <c r="E964" s="976"/>
      <c r="F964" s="973">
        <f>W964</f>
        <v>3660000</v>
      </c>
      <c r="G964" s="974"/>
      <c r="H964" s="974">
        <v>300000</v>
      </c>
      <c r="I964" s="974">
        <v>280000</v>
      </c>
      <c r="J964" s="975">
        <v>1680000</v>
      </c>
      <c r="K964" s="974">
        <v>1400000</v>
      </c>
      <c r="L964" s="974">
        <f t="shared" ref="L964" si="65">SUM(H964:K964)</f>
        <v>3660000</v>
      </c>
      <c r="M964" s="976"/>
      <c r="N964" s="1013">
        <f t="shared" si="60"/>
        <v>0</v>
      </c>
      <c r="O964" s="976"/>
      <c r="P964" s="977"/>
      <c r="Q964" s="974"/>
      <c r="R964" s="1147"/>
      <c r="S964" s="974"/>
      <c r="T964" s="976"/>
      <c r="V964" s="1000" t="s">
        <v>948</v>
      </c>
      <c r="W964" s="1000">
        <f>SUM(W934:W947)</f>
        <v>3660000</v>
      </c>
      <c r="X964" s="686"/>
      <c r="Y964" s="686"/>
    </row>
    <row r="965" spans="1:25" ht="15.75" hidden="1" x14ac:dyDescent="0.25">
      <c r="A965" s="723"/>
      <c r="B965" s="720" t="s">
        <v>997</v>
      </c>
      <c r="C965" s="720"/>
      <c r="D965" s="699" t="s">
        <v>669</v>
      </c>
      <c r="E965" s="992"/>
      <c r="F965" s="993"/>
      <c r="G965" s="994"/>
      <c r="H965" s="994"/>
      <c r="I965" s="994"/>
      <c r="J965" s="995"/>
      <c r="K965" s="994"/>
      <c r="L965" s="735">
        <f>SUM(L934:L964)</f>
        <v>698637398</v>
      </c>
      <c r="M965" s="992"/>
      <c r="N965" s="1042">
        <f>SUM(N934:N964)</f>
        <v>458255931</v>
      </c>
      <c r="O965" s="992"/>
      <c r="P965" s="998"/>
      <c r="Q965" s="994"/>
      <c r="R965" s="1153"/>
      <c r="S965" s="994"/>
      <c r="T965" s="992"/>
      <c r="X965" s="686"/>
      <c r="Y965" s="686"/>
    </row>
    <row r="966" spans="1:25" hidden="1" x14ac:dyDescent="0.25">
      <c r="A966" s="686">
        <v>45</v>
      </c>
      <c r="B966" s="1187" t="s">
        <v>1904</v>
      </c>
      <c r="C966" s="1015">
        <v>1063</v>
      </c>
      <c r="D966" s="976" t="s">
        <v>1905</v>
      </c>
      <c r="E966" s="1107" t="s">
        <v>1906</v>
      </c>
      <c r="F966" s="973">
        <v>107800000</v>
      </c>
      <c r="G966" s="974"/>
      <c r="H966" s="974">
        <v>39200000</v>
      </c>
      <c r="I966" s="974">
        <v>68600000</v>
      </c>
      <c r="J966" s="975"/>
      <c r="K966" s="974"/>
      <c r="L966" s="974">
        <f>SUM(H966:K966)</f>
        <v>107800000</v>
      </c>
      <c r="M966" s="976"/>
      <c r="N966" s="1013">
        <f t="shared" si="60"/>
        <v>0</v>
      </c>
      <c r="O966" s="976"/>
      <c r="P966" s="977"/>
      <c r="Q966" s="974"/>
      <c r="R966" s="1147"/>
      <c r="S966" s="974"/>
      <c r="T966" s="976" t="s">
        <v>1323</v>
      </c>
      <c r="V966" s="687" t="s">
        <v>1684</v>
      </c>
      <c r="X966" s="686"/>
      <c r="Y966" s="686"/>
    </row>
    <row r="967" spans="1:25" hidden="1" x14ac:dyDescent="0.25">
      <c r="B967" s="1187" t="s">
        <v>1904</v>
      </c>
      <c r="C967" s="1015">
        <v>1063</v>
      </c>
      <c r="D967" s="976"/>
      <c r="E967" s="976"/>
      <c r="F967" s="973"/>
      <c r="G967" s="974"/>
      <c r="H967" s="974"/>
      <c r="I967" s="974"/>
      <c r="J967" s="975"/>
      <c r="K967" s="974"/>
      <c r="L967" s="974">
        <f>SUM(H967:K967)</f>
        <v>0</v>
      </c>
      <c r="M967" s="976"/>
      <c r="N967" s="1013">
        <f t="shared" si="60"/>
        <v>0</v>
      </c>
      <c r="O967" s="976"/>
      <c r="P967" s="977"/>
      <c r="Q967" s="974"/>
      <c r="R967" s="1147"/>
      <c r="S967" s="974"/>
      <c r="T967" s="976"/>
      <c r="X967" s="686"/>
      <c r="Y967" s="686"/>
    </row>
    <row r="968" spans="1:25" hidden="1" x14ac:dyDescent="0.25">
      <c r="B968" s="1187" t="s">
        <v>1904</v>
      </c>
      <c r="C968" s="1015">
        <v>1063</v>
      </c>
      <c r="D968" s="976"/>
      <c r="E968" s="1107"/>
      <c r="F968" s="973"/>
      <c r="G968" s="974"/>
      <c r="H968" s="974"/>
      <c r="I968" s="974"/>
      <c r="J968" s="975"/>
      <c r="K968" s="974"/>
      <c r="L968" s="974">
        <f t="shared" ref="L968:L976" si="66">SUM(H968:K968)</f>
        <v>0</v>
      </c>
      <c r="M968" s="976"/>
      <c r="N968" s="1013">
        <f t="shared" si="60"/>
        <v>0</v>
      </c>
      <c r="O968" s="976"/>
      <c r="P968" s="977"/>
      <c r="Q968" s="974"/>
      <c r="R968" s="1147"/>
      <c r="S968" s="974"/>
      <c r="T968" s="976"/>
      <c r="X968" s="686"/>
      <c r="Y968" s="686"/>
    </row>
    <row r="969" spans="1:25" hidden="1" x14ac:dyDescent="0.25">
      <c r="B969" s="1187" t="s">
        <v>1904</v>
      </c>
      <c r="C969" s="1015">
        <v>1063</v>
      </c>
      <c r="D969" s="976"/>
      <c r="E969" s="976"/>
      <c r="F969" s="973"/>
      <c r="G969" s="974"/>
      <c r="H969" s="974"/>
      <c r="I969" s="974"/>
      <c r="J969" s="975"/>
      <c r="K969" s="974"/>
      <c r="L969" s="974">
        <f t="shared" si="66"/>
        <v>0</v>
      </c>
      <c r="M969" s="976"/>
      <c r="N969" s="1013">
        <f t="shared" si="60"/>
        <v>0</v>
      </c>
      <c r="O969" s="976"/>
      <c r="P969" s="977"/>
      <c r="Q969" s="974"/>
      <c r="R969" s="1147"/>
      <c r="S969" s="974"/>
      <c r="T969" s="976"/>
      <c r="X969" s="686"/>
      <c r="Y969" s="686"/>
    </row>
    <row r="970" spans="1:25" hidden="1" x14ac:dyDescent="0.25">
      <c r="B970" s="1187" t="s">
        <v>1904</v>
      </c>
      <c r="C970" s="1015">
        <v>1063</v>
      </c>
      <c r="D970" s="976"/>
      <c r="E970" s="976"/>
      <c r="F970" s="973"/>
      <c r="G970" s="974"/>
      <c r="H970" s="974"/>
      <c r="I970" s="974"/>
      <c r="J970" s="975"/>
      <c r="K970" s="974"/>
      <c r="L970" s="974">
        <f t="shared" si="66"/>
        <v>0</v>
      </c>
      <c r="M970" s="976"/>
      <c r="N970" s="1013">
        <f t="shared" si="60"/>
        <v>0</v>
      </c>
      <c r="O970" s="976"/>
      <c r="P970" s="977"/>
      <c r="Q970" s="974"/>
      <c r="R970" s="1147"/>
      <c r="S970" s="974"/>
      <c r="T970" s="976"/>
      <c r="X970" s="686"/>
      <c r="Y970" s="686"/>
    </row>
    <row r="971" spans="1:25" hidden="1" x14ac:dyDescent="0.25">
      <c r="B971" s="1187" t="s">
        <v>1904</v>
      </c>
      <c r="C971" s="1015">
        <v>1063</v>
      </c>
      <c r="D971" s="976"/>
      <c r="E971" s="976"/>
      <c r="F971" s="973"/>
      <c r="G971" s="974"/>
      <c r="H971" s="974"/>
      <c r="I971" s="974"/>
      <c r="J971" s="975"/>
      <c r="K971" s="974"/>
      <c r="L971" s="974">
        <f t="shared" si="66"/>
        <v>0</v>
      </c>
      <c r="M971" s="976"/>
      <c r="N971" s="1013">
        <f t="shared" si="60"/>
        <v>0</v>
      </c>
      <c r="O971" s="976"/>
      <c r="P971" s="977"/>
      <c r="Q971" s="974"/>
      <c r="R971" s="1147"/>
      <c r="S971" s="974"/>
      <c r="T971" s="976"/>
      <c r="X971" s="686"/>
      <c r="Y971" s="686"/>
    </row>
    <row r="972" spans="1:25" hidden="1" x14ac:dyDescent="0.25">
      <c r="B972" s="1187" t="s">
        <v>1904</v>
      </c>
      <c r="C972" s="1015">
        <v>1063</v>
      </c>
      <c r="D972" s="976"/>
      <c r="E972" s="976"/>
      <c r="F972" s="973"/>
      <c r="G972" s="974"/>
      <c r="H972" s="974"/>
      <c r="I972" s="974"/>
      <c r="J972" s="975"/>
      <c r="K972" s="974"/>
      <c r="L972" s="974">
        <f t="shared" si="66"/>
        <v>0</v>
      </c>
      <c r="M972" s="976"/>
      <c r="N972" s="1013">
        <f t="shared" si="60"/>
        <v>0</v>
      </c>
      <c r="O972" s="976"/>
      <c r="P972" s="977"/>
      <c r="Q972" s="974"/>
      <c r="R972" s="1147"/>
      <c r="S972" s="974"/>
      <c r="T972" s="976"/>
      <c r="X972" s="686"/>
      <c r="Y972" s="686"/>
    </row>
    <row r="973" spans="1:25" hidden="1" x14ac:dyDescent="0.25">
      <c r="B973" s="1187" t="s">
        <v>1904</v>
      </c>
      <c r="C973" s="1015">
        <v>1063</v>
      </c>
      <c r="D973" s="976"/>
      <c r="E973" s="976"/>
      <c r="F973" s="973"/>
      <c r="G973" s="974"/>
      <c r="H973" s="974"/>
      <c r="I973" s="974"/>
      <c r="J973" s="975"/>
      <c r="K973" s="974"/>
      <c r="L973" s="974">
        <f t="shared" si="66"/>
        <v>0</v>
      </c>
      <c r="M973" s="976"/>
      <c r="N973" s="1013">
        <f t="shared" si="60"/>
        <v>0</v>
      </c>
      <c r="O973" s="976"/>
      <c r="P973" s="977"/>
      <c r="Q973" s="974"/>
      <c r="R973" s="1147"/>
      <c r="S973" s="974"/>
      <c r="T973" s="976"/>
      <c r="X973" s="686"/>
      <c r="Y973" s="686"/>
    </row>
    <row r="974" spans="1:25" hidden="1" x14ac:dyDescent="0.25">
      <c r="B974" s="1187" t="s">
        <v>1904</v>
      </c>
      <c r="C974" s="1015">
        <v>1063</v>
      </c>
      <c r="D974" s="976"/>
      <c r="E974" s="976"/>
      <c r="F974" s="973"/>
      <c r="G974" s="974"/>
      <c r="H974" s="974"/>
      <c r="I974" s="974"/>
      <c r="J974" s="975"/>
      <c r="K974" s="974"/>
      <c r="L974" s="974">
        <f t="shared" si="66"/>
        <v>0</v>
      </c>
      <c r="M974" s="976"/>
      <c r="N974" s="1013">
        <f t="shared" si="60"/>
        <v>0</v>
      </c>
      <c r="O974" s="976"/>
      <c r="P974" s="977"/>
      <c r="Q974" s="974"/>
      <c r="R974" s="1147"/>
      <c r="S974" s="974"/>
      <c r="T974" s="976"/>
      <c r="X974" s="686"/>
      <c r="Y974" s="686"/>
    </row>
    <row r="975" spans="1:25" hidden="1" x14ac:dyDescent="0.25">
      <c r="B975" s="1187" t="s">
        <v>1904</v>
      </c>
      <c r="C975" s="1015">
        <v>1063</v>
      </c>
      <c r="D975" s="976"/>
      <c r="E975" s="976"/>
      <c r="F975" s="973"/>
      <c r="G975" s="974"/>
      <c r="H975" s="974"/>
      <c r="I975" s="974"/>
      <c r="J975" s="975"/>
      <c r="K975" s="974"/>
      <c r="L975" s="974">
        <f t="shared" si="66"/>
        <v>0</v>
      </c>
      <c r="M975" s="976"/>
      <c r="N975" s="1013">
        <f t="shared" si="60"/>
        <v>0</v>
      </c>
      <c r="O975" s="976"/>
      <c r="P975" s="977"/>
      <c r="Q975" s="974"/>
      <c r="R975" s="1147"/>
      <c r="S975" s="974"/>
      <c r="T975" s="976"/>
      <c r="X975" s="686"/>
      <c r="Y975" s="686"/>
    </row>
    <row r="976" spans="1:25" hidden="1" x14ac:dyDescent="0.25">
      <c r="B976" s="1187" t="s">
        <v>1904</v>
      </c>
      <c r="C976" s="1015">
        <v>1063</v>
      </c>
      <c r="D976" s="976"/>
      <c r="E976" s="976"/>
      <c r="F976" s="973"/>
      <c r="G976" s="974"/>
      <c r="H976" s="974"/>
      <c r="I976" s="974"/>
      <c r="J976" s="975"/>
      <c r="K976" s="974"/>
      <c r="L976" s="974">
        <f t="shared" si="66"/>
        <v>0</v>
      </c>
      <c r="M976" s="976"/>
      <c r="N976" s="1013">
        <f t="shared" si="60"/>
        <v>0</v>
      </c>
      <c r="O976" s="976"/>
      <c r="P976" s="977"/>
      <c r="Q976" s="974"/>
      <c r="R976" s="1147"/>
      <c r="S976" s="974"/>
      <c r="T976" s="976"/>
      <c r="X976" s="686"/>
      <c r="Y976" s="686"/>
    </row>
    <row r="977" spans="1:25" hidden="1" x14ac:dyDescent="0.25">
      <c r="B977" s="1187" t="s">
        <v>1904</v>
      </c>
      <c r="C977" s="1015">
        <v>1063</v>
      </c>
      <c r="D977" s="976"/>
      <c r="E977" s="976"/>
      <c r="F977" s="973"/>
      <c r="G977" s="974"/>
      <c r="H977" s="974"/>
      <c r="I977" s="974"/>
      <c r="J977" s="975"/>
      <c r="K977" s="974"/>
      <c r="L977" s="974"/>
      <c r="M977" s="976"/>
      <c r="N977" s="1013">
        <f t="shared" si="60"/>
        <v>0</v>
      </c>
      <c r="O977" s="976"/>
      <c r="P977" s="977"/>
      <c r="Q977" s="974"/>
      <c r="R977" s="1147"/>
      <c r="S977" s="974"/>
      <c r="T977" s="976"/>
      <c r="X977" s="686"/>
      <c r="Y977" s="686"/>
    </row>
    <row r="978" spans="1:25" hidden="1" x14ac:dyDescent="0.25">
      <c r="B978" s="1187" t="s">
        <v>1904</v>
      </c>
      <c r="C978" s="1015">
        <v>1063</v>
      </c>
      <c r="D978" s="976"/>
      <c r="E978" s="976"/>
      <c r="F978" s="973"/>
      <c r="G978" s="974"/>
      <c r="H978" s="974"/>
      <c r="I978" s="974"/>
      <c r="J978" s="975"/>
      <c r="K978" s="974"/>
      <c r="L978" s="974"/>
      <c r="M978" s="976"/>
      <c r="N978" s="1013">
        <f t="shared" si="60"/>
        <v>0</v>
      </c>
      <c r="O978" s="976"/>
      <c r="P978" s="977"/>
      <c r="Q978" s="974"/>
      <c r="R978" s="1147"/>
      <c r="S978" s="974"/>
      <c r="T978" s="976"/>
      <c r="X978" s="686"/>
      <c r="Y978" s="686"/>
    </row>
    <row r="979" spans="1:25" hidden="1" x14ac:dyDescent="0.25">
      <c r="B979" s="1187" t="s">
        <v>1904</v>
      </c>
      <c r="C979" s="1015">
        <v>1063</v>
      </c>
      <c r="D979" s="976"/>
      <c r="E979" s="976"/>
      <c r="F979" s="973"/>
      <c r="G979" s="974"/>
      <c r="H979" s="974"/>
      <c r="I979" s="974"/>
      <c r="J979" s="975"/>
      <c r="K979" s="974"/>
      <c r="L979" s="974"/>
      <c r="M979" s="976"/>
      <c r="N979" s="1013">
        <f t="shared" si="60"/>
        <v>0</v>
      </c>
      <c r="O979" s="976"/>
      <c r="P979" s="977"/>
      <c r="Q979" s="974"/>
      <c r="R979" s="1147"/>
      <c r="S979" s="974"/>
      <c r="T979" s="976"/>
      <c r="X979" s="686"/>
      <c r="Y979" s="686"/>
    </row>
    <row r="980" spans="1:25" hidden="1" x14ac:dyDescent="0.25">
      <c r="B980" s="1187" t="s">
        <v>1904</v>
      </c>
      <c r="C980" s="1015">
        <v>1063</v>
      </c>
      <c r="D980" s="976" t="s">
        <v>947</v>
      </c>
      <c r="E980" s="976"/>
      <c r="F980" s="973"/>
      <c r="G980" s="974"/>
      <c r="H980" s="974"/>
      <c r="I980" s="974"/>
      <c r="J980" s="975"/>
      <c r="K980" s="974"/>
      <c r="L980" s="974">
        <f t="shared" ref="L980" si="67">SUM(H980:K980)</f>
        <v>0</v>
      </c>
      <c r="M980" s="976"/>
      <c r="N980" s="1013">
        <f t="shared" si="60"/>
        <v>0</v>
      </c>
      <c r="O980" s="976"/>
      <c r="P980" s="977"/>
      <c r="Q980" s="974"/>
      <c r="R980" s="1147"/>
      <c r="S980" s="974"/>
      <c r="T980" s="976"/>
      <c r="V980" s="1000" t="s">
        <v>948</v>
      </c>
      <c r="W980" s="1000">
        <f>SUM(W966:W979)</f>
        <v>0</v>
      </c>
      <c r="X980" s="686"/>
      <c r="Y980" s="686"/>
    </row>
    <row r="981" spans="1:25" ht="15.75" hidden="1" x14ac:dyDescent="0.25">
      <c r="A981" s="723"/>
      <c r="B981" s="720" t="s">
        <v>997</v>
      </c>
      <c r="C981" s="720"/>
      <c r="D981" s="699" t="s">
        <v>1904</v>
      </c>
      <c r="E981" s="992"/>
      <c r="F981" s="993"/>
      <c r="G981" s="994"/>
      <c r="H981" s="994"/>
      <c r="I981" s="994"/>
      <c r="J981" s="995"/>
      <c r="K981" s="994"/>
      <c r="L981" s="735">
        <f>SUM(L966:L980)</f>
        <v>107800000</v>
      </c>
      <c r="M981" s="992"/>
      <c r="N981" s="1042">
        <f>SUM(N966:N980)</f>
        <v>0</v>
      </c>
      <c r="O981" s="992"/>
      <c r="P981" s="998"/>
      <c r="Q981" s="994"/>
      <c r="R981" s="1153"/>
      <c r="S981" s="994"/>
      <c r="T981" s="992"/>
      <c r="X981" s="686"/>
      <c r="Y981" s="686"/>
    </row>
    <row r="982" spans="1:25" hidden="1" x14ac:dyDescent="0.25">
      <c r="A982" s="686">
        <v>46</v>
      </c>
      <c r="B982" s="1187" t="s">
        <v>1907</v>
      </c>
      <c r="C982" s="1015">
        <v>1073</v>
      </c>
      <c r="D982" s="976" t="s">
        <v>1821</v>
      </c>
      <c r="E982" s="976" t="s">
        <v>1480</v>
      </c>
      <c r="F982" s="973">
        <v>1452000</v>
      </c>
      <c r="G982" s="974"/>
      <c r="H982" s="974">
        <v>1452000</v>
      </c>
      <c r="I982" s="974"/>
      <c r="J982" s="975"/>
      <c r="K982" s="974"/>
      <c r="L982" s="974">
        <f>SUM(H982:K982)</f>
        <v>1452000</v>
      </c>
      <c r="M982" s="976"/>
      <c r="N982" s="1013">
        <f t="shared" si="60"/>
        <v>0</v>
      </c>
      <c r="O982" s="976"/>
      <c r="P982" s="977"/>
      <c r="Q982" s="974">
        <v>1452000</v>
      </c>
      <c r="R982" s="1147" t="s">
        <v>1908</v>
      </c>
      <c r="S982" s="974"/>
      <c r="T982" s="976" t="s">
        <v>1909</v>
      </c>
      <c r="V982" s="687" t="s">
        <v>1684</v>
      </c>
      <c r="X982" s="686"/>
      <c r="Y982" s="686"/>
    </row>
    <row r="983" spans="1:25" hidden="1" x14ac:dyDescent="0.25">
      <c r="B983" s="1187" t="s">
        <v>1907</v>
      </c>
      <c r="C983" s="1015">
        <v>1073</v>
      </c>
      <c r="D983" s="976" t="s">
        <v>1827</v>
      </c>
      <c r="E983" s="976" t="s">
        <v>1160</v>
      </c>
      <c r="F983" s="973">
        <v>5000000</v>
      </c>
      <c r="G983" s="974"/>
      <c r="H983" s="974">
        <v>5000000</v>
      </c>
      <c r="I983" s="974"/>
      <c r="J983" s="975"/>
      <c r="K983" s="974"/>
      <c r="L983" s="974">
        <f>SUM(H983:K983)</f>
        <v>5000000</v>
      </c>
      <c r="M983" s="976"/>
      <c r="N983" s="1013">
        <f t="shared" ref="N983:N996" si="68">IF($G983="",($F983-$L983),($G983-$L983))</f>
        <v>0</v>
      </c>
      <c r="O983" s="976"/>
      <c r="P983" s="977"/>
      <c r="Q983" s="974"/>
      <c r="R983" s="1147"/>
      <c r="S983" s="974"/>
      <c r="T983" s="976"/>
      <c r="X983" s="686"/>
      <c r="Y983" s="686"/>
    </row>
    <row r="984" spans="1:25" hidden="1" x14ac:dyDescent="0.25">
      <c r="B984" s="1187" t="s">
        <v>1907</v>
      </c>
      <c r="C984" s="1015">
        <v>1073</v>
      </c>
      <c r="D984" s="976" t="s">
        <v>1910</v>
      </c>
      <c r="E984" s="1107" t="s">
        <v>1911</v>
      </c>
      <c r="F984" s="973">
        <v>59000</v>
      </c>
      <c r="G984" s="974"/>
      <c r="H984" s="974">
        <v>59000</v>
      </c>
      <c r="I984" s="974"/>
      <c r="J984" s="975"/>
      <c r="K984" s="974"/>
      <c r="L984" s="974">
        <f t="shared" ref="L984:L992" si="69">SUM(H984:K984)</f>
        <v>59000</v>
      </c>
      <c r="M984" s="976"/>
      <c r="N984" s="1013">
        <f t="shared" si="68"/>
        <v>0</v>
      </c>
      <c r="O984" s="976"/>
      <c r="P984" s="977"/>
      <c r="Q984" s="974"/>
      <c r="R984" s="1147"/>
      <c r="S984" s="974"/>
      <c r="T984" s="976"/>
      <c r="X984" s="686"/>
      <c r="Y984" s="686"/>
    </row>
    <row r="985" spans="1:25" hidden="1" x14ac:dyDescent="0.25">
      <c r="B985" s="1187" t="s">
        <v>1907</v>
      </c>
      <c r="C985" s="1015">
        <v>1073</v>
      </c>
      <c r="D985" s="1171" t="s">
        <v>1912</v>
      </c>
      <c r="E985" s="976" t="s">
        <v>1865</v>
      </c>
      <c r="F985" s="973">
        <v>133740200</v>
      </c>
      <c r="G985" s="974"/>
      <c r="H985" s="974">
        <v>48632800</v>
      </c>
      <c r="I985" s="974"/>
      <c r="J985" s="975"/>
      <c r="K985" s="974"/>
      <c r="L985" s="974">
        <f t="shared" si="69"/>
        <v>48632800</v>
      </c>
      <c r="M985" s="976"/>
      <c r="N985" s="1013">
        <f t="shared" si="68"/>
        <v>85107400</v>
      </c>
      <c r="O985" s="976"/>
      <c r="P985" s="977"/>
      <c r="Q985" s="974"/>
      <c r="R985" s="1147"/>
      <c r="S985" s="974"/>
      <c r="T985" s="976"/>
      <c r="X985" s="686"/>
      <c r="Y985" s="686"/>
    </row>
    <row r="986" spans="1:25" hidden="1" x14ac:dyDescent="0.25">
      <c r="B986" s="1187" t="s">
        <v>1907</v>
      </c>
      <c r="C986" s="1015">
        <v>1073</v>
      </c>
      <c r="D986" s="976"/>
      <c r="E986" s="976"/>
      <c r="F986" s="973"/>
      <c r="G986" s="974"/>
      <c r="H986" s="974"/>
      <c r="I986" s="974"/>
      <c r="J986" s="975"/>
      <c r="K986" s="974"/>
      <c r="L986" s="974">
        <f t="shared" si="69"/>
        <v>0</v>
      </c>
      <c r="M986" s="976"/>
      <c r="N986" s="1013">
        <f t="shared" si="68"/>
        <v>0</v>
      </c>
      <c r="O986" s="976"/>
      <c r="P986" s="977"/>
      <c r="Q986" s="974"/>
      <c r="R986" s="1147"/>
      <c r="S986" s="974"/>
      <c r="T986" s="976"/>
      <c r="X986" s="686"/>
      <c r="Y986" s="686"/>
    </row>
    <row r="987" spans="1:25" hidden="1" x14ac:dyDescent="0.25">
      <c r="B987" s="1187" t="s">
        <v>1907</v>
      </c>
      <c r="C987" s="1015">
        <v>1073</v>
      </c>
      <c r="D987" s="976"/>
      <c r="E987" s="976"/>
      <c r="F987" s="973"/>
      <c r="G987" s="974"/>
      <c r="H987" s="974"/>
      <c r="I987" s="974"/>
      <c r="J987" s="975"/>
      <c r="K987" s="974"/>
      <c r="L987" s="974">
        <f t="shared" si="69"/>
        <v>0</v>
      </c>
      <c r="M987" s="976"/>
      <c r="N987" s="1013">
        <f t="shared" si="68"/>
        <v>0</v>
      </c>
      <c r="O987" s="976"/>
      <c r="P987" s="977"/>
      <c r="Q987" s="974"/>
      <c r="R987" s="1147"/>
      <c r="S987" s="974"/>
      <c r="T987" s="976"/>
      <c r="X987" s="686"/>
      <c r="Y987" s="686"/>
    </row>
    <row r="988" spans="1:25" hidden="1" x14ac:dyDescent="0.25">
      <c r="B988" s="1187" t="s">
        <v>1907</v>
      </c>
      <c r="C988" s="1015">
        <v>1073</v>
      </c>
      <c r="D988" s="976"/>
      <c r="E988" s="976"/>
      <c r="F988" s="973"/>
      <c r="G988" s="974"/>
      <c r="H988" s="974"/>
      <c r="I988" s="974"/>
      <c r="J988" s="975"/>
      <c r="K988" s="974"/>
      <c r="L988" s="974">
        <f t="shared" si="69"/>
        <v>0</v>
      </c>
      <c r="M988" s="976"/>
      <c r="N988" s="1013">
        <f t="shared" si="68"/>
        <v>0</v>
      </c>
      <c r="O988" s="976"/>
      <c r="P988" s="977"/>
      <c r="Q988" s="974"/>
      <c r="R988" s="1147"/>
      <c r="S988" s="974"/>
      <c r="T988" s="976"/>
      <c r="X988" s="686"/>
      <c r="Y988" s="686"/>
    </row>
    <row r="989" spans="1:25" hidden="1" x14ac:dyDescent="0.25">
      <c r="B989" s="1187" t="s">
        <v>1907</v>
      </c>
      <c r="C989" s="1015">
        <v>1073</v>
      </c>
      <c r="D989" s="976"/>
      <c r="E989" s="976"/>
      <c r="F989" s="973"/>
      <c r="G989" s="974"/>
      <c r="H989" s="974"/>
      <c r="I989" s="974"/>
      <c r="J989" s="975"/>
      <c r="K989" s="974"/>
      <c r="L989" s="974">
        <f t="shared" si="69"/>
        <v>0</v>
      </c>
      <c r="M989" s="976"/>
      <c r="N989" s="1013">
        <f t="shared" si="68"/>
        <v>0</v>
      </c>
      <c r="O989" s="976"/>
      <c r="P989" s="977"/>
      <c r="Q989" s="974"/>
      <c r="R989" s="1147"/>
      <c r="S989" s="974"/>
      <c r="T989" s="976"/>
      <c r="X989" s="686"/>
      <c r="Y989" s="686"/>
    </row>
    <row r="990" spans="1:25" hidden="1" x14ac:dyDescent="0.25">
      <c r="B990" s="1187" t="s">
        <v>1907</v>
      </c>
      <c r="C990" s="1015">
        <v>1073</v>
      </c>
      <c r="D990" s="976"/>
      <c r="E990" s="976"/>
      <c r="F990" s="973"/>
      <c r="G990" s="974"/>
      <c r="H990" s="974"/>
      <c r="I990" s="974"/>
      <c r="J990" s="975"/>
      <c r="K990" s="974"/>
      <c r="L990" s="974">
        <f t="shared" si="69"/>
        <v>0</v>
      </c>
      <c r="M990" s="976"/>
      <c r="N990" s="1013">
        <f t="shared" si="68"/>
        <v>0</v>
      </c>
      <c r="O990" s="976"/>
      <c r="P990" s="977"/>
      <c r="Q990" s="974"/>
      <c r="R990" s="1147"/>
      <c r="S990" s="974"/>
      <c r="T990" s="976"/>
      <c r="X990" s="686"/>
      <c r="Y990" s="686"/>
    </row>
    <row r="991" spans="1:25" hidden="1" x14ac:dyDescent="0.25">
      <c r="B991" s="1187" t="s">
        <v>1907</v>
      </c>
      <c r="C991" s="1015">
        <v>1073</v>
      </c>
      <c r="D991" s="976"/>
      <c r="E991" s="976"/>
      <c r="F991" s="973"/>
      <c r="G991" s="974"/>
      <c r="H991" s="974"/>
      <c r="I991" s="974"/>
      <c r="J991" s="975"/>
      <c r="K991" s="974"/>
      <c r="L991" s="974">
        <f t="shared" si="69"/>
        <v>0</v>
      </c>
      <c r="M991" s="976"/>
      <c r="N991" s="1013">
        <f t="shared" si="68"/>
        <v>0</v>
      </c>
      <c r="O991" s="976"/>
      <c r="P991" s="977"/>
      <c r="Q991" s="974"/>
      <c r="R991" s="1147"/>
      <c r="S991" s="974"/>
      <c r="T991" s="976"/>
      <c r="X991" s="686"/>
      <c r="Y991" s="686"/>
    </row>
    <row r="992" spans="1:25" hidden="1" x14ac:dyDescent="0.25">
      <c r="B992" s="1187" t="s">
        <v>1907</v>
      </c>
      <c r="C992" s="1015">
        <v>1073</v>
      </c>
      <c r="D992" s="976"/>
      <c r="E992" s="976"/>
      <c r="F992" s="973"/>
      <c r="G992" s="974"/>
      <c r="H992" s="974"/>
      <c r="I992" s="974"/>
      <c r="J992" s="975"/>
      <c r="K992" s="974"/>
      <c r="L992" s="974">
        <f t="shared" si="69"/>
        <v>0</v>
      </c>
      <c r="M992" s="976"/>
      <c r="N992" s="1013">
        <f t="shared" si="68"/>
        <v>0</v>
      </c>
      <c r="O992" s="976"/>
      <c r="P992" s="977"/>
      <c r="Q992" s="974"/>
      <c r="R992" s="1147"/>
      <c r="S992" s="974"/>
      <c r="T992" s="976"/>
      <c r="X992" s="686"/>
      <c r="Y992" s="686"/>
    </row>
    <row r="993" spans="1:25" hidden="1" x14ac:dyDescent="0.25">
      <c r="B993" s="1187" t="s">
        <v>1907</v>
      </c>
      <c r="C993" s="1015">
        <v>1073</v>
      </c>
      <c r="D993" s="976"/>
      <c r="E993" s="976"/>
      <c r="F993" s="973"/>
      <c r="G993" s="974"/>
      <c r="H993" s="974"/>
      <c r="I993" s="974"/>
      <c r="J993" s="975"/>
      <c r="K993" s="974"/>
      <c r="L993" s="974"/>
      <c r="M993" s="976"/>
      <c r="N993" s="1013">
        <f t="shared" si="68"/>
        <v>0</v>
      </c>
      <c r="O993" s="976"/>
      <c r="P993" s="977"/>
      <c r="Q993" s="974"/>
      <c r="R993" s="1147"/>
      <c r="S993" s="974"/>
      <c r="T993" s="976"/>
      <c r="X993" s="686"/>
      <c r="Y993" s="686"/>
    </row>
    <row r="994" spans="1:25" hidden="1" x14ac:dyDescent="0.25">
      <c r="B994" s="1187" t="s">
        <v>1907</v>
      </c>
      <c r="C994" s="1015">
        <v>1073</v>
      </c>
      <c r="D994" s="976"/>
      <c r="E994" s="976"/>
      <c r="F994" s="973"/>
      <c r="G994" s="974"/>
      <c r="H994" s="974"/>
      <c r="I994" s="974"/>
      <c r="J994" s="975"/>
      <c r="K994" s="974"/>
      <c r="L994" s="974"/>
      <c r="M994" s="976"/>
      <c r="N994" s="1013">
        <f t="shared" si="68"/>
        <v>0</v>
      </c>
      <c r="O994" s="976"/>
      <c r="P994" s="977"/>
      <c r="Q994" s="974"/>
      <c r="R994" s="1147"/>
      <c r="S994" s="974"/>
      <c r="T994" s="976"/>
      <c r="X994" s="686"/>
      <c r="Y994" s="686"/>
    </row>
    <row r="995" spans="1:25" hidden="1" x14ac:dyDescent="0.25">
      <c r="B995" s="1187" t="s">
        <v>1907</v>
      </c>
      <c r="C995" s="1015">
        <v>1073</v>
      </c>
      <c r="D995" s="976"/>
      <c r="E995" s="976"/>
      <c r="F995" s="973"/>
      <c r="G995" s="974"/>
      <c r="H995" s="974"/>
      <c r="I995" s="974"/>
      <c r="J995" s="975"/>
      <c r="K995" s="974"/>
      <c r="L995" s="974"/>
      <c r="M995" s="976"/>
      <c r="N995" s="1013">
        <f t="shared" si="68"/>
        <v>0</v>
      </c>
      <c r="O995" s="976"/>
      <c r="P995" s="977"/>
      <c r="Q995" s="974"/>
      <c r="R995" s="1147"/>
      <c r="S995" s="974"/>
      <c r="T995" s="976"/>
      <c r="X995" s="686"/>
      <c r="Y995" s="686"/>
    </row>
    <row r="996" spans="1:25" hidden="1" x14ac:dyDescent="0.25">
      <c r="B996" s="1187" t="s">
        <v>1907</v>
      </c>
      <c r="C996" s="1015">
        <v>1073</v>
      </c>
      <c r="D996" s="976" t="s">
        <v>947</v>
      </c>
      <c r="E996" s="976"/>
      <c r="F996" s="973"/>
      <c r="G996" s="974"/>
      <c r="H996" s="974"/>
      <c r="I996" s="974"/>
      <c r="J996" s="975"/>
      <c r="K996" s="974"/>
      <c r="L996" s="974">
        <f t="shared" ref="L996" si="70">SUM(H996:K996)</f>
        <v>0</v>
      </c>
      <c r="M996" s="976"/>
      <c r="N996" s="1013">
        <f t="shared" si="68"/>
        <v>0</v>
      </c>
      <c r="O996" s="976"/>
      <c r="P996" s="977"/>
      <c r="Q996" s="974"/>
      <c r="R996" s="1147"/>
      <c r="S996" s="974"/>
      <c r="T996" s="976"/>
      <c r="V996" s="1000" t="s">
        <v>948</v>
      </c>
      <c r="W996" s="1000">
        <f>SUM(W982:W995)</f>
        <v>0</v>
      </c>
      <c r="X996" s="686"/>
      <c r="Y996" s="686"/>
    </row>
    <row r="997" spans="1:25" ht="15.75" hidden="1" x14ac:dyDescent="0.25">
      <c r="A997" s="723"/>
      <c r="B997" s="720" t="s">
        <v>997</v>
      </c>
      <c r="C997" s="720"/>
      <c r="D997" s="699" t="s">
        <v>669</v>
      </c>
      <c r="E997" s="992"/>
      <c r="F997" s="993"/>
      <c r="G997" s="994"/>
      <c r="H997" s="994"/>
      <c r="I997" s="994"/>
      <c r="J997" s="995"/>
      <c r="K997" s="994"/>
      <c r="L997" s="735">
        <f>SUM(L982:L996)</f>
        <v>55143800</v>
      </c>
      <c r="M997" s="992"/>
      <c r="N997" s="1042">
        <f>SUM(N982:N996)</f>
        <v>85107400</v>
      </c>
      <c r="O997" s="992"/>
      <c r="P997" s="998"/>
      <c r="Q997" s="994"/>
      <c r="R997" s="1153"/>
      <c r="S997" s="994"/>
      <c r="T997" s="992"/>
      <c r="X997" s="686"/>
      <c r="Y997" s="686"/>
    </row>
    <row r="998" spans="1:25" hidden="1" x14ac:dyDescent="0.25">
      <c r="A998" s="686">
        <v>47</v>
      </c>
      <c r="B998" s="1187" t="s">
        <v>1913</v>
      </c>
      <c r="C998" s="1015"/>
      <c r="D998" s="976" t="s">
        <v>1914</v>
      </c>
      <c r="E998" s="976" t="s">
        <v>1319</v>
      </c>
      <c r="F998" s="973">
        <v>4200000</v>
      </c>
      <c r="G998" s="974"/>
      <c r="H998" s="974">
        <v>4200000</v>
      </c>
      <c r="I998" s="974"/>
      <c r="J998" s="975"/>
      <c r="K998" s="974"/>
      <c r="L998" s="974">
        <f>SUM(H998:K998)</f>
        <v>4200000</v>
      </c>
      <c r="M998" s="976"/>
      <c r="N998" s="1013">
        <f t="shared" ref="N998:N1012" si="71">IF($G998="",($F998-$L998),($G998-$L998))</f>
        <v>0</v>
      </c>
      <c r="O998" s="976"/>
      <c r="P998" s="977"/>
      <c r="Q998" s="974"/>
      <c r="R998" s="1147"/>
      <c r="S998" s="974"/>
      <c r="T998" s="976"/>
      <c r="V998" s="687" t="s">
        <v>1684</v>
      </c>
      <c r="X998" s="686"/>
      <c r="Y998" s="686"/>
    </row>
    <row r="999" spans="1:25" hidden="1" x14ac:dyDescent="0.25">
      <c r="B999" s="1187" t="s">
        <v>1913</v>
      </c>
      <c r="C999" s="1015"/>
      <c r="D999" s="976"/>
      <c r="E999" s="976"/>
      <c r="F999" s="973"/>
      <c r="G999" s="974"/>
      <c r="H999" s="974"/>
      <c r="I999" s="974"/>
      <c r="J999" s="975"/>
      <c r="K999" s="974"/>
      <c r="L999" s="974">
        <f>SUM(H999:K999)</f>
        <v>0</v>
      </c>
      <c r="M999" s="976"/>
      <c r="N999" s="1013">
        <f t="shared" si="71"/>
        <v>0</v>
      </c>
      <c r="O999" s="976"/>
      <c r="P999" s="977"/>
      <c r="Q999" s="974"/>
      <c r="R999" s="1147"/>
      <c r="S999" s="974"/>
      <c r="T999" s="976"/>
      <c r="X999" s="686"/>
      <c r="Y999" s="686"/>
    </row>
    <row r="1000" spans="1:25" hidden="1" x14ac:dyDescent="0.25">
      <c r="B1000" s="1187" t="s">
        <v>1913</v>
      </c>
      <c r="C1000" s="1015"/>
      <c r="D1000" s="976"/>
      <c r="E1000" s="1107"/>
      <c r="F1000" s="973"/>
      <c r="G1000" s="974"/>
      <c r="H1000" s="974"/>
      <c r="I1000" s="974"/>
      <c r="J1000" s="975"/>
      <c r="K1000" s="974"/>
      <c r="L1000" s="974">
        <f t="shared" ref="L1000:L1008" si="72">SUM(H1000:K1000)</f>
        <v>0</v>
      </c>
      <c r="M1000" s="976"/>
      <c r="N1000" s="1013">
        <f t="shared" si="71"/>
        <v>0</v>
      </c>
      <c r="O1000" s="976"/>
      <c r="P1000" s="977"/>
      <c r="Q1000" s="974"/>
      <c r="R1000" s="1147"/>
      <c r="S1000" s="974"/>
      <c r="T1000" s="976"/>
      <c r="X1000" s="686"/>
      <c r="Y1000" s="686"/>
    </row>
    <row r="1001" spans="1:25" hidden="1" x14ac:dyDescent="0.25">
      <c r="B1001" s="1187" t="s">
        <v>1913</v>
      </c>
      <c r="C1001" s="1015"/>
      <c r="D1001" s="1171"/>
      <c r="E1001" s="976"/>
      <c r="F1001" s="973"/>
      <c r="G1001" s="974"/>
      <c r="H1001" s="974"/>
      <c r="I1001" s="974"/>
      <c r="J1001" s="975"/>
      <c r="K1001" s="974"/>
      <c r="L1001" s="974">
        <f t="shared" si="72"/>
        <v>0</v>
      </c>
      <c r="M1001" s="976"/>
      <c r="N1001" s="1013">
        <f t="shared" si="71"/>
        <v>0</v>
      </c>
      <c r="O1001" s="976"/>
      <c r="P1001" s="977"/>
      <c r="Q1001" s="974"/>
      <c r="R1001" s="1147"/>
      <c r="S1001" s="974"/>
      <c r="T1001" s="976"/>
      <c r="X1001" s="686"/>
      <c r="Y1001" s="686"/>
    </row>
    <row r="1002" spans="1:25" hidden="1" x14ac:dyDescent="0.25">
      <c r="B1002" s="1187" t="s">
        <v>1913</v>
      </c>
      <c r="C1002" s="1015"/>
      <c r="D1002" s="976"/>
      <c r="E1002" s="976"/>
      <c r="F1002" s="973"/>
      <c r="G1002" s="974"/>
      <c r="H1002" s="974"/>
      <c r="I1002" s="974"/>
      <c r="J1002" s="975"/>
      <c r="K1002" s="974"/>
      <c r="L1002" s="974">
        <f t="shared" si="72"/>
        <v>0</v>
      </c>
      <c r="M1002" s="976"/>
      <c r="N1002" s="1013">
        <f t="shared" si="71"/>
        <v>0</v>
      </c>
      <c r="O1002" s="976"/>
      <c r="P1002" s="977"/>
      <c r="Q1002" s="974"/>
      <c r="R1002" s="1147"/>
      <c r="S1002" s="974"/>
      <c r="T1002" s="976"/>
      <c r="X1002" s="686"/>
      <c r="Y1002" s="686"/>
    </row>
    <row r="1003" spans="1:25" hidden="1" x14ac:dyDescent="0.25">
      <c r="B1003" s="1187" t="s">
        <v>1913</v>
      </c>
      <c r="C1003" s="1015"/>
      <c r="D1003" s="976"/>
      <c r="E1003" s="976"/>
      <c r="F1003" s="973"/>
      <c r="G1003" s="974"/>
      <c r="H1003" s="974"/>
      <c r="I1003" s="974"/>
      <c r="J1003" s="975"/>
      <c r="K1003" s="974"/>
      <c r="L1003" s="974">
        <f t="shared" si="72"/>
        <v>0</v>
      </c>
      <c r="M1003" s="976"/>
      <c r="N1003" s="1013">
        <f t="shared" si="71"/>
        <v>0</v>
      </c>
      <c r="O1003" s="976"/>
      <c r="P1003" s="977"/>
      <c r="Q1003" s="974"/>
      <c r="R1003" s="1147"/>
      <c r="S1003" s="974"/>
      <c r="T1003" s="976"/>
      <c r="X1003" s="686"/>
      <c r="Y1003" s="686"/>
    </row>
    <row r="1004" spans="1:25" hidden="1" x14ac:dyDescent="0.25">
      <c r="B1004" s="1187" t="s">
        <v>1913</v>
      </c>
      <c r="C1004" s="1015"/>
      <c r="D1004" s="976"/>
      <c r="E1004" s="976"/>
      <c r="F1004" s="973"/>
      <c r="G1004" s="974"/>
      <c r="H1004" s="974"/>
      <c r="I1004" s="974"/>
      <c r="J1004" s="975"/>
      <c r="K1004" s="974"/>
      <c r="L1004" s="974">
        <f t="shared" si="72"/>
        <v>0</v>
      </c>
      <c r="M1004" s="976"/>
      <c r="N1004" s="1013">
        <f t="shared" si="71"/>
        <v>0</v>
      </c>
      <c r="O1004" s="976"/>
      <c r="P1004" s="977"/>
      <c r="Q1004" s="974"/>
      <c r="R1004" s="1147"/>
      <c r="S1004" s="974"/>
      <c r="T1004" s="976"/>
      <c r="X1004" s="686"/>
      <c r="Y1004" s="686"/>
    </row>
    <row r="1005" spans="1:25" hidden="1" x14ac:dyDescent="0.25">
      <c r="B1005" s="1187" t="s">
        <v>1913</v>
      </c>
      <c r="C1005" s="1015"/>
      <c r="D1005" s="976"/>
      <c r="E1005" s="976"/>
      <c r="F1005" s="973"/>
      <c r="G1005" s="974"/>
      <c r="H1005" s="974"/>
      <c r="I1005" s="974"/>
      <c r="J1005" s="975"/>
      <c r="K1005" s="974"/>
      <c r="L1005" s="974">
        <f t="shared" si="72"/>
        <v>0</v>
      </c>
      <c r="M1005" s="976"/>
      <c r="N1005" s="1013">
        <f t="shared" si="71"/>
        <v>0</v>
      </c>
      <c r="O1005" s="976"/>
      <c r="P1005" s="977"/>
      <c r="Q1005" s="974"/>
      <c r="R1005" s="1147"/>
      <c r="S1005" s="974"/>
      <c r="T1005" s="976"/>
      <c r="X1005" s="686"/>
      <c r="Y1005" s="686"/>
    </row>
    <row r="1006" spans="1:25" hidden="1" x14ac:dyDescent="0.25">
      <c r="B1006" s="1187" t="s">
        <v>1913</v>
      </c>
      <c r="C1006" s="1015"/>
      <c r="D1006" s="976"/>
      <c r="E1006" s="976"/>
      <c r="F1006" s="973"/>
      <c r="G1006" s="974"/>
      <c r="H1006" s="974"/>
      <c r="I1006" s="974"/>
      <c r="J1006" s="975"/>
      <c r="K1006" s="974"/>
      <c r="L1006" s="974">
        <f t="shared" si="72"/>
        <v>0</v>
      </c>
      <c r="M1006" s="976"/>
      <c r="N1006" s="1013">
        <f t="shared" si="71"/>
        <v>0</v>
      </c>
      <c r="O1006" s="976"/>
      <c r="P1006" s="977"/>
      <c r="Q1006" s="974"/>
      <c r="R1006" s="1147"/>
      <c r="S1006" s="974"/>
      <c r="T1006" s="976"/>
      <c r="X1006" s="686"/>
      <c r="Y1006" s="686"/>
    </row>
    <row r="1007" spans="1:25" hidden="1" x14ac:dyDescent="0.25">
      <c r="B1007" s="1187" t="s">
        <v>1913</v>
      </c>
      <c r="C1007" s="1015"/>
      <c r="D1007" s="976"/>
      <c r="E1007" s="976"/>
      <c r="F1007" s="973"/>
      <c r="G1007" s="974"/>
      <c r="H1007" s="974"/>
      <c r="I1007" s="974"/>
      <c r="J1007" s="975"/>
      <c r="K1007" s="974"/>
      <c r="L1007" s="974">
        <f t="shared" si="72"/>
        <v>0</v>
      </c>
      <c r="M1007" s="976"/>
      <c r="N1007" s="1013">
        <f t="shared" si="71"/>
        <v>0</v>
      </c>
      <c r="O1007" s="976"/>
      <c r="P1007" s="977"/>
      <c r="Q1007" s="974"/>
      <c r="R1007" s="1147"/>
      <c r="S1007" s="974"/>
      <c r="T1007" s="976"/>
      <c r="X1007" s="686"/>
      <c r="Y1007" s="686"/>
    </row>
    <row r="1008" spans="1:25" hidden="1" x14ac:dyDescent="0.25">
      <c r="B1008" s="1187" t="s">
        <v>1913</v>
      </c>
      <c r="C1008" s="1015"/>
      <c r="D1008" s="976"/>
      <c r="E1008" s="976"/>
      <c r="F1008" s="973"/>
      <c r="G1008" s="974"/>
      <c r="H1008" s="974"/>
      <c r="I1008" s="974"/>
      <c r="J1008" s="975"/>
      <c r="K1008" s="974"/>
      <c r="L1008" s="974">
        <f t="shared" si="72"/>
        <v>0</v>
      </c>
      <c r="M1008" s="976"/>
      <c r="N1008" s="1013">
        <f t="shared" si="71"/>
        <v>0</v>
      </c>
      <c r="O1008" s="976"/>
      <c r="P1008" s="977"/>
      <c r="Q1008" s="974"/>
      <c r="R1008" s="1147"/>
      <c r="S1008" s="974"/>
      <c r="T1008" s="976"/>
      <c r="X1008" s="686"/>
      <c r="Y1008" s="686"/>
    </row>
    <row r="1009" spans="1:25" hidden="1" x14ac:dyDescent="0.25">
      <c r="B1009" s="1187" t="s">
        <v>1913</v>
      </c>
      <c r="C1009" s="1015"/>
      <c r="D1009" s="976"/>
      <c r="E1009" s="976"/>
      <c r="F1009" s="973"/>
      <c r="G1009" s="974"/>
      <c r="H1009" s="974"/>
      <c r="I1009" s="974"/>
      <c r="J1009" s="975"/>
      <c r="K1009" s="974"/>
      <c r="L1009" s="974"/>
      <c r="M1009" s="976"/>
      <c r="N1009" s="1013">
        <f t="shared" si="71"/>
        <v>0</v>
      </c>
      <c r="O1009" s="976"/>
      <c r="P1009" s="977"/>
      <c r="Q1009" s="974"/>
      <c r="R1009" s="1147"/>
      <c r="S1009" s="974"/>
      <c r="T1009" s="976"/>
      <c r="X1009" s="686"/>
      <c r="Y1009" s="686"/>
    </row>
    <row r="1010" spans="1:25" hidden="1" x14ac:dyDescent="0.25">
      <c r="B1010" s="1187" t="s">
        <v>1913</v>
      </c>
      <c r="C1010" s="1015"/>
      <c r="D1010" s="976"/>
      <c r="E1010" s="976"/>
      <c r="F1010" s="973"/>
      <c r="G1010" s="974"/>
      <c r="H1010" s="974"/>
      <c r="I1010" s="974"/>
      <c r="J1010" s="975"/>
      <c r="K1010" s="974"/>
      <c r="L1010" s="974"/>
      <c r="M1010" s="976"/>
      <c r="N1010" s="1013">
        <f t="shared" si="71"/>
        <v>0</v>
      </c>
      <c r="O1010" s="976"/>
      <c r="P1010" s="977"/>
      <c r="Q1010" s="974"/>
      <c r="R1010" s="1147"/>
      <c r="S1010" s="974"/>
      <c r="T1010" s="976"/>
      <c r="X1010" s="686"/>
      <c r="Y1010" s="686"/>
    </row>
    <row r="1011" spans="1:25" hidden="1" x14ac:dyDescent="0.25">
      <c r="B1011" s="1187" t="s">
        <v>1913</v>
      </c>
      <c r="C1011" s="1015"/>
      <c r="D1011" s="976"/>
      <c r="E1011" s="976"/>
      <c r="F1011" s="973"/>
      <c r="G1011" s="974"/>
      <c r="H1011" s="974"/>
      <c r="I1011" s="974"/>
      <c r="J1011" s="975"/>
      <c r="K1011" s="974"/>
      <c r="L1011" s="974"/>
      <c r="M1011" s="976"/>
      <c r="N1011" s="1013">
        <f t="shared" si="71"/>
        <v>0</v>
      </c>
      <c r="O1011" s="976"/>
      <c r="P1011" s="977"/>
      <c r="Q1011" s="974"/>
      <c r="R1011" s="1147"/>
      <c r="S1011" s="974"/>
      <c r="T1011" s="976"/>
      <c r="X1011" s="686"/>
      <c r="Y1011" s="686"/>
    </row>
    <row r="1012" spans="1:25" hidden="1" x14ac:dyDescent="0.25">
      <c r="B1012" s="1187" t="s">
        <v>1913</v>
      </c>
      <c r="C1012" s="1015"/>
      <c r="D1012" s="976" t="s">
        <v>947</v>
      </c>
      <c r="E1012" s="976"/>
      <c r="F1012" s="973"/>
      <c r="G1012" s="974"/>
      <c r="H1012" s="974"/>
      <c r="I1012" s="974"/>
      <c r="J1012" s="975"/>
      <c r="K1012" s="974"/>
      <c r="L1012" s="974">
        <f t="shared" ref="L1012" si="73">SUM(H1012:K1012)</f>
        <v>0</v>
      </c>
      <c r="M1012" s="976"/>
      <c r="N1012" s="1013">
        <f t="shared" si="71"/>
        <v>0</v>
      </c>
      <c r="O1012" s="976"/>
      <c r="P1012" s="977"/>
      <c r="Q1012" s="974"/>
      <c r="R1012" s="1147"/>
      <c r="S1012" s="974"/>
      <c r="T1012" s="976"/>
      <c r="V1012" s="1000" t="s">
        <v>948</v>
      </c>
      <c r="W1012" s="1000">
        <f>SUM(W998:W1011)</f>
        <v>0</v>
      </c>
      <c r="X1012" s="686"/>
      <c r="Y1012" s="686"/>
    </row>
    <row r="1013" spans="1:25" ht="15.75" hidden="1" x14ac:dyDescent="0.25">
      <c r="A1013" s="723"/>
      <c r="B1013" s="720" t="s">
        <v>997</v>
      </c>
      <c r="C1013" s="720"/>
      <c r="D1013" s="699" t="s">
        <v>1913</v>
      </c>
      <c r="E1013" s="992"/>
      <c r="F1013" s="993"/>
      <c r="G1013" s="994"/>
      <c r="H1013" s="994"/>
      <c r="I1013" s="994"/>
      <c r="J1013" s="995"/>
      <c r="K1013" s="994"/>
      <c r="L1013" s="735">
        <f>SUM(L998:L1012)</f>
        <v>4200000</v>
      </c>
      <c r="M1013" s="992"/>
      <c r="N1013" s="1042">
        <f>SUM(N998:N1012)</f>
        <v>0</v>
      </c>
      <c r="O1013" s="992"/>
      <c r="P1013" s="998"/>
      <c r="Q1013" s="994"/>
      <c r="R1013" s="1153"/>
      <c r="S1013" s="994"/>
      <c r="T1013" s="992"/>
      <c r="X1013" s="686"/>
      <c r="Y1013" s="686"/>
    </row>
    <row r="1014" spans="1:25" ht="15.75" hidden="1" x14ac:dyDescent="0.25">
      <c r="A1014" s="723"/>
      <c r="B1014" s="1034"/>
      <c r="C1014" s="1034"/>
      <c r="D1014" s="1035"/>
      <c r="E1014" s="1036"/>
      <c r="F1014" s="1037"/>
      <c r="G1014" s="1038"/>
      <c r="H1014" s="1038"/>
      <c r="I1014" s="1038"/>
      <c r="J1014" s="1039"/>
      <c r="K1014" s="1038"/>
      <c r="L1014" s="1040"/>
      <c r="M1014" s="1036"/>
      <c r="N1014" s="1043"/>
      <c r="O1014" s="1036"/>
      <c r="P1014" s="1041"/>
      <c r="Q1014" s="1038"/>
      <c r="R1014" s="1038"/>
      <c r="S1014" s="1038"/>
      <c r="T1014" s="1036"/>
      <c r="X1014" s="686"/>
      <c r="Y1014" s="686"/>
    </row>
    <row r="1015" spans="1:25" ht="15.75" hidden="1" x14ac:dyDescent="0.25">
      <c r="A1015" s="723"/>
      <c r="B1015" s="1034"/>
      <c r="C1015" s="1034"/>
      <c r="D1015" s="1035"/>
      <c r="E1015" s="1036"/>
      <c r="F1015" s="1037"/>
      <c r="G1015" s="1038"/>
      <c r="H1015" s="1038"/>
      <c r="I1015" s="1038"/>
      <c r="J1015" s="1039"/>
      <c r="K1015" s="1038"/>
      <c r="L1015" s="1040"/>
      <c r="M1015" s="1036"/>
      <c r="N1015" s="1043"/>
      <c r="O1015" s="1036"/>
      <c r="P1015" s="1041"/>
      <c r="Q1015" s="1038"/>
      <c r="R1015" s="1038"/>
      <c r="S1015" s="1038"/>
      <c r="T1015" s="1036"/>
      <c r="X1015" s="686"/>
      <c r="Y1015" s="686"/>
    </row>
    <row r="1016" spans="1:25" hidden="1" x14ac:dyDescent="0.25"/>
    <row r="1017" spans="1:25" ht="18.75" hidden="1" x14ac:dyDescent="0.3">
      <c r="L1017" s="1022" t="s">
        <v>1915</v>
      </c>
      <c r="N1017" s="1021">
        <f>N16+N30+N79+N103+N111+N147+N190+N208+N241+N277+N294+N330+N376+N386+N456+N486+N521+N551+N558+N563+N568+N571+N594+N635+N644+N648+N677+N690+N708+N712+N751+N762+N776+N784+N792+N828+N855+N865+N883+N923+N933+N965+N981+N997+N1013</f>
        <v>4909018403.7857141</v>
      </c>
    </row>
    <row r="1018" spans="1:25" hidden="1" x14ac:dyDescent="0.25"/>
    <row r="1019" spans="1:25" hidden="1" x14ac:dyDescent="0.25"/>
    <row r="1020" spans="1:25" hidden="1" x14ac:dyDescent="0.25"/>
    <row r="1021" spans="1:25" hidden="1" x14ac:dyDescent="0.25"/>
    <row r="1022" spans="1:25" hidden="1" x14ac:dyDescent="0.25"/>
    <row r="1023" spans="1:25" hidden="1" x14ac:dyDescent="0.25"/>
    <row r="1024" spans="1:25" hidden="1" x14ac:dyDescent="0.25"/>
    <row r="1025" spans="2:25" hidden="1" x14ac:dyDescent="0.25"/>
    <row r="1026" spans="2:25" hidden="1" x14ac:dyDescent="0.25"/>
    <row r="1029" spans="2:25" ht="15.75" x14ac:dyDescent="0.25">
      <c r="B1029" s="686"/>
      <c r="C1029" s="686"/>
      <c r="F1029" s="686"/>
      <c r="G1029" s="686"/>
      <c r="H1029" s="686"/>
      <c r="I1029" s="715" t="s">
        <v>1133</v>
      </c>
      <c r="J1029" s="728"/>
      <c r="L1029" s="714">
        <f>L16+L30+L79+L103+L111+L147+L152+L190+L208+L241+L277+L294+L330+L337+L376+L386+L456+L486+L521+L551+L558+L563+L568+L571+L594+L635+L644+L648+L677+L690+L708+L712+L751+L762+L776+L784+L792+L828+L855+L865+L883+L923+L933+L965+L981+L997+L1013</f>
        <v>25840239021.099998</v>
      </c>
      <c r="M1029" s="714" t="e">
        <f>M386+M376+M337+M330+M294+M277+M241+M208+M190+M152+M147+M111+M103+M79+M30+M16</f>
        <v>#REF!</v>
      </c>
      <c r="N1029" s="871"/>
      <c r="T1029" s="698"/>
      <c r="V1029" s="686"/>
      <c r="W1029" s="686"/>
      <c r="X1029" s="686"/>
      <c r="Y1029" s="686"/>
    </row>
    <row r="1030" spans="2:25" x14ac:dyDescent="0.25">
      <c r="B1030" s="686"/>
      <c r="C1030" s="686"/>
      <c r="F1030" s="686"/>
      <c r="G1030" s="686"/>
      <c r="I1030" s="694"/>
      <c r="L1030" s="719"/>
      <c r="V1030" s="686"/>
      <c r="W1030" s="686"/>
      <c r="X1030" s="686"/>
      <c r="Y1030" s="686"/>
    </row>
    <row r="1031" spans="2:25" x14ac:dyDescent="0.25">
      <c r="B1031" s="686"/>
      <c r="C1031" s="686"/>
      <c r="F1031" s="686"/>
      <c r="G1031" s="686"/>
      <c r="I1031" s="718"/>
      <c r="L1031" s="719"/>
      <c r="V1031" s="686"/>
      <c r="W1031" s="686"/>
      <c r="X1031" s="686"/>
      <c r="Y1031" s="686"/>
    </row>
    <row r="1032" spans="2:25" x14ac:dyDescent="0.25">
      <c r="L1032" s="698"/>
    </row>
    <row r="1036" spans="2:25" x14ac:dyDescent="0.25">
      <c r="R1036" s="687">
        <v>0</v>
      </c>
    </row>
  </sheetData>
  <autoFilter ref="A5:Z1026">
    <filterColumn colId="2">
      <filters>
        <filter val="1002"/>
      </filters>
    </filterColumn>
    <filterColumn colId="13">
      <filters>
        <filter val="30,000,000"/>
        <filter val="40,393,915"/>
        <filter val="40,500,000"/>
        <filter val="6,667,650"/>
      </filters>
    </filterColumn>
  </autoFilter>
  <mergeCells count="6">
    <mergeCell ref="B1:T3"/>
    <mergeCell ref="E32:E33"/>
    <mergeCell ref="E50:E51"/>
    <mergeCell ref="G595:G596"/>
    <mergeCell ref="N595:N596"/>
    <mergeCell ref="T595:T596"/>
  </mergeCells>
  <pageMargins left="0" right="0" top="0" bottom="0" header="0.31496062992125984" footer="0.31496062992125984"/>
  <pageSetup paperSize="9" orientation="landscape" horizontalDpi="300" verticalDpi="300" r:id="rId1"/>
  <ignoredErrors>
    <ignoredError sqref="L306 L295:L300 L281 L262:L263 L256 L253 L248:L250 L232 L218:L226 L209:L212 L200:L202 L191:L195 L180:L181 L167:L174 L159:L164 L153:L155 L127 L112:L121 L105:L107 L84:L86 L67 L63 L54:L55 L48 L39:L43 L35:L36 L320 L329 L336 L344:L351 L498 L31:L32 L331:L334 L339:L342 L325:L327" formulaRange="1"/>
    <ignoredError sqref="L294 N294 L277 L241 N241 L208 N208 L190 L152 N152 L147 L111 N111 L103 L30 N30 N16 L330 N337 L376 N386" formula="1"/>
    <ignoredError sqref="L245:L247 L242:L244 L108 L337" formula="1" formulaRange="1"/>
  </ignoredError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4"/>
  <sheetViews>
    <sheetView workbookViewId="0">
      <selection activeCell="B14" sqref="B14"/>
    </sheetView>
  </sheetViews>
  <sheetFormatPr defaultColWidth="9.28515625" defaultRowHeight="15" x14ac:dyDescent="0.25"/>
  <cols>
    <col min="1" max="1" width="9.28515625" style="686"/>
    <col min="2" max="2" width="15.42578125" style="686" bestFit="1" customWidth="1"/>
    <col min="3" max="3" width="54.5703125" style="686" customWidth="1"/>
    <col min="4" max="4" width="66.5703125" style="686" customWidth="1"/>
    <col min="5" max="5" width="12.5703125" style="686" hidden="1" customWidth="1"/>
    <col min="6" max="6" width="19.42578125" style="686" bestFit="1" customWidth="1"/>
    <col min="7" max="8" width="19.42578125" style="686" customWidth="1"/>
    <col min="9" max="9" width="23.42578125" style="686" customWidth="1"/>
    <col min="10" max="10" width="17.28515625" style="686" customWidth="1"/>
    <col min="11" max="11" width="15.7109375" style="686" customWidth="1"/>
    <col min="12" max="16384" width="9.28515625" style="686"/>
  </cols>
  <sheetData>
    <row r="1" spans="1:11" ht="28.5" x14ac:dyDescent="0.25">
      <c r="A1" s="875" t="s">
        <v>634</v>
      </c>
      <c r="B1" s="875" t="s">
        <v>4</v>
      </c>
      <c r="C1" s="875" t="s">
        <v>6</v>
      </c>
      <c r="D1" s="876" t="s">
        <v>7</v>
      </c>
      <c r="E1" s="877" t="s">
        <v>8</v>
      </c>
      <c r="F1" s="880" t="s">
        <v>934</v>
      </c>
      <c r="G1" s="880" t="s">
        <v>1916</v>
      </c>
      <c r="H1" s="880" t="s">
        <v>604</v>
      </c>
      <c r="I1" s="875" t="s">
        <v>605</v>
      </c>
      <c r="J1" s="875" t="s">
        <v>1917</v>
      </c>
      <c r="K1" s="1068" t="s">
        <v>1918</v>
      </c>
    </row>
    <row r="2" spans="1:11" x14ac:dyDescent="0.25">
      <c r="A2" s="1187">
        <v>1</v>
      </c>
      <c r="B2" s="976" t="s">
        <v>1919</v>
      </c>
      <c r="C2" s="976" t="s">
        <v>1920</v>
      </c>
      <c r="D2" s="976"/>
      <c r="E2" s="976"/>
      <c r="F2" s="1024">
        <v>100000</v>
      </c>
      <c r="G2" s="1025"/>
      <c r="H2" s="1024"/>
      <c r="I2" s="1025">
        <v>44074</v>
      </c>
      <c r="K2" s="1068" t="s">
        <v>1921</v>
      </c>
    </row>
    <row r="3" spans="1:11" x14ac:dyDescent="0.25">
      <c r="A3" s="1187">
        <f>1+A2</f>
        <v>2</v>
      </c>
      <c r="B3" s="976" t="s">
        <v>1919</v>
      </c>
      <c r="C3" s="976" t="s">
        <v>1922</v>
      </c>
      <c r="D3" s="976"/>
      <c r="E3" s="976"/>
      <c r="F3" s="1024">
        <v>364000</v>
      </c>
      <c r="G3" s="1025"/>
      <c r="H3" s="1024"/>
      <c r="I3" s="1025">
        <v>44074</v>
      </c>
      <c r="K3" s="1068" t="s">
        <v>1923</v>
      </c>
    </row>
    <row r="4" spans="1:11" x14ac:dyDescent="0.25">
      <c r="A4" s="1187">
        <f t="shared" ref="A4:A67" si="0">1+A3</f>
        <v>3</v>
      </c>
      <c r="B4" s="976" t="s">
        <v>1919</v>
      </c>
      <c r="C4" s="976" t="s">
        <v>1924</v>
      </c>
      <c r="D4" s="976"/>
      <c r="E4" s="976"/>
      <c r="F4" s="1024">
        <v>500000</v>
      </c>
      <c r="G4" s="1025"/>
      <c r="H4" s="1024"/>
      <c r="I4" s="1024" t="s">
        <v>1925</v>
      </c>
      <c r="K4" s="1068" t="s">
        <v>1926</v>
      </c>
    </row>
    <row r="5" spans="1:11" x14ac:dyDescent="0.25">
      <c r="A5" s="1187">
        <f t="shared" si="0"/>
        <v>4</v>
      </c>
      <c r="B5" s="976" t="s">
        <v>1919</v>
      </c>
      <c r="C5" s="1044" t="s">
        <v>1927</v>
      </c>
      <c r="D5" s="976"/>
      <c r="E5" s="976"/>
      <c r="F5" s="1024">
        <v>1782000</v>
      </c>
      <c r="G5" s="1025"/>
      <c r="H5" s="1024"/>
      <c r="I5" s="1024"/>
      <c r="K5" s="1069" t="s">
        <v>1928</v>
      </c>
    </row>
    <row r="6" spans="1:11" x14ac:dyDescent="0.25">
      <c r="A6" s="1187">
        <f t="shared" si="0"/>
        <v>5</v>
      </c>
      <c r="B6" s="976" t="s">
        <v>1919</v>
      </c>
      <c r="C6" s="1044" t="s">
        <v>1927</v>
      </c>
      <c r="D6" s="976"/>
      <c r="E6" s="976"/>
      <c r="F6" s="1024">
        <v>215000</v>
      </c>
      <c r="G6" s="1025"/>
      <c r="H6" s="1024"/>
      <c r="I6" s="1025">
        <v>44077</v>
      </c>
    </row>
    <row r="7" spans="1:11" x14ac:dyDescent="0.25">
      <c r="A7" s="1187">
        <f t="shared" si="0"/>
        <v>6</v>
      </c>
      <c r="B7" s="976" t="s">
        <v>1919</v>
      </c>
      <c r="C7" s="976" t="s">
        <v>1929</v>
      </c>
      <c r="D7" s="976"/>
      <c r="E7" s="976"/>
      <c r="F7" s="1024">
        <v>264000</v>
      </c>
      <c r="G7" s="1025"/>
      <c r="H7" s="1024"/>
      <c r="I7" s="1024"/>
    </row>
    <row r="8" spans="1:11" x14ac:dyDescent="0.25">
      <c r="A8" s="1187">
        <f t="shared" si="0"/>
        <v>7</v>
      </c>
      <c r="B8" s="976" t="s">
        <v>1919</v>
      </c>
      <c r="C8" s="976" t="s">
        <v>1930</v>
      </c>
      <c r="D8" s="976"/>
      <c r="E8" s="976"/>
      <c r="F8" s="1024">
        <v>1820000</v>
      </c>
      <c r="G8" s="1025"/>
      <c r="H8" s="1024"/>
      <c r="I8" s="1024"/>
    </row>
    <row r="9" spans="1:11" x14ac:dyDescent="0.25">
      <c r="A9" s="1187">
        <f t="shared" si="0"/>
        <v>8</v>
      </c>
      <c r="B9" s="976" t="s">
        <v>1919</v>
      </c>
      <c r="C9" s="976" t="s">
        <v>1924</v>
      </c>
      <c r="D9" s="976"/>
      <c r="E9" s="976"/>
      <c r="F9" s="1024">
        <v>3649360</v>
      </c>
      <c r="G9" s="1025"/>
      <c r="H9" s="1024"/>
      <c r="I9" s="1024"/>
    </row>
    <row r="10" spans="1:11" x14ac:dyDescent="0.25">
      <c r="A10" s="1187">
        <f t="shared" si="0"/>
        <v>9</v>
      </c>
      <c r="B10" s="976" t="s">
        <v>1919</v>
      </c>
      <c r="C10" s="976" t="s">
        <v>1931</v>
      </c>
      <c r="D10" s="976"/>
      <c r="E10" s="976"/>
      <c r="F10" s="1024">
        <v>14000000</v>
      </c>
      <c r="G10" s="1025"/>
      <c r="H10" s="1024"/>
      <c r="I10" s="1024"/>
    </row>
    <row r="11" spans="1:11" x14ac:dyDescent="0.25">
      <c r="A11" s="1187">
        <f t="shared" si="0"/>
        <v>10</v>
      </c>
      <c r="B11" s="976" t="s">
        <v>1919</v>
      </c>
      <c r="C11" s="976" t="s">
        <v>1932</v>
      </c>
      <c r="D11" s="976"/>
      <c r="E11" s="976"/>
      <c r="F11" s="1024">
        <v>2530000</v>
      </c>
      <c r="G11" s="1025"/>
      <c r="H11" s="1024"/>
      <c r="I11" s="1024"/>
    </row>
    <row r="12" spans="1:11" x14ac:dyDescent="0.25">
      <c r="A12" s="1187">
        <f t="shared" si="0"/>
        <v>11</v>
      </c>
      <c r="B12" s="976" t="s">
        <v>1919</v>
      </c>
      <c r="C12" s="976" t="s">
        <v>1933</v>
      </c>
      <c r="D12" s="976"/>
      <c r="E12" s="976"/>
      <c r="F12" s="1024">
        <v>591100</v>
      </c>
      <c r="G12" s="1025"/>
      <c r="H12" s="1024"/>
      <c r="I12" s="1024"/>
    </row>
    <row r="13" spans="1:11" x14ac:dyDescent="0.25">
      <c r="A13" s="1187">
        <f t="shared" si="0"/>
        <v>12</v>
      </c>
      <c r="B13" s="976" t="s">
        <v>1919</v>
      </c>
      <c r="C13" s="976" t="s">
        <v>1934</v>
      </c>
      <c r="D13" s="976"/>
      <c r="E13" s="976"/>
      <c r="F13" s="1024">
        <v>859050</v>
      </c>
      <c r="G13" s="1025"/>
      <c r="H13" s="1024"/>
      <c r="I13" s="1024"/>
    </row>
    <row r="14" spans="1:11" x14ac:dyDescent="0.25">
      <c r="A14" s="1187">
        <f t="shared" si="0"/>
        <v>13</v>
      </c>
      <c r="B14" s="976" t="s">
        <v>1919</v>
      </c>
      <c r="C14" s="976" t="s">
        <v>1935</v>
      </c>
      <c r="D14" s="976"/>
      <c r="E14" s="976"/>
      <c r="F14" s="1024">
        <v>750000</v>
      </c>
      <c r="G14" s="1025"/>
      <c r="H14" s="1024"/>
      <c r="I14" s="976" t="s">
        <v>1936</v>
      </c>
    </row>
    <row r="15" spans="1:11" x14ac:dyDescent="0.25">
      <c r="A15" s="1187">
        <f t="shared" si="0"/>
        <v>14</v>
      </c>
      <c r="B15" s="976" t="s">
        <v>1919</v>
      </c>
      <c r="C15" s="976" t="s">
        <v>1937</v>
      </c>
      <c r="D15" s="976"/>
      <c r="E15" s="976"/>
      <c r="F15" s="1024">
        <v>37523689</v>
      </c>
      <c r="G15" s="1025"/>
      <c r="H15" s="1024"/>
      <c r="I15" s="1024"/>
    </row>
    <row r="16" spans="1:11" x14ac:dyDescent="0.25">
      <c r="A16" s="1187">
        <f t="shared" si="0"/>
        <v>15</v>
      </c>
      <c r="B16" s="976" t="s">
        <v>1919</v>
      </c>
      <c r="C16" s="976" t="s">
        <v>1938</v>
      </c>
      <c r="D16" s="976"/>
      <c r="E16" s="976"/>
      <c r="F16" s="1024">
        <v>165000</v>
      </c>
      <c r="G16" s="1025"/>
      <c r="H16" s="1024"/>
      <c r="I16" s="1024"/>
    </row>
    <row r="17" spans="1:9" x14ac:dyDescent="0.25">
      <c r="A17" s="1187">
        <f t="shared" si="0"/>
        <v>16</v>
      </c>
      <c r="B17" s="976" t="s">
        <v>1919</v>
      </c>
      <c r="C17" s="976" t="s">
        <v>1939</v>
      </c>
      <c r="D17" s="976"/>
      <c r="E17" s="976"/>
      <c r="F17" s="1024">
        <v>219000</v>
      </c>
      <c r="G17" s="1025"/>
      <c r="H17" s="1024"/>
      <c r="I17" s="1024"/>
    </row>
    <row r="18" spans="1:9" x14ac:dyDescent="0.25">
      <c r="A18" s="1187">
        <f t="shared" si="0"/>
        <v>17</v>
      </c>
      <c r="B18" s="976" t="s">
        <v>1919</v>
      </c>
      <c r="C18" s="976" t="s">
        <v>1940</v>
      </c>
      <c r="D18" s="976"/>
      <c r="E18" s="976"/>
      <c r="F18" s="1024">
        <v>186000</v>
      </c>
      <c r="G18" s="1025"/>
      <c r="H18" s="1024"/>
      <c r="I18" s="1024"/>
    </row>
    <row r="19" spans="1:9" x14ac:dyDescent="0.25">
      <c r="A19" s="1187">
        <f t="shared" si="0"/>
        <v>18</v>
      </c>
      <c r="B19" s="976" t="s">
        <v>1919</v>
      </c>
      <c r="C19" s="976" t="s">
        <v>1939</v>
      </c>
      <c r="D19" s="976"/>
      <c r="E19" s="976"/>
      <c r="F19" s="1024">
        <v>8778000</v>
      </c>
      <c r="G19" s="1025"/>
      <c r="H19" s="1024"/>
      <c r="I19" s="1024"/>
    </row>
    <row r="20" spans="1:9" x14ac:dyDescent="0.25">
      <c r="A20" s="1187">
        <f t="shared" si="0"/>
        <v>19</v>
      </c>
      <c r="B20" s="976" t="s">
        <v>1919</v>
      </c>
      <c r="C20" s="976" t="s">
        <v>1941</v>
      </c>
      <c r="D20" s="976"/>
      <c r="E20" s="976"/>
      <c r="F20" s="1024">
        <v>2500000</v>
      </c>
      <c r="G20" s="1025"/>
      <c r="H20" s="1024"/>
      <c r="I20" s="1024"/>
    </row>
    <row r="21" spans="1:9" x14ac:dyDescent="0.25">
      <c r="A21" s="1187">
        <f t="shared" si="0"/>
        <v>20</v>
      </c>
      <c r="B21" s="976" t="s">
        <v>1919</v>
      </c>
      <c r="C21" s="976" t="s">
        <v>1942</v>
      </c>
      <c r="D21" s="976"/>
      <c r="E21" s="976"/>
      <c r="F21" s="1024">
        <v>600000</v>
      </c>
      <c r="G21" s="1025"/>
      <c r="H21" s="1024"/>
      <c r="I21" s="1024"/>
    </row>
    <row r="22" spans="1:9" x14ac:dyDescent="0.25">
      <c r="A22" s="1187">
        <f t="shared" si="0"/>
        <v>21</v>
      </c>
      <c r="B22" s="976" t="s">
        <v>1919</v>
      </c>
      <c r="C22" s="976" t="s">
        <v>1943</v>
      </c>
      <c r="D22" s="976"/>
      <c r="E22" s="976"/>
      <c r="F22" s="1024">
        <v>941999</v>
      </c>
      <c r="G22" s="1025"/>
      <c r="H22" s="1024"/>
      <c r="I22" s="1024"/>
    </row>
    <row r="23" spans="1:9" x14ac:dyDescent="0.25">
      <c r="A23" s="1187">
        <f t="shared" si="0"/>
        <v>22</v>
      </c>
      <c r="B23" s="976" t="s">
        <v>1919</v>
      </c>
      <c r="C23" s="972" t="s">
        <v>1944</v>
      </c>
      <c r="D23" s="976"/>
      <c r="E23" s="976"/>
      <c r="F23" s="1024">
        <v>416000</v>
      </c>
      <c r="G23" s="1025"/>
      <c r="H23" s="1024"/>
      <c r="I23" s="1024"/>
    </row>
    <row r="24" spans="1:9" x14ac:dyDescent="0.25">
      <c r="A24" s="1187">
        <f t="shared" si="0"/>
        <v>23</v>
      </c>
      <c r="B24" s="976" t="s">
        <v>1919</v>
      </c>
      <c r="C24" s="976" t="s">
        <v>1940</v>
      </c>
      <c r="D24" s="976"/>
      <c r="E24" s="976"/>
      <c r="F24" s="1024">
        <v>1960000</v>
      </c>
      <c r="G24" s="1025"/>
      <c r="H24" s="1024"/>
      <c r="I24" s="1024" t="s">
        <v>1945</v>
      </c>
    </row>
    <row r="25" spans="1:9" x14ac:dyDescent="0.25">
      <c r="A25" s="1187">
        <f t="shared" si="0"/>
        <v>24</v>
      </c>
      <c r="B25" s="976" t="s">
        <v>1919</v>
      </c>
      <c r="C25" s="976" t="s">
        <v>1943</v>
      </c>
      <c r="D25" s="976"/>
      <c r="E25" s="976"/>
      <c r="F25" s="1024">
        <v>157000</v>
      </c>
      <c r="G25" s="1025"/>
      <c r="H25" s="1024"/>
      <c r="I25" s="1024"/>
    </row>
    <row r="26" spans="1:9" x14ac:dyDescent="0.25">
      <c r="A26" s="1187">
        <f t="shared" si="0"/>
        <v>25</v>
      </c>
      <c r="B26" s="976" t="s">
        <v>1919</v>
      </c>
      <c r="C26" s="976" t="s">
        <v>1946</v>
      </c>
      <c r="D26" s="976"/>
      <c r="E26" s="976"/>
      <c r="F26" s="1024">
        <v>500000</v>
      </c>
      <c r="G26" s="1025"/>
      <c r="H26" s="1024"/>
      <c r="I26" s="976"/>
    </row>
    <row r="27" spans="1:9" x14ac:dyDescent="0.25">
      <c r="A27" s="1187">
        <f t="shared" si="0"/>
        <v>26</v>
      </c>
      <c r="B27" s="976" t="s">
        <v>1919</v>
      </c>
      <c r="C27" s="976" t="s">
        <v>1947</v>
      </c>
      <c r="D27" s="976"/>
      <c r="E27" s="976"/>
      <c r="F27" s="1024">
        <v>250000</v>
      </c>
      <c r="G27" s="1025"/>
      <c r="H27" s="1024"/>
      <c r="I27" s="976"/>
    </row>
    <row r="28" spans="1:9" x14ac:dyDescent="0.25">
      <c r="A28" s="1187">
        <f t="shared" si="0"/>
        <v>27</v>
      </c>
      <c r="B28" s="976" t="s">
        <v>1919</v>
      </c>
      <c r="C28" s="976" t="s">
        <v>1948</v>
      </c>
      <c r="D28" s="976"/>
      <c r="E28" s="976"/>
      <c r="F28" s="1024">
        <v>1003000</v>
      </c>
      <c r="G28" s="1025"/>
      <c r="H28" s="1024"/>
      <c r="I28" s="976"/>
    </row>
    <row r="29" spans="1:9" x14ac:dyDescent="0.25">
      <c r="A29" s="1187">
        <f t="shared" si="0"/>
        <v>28</v>
      </c>
      <c r="B29" s="976" t="s">
        <v>1919</v>
      </c>
      <c r="C29" s="1026" t="s">
        <v>1949</v>
      </c>
      <c r="D29" s="976"/>
      <c r="E29" s="1026"/>
      <c r="F29" s="1027">
        <v>1500000</v>
      </c>
      <c r="G29" s="1045"/>
      <c r="H29" s="1027"/>
      <c r="I29" s="976" t="s">
        <v>1950</v>
      </c>
    </row>
    <row r="30" spans="1:9" x14ac:dyDescent="0.25">
      <c r="A30" s="1187">
        <f t="shared" si="0"/>
        <v>29</v>
      </c>
      <c r="B30" s="976" t="s">
        <v>1919</v>
      </c>
      <c r="C30" s="976" t="s">
        <v>1951</v>
      </c>
      <c r="D30" s="976"/>
      <c r="E30" s="976"/>
      <c r="F30" s="1024">
        <v>502348</v>
      </c>
      <c r="G30" s="1025"/>
      <c r="H30" s="1024"/>
      <c r="I30" s="976"/>
    </row>
    <row r="31" spans="1:9" x14ac:dyDescent="0.25">
      <c r="A31" s="1187">
        <f t="shared" si="0"/>
        <v>30</v>
      </c>
      <c r="B31" s="976" t="s">
        <v>1919</v>
      </c>
      <c r="C31" s="976" t="s">
        <v>1952</v>
      </c>
      <c r="D31" s="976"/>
      <c r="E31" s="976"/>
      <c r="F31" s="1024">
        <v>9490000</v>
      </c>
      <c r="G31" s="1025"/>
      <c r="H31" s="1024"/>
      <c r="I31" s="976"/>
    </row>
    <row r="32" spans="1:9" x14ac:dyDescent="0.25">
      <c r="A32" s="1187">
        <f t="shared" si="0"/>
        <v>31</v>
      </c>
      <c r="B32" s="976" t="s">
        <v>1919</v>
      </c>
      <c r="C32" s="976" t="s">
        <v>1953</v>
      </c>
      <c r="D32" s="976"/>
      <c r="E32" s="976"/>
      <c r="F32" s="1024">
        <v>515000</v>
      </c>
      <c r="G32" s="1025"/>
      <c r="H32" s="1024"/>
      <c r="I32" s="976"/>
    </row>
    <row r="33" spans="1:9" x14ac:dyDescent="0.25">
      <c r="A33" s="1187">
        <f t="shared" si="0"/>
        <v>32</v>
      </c>
      <c r="B33" s="976" t="s">
        <v>1919</v>
      </c>
      <c r="C33" s="976" t="s">
        <v>1954</v>
      </c>
      <c r="D33" s="976"/>
      <c r="E33" s="976"/>
      <c r="F33" s="1024">
        <v>6196623</v>
      </c>
      <c r="G33" s="1025"/>
      <c r="H33" s="1024"/>
      <c r="I33" s="976"/>
    </row>
    <row r="34" spans="1:9" x14ac:dyDescent="0.25">
      <c r="A34" s="1187">
        <f t="shared" si="0"/>
        <v>33</v>
      </c>
      <c r="B34" s="976" t="s">
        <v>1919</v>
      </c>
      <c r="C34" s="976" t="s">
        <v>1940</v>
      </c>
      <c r="D34" s="976"/>
      <c r="E34" s="976"/>
      <c r="F34" s="1024">
        <v>270000</v>
      </c>
      <c r="G34" s="1025"/>
      <c r="H34" s="1024"/>
      <c r="I34" s="976"/>
    </row>
    <row r="35" spans="1:9" x14ac:dyDescent="0.25">
      <c r="A35" s="1187">
        <f t="shared" si="0"/>
        <v>34</v>
      </c>
      <c r="B35" s="976" t="s">
        <v>1919</v>
      </c>
      <c r="C35" s="976" t="s">
        <v>1943</v>
      </c>
      <c r="D35" s="976"/>
      <c r="E35" s="976"/>
      <c r="F35" s="1024">
        <v>156000</v>
      </c>
      <c r="G35" s="1025"/>
      <c r="H35" s="1024"/>
      <c r="I35" s="976"/>
    </row>
    <row r="36" spans="1:9" x14ac:dyDescent="0.25">
      <c r="A36" s="1187">
        <f t="shared" si="0"/>
        <v>35</v>
      </c>
      <c r="B36" s="976" t="s">
        <v>1919</v>
      </c>
      <c r="C36" s="976" t="s">
        <v>1943</v>
      </c>
      <c r="D36" s="976"/>
      <c r="E36" s="976"/>
      <c r="F36" s="1024">
        <v>429000</v>
      </c>
      <c r="G36" s="1025"/>
      <c r="H36" s="1024"/>
      <c r="I36" s="976"/>
    </row>
    <row r="37" spans="1:9" x14ac:dyDescent="0.25">
      <c r="A37" s="1187">
        <f t="shared" si="0"/>
        <v>36</v>
      </c>
      <c r="B37" s="976" t="s">
        <v>1919</v>
      </c>
      <c r="C37" s="976" t="s">
        <v>1943</v>
      </c>
      <c r="D37" s="976"/>
      <c r="E37" s="976"/>
      <c r="F37" s="1024">
        <v>193000</v>
      </c>
      <c r="G37" s="1025"/>
      <c r="H37" s="1024"/>
      <c r="I37" s="976"/>
    </row>
    <row r="38" spans="1:9" x14ac:dyDescent="0.25">
      <c r="A38" s="1187">
        <f t="shared" si="0"/>
        <v>37</v>
      </c>
      <c r="B38" s="976" t="s">
        <v>1919</v>
      </c>
      <c r="C38" s="976" t="s">
        <v>1955</v>
      </c>
      <c r="D38" s="976"/>
      <c r="E38" s="976"/>
      <c r="F38" s="1024">
        <v>16535405</v>
      </c>
      <c r="G38" s="1025"/>
      <c r="H38" s="1024"/>
      <c r="I38" s="976"/>
    </row>
    <row r="39" spans="1:9" x14ac:dyDescent="0.25">
      <c r="A39" s="1187">
        <f t="shared" si="0"/>
        <v>38</v>
      </c>
      <c r="B39" s="976" t="s">
        <v>1919</v>
      </c>
      <c r="C39" s="976" t="s">
        <v>1956</v>
      </c>
      <c r="D39" s="976"/>
      <c r="E39" s="976"/>
      <c r="F39" s="1024">
        <v>41529600</v>
      </c>
      <c r="G39" s="1025"/>
      <c r="H39" s="1024"/>
      <c r="I39" s="976"/>
    </row>
    <row r="40" spans="1:9" x14ac:dyDescent="0.25">
      <c r="A40" s="1187">
        <f t="shared" si="0"/>
        <v>39</v>
      </c>
      <c r="B40" s="976" t="s">
        <v>1957</v>
      </c>
      <c r="C40" s="976" t="s">
        <v>1958</v>
      </c>
      <c r="D40" s="976"/>
      <c r="E40" s="976"/>
      <c r="F40" s="1024">
        <v>28000000</v>
      </c>
      <c r="G40" s="1025"/>
      <c r="H40" s="1024"/>
      <c r="I40" s="976" t="s">
        <v>1959</v>
      </c>
    </row>
    <row r="41" spans="1:9" x14ac:dyDescent="0.25">
      <c r="A41" s="1187">
        <f t="shared" si="0"/>
        <v>40</v>
      </c>
      <c r="B41" s="976" t="s">
        <v>1919</v>
      </c>
      <c r="C41" s="976" t="s">
        <v>1960</v>
      </c>
      <c r="D41" s="976"/>
      <c r="E41" s="976"/>
      <c r="F41" s="1024">
        <v>6000000</v>
      </c>
      <c r="G41" s="1025"/>
      <c r="H41" s="1024"/>
      <c r="I41" s="976"/>
    </row>
    <row r="42" spans="1:9" x14ac:dyDescent="0.25">
      <c r="A42" s="1187">
        <f t="shared" si="0"/>
        <v>41</v>
      </c>
      <c r="B42" s="976" t="s">
        <v>1919</v>
      </c>
      <c r="C42" s="1026" t="s">
        <v>1949</v>
      </c>
      <c r="D42" s="976"/>
      <c r="E42" s="1026"/>
      <c r="F42" s="1027">
        <v>24900000</v>
      </c>
      <c r="G42" s="1045"/>
      <c r="H42" s="1027"/>
      <c r="I42" s="976"/>
    </row>
    <row r="43" spans="1:9" x14ac:dyDescent="0.25">
      <c r="A43" s="1187">
        <f t="shared" si="0"/>
        <v>42</v>
      </c>
      <c r="B43" s="976" t="s">
        <v>1919</v>
      </c>
      <c r="C43" s="976" t="s">
        <v>1961</v>
      </c>
      <c r="D43" s="976"/>
      <c r="E43" s="976"/>
      <c r="F43" s="1024">
        <v>500000</v>
      </c>
      <c r="G43" s="1025"/>
      <c r="H43" s="1024"/>
      <c r="I43" s="976"/>
    </row>
    <row r="44" spans="1:9" x14ac:dyDescent="0.25">
      <c r="A44" s="1187">
        <f t="shared" si="0"/>
        <v>43</v>
      </c>
      <c r="B44" s="976" t="s">
        <v>1919</v>
      </c>
      <c r="C44" s="976" t="s">
        <v>1962</v>
      </c>
      <c r="D44" s="976"/>
      <c r="E44" s="976"/>
      <c r="F44" s="1024">
        <v>125000</v>
      </c>
      <c r="G44" s="1025"/>
      <c r="H44" s="1024"/>
      <c r="I44" s="976"/>
    </row>
    <row r="45" spans="1:9" x14ac:dyDescent="0.25">
      <c r="A45" s="1187">
        <f t="shared" si="0"/>
        <v>44</v>
      </c>
      <c r="B45" s="976" t="s">
        <v>1919</v>
      </c>
      <c r="C45" s="976" t="s">
        <v>1963</v>
      </c>
      <c r="D45" s="976"/>
      <c r="E45" s="976"/>
      <c r="F45" s="1024">
        <v>4920000</v>
      </c>
      <c r="G45" s="1025"/>
      <c r="H45" s="1024"/>
      <c r="I45" s="976"/>
    </row>
    <row r="46" spans="1:9" x14ac:dyDescent="0.25">
      <c r="A46" s="1187">
        <f t="shared" si="0"/>
        <v>45</v>
      </c>
      <c r="B46" s="976" t="s">
        <v>1919</v>
      </c>
      <c r="C46" s="976" t="s">
        <v>1964</v>
      </c>
      <c r="D46" s="976"/>
      <c r="E46" s="976"/>
      <c r="F46" s="1024">
        <v>101500000</v>
      </c>
      <c r="G46" s="1025"/>
      <c r="H46" s="1024"/>
      <c r="I46" s="976" t="s">
        <v>1965</v>
      </c>
    </row>
    <row r="47" spans="1:9" x14ac:dyDescent="0.25">
      <c r="A47" s="1187">
        <f t="shared" si="0"/>
        <v>46</v>
      </c>
      <c r="B47" s="976" t="s">
        <v>1919</v>
      </c>
      <c r="C47" s="976" t="s">
        <v>1940</v>
      </c>
      <c r="D47" s="976"/>
      <c r="E47" s="976"/>
      <c r="F47" s="1024">
        <v>222000</v>
      </c>
      <c r="G47" s="1025"/>
      <c r="H47" s="1024"/>
      <c r="I47" s="976"/>
    </row>
    <row r="48" spans="1:9" x14ac:dyDescent="0.25">
      <c r="A48" s="1187">
        <f t="shared" si="0"/>
        <v>47</v>
      </c>
      <c r="B48" s="976" t="s">
        <v>1919</v>
      </c>
      <c r="C48" s="976" t="s">
        <v>1938</v>
      </c>
      <c r="D48" s="976"/>
      <c r="E48" s="976"/>
      <c r="F48" s="1024">
        <v>114000</v>
      </c>
      <c r="G48" s="1025"/>
      <c r="H48" s="1024"/>
      <c r="I48" s="976"/>
    </row>
    <row r="49" spans="1:11" x14ac:dyDescent="0.25">
      <c r="A49" s="1187">
        <f t="shared" si="0"/>
        <v>48</v>
      </c>
      <c r="B49" s="976" t="s">
        <v>1919</v>
      </c>
      <c r="C49" s="976" t="s">
        <v>1934</v>
      </c>
      <c r="D49" s="976"/>
      <c r="E49" s="976"/>
      <c r="F49" s="1024">
        <v>10736249</v>
      </c>
      <c r="G49" s="1025"/>
      <c r="H49" s="1024"/>
      <c r="I49" s="976"/>
    </row>
    <row r="50" spans="1:11" x14ac:dyDescent="0.25">
      <c r="A50" s="1187">
        <f t="shared" si="0"/>
        <v>49</v>
      </c>
      <c r="B50" s="976" t="s">
        <v>1919</v>
      </c>
      <c r="C50" s="1026" t="s">
        <v>1966</v>
      </c>
      <c r="D50" s="976"/>
      <c r="E50" s="976"/>
      <c r="F50" s="1027">
        <f>78132850-1500000-24900000</f>
        <v>51732850</v>
      </c>
      <c r="G50" s="1045"/>
      <c r="H50" s="1027"/>
      <c r="I50" s="976"/>
      <c r="J50" s="1028">
        <f>F29+F42+F50</f>
        <v>78132850</v>
      </c>
      <c r="K50" s="686" t="s">
        <v>1967</v>
      </c>
    </row>
    <row r="51" spans="1:11" x14ac:dyDescent="0.25">
      <c r="A51" s="1187">
        <f t="shared" si="0"/>
        <v>50</v>
      </c>
      <c r="B51" s="976" t="s">
        <v>1919</v>
      </c>
      <c r="C51" s="972" t="s">
        <v>1968</v>
      </c>
      <c r="D51" s="976"/>
      <c r="E51" s="976"/>
      <c r="F51" s="1029">
        <v>250000</v>
      </c>
      <c r="G51" s="1046"/>
      <c r="H51" s="1029"/>
      <c r="I51" s="976"/>
    </row>
    <row r="52" spans="1:11" x14ac:dyDescent="0.25">
      <c r="A52" s="1187">
        <f t="shared" si="0"/>
        <v>51</v>
      </c>
      <c r="B52" s="976" t="s">
        <v>1919</v>
      </c>
      <c r="C52" s="972" t="s">
        <v>1969</v>
      </c>
      <c r="D52" s="976"/>
      <c r="E52" s="976"/>
      <c r="F52" s="1029">
        <v>4730000</v>
      </c>
      <c r="G52" s="1046"/>
      <c r="H52" s="1029"/>
      <c r="I52" s="976"/>
    </row>
    <row r="53" spans="1:11" x14ac:dyDescent="0.25">
      <c r="A53" s="1187">
        <f t="shared" si="0"/>
        <v>52</v>
      </c>
      <c r="B53" s="976" t="s">
        <v>1919</v>
      </c>
      <c r="C53" s="972" t="s">
        <v>1970</v>
      </c>
      <c r="D53" s="976"/>
      <c r="E53" s="976"/>
      <c r="F53" s="1029">
        <v>1000000</v>
      </c>
      <c r="G53" s="1046"/>
      <c r="H53" s="1029"/>
      <c r="I53" s="976"/>
    </row>
    <row r="54" spans="1:11" x14ac:dyDescent="0.25">
      <c r="A54" s="1187">
        <f t="shared" si="0"/>
        <v>53</v>
      </c>
      <c r="B54" s="976" t="s">
        <v>1919</v>
      </c>
      <c r="C54" s="972" t="s">
        <v>1971</v>
      </c>
      <c r="D54" s="976"/>
      <c r="E54" s="976"/>
      <c r="F54" s="1029">
        <v>1220000</v>
      </c>
      <c r="G54" s="1046"/>
      <c r="H54" s="1029"/>
      <c r="I54" s="976"/>
    </row>
    <row r="55" spans="1:11" x14ac:dyDescent="0.25">
      <c r="A55" s="1187">
        <f t="shared" si="0"/>
        <v>54</v>
      </c>
      <c r="B55" s="976" t="s">
        <v>1919</v>
      </c>
      <c r="C55" s="972" t="s">
        <v>1972</v>
      </c>
      <c r="D55" s="976"/>
      <c r="E55" s="976"/>
      <c r="F55" s="1029">
        <v>219000</v>
      </c>
      <c r="G55" s="1046"/>
      <c r="H55" s="1029"/>
      <c r="I55" s="976"/>
    </row>
    <row r="56" spans="1:11" x14ac:dyDescent="0.25">
      <c r="A56" s="1187">
        <f t="shared" si="0"/>
        <v>55</v>
      </c>
      <c r="B56" s="976" t="s">
        <v>1919</v>
      </c>
      <c r="C56" s="972" t="s">
        <v>1973</v>
      </c>
      <c r="D56" s="976"/>
      <c r="E56" s="976"/>
      <c r="F56" s="1029">
        <v>200000</v>
      </c>
      <c r="G56" s="1046"/>
      <c r="H56" s="1029"/>
      <c r="I56" s="976"/>
    </row>
    <row r="57" spans="1:11" x14ac:dyDescent="0.25">
      <c r="A57" s="1187">
        <f t="shared" si="0"/>
        <v>56</v>
      </c>
      <c r="B57" s="976" t="s">
        <v>1919</v>
      </c>
      <c r="C57" s="972" t="s">
        <v>1974</v>
      </c>
      <c r="D57" s="976" t="s">
        <v>1306</v>
      </c>
      <c r="E57" s="976"/>
      <c r="F57" s="1029">
        <v>331000</v>
      </c>
      <c r="G57" s="1046">
        <v>44105</v>
      </c>
      <c r="H57" s="1029" t="s">
        <v>630</v>
      </c>
      <c r="I57" s="976" t="s">
        <v>1975</v>
      </c>
      <c r="J57" s="686" t="s">
        <v>1976</v>
      </c>
    </row>
    <row r="58" spans="1:11" x14ac:dyDescent="0.25">
      <c r="A58" s="1187">
        <f t="shared" si="0"/>
        <v>57</v>
      </c>
      <c r="B58" s="976" t="s">
        <v>1919</v>
      </c>
      <c r="C58" s="972" t="s">
        <v>1977</v>
      </c>
      <c r="D58" s="976" t="s">
        <v>1978</v>
      </c>
      <c r="E58" s="976"/>
      <c r="F58" s="1029">
        <v>1560000</v>
      </c>
      <c r="G58" s="1046">
        <v>44106</v>
      </c>
      <c r="H58" s="1029" t="s">
        <v>642</v>
      </c>
      <c r="I58" s="976" t="s">
        <v>1979</v>
      </c>
      <c r="J58" s="686" t="s">
        <v>1980</v>
      </c>
    </row>
    <row r="59" spans="1:11" x14ac:dyDescent="0.25">
      <c r="A59" s="1187">
        <f t="shared" si="0"/>
        <v>58</v>
      </c>
      <c r="B59" s="976" t="s">
        <v>1919</v>
      </c>
      <c r="C59" s="972" t="s">
        <v>1981</v>
      </c>
      <c r="D59" s="976" t="s">
        <v>1982</v>
      </c>
      <c r="E59" s="976"/>
      <c r="F59" s="1029">
        <v>3649360</v>
      </c>
      <c r="G59" s="1046">
        <v>44106</v>
      </c>
      <c r="H59" s="1029" t="s">
        <v>1983</v>
      </c>
      <c r="I59" s="976" t="s">
        <v>1979</v>
      </c>
      <c r="J59" s="686" t="s">
        <v>1984</v>
      </c>
    </row>
    <row r="60" spans="1:11" x14ac:dyDescent="0.25">
      <c r="A60" s="1187">
        <f t="shared" si="0"/>
        <v>59</v>
      </c>
      <c r="B60" s="976" t="s">
        <v>1919</v>
      </c>
      <c r="C60" s="972" t="s">
        <v>1985</v>
      </c>
      <c r="D60" s="976" t="s">
        <v>1306</v>
      </c>
      <c r="E60" s="976"/>
      <c r="F60" s="1029">
        <v>1540000</v>
      </c>
      <c r="G60" s="1046">
        <v>44106</v>
      </c>
      <c r="H60" s="1029" t="s">
        <v>642</v>
      </c>
      <c r="I60" s="976" t="s">
        <v>1979</v>
      </c>
      <c r="J60" s="686" t="s">
        <v>1986</v>
      </c>
    </row>
    <row r="61" spans="1:11" x14ac:dyDescent="0.25">
      <c r="A61" s="1187">
        <f t="shared" si="0"/>
        <v>60</v>
      </c>
      <c r="B61" s="976" t="s">
        <v>1919</v>
      </c>
      <c r="C61" s="972" t="s">
        <v>1987</v>
      </c>
      <c r="D61" s="976" t="s">
        <v>1988</v>
      </c>
      <c r="E61" s="976"/>
      <c r="F61" s="1029">
        <v>500000</v>
      </c>
      <c r="G61" s="1046">
        <v>44106</v>
      </c>
      <c r="H61" s="1029" t="s">
        <v>642</v>
      </c>
      <c r="I61" s="976" t="s">
        <v>1979</v>
      </c>
      <c r="J61" s="686" t="s">
        <v>1986</v>
      </c>
    </row>
    <row r="62" spans="1:11" x14ac:dyDescent="0.25">
      <c r="A62" s="1187">
        <f t="shared" si="0"/>
        <v>61</v>
      </c>
      <c r="B62" s="976" t="s">
        <v>1919</v>
      </c>
      <c r="C62" s="972" t="s">
        <v>1989</v>
      </c>
      <c r="D62" s="976" t="s">
        <v>1306</v>
      </c>
      <c r="E62" s="976"/>
      <c r="F62" s="1029">
        <v>200000</v>
      </c>
      <c r="G62" s="1046">
        <v>44109</v>
      </c>
      <c r="H62" s="1029" t="s">
        <v>630</v>
      </c>
      <c r="I62" s="976" t="s">
        <v>1990</v>
      </c>
      <c r="J62" s="686" t="s">
        <v>1991</v>
      </c>
    </row>
    <row r="63" spans="1:11" x14ac:dyDescent="0.25">
      <c r="A63" s="1187">
        <f t="shared" si="0"/>
        <v>62</v>
      </c>
      <c r="B63" s="976" t="s">
        <v>1919</v>
      </c>
      <c r="C63" s="972" t="s">
        <v>1992</v>
      </c>
      <c r="D63" s="976" t="s">
        <v>1306</v>
      </c>
      <c r="E63" s="976"/>
      <c r="F63" s="1029">
        <v>550000</v>
      </c>
      <c r="G63" s="1046">
        <v>44109</v>
      </c>
      <c r="H63" s="1029" t="s">
        <v>642</v>
      </c>
      <c r="I63" s="976" t="s">
        <v>1990</v>
      </c>
      <c r="J63" s="686" t="s">
        <v>1986</v>
      </c>
    </row>
    <row r="64" spans="1:11" x14ac:dyDescent="0.25">
      <c r="A64" s="1187">
        <f t="shared" si="0"/>
        <v>63</v>
      </c>
      <c r="B64" s="976" t="s">
        <v>1919</v>
      </c>
      <c r="C64" s="972" t="s">
        <v>1993</v>
      </c>
      <c r="D64" s="976" t="s">
        <v>1994</v>
      </c>
      <c r="E64" s="976"/>
      <c r="F64" s="1029">
        <v>14000000</v>
      </c>
      <c r="G64" s="1046">
        <v>44109</v>
      </c>
      <c r="H64" s="1029" t="s">
        <v>630</v>
      </c>
      <c r="I64" s="976" t="s">
        <v>1995</v>
      </c>
      <c r="J64" s="686" t="s">
        <v>1996</v>
      </c>
    </row>
    <row r="65" spans="1:10" x14ac:dyDescent="0.25">
      <c r="A65" s="1187">
        <f t="shared" si="0"/>
        <v>64</v>
      </c>
      <c r="B65" s="976" t="s">
        <v>1919</v>
      </c>
      <c r="C65" s="972" t="s">
        <v>1997</v>
      </c>
      <c r="D65" s="976" t="s">
        <v>1998</v>
      </c>
      <c r="E65" s="976"/>
      <c r="F65" s="1029">
        <v>706100</v>
      </c>
      <c r="G65" s="1046">
        <v>44110</v>
      </c>
      <c r="H65" s="1029" t="s">
        <v>1983</v>
      </c>
      <c r="I65" s="976" t="s">
        <v>1995</v>
      </c>
      <c r="J65" s="686" t="s">
        <v>1999</v>
      </c>
    </row>
    <row r="66" spans="1:10" x14ac:dyDescent="0.25">
      <c r="A66" s="1187">
        <f t="shared" si="0"/>
        <v>65</v>
      </c>
      <c r="B66" s="976" t="s">
        <v>1919</v>
      </c>
      <c r="C66" s="972" t="s">
        <v>2000</v>
      </c>
      <c r="D66" s="976" t="s">
        <v>1306</v>
      </c>
      <c r="E66" s="976"/>
      <c r="F66" s="1029">
        <v>360000</v>
      </c>
      <c r="G66" s="1046">
        <v>44110</v>
      </c>
      <c r="H66" s="1029" t="s">
        <v>642</v>
      </c>
      <c r="I66" s="976" t="s">
        <v>1936</v>
      </c>
      <c r="J66" s="686" t="s">
        <v>1991</v>
      </c>
    </row>
    <row r="67" spans="1:10" x14ac:dyDescent="0.25">
      <c r="A67" s="1187">
        <f t="shared" si="0"/>
        <v>66</v>
      </c>
      <c r="B67" s="976" t="s">
        <v>1919</v>
      </c>
      <c r="C67" s="972" t="s">
        <v>2001</v>
      </c>
      <c r="D67" s="976" t="s">
        <v>1994</v>
      </c>
      <c r="E67" s="976"/>
      <c r="F67" s="1029">
        <v>6600000</v>
      </c>
      <c r="G67" s="1046">
        <v>44112</v>
      </c>
      <c r="H67" s="1029" t="s">
        <v>1983</v>
      </c>
      <c r="I67" s="976" t="s">
        <v>1594</v>
      </c>
      <c r="J67" s="686" t="s">
        <v>2002</v>
      </c>
    </row>
    <row r="68" spans="1:10" x14ac:dyDescent="0.25">
      <c r="A68" s="1187">
        <f t="shared" ref="A68:A131" si="1">1+A67</f>
        <v>67</v>
      </c>
      <c r="B68" s="976" t="s">
        <v>1919</v>
      </c>
      <c r="C68" s="972" t="s">
        <v>2003</v>
      </c>
      <c r="D68" s="976" t="s">
        <v>1306</v>
      </c>
      <c r="E68" s="976"/>
      <c r="F68" s="1029">
        <v>830000</v>
      </c>
      <c r="G68" s="1046">
        <v>44112</v>
      </c>
      <c r="H68" s="1029" t="s">
        <v>642</v>
      </c>
      <c r="I68" s="976" t="s">
        <v>1594</v>
      </c>
      <c r="J68" s="686" t="s">
        <v>2004</v>
      </c>
    </row>
    <row r="69" spans="1:10" x14ac:dyDescent="0.25">
      <c r="A69" s="1187">
        <f t="shared" si="1"/>
        <v>68</v>
      </c>
      <c r="B69" s="976" t="s">
        <v>1919</v>
      </c>
      <c r="C69" s="972" t="s">
        <v>2005</v>
      </c>
      <c r="D69" s="976" t="s">
        <v>1306</v>
      </c>
      <c r="E69" s="976"/>
      <c r="F69" s="1029">
        <v>576000</v>
      </c>
      <c r="G69" s="1046">
        <v>44113</v>
      </c>
      <c r="H69" s="1029" t="s">
        <v>642</v>
      </c>
      <c r="I69" s="976" t="s">
        <v>1995</v>
      </c>
      <c r="J69" s="686" t="s">
        <v>2005</v>
      </c>
    </row>
    <row r="70" spans="1:10" x14ac:dyDescent="0.25">
      <c r="A70" s="1187">
        <f t="shared" si="1"/>
        <v>69</v>
      </c>
      <c r="B70" s="976" t="s">
        <v>1919</v>
      </c>
      <c r="C70" s="976" t="s">
        <v>2006</v>
      </c>
      <c r="D70" s="972" t="s">
        <v>2007</v>
      </c>
      <c r="E70" s="976"/>
      <c r="F70" s="1029">
        <v>5027204</v>
      </c>
      <c r="G70" s="1046">
        <v>44114</v>
      </c>
      <c r="H70" s="1029" t="s">
        <v>1983</v>
      </c>
      <c r="I70" s="976" t="s">
        <v>1979</v>
      </c>
      <c r="J70" s="686" t="s">
        <v>2008</v>
      </c>
    </row>
    <row r="71" spans="1:10" x14ac:dyDescent="0.25">
      <c r="A71" s="1187">
        <f t="shared" si="1"/>
        <v>70</v>
      </c>
      <c r="B71" s="976" t="s">
        <v>1919</v>
      </c>
      <c r="C71" s="976" t="s">
        <v>2009</v>
      </c>
      <c r="D71" s="972" t="s">
        <v>1306</v>
      </c>
      <c r="E71" s="976"/>
      <c r="F71" s="1029">
        <v>5000000</v>
      </c>
      <c r="G71" s="1046">
        <v>44114</v>
      </c>
      <c r="H71" s="1029" t="s">
        <v>642</v>
      </c>
      <c r="I71" s="976" t="s">
        <v>1340</v>
      </c>
      <c r="J71" s="686" t="s">
        <v>2004</v>
      </c>
    </row>
    <row r="72" spans="1:10" x14ac:dyDescent="0.25">
      <c r="A72" s="1187">
        <f t="shared" si="1"/>
        <v>71</v>
      </c>
      <c r="B72" s="976" t="s">
        <v>1919</v>
      </c>
      <c r="C72" s="976" t="s">
        <v>2010</v>
      </c>
      <c r="D72" s="972" t="s">
        <v>2011</v>
      </c>
      <c r="E72" s="976"/>
      <c r="F72" s="1029">
        <v>7400000</v>
      </c>
      <c r="G72" s="1046">
        <v>44114</v>
      </c>
      <c r="H72" s="1029" t="s">
        <v>1983</v>
      </c>
      <c r="I72" s="976" t="s">
        <v>1979</v>
      </c>
      <c r="J72" s="686" t="s">
        <v>2012</v>
      </c>
    </row>
    <row r="73" spans="1:10" x14ac:dyDescent="0.25">
      <c r="A73" s="1187">
        <f t="shared" si="1"/>
        <v>72</v>
      </c>
      <c r="B73" s="976" t="s">
        <v>1919</v>
      </c>
      <c r="C73" s="976" t="s">
        <v>2006</v>
      </c>
      <c r="D73" s="972" t="s">
        <v>2007</v>
      </c>
      <c r="E73" s="976"/>
      <c r="F73" s="1029">
        <v>975274</v>
      </c>
      <c r="G73" s="1046">
        <v>44114</v>
      </c>
      <c r="H73" s="1029" t="s">
        <v>646</v>
      </c>
      <c r="I73" s="976" t="s">
        <v>1979</v>
      </c>
      <c r="J73" s="686" t="s">
        <v>2008</v>
      </c>
    </row>
    <row r="74" spans="1:10" x14ac:dyDescent="0.25">
      <c r="A74" s="1187">
        <f t="shared" si="1"/>
        <v>73</v>
      </c>
      <c r="B74" s="976" t="s">
        <v>1919</v>
      </c>
      <c r="C74" s="976" t="s">
        <v>2013</v>
      </c>
      <c r="D74" s="972" t="s">
        <v>1662</v>
      </c>
      <c r="E74" s="976"/>
      <c r="F74" s="1029">
        <v>550000</v>
      </c>
      <c r="G74" s="1046">
        <v>44114</v>
      </c>
      <c r="H74" s="1029" t="s">
        <v>642</v>
      </c>
      <c r="I74" s="976" t="s">
        <v>1594</v>
      </c>
      <c r="J74" s="686" t="s">
        <v>1986</v>
      </c>
    </row>
    <row r="75" spans="1:10" x14ac:dyDescent="0.25">
      <c r="A75" s="1187">
        <f t="shared" si="1"/>
        <v>74</v>
      </c>
      <c r="B75" s="976" t="s">
        <v>1919</v>
      </c>
      <c r="C75" s="976" t="s">
        <v>2014</v>
      </c>
      <c r="D75" s="972" t="s">
        <v>2015</v>
      </c>
      <c r="E75" s="976"/>
      <c r="F75" s="1029">
        <v>8285130</v>
      </c>
      <c r="G75" s="1046">
        <v>44116</v>
      </c>
      <c r="H75" s="1029" t="s">
        <v>646</v>
      </c>
      <c r="I75" s="976" t="s">
        <v>1995</v>
      </c>
      <c r="J75" s="686" t="s">
        <v>1154</v>
      </c>
    </row>
    <row r="76" spans="1:10" x14ac:dyDescent="0.25">
      <c r="A76" s="1187">
        <f t="shared" si="1"/>
        <v>75</v>
      </c>
      <c r="B76" s="976" t="s">
        <v>1919</v>
      </c>
      <c r="C76" s="976" t="s">
        <v>667</v>
      </c>
      <c r="D76" s="972" t="s">
        <v>2016</v>
      </c>
      <c r="E76" s="976"/>
      <c r="F76" s="1029">
        <v>468600</v>
      </c>
      <c r="G76" s="1046">
        <v>44116</v>
      </c>
      <c r="H76" s="1029" t="s">
        <v>646</v>
      </c>
      <c r="I76" s="976" t="s">
        <v>2017</v>
      </c>
      <c r="J76" s="686" t="s">
        <v>1986</v>
      </c>
    </row>
    <row r="77" spans="1:10" x14ac:dyDescent="0.25">
      <c r="A77" s="1187">
        <f t="shared" si="1"/>
        <v>76</v>
      </c>
      <c r="B77" s="976" t="s">
        <v>1919</v>
      </c>
      <c r="C77" s="976" t="s">
        <v>2018</v>
      </c>
      <c r="D77" s="972" t="s">
        <v>1306</v>
      </c>
      <c r="E77" s="976"/>
      <c r="F77" s="1029">
        <v>620000</v>
      </c>
      <c r="G77" s="1046">
        <v>44117</v>
      </c>
      <c r="H77" s="1029" t="s">
        <v>646</v>
      </c>
      <c r="I77" s="976" t="s">
        <v>686</v>
      </c>
      <c r="J77" s="686" t="s">
        <v>1986</v>
      </c>
    </row>
    <row r="78" spans="1:10" x14ac:dyDescent="0.25">
      <c r="A78" s="1187">
        <f t="shared" si="1"/>
        <v>77</v>
      </c>
      <c r="B78" s="976" t="s">
        <v>1919</v>
      </c>
      <c r="C78" s="976" t="s">
        <v>2019</v>
      </c>
      <c r="D78" s="972" t="s">
        <v>2020</v>
      </c>
      <c r="E78" s="976"/>
      <c r="F78" s="1029">
        <v>6600000</v>
      </c>
      <c r="G78" s="1046">
        <v>44118</v>
      </c>
      <c r="H78" s="1029" t="s">
        <v>630</v>
      </c>
      <c r="I78" s="976" t="s">
        <v>1995</v>
      </c>
      <c r="J78" s="686" t="s">
        <v>2021</v>
      </c>
    </row>
    <row r="79" spans="1:10" x14ac:dyDescent="0.25">
      <c r="A79" s="1187">
        <f t="shared" si="1"/>
        <v>78</v>
      </c>
      <c r="B79" s="976" t="s">
        <v>1919</v>
      </c>
      <c r="C79" s="976" t="s">
        <v>2022</v>
      </c>
      <c r="D79" s="972" t="s">
        <v>2023</v>
      </c>
      <c r="E79" s="976"/>
      <c r="F79" s="1029">
        <v>1365000</v>
      </c>
      <c r="G79" s="1046">
        <v>44120</v>
      </c>
      <c r="H79" s="1029" t="s">
        <v>1983</v>
      </c>
      <c r="I79" s="976" t="s">
        <v>1936</v>
      </c>
      <c r="J79" s="686" t="s">
        <v>2024</v>
      </c>
    </row>
    <row r="80" spans="1:10" x14ac:dyDescent="0.25">
      <c r="A80" s="1187">
        <f t="shared" si="1"/>
        <v>79</v>
      </c>
      <c r="B80" s="976" t="s">
        <v>1919</v>
      </c>
      <c r="C80" s="976" t="s">
        <v>2025</v>
      </c>
      <c r="D80" s="972" t="s">
        <v>1306</v>
      </c>
      <c r="E80" s="976"/>
      <c r="F80" s="1029">
        <v>274000</v>
      </c>
      <c r="G80" s="1046">
        <v>44120</v>
      </c>
      <c r="H80" s="1029" t="s">
        <v>630</v>
      </c>
      <c r="I80" s="976" t="s">
        <v>2026</v>
      </c>
      <c r="J80" s="686" t="s">
        <v>1976</v>
      </c>
    </row>
    <row r="81" spans="1:10" x14ac:dyDescent="0.25">
      <c r="A81" s="1187">
        <f t="shared" si="1"/>
        <v>80</v>
      </c>
      <c r="B81" s="976" t="s">
        <v>1919</v>
      </c>
      <c r="C81" s="976" t="s">
        <v>2027</v>
      </c>
      <c r="D81" s="972" t="s">
        <v>2028</v>
      </c>
      <c r="E81" s="976"/>
      <c r="F81" s="1029">
        <v>24632016</v>
      </c>
      <c r="G81" s="1046">
        <v>44120</v>
      </c>
      <c r="H81" s="1029"/>
      <c r="I81" s="976" t="s">
        <v>2029</v>
      </c>
      <c r="J81" s="686" t="s">
        <v>2030</v>
      </c>
    </row>
    <row r="82" spans="1:10" x14ac:dyDescent="0.25">
      <c r="A82" s="1187">
        <f t="shared" si="1"/>
        <v>81</v>
      </c>
      <c r="B82" s="976" t="s">
        <v>1919</v>
      </c>
      <c r="C82" s="976" t="s">
        <v>2031</v>
      </c>
      <c r="D82" s="972" t="s">
        <v>2032</v>
      </c>
      <c r="E82" s="976"/>
      <c r="F82" s="1029">
        <v>522000</v>
      </c>
      <c r="G82" s="1046">
        <v>44123</v>
      </c>
      <c r="H82" s="1029" t="s">
        <v>642</v>
      </c>
      <c r="I82" s="976" t="s">
        <v>1979</v>
      </c>
      <c r="J82" s="686" t="s">
        <v>1976</v>
      </c>
    </row>
    <row r="83" spans="1:10" x14ac:dyDescent="0.25">
      <c r="A83" s="1187">
        <f t="shared" si="1"/>
        <v>82</v>
      </c>
      <c r="B83" s="976" t="s">
        <v>1919</v>
      </c>
      <c r="C83" s="976" t="s">
        <v>2033</v>
      </c>
      <c r="D83" s="972" t="s">
        <v>2034</v>
      </c>
      <c r="E83" s="976"/>
      <c r="F83" s="1029">
        <v>275000</v>
      </c>
      <c r="G83" s="1046">
        <v>44123</v>
      </c>
      <c r="H83" s="1029" t="s">
        <v>642</v>
      </c>
      <c r="I83" s="976" t="s">
        <v>1995</v>
      </c>
      <c r="J83" s="686" t="s">
        <v>2033</v>
      </c>
    </row>
    <row r="84" spans="1:10" x14ac:dyDescent="0.25">
      <c r="A84" s="1187">
        <f t="shared" si="1"/>
        <v>83</v>
      </c>
      <c r="B84" s="976" t="s">
        <v>1919</v>
      </c>
      <c r="C84" s="976" t="s">
        <v>1955</v>
      </c>
      <c r="D84" s="972" t="s">
        <v>2034</v>
      </c>
      <c r="E84" s="976"/>
      <c r="F84" s="1024">
        <f>13114754+3328201</f>
        <v>16442955</v>
      </c>
      <c r="G84" s="1046">
        <v>44124</v>
      </c>
      <c r="H84" s="1029" t="s">
        <v>1983</v>
      </c>
      <c r="I84" s="976" t="s">
        <v>1995</v>
      </c>
      <c r="J84" s="686" t="s">
        <v>2035</v>
      </c>
    </row>
    <row r="85" spans="1:10" x14ac:dyDescent="0.25">
      <c r="A85" s="1187">
        <f t="shared" si="1"/>
        <v>84</v>
      </c>
      <c r="B85" s="976" t="s">
        <v>1919</v>
      </c>
      <c r="C85" s="976" t="s">
        <v>2036</v>
      </c>
      <c r="D85" s="976" t="s">
        <v>2037</v>
      </c>
      <c r="E85" s="976"/>
      <c r="F85" s="1024">
        <v>47584000</v>
      </c>
      <c r="G85" s="1046">
        <v>44124</v>
      </c>
      <c r="H85" s="1029" t="s">
        <v>1983</v>
      </c>
      <c r="I85" s="976" t="s">
        <v>1995</v>
      </c>
      <c r="J85" s="686" t="s">
        <v>2038</v>
      </c>
    </row>
    <row r="86" spans="1:10" x14ac:dyDescent="0.25">
      <c r="A86" s="1187">
        <f t="shared" si="1"/>
        <v>85</v>
      </c>
      <c r="B86" s="976" t="s">
        <v>1919</v>
      </c>
      <c r="C86" s="976" t="s">
        <v>1958</v>
      </c>
      <c r="D86" s="976" t="s">
        <v>1340</v>
      </c>
      <c r="E86" s="976"/>
      <c r="F86" s="1024">
        <v>28000000</v>
      </c>
      <c r="G86" s="1046">
        <v>44124</v>
      </c>
      <c r="H86" s="1029" t="s">
        <v>1983</v>
      </c>
      <c r="I86" s="976" t="s">
        <v>1995</v>
      </c>
      <c r="J86" s="686" t="s">
        <v>2039</v>
      </c>
    </row>
    <row r="87" spans="1:10" x14ac:dyDescent="0.25">
      <c r="A87" s="1187">
        <f t="shared" si="1"/>
        <v>86</v>
      </c>
      <c r="B87" s="976" t="s">
        <v>1919</v>
      </c>
      <c r="C87" s="976" t="s">
        <v>1960</v>
      </c>
      <c r="D87" s="976" t="s">
        <v>1994</v>
      </c>
      <c r="E87" s="976"/>
      <c r="F87" s="1024">
        <v>6000000</v>
      </c>
      <c r="G87" s="1046">
        <v>44124</v>
      </c>
      <c r="H87" s="1029" t="s">
        <v>1983</v>
      </c>
      <c r="I87" s="976" t="s">
        <v>1995</v>
      </c>
      <c r="J87" s="686" t="s">
        <v>2040</v>
      </c>
    </row>
    <row r="88" spans="1:10" x14ac:dyDescent="0.25">
      <c r="A88" s="1187">
        <f t="shared" si="1"/>
        <v>87</v>
      </c>
      <c r="B88" s="976" t="s">
        <v>1919</v>
      </c>
      <c r="C88" s="976" t="s">
        <v>2041</v>
      </c>
      <c r="D88" s="972" t="s">
        <v>1306</v>
      </c>
      <c r="E88" s="976"/>
      <c r="F88" s="1029">
        <v>69000</v>
      </c>
      <c r="G88" s="1046">
        <v>44124</v>
      </c>
      <c r="H88" s="1029" t="s">
        <v>646</v>
      </c>
      <c r="I88" s="976" t="s">
        <v>2042</v>
      </c>
      <c r="J88" s="686" t="s">
        <v>1976</v>
      </c>
    </row>
    <row r="89" spans="1:10" x14ac:dyDescent="0.25">
      <c r="A89" s="1187">
        <f t="shared" si="1"/>
        <v>88</v>
      </c>
      <c r="B89" s="976" t="s">
        <v>1919</v>
      </c>
      <c r="C89" s="976" t="s">
        <v>2041</v>
      </c>
      <c r="D89" s="972" t="s">
        <v>2043</v>
      </c>
      <c r="E89" s="976"/>
      <c r="F89" s="1029">
        <v>100000</v>
      </c>
      <c r="G89" s="1046">
        <v>44124</v>
      </c>
      <c r="H89" s="1029" t="s">
        <v>646</v>
      </c>
      <c r="I89" s="976" t="s">
        <v>2044</v>
      </c>
      <c r="J89" s="686" t="s">
        <v>1976</v>
      </c>
    </row>
    <row r="90" spans="1:10" x14ac:dyDescent="0.25">
      <c r="A90" s="1187">
        <f t="shared" si="1"/>
        <v>89</v>
      </c>
      <c r="B90" s="976" t="s">
        <v>1919</v>
      </c>
      <c r="C90" s="976" t="s">
        <v>2045</v>
      </c>
      <c r="D90" s="972" t="s">
        <v>2032</v>
      </c>
      <c r="E90" s="976"/>
      <c r="F90" s="1029">
        <v>3068000</v>
      </c>
      <c r="G90" s="1046">
        <v>44124</v>
      </c>
      <c r="H90" s="1029" t="s">
        <v>646</v>
      </c>
      <c r="I90" s="976" t="s">
        <v>1975</v>
      </c>
      <c r="J90" s="686" t="s">
        <v>1976</v>
      </c>
    </row>
    <row r="91" spans="1:10" x14ac:dyDescent="0.25">
      <c r="A91" s="1187">
        <f t="shared" si="1"/>
        <v>90</v>
      </c>
      <c r="B91" s="976" t="s">
        <v>1919</v>
      </c>
      <c r="C91" s="976" t="s">
        <v>2046</v>
      </c>
      <c r="D91" s="972" t="s">
        <v>2047</v>
      </c>
      <c r="E91" s="976"/>
      <c r="F91" s="1029">
        <v>350000</v>
      </c>
      <c r="G91" s="1046">
        <v>44124</v>
      </c>
      <c r="H91" s="1029" t="s">
        <v>646</v>
      </c>
      <c r="I91" s="976" t="s">
        <v>1936</v>
      </c>
      <c r="J91" s="686" t="s">
        <v>2048</v>
      </c>
    </row>
    <row r="92" spans="1:10" x14ac:dyDescent="0.25">
      <c r="A92" s="1187">
        <f t="shared" si="1"/>
        <v>91</v>
      </c>
      <c r="B92" s="976" t="s">
        <v>1919</v>
      </c>
      <c r="C92" s="976" t="s">
        <v>2049</v>
      </c>
      <c r="D92" s="972" t="s">
        <v>2050</v>
      </c>
      <c r="E92" s="976"/>
      <c r="F92" s="1029">
        <v>500000</v>
      </c>
      <c r="G92" s="1046">
        <v>44125</v>
      </c>
      <c r="H92" s="1029" t="s">
        <v>642</v>
      </c>
      <c r="I92" s="976" t="s">
        <v>2051</v>
      </c>
      <c r="J92" s="686" t="s">
        <v>1986</v>
      </c>
    </row>
    <row r="93" spans="1:10" ht="60" x14ac:dyDescent="0.25">
      <c r="A93" s="1187">
        <f t="shared" si="1"/>
        <v>92</v>
      </c>
      <c r="B93" s="976" t="s">
        <v>1919</v>
      </c>
      <c r="C93" s="1087" t="s">
        <v>2052</v>
      </c>
      <c r="D93" s="972" t="s">
        <v>1306</v>
      </c>
      <c r="E93" s="976"/>
      <c r="F93" s="1029">
        <v>10773120</v>
      </c>
      <c r="G93" s="1046">
        <v>44126</v>
      </c>
      <c r="H93" s="1029" t="s">
        <v>642</v>
      </c>
      <c r="I93" s="976" t="s">
        <v>1995</v>
      </c>
      <c r="J93" s="686" t="s">
        <v>2053</v>
      </c>
    </row>
    <row r="94" spans="1:10" x14ac:dyDescent="0.25">
      <c r="A94" s="1187">
        <f t="shared" si="1"/>
        <v>93</v>
      </c>
      <c r="B94" s="976" t="s">
        <v>1919</v>
      </c>
      <c r="C94" s="976" t="s">
        <v>2054</v>
      </c>
      <c r="D94" s="972" t="s">
        <v>2055</v>
      </c>
      <c r="E94" s="976"/>
      <c r="F94" s="1029">
        <v>3500000</v>
      </c>
      <c r="G94" s="1046">
        <v>44127</v>
      </c>
      <c r="H94" s="1029" t="s">
        <v>630</v>
      </c>
      <c r="I94" s="976" t="s">
        <v>1979</v>
      </c>
      <c r="J94" s="686" t="s">
        <v>2056</v>
      </c>
    </row>
    <row r="95" spans="1:10" x14ac:dyDescent="0.25">
      <c r="A95" s="1187">
        <f t="shared" si="1"/>
        <v>94</v>
      </c>
      <c r="B95" s="976" t="s">
        <v>1919</v>
      </c>
      <c r="C95" s="976" t="s">
        <v>2057</v>
      </c>
      <c r="D95" s="972" t="s">
        <v>2058</v>
      </c>
      <c r="E95" s="976"/>
      <c r="F95" s="1029">
        <v>1100000</v>
      </c>
      <c r="G95" s="1046">
        <v>44127</v>
      </c>
      <c r="H95" s="1029" t="s">
        <v>642</v>
      </c>
      <c r="I95" s="976" t="s">
        <v>1936</v>
      </c>
      <c r="J95" s="686" t="s">
        <v>2048</v>
      </c>
    </row>
    <row r="96" spans="1:10" x14ac:dyDescent="0.25">
      <c r="A96" s="1187">
        <f t="shared" si="1"/>
        <v>95</v>
      </c>
      <c r="B96" s="976" t="s">
        <v>1919</v>
      </c>
      <c r="C96" s="976" t="s">
        <v>2059</v>
      </c>
      <c r="D96" s="972" t="s">
        <v>1306</v>
      </c>
      <c r="E96" s="976"/>
      <c r="F96" s="1029">
        <v>440000</v>
      </c>
      <c r="G96" s="1046">
        <v>44127</v>
      </c>
      <c r="H96" s="1029" t="s">
        <v>642</v>
      </c>
      <c r="I96" s="976" t="s">
        <v>1990</v>
      </c>
      <c r="J96" s="686" t="s">
        <v>2060</v>
      </c>
    </row>
    <row r="97" spans="1:10" x14ac:dyDescent="0.25">
      <c r="A97" s="1187">
        <f t="shared" si="1"/>
        <v>96</v>
      </c>
      <c r="B97" s="976" t="s">
        <v>1919</v>
      </c>
      <c r="C97" s="976" t="s">
        <v>2061</v>
      </c>
      <c r="D97" s="972" t="s">
        <v>2062</v>
      </c>
      <c r="E97" s="976"/>
      <c r="F97" s="1029">
        <v>13122</v>
      </c>
      <c r="G97" s="1046">
        <v>44127</v>
      </c>
      <c r="H97" s="1029" t="s">
        <v>1983</v>
      </c>
      <c r="I97" s="976" t="s">
        <v>2029</v>
      </c>
      <c r="J97" s="686" t="s">
        <v>2063</v>
      </c>
    </row>
    <row r="98" spans="1:10" x14ac:dyDescent="0.25">
      <c r="A98" s="1187">
        <f t="shared" si="1"/>
        <v>97</v>
      </c>
      <c r="B98" s="976" t="s">
        <v>1919</v>
      </c>
      <c r="C98" s="976" t="s">
        <v>2064</v>
      </c>
      <c r="D98" s="972" t="s">
        <v>2065</v>
      </c>
      <c r="E98" s="976"/>
      <c r="F98" s="1029">
        <v>100000</v>
      </c>
      <c r="G98" s="1046">
        <v>44127</v>
      </c>
      <c r="H98" s="1029" t="s">
        <v>630</v>
      </c>
      <c r="I98" s="976" t="s">
        <v>1340</v>
      </c>
      <c r="J98" s="686" t="s">
        <v>1986</v>
      </c>
    </row>
    <row r="99" spans="1:10" x14ac:dyDescent="0.25">
      <c r="A99" s="1187">
        <f t="shared" si="1"/>
        <v>98</v>
      </c>
      <c r="B99" s="976" t="s">
        <v>1919</v>
      </c>
      <c r="C99" s="976" t="s">
        <v>2066</v>
      </c>
      <c r="D99" s="972" t="s">
        <v>2067</v>
      </c>
      <c r="E99" s="976"/>
      <c r="F99" s="1029">
        <v>3518000</v>
      </c>
      <c r="G99" s="1046">
        <v>44128</v>
      </c>
      <c r="H99" s="1029" t="s">
        <v>642</v>
      </c>
      <c r="I99" s="976" t="s">
        <v>1995</v>
      </c>
      <c r="J99" s="686" t="s">
        <v>2060</v>
      </c>
    </row>
    <row r="100" spans="1:10" x14ac:dyDescent="0.25">
      <c r="A100" s="1187">
        <f t="shared" si="1"/>
        <v>99</v>
      </c>
      <c r="B100" s="976" t="s">
        <v>1919</v>
      </c>
      <c r="C100" s="976" t="s">
        <v>2068</v>
      </c>
      <c r="D100" s="972" t="s">
        <v>1340</v>
      </c>
      <c r="E100" s="976"/>
      <c r="F100" s="1029">
        <v>3000000</v>
      </c>
      <c r="G100" s="1046">
        <v>44130</v>
      </c>
      <c r="H100" s="1029" t="s">
        <v>642</v>
      </c>
      <c r="I100" s="976" t="s">
        <v>1340</v>
      </c>
      <c r="J100" s="686" t="s">
        <v>2053</v>
      </c>
    </row>
    <row r="101" spans="1:10" x14ac:dyDescent="0.25">
      <c r="A101" s="1187">
        <f t="shared" si="1"/>
        <v>100</v>
      </c>
      <c r="B101" s="976" t="s">
        <v>1919</v>
      </c>
      <c r="C101" s="976" t="s">
        <v>2069</v>
      </c>
      <c r="D101" s="972" t="s">
        <v>2070</v>
      </c>
      <c r="E101" s="976"/>
      <c r="F101" s="1029">
        <v>57000</v>
      </c>
      <c r="G101" s="1046">
        <v>44130</v>
      </c>
      <c r="H101" s="1029" t="s">
        <v>642</v>
      </c>
      <c r="I101" s="976" t="s">
        <v>1995</v>
      </c>
      <c r="J101" s="686" t="s">
        <v>2033</v>
      </c>
    </row>
    <row r="102" spans="1:10" x14ac:dyDescent="0.25">
      <c r="A102" s="1187">
        <f t="shared" si="1"/>
        <v>101</v>
      </c>
      <c r="B102" s="976" t="s">
        <v>1919</v>
      </c>
      <c r="C102" s="976" t="s">
        <v>2071</v>
      </c>
      <c r="D102" s="972" t="s">
        <v>1306</v>
      </c>
      <c r="E102" s="976"/>
      <c r="F102" s="1029">
        <v>350000</v>
      </c>
      <c r="G102" s="1046">
        <v>44130</v>
      </c>
      <c r="H102" s="1029" t="s">
        <v>642</v>
      </c>
      <c r="I102" s="976" t="s">
        <v>2042</v>
      </c>
      <c r="J102" s="686" t="s">
        <v>2072</v>
      </c>
    </row>
    <row r="103" spans="1:10" x14ac:dyDescent="0.25">
      <c r="A103" s="1187">
        <f t="shared" si="1"/>
        <v>102</v>
      </c>
      <c r="B103" s="976" t="s">
        <v>1919</v>
      </c>
      <c r="C103" s="976" t="s">
        <v>2073</v>
      </c>
      <c r="D103" s="972" t="s">
        <v>1306</v>
      </c>
      <c r="E103" s="976"/>
      <c r="F103" s="1029">
        <v>12090000</v>
      </c>
      <c r="G103" s="1046">
        <v>44130</v>
      </c>
      <c r="H103" s="1029" t="s">
        <v>630</v>
      </c>
      <c r="I103" s="976" t="s">
        <v>1340</v>
      </c>
      <c r="J103" s="686" t="s">
        <v>1986</v>
      </c>
    </row>
    <row r="104" spans="1:10" x14ac:dyDescent="0.25">
      <c r="A104" s="1187">
        <f t="shared" si="1"/>
        <v>103</v>
      </c>
      <c r="B104" s="976" t="s">
        <v>1919</v>
      </c>
      <c r="C104" s="976" t="s">
        <v>2074</v>
      </c>
      <c r="D104" s="972" t="s">
        <v>1306</v>
      </c>
      <c r="E104" s="976"/>
      <c r="F104" s="1029">
        <v>100000</v>
      </c>
      <c r="G104" s="1046">
        <v>44131</v>
      </c>
      <c r="H104" s="1029" t="s">
        <v>642</v>
      </c>
      <c r="I104" s="976" t="s">
        <v>1995</v>
      </c>
      <c r="J104" s="686" t="s">
        <v>2075</v>
      </c>
    </row>
    <row r="105" spans="1:10" x14ac:dyDescent="0.25">
      <c r="A105" s="1187">
        <f t="shared" si="1"/>
        <v>104</v>
      </c>
      <c r="B105" s="976" t="s">
        <v>1919</v>
      </c>
      <c r="C105" s="976" t="s">
        <v>2076</v>
      </c>
      <c r="D105" s="972" t="s">
        <v>2077</v>
      </c>
      <c r="E105" s="976"/>
      <c r="F105" s="1029">
        <v>20000000</v>
      </c>
      <c r="G105" s="1046">
        <v>44132</v>
      </c>
      <c r="H105" s="1029" t="s">
        <v>630</v>
      </c>
      <c r="I105" s="976" t="s">
        <v>1340</v>
      </c>
      <c r="J105" s="686" t="s">
        <v>1986</v>
      </c>
    </row>
    <row r="106" spans="1:10" x14ac:dyDescent="0.25">
      <c r="A106" s="1187">
        <f t="shared" si="1"/>
        <v>105</v>
      </c>
      <c r="B106" s="976" t="s">
        <v>1919</v>
      </c>
      <c r="C106" s="976" t="s">
        <v>2078</v>
      </c>
      <c r="D106" s="972" t="s">
        <v>1306</v>
      </c>
      <c r="E106" s="976"/>
      <c r="F106" s="1029">
        <v>400000</v>
      </c>
      <c r="G106" s="1046">
        <v>44133</v>
      </c>
      <c r="H106" s="1029" t="s">
        <v>630</v>
      </c>
      <c r="I106" s="976" t="s">
        <v>1340</v>
      </c>
      <c r="J106" s="686" t="s">
        <v>1986</v>
      </c>
    </row>
    <row r="107" spans="1:10" x14ac:dyDescent="0.25">
      <c r="A107" s="1187">
        <f t="shared" si="1"/>
        <v>106</v>
      </c>
      <c r="B107" s="976" t="s">
        <v>1919</v>
      </c>
      <c r="C107" s="976" t="s">
        <v>2079</v>
      </c>
      <c r="D107" s="972" t="s">
        <v>1978</v>
      </c>
      <c r="E107" s="976"/>
      <c r="F107" s="1029">
        <v>1890000</v>
      </c>
      <c r="G107" s="1046">
        <v>44134</v>
      </c>
      <c r="H107" s="1029" t="s">
        <v>642</v>
      </c>
      <c r="I107" s="976" t="s">
        <v>1979</v>
      </c>
      <c r="J107" s="686" t="s">
        <v>1980</v>
      </c>
    </row>
    <row r="108" spans="1:10" x14ac:dyDescent="0.25">
      <c r="A108" s="1187">
        <f t="shared" si="1"/>
        <v>107</v>
      </c>
      <c r="B108" s="976" t="s">
        <v>1919</v>
      </c>
      <c r="C108" s="976" t="s">
        <v>2080</v>
      </c>
      <c r="D108" s="972" t="s">
        <v>1306</v>
      </c>
      <c r="E108" s="976"/>
      <c r="F108" s="1029">
        <v>365000</v>
      </c>
      <c r="G108" s="1046">
        <v>44134</v>
      </c>
      <c r="H108" s="1029" t="s">
        <v>642</v>
      </c>
      <c r="I108" s="976" t="s">
        <v>1979</v>
      </c>
      <c r="J108" s="686" t="s">
        <v>1986</v>
      </c>
    </row>
    <row r="109" spans="1:10" x14ac:dyDescent="0.25">
      <c r="A109" s="1187">
        <f t="shared" si="1"/>
        <v>108</v>
      </c>
      <c r="B109" s="976" t="s">
        <v>1919</v>
      </c>
      <c r="C109" s="976" t="s">
        <v>2081</v>
      </c>
      <c r="D109" s="972" t="s">
        <v>2082</v>
      </c>
      <c r="E109" s="976"/>
      <c r="F109" s="1029">
        <v>196000</v>
      </c>
      <c r="G109" s="1046">
        <v>44134</v>
      </c>
      <c r="H109" s="1029" t="s">
        <v>642</v>
      </c>
      <c r="I109" s="976" t="s">
        <v>2029</v>
      </c>
      <c r="J109" s="686" t="s">
        <v>2004</v>
      </c>
    </row>
    <row r="110" spans="1:10" x14ac:dyDescent="0.25">
      <c r="A110" s="1187">
        <f t="shared" si="1"/>
        <v>109</v>
      </c>
      <c r="B110" s="976" t="s">
        <v>1919</v>
      </c>
      <c r="C110" s="976" t="s">
        <v>2083</v>
      </c>
      <c r="D110" s="972" t="s">
        <v>1160</v>
      </c>
      <c r="E110" s="976"/>
      <c r="F110" s="1029">
        <v>101500000</v>
      </c>
      <c r="G110" s="1046">
        <v>44134</v>
      </c>
      <c r="H110" s="1029" t="s">
        <v>630</v>
      </c>
      <c r="I110" s="976" t="s">
        <v>1979</v>
      </c>
      <c r="J110" s="686" t="s">
        <v>2053</v>
      </c>
    </row>
    <row r="111" spans="1:10" x14ac:dyDescent="0.25">
      <c r="A111" s="1187">
        <f t="shared" si="1"/>
        <v>110</v>
      </c>
      <c r="B111" s="976" t="s">
        <v>2084</v>
      </c>
      <c r="C111" s="976" t="s">
        <v>2085</v>
      </c>
      <c r="D111" s="972" t="s">
        <v>1306</v>
      </c>
      <c r="E111" s="976"/>
      <c r="F111" s="1029">
        <v>330000</v>
      </c>
      <c r="G111" s="1046">
        <v>44134</v>
      </c>
      <c r="H111" s="1029" t="s">
        <v>642</v>
      </c>
      <c r="I111" s="976" t="s">
        <v>1979</v>
      </c>
      <c r="J111" s="686" t="s">
        <v>1986</v>
      </c>
    </row>
    <row r="112" spans="1:10" x14ac:dyDescent="0.25">
      <c r="A112" s="1187">
        <f t="shared" si="1"/>
        <v>111</v>
      </c>
      <c r="B112" s="976" t="s">
        <v>1919</v>
      </c>
      <c r="C112" s="976" t="s">
        <v>2086</v>
      </c>
      <c r="D112" s="972" t="s">
        <v>1306</v>
      </c>
      <c r="E112" s="976"/>
      <c r="F112" s="1029">
        <v>101000</v>
      </c>
      <c r="G112" s="1046">
        <v>44134</v>
      </c>
      <c r="H112" s="1029" t="s">
        <v>630</v>
      </c>
      <c r="I112" s="976" t="s">
        <v>1979</v>
      </c>
      <c r="J112" s="686" t="s">
        <v>2087</v>
      </c>
    </row>
    <row r="113" spans="1:10" x14ac:dyDescent="0.25">
      <c r="A113" s="1187">
        <f t="shared" si="1"/>
        <v>112</v>
      </c>
      <c r="B113" s="976" t="s">
        <v>1919</v>
      </c>
      <c r="C113" s="976" t="s">
        <v>2088</v>
      </c>
      <c r="D113" s="972" t="s">
        <v>2089</v>
      </c>
      <c r="E113" s="976"/>
      <c r="F113" s="1029">
        <v>4000000</v>
      </c>
      <c r="G113" s="1046">
        <v>44134</v>
      </c>
      <c r="H113" s="1029" t="s">
        <v>630</v>
      </c>
      <c r="I113" s="976" t="s">
        <v>1979</v>
      </c>
      <c r="J113" s="686" t="s">
        <v>1986</v>
      </c>
    </row>
    <row r="114" spans="1:10" x14ac:dyDescent="0.25">
      <c r="A114" s="1187">
        <f t="shared" si="1"/>
        <v>113</v>
      </c>
      <c r="B114" s="976" t="s">
        <v>1919</v>
      </c>
      <c r="C114" s="976" t="s">
        <v>2090</v>
      </c>
      <c r="D114" s="972" t="s">
        <v>2091</v>
      </c>
      <c r="E114" s="976"/>
      <c r="F114" s="1029">
        <v>2585000</v>
      </c>
      <c r="G114" s="1046">
        <v>44137</v>
      </c>
      <c r="H114" s="1029" t="s">
        <v>630</v>
      </c>
      <c r="I114" s="976" t="s">
        <v>2092</v>
      </c>
      <c r="J114" s="686" t="s">
        <v>2072</v>
      </c>
    </row>
    <row r="115" spans="1:10" x14ac:dyDescent="0.25">
      <c r="A115" s="1187">
        <f t="shared" si="1"/>
        <v>114</v>
      </c>
      <c r="B115" s="976" t="s">
        <v>1919</v>
      </c>
      <c r="C115" s="972" t="s">
        <v>2093</v>
      </c>
      <c r="D115" s="976" t="s">
        <v>1994</v>
      </c>
      <c r="E115" s="976"/>
      <c r="F115" s="1029">
        <v>14000000</v>
      </c>
      <c r="G115" s="1046">
        <v>44139</v>
      </c>
      <c r="H115" s="1029" t="s">
        <v>630</v>
      </c>
      <c r="I115" s="976" t="s">
        <v>1995</v>
      </c>
      <c r="J115" s="686" t="s">
        <v>1996</v>
      </c>
    </row>
    <row r="116" spans="1:10" x14ac:dyDescent="0.25">
      <c r="A116" s="1187">
        <f t="shared" si="1"/>
        <v>115</v>
      </c>
      <c r="B116" s="976" t="s">
        <v>1919</v>
      </c>
      <c r="C116" s="976" t="s">
        <v>1989</v>
      </c>
      <c r="D116" s="976" t="s">
        <v>1306</v>
      </c>
      <c r="E116" s="976"/>
      <c r="F116" s="1029">
        <v>200000</v>
      </c>
      <c r="G116" s="1046">
        <v>44139</v>
      </c>
      <c r="H116" s="1029" t="s">
        <v>630</v>
      </c>
      <c r="I116" s="976" t="s">
        <v>1990</v>
      </c>
      <c r="J116" s="686" t="s">
        <v>2060</v>
      </c>
    </row>
    <row r="117" spans="1:10" x14ac:dyDescent="0.25">
      <c r="A117" s="1187">
        <f t="shared" si="1"/>
        <v>116</v>
      </c>
      <c r="B117" s="976" t="s">
        <v>1919</v>
      </c>
      <c r="C117" s="976" t="s">
        <v>2094</v>
      </c>
      <c r="D117" s="972" t="s">
        <v>2095</v>
      </c>
      <c r="E117" s="976"/>
      <c r="F117" s="1029">
        <v>425547</v>
      </c>
      <c r="G117" s="1046">
        <v>44139</v>
      </c>
      <c r="H117" s="1029" t="s">
        <v>1983</v>
      </c>
      <c r="I117" s="976" t="s">
        <v>1979</v>
      </c>
      <c r="J117" s="686" t="s">
        <v>2096</v>
      </c>
    </row>
    <row r="118" spans="1:10" x14ac:dyDescent="0.25">
      <c r="A118" s="1187">
        <f t="shared" si="1"/>
        <v>117</v>
      </c>
      <c r="B118" s="976" t="s">
        <v>1919</v>
      </c>
      <c r="C118" s="976" t="s">
        <v>2097</v>
      </c>
      <c r="D118" s="972" t="s">
        <v>2095</v>
      </c>
      <c r="E118" s="976"/>
      <c r="F118" s="1029">
        <v>142313</v>
      </c>
      <c r="G118" s="1046">
        <v>44139</v>
      </c>
      <c r="H118" s="1029" t="s">
        <v>1983</v>
      </c>
      <c r="I118" s="976" t="s">
        <v>1979</v>
      </c>
      <c r="J118" s="686" t="s">
        <v>2096</v>
      </c>
    </row>
    <row r="119" spans="1:10" x14ac:dyDescent="0.25">
      <c r="A119" s="1187">
        <f t="shared" si="1"/>
        <v>118</v>
      </c>
      <c r="B119" s="976" t="s">
        <v>1919</v>
      </c>
      <c r="C119" s="972" t="s">
        <v>2098</v>
      </c>
      <c r="D119" s="976" t="s">
        <v>1982</v>
      </c>
      <c r="E119" s="976"/>
      <c r="F119" s="1029">
        <v>3649360</v>
      </c>
      <c r="G119" s="1046">
        <v>44139</v>
      </c>
      <c r="H119" s="1029" t="s">
        <v>1983</v>
      </c>
      <c r="I119" s="976" t="s">
        <v>1979</v>
      </c>
      <c r="J119" s="686" t="s">
        <v>1984</v>
      </c>
    </row>
    <row r="120" spans="1:10" x14ac:dyDescent="0.25">
      <c r="A120" s="1187">
        <f t="shared" si="1"/>
        <v>119</v>
      </c>
      <c r="B120" s="976" t="s">
        <v>1919</v>
      </c>
      <c r="C120" s="976" t="s">
        <v>2079</v>
      </c>
      <c r="D120" s="972" t="s">
        <v>2099</v>
      </c>
      <c r="E120" s="976"/>
      <c r="F120" s="1029">
        <v>345000</v>
      </c>
      <c r="G120" s="1046">
        <v>44139</v>
      </c>
      <c r="H120" s="1029" t="s">
        <v>642</v>
      </c>
      <c r="I120" s="976" t="s">
        <v>1979</v>
      </c>
      <c r="J120" s="686" t="s">
        <v>1980</v>
      </c>
    </row>
    <row r="121" spans="1:10" x14ac:dyDescent="0.25">
      <c r="A121" s="1187">
        <f t="shared" si="1"/>
        <v>120</v>
      </c>
      <c r="B121" s="976" t="s">
        <v>1919</v>
      </c>
      <c r="C121" s="972" t="s">
        <v>1987</v>
      </c>
      <c r="D121" s="976" t="s">
        <v>1988</v>
      </c>
      <c r="E121" s="976"/>
      <c r="F121" s="1029">
        <v>500000</v>
      </c>
      <c r="G121" s="1046">
        <v>44139</v>
      </c>
      <c r="H121" s="1029" t="s">
        <v>642</v>
      </c>
      <c r="I121" s="976" t="s">
        <v>1979</v>
      </c>
      <c r="J121" s="686" t="s">
        <v>2100</v>
      </c>
    </row>
    <row r="122" spans="1:10" x14ac:dyDescent="0.25">
      <c r="A122" s="1187">
        <f t="shared" si="1"/>
        <v>121</v>
      </c>
      <c r="B122" s="976" t="s">
        <v>1919</v>
      </c>
      <c r="C122" s="972" t="s">
        <v>1997</v>
      </c>
      <c r="D122" s="976" t="s">
        <v>1998</v>
      </c>
      <c r="E122" s="1029">
        <v>706100</v>
      </c>
      <c r="F122" s="1029">
        <v>1289150</v>
      </c>
      <c r="G122" s="1046">
        <v>44141</v>
      </c>
      <c r="H122" s="976" t="s">
        <v>1983</v>
      </c>
      <c r="I122" s="976" t="s">
        <v>1995</v>
      </c>
      <c r="J122" s="686" t="s">
        <v>1999</v>
      </c>
    </row>
    <row r="123" spans="1:10" x14ac:dyDescent="0.25">
      <c r="A123" s="1187">
        <f t="shared" si="1"/>
        <v>122</v>
      </c>
      <c r="B123" s="976" t="s">
        <v>1919</v>
      </c>
      <c r="C123" s="972" t="s">
        <v>2101</v>
      </c>
      <c r="D123" s="976" t="s">
        <v>1577</v>
      </c>
      <c r="E123" s="1029"/>
      <c r="F123" s="1029">
        <v>374000</v>
      </c>
      <c r="G123" s="1046">
        <v>44141</v>
      </c>
      <c r="H123" s="976" t="s">
        <v>1983</v>
      </c>
      <c r="I123" s="976" t="s">
        <v>1594</v>
      </c>
      <c r="J123" s="686" t="s">
        <v>2060</v>
      </c>
    </row>
    <row r="124" spans="1:10" x14ac:dyDescent="0.25">
      <c r="A124" s="1187">
        <f t="shared" si="1"/>
        <v>123</v>
      </c>
      <c r="B124" s="976" t="s">
        <v>1919</v>
      </c>
      <c r="C124" s="972" t="s">
        <v>2102</v>
      </c>
      <c r="D124" s="976" t="s">
        <v>662</v>
      </c>
      <c r="E124" s="1029"/>
      <c r="F124" s="1029">
        <v>1000000</v>
      </c>
      <c r="G124" s="1046">
        <v>44141</v>
      </c>
      <c r="H124" s="976" t="s">
        <v>646</v>
      </c>
      <c r="I124" s="976" t="s">
        <v>1979</v>
      </c>
      <c r="J124" s="686" t="s">
        <v>2053</v>
      </c>
    </row>
    <row r="125" spans="1:10" x14ac:dyDescent="0.25">
      <c r="A125" s="1187">
        <f t="shared" si="1"/>
        <v>124</v>
      </c>
      <c r="B125" s="976" t="s">
        <v>1919</v>
      </c>
      <c r="C125" s="972" t="s">
        <v>2103</v>
      </c>
      <c r="D125" s="976" t="s">
        <v>1306</v>
      </c>
      <c r="E125" s="1029"/>
      <c r="F125" s="1029">
        <v>300000</v>
      </c>
      <c r="G125" s="1046">
        <v>44141</v>
      </c>
      <c r="H125" s="976" t="s">
        <v>642</v>
      </c>
      <c r="I125" s="976" t="s">
        <v>1979</v>
      </c>
      <c r="J125" s="686" t="s">
        <v>2053</v>
      </c>
    </row>
    <row r="126" spans="1:10" x14ac:dyDescent="0.25">
      <c r="A126" s="1187">
        <f t="shared" si="1"/>
        <v>125</v>
      </c>
      <c r="B126" s="976" t="s">
        <v>1919</v>
      </c>
      <c r="C126" s="972" t="s">
        <v>2104</v>
      </c>
      <c r="D126" s="976" t="s">
        <v>2105</v>
      </c>
      <c r="E126" s="1029"/>
      <c r="F126" s="1029">
        <v>5000000</v>
      </c>
      <c r="G126" s="1046">
        <v>44151</v>
      </c>
      <c r="H126" s="976" t="s">
        <v>646</v>
      </c>
      <c r="I126" s="976" t="s">
        <v>2042</v>
      </c>
      <c r="J126" s="686" t="s">
        <v>1986</v>
      </c>
    </row>
    <row r="127" spans="1:10" x14ac:dyDescent="0.25">
      <c r="A127" s="1187">
        <f t="shared" si="1"/>
        <v>126</v>
      </c>
      <c r="B127" s="976" t="s">
        <v>1919</v>
      </c>
      <c r="C127" s="972" t="s">
        <v>2106</v>
      </c>
      <c r="D127" s="976" t="s">
        <v>2107</v>
      </c>
      <c r="E127" s="1029"/>
      <c r="F127" s="1029">
        <v>5497333</v>
      </c>
      <c r="G127" s="1046">
        <v>44152</v>
      </c>
      <c r="H127" s="976" t="s">
        <v>1983</v>
      </c>
      <c r="I127" s="976" t="s">
        <v>1979</v>
      </c>
      <c r="J127" s="686" t="s">
        <v>2108</v>
      </c>
    </row>
    <row r="128" spans="1:10" x14ac:dyDescent="0.25">
      <c r="A128" s="1187">
        <f t="shared" si="1"/>
        <v>127</v>
      </c>
      <c r="B128" s="976" t="s">
        <v>1919</v>
      </c>
      <c r="C128" s="972" t="s">
        <v>2109</v>
      </c>
      <c r="D128" s="976" t="s">
        <v>2107</v>
      </c>
      <c r="E128" s="1029"/>
      <c r="F128" s="1029">
        <v>369722</v>
      </c>
      <c r="G128" s="1046">
        <v>44152</v>
      </c>
      <c r="H128" s="976" t="s">
        <v>642</v>
      </c>
      <c r="I128" s="976" t="s">
        <v>1979</v>
      </c>
      <c r="J128" s="686" t="s">
        <v>2108</v>
      </c>
    </row>
    <row r="129" spans="1:10" x14ac:dyDescent="0.25">
      <c r="A129" s="1187">
        <f t="shared" si="1"/>
        <v>128</v>
      </c>
      <c r="B129" s="976" t="s">
        <v>1919</v>
      </c>
      <c r="C129" s="972" t="s">
        <v>2110</v>
      </c>
      <c r="D129" s="976" t="s">
        <v>2111</v>
      </c>
      <c r="E129" s="1029"/>
      <c r="F129" s="1029">
        <v>9580000</v>
      </c>
      <c r="G129" s="1046">
        <v>44152</v>
      </c>
      <c r="H129" s="976" t="s">
        <v>1983</v>
      </c>
      <c r="I129" s="976" t="s">
        <v>1979</v>
      </c>
      <c r="J129" s="686" t="s">
        <v>2112</v>
      </c>
    </row>
    <row r="130" spans="1:10" x14ac:dyDescent="0.25">
      <c r="A130" s="1187">
        <f t="shared" si="1"/>
        <v>129</v>
      </c>
      <c r="B130" s="976" t="s">
        <v>1919</v>
      </c>
      <c r="C130" s="972" t="s">
        <v>2113</v>
      </c>
      <c r="D130" s="976" t="s">
        <v>1306</v>
      </c>
      <c r="E130" s="1029"/>
      <c r="F130" s="1029">
        <v>61000</v>
      </c>
      <c r="G130" s="1046">
        <v>44152</v>
      </c>
      <c r="H130" s="976" t="s">
        <v>642</v>
      </c>
      <c r="I130" s="976" t="s">
        <v>1979</v>
      </c>
      <c r="J130" s="686" t="s">
        <v>2112</v>
      </c>
    </row>
    <row r="131" spans="1:10" x14ac:dyDescent="0.25">
      <c r="A131" s="1187">
        <f t="shared" si="1"/>
        <v>130</v>
      </c>
      <c r="B131" s="976" t="s">
        <v>1919</v>
      </c>
      <c r="C131" s="972" t="s">
        <v>2114</v>
      </c>
      <c r="D131" s="976" t="s">
        <v>1306</v>
      </c>
      <c r="E131" s="1029"/>
      <c r="F131" s="1029">
        <v>530000</v>
      </c>
      <c r="G131" s="1046">
        <v>44152</v>
      </c>
      <c r="H131" s="976" t="s">
        <v>642</v>
      </c>
      <c r="I131" s="976" t="s">
        <v>1979</v>
      </c>
      <c r="J131" s="686" t="s">
        <v>2053</v>
      </c>
    </row>
    <row r="132" spans="1:10" x14ac:dyDescent="0.25">
      <c r="A132" s="1187">
        <f t="shared" ref="A132:A183" si="2">1+A131</f>
        <v>131</v>
      </c>
      <c r="B132" s="976" t="s">
        <v>1919</v>
      </c>
      <c r="C132" s="972" t="s">
        <v>2115</v>
      </c>
      <c r="D132" s="976" t="s">
        <v>1306</v>
      </c>
      <c r="E132" s="1029"/>
      <c r="F132" s="1029">
        <v>668000</v>
      </c>
      <c r="G132" s="1046">
        <v>44153</v>
      </c>
      <c r="H132" s="976" t="s">
        <v>642</v>
      </c>
      <c r="I132" s="976" t="s">
        <v>1995</v>
      </c>
      <c r="J132" s="686" t="s">
        <v>2005</v>
      </c>
    </row>
    <row r="133" spans="1:10" x14ac:dyDescent="0.25">
      <c r="A133" s="1187">
        <f t="shared" si="2"/>
        <v>132</v>
      </c>
      <c r="B133" s="976" t="s">
        <v>1919</v>
      </c>
      <c r="C133" s="972" t="s">
        <v>2116</v>
      </c>
      <c r="D133" s="976" t="s">
        <v>1306</v>
      </c>
      <c r="E133" s="1029"/>
      <c r="F133" s="1029">
        <v>270000</v>
      </c>
      <c r="G133" s="1046">
        <v>44155</v>
      </c>
      <c r="H133" s="976" t="s">
        <v>642</v>
      </c>
      <c r="I133" s="976" t="s">
        <v>1936</v>
      </c>
      <c r="J133" s="686" t="s">
        <v>2048</v>
      </c>
    </row>
    <row r="134" spans="1:10" x14ac:dyDescent="0.25">
      <c r="A134" s="1187">
        <f t="shared" si="2"/>
        <v>133</v>
      </c>
      <c r="B134" s="976" t="s">
        <v>1919</v>
      </c>
      <c r="C134" s="976" t="s">
        <v>2117</v>
      </c>
      <c r="D134" s="972" t="s">
        <v>1306</v>
      </c>
      <c r="E134" s="976"/>
      <c r="F134" s="1029">
        <v>100000</v>
      </c>
      <c r="G134" s="1046">
        <v>44159</v>
      </c>
      <c r="H134" s="976" t="s">
        <v>642</v>
      </c>
      <c r="I134" s="976" t="s">
        <v>1995</v>
      </c>
      <c r="J134" s="686" t="s">
        <v>2075</v>
      </c>
    </row>
    <row r="135" spans="1:10" x14ac:dyDescent="0.25">
      <c r="A135" s="1187">
        <f t="shared" si="2"/>
        <v>134</v>
      </c>
      <c r="B135" s="976" t="s">
        <v>1919</v>
      </c>
      <c r="C135" s="976" t="s">
        <v>2118</v>
      </c>
      <c r="D135" s="972" t="s">
        <v>2095</v>
      </c>
      <c r="E135" s="1029"/>
      <c r="F135" s="1029">
        <v>226056</v>
      </c>
      <c r="G135" s="1046">
        <v>44161</v>
      </c>
      <c r="H135" s="976" t="s">
        <v>1983</v>
      </c>
      <c r="I135" s="976" t="s">
        <v>1995</v>
      </c>
      <c r="J135" s="686" t="s">
        <v>2096</v>
      </c>
    </row>
    <row r="136" spans="1:10" x14ac:dyDescent="0.25">
      <c r="A136" s="1187">
        <f t="shared" si="2"/>
        <v>135</v>
      </c>
      <c r="B136" s="976" t="s">
        <v>1919</v>
      </c>
      <c r="C136" s="972" t="s">
        <v>2119</v>
      </c>
      <c r="D136" s="976" t="s">
        <v>2047</v>
      </c>
      <c r="E136" s="1029"/>
      <c r="F136" s="1029">
        <v>8700000</v>
      </c>
      <c r="G136" s="1046">
        <v>44162</v>
      </c>
      <c r="H136" s="976" t="s">
        <v>630</v>
      </c>
      <c r="I136" s="976" t="s">
        <v>1936</v>
      </c>
      <c r="J136" s="686" t="s">
        <v>2060</v>
      </c>
    </row>
    <row r="137" spans="1:10" x14ac:dyDescent="0.25">
      <c r="A137" s="1187">
        <f t="shared" si="2"/>
        <v>136</v>
      </c>
      <c r="B137" s="976" t="s">
        <v>1919</v>
      </c>
      <c r="C137" s="972" t="s">
        <v>2120</v>
      </c>
      <c r="D137" s="976" t="s">
        <v>1306</v>
      </c>
      <c r="E137" s="1029"/>
      <c r="F137" s="1029">
        <v>440000</v>
      </c>
      <c r="G137" s="1046">
        <v>44162</v>
      </c>
      <c r="H137" s="976" t="s">
        <v>642</v>
      </c>
      <c r="I137" s="976" t="s">
        <v>1936</v>
      </c>
      <c r="J137" s="686" t="s">
        <v>2048</v>
      </c>
    </row>
    <row r="138" spans="1:10" x14ac:dyDescent="0.25">
      <c r="A138" s="1187">
        <f t="shared" si="2"/>
        <v>137</v>
      </c>
      <c r="B138" s="976" t="s">
        <v>1919</v>
      </c>
      <c r="C138" s="972" t="s">
        <v>2121</v>
      </c>
      <c r="D138" s="976" t="s">
        <v>2047</v>
      </c>
      <c r="E138" s="1029"/>
      <c r="F138" s="1029">
        <v>1250000</v>
      </c>
      <c r="G138" s="1046">
        <v>44166</v>
      </c>
      <c r="H138" s="976" t="s">
        <v>642</v>
      </c>
      <c r="I138" s="976" t="s">
        <v>1936</v>
      </c>
      <c r="J138" s="686" t="s">
        <v>2048</v>
      </c>
    </row>
    <row r="139" spans="1:10" x14ac:dyDescent="0.25">
      <c r="A139" s="1187">
        <f t="shared" si="2"/>
        <v>138</v>
      </c>
      <c r="B139" s="976" t="s">
        <v>1919</v>
      </c>
      <c r="C139" s="972" t="s">
        <v>2122</v>
      </c>
      <c r="D139" s="976" t="s">
        <v>2123</v>
      </c>
      <c r="E139" s="1029"/>
      <c r="F139" s="1029">
        <v>1501920</v>
      </c>
      <c r="G139" s="1046">
        <v>44166</v>
      </c>
      <c r="H139" s="976" t="s">
        <v>1983</v>
      </c>
      <c r="I139" s="976" t="s">
        <v>1936</v>
      </c>
      <c r="J139" s="686" t="s">
        <v>2024</v>
      </c>
    </row>
    <row r="140" spans="1:10" x14ac:dyDescent="0.25">
      <c r="A140" s="1187">
        <f t="shared" si="2"/>
        <v>139</v>
      </c>
      <c r="B140" s="976" t="s">
        <v>1919</v>
      </c>
      <c r="C140" s="972" t="s">
        <v>2124</v>
      </c>
      <c r="D140" s="976" t="s">
        <v>2125</v>
      </c>
      <c r="E140" s="1029"/>
      <c r="F140" s="1029">
        <v>550000</v>
      </c>
      <c r="G140" s="1046">
        <v>44168</v>
      </c>
      <c r="H140" s="976" t="s">
        <v>1983</v>
      </c>
      <c r="I140" s="976" t="s">
        <v>1594</v>
      </c>
      <c r="J140" s="686" t="s">
        <v>1986</v>
      </c>
    </row>
    <row r="141" spans="1:10" x14ac:dyDescent="0.25">
      <c r="A141" s="1187">
        <f t="shared" si="2"/>
        <v>140</v>
      </c>
      <c r="B141" s="976" t="s">
        <v>1919</v>
      </c>
      <c r="C141" s="976" t="s">
        <v>2126</v>
      </c>
      <c r="D141" s="976" t="s">
        <v>2089</v>
      </c>
      <c r="E141" s="1029"/>
      <c r="F141" s="1029">
        <v>3500000</v>
      </c>
      <c r="G141" s="1046">
        <v>44168</v>
      </c>
      <c r="H141" s="976" t="s">
        <v>630</v>
      </c>
      <c r="I141" s="976" t="s">
        <v>1979</v>
      </c>
      <c r="J141" s="686" t="s">
        <v>1986</v>
      </c>
    </row>
    <row r="142" spans="1:10" x14ac:dyDescent="0.25">
      <c r="A142" s="1187">
        <f t="shared" si="2"/>
        <v>141</v>
      </c>
      <c r="B142" s="976" t="s">
        <v>1919</v>
      </c>
      <c r="C142" s="976" t="s">
        <v>2127</v>
      </c>
      <c r="D142" s="972" t="s">
        <v>2099</v>
      </c>
      <c r="E142" s="1029"/>
      <c r="F142" s="1029">
        <v>2840000</v>
      </c>
      <c r="G142" s="1046">
        <v>44168</v>
      </c>
      <c r="H142" s="976" t="s">
        <v>642</v>
      </c>
      <c r="I142" s="976" t="s">
        <v>1979</v>
      </c>
      <c r="J142" s="686" t="s">
        <v>1980</v>
      </c>
    </row>
    <row r="143" spans="1:10" x14ac:dyDescent="0.25">
      <c r="A143" s="1187">
        <f t="shared" si="2"/>
        <v>142</v>
      </c>
      <c r="B143" s="976" t="s">
        <v>1919</v>
      </c>
      <c r="C143" s="972" t="s">
        <v>1816</v>
      </c>
      <c r="D143" s="976" t="s">
        <v>1306</v>
      </c>
      <c r="E143" s="1029"/>
      <c r="F143" s="1029">
        <v>240000</v>
      </c>
      <c r="G143" s="1046">
        <v>44168</v>
      </c>
      <c r="H143" s="976" t="s">
        <v>642</v>
      </c>
      <c r="I143" s="976" t="s">
        <v>2128</v>
      </c>
      <c r="J143" s="686" t="s">
        <v>2004</v>
      </c>
    </row>
    <row r="144" spans="1:10" x14ac:dyDescent="0.25">
      <c r="A144" s="1187">
        <f t="shared" si="2"/>
        <v>143</v>
      </c>
      <c r="B144" s="976" t="s">
        <v>1919</v>
      </c>
      <c r="C144" s="972" t="s">
        <v>2129</v>
      </c>
      <c r="D144" s="976" t="s">
        <v>1306</v>
      </c>
      <c r="E144" s="1029"/>
      <c r="F144" s="1029">
        <v>362000</v>
      </c>
      <c r="G144" s="1046">
        <v>44169</v>
      </c>
      <c r="H144" s="976" t="s">
        <v>642</v>
      </c>
      <c r="I144" s="976" t="s">
        <v>1995</v>
      </c>
      <c r="J144" s="686" t="s">
        <v>2072</v>
      </c>
    </row>
    <row r="145" spans="1:10" x14ac:dyDescent="0.25">
      <c r="A145" s="1187">
        <f t="shared" si="2"/>
        <v>144</v>
      </c>
      <c r="B145" s="976" t="s">
        <v>1919</v>
      </c>
      <c r="C145" s="972" t="s">
        <v>1997</v>
      </c>
      <c r="D145" s="976" t="s">
        <v>1998</v>
      </c>
      <c r="E145" s="1029"/>
      <c r="F145" s="1029">
        <v>1398400</v>
      </c>
      <c r="G145" s="1046">
        <v>44173</v>
      </c>
      <c r="H145" s="976" t="s">
        <v>630</v>
      </c>
      <c r="I145" s="976" t="s">
        <v>1995</v>
      </c>
      <c r="J145" s="686" t="s">
        <v>1999</v>
      </c>
    </row>
    <row r="146" spans="1:10" x14ac:dyDescent="0.25">
      <c r="A146" s="1187">
        <f t="shared" si="2"/>
        <v>145</v>
      </c>
      <c r="B146" s="976" t="s">
        <v>1919</v>
      </c>
      <c r="C146" s="972" t="s">
        <v>2130</v>
      </c>
      <c r="D146" s="976" t="s">
        <v>2131</v>
      </c>
      <c r="E146" s="1029"/>
      <c r="F146" s="1029">
        <v>1500000</v>
      </c>
      <c r="G146" s="1046">
        <v>44174</v>
      </c>
      <c r="H146" s="976" t="s">
        <v>630</v>
      </c>
      <c r="I146" s="976" t="s">
        <v>1995</v>
      </c>
      <c r="J146" s="686" t="s">
        <v>1986</v>
      </c>
    </row>
    <row r="147" spans="1:10" x14ac:dyDescent="0.25">
      <c r="A147" s="1187">
        <f t="shared" si="2"/>
        <v>146</v>
      </c>
      <c r="B147" s="976" t="s">
        <v>1919</v>
      </c>
      <c r="C147" s="972" t="s">
        <v>2115</v>
      </c>
      <c r="D147" s="976" t="s">
        <v>1306</v>
      </c>
      <c r="E147" s="1029"/>
      <c r="F147" s="1029">
        <v>1254000</v>
      </c>
      <c r="G147" s="1046">
        <v>44174</v>
      </c>
      <c r="H147" s="976" t="s">
        <v>642</v>
      </c>
      <c r="I147" s="976" t="s">
        <v>1995</v>
      </c>
      <c r="J147" s="686" t="s">
        <v>2005</v>
      </c>
    </row>
    <row r="148" spans="1:10" x14ac:dyDescent="0.25">
      <c r="A148" s="1187">
        <f t="shared" si="2"/>
        <v>147</v>
      </c>
      <c r="B148" s="976" t="s">
        <v>1919</v>
      </c>
      <c r="C148" s="972" t="s">
        <v>1816</v>
      </c>
      <c r="D148" s="976" t="s">
        <v>1306</v>
      </c>
      <c r="E148" s="1029"/>
      <c r="F148" s="1029">
        <v>294000</v>
      </c>
      <c r="G148" s="1046">
        <v>44176</v>
      </c>
      <c r="H148" s="976" t="s">
        <v>630</v>
      </c>
      <c r="I148" s="976" t="s">
        <v>2128</v>
      </c>
      <c r="J148" s="686" t="s">
        <v>2004</v>
      </c>
    </row>
    <row r="149" spans="1:10" x14ac:dyDescent="0.25">
      <c r="A149" s="1187">
        <f t="shared" si="2"/>
        <v>148</v>
      </c>
      <c r="B149" s="976" t="s">
        <v>1919</v>
      </c>
      <c r="C149" s="972" t="s">
        <v>2132</v>
      </c>
      <c r="D149" s="976" t="s">
        <v>2133</v>
      </c>
      <c r="E149" s="1029"/>
      <c r="F149" s="1029">
        <v>375000</v>
      </c>
      <c r="G149" s="1046">
        <v>44176</v>
      </c>
      <c r="H149" s="976" t="s">
        <v>630</v>
      </c>
      <c r="I149" s="976" t="s">
        <v>1975</v>
      </c>
      <c r="J149" s="686" t="s">
        <v>1976</v>
      </c>
    </row>
    <row r="150" spans="1:10" x14ac:dyDescent="0.25">
      <c r="A150" s="1187">
        <f t="shared" si="2"/>
        <v>149</v>
      </c>
      <c r="B150" s="976" t="s">
        <v>1919</v>
      </c>
      <c r="C150" s="976" t="s">
        <v>2059</v>
      </c>
      <c r="D150" s="972" t="s">
        <v>1306</v>
      </c>
      <c r="E150" s="1029"/>
      <c r="F150" s="1029">
        <v>409000</v>
      </c>
      <c r="G150" s="1046">
        <v>44179</v>
      </c>
      <c r="H150" s="976" t="s">
        <v>642</v>
      </c>
      <c r="I150" s="976" t="s">
        <v>1990</v>
      </c>
      <c r="J150" s="686" t="s">
        <v>2060</v>
      </c>
    </row>
    <row r="151" spans="1:10" x14ac:dyDescent="0.25">
      <c r="A151" s="1187">
        <f t="shared" si="2"/>
        <v>150</v>
      </c>
      <c r="B151" s="976" t="s">
        <v>1919</v>
      </c>
      <c r="C151" s="972" t="s">
        <v>1816</v>
      </c>
      <c r="D151" s="976" t="s">
        <v>1306</v>
      </c>
      <c r="E151" s="1029"/>
      <c r="F151" s="1029">
        <v>205000</v>
      </c>
      <c r="G151" s="1046">
        <v>44181</v>
      </c>
      <c r="H151" s="976" t="s">
        <v>630</v>
      </c>
      <c r="I151" s="976" t="s">
        <v>1975</v>
      </c>
      <c r="J151" s="686" t="s">
        <v>2004</v>
      </c>
    </row>
    <row r="152" spans="1:10" x14ac:dyDescent="0.25">
      <c r="A152" s="1187">
        <f t="shared" si="2"/>
        <v>151</v>
      </c>
      <c r="B152" s="976" t="s">
        <v>1919</v>
      </c>
      <c r="C152" s="972" t="s">
        <v>1816</v>
      </c>
      <c r="D152" s="976" t="s">
        <v>1306</v>
      </c>
      <c r="E152" s="1029"/>
      <c r="F152" s="1029">
        <v>568000</v>
      </c>
      <c r="G152" s="1046">
        <v>44181</v>
      </c>
      <c r="H152" s="976" t="s">
        <v>630</v>
      </c>
      <c r="I152" s="976" t="s">
        <v>668</v>
      </c>
      <c r="J152" s="686" t="s">
        <v>2004</v>
      </c>
    </row>
    <row r="153" spans="1:10" x14ac:dyDescent="0.25">
      <c r="A153" s="1187">
        <f t="shared" si="2"/>
        <v>152</v>
      </c>
      <c r="B153" s="976" t="s">
        <v>1919</v>
      </c>
      <c r="C153" s="972" t="s">
        <v>2134</v>
      </c>
      <c r="D153" s="976" t="s">
        <v>1306</v>
      </c>
      <c r="E153" s="1029"/>
      <c r="F153" s="1029">
        <v>300000</v>
      </c>
      <c r="G153" s="1046">
        <v>44181</v>
      </c>
      <c r="H153" s="976" t="s">
        <v>630</v>
      </c>
      <c r="I153" s="976" t="s">
        <v>1936</v>
      </c>
      <c r="J153" s="686" t="s">
        <v>2060</v>
      </c>
    </row>
    <row r="154" spans="1:10" x14ac:dyDescent="0.25">
      <c r="A154" s="1187">
        <f t="shared" si="2"/>
        <v>153</v>
      </c>
      <c r="B154" s="976" t="s">
        <v>1919</v>
      </c>
      <c r="C154" s="972" t="s">
        <v>2135</v>
      </c>
      <c r="D154" s="976" t="s">
        <v>1306</v>
      </c>
      <c r="E154" s="1029"/>
      <c r="F154" s="1029">
        <v>2033507</v>
      </c>
      <c r="G154" s="1046">
        <v>44181</v>
      </c>
      <c r="H154" s="976" t="s">
        <v>630</v>
      </c>
      <c r="I154" s="976" t="s">
        <v>1936</v>
      </c>
      <c r="J154" s="686" t="s">
        <v>2024</v>
      </c>
    </row>
    <row r="155" spans="1:10" x14ac:dyDescent="0.25">
      <c r="A155" s="1187">
        <f t="shared" si="2"/>
        <v>154</v>
      </c>
      <c r="B155" s="976" t="s">
        <v>1919</v>
      </c>
      <c r="C155" s="972" t="s">
        <v>2136</v>
      </c>
      <c r="D155" s="976" t="s">
        <v>2047</v>
      </c>
      <c r="E155" s="1029"/>
      <c r="F155" s="1029">
        <v>460000</v>
      </c>
      <c r="G155" s="1046">
        <v>44181</v>
      </c>
      <c r="H155" s="976" t="s">
        <v>642</v>
      </c>
      <c r="I155" s="976" t="s">
        <v>1936</v>
      </c>
      <c r="J155" s="686" t="s">
        <v>2048</v>
      </c>
    </row>
    <row r="156" spans="1:10" x14ac:dyDescent="0.25">
      <c r="A156" s="1187">
        <f t="shared" si="2"/>
        <v>155</v>
      </c>
      <c r="B156" s="976" t="s">
        <v>1919</v>
      </c>
      <c r="C156" s="972" t="s">
        <v>2137</v>
      </c>
      <c r="D156" s="976" t="s">
        <v>2107</v>
      </c>
      <c r="E156" s="1029"/>
      <c r="F156" s="1029">
        <v>6034805</v>
      </c>
      <c r="G156" s="1046">
        <v>44184</v>
      </c>
      <c r="H156" s="976" t="s">
        <v>1983</v>
      </c>
      <c r="I156" s="976" t="s">
        <v>1979</v>
      </c>
      <c r="J156" s="686" t="s">
        <v>2108</v>
      </c>
    </row>
    <row r="157" spans="1:10" x14ac:dyDescent="0.25">
      <c r="A157" s="1187">
        <f t="shared" si="2"/>
        <v>156</v>
      </c>
      <c r="B157" s="976" t="s">
        <v>1919</v>
      </c>
      <c r="C157" s="972" t="s">
        <v>2138</v>
      </c>
      <c r="D157" s="976" t="s">
        <v>2107</v>
      </c>
      <c r="E157" s="1029"/>
      <c r="F157" s="1029">
        <v>150278</v>
      </c>
      <c r="G157" s="1046">
        <v>44184</v>
      </c>
      <c r="H157" s="976" t="s">
        <v>642</v>
      </c>
      <c r="I157" s="976" t="s">
        <v>1979</v>
      </c>
      <c r="J157" s="686" t="s">
        <v>2108</v>
      </c>
    </row>
    <row r="158" spans="1:10" x14ac:dyDescent="0.25">
      <c r="A158" s="1187">
        <f t="shared" si="2"/>
        <v>157</v>
      </c>
      <c r="B158" s="976" t="s">
        <v>1919</v>
      </c>
      <c r="C158" s="976" t="s">
        <v>2139</v>
      </c>
      <c r="D158" s="972" t="s">
        <v>2095</v>
      </c>
      <c r="E158" s="1029"/>
      <c r="F158" s="1029">
        <v>451413</v>
      </c>
      <c r="G158" s="1046">
        <v>44186</v>
      </c>
      <c r="H158" s="976" t="s">
        <v>1983</v>
      </c>
      <c r="I158" s="976" t="s">
        <v>1995</v>
      </c>
      <c r="J158" s="686" t="s">
        <v>2096</v>
      </c>
    </row>
    <row r="159" spans="1:10" x14ac:dyDescent="0.25">
      <c r="A159" s="1187">
        <f t="shared" si="2"/>
        <v>158</v>
      </c>
      <c r="B159" s="976" t="s">
        <v>1919</v>
      </c>
      <c r="C159" s="972" t="s">
        <v>2140</v>
      </c>
      <c r="D159" s="976" t="s">
        <v>2111</v>
      </c>
      <c r="E159" s="1029"/>
      <c r="F159" s="1029">
        <v>8675000</v>
      </c>
      <c r="G159" s="1046">
        <v>44186</v>
      </c>
      <c r="H159" s="976" t="s">
        <v>1983</v>
      </c>
      <c r="I159" s="976" t="s">
        <v>2141</v>
      </c>
      <c r="J159" s="686" t="s">
        <v>2112</v>
      </c>
    </row>
    <row r="160" spans="1:10" x14ac:dyDescent="0.25">
      <c r="A160" s="1187">
        <f t="shared" si="2"/>
        <v>159</v>
      </c>
      <c r="B160" s="976" t="s">
        <v>1919</v>
      </c>
      <c r="C160" s="983" t="s">
        <v>2142</v>
      </c>
      <c r="D160" s="976" t="s">
        <v>2133</v>
      </c>
      <c r="E160" s="1029"/>
      <c r="F160" s="1029">
        <v>180000</v>
      </c>
      <c r="G160" s="1046">
        <v>44188</v>
      </c>
      <c r="H160" s="976" t="s">
        <v>642</v>
      </c>
      <c r="I160" s="976" t="s">
        <v>2017</v>
      </c>
      <c r="J160" s="686" t="s">
        <v>1976</v>
      </c>
    </row>
    <row r="161" spans="1:10" x14ac:dyDescent="0.25">
      <c r="A161" s="1187">
        <f t="shared" si="2"/>
        <v>160</v>
      </c>
      <c r="B161" s="976" t="s">
        <v>1919</v>
      </c>
      <c r="C161" s="972" t="s">
        <v>1816</v>
      </c>
      <c r="D161" s="976" t="s">
        <v>1306</v>
      </c>
      <c r="E161" s="1029"/>
      <c r="F161" s="1029">
        <v>150000</v>
      </c>
      <c r="G161" s="1046">
        <v>44188</v>
      </c>
      <c r="H161" s="976" t="s">
        <v>646</v>
      </c>
      <c r="I161" s="976" t="s">
        <v>1520</v>
      </c>
      <c r="J161" s="686" t="s">
        <v>2004</v>
      </c>
    </row>
    <row r="162" spans="1:10" x14ac:dyDescent="0.25">
      <c r="A162" s="1187">
        <f t="shared" si="2"/>
        <v>161</v>
      </c>
      <c r="B162" s="976" t="s">
        <v>1919</v>
      </c>
      <c r="C162" s="972" t="s">
        <v>2143</v>
      </c>
      <c r="D162" s="976" t="s">
        <v>2144</v>
      </c>
      <c r="E162" s="1029"/>
      <c r="F162" s="1029">
        <v>179760</v>
      </c>
      <c r="G162" s="1046">
        <v>44188</v>
      </c>
      <c r="H162" s="976" t="s">
        <v>646</v>
      </c>
      <c r="I162" s="976" t="s">
        <v>2145</v>
      </c>
      <c r="J162" s="686" t="s">
        <v>1154</v>
      </c>
    </row>
    <row r="163" spans="1:10" x14ac:dyDescent="0.25">
      <c r="A163" s="1187">
        <f t="shared" si="2"/>
        <v>162</v>
      </c>
      <c r="B163" s="976" t="s">
        <v>1919</v>
      </c>
      <c r="C163" s="972" t="s">
        <v>2146</v>
      </c>
      <c r="D163" s="976" t="s">
        <v>2147</v>
      </c>
      <c r="E163" s="1029"/>
      <c r="F163" s="1029">
        <v>16700000</v>
      </c>
      <c r="G163" s="1046">
        <v>44189</v>
      </c>
      <c r="H163" s="976" t="s">
        <v>646</v>
      </c>
      <c r="I163" s="976" t="s">
        <v>1995</v>
      </c>
      <c r="J163" s="686" t="s">
        <v>1976</v>
      </c>
    </row>
    <row r="164" spans="1:10" x14ac:dyDescent="0.25">
      <c r="A164" s="1187">
        <f t="shared" si="2"/>
        <v>163</v>
      </c>
      <c r="B164" s="976" t="s">
        <v>1919</v>
      </c>
      <c r="C164" s="976" t="s">
        <v>2148</v>
      </c>
      <c r="D164" s="972" t="s">
        <v>1306</v>
      </c>
      <c r="E164" s="976"/>
      <c r="F164" s="1029">
        <v>100000</v>
      </c>
      <c r="G164" s="1046">
        <v>44189</v>
      </c>
      <c r="H164" s="976" t="s">
        <v>642</v>
      </c>
      <c r="I164" s="976" t="s">
        <v>1995</v>
      </c>
      <c r="J164" s="686" t="s">
        <v>2075</v>
      </c>
    </row>
    <row r="165" spans="1:10" x14ac:dyDescent="0.25">
      <c r="A165" s="1187">
        <f t="shared" si="2"/>
        <v>164</v>
      </c>
      <c r="B165" s="976" t="s">
        <v>1919</v>
      </c>
      <c r="C165" s="972" t="s">
        <v>2149</v>
      </c>
      <c r="D165" s="976" t="s">
        <v>1306</v>
      </c>
      <c r="E165" s="1029"/>
      <c r="F165" s="1029">
        <v>1145000</v>
      </c>
      <c r="G165" s="1046">
        <v>44190</v>
      </c>
      <c r="H165" s="976" t="s">
        <v>642</v>
      </c>
      <c r="I165" s="976" t="s">
        <v>1936</v>
      </c>
      <c r="J165" s="686" t="s">
        <v>2060</v>
      </c>
    </row>
    <row r="166" spans="1:10" x14ac:dyDescent="0.25">
      <c r="A166" s="1187">
        <f t="shared" si="2"/>
        <v>165</v>
      </c>
      <c r="B166" s="976" t="s">
        <v>1919</v>
      </c>
      <c r="C166" s="976" t="s">
        <v>2150</v>
      </c>
      <c r="D166" s="972" t="s">
        <v>2151</v>
      </c>
      <c r="E166" s="1029"/>
      <c r="F166" s="1029">
        <v>3245000</v>
      </c>
      <c r="G166" s="1046">
        <v>44168</v>
      </c>
      <c r="H166" s="976" t="s">
        <v>642</v>
      </c>
      <c r="I166" s="976" t="s">
        <v>1995</v>
      </c>
      <c r="J166" s="686" t="s">
        <v>1980</v>
      </c>
    </row>
    <row r="167" spans="1:10" x14ac:dyDescent="0.25">
      <c r="A167" s="1187">
        <f t="shared" si="2"/>
        <v>166</v>
      </c>
      <c r="B167" s="976" t="s">
        <v>1919</v>
      </c>
      <c r="C167" s="972" t="s">
        <v>2152</v>
      </c>
      <c r="D167" s="976" t="s">
        <v>2153</v>
      </c>
      <c r="E167" s="1029"/>
      <c r="F167" s="1029">
        <v>1600000</v>
      </c>
      <c r="G167" s="1046">
        <v>44196</v>
      </c>
      <c r="H167" s="976" t="s">
        <v>1983</v>
      </c>
      <c r="I167" s="976" t="s">
        <v>2128</v>
      </c>
      <c r="J167" s="686" t="s">
        <v>1986</v>
      </c>
    </row>
    <row r="168" spans="1:10" x14ac:dyDescent="0.25">
      <c r="A168" s="1187">
        <f t="shared" si="2"/>
        <v>167</v>
      </c>
      <c r="B168" s="976" t="s">
        <v>1919</v>
      </c>
      <c r="C168" s="976" t="s">
        <v>2154</v>
      </c>
      <c r="D168" s="972" t="s">
        <v>2089</v>
      </c>
      <c r="E168" s="976"/>
      <c r="F168" s="1029">
        <v>2500000</v>
      </c>
      <c r="G168" s="1046">
        <v>44196</v>
      </c>
      <c r="H168" s="976" t="s">
        <v>646</v>
      </c>
      <c r="I168" s="976" t="s">
        <v>1979</v>
      </c>
      <c r="J168" s="686" t="s">
        <v>1986</v>
      </c>
    </row>
    <row r="169" spans="1:10" x14ac:dyDescent="0.25">
      <c r="A169" s="1187">
        <f t="shared" si="2"/>
        <v>168</v>
      </c>
      <c r="B169" s="976" t="s">
        <v>1919</v>
      </c>
      <c r="C169" s="972" t="s">
        <v>1816</v>
      </c>
      <c r="D169" s="976" t="s">
        <v>1306</v>
      </c>
      <c r="E169" s="1029"/>
      <c r="F169" s="1029">
        <v>534600</v>
      </c>
      <c r="G169" s="1046">
        <v>44196</v>
      </c>
      <c r="H169" s="976" t="s">
        <v>642</v>
      </c>
      <c r="I169" s="976" t="s">
        <v>2155</v>
      </c>
      <c r="J169" s="686" t="s">
        <v>2004</v>
      </c>
    </row>
    <row r="170" spans="1:10" x14ac:dyDescent="0.25">
      <c r="A170" s="1187">
        <f t="shared" si="2"/>
        <v>169</v>
      </c>
      <c r="B170" s="976" t="s">
        <v>1919</v>
      </c>
      <c r="C170" s="972" t="s">
        <v>2156</v>
      </c>
      <c r="D170" s="976" t="s">
        <v>1306</v>
      </c>
      <c r="E170" s="1029"/>
      <c r="F170" s="1029">
        <v>1133000</v>
      </c>
      <c r="G170" s="1046">
        <v>44196</v>
      </c>
      <c r="H170" s="976" t="s">
        <v>642</v>
      </c>
      <c r="I170" s="976" t="s">
        <v>1995</v>
      </c>
      <c r="J170" s="686" t="s">
        <v>1154</v>
      </c>
    </row>
    <row r="171" spans="1:10" x14ac:dyDescent="0.25">
      <c r="A171" s="1187">
        <f t="shared" si="2"/>
        <v>170</v>
      </c>
      <c r="B171" s="976"/>
      <c r="C171" s="972"/>
      <c r="D171" s="976"/>
      <c r="E171" s="1029"/>
      <c r="F171" s="1029"/>
      <c r="G171" s="1046"/>
      <c r="H171" s="976"/>
      <c r="I171" s="976"/>
    </row>
    <row r="172" spans="1:10" x14ac:dyDescent="0.25">
      <c r="A172" s="1187">
        <f t="shared" si="2"/>
        <v>171</v>
      </c>
      <c r="B172" s="976"/>
      <c r="C172" s="972"/>
      <c r="D172" s="976"/>
      <c r="E172" s="1029"/>
      <c r="F172" s="1029"/>
      <c r="G172" s="1046"/>
      <c r="H172" s="976"/>
      <c r="I172" s="976"/>
    </row>
    <row r="173" spans="1:10" x14ac:dyDescent="0.25">
      <c r="A173" s="1187">
        <f t="shared" si="2"/>
        <v>172</v>
      </c>
      <c r="B173" s="976"/>
      <c r="C173" s="972"/>
      <c r="D173" s="976"/>
      <c r="E173" s="1029"/>
      <c r="F173" s="1029"/>
      <c r="G173" s="1046"/>
      <c r="H173" s="976"/>
      <c r="I173" s="976"/>
    </row>
    <row r="174" spans="1:10" x14ac:dyDescent="0.25">
      <c r="A174" s="1187">
        <f t="shared" si="2"/>
        <v>173</v>
      </c>
      <c r="B174" s="976"/>
      <c r="C174" s="972"/>
      <c r="D174" s="976"/>
      <c r="E174" s="1029"/>
      <c r="F174" s="1029"/>
      <c r="G174" s="1046"/>
      <c r="H174" s="976"/>
      <c r="I174" s="976"/>
    </row>
    <row r="175" spans="1:10" x14ac:dyDescent="0.25">
      <c r="A175" s="1187">
        <f t="shared" si="2"/>
        <v>174</v>
      </c>
      <c r="B175" s="976"/>
      <c r="C175" s="972"/>
      <c r="D175" s="976"/>
      <c r="E175" s="1029"/>
      <c r="F175" s="1029"/>
      <c r="G175" s="1046"/>
      <c r="H175" s="976"/>
      <c r="I175" s="976"/>
    </row>
    <row r="176" spans="1:10" x14ac:dyDescent="0.25">
      <c r="A176" s="1187">
        <f t="shared" si="2"/>
        <v>175</v>
      </c>
      <c r="B176" s="976"/>
      <c r="C176" s="972"/>
      <c r="D176" s="976"/>
      <c r="E176" s="1029"/>
      <c r="F176" s="1029"/>
      <c r="G176" s="1046"/>
      <c r="H176" s="976"/>
      <c r="I176" s="976"/>
    </row>
    <row r="177" spans="1:9" x14ac:dyDescent="0.25">
      <c r="A177" s="1187">
        <f t="shared" si="2"/>
        <v>176</v>
      </c>
      <c r="B177" s="976"/>
      <c r="C177" s="972"/>
      <c r="D177" s="976"/>
      <c r="E177" s="1029"/>
      <c r="F177" s="1029"/>
      <c r="G177" s="1046"/>
      <c r="H177" s="976"/>
      <c r="I177" s="976"/>
    </row>
    <row r="178" spans="1:9" x14ac:dyDescent="0.25">
      <c r="A178" s="1187">
        <f t="shared" si="2"/>
        <v>177</v>
      </c>
      <c r="B178" s="976"/>
      <c r="C178" s="972"/>
      <c r="D178" s="976"/>
      <c r="E178" s="1029"/>
      <c r="F178" s="1029"/>
      <c r="G178" s="1046"/>
      <c r="H178" s="976"/>
      <c r="I178" s="976"/>
    </row>
    <row r="179" spans="1:9" x14ac:dyDescent="0.25">
      <c r="A179" s="1187">
        <f t="shared" si="2"/>
        <v>178</v>
      </c>
      <c r="B179" s="976"/>
      <c r="C179" s="972"/>
      <c r="D179" s="976"/>
      <c r="E179" s="1029"/>
      <c r="F179" s="1029"/>
      <c r="G179" s="1046"/>
      <c r="H179" s="976"/>
      <c r="I179" s="976"/>
    </row>
    <row r="180" spans="1:9" x14ac:dyDescent="0.25">
      <c r="A180" s="1187">
        <f t="shared" si="2"/>
        <v>179</v>
      </c>
      <c r="B180" s="976"/>
      <c r="C180" s="972"/>
      <c r="D180" s="976"/>
      <c r="E180" s="1029"/>
      <c r="F180" s="1029"/>
      <c r="G180" s="1046"/>
      <c r="H180" s="976"/>
      <c r="I180" s="976"/>
    </row>
    <row r="181" spans="1:9" x14ac:dyDescent="0.25">
      <c r="A181" s="1187">
        <f t="shared" si="2"/>
        <v>180</v>
      </c>
      <c r="B181" s="976"/>
      <c r="C181" s="972"/>
      <c r="D181" s="976"/>
      <c r="E181" s="1029"/>
      <c r="F181" s="1029"/>
      <c r="G181" s="1046"/>
      <c r="H181" s="976"/>
      <c r="I181" s="976"/>
    </row>
    <row r="182" spans="1:9" x14ac:dyDescent="0.25">
      <c r="A182" s="1187">
        <f t="shared" si="2"/>
        <v>181</v>
      </c>
      <c r="B182" s="976"/>
      <c r="C182" s="972"/>
      <c r="D182" s="976"/>
      <c r="E182" s="1029"/>
      <c r="F182" s="1029"/>
      <c r="G182" s="1046"/>
      <c r="H182" s="976"/>
      <c r="I182" s="976"/>
    </row>
    <row r="183" spans="1:9" x14ac:dyDescent="0.25">
      <c r="A183" s="1187">
        <f t="shared" si="2"/>
        <v>182</v>
      </c>
      <c r="B183" s="976"/>
      <c r="C183" s="976"/>
      <c r="D183" s="972"/>
      <c r="E183" s="976"/>
      <c r="F183" s="1029"/>
      <c r="G183" s="1046"/>
      <c r="H183" s="1029"/>
      <c r="I183" s="976"/>
    </row>
    <row r="184" spans="1:9" ht="20.25" x14ac:dyDescent="0.3">
      <c r="A184" s="1030"/>
      <c r="B184" s="1030"/>
      <c r="C184" s="1030"/>
      <c r="D184" s="1031" t="s">
        <v>2157</v>
      </c>
      <c r="E184" s="1030"/>
      <c r="F184" s="1032">
        <f>SUM(F2:F183)</f>
        <v>873716318</v>
      </c>
      <c r="G184" s="1032"/>
      <c r="H184" s="1032"/>
      <c r="I184" s="1030"/>
    </row>
  </sheetData>
  <autoFilter ref="A1:K184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-0.249977111117893"/>
  </sheetPr>
  <dimension ref="A1:W423"/>
  <sheetViews>
    <sheetView workbookViewId="0">
      <pane xSplit="5" ySplit="5" topLeftCell="F363" activePane="bottomRight" state="frozen"/>
      <selection pane="topRight" activeCell="G1" sqref="G1"/>
      <selection pane="bottomLeft" activeCell="A6" sqref="A6"/>
      <selection pane="bottomRight" activeCell="F391" sqref="F391"/>
    </sheetView>
  </sheetViews>
  <sheetFormatPr defaultColWidth="9.28515625" defaultRowHeight="11.25" x14ac:dyDescent="0.2"/>
  <cols>
    <col min="1" max="1" width="11.7109375" style="845" customWidth="1"/>
    <col min="2" max="2" width="15.7109375" style="750" customWidth="1"/>
    <col min="3" max="3" width="10.85546875" style="750" customWidth="1"/>
    <col min="4" max="4" width="12.140625" style="830" customWidth="1"/>
    <col min="5" max="5" width="11.85546875" style="751" customWidth="1"/>
    <col min="6" max="7" width="11.7109375" style="751" customWidth="1"/>
    <col min="8" max="8" width="11.140625" style="854" customWidth="1"/>
    <col min="9" max="9" width="6.85546875" style="751" hidden="1" customWidth="1"/>
    <col min="10" max="10" width="14.140625" style="750" customWidth="1"/>
    <col min="11" max="11" width="11.28515625" style="751" customWidth="1"/>
    <col min="12" max="13" width="11.85546875" style="750" customWidth="1"/>
    <col min="14" max="14" width="9.28515625" style="750" customWidth="1"/>
    <col min="15" max="15" width="12.7109375" style="759" hidden="1" customWidth="1"/>
    <col min="16" max="16" width="14.7109375" style="751" hidden="1" customWidth="1"/>
    <col min="17" max="17" width="10.5703125" style="750" hidden="1" customWidth="1"/>
    <col min="18" max="18" width="14.7109375" style="750" hidden="1" customWidth="1"/>
    <col min="19" max="19" width="24.7109375" style="751" hidden="1" customWidth="1"/>
    <col min="20" max="20" width="16.7109375" style="751" hidden="1" customWidth="1"/>
    <col min="21" max="22" width="15.85546875" style="751" bestFit="1" customWidth="1"/>
    <col min="23" max="23" width="20.140625" style="750" customWidth="1"/>
    <col min="24" max="16384" width="9.28515625" style="750"/>
  </cols>
  <sheetData>
    <row r="1" spans="1:23" ht="21" customHeight="1" x14ac:dyDescent="0.2">
      <c r="A1" s="1328" t="s">
        <v>689</v>
      </c>
      <c r="B1" s="1328"/>
      <c r="C1" s="1328"/>
      <c r="D1" s="1328"/>
      <c r="E1" s="1328"/>
      <c r="F1" s="1328"/>
      <c r="G1" s="1328"/>
      <c r="H1" s="1328"/>
      <c r="I1" s="1328"/>
      <c r="J1" s="1328"/>
      <c r="K1" s="1328"/>
      <c r="L1" s="1328"/>
      <c r="M1" s="1328"/>
      <c r="N1" s="1328"/>
      <c r="O1" s="1328"/>
      <c r="P1" s="1329"/>
      <c r="Q1" s="1328"/>
    </row>
    <row r="2" spans="1:23" ht="15" customHeight="1" x14ac:dyDescent="0.2">
      <c r="A2" s="1328"/>
      <c r="B2" s="1328"/>
      <c r="C2" s="1328"/>
      <c r="D2" s="1328"/>
      <c r="E2" s="1328"/>
      <c r="F2" s="1328"/>
      <c r="G2" s="1328"/>
      <c r="H2" s="1328"/>
      <c r="I2" s="1328"/>
      <c r="J2" s="1328"/>
      <c r="K2" s="1328"/>
      <c r="L2" s="1328"/>
      <c r="M2" s="1328"/>
      <c r="N2" s="1328"/>
      <c r="O2" s="1328"/>
      <c r="P2" s="1329"/>
      <c r="Q2" s="1328"/>
    </row>
    <row r="3" spans="1:23" ht="15" hidden="1" customHeight="1" x14ac:dyDescent="0.2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9"/>
      <c r="Q3" s="1328"/>
    </row>
    <row r="4" spans="1:23" ht="27.75" hidden="1" customHeight="1" x14ac:dyDescent="0.2">
      <c r="A4" s="752"/>
      <c r="B4" s="753"/>
      <c r="C4" s="753"/>
      <c r="D4" s="753"/>
      <c r="E4" s="753"/>
      <c r="F4" s="754"/>
      <c r="G4" s="755"/>
      <c r="H4" s="756"/>
      <c r="I4" s="757"/>
      <c r="J4" s="758"/>
      <c r="K4" s="757"/>
      <c r="L4" s="752"/>
      <c r="M4" s="752"/>
      <c r="P4" s="760"/>
    </row>
    <row r="5" spans="1:23" ht="45.75" customHeight="1" x14ac:dyDescent="0.2">
      <c r="A5" s="761" t="s">
        <v>4</v>
      </c>
      <c r="B5" s="761" t="s">
        <v>6</v>
      </c>
      <c r="C5" s="762" t="s">
        <v>7</v>
      </c>
      <c r="D5" s="763" t="s">
        <v>8</v>
      </c>
      <c r="E5" s="764" t="s">
        <v>933</v>
      </c>
      <c r="F5" s="765" t="s">
        <v>10</v>
      </c>
      <c r="G5" s="766" t="s">
        <v>11</v>
      </c>
      <c r="H5" s="765" t="s">
        <v>12</v>
      </c>
      <c r="I5" s="766" t="s">
        <v>13</v>
      </c>
      <c r="J5" s="767" t="s">
        <v>934</v>
      </c>
      <c r="K5" s="768" t="s">
        <v>935</v>
      </c>
      <c r="L5" s="769" t="s">
        <v>936</v>
      </c>
      <c r="M5" s="767" t="s">
        <v>937</v>
      </c>
      <c r="N5" s="769" t="s">
        <v>17</v>
      </c>
      <c r="O5" s="770" t="s">
        <v>18</v>
      </c>
      <c r="P5" s="764" t="s">
        <v>938</v>
      </c>
      <c r="Q5" s="761" t="s">
        <v>605</v>
      </c>
      <c r="R5" s="767" t="s">
        <v>939</v>
      </c>
      <c r="S5" s="771" t="s">
        <v>940</v>
      </c>
      <c r="T5" s="771" t="s">
        <v>940</v>
      </c>
    </row>
    <row r="6" spans="1:23" ht="12" customHeight="1" x14ac:dyDescent="0.2">
      <c r="A6" s="1322" t="s">
        <v>941</v>
      </c>
      <c r="B6" s="772" t="s">
        <v>691</v>
      </c>
      <c r="C6" s="773" t="s">
        <v>188</v>
      </c>
      <c r="D6" s="774">
        <v>2240100</v>
      </c>
      <c r="E6" s="775"/>
      <c r="F6" s="776">
        <v>2240100</v>
      </c>
      <c r="G6" s="775"/>
      <c r="H6" s="777"/>
      <c r="I6" s="775"/>
      <c r="J6" s="778">
        <f>SUM(F6:I6)</f>
        <v>2240100</v>
      </c>
      <c r="K6" s="778"/>
      <c r="L6" s="779">
        <f>IF(E6="",D6-J6-K6,E6-J6-K6)</f>
        <v>0</v>
      </c>
      <c r="M6" s="779">
        <f>K6+L6</f>
        <v>0</v>
      </c>
      <c r="N6" s="773"/>
      <c r="O6" s="780"/>
      <c r="P6" s="781"/>
      <c r="Q6" s="782"/>
      <c r="R6" s="772"/>
      <c r="S6" s="751" t="s">
        <v>942</v>
      </c>
    </row>
    <row r="7" spans="1:23" ht="12" customHeight="1" x14ac:dyDescent="0.2">
      <c r="A7" s="1323"/>
      <c r="B7" s="783" t="s">
        <v>692</v>
      </c>
      <c r="C7" s="784" t="s">
        <v>416</v>
      </c>
      <c r="D7" s="785">
        <v>1100000</v>
      </c>
      <c r="E7" s="786"/>
      <c r="F7" s="778">
        <v>1100000</v>
      </c>
      <c r="G7" s="786"/>
      <c r="H7" s="787"/>
      <c r="I7" s="786"/>
      <c r="J7" s="778">
        <f>SUM(F7:I7)</f>
        <v>1100000</v>
      </c>
      <c r="K7" s="778"/>
      <c r="L7" s="779">
        <f>IF(E7="",D7-J7-K7,E7-J7-K7)</f>
        <v>0</v>
      </c>
      <c r="M7" s="779">
        <f>K7+L7</f>
        <v>0</v>
      </c>
      <c r="N7" s="784"/>
      <c r="O7" s="788"/>
      <c r="P7" s="789"/>
      <c r="Q7" s="790"/>
      <c r="R7" s="783" t="s">
        <v>943</v>
      </c>
      <c r="S7" s="751" t="s">
        <v>944</v>
      </c>
      <c r="T7" s="751">
        <v>1666000</v>
      </c>
    </row>
    <row r="8" spans="1:23" ht="12" customHeight="1" x14ac:dyDescent="0.2">
      <c r="A8" s="1323"/>
      <c r="B8" s="783" t="s">
        <v>257</v>
      </c>
      <c r="C8" s="784" t="s">
        <v>693</v>
      </c>
      <c r="D8" s="791">
        <f>J8</f>
        <v>10597500</v>
      </c>
      <c r="E8" s="786"/>
      <c r="F8" s="778">
        <v>10597500</v>
      </c>
      <c r="G8" s="786"/>
      <c r="H8" s="787"/>
      <c r="I8" s="786"/>
      <c r="J8" s="778">
        <f t="shared" ref="J8:J14" si="0">SUM(F8:I8)</f>
        <v>10597500</v>
      </c>
      <c r="K8" s="778"/>
      <c r="L8" s="779">
        <f t="shared" ref="L8:L14" si="1">IF(E8="",D8-J8-K8,E8-J8-K8)</f>
        <v>0</v>
      </c>
      <c r="M8" s="779">
        <f t="shared" ref="M8:M14" si="2">K8+L8</f>
        <v>0</v>
      </c>
      <c r="N8" s="784"/>
      <c r="O8" s="788"/>
      <c r="P8" s="789"/>
      <c r="Q8" s="790"/>
      <c r="R8" s="783"/>
      <c r="W8" s="792"/>
    </row>
    <row r="9" spans="1:23" ht="12" customHeight="1" x14ac:dyDescent="0.2">
      <c r="A9" s="1323"/>
      <c r="B9" s="783" t="s">
        <v>694</v>
      </c>
      <c r="C9" s="784" t="s">
        <v>695</v>
      </c>
      <c r="D9" s="785">
        <v>9075000</v>
      </c>
      <c r="E9" s="786"/>
      <c r="F9" s="778">
        <v>9075000</v>
      </c>
      <c r="G9" s="786"/>
      <c r="H9" s="787"/>
      <c r="I9" s="786"/>
      <c r="J9" s="778">
        <f t="shared" si="0"/>
        <v>9075000</v>
      </c>
      <c r="K9" s="778"/>
      <c r="L9" s="779">
        <f t="shared" si="1"/>
        <v>0</v>
      </c>
      <c r="M9" s="779">
        <f t="shared" si="2"/>
        <v>0</v>
      </c>
      <c r="N9" s="784"/>
      <c r="O9" s="788"/>
      <c r="P9" s="789"/>
      <c r="Q9" s="790"/>
      <c r="R9" s="783" t="s">
        <v>943</v>
      </c>
      <c r="W9" s="793"/>
    </row>
    <row r="10" spans="1:23" ht="12" customHeight="1" x14ac:dyDescent="0.2">
      <c r="A10" s="1323"/>
      <c r="B10" s="783" t="s">
        <v>945</v>
      </c>
      <c r="C10" s="784" t="s">
        <v>711</v>
      </c>
      <c r="D10" s="785">
        <v>1760000</v>
      </c>
      <c r="E10" s="786"/>
      <c r="F10" s="778">
        <v>1760000</v>
      </c>
      <c r="G10" s="786"/>
      <c r="H10" s="787"/>
      <c r="I10" s="786"/>
      <c r="J10" s="778">
        <f t="shared" si="0"/>
        <v>1760000</v>
      </c>
      <c r="K10" s="778"/>
      <c r="L10" s="779">
        <f>IF(E10="",D10-J10-K10,E10-J10-K10)</f>
        <v>0</v>
      </c>
      <c r="M10" s="779">
        <f>K10+L10</f>
        <v>0</v>
      </c>
      <c r="N10" s="784"/>
      <c r="O10" s="788"/>
      <c r="P10" s="789"/>
      <c r="Q10" s="790"/>
      <c r="R10" s="783"/>
      <c r="W10" s="793"/>
    </row>
    <row r="11" spans="1:23" ht="12" customHeight="1" x14ac:dyDescent="0.2">
      <c r="A11" s="1323"/>
      <c r="B11" s="783" t="s">
        <v>946</v>
      </c>
      <c r="C11" s="784" t="s">
        <v>265</v>
      </c>
      <c r="D11" s="785">
        <v>1700000</v>
      </c>
      <c r="E11" s="786"/>
      <c r="F11" s="778">
        <v>1700000</v>
      </c>
      <c r="G11" s="786"/>
      <c r="H11" s="787"/>
      <c r="I11" s="786"/>
      <c r="J11" s="778">
        <f>SUM(F11:I11)</f>
        <v>1700000</v>
      </c>
      <c r="K11" s="778"/>
      <c r="L11" s="779">
        <f>IF(E11="",D11-J11-K11,E11-J11-K11)</f>
        <v>0</v>
      </c>
      <c r="M11" s="779">
        <f>K11+L11</f>
        <v>0</v>
      </c>
      <c r="N11" s="784"/>
      <c r="O11" s="788"/>
      <c r="P11" s="789"/>
      <c r="Q11" s="790"/>
      <c r="R11" s="783"/>
      <c r="W11" s="793"/>
    </row>
    <row r="12" spans="1:23" ht="12" customHeight="1" x14ac:dyDescent="0.2">
      <c r="A12" s="1323"/>
      <c r="B12" s="783" t="s">
        <v>215</v>
      </c>
      <c r="C12" s="784" t="s">
        <v>190</v>
      </c>
      <c r="D12" s="785">
        <v>12486000</v>
      </c>
      <c r="E12" s="786"/>
      <c r="F12" s="785">
        <v>12486000</v>
      </c>
      <c r="G12" s="786"/>
      <c r="H12" s="787"/>
      <c r="I12" s="786"/>
      <c r="J12" s="778"/>
      <c r="K12" s="778"/>
      <c r="L12" s="779"/>
      <c r="M12" s="779"/>
      <c r="N12" s="784"/>
      <c r="O12" s="788"/>
      <c r="P12" s="789"/>
      <c r="Q12" s="790"/>
      <c r="R12" s="783"/>
      <c r="W12" s="793"/>
    </row>
    <row r="13" spans="1:23" ht="12" customHeight="1" x14ac:dyDescent="0.2">
      <c r="A13" s="1323"/>
      <c r="B13" s="783" t="s">
        <v>947</v>
      </c>
      <c r="C13" s="784"/>
      <c r="D13" s="785"/>
      <c r="E13" s="786"/>
      <c r="F13" s="778">
        <f>T13</f>
        <v>1666000</v>
      </c>
      <c r="G13" s="786"/>
      <c r="H13" s="787"/>
      <c r="I13" s="786"/>
      <c r="J13" s="778">
        <f>SUM(F13:I13)</f>
        <v>1666000</v>
      </c>
      <c r="K13" s="778"/>
      <c r="L13" s="779">
        <f t="shared" si="1"/>
        <v>-1666000</v>
      </c>
      <c r="M13" s="779">
        <f t="shared" si="2"/>
        <v>-1666000</v>
      </c>
      <c r="N13" s="784"/>
      <c r="O13" s="788"/>
      <c r="P13" s="789"/>
      <c r="Q13" s="790"/>
      <c r="R13" s="783"/>
      <c r="S13" s="751" t="s">
        <v>948</v>
      </c>
      <c r="T13" s="751">
        <f>SUM(T7:T9)</f>
        <v>1666000</v>
      </c>
      <c r="W13" s="793"/>
    </row>
    <row r="14" spans="1:23" ht="12" customHeight="1" x14ac:dyDescent="0.2">
      <c r="A14" s="1323"/>
      <c r="B14" s="783"/>
      <c r="C14" s="784"/>
      <c r="D14" s="785"/>
      <c r="E14" s="786"/>
      <c r="F14" s="778"/>
      <c r="G14" s="786"/>
      <c r="H14" s="787"/>
      <c r="I14" s="786"/>
      <c r="J14" s="778">
        <f t="shared" si="0"/>
        <v>0</v>
      </c>
      <c r="K14" s="778"/>
      <c r="L14" s="779">
        <f t="shared" si="1"/>
        <v>0</v>
      </c>
      <c r="M14" s="779">
        <f t="shared" si="2"/>
        <v>0</v>
      </c>
      <c r="N14" s="784"/>
      <c r="O14" s="788"/>
      <c r="P14" s="789"/>
      <c r="Q14" s="790"/>
      <c r="R14" s="783"/>
      <c r="W14" s="793"/>
    </row>
    <row r="15" spans="1:23" s="807" customFormat="1" ht="12" customHeight="1" x14ac:dyDescent="0.2">
      <c r="A15" s="794" t="s">
        <v>949</v>
      </c>
      <c r="B15" s="795" t="s">
        <v>950</v>
      </c>
      <c r="C15" s="796"/>
      <c r="D15" s="797"/>
      <c r="E15" s="798"/>
      <c r="F15" s="799"/>
      <c r="G15" s="798"/>
      <c r="H15" s="800"/>
      <c r="I15" s="798"/>
      <c r="J15" s="801">
        <f>SUM(J6:J14)</f>
        <v>28138600</v>
      </c>
      <c r="K15" s="801">
        <f>SUM(K6:K14)</f>
        <v>0</v>
      </c>
      <c r="L15" s="801">
        <f>SUM(L6:L14)</f>
        <v>-1666000</v>
      </c>
      <c r="M15" s="801">
        <f>SUM(M6:M14)</f>
        <v>-1666000</v>
      </c>
      <c r="N15" s="796"/>
      <c r="O15" s="802"/>
      <c r="P15" s="803"/>
      <c r="Q15" s="804"/>
      <c r="R15" s="805"/>
      <c r="S15" s="806"/>
      <c r="T15" s="806"/>
      <c r="U15" s="806"/>
      <c r="V15" s="806"/>
    </row>
    <row r="16" spans="1:23" ht="12" customHeight="1" x14ac:dyDescent="0.2">
      <c r="A16" s="1322" t="s">
        <v>951</v>
      </c>
      <c r="B16" s="790" t="s">
        <v>692</v>
      </c>
      <c r="C16" s="784" t="s">
        <v>416</v>
      </c>
      <c r="D16" s="774">
        <v>1100000</v>
      </c>
      <c r="E16" s="775"/>
      <c r="F16" s="776">
        <v>1100000</v>
      </c>
      <c r="G16" s="775"/>
      <c r="H16" s="777"/>
      <c r="I16" s="775"/>
      <c r="J16" s="778">
        <f>SUM(F16:I16)</f>
        <v>1100000</v>
      </c>
      <c r="K16" s="778"/>
      <c r="L16" s="779">
        <f t="shared" ref="L16:L21" si="3">IF(E16="",D16-J16-K16,E16-J16-K16)</f>
        <v>0</v>
      </c>
      <c r="M16" s="779">
        <f t="shared" ref="M16:M21" si="4">K16+L16</f>
        <v>0</v>
      </c>
      <c r="N16" s="773" t="s">
        <v>698</v>
      </c>
      <c r="O16" s="780">
        <v>43971</v>
      </c>
      <c r="P16" s="781"/>
      <c r="Q16" s="782"/>
      <c r="R16" s="783" t="s">
        <v>943</v>
      </c>
      <c r="S16" s="751" t="s">
        <v>952</v>
      </c>
    </row>
    <row r="17" spans="1:22" ht="12" customHeight="1" x14ac:dyDescent="0.2">
      <c r="A17" s="1323"/>
      <c r="B17" s="790" t="s">
        <v>31</v>
      </c>
      <c r="C17" s="784" t="s">
        <v>700</v>
      </c>
      <c r="D17" s="785">
        <v>14425600</v>
      </c>
      <c r="E17" s="786"/>
      <c r="F17" s="778">
        <v>14425600</v>
      </c>
      <c r="G17" s="786"/>
      <c r="H17" s="787"/>
      <c r="I17" s="786"/>
      <c r="J17" s="778">
        <f t="shared" ref="J17:J26" si="5">SUM(F17:I17)</f>
        <v>14425600</v>
      </c>
      <c r="K17" s="778"/>
      <c r="L17" s="779">
        <f t="shared" si="3"/>
        <v>0</v>
      </c>
      <c r="M17" s="779">
        <f t="shared" si="4"/>
        <v>0</v>
      </c>
      <c r="N17" s="784"/>
      <c r="O17" s="788"/>
      <c r="P17" s="789"/>
      <c r="Q17" s="790"/>
      <c r="R17" s="783" t="s">
        <v>943</v>
      </c>
      <c r="S17" s="751" t="s">
        <v>953</v>
      </c>
      <c r="T17" s="751">
        <v>240000</v>
      </c>
    </row>
    <row r="18" spans="1:22" ht="12" customHeight="1" x14ac:dyDescent="0.2">
      <c r="A18" s="1323"/>
      <c r="B18" s="790" t="s">
        <v>31</v>
      </c>
      <c r="C18" s="784" t="s">
        <v>700</v>
      </c>
      <c r="D18" s="785">
        <v>3158000</v>
      </c>
      <c r="E18" s="786"/>
      <c r="F18" s="778">
        <v>3158000</v>
      </c>
      <c r="G18" s="786"/>
      <c r="H18" s="787"/>
      <c r="I18" s="786"/>
      <c r="J18" s="778">
        <f t="shared" si="5"/>
        <v>3158000</v>
      </c>
      <c r="K18" s="778"/>
      <c r="L18" s="779">
        <f t="shared" si="3"/>
        <v>0</v>
      </c>
      <c r="M18" s="779">
        <f t="shared" si="4"/>
        <v>0</v>
      </c>
      <c r="N18" s="784"/>
      <c r="O18" s="788"/>
      <c r="P18" s="789"/>
      <c r="Q18" s="790"/>
      <c r="R18" s="783" t="s">
        <v>943</v>
      </c>
      <c r="S18" s="751" t="s">
        <v>954</v>
      </c>
      <c r="T18" s="751">
        <v>876000</v>
      </c>
    </row>
    <row r="19" spans="1:22" ht="12" customHeight="1" x14ac:dyDescent="0.2">
      <c r="A19" s="1323"/>
      <c r="B19" s="790" t="s">
        <v>883</v>
      </c>
      <c r="C19" s="784" t="s">
        <v>704</v>
      </c>
      <c r="D19" s="785">
        <v>7700000</v>
      </c>
      <c r="E19" s="786"/>
      <c r="F19" s="778">
        <v>7700000</v>
      </c>
      <c r="G19" s="786"/>
      <c r="H19" s="787"/>
      <c r="I19" s="786"/>
      <c r="J19" s="778">
        <f t="shared" si="5"/>
        <v>7700000</v>
      </c>
      <c r="K19" s="778"/>
      <c r="L19" s="779">
        <f t="shared" si="3"/>
        <v>0</v>
      </c>
      <c r="M19" s="779">
        <f t="shared" si="4"/>
        <v>0</v>
      </c>
      <c r="N19" s="784"/>
      <c r="O19" s="788"/>
      <c r="P19" s="789"/>
      <c r="Q19" s="790"/>
      <c r="R19" s="783"/>
      <c r="S19" s="751" t="s">
        <v>955</v>
      </c>
      <c r="T19" s="751">
        <v>1370000</v>
      </c>
    </row>
    <row r="20" spans="1:22" ht="12" customHeight="1" x14ac:dyDescent="0.2">
      <c r="A20" s="1323"/>
      <c r="B20" s="790" t="s">
        <v>706</v>
      </c>
      <c r="C20" s="784" t="s">
        <v>104</v>
      </c>
      <c r="D20" s="785">
        <v>10000000</v>
      </c>
      <c r="E20" s="786"/>
      <c r="F20" s="778">
        <v>10000000</v>
      </c>
      <c r="G20" s="786"/>
      <c r="H20" s="787"/>
      <c r="I20" s="786"/>
      <c r="J20" s="778">
        <f t="shared" si="5"/>
        <v>10000000</v>
      </c>
      <c r="K20" s="778"/>
      <c r="L20" s="779">
        <f t="shared" si="3"/>
        <v>0</v>
      </c>
      <c r="M20" s="779">
        <f t="shared" si="4"/>
        <v>0</v>
      </c>
      <c r="N20" s="784"/>
      <c r="O20" s="788"/>
      <c r="P20" s="789"/>
      <c r="Q20" s="790"/>
      <c r="R20" s="783"/>
    </row>
    <row r="21" spans="1:22" ht="12" customHeight="1" x14ac:dyDescent="0.2">
      <c r="A21" s="1323"/>
      <c r="B21" s="790" t="s">
        <v>707</v>
      </c>
      <c r="C21" s="784" t="s">
        <v>708</v>
      </c>
      <c r="D21" s="785">
        <v>2550000</v>
      </c>
      <c r="E21" s="786"/>
      <c r="F21" s="778">
        <v>2550000</v>
      </c>
      <c r="G21" s="786"/>
      <c r="H21" s="787"/>
      <c r="I21" s="786"/>
      <c r="J21" s="778">
        <f t="shared" si="5"/>
        <v>2550000</v>
      </c>
      <c r="K21" s="778"/>
      <c r="L21" s="779">
        <f t="shared" si="3"/>
        <v>0</v>
      </c>
      <c r="M21" s="779">
        <f t="shared" si="4"/>
        <v>0</v>
      </c>
      <c r="N21" s="784"/>
      <c r="O21" s="788"/>
      <c r="P21" s="789"/>
      <c r="Q21" s="790"/>
      <c r="R21" s="783"/>
    </row>
    <row r="22" spans="1:22" ht="12" customHeight="1" x14ac:dyDescent="0.2">
      <c r="A22" s="1323"/>
      <c r="B22" s="790" t="s">
        <v>709</v>
      </c>
      <c r="C22" s="784" t="s">
        <v>168</v>
      </c>
      <c r="D22" s="785">
        <v>10700000</v>
      </c>
      <c r="E22" s="786"/>
      <c r="F22" s="778">
        <v>10700000</v>
      </c>
      <c r="G22" s="786"/>
      <c r="H22" s="787"/>
      <c r="I22" s="786"/>
      <c r="J22" s="778">
        <f>SUM(F22:I22)</f>
        <v>10700000</v>
      </c>
      <c r="K22" s="778"/>
      <c r="L22" s="779">
        <f>IF(E22="",D22-J22-K22,E22-J22-K22)</f>
        <v>0</v>
      </c>
      <c r="M22" s="779">
        <f>K22+L22</f>
        <v>0</v>
      </c>
      <c r="N22" s="784"/>
      <c r="O22" s="788"/>
      <c r="P22" s="789"/>
      <c r="Q22" s="790"/>
      <c r="R22" s="783"/>
    </row>
    <row r="23" spans="1:22" ht="12" customHeight="1" x14ac:dyDescent="0.2">
      <c r="A23" s="1323"/>
      <c r="B23" s="790" t="s">
        <v>710</v>
      </c>
      <c r="C23" s="784" t="s">
        <v>711</v>
      </c>
      <c r="D23" s="785">
        <v>3800000</v>
      </c>
      <c r="E23" s="786"/>
      <c r="F23" s="778">
        <v>3800000</v>
      </c>
      <c r="G23" s="786"/>
      <c r="H23" s="787"/>
      <c r="I23" s="786"/>
      <c r="J23" s="778">
        <f>SUM(F23:I23)</f>
        <v>3800000</v>
      </c>
      <c r="K23" s="778"/>
      <c r="L23" s="779">
        <f>IF(E23="",D23-J23-K23,E23-J23-K23)</f>
        <v>0</v>
      </c>
      <c r="M23" s="779">
        <f>K23+L23</f>
        <v>0</v>
      </c>
      <c r="N23" s="784"/>
      <c r="O23" s="788"/>
      <c r="P23" s="789"/>
      <c r="Q23" s="790"/>
      <c r="R23" s="783"/>
    </row>
    <row r="24" spans="1:22" ht="12" customHeight="1" x14ac:dyDescent="0.2">
      <c r="A24" s="1323"/>
      <c r="B24" s="790" t="s">
        <v>712</v>
      </c>
      <c r="C24" s="784" t="s">
        <v>956</v>
      </c>
      <c r="D24" s="785">
        <v>11436000</v>
      </c>
      <c r="E24" s="786"/>
      <c r="F24" s="808">
        <f>19004000-7568000</f>
        <v>11436000</v>
      </c>
      <c r="G24" s="786"/>
      <c r="H24" s="787"/>
      <c r="I24" s="786"/>
      <c r="J24" s="778">
        <f>SUM(F24:I24)</f>
        <v>11436000</v>
      </c>
      <c r="K24" s="778"/>
      <c r="L24" s="779">
        <f>IF(E24="",D24-J24-K24,E24-J24-K24)</f>
        <v>0</v>
      </c>
      <c r="M24" s="779">
        <f>K24+L24</f>
        <v>0</v>
      </c>
      <c r="N24" s="784"/>
      <c r="O24" s="788"/>
      <c r="P24" s="789"/>
      <c r="Q24" s="790"/>
      <c r="R24" s="783" t="s">
        <v>957</v>
      </c>
    </row>
    <row r="25" spans="1:22" ht="12" customHeight="1" x14ac:dyDescent="0.2">
      <c r="A25" s="1323"/>
      <c r="B25" s="790" t="s">
        <v>947</v>
      </c>
      <c r="C25" s="784"/>
      <c r="D25" s="785"/>
      <c r="E25" s="786"/>
      <c r="F25" s="778">
        <f>T25</f>
        <v>2486000</v>
      </c>
      <c r="G25" s="786"/>
      <c r="H25" s="787"/>
      <c r="I25" s="786"/>
      <c r="J25" s="778">
        <f>SUM(F25:I25)</f>
        <v>2486000</v>
      </c>
      <c r="K25" s="778"/>
      <c r="L25" s="779">
        <f>IF(E25="",D25-J25-K25,E25-J25-K25)</f>
        <v>-2486000</v>
      </c>
      <c r="M25" s="779">
        <f>K25+L25</f>
        <v>-2486000</v>
      </c>
      <c r="N25" s="784"/>
      <c r="O25" s="788"/>
      <c r="P25" s="789"/>
      <c r="Q25" s="790"/>
      <c r="R25" s="783"/>
      <c r="S25" s="751" t="s">
        <v>948</v>
      </c>
      <c r="T25" s="751">
        <f>SUM(T17:T24)</f>
        <v>2486000</v>
      </c>
    </row>
    <row r="26" spans="1:22" ht="15.95" hidden="1" customHeight="1" x14ac:dyDescent="0.2">
      <c r="A26" s="1189"/>
      <c r="B26" s="790"/>
      <c r="C26" s="784"/>
      <c r="D26" s="785"/>
      <c r="E26" s="786"/>
      <c r="F26" s="778"/>
      <c r="G26" s="786"/>
      <c r="H26" s="787"/>
      <c r="I26" s="786"/>
      <c r="J26" s="778">
        <f t="shared" si="5"/>
        <v>0</v>
      </c>
      <c r="K26" s="778"/>
      <c r="L26" s="779">
        <f>IF(E26="",D26-J26-K26,E26-J26-K26)</f>
        <v>0</v>
      </c>
      <c r="M26" s="779">
        <f>IF(E26="",D26-J26+K26,E26-J26+K26)</f>
        <v>0</v>
      </c>
      <c r="N26" s="784"/>
      <c r="O26" s="788"/>
      <c r="P26" s="789"/>
      <c r="Q26" s="790"/>
      <c r="R26" s="783"/>
    </row>
    <row r="27" spans="1:22" s="807" customFormat="1" ht="15.75" customHeight="1" x14ac:dyDescent="0.2">
      <c r="A27" s="794" t="s">
        <v>949</v>
      </c>
      <c r="B27" s="809" t="s">
        <v>958</v>
      </c>
      <c r="C27" s="796"/>
      <c r="D27" s="797"/>
      <c r="E27" s="798"/>
      <c r="F27" s="799"/>
      <c r="G27" s="798"/>
      <c r="H27" s="800"/>
      <c r="I27" s="798"/>
      <c r="J27" s="801">
        <f>SUM(J16:J26)</f>
        <v>67355600</v>
      </c>
      <c r="K27" s="801">
        <f>SUM(K16:K26)</f>
        <v>0</v>
      </c>
      <c r="L27" s="801">
        <f>SUM(L16:L26)</f>
        <v>-2486000</v>
      </c>
      <c r="M27" s="801">
        <f>SUM(M16:M26)</f>
        <v>-2486000</v>
      </c>
      <c r="N27" s="796"/>
      <c r="O27" s="802"/>
      <c r="P27" s="803"/>
      <c r="Q27" s="804"/>
      <c r="R27" s="805"/>
      <c r="S27" s="806"/>
      <c r="T27" s="806"/>
      <c r="U27" s="806"/>
      <c r="V27" s="806"/>
    </row>
    <row r="28" spans="1:22" x14ac:dyDescent="0.2">
      <c r="A28" s="1326" t="s">
        <v>959</v>
      </c>
      <c r="B28" s="772" t="s">
        <v>715</v>
      </c>
      <c r="C28" s="773" t="s">
        <v>716</v>
      </c>
      <c r="D28" s="774">
        <v>34848000</v>
      </c>
      <c r="E28" s="775">
        <v>37950000</v>
      </c>
      <c r="F28" s="776">
        <v>17424000</v>
      </c>
      <c r="G28" s="775">
        <v>20526000</v>
      </c>
      <c r="H28" s="777"/>
      <c r="I28" s="775"/>
      <c r="J28" s="776">
        <f>SUM(F28:I28)</f>
        <v>37950000</v>
      </c>
      <c r="K28" s="776"/>
      <c r="L28" s="779">
        <f>IF(E28="",D28-J28-K28,E28-J28-K28)</f>
        <v>0</v>
      </c>
      <c r="M28" s="779">
        <f>K28+L28</f>
        <v>0</v>
      </c>
      <c r="N28" s="773"/>
      <c r="O28" s="780"/>
      <c r="P28" s="781"/>
      <c r="Q28" s="782"/>
      <c r="R28" s="783" t="s">
        <v>943</v>
      </c>
      <c r="S28" s="751" t="s">
        <v>952</v>
      </c>
    </row>
    <row r="29" spans="1:22" x14ac:dyDescent="0.2">
      <c r="A29" s="1327"/>
      <c r="B29" s="783" t="s">
        <v>31</v>
      </c>
      <c r="C29" s="784" t="s">
        <v>168</v>
      </c>
      <c r="D29" s="785">
        <v>64710000</v>
      </c>
      <c r="E29" s="792">
        <v>68836000</v>
      </c>
      <c r="F29" s="778">
        <v>19413000</v>
      </c>
      <c r="G29" s="792">
        <v>27534400</v>
      </c>
      <c r="H29" s="787">
        <v>21888600</v>
      </c>
      <c r="I29" s="786"/>
      <c r="J29" s="778">
        <f>SUM(F29:I29)</f>
        <v>68836000</v>
      </c>
      <c r="K29" s="778"/>
      <c r="L29" s="779">
        <f>IF(E29="",D29-J29-K29,E29-J29-K29)</f>
        <v>0</v>
      </c>
      <c r="M29" s="779">
        <f>K29+L29</f>
        <v>0</v>
      </c>
      <c r="N29" s="784"/>
      <c r="O29" s="788"/>
      <c r="P29" s="789"/>
      <c r="Q29" s="790"/>
      <c r="R29" s="783"/>
      <c r="S29" s="751" t="s">
        <v>960</v>
      </c>
      <c r="T29" s="751">
        <v>720000</v>
      </c>
    </row>
    <row r="30" spans="1:22" x14ac:dyDescent="0.2">
      <c r="A30" s="1327"/>
      <c r="B30" s="783" t="s">
        <v>720</v>
      </c>
      <c r="C30" s="784" t="s">
        <v>721</v>
      </c>
      <c r="D30" s="785">
        <v>10785940</v>
      </c>
      <c r="E30" s="786"/>
      <c r="F30" s="778">
        <v>4347970</v>
      </c>
      <c r="G30" s="786">
        <v>6437970</v>
      </c>
      <c r="H30" s="787"/>
      <c r="I30" s="786"/>
      <c r="J30" s="778">
        <f>SUM(F30:I30)</f>
        <v>10785940</v>
      </c>
      <c r="K30" s="778"/>
      <c r="L30" s="779">
        <f t="shared" ref="L30:L67" si="6">IF(E30="",D30-J30-K30,E30-J30-K30)</f>
        <v>0</v>
      </c>
      <c r="M30" s="779">
        <f t="shared" ref="M30:M67" si="7">K30+L30</f>
        <v>0</v>
      </c>
      <c r="N30" s="784"/>
      <c r="O30" s="788"/>
      <c r="P30" s="789"/>
      <c r="Q30" s="790"/>
      <c r="R30" s="783" t="s">
        <v>943</v>
      </c>
      <c r="S30" s="751" t="s">
        <v>953</v>
      </c>
      <c r="T30" s="751">
        <v>5076000</v>
      </c>
    </row>
    <row r="31" spans="1:22" x14ac:dyDescent="0.2">
      <c r="A31" s="1327"/>
      <c r="B31" s="783" t="s">
        <v>723</v>
      </c>
      <c r="C31" s="784" t="s">
        <v>352</v>
      </c>
      <c r="D31" s="785">
        <v>20033200</v>
      </c>
      <c r="E31" s="786">
        <v>19487226</v>
      </c>
      <c r="F31" s="778">
        <v>10016600</v>
      </c>
      <c r="G31" s="786">
        <v>9470626</v>
      </c>
      <c r="H31" s="787"/>
      <c r="I31" s="786"/>
      <c r="J31" s="778">
        <f>SUM(F31:I31)</f>
        <v>19487226</v>
      </c>
      <c r="K31" s="778"/>
      <c r="L31" s="779">
        <f t="shared" si="6"/>
        <v>0</v>
      </c>
      <c r="M31" s="779">
        <f t="shared" si="7"/>
        <v>0</v>
      </c>
      <c r="N31" s="784"/>
      <c r="O31" s="788"/>
      <c r="P31" s="789"/>
      <c r="Q31" s="790"/>
      <c r="R31" s="783" t="s">
        <v>943</v>
      </c>
      <c r="S31" s="751" t="s">
        <v>954</v>
      </c>
      <c r="T31" s="751">
        <v>2427000</v>
      </c>
    </row>
    <row r="32" spans="1:22" x14ac:dyDescent="0.2">
      <c r="A32" s="1327"/>
      <c r="B32" s="783" t="s">
        <v>515</v>
      </c>
      <c r="C32" s="784" t="s">
        <v>229</v>
      </c>
      <c r="D32" s="785">
        <v>68622400</v>
      </c>
      <c r="E32" s="786">
        <v>72890400</v>
      </c>
      <c r="F32" s="778">
        <v>34300000</v>
      </c>
      <c r="G32" s="786">
        <v>38590400</v>
      </c>
      <c r="H32" s="787"/>
      <c r="I32" s="786"/>
      <c r="J32" s="778">
        <f>SUM(F32:I32)</f>
        <v>72890400</v>
      </c>
      <c r="K32" s="778"/>
      <c r="L32" s="779">
        <f t="shared" si="6"/>
        <v>0</v>
      </c>
      <c r="M32" s="779">
        <f t="shared" si="7"/>
        <v>0</v>
      </c>
      <c r="N32" s="784"/>
      <c r="O32" s="788"/>
      <c r="P32" s="789">
        <v>72890400</v>
      </c>
      <c r="Q32" s="790"/>
      <c r="R32" s="783" t="s">
        <v>943</v>
      </c>
      <c r="S32" s="751" t="s">
        <v>955</v>
      </c>
      <c r="T32" s="751">
        <v>4258000</v>
      </c>
    </row>
    <row r="33" spans="1:20" x14ac:dyDescent="0.2">
      <c r="A33" s="1327"/>
      <c r="B33" s="783" t="s">
        <v>726</v>
      </c>
      <c r="C33" s="784" t="s">
        <v>727</v>
      </c>
      <c r="D33" s="785">
        <v>4000000</v>
      </c>
      <c r="E33" s="786"/>
      <c r="F33" s="778">
        <v>4000000</v>
      </c>
      <c r="G33" s="786"/>
      <c r="H33" s="787"/>
      <c r="I33" s="786"/>
      <c r="J33" s="778">
        <f t="shared" ref="J33:J54" si="8">SUM(F33:I33)</f>
        <v>4000000</v>
      </c>
      <c r="K33" s="778"/>
      <c r="L33" s="779">
        <f t="shared" si="6"/>
        <v>0</v>
      </c>
      <c r="M33" s="779">
        <f t="shared" si="7"/>
        <v>0</v>
      </c>
      <c r="N33" s="784"/>
      <c r="O33" s="788"/>
      <c r="P33" s="789"/>
      <c r="Q33" s="790"/>
      <c r="R33" s="783"/>
      <c r="S33" s="751" t="s">
        <v>961</v>
      </c>
      <c r="T33" s="751">
        <v>3440000</v>
      </c>
    </row>
    <row r="34" spans="1:20" x14ac:dyDescent="0.2">
      <c r="A34" s="1327"/>
      <c r="B34" s="783" t="s">
        <v>692</v>
      </c>
      <c r="C34" s="784" t="s">
        <v>416</v>
      </c>
      <c r="D34" s="785">
        <v>1477872</v>
      </c>
      <c r="E34" s="786"/>
      <c r="F34" s="778">
        <v>1477872</v>
      </c>
      <c r="G34" s="786"/>
      <c r="H34" s="787"/>
      <c r="I34" s="786"/>
      <c r="J34" s="778">
        <f t="shared" si="8"/>
        <v>1477872</v>
      </c>
      <c r="K34" s="778"/>
      <c r="L34" s="779">
        <f t="shared" si="6"/>
        <v>0</v>
      </c>
      <c r="M34" s="779">
        <f t="shared" si="7"/>
        <v>0</v>
      </c>
      <c r="N34" s="784"/>
      <c r="O34" s="788"/>
      <c r="P34" s="789"/>
      <c r="Q34" s="790"/>
      <c r="R34" s="783" t="s">
        <v>943</v>
      </c>
      <c r="S34" s="751" t="s">
        <v>944</v>
      </c>
      <c r="T34" s="751">
        <v>1768000</v>
      </c>
    </row>
    <row r="35" spans="1:20" x14ac:dyDescent="0.2">
      <c r="A35" s="1327"/>
      <c r="B35" s="783" t="s">
        <v>99</v>
      </c>
      <c r="C35" s="784" t="s">
        <v>100</v>
      </c>
      <c r="D35" s="785">
        <v>228460000</v>
      </c>
      <c r="E35" s="786">
        <v>222905000</v>
      </c>
      <c r="F35" s="778">
        <v>68538000</v>
      </c>
      <c r="G35" s="792">
        <v>91384000</v>
      </c>
      <c r="H35" s="787">
        <v>51838000</v>
      </c>
      <c r="I35" s="786"/>
      <c r="J35" s="778">
        <f t="shared" si="8"/>
        <v>211760000</v>
      </c>
      <c r="K35" s="778">
        <f>11145000</f>
        <v>11145000</v>
      </c>
      <c r="L35" s="779">
        <f t="shared" si="6"/>
        <v>0</v>
      </c>
      <c r="M35" s="779">
        <f t="shared" si="7"/>
        <v>11145000</v>
      </c>
      <c r="N35" s="784"/>
      <c r="O35" s="788"/>
      <c r="P35" s="789" t="s">
        <v>962</v>
      </c>
      <c r="Q35" s="790"/>
      <c r="R35" s="783" t="s">
        <v>943</v>
      </c>
      <c r="S35" s="751" t="s">
        <v>963</v>
      </c>
      <c r="T35" s="751">
        <v>605000</v>
      </c>
    </row>
    <row r="36" spans="1:20" ht="22.5" x14ac:dyDescent="0.2">
      <c r="A36" s="1327"/>
      <c r="B36" s="783" t="s">
        <v>92</v>
      </c>
      <c r="C36" s="860" t="s">
        <v>204</v>
      </c>
      <c r="D36" s="785">
        <v>83430750</v>
      </c>
      <c r="E36" s="786">
        <v>85412200</v>
      </c>
      <c r="F36" s="778">
        <v>27532147</v>
      </c>
      <c r="G36" s="792">
        <v>36709530</v>
      </c>
      <c r="H36" s="787">
        <v>21170523</v>
      </c>
      <c r="I36" s="786"/>
      <c r="J36" s="778">
        <f t="shared" si="8"/>
        <v>85412200</v>
      </c>
      <c r="K36" s="778"/>
      <c r="L36" s="779">
        <f t="shared" si="6"/>
        <v>0</v>
      </c>
      <c r="M36" s="779">
        <f t="shared" si="7"/>
        <v>0</v>
      </c>
      <c r="N36" s="784"/>
      <c r="O36" s="788"/>
      <c r="P36" s="789" t="s">
        <v>962</v>
      </c>
      <c r="Q36" s="790"/>
      <c r="R36" s="783" t="s">
        <v>943</v>
      </c>
      <c r="S36" s="751" t="s">
        <v>964</v>
      </c>
      <c r="T36" s="751">
        <v>400000</v>
      </c>
    </row>
    <row r="37" spans="1:20" x14ac:dyDescent="0.2">
      <c r="A37" s="1327"/>
      <c r="B37" s="783" t="s">
        <v>50</v>
      </c>
      <c r="C37" s="784" t="s">
        <v>730</v>
      </c>
      <c r="D37" s="785">
        <v>82080000</v>
      </c>
      <c r="E37" s="786"/>
      <c r="F37" s="778">
        <v>32832000</v>
      </c>
      <c r="G37" s="792">
        <v>49248000</v>
      </c>
      <c r="H37" s="787"/>
      <c r="I37" s="786"/>
      <c r="J37" s="778">
        <f t="shared" si="8"/>
        <v>82080000</v>
      </c>
      <c r="K37" s="778"/>
      <c r="L37" s="779">
        <f t="shared" si="6"/>
        <v>0</v>
      </c>
      <c r="M37" s="779">
        <f t="shared" si="7"/>
        <v>0</v>
      </c>
      <c r="N37" s="784"/>
      <c r="O37" s="788"/>
      <c r="P37" s="789"/>
      <c r="Q37" s="790"/>
      <c r="R37" s="783" t="s">
        <v>943</v>
      </c>
      <c r="S37" s="751" t="s">
        <v>965</v>
      </c>
      <c r="T37" s="751">
        <v>610000</v>
      </c>
    </row>
    <row r="38" spans="1:20" x14ac:dyDescent="0.2">
      <c r="A38" s="1327"/>
      <c r="B38" s="783" t="s">
        <v>132</v>
      </c>
      <c r="C38" s="784" t="s">
        <v>731</v>
      </c>
      <c r="D38" s="785">
        <v>42487500</v>
      </c>
      <c r="E38" s="786"/>
      <c r="F38" s="778">
        <v>21243750</v>
      </c>
      <c r="G38" s="792">
        <v>21243750</v>
      </c>
      <c r="H38" s="787"/>
      <c r="I38" s="786"/>
      <c r="J38" s="778">
        <f t="shared" si="8"/>
        <v>42487500</v>
      </c>
      <c r="K38" s="778"/>
      <c r="L38" s="779">
        <f t="shared" si="6"/>
        <v>0</v>
      </c>
      <c r="M38" s="779">
        <f t="shared" si="7"/>
        <v>0</v>
      </c>
      <c r="N38" s="784"/>
      <c r="O38" s="788"/>
      <c r="P38" s="789"/>
      <c r="Q38" s="790"/>
      <c r="R38" s="783" t="s">
        <v>943</v>
      </c>
    </row>
    <row r="39" spans="1:20" x14ac:dyDescent="0.2">
      <c r="A39" s="1327"/>
      <c r="B39" s="783" t="s">
        <v>966</v>
      </c>
      <c r="C39" s="810" t="s">
        <v>967</v>
      </c>
      <c r="D39" s="785"/>
      <c r="E39" s="786">
        <v>56446460</v>
      </c>
      <c r="F39" s="778">
        <v>9690240</v>
      </c>
      <c r="G39" s="792">
        <v>46500000</v>
      </c>
      <c r="H39" s="787"/>
      <c r="I39" s="786"/>
      <c r="J39" s="778">
        <f t="shared" si="8"/>
        <v>56190240</v>
      </c>
      <c r="K39" s="778"/>
      <c r="L39" s="779">
        <f t="shared" si="6"/>
        <v>256220</v>
      </c>
      <c r="M39" s="779">
        <f t="shared" si="7"/>
        <v>256220</v>
      </c>
      <c r="N39" s="784"/>
      <c r="O39" s="788"/>
      <c r="P39" s="789"/>
      <c r="Q39" s="790"/>
      <c r="R39" s="783" t="s">
        <v>968</v>
      </c>
    </row>
    <row r="40" spans="1:20" x14ac:dyDescent="0.2">
      <c r="A40" s="1327"/>
      <c r="B40" s="783" t="s">
        <v>732</v>
      </c>
      <c r="C40" s="784" t="s">
        <v>727</v>
      </c>
      <c r="D40" s="791">
        <f>J40</f>
        <v>5000000</v>
      </c>
      <c r="E40" s="786"/>
      <c r="F40" s="778">
        <v>5000000</v>
      </c>
      <c r="G40" s="786"/>
      <c r="H40" s="787"/>
      <c r="I40" s="786"/>
      <c r="J40" s="778">
        <f t="shared" si="8"/>
        <v>5000000</v>
      </c>
      <c r="K40" s="778"/>
      <c r="L40" s="779">
        <f t="shared" si="6"/>
        <v>0</v>
      </c>
      <c r="M40" s="779">
        <f t="shared" si="7"/>
        <v>0</v>
      </c>
      <c r="N40" s="784"/>
      <c r="O40" s="788"/>
      <c r="P40" s="789"/>
      <c r="Q40" s="790"/>
      <c r="R40" s="783"/>
    </row>
    <row r="41" spans="1:20" x14ac:dyDescent="0.2">
      <c r="A41" s="1327"/>
      <c r="B41" s="783" t="s">
        <v>733</v>
      </c>
      <c r="C41" s="784" t="s">
        <v>734</v>
      </c>
      <c r="D41" s="791">
        <f>J41</f>
        <v>5000000</v>
      </c>
      <c r="E41" s="786"/>
      <c r="F41" s="778">
        <v>5000000</v>
      </c>
      <c r="G41" s="786"/>
      <c r="H41" s="787"/>
      <c r="I41" s="786"/>
      <c r="J41" s="778">
        <f t="shared" si="8"/>
        <v>5000000</v>
      </c>
      <c r="K41" s="778"/>
      <c r="L41" s="779">
        <f t="shared" si="6"/>
        <v>0</v>
      </c>
      <c r="M41" s="779">
        <f t="shared" si="7"/>
        <v>0</v>
      </c>
      <c r="N41" s="784"/>
      <c r="O41" s="788"/>
      <c r="P41" s="789"/>
      <c r="Q41" s="790"/>
      <c r="R41" s="783"/>
    </row>
    <row r="42" spans="1:20" x14ac:dyDescent="0.2">
      <c r="A42" s="1327"/>
      <c r="B42" s="783" t="s">
        <v>735</v>
      </c>
      <c r="C42" s="784" t="s">
        <v>736</v>
      </c>
      <c r="D42" s="785">
        <v>35150000</v>
      </c>
      <c r="E42" s="786"/>
      <c r="F42" s="778">
        <v>24605000</v>
      </c>
      <c r="G42" s="792">
        <v>10545000</v>
      </c>
      <c r="H42" s="787"/>
      <c r="I42" s="786"/>
      <c r="J42" s="778">
        <f t="shared" si="8"/>
        <v>35150000</v>
      </c>
      <c r="K42" s="778"/>
      <c r="L42" s="779">
        <f t="shared" si="6"/>
        <v>0</v>
      </c>
      <c r="M42" s="779">
        <f t="shared" si="7"/>
        <v>0</v>
      </c>
      <c r="N42" s="784"/>
      <c r="O42" s="788"/>
      <c r="P42" s="789"/>
      <c r="Q42" s="790"/>
      <c r="R42" s="783" t="s">
        <v>943</v>
      </c>
    </row>
    <row r="43" spans="1:20" x14ac:dyDescent="0.2">
      <c r="A43" s="1327"/>
      <c r="B43" s="783" t="s">
        <v>170</v>
      </c>
      <c r="C43" s="784" t="s">
        <v>738</v>
      </c>
      <c r="D43" s="791">
        <f>J43</f>
        <v>9645000</v>
      </c>
      <c r="E43" s="786"/>
      <c r="F43" s="778">
        <v>9645000</v>
      </c>
      <c r="G43" s="786"/>
      <c r="H43" s="787"/>
      <c r="I43" s="786"/>
      <c r="J43" s="778">
        <f t="shared" si="8"/>
        <v>9645000</v>
      </c>
      <c r="K43" s="778"/>
      <c r="L43" s="779">
        <f t="shared" si="6"/>
        <v>0</v>
      </c>
      <c r="M43" s="779">
        <f t="shared" si="7"/>
        <v>0</v>
      </c>
      <c r="N43" s="784"/>
      <c r="O43" s="788"/>
      <c r="P43" s="789"/>
      <c r="Q43" s="790"/>
      <c r="R43" s="783"/>
    </row>
    <row r="44" spans="1:20" x14ac:dyDescent="0.2">
      <c r="A44" s="1327"/>
      <c r="B44" s="783" t="s">
        <v>292</v>
      </c>
      <c r="C44" s="784" t="s">
        <v>104</v>
      </c>
      <c r="D44" s="785">
        <v>16800000</v>
      </c>
      <c r="E44" s="786">
        <v>16800000</v>
      </c>
      <c r="F44" s="778">
        <v>11760000</v>
      </c>
      <c r="G44" s="786">
        <v>5040000</v>
      </c>
      <c r="H44" s="787"/>
      <c r="I44" s="786"/>
      <c r="J44" s="778">
        <f t="shared" si="8"/>
        <v>16800000</v>
      </c>
      <c r="K44" s="778"/>
      <c r="L44" s="779">
        <f t="shared" si="6"/>
        <v>0</v>
      </c>
      <c r="M44" s="779">
        <f t="shared" si="7"/>
        <v>0</v>
      </c>
      <c r="N44" s="784"/>
      <c r="O44" s="788"/>
      <c r="P44" s="789"/>
      <c r="Q44" s="790"/>
      <c r="R44" s="783"/>
    </row>
    <row r="45" spans="1:20" x14ac:dyDescent="0.2">
      <c r="A45" s="1327"/>
      <c r="B45" s="783" t="s">
        <v>514</v>
      </c>
      <c r="C45" s="784" t="s">
        <v>114</v>
      </c>
      <c r="D45" s="785">
        <v>1650000</v>
      </c>
      <c r="E45" s="786"/>
      <c r="F45" s="778">
        <v>1650000</v>
      </c>
      <c r="G45" s="786"/>
      <c r="H45" s="787"/>
      <c r="I45" s="786"/>
      <c r="J45" s="778">
        <f t="shared" si="8"/>
        <v>1650000</v>
      </c>
      <c r="K45" s="778"/>
      <c r="L45" s="779">
        <f t="shared" si="6"/>
        <v>0</v>
      </c>
      <c r="M45" s="779">
        <f t="shared" si="7"/>
        <v>0</v>
      </c>
      <c r="N45" s="784"/>
      <c r="O45" s="788"/>
      <c r="P45" s="789"/>
      <c r="Q45" s="790"/>
      <c r="R45" s="783" t="s">
        <v>957</v>
      </c>
    </row>
    <row r="46" spans="1:20" x14ac:dyDescent="0.2">
      <c r="A46" s="1327"/>
      <c r="B46" s="783" t="s">
        <v>340</v>
      </c>
      <c r="C46" s="784" t="s">
        <v>341</v>
      </c>
      <c r="D46" s="785">
        <v>11340000</v>
      </c>
      <c r="E46" s="786"/>
      <c r="F46" s="778">
        <v>4000000</v>
      </c>
      <c r="G46" s="786">
        <v>7340000</v>
      </c>
      <c r="H46" s="787"/>
      <c r="I46" s="786"/>
      <c r="J46" s="778">
        <f t="shared" si="8"/>
        <v>11340000</v>
      </c>
      <c r="K46" s="778"/>
      <c r="L46" s="779">
        <f t="shared" si="6"/>
        <v>0</v>
      </c>
      <c r="M46" s="779">
        <f t="shared" si="7"/>
        <v>0</v>
      </c>
      <c r="N46" s="784"/>
      <c r="O46" s="788"/>
      <c r="P46" s="789"/>
      <c r="Q46" s="790"/>
      <c r="R46" s="783"/>
    </row>
    <row r="47" spans="1:20" ht="15" customHeight="1" x14ac:dyDescent="0.2">
      <c r="A47" s="1327"/>
      <c r="B47" s="783" t="s">
        <v>739</v>
      </c>
      <c r="C47" s="784" t="s">
        <v>727</v>
      </c>
      <c r="D47" s="791">
        <f>J47</f>
        <v>2000000</v>
      </c>
      <c r="E47" s="786"/>
      <c r="F47" s="808">
        <v>2000000</v>
      </c>
      <c r="G47" s="786"/>
      <c r="H47" s="787"/>
      <c r="I47" s="786"/>
      <c r="J47" s="778">
        <f t="shared" si="8"/>
        <v>2000000</v>
      </c>
      <c r="K47" s="778"/>
      <c r="L47" s="779">
        <f t="shared" si="6"/>
        <v>0</v>
      </c>
      <c r="M47" s="779">
        <f t="shared" si="7"/>
        <v>0</v>
      </c>
      <c r="N47" s="784"/>
      <c r="O47" s="788"/>
      <c r="P47" s="789"/>
      <c r="Q47" s="790"/>
      <c r="R47" s="783"/>
    </row>
    <row r="48" spans="1:20" x14ac:dyDescent="0.2">
      <c r="A48" s="1327"/>
      <c r="B48" s="783" t="s">
        <v>740</v>
      </c>
      <c r="C48" s="784" t="s">
        <v>397</v>
      </c>
      <c r="D48" s="785">
        <f>40174200+3423750</f>
        <v>43597950</v>
      </c>
      <c r="E48" s="786"/>
      <c r="F48" s="778">
        <v>40174200</v>
      </c>
      <c r="G48" s="786">
        <v>3423750</v>
      </c>
      <c r="H48" s="787"/>
      <c r="I48" s="786"/>
      <c r="J48" s="778">
        <f t="shared" si="8"/>
        <v>43597950</v>
      </c>
      <c r="K48" s="778"/>
      <c r="L48" s="779">
        <f t="shared" si="6"/>
        <v>0</v>
      </c>
      <c r="M48" s="779">
        <f t="shared" si="7"/>
        <v>0</v>
      </c>
      <c r="N48" s="784"/>
      <c r="O48" s="788"/>
      <c r="P48" s="789"/>
      <c r="Q48" s="790"/>
      <c r="R48" s="783"/>
    </row>
    <row r="49" spans="1:18" ht="15" customHeight="1" x14ac:dyDescent="0.2">
      <c r="A49" s="1327" t="s">
        <v>959</v>
      </c>
      <c r="B49" s="783" t="s">
        <v>715</v>
      </c>
      <c r="C49" s="784" t="s">
        <v>229</v>
      </c>
      <c r="D49" s="785">
        <v>30254400</v>
      </c>
      <c r="E49" s="786">
        <v>31509500</v>
      </c>
      <c r="F49" s="778">
        <v>15127200</v>
      </c>
      <c r="G49" s="792">
        <v>16382300</v>
      </c>
      <c r="H49" s="787"/>
      <c r="I49" s="786"/>
      <c r="J49" s="778">
        <f t="shared" si="8"/>
        <v>31509500</v>
      </c>
      <c r="K49" s="778"/>
      <c r="L49" s="779">
        <f t="shared" si="6"/>
        <v>0</v>
      </c>
      <c r="M49" s="779">
        <f t="shared" si="7"/>
        <v>0</v>
      </c>
      <c r="N49" s="784" t="s">
        <v>969</v>
      </c>
      <c r="O49" s="788">
        <v>43977</v>
      </c>
      <c r="P49" s="789">
        <v>31509500</v>
      </c>
      <c r="Q49" s="790"/>
      <c r="R49" s="783" t="s">
        <v>943</v>
      </c>
    </row>
    <row r="50" spans="1:18" ht="22.5" x14ac:dyDescent="0.2">
      <c r="A50" s="1327"/>
      <c r="B50" s="783" t="s">
        <v>50</v>
      </c>
      <c r="C50" s="860" t="s">
        <v>65</v>
      </c>
      <c r="D50" s="785">
        <v>6930000</v>
      </c>
      <c r="E50" s="786">
        <v>6930000</v>
      </c>
      <c r="F50" s="778">
        <v>3150000</v>
      </c>
      <c r="G50" s="786">
        <v>3780000</v>
      </c>
      <c r="H50" s="787"/>
      <c r="I50" s="786"/>
      <c r="J50" s="778">
        <f t="shared" si="8"/>
        <v>6930000</v>
      </c>
      <c r="K50" s="778"/>
      <c r="L50" s="779">
        <f t="shared" si="6"/>
        <v>0</v>
      </c>
      <c r="M50" s="779">
        <f t="shared" si="7"/>
        <v>0</v>
      </c>
      <c r="N50" s="784"/>
      <c r="O50" s="788"/>
      <c r="P50" s="789"/>
      <c r="Q50" s="790"/>
      <c r="R50" s="783" t="s">
        <v>957</v>
      </c>
    </row>
    <row r="51" spans="1:18" x14ac:dyDescent="0.2">
      <c r="A51" s="1327"/>
      <c r="B51" s="783" t="s">
        <v>363</v>
      </c>
      <c r="C51" s="784" t="s">
        <v>339</v>
      </c>
      <c r="D51" s="785">
        <v>8859200</v>
      </c>
      <c r="E51" s="786"/>
      <c r="F51" s="778">
        <v>8859200</v>
      </c>
      <c r="G51" s="786"/>
      <c r="H51" s="787"/>
      <c r="I51" s="786"/>
      <c r="J51" s="778">
        <f t="shared" si="8"/>
        <v>8859200</v>
      </c>
      <c r="K51" s="778"/>
      <c r="L51" s="779">
        <f t="shared" si="6"/>
        <v>0</v>
      </c>
      <c r="M51" s="779">
        <f t="shared" si="7"/>
        <v>0</v>
      </c>
      <c r="N51" s="784"/>
      <c r="O51" s="788"/>
      <c r="P51" s="789"/>
      <c r="Q51" s="790"/>
      <c r="R51" s="783" t="s">
        <v>943</v>
      </c>
    </row>
    <row r="52" spans="1:18" x14ac:dyDescent="0.2">
      <c r="A52" s="1327"/>
      <c r="B52" s="783" t="s">
        <v>970</v>
      </c>
      <c r="C52" s="784" t="s">
        <v>742</v>
      </c>
      <c r="D52" s="785">
        <v>5880000</v>
      </c>
      <c r="E52" s="786"/>
      <c r="F52" s="778">
        <v>2940000</v>
      </c>
      <c r="G52" s="786">
        <v>2940000</v>
      </c>
      <c r="H52" s="787"/>
      <c r="I52" s="786"/>
      <c r="J52" s="778">
        <f t="shared" si="8"/>
        <v>5880000</v>
      </c>
      <c r="K52" s="778"/>
      <c r="L52" s="779">
        <f t="shared" si="6"/>
        <v>0</v>
      </c>
      <c r="M52" s="779">
        <f t="shared" si="7"/>
        <v>0</v>
      </c>
      <c r="N52" s="784"/>
      <c r="O52" s="788"/>
      <c r="P52" s="789"/>
      <c r="Q52" s="790"/>
      <c r="R52" s="783" t="s">
        <v>943</v>
      </c>
    </row>
    <row r="53" spans="1:18" x14ac:dyDescent="0.2">
      <c r="A53" s="1327"/>
      <c r="B53" s="783" t="s">
        <v>743</v>
      </c>
      <c r="C53" s="784" t="s">
        <v>744</v>
      </c>
      <c r="D53" s="785">
        <v>3800000</v>
      </c>
      <c r="E53" s="786"/>
      <c r="F53" s="778">
        <v>3800000</v>
      </c>
      <c r="G53" s="786"/>
      <c r="H53" s="787"/>
      <c r="I53" s="786"/>
      <c r="J53" s="778">
        <f t="shared" si="8"/>
        <v>3800000</v>
      </c>
      <c r="K53" s="778"/>
      <c r="L53" s="779">
        <f t="shared" si="6"/>
        <v>0</v>
      </c>
      <c r="M53" s="779">
        <f t="shared" si="7"/>
        <v>0</v>
      </c>
      <c r="N53" s="784"/>
      <c r="O53" s="788"/>
      <c r="P53" s="789"/>
      <c r="Q53" s="790"/>
      <c r="R53" s="783"/>
    </row>
    <row r="54" spans="1:18" x14ac:dyDescent="0.2">
      <c r="A54" s="1327"/>
      <c r="B54" s="783" t="s">
        <v>158</v>
      </c>
      <c r="C54" s="784" t="s">
        <v>971</v>
      </c>
      <c r="D54" s="785">
        <v>3850000</v>
      </c>
      <c r="E54" s="786"/>
      <c r="F54" s="778">
        <v>3850000</v>
      </c>
      <c r="G54" s="786"/>
      <c r="H54" s="787"/>
      <c r="I54" s="786"/>
      <c r="J54" s="778">
        <f t="shared" si="8"/>
        <v>3850000</v>
      </c>
      <c r="K54" s="778"/>
      <c r="L54" s="779">
        <f t="shared" si="6"/>
        <v>0</v>
      </c>
      <c r="M54" s="779">
        <f t="shared" si="7"/>
        <v>0</v>
      </c>
      <c r="N54" s="784"/>
      <c r="O54" s="788"/>
      <c r="P54" s="789"/>
      <c r="Q54" s="790"/>
      <c r="R54" s="783"/>
    </row>
    <row r="55" spans="1:18" x14ac:dyDescent="0.2">
      <c r="A55" s="1327"/>
      <c r="B55" s="783" t="s">
        <v>745</v>
      </c>
      <c r="C55" s="784" t="s">
        <v>746</v>
      </c>
      <c r="D55" s="785">
        <v>27885000</v>
      </c>
      <c r="E55" s="786"/>
      <c r="F55" s="778">
        <v>27885000</v>
      </c>
      <c r="G55" s="786"/>
      <c r="H55" s="787"/>
      <c r="I55" s="786"/>
      <c r="J55" s="778">
        <f t="shared" ref="J55:J67" si="9">SUM(F55:I55)</f>
        <v>27885000</v>
      </c>
      <c r="K55" s="778"/>
      <c r="L55" s="779">
        <f t="shared" si="6"/>
        <v>0</v>
      </c>
      <c r="M55" s="779">
        <f t="shared" si="7"/>
        <v>0</v>
      </c>
      <c r="N55" s="784"/>
      <c r="O55" s="788"/>
      <c r="P55" s="789"/>
      <c r="Q55" s="790"/>
      <c r="R55" s="783" t="s">
        <v>943</v>
      </c>
    </row>
    <row r="56" spans="1:18" x14ac:dyDescent="0.2">
      <c r="A56" s="1327"/>
      <c r="B56" s="783" t="s">
        <v>747</v>
      </c>
      <c r="C56" s="784" t="s">
        <v>146</v>
      </c>
      <c r="D56" s="785">
        <v>1330000</v>
      </c>
      <c r="E56" s="786"/>
      <c r="F56" s="778">
        <v>1330000</v>
      </c>
      <c r="G56" s="786"/>
      <c r="H56" s="787"/>
      <c r="I56" s="786"/>
      <c r="J56" s="778">
        <f t="shared" si="9"/>
        <v>1330000</v>
      </c>
      <c r="K56" s="778"/>
      <c r="L56" s="779">
        <f t="shared" si="6"/>
        <v>0</v>
      </c>
      <c r="M56" s="779">
        <f t="shared" si="7"/>
        <v>0</v>
      </c>
      <c r="N56" s="784"/>
      <c r="O56" s="788"/>
      <c r="P56" s="789"/>
      <c r="Q56" s="790"/>
      <c r="R56" s="783" t="s">
        <v>968</v>
      </c>
    </row>
    <row r="57" spans="1:18" x14ac:dyDescent="0.2">
      <c r="A57" s="1327"/>
      <c r="B57" s="783" t="s">
        <v>748</v>
      </c>
      <c r="C57" s="784" t="s">
        <v>57</v>
      </c>
      <c r="D57" s="785">
        <v>2760000</v>
      </c>
      <c r="E57" s="786"/>
      <c r="F57" s="778">
        <v>2760000</v>
      </c>
      <c r="G57" s="786"/>
      <c r="H57" s="787"/>
      <c r="I57" s="786"/>
      <c r="J57" s="778">
        <f t="shared" si="9"/>
        <v>2760000</v>
      </c>
      <c r="K57" s="778"/>
      <c r="L57" s="779">
        <f t="shared" si="6"/>
        <v>0</v>
      </c>
      <c r="M57" s="779">
        <f t="shared" si="7"/>
        <v>0</v>
      </c>
      <c r="N57" s="784"/>
      <c r="O57" s="788"/>
      <c r="P57" s="789"/>
      <c r="Q57" s="790"/>
      <c r="R57" s="783" t="s">
        <v>968</v>
      </c>
    </row>
    <row r="58" spans="1:18" ht="22.5" customHeight="1" x14ac:dyDescent="0.2">
      <c r="A58" s="1327"/>
      <c r="B58" s="783" t="s">
        <v>215</v>
      </c>
      <c r="C58" s="860" t="s">
        <v>750</v>
      </c>
      <c r="D58" s="785">
        <v>29551609</v>
      </c>
      <c r="E58" s="786">
        <v>29551609</v>
      </c>
      <c r="F58" s="808">
        <v>29551609</v>
      </c>
      <c r="G58" s="786"/>
      <c r="H58" s="787"/>
      <c r="I58" s="786"/>
      <c r="J58" s="778">
        <f t="shared" si="9"/>
        <v>29551609</v>
      </c>
      <c r="K58" s="778"/>
      <c r="L58" s="779">
        <f t="shared" si="6"/>
        <v>0</v>
      </c>
      <c r="M58" s="779">
        <f t="shared" si="7"/>
        <v>0</v>
      </c>
      <c r="N58" s="784" t="s">
        <v>972</v>
      </c>
      <c r="O58" s="788">
        <v>43975</v>
      </c>
      <c r="P58" s="789">
        <v>29551609</v>
      </c>
      <c r="Q58" s="790"/>
      <c r="R58" s="783" t="s">
        <v>943</v>
      </c>
    </row>
    <row r="59" spans="1:18" x14ac:dyDescent="0.2">
      <c r="A59" s="1327"/>
      <c r="B59" s="783" t="s">
        <v>973</v>
      </c>
      <c r="C59" s="784" t="s">
        <v>974</v>
      </c>
      <c r="D59" s="785">
        <f>1000000+796000</f>
        <v>1796000</v>
      </c>
      <c r="E59" s="786"/>
      <c r="F59" s="808">
        <v>1000000</v>
      </c>
      <c r="G59" s="786">
        <v>796000</v>
      </c>
      <c r="H59" s="787"/>
      <c r="I59" s="786"/>
      <c r="J59" s="778">
        <f t="shared" si="9"/>
        <v>1796000</v>
      </c>
      <c r="K59" s="778"/>
      <c r="L59" s="779">
        <f t="shared" ref="L59:L65" si="10">IF(E59="",D59-J59-K59,E59-J59-K59)</f>
        <v>0</v>
      </c>
      <c r="M59" s="779">
        <f t="shared" ref="M59:M65" si="11">K59+L59</f>
        <v>0</v>
      </c>
      <c r="N59" s="784"/>
      <c r="O59" s="788"/>
      <c r="P59" s="789"/>
      <c r="Q59" s="790"/>
      <c r="R59" s="783"/>
    </row>
    <row r="60" spans="1:18" x14ac:dyDescent="0.2">
      <c r="A60" s="1327"/>
      <c r="B60" s="783" t="s">
        <v>970</v>
      </c>
      <c r="C60" s="784" t="s">
        <v>975</v>
      </c>
      <c r="D60" s="785">
        <v>2419000</v>
      </c>
      <c r="E60" s="786"/>
      <c r="F60" s="808">
        <v>2419000</v>
      </c>
      <c r="G60" s="786"/>
      <c r="H60" s="787"/>
      <c r="I60" s="786"/>
      <c r="J60" s="778">
        <f t="shared" si="9"/>
        <v>2419000</v>
      </c>
      <c r="K60" s="778"/>
      <c r="L60" s="779">
        <f t="shared" si="10"/>
        <v>0</v>
      </c>
      <c r="M60" s="779">
        <f t="shared" si="11"/>
        <v>0</v>
      </c>
      <c r="N60" s="784"/>
      <c r="O60" s="788"/>
      <c r="P60" s="789"/>
      <c r="Q60" s="790"/>
      <c r="R60" s="783"/>
    </row>
    <row r="61" spans="1:18" x14ac:dyDescent="0.2">
      <c r="A61" s="1327"/>
      <c r="B61" s="783" t="s">
        <v>118</v>
      </c>
      <c r="C61" s="784" t="s">
        <v>315</v>
      </c>
      <c r="D61" s="785">
        <v>2000000</v>
      </c>
      <c r="E61" s="786"/>
      <c r="F61" s="808">
        <v>2000000</v>
      </c>
      <c r="G61" s="786"/>
      <c r="H61" s="787"/>
      <c r="I61" s="786"/>
      <c r="J61" s="778">
        <f t="shared" si="9"/>
        <v>2000000</v>
      </c>
      <c r="K61" s="778"/>
      <c r="L61" s="779">
        <f t="shared" si="10"/>
        <v>0</v>
      </c>
      <c r="M61" s="779">
        <f t="shared" si="11"/>
        <v>0</v>
      </c>
      <c r="N61" s="784"/>
      <c r="O61" s="788"/>
      <c r="P61" s="789"/>
      <c r="Q61" s="790"/>
      <c r="R61" s="783"/>
    </row>
    <row r="62" spans="1:18" ht="22.5" x14ac:dyDescent="0.2">
      <c r="A62" s="1327"/>
      <c r="B62" s="783" t="s">
        <v>92</v>
      </c>
      <c r="C62" s="860" t="s">
        <v>976</v>
      </c>
      <c r="D62" s="785"/>
      <c r="E62" s="786">
        <v>5015000</v>
      </c>
      <c r="F62" s="808">
        <v>5015000</v>
      </c>
      <c r="G62" s="786"/>
      <c r="H62" s="787"/>
      <c r="I62" s="786"/>
      <c r="J62" s="778">
        <f t="shared" si="9"/>
        <v>5015000</v>
      </c>
      <c r="K62" s="778"/>
      <c r="L62" s="779">
        <f t="shared" si="10"/>
        <v>0</v>
      </c>
      <c r="M62" s="779">
        <f t="shared" si="11"/>
        <v>0</v>
      </c>
      <c r="N62" s="784"/>
      <c r="O62" s="788"/>
      <c r="P62" s="789" t="s">
        <v>977</v>
      </c>
      <c r="Q62" s="790"/>
      <c r="R62" s="783"/>
    </row>
    <row r="63" spans="1:18" ht="15.75" customHeight="1" x14ac:dyDescent="0.2">
      <c r="A63" s="1327"/>
      <c r="B63" s="783" t="s">
        <v>978</v>
      </c>
      <c r="C63" s="784"/>
      <c r="D63" s="785">
        <v>1000000</v>
      </c>
      <c r="E63" s="786"/>
      <c r="F63" s="808">
        <v>1000000</v>
      </c>
      <c r="G63" s="786"/>
      <c r="H63" s="787"/>
      <c r="I63" s="786"/>
      <c r="J63" s="778">
        <f t="shared" si="9"/>
        <v>1000000</v>
      </c>
      <c r="K63" s="778"/>
      <c r="L63" s="779">
        <f t="shared" si="10"/>
        <v>0</v>
      </c>
      <c r="M63" s="779">
        <f t="shared" si="11"/>
        <v>0</v>
      </c>
      <c r="N63" s="784"/>
      <c r="O63" s="788"/>
      <c r="P63" s="789"/>
      <c r="Q63" s="790"/>
      <c r="R63" s="783"/>
    </row>
    <row r="64" spans="1:18" ht="15.75" customHeight="1" x14ac:dyDescent="0.2">
      <c r="A64" s="1327"/>
      <c r="B64" s="783" t="s">
        <v>394</v>
      </c>
      <c r="C64" s="784" t="s">
        <v>190</v>
      </c>
      <c r="D64" s="785">
        <v>61400000</v>
      </c>
      <c r="E64" s="786"/>
      <c r="F64" s="808">
        <v>61400000</v>
      </c>
      <c r="G64" s="786"/>
      <c r="H64" s="787"/>
      <c r="I64" s="786"/>
      <c r="J64" s="778">
        <f>SUM(F64:I64)</f>
        <v>61400000</v>
      </c>
      <c r="K64" s="778"/>
      <c r="L64" s="779">
        <f t="shared" si="10"/>
        <v>0</v>
      </c>
      <c r="M64" s="779">
        <f t="shared" si="11"/>
        <v>0</v>
      </c>
      <c r="N64" s="784"/>
      <c r="O64" s="788"/>
      <c r="P64" s="789"/>
      <c r="Q64" s="790"/>
      <c r="R64" s="783"/>
    </row>
    <row r="65" spans="1:22" ht="15.75" customHeight="1" x14ac:dyDescent="0.2">
      <c r="A65" s="1327"/>
      <c r="B65" s="783" t="s">
        <v>979</v>
      </c>
      <c r="C65" s="784" t="s">
        <v>980</v>
      </c>
      <c r="D65" s="785">
        <v>250000</v>
      </c>
      <c r="E65" s="786"/>
      <c r="F65" s="808">
        <v>250000</v>
      </c>
      <c r="G65" s="786"/>
      <c r="H65" s="787"/>
      <c r="I65" s="786"/>
      <c r="J65" s="778">
        <f>SUM(F65:I65)</f>
        <v>250000</v>
      </c>
      <c r="K65" s="778"/>
      <c r="L65" s="779">
        <f t="shared" si="10"/>
        <v>0</v>
      </c>
      <c r="M65" s="779">
        <f t="shared" si="11"/>
        <v>0</v>
      </c>
      <c r="N65" s="784"/>
      <c r="O65" s="788"/>
      <c r="P65" s="789"/>
      <c r="Q65" s="790"/>
      <c r="R65" s="783"/>
    </row>
    <row r="66" spans="1:22" x14ac:dyDescent="0.2">
      <c r="A66" s="1327"/>
      <c r="B66" s="783" t="s">
        <v>947</v>
      </c>
      <c r="C66" s="784"/>
      <c r="D66" s="785"/>
      <c r="E66" s="786"/>
      <c r="F66" s="778">
        <f>T66</f>
        <v>19304000</v>
      </c>
      <c r="G66" s="786"/>
      <c r="H66" s="787"/>
      <c r="I66" s="786"/>
      <c r="J66" s="778">
        <f t="shared" si="9"/>
        <v>19304000</v>
      </c>
      <c r="K66" s="778"/>
      <c r="L66" s="779">
        <f t="shared" si="6"/>
        <v>-19304000</v>
      </c>
      <c r="M66" s="779">
        <f t="shared" si="7"/>
        <v>-19304000</v>
      </c>
      <c r="N66" s="784"/>
      <c r="O66" s="788"/>
      <c r="P66" s="789"/>
      <c r="Q66" s="790"/>
      <c r="R66" s="783"/>
      <c r="S66" s="751" t="s">
        <v>948</v>
      </c>
      <c r="T66" s="751">
        <f>SUM(T29:T58)</f>
        <v>19304000</v>
      </c>
    </row>
    <row r="67" spans="1:22" hidden="1" x14ac:dyDescent="0.2">
      <c r="A67" s="859"/>
      <c r="B67" s="783"/>
      <c r="C67" s="784"/>
      <c r="D67" s="785"/>
      <c r="E67" s="786"/>
      <c r="F67" s="778"/>
      <c r="G67" s="786"/>
      <c r="H67" s="787"/>
      <c r="I67" s="786"/>
      <c r="J67" s="778">
        <f t="shared" si="9"/>
        <v>0</v>
      </c>
      <c r="K67" s="778"/>
      <c r="L67" s="779">
        <f t="shared" si="6"/>
        <v>0</v>
      </c>
      <c r="M67" s="779">
        <f t="shared" si="7"/>
        <v>0</v>
      </c>
      <c r="N67" s="784"/>
      <c r="O67" s="788"/>
      <c r="P67" s="789"/>
      <c r="Q67" s="790"/>
      <c r="R67" s="783"/>
    </row>
    <row r="68" spans="1:22" s="807" customFormat="1" x14ac:dyDescent="0.2">
      <c r="A68" s="811" t="s">
        <v>949</v>
      </c>
      <c r="B68" s="795" t="s">
        <v>984</v>
      </c>
      <c r="C68" s="796"/>
      <c r="D68" s="797"/>
      <c r="E68" s="798"/>
      <c r="F68" s="799"/>
      <c r="G68" s="798"/>
      <c r="H68" s="800"/>
      <c r="I68" s="798"/>
      <c r="J68" s="812">
        <f>SUM(J28:J67)</f>
        <v>1039079637</v>
      </c>
      <c r="K68" s="812">
        <f>SUM(K28:K67)</f>
        <v>11145000</v>
      </c>
      <c r="L68" s="812">
        <f>SUM(L28:L67)</f>
        <v>-19047780</v>
      </c>
      <c r="M68" s="812">
        <f>SUM(M28:M67)</f>
        <v>-7902780</v>
      </c>
      <c r="N68" s="796"/>
      <c r="O68" s="802"/>
      <c r="P68" s="803"/>
      <c r="Q68" s="804"/>
      <c r="R68" s="805"/>
      <c r="S68" s="806"/>
      <c r="T68" s="806"/>
      <c r="U68" s="806"/>
      <c r="V68" s="806"/>
    </row>
    <row r="69" spans="1:22" x14ac:dyDescent="0.2">
      <c r="A69" s="1326" t="s">
        <v>985</v>
      </c>
      <c r="B69" s="772" t="s">
        <v>752</v>
      </c>
      <c r="C69" s="773" t="s">
        <v>526</v>
      </c>
      <c r="D69" s="791">
        <v>5089300</v>
      </c>
      <c r="E69" s="775"/>
      <c r="F69" s="776">
        <v>5000000</v>
      </c>
      <c r="G69" s="813">
        <v>89300</v>
      </c>
      <c r="H69" s="777"/>
      <c r="I69" s="775"/>
      <c r="J69" s="776">
        <f>SUM(F69:I69)</f>
        <v>5089300</v>
      </c>
      <c r="K69" s="776"/>
      <c r="L69" s="779">
        <f t="shared" ref="L69:L85" si="12">IF(E69="",D69-J69-K69,E69-J69-K69)</f>
        <v>0</v>
      </c>
      <c r="M69" s="779">
        <f t="shared" ref="M69:M85" si="13">K69+L69</f>
        <v>0</v>
      </c>
      <c r="N69" s="773" t="s">
        <v>717</v>
      </c>
      <c r="O69" s="780">
        <v>43965</v>
      </c>
      <c r="P69" s="781"/>
      <c r="Q69" s="782"/>
      <c r="R69" s="772"/>
      <c r="S69" s="751" t="s">
        <v>952</v>
      </c>
    </row>
    <row r="70" spans="1:22" x14ac:dyDescent="0.2">
      <c r="A70" s="1327"/>
      <c r="B70" s="783" t="s">
        <v>50</v>
      </c>
      <c r="C70" s="784" t="s">
        <v>323</v>
      </c>
      <c r="D70" s="785">
        <v>19428000</v>
      </c>
      <c r="E70" s="786"/>
      <c r="F70" s="778">
        <v>9714000</v>
      </c>
      <c r="G70" s="792">
        <v>9714000</v>
      </c>
      <c r="H70" s="787"/>
      <c r="I70" s="786"/>
      <c r="J70" s="778">
        <f t="shared" ref="J70:J82" si="14">SUM(F70:I70)</f>
        <v>19428000</v>
      </c>
      <c r="K70" s="778"/>
      <c r="L70" s="779">
        <f t="shared" si="12"/>
        <v>0</v>
      </c>
      <c r="M70" s="779">
        <f t="shared" si="13"/>
        <v>0</v>
      </c>
      <c r="N70" s="784"/>
      <c r="O70" s="788"/>
      <c r="P70" s="789"/>
      <c r="Q70" s="790"/>
      <c r="R70" s="783" t="s">
        <v>943</v>
      </c>
      <c r="S70" s="751" t="s">
        <v>960</v>
      </c>
      <c r="T70" s="751">
        <v>640000</v>
      </c>
    </row>
    <row r="71" spans="1:22" x14ac:dyDescent="0.2">
      <c r="A71" s="1327"/>
      <c r="B71" s="783" t="s">
        <v>50</v>
      </c>
      <c r="C71" s="784" t="s">
        <v>754</v>
      </c>
      <c r="D71" s="785">
        <v>3500000</v>
      </c>
      <c r="E71" s="786"/>
      <c r="F71" s="778">
        <v>1750000</v>
      </c>
      <c r="G71" s="792">
        <v>1750000</v>
      </c>
      <c r="H71" s="787"/>
      <c r="I71" s="786"/>
      <c r="J71" s="778">
        <f t="shared" si="14"/>
        <v>3500000</v>
      </c>
      <c r="K71" s="778"/>
      <c r="L71" s="779">
        <f t="shared" si="12"/>
        <v>0</v>
      </c>
      <c r="M71" s="779">
        <f t="shared" si="13"/>
        <v>0</v>
      </c>
      <c r="N71" s="784"/>
      <c r="O71" s="788"/>
      <c r="P71" s="789"/>
      <c r="Q71" s="790"/>
      <c r="R71" s="783" t="s">
        <v>943</v>
      </c>
      <c r="S71" s="751" t="s">
        <v>953</v>
      </c>
      <c r="T71" s="751">
        <v>1371000</v>
      </c>
    </row>
    <row r="72" spans="1:22" x14ac:dyDescent="0.2">
      <c r="A72" s="1327"/>
      <c r="B72" s="783" t="s">
        <v>755</v>
      </c>
      <c r="C72" s="784" t="s">
        <v>756</v>
      </c>
      <c r="D72" s="785">
        <v>2150000</v>
      </c>
      <c r="E72" s="786"/>
      <c r="F72" s="778">
        <v>2150000</v>
      </c>
      <c r="G72" s="792"/>
      <c r="H72" s="787"/>
      <c r="I72" s="786"/>
      <c r="J72" s="778">
        <f t="shared" si="14"/>
        <v>2150000</v>
      </c>
      <c r="K72" s="778"/>
      <c r="L72" s="779">
        <f t="shared" si="12"/>
        <v>0</v>
      </c>
      <c r="M72" s="779">
        <f t="shared" si="13"/>
        <v>0</v>
      </c>
      <c r="N72" s="784"/>
      <c r="O72" s="788"/>
      <c r="P72" s="789"/>
      <c r="Q72" s="790"/>
      <c r="R72" s="783" t="s">
        <v>943</v>
      </c>
      <c r="S72" s="751" t="s">
        <v>954</v>
      </c>
      <c r="T72" s="751">
        <v>3996000</v>
      </c>
    </row>
    <row r="73" spans="1:22" x14ac:dyDescent="0.2">
      <c r="A73" s="1327"/>
      <c r="B73" s="783" t="s">
        <v>99</v>
      </c>
      <c r="C73" s="784" t="s">
        <v>100</v>
      </c>
      <c r="D73" s="785">
        <v>112180000</v>
      </c>
      <c r="E73" s="786">
        <v>124592000</v>
      </c>
      <c r="F73" s="778">
        <v>33645000</v>
      </c>
      <c r="G73" s="792">
        <v>44872000</v>
      </c>
      <c r="H73" s="787">
        <v>39846000</v>
      </c>
      <c r="I73" s="786"/>
      <c r="J73" s="778">
        <f t="shared" si="14"/>
        <v>118363000</v>
      </c>
      <c r="K73" s="778">
        <v>6229000</v>
      </c>
      <c r="L73" s="779">
        <f t="shared" si="12"/>
        <v>0</v>
      </c>
      <c r="M73" s="779">
        <f t="shared" si="13"/>
        <v>6229000</v>
      </c>
      <c r="N73" s="784" t="s">
        <v>725</v>
      </c>
      <c r="O73" s="788"/>
      <c r="P73" s="789"/>
      <c r="Q73" s="790"/>
      <c r="R73" s="783" t="s">
        <v>943</v>
      </c>
      <c r="S73" s="751" t="s">
        <v>955</v>
      </c>
      <c r="T73" s="751">
        <v>1700000</v>
      </c>
    </row>
    <row r="74" spans="1:22" x14ac:dyDescent="0.2">
      <c r="A74" s="1327"/>
      <c r="B74" s="783" t="s">
        <v>107</v>
      </c>
      <c r="C74" s="784" t="s">
        <v>156</v>
      </c>
      <c r="D74" s="785">
        <v>21640000</v>
      </c>
      <c r="E74" s="786"/>
      <c r="F74" s="778">
        <v>6000000</v>
      </c>
      <c r="G74" s="792">
        <v>12000000</v>
      </c>
      <c r="H74" s="787"/>
      <c r="I74" s="786"/>
      <c r="J74" s="778">
        <f t="shared" si="14"/>
        <v>18000000</v>
      </c>
      <c r="K74" s="778"/>
      <c r="L74" s="779">
        <f t="shared" si="12"/>
        <v>3640000</v>
      </c>
      <c r="M74" s="779">
        <f t="shared" si="13"/>
        <v>3640000</v>
      </c>
      <c r="N74" s="784"/>
      <c r="O74" s="788"/>
      <c r="P74" s="789"/>
      <c r="Q74" s="790"/>
      <c r="R74" s="783"/>
      <c r="S74" s="751" t="s">
        <v>961</v>
      </c>
      <c r="T74" s="751">
        <v>1280000</v>
      </c>
    </row>
    <row r="75" spans="1:22" x14ac:dyDescent="0.2">
      <c r="A75" s="1327"/>
      <c r="B75" s="783" t="s">
        <v>515</v>
      </c>
      <c r="C75" s="784" t="s">
        <v>229</v>
      </c>
      <c r="D75" s="785">
        <v>51584330</v>
      </c>
      <c r="E75" s="786">
        <v>39461400</v>
      </c>
      <c r="F75" s="778">
        <v>25750000</v>
      </c>
      <c r="G75" s="792">
        <v>13711400</v>
      </c>
      <c r="H75" s="787"/>
      <c r="I75" s="786"/>
      <c r="J75" s="778">
        <f t="shared" si="14"/>
        <v>39461400</v>
      </c>
      <c r="K75" s="778"/>
      <c r="L75" s="779">
        <f t="shared" si="12"/>
        <v>0</v>
      </c>
      <c r="M75" s="779">
        <f t="shared" si="13"/>
        <v>0</v>
      </c>
      <c r="N75" s="784" t="s">
        <v>729</v>
      </c>
      <c r="O75" s="788">
        <v>43964</v>
      </c>
      <c r="P75" s="789">
        <v>39461400</v>
      </c>
      <c r="Q75" s="790"/>
      <c r="R75" s="783" t="s">
        <v>943</v>
      </c>
      <c r="S75" s="751" t="s">
        <v>944</v>
      </c>
      <c r="T75" s="751">
        <v>320000</v>
      </c>
    </row>
    <row r="76" spans="1:22" x14ac:dyDescent="0.2">
      <c r="A76" s="1327"/>
      <c r="B76" s="783" t="s">
        <v>132</v>
      </c>
      <c r="C76" s="784" t="s">
        <v>731</v>
      </c>
      <c r="D76" s="785">
        <v>15273880</v>
      </c>
      <c r="E76" s="786"/>
      <c r="F76" s="778">
        <v>7636940</v>
      </c>
      <c r="G76" s="792">
        <v>7636940</v>
      </c>
      <c r="H76" s="787"/>
      <c r="I76" s="786"/>
      <c r="J76" s="778">
        <f t="shared" si="14"/>
        <v>15273880</v>
      </c>
      <c r="K76" s="778"/>
      <c r="L76" s="779">
        <f t="shared" si="12"/>
        <v>0</v>
      </c>
      <c r="M76" s="779">
        <f t="shared" si="13"/>
        <v>0</v>
      </c>
      <c r="N76" s="784"/>
      <c r="O76" s="788"/>
      <c r="P76" s="789"/>
      <c r="Q76" s="790"/>
      <c r="R76" s="783" t="s">
        <v>943</v>
      </c>
      <c r="S76" s="751" t="s">
        <v>944</v>
      </c>
      <c r="T76" s="751">
        <v>490000</v>
      </c>
    </row>
    <row r="77" spans="1:22" x14ac:dyDescent="0.2">
      <c r="A77" s="1327"/>
      <c r="B77" s="783" t="s">
        <v>292</v>
      </c>
      <c r="C77" s="784" t="s">
        <v>104</v>
      </c>
      <c r="D77" s="785">
        <v>5250000</v>
      </c>
      <c r="E77" s="786"/>
      <c r="F77" s="778">
        <v>5250000</v>
      </c>
      <c r="G77" s="786"/>
      <c r="H77" s="787"/>
      <c r="I77" s="786"/>
      <c r="J77" s="778">
        <f t="shared" si="14"/>
        <v>5250000</v>
      </c>
      <c r="K77" s="778"/>
      <c r="L77" s="779">
        <f t="shared" si="12"/>
        <v>0</v>
      </c>
      <c r="M77" s="779">
        <f t="shared" si="13"/>
        <v>0</v>
      </c>
      <c r="N77" s="784"/>
      <c r="O77" s="788"/>
      <c r="P77" s="789"/>
      <c r="Q77" s="790"/>
      <c r="R77" s="783"/>
      <c r="S77" s="751" t="s">
        <v>963</v>
      </c>
      <c r="T77" s="751">
        <v>320000</v>
      </c>
    </row>
    <row r="78" spans="1:22" x14ac:dyDescent="0.2">
      <c r="A78" s="1327"/>
      <c r="B78" s="783" t="s">
        <v>514</v>
      </c>
      <c r="C78" s="784" t="s">
        <v>114</v>
      </c>
      <c r="D78" s="785">
        <v>1650000</v>
      </c>
      <c r="E78" s="786"/>
      <c r="F78" s="778">
        <v>1650000</v>
      </c>
      <c r="G78" s="786"/>
      <c r="H78" s="787"/>
      <c r="I78" s="786"/>
      <c r="J78" s="778">
        <f t="shared" si="14"/>
        <v>1650000</v>
      </c>
      <c r="K78" s="778"/>
      <c r="L78" s="779">
        <f t="shared" si="12"/>
        <v>0</v>
      </c>
      <c r="M78" s="779">
        <f t="shared" si="13"/>
        <v>0</v>
      </c>
      <c r="N78" s="784"/>
      <c r="O78" s="788"/>
      <c r="P78" s="789"/>
      <c r="Q78" s="790"/>
      <c r="R78" s="783" t="s">
        <v>957</v>
      </c>
      <c r="S78" s="751" t="s">
        <v>964</v>
      </c>
      <c r="T78" s="751">
        <v>320000</v>
      </c>
    </row>
    <row r="79" spans="1:22" x14ac:dyDescent="0.2">
      <c r="A79" s="1327"/>
      <c r="B79" s="783" t="s">
        <v>346</v>
      </c>
      <c r="C79" s="784" t="s">
        <v>757</v>
      </c>
      <c r="D79" s="785">
        <v>25363286</v>
      </c>
      <c r="E79" s="786"/>
      <c r="F79" s="778">
        <v>12681643</v>
      </c>
      <c r="G79" s="786"/>
      <c r="H79" s="787"/>
      <c r="I79" s="786"/>
      <c r="J79" s="778">
        <f t="shared" si="14"/>
        <v>12681643</v>
      </c>
      <c r="K79" s="778"/>
      <c r="L79" s="779">
        <f t="shared" si="12"/>
        <v>12681643</v>
      </c>
      <c r="M79" s="779">
        <f t="shared" si="13"/>
        <v>12681643</v>
      </c>
      <c r="N79" s="784"/>
      <c r="O79" s="788"/>
      <c r="P79" s="789"/>
      <c r="Q79" s="790"/>
      <c r="R79" s="783"/>
    </row>
    <row r="80" spans="1:22" x14ac:dyDescent="0.2">
      <c r="A80" s="1327"/>
      <c r="B80" s="783" t="s">
        <v>740</v>
      </c>
      <c r="C80" s="784" t="s">
        <v>397</v>
      </c>
      <c r="D80" s="785">
        <v>3423750</v>
      </c>
      <c r="E80" s="786"/>
      <c r="F80" s="808">
        <v>3423750</v>
      </c>
      <c r="G80" s="786"/>
      <c r="H80" s="787"/>
      <c r="I80" s="786"/>
      <c r="J80" s="778">
        <f t="shared" si="14"/>
        <v>3423750</v>
      </c>
      <c r="K80" s="778"/>
      <c r="L80" s="779">
        <f t="shared" si="12"/>
        <v>0</v>
      </c>
      <c r="M80" s="779">
        <f t="shared" si="13"/>
        <v>0</v>
      </c>
      <c r="N80" s="784"/>
      <c r="O80" s="788"/>
      <c r="P80" s="789"/>
      <c r="Q80" s="790"/>
      <c r="R80" s="783"/>
    </row>
    <row r="81" spans="1:22" x14ac:dyDescent="0.2">
      <c r="A81" s="1327"/>
      <c r="B81" s="783" t="s">
        <v>363</v>
      </c>
      <c r="C81" s="784" t="s">
        <v>339</v>
      </c>
      <c r="D81" s="785">
        <v>2350000</v>
      </c>
      <c r="E81" s="786"/>
      <c r="F81" s="808">
        <v>2350000</v>
      </c>
      <c r="G81" s="786"/>
      <c r="H81" s="787"/>
      <c r="I81" s="786"/>
      <c r="J81" s="778">
        <f t="shared" si="14"/>
        <v>2350000</v>
      </c>
      <c r="K81" s="778"/>
      <c r="L81" s="779">
        <f t="shared" si="12"/>
        <v>0</v>
      </c>
      <c r="M81" s="779">
        <f t="shared" si="13"/>
        <v>0</v>
      </c>
      <c r="N81" s="784"/>
      <c r="O81" s="788"/>
      <c r="P81" s="789"/>
      <c r="Q81" s="790"/>
      <c r="R81" s="783" t="s">
        <v>943</v>
      </c>
    </row>
    <row r="82" spans="1:22" x14ac:dyDescent="0.2">
      <c r="A82" s="1327"/>
      <c r="B82" s="783" t="s">
        <v>164</v>
      </c>
      <c r="C82" s="784" t="s">
        <v>173</v>
      </c>
      <c r="D82" s="785">
        <v>22641000</v>
      </c>
      <c r="E82" s="786"/>
      <c r="F82" s="808">
        <v>22641000</v>
      </c>
      <c r="G82" s="786"/>
      <c r="H82" s="787"/>
      <c r="I82" s="786"/>
      <c r="J82" s="778">
        <f t="shared" si="14"/>
        <v>22641000</v>
      </c>
      <c r="K82" s="778"/>
      <c r="L82" s="779">
        <f t="shared" si="12"/>
        <v>0</v>
      </c>
      <c r="M82" s="779">
        <f t="shared" si="13"/>
        <v>0</v>
      </c>
      <c r="N82" s="784"/>
      <c r="O82" s="788"/>
      <c r="P82" s="789"/>
      <c r="Q82" s="790"/>
      <c r="R82" s="783"/>
    </row>
    <row r="83" spans="1:22" x14ac:dyDescent="0.2">
      <c r="A83" s="1327"/>
      <c r="B83" s="783" t="s">
        <v>118</v>
      </c>
      <c r="C83" s="784" t="s">
        <v>301</v>
      </c>
      <c r="D83" s="785">
        <v>28517050</v>
      </c>
      <c r="E83" s="786"/>
      <c r="F83" s="808">
        <v>28517050</v>
      </c>
      <c r="G83" s="786"/>
      <c r="H83" s="787"/>
      <c r="I83" s="786"/>
      <c r="J83" s="778">
        <f t="shared" ref="J83:J91" si="15">SUM(F83:I83)</f>
        <v>28517050</v>
      </c>
      <c r="K83" s="778"/>
      <c r="L83" s="779">
        <f t="shared" si="12"/>
        <v>0</v>
      </c>
      <c r="M83" s="779">
        <f t="shared" si="13"/>
        <v>0</v>
      </c>
      <c r="N83" s="784"/>
      <c r="O83" s="788"/>
      <c r="P83" s="789"/>
      <c r="Q83" s="790"/>
      <c r="R83" s="783"/>
    </row>
    <row r="84" spans="1:22" ht="22.5" x14ac:dyDescent="0.2">
      <c r="A84" s="1327"/>
      <c r="B84" s="783" t="s">
        <v>532</v>
      </c>
      <c r="C84" s="860" t="s">
        <v>204</v>
      </c>
      <c r="D84" s="785">
        <v>26858900</v>
      </c>
      <c r="E84" s="786"/>
      <c r="F84" s="808">
        <v>26858900</v>
      </c>
      <c r="G84" s="786"/>
      <c r="H84" s="787"/>
      <c r="I84" s="786"/>
      <c r="J84" s="778">
        <f t="shared" si="15"/>
        <v>26858900</v>
      </c>
      <c r="K84" s="778"/>
      <c r="L84" s="779">
        <f t="shared" si="12"/>
        <v>0</v>
      </c>
      <c r="M84" s="779">
        <f t="shared" si="13"/>
        <v>0</v>
      </c>
      <c r="N84" s="784"/>
      <c r="O84" s="788"/>
      <c r="P84" s="789"/>
      <c r="Q84" s="790"/>
      <c r="R84" s="783" t="s">
        <v>943</v>
      </c>
    </row>
    <row r="85" spans="1:22" x14ac:dyDescent="0.2">
      <c r="A85" s="1327"/>
      <c r="B85" s="783" t="s">
        <v>31</v>
      </c>
      <c r="C85" s="784" t="s">
        <v>168</v>
      </c>
      <c r="D85" s="785">
        <v>24932000</v>
      </c>
      <c r="E85" s="786"/>
      <c r="F85" s="808">
        <v>24932000</v>
      </c>
      <c r="G85" s="786"/>
      <c r="H85" s="787"/>
      <c r="I85" s="786"/>
      <c r="J85" s="778">
        <f t="shared" si="15"/>
        <v>24932000</v>
      </c>
      <c r="K85" s="778"/>
      <c r="L85" s="779">
        <f t="shared" si="12"/>
        <v>0</v>
      </c>
      <c r="M85" s="779">
        <f t="shared" si="13"/>
        <v>0</v>
      </c>
      <c r="N85" s="784"/>
      <c r="O85" s="788"/>
      <c r="P85" s="789"/>
      <c r="Q85" s="790"/>
      <c r="R85" s="783"/>
    </row>
    <row r="86" spans="1:22" x14ac:dyDescent="0.2">
      <c r="A86" s="1327"/>
      <c r="B86" s="783" t="s">
        <v>987</v>
      </c>
      <c r="C86" s="784" t="s">
        <v>173</v>
      </c>
      <c r="D86" s="785">
        <v>11236000</v>
      </c>
      <c r="E86" s="786"/>
      <c r="F86" s="808">
        <v>11236000</v>
      </c>
      <c r="G86" s="786"/>
      <c r="H86" s="787"/>
      <c r="I86" s="786"/>
      <c r="J86" s="778">
        <f>SUM(F86:I86)</f>
        <v>11236000</v>
      </c>
      <c r="K86" s="778"/>
      <c r="L86" s="779">
        <f t="shared" ref="L86:L91" si="16">IF(E86="",D86-J86-K86,E86-J86-K86)</f>
        <v>0</v>
      </c>
      <c r="M86" s="779">
        <f t="shared" ref="M86:M91" si="17">K86+L86</f>
        <v>0</v>
      </c>
      <c r="N86" s="784"/>
      <c r="O86" s="788"/>
      <c r="P86" s="789"/>
      <c r="Q86" s="790"/>
      <c r="R86" s="783"/>
    </row>
    <row r="87" spans="1:22" x14ac:dyDescent="0.2">
      <c r="A87" s="1327"/>
      <c r="B87" s="783" t="s">
        <v>988</v>
      </c>
      <c r="C87" s="784" t="s">
        <v>989</v>
      </c>
      <c r="D87" s="785">
        <v>526000</v>
      </c>
      <c r="E87" s="786"/>
      <c r="F87" s="808">
        <v>526000</v>
      </c>
      <c r="G87" s="786"/>
      <c r="H87" s="787"/>
      <c r="I87" s="786"/>
      <c r="J87" s="778">
        <f>SUM(F87:I87)</f>
        <v>526000</v>
      </c>
      <c r="K87" s="778"/>
      <c r="L87" s="779">
        <f t="shared" si="16"/>
        <v>0</v>
      </c>
      <c r="M87" s="779">
        <f t="shared" si="17"/>
        <v>0</v>
      </c>
      <c r="N87" s="784"/>
      <c r="O87" s="788"/>
      <c r="P87" s="789"/>
      <c r="Q87" s="790"/>
      <c r="R87" s="783"/>
    </row>
    <row r="88" spans="1:22" x14ac:dyDescent="0.2">
      <c r="A88" s="1327"/>
      <c r="B88" s="783" t="s">
        <v>394</v>
      </c>
      <c r="C88" s="784" t="s">
        <v>190</v>
      </c>
      <c r="D88" s="785">
        <v>10640000</v>
      </c>
      <c r="E88" s="786"/>
      <c r="F88" s="808">
        <v>10640000</v>
      </c>
      <c r="G88" s="786"/>
      <c r="H88" s="787"/>
      <c r="I88" s="786"/>
      <c r="J88" s="778">
        <f>SUM(F88:I88)</f>
        <v>10640000</v>
      </c>
      <c r="K88" s="778"/>
      <c r="L88" s="779">
        <f t="shared" si="16"/>
        <v>0</v>
      </c>
      <c r="M88" s="779">
        <f t="shared" si="17"/>
        <v>0</v>
      </c>
      <c r="N88" s="784"/>
      <c r="O88" s="788"/>
      <c r="P88" s="789"/>
      <c r="Q88" s="790"/>
      <c r="R88" s="783"/>
    </row>
    <row r="89" spans="1:22" x14ac:dyDescent="0.2">
      <c r="A89" s="1327"/>
      <c r="B89" s="783" t="s">
        <v>990</v>
      </c>
      <c r="C89" s="784"/>
      <c r="D89" s="785">
        <v>1510063</v>
      </c>
      <c r="E89" s="786"/>
      <c r="F89" s="808">
        <v>1510063</v>
      </c>
      <c r="G89" s="786"/>
      <c r="H89" s="787"/>
      <c r="I89" s="786"/>
      <c r="J89" s="778">
        <f>SUM(F89:I89)</f>
        <v>1510063</v>
      </c>
      <c r="K89" s="778"/>
      <c r="L89" s="779">
        <f t="shared" si="16"/>
        <v>0</v>
      </c>
      <c r="M89" s="779">
        <f t="shared" si="17"/>
        <v>0</v>
      </c>
      <c r="N89" s="784"/>
      <c r="O89" s="788"/>
      <c r="P89" s="789"/>
      <c r="Q89" s="790"/>
      <c r="R89" s="783"/>
    </row>
    <row r="90" spans="1:22" x14ac:dyDescent="0.2">
      <c r="A90" s="1327"/>
      <c r="B90" s="783" t="s">
        <v>947</v>
      </c>
      <c r="C90" s="784"/>
      <c r="D90" s="785"/>
      <c r="E90" s="786"/>
      <c r="F90" s="778">
        <f>T90</f>
        <v>10437000</v>
      </c>
      <c r="G90" s="786"/>
      <c r="H90" s="787"/>
      <c r="I90" s="786"/>
      <c r="J90" s="778">
        <f>SUM(F90:I90)</f>
        <v>10437000</v>
      </c>
      <c r="K90" s="778"/>
      <c r="L90" s="779">
        <f t="shared" si="16"/>
        <v>-10437000</v>
      </c>
      <c r="M90" s="779">
        <f t="shared" si="17"/>
        <v>-10437000</v>
      </c>
      <c r="N90" s="784"/>
      <c r="O90" s="788"/>
      <c r="P90" s="789"/>
      <c r="Q90" s="790"/>
      <c r="R90" s="783"/>
      <c r="S90" s="751" t="s">
        <v>948</v>
      </c>
      <c r="T90" s="751">
        <f>SUM(T70:T84)</f>
        <v>10437000</v>
      </c>
    </row>
    <row r="91" spans="1:22" hidden="1" x14ac:dyDescent="0.2">
      <c r="A91" s="814"/>
      <c r="B91" s="783"/>
      <c r="C91" s="784"/>
      <c r="D91" s="785"/>
      <c r="E91" s="786"/>
      <c r="F91" s="778"/>
      <c r="G91" s="786"/>
      <c r="H91" s="787"/>
      <c r="I91" s="786"/>
      <c r="J91" s="778">
        <f t="shared" si="15"/>
        <v>0</v>
      </c>
      <c r="K91" s="778"/>
      <c r="L91" s="779">
        <f t="shared" si="16"/>
        <v>0</v>
      </c>
      <c r="M91" s="779">
        <f t="shared" si="17"/>
        <v>0</v>
      </c>
      <c r="N91" s="784"/>
      <c r="O91" s="788"/>
      <c r="P91" s="789"/>
      <c r="Q91" s="790"/>
      <c r="R91" s="783"/>
    </row>
    <row r="92" spans="1:22" s="807" customFormat="1" x14ac:dyDescent="0.2">
      <c r="A92" s="811" t="s">
        <v>949</v>
      </c>
      <c r="B92" s="795" t="s">
        <v>991</v>
      </c>
      <c r="C92" s="796"/>
      <c r="D92" s="797"/>
      <c r="E92" s="798"/>
      <c r="F92" s="799"/>
      <c r="G92" s="798"/>
      <c r="H92" s="800"/>
      <c r="I92" s="798"/>
      <c r="J92" s="801">
        <f>SUM(J69:J91)</f>
        <v>383918986</v>
      </c>
      <c r="K92" s="801">
        <f>SUM(K69:K91)</f>
        <v>6229000</v>
      </c>
      <c r="L92" s="801">
        <f>SUM(L69:L91)</f>
        <v>5884643</v>
      </c>
      <c r="M92" s="801">
        <f>SUM(M69:M91)</f>
        <v>12113643</v>
      </c>
      <c r="N92" s="796"/>
      <c r="O92" s="802"/>
      <c r="P92" s="803"/>
      <c r="Q92" s="804"/>
      <c r="R92" s="805"/>
      <c r="S92" s="806"/>
      <c r="T92" s="806"/>
      <c r="U92" s="806"/>
      <c r="V92" s="806"/>
    </row>
    <row r="93" spans="1:22" s="823" customFormat="1" x14ac:dyDescent="0.2">
      <c r="A93" s="1324" t="s">
        <v>758</v>
      </c>
      <c r="B93" s="815" t="s">
        <v>759</v>
      </c>
      <c r="C93" s="816" t="s">
        <v>695</v>
      </c>
      <c r="D93" s="791"/>
      <c r="E93" s="792">
        <v>116113574</v>
      </c>
      <c r="F93" s="817">
        <v>44758247</v>
      </c>
      <c r="G93" s="813">
        <v>119335327</v>
      </c>
      <c r="H93" s="818"/>
      <c r="I93" s="792"/>
      <c r="J93" s="808">
        <f t="shared" ref="J93:J98" si="18">SUM(F93:I93)</f>
        <v>164093574</v>
      </c>
      <c r="K93" s="808"/>
      <c r="L93" s="779">
        <f t="shared" ref="L93:L98" si="19">IF(E93="",D93-J93-K93,E93-J93-K93)</f>
        <v>-47980000</v>
      </c>
      <c r="M93" s="779">
        <f>K93+L93</f>
        <v>-47980000</v>
      </c>
      <c r="N93" s="810" t="s">
        <v>760</v>
      </c>
      <c r="O93" s="819">
        <v>43913</v>
      </c>
      <c r="P93" s="820"/>
      <c r="Q93" s="821"/>
      <c r="R93" s="783" t="s">
        <v>943</v>
      </c>
      <c r="S93" s="822"/>
      <c r="T93" s="822"/>
      <c r="U93" s="822"/>
      <c r="V93" s="822"/>
    </row>
    <row r="94" spans="1:22" x14ac:dyDescent="0.2">
      <c r="A94" s="1325"/>
      <c r="B94" s="783" t="s">
        <v>761</v>
      </c>
      <c r="C94" s="784" t="s">
        <v>695</v>
      </c>
      <c r="D94" s="785">
        <v>334041823</v>
      </c>
      <c r="E94" s="786"/>
      <c r="F94" s="778">
        <v>91102316</v>
      </c>
      <c r="G94" s="792">
        <v>242939507</v>
      </c>
      <c r="H94" s="787"/>
      <c r="I94" s="786"/>
      <c r="J94" s="778">
        <f t="shared" si="18"/>
        <v>334041823</v>
      </c>
      <c r="K94" s="778"/>
      <c r="L94" s="779">
        <f t="shared" si="19"/>
        <v>0</v>
      </c>
      <c r="M94" s="779">
        <f>K94+L94</f>
        <v>0</v>
      </c>
      <c r="N94" s="810" t="s">
        <v>760</v>
      </c>
      <c r="O94" s="819">
        <v>43913</v>
      </c>
      <c r="P94" s="789">
        <v>334041824</v>
      </c>
      <c r="Q94" s="790"/>
      <c r="R94" s="783" t="s">
        <v>943</v>
      </c>
    </row>
    <row r="95" spans="1:22" ht="22.5" x14ac:dyDescent="0.2">
      <c r="A95" s="1325"/>
      <c r="B95" s="783" t="s">
        <v>992</v>
      </c>
      <c r="C95" s="860" t="s">
        <v>993</v>
      </c>
      <c r="D95" s="785">
        <v>7550000</v>
      </c>
      <c r="E95" s="786"/>
      <c r="F95" s="778">
        <v>7550000</v>
      </c>
      <c r="G95" s="792"/>
      <c r="H95" s="787"/>
      <c r="I95" s="786"/>
      <c r="J95" s="778">
        <f t="shared" si="18"/>
        <v>7550000</v>
      </c>
      <c r="K95" s="778"/>
      <c r="L95" s="779">
        <f t="shared" si="19"/>
        <v>0</v>
      </c>
      <c r="M95" s="779">
        <f>K95+L95</f>
        <v>0</v>
      </c>
      <c r="N95" s="810"/>
      <c r="O95" s="819"/>
      <c r="P95" s="789"/>
      <c r="Q95" s="790"/>
      <c r="R95" s="783"/>
    </row>
    <row r="96" spans="1:22" ht="15" customHeight="1" x14ac:dyDescent="0.2">
      <c r="A96" s="1325" t="s">
        <v>758</v>
      </c>
      <c r="B96" s="783" t="s">
        <v>994</v>
      </c>
      <c r="C96" s="784" t="s">
        <v>995</v>
      </c>
      <c r="D96" s="785">
        <f>400000+500000</f>
        <v>900000</v>
      </c>
      <c r="E96" s="786"/>
      <c r="F96" s="778">
        <f>400000+500000</f>
        <v>900000</v>
      </c>
      <c r="G96" s="792"/>
      <c r="H96" s="787"/>
      <c r="I96" s="786"/>
      <c r="J96" s="778">
        <f t="shared" si="18"/>
        <v>900000</v>
      </c>
      <c r="K96" s="778"/>
      <c r="L96" s="779">
        <f t="shared" si="19"/>
        <v>0</v>
      </c>
      <c r="M96" s="779">
        <f>K96+L96</f>
        <v>0</v>
      </c>
      <c r="N96" s="810"/>
      <c r="O96" s="819"/>
      <c r="P96" s="789"/>
      <c r="Q96" s="790"/>
      <c r="R96" s="783"/>
    </row>
    <row r="97" spans="1:22" x14ac:dyDescent="0.2">
      <c r="A97" s="1325"/>
      <c r="B97" s="783" t="s">
        <v>996</v>
      </c>
      <c r="C97" s="784" t="s">
        <v>980</v>
      </c>
      <c r="D97" s="785">
        <v>2000000</v>
      </c>
      <c r="E97" s="786"/>
      <c r="F97" s="778">
        <v>2000000</v>
      </c>
      <c r="G97" s="792"/>
      <c r="H97" s="787"/>
      <c r="I97" s="786"/>
      <c r="J97" s="778">
        <f t="shared" si="18"/>
        <v>2000000</v>
      </c>
      <c r="K97" s="778"/>
      <c r="L97" s="779">
        <f t="shared" si="19"/>
        <v>0</v>
      </c>
      <c r="M97" s="779">
        <f>K97+L97</f>
        <v>0</v>
      </c>
      <c r="N97" s="810"/>
      <c r="O97" s="819"/>
      <c r="P97" s="789"/>
      <c r="Q97" s="790"/>
      <c r="R97" s="783"/>
    </row>
    <row r="98" spans="1:22" x14ac:dyDescent="0.2">
      <c r="A98" s="1325"/>
      <c r="B98" s="783" t="s">
        <v>947</v>
      </c>
      <c r="C98" s="784"/>
      <c r="D98" s="785"/>
      <c r="E98" s="786"/>
      <c r="F98" s="778">
        <f>T98</f>
        <v>0</v>
      </c>
      <c r="G98" s="786"/>
      <c r="H98" s="787"/>
      <c r="I98" s="786"/>
      <c r="J98" s="778">
        <f t="shared" si="18"/>
        <v>0</v>
      </c>
      <c r="K98" s="778"/>
      <c r="L98" s="779">
        <f t="shared" si="19"/>
        <v>0</v>
      </c>
      <c r="M98" s="779">
        <f>IF(E98="",D98-J98+K98,E98-J98+K98)</f>
        <v>0</v>
      </c>
      <c r="N98" s="784"/>
      <c r="O98" s="788"/>
      <c r="P98" s="789"/>
      <c r="Q98" s="790"/>
      <c r="R98" s="783"/>
      <c r="S98" s="751" t="s">
        <v>948</v>
      </c>
      <c r="T98" s="751">
        <f>SUM(T93:T94)</f>
        <v>0</v>
      </c>
    </row>
    <row r="99" spans="1:22" s="807" customFormat="1" x14ac:dyDescent="0.2">
      <c r="A99" s="811" t="s">
        <v>997</v>
      </c>
      <c r="B99" s="795" t="s">
        <v>998</v>
      </c>
      <c r="C99" s="796"/>
      <c r="D99" s="797"/>
      <c r="E99" s="798"/>
      <c r="F99" s="799"/>
      <c r="G99" s="798"/>
      <c r="H99" s="800"/>
      <c r="I99" s="798"/>
      <c r="J99" s="812">
        <f>SUM(J93:J98)</f>
        <v>508585397</v>
      </c>
      <c r="K99" s="812">
        <f>SUM(K93:K98)</f>
        <v>0</v>
      </c>
      <c r="L99" s="812">
        <f>SUM(L93:L98)</f>
        <v>-47980000</v>
      </c>
      <c r="M99" s="812">
        <f>SUM(M93:M98)</f>
        <v>-47980000</v>
      </c>
      <c r="N99" s="796"/>
      <c r="O99" s="802"/>
      <c r="P99" s="803"/>
      <c r="Q99" s="804"/>
      <c r="R99" s="805"/>
      <c r="S99" s="806"/>
      <c r="T99" s="806"/>
      <c r="U99" s="806"/>
      <c r="V99" s="806"/>
    </row>
    <row r="100" spans="1:22" x14ac:dyDescent="0.2">
      <c r="A100" s="1322" t="s">
        <v>762</v>
      </c>
      <c r="B100" s="772" t="s">
        <v>201</v>
      </c>
      <c r="C100" s="773" t="s">
        <v>200</v>
      </c>
      <c r="D100" s="774">
        <v>49280572</v>
      </c>
      <c r="E100" s="775">
        <v>49259836</v>
      </c>
      <c r="F100" s="776">
        <v>24640286</v>
      </c>
      <c r="G100" s="775">
        <v>19712229</v>
      </c>
      <c r="H100" s="777">
        <v>4907321</v>
      </c>
      <c r="I100" s="775"/>
      <c r="J100" s="776">
        <f>SUM(F100:I100)</f>
        <v>49259836</v>
      </c>
      <c r="K100" s="776"/>
      <c r="L100" s="779">
        <f t="shared" ref="L100:L109" si="20">IF(E100="",D100-J100-K100,E100-J100-K100)</f>
        <v>0</v>
      </c>
      <c r="M100" s="779">
        <f t="shared" ref="M100:M109" si="21">K100+L100</f>
        <v>0</v>
      </c>
      <c r="N100" s="773"/>
      <c r="O100" s="780"/>
      <c r="P100" s="781"/>
      <c r="Q100" s="782"/>
      <c r="R100" s="772" t="s">
        <v>957</v>
      </c>
      <c r="S100" s="751" t="s">
        <v>763</v>
      </c>
    </row>
    <row r="101" spans="1:22" x14ac:dyDescent="0.2">
      <c r="A101" s="1323"/>
      <c r="B101" s="783" t="s">
        <v>764</v>
      </c>
      <c r="C101" s="784" t="s">
        <v>200</v>
      </c>
      <c r="D101" s="785">
        <v>20600000</v>
      </c>
      <c r="E101" s="786"/>
      <c r="F101" s="778">
        <v>20600000</v>
      </c>
      <c r="G101" s="786"/>
      <c r="H101" s="787"/>
      <c r="I101" s="786"/>
      <c r="J101" s="778">
        <f>SUM(F101:I101)</f>
        <v>20600000</v>
      </c>
      <c r="K101" s="778"/>
      <c r="L101" s="779">
        <f t="shared" si="20"/>
        <v>0</v>
      </c>
      <c r="M101" s="779">
        <f t="shared" si="21"/>
        <v>0</v>
      </c>
      <c r="N101" s="784"/>
      <c r="O101" s="788"/>
      <c r="P101" s="789"/>
      <c r="Q101" s="790"/>
      <c r="R101" s="783" t="s">
        <v>957</v>
      </c>
      <c r="S101" s="751" t="s">
        <v>999</v>
      </c>
      <c r="T101" s="751">
        <v>1950000</v>
      </c>
    </row>
    <row r="102" spans="1:22" x14ac:dyDescent="0.2">
      <c r="A102" s="1323"/>
      <c r="B102" s="783" t="s">
        <v>31</v>
      </c>
      <c r="C102" s="784" t="s">
        <v>385</v>
      </c>
      <c r="D102" s="785">
        <v>52050039</v>
      </c>
      <c r="E102" s="786">
        <v>68065463</v>
      </c>
      <c r="F102" s="778">
        <v>15615000</v>
      </c>
      <c r="G102" s="786">
        <v>52450463</v>
      </c>
      <c r="H102" s="787"/>
      <c r="I102" s="786"/>
      <c r="J102" s="778">
        <f t="shared" ref="J102:J127" si="22">SUM(F102:I102)</f>
        <v>68065463</v>
      </c>
      <c r="K102" s="778"/>
      <c r="L102" s="779">
        <f t="shared" si="20"/>
        <v>0</v>
      </c>
      <c r="M102" s="779">
        <f t="shared" si="21"/>
        <v>0</v>
      </c>
      <c r="N102" s="784"/>
      <c r="O102" s="788"/>
      <c r="P102" s="789"/>
      <c r="Q102" s="790"/>
      <c r="R102" s="783" t="s">
        <v>943</v>
      </c>
      <c r="S102" s="751" t="s">
        <v>1000</v>
      </c>
      <c r="T102" s="751">
        <v>4500000</v>
      </c>
    </row>
    <row r="103" spans="1:22" x14ac:dyDescent="0.2">
      <c r="A103" s="1323"/>
      <c r="B103" s="783" t="s">
        <v>215</v>
      </c>
      <c r="C103" s="784" t="s">
        <v>216</v>
      </c>
      <c r="D103" s="785">
        <v>110176769</v>
      </c>
      <c r="E103" s="786"/>
      <c r="F103" s="778">
        <v>40064280</v>
      </c>
      <c r="G103" s="786">
        <v>40064280</v>
      </c>
      <c r="H103" s="787"/>
      <c r="I103" s="786"/>
      <c r="J103" s="778">
        <f t="shared" si="22"/>
        <v>80128560</v>
      </c>
      <c r="K103" s="778"/>
      <c r="L103" s="779">
        <f t="shared" si="20"/>
        <v>30048209</v>
      </c>
      <c r="M103" s="779">
        <f t="shared" si="21"/>
        <v>30048209</v>
      </c>
      <c r="N103" s="784"/>
      <c r="O103" s="788"/>
      <c r="P103" s="789"/>
      <c r="Q103" s="790"/>
      <c r="R103" s="783" t="s">
        <v>943</v>
      </c>
      <c r="S103" s="751" t="s">
        <v>1001</v>
      </c>
      <c r="T103" s="751">
        <v>5950000</v>
      </c>
    </row>
    <row r="104" spans="1:22" x14ac:dyDescent="0.2">
      <c r="A104" s="1323"/>
      <c r="B104" s="783" t="s">
        <v>50</v>
      </c>
      <c r="C104" s="784" t="s">
        <v>323</v>
      </c>
      <c r="D104" s="785">
        <v>30676800</v>
      </c>
      <c r="E104" s="786"/>
      <c r="F104" s="778">
        <v>19521600</v>
      </c>
      <c r="G104" s="786"/>
      <c r="H104" s="787"/>
      <c r="I104" s="786"/>
      <c r="J104" s="778">
        <f t="shared" si="22"/>
        <v>19521600</v>
      </c>
      <c r="K104" s="778"/>
      <c r="L104" s="779">
        <f t="shared" si="20"/>
        <v>11155200</v>
      </c>
      <c r="M104" s="779">
        <f t="shared" si="21"/>
        <v>11155200</v>
      </c>
      <c r="N104" s="784" t="s">
        <v>767</v>
      </c>
      <c r="O104" s="788">
        <v>43941</v>
      </c>
      <c r="P104" s="789"/>
      <c r="Q104" s="790"/>
      <c r="R104" s="783" t="s">
        <v>943</v>
      </c>
      <c r="S104" s="751" t="s">
        <v>1002</v>
      </c>
      <c r="T104" s="751">
        <v>8550000</v>
      </c>
    </row>
    <row r="105" spans="1:22" x14ac:dyDescent="0.2">
      <c r="A105" s="1323"/>
      <c r="B105" s="783" t="s">
        <v>99</v>
      </c>
      <c r="C105" s="784" t="s">
        <v>100</v>
      </c>
      <c r="D105" s="785">
        <v>230040000</v>
      </c>
      <c r="E105" s="786">
        <v>230330000</v>
      </c>
      <c r="F105" s="778">
        <v>69012000</v>
      </c>
      <c r="G105" s="786">
        <v>149801500</v>
      </c>
      <c r="H105" s="787"/>
      <c r="I105" s="786"/>
      <c r="J105" s="778">
        <f t="shared" si="22"/>
        <v>218813500</v>
      </c>
      <c r="K105" s="778"/>
      <c r="L105" s="779">
        <f t="shared" si="20"/>
        <v>11516500</v>
      </c>
      <c r="M105" s="779">
        <f t="shared" si="21"/>
        <v>11516500</v>
      </c>
      <c r="N105" s="784"/>
      <c r="O105" s="788"/>
      <c r="P105" s="789"/>
      <c r="Q105" s="790"/>
      <c r="R105" s="783" t="s">
        <v>943</v>
      </c>
      <c r="S105" s="751" t="s">
        <v>1003</v>
      </c>
      <c r="T105" s="751">
        <v>300000</v>
      </c>
    </row>
    <row r="106" spans="1:22" x14ac:dyDescent="0.2">
      <c r="A106" s="1323"/>
      <c r="B106" s="783" t="s">
        <v>692</v>
      </c>
      <c r="C106" s="784" t="s">
        <v>176</v>
      </c>
      <c r="D106" s="785">
        <v>6845234</v>
      </c>
      <c r="E106" s="786"/>
      <c r="F106" s="778">
        <v>6845234</v>
      </c>
      <c r="G106" s="786"/>
      <c r="H106" s="787"/>
      <c r="I106" s="786"/>
      <c r="J106" s="778">
        <f t="shared" si="22"/>
        <v>6845234</v>
      </c>
      <c r="K106" s="778"/>
      <c r="L106" s="779">
        <f t="shared" si="20"/>
        <v>0</v>
      </c>
      <c r="M106" s="779">
        <f t="shared" si="21"/>
        <v>0</v>
      </c>
      <c r="N106" s="784"/>
      <c r="O106" s="788"/>
      <c r="P106" s="789"/>
      <c r="Q106" s="790"/>
      <c r="R106" s="783" t="s">
        <v>943</v>
      </c>
      <c r="S106" s="751" t="s">
        <v>1004</v>
      </c>
      <c r="T106" s="751">
        <v>1810000</v>
      </c>
    </row>
    <row r="107" spans="1:22" ht="22.5" x14ac:dyDescent="0.2">
      <c r="A107" s="1323"/>
      <c r="B107" s="783" t="s">
        <v>34</v>
      </c>
      <c r="C107" s="860" t="s">
        <v>204</v>
      </c>
      <c r="D107" s="785">
        <v>55505340</v>
      </c>
      <c r="E107" s="786">
        <v>52345480</v>
      </c>
      <c r="F107" s="778">
        <v>15137820</v>
      </c>
      <c r="G107" s="786">
        <v>20183760</v>
      </c>
      <c r="H107" s="787">
        <v>17023900</v>
      </c>
      <c r="I107" s="786"/>
      <c r="J107" s="778">
        <f t="shared" si="22"/>
        <v>52345480</v>
      </c>
      <c r="K107" s="778"/>
      <c r="L107" s="779">
        <f t="shared" si="20"/>
        <v>0</v>
      </c>
      <c r="M107" s="779">
        <f t="shared" si="21"/>
        <v>0</v>
      </c>
      <c r="N107" s="784" t="s">
        <v>768</v>
      </c>
      <c r="O107" s="788">
        <v>43942</v>
      </c>
      <c r="P107" s="789"/>
      <c r="Q107" s="790"/>
      <c r="R107" s="783" t="s">
        <v>943</v>
      </c>
      <c r="S107" s="751" t="s">
        <v>1005</v>
      </c>
      <c r="T107" s="751">
        <v>1118000</v>
      </c>
    </row>
    <row r="108" spans="1:22" x14ac:dyDescent="0.2">
      <c r="A108" s="1323"/>
      <c r="B108" s="783" t="s">
        <v>118</v>
      </c>
      <c r="C108" s="784" t="s">
        <v>315</v>
      </c>
      <c r="D108" s="785">
        <v>28216000</v>
      </c>
      <c r="E108" s="786">
        <v>28286400</v>
      </c>
      <c r="F108" s="778">
        <v>11286400</v>
      </c>
      <c r="G108" s="786">
        <v>17000000</v>
      </c>
      <c r="H108" s="787"/>
      <c r="I108" s="786"/>
      <c r="J108" s="778">
        <f t="shared" si="22"/>
        <v>28286400</v>
      </c>
      <c r="K108" s="778"/>
      <c r="L108" s="779">
        <f t="shared" si="20"/>
        <v>0</v>
      </c>
      <c r="M108" s="779">
        <f t="shared" si="21"/>
        <v>0</v>
      </c>
      <c r="N108" s="784"/>
      <c r="O108" s="788"/>
      <c r="P108" s="789"/>
      <c r="Q108" s="790"/>
      <c r="R108" s="783" t="s">
        <v>957</v>
      </c>
      <c r="S108" s="751" t="s">
        <v>1006</v>
      </c>
      <c r="T108" s="751">
        <v>2138000</v>
      </c>
    </row>
    <row r="109" spans="1:22" x14ac:dyDescent="0.2">
      <c r="A109" s="1323"/>
      <c r="B109" s="783" t="s">
        <v>1007</v>
      </c>
      <c r="C109" s="784" t="s">
        <v>229</v>
      </c>
      <c r="D109" s="785">
        <v>33258500</v>
      </c>
      <c r="E109" s="786">
        <v>30195000</v>
      </c>
      <c r="F109" s="778">
        <v>16629000</v>
      </c>
      <c r="G109" s="786"/>
      <c r="H109" s="787"/>
      <c r="I109" s="786"/>
      <c r="J109" s="778">
        <f t="shared" si="22"/>
        <v>16629000</v>
      </c>
      <c r="K109" s="778"/>
      <c r="L109" s="779">
        <f t="shared" si="20"/>
        <v>13566000</v>
      </c>
      <c r="M109" s="779">
        <f t="shared" si="21"/>
        <v>13566000</v>
      </c>
      <c r="N109" s="784"/>
      <c r="O109" s="788"/>
      <c r="P109" s="789"/>
      <c r="Q109" s="790"/>
      <c r="R109" s="783" t="s">
        <v>943</v>
      </c>
      <c r="S109" s="751" t="s">
        <v>1008</v>
      </c>
      <c r="T109" s="751">
        <v>3280000</v>
      </c>
    </row>
    <row r="110" spans="1:22" x14ac:dyDescent="0.2">
      <c r="A110" s="1323"/>
      <c r="B110" s="783" t="s">
        <v>257</v>
      </c>
      <c r="C110" s="784" t="s">
        <v>286</v>
      </c>
      <c r="D110" s="791">
        <f>J110</f>
        <v>6875000</v>
      </c>
      <c r="E110" s="786"/>
      <c r="F110" s="778">
        <v>6875000</v>
      </c>
      <c r="G110" s="786"/>
      <c r="H110" s="787"/>
      <c r="I110" s="786"/>
      <c r="J110" s="778">
        <f t="shared" si="22"/>
        <v>6875000</v>
      </c>
      <c r="K110" s="778"/>
      <c r="L110" s="779"/>
      <c r="M110" s="779"/>
      <c r="N110" s="784"/>
      <c r="O110" s="788"/>
      <c r="P110" s="789"/>
      <c r="Q110" s="790"/>
      <c r="R110" s="783"/>
      <c r="S110" s="751" t="s">
        <v>960</v>
      </c>
      <c r="T110" s="751">
        <v>2546000</v>
      </c>
    </row>
    <row r="111" spans="1:22" x14ac:dyDescent="0.2">
      <c r="A111" s="1323"/>
      <c r="B111" s="783" t="s">
        <v>170</v>
      </c>
      <c r="C111" s="784" t="s">
        <v>171</v>
      </c>
      <c r="D111" s="785">
        <v>10220430</v>
      </c>
      <c r="E111" s="786"/>
      <c r="F111" s="778">
        <v>10220430</v>
      </c>
      <c r="G111" s="786"/>
      <c r="H111" s="787"/>
      <c r="I111" s="786"/>
      <c r="J111" s="778">
        <f t="shared" si="22"/>
        <v>10220430</v>
      </c>
      <c r="K111" s="778"/>
      <c r="L111" s="779">
        <f t="shared" ref="L111:L116" si="23">IF(E111="",D111-J111-K111,E111-J111-K111)</f>
        <v>0</v>
      </c>
      <c r="M111" s="779">
        <f t="shared" ref="M111:M116" si="24">K111+L111</f>
        <v>0</v>
      </c>
      <c r="N111" s="784"/>
      <c r="O111" s="788"/>
      <c r="P111" s="789"/>
      <c r="Q111" s="790"/>
      <c r="R111" s="783" t="s">
        <v>171</v>
      </c>
      <c r="S111" s="751" t="s">
        <v>953</v>
      </c>
      <c r="T111" s="751">
        <v>460000</v>
      </c>
    </row>
    <row r="112" spans="1:22" x14ac:dyDescent="0.2">
      <c r="A112" s="1323"/>
      <c r="B112" s="783" t="s">
        <v>514</v>
      </c>
      <c r="C112" s="784" t="s">
        <v>114</v>
      </c>
      <c r="D112" s="785">
        <v>13612000</v>
      </c>
      <c r="E112" s="786"/>
      <c r="F112" s="778">
        <v>13612000</v>
      </c>
      <c r="G112" s="786"/>
      <c r="H112" s="787"/>
      <c r="I112" s="786"/>
      <c r="J112" s="778">
        <f t="shared" si="22"/>
        <v>13612000</v>
      </c>
      <c r="K112" s="778"/>
      <c r="L112" s="779">
        <f t="shared" si="23"/>
        <v>0</v>
      </c>
      <c r="M112" s="779">
        <f t="shared" si="24"/>
        <v>0</v>
      </c>
      <c r="N112" s="784"/>
      <c r="O112" s="788"/>
      <c r="P112" s="789"/>
      <c r="Q112" s="790"/>
      <c r="R112" s="783" t="s">
        <v>968</v>
      </c>
      <c r="S112" s="751" t="s">
        <v>964</v>
      </c>
      <c r="T112" s="751">
        <v>1600000</v>
      </c>
    </row>
    <row r="113" spans="1:18" ht="22.5" x14ac:dyDescent="0.2">
      <c r="A113" s="1323"/>
      <c r="B113" s="783" t="s">
        <v>50</v>
      </c>
      <c r="C113" s="860" t="s">
        <v>65</v>
      </c>
      <c r="D113" s="785">
        <v>7260000</v>
      </c>
      <c r="E113" s="786"/>
      <c r="F113" s="778">
        <v>2178000</v>
      </c>
      <c r="G113" s="786">
        <v>5082000</v>
      </c>
      <c r="H113" s="787"/>
      <c r="I113" s="786"/>
      <c r="J113" s="778">
        <f t="shared" si="22"/>
        <v>7260000</v>
      </c>
      <c r="K113" s="778"/>
      <c r="L113" s="779">
        <f t="shared" si="23"/>
        <v>0</v>
      </c>
      <c r="M113" s="779">
        <f t="shared" si="24"/>
        <v>0</v>
      </c>
      <c r="N113" s="784"/>
      <c r="O113" s="788"/>
      <c r="P113" s="789"/>
      <c r="Q113" s="790"/>
      <c r="R113" s="783" t="s">
        <v>957</v>
      </c>
    </row>
    <row r="114" spans="1:18" x14ac:dyDescent="0.2">
      <c r="A114" s="1323"/>
      <c r="B114" s="783" t="s">
        <v>34</v>
      </c>
      <c r="C114" s="784" t="s">
        <v>695</v>
      </c>
      <c r="D114" s="785">
        <v>5115000</v>
      </c>
      <c r="E114" s="786"/>
      <c r="F114" s="778">
        <v>5115000</v>
      </c>
      <c r="G114" s="786"/>
      <c r="H114" s="787"/>
      <c r="I114" s="786"/>
      <c r="J114" s="778">
        <f t="shared" si="22"/>
        <v>5115000</v>
      </c>
      <c r="K114" s="778"/>
      <c r="L114" s="779">
        <f t="shared" si="23"/>
        <v>0</v>
      </c>
      <c r="M114" s="779">
        <f t="shared" si="24"/>
        <v>0</v>
      </c>
      <c r="N114" s="784"/>
      <c r="O114" s="788"/>
      <c r="P114" s="789"/>
      <c r="Q114" s="790"/>
      <c r="R114" s="783" t="s">
        <v>943</v>
      </c>
    </row>
    <row r="115" spans="1:18" x14ac:dyDescent="0.2">
      <c r="A115" s="1323"/>
      <c r="B115" s="783" t="s">
        <v>107</v>
      </c>
      <c r="C115" s="784" t="s">
        <v>341</v>
      </c>
      <c r="D115" s="785"/>
      <c r="E115" s="786">
        <v>8640000</v>
      </c>
      <c r="F115" s="778">
        <v>4000000</v>
      </c>
      <c r="G115" s="786">
        <v>4640000</v>
      </c>
      <c r="H115" s="787"/>
      <c r="I115" s="786"/>
      <c r="J115" s="778">
        <f t="shared" si="22"/>
        <v>8640000</v>
      </c>
      <c r="K115" s="778"/>
      <c r="L115" s="779">
        <f t="shared" si="23"/>
        <v>0</v>
      </c>
      <c r="M115" s="779">
        <f t="shared" si="24"/>
        <v>0</v>
      </c>
      <c r="N115" s="784"/>
      <c r="O115" s="788"/>
      <c r="P115" s="789"/>
      <c r="Q115" s="790"/>
      <c r="R115" s="783"/>
    </row>
    <row r="116" spans="1:18" x14ac:dyDescent="0.2">
      <c r="A116" s="1323"/>
      <c r="B116" s="783" t="s">
        <v>771</v>
      </c>
      <c r="C116" s="784" t="s">
        <v>772</v>
      </c>
      <c r="D116" s="785">
        <v>550000</v>
      </c>
      <c r="E116" s="786"/>
      <c r="F116" s="778">
        <v>550000</v>
      </c>
      <c r="G116" s="786"/>
      <c r="H116" s="787"/>
      <c r="I116" s="786"/>
      <c r="J116" s="778">
        <f t="shared" si="22"/>
        <v>550000</v>
      </c>
      <c r="K116" s="778"/>
      <c r="L116" s="779">
        <f t="shared" si="23"/>
        <v>0</v>
      </c>
      <c r="M116" s="779">
        <f t="shared" si="24"/>
        <v>0</v>
      </c>
      <c r="N116" s="784"/>
      <c r="O116" s="788"/>
      <c r="P116" s="789"/>
      <c r="Q116" s="790"/>
      <c r="R116" s="783" t="s">
        <v>943</v>
      </c>
    </row>
    <row r="117" spans="1:18" x14ac:dyDescent="0.2">
      <c r="A117" s="1323"/>
      <c r="B117" s="783" t="s">
        <v>773</v>
      </c>
      <c r="C117" s="784"/>
      <c r="D117" s="785">
        <v>15480000</v>
      </c>
      <c r="E117" s="786"/>
      <c r="F117" s="778">
        <v>15480000</v>
      </c>
      <c r="G117" s="786"/>
      <c r="H117" s="787"/>
      <c r="I117" s="786"/>
      <c r="J117" s="778">
        <f t="shared" si="22"/>
        <v>15480000</v>
      </c>
      <c r="K117" s="778"/>
      <c r="L117" s="779">
        <f t="shared" ref="L117:L131" si="25">IF(E117="",D117-J117-K117,E117-J117-K117)</f>
        <v>0</v>
      </c>
      <c r="M117" s="779">
        <f t="shared" ref="M117:M131" si="26">K117+L117</f>
        <v>0</v>
      </c>
      <c r="N117" s="784"/>
      <c r="O117" s="788"/>
      <c r="P117" s="789"/>
      <c r="Q117" s="790"/>
      <c r="R117" s="783"/>
    </row>
    <row r="118" spans="1:18" x14ac:dyDescent="0.2">
      <c r="A118" s="1323"/>
      <c r="B118" s="783" t="s">
        <v>158</v>
      </c>
      <c r="C118" s="784" t="s">
        <v>247</v>
      </c>
      <c r="D118" s="785">
        <v>4875000</v>
      </c>
      <c r="E118" s="786"/>
      <c r="F118" s="778">
        <v>4875000</v>
      </c>
      <c r="G118" s="786"/>
      <c r="H118" s="787"/>
      <c r="I118" s="786"/>
      <c r="J118" s="778">
        <f t="shared" si="22"/>
        <v>4875000</v>
      </c>
      <c r="K118" s="778"/>
      <c r="L118" s="779">
        <f t="shared" si="25"/>
        <v>0</v>
      </c>
      <c r="M118" s="779">
        <f t="shared" si="26"/>
        <v>0</v>
      </c>
      <c r="N118" s="784"/>
      <c r="O118" s="788"/>
      <c r="P118" s="789"/>
      <c r="Q118" s="790"/>
      <c r="R118" s="783" t="s">
        <v>943</v>
      </c>
    </row>
    <row r="119" spans="1:18" x14ac:dyDescent="0.2">
      <c r="A119" s="1323"/>
      <c r="B119" s="783" t="s">
        <v>774</v>
      </c>
      <c r="C119" s="784" t="s">
        <v>229</v>
      </c>
      <c r="D119" s="785">
        <v>126060000</v>
      </c>
      <c r="E119" s="786"/>
      <c r="F119" s="778">
        <v>126060000</v>
      </c>
      <c r="G119" s="786"/>
      <c r="H119" s="787"/>
      <c r="I119" s="786"/>
      <c r="J119" s="778">
        <f t="shared" si="22"/>
        <v>126060000</v>
      </c>
      <c r="K119" s="778"/>
      <c r="L119" s="779">
        <f t="shared" si="25"/>
        <v>0</v>
      </c>
      <c r="M119" s="779">
        <f t="shared" si="26"/>
        <v>0</v>
      </c>
      <c r="N119" s="784" t="s">
        <v>775</v>
      </c>
      <c r="O119" s="788">
        <v>43978</v>
      </c>
      <c r="P119" s="789"/>
      <c r="Q119" s="790"/>
      <c r="R119" s="783" t="s">
        <v>943</v>
      </c>
    </row>
    <row r="120" spans="1:18" x14ac:dyDescent="0.2">
      <c r="A120" s="1323"/>
      <c r="B120" s="783" t="s">
        <v>776</v>
      </c>
      <c r="C120" s="784" t="s">
        <v>229</v>
      </c>
      <c r="D120" s="785">
        <v>64878000</v>
      </c>
      <c r="E120" s="786"/>
      <c r="F120" s="778">
        <v>32439000</v>
      </c>
      <c r="G120" s="786"/>
      <c r="H120" s="787"/>
      <c r="I120" s="786"/>
      <c r="J120" s="778">
        <f t="shared" si="22"/>
        <v>32439000</v>
      </c>
      <c r="K120" s="778"/>
      <c r="L120" s="779">
        <f t="shared" si="25"/>
        <v>32439000</v>
      </c>
      <c r="M120" s="779">
        <f t="shared" si="26"/>
        <v>32439000</v>
      </c>
      <c r="N120" s="784" t="s">
        <v>775</v>
      </c>
      <c r="O120" s="788">
        <v>43978</v>
      </c>
      <c r="P120" s="789"/>
      <c r="Q120" s="790"/>
      <c r="R120" s="783" t="s">
        <v>943</v>
      </c>
    </row>
    <row r="121" spans="1:18" x14ac:dyDescent="0.2">
      <c r="A121" s="1323"/>
      <c r="B121" s="783" t="s">
        <v>394</v>
      </c>
      <c r="C121" s="784" t="s">
        <v>162</v>
      </c>
      <c r="D121" s="785">
        <v>31600000</v>
      </c>
      <c r="E121" s="786"/>
      <c r="F121" s="778">
        <v>31600000</v>
      </c>
      <c r="G121" s="786"/>
      <c r="H121" s="787"/>
      <c r="I121" s="786"/>
      <c r="J121" s="778">
        <f t="shared" si="22"/>
        <v>31600000</v>
      </c>
      <c r="K121" s="778"/>
      <c r="L121" s="779">
        <f t="shared" si="25"/>
        <v>0</v>
      </c>
      <c r="M121" s="779">
        <f t="shared" si="26"/>
        <v>0</v>
      </c>
      <c r="N121" s="784"/>
      <c r="O121" s="788"/>
      <c r="P121" s="789"/>
      <c r="Q121" s="790"/>
      <c r="R121" s="783"/>
    </row>
    <row r="122" spans="1:18" x14ac:dyDescent="0.2">
      <c r="A122" s="1323"/>
      <c r="B122" s="783" t="s">
        <v>777</v>
      </c>
      <c r="C122" s="784" t="s">
        <v>778</v>
      </c>
      <c r="D122" s="791">
        <f>J122</f>
        <v>5328400</v>
      </c>
      <c r="E122" s="786"/>
      <c r="F122" s="778">
        <v>5328400</v>
      </c>
      <c r="G122" s="786"/>
      <c r="H122" s="787"/>
      <c r="I122" s="786"/>
      <c r="J122" s="778">
        <f t="shared" si="22"/>
        <v>5328400</v>
      </c>
      <c r="K122" s="778"/>
      <c r="L122" s="779">
        <f t="shared" si="25"/>
        <v>0</v>
      </c>
      <c r="M122" s="779">
        <f t="shared" si="26"/>
        <v>0</v>
      </c>
      <c r="N122" s="784"/>
      <c r="O122" s="788"/>
      <c r="P122" s="789"/>
      <c r="Q122" s="790"/>
      <c r="R122" s="783" t="s">
        <v>943</v>
      </c>
    </row>
    <row r="123" spans="1:18" x14ac:dyDescent="0.2">
      <c r="A123" s="1323"/>
      <c r="B123" s="783" t="s">
        <v>966</v>
      </c>
      <c r="C123" s="810" t="s">
        <v>967</v>
      </c>
      <c r="D123" s="791">
        <f>J123</f>
        <v>46500000</v>
      </c>
      <c r="E123" s="786"/>
      <c r="F123" s="778">
        <v>46500000</v>
      </c>
      <c r="G123" s="786"/>
      <c r="H123" s="787"/>
      <c r="I123" s="786"/>
      <c r="J123" s="778">
        <f t="shared" si="22"/>
        <v>46500000</v>
      </c>
      <c r="K123" s="778"/>
      <c r="L123" s="779">
        <f t="shared" si="25"/>
        <v>0</v>
      </c>
      <c r="M123" s="779">
        <f t="shared" si="26"/>
        <v>0</v>
      </c>
      <c r="N123" s="784"/>
      <c r="O123" s="788"/>
      <c r="P123" s="789"/>
      <c r="Q123" s="790"/>
      <c r="R123" s="783" t="s">
        <v>957</v>
      </c>
    </row>
    <row r="124" spans="1:18" x14ac:dyDescent="0.2">
      <c r="A124" s="1323"/>
      <c r="B124" s="783" t="s">
        <v>1009</v>
      </c>
      <c r="C124" s="784" t="s">
        <v>229</v>
      </c>
      <c r="D124" s="791">
        <v>29150000</v>
      </c>
      <c r="E124" s="786"/>
      <c r="F124" s="808">
        <v>29150000</v>
      </c>
      <c r="G124" s="786"/>
      <c r="H124" s="787"/>
      <c r="I124" s="786"/>
      <c r="J124" s="778">
        <f t="shared" si="22"/>
        <v>29150000</v>
      </c>
      <c r="K124" s="778"/>
      <c r="L124" s="779">
        <f t="shared" si="25"/>
        <v>0</v>
      </c>
      <c r="M124" s="779">
        <f t="shared" si="26"/>
        <v>0</v>
      </c>
      <c r="N124" s="784"/>
      <c r="O124" s="788"/>
      <c r="P124" s="789"/>
      <c r="Q124" s="790"/>
      <c r="R124" s="783" t="s">
        <v>943</v>
      </c>
    </row>
    <row r="125" spans="1:18" x14ac:dyDescent="0.2">
      <c r="A125" s="1323"/>
      <c r="B125" s="783" t="s">
        <v>1010</v>
      </c>
      <c r="C125" s="784" t="s">
        <v>1011</v>
      </c>
      <c r="D125" s="791">
        <v>4124000</v>
      </c>
      <c r="E125" s="786"/>
      <c r="F125" s="808">
        <v>2276000</v>
      </c>
      <c r="G125" s="786">
        <v>1848000</v>
      </c>
      <c r="H125" s="787"/>
      <c r="I125" s="786"/>
      <c r="J125" s="778">
        <f t="shared" si="22"/>
        <v>4124000</v>
      </c>
      <c r="K125" s="778"/>
      <c r="L125" s="779">
        <f t="shared" si="25"/>
        <v>0</v>
      </c>
      <c r="M125" s="779">
        <f t="shared" si="26"/>
        <v>0</v>
      </c>
      <c r="N125" s="784"/>
      <c r="O125" s="788"/>
      <c r="P125" s="789"/>
      <c r="Q125" s="790"/>
      <c r="R125" s="783"/>
    </row>
    <row r="126" spans="1:18" x14ac:dyDescent="0.2">
      <c r="A126" s="1323"/>
      <c r="B126" s="783" t="s">
        <v>945</v>
      </c>
      <c r="C126" s="784" t="s">
        <v>1012</v>
      </c>
      <c r="D126" s="791">
        <v>1500000</v>
      </c>
      <c r="E126" s="786"/>
      <c r="F126" s="808">
        <v>1500000</v>
      </c>
      <c r="G126" s="786"/>
      <c r="H126" s="787"/>
      <c r="I126" s="786"/>
      <c r="J126" s="778">
        <f t="shared" si="22"/>
        <v>1500000</v>
      </c>
      <c r="K126" s="778"/>
      <c r="L126" s="779">
        <f t="shared" si="25"/>
        <v>0</v>
      </c>
      <c r="M126" s="779">
        <f t="shared" si="26"/>
        <v>0</v>
      </c>
      <c r="N126" s="784"/>
      <c r="O126" s="788"/>
      <c r="P126" s="789"/>
      <c r="Q126" s="790"/>
      <c r="R126" s="783"/>
    </row>
    <row r="127" spans="1:18" x14ac:dyDescent="0.2">
      <c r="A127" s="1323"/>
      <c r="B127" s="783" t="s">
        <v>1013</v>
      </c>
      <c r="C127" s="784" t="s">
        <v>251</v>
      </c>
      <c r="D127" s="791">
        <v>3753600</v>
      </c>
      <c r="E127" s="786"/>
      <c r="F127" s="808">
        <v>3753600</v>
      </c>
      <c r="G127" s="786"/>
      <c r="H127" s="787"/>
      <c r="I127" s="786"/>
      <c r="J127" s="778">
        <f t="shared" si="22"/>
        <v>3753600</v>
      </c>
      <c r="K127" s="778"/>
      <c r="L127" s="779">
        <f t="shared" si="25"/>
        <v>0</v>
      </c>
      <c r="M127" s="779">
        <f t="shared" si="26"/>
        <v>0</v>
      </c>
      <c r="N127" s="784"/>
      <c r="O127" s="788"/>
      <c r="P127" s="789"/>
      <c r="Q127" s="790"/>
      <c r="R127" s="783"/>
    </row>
    <row r="128" spans="1:18" x14ac:dyDescent="0.2">
      <c r="A128" s="1323"/>
      <c r="B128" s="783" t="s">
        <v>264</v>
      </c>
      <c r="C128" s="784" t="s">
        <v>704</v>
      </c>
      <c r="D128" s="791">
        <v>17670000</v>
      </c>
      <c r="E128" s="786"/>
      <c r="F128" s="808">
        <v>17670000</v>
      </c>
      <c r="G128" s="786"/>
      <c r="H128" s="787"/>
      <c r="I128" s="786"/>
      <c r="J128" s="778">
        <f>SUM(F128:I128)</f>
        <v>17670000</v>
      </c>
      <c r="K128" s="778"/>
      <c r="L128" s="779">
        <f t="shared" si="25"/>
        <v>0</v>
      </c>
      <c r="M128" s="779">
        <f t="shared" si="26"/>
        <v>0</v>
      </c>
      <c r="N128" s="784"/>
      <c r="O128" s="788"/>
      <c r="P128" s="789"/>
      <c r="Q128" s="790"/>
      <c r="R128" s="783"/>
    </row>
    <row r="129" spans="1:22" x14ac:dyDescent="0.2">
      <c r="A129" s="1323"/>
      <c r="B129" s="783" t="s">
        <v>1014</v>
      </c>
      <c r="C129" s="784" t="s">
        <v>980</v>
      </c>
      <c r="D129" s="791">
        <v>3000000</v>
      </c>
      <c r="E129" s="786"/>
      <c r="F129" s="808">
        <v>3000000</v>
      </c>
      <c r="G129" s="786"/>
      <c r="H129" s="787"/>
      <c r="I129" s="786"/>
      <c r="J129" s="778">
        <f>SUM(F129:I129)</f>
        <v>3000000</v>
      </c>
      <c r="K129" s="778"/>
      <c r="L129" s="779">
        <f t="shared" si="25"/>
        <v>0</v>
      </c>
      <c r="M129" s="779">
        <f t="shared" si="26"/>
        <v>0</v>
      </c>
      <c r="N129" s="784"/>
      <c r="O129" s="788"/>
      <c r="P129" s="789"/>
      <c r="Q129" s="790"/>
      <c r="R129" s="783"/>
    </row>
    <row r="130" spans="1:22" x14ac:dyDescent="0.2">
      <c r="A130" s="1323"/>
      <c r="B130" s="783" t="s">
        <v>215</v>
      </c>
      <c r="C130" s="784" t="s">
        <v>216</v>
      </c>
      <c r="D130" s="778">
        <v>34693395</v>
      </c>
      <c r="E130" s="786"/>
      <c r="F130" s="778">
        <v>34693395</v>
      </c>
      <c r="G130" s="786"/>
      <c r="H130" s="787"/>
      <c r="I130" s="786"/>
      <c r="J130" s="778">
        <f>SUM(F130:I130)</f>
        <v>34693395</v>
      </c>
      <c r="K130" s="778"/>
      <c r="L130" s="779">
        <f t="shared" si="25"/>
        <v>0</v>
      </c>
      <c r="M130" s="779">
        <f t="shared" si="26"/>
        <v>0</v>
      </c>
      <c r="N130" s="784"/>
      <c r="O130" s="788"/>
      <c r="P130" s="789"/>
      <c r="Q130" s="790"/>
      <c r="R130" s="783"/>
    </row>
    <row r="131" spans="1:22" x14ac:dyDescent="0.2">
      <c r="A131" s="1323"/>
      <c r="B131" s="783" t="s">
        <v>947</v>
      </c>
      <c r="C131" s="784"/>
      <c r="D131" s="785"/>
      <c r="E131" s="786"/>
      <c r="F131" s="778">
        <f>T131</f>
        <v>34202000</v>
      </c>
      <c r="G131" s="786"/>
      <c r="H131" s="787"/>
      <c r="I131" s="786"/>
      <c r="J131" s="778">
        <f>SUM(F131:I131)</f>
        <v>34202000</v>
      </c>
      <c r="K131" s="778"/>
      <c r="L131" s="779">
        <f t="shared" si="25"/>
        <v>-34202000</v>
      </c>
      <c r="M131" s="779">
        <f t="shared" si="26"/>
        <v>-34202000</v>
      </c>
      <c r="N131" s="784"/>
      <c r="O131" s="788"/>
      <c r="P131" s="789"/>
      <c r="Q131" s="790"/>
      <c r="R131" s="783"/>
      <c r="S131" s="751" t="s">
        <v>948</v>
      </c>
      <c r="T131" s="751">
        <f>SUM(T101:T123)</f>
        <v>34202000</v>
      </c>
    </row>
    <row r="132" spans="1:22" s="807" customFormat="1" x14ac:dyDescent="0.2">
      <c r="A132" s="811" t="s">
        <v>949</v>
      </c>
      <c r="B132" s="795" t="s">
        <v>762</v>
      </c>
      <c r="C132" s="796"/>
      <c r="D132" s="797"/>
      <c r="E132" s="798"/>
      <c r="F132" s="799"/>
      <c r="G132" s="798"/>
      <c r="H132" s="800"/>
      <c r="I132" s="798"/>
      <c r="J132" s="812">
        <f>SUM(J100:J131)</f>
        <v>1003142898</v>
      </c>
      <c r="K132" s="812">
        <f>SUM(K100:K131)</f>
        <v>0</v>
      </c>
      <c r="L132" s="812">
        <f>SUM(L100:L131)</f>
        <v>64522909</v>
      </c>
      <c r="M132" s="812">
        <f>SUM(M100:M131)</f>
        <v>64522909</v>
      </c>
      <c r="N132" s="796"/>
      <c r="O132" s="802"/>
      <c r="P132" s="803"/>
      <c r="Q132" s="804"/>
      <c r="R132" s="805"/>
      <c r="S132" s="806"/>
      <c r="T132" s="806"/>
      <c r="U132" s="806"/>
      <c r="V132" s="806"/>
    </row>
    <row r="133" spans="1:22" x14ac:dyDescent="0.2">
      <c r="A133" s="1324" t="s">
        <v>781</v>
      </c>
      <c r="B133" s="772" t="s">
        <v>340</v>
      </c>
      <c r="C133" s="773" t="s">
        <v>341</v>
      </c>
      <c r="D133" s="774">
        <v>500000</v>
      </c>
      <c r="E133" s="775"/>
      <c r="F133" s="776">
        <v>500000</v>
      </c>
      <c r="G133" s="775"/>
      <c r="H133" s="777"/>
      <c r="I133" s="775"/>
      <c r="J133" s="776">
        <f>SUM(F133:I133)</f>
        <v>500000</v>
      </c>
      <c r="K133" s="776"/>
      <c r="L133" s="779">
        <f>IF(E133="",D133-J133-K133,E133-J133-K133)</f>
        <v>0</v>
      </c>
      <c r="M133" s="779">
        <f>K133+L133</f>
        <v>0</v>
      </c>
      <c r="N133" s="773"/>
      <c r="O133" s="780"/>
      <c r="P133" s="781"/>
      <c r="Q133" s="782"/>
      <c r="R133" s="772"/>
      <c r="S133" s="751" t="s">
        <v>1015</v>
      </c>
    </row>
    <row r="134" spans="1:22" x14ac:dyDescent="0.2">
      <c r="A134" s="1325"/>
      <c r="B134" s="783" t="s">
        <v>99</v>
      </c>
      <c r="C134" s="784" t="s">
        <v>100</v>
      </c>
      <c r="D134" s="785">
        <v>14800000</v>
      </c>
      <c r="E134" s="786"/>
      <c r="F134" s="778">
        <v>14800000</v>
      </c>
      <c r="G134" s="786"/>
      <c r="H134" s="787"/>
      <c r="I134" s="786"/>
      <c r="J134" s="778">
        <f>SUM(F134:I134)</f>
        <v>14800000</v>
      </c>
      <c r="K134" s="778"/>
      <c r="L134" s="779">
        <f>IF(E134="",D134-J134-K134,E134-J134-K134)</f>
        <v>0</v>
      </c>
      <c r="M134" s="779">
        <f>K134+L134</f>
        <v>0</v>
      </c>
      <c r="N134" s="784"/>
      <c r="O134" s="788"/>
      <c r="P134" s="789"/>
      <c r="Q134" s="790"/>
      <c r="R134" s="783" t="s">
        <v>943</v>
      </c>
      <c r="S134" s="751" t="s">
        <v>565</v>
      </c>
      <c r="T134" s="751">
        <v>1350000</v>
      </c>
    </row>
    <row r="135" spans="1:22" x14ac:dyDescent="0.2">
      <c r="A135" s="1325"/>
      <c r="B135" s="783" t="s">
        <v>118</v>
      </c>
      <c r="C135" s="784" t="s">
        <v>301</v>
      </c>
      <c r="D135" s="785">
        <v>1259000</v>
      </c>
      <c r="E135" s="786"/>
      <c r="F135" s="778">
        <v>1259000</v>
      </c>
      <c r="G135" s="786"/>
      <c r="H135" s="787"/>
      <c r="I135" s="786"/>
      <c r="J135" s="778">
        <f>SUM(F135:I135)</f>
        <v>1259000</v>
      </c>
      <c r="K135" s="778"/>
      <c r="L135" s="779">
        <f>IF(E135="",D135-J135-K135,E135-J135-K135)</f>
        <v>0</v>
      </c>
      <c r="M135" s="779">
        <f>K135+L135</f>
        <v>0</v>
      </c>
      <c r="N135" s="784"/>
      <c r="O135" s="788"/>
      <c r="P135" s="789"/>
      <c r="Q135" s="790"/>
      <c r="R135" s="783"/>
      <c r="S135" s="751" t="s">
        <v>1016</v>
      </c>
      <c r="T135" s="751">
        <v>250000</v>
      </c>
    </row>
    <row r="136" spans="1:22" x14ac:dyDescent="0.2">
      <c r="A136" s="1325"/>
      <c r="B136" s="783" t="s">
        <v>947</v>
      </c>
      <c r="C136" s="784"/>
      <c r="D136" s="785"/>
      <c r="E136" s="786"/>
      <c r="F136" s="778">
        <f>T136</f>
        <v>1600000</v>
      </c>
      <c r="G136" s="786"/>
      <c r="H136" s="787"/>
      <c r="I136" s="786"/>
      <c r="J136" s="778">
        <f>SUM(F136:I136)</f>
        <v>1600000</v>
      </c>
      <c r="K136" s="778"/>
      <c r="L136" s="779">
        <f>IF(E136="",D136-J136-K136,E136-J136-K136)</f>
        <v>-1600000</v>
      </c>
      <c r="M136" s="779">
        <f>IF(E136="",D136-J136+K136,E136-J136+K136)</f>
        <v>-1600000</v>
      </c>
      <c r="N136" s="784"/>
      <c r="O136" s="788"/>
      <c r="P136" s="789"/>
      <c r="Q136" s="790"/>
      <c r="R136" s="783"/>
      <c r="S136" s="751" t="s">
        <v>948</v>
      </c>
      <c r="T136" s="751">
        <f>SUM(T133:T135)</f>
        <v>1600000</v>
      </c>
    </row>
    <row r="137" spans="1:22" s="807" customFormat="1" x14ac:dyDescent="0.2">
      <c r="A137" s="811" t="s">
        <v>949</v>
      </c>
      <c r="B137" s="795" t="s">
        <v>781</v>
      </c>
      <c r="C137" s="796"/>
      <c r="D137" s="797"/>
      <c r="E137" s="798"/>
      <c r="F137" s="799"/>
      <c r="G137" s="798"/>
      <c r="H137" s="800"/>
      <c r="I137" s="798"/>
      <c r="J137" s="812">
        <f>SUM(J133:J136)</f>
        <v>18159000</v>
      </c>
      <c r="K137" s="812">
        <f>SUM(K133:K136)</f>
        <v>0</v>
      </c>
      <c r="L137" s="812">
        <f>SUM(L133:L136)</f>
        <v>-1600000</v>
      </c>
      <c r="M137" s="812">
        <f>SUM(M133:M136)</f>
        <v>-1600000</v>
      </c>
      <c r="N137" s="796"/>
      <c r="O137" s="802"/>
      <c r="P137" s="803"/>
      <c r="Q137" s="804"/>
      <c r="R137" s="805"/>
      <c r="S137" s="806"/>
      <c r="T137" s="806"/>
      <c r="U137" s="806"/>
      <c r="V137" s="806"/>
    </row>
    <row r="138" spans="1:22" ht="11.25" customHeight="1" x14ac:dyDescent="0.2">
      <c r="A138" s="1322" t="s">
        <v>1017</v>
      </c>
      <c r="B138" s="772" t="s">
        <v>31</v>
      </c>
      <c r="C138" s="773" t="s">
        <v>168</v>
      </c>
      <c r="D138" s="774">
        <v>72650000</v>
      </c>
      <c r="E138" s="775">
        <v>86709000</v>
      </c>
      <c r="F138" s="776">
        <v>21795000</v>
      </c>
      <c r="G138" s="775">
        <v>29060000</v>
      </c>
      <c r="H138" s="777">
        <v>35854000</v>
      </c>
      <c r="I138" s="775"/>
      <c r="J138" s="776">
        <f>SUM(F138:I138)</f>
        <v>86709000</v>
      </c>
      <c r="K138" s="776"/>
      <c r="L138" s="779">
        <f>IF(E138="",D138-J138-K138,E138-J138-K138)</f>
        <v>0</v>
      </c>
      <c r="M138" s="779">
        <f>K138+L138</f>
        <v>0</v>
      </c>
      <c r="N138" s="773"/>
      <c r="O138" s="780"/>
      <c r="P138" s="781"/>
      <c r="Q138" s="782"/>
      <c r="R138" s="772"/>
      <c r="S138" s="751" t="s">
        <v>783</v>
      </c>
    </row>
    <row r="139" spans="1:22" x14ac:dyDescent="0.2">
      <c r="A139" s="1323"/>
      <c r="B139" s="783" t="s">
        <v>492</v>
      </c>
      <c r="C139" s="784" t="s">
        <v>784</v>
      </c>
      <c r="D139" s="785">
        <v>174999000</v>
      </c>
      <c r="E139" s="786">
        <v>174999000</v>
      </c>
      <c r="F139" s="778">
        <v>122499300</v>
      </c>
      <c r="G139" s="786">
        <v>52499700</v>
      </c>
      <c r="H139" s="787"/>
      <c r="I139" s="786"/>
      <c r="J139" s="778">
        <f>SUM(F139:I139)</f>
        <v>174999000</v>
      </c>
      <c r="K139" s="778"/>
      <c r="L139" s="779">
        <f>IF(E139="",D139-J139-K139,E139-J139-K139)</f>
        <v>0</v>
      </c>
      <c r="M139" s="779">
        <f>K139+L139</f>
        <v>0</v>
      </c>
      <c r="N139" s="784"/>
      <c r="O139" s="788"/>
      <c r="P139" s="789"/>
      <c r="Q139" s="790"/>
      <c r="R139" s="783" t="s">
        <v>943</v>
      </c>
      <c r="S139" s="751" t="s">
        <v>1018</v>
      </c>
      <c r="T139" s="751">
        <v>465000</v>
      </c>
    </row>
    <row r="140" spans="1:22" x14ac:dyDescent="0.2">
      <c r="A140" s="1323"/>
      <c r="B140" s="783" t="s">
        <v>257</v>
      </c>
      <c r="C140" s="784" t="s">
        <v>286</v>
      </c>
      <c r="D140" s="785"/>
      <c r="E140" s="786">
        <v>15068277</v>
      </c>
      <c r="F140" s="778">
        <v>15068277</v>
      </c>
      <c r="G140" s="786"/>
      <c r="H140" s="787"/>
      <c r="I140" s="786"/>
      <c r="J140" s="778">
        <f>SUM(F140:I140)</f>
        <v>15068277</v>
      </c>
      <c r="K140" s="778"/>
      <c r="L140" s="779">
        <f t="shared" ref="L140:L149" si="27">IF(E140="",D140-J140-K140,E140-J140-K140)</f>
        <v>0</v>
      </c>
      <c r="M140" s="779">
        <f t="shared" ref="M140:M149" si="28">K140+L140</f>
        <v>0</v>
      </c>
      <c r="N140" s="784"/>
      <c r="O140" s="788"/>
      <c r="P140" s="789"/>
      <c r="Q140" s="790"/>
      <c r="R140" s="783"/>
      <c r="S140" s="751" t="s">
        <v>1019</v>
      </c>
      <c r="T140" s="751">
        <v>2100000</v>
      </c>
    </row>
    <row r="141" spans="1:22" x14ac:dyDescent="0.2">
      <c r="A141" s="1323"/>
      <c r="B141" s="783" t="s">
        <v>691</v>
      </c>
      <c r="C141" s="784"/>
      <c r="D141" s="785">
        <v>41434195</v>
      </c>
      <c r="E141" s="786"/>
      <c r="F141" s="778">
        <f>D141/2</f>
        <v>20717097.5</v>
      </c>
      <c r="G141" s="786"/>
      <c r="H141" s="787"/>
      <c r="I141" s="786"/>
      <c r="J141" s="778">
        <f>SUM(F141:I141)</f>
        <v>20717097.5</v>
      </c>
      <c r="K141" s="778"/>
      <c r="L141" s="779">
        <f t="shared" si="27"/>
        <v>20717097.5</v>
      </c>
      <c r="M141" s="779">
        <f t="shared" si="28"/>
        <v>20717097.5</v>
      </c>
      <c r="N141" s="784"/>
      <c r="O141" s="788"/>
      <c r="P141" s="789"/>
      <c r="Q141" s="790"/>
      <c r="R141" s="783"/>
      <c r="S141" s="751" t="s">
        <v>1016</v>
      </c>
      <c r="T141" s="751">
        <v>2237500</v>
      </c>
    </row>
    <row r="142" spans="1:22" x14ac:dyDescent="0.2">
      <c r="A142" s="1323"/>
      <c r="B142" s="783" t="s">
        <v>785</v>
      </c>
      <c r="C142" s="784"/>
      <c r="D142" s="791">
        <f>J142</f>
        <v>10000000</v>
      </c>
      <c r="E142" s="786"/>
      <c r="F142" s="778">
        <v>5000000</v>
      </c>
      <c r="G142" s="786">
        <v>5000000</v>
      </c>
      <c r="H142" s="787"/>
      <c r="I142" s="786"/>
      <c r="J142" s="778">
        <f t="shared" ref="J142:J170" si="29">SUM(F142:I142)</f>
        <v>10000000</v>
      </c>
      <c r="K142" s="778"/>
      <c r="L142" s="779">
        <f t="shared" si="27"/>
        <v>0</v>
      </c>
      <c r="M142" s="779">
        <f t="shared" si="28"/>
        <v>0</v>
      </c>
      <c r="N142" s="784"/>
      <c r="O142" s="788"/>
      <c r="P142" s="789"/>
      <c r="Q142" s="790"/>
      <c r="R142" s="783"/>
      <c r="S142" s="751" t="s">
        <v>1020</v>
      </c>
      <c r="T142" s="751">
        <v>1036000</v>
      </c>
    </row>
    <row r="143" spans="1:22" ht="22.5" x14ac:dyDescent="0.2">
      <c r="A143" s="1323"/>
      <c r="B143" s="783" t="s">
        <v>34</v>
      </c>
      <c r="C143" s="860" t="s">
        <v>204</v>
      </c>
      <c r="D143" s="785">
        <v>146799840</v>
      </c>
      <c r="E143" s="786">
        <v>150106000</v>
      </c>
      <c r="F143" s="778">
        <v>40036320</v>
      </c>
      <c r="G143" s="786">
        <v>53381760</v>
      </c>
      <c r="H143" s="787">
        <v>56687920</v>
      </c>
      <c r="I143" s="786"/>
      <c r="J143" s="778">
        <f t="shared" si="29"/>
        <v>150106000</v>
      </c>
      <c r="K143" s="778"/>
      <c r="L143" s="779">
        <f t="shared" si="27"/>
        <v>0</v>
      </c>
      <c r="M143" s="779">
        <f t="shared" si="28"/>
        <v>0</v>
      </c>
      <c r="N143" s="784" t="s">
        <v>768</v>
      </c>
      <c r="O143" s="788">
        <v>43913</v>
      </c>
      <c r="P143" s="789"/>
      <c r="Q143" s="790"/>
      <c r="R143" s="783" t="s">
        <v>943</v>
      </c>
      <c r="S143" s="751" t="s">
        <v>1021</v>
      </c>
      <c r="T143" s="751">
        <v>1826000</v>
      </c>
    </row>
    <row r="144" spans="1:22" x14ac:dyDescent="0.2">
      <c r="A144" s="1323"/>
      <c r="B144" s="783" t="s">
        <v>723</v>
      </c>
      <c r="C144" s="784" t="s">
        <v>352</v>
      </c>
      <c r="D144" s="785">
        <v>29119200</v>
      </c>
      <c r="E144" s="786">
        <v>29442523</v>
      </c>
      <c r="F144" s="778">
        <v>13236000</v>
      </c>
      <c r="G144" s="786">
        <v>16206523</v>
      </c>
      <c r="H144" s="787"/>
      <c r="I144" s="786"/>
      <c r="J144" s="778">
        <f t="shared" si="29"/>
        <v>29442523</v>
      </c>
      <c r="K144" s="778"/>
      <c r="L144" s="779">
        <f t="shared" si="27"/>
        <v>0</v>
      </c>
      <c r="M144" s="779">
        <f t="shared" si="28"/>
        <v>0</v>
      </c>
      <c r="N144" s="784" t="s">
        <v>788</v>
      </c>
      <c r="O144" s="788">
        <v>43915</v>
      </c>
      <c r="P144" s="789"/>
      <c r="Q144" s="790"/>
      <c r="R144" s="783" t="s">
        <v>943</v>
      </c>
      <c r="S144" s="751" t="s">
        <v>1005</v>
      </c>
      <c r="T144" s="751">
        <v>1630000</v>
      </c>
    </row>
    <row r="145" spans="1:18" ht="15" customHeight="1" x14ac:dyDescent="0.2">
      <c r="A145" s="1323" t="s">
        <v>1017</v>
      </c>
      <c r="B145" s="783" t="s">
        <v>769</v>
      </c>
      <c r="C145" s="784" t="s">
        <v>229</v>
      </c>
      <c r="D145" s="785"/>
      <c r="E145" s="786">
        <v>39602750</v>
      </c>
      <c r="F145" s="778">
        <v>35553650</v>
      </c>
      <c r="G145" s="786">
        <v>4049100</v>
      </c>
      <c r="H145" s="787"/>
      <c r="I145" s="786"/>
      <c r="J145" s="778">
        <f t="shared" si="29"/>
        <v>39602750</v>
      </c>
      <c r="K145" s="778"/>
      <c r="L145" s="779">
        <f t="shared" si="27"/>
        <v>0</v>
      </c>
      <c r="M145" s="779">
        <f t="shared" si="28"/>
        <v>0</v>
      </c>
      <c r="N145" s="784"/>
      <c r="O145" s="788"/>
      <c r="P145" s="789"/>
      <c r="Q145" s="790"/>
      <c r="R145" s="783" t="s">
        <v>943</v>
      </c>
    </row>
    <row r="146" spans="1:18" x14ac:dyDescent="0.2">
      <c r="A146" s="1323"/>
      <c r="B146" s="783" t="s">
        <v>791</v>
      </c>
      <c r="C146" s="784" t="s">
        <v>104</v>
      </c>
      <c r="D146" s="785">
        <v>8000000</v>
      </c>
      <c r="E146" s="786"/>
      <c r="F146" s="778">
        <v>8000000</v>
      </c>
      <c r="G146" s="786"/>
      <c r="H146" s="787"/>
      <c r="I146" s="786"/>
      <c r="J146" s="778">
        <f t="shared" si="29"/>
        <v>8000000</v>
      </c>
      <c r="K146" s="778"/>
      <c r="L146" s="779">
        <f t="shared" si="27"/>
        <v>0</v>
      </c>
      <c r="M146" s="779">
        <f t="shared" si="28"/>
        <v>0</v>
      </c>
      <c r="N146" s="784"/>
      <c r="O146" s="788"/>
      <c r="P146" s="789"/>
      <c r="Q146" s="790"/>
      <c r="R146" s="783"/>
    </row>
    <row r="147" spans="1:18" x14ac:dyDescent="0.2">
      <c r="A147" s="1323"/>
      <c r="B147" s="783" t="s">
        <v>239</v>
      </c>
      <c r="C147" s="784" t="s">
        <v>792</v>
      </c>
      <c r="D147" s="785">
        <v>2860000</v>
      </c>
      <c r="E147" s="786"/>
      <c r="F147" s="778">
        <v>1100000</v>
      </c>
      <c r="G147" s="786">
        <v>1760000</v>
      </c>
      <c r="H147" s="787"/>
      <c r="I147" s="786"/>
      <c r="J147" s="778">
        <f t="shared" si="29"/>
        <v>2860000</v>
      </c>
      <c r="K147" s="778"/>
      <c r="L147" s="779">
        <f t="shared" si="27"/>
        <v>0</v>
      </c>
      <c r="M147" s="779">
        <f t="shared" si="28"/>
        <v>0</v>
      </c>
      <c r="N147" s="784"/>
      <c r="O147" s="788"/>
      <c r="P147" s="789"/>
      <c r="Q147" s="790"/>
      <c r="R147" s="783" t="s">
        <v>943</v>
      </c>
    </row>
    <row r="148" spans="1:18" x14ac:dyDescent="0.2">
      <c r="A148" s="1323"/>
      <c r="B148" s="783" t="s">
        <v>99</v>
      </c>
      <c r="C148" s="784" t="s">
        <v>100</v>
      </c>
      <c r="D148" s="785"/>
      <c r="E148" s="786">
        <v>299315000</v>
      </c>
      <c r="F148" s="778">
        <v>86594970</v>
      </c>
      <c r="G148" s="786">
        <v>115459960</v>
      </c>
      <c r="H148" s="787">
        <v>82295570</v>
      </c>
      <c r="I148" s="786"/>
      <c r="J148" s="778">
        <f t="shared" si="29"/>
        <v>284350500</v>
      </c>
      <c r="K148" s="778"/>
      <c r="L148" s="779">
        <f t="shared" si="27"/>
        <v>14964500</v>
      </c>
      <c r="M148" s="779">
        <f t="shared" si="28"/>
        <v>14964500</v>
      </c>
      <c r="N148" s="784"/>
      <c r="O148" s="788"/>
      <c r="P148" s="789"/>
      <c r="Q148" s="790"/>
      <c r="R148" s="783" t="s">
        <v>943</v>
      </c>
    </row>
    <row r="149" spans="1:18" x14ac:dyDescent="0.2">
      <c r="A149" s="1323"/>
      <c r="B149" s="783" t="s">
        <v>514</v>
      </c>
      <c r="C149" s="784" t="s">
        <v>114</v>
      </c>
      <c r="D149" s="785">
        <v>20082000</v>
      </c>
      <c r="E149" s="786"/>
      <c r="F149" s="778">
        <v>20082000</v>
      </c>
      <c r="G149" s="786"/>
      <c r="H149" s="787"/>
      <c r="I149" s="786"/>
      <c r="J149" s="778">
        <f t="shared" si="29"/>
        <v>20082000</v>
      </c>
      <c r="K149" s="778"/>
      <c r="L149" s="779">
        <f t="shared" si="27"/>
        <v>0</v>
      </c>
      <c r="M149" s="779">
        <f t="shared" si="28"/>
        <v>0</v>
      </c>
      <c r="N149" s="784"/>
      <c r="O149" s="788"/>
      <c r="P149" s="789"/>
      <c r="Q149" s="790"/>
      <c r="R149" s="783" t="s">
        <v>114</v>
      </c>
    </row>
    <row r="150" spans="1:18" x14ac:dyDescent="0.2">
      <c r="A150" s="1323"/>
      <c r="B150" s="783" t="s">
        <v>795</v>
      </c>
      <c r="C150" s="784"/>
      <c r="D150" s="785">
        <v>600000</v>
      </c>
      <c r="E150" s="786"/>
      <c r="F150" s="778">
        <v>600000</v>
      </c>
      <c r="G150" s="786"/>
      <c r="H150" s="787"/>
      <c r="I150" s="786"/>
      <c r="J150" s="778">
        <f t="shared" si="29"/>
        <v>600000</v>
      </c>
      <c r="K150" s="778"/>
      <c r="L150" s="779">
        <f t="shared" ref="L150:L166" si="30">IF(E150="",D150-J150-K150,E150-J150-K150)</f>
        <v>0</v>
      </c>
      <c r="M150" s="779">
        <f t="shared" ref="M150:M166" si="31">K150+L150</f>
        <v>0</v>
      </c>
      <c r="N150" s="784"/>
      <c r="O150" s="788"/>
      <c r="P150" s="789"/>
      <c r="Q150" s="790"/>
      <c r="R150" s="783"/>
    </row>
    <row r="151" spans="1:18" x14ac:dyDescent="0.2">
      <c r="A151" s="1323"/>
      <c r="B151" s="783" t="s">
        <v>515</v>
      </c>
      <c r="C151" s="784" t="s">
        <v>229</v>
      </c>
      <c r="D151" s="785">
        <v>35160000</v>
      </c>
      <c r="E151" s="786">
        <v>38936700</v>
      </c>
      <c r="F151" s="778">
        <v>19338000</v>
      </c>
      <c r="G151" s="786">
        <v>19598700</v>
      </c>
      <c r="H151" s="787"/>
      <c r="I151" s="786"/>
      <c r="J151" s="778">
        <f t="shared" si="29"/>
        <v>38936700</v>
      </c>
      <c r="K151" s="778"/>
      <c r="L151" s="779">
        <f t="shared" si="30"/>
        <v>0</v>
      </c>
      <c r="M151" s="779">
        <f t="shared" si="31"/>
        <v>0</v>
      </c>
      <c r="N151" s="784" t="s">
        <v>797</v>
      </c>
      <c r="O151" s="788"/>
      <c r="P151" s="789"/>
      <c r="Q151" s="790"/>
      <c r="R151" s="783" t="s">
        <v>943</v>
      </c>
    </row>
    <row r="152" spans="1:18" ht="22.5" x14ac:dyDescent="0.2">
      <c r="A152" s="1323"/>
      <c r="B152" s="783" t="s">
        <v>798</v>
      </c>
      <c r="C152" s="860" t="s">
        <v>225</v>
      </c>
      <c r="D152" s="785">
        <v>1980000</v>
      </c>
      <c r="E152" s="786"/>
      <c r="F152" s="778">
        <v>980000</v>
      </c>
      <c r="G152" s="786">
        <v>1000000</v>
      </c>
      <c r="H152" s="787"/>
      <c r="I152" s="786"/>
      <c r="J152" s="778">
        <f t="shared" si="29"/>
        <v>1980000</v>
      </c>
      <c r="K152" s="778"/>
      <c r="L152" s="779">
        <f t="shared" si="30"/>
        <v>0</v>
      </c>
      <c r="M152" s="779">
        <f t="shared" si="31"/>
        <v>0</v>
      </c>
      <c r="N152" s="784"/>
      <c r="O152" s="788"/>
      <c r="P152" s="789"/>
      <c r="Q152" s="790"/>
      <c r="R152" s="783" t="s">
        <v>943</v>
      </c>
    </row>
    <row r="153" spans="1:18" x14ac:dyDescent="0.2">
      <c r="A153" s="1323"/>
      <c r="B153" s="783" t="s">
        <v>132</v>
      </c>
      <c r="C153" s="784" t="s">
        <v>799</v>
      </c>
      <c r="D153" s="785">
        <v>6770000</v>
      </c>
      <c r="E153" s="786"/>
      <c r="F153" s="778">
        <v>2031000</v>
      </c>
      <c r="G153" s="786"/>
      <c r="H153" s="787"/>
      <c r="I153" s="786"/>
      <c r="J153" s="778">
        <f t="shared" si="29"/>
        <v>2031000</v>
      </c>
      <c r="K153" s="778"/>
      <c r="L153" s="779">
        <f t="shared" si="30"/>
        <v>4739000</v>
      </c>
      <c r="M153" s="779">
        <f t="shared" si="31"/>
        <v>4739000</v>
      </c>
      <c r="N153" s="784"/>
      <c r="O153" s="788"/>
      <c r="P153" s="789"/>
      <c r="Q153" s="790"/>
      <c r="R153" s="783" t="s">
        <v>943</v>
      </c>
    </row>
    <row r="154" spans="1:18" x14ac:dyDescent="0.2">
      <c r="A154" s="1323"/>
      <c r="B154" s="783" t="s">
        <v>394</v>
      </c>
      <c r="C154" s="784" t="s">
        <v>162</v>
      </c>
      <c r="D154" s="785">
        <v>72800000</v>
      </c>
      <c r="E154" s="786">
        <v>76000000</v>
      </c>
      <c r="F154" s="778">
        <v>36400000</v>
      </c>
      <c r="G154" s="786">
        <v>39600000</v>
      </c>
      <c r="H154" s="787"/>
      <c r="I154" s="786"/>
      <c r="J154" s="778">
        <f t="shared" si="29"/>
        <v>76000000</v>
      </c>
      <c r="K154" s="778"/>
      <c r="L154" s="779">
        <f t="shared" si="30"/>
        <v>0</v>
      </c>
      <c r="M154" s="779">
        <f t="shared" si="31"/>
        <v>0</v>
      </c>
      <c r="N154" s="784" t="s">
        <v>801</v>
      </c>
      <c r="O154" s="788">
        <v>43876</v>
      </c>
      <c r="P154" s="789"/>
      <c r="Q154" s="790"/>
      <c r="R154" s="783"/>
    </row>
    <row r="155" spans="1:18" x14ac:dyDescent="0.2">
      <c r="A155" s="1323"/>
      <c r="B155" s="783" t="s">
        <v>692</v>
      </c>
      <c r="C155" s="784" t="s">
        <v>416</v>
      </c>
      <c r="D155" s="785">
        <v>1367329</v>
      </c>
      <c r="E155" s="786"/>
      <c r="F155" s="778">
        <v>1367329</v>
      </c>
      <c r="G155" s="786"/>
      <c r="H155" s="787"/>
      <c r="I155" s="786"/>
      <c r="J155" s="778">
        <f t="shared" si="29"/>
        <v>1367329</v>
      </c>
      <c r="K155" s="778"/>
      <c r="L155" s="779">
        <f t="shared" si="30"/>
        <v>0</v>
      </c>
      <c r="M155" s="779">
        <f t="shared" si="31"/>
        <v>0</v>
      </c>
      <c r="N155" s="784"/>
      <c r="O155" s="788"/>
      <c r="P155" s="789"/>
      <c r="Q155" s="790"/>
      <c r="R155" s="783" t="s">
        <v>943</v>
      </c>
    </row>
    <row r="156" spans="1:18" x14ac:dyDescent="0.2">
      <c r="A156" s="1323"/>
      <c r="B156" s="783" t="s">
        <v>172</v>
      </c>
      <c r="C156" s="784" t="s">
        <v>173</v>
      </c>
      <c r="D156" s="785">
        <v>18080000</v>
      </c>
      <c r="E156" s="786">
        <v>31760000</v>
      </c>
      <c r="F156" s="778">
        <v>5424000</v>
      </c>
      <c r="G156" s="786">
        <v>26336000</v>
      </c>
      <c r="H156" s="787"/>
      <c r="I156" s="786"/>
      <c r="J156" s="778">
        <f t="shared" si="29"/>
        <v>31760000</v>
      </c>
      <c r="K156" s="778"/>
      <c r="L156" s="779">
        <f t="shared" si="30"/>
        <v>0</v>
      </c>
      <c r="M156" s="779">
        <f t="shared" si="31"/>
        <v>0</v>
      </c>
      <c r="N156" s="784"/>
      <c r="O156" s="788"/>
      <c r="P156" s="789"/>
      <c r="Q156" s="790"/>
      <c r="R156" s="783"/>
    </row>
    <row r="157" spans="1:18" x14ac:dyDescent="0.2">
      <c r="A157" s="1323"/>
      <c r="B157" s="783" t="s">
        <v>107</v>
      </c>
      <c r="C157" s="784" t="s">
        <v>341</v>
      </c>
      <c r="D157" s="785">
        <v>34805000</v>
      </c>
      <c r="E157" s="786">
        <v>34450000</v>
      </c>
      <c r="F157" s="778">
        <v>10000000</v>
      </c>
      <c r="G157" s="786">
        <v>15000000</v>
      </c>
      <c r="H157" s="787">
        <v>9450000</v>
      </c>
      <c r="I157" s="786"/>
      <c r="J157" s="778">
        <f t="shared" si="29"/>
        <v>34450000</v>
      </c>
      <c r="K157" s="778"/>
      <c r="L157" s="779">
        <f t="shared" si="30"/>
        <v>0</v>
      </c>
      <c r="M157" s="779">
        <f t="shared" si="31"/>
        <v>0</v>
      </c>
      <c r="N157" s="784"/>
      <c r="O157" s="788"/>
      <c r="P157" s="789"/>
      <c r="Q157" s="790"/>
      <c r="R157" s="783"/>
    </row>
    <row r="158" spans="1:18" x14ac:dyDescent="0.2">
      <c r="A158" s="1323"/>
      <c r="B158" s="783" t="s">
        <v>79</v>
      </c>
      <c r="C158" s="784" t="s">
        <v>804</v>
      </c>
      <c r="D158" s="785">
        <v>9300000</v>
      </c>
      <c r="E158" s="786"/>
      <c r="F158" s="778">
        <v>4650000</v>
      </c>
      <c r="G158" s="786">
        <v>4650000</v>
      </c>
      <c r="H158" s="787"/>
      <c r="I158" s="786"/>
      <c r="J158" s="778">
        <f t="shared" si="29"/>
        <v>9300000</v>
      </c>
      <c r="K158" s="778"/>
      <c r="L158" s="779">
        <f t="shared" si="30"/>
        <v>0</v>
      </c>
      <c r="M158" s="779">
        <f t="shared" si="31"/>
        <v>0</v>
      </c>
      <c r="N158" s="784"/>
      <c r="O158" s="788"/>
      <c r="P158" s="789"/>
      <c r="Q158" s="790"/>
      <c r="R158" s="783"/>
    </row>
    <row r="159" spans="1:18" x14ac:dyDescent="0.2">
      <c r="A159" s="1323"/>
      <c r="B159" s="783" t="s">
        <v>84</v>
      </c>
      <c r="C159" s="784" t="s">
        <v>799</v>
      </c>
      <c r="D159" s="785">
        <v>12658000</v>
      </c>
      <c r="E159" s="786"/>
      <c r="F159" s="778">
        <v>12658000</v>
      </c>
      <c r="G159" s="786"/>
      <c r="H159" s="787"/>
      <c r="I159" s="786"/>
      <c r="J159" s="778">
        <f t="shared" si="29"/>
        <v>12658000</v>
      </c>
      <c r="K159" s="778"/>
      <c r="L159" s="779">
        <f t="shared" si="30"/>
        <v>0</v>
      </c>
      <c r="M159" s="779">
        <f t="shared" si="31"/>
        <v>0</v>
      </c>
      <c r="N159" s="784"/>
      <c r="O159" s="788"/>
      <c r="P159" s="789"/>
      <c r="Q159" s="790"/>
      <c r="R159" s="783" t="s">
        <v>943</v>
      </c>
    </row>
    <row r="160" spans="1:18" x14ac:dyDescent="0.2">
      <c r="A160" s="1323"/>
      <c r="B160" s="783" t="s">
        <v>175</v>
      </c>
      <c r="C160" s="784" t="s">
        <v>416</v>
      </c>
      <c r="D160" s="785">
        <v>1367329</v>
      </c>
      <c r="E160" s="786"/>
      <c r="F160" s="778">
        <v>1367329</v>
      </c>
      <c r="G160" s="786"/>
      <c r="H160" s="787"/>
      <c r="I160" s="786"/>
      <c r="J160" s="778">
        <f t="shared" si="29"/>
        <v>1367329</v>
      </c>
      <c r="K160" s="778"/>
      <c r="L160" s="779">
        <f t="shared" si="30"/>
        <v>0</v>
      </c>
      <c r="M160" s="779">
        <f t="shared" si="31"/>
        <v>0</v>
      </c>
      <c r="N160" s="784"/>
      <c r="O160" s="788"/>
      <c r="P160" s="789"/>
      <c r="Q160" s="790"/>
      <c r="R160" s="783" t="s">
        <v>943</v>
      </c>
    </row>
    <row r="161" spans="1:22" x14ac:dyDescent="0.2">
      <c r="A161" s="1323"/>
      <c r="B161" s="783" t="s">
        <v>167</v>
      </c>
      <c r="C161" s="784" t="s">
        <v>708</v>
      </c>
      <c r="D161" s="785">
        <v>2050000</v>
      </c>
      <c r="E161" s="786"/>
      <c r="F161" s="778">
        <v>2050000</v>
      </c>
      <c r="G161" s="786"/>
      <c r="H161" s="787"/>
      <c r="I161" s="786"/>
      <c r="J161" s="778">
        <f t="shared" si="29"/>
        <v>2050000</v>
      </c>
      <c r="K161" s="778"/>
      <c r="L161" s="779">
        <f t="shared" si="30"/>
        <v>0</v>
      </c>
      <c r="M161" s="779">
        <f t="shared" si="31"/>
        <v>0</v>
      </c>
      <c r="N161" s="784"/>
      <c r="O161" s="788"/>
      <c r="P161" s="789"/>
      <c r="Q161" s="790"/>
      <c r="R161" s="783"/>
    </row>
    <row r="162" spans="1:22" x14ac:dyDescent="0.2">
      <c r="A162" s="1323"/>
      <c r="B162" s="783" t="s">
        <v>806</v>
      </c>
      <c r="C162" s="784" t="s">
        <v>807</v>
      </c>
      <c r="D162" s="785">
        <v>22076000</v>
      </c>
      <c r="E162" s="786"/>
      <c r="F162" s="778">
        <v>6622800</v>
      </c>
      <c r="G162" s="786">
        <v>15453200</v>
      </c>
      <c r="H162" s="787"/>
      <c r="I162" s="786"/>
      <c r="J162" s="778">
        <f t="shared" si="29"/>
        <v>22076000</v>
      </c>
      <c r="K162" s="778"/>
      <c r="L162" s="779">
        <f t="shared" si="30"/>
        <v>0</v>
      </c>
      <c r="M162" s="779">
        <f t="shared" si="31"/>
        <v>0</v>
      </c>
      <c r="N162" s="784"/>
      <c r="O162" s="788"/>
      <c r="P162" s="789"/>
      <c r="Q162" s="790"/>
      <c r="R162" s="783"/>
    </row>
    <row r="163" spans="1:22" x14ac:dyDescent="0.2">
      <c r="A163" s="1323"/>
      <c r="B163" s="783" t="s">
        <v>170</v>
      </c>
      <c r="C163" s="784" t="s">
        <v>171</v>
      </c>
      <c r="D163" s="785">
        <v>2820000</v>
      </c>
      <c r="E163" s="786"/>
      <c r="F163" s="778">
        <v>2820000</v>
      </c>
      <c r="G163" s="786"/>
      <c r="H163" s="787"/>
      <c r="I163" s="786"/>
      <c r="J163" s="778">
        <f t="shared" si="29"/>
        <v>2820000</v>
      </c>
      <c r="K163" s="778"/>
      <c r="L163" s="779">
        <f t="shared" si="30"/>
        <v>0</v>
      </c>
      <c r="M163" s="779">
        <f t="shared" si="31"/>
        <v>0</v>
      </c>
      <c r="N163" s="784"/>
      <c r="O163" s="788"/>
      <c r="P163" s="789"/>
      <c r="Q163" s="790"/>
      <c r="R163" s="783" t="s">
        <v>171</v>
      </c>
    </row>
    <row r="164" spans="1:22" x14ac:dyDescent="0.2">
      <c r="A164" s="1323"/>
      <c r="B164" s="783" t="s">
        <v>170</v>
      </c>
      <c r="C164" s="784" t="s">
        <v>171</v>
      </c>
      <c r="D164" s="785"/>
      <c r="E164" s="786">
        <v>128392000</v>
      </c>
      <c r="F164" s="778">
        <v>128392000</v>
      </c>
      <c r="G164" s="786"/>
      <c r="H164" s="787"/>
      <c r="I164" s="786"/>
      <c r="J164" s="778">
        <f t="shared" si="29"/>
        <v>128392000</v>
      </c>
      <c r="K164" s="778"/>
      <c r="L164" s="779">
        <f t="shared" si="30"/>
        <v>0</v>
      </c>
      <c r="M164" s="779">
        <f t="shared" si="31"/>
        <v>0</v>
      </c>
      <c r="N164" s="784"/>
      <c r="O164" s="788"/>
      <c r="P164" s="789"/>
      <c r="Q164" s="790"/>
      <c r="R164" s="783" t="s">
        <v>171</v>
      </c>
    </row>
    <row r="165" spans="1:22" x14ac:dyDescent="0.2">
      <c r="A165" s="1323"/>
      <c r="B165" s="783" t="s">
        <v>118</v>
      </c>
      <c r="C165" s="784" t="s">
        <v>301</v>
      </c>
      <c r="D165" s="785">
        <v>77970000</v>
      </c>
      <c r="E165" s="786">
        <v>75707000</v>
      </c>
      <c r="F165" s="778">
        <v>54579000</v>
      </c>
      <c r="G165" s="786">
        <v>21128000</v>
      </c>
      <c r="H165" s="787"/>
      <c r="I165" s="786"/>
      <c r="J165" s="778">
        <f t="shared" si="29"/>
        <v>75707000</v>
      </c>
      <c r="K165" s="778"/>
      <c r="L165" s="779">
        <f t="shared" si="30"/>
        <v>0</v>
      </c>
      <c r="M165" s="779">
        <f t="shared" si="31"/>
        <v>0</v>
      </c>
      <c r="N165" s="784"/>
      <c r="O165" s="788"/>
      <c r="P165" s="789"/>
      <c r="Q165" s="790"/>
      <c r="R165" s="783"/>
    </row>
    <row r="166" spans="1:22" x14ac:dyDescent="0.2">
      <c r="A166" s="1323"/>
      <c r="B166" s="783" t="s">
        <v>247</v>
      </c>
      <c r="C166" s="784" t="s">
        <v>808</v>
      </c>
      <c r="D166" s="785">
        <v>5830000</v>
      </c>
      <c r="E166" s="786"/>
      <c r="F166" s="778">
        <v>5830000</v>
      </c>
      <c r="G166" s="786"/>
      <c r="H166" s="787"/>
      <c r="I166" s="786"/>
      <c r="J166" s="778">
        <f t="shared" si="29"/>
        <v>5830000</v>
      </c>
      <c r="K166" s="778"/>
      <c r="L166" s="779">
        <f t="shared" si="30"/>
        <v>0</v>
      </c>
      <c r="M166" s="779">
        <f t="shared" si="31"/>
        <v>0</v>
      </c>
      <c r="N166" s="784"/>
      <c r="O166" s="788"/>
      <c r="P166" s="789"/>
      <c r="Q166" s="790"/>
      <c r="R166" s="783" t="s">
        <v>943</v>
      </c>
    </row>
    <row r="167" spans="1:22" ht="22.5" x14ac:dyDescent="0.2">
      <c r="A167" s="1323"/>
      <c r="B167" s="783" t="s">
        <v>809</v>
      </c>
      <c r="C167" s="860" t="s">
        <v>65</v>
      </c>
      <c r="D167" s="785">
        <v>880000</v>
      </c>
      <c r="E167" s="786"/>
      <c r="F167" s="778">
        <v>880000</v>
      </c>
      <c r="G167" s="786"/>
      <c r="H167" s="787"/>
      <c r="I167" s="786"/>
      <c r="J167" s="778">
        <f t="shared" si="29"/>
        <v>880000</v>
      </c>
      <c r="K167" s="778"/>
      <c r="L167" s="779">
        <f t="shared" ref="L167:L173" si="32">IF(E167="",D167-J167-K167,E167-J167-K167)</f>
        <v>0</v>
      </c>
      <c r="M167" s="779">
        <f t="shared" ref="M167:M172" si="33">K167+L167</f>
        <v>0</v>
      </c>
      <c r="N167" s="784"/>
      <c r="O167" s="788"/>
      <c r="P167" s="789"/>
      <c r="Q167" s="790"/>
      <c r="R167" s="783" t="s">
        <v>957</v>
      </c>
    </row>
    <row r="168" spans="1:22" x14ac:dyDescent="0.2">
      <c r="A168" s="1323"/>
      <c r="B168" s="783" t="s">
        <v>715</v>
      </c>
      <c r="C168" s="784" t="s">
        <v>810</v>
      </c>
      <c r="D168" s="785">
        <v>5313000</v>
      </c>
      <c r="E168" s="786"/>
      <c r="F168" s="778">
        <v>5313000</v>
      </c>
      <c r="G168" s="786"/>
      <c r="H168" s="787"/>
      <c r="I168" s="786"/>
      <c r="J168" s="778">
        <f t="shared" si="29"/>
        <v>5313000</v>
      </c>
      <c r="K168" s="778"/>
      <c r="L168" s="779">
        <f t="shared" si="32"/>
        <v>0</v>
      </c>
      <c r="M168" s="779">
        <f t="shared" si="33"/>
        <v>0</v>
      </c>
      <c r="N168" s="784"/>
      <c r="O168" s="788"/>
      <c r="P168" s="789"/>
      <c r="Q168" s="790"/>
      <c r="R168" s="783" t="s">
        <v>810</v>
      </c>
    </row>
    <row r="169" spans="1:22" x14ac:dyDescent="0.2">
      <c r="A169" s="1323"/>
      <c r="B169" s="783" t="s">
        <v>257</v>
      </c>
      <c r="C169" s="784" t="s">
        <v>693</v>
      </c>
      <c r="D169" s="791">
        <f>J169</f>
        <v>8116000</v>
      </c>
      <c r="E169" s="786"/>
      <c r="F169" s="778">
        <v>8116000</v>
      </c>
      <c r="G169" s="786"/>
      <c r="H169" s="787"/>
      <c r="I169" s="786"/>
      <c r="J169" s="778">
        <f t="shared" si="29"/>
        <v>8116000</v>
      </c>
      <c r="K169" s="778"/>
      <c r="L169" s="779">
        <f t="shared" si="32"/>
        <v>0</v>
      </c>
      <c r="M169" s="779">
        <f t="shared" si="33"/>
        <v>0</v>
      </c>
      <c r="N169" s="784"/>
      <c r="O169" s="788"/>
      <c r="P169" s="789"/>
      <c r="Q169" s="790"/>
      <c r="R169" s="783"/>
    </row>
    <row r="170" spans="1:22" x14ac:dyDescent="0.2">
      <c r="A170" s="1323"/>
      <c r="B170" s="783" t="s">
        <v>811</v>
      </c>
      <c r="C170" s="784" t="s">
        <v>142</v>
      </c>
      <c r="D170" s="785">
        <v>374000</v>
      </c>
      <c r="E170" s="786"/>
      <c r="F170" s="778">
        <v>374000</v>
      </c>
      <c r="G170" s="786"/>
      <c r="H170" s="787"/>
      <c r="I170" s="786"/>
      <c r="J170" s="778">
        <f t="shared" si="29"/>
        <v>374000</v>
      </c>
      <c r="K170" s="778"/>
      <c r="L170" s="779">
        <f t="shared" si="32"/>
        <v>0</v>
      </c>
      <c r="M170" s="779">
        <f t="shared" si="33"/>
        <v>0</v>
      </c>
      <c r="N170" s="784"/>
      <c r="O170" s="788"/>
      <c r="P170" s="789"/>
      <c r="Q170" s="790"/>
      <c r="R170" s="783" t="s">
        <v>957</v>
      </c>
    </row>
    <row r="171" spans="1:22" x14ac:dyDescent="0.2">
      <c r="A171" s="1323"/>
      <c r="B171" s="783" t="s">
        <v>1022</v>
      </c>
      <c r="C171" s="784" t="s">
        <v>1023</v>
      </c>
      <c r="D171" s="785">
        <v>1650000</v>
      </c>
      <c r="E171" s="786"/>
      <c r="F171" s="778">
        <v>1650000</v>
      </c>
      <c r="G171" s="786"/>
      <c r="H171" s="787"/>
      <c r="I171" s="786"/>
      <c r="J171" s="778">
        <f>SUM(F171:I171)</f>
        <v>1650000</v>
      </c>
      <c r="K171" s="778"/>
      <c r="L171" s="779">
        <f t="shared" si="32"/>
        <v>0</v>
      </c>
      <c r="M171" s="779">
        <f t="shared" si="33"/>
        <v>0</v>
      </c>
      <c r="N171" s="784"/>
      <c r="O171" s="788"/>
      <c r="P171" s="789"/>
      <c r="Q171" s="790"/>
      <c r="R171" s="783"/>
    </row>
    <row r="172" spans="1:22" x14ac:dyDescent="0.2">
      <c r="A172" s="1323"/>
      <c r="B172" s="783" t="s">
        <v>691</v>
      </c>
      <c r="C172" s="784" t="s">
        <v>1024</v>
      </c>
      <c r="D172" s="785">
        <v>21288900</v>
      </c>
      <c r="E172" s="786"/>
      <c r="F172" s="808">
        <v>10358549</v>
      </c>
      <c r="G172" s="786">
        <v>10930351</v>
      </c>
      <c r="H172" s="787"/>
      <c r="I172" s="786"/>
      <c r="J172" s="778">
        <f>SUM(F172:I172)</f>
        <v>21288900</v>
      </c>
      <c r="K172" s="778"/>
      <c r="L172" s="779">
        <f t="shared" si="32"/>
        <v>0</v>
      </c>
      <c r="M172" s="779">
        <f t="shared" si="33"/>
        <v>0</v>
      </c>
      <c r="N172" s="784"/>
      <c r="O172" s="788"/>
      <c r="P172" s="789"/>
      <c r="Q172" s="790"/>
      <c r="R172" s="783"/>
    </row>
    <row r="173" spans="1:22" x14ac:dyDescent="0.2">
      <c r="A173" s="1323"/>
      <c r="B173" s="783" t="s">
        <v>947</v>
      </c>
      <c r="C173" s="784"/>
      <c r="D173" s="785"/>
      <c r="E173" s="786"/>
      <c r="F173" s="778">
        <f>T173</f>
        <v>9294500</v>
      </c>
      <c r="G173" s="786"/>
      <c r="H173" s="787"/>
      <c r="I173" s="786"/>
      <c r="J173" s="778">
        <f>SUM(F173:I173)</f>
        <v>9294500</v>
      </c>
      <c r="K173" s="778"/>
      <c r="L173" s="779">
        <f t="shared" si="32"/>
        <v>-9294500</v>
      </c>
      <c r="M173" s="779">
        <f>IF(E173="",D173-J173+K173,E173-J173+K173)</f>
        <v>-9294500</v>
      </c>
      <c r="N173" s="784"/>
      <c r="O173" s="788"/>
      <c r="P173" s="789"/>
      <c r="Q173" s="790"/>
      <c r="R173" s="783"/>
      <c r="S173" s="751" t="s">
        <v>948</v>
      </c>
      <c r="T173" s="751">
        <f>SUM(T139:T170)</f>
        <v>9294500</v>
      </c>
    </row>
    <row r="174" spans="1:22" s="807" customFormat="1" x14ac:dyDescent="0.2">
      <c r="A174" s="811" t="s">
        <v>949</v>
      </c>
      <c r="B174" s="795" t="s">
        <v>1025</v>
      </c>
      <c r="C174" s="796"/>
      <c r="D174" s="797"/>
      <c r="E174" s="798"/>
      <c r="F174" s="799"/>
      <c r="G174" s="798"/>
      <c r="H174" s="800"/>
      <c r="I174" s="798"/>
      <c r="J174" s="812">
        <f>SUM(J138:J173)</f>
        <v>1336178905.5</v>
      </c>
      <c r="K174" s="812">
        <f>SUM(K138:K173)</f>
        <v>0</v>
      </c>
      <c r="L174" s="812">
        <f>SUM(L138:L173)</f>
        <v>31126097.5</v>
      </c>
      <c r="M174" s="812">
        <f>SUM(M138:M173)</f>
        <v>31126097.5</v>
      </c>
      <c r="N174" s="796"/>
      <c r="O174" s="802"/>
      <c r="P174" s="803"/>
      <c r="Q174" s="804"/>
      <c r="R174" s="805"/>
      <c r="S174" s="806"/>
      <c r="T174" s="806"/>
      <c r="U174" s="806"/>
      <c r="V174" s="806"/>
    </row>
    <row r="175" spans="1:22" x14ac:dyDescent="0.2">
      <c r="A175" s="1322" t="s">
        <v>1026</v>
      </c>
      <c r="B175" s="772" t="s">
        <v>31</v>
      </c>
      <c r="C175" s="773" t="s">
        <v>195</v>
      </c>
      <c r="D175" s="774">
        <v>88673800</v>
      </c>
      <c r="E175" s="775">
        <v>76418000</v>
      </c>
      <c r="F175" s="776">
        <v>50000000</v>
      </c>
      <c r="G175" s="775">
        <v>26418000</v>
      </c>
      <c r="H175" s="777"/>
      <c r="I175" s="775"/>
      <c r="J175" s="776">
        <f>SUM(F175:I175)</f>
        <v>76418000</v>
      </c>
      <c r="K175" s="776"/>
      <c r="L175" s="779">
        <f t="shared" ref="L175:L187" si="34">IF(E175="",D175-J175-K175,E175-J175-K175)</f>
        <v>0</v>
      </c>
      <c r="M175" s="779">
        <f t="shared" ref="M175:M187" si="35">K175+L175</f>
        <v>0</v>
      </c>
      <c r="N175" s="773"/>
      <c r="O175" s="780"/>
      <c r="P175" s="781"/>
      <c r="Q175" s="782"/>
      <c r="R175" s="772"/>
      <c r="S175" s="751" t="s">
        <v>813</v>
      </c>
    </row>
    <row r="176" spans="1:22" x14ac:dyDescent="0.2">
      <c r="A176" s="1323"/>
      <c r="B176" s="783" t="s">
        <v>215</v>
      </c>
      <c r="C176" s="784" t="s">
        <v>216</v>
      </c>
      <c r="D176" s="785">
        <v>48612698</v>
      </c>
      <c r="E176" s="786">
        <v>48612698</v>
      </c>
      <c r="F176" s="778">
        <v>22096681</v>
      </c>
      <c r="G176" s="786">
        <v>26516017</v>
      </c>
      <c r="H176" s="787"/>
      <c r="I176" s="786"/>
      <c r="J176" s="778">
        <f>SUM(F176:I176)</f>
        <v>48612698</v>
      </c>
      <c r="K176" s="778"/>
      <c r="L176" s="779">
        <f t="shared" si="34"/>
        <v>0</v>
      </c>
      <c r="M176" s="779">
        <f t="shared" si="35"/>
        <v>0</v>
      </c>
      <c r="N176" s="784" t="s">
        <v>814</v>
      </c>
      <c r="O176" s="788">
        <v>43900</v>
      </c>
      <c r="P176" s="789"/>
      <c r="Q176" s="790"/>
      <c r="R176" s="783" t="s">
        <v>957</v>
      </c>
      <c r="S176" s="751" t="s">
        <v>1018</v>
      </c>
      <c r="T176" s="751">
        <v>3325000</v>
      </c>
    </row>
    <row r="177" spans="1:22" x14ac:dyDescent="0.2">
      <c r="A177" s="1323"/>
      <c r="B177" s="783" t="s">
        <v>175</v>
      </c>
      <c r="C177" s="784" t="s">
        <v>176</v>
      </c>
      <c r="D177" s="785">
        <v>5981800</v>
      </c>
      <c r="E177" s="786">
        <v>5981800</v>
      </c>
      <c r="F177" s="778">
        <v>5981800</v>
      </c>
      <c r="G177" s="786"/>
      <c r="H177" s="787"/>
      <c r="I177" s="786"/>
      <c r="J177" s="778">
        <f>SUM(F177:I177)</f>
        <v>5981800</v>
      </c>
      <c r="K177" s="778"/>
      <c r="L177" s="779">
        <f t="shared" si="34"/>
        <v>0</v>
      </c>
      <c r="M177" s="779">
        <f t="shared" si="35"/>
        <v>0</v>
      </c>
      <c r="N177" s="784"/>
      <c r="O177" s="788"/>
      <c r="P177" s="789"/>
      <c r="Q177" s="790"/>
      <c r="R177" s="783" t="s">
        <v>943</v>
      </c>
      <c r="S177" s="751" t="s">
        <v>1019</v>
      </c>
      <c r="T177" s="751">
        <v>1373000</v>
      </c>
    </row>
    <row r="178" spans="1:22" x14ac:dyDescent="0.2">
      <c r="A178" s="1323"/>
      <c r="B178" s="783" t="s">
        <v>175</v>
      </c>
      <c r="C178" s="784" t="s">
        <v>416</v>
      </c>
      <c r="D178" s="785">
        <v>1100000</v>
      </c>
      <c r="E178" s="786">
        <v>1100000</v>
      </c>
      <c r="F178" s="778">
        <v>1100000</v>
      </c>
      <c r="G178" s="786"/>
      <c r="H178" s="787"/>
      <c r="I178" s="786"/>
      <c r="J178" s="778">
        <f t="shared" ref="J178:J189" si="36">SUM(F178:I178)</f>
        <v>1100000</v>
      </c>
      <c r="K178" s="778"/>
      <c r="L178" s="779">
        <f t="shared" si="34"/>
        <v>0</v>
      </c>
      <c r="M178" s="779">
        <f t="shared" si="35"/>
        <v>0</v>
      </c>
      <c r="N178" s="784"/>
      <c r="O178" s="788"/>
      <c r="P178" s="789"/>
      <c r="Q178" s="790"/>
      <c r="R178" s="783" t="s">
        <v>943</v>
      </c>
      <c r="S178" s="751" t="s">
        <v>1016</v>
      </c>
      <c r="T178" s="751">
        <v>2864500</v>
      </c>
    </row>
    <row r="179" spans="1:22" x14ac:dyDescent="0.2">
      <c r="A179" s="1323"/>
      <c r="B179" s="783" t="s">
        <v>769</v>
      </c>
      <c r="C179" s="784" t="s">
        <v>301</v>
      </c>
      <c r="D179" s="785">
        <v>27588000</v>
      </c>
      <c r="E179" s="786">
        <v>27588000</v>
      </c>
      <c r="F179" s="778">
        <v>11275000</v>
      </c>
      <c r="G179" s="786">
        <v>16313000</v>
      </c>
      <c r="H179" s="787"/>
      <c r="I179" s="786"/>
      <c r="J179" s="778">
        <f t="shared" si="36"/>
        <v>27588000</v>
      </c>
      <c r="K179" s="778"/>
      <c r="L179" s="779">
        <f t="shared" si="34"/>
        <v>0</v>
      </c>
      <c r="M179" s="779">
        <f t="shared" si="35"/>
        <v>0</v>
      </c>
      <c r="N179" s="784"/>
      <c r="O179" s="788"/>
      <c r="P179" s="789"/>
      <c r="Q179" s="790"/>
      <c r="R179" s="783"/>
      <c r="S179" s="751" t="s">
        <v>1020</v>
      </c>
      <c r="T179" s="751">
        <v>500000</v>
      </c>
    </row>
    <row r="180" spans="1:22" x14ac:dyDescent="0.2">
      <c r="A180" s="1323"/>
      <c r="B180" s="783" t="s">
        <v>769</v>
      </c>
      <c r="C180" s="784" t="s">
        <v>229</v>
      </c>
      <c r="D180" s="785">
        <v>6255000</v>
      </c>
      <c r="E180" s="786"/>
      <c r="F180" s="778">
        <v>6255000</v>
      </c>
      <c r="G180" s="786"/>
      <c r="H180" s="787"/>
      <c r="I180" s="786"/>
      <c r="J180" s="778">
        <f t="shared" si="36"/>
        <v>6255000</v>
      </c>
      <c r="K180" s="778"/>
      <c r="L180" s="779">
        <f t="shared" si="34"/>
        <v>0</v>
      </c>
      <c r="M180" s="779">
        <f t="shared" si="35"/>
        <v>0</v>
      </c>
      <c r="N180" s="784"/>
      <c r="O180" s="788"/>
      <c r="P180" s="789"/>
      <c r="Q180" s="790"/>
      <c r="R180" s="783" t="s">
        <v>943</v>
      </c>
    </row>
    <row r="181" spans="1:22" x14ac:dyDescent="0.2">
      <c r="A181" s="1323"/>
      <c r="B181" s="783" t="s">
        <v>816</v>
      </c>
      <c r="C181" s="784" t="s">
        <v>778</v>
      </c>
      <c r="D181" s="785">
        <v>7084000</v>
      </c>
      <c r="E181" s="786"/>
      <c r="F181" s="778">
        <v>7084000</v>
      </c>
      <c r="G181" s="786"/>
      <c r="H181" s="787"/>
      <c r="I181" s="786"/>
      <c r="J181" s="778">
        <f t="shared" si="36"/>
        <v>7084000</v>
      </c>
      <c r="K181" s="778"/>
      <c r="L181" s="779">
        <f t="shared" si="34"/>
        <v>0</v>
      </c>
      <c r="M181" s="779">
        <f t="shared" si="35"/>
        <v>0</v>
      </c>
      <c r="N181" s="784"/>
      <c r="O181" s="788"/>
      <c r="P181" s="789"/>
      <c r="Q181" s="790"/>
      <c r="R181" s="783" t="s">
        <v>943</v>
      </c>
    </row>
    <row r="182" spans="1:22" x14ac:dyDescent="0.2">
      <c r="A182" s="1323"/>
      <c r="B182" s="783" t="s">
        <v>247</v>
      </c>
      <c r="C182" s="784" t="s">
        <v>247</v>
      </c>
      <c r="D182" s="785">
        <v>4000000</v>
      </c>
      <c r="E182" s="786"/>
      <c r="F182" s="778">
        <v>4000000</v>
      </c>
      <c r="G182" s="786">
        <v>2500000</v>
      </c>
      <c r="H182" s="787"/>
      <c r="I182" s="786"/>
      <c r="J182" s="778">
        <f t="shared" si="36"/>
        <v>6500000</v>
      </c>
      <c r="K182" s="778"/>
      <c r="L182" s="779">
        <f t="shared" si="34"/>
        <v>-2500000</v>
      </c>
      <c r="M182" s="779">
        <f t="shared" si="35"/>
        <v>-2500000</v>
      </c>
      <c r="N182" s="784"/>
      <c r="O182" s="788"/>
      <c r="P182" s="789"/>
      <c r="Q182" s="790"/>
      <c r="R182" s="783" t="s">
        <v>943</v>
      </c>
    </row>
    <row r="183" spans="1:22" x14ac:dyDescent="0.2">
      <c r="A183" s="1323"/>
      <c r="B183" s="783" t="s">
        <v>818</v>
      </c>
      <c r="C183" s="784" t="s">
        <v>127</v>
      </c>
      <c r="D183" s="785">
        <v>2500000</v>
      </c>
      <c r="E183" s="786"/>
      <c r="F183" s="778">
        <v>2500000</v>
      </c>
      <c r="G183" s="786"/>
      <c r="H183" s="787"/>
      <c r="I183" s="786"/>
      <c r="J183" s="778">
        <f t="shared" si="36"/>
        <v>2500000</v>
      </c>
      <c r="K183" s="778"/>
      <c r="L183" s="779">
        <f t="shared" si="34"/>
        <v>0</v>
      </c>
      <c r="M183" s="779">
        <f t="shared" si="35"/>
        <v>0</v>
      </c>
      <c r="N183" s="784"/>
      <c r="O183" s="788"/>
      <c r="P183" s="789"/>
      <c r="Q183" s="790"/>
      <c r="R183" s="783"/>
    </row>
    <row r="184" spans="1:22" x14ac:dyDescent="0.2">
      <c r="A184" s="1323"/>
      <c r="B184" s="783" t="s">
        <v>170</v>
      </c>
      <c r="C184" s="784" t="s">
        <v>171</v>
      </c>
      <c r="D184" s="785"/>
      <c r="E184" s="786">
        <v>2267500</v>
      </c>
      <c r="F184" s="778">
        <v>2267500</v>
      </c>
      <c r="G184" s="786"/>
      <c r="H184" s="787"/>
      <c r="I184" s="786"/>
      <c r="J184" s="778">
        <f t="shared" si="36"/>
        <v>2267500</v>
      </c>
      <c r="K184" s="778"/>
      <c r="L184" s="779">
        <f t="shared" si="34"/>
        <v>0</v>
      </c>
      <c r="M184" s="779">
        <f t="shared" si="35"/>
        <v>0</v>
      </c>
      <c r="N184" s="784"/>
      <c r="O184" s="788"/>
      <c r="P184" s="789"/>
      <c r="Q184" s="790"/>
      <c r="R184" s="783" t="s">
        <v>171</v>
      </c>
    </row>
    <row r="185" spans="1:22" x14ac:dyDescent="0.2">
      <c r="A185" s="1323"/>
      <c r="B185" s="783" t="s">
        <v>107</v>
      </c>
      <c r="C185" s="784" t="s">
        <v>108</v>
      </c>
      <c r="D185" s="785">
        <v>11280000</v>
      </c>
      <c r="E185" s="786"/>
      <c r="F185" s="778">
        <v>11280000</v>
      </c>
      <c r="G185" s="786"/>
      <c r="H185" s="787"/>
      <c r="I185" s="786"/>
      <c r="J185" s="778">
        <f t="shared" si="36"/>
        <v>11280000</v>
      </c>
      <c r="K185" s="778"/>
      <c r="L185" s="779">
        <f t="shared" si="34"/>
        <v>0</v>
      </c>
      <c r="M185" s="779">
        <f t="shared" si="35"/>
        <v>0</v>
      </c>
      <c r="N185" s="784"/>
      <c r="O185" s="788"/>
      <c r="P185" s="789"/>
      <c r="Q185" s="790"/>
      <c r="R185" s="783"/>
    </row>
    <row r="186" spans="1:22" x14ac:dyDescent="0.2">
      <c r="A186" s="1323"/>
      <c r="B186" s="783" t="s">
        <v>261</v>
      </c>
      <c r="C186" s="784" t="s">
        <v>695</v>
      </c>
      <c r="D186" s="785">
        <v>43659000</v>
      </c>
      <c r="E186" s="786">
        <v>41283000</v>
      </c>
      <c r="F186" s="778">
        <v>27783000</v>
      </c>
      <c r="G186" s="786">
        <v>13500000</v>
      </c>
      <c r="H186" s="787"/>
      <c r="I186" s="786"/>
      <c r="J186" s="778">
        <f t="shared" si="36"/>
        <v>41283000</v>
      </c>
      <c r="K186" s="778"/>
      <c r="L186" s="779">
        <f t="shared" si="34"/>
        <v>0</v>
      </c>
      <c r="M186" s="779">
        <f t="shared" si="35"/>
        <v>0</v>
      </c>
      <c r="N186" s="784" t="s">
        <v>819</v>
      </c>
      <c r="O186" s="788">
        <v>43906</v>
      </c>
      <c r="P186" s="789"/>
      <c r="Q186" s="790"/>
      <c r="R186" s="783" t="s">
        <v>943</v>
      </c>
    </row>
    <row r="187" spans="1:22" x14ac:dyDescent="0.2">
      <c r="A187" s="1323"/>
      <c r="B187" s="783" t="s">
        <v>394</v>
      </c>
      <c r="C187" s="784" t="s">
        <v>162</v>
      </c>
      <c r="D187" s="785">
        <v>13000000</v>
      </c>
      <c r="E187" s="786"/>
      <c r="F187" s="778">
        <v>13000000</v>
      </c>
      <c r="G187" s="786"/>
      <c r="H187" s="787"/>
      <c r="I187" s="786"/>
      <c r="J187" s="778">
        <f t="shared" si="36"/>
        <v>13000000</v>
      </c>
      <c r="K187" s="778"/>
      <c r="L187" s="779">
        <f t="shared" si="34"/>
        <v>0</v>
      </c>
      <c r="M187" s="779">
        <f t="shared" si="35"/>
        <v>0</v>
      </c>
      <c r="N187" s="784"/>
      <c r="O187" s="788"/>
      <c r="P187" s="789"/>
      <c r="Q187" s="790"/>
      <c r="R187" s="783"/>
    </row>
    <row r="188" spans="1:22" x14ac:dyDescent="0.2">
      <c r="A188" s="1323"/>
      <c r="B188" s="783" t="s">
        <v>1027</v>
      </c>
      <c r="C188" s="784" t="s">
        <v>1028</v>
      </c>
      <c r="D188" s="785">
        <v>3675266</v>
      </c>
      <c r="E188" s="786"/>
      <c r="F188" s="778">
        <v>3675266</v>
      </c>
      <c r="G188" s="786"/>
      <c r="H188" s="787"/>
      <c r="I188" s="786"/>
      <c r="J188" s="778">
        <f t="shared" si="36"/>
        <v>3675266</v>
      </c>
      <c r="K188" s="778"/>
      <c r="L188" s="779">
        <f>IF(E188="",D188-J188-K188,E188-J188-K188)</f>
        <v>0</v>
      </c>
      <c r="M188" s="779">
        <f>K188+L188</f>
        <v>0</v>
      </c>
      <c r="N188" s="784"/>
      <c r="O188" s="788"/>
      <c r="P188" s="789"/>
      <c r="Q188" s="790"/>
      <c r="R188" s="783"/>
    </row>
    <row r="189" spans="1:22" x14ac:dyDescent="0.2">
      <c r="A189" s="1323"/>
      <c r="B189" s="783" t="s">
        <v>1029</v>
      </c>
      <c r="C189" s="784" t="s">
        <v>1030</v>
      </c>
      <c r="D189" s="785">
        <v>1250000</v>
      </c>
      <c r="E189" s="786"/>
      <c r="F189" s="778">
        <v>1250000</v>
      </c>
      <c r="G189" s="786"/>
      <c r="H189" s="787"/>
      <c r="I189" s="786"/>
      <c r="J189" s="778">
        <f t="shared" si="36"/>
        <v>1250000</v>
      </c>
      <c r="K189" s="778"/>
      <c r="L189" s="779">
        <f>IF(E189="",D189-J189-K189,E189-J189-K189)</f>
        <v>0</v>
      </c>
      <c r="M189" s="779">
        <f>K189+L189</f>
        <v>0</v>
      </c>
      <c r="N189" s="784"/>
      <c r="O189" s="788"/>
      <c r="P189" s="789"/>
      <c r="Q189" s="790"/>
      <c r="R189" s="783"/>
    </row>
    <row r="190" spans="1:22" x14ac:dyDescent="0.2">
      <c r="A190" s="1323"/>
      <c r="B190" s="783" t="s">
        <v>947</v>
      </c>
      <c r="C190" s="784"/>
      <c r="D190" s="785"/>
      <c r="E190" s="786"/>
      <c r="F190" s="778">
        <f>T190</f>
        <v>8062500</v>
      </c>
      <c r="G190" s="786"/>
      <c r="H190" s="787"/>
      <c r="I190" s="786"/>
      <c r="J190" s="778">
        <f>SUM(F190:I190)</f>
        <v>8062500</v>
      </c>
      <c r="K190" s="778"/>
      <c r="L190" s="779">
        <f>IF(E190="",D190-J190-K190,E190-J190-K190)</f>
        <v>-8062500</v>
      </c>
      <c r="M190" s="779">
        <f>IF(E190="",D190-J190+K190,E190-J190+K190)</f>
        <v>-8062500</v>
      </c>
      <c r="N190" s="784"/>
      <c r="O190" s="788"/>
      <c r="P190" s="789"/>
      <c r="Q190" s="790"/>
      <c r="R190" s="783"/>
      <c r="S190" s="751" t="s">
        <v>948</v>
      </c>
      <c r="T190" s="751">
        <f>SUM(T176:T187)</f>
        <v>8062500</v>
      </c>
    </row>
    <row r="191" spans="1:22" s="807" customFormat="1" x14ac:dyDescent="0.2">
      <c r="A191" s="811" t="s">
        <v>997</v>
      </c>
      <c r="B191" s="824" t="s">
        <v>1031</v>
      </c>
      <c r="C191" s="796"/>
      <c r="D191" s="797"/>
      <c r="E191" s="798"/>
      <c r="F191" s="799"/>
      <c r="G191" s="798"/>
      <c r="H191" s="800"/>
      <c r="I191" s="798"/>
      <c r="J191" s="812">
        <f>SUM(J175:J190)</f>
        <v>262857764</v>
      </c>
      <c r="K191" s="812">
        <f>SUM(K175:K190)</f>
        <v>0</v>
      </c>
      <c r="L191" s="812">
        <f>SUM(L175:L190)</f>
        <v>-10562500</v>
      </c>
      <c r="M191" s="812">
        <f>SUM(M175:M190)</f>
        <v>-10562500</v>
      </c>
      <c r="N191" s="796"/>
      <c r="O191" s="802"/>
      <c r="P191" s="803"/>
      <c r="Q191" s="804"/>
      <c r="R191" s="805"/>
      <c r="S191" s="806"/>
      <c r="T191" s="806"/>
      <c r="U191" s="806"/>
      <c r="V191" s="806"/>
    </row>
    <row r="192" spans="1:22" x14ac:dyDescent="0.2">
      <c r="A192" s="1326" t="s">
        <v>1032</v>
      </c>
      <c r="B192" s="783" t="s">
        <v>175</v>
      </c>
      <c r="C192" s="784" t="s">
        <v>416</v>
      </c>
      <c r="D192" s="774">
        <v>1100000</v>
      </c>
      <c r="E192" s="775">
        <v>1100000</v>
      </c>
      <c r="F192" s="776">
        <v>1100000</v>
      </c>
      <c r="G192" s="775"/>
      <c r="H192" s="777"/>
      <c r="I192" s="775"/>
      <c r="J192" s="776">
        <f>SUM(F192:I192)</f>
        <v>1100000</v>
      </c>
      <c r="K192" s="776"/>
      <c r="L192" s="779">
        <f>IF(E192="",D192-J192-K192,E192-J192-K192)</f>
        <v>0</v>
      </c>
      <c r="M192" s="779">
        <f>K192+L192</f>
        <v>0</v>
      </c>
      <c r="N192" s="773"/>
      <c r="O192" s="780"/>
      <c r="P192" s="781"/>
      <c r="Q192" s="782"/>
      <c r="R192" s="783" t="s">
        <v>943</v>
      </c>
      <c r="S192" s="751" t="s">
        <v>822</v>
      </c>
    </row>
    <row r="193" spans="1:20" x14ac:dyDescent="0.2">
      <c r="A193" s="1327"/>
      <c r="B193" s="783" t="s">
        <v>823</v>
      </c>
      <c r="C193" s="784" t="s">
        <v>416</v>
      </c>
      <c r="D193" s="785">
        <v>1904000</v>
      </c>
      <c r="E193" s="786"/>
      <c r="F193" s="778">
        <v>1904000</v>
      </c>
      <c r="G193" s="786"/>
      <c r="H193" s="787"/>
      <c r="I193" s="786"/>
      <c r="J193" s="778">
        <f t="shared" ref="J193:J205" si="37">SUM(F193:I193)</f>
        <v>1904000</v>
      </c>
      <c r="K193" s="778"/>
      <c r="L193" s="779">
        <f>IF(E193="",D193-J193-K193,E193-J193-K193)</f>
        <v>0</v>
      </c>
      <c r="M193" s="779">
        <f>K193+L193</f>
        <v>0</v>
      </c>
      <c r="N193" s="784"/>
      <c r="O193" s="788"/>
      <c r="P193" s="789"/>
      <c r="Q193" s="790"/>
      <c r="R193" s="783" t="s">
        <v>943</v>
      </c>
      <c r="S193" s="751" t="s">
        <v>1003</v>
      </c>
      <c r="T193" s="751">
        <v>900000</v>
      </c>
    </row>
    <row r="194" spans="1:20" x14ac:dyDescent="0.2">
      <c r="A194" s="1327"/>
      <c r="B194" s="783" t="s">
        <v>394</v>
      </c>
      <c r="C194" s="784" t="s">
        <v>824</v>
      </c>
      <c r="D194" s="785">
        <v>21600000</v>
      </c>
      <c r="E194" s="786"/>
      <c r="F194" s="778">
        <v>16600000</v>
      </c>
      <c r="G194" s="786">
        <v>5000000</v>
      </c>
      <c r="H194" s="787"/>
      <c r="I194" s="786"/>
      <c r="J194" s="778">
        <f t="shared" si="37"/>
        <v>21600000</v>
      </c>
      <c r="K194" s="778"/>
      <c r="L194" s="779">
        <f>IF(E194="",D194-J194-K194,E194-J194-K194)</f>
        <v>0</v>
      </c>
      <c r="M194" s="779">
        <f>K194+L194</f>
        <v>0</v>
      </c>
      <c r="N194" s="784"/>
      <c r="O194" s="788"/>
      <c r="P194" s="789"/>
      <c r="Q194" s="790"/>
      <c r="R194" s="783"/>
      <c r="S194" s="751" t="s">
        <v>1004</v>
      </c>
      <c r="T194" s="751">
        <v>2400000</v>
      </c>
    </row>
    <row r="195" spans="1:20" ht="15" customHeight="1" x14ac:dyDescent="0.2">
      <c r="A195" s="1327" t="s">
        <v>1032</v>
      </c>
      <c r="B195" s="783" t="s">
        <v>31</v>
      </c>
      <c r="C195" s="784" t="s">
        <v>825</v>
      </c>
      <c r="D195" s="785">
        <v>7140000</v>
      </c>
      <c r="E195" s="786">
        <v>19774000</v>
      </c>
      <c r="F195" s="778">
        <v>7140000</v>
      </c>
      <c r="G195" s="786">
        <v>12634000</v>
      </c>
      <c r="H195" s="787"/>
      <c r="I195" s="786"/>
      <c r="J195" s="778">
        <f t="shared" si="37"/>
        <v>19774000</v>
      </c>
      <c r="K195" s="778"/>
      <c r="L195" s="779">
        <f t="shared" ref="L195:L205" si="38">IF(E195="",D195-J195-K195,E195-J195-K195)</f>
        <v>0</v>
      </c>
      <c r="M195" s="779">
        <f t="shared" ref="M195:M205" si="39">K195+L195</f>
        <v>0</v>
      </c>
      <c r="N195" s="784"/>
      <c r="O195" s="788"/>
      <c r="P195" s="789"/>
      <c r="Q195" s="790"/>
      <c r="R195" s="783"/>
      <c r="S195" s="751" t="s">
        <v>1018</v>
      </c>
      <c r="T195" s="751">
        <v>2700000</v>
      </c>
    </row>
    <row r="196" spans="1:20" ht="15" customHeight="1" x14ac:dyDescent="0.2">
      <c r="A196" s="1327"/>
      <c r="B196" s="783" t="s">
        <v>50</v>
      </c>
      <c r="C196" s="784" t="s">
        <v>61</v>
      </c>
      <c r="D196" s="785">
        <v>78936000</v>
      </c>
      <c r="E196" s="786"/>
      <c r="F196" s="778">
        <v>38918000</v>
      </c>
      <c r="G196" s="786">
        <v>40018000</v>
      </c>
      <c r="H196" s="787"/>
      <c r="I196" s="786"/>
      <c r="J196" s="778">
        <f t="shared" si="37"/>
        <v>78936000</v>
      </c>
      <c r="K196" s="778"/>
      <c r="L196" s="779">
        <f t="shared" si="38"/>
        <v>0</v>
      </c>
      <c r="M196" s="779">
        <f t="shared" si="39"/>
        <v>0</v>
      </c>
      <c r="N196" s="784"/>
      <c r="O196" s="788"/>
      <c r="P196" s="789"/>
      <c r="Q196" s="790"/>
      <c r="R196" s="783" t="s">
        <v>943</v>
      </c>
      <c r="S196" s="751" t="s">
        <v>1019</v>
      </c>
      <c r="T196" s="751">
        <v>1800000</v>
      </c>
    </row>
    <row r="197" spans="1:20" x14ac:dyDescent="0.2">
      <c r="A197" s="1327"/>
      <c r="B197" s="783" t="s">
        <v>50</v>
      </c>
      <c r="C197" s="784" t="s">
        <v>323</v>
      </c>
      <c r="D197" s="785">
        <v>24472800</v>
      </c>
      <c r="E197" s="786"/>
      <c r="F197" s="778">
        <v>17130960</v>
      </c>
      <c r="G197" s="786">
        <v>7341840</v>
      </c>
      <c r="H197" s="787"/>
      <c r="I197" s="786"/>
      <c r="J197" s="778">
        <f t="shared" si="37"/>
        <v>24472800</v>
      </c>
      <c r="K197" s="778"/>
      <c r="L197" s="779">
        <f t="shared" si="38"/>
        <v>0</v>
      </c>
      <c r="M197" s="779">
        <f t="shared" si="39"/>
        <v>0</v>
      </c>
      <c r="N197" s="784" t="s">
        <v>827</v>
      </c>
      <c r="O197" s="788"/>
      <c r="P197" s="789"/>
      <c r="Q197" s="790"/>
      <c r="R197" s="783" t="s">
        <v>943</v>
      </c>
      <c r="S197" s="751" t="s">
        <v>1016</v>
      </c>
      <c r="T197" s="751">
        <v>1032000</v>
      </c>
    </row>
    <row r="198" spans="1:20" x14ac:dyDescent="0.2">
      <c r="A198" s="1327"/>
      <c r="B198" s="783" t="s">
        <v>828</v>
      </c>
      <c r="C198" s="784" t="s">
        <v>829</v>
      </c>
      <c r="D198" s="791">
        <f>J198</f>
        <v>294525</v>
      </c>
      <c r="E198" s="786"/>
      <c r="F198" s="778">
        <v>294525</v>
      </c>
      <c r="G198" s="786"/>
      <c r="H198" s="787"/>
      <c r="I198" s="786"/>
      <c r="J198" s="778">
        <f t="shared" si="37"/>
        <v>294525</v>
      </c>
      <c r="K198" s="778"/>
      <c r="L198" s="779">
        <f t="shared" si="38"/>
        <v>0</v>
      </c>
      <c r="M198" s="779">
        <f t="shared" si="39"/>
        <v>0</v>
      </c>
      <c r="N198" s="784"/>
      <c r="O198" s="788"/>
      <c r="P198" s="789"/>
      <c r="Q198" s="790"/>
      <c r="R198" s="783"/>
      <c r="S198" s="751" t="s">
        <v>1020</v>
      </c>
      <c r="T198" s="751">
        <v>300000</v>
      </c>
    </row>
    <row r="199" spans="1:20" x14ac:dyDescent="0.2">
      <c r="A199" s="1327"/>
      <c r="B199" s="783" t="s">
        <v>831</v>
      </c>
      <c r="C199" s="784" t="s">
        <v>526</v>
      </c>
      <c r="D199" s="791">
        <f>J199</f>
        <v>2000000</v>
      </c>
      <c r="E199" s="786"/>
      <c r="F199" s="778">
        <v>2000000</v>
      </c>
      <c r="G199" s="786"/>
      <c r="H199" s="787"/>
      <c r="I199" s="786"/>
      <c r="J199" s="778">
        <f t="shared" si="37"/>
        <v>2000000</v>
      </c>
      <c r="K199" s="778"/>
      <c r="L199" s="779">
        <f t="shared" si="38"/>
        <v>0</v>
      </c>
      <c r="M199" s="779">
        <f t="shared" si="39"/>
        <v>0</v>
      </c>
      <c r="N199" s="784"/>
      <c r="O199" s="788"/>
      <c r="P199" s="789"/>
      <c r="Q199" s="790"/>
      <c r="R199" s="783"/>
      <c r="S199" s="751" t="s">
        <v>1021</v>
      </c>
      <c r="T199" s="751">
        <v>1248000</v>
      </c>
    </row>
    <row r="200" spans="1:20" ht="22.5" x14ac:dyDescent="0.2">
      <c r="A200" s="1327"/>
      <c r="B200" s="783" t="s">
        <v>92</v>
      </c>
      <c r="C200" s="860" t="s">
        <v>204</v>
      </c>
      <c r="D200" s="785">
        <v>56045000</v>
      </c>
      <c r="E200" s="786">
        <v>69982000</v>
      </c>
      <c r="F200" s="778">
        <v>15285000</v>
      </c>
      <c r="G200" s="786">
        <v>20380000</v>
      </c>
      <c r="H200" s="787">
        <v>34317000</v>
      </c>
      <c r="I200" s="786"/>
      <c r="J200" s="778">
        <f t="shared" si="37"/>
        <v>69982000</v>
      </c>
      <c r="K200" s="778"/>
      <c r="L200" s="779">
        <f t="shared" si="38"/>
        <v>0</v>
      </c>
      <c r="M200" s="779">
        <f t="shared" si="39"/>
        <v>0</v>
      </c>
      <c r="N200" s="784" t="s">
        <v>725</v>
      </c>
      <c r="O200" s="788"/>
      <c r="P200" s="789"/>
      <c r="Q200" s="790"/>
      <c r="R200" s="783" t="s">
        <v>943</v>
      </c>
    </row>
    <row r="201" spans="1:20" x14ac:dyDescent="0.2">
      <c r="A201" s="1327"/>
      <c r="B201" s="783" t="s">
        <v>99</v>
      </c>
      <c r="C201" s="784" t="s">
        <v>100</v>
      </c>
      <c r="D201" s="785">
        <v>139717600</v>
      </c>
      <c r="E201" s="786">
        <v>139717600</v>
      </c>
      <c r="F201" s="778">
        <v>41915280</v>
      </c>
      <c r="G201" s="786">
        <v>97802320</v>
      </c>
      <c r="H201" s="787"/>
      <c r="I201" s="786"/>
      <c r="J201" s="778">
        <f t="shared" si="37"/>
        <v>139717600</v>
      </c>
      <c r="K201" s="778"/>
      <c r="L201" s="779">
        <f t="shared" si="38"/>
        <v>0</v>
      </c>
      <c r="M201" s="779">
        <f t="shared" si="39"/>
        <v>0</v>
      </c>
      <c r="N201" s="784"/>
      <c r="O201" s="788"/>
      <c r="P201" s="789"/>
      <c r="Q201" s="790"/>
      <c r="R201" s="783" t="s">
        <v>943</v>
      </c>
    </row>
    <row r="202" spans="1:20" x14ac:dyDescent="0.2">
      <c r="A202" s="1327"/>
      <c r="B202" s="783" t="s">
        <v>514</v>
      </c>
      <c r="C202" s="784" t="s">
        <v>114</v>
      </c>
      <c r="D202" s="785">
        <v>6714000</v>
      </c>
      <c r="E202" s="786"/>
      <c r="F202" s="778">
        <v>6714000</v>
      </c>
      <c r="G202" s="786"/>
      <c r="H202" s="787"/>
      <c r="I202" s="786"/>
      <c r="J202" s="778">
        <f t="shared" si="37"/>
        <v>6714000</v>
      </c>
      <c r="K202" s="778"/>
      <c r="L202" s="779">
        <f t="shared" si="38"/>
        <v>0</v>
      </c>
      <c r="M202" s="779">
        <f t="shared" si="39"/>
        <v>0</v>
      </c>
      <c r="N202" s="784"/>
      <c r="O202" s="788"/>
      <c r="P202" s="789"/>
      <c r="Q202" s="790"/>
      <c r="R202" s="783" t="s">
        <v>957</v>
      </c>
    </row>
    <row r="203" spans="1:20" x14ac:dyDescent="0.2">
      <c r="A203" s="1327"/>
      <c r="B203" s="783" t="s">
        <v>107</v>
      </c>
      <c r="C203" s="784" t="s">
        <v>341</v>
      </c>
      <c r="D203" s="785">
        <v>4800000</v>
      </c>
      <c r="E203" s="786">
        <v>4800000</v>
      </c>
      <c r="F203" s="778">
        <v>2800000</v>
      </c>
      <c r="G203" s="786">
        <v>2000000</v>
      </c>
      <c r="H203" s="787"/>
      <c r="I203" s="786"/>
      <c r="J203" s="778">
        <f t="shared" si="37"/>
        <v>4800000</v>
      </c>
      <c r="K203" s="778"/>
      <c r="L203" s="779">
        <f t="shared" si="38"/>
        <v>0</v>
      </c>
      <c r="M203" s="779">
        <f t="shared" si="39"/>
        <v>0</v>
      </c>
      <c r="N203" s="784"/>
      <c r="O203" s="788"/>
      <c r="P203" s="789"/>
      <c r="Q203" s="790"/>
      <c r="R203" s="783"/>
    </row>
    <row r="204" spans="1:20" x14ac:dyDescent="0.2">
      <c r="A204" s="1327"/>
      <c r="B204" s="783" t="s">
        <v>834</v>
      </c>
      <c r="C204" s="784" t="s">
        <v>273</v>
      </c>
      <c r="D204" s="785">
        <v>8566950</v>
      </c>
      <c r="E204" s="786">
        <v>20546400</v>
      </c>
      <c r="F204" s="778">
        <v>8566950</v>
      </c>
      <c r="G204" s="786">
        <v>11980400</v>
      </c>
      <c r="H204" s="787">
        <v>-950</v>
      </c>
      <c r="I204" s="786"/>
      <c r="J204" s="778">
        <f t="shared" si="37"/>
        <v>20546400</v>
      </c>
      <c r="K204" s="778"/>
      <c r="L204" s="779">
        <f t="shared" si="38"/>
        <v>0</v>
      </c>
      <c r="M204" s="779">
        <f t="shared" si="39"/>
        <v>0</v>
      </c>
      <c r="N204" s="784"/>
      <c r="O204" s="788"/>
      <c r="P204" s="789"/>
      <c r="Q204" s="790"/>
      <c r="R204" s="783"/>
    </row>
    <row r="205" spans="1:20" x14ac:dyDescent="0.2">
      <c r="A205" s="1327"/>
      <c r="B205" s="783" t="s">
        <v>835</v>
      </c>
      <c r="C205" s="784" t="s">
        <v>836</v>
      </c>
      <c r="D205" s="785">
        <v>3696000</v>
      </c>
      <c r="E205" s="786"/>
      <c r="F205" s="778">
        <v>3696000</v>
      </c>
      <c r="G205" s="786"/>
      <c r="H205" s="787"/>
      <c r="I205" s="786"/>
      <c r="J205" s="778">
        <f t="shared" si="37"/>
        <v>3696000</v>
      </c>
      <c r="K205" s="778"/>
      <c r="L205" s="779">
        <f t="shared" si="38"/>
        <v>0</v>
      </c>
      <c r="M205" s="779">
        <f t="shared" si="39"/>
        <v>0</v>
      </c>
      <c r="N205" s="784"/>
      <c r="O205" s="788"/>
      <c r="P205" s="789"/>
      <c r="Q205" s="790"/>
      <c r="R205" s="783" t="s">
        <v>1033</v>
      </c>
    </row>
    <row r="206" spans="1:20" x14ac:dyDescent="0.2">
      <c r="A206" s="1327"/>
      <c r="B206" s="783" t="s">
        <v>838</v>
      </c>
      <c r="C206" s="784"/>
      <c r="D206" s="785">
        <v>1440750</v>
      </c>
      <c r="E206" s="786"/>
      <c r="F206" s="778">
        <v>1440750</v>
      </c>
      <c r="G206" s="786"/>
      <c r="H206" s="787"/>
      <c r="I206" s="786"/>
      <c r="J206" s="778">
        <f t="shared" ref="J206:J220" si="40">SUM(F206:I206)</f>
        <v>1440750</v>
      </c>
      <c r="K206" s="778"/>
      <c r="L206" s="779">
        <f t="shared" ref="L206:L215" si="41">IF(E206="",D206-J206-K206,E206-J206-K206)</f>
        <v>0</v>
      </c>
      <c r="M206" s="779">
        <f t="shared" ref="M206:M215" si="42">K206+L206</f>
        <v>0</v>
      </c>
      <c r="N206" s="784"/>
      <c r="O206" s="788"/>
      <c r="P206" s="789"/>
      <c r="Q206" s="790"/>
      <c r="R206" s="783"/>
    </row>
    <row r="207" spans="1:20" x14ac:dyDescent="0.2">
      <c r="A207" s="1327"/>
      <c r="B207" s="783" t="s">
        <v>839</v>
      </c>
      <c r="C207" s="784" t="s">
        <v>840</v>
      </c>
      <c r="D207" s="785"/>
      <c r="E207" s="786">
        <v>3824000</v>
      </c>
      <c r="F207" s="778">
        <v>3824000</v>
      </c>
      <c r="G207" s="786"/>
      <c r="H207" s="787"/>
      <c r="I207" s="786"/>
      <c r="J207" s="778">
        <f t="shared" si="40"/>
        <v>3824000</v>
      </c>
      <c r="K207" s="778"/>
      <c r="L207" s="779">
        <f t="shared" si="41"/>
        <v>0</v>
      </c>
      <c r="M207" s="779">
        <f t="shared" si="42"/>
        <v>0</v>
      </c>
      <c r="N207" s="784"/>
      <c r="O207" s="788"/>
      <c r="P207" s="789"/>
      <c r="Q207" s="790"/>
      <c r="R207" s="783" t="s">
        <v>943</v>
      </c>
    </row>
    <row r="208" spans="1:20" x14ac:dyDescent="0.2">
      <c r="A208" s="1327"/>
      <c r="B208" s="783" t="s">
        <v>257</v>
      </c>
      <c r="C208" s="784" t="s">
        <v>286</v>
      </c>
      <c r="D208" s="785"/>
      <c r="E208" s="786">
        <v>3859649</v>
      </c>
      <c r="F208" s="778">
        <v>3859649</v>
      </c>
      <c r="G208" s="786"/>
      <c r="H208" s="787"/>
      <c r="I208" s="786"/>
      <c r="J208" s="778">
        <f t="shared" si="40"/>
        <v>3859649</v>
      </c>
      <c r="K208" s="778"/>
      <c r="L208" s="779">
        <f t="shared" si="41"/>
        <v>0</v>
      </c>
      <c r="M208" s="779">
        <f t="shared" si="42"/>
        <v>0</v>
      </c>
      <c r="N208" s="784"/>
      <c r="O208" s="788"/>
      <c r="P208" s="789"/>
      <c r="Q208" s="790"/>
      <c r="R208" s="783"/>
    </row>
    <row r="209" spans="1:22" x14ac:dyDescent="0.2">
      <c r="A209" s="1327"/>
      <c r="B209" s="783" t="s">
        <v>769</v>
      </c>
      <c r="C209" s="784" t="s">
        <v>229</v>
      </c>
      <c r="D209" s="785">
        <v>14018000</v>
      </c>
      <c r="E209" s="786"/>
      <c r="F209" s="778">
        <v>14018000</v>
      </c>
      <c r="G209" s="786"/>
      <c r="H209" s="787"/>
      <c r="I209" s="786"/>
      <c r="J209" s="778">
        <f t="shared" si="40"/>
        <v>14018000</v>
      </c>
      <c r="K209" s="778"/>
      <c r="L209" s="779">
        <f t="shared" si="41"/>
        <v>0</v>
      </c>
      <c r="M209" s="779">
        <f t="shared" si="42"/>
        <v>0</v>
      </c>
      <c r="N209" s="784" t="s">
        <v>844</v>
      </c>
      <c r="O209" s="788">
        <v>43915</v>
      </c>
      <c r="P209" s="789"/>
      <c r="Q209" s="790"/>
      <c r="R209" s="783" t="s">
        <v>943</v>
      </c>
    </row>
    <row r="210" spans="1:22" ht="22.5" x14ac:dyDescent="0.2">
      <c r="A210" s="1327"/>
      <c r="B210" s="783" t="s">
        <v>845</v>
      </c>
      <c r="C210" s="860" t="s">
        <v>846</v>
      </c>
      <c r="D210" s="785">
        <v>13352000</v>
      </c>
      <c r="E210" s="786"/>
      <c r="F210" s="778">
        <v>13352000</v>
      </c>
      <c r="G210" s="786"/>
      <c r="H210" s="787"/>
      <c r="I210" s="786"/>
      <c r="J210" s="778">
        <f t="shared" si="40"/>
        <v>13352000</v>
      </c>
      <c r="K210" s="778"/>
      <c r="L210" s="779">
        <f t="shared" si="41"/>
        <v>0</v>
      </c>
      <c r="M210" s="779">
        <f t="shared" si="42"/>
        <v>0</v>
      </c>
      <c r="N210" s="784"/>
      <c r="O210" s="788"/>
      <c r="P210" s="789"/>
      <c r="Q210" s="790"/>
      <c r="R210" s="783" t="s">
        <v>1033</v>
      </c>
    </row>
    <row r="211" spans="1:22" x14ac:dyDescent="0.2">
      <c r="A211" s="1327"/>
      <c r="B211" s="783" t="s">
        <v>158</v>
      </c>
      <c r="C211" s="784" t="s">
        <v>441</v>
      </c>
      <c r="D211" s="785">
        <v>3542000</v>
      </c>
      <c r="E211" s="786"/>
      <c r="F211" s="778">
        <v>3542000</v>
      </c>
      <c r="G211" s="786"/>
      <c r="H211" s="787"/>
      <c r="I211" s="786"/>
      <c r="J211" s="778">
        <f t="shared" si="40"/>
        <v>3542000</v>
      </c>
      <c r="K211" s="778"/>
      <c r="L211" s="779">
        <f t="shared" si="41"/>
        <v>0</v>
      </c>
      <c r="M211" s="779">
        <f t="shared" si="42"/>
        <v>0</v>
      </c>
      <c r="N211" s="784"/>
      <c r="O211" s="788"/>
      <c r="P211" s="789"/>
      <c r="Q211" s="790"/>
      <c r="R211" s="783"/>
    </row>
    <row r="212" spans="1:22" x14ac:dyDescent="0.2">
      <c r="A212" s="1327"/>
      <c r="B212" s="783" t="s">
        <v>118</v>
      </c>
      <c r="C212" s="784" t="s">
        <v>301</v>
      </c>
      <c r="D212" s="785">
        <v>44855950</v>
      </c>
      <c r="E212" s="786"/>
      <c r="F212" s="778">
        <v>34855950</v>
      </c>
      <c r="G212" s="786">
        <v>10000000</v>
      </c>
      <c r="H212" s="787"/>
      <c r="I212" s="786"/>
      <c r="J212" s="778">
        <f t="shared" si="40"/>
        <v>44855950</v>
      </c>
      <c r="K212" s="778"/>
      <c r="L212" s="779">
        <f t="shared" si="41"/>
        <v>0</v>
      </c>
      <c r="M212" s="779">
        <f t="shared" si="42"/>
        <v>0</v>
      </c>
      <c r="N212" s="784"/>
      <c r="O212" s="788"/>
      <c r="P212" s="789"/>
      <c r="Q212" s="790"/>
      <c r="R212" s="783"/>
    </row>
    <row r="213" spans="1:22" x14ac:dyDescent="0.2">
      <c r="A213" s="1327"/>
      <c r="B213" s="783" t="s">
        <v>254</v>
      </c>
      <c r="C213" s="784" t="s">
        <v>299</v>
      </c>
      <c r="D213" s="785">
        <v>660000</v>
      </c>
      <c r="E213" s="786"/>
      <c r="F213" s="778">
        <v>660000</v>
      </c>
      <c r="G213" s="786"/>
      <c r="H213" s="787"/>
      <c r="I213" s="786"/>
      <c r="J213" s="778">
        <f t="shared" si="40"/>
        <v>660000</v>
      </c>
      <c r="K213" s="778"/>
      <c r="L213" s="779">
        <f t="shared" si="41"/>
        <v>0</v>
      </c>
      <c r="M213" s="779">
        <f t="shared" si="42"/>
        <v>0</v>
      </c>
      <c r="N213" s="784"/>
      <c r="O213" s="788"/>
      <c r="P213" s="789"/>
      <c r="Q213" s="790"/>
      <c r="R213" s="783"/>
    </row>
    <row r="214" spans="1:22" x14ac:dyDescent="0.2">
      <c r="A214" s="1327"/>
      <c r="B214" s="783" t="s">
        <v>170</v>
      </c>
      <c r="C214" s="784" t="s">
        <v>171</v>
      </c>
      <c r="D214" s="785"/>
      <c r="E214" s="786">
        <v>33332000</v>
      </c>
      <c r="F214" s="778">
        <v>33332000</v>
      </c>
      <c r="G214" s="786"/>
      <c r="H214" s="787"/>
      <c r="I214" s="786"/>
      <c r="J214" s="778">
        <f t="shared" si="40"/>
        <v>33332000</v>
      </c>
      <c r="K214" s="778"/>
      <c r="L214" s="779">
        <f t="shared" si="41"/>
        <v>0</v>
      </c>
      <c r="M214" s="779">
        <f t="shared" si="42"/>
        <v>0</v>
      </c>
      <c r="N214" s="784"/>
      <c r="O214" s="788"/>
      <c r="P214" s="789"/>
      <c r="Q214" s="790"/>
      <c r="R214" s="783" t="s">
        <v>171</v>
      </c>
    </row>
    <row r="215" spans="1:22" x14ac:dyDescent="0.2">
      <c r="A215" s="1327"/>
      <c r="B215" s="783" t="s">
        <v>250</v>
      </c>
      <c r="C215" s="784" t="s">
        <v>251</v>
      </c>
      <c r="D215" s="785">
        <v>5280000</v>
      </c>
      <c r="E215" s="786"/>
      <c r="F215" s="778">
        <v>5280000</v>
      </c>
      <c r="G215" s="786"/>
      <c r="H215" s="787"/>
      <c r="I215" s="786"/>
      <c r="J215" s="778">
        <f t="shared" si="40"/>
        <v>5280000</v>
      </c>
      <c r="K215" s="778"/>
      <c r="L215" s="779">
        <f t="shared" si="41"/>
        <v>0</v>
      </c>
      <c r="M215" s="779">
        <f t="shared" si="42"/>
        <v>0</v>
      </c>
      <c r="N215" s="784"/>
      <c r="O215" s="788"/>
      <c r="P215" s="789"/>
      <c r="Q215" s="790"/>
      <c r="R215" s="783" t="s">
        <v>943</v>
      </c>
    </row>
    <row r="216" spans="1:22" x14ac:dyDescent="0.2">
      <c r="A216" s="1327"/>
      <c r="B216" s="783" t="s">
        <v>849</v>
      </c>
      <c r="C216" s="784" t="s">
        <v>195</v>
      </c>
      <c r="D216" s="785">
        <v>2060000</v>
      </c>
      <c r="E216" s="786"/>
      <c r="F216" s="778">
        <v>2060000</v>
      </c>
      <c r="G216" s="786"/>
      <c r="H216" s="787"/>
      <c r="I216" s="786"/>
      <c r="J216" s="778">
        <f t="shared" si="40"/>
        <v>2060000</v>
      </c>
      <c r="K216" s="778"/>
      <c r="L216" s="779">
        <f>IF(E216="",D216-J216-K216,E216-J216-K216)</f>
        <v>0</v>
      </c>
      <c r="M216" s="779">
        <f>K216+L216</f>
        <v>0</v>
      </c>
      <c r="N216" s="784"/>
      <c r="O216" s="788"/>
      <c r="P216" s="789"/>
      <c r="Q216" s="790"/>
      <c r="R216" s="783"/>
    </row>
    <row r="217" spans="1:22" x14ac:dyDescent="0.2">
      <c r="A217" s="1327"/>
      <c r="B217" s="783" t="s">
        <v>257</v>
      </c>
      <c r="C217" s="784" t="s">
        <v>526</v>
      </c>
      <c r="D217" s="791">
        <f>J217</f>
        <v>8635500</v>
      </c>
      <c r="E217" s="786"/>
      <c r="F217" s="778">
        <v>7685000</v>
      </c>
      <c r="G217" s="786">
        <v>950500</v>
      </c>
      <c r="H217" s="787"/>
      <c r="I217" s="786"/>
      <c r="J217" s="778">
        <f t="shared" si="40"/>
        <v>8635500</v>
      </c>
      <c r="K217" s="778"/>
      <c r="L217" s="779">
        <f>IF(E217="",D217-J217-K217,E217-J217-K217)</f>
        <v>0</v>
      </c>
      <c r="M217" s="779">
        <f>K217+L217</f>
        <v>0</v>
      </c>
      <c r="N217" s="784"/>
      <c r="O217" s="788"/>
      <c r="P217" s="789"/>
      <c r="Q217" s="790"/>
      <c r="R217" s="783"/>
    </row>
    <row r="218" spans="1:22" x14ac:dyDescent="0.2">
      <c r="A218" s="1327"/>
      <c r="B218" s="783" t="s">
        <v>712</v>
      </c>
      <c r="C218" s="784" t="s">
        <v>956</v>
      </c>
      <c r="D218" s="785">
        <v>7568000</v>
      </c>
      <c r="E218" s="786"/>
      <c r="F218" s="808">
        <f>19004000-11436000</f>
        <v>7568000</v>
      </c>
      <c r="G218" s="786"/>
      <c r="H218" s="787"/>
      <c r="I218" s="786"/>
      <c r="J218" s="778">
        <f t="shared" si="40"/>
        <v>7568000</v>
      </c>
      <c r="K218" s="778"/>
      <c r="L218" s="779">
        <f>IF(E218="",D218-J218-K218,E218-J218-K218)</f>
        <v>0</v>
      </c>
      <c r="M218" s="779">
        <f>K218+L218</f>
        <v>0</v>
      </c>
      <c r="N218" s="784"/>
      <c r="O218" s="788"/>
      <c r="P218" s="789"/>
      <c r="Q218" s="790"/>
      <c r="R218" s="783"/>
    </row>
    <row r="219" spans="1:22" x14ac:dyDescent="0.2">
      <c r="A219" s="1327"/>
      <c r="B219" s="783" t="s">
        <v>1034</v>
      </c>
      <c r="C219" s="784" t="s">
        <v>1035</v>
      </c>
      <c r="D219" s="785">
        <v>1300000</v>
      </c>
      <c r="E219" s="786"/>
      <c r="F219" s="808">
        <v>1300000</v>
      </c>
      <c r="G219" s="786"/>
      <c r="H219" s="787"/>
      <c r="I219" s="786"/>
      <c r="J219" s="778">
        <f t="shared" si="40"/>
        <v>1300000</v>
      </c>
      <c r="K219" s="778"/>
      <c r="L219" s="779">
        <f>IF(E219="",D219-J219-K219,E219-J219-K219)</f>
        <v>0</v>
      </c>
      <c r="M219" s="779">
        <f>K219+L219</f>
        <v>0</v>
      </c>
      <c r="N219" s="784"/>
      <c r="O219" s="788"/>
      <c r="P219" s="789"/>
      <c r="Q219" s="790"/>
      <c r="R219" s="783"/>
    </row>
    <row r="220" spans="1:22" x14ac:dyDescent="0.2">
      <c r="A220" s="1327"/>
      <c r="B220" s="783" t="s">
        <v>1036</v>
      </c>
      <c r="C220" s="784" t="s">
        <v>1035</v>
      </c>
      <c r="D220" s="785">
        <v>9540000</v>
      </c>
      <c r="E220" s="786"/>
      <c r="F220" s="808">
        <v>9540000</v>
      </c>
      <c r="G220" s="786"/>
      <c r="H220" s="787"/>
      <c r="I220" s="786"/>
      <c r="J220" s="778">
        <f t="shared" si="40"/>
        <v>9540000</v>
      </c>
      <c r="K220" s="778"/>
      <c r="L220" s="779">
        <f>IF(E220="",D220-J220-K220,E220-J220-K220)</f>
        <v>0</v>
      </c>
      <c r="M220" s="779">
        <f>K220+L220</f>
        <v>0</v>
      </c>
      <c r="N220" s="784"/>
      <c r="O220" s="788"/>
      <c r="P220" s="789"/>
      <c r="Q220" s="790"/>
      <c r="R220" s="783"/>
    </row>
    <row r="221" spans="1:22" ht="11.25" hidden="1" customHeight="1" x14ac:dyDescent="0.2">
      <c r="A221" s="1327"/>
      <c r="B221" s="783"/>
      <c r="C221" s="784"/>
      <c r="D221" s="785"/>
      <c r="E221" s="786"/>
      <c r="F221" s="808"/>
      <c r="G221" s="786"/>
      <c r="H221" s="787"/>
      <c r="I221" s="786"/>
      <c r="J221" s="778"/>
      <c r="K221" s="778"/>
      <c r="L221" s="779"/>
      <c r="M221" s="779"/>
      <c r="N221" s="784"/>
      <c r="O221" s="788"/>
      <c r="P221" s="789"/>
      <c r="Q221" s="790"/>
      <c r="R221" s="783"/>
    </row>
    <row r="222" spans="1:22" x14ac:dyDescent="0.2">
      <c r="A222" s="1327"/>
      <c r="B222" s="783" t="s">
        <v>947</v>
      </c>
      <c r="C222" s="784"/>
      <c r="D222" s="785"/>
      <c r="E222" s="786"/>
      <c r="F222" s="778">
        <f>T222</f>
        <v>10380000</v>
      </c>
      <c r="G222" s="786"/>
      <c r="H222" s="787"/>
      <c r="I222" s="786"/>
      <c r="J222" s="778">
        <f>SUM(F222:I222)</f>
        <v>10380000</v>
      </c>
      <c r="K222" s="778"/>
      <c r="L222" s="779">
        <f>IF(E222="",D222-J222-K222,E222-J222-K222)</f>
        <v>-10380000</v>
      </c>
      <c r="M222" s="779">
        <f>IF(E222="",D222-J222+K222,E222-J222+K222)</f>
        <v>-10380000</v>
      </c>
      <c r="N222" s="784"/>
      <c r="O222" s="788"/>
      <c r="P222" s="789"/>
      <c r="Q222" s="790"/>
      <c r="R222" s="783"/>
      <c r="S222" s="751" t="s">
        <v>948</v>
      </c>
      <c r="T222" s="751">
        <f>SUM(T193:T218)</f>
        <v>10380000</v>
      </c>
    </row>
    <row r="223" spans="1:22" s="807" customFormat="1" x14ac:dyDescent="0.2">
      <c r="A223" s="811" t="s">
        <v>949</v>
      </c>
      <c r="B223" s="795" t="s">
        <v>1032</v>
      </c>
      <c r="C223" s="796"/>
      <c r="D223" s="797"/>
      <c r="E223" s="798"/>
      <c r="F223" s="799"/>
      <c r="G223" s="798"/>
      <c r="H223" s="800"/>
      <c r="I223" s="798"/>
      <c r="J223" s="812">
        <f>SUM(J192:J222)</f>
        <v>559185174</v>
      </c>
      <c r="K223" s="812">
        <f>SUM(K192:K222)</f>
        <v>0</v>
      </c>
      <c r="L223" s="812">
        <f>SUM(L192:L222)</f>
        <v>-10380000</v>
      </c>
      <c r="M223" s="812">
        <f>SUM(M192:M222)</f>
        <v>-10380000</v>
      </c>
      <c r="N223" s="796"/>
      <c r="O223" s="802"/>
      <c r="P223" s="803"/>
      <c r="Q223" s="804"/>
      <c r="R223" s="805"/>
      <c r="S223" s="806"/>
      <c r="T223" s="806"/>
      <c r="U223" s="806"/>
      <c r="V223" s="806"/>
    </row>
    <row r="224" spans="1:22" x14ac:dyDescent="0.2">
      <c r="A224" s="1326" t="s">
        <v>1037</v>
      </c>
      <c r="B224" s="783" t="s">
        <v>175</v>
      </c>
      <c r="C224" s="784" t="s">
        <v>416</v>
      </c>
      <c r="D224" s="774">
        <v>1777333</v>
      </c>
      <c r="E224" s="775">
        <v>1777333</v>
      </c>
      <c r="F224" s="776">
        <v>1777333</v>
      </c>
      <c r="G224" s="775"/>
      <c r="H224" s="777"/>
      <c r="I224" s="775"/>
      <c r="J224" s="776">
        <f>SUM(F224:I224)</f>
        <v>1777333</v>
      </c>
      <c r="K224" s="776"/>
      <c r="L224" s="779">
        <f>IF(E224="",D224-J224-K224,E224-J224-K224)</f>
        <v>0</v>
      </c>
      <c r="M224" s="779">
        <f>K224+L224</f>
        <v>0</v>
      </c>
      <c r="N224" s="773"/>
      <c r="O224" s="780"/>
      <c r="P224" s="781"/>
      <c r="Q224" s="782"/>
      <c r="R224" s="783" t="s">
        <v>943</v>
      </c>
      <c r="S224" s="751" t="s">
        <v>852</v>
      </c>
    </row>
    <row r="225" spans="1:20" x14ac:dyDescent="0.2">
      <c r="A225" s="1327"/>
      <c r="B225" s="783" t="s">
        <v>257</v>
      </c>
      <c r="C225" s="784" t="s">
        <v>286</v>
      </c>
      <c r="D225" s="791">
        <f>J225</f>
        <v>17548000</v>
      </c>
      <c r="E225" s="786"/>
      <c r="F225" s="778">
        <v>17548000</v>
      </c>
      <c r="G225" s="786"/>
      <c r="H225" s="787"/>
      <c r="I225" s="786"/>
      <c r="J225" s="778">
        <f>SUM(F225:I225)</f>
        <v>17548000</v>
      </c>
      <c r="K225" s="778"/>
      <c r="L225" s="779">
        <f t="shared" ref="L225:L237" si="43">IF(E225="",D225-J225-K225,E225-J225-K225)</f>
        <v>0</v>
      </c>
      <c r="M225" s="779">
        <f t="shared" ref="M225:M237" si="44">K225+L225</f>
        <v>0</v>
      </c>
      <c r="N225" s="784"/>
      <c r="O225" s="788"/>
      <c r="P225" s="789"/>
      <c r="Q225" s="790"/>
      <c r="R225" s="783"/>
      <c r="S225" s="751" t="s">
        <v>1003</v>
      </c>
      <c r="T225" s="751">
        <v>3660000</v>
      </c>
    </row>
    <row r="226" spans="1:20" x14ac:dyDescent="0.2">
      <c r="A226" s="1327"/>
      <c r="B226" s="783" t="s">
        <v>31</v>
      </c>
      <c r="C226" s="784" t="s">
        <v>195</v>
      </c>
      <c r="D226" s="785">
        <v>123474500</v>
      </c>
      <c r="E226" s="786">
        <v>143590000</v>
      </c>
      <c r="F226" s="778">
        <v>30000000</v>
      </c>
      <c r="G226" s="786">
        <v>50000000</v>
      </c>
      <c r="H226" s="787">
        <v>63590000</v>
      </c>
      <c r="I226" s="786"/>
      <c r="J226" s="778">
        <f t="shared" ref="J226:J253" si="45">SUM(F226:I226)</f>
        <v>143590000</v>
      </c>
      <c r="K226" s="778"/>
      <c r="L226" s="779">
        <f t="shared" si="43"/>
        <v>0</v>
      </c>
      <c r="M226" s="779">
        <f t="shared" si="44"/>
        <v>0</v>
      </c>
      <c r="N226" s="784"/>
      <c r="O226" s="788"/>
      <c r="P226" s="789"/>
      <c r="Q226" s="790"/>
      <c r="R226" s="783"/>
      <c r="S226" s="751" t="s">
        <v>1004</v>
      </c>
      <c r="T226" s="751">
        <v>6160000</v>
      </c>
    </row>
    <row r="227" spans="1:20" x14ac:dyDescent="0.2">
      <c r="A227" s="1327"/>
      <c r="B227" s="783" t="s">
        <v>215</v>
      </c>
      <c r="C227" s="784" t="s">
        <v>853</v>
      </c>
      <c r="D227" s="785">
        <v>159541961</v>
      </c>
      <c r="E227" s="786">
        <v>173442227</v>
      </c>
      <c r="F227" s="778">
        <v>79770980</v>
      </c>
      <c r="G227" s="786">
        <v>93671247</v>
      </c>
      <c r="H227" s="787"/>
      <c r="I227" s="786"/>
      <c r="J227" s="778">
        <f t="shared" si="45"/>
        <v>173442227</v>
      </c>
      <c r="K227" s="778"/>
      <c r="L227" s="779">
        <f t="shared" si="43"/>
        <v>0</v>
      </c>
      <c r="M227" s="779">
        <f t="shared" si="44"/>
        <v>0</v>
      </c>
      <c r="N227" s="784"/>
      <c r="O227" s="788"/>
      <c r="P227" s="789"/>
      <c r="Q227" s="790"/>
      <c r="R227" s="783" t="s">
        <v>943</v>
      </c>
      <c r="S227" s="751" t="s">
        <v>1018</v>
      </c>
      <c r="T227" s="751">
        <v>4185000</v>
      </c>
    </row>
    <row r="228" spans="1:20" x14ac:dyDescent="0.2">
      <c r="A228" s="1327"/>
      <c r="B228" s="783" t="s">
        <v>427</v>
      </c>
      <c r="C228" s="784" t="s">
        <v>855</v>
      </c>
      <c r="D228" s="785">
        <v>106370000</v>
      </c>
      <c r="E228" s="786">
        <v>126164500</v>
      </c>
      <c r="F228" s="778">
        <v>31911000</v>
      </c>
      <c r="G228" s="778">
        <v>55844250</v>
      </c>
      <c r="H228" s="787">
        <v>38409250</v>
      </c>
      <c r="I228" s="786"/>
      <c r="J228" s="778">
        <f t="shared" si="45"/>
        <v>126164500</v>
      </c>
      <c r="K228" s="778"/>
      <c r="L228" s="779">
        <f t="shared" si="43"/>
        <v>0</v>
      </c>
      <c r="M228" s="779">
        <f t="shared" si="44"/>
        <v>0</v>
      </c>
      <c r="N228" s="784" t="s">
        <v>856</v>
      </c>
      <c r="O228" s="788">
        <v>43908</v>
      </c>
      <c r="P228" s="789"/>
      <c r="Q228" s="790"/>
      <c r="R228" s="783" t="s">
        <v>943</v>
      </c>
      <c r="S228" s="751" t="s">
        <v>1019</v>
      </c>
      <c r="T228" s="751">
        <v>4060000</v>
      </c>
    </row>
    <row r="229" spans="1:20" x14ac:dyDescent="0.2">
      <c r="A229" s="1327"/>
      <c r="B229" s="783" t="s">
        <v>155</v>
      </c>
      <c r="C229" s="784" t="s">
        <v>156</v>
      </c>
      <c r="D229" s="785"/>
      <c r="E229" s="786">
        <v>51683600</v>
      </c>
      <c r="F229" s="778">
        <v>4080000</v>
      </c>
      <c r="G229" s="786">
        <v>17200000</v>
      </c>
      <c r="H229" s="787">
        <v>30403600</v>
      </c>
      <c r="I229" s="786"/>
      <c r="J229" s="778">
        <f t="shared" si="45"/>
        <v>51683600</v>
      </c>
      <c r="K229" s="778"/>
      <c r="L229" s="779">
        <f t="shared" si="43"/>
        <v>0</v>
      </c>
      <c r="M229" s="779">
        <f t="shared" si="44"/>
        <v>0</v>
      </c>
      <c r="N229" s="784"/>
      <c r="O229" s="788"/>
      <c r="P229" s="789"/>
      <c r="Q229" s="790"/>
      <c r="R229" s="783"/>
      <c r="S229" s="751" t="s">
        <v>1016</v>
      </c>
      <c r="T229" s="751">
        <v>3031500</v>
      </c>
    </row>
    <row r="230" spans="1:20" x14ac:dyDescent="0.2">
      <c r="A230" s="1327"/>
      <c r="B230" s="783" t="s">
        <v>164</v>
      </c>
      <c r="C230" s="784" t="s">
        <v>165</v>
      </c>
      <c r="D230" s="785">
        <v>114900000</v>
      </c>
      <c r="E230" s="786">
        <v>174295000</v>
      </c>
      <c r="F230" s="778">
        <v>45960000</v>
      </c>
      <c r="G230" s="786">
        <v>71904000</v>
      </c>
      <c r="H230" s="787">
        <v>56431000</v>
      </c>
      <c r="I230" s="786"/>
      <c r="J230" s="778">
        <f t="shared" si="45"/>
        <v>174295000</v>
      </c>
      <c r="K230" s="778"/>
      <c r="L230" s="779">
        <f t="shared" si="43"/>
        <v>0</v>
      </c>
      <c r="M230" s="779">
        <f t="shared" si="44"/>
        <v>0</v>
      </c>
      <c r="N230" s="784"/>
      <c r="O230" s="788"/>
      <c r="P230" s="789"/>
      <c r="Q230" s="790"/>
      <c r="R230" s="783" t="s">
        <v>165</v>
      </c>
      <c r="S230" s="751" t="s">
        <v>1020</v>
      </c>
      <c r="T230" s="751">
        <v>2720000</v>
      </c>
    </row>
    <row r="231" spans="1:20" x14ac:dyDescent="0.2">
      <c r="A231" s="1327"/>
      <c r="B231" s="783" t="s">
        <v>167</v>
      </c>
      <c r="C231" s="784" t="s">
        <v>708</v>
      </c>
      <c r="D231" s="785">
        <v>3970000</v>
      </c>
      <c r="E231" s="786"/>
      <c r="F231" s="778">
        <v>3970000</v>
      </c>
      <c r="G231" s="786"/>
      <c r="H231" s="787"/>
      <c r="I231" s="786"/>
      <c r="J231" s="778">
        <f t="shared" si="45"/>
        <v>3970000</v>
      </c>
      <c r="K231" s="778"/>
      <c r="L231" s="779">
        <f t="shared" si="43"/>
        <v>0</v>
      </c>
      <c r="M231" s="779">
        <f t="shared" si="44"/>
        <v>0</v>
      </c>
      <c r="N231" s="784"/>
      <c r="O231" s="788"/>
      <c r="P231" s="789"/>
      <c r="Q231" s="790"/>
      <c r="R231" s="783" t="s">
        <v>708</v>
      </c>
      <c r="S231" s="751" t="s">
        <v>1021</v>
      </c>
      <c r="T231" s="751">
        <v>4158000</v>
      </c>
    </row>
    <row r="232" spans="1:20" x14ac:dyDescent="0.2">
      <c r="A232" s="1327"/>
      <c r="B232" s="783" t="s">
        <v>394</v>
      </c>
      <c r="C232" s="784" t="s">
        <v>162</v>
      </c>
      <c r="D232" s="785">
        <v>144000000</v>
      </c>
      <c r="E232" s="786">
        <v>144000000</v>
      </c>
      <c r="F232" s="778">
        <v>72000000</v>
      </c>
      <c r="G232" s="786">
        <v>72000000</v>
      </c>
      <c r="H232" s="787"/>
      <c r="I232" s="786"/>
      <c r="J232" s="778">
        <f t="shared" si="45"/>
        <v>144000000</v>
      </c>
      <c r="K232" s="778"/>
      <c r="L232" s="779">
        <f t="shared" si="43"/>
        <v>0</v>
      </c>
      <c r="M232" s="779">
        <f t="shared" si="44"/>
        <v>0</v>
      </c>
      <c r="N232" s="784" t="s">
        <v>801</v>
      </c>
      <c r="O232" s="788">
        <v>43876</v>
      </c>
      <c r="P232" s="789"/>
      <c r="Q232" s="790"/>
      <c r="R232" s="783"/>
      <c r="S232" s="751" t="s">
        <v>1005</v>
      </c>
      <c r="T232" s="751">
        <v>4236000</v>
      </c>
    </row>
    <row r="233" spans="1:20" x14ac:dyDescent="0.2">
      <c r="A233" s="1327"/>
      <c r="B233" s="783" t="s">
        <v>346</v>
      </c>
      <c r="C233" s="784" t="s">
        <v>857</v>
      </c>
      <c r="D233" s="785">
        <v>80787830</v>
      </c>
      <c r="E233" s="786"/>
      <c r="F233" s="778">
        <v>40393915</v>
      </c>
      <c r="G233" s="786"/>
      <c r="H233" s="787"/>
      <c r="I233" s="786"/>
      <c r="J233" s="778">
        <f t="shared" si="45"/>
        <v>40393915</v>
      </c>
      <c r="K233" s="778"/>
      <c r="L233" s="779">
        <f t="shared" si="43"/>
        <v>40393915</v>
      </c>
      <c r="M233" s="779">
        <f t="shared" si="44"/>
        <v>40393915</v>
      </c>
      <c r="N233" s="784"/>
      <c r="O233" s="788"/>
      <c r="P233" s="789"/>
      <c r="Q233" s="790"/>
      <c r="R233" s="783"/>
      <c r="S233" s="751" t="s">
        <v>1006</v>
      </c>
      <c r="T233" s="751">
        <v>3692000</v>
      </c>
    </row>
    <row r="234" spans="1:20" x14ac:dyDescent="0.2">
      <c r="A234" s="1327"/>
      <c r="B234" s="783" t="s">
        <v>858</v>
      </c>
      <c r="C234" s="784" t="s">
        <v>859</v>
      </c>
      <c r="D234" s="791">
        <v>135000000</v>
      </c>
      <c r="E234" s="786"/>
      <c r="F234" s="778">
        <v>40500000</v>
      </c>
      <c r="G234" s="786">
        <v>54000000</v>
      </c>
      <c r="H234" s="787"/>
      <c r="I234" s="786"/>
      <c r="J234" s="778">
        <f t="shared" si="45"/>
        <v>94500000</v>
      </c>
      <c r="K234" s="778"/>
      <c r="L234" s="779">
        <f t="shared" si="43"/>
        <v>40500000</v>
      </c>
      <c r="M234" s="779">
        <f t="shared" si="44"/>
        <v>40500000</v>
      </c>
      <c r="N234" s="784" t="s">
        <v>860</v>
      </c>
      <c r="O234" s="788">
        <v>43909</v>
      </c>
      <c r="P234" s="789"/>
      <c r="Q234" s="790"/>
      <c r="R234" s="783"/>
      <c r="S234" s="751" t="s">
        <v>1008</v>
      </c>
      <c r="T234" s="751">
        <v>940000</v>
      </c>
    </row>
    <row r="235" spans="1:20" x14ac:dyDescent="0.2">
      <c r="A235" s="1327"/>
      <c r="B235" s="783" t="s">
        <v>257</v>
      </c>
      <c r="C235" s="784" t="s">
        <v>286</v>
      </c>
      <c r="D235" s="791"/>
      <c r="E235" s="786">
        <v>29114267</v>
      </c>
      <c r="F235" s="778">
        <v>29114267</v>
      </c>
      <c r="G235" s="786"/>
      <c r="H235" s="787"/>
      <c r="I235" s="786"/>
      <c r="J235" s="778">
        <f t="shared" si="45"/>
        <v>29114267</v>
      </c>
      <c r="K235" s="778"/>
      <c r="L235" s="779">
        <f t="shared" si="43"/>
        <v>0</v>
      </c>
      <c r="M235" s="779">
        <f t="shared" si="44"/>
        <v>0</v>
      </c>
      <c r="N235" s="784"/>
      <c r="O235" s="788"/>
      <c r="P235" s="789"/>
      <c r="Q235" s="790"/>
      <c r="R235" s="783"/>
      <c r="S235" s="751" t="s">
        <v>960</v>
      </c>
      <c r="T235" s="751">
        <v>1290000</v>
      </c>
    </row>
    <row r="236" spans="1:20" x14ac:dyDescent="0.2">
      <c r="A236" s="1327"/>
      <c r="B236" s="783" t="s">
        <v>861</v>
      </c>
      <c r="C236" s="784" t="s">
        <v>526</v>
      </c>
      <c r="D236" s="791">
        <f>J236</f>
        <v>50000</v>
      </c>
      <c r="E236" s="786"/>
      <c r="F236" s="778">
        <v>50000</v>
      </c>
      <c r="G236" s="786"/>
      <c r="H236" s="787"/>
      <c r="I236" s="786"/>
      <c r="J236" s="778">
        <f t="shared" si="45"/>
        <v>50000</v>
      </c>
      <c r="K236" s="778"/>
      <c r="L236" s="779">
        <f t="shared" si="43"/>
        <v>0</v>
      </c>
      <c r="M236" s="779">
        <f t="shared" si="44"/>
        <v>0</v>
      </c>
      <c r="N236" s="784"/>
      <c r="O236" s="788"/>
      <c r="P236" s="789"/>
      <c r="Q236" s="790"/>
      <c r="R236" s="783"/>
      <c r="S236" s="751" t="s">
        <v>953</v>
      </c>
      <c r="T236" s="751">
        <v>500000</v>
      </c>
    </row>
    <row r="237" spans="1:20" x14ac:dyDescent="0.2">
      <c r="A237" s="1327"/>
      <c r="B237" s="783" t="s">
        <v>828</v>
      </c>
      <c r="C237" s="784" t="s">
        <v>863</v>
      </c>
      <c r="D237" s="791">
        <f>J237</f>
        <v>180000</v>
      </c>
      <c r="E237" s="786"/>
      <c r="F237" s="778">
        <v>180000</v>
      </c>
      <c r="G237" s="786"/>
      <c r="H237" s="787"/>
      <c r="I237" s="786"/>
      <c r="J237" s="778">
        <f t="shared" si="45"/>
        <v>180000</v>
      </c>
      <c r="K237" s="778"/>
      <c r="L237" s="779">
        <f t="shared" si="43"/>
        <v>0</v>
      </c>
      <c r="M237" s="779">
        <f t="shared" si="44"/>
        <v>0</v>
      </c>
      <c r="N237" s="784"/>
      <c r="O237" s="788"/>
      <c r="P237" s="789"/>
      <c r="Q237" s="790"/>
      <c r="R237" s="783"/>
      <c r="S237" s="751" t="s">
        <v>954</v>
      </c>
      <c r="T237" s="751">
        <v>300000</v>
      </c>
    </row>
    <row r="238" spans="1:20" x14ac:dyDescent="0.2">
      <c r="A238" s="1327"/>
      <c r="B238" s="783" t="s">
        <v>292</v>
      </c>
      <c r="C238" s="784" t="s">
        <v>864</v>
      </c>
      <c r="D238" s="791">
        <v>47600000</v>
      </c>
      <c r="E238" s="786">
        <v>47600000</v>
      </c>
      <c r="F238" s="778">
        <v>33320000</v>
      </c>
      <c r="G238" s="786">
        <v>14280000</v>
      </c>
      <c r="H238" s="787"/>
      <c r="I238" s="786"/>
      <c r="J238" s="778">
        <f t="shared" si="45"/>
        <v>47600000</v>
      </c>
      <c r="K238" s="778"/>
      <c r="L238" s="779">
        <f t="shared" ref="L238:L255" si="46">IF(E238="",D238-J238-K238,E238-J238-K238)</f>
        <v>0</v>
      </c>
      <c r="M238" s="779">
        <f t="shared" ref="M238:M255" si="47">K238+L238</f>
        <v>0</v>
      </c>
      <c r="N238" s="784"/>
      <c r="O238" s="788"/>
      <c r="P238" s="789"/>
      <c r="Q238" s="790"/>
      <c r="R238" s="783"/>
    </row>
    <row r="239" spans="1:20" x14ac:dyDescent="0.2">
      <c r="A239" s="1327"/>
      <c r="B239" s="783" t="s">
        <v>92</v>
      </c>
      <c r="C239" s="784" t="s">
        <v>865</v>
      </c>
      <c r="D239" s="785">
        <v>13335300</v>
      </c>
      <c r="E239" s="786"/>
      <c r="F239" s="778">
        <v>6667650</v>
      </c>
      <c r="G239" s="786"/>
      <c r="H239" s="787"/>
      <c r="I239" s="786"/>
      <c r="J239" s="778">
        <f t="shared" si="45"/>
        <v>6667650</v>
      </c>
      <c r="K239" s="778"/>
      <c r="L239" s="779">
        <f t="shared" si="46"/>
        <v>6667650</v>
      </c>
      <c r="M239" s="779">
        <f t="shared" si="47"/>
        <v>6667650</v>
      </c>
      <c r="N239" s="784"/>
      <c r="O239" s="788"/>
      <c r="P239" s="789"/>
      <c r="Q239" s="790"/>
      <c r="R239" s="783" t="s">
        <v>865</v>
      </c>
    </row>
    <row r="240" spans="1:20" x14ac:dyDescent="0.2">
      <c r="A240" s="1327"/>
      <c r="B240" s="783" t="s">
        <v>866</v>
      </c>
      <c r="C240" s="784" t="s">
        <v>171</v>
      </c>
      <c r="D240" s="785">
        <v>2820000</v>
      </c>
      <c r="E240" s="786"/>
      <c r="F240" s="778">
        <v>2820000</v>
      </c>
      <c r="G240" s="786"/>
      <c r="H240" s="787"/>
      <c r="I240" s="786"/>
      <c r="J240" s="778">
        <f t="shared" si="45"/>
        <v>2820000</v>
      </c>
      <c r="K240" s="778"/>
      <c r="L240" s="779">
        <f t="shared" si="46"/>
        <v>0</v>
      </c>
      <c r="M240" s="779">
        <f t="shared" si="47"/>
        <v>0</v>
      </c>
      <c r="N240" s="784"/>
      <c r="O240" s="788"/>
      <c r="P240" s="789"/>
      <c r="Q240" s="790"/>
      <c r="R240" s="783" t="s">
        <v>171</v>
      </c>
    </row>
    <row r="241" spans="1:22" x14ac:dyDescent="0.2">
      <c r="A241" s="1327"/>
      <c r="B241" s="783" t="s">
        <v>167</v>
      </c>
      <c r="C241" s="784" t="s">
        <v>708</v>
      </c>
      <c r="D241" s="791">
        <v>1100000</v>
      </c>
      <c r="E241" s="786"/>
      <c r="F241" s="778">
        <v>1100000</v>
      </c>
      <c r="G241" s="786"/>
      <c r="H241" s="787"/>
      <c r="I241" s="786"/>
      <c r="J241" s="778">
        <f t="shared" si="45"/>
        <v>1100000</v>
      </c>
      <c r="K241" s="778"/>
      <c r="L241" s="779">
        <f t="shared" si="46"/>
        <v>0</v>
      </c>
      <c r="M241" s="779">
        <f t="shared" si="47"/>
        <v>0</v>
      </c>
      <c r="N241" s="784"/>
      <c r="O241" s="788"/>
      <c r="P241" s="789"/>
      <c r="Q241" s="790"/>
      <c r="R241" s="783"/>
    </row>
    <row r="242" spans="1:22" x14ac:dyDescent="0.2">
      <c r="A242" s="1327"/>
      <c r="B242" s="783" t="s">
        <v>867</v>
      </c>
      <c r="C242" s="784" t="s">
        <v>868</v>
      </c>
      <c r="D242" s="791">
        <v>16269000</v>
      </c>
      <c r="E242" s="786"/>
      <c r="F242" s="778">
        <v>16269000</v>
      </c>
      <c r="G242" s="786"/>
      <c r="H242" s="787"/>
      <c r="I242" s="786"/>
      <c r="J242" s="778">
        <f t="shared" si="45"/>
        <v>16269000</v>
      </c>
      <c r="K242" s="778"/>
      <c r="L242" s="779">
        <f t="shared" si="46"/>
        <v>0</v>
      </c>
      <c r="M242" s="779">
        <f t="shared" si="47"/>
        <v>0</v>
      </c>
      <c r="N242" s="784"/>
      <c r="O242" s="788"/>
      <c r="P242" s="789"/>
      <c r="Q242" s="790"/>
      <c r="R242" s="783"/>
    </row>
    <row r="243" spans="1:22" x14ac:dyDescent="0.2">
      <c r="A243" s="1327"/>
      <c r="B243" s="783" t="s">
        <v>170</v>
      </c>
      <c r="C243" s="784" t="s">
        <v>171</v>
      </c>
      <c r="D243" s="785"/>
      <c r="E243" s="786">
        <v>236605181</v>
      </c>
      <c r="F243" s="778">
        <v>236605181</v>
      </c>
      <c r="G243" s="786"/>
      <c r="H243" s="787"/>
      <c r="I243" s="786"/>
      <c r="J243" s="778">
        <f t="shared" si="45"/>
        <v>236605181</v>
      </c>
      <c r="K243" s="778"/>
      <c r="L243" s="779">
        <f t="shared" si="46"/>
        <v>0</v>
      </c>
      <c r="M243" s="779">
        <f t="shared" si="47"/>
        <v>0</v>
      </c>
      <c r="N243" s="784"/>
      <c r="O243" s="788"/>
      <c r="P243" s="789"/>
      <c r="Q243" s="790"/>
      <c r="R243" s="783" t="s">
        <v>171</v>
      </c>
    </row>
    <row r="244" spans="1:22" ht="15" customHeight="1" x14ac:dyDescent="0.2">
      <c r="A244" s="1327"/>
      <c r="B244" s="783" t="s">
        <v>118</v>
      </c>
      <c r="C244" s="784" t="s">
        <v>301</v>
      </c>
      <c r="D244" s="791">
        <v>132100000</v>
      </c>
      <c r="E244" s="786">
        <v>125489700</v>
      </c>
      <c r="F244" s="778">
        <v>40000000</v>
      </c>
      <c r="G244" s="786">
        <v>85489700</v>
      </c>
      <c r="H244" s="787"/>
      <c r="I244" s="786"/>
      <c r="J244" s="778">
        <f t="shared" si="45"/>
        <v>125489700</v>
      </c>
      <c r="K244" s="778"/>
      <c r="L244" s="779">
        <f t="shared" si="46"/>
        <v>0</v>
      </c>
      <c r="M244" s="779">
        <f t="shared" si="47"/>
        <v>0</v>
      </c>
      <c r="N244" s="784"/>
      <c r="O244" s="788"/>
      <c r="P244" s="789"/>
      <c r="Q244" s="790"/>
      <c r="R244" s="783"/>
    </row>
    <row r="245" spans="1:22" ht="15" customHeight="1" x14ac:dyDescent="0.2">
      <c r="A245" s="1327" t="s">
        <v>1037</v>
      </c>
      <c r="B245" s="783" t="s">
        <v>869</v>
      </c>
      <c r="C245" s="784" t="s">
        <v>693</v>
      </c>
      <c r="D245" s="791">
        <f>J245</f>
        <v>1800000</v>
      </c>
      <c r="E245" s="786"/>
      <c r="F245" s="778">
        <v>1800000</v>
      </c>
      <c r="G245" s="786"/>
      <c r="H245" s="787"/>
      <c r="I245" s="786"/>
      <c r="J245" s="778">
        <f t="shared" si="45"/>
        <v>1800000</v>
      </c>
      <c r="K245" s="778"/>
      <c r="L245" s="779">
        <f t="shared" si="46"/>
        <v>0</v>
      </c>
      <c r="M245" s="779">
        <f t="shared" si="47"/>
        <v>0</v>
      </c>
      <c r="N245" s="784"/>
      <c r="O245" s="788"/>
      <c r="P245" s="789"/>
      <c r="Q245" s="790"/>
      <c r="R245" s="783"/>
    </row>
    <row r="246" spans="1:22" x14ac:dyDescent="0.2">
      <c r="A246" s="1327"/>
      <c r="B246" s="783" t="s">
        <v>172</v>
      </c>
      <c r="C246" s="784" t="s">
        <v>173</v>
      </c>
      <c r="D246" s="791">
        <v>6480000</v>
      </c>
      <c r="E246" s="786"/>
      <c r="F246" s="778">
        <v>6480000</v>
      </c>
      <c r="G246" s="786"/>
      <c r="H246" s="787"/>
      <c r="I246" s="786"/>
      <c r="J246" s="778">
        <f t="shared" si="45"/>
        <v>6480000</v>
      </c>
      <c r="K246" s="778"/>
      <c r="L246" s="779">
        <f t="shared" si="46"/>
        <v>0</v>
      </c>
      <c r="M246" s="779">
        <f t="shared" si="47"/>
        <v>0</v>
      </c>
      <c r="N246" s="784"/>
      <c r="O246" s="788"/>
      <c r="P246" s="789"/>
      <c r="Q246" s="790"/>
      <c r="R246" s="783"/>
    </row>
    <row r="247" spans="1:22" ht="15" customHeight="1" x14ac:dyDescent="0.2">
      <c r="A247" s="1327"/>
      <c r="B247" s="783" t="s">
        <v>257</v>
      </c>
      <c r="C247" s="784" t="s">
        <v>870</v>
      </c>
      <c r="D247" s="791">
        <f>J247</f>
        <v>6222000</v>
      </c>
      <c r="E247" s="786"/>
      <c r="F247" s="778">
        <v>6222000</v>
      </c>
      <c r="G247" s="786"/>
      <c r="H247" s="787"/>
      <c r="I247" s="786"/>
      <c r="J247" s="778">
        <f t="shared" si="45"/>
        <v>6222000</v>
      </c>
      <c r="K247" s="778"/>
      <c r="L247" s="779">
        <f t="shared" si="46"/>
        <v>0</v>
      </c>
      <c r="M247" s="779">
        <f t="shared" si="47"/>
        <v>0</v>
      </c>
      <c r="N247" s="784"/>
      <c r="O247" s="788"/>
      <c r="P247" s="789"/>
      <c r="Q247" s="790"/>
      <c r="R247" s="783"/>
    </row>
    <row r="248" spans="1:22" x14ac:dyDescent="0.2">
      <c r="A248" s="1327"/>
      <c r="B248" s="783" t="s">
        <v>257</v>
      </c>
      <c r="C248" s="784" t="s">
        <v>871</v>
      </c>
      <c r="D248" s="791">
        <f>J248</f>
        <v>18147750</v>
      </c>
      <c r="E248" s="786"/>
      <c r="F248" s="778">
        <v>18147750</v>
      </c>
      <c r="G248" s="786"/>
      <c r="H248" s="787"/>
      <c r="I248" s="786"/>
      <c r="J248" s="778">
        <f t="shared" si="45"/>
        <v>18147750</v>
      </c>
      <c r="K248" s="778"/>
      <c r="L248" s="779">
        <f t="shared" si="46"/>
        <v>0</v>
      </c>
      <c r="M248" s="779">
        <f t="shared" si="47"/>
        <v>0</v>
      </c>
      <c r="N248" s="784"/>
      <c r="O248" s="788"/>
      <c r="P248" s="789"/>
      <c r="Q248" s="790"/>
      <c r="R248" s="783"/>
    </row>
    <row r="249" spans="1:22" x14ac:dyDescent="0.2">
      <c r="A249" s="1327"/>
      <c r="B249" s="783" t="s">
        <v>872</v>
      </c>
      <c r="C249" s="784" t="s">
        <v>171</v>
      </c>
      <c r="D249" s="785">
        <v>1850000</v>
      </c>
      <c r="E249" s="786"/>
      <c r="F249" s="778">
        <v>1850000</v>
      </c>
      <c r="G249" s="786"/>
      <c r="H249" s="787"/>
      <c r="I249" s="786"/>
      <c r="J249" s="778">
        <f t="shared" si="45"/>
        <v>1850000</v>
      </c>
      <c r="K249" s="778"/>
      <c r="L249" s="779">
        <f t="shared" si="46"/>
        <v>0</v>
      </c>
      <c r="M249" s="779">
        <f t="shared" si="47"/>
        <v>0</v>
      </c>
      <c r="N249" s="784"/>
      <c r="O249" s="788"/>
      <c r="P249" s="789"/>
      <c r="Q249" s="790"/>
      <c r="R249" s="783" t="s">
        <v>171</v>
      </c>
    </row>
    <row r="250" spans="1:22" x14ac:dyDescent="0.2">
      <c r="A250" s="1327"/>
      <c r="B250" s="783" t="s">
        <v>873</v>
      </c>
      <c r="C250" s="784" t="s">
        <v>874</v>
      </c>
      <c r="D250" s="785">
        <v>1500000</v>
      </c>
      <c r="E250" s="786"/>
      <c r="F250" s="778">
        <v>1500000</v>
      </c>
      <c r="G250" s="786"/>
      <c r="H250" s="787"/>
      <c r="I250" s="786"/>
      <c r="J250" s="778">
        <f t="shared" si="45"/>
        <v>1500000</v>
      </c>
      <c r="K250" s="778"/>
      <c r="L250" s="779">
        <f t="shared" si="46"/>
        <v>0</v>
      </c>
      <c r="M250" s="779">
        <f t="shared" si="47"/>
        <v>0</v>
      </c>
      <c r="N250" s="784"/>
      <c r="O250" s="788"/>
      <c r="P250" s="789"/>
      <c r="Q250" s="790"/>
      <c r="R250" s="783" t="s">
        <v>874</v>
      </c>
    </row>
    <row r="251" spans="1:22" x14ac:dyDescent="0.2">
      <c r="A251" s="1327"/>
      <c r="B251" s="783" t="s">
        <v>740</v>
      </c>
      <c r="C251" s="784" t="s">
        <v>397</v>
      </c>
      <c r="D251" s="791">
        <v>544500</v>
      </c>
      <c r="E251" s="786"/>
      <c r="F251" s="778">
        <v>544500</v>
      </c>
      <c r="G251" s="786"/>
      <c r="H251" s="787"/>
      <c r="I251" s="786"/>
      <c r="J251" s="778">
        <f t="shared" si="45"/>
        <v>544500</v>
      </c>
      <c r="K251" s="778"/>
      <c r="L251" s="779">
        <f t="shared" si="46"/>
        <v>0</v>
      </c>
      <c r="M251" s="779">
        <f t="shared" si="47"/>
        <v>0</v>
      </c>
      <c r="N251" s="784"/>
      <c r="O251" s="788"/>
      <c r="P251" s="789"/>
      <c r="Q251" s="790"/>
      <c r="R251" s="783"/>
    </row>
    <row r="252" spans="1:22" x14ac:dyDescent="0.2">
      <c r="A252" s="1327"/>
      <c r="B252" s="783" t="s">
        <v>247</v>
      </c>
      <c r="C252" s="784" t="s">
        <v>875</v>
      </c>
      <c r="D252" s="785">
        <v>11990000</v>
      </c>
      <c r="E252" s="786"/>
      <c r="F252" s="778">
        <v>11990000</v>
      </c>
      <c r="G252" s="786"/>
      <c r="H252" s="787"/>
      <c r="I252" s="786"/>
      <c r="J252" s="778">
        <f t="shared" si="45"/>
        <v>11990000</v>
      </c>
      <c r="K252" s="778"/>
      <c r="L252" s="779">
        <f t="shared" si="46"/>
        <v>0</v>
      </c>
      <c r="M252" s="779">
        <f t="shared" si="47"/>
        <v>0</v>
      </c>
      <c r="N252" s="784"/>
      <c r="O252" s="788"/>
      <c r="P252" s="789"/>
      <c r="Q252" s="790"/>
      <c r="R252" s="783" t="s">
        <v>943</v>
      </c>
    </row>
    <row r="253" spans="1:22" x14ac:dyDescent="0.2">
      <c r="A253" s="1327"/>
      <c r="B253" s="783" t="s">
        <v>607</v>
      </c>
      <c r="C253" s="784" t="s">
        <v>877</v>
      </c>
      <c r="D253" s="791">
        <f>J253</f>
        <v>5383000</v>
      </c>
      <c r="E253" s="786"/>
      <c r="F253" s="778">
        <v>5383000</v>
      </c>
      <c r="G253" s="786"/>
      <c r="H253" s="787"/>
      <c r="I253" s="786"/>
      <c r="J253" s="778">
        <f t="shared" si="45"/>
        <v>5383000</v>
      </c>
      <c r="K253" s="778"/>
      <c r="L253" s="779">
        <f t="shared" si="46"/>
        <v>0</v>
      </c>
      <c r="M253" s="779">
        <f t="shared" si="47"/>
        <v>0</v>
      </c>
      <c r="N253" s="784"/>
      <c r="O253" s="788"/>
      <c r="P253" s="789"/>
      <c r="Q253" s="790"/>
      <c r="R253" s="783"/>
    </row>
    <row r="254" spans="1:22" x14ac:dyDescent="0.2">
      <c r="A254" s="1327"/>
      <c r="B254" s="783" t="s">
        <v>1038</v>
      </c>
      <c r="C254" s="784" t="s">
        <v>1039</v>
      </c>
      <c r="D254" s="791">
        <v>27750000</v>
      </c>
      <c r="E254" s="786"/>
      <c r="F254" s="778">
        <v>27750000</v>
      </c>
      <c r="G254" s="786"/>
      <c r="H254" s="787"/>
      <c r="I254" s="786"/>
      <c r="J254" s="778"/>
      <c r="K254" s="778"/>
      <c r="L254" s="779"/>
      <c r="M254" s="779"/>
      <c r="N254" s="784"/>
      <c r="O254" s="788"/>
      <c r="P254" s="789"/>
      <c r="Q254" s="790"/>
      <c r="R254" s="783"/>
    </row>
    <row r="255" spans="1:22" x14ac:dyDescent="0.2">
      <c r="A255" s="1327"/>
      <c r="B255" s="783" t="s">
        <v>947</v>
      </c>
      <c r="C255" s="784"/>
      <c r="D255" s="785"/>
      <c r="E255" s="786"/>
      <c r="F255" s="778">
        <f>T255</f>
        <v>38932500</v>
      </c>
      <c r="G255" s="786"/>
      <c r="H255" s="787"/>
      <c r="I255" s="786"/>
      <c r="J255" s="778">
        <f>SUM(F255:I255)</f>
        <v>38932500</v>
      </c>
      <c r="K255" s="778"/>
      <c r="L255" s="779">
        <f t="shared" si="46"/>
        <v>-38932500</v>
      </c>
      <c r="M255" s="779">
        <f t="shared" si="47"/>
        <v>-38932500</v>
      </c>
      <c r="N255" s="784"/>
      <c r="O255" s="788"/>
      <c r="P255" s="789"/>
      <c r="Q255" s="790"/>
      <c r="R255" s="783"/>
      <c r="S255" s="751" t="s">
        <v>948</v>
      </c>
      <c r="T255" s="751">
        <f>SUM(T224:T253)</f>
        <v>38932500</v>
      </c>
    </row>
    <row r="256" spans="1:22" s="807" customFormat="1" x14ac:dyDescent="0.2">
      <c r="A256" s="811" t="s">
        <v>949</v>
      </c>
      <c r="B256" s="795" t="s">
        <v>850</v>
      </c>
      <c r="C256" s="796"/>
      <c r="D256" s="797"/>
      <c r="E256" s="798"/>
      <c r="F256" s="799"/>
      <c r="G256" s="798"/>
      <c r="H256" s="800"/>
      <c r="I256" s="798"/>
      <c r="J256" s="812">
        <f>SUM(J224:J255)</f>
        <v>1530110123</v>
      </c>
      <c r="K256" s="812">
        <f>SUM(K224:K255)</f>
        <v>0</v>
      </c>
      <c r="L256" s="812">
        <f>SUM(L224:L255)</f>
        <v>48629065</v>
      </c>
      <c r="M256" s="812">
        <f>SUM(M224:M255)</f>
        <v>48629065</v>
      </c>
      <c r="N256" s="796"/>
      <c r="O256" s="802"/>
      <c r="P256" s="803"/>
      <c r="Q256" s="804"/>
      <c r="R256" s="805"/>
      <c r="S256" s="806"/>
      <c r="T256" s="806"/>
      <c r="U256" s="806"/>
      <c r="V256" s="806"/>
    </row>
    <row r="257" spans="1:22" ht="22.5" x14ac:dyDescent="0.2">
      <c r="A257" s="1322" t="s">
        <v>1043</v>
      </c>
      <c r="B257" s="783" t="s">
        <v>607</v>
      </c>
      <c r="C257" s="861" t="s">
        <v>879</v>
      </c>
      <c r="D257" s="791">
        <f>J257</f>
        <v>2000000</v>
      </c>
      <c r="E257" s="775"/>
      <c r="F257" s="776">
        <v>2000000</v>
      </c>
      <c r="G257" s="775"/>
      <c r="H257" s="777"/>
      <c r="I257" s="775"/>
      <c r="J257" s="776">
        <f>SUM(F257:I257)</f>
        <v>2000000</v>
      </c>
      <c r="K257" s="776"/>
      <c r="L257" s="779">
        <f>IF(E257="",D257-J257-K257,E257-J257-K257)</f>
        <v>0</v>
      </c>
      <c r="M257" s="779">
        <f>K257+L257</f>
        <v>0</v>
      </c>
      <c r="N257" s="773"/>
      <c r="O257" s="780"/>
      <c r="P257" s="781"/>
      <c r="Q257" s="782"/>
      <c r="R257" s="772"/>
    </row>
    <row r="258" spans="1:22" x14ac:dyDescent="0.2">
      <c r="A258" s="1323"/>
      <c r="B258" s="783" t="s">
        <v>536</v>
      </c>
      <c r="C258" s="784" t="s">
        <v>700</v>
      </c>
      <c r="D258" s="785">
        <v>8572000</v>
      </c>
      <c r="E258" s="786"/>
      <c r="F258" s="778">
        <v>8572000</v>
      </c>
      <c r="G258" s="786"/>
      <c r="H258" s="787"/>
      <c r="I258" s="786"/>
      <c r="J258" s="778">
        <f t="shared" ref="J258:J263" si="48">SUM(F258:I258)</f>
        <v>8572000</v>
      </c>
      <c r="K258" s="778"/>
      <c r="L258" s="779">
        <f>IF(E258="",D258-J258-K258,E258-J258-K258)</f>
        <v>0</v>
      </c>
      <c r="M258" s="779">
        <f>K258+L258</f>
        <v>0</v>
      </c>
      <c r="N258" s="784"/>
      <c r="O258" s="788"/>
      <c r="P258" s="789"/>
      <c r="Q258" s="790"/>
      <c r="R258" s="783" t="s">
        <v>943</v>
      </c>
    </row>
    <row r="259" spans="1:22" ht="22.5" x14ac:dyDescent="0.2">
      <c r="A259" s="1323"/>
      <c r="B259" s="783" t="s">
        <v>882</v>
      </c>
      <c r="C259" s="860" t="s">
        <v>879</v>
      </c>
      <c r="D259" s="791">
        <f>J259</f>
        <v>2000000</v>
      </c>
      <c r="E259" s="786"/>
      <c r="F259" s="778">
        <v>2000000</v>
      </c>
      <c r="G259" s="786"/>
      <c r="H259" s="787"/>
      <c r="I259" s="786"/>
      <c r="J259" s="778">
        <f t="shared" si="48"/>
        <v>2000000</v>
      </c>
      <c r="K259" s="778"/>
      <c r="L259" s="779">
        <f t="shared" ref="L259:L270" si="49">IF(E259="",D259-J259-K259,E259-J259-K259)</f>
        <v>0</v>
      </c>
      <c r="M259" s="779">
        <f t="shared" ref="M259:M270" si="50">K259+L259</f>
        <v>0</v>
      </c>
      <c r="N259" s="784"/>
      <c r="O259" s="788"/>
      <c r="P259" s="789"/>
      <c r="Q259" s="790"/>
      <c r="R259" s="783"/>
    </row>
    <row r="260" spans="1:22" x14ac:dyDescent="0.2">
      <c r="A260" s="1323"/>
      <c r="B260" s="783" t="s">
        <v>175</v>
      </c>
      <c r="C260" s="784" t="s">
        <v>416</v>
      </c>
      <c r="D260" s="785">
        <v>1100000</v>
      </c>
      <c r="E260" s="786">
        <v>1100000</v>
      </c>
      <c r="F260" s="778">
        <v>1100000</v>
      </c>
      <c r="G260" s="786"/>
      <c r="H260" s="787"/>
      <c r="I260" s="786"/>
      <c r="J260" s="778">
        <f t="shared" si="48"/>
        <v>1100000</v>
      </c>
      <c r="K260" s="778"/>
      <c r="L260" s="779">
        <f t="shared" si="49"/>
        <v>0</v>
      </c>
      <c r="M260" s="779">
        <f t="shared" si="50"/>
        <v>0</v>
      </c>
      <c r="N260" s="784"/>
      <c r="O260" s="788"/>
      <c r="P260" s="789"/>
      <c r="Q260" s="790"/>
      <c r="R260" s="783" t="s">
        <v>943</v>
      </c>
    </row>
    <row r="261" spans="1:22" x14ac:dyDescent="0.2">
      <c r="A261" s="1323"/>
      <c r="B261" s="783" t="s">
        <v>883</v>
      </c>
      <c r="C261" s="784" t="s">
        <v>704</v>
      </c>
      <c r="D261" s="791">
        <v>2000000</v>
      </c>
      <c r="E261" s="786"/>
      <c r="F261" s="778">
        <v>2000000</v>
      </c>
      <c r="G261" s="786"/>
      <c r="H261" s="787"/>
      <c r="I261" s="786"/>
      <c r="J261" s="778">
        <f t="shared" si="48"/>
        <v>2000000</v>
      </c>
      <c r="K261" s="778"/>
      <c r="L261" s="779">
        <f t="shared" si="49"/>
        <v>0</v>
      </c>
      <c r="M261" s="779">
        <f t="shared" si="50"/>
        <v>0</v>
      </c>
      <c r="N261" s="784"/>
      <c r="O261" s="788"/>
      <c r="P261" s="789"/>
      <c r="Q261" s="790"/>
      <c r="R261" s="783"/>
    </row>
    <row r="262" spans="1:22" x14ac:dyDescent="0.2">
      <c r="A262" s="1323"/>
      <c r="B262" s="783" t="s">
        <v>884</v>
      </c>
      <c r="C262" s="784" t="s">
        <v>521</v>
      </c>
      <c r="D262" s="791">
        <v>1620000</v>
      </c>
      <c r="E262" s="786"/>
      <c r="F262" s="778">
        <v>1620000</v>
      </c>
      <c r="G262" s="786"/>
      <c r="H262" s="787"/>
      <c r="I262" s="786"/>
      <c r="J262" s="778">
        <f t="shared" si="48"/>
        <v>1620000</v>
      </c>
      <c r="K262" s="778"/>
      <c r="L262" s="779">
        <f t="shared" si="49"/>
        <v>0</v>
      </c>
      <c r="M262" s="779">
        <f t="shared" si="50"/>
        <v>0</v>
      </c>
      <c r="N262" s="784"/>
      <c r="O262" s="788"/>
      <c r="P262" s="789"/>
      <c r="Q262" s="790"/>
      <c r="R262" s="783"/>
    </row>
    <row r="263" spans="1:22" x14ac:dyDescent="0.2">
      <c r="A263" s="1323"/>
      <c r="B263" s="783" t="s">
        <v>257</v>
      </c>
      <c r="C263" s="784" t="s">
        <v>286</v>
      </c>
      <c r="D263" s="791">
        <f>J263</f>
        <v>2440000</v>
      </c>
      <c r="E263" s="786"/>
      <c r="F263" s="778">
        <v>2440000</v>
      </c>
      <c r="G263" s="786"/>
      <c r="H263" s="787"/>
      <c r="I263" s="786"/>
      <c r="J263" s="778">
        <f t="shared" si="48"/>
        <v>2440000</v>
      </c>
      <c r="K263" s="778"/>
      <c r="L263" s="779">
        <f t="shared" si="49"/>
        <v>0</v>
      </c>
      <c r="M263" s="779">
        <f t="shared" si="50"/>
        <v>0</v>
      </c>
      <c r="N263" s="784"/>
      <c r="O263" s="788"/>
      <c r="P263" s="789"/>
      <c r="Q263" s="790"/>
      <c r="R263" s="783"/>
    </row>
    <row r="264" spans="1:22" x14ac:dyDescent="0.2">
      <c r="A264" s="1323"/>
      <c r="B264" s="783" t="s">
        <v>886</v>
      </c>
      <c r="C264" s="784" t="s">
        <v>887</v>
      </c>
      <c r="D264" s="791">
        <v>8780000</v>
      </c>
      <c r="E264" s="786"/>
      <c r="F264" s="778">
        <v>8780000</v>
      </c>
      <c r="G264" s="786"/>
      <c r="H264" s="787"/>
      <c r="I264" s="786"/>
      <c r="J264" s="778">
        <f t="shared" ref="J264:J270" si="51">SUM(F264:I264)</f>
        <v>8780000</v>
      </c>
      <c r="K264" s="778"/>
      <c r="L264" s="779">
        <f t="shared" si="49"/>
        <v>0</v>
      </c>
      <c r="M264" s="779">
        <f t="shared" si="50"/>
        <v>0</v>
      </c>
      <c r="N264" s="784"/>
      <c r="O264" s="788"/>
      <c r="P264" s="789"/>
      <c r="Q264" s="790"/>
      <c r="R264" s="783"/>
    </row>
    <row r="265" spans="1:22" x14ac:dyDescent="0.2">
      <c r="A265" s="1323"/>
      <c r="B265" s="783" t="s">
        <v>536</v>
      </c>
      <c r="C265" s="784" t="s">
        <v>700</v>
      </c>
      <c r="D265" s="785">
        <v>2140000</v>
      </c>
      <c r="E265" s="786"/>
      <c r="F265" s="778">
        <v>2140000</v>
      </c>
      <c r="G265" s="786"/>
      <c r="H265" s="787"/>
      <c r="I265" s="786"/>
      <c r="J265" s="778">
        <f t="shared" si="51"/>
        <v>2140000</v>
      </c>
      <c r="K265" s="778"/>
      <c r="L265" s="779">
        <f t="shared" si="49"/>
        <v>0</v>
      </c>
      <c r="M265" s="779">
        <f t="shared" si="50"/>
        <v>0</v>
      </c>
      <c r="N265" s="784"/>
      <c r="O265" s="788"/>
      <c r="P265" s="789"/>
      <c r="Q265" s="790"/>
      <c r="R265" s="783" t="s">
        <v>943</v>
      </c>
    </row>
    <row r="266" spans="1:22" x14ac:dyDescent="0.2">
      <c r="A266" s="1323"/>
      <c r="B266" s="783" t="s">
        <v>215</v>
      </c>
      <c r="C266" s="784" t="s">
        <v>403</v>
      </c>
      <c r="D266" s="791">
        <v>3800000</v>
      </c>
      <c r="E266" s="786"/>
      <c r="F266" s="778">
        <v>3800000</v>
      </c>
      <c r="G266" s="786"/>
      <c r="H266" s="787"/>
      <c r="I266" s="786"/>
      <c r="J266" s="778">
        <f t="shared" si="51"/>
        <v>3800000</v>
      </c>
      <c r="K266" s="778"/>
      <c r="L266" s="779">
        <f t="shared" si="49"/>
        <v>0</v>
      </c>
      <c r="M266" s="779">
        <f t="shared" si="50"/>
        <v>0</v>
      </c>
      <c r="N266" s="784"/>
      <c r="O266" s="788"/>
      <c r="P266" s="789"/>
      <c r="Q266" s="790"/>
      <c r="R266" s="783"/>
    </row>
    <row r="267" spans="1:22" ht="22.5" x14ac:dyDescent="0.2">
      <c r="A267" s="1323"/>
      <c r="B267" s="783" t="s">
        <v>889</v>
      </c>
      <c r="C267" s="860" t="s">
        <v>846</v>
      </c>
      <c r="D267" s="785">
        <v>1000000</v>
      </c>
      <c r="E267" s="786"/>
      <c r="F267" s="778">
        <v>1000000</v>
      </c>
      <c r="G267" s="786"/>
      <c r="H267" s="787"/>
      <c r="I267" s="786"/>
      <c r="J267" s="778">
        <f t="shared" si="51"/>
        <v>1000000</v>
      </c>
      <c r="K267" s="778"/>
      <c r="L267" s="779">
        <f t="shared" si="49"/>
        <v>0</v>
      </c>
      <c r="M267" s="779">
        <f t="shared" si="50"/>
        <v>0</v>
      </c>
      <c r="N267" s="784"/>
      <c r="O267" s="788"/>
      <c r="P267" s="789"/>
      <c r="Q267" s="790"/>
      <c r="R267" s="783" t="s">
        <v>846</v>
      </c>
    </row>
    <row r="268" spans="1:22" x14ac:dyDescent="0.2">
      <c r="A268" s="1323"/>
      <c r="B268" s="783" t="s">
        <v>890</v>
      </c>
      <c r="C268" s="784" t="s">
        <v>195</v>
      </c>
      <c r="D268" s="791">
        <v>7700000</v>
      </c>
      <c r="E268" s="786"/>
      <c r="F268" s="778">
        <v>7700000</v>
      </c>
      <c r="G268" s="786"/>
      <c r="H268" s="787"/>
      <c r="I268" s="786"/>
      <c r="J268" s="778">
        <f t="shared" si="51"/>
        <v>7700000</v>
      </c>
      <c r="K268" s="778"/>
      <c r="L268" s="779">
        <f t="shared" si="49"/>
        <v>0</v>
      </c>
      <c r="M268" s="779">
        <f t="shared" si="50"/>
        <v>0</v>
      </c>
      <c r="N268" s="784"/>
      <c r="O268" s="788"/>
      <c r="P268" s="789"/>
      <c r="Q268" s="790"/>
      <c r="R268" s="783"/>
    </row>
    <row r="269" spans="1:22" x14ac:dyDescent="0.2">
      <c r="A269" s="1323"/>
      <c r="B269" s="783" t="s">
        <v>883</v>
      </c>
      <c r="C269" s="784" t="s">
        <v>704</v>
      </c>
      <c r="D269" s="791">
        <v>4250000</v>
      </c>
      <c r="E269" s="786"/>
      <c r="F269" s="778">
        <v>4250000</v>
      </c>
      <c r="G269" s="786"/>
      <c r="H269" s="787"/>
      <c r="I269" s="786"/>
      <c r="J269" s="778">
        <f t="shared" si="51"/>
        <v>4250000</v>
      </c>
      <c r="K269" s="778"/>
      <c r="L269" s="779">
        <f t="shared" si="49"/>
        <v>0</v>
      </c>
      <c r="M269" s="779">
        <f t="shared" si="50"/>
        <v>0</v>
      </c>
      <c r="N269" s="784"/>
      <c r="O269" s="788"/>
      <c r="P269" s="789"/>
      <c r="Q269" s="790"/>
      <c r="R269" s="783"/>
    </row>
    <row r="270" spans="1:22" x14ac:dyDescent="0.2">
      <c r="A270" s="1323"/>
      <c r="B270" s="783" t="s">
        <v>607</v>
      </c>
      <c r="C270" s="784" t="s">
        <v>693</v>
      </c>
      <c r="D270" s="791">
        <f>J270</f>
        <v>3890000</v>
      </c>
      <c r="E270" s="786"/>
      <c r="F270" s="778">
        <v>3890000</v>
      </c>
      <c r="G270" s="786"/>
      <c r="H270" s="787"/>
      <c r="I270" s="786"/>
      <c r="J270" s="778">
        <f t="shared" si="51"/>
        <v>3890000</v>
      </c>
      <c r="K270" s="778"/>
      <c r="L270" s="779">
        <f t="shared" si="49"/>
        <v>0</v>
      </c>
      <c r="M270" s="779">
        <f t="shared" si="50"/>
        <v>0</v>
      </c>
      <c r="N270" s="784"/>
      <c r="O270" s="788"/>
      <c r="P270" s="789"/>
      <c r="Q270" s="790"/>
      <c r="R270" s="783"/>
    </row>
    <row r="271" spans="1:22" x14ac:dyDescent="0.2">
      <c r="A271" s="1323"/>
      <c r="B271" s="783" t="s">
        <v>947</v>
      </c>
      <c r="C271" s="784"/>
      <c r="D271" s="785"/>
      <c r="E271" s="786"/>
      <c r="F271" s="778">
        <f>T271</f>
        <v>0</v>
      </c>
      <c r="G271" s="786"/>
      <c r="H271" s="787"/>
      <c r="I271" s="786"/>
      <c r="J271" s="778">
        <f>SUM(F271:I271)</f>
        <v>0</v>
      </c>
      <c r="K271" s="778"/>
      <c r="L271" s="779">
        <f>IF(E271="",D271-J271-K271,E271-J271-K271)</f>
        <v>0</v>
      </c>
      <c r="M271" s="779">
        <f>IF(E271="",D271-J271+K271,E271-J271+K271)</f>
        <v>0</v>
      </c>
      <c r="N271" s="784"/>
      <c r="O271" s="788"/>
      <c r="P271" s="789"/>
      <c r="Q271" s="790"/>
      <c r="R271" s="783"/>
      <c r="S271" s="751" t="s">
        <v>948</v>
      </c>
      <c r="T271" s="751">
        <f>SUM(T257:T270)</f>
        <v>0</v>
      </c>
    </row>
    <row r="272" spans="1:22" s="807" customFormat="1" x14ac:dyDescent="0.2">
      <c r="A272" s="811" t="s">
        <v>949</v>
      </c>
      <c r="B272" s="795" t="s">
        <v>1044</v>
      </c>
      <c r="C272" s="796"/>
      <c r="D272" s="797"/>
      <c r="E272" s="798"/>
      <c r="F272" s="799"/>
      <c r="G272" s="798"/>
      <c r="H272" s="800"/>
      <c r="I272" s="798"/>
      <c r="J272" s="812">
        <f>SUM(J257:J271)</f>
        <v>51292000</v>
      </c>
      <c r="K272" s="812">
        <f>SUM(K257:K271)</f>
        <v>0</v>
      </c>
      <c r="L272" s="812">
        <f>SUM(L257:L271)</f>
        <v>0</v>
      </c>
      <c r="M272" s="812">
        <f>SUM(M257:M271)</f>
        <v>0</v>
      </c>
      <c r="N272" s="796"/>
      <c r="O272" s="802"/>
      <c r="P272" s="803"/>
      <c r="Q272" s="804"/>
      <c r="R272" s="805"/>
      <c r="S272" s="806"/>
      <c r="T272" s="806"/>
      <c r="U272" s="806"/>
      <c r="V272" s="806"/>
    </row>
    <row r="273" spans="1:21" x14ac:dyDescent="0.2">
      <c r="A273" s="1326" t="s">
        <v>1045</v>
      </c>
      <c r="B273" s="772" t="s">
        <v>313</v>
      </c>
      <c r="C273" s="773" t="s">
        <v>173</v>
      </c>
      <c r="D273" s="774">
        <v>56650000</v>
      </c>
      <c r="E273" s="775">
        <v>57490000</v>
      </c>
      <c r="F273" s="776">
        <v>16955000</v>
      </c>
      <c r="G273" s="775">
        <v>22660000</v>
      </c>
      <c r="H273" s="777">
        <v>17835000</v>
      </c>
      <c r="I273" s="775">
        <v>40000</v>
      </c>
      <c r="J273" s="776">
        <f>SUM(F273:I273)</f>
        <v>57490000</v>
      </c>
      <c r="K273" s="776"/>
      <c r="L273" s="779">
        <f>IF(E273="",D273-J273-K273,E273-J273-K273)</f>
        <v>0</v>
      </c>
      <c r="M273" s="779">
        <f>K273+L273</f>
        <v>0</v>
      </c>
      <c r="N273" s="773"/>
      <c r="O273" s="780"/>
      <c r="P273" s="781"/>
      <c r="Q273" s="782"/>
      <c r="R273" s="772"/>
      <c r="S273" s="751" t="s">
        <v>893</v>
      </c>
    </row>
    <row r="274" spans="1:21" x14ac:dyDescent="0.2">
      <c r="A274" s="1327"/>
      <c r="B274" s="783" t="s">
        <v>894</v>
      </c>
      <c r="C274" s="784" t="s">
        <v>448</v>
      </c>
      <c r="D274" s="785">
        <v>100950000</v>
      </c>
      <c r="E274" s="786">
        <v>118100000</v>
      </c>
      <c r="F274" s="778">
        <v>30285000</v>
      </c>
      <c r="G274" s="786">
        <v>50475000</v>
      </c>
      <c r="H274" s="787">
        <v>37340000</v>
      </c>
      <c r="I274" s="786"/>
      <c r="J274" s="778">
        <f>SUM(F274:I274)</f>
        <v>118100000</v>
      </c>
      <c r="K274" s="778"/>
      <c r="L274" s="779">
        <f t="shared" ref="L274:L306" si="52">IF(E274="",D274-J274-K274,E274-J274-K274)</f>
        <v>0</v>
      </c>
      <c r="M274" s="779">
        <f t="shared" ref="M274:M306" si="53">K274+L274</f>
        <v>0</v>
      </c>
      <c r="N274" s="784"/>
      <c r="O274" s="788"/>
      <c r="P274" s="789"/>
      <c r="Q274" s="790"/>
      <c r="R274" s="783"/>
      <c r="S274" s="751" t="s">
        <v>1002</v>
      </c>
      <c r="T274" s="751">
        <v>5100000</v>
      </c>
      <c r="U274" s="751" t="s">
        <v>896</v>
      </c>
    </row>
    <row r="275" spans="1:21" x14ac:dyDescent="0.2">
      <c r="A275" s="1327"/>
      <c r="B275" s="783" t="s">
        <v>175</v>
      </c>
      <c r="C275" s="784" t="s">
        <v>416</v>
      </c>
      <c r="D275" s="785">
        <v>1100000</v>
      </c>
      <c r="E275" s="786">
        <v>1100000</v>
      </c>
      <c r="F275" s="778">
        <v>1100000</v>
      </c>
      <c r="G275" s="786"/>
      <c r="H275" s="787"/>
      <c r="I275" s="786"/>
      <c r="J275" s="778">
        <f>SUM(F275:I275)</f>
        <v>1100000</v>
      </c>
      <c r="K275" s="778"/>
      <c r="L275" s="779">
        <f t="shared" si="52"/>
        <v>0</v>
      </c>
      <c r="M275" s="779">
        <f t="shared" si="53"/>
        <v>0</v>
      </c>
      <c r="N275" s="784"/>
      <c r="O275" s="788"/>
      <c r="P275" s="789"/>
      <c r="Q275" s="790"/>
      <c r="R275" s="783" t="s">
        <v>943</v>
      </c>
      <c r="S275" s="751" t="s">
        <v>1003</v>
      </c>
      <c r="T275" s="751">
        <v>6600000</v>
      </c>
      <c r="U275" s="751" t="s">
        <v>896</v>
      </c>
    </row>
    <row r="276" spans="1:21" x14ac:dyDescent="0.2">
      <c r="A276" s="1327"/>
      <c r="B276" s="783" t="s">
        <v>99</v>
      </c>
      <c r="C276" s="784" t="s">
        <v>100</v>
      </c>
      <c r="D276" s="785">
        <v>106810660</v>
      </c>
      <c r="E276" s="786">
        <v>146375900</v>
      </c>
      <c r="F276" s="778">
        <v>32043198</v>
      </c>
      <c r="G276" s="786">
        <v>42724624</v>
      </c>
      <c r="H276" s="787">
        <v>64289643</v>
      </c>
      <c r="I276" s="786"/>
      <c r="J276" s="778">
        <f t="shared" ref="J276:J306" si="54">SUM(F276:I276)</f>
        <v>139057465</v>
      </c>
      <c r="K276" s="778"/>
      <c r="L276" s="779">
        <f t="shared" si="52"/>
        <v>7318435</v>
      </c>
      <c r="M276" s="779">
        <f t="shared" si="53"/>
        <v>7318435</v>
      </c>
      <c r="N276" s="784"/>
      <c r="O276" s="788"/>
      <c r="P276" s="789"/>
      <c r="Q276" s="790"/>
      <c r="R276" s="783" t="s">
        <v>943</v>
      </c>
      <c r="S276" s="751" t="s">
        <v>1004</v>
      </c>
      <c r="T276" s="751">
        <v>4450000</v>
      </c>
      <c r="U276" s="751" t="s">
        <v>898</v>
      </c>
    </row>
    <row r="277" spans="1:21" x14ac:dyDescent="0.2">
      <c r="A277" s="1327"/>
      <c r="B277" s="783" t="s">
        <v>31</v>
      </c>
      <c r="C277" s="784" t="s">
        <v>897</v>
      </c>
      <c r="D277" s="785">
        <v>22772000</v>
      </c>
      <c r="E277" s="786">
        <v>49720000</v>
      </c>
      <c r="F277" s="778">
        <v>6831660</v>
      </c>
      <c r="G277" s="786">
        <v>15000000</v>
      </c>
      <c r="H277" s="787">
        <v>27888340</v>
      </c>
      <c r="I277" s="786"/>
      <c r="J277" s="778">
        <f t="shared" si="54"/>
        <v>49720000</v>
      </c>
      <c r="K277" s="778"/>
      <c r="L277" s="779">
        <f t="shared" si="52"/>
        <v>0</v>
      </c>
      <c r="M277" s="779">
        <f t="shared" si="53"/>
        <v>0</v>
      </c>
      <c r="N277" s="784"/>
      <c r="O277" s="788"/>
      <c r="P277" s="789"/>
      <c r="Q277" s="790"/>
      <c r="R277" s="783"/>
      <c r="S277" s="751" t="s">
        <v>1021</v>
      </c>
      <c r="T277" s="751">
        <v>160000</v>
      </c>
      <c r="U277" s="751" t="s">
        <v>902</v>
      </c>
    </row>
    <row r="278" spans="1:21" x14ac:dyDescent="0.2">
      <c r="A278" s="1327"/>
      <c r="B278" s="783" t="s">
        <v>899</v>
      </c>
      <c r="C278" s="784" t="s">
        <v>229</v>
      </c>
      <c r="D278" s="785">
        <v>95095000</v>
      </c>
      <c r="E278" s="786">
        <v>89982750</v>
      </c>
      <c r="F278" s="778">
        <v>47547500</v>
      </c>
      <c r="G278" s="786">
        <v>42435250</v>
      </c>
      <c r="H278" s="787"/>
      <c r="I278" s="786"/>
      <c r="J278" s="778">
        <f t="shared" si="54"/>
        <v>89982750</v>
      </c>
      <c r="K278" s="778"/>
      <c r="L278" s="779">
        <f t="shared" si="52"/>
        <v>0</v>
      </c>
      <c r="M278" s="779">
        <f t="shared" si="53"/>
        <v>0</v>
      </c>
      <c r="N278" s="784" t="s">
        <v>901</v>
      </c>
      <c r="O278" s="788">
        <v>43879</v>
      </c>
      <c r="P278" s="789"/>
      <c r="Q278" s="790"/>
      <c r="R278" s="783" t="s">
        <v>943</v>
      </c>
    </row>
    <row r="279" spans="1:21" x14ac:dyDescent="0.2">
      <c r="A279" s="1327"/>
      <c r="B279" s="783" t="s">
        <v>167</v>
      </c>
      <c r="C279" s="784" t="s">
        <v>903</v>
      </c>
      <c r="D279" s="785">
        <v>7656740</v>
      </c>
      <c r="E279" s="786"/>
      <c r="F279" s="778">
        <v>7656740</v>
      </c>
      <c r="G279" s="786"/>
      <c r="H279" s="787"/>
      <c r="I279" s="786"/>
      <c r="J279" s="778">
        <f t="shared" si="54"/>
        <v>7656740</v>
      </c>
      <c r="K279" s="778"/>
      <c r="L279" s="779">
        <f t="shared" si="52"/>
        <v>0</v>
      </c>
      <c r="M279" s="779">
        <f t="shared" si="53"/>
        <v>0</v>
      </c>
      <c r="N279" s="784"/>
      <c r="O279" s="788"/>
      <c r="P279" s="789"/>
      <c r="Q279" s="790"/>
      <c r="R279" s="783" t="s">
        <v>903</v>
      </c>
    </row>
    <row r="280" spans="1:21" x14ac:dyDescent="0.2">
      <c r="A280" s="1327"/>
      <c r="B280" s="783" t="s">
        <v>292</v>
      </c>
      <c r="C280" s="784" t="s">
        <v>104</v>
      </c>
      <c r="D280" s="785">
        <v>59536000</v>
      </c>
      <c r="E280" s="786"/>
      <c r="F280" s="778">
        <v>35721600</v>
      </c>
      <c r="G280" s="786">
        <v>23814000</v>
      </c>
      <c r="H280" s="787">
        <v>400</v>
      </c>
      <c r="I280" s="786"/>
      <c r="J280" s="778">
        <f t="shared" si="54"/>
        <v>59536000</v>
      </c>
      <c r="K280" s="778"/>
      <c r="L280" s="779">
        <f t="shared" si="52"/>
        <v>0</v>
      </c>
      <c r="M280" s="779">
        <f t="shared" si="53"/>
        <v>0</v>
      </c>
      <c r="N280" s="784"/>
      <c r="O280" s="788"/>
      <c r="P280" s="789"/>
      <c r="Q280" s="790"/>
      <c r="R280" s="783"/>
    </row>
    <row r="281" spans="1:21" x14ac:dyDescent="0.2">
      <c r="A281" s="1327"/>
      <c r="B281" s="783" t="s">
        <v>442</v>
      </c>
      <c r="C281" s="784" t="s">
        <v>443</v>
      </c>
      <c r="D281" s="785">
        <v>7748800</v>
      </c>
      <c r="E281" s="786"/>
      <c r="F281" s="778">
        <v>3874400</v>
      </c>
      <c r="G281" s="786">
        <v>3874400</v>
      </c>
      <c r="H281" s="787"/>
      <c r="I281" s="786"/>
      <c r="J281" s="778">
        <f t="shared" si="54"/>
        <v>7748800</v>
      </c>
      <c r="K281" s="778"/>
      <c r="L281" s="779">
        <f t="shared" si="52"/>
        <v>0</v>
      </c>
      <c r="M281" s="779">
        <f t="shared" si="53"/>
        <v>0</v>
      </c>
      <c r="N281" s="784"/>
      <c r="O281" s="788"/>
      <c r="P281" s="789"/>
      <c r="Q281" s="790"/>
      <c r="R281" s="783" t="s">
        <v>943</v>
      </c>
    </row>
    <row r="282" spans="1:21" x14ac:dyDescent="0.2">
      <c r="A282" s="1327"/>
      <c r="B282" s="783" t="s">
        <v>167</v>
      </c>
      <c r="C282" s="784" t="s">
        <v>286</v>
      </c>
      <c r="D282" s="785">
        <v>8467200</v>
      </c>
      <c r="E282" s="786"/>
      <c r="F282" s="778">
        <v>8467200</v>
      </c>
      <c r="G282" s="786"/>
      <c r="H282" s="787"/>
      <c r="I282" s="786"/>
      <c r="J282" s="778">
        <f t="shared" si="54"/>
        <v>8467200</v>
      </c>
      <c r="K282" s="778"/>
      <c r="L282" s="779">
        <f t="shared" si="52"/>
        <v>0</v>
      </c>
      <c r="M282" s="779">
        <f t="shared" si="53"/>
        <v>0</v>
      </c>
      <c r="N282" s="784"/>
      <c r="O282" s="788"/>
      <c r="P282" s="789"/>
      <c r="Q282" s="790"/>
      <c r="R282" s="783"/>
    </row>
    <row r="283" spans="1:21" x14ac:dyDescent="0.2">
      <c r="A283" s="1327"/>
      <c r="B283" s="783" t="s">
        <v>340</v>
      </c>
      <c r="C283" s="784" t="s">
        <v>906</v>
      </c>
      <c r="D283" s="785">
        <v>7664000</v>
      </c>
      <c r="E283" s="786"/>
      <c r="F283" s="778">
        <v>7664000</v>
      </c>
      <c r="G283" s="786"/>
      <c r="H283" s="787"/>
      <c r="I283" s="786"/>
      <c r="J283" s="778">
        <f t="shared" si="54"/>
        <v>7664000</v>
      </c>
      <c r="K283" s="778"/>
      <c r="L283" s="779">
        <f t="shared" si="52"/>
        <v>0</v>
      </c>
      <c r="M283" s="779">
        <f t="shared" si="53"/>
        <v>0</v>
      </c>
      <c r="N283" s="784"/>
      <c r="O283" s="788"/>
      <c r="P283" s="789"/>
      <c r="Q283" s="790"/>
      <c r="R283" s="783" t="s">
        <v>943</v>
      </c>
    </row>
    <row r="284" spans="1:21" x14ac:dyDescent="0.2">
      <c r="A284" s="1327"/>
      <c r="B284" s="783" t="s">
        <v>232</v>
      </c>
      <c r="C284" s="784" t="s">
        <v>341</v>
      </c>
      <c r="D284" s="785">
        <v>10184000</v>
      </c>
      <c r="E284" s="786">
        <v>14288000</v>
      </c>
      <c r="F284" s="778">
        <v>4000000</v>
      </c>
      <c r="G284" s="786">
        <v>6000000</v>
      </c>
      <c r="H284" s="787">
        <v>4288000</v>
      </c>
      <c r="I284" s="786"/>
      <c r="J284" s="778">
        <f t="shared" si="54"/>
        <v>14288000</v>
      </c>
      <c r="K284" s="778"/>
      <c r="L284" s="779">
        <f t="shared" si="52"/>
        <v>0</v>
      </c>
      <c r="M284" s="779">
        <f t="shared" si="53"/>
        <v>0</v>
      </c>
      <c r="N284" s="784"/>
      <c r="O284" s="788"/>
      <c r="P284" s="789"/>
      <c r="Q284" s="790"/>
      <c r="R284" s="783" t="s">
        <v>341</v>
      </c>
    </row>
    <row r="285" spans="1:21" x14ac:dyDescent="0.2">
      <c r="A285" s="1327"/>
      <c r="B285" s="783" t="s">
        <v>167</v>
      </c>
      <c r="C285" s="784" t="s">
        <v>907</v>
      </c>
      <c r="D285" s="785">
        <v>6644400</v>
      </c>
      <c r="E285" s="786"/>
      <c r="F285" s="778">
        <v>6644400</v>
      </c>
      <c r="G285" s="786"/>
      <c r="H285" s="787"/>
      <c r="I285" s="786"/>
      <c r="J285" s="778">
        <f t="shared" si="54"/>
        <v>6644400</v>
      </c>
      <c r="K285" s="778"/>
      <c r="L285" s="779">
        <f t="shared" si="52"/>
        <v>0</v>
      </c>
      <c r="M285" s="779">
        <f t="shared" si="53"/>
        <v>0</v>
      </c>
      <c r="N285" s="784"/>
      <c r="O285" s="788"/>
      <c r="P285" s="789"/>
      <c r="Q285" s="790"/>
      <c r="R285" s="783" t="s">
        <v>907</v>
      </c>
    </row>
    <row r="286" spans="1:21" x14ac:dyDescent="0.2">
      <c r="A286" s="1327"/>
      <c r="B286" s="783" t="s">
        <v>514</v>
      </c>
      <c r="C286" s="784" t="s">
        <v>114</v>
      </c>
      <c r="D286" s="785">
        <v>4480000</v>
      </c>
      <c r="E286" s="786"/>
      <c r="F286" s="778">
        <v>4480000</v>
      </c>
      <c r="G286" s="786"/>
      <c r="H286" s="787"/>
      <c r="I286" s="786"/>
      <c r="J286" s="778">
        <f t="shared" si="54"/>
        <v>4480000</v>
      </c>
      <c r="K286" s="778"/>
      <c r="L286" s="779">
        <f t="shared" si="52"/>
        <v>0</v>
      </c>
      <c r="M286" s="779">
        <f t="shared" si="53"/>
        <v>0</v>
      </c>
      <c r="N286" s="784"/>
      <c r="O286" s="788"/>
      <c r="P286" s="789"/>
      <c r="Q286" s="790"/>
      <c r="R286" s="783" t="s">
        <v>114</v>
      </c>
    </row>
    <row r="287" spans="1:21" x14ac:dyDescent="0.2">
      <c r="A287" s="1327"/>
      <c r="B287" s="783" t="s">
        <v>908</v>
      </c>
      <c r="C287" s="784" t="s">
        <v>57</v>
      </c>
      <c r="D287" s="785">
        <f>34957336+1830276</f>
        <v>36787612</v>
      </c>
      <c r="E287" s="786"/>
      <c r="F287" s="808">
        <v>34957336</v>
      </c>
      <c r="G287" s="786">
        <v>1830276</v>
      </c>
      <c r="H287" s="787"/>
      <c r="I287" s="786"/>
      <c r="J287" s="778">
        <f t="shared" si="54"/>
        <v>36787612</v>
      </c>
      <c r="K287" s="778"/>
      <c r="L287" s="779">
        <f t="shared" si="52"/>
        <v>0</v>
      </c>
      <c r="M287" s="779">
        <f t="shared" si="53"/>
        <v>0</v>
      </c>
      <c r="N287" s="784"/>
      <c r="O287" s="788"/>
      <c r="P287" s="789"/>
      <c r="Q287" s="790"/>
      <c r="R287" s="783" t="s">
        <v>57</v>
      </c>
    </row>
    <row r="288" spans="1:21" x14ac:dyDescent="0.2">
      <c r="A288" s="1327"/>
      <c r="B288" s="783" t="s">
        <v>56</v>
      </c>
      <c r="C288" s="784" t="s">
        <v>57</v>
      </c>
      <c r="D288" s="785">
        <v>29240000</v>
      </c>
      <c r="E288" s="786"/>
      <c r="F288" s="778">
        <v>29240000</v>
      </c>
      <c r="G288" s="786"/>
      <c r="H288" s="787"/>
      <c r="I288" s="786"/>
      <c r="J288" s="778">
        <f t="shared" si="54"/>
        <v>29240000</v>
      </c>
      <c r="K288" s="778"/>
      <c r="L288" s="779">
        <f t="shared" si="52"/>
        <v>0</v>
      </c>
      <c r="M288" s="779">
        <f t="shared" si="53"/>
        <v>0</v>
      </c>
      <c r="N288" s="784"/>
      <c r="O288" s="788"/>
      <c r="P288" s="789"/>
      <c r="Q288" s="790"/>
      <c r="R288" s="783" t="s">
        <v>57</v>
      </c>
    </row>
    <row r="289" spans="1:18" x14ac:dyDescent="0.2">
      <c r="A289" s="1327"/>
      <c r="B289" s="783" t="s">
        <v>167</v>
      </c>
      <c r="C289" s="784" t="s">
        <v>907</v>
      </c>
      <c r="D289" s="785">
        <v>1717940</v>
      </c>
      <c r="E289" s="786"/>
      <c r="F289" s="778">
        <v>1717940</v>
      </c>
      <c r="G289" s="786"/>
      <c r="H289" s="787"/>
      <c r="I289" s="786"/>
      <c r="J289" s="778">
        <f t="shared" si="54"/>
        <v>1717940</v>
      </c>
      <c r="K289" s="778"/>
      <c r="L289" s="779">
        <f t="shared" si="52"/>
        <v>0</v>
      </c>
      <c r="M289" s="779">
        <f t="shared" si="53"/>
        <v>0</v>
      </c>
      <c r="N289" s="784"/>
      <c r="O289" s="788"/>
      <c r="P289" s="789"/>
      <c r="Q289" s="790"/>
      <c r="R289" s="783" t="s">
        <v>907</v>
      </c>
    </row>
    <row r="290" spans="1:18" x14ac:dyDescent="0.2">
      <c r="A290" s="1327"/>
      <c r="B290" s="783" t="s">
        <v>213</v>
      </c>
      <c r="C290" s="784" t="s">
        <v>909</v>
      </c>
      <c r="D290" s="785">
        <v>27600000</v>
      </c>
      <c r="E290" s="786"/>
      <c r="F290" s="778">
        <v>19320000</v>
      </c>
      <c r="G290" s="786">
        <v>8280000</v>
      </c>
      <c r="H290" s="787"/>
      <c r="I290" s="786"/>
      <c r="J290" s="778">
        <f t="shared" si="54"/>
        <v>27600000</v>
      </c>
      <c r="K290" s="778"/>
      <c r="L290" s="779">
        <f t="shared" si="52"/>
        <v>0</v>
      </c>
      <c r="M290" s="779">
        <f t="shared" si="53"/>
        <v>0</v>
      </c>
      <c r="N290" s="784"/>
      <c r="O290" s="788"/>
      <c r="P290" s="789"/>
      <c r="Q290" s="790"/>
      <c r="R290" s="783"/>
    </row>
    <row r="291" spans="1:18" x14ac:dyDescent="0.2">
      <c r="A291" s="1327"/>
      <c r="B291" s="783" t="s">
        <v>118</v>
      </c>
      <c r="C291" s="784" t="s">
        <v>301</v>
      </c>
      <c r="D291" s="791"/>
      <c r="E291" s="786">
        <f>20632150+1900000</f>
        <v>22532150</v>
      </c>
      <c r="F291" s="778">
        <v>20632150</v>
      </c>
      <c r="G291" s="786">
        <v>1900000</v>
      </c>
      <c r="H291" s="787"/>
      <c r="I291" s="786"/>
      <c r="J291" s="778">
        <f t="shared" si="54"/>
        <v>22532150</v>
      </c>
      <c r="K291" s="778"/>
      <c r="L291" s="779">
        <f t="shared" si="52"/>
        <v>0</v>
      </c>
      <c r="M291" s="779">
        <f t="shared" si="53"/>
        <v>0</v>
      </c>
      <c r="N291" s="784"/>
      <c r="O291" s="788"/>
      <c r="P291" s="789"/>
      <c r="Q291" s="790"/>
      <c r="R291" s="783"/>
    </row>
    <row r="292" spans="1:18" x14ac:dyDescent="0.2">
      <c r="A292" s="1327"/>
      <c r="B292" s="783" t="s">
        <v>132</v>
      </c>
      <c r="C292" s="784" t="s">
        <v>910</v>
      </c>
      <c r="D292" s="785">
        <v>16784280</v>
      </c>
      <c r="E292" s="786"/>
      <c r="F292" s="778">
        <v>16784280</v>
      </c>
      <c r="G292" s="786"/>
      <c r="H292" s="787"/>
      <c r="I292" s="786"/>
      <c r="J292" s="778">
        <f t="shared" si="54"/>
        <v>16784280</v>
      </c>
      <c r="K292" s="778"/>
      <c r="L292" s="779">
        <f t="shared" si="52"/>
        <v>0</v>
      </c>
      <c r="M292" s="779">
        <f t="shared" si="53"/>
        <v>0</v>
      </c>
      <c r="N292" s="784"/>
      <c r="O292" s="788"/>
      <c r="P292" s="789"/>
      <c r="Q292" s="790"/>
      <c r="R292" s="783" t="s">
        <v>943</v>
      </c>
    </row>
    <row r="293" spans="1:18" x14ac:dyDescent="0.2">
      <c r="A293" s="1327"/>
      <c r="B293" s="783" t="s">
        <v>132</v>
      </c>
      <c r="C293" s="784" t="s">
        <v>910</v>
      </c>
      <c r="D293" s="785">
        <v>7058729</v>
      </c>
      <c r="E293" s="786"/>
      <c r="F293" s="778">
        <v>7058729</v>
      </c>
      <c r="G293" s="786"/>
      <c r="H293" s="787"/>
      <c r="I293" s="786"/>
      <c r="J293" s="778">
        <f t="shared" si="54"/>
        <v>7058729</v>
      </c>
      <c r="K293" s="778"/>
      <c r="L293" s="779">
        <f t="shared" si="52"/>
        <v>0</v>
      </c>
      <c r="M293" s="779">
        <f t="shared" si="53"/>
        <v>0</v>
      </c>
      <c r="N293" s="784"/>
      <c r="O293" s="788"/>
      <c r="P293" s="789"/>
      <c r="Q293" s="790"/>
      <c r="R293" s="783" t="s">
        <v>943</v>
      </c>
    </row>
    <row r="294" spans="1:18" ht="15" customHeight="1" x14ac:dyDescent="0.2">
      <c r="A294" s="1327" t="s">
        <v>1045</v>
      </c>
      <c r="B294" s="783" t="s">
        <v>913</v>
      </c>
      <c r="C294" s="784" t="s">
        <v>727</v>
      </c>
      <c r="D294" s="791">
        <v>11000000</v>
      </c>
      <c r="E294" s="786"/>
      <c r="F294" s="778">
        <v>3000000</v>
      </c>
      <c r="G294" s="786">
        <v>2000000</v>
      </c>
      <c r="H294" s="787">
        <v>6000000</v>
      </c>
      <c r="I294" s="786"/>
      <c r="J294" s="778">
        <f t="shared" si="54"/>
        <v>11000000</v>
      </c>
      <c r="K294" s="778"/>
      <c r="L294" s="779">
        <f t="shared" si="52"/>
        <v>0</v>
      </c>
      <c r="M294" s="779">
        <f t="shared" si="53"/>
        <v>0</v>
      </c>
      <c r="N294" s="784"/>
      <c r="O294" s="788"/>
      <c r="P294" s="789"/>
      <c r="Q294" s="790"/>
      <c r="R294" s="783"/>
    </row>
    <row r="295" spans="1:18" x14ac:dyDescent="0.2">
      <c r="A295" s="1327"/>
      <c r="B295" s="783" t="s">
        <v>257</v>
      </c>
      <c r="C295" s="784" t="s">
        <v>286</v>
      </c>
      <c r="D295" s="791">
        <v>16883354</v>
      </c>
      <c r="E295" s="786"/>
      <c r="F295" s="778">
        <v>16883354</v>
      </c>
      <c r="G295" s="786"/>
      <c r="H295" s="787"/>
      <c r="I295" s="786"/>
      <c r="J295" s="778">
        <f t="shared" si="54"/>
        <v>16883354</v>
      </c>
      <c r="K295" s="778"/>
      <c r="L295" s="779">
        <f t="shared" si="52"/>
        <v>0</v>
      </c>
      <c r="M295" s="779">
        <f t="shared" si="53"/>
        <v>0</v>
      </c>
      <c r="N295" s="784"/>
      <c r="O295" s="788"/>
      <c r="P295" s="789"/>
      <c r="Q295" s="790"/>
      <c r="R295" s="783"/>
    </row>
    <row r="296" spans="1:18" ht="15" customHeight="1" x14ac:dyDescent="0.2">
      <c r="A296" s="1327"/>
      <c r="B296" s="783" t="s">
        <v>257</v>
      </c>
      <c r="C296" s="784" t="s">
        <v>727</v>
      </c>
      <c r="D296" s="791">
        <f>J296</f>
        <v>11990000</v>
      </c>
      <c r="E296" s="786"/>
      <c r="F296" s="778">
        <v>11990000</v>
      </c>
      <c r="G296" s="786"/>
      <c r="H296" s="787"/>
      <c r="I296" s="786"/>
      <c r="J296" s="778">
        <f t="shared" si="54"/>
        <v>11990000</v>
      </c>
      <c r="K296" s="778"/>
      <c r="L296" s="779">
        <f t="shared" si="52"/>
        <v>0</v>
      </c>
      <c r="M296" s="779">
        <f t="shared" si="53"/>
        <v>0</v>
      </c>
      <c r="N296" s="784"/>
      <c r="O296" s="788"/>
      <c r="P296" s="789"/>
      <c r="Q296" s="790"/>
      <c r="R296" s="783"/>
    </row>
    <row r="297" spans="1:18" x14ac:dyDescent="0.2">
      <c r="A297" s="1327"/>
      <c r="B297" s="783" t="s">
        <v>346</v>
      </c>
      <c r="C297" s="784" t="s">
        <v>915</v>
      </c>
      <c r="D297" s="791">
        <v>65401661.600000001</v>
      </c>
      <c r="E297" s="786"/>
      <c r="F297" s="778">
        <v>32700830.800000001</v>
      </c>
      <c r="G297" s="786">
        <v>32700830.800000001</v>
      </c>
      <c r="H297" s="787"/>
      <c r="I297" s="786"/>
      <c r="J297" s="778">
        <f t="shared" si="54"/>
        <v>65401661.600000001</v>
      </c>
      <c r="K297" s="778"/>
      <c r="L297" s="779">
        <f t="shared" si="52"/>
        <v>0</v>
      </c>
      <c r="M297" s="779">
        <f t="shared" si="53"/>
        <v>0</v>
      </c>
      <c r="N297" s="784"/>
      <c r="O297" s="788"/>
      <c r="P297" s="789"/>
      <c r="Q297" s="790"/>
      <c r="R297" s="783"/>
    </row>
    <row r="298" spans="1:18" x14ac:dyDescent="0.2">
      <c r="A298" s="1327"/>
      <c r="B298" s="783" t="s">
        <v>170</v>
      </c>
      <c r="C298" s="784" t="s">
        <v>171</v>
      </c>
      <c r="D298" s="785"/>
      <c r="E298" s="786">
        <v>25548400</v>
      </c>
      <c r="F298" s="778">
        <v>25548400</v>
      </c>
      <c r="G298" s="786"/>
      <c r="H298" s="787"/>
      <c r="I298" s="786"/>
      <c r="J298" s="778">
        <f t="shared" si="54"/>
        <v>25548400</v>
      </c>
      <c r="K298" s="778"/>
      <c r="L298" s="779">
        <f t="shared" si="52"/>
        <v>0</v>
      </c>
      <c r="M298" s="779">
        <f t="shared" si="53"/>
        <v>0</v>
      </c>
      <c r="N298" s="784"/>
      <c r="O298" s="788"/>
      <c r="P298" s="789"/>
      <c r="Q298" s="790"/>
      <c r="R298" s="783" t="s">
        <v>171</v>
      </c>
    </row>
    <row r="299" spans="1:18" x14ac:dyDescent="0.2">
      <c r="A299" s="1327"/>
      <c r="B299" s="783" t="s">
        <v>916</v>
      </c>
      <c r="C299" s="784" t="s">
        <v>727</v>
      </c>
      <c r="D299" s="791">
        <f>J299</f>
        <v>2350000</v>
      </c>
      <c r="E299" s="786"/>
      <c r="F299" s="778">
        <v>2350000</v>
      </c>
      <c r="G299" s="786"/>
      <c r="H299" s="787"/>
      <c r="I299" s="786"/>
      <c r="J299" s="778">
        <f t="shared" si="54"/>
        <v>2350000</v>
      </c>
      <c r="K299" s="778"/>
      <c r="L299" s="779">
        <f t="shared" si="52"/>
        <v>0</v>
      </c>
      <c r="M299" s="779">
        <f t="shared" si="53"/>
        <v>0</v>
      </c>
      <c r="N299" s="784"/>
      <c r="O299" s="788"/>
      <c r="P299" s="789"/>
      <c r="Q299" s="790"/>
      <c r="R299" s="783"/>
    </row>
    <row r="300" spans="1:18" x14ac:dyDescent="0.2">
      <c r="A300" s="1327"/>
      <c r="B300" s="783" t="s">
        <v>442</v>
      </c>
      <c r="C300" s="784" t="s">
        <v>443</v>
      </c>
      <c r="D300" s="785">
        <v>3200000</v>
      </c>
      <c r="E300" s="786"/>
      <c r="F300" s="778">
        <v>1600000</v>
      </c>
      <c r="G300" s="786"/>
      <c r="H300" s="787"/>
      <c r="I300" s="786"/>
      <c r="J300" s="778">
        <f t="shared" si="54"/>
        <v>1600000</v>
      </c>
      <c r="K300" s="778"/>
      <c r="L300" s="779">
        <f t="shared" si="52"/>
        <v>1600000</v>
      </c>
      <c r="M300" s="779">
        <f t="shared" si="53"/>
        <v>1600000</v>
      </c>
      <c r="N300" s="784"/>
      <c r="O300" s="788"/>
      <c r="P300" s="789"/>
      <c r="Q300" s="790"/>
      <c r="R300" s="783" t="s">
        <v>943</v>
      </c>
    </row>
    <row r="301" spans="1:18" x14ac:dyDescent="0.2">
      <c r="A301" s="1327"/>
      <c r="B301" s="783" t="s">
        <v>394</v>
      </c>
      <c r="C301" s="784" t="s">
        <v>909</v>
      </c>
      <c r="D301" s="791">
        <v>400000</v>
      </c>
      <c r="E301" s="786"/>
      <c r="F301" s="778">
        <v>400000</v>
      </c>
      <c r="G301" s="786"/>
      <c r="H301" s="787"/>
      <c r="I301" s="786"/>
      <c r="J301" s="778">
        <f t="shared" si="54"/>
        <v>400000</v>
      </c>
      <c r="K301" s="778"/>
      <c r="L301" s="779">
        <f t="shared" si="52"/>
        <v>0</v>
      </c>
      <c r="M301" s="779">
        <f t="shared" si="53"/>
        <v>0</v>
      </c>
      <c r="N301" s="784"/>
      <c r="O301" s="788"/>
      <c r="P301" s="789"/>
      <c r="Q301" s="790"/>
      <c r="R301" s="783"/>
    </row>
    <row r="302" spans="1:18" x14ac:dyDescent="0.2">
      <c r="A302" s="1327"/>
      <c r="B302" s="783" t="s">
        <v>917</v>
      </c>
      <c r="C302" s="784" t="s">
        <v>229</v>
      </c>
      <c r="D302" s="785">
        <v>9130000</v>
      </c>
      <c r="E302" s="786"/>
      <c r="F302" s="778">
        <v>9130000</v>
      </c>
      <c r="G302" s="786"/>
      <c r="H302" s="787"/>
      <c r="I302" s="786"/>
      <c r="J302" s="778">
        <f t="shared" si="54"/>
        <v>9130000</v>
      </c>
      <c r="K302" s="778"/>
      <c r="L302" s="779">
        <f t="shared" si="52"/>
        <v>0</v>
      </c>
      <c r="M302" s="779">
        <f t="shared" si="53"/>
        <v>0</v>
      </c>
      <c r="N302" s="784"/>
      <c r="O302" s="788"/>
      <c r="P302" s="789"/>
      <c r="Q302" s="790"/>
      <c r="R302" s="783" t="s">
        <v>943</v>
      </c>
    </row>
    <row r="303" spans="1:18" x14ac:dyDescent="0.2">
      <c r="A303" s="1327"/>
      <c r="B303" s="783" t="s">
        <v>1046</v>
      </c>
      <c r="C303" s="784" t="s">
        <v>1039</v>
      </c>
      <c r="D303" s="785"/>
      <c r="E303" s="786">
        <v>33916000</v>
      </c>
      <c r="F303" s="778">
        <v>33916000</v>
      </c>
      <c r="G303" s="786"/>
      <c r="H303" s="787"/>
      <c r="I303" s="786"/>
      <c r="J303" s="778">
        <f t="shared" si="54"/>
        <v>33916000</v>
      </c>
      <c r="K303" s="778"/>
      <c r="L303" s="779">
        <f>IF(E303="",D303-J303-K303,E303-J303-K303)</f>
        <v>0</v>
      </c>
      <c r="M303" s="779">
        <f>K303+L303</f>
        <v>0</v>
      </c>
      <c r="N303" s="784"/>
      <c r="O303" s="788"/>
      <c r="P303" s="789"/>
      <c r="Q303" s="790"/>
      <c r="R303" s="783"/>
    </row>
    <row r="304" spans="1:18" x14ac:dyDescent="0.2">
      <c r="A304" s="1327"/>
      <c r="B304" s="783" t="s">
        <v>107</v>
      </c>
      <c r="C304" s="784" t="s">
        <v>995</v>
      </c>
      <c r="D304" s="785">
        <v>530000</v>
      </c>
      <c r="E304" s="786"/>
      <c r="F304" s="778">
        <v>530000</v>
      </c>
      <c r="G304" s="786"/>
      <c r="H304" s="787"/>
      <c r="I304" s="786"/>
      <c r="J304" s="778">
        <f t="shared" si="54"/>
        <v>530000</v>
      </c>
      <c r="K304" s="778"/>
      <c r="L304" s="779">
        <f>IF(E304="",D304-J304-K304,E304-J304-K304)</f>
        <v>0</v>
      </c>
      <c r="M304" s="779">
        <f>K304+L304</f>
        <v>0</v>
      </c>
      <c r="N304" s="784"/>
      <c r="O304" s="788"/>
      <c r="P304" s="789"/>
      <c r="Q304" s="790"/>
      <c r="R304" s="783"/>
    </row>
    <row r="305" spans="1:22" x14ac:dyDescent="0.2">
      <c r="A305" s="1327"/>
      <c r="B305" s="783" t="s">
        <v>170</v>
      </c>
      <c r="C305" s="784" t="s">
        <v>171</v>
      </c>
      <c r="D305" s="785"/>
      <c r="E305" s="786"/>
      <c r="F305" s="778">
        <v>333000</v>
      </c>
      <c r="G305" s="786"/>
      <c r="H305" s="787"/>
      <c r="I305" s="786"/>
      <c r="J305" s="778">
        <f t="shared" si="54"/>
        <v>333000</v>
      </c>
      <c r="K305" s="778"/>
      <c r="L305" s="779"/>
      <c r="M305" s="779"/>
      <c r="N305" s="784"/>
      <c r="O305" s="788"/>
      <c r="P305" s="789"/>
      <c r="Q305" s="790"/>
      <c r="R305" s="783"/>
    </row>
    <row r="306" spans="1:22" x14ac:dyDescent="0.2">
      <c r="A306" s="1327"/>
      <c r="B306" s="783" t="s">
        <v>947</v>
      </c>
      <c r="C306" s="784"/>
      <c r="D306" s="785"/>
      <c r="E306" s="786"/>
      <c r="F306" s="778">
        <f>T306</f>
        <v>16310000</v>
      </c>
      <c r="G306" s="786"/>
      <c r="H306" s="787"/>
      <c r="I306" s="786"/>
      <c r="J306" s="778">
        <f t="shared" si="54"/>
        <v>16310000</v>
      </c>
      <c r="K306" s="778"/>
      <c r="L306" s="779">
        <f t="shared" si="52"/>
        <v>-16310000</v>
      </c>
      <c r="M306" s="779">
        <f t="shared" si="53"/>
        <v>-16310000</v>
      </c>
      <c r="N306" s="784"/>
      <c r="O306" s="788"/>
      <c r="P306" s="789"/>
      <c r="Q306" s="790"/>
      <c r="R306" s="783"/>
      <c r="S306" s="751" t="s">
        <v>948</v>
      </c>
      <c r="T306" s="751">
        <f>SUM(T274:T302)</f>
        <v>16310000</v>
      </c>
    </row>
    <row r="307" spans="1:22" s="807" customFormat="1" x14ac:dyDescent="0.2">
      <c r="A307" s="811" t="s">
        <v>949</v>
      </c>
      <c r="B307" s="795" t="s">
        <v>1047</v>
      </c>
      <c r="C307" s="796"/>
      <c r="D307" s="797"/>
      <c r="E307" s="798"/>
      <c r="F307" s="799"/>
      <c r="G307" s="798"/>
      <c r="H307" s="800"/>
      <c r="I307" s="798"/>
      <c r="J307" s="812">
        <f>SUM(J273:J306)</f>
        <v>909048481.60000002</v>
      </c>
      <c r="K307" s="812">
        <f>SUM(K273:K306)</f>
        <v>0</v>
      </c>
      <c r="L307" s="812">
        <f>SUM(L273:L306)</f>
        <v>-7391565</v>
      </c>
      <c r="M307" s="812">
        <f>SUM(M273:M306)</f>
        <v>-7391565</v>
      </c>
      <c r="N307" s="796"/>
      <c r="O307" s="802"/>
      <c r="P307" s="803"/>
      <c r="Q307" s="804"/>
      <c r="R307" s="805"/>
      <c r="S307" s="806"/>
      <c r="T307" s="806"/>
      <c r="U307" s="806"/>
      <c r="V307" s="806"/>
    </row>
    <row r="308" spans="1:22" ht="22.5" x14ac:dyDescent="0.2">
      <c r="A308" s="1326" t="s">
        <v>1048</v>
      </c>
      <c r="B308" s="772" t="s">
        <v>920</v>
      </c>
      <c r="C308" s="861" t="s">
        <v>372</v>
      </c>
      <c r="D308" s="774">
        <v>23304000</v>
      </c>
      <c r="E308" s="775">
        <v>38730000</v>
      </c>
      <c r="F308" s="776">
        <v>6991200</v>
      </c>
      <c r="G308" s="775">
        <v>15000000</v>
      </c>
      <c r="H308" s="777">
        <v>16738800</v>
      </c>
      <c r="I308" s="775"/>
      <c r="J308" s="776">
        <f>SUM(F308:I308)</f>
        <v>38730000</v>
      </c>
      <c r="K308" s="776"/>
      <c r="L308" s="779">
        <f>IF(E308="",D308-J308-K308,E308-J308-K308)</f>
        <v>0</v>
      </c>
      <c r="M308" s="779">
        <f>K308+L308</f>
        <v>0</v>
      </c>
      <c r="N308" s="773"/>
      <c r="O308" s="780"/>
      <c r="P308" s="781"/>
      <c r="Q308" s="782"/>
      <c r="R308" s="772" t="s">
        <v>372</v>
      </c>
      <c r="S308" s="751" t="s">
        <v>1049</v>
      </c>
    </row>
    <row r="309" spans="1:22" x14ac:dyDescent="0.2">
      <c r="A309" s="1327"/>
      <c r="B309" s="783" t="s">
        <v>175</v>
      </c>
      <c r="C309" s="784" t="s">
        <v>416</v>
      </c>
      <c r="D309" s="785">
        <v>1100000</v>
      </c>
      <c r="E309" s="786">
        <v>1100000</v>
      </c>
      <c r="F309" s="778">
        <v>1100000</v>
      </c>
      <c r="G309" s="786"/>
      <c r="H309" s="787"/>
      <c r="I309" s="786"/>
      <c r="J309" s="778">
        <f>SUM(F309:I309)</f>
        <v>1100000</v>
      </c>
      <c r="K309" s="778"/>
      <c r="L309" s="779">
        <f>IF(E309="",D309-J309-K309,E309-J309-K309)</f>
        <v>0</v>
      </c>
      <c r="M309" s="779">
        <f>K309+L309</f>
        <v>0</v>
      </c>
      <c r="N309" s="784"/>
      <c r="O309" s="788"/>
      <c r="P309" s="789"/>
      <c r="Q309" s="790"/>
      <c r="R309" s="783" t="s">
        <v>943</v>
      </c>
    </row>
    <row r="310" spans="1:22" x14ac:dyDescent="0.2">
      <c r="A310" s="1327"/>
      <c r="B310" s="783" t="s">
        <v>346</v>
      </c>
      <c r="C310" s="784" t="s">
        <v>915</v>
      </c>
      <c r="D310" s="785">
        <v>5246880.8</v>
      </c>
      <c r="E310" s="786"/>
      <c r="F310" s="778">
        <v>2623440.4</v>
      </c>
      <c r="G310" s="786">
        <v>2623440.4</v>
      </c>
      <c r="H310" s="787"/>
      <c r="I310" s="786"/>
      <c r="J310" s="778">
        <f>SUM(F310:I310)</f>
        <v>5246880.8</v>
      </c>
      <c r="K310" s="778"/>
      <c r="L310" s="779">
        <f>IF(E310="",D310-J310-K310,E310-J310-K310)</f>
        <v>0</v>
      </c>
      <c r="M310" s="779">
        <f>K310+L310</f>
        <v>0</v>
      </c>
      <c r="N310" s="784"/>
      <c r="O310" s="788"/>
      <c r="P310" s="789"/>
      <c r="Q310" s="790"/>
      <c r="R310" s="783"/>
    </row>
    <row r="311" spans="1:22" x14ac:dyDescent="0.2">
      <c r="A311" s="1327"/>
      <c r="B311" s="783" t="s">
        <v>99</v>
      </c>
      <c r="C311" s="784" t="s">
        <v>100</v>
      </c>
      <c r="D311" s="785"/>
      <c r="E311" s="786">
        <v>32167000</v>
      </c>
      <c r="F311" s="778">
        <v>32167000</v>
      </c>
      <c r="G311" s="786"/>
      <c r="H311" s="787"/>
      <c r="I311" s="786"/>
      <c r="J311" s="778">
        <f>SUM(F311:I311)</f>
        <v>32167000</v>
      </c>
      <c r="K311" s="778"/>
      <c r="L311" s="779">
        <f>IF(E311="",D311-J311-K311,E311-J311-K311)</f>
        <v>0</v>
      </c>
      <c r="M311" s="779">
        <f>K311+L311</f>
        <v>0</v>
      </c>
      <c r="N311" s="784"/>
      <c r="O311" s="788"/>
      <c r="P311" s="789"/>
      <c r="Q311" s="790"/>
      <c r="R311" s="783" t="s">
        <v>943</v>
      </c>
    </row>
    <row r="312" spans="1:22" x14ac:dyDescent="0.2">
      <c r="A312" s="1327"/>
      <c r="B312" s="783" t="s">
        <v>947</v>
      </c>
      <c r="C312" s="784"/>
      <c r="D312" s="785"/>
      <c r="E312" s="786"/>
      <c r="F312" s="778">
        <f>T312</f>
        <v>0</v>
      </c>
      <c r="G312" s="786"/>
      <c r="H312" s="787"/>
      <c r="I312" s="786"/>
      <c r="J312" s="778">
        <f>SUM(F312:I312)</f>
        <v>0</v>
      </c>
      <c r="K312" s="778"/>
      <c r="L312" s="779">
        <f>IF(E312="",D312-J312-K312,E312-J312-K312)</f>
        <v>0</v>
      </c>
      <c r="M312" s="779">
        <f>IF(E312="",D312-J312+K312,E312-J312+K312)</f>
        <v>0</v>
      </c>
      <c r="N312" s="784"/>
      <c r="O312" s="788"/>
      <c r="P312" s="789"/>
      <c r="Q312" s="790"/>
      <c r="R312" s="783"/>
      <c r="S312" s="751" t="s">
        <v>948</v>
      </c>
      <c r="T312" s="751">
        <f>SUM(T309:T311)</f>
        <v>0</v>
      </c>
    </row>
    <row r="313" spans="1:22" s="807" customFormat="1" x14ac:dyDescent="0.2">
      <c r="A313" s="811" t="s">
        <v>949</v>
      </c>
      <c r="B313" s="795" t="s">
        <v>919</v>
      </c>
      <c r="C313" s="796"/>
      <c r="D313" s="797"/>
      <c r="E313" s="798"/>
      <c r="F313" s="799"/>
      <c r="G313" s="798"/>
      <c r="H313" s="800"/>
      <c r="I313" s="798"/>
      <c r="J313" s="812">
        <f>SUM(J308:J312)</f>
        <v>77243880.799999997</v>
      </c>
      <c r="K313" s="812">
        <f>SUM(K308:K312)</f>
        <v>0</v>
      </c>
      <c r="L313" s="812">
        <f>SUM(L308:L312)</f>
        <v>0</v>
      </c>
      <c r="M313" s="812">
        <f>SUM(M308:M312)</f>
        <v>0</v>
      </c>
      <c r="N313" s="796"/>
      <c r="O313" s="802"/>
      <c r="P313" s="803"/>
      <c r="Q313" s="804"/>
      <c r="R313" s="805"/>
      <c r="S313" s="806"/>
      <c r="T313" s="806"/>
      <c r="U313" s="806"/>
      <c r="V313" s="806"/>
    </row>
    <row r="314" spans="1:22" x14ac:dyDescent="0.2">
      <c r="A314" s="1326" t="s">
        <v>1050</v>
      </c>
      <c r="B314" s="772" t="s">
        <v>75</v>
      </c>
      <c r="C314" s="773" t="s">
        <v>397</v>
      </c>
      <c r="D314" s="774">
        <v>338200000</v>
      </c>
      <c r="E314" s="775"/>
      <c r="F314" s="776">
        <v>101460000</v>
      </c>
      <c r="G314" s="775">
        <v>62033100</v>
      </c>
      <c r="H314" s="777"/>
      <c r="I314" s="775"/>
      <c r="J314" s="776">
        <f>SUM(F314:I314)</f>
        <v>163493100</v>
      </c>
      <c r="K314" s="776"/>
      <c r="L314" s="779">
        <f>IF(E314="",D314-J314-K314,E314-J314-K314)</f>
        <v>174706900</v>
      </c>
      <c r="M314" s="779">
        <f>K314+L314</f>
        <v>174706900</v>
      </c>
      <c r="N314" s="773" t="s">
        <v>923</v>
      </c>
      <c r="O314" s="780">
        <v>43816</v>
      </c>
      <c r="P314" s="781"/>
      <c r="Q314" s="782"/>
      <c r="R314" s="772"/>
      <c r="S314" s="751" t="s">
        <v>1051</v>
      </c>
    </row>
    <row r="315" spans="1:22" ht="22.5" x14ac:dyDescent="0.2">
      <c r="A315" s="1327"/>
      <c r="B315" s="783" t="s">
        <v>920</v>
      </c>
      <c r="C315" s="860" t="s">
        <v>372</v>
      </c>
      <c r="D315" s="791">
        <v>36800000</v>
      </c>
      <c r="E315" s="866">
        <v>39800000</v>
      </c>
      <c r="F315" s="778">
        <v>11040000</v>
      </c>
      <c r="G315" s="786">
        <v>14720000</v>
      </c>
      <c r="H315" s="787">
        <v>14040000</v>
      </c>
      <c r="I315" s="786"/>
      <c r="J315" s="778">
        <f>SUM(F315:I315)</f>
        <v>39800000</v>
      </c>
      <c r="K315" s="778"/>
      <c r="L315" s="779">
        <f t="shared" ref="L315:L330" si="55">IF(E315="",D315-J315-K315,E315-J315-K315)</f>
        <v>0</v>
      </c>
      <c r="M315" s="779">
        <f t="shared" ref="M315:M330" si="56">K315+L315</f>
        <v>0</v>
      </c>
      <c r="N315" s="784"/>
      <c r="O315" s="788"/>
      <c r="P315" s="789"/>
      <c r="Q315" s="790"/>
      <c r="R315" s="783"/>
      <c r="S315" s="751" t="s">
        <v>1001</v>
      </c>
      <c r="T315" s="751">
        <v>1800000</v>
      </c>
    </row>
    <row r="316" spans="1:22" x14ac:dyDescent="0.2">
      <c r="A316" s="1327"/>
      <c r="B316" s="783" t="s">
        <v>99</v>
      </c>
      <c r="C316" s="784" t="s">
        <v>100</v>
      </c>
      <c r="D316" s="785">
        <v>227447000.00000003</v>
      </c>
      <c r="E316" s="866">
        <v>236456100</v>
      </c>
      <c r="F316" s="778">
        <v>62033100</v>
      </c>
      <c r="G316" s="786">
        <v>90981880</v>
      </c>
      <c r="H316" s="787">
        <v>70668320</v>
      </c>
      <c r="I316" s="786"/>
      <c r="J316" s="778">
        <f>SUM(F316:I316)</f>
        <v>223683300</v>
      </c>
      <c r="K316" s="778"/>
      <c r="L316" s="779">
        <f t="shared" si="55"/>
        <v>12772800</v>
      </c>
      <c r="M316" s="779">
        <f t="shared" si="56"/>
        <v>12772800</v>
      </c>
      <c r="N316" s="784"/>
      <c r="O316" s="788"/>
      <c r="P316" s="789"/>
      <c r="Q316" s="790"/>
      <c r="R316" s="783" t="s">
        <v>943</v>
      </c>
      <c r="S316" s="751" t="s">
        <v>1018</v>
      </c>
      <c r="T316" s="751">
        <v>6210000</v>
      </c>
      <c r="U316" s="751" t="s">
        <v>1052</v>
      </c>
    </row>
    <row r="317" spans="1:22" x14ac:dyDescent="0.2">
      <c r="A317" s="1327"/>
      <c r="B317" s="783" t="s">
        <v>340</v>
      </c>
      <c r="C317" s="784" t="s">
        <v>906</v>
      </c>
      <c r="D317" s="785">
        <v>500000</v>
      </c>
      <c r="E317" s="786"/>
      <c r="F317" s="778">
        <v>500000</v>
      </c>
      <c r="G317" s="786"/>
      <c r="H317" s="787"/>
      <c r="I317" s="786"/>
      <c r="J317" s="778">
        <f t="shared" ref="J317:J328" si="57">SUM(F317:I317)</f>
        <v>500000</v>
      </c>
      <c r="K317" s="778"/>
      <c r="L317" s="779">
        <f t="shared" si="55"/>
        <v>0</v>
      </c>
      <c r="M317" s="779">
        <f t="shared" si="56"/>
        <v>0</v>
      </c>
      <c r="N317" s="784"/>
      <c r="O317" s="788"/>
      <c r="P317" s="789"/>
      <c r="Q317" s="790"/>
      <c r="R317" s="783" t="s">
        <v>943</v>
      </c>
      <c r="S317" s="751" t="s">
        <v>1016</v>
      </c>
      <c r="T317" s="751">
        <v>120000</v>
      </c>
    </row>
    <row r="318" spans="1:22" ht="22.5" x14ac:dyDescent="0.2">
      <c r="A318" s="1327"/>
      <c r="B318" s="865" t="s">
        <v>926</v>
      </c>
      <c r="C318" s="784" t="s">
        <v>104</v>
      </c>
      <c r="D318" s="785">
        <v>2000000</v>
      </c>
      <c r="E318" s="786"/>
      <c r="F318" s="778">
        <v>2000000</v>
      </c>
      <c r="G318" s="786"/>
      <c r="H318" s="787"/>
      <c r="I318" s="786"/>
      <c r="J318" s="778">
        <f t="shared" si="57"/>
        <v>2000000</v>
      </c>
      <c r="K318" s="778"/>
      <c r="L318" s="779">
        <f t="shared" si="55"/>
        <v>0</v>
      </c>
      <c r="M318" s="779">
        <f t="shared" si="56"/>
        <v>0</v>
      </c>
      <c r="N318" s="784"/>
      <c r="O318" s="788"/>
      <c r="P318" s="789"/>
      <c r="Q318" s="790"/>
      <c r="R318" s="783" t="s">
        <v>104</v>
      </c>
    </row>
    <row r="319" spans="1:22" x14ac:dyDescent="0.2">
      <c r="A319" s="1327"/>
      <c r="B319" s="783" t="s">
        <v>246</v>
      </c>
      <c r="C319" s="784" t="s">
        <v>927</v>
      </c>
      <c r="D319" s="785">
        <v>3300000</v>
      </c>
      <c r="E319" s="786"/>
      <c r="F319" s="778"/>
      <c r="G319" s="786"/>
      <c r="H319" s="787"/>
      <c r="I319" s="786"/>
      <c r="J319" s="778">
        <f t="shared" si="57"/>
        <v>0</v>
      </c>
      <c r="K319" s="778"/>
      <c r="L319" s="779">
        <f t="shared" si="55"/>
        <v>3300000</v>
      </c>
      <c r="M319" s="779">
        <f t="shared" si="56"/>
        <v>3300000</v>
      </c>
      <c r="N319" s="784"/>
      <c r="O319" s="788"/>
      <c r="P319" s="789"/>
      <c r="Q319" s="790"/>
      <c r="R319" s="783" t="s">
        <v>943</v>
      </c>
    </row>
    <row r="320" spans="1:22" ht="22.5" x14ac:dyDescent="0.2">
      <c r="A320" s="1327"/>
      <c r="B320" s="783" t="s">
        <v>913</v>
      </c>
      <c r="C320" s="860" t="s">
        <v>879</v>
      </c>
      <c r="D320" s="791">
        <f>J320</f>
        <v>2000000</v>
      </c>
      <c r="E320" s="786"/>
      <c r="F320" s="778">
        <v>2000000</v>
      </c>
      <c r="G320" s="786"/>
      <c r="H320" s="787"/>
      <c r="I320" s="786"/>
      <c r="J320" s="778">
        <f t="shared" si="57"/>
        <v>2000000</v>
      </c>
      <c r="K320" s="778"/>
      <c r="L320" s="779">
        <f t="shared" si="55"/>
        <v>0</v>
      </c>
      <c r="M320" s="779">
        <f t="shared" si="56"/>
        <v>0</v>
      </c>
      <c r="N320" s="784"/>
      <c r="O320" s="788"/>
      <c r="P320" s="789"/>
      <c r="Q320" s="790"/>
      <c r="R320" s="783"/>
    </row>
    <row r="321" spans="1:22" ht="22.5" x14ac:dyDescent="0.2">
      <c r="A321" s="1327"/>
      <c r="B321" s="783" t="s">
        <v>257</v>
      </c>
      <c r="C321" s="860" t="s">
        <v>879</v>
      </c>
      <c r="D321" s="791">
        <f>J321</f>
        <v>3000000</v>
      </c>
      <c r="E321" s="786"/>
      <c r="F321" s="778">
        <v>3000000</v>
      </c>
      <c r="G321" s="786"/>
      <c r="H321" s="787"/>
      <c r="I321" s="786"/>
      <c r="J321" s="778">
        <f t="shared" si="57"/>
        <v>3000000</v>
      </c>
      <c r="K321" s="778"/>
      <c r="L321" s="779">
        <f t="shared" si="55"/>
        <v>0</v>
      </c>
      <c r="M321" s="779">
        <f t="shared" si="56"/>
        <v>0</v>
      </c>
      <c r="N321" s="784"/>
      <c r="O321" s="788"/>
      <c r="P321" s="789"/>
      <c r="Q321" s="790"/>
      <c r="R321" s="783"/>
    </row>
    <row r="322" spans="1:22" x14ac:dyDescent="0.2">
      <c r="A322" s="1327"/>
      <c r="B322" s="783" t="s">
        <v>175</v>
      </c>
      <c r="C322" s="784" t="s">
        <v>416</v>
      </c>
      <c r="D322" s="785">
        <v>1100000</v>
      </c>
      <c r="E322" s="786">
        <v>1100000</v>
      </c>
      <c r="F322" s="778">
        <v>1100000</v>
      </c>
      <c r="G322" s="786"/>
      <c r="H322" s="787"/>
      <c r="I322" s="786"/>
      <c r="J322" s="778">
        <f t="shared" si="57"/>
        <v>1100000</v>
      </c>
      <c r="K322" s="778"/>
      <c r="L322" s="779">
        <f t="shared" si="55"/>
        <v>0</v>
      </c>
      <c r="M322" s="779">
        <f t="shared" si="56"/>
        <v>0</v>
      </c>
      <c r="N322" s="784"/>
      <c r="O322" s="788"/>
      <c r="P322" s="789"/>
      <c r="Q322" s="790"/>
      <c r="R322" s="783" t="s">
        <v>943</v>
      </c>
    </row>
    <row r="323" spans="1:22" x14ac:dyDescent="0.2">
      <c r="A323" s="1327"/>
      <c r="B323" s="783" t="s">
        <v>929</v>
      </c>
      <c r="C323" s="784" t="s">
        <v>930</v>
      </c>
      <c r="D323" s="791">
        <f>J323</f>
        <v>843000</v>
      </c>
      <c r="E323" s="786"/>
      <c r="F323" s="778">
        <v>843000</v>
      </c>
      <c r="G323" s="786"/>
      <c r="H323" s="787"/>
      <c r="I323" s="786"/>
      <c r="J323" s="778">
        <f t="shared" si="57"/>
        <v>843000</v>
      </c>
      <c r="K323" s="778"/>
      <c r="L323" s="779">
        <f t="shared" si="55"/>
        <v>0</v>
      </c>
      <c r="M323" s="779">
        <f t="shared" si="56"/>
        <v>0</v>
      </c>
      <c r="N323" s="784"/>
      <c r="O323" s="788"/>
      <c r="P323" s="789"/>
      <c r="Q323" s="790"/>
      <c r="R323" s="783"/>
    </row>
    <row r="324" spans="1:22" x14ac:dyDescent="0.2">
      <c r="A324" s="1327"/>
      <c r="B324" s="783" t="s">
        <v>246</v>
      </c>
      <c r="C324" s="784" t="s">
        <v>927</v>
      </c>
      <c r="D324" s="785">
        <v>3300000</v>
      </c>
      <c r="E324" s="786"/>
      <c r="F324" s="778">
        <v>3300000</v>
      </c>
      <c r="G324" s="786"/>
      <c r="H324" s="787"/>
      <c r="I324" s="786"/>
      <c r="J324" s="778">
        <f t="shared" si="57"/>
        <v>3300000</v>
      </c>
      <c r="K324" s="778"/>
      <c r="L324" s="779">
        <f t="shared" si="55"/>
        <v>0</v>
      </c>
      <c r="M324" s="779">
        <f t="shared" si="56"/>
        <v>0</v>
      </c>
      <c r="N324" s="784"/>
      <c r="O324" s="788"/>
      <c r="P324" s="789"/>
      <c r="Q324" s="790"/>
      <c r="R324" s="783" t="s">
        <v>943</v>
      </c>
    </row>
    <row r="325" spans="1:22" x14ac:dyDescent="0.2">
      <c r="A325" s="1327"/>
      <c r="B325" s="783" t="s">
        <v>932</v>
      </c>
      <c r="C325" s="784" t="s">
        <v>341</v>
      </c>
      <c r="D325" s="785">
        <v>4160000</v>
      </c>
      <c r="E325" s="786">
        <v>4760000</v>
      </c>
      <c r="F325" s="778">
        <v>2160000</v>
      </c>
      <c r="G325" s="786">
        <v>2600000</v>
      </c>
      <c r="H325" s="787"/>
      <c r="I325" s="786"/>
      <c r="J325" s="778">
        <f t="shared" si="57"/>
        <v>4760000</v>
      </c>
      <c r="K325" s="778"/>
      <c r="L325" s="779">
        <f t="shared" si="55"/>
        <v>0</v>
      </c>
      <c r="M325" s="779">
        <f t="shared" si="56"/>
        <v>0</v>
      </c>
      <c r="N325" s="784"/>
      <c r="O325" s="788"/>
      <c r="P325" s="789"/>
      <c r="Q325" s="790"/>
      <c r="R325" s="783" t="s">
        <v>341</v>
      </c>
    </row>
    <row r="326" spans="1:22" x14ac:dyDescent="0.2">
      <c r="A326" s="1327"/>
      <c r="B326" s="783" t="s">
        <v>394</v>
      </c>
      <c r="C326" s="784" t="s">
        <v>909</v>
      </c>
      <c r="D326" s="785">
        <v>1200000</v>
      </c>
      <c r="E326" s="786"/>
      <c r="F326" s="778">
        <v>1200000</v>
      </c>
      <c r="G326" s="786"/>
      <c r="H326" s="787"/>
      <c r="I326" s="786"/>
      <c r="J326" s="778">
        <f t="shared" si="57"/>
        <v>1200000</v>
      </c>
      <c r="K326" s="778"/>
      <c r="L326" s="779">
        <f t="shared" si="55"/>
        <v>0</v>
      </c>
      <c r="M326" s="779">
        <f t="shared" si="56"/>
        <v>0</v>
      </c>
      <c r="N326" s="784"/>
      <c r="O326" s="788"/>
      <c r="P326" s="789"/>
      <c r="Q326" s="790"/>
      <c r="R326" s="783" t="s">
        <v>909</v>
      </c>
    </row>
    <row r="327" spans="1:22" x14ac:dyDescent="0.2">
      <c r="A327" s="1327"/>
      <c r="B327" s="783" t="s">
        <v>346</v>
      </c>
      <c r="C327" s="784" t="s">
        <v>915</v>
      </c>
      <c r="D327" s="791">
        <v>18544240</v>
      </c>
      <c r="E327" s="786"/>
      <c r="F327" s="778">
        <v>9272120</v>
      </c>
      <c r="G327" s="786">
        <v>9272120</v>
      </c>
      <c r="H327" s="787"/>
      <c r="I327" s="786"/>
      <c r="J327" s="778">
        <f t="shared" si="57"/>
        <v>18544240</v>
      </c>
      <c r="K327" s="778"/>
      <c r="L327" s="779">
        <f t="shared" si="55"/>
        <v>0</v>
      </c>
      <c r="M327" s="779">
        <f t="shared" si="56"/>
        <v>0</v>
      </c>
      <c r="N327" s="784"/>
      <c r="O327" s="788"/>
      <c r="P327" s="789"/>
      <c r="Q327" s="790"/>
      <c r="R327" s="783"/>
    </row>
    <row r="328" spans="1:22" x14ac:dyDescent="0.2">
      <c r="A328" s="1327"/>
      <c r="B328" s="783" t="s">
        <v>257</v>
      </c>
      <c r="C328" s="784" t="s">
        <v>727</v>
      </c>
      <c r="D328" s="791">
        <f>J328</f>
        <v>3764000</v>
      </c>
      <c r="E328" s="786"/>
      <c r="F328" s="778">
        <v>3764000</v>
      </c>
      <c r="G328" s="786"/>
      <c r="H328" s="787"/>
      <c r="I328" s="786"/>
      <c r="J328" s="778">
        <f t="shared" si="57"/>
        <v>3764000</v>
      </c>
      <c r="K328" s="778"/>
      <c r="L328" s="779">
        <f t="shared" si="55"/>
        <v>0</v>
      </c>
      <c r="M328" s="779">
        <f t="shared" si="56"/>
        <v>0</v>
      </c>
      <c r="N328" s="784"/>
      <c r="O328" s="788"/>
      <c r="P328" s="789"/>
      <c r="Q328" s="790"/>
      <c r="R328" s="783"/>
    </row>
    <row r="329" spans="1:22" ht="22.5" x14ac:dyDescent="0.2">
      <c r="A329" s="1327"/>
      <c r="B329" s="863" t="s">
        <v>1053</v>
      </c>
      <c r="C329" s="784"/>
      <c r="D329" s="791">
        <v>1127641</v>
      </c>
      <c r="E329" s="786"/>
      <c r="F329" s="778">
        <v>1127641</v>
      </c>
      <c r="G329" s="786"/>
      <c r="H329" s="787"/>
      <c r="I329" s="786"/>
      <c r="J329" s="778"/>
      <c r="K329" s="778"/>
      <c r="L329" s="779"/>
      <c r="M329" s="779"/>
      <c r="N329" s="784"/>
      <c r="O329" s="788"/>
      <c r="P329" s="789"/>
      <c r="Q329" s="790"/>
      <c r="R329" s="783"/>
    </row>
    <row r="330" spans="1:22" x14ac:dyDescent="0.2">
      <c r="A330" s="1327"/>
      <c r="B330" s="783" t="s">
        <v>947</v>
      </c>
      <c r="C330" s="784"/>
      <c r="D330" s="785"/>
      <c r="E330" s="786"/>
      <c r="F330" s="778">
        <f>T330</f>
        <v>8130000</v>
      </c>
      <c r="G330" s="786"/>
      <c r="H330" s="787"/>
      <c r="I330" s="786"/>
      <c r="J330" s="778">
        <f>SUM(F330:I330)</f>
        <v>8130000</v>
      </c>
      <c r="K330" s="778"/>
      <c r="L330" s="779">
        <f t="shared" si="55"/>
        <v>-8130000</v>
      </c>
      <c r="M330" s="779">
        <f t="shared" si="56"/>
        <v>-8130000</v>
      </c>
      <c r="N330" s="784"/>
      <c r="O330" s="788"/>
      <c r="P330" s="789"/>
      <c r="Q330" s="790"/>
      <c r="R330" s="783"/>
      <c r="S330" s="751" t="s">
        <v>948</v>
      </c>
      <c r="T330" s="751">
        <f>SUM(T315:T328)</f>
        <v>8130000</v>
      </c>
    </row>
    <row r="331" spans="1:22" s="807" customFormat="1" x14ac:dyDescent="0.2">
      <c r="A331" s="811" t="s">
        <v>997</v>
      </c>
      <c r="B331" s="795" t="s">
        <v>922</v>
      </c>
      <c r="C331" s="796"/>
      <c r="D331" s="797"/>
      <c r="E331" s="798"/>
      <c r="F331" s="799"/>
      <c r="G331" s="798"/>
      <c r="H331" s="800"/>
      <c r="I331" s="798"/>
      <c r="J331" s="812">
        <f>SUM(J314:J330)</f>
        <v>476117640</v>
      </c>
      <c r="K331" s="812">
        <f>SUM(K314:K330)</f>
        <v>0</v>
      </c>
      <c r="L331" s="812">
        <f>SUM(L314:L330)</f>
        <v>182649700</v>
      </c>
      <c r="M331" s="812">
        <f>SUM(M314:M330)</f>
        <v>182649700</v>
      </c>
      <c r="N331" s="796"/>
      <c r="O331" s="802"/>
      <c r="P331" s="803"/>
      <c r="Q331" s="804"/>
      <c r="R331" s="804"/>
      <c r="S331" s="806"/>
      <c r="T331" s="806"/>
      <c r="U331" s="806"/>
      <c r="V331" s="806"/>
    </row>
    <row r="332" spans="1:22" x14ac:dyDescent="0.2">
      <c r="A332" s="1326" t="s">
        <v>1054</v>
      </c>
      <c r="B332" s="783" t="s">
        <v>56</v>
      </c>
      <c r="C332" s="810" t="s">
        <v>57</v>
      </c>
      <c r="D332" s="785">
        <f>15644560+670000</f>
        <v>16314560</v>
      </c>
      <c r="E332" s="786"/>
      <c r="F332" s="825">
        <v>15644560</v>
      </c>
      <c r="G332" s="776">
        <v>670000</v>
      </c>
      <c r="H332" s="787"/>
      <c r="I332" s="786"/>
      <c r="J332" s="778">
        <f t="shared" ref="J332:J337" si="58">SUM(F332:I332)</f>
        <v>16314560</v>
      </c>
      <c r="K332" s="778"/>
      <c r="L332" s="779">
        <f t="shared" ref="L332:L338" si="59">IF(E332="",D332-J332-K332,E332-J332-K332)</f>
        <v>0</v>
      </c>
      <c r="M332" s="779">
        <f t="shared" ref="M332:M338" si="60">K332+L332</f>
        <v>0</v>
      </c>
      <c r="N332" s="784"/>
      <c r="O332" s="788"/>
      <c r="P332" s="789"/>
      <c r="Q332" s="790"/>
      <c r="R332" s="783"/>
      <c r="S332" s="751" t="s">
        <v>1055</v>
      </c>
    </row>
    <row r="333" spans="1:22" x14ac:dyDescent="0.2">
      <c r="A333" s="1327"/>
      <c r="B333" s="783" t="s">
        <v>1056</v>
      </c>
      <c r="C333" s="810" t="s">
        <v>864</v>
      </c>
      <c r="D333" s="785">
        <v>14958000</v>
      </c>
      <c r="E333" s="786"/>
      <c r="F333" s="826">
        <v>14958000</v>
      </c>
      <c r="G333" s="778"/>
      <c r="H333" s="787"/>
      <c r="I333" s="786"/>
      <c r="J333" s="778">
        <f t="shared" si="58"/>
        <v>14958000</v>
      </c>
      <c r="K333" s="778"/>
      <c r="L333" s="779">
        <f t="shared" si="59"/>
        <v>0</v>
      </c>
      <c r="M333" s="779">
        <f t="shared" si="60"/>
        <v>0</v>
      </c>
      <c r="N333" s="784"/>
      <c r="O333" s="788"/>
      <c r="P333" s="789"/>
      <c r="Q333" s="790"/>
      <c r="R333" s="783"/>
      <c r="S333" s="751" t="s">
        <v>961</v>
      </c>
      <c r="T333" s="751">
        <v>1120000</v>
      </c>
    </row>
    <row r="334" spans="1:22" x14ac:dyDescent="0.2">
      <c r="A334" s="1327"/>
      <c r="B334" s="783" t="s">
        <v>1057</v>
      </c>
      <c r="C334" s="784" t="s">
        <v>315</v>
      </c>
      <c r="D334" s="785">
        <v>14539120</v>
      </c>
      <c r="E334" s="786"/>
      <c r="F334" s="826">
        <v>14539120</v>
      </c>
      <c r="G334" s="778"/>
      <c r="H334" s="787"/>
      <c r="I334" s="786"/>
      <c r="J334" s="778">
        <f t="shared" si="58"/>
        <v>14539120</v>
      </c>
      <c r="K334" s="778"/>
      <c r="L334" s="779">
        <f t="shared" si="59"/>
        <v>0</v>
      </c>
      <c r="M334" s="779">
        <f t="shared" si="60"/>
        <v>0</v>
      </c>
      <c r="N334" s="784"/>
      <c r="O334" s="788"/>
      <c r="P334" s="789"/>
      <c r="Q334" s="790"/>
      <c r="R334" s="783"/>
      <c r="S334" s="751" t="s">
        <v>944</v>
      </c>
      <c r="T334" s="751">
        <v>640000</v>
      </c>
    </row>
    <row r="335" spans="1:22" x14ac:dyDescent="0.2">
      <c r="A335" s="1327"/>
      <c r="B335" s="783" t="s">
        <v>1058</v>
      </c>
      <c r="C335" s="784" t="s">
        <v>1012</v>
      </c>
      <c r="D335" s="785">
        <v>2580000</v>
      </c>
      <c r="E335" s="786"/>
      <c r="F335" s="826">
        <v>2580000</v>
      </c>
      <c r="G335" s="778"/>
      <c r="H335" s="787"/>
      <c r="I335" s="786"/>
      <c r="J335" s="778">
        <f t="shared" si="58"/>
        <v>2580000</v>
      </c>
      <c r="K335" s="778"/>
      <c r="L335" s="779">
        <f t="shared" si="59"/>
        <v>0</v>
      </c>
      <c r="M335" s="779">
        <f t="shared" si="60"/>
        <v>0</v>
      </c>
      <c r="N335" s="784"/>
      <c r="O335" s="788"/>
      <c r="P335" s="789"/>
      <c r="Q335" s="790"/>
      <c r="R335" s="783"/>
      <c r="S335" s="751" t="s">
        <v>963</v>
      </c>
      <c r="T335" s="751">
        <v>500000</v>
      </c>
    </row>
    <row r="336" spans="1:22" x14ac:dyDescent="0.2">
      <c r="A336" s="1327"/>
      <c r="B336" s="783" t="s">
        <v>1059</v>
      </c>
      <c r="C336" s="784" t="s">
        <v>173</v>
      </c>
      <c r="D336" s="785">
        <v>5130000</v>
      </c>
      <c r="E336" s="786"/>
      <c r="F336" s="826">
        <v>5130000</v>
      </c>
      <c r="G336" s="778"/>
      <c r="H336" s="787"/>
      <c r="I336" s="786"/>
      <c r="J336" s="778">
        <f t="shared" si="58"/>
        <v>5130000</v>
      </c>
      <c r="K336" s="778"/>
      <c r="L336" s="779">
        <f t="shared" si="59"/>
        <v>0</v>
      </c>
      <c r="M336" s="779">
        <f t="shared" si="60"/>
        <v>0</v>
      </c>
      <c r="N336" s="784"/>
      <c r="O336" s="788"/>
      <c r="P336" s="789"/>
      <c r="Q336" s="790"/>
      <c r="R336" s="783"/>
    </row>
    <row r="337" spans="1:22" x14ac:dyDescent="0.2">
      <c r="A337" s="1327"/>
      <c r="B337" s="783" t="s">
        <v>99</v>
      </c>
      <c r="C337" s="810" t="s">
        <v>1060</v>
      </c>
      <c r="D337" s="785">
        <v>22800000</v>
      </c>
      <c r="E337" s="786"/>
      <c r="F337" s="826">
        <v>22800000</v>
      </c>
      <c r="G337" s="778"/>
      <c r="H337" s="787"/>
      <c r="I337" s="786"/>
      <c r="J337" s="778">
        <f t="shared" si="58"/>
        <v>22800000</v>
      </c>
      <c r="K337" s="778"/>
      <c r="L337" s="779">
        <f t="shared" si="59"/>
        <v>0</v>
      </c>
      <c r="M337" s="779">
        <f t="shared" si="60"/>
        <v>0</v>
      </c>
      <c r="N337" s="784"/>
      <c r="O337" s="788"/>
      <c r="P337" s="789"/>
      <c r="Q337" s="790"/>
      <c r="R337" s="783"/>
    </row>
    <row r="338" spans="1:22" x14ac:dyDescent="0.2">
      <c r="A338" s="1327"/>
      <c r="B338" s="783" t="s">
        <v>947</v>
      </c>
      <c r="C338" s="784"/>
      <c r="D338" s="785"/>
      <c r="E338" s="786"/>
      <c r="F338" s="778">
        <f>T338</f>
        <v>2260000</v>
      </c>
      <c r="G338" s="778"/>
      <c r="H338" s="787"/>
      <c r="I338" s="786"/>
      <c r="J338" s="778">
        <f>SUM(F338:I338)</f>
        <v>2260000</v>
      </c>
      <c r="K338" s="778"/>
      <c r="L338" s="779">
        <f t="shared" si="59"/>
        <v>-2260000</v>
      </c>
      <c r="M338" s="779">
        <f t="shared" si="60"/>
        <v>-2260000</v>
      </c>
      <c r="N338" s="784"/>
      <c r="O338" s="788"/>
      <c r="P338" s="789"/>
      <c r="Q338" s="790"/>
      <c r="R338" s="783"/>
      <c r="S338" s="751" t="s">
        <v>948</v>
      </c>
      <c r="T338" s="751">
        <f>SUM(T333:T337)</f>
        <v>2260000</v>
      </c>
    </row>
    <row r="339" spans="1:22" s="807" customFormat="1" x14ac:dyDescent="0.2">
      <c r="A339" s="811" t="s">
        <v>997</v>
      </c>
      <c r="B339" s="795" t="s">
        <v>1061</v>
      </c>
      <c r="C339" s="796"/>
      <c r="D339" s="797"/>
      <c r="E339" s="798"/>
      <c r="F339" s="827"/>
      <c r="G339" s="799"/>
      <c r="H339" s="800"/>
      <c r="I339" s="798"/>
      <c r="J339" s="812">
        <f>SUM(J332:J338)</f>
        <v>78581680</v>
      </c>
      <c r="K339" s="812">
        <f>SUM(K332:K338)</f>
        <v>0</v>
      </c>
      <c r="L339" s="812">
        <f>SUM(L332:L338)</f>
        <v>-2260000</v>
      </c>
      <c r="M339" s="812">
        <f>SUM(M332:M338)</f>
        <v>-2260000</v>
      </c>
      <c r="N339" s="796"/>
      <c r="O339" s="802"/>
      <c r="P339" s="803"/>
      <c r="Q339" s="804"/>
      <c r="R339" s="804"/>
      <c r="S339" s="806"/>
      <c r="T339" s="806"/>
      <c r="U339" s="806"/>
      <c r="V339" s="806"/>
    </row>
    <row r="340" spans="1:22" x14ac:dyDescent="0.2">
      <c r="A340" s="1322" t="s">
        <v>576</v>
      </c>
      <c r="B340" s="828" t="s">
        <v>1062</v>
      </c>
      <c r="C340" s="829">
        <v>126</v>
      </c>
      <c r="D340" s="830">
        <v>22539100</v>
      </c>
      <c r="E340" s="825"/>
      <c r="F340" s="825">
        <v>9431000</v>
      </c>
      <c r="G340" s="776">
        <v>13108100</v>
      </c>
      <c r="H340" s="831"/>
      <c r="I340" s="825"/>
      <c r="J340" s="778">
        <f>SUM(F340:I340)</f>
        <v>22539100</v>
      </c>
      <c r="K340" s="778"/>
      <c r="L340" s="779">
        <f>IF(E340="",D340-J340-K340,E340-J340-K340)</f>
        <v>0</v>
      </c>
      <c r="M340" s="779">
        <f>K340+L340</f>
        <v>0</v>
      </c>
      <c r="N340" s="772"/>
      <c r="O340" s="832"/>
      <c r="P340" s="825"/>
      <c r="Q340" s="772"/>
      <c r="R340" s="772"/>
    </row>
    <row r="341" spans="1:22" ht="15" customHeight="1" x14ac:dyDescent="0.2">
      <c r="A341" s="1323"/>
      <c r="B341" s="833" t="s">
        <v>1063</v>
      </c>
      <c r="C341" s="834"/>
      <c r="D341" s="830">
        <v>559000</v>
      </c>
      <c r="E341" s="826"/>
      <c r="F341" s="826">
        <v>559000</v>
      </c>
      <c r="G341" s="778"/>
      <c r="H341" s="835"/>
      <c r="I341" s="826"/>
      <c r="J341" s="778">
        <f>SUM(F341:I341)</f>
        <v>559000</v>
      </c>
      <c r="K341" s="778"/>
      <c r="L341" s="779">
        <f>IF(E341="",D341-J341-K341,E341-J341-K341)</f>
        <v>0</v>
      </c>
      <c r="M341" s="779">
        <f>K341+L341</f>
        <v>0</v>
      </c>
      <c r="N341" s="783"/>
      <c r="O341" s="836"/>
      <c r="P341" s="826"/>
      <c r="Q341" s="783"/>
      <c r="R341" s="783"/>
    </row>
    <row r="342" spans="1:22" ht="33.75" x14ac:dyDescent="0.2">
      <c r="A342" s="1323" t="s">
        <v>576</v>
      </c>
      <c r="B342" s="864" t="s">
        <v>1064</v>
      </c>
      <c r="C342" s="834"/>
      <c r="D342" s="837">
        <v>25315000</v>
      </c>
      <c r="E342" s="826"/>
      <c r="F342" s="837">
        <v>25315000</v>
      </c>
      <c r="G342" s="778"/>
      <c r="H342" s="835"/>
      <c r="I342" s="826"/>
      <c r="J342" s="778">
        <f>SUM(F342:I342)</f>
        <v>25315000</v>
      </c>
      <c r="K342" s="778"/>
      <c r="L342" s="779">
        <f>IF(E342="",D342-J342-K342,E342-J342-K342)</f>
        <v>0</v>
      </c>
      <c r="M342" s="779">
        <f>K342+L342</f>
        <v>0</v>
      </c>
      <c r="N342" s="783"/>
      <c r="O342" s="836"/>
      <c r="P342" s="826"/>
      <c r="Q342" s="783"/>
      <c r="R342" s="783"/>
    </row>
    <row r="343" spans="1:22" ht="22.5" x14ac:dyDescent="0.2">
      <c r="A343" s="1323"/>
      <c r="B343" s="833" t="s">
        <v>947</v>
      </c>
      <c r="C343" s="865" t="s">
        <v>1066</v>
      </c>
      <c r="E343" s="826"/>
      <c r="F343" s="826">
        <f>T343</f>
        <v>183451000</v>
      </c>
      <c r="G343" s="778"/>
      <c r="H343" s="835"/>
      <c r="I343" s="826"/>
      <c r="J343" s="778">
        <f>SUM(F343:I343)</f>
        <v>183451000</v>
      </c>
      <c r="K343" s="778"/>
      <c r="L343" s="779">
        <f>IF(E343="",D343-J343-K343,E343-J343-K343)</f>
        <v>-183451000</v>
      </c>
      <c r="M343" s="779">
        <f>K343+L343</f>
        <v>-183451000</v>
      </c>
      <c r="N343" s="783"/>
      <c r="O343" s="836"/>
      <c r="P343" s="826"/>
      <c r="Q343" s="783"/>
      <c r="R343" s="783"/>
      <c r="S343" s="751" t="s">
        <v>948</v>
      </c>
      <c r="T343" s="751">
        <v>183451000</v>
      </c>
    </row>
    <row r="344" spans="1:22" ht="11.25" hidden="1" customHeight="1" x14ac:dyDescent="0.2">
      <c r="A344" s="859"/>
      <c r="B344" s="833"/>
      <c r="C344" s="783"/>
      <c r="E344" s="826"/>
      <c r="F344" s="826">
        <f>T344</f>
        <v>0</v>
      </c>
      <c r="G344" s="778"/>
      <c r="H344" s="835"/>
      <c r="I344" s="826"/>
      <c r="J344" s="778">
        <f>SUM(F344:I344)</f>
        <v>0</v>
      </c>
      <c r="K344" s="778"/>
      <c r="L344" s="779">
        <f>IF(E344="",D344-J344-K344,E344-J344-K344)</f>
        <v>0</v>
      </c>
      <c r="M344" s="779">
        <f>K344+L344</f>
        <v>0</v>
      </c>
      <c r="N344" s="783"/>
      <c r="O344" s="836"/>
      <c r="P344" s="826"/>
      <c r="Q344" s="783"/>
      <c r="R344" s="783"/>
    </row>
    <row r="345" spans="1:22" s="807" customFormat="1" x14ac:dyDescent="0.2">
      <c r="A345" s="794" t="s">
        <v>997</v>
      </c>
      <c r="B345" s="838" t="s">
        <v>1067</v>
      </c>
      <c r="C345" s="805"/>
      <c r="D345" s="839"/>
      <c r="E345" s="827"/>
      <c r="F345" s="827"/>
      <c r="G345" s="799"/>
      <c r="H345" s="840"/>
      <c r="I345" s="827"/>
      <c r="J345" s="841">
        <f>SUM(J340:J344)</f>
        <v>231864100</v>
      </c>
      <c r="K345" s="841">
        <f>SUM(K340:K344)</f>
        <v>0</v>
      </c>
      <c r="L345" s="841">
        <f>SUM(L340:L344)</f>
        <v>-183451000</v>
      </c>
      <c r="M345" s="841">
        <f>SUM(M340:M344)</f>
        <v>-183451000</v>
      </c>
      <c r="N345" s="805"/>
      <c r="O345" s="842"/>
      <c r="P345" s="827"/>
      <c r="Q345" s="805"/>
      <c r="R345" s="805"/>
      <c r="S345" s="806"/>
      <c r="T345" s="806"/>
      <c r="U345" s="806"/>
      <c r="V345" s="806"/>
    </row>
    <row r="346" spans="1:22" x14ac:dyDescent="0.2">
      <c r="A346" s="1326" t="s">
        <v>1068</v>
      </c>
      <c r="B346" s="783" t="s">
        <v>1069</v>
      </c>
      <c r="C346" s="810" t="s">
        <v>1070</v>
      </c>
      <c r="D346" s="785">
        <v>2000000</v>
      </c>
      <c r="E346" s="786"/>
      <c r="F346" s="825">
        <v>2000000</v>
      </c>
      <c r="G346" s="776"/>
      <c r="H346" s="787"/>
      <c r="I346" s="786"/>
      <c r="J346" s="778">
        <f t="shared" ref="J346:J358" si="61">SUM(F346:I346)</f>
        <v>2000000</v>
      </c>
      <c r="K346" s="778"/>
      <c r="L346" s="779">
        <f t="shared" ref="L346:L358" si="62">IF(E346="",D346-J346-K346,E346-J346-K346)</f>
        <v>0</v>
      </c>
      <c r="M346" s="779">
        <f t="shared" ref="M346:M358" si="63">K346+L346</f>
        <v>0</v>
      </c>
      <c r="N346" s="784"/>
      <c r="O346" s="788"/>
      <c r="P346" s="789"/>
      <c r="Q346" s="790"/>
      <c r="S346" s="751" t="s">
        <v>1071</v>
      </c>
      <c r="T346" s="751">
        <v>800000</v>
      </c>
    </row>
    <row r="347" spans="1:22" ht="21" customHeight="1" x14ac:dyDescent="0.2">
      <c r="A347" s="1327"/>
      <c r="B347" s="865" t="s">
        <v>1072</v>
      </c>
      <c r="C347" s="784" t="s">
        <v>1073</v>
      </c>
      <c r="D347" s="785">
        <v>5000000</v>
      </c>
      <c r="E347" s="786"/>
      <c r="F347" s="826">
        <v>5000000</v>
      </c>
      <c r="G347" s="778"/>
      <c r="H347" s="787"/>
      <c r="I347" s="786"/>
      <c r="J347" s="778">
        <f t="shared" si="61"/>
        <v>5000000</v>
      </c>
      <c r="K347" s="778"/>
      <c r="L347" s="779">
        <f t="shared" si="62"/>
        <v>0</v>
      </c>
      <c r="M347" s="779">
        <f t="shared" si="63"/>
        <v>0</v>
      </c>
      <c r="N347" s="784"/>
      <c r="O347" s="788"/>
      <c r="P347" s="789"/>
      <c r="Q347" s="790"/>
      <c r="S347" s="751" t="s">
        <v>1074</v>
      </c>
      <c r="T347" s="751">
        <v>1620000</v>
      </c>
    </row>
    <row r="348" spans="1:22" ht="23.25" customHeight="1" x14ac:dyDescent="0.2">
      <c r="A348" s="1327"/>
      <c r="B348" s="783" t="s">
        <v>175</v>
      </c>
      <c r="C348" s="867" t="s">
        <v>1075</v>
      </c>
      <c r="D348" s="785">
        <v>1100000</v>
      </c>
      <c r="E348" s="786"/>
      <c r="F348" s="785">
        <v>1100000</v>
      </c>
      <c r="G348" s="778"/>
      <c r="H348" s="787"/>
      <c r="I348" s="786"/>
      <c r="J348" s="778">
        <f t="shared" si="61"/>
        <v>1100000</v>
      </c>
      <c r="K348" s="778"/>
      <c r="L348" s="779">
        <f t="shared" si="62"/>
        <v>0</v>
      </c>
      <c r="M348" s="779">
        <f t="shared" si="63"/>
        <v>0</v>
      </c>
      <c r="N348" s="784"/>
      <c r="O348" s="788"/>
      <c r="P348" s="789"/>
      <c r="Q348" s="790"/>
    </row>
    <row r="349" spans="1:22" ht="23.25" customHeight="1" x14ac:dyDescent="0.2">
      <c r="A349" s="1327"/>
      <c r="B349" s="783" t="s">
        <v>823</v>
      </c>
      <c r="C349" s="867" t="s">
        <v>1075</v>
      </c>
      <c r="D349" s="785">
        <v>1584000</v>
      </c>
      <c r="E349" s="786"/>
      <c r="F349" s="843">
        <v>1584000</v>
      </c>
      <c r="G349" s="778"/>
      <c r="H349" s="787"/>
      <c r="I349" s="786"/>
      <c r="J349" s="778">
        <f t="shared" si="61"/>
        <v>1584000</v>
      </c>
      <c r="K349" s="778"/>
      <c r="L349" s="779">
        <f t="shared" si="62"/>
        <v>0</v>
      </c>
      <c r="M349" s="779">
        <f t="shared" si="63"/>
        <v>0</v>
      </c>
      <c r="N349" s="784"/>
      <c r="O349" s="788"/>
      <c r="P349" s="789"/>
      <c r="Q349" s="790"/>
    </row>
    <row r="350" spans="1:22" x14ac:dyDescent="0.2">
      <c r="A350" s="1327"/>
      <c r="B350" s="783" t="s">
        <v>1078</v>
      </c>
      <c r="C350" s="784" t="s">
        <v>1079</v>
      </c>
      <c r="D350" s="785">
        <v>230853099</v>
      </c>
      <c r="E350" s="786"/>
      <c r="F350" s="843">
        <v>69255929</v>
      </c>
      <c r="G350" s="778">
        <v>35783000</v>
      </c>
      <c r="H350" s="787"/>
      <c r="I350" s="786"/>
      <c r="J350" s="778">
        <f t="shared" si="61"/>
        <v>105038929</v>
      </c>
      <c r="K350" s="778"/>
      <c r="L350" s="779">
        <f t="shared" si="62"/>
        <v>125814170</v>
      </c>
      <c r="M350" s="779">
        <f t="shared" si="63"/>
        <v>125814170</v>
      </c>
      <c r="N350" s="784"/>
      <c r="O350" s="788"/>
      <c r="P350" s="789"/>
      <c r="Q350" s="790"/>
    </row>
    <row r="351" spans="1:22" x14ac:dyDescent="0.2">
      <c r="A351" s="1327"/>
      <c r="B351" s="783" t="s">
        <v>1080</v>
      </c>
      <c r="C351" s="784" t="s">
        <v>1081</v>
      </c>
      <c r="D351" s="785">
        <f>3490000+4660000</f>
        <v>8150000</v>
      </c>
      <c r="E351" s="786"/>
      <c r="F351" s="843">
        <v>3490000</v>
      </c>
      <c r="G351" s="778">
        <v>4660000</v>
      </c>
      <c r="H351" s="787"/>
      <c r="I351" s="786"/>
      <c r="J351" s="778">
        <f t="shared" si="61"/>
        <v>8150000</v>
      </c>
      <c r="K351" s="778"/>
      <c r="L351" s="779">
        <f t="shared" si="62"/>
        <v>0</v>
      </c>
      <c r="M351" s="779">
        <f t="shared" si="63"/>
        <v>0</v>
      </c>
      <c r="N351" s="784"/>
      <c r="O351" s="788"/>
      <c r="P351" s="789"/>
      <c r="Q351" s="790"/>
    </row>
    <row r="352" spans="1:22" x14ac:dyDescent="0.2">
      <c r="A352" s="1327"/>
      <c r="B352" s="783" t="s">
        <v>1082</v>
      </c>
      <c r="C352" s="784" t="s">
        <v>1083</v>
      </c>
      <c r="D352" s="791">
        <v>7200000</v>
      </c>
      <c r="E352" s="786"/>
      <c r="F352" s="843">
        <v>7200000</v>
      </c>
      <c r="G352" s="778"/>
      <c r="H352" s="787"/>
      <c r="I352" s="786"/>
      <c r="J352" s="778">
        <f t="shared" si="61"/>
        <v>7200000</v>
      </c>
      <c r="K352" s="778"/>
      <c r="L352" s="779">
        <f t="shared" si="62"/>
        <v>0</v>
      </c>
      <c r="M352" s="779">
        <f t="shared" si="63"/>
        <v>0</v>
      </c>
      <c r="N352" s="784"/>
      <c r="O352" s="788"/>
      <c r="P352" s="789"/>
      <c r="Q352" s="790"/>
    </row>
    <row r="353" spans="1:22" x14ac:dyDescent="0.2">
      <c r="A353" s="1327"/>
      <c r="B353" s="783" t="s">
        <v>394</v>
      </c>
      <c r="C353" s="784" t="s">
        <v>1084</v>
      </c>
      <c r="D353" s="785">
        <v>102780000</v>
      </c>
      <c r="E353" s="786"/>
      <c r="F353" s="843">
        <v>41112000</v>
      </c>
      <c r="G353" s="778"/>
      <c r="H353" s="787"/>
      <c r="I353" s="786"/>
      <c r="J353" s="778">
        <f t="shared" si="61"/>
        <v>41112000</v>
      </c>
      <c r="K353" s="778"/>
      <c r="L353" s="779">
        <f t="shared" si="62"/>
        <v>61668000</v>
      </c>
      <c r="M353" s="779">
        <f t="shared" si="63"/>
        <v>61668000</v>
      </c>
      <c r="N353" s="784"/>
      <c r="O353" s="788"/>
      <c r="P353" s="789"/>
      <c r="Q353" s="790"/>
    </row>
    <row r="354" spans="1:22" x14ac:dyDescent="0.2">
      <c r="A354" s="1327"/>
      <c r="B354" s="783" t="s">
        <v>1085</v>
      </c>
      <c r="C354" s="784" t="s">
        <v>887</v>
      </c>
      <c r="D354" s="791">
        <v>20000000</v>
      </c>
      <c r="E354" s="786"/>
      <c r="F354" s="785">
        <v>20000000</v>
      </c>
      <c r="G354" s="778"/>
      <c r="H354" s="787"/>
      <c r="I354" s="786"/>
      <c r="J354" s="778">
        <f t="shared" si="61"/>
        <v>20000000</v>
      </c>
      <c r="K354" s="778"/>
      <c r="L354" s="779">
        <f t="shared" si="62"/>
        <v>0</v>
      </c>
      <c r="M354" s="779">
        <f t="shared" si="63"/>
        <v>0</v>
      </c>
      <c r="N354" s="784"/>
      <c r="O354" s="788"/>
      <c r="P354" s="789"/>
      <c r="Q354" s="790"/>
    </row>
    <row r="355" spans="1:22" x14ac:dyDescent="0.2">
      <c r="A355" s="1327"/>
      <c r="B355" s="783" t="s">
        <v>1086</v>
      </c>
      <c r="C355" s="810" t="s">
        <v>1060</v>
      </c>
      <c r="D355" s="778">
        <v>20951000</v>
      </c>
      <c r="E355" s="786"/>
      <c r="F355" s="785">
        <v>20951000</v>
      </c>
      <c r="G355" s="778"/>
      <c r="H355" s="787"/>
      <c r="I355" s="786"/>
      <c r="J355" s="778">
        <f t="shared" si="61"/>
        <v>20951000</v>
      </c>
      <c r="K355" s="778"/>
      <c r="L355" s="779">
        <f t="shared" si="62"/>
        <v>0</v>
      </c>
      <c r="M355" s="779">
        <f t="shared" si="63"/>
        <v>0</v>
      </c>
      <c r="N355" s="784"/>
      <c r="O355" s="788"/>
      <c r="P355" s="789"/>
      <c r="Q355" s="790"/>
    </row>
    <row r="356" spans="1:22" x14ac:dyDescent="0.2">
      <c r="A356" s="1327"/>
      <c r="B356" s="783" t="s">
        <v>1087</v>
      </c>
      <c r="C356" s="784" t="s">
        <v>1088</v>
      </c>
      <c r="D356" s="778">
        <v>15246000</v>
      </c>
      <c r="E356" s="786"/>
      <c r="F356" s="778">
        <v>15246000</v>
      </c>
      <c r="G356" s="778"/>
      <c r="H356" s="787"/>
      <c r="I356" s="786"/>
      <c r="J356" s="778">
        <f t="shared" si="61"/>
        <v>15246000</v>
      </c>
      <c r="K356" s="778"/>
      <c r="L356" s="779">
        <f t="shared" si="62"/>
        <v>0</v>
      </c>
      <c r="M356" s="779">
        <f t="shared" si="63"/>
        <v>0</v>
      </c>
      <c r="N356" s="784"/>
      <c r="O356" s="788"/>
      <c r="P356" s="789"/>
      <c r="Q356" s="790"/>
    </row>
    <row r="357" spans="1:22" x14ac:dyDescent="0.2">
      <c r="A357" s="1327"/>
      <c r="B357" s="783" t="s">
        <v>1089</v>
      </c>
      <c r="C357" s="784" t="s">
        <v>1090</v>
      </c>
      <c r="D357" s="785">
        <v>3158000</v>
      </c>
      <c r="E357" s="786"/>
      <c r="F357" s="785">
        <v>3158000</v>
      </c>
      <c r="G357" s="778"/>
      <c r="H357" s="787"/>
      <c r="I357" s="786"/>
      <c r="J357" s="778">
        <f t="shared" si="61"/>
        <v>3158000</v>
      </c>
      <c r="K357" s="778"/>
      <c r="L357" s="779">
        <f t="shared" si="62"/>
        <v>0</v>
      </c>
      <c r="M357" s="779">
        <f t="shared" si="63"/>
        <v>0</v>
      </c>
      <c r="N357" s="784"/>
      <c r="O357" s="788"/>
      <c r="P357" s="789"/>
      <c r="Q357" s="790"/>
    </row>
    <row r="358" spans="1:22" x14ac:dyDescent="0.2">
      <c r="A358" s="1327"/>
      <c r="B358" s="783" t="s">
        <v>947</v>
      </c>
      <c r="C358" s="784"/>
      <c r="D358" s="785"/>
      <c r="E358" s="786"/>
      <c r="F358" s="785"/>
      <c r="G358" s="778"/>
      <c r="H358" s="787"/>
      <c r="I358" s="786"/>
      <c r="J358" s="778">
        <f t="shared" si="61"/>
        <v>0</v>
      </c>
      <c r="K358" s="778"/>
      <c r="L358" s="779">
        <f t="shared" si="62"/>
        <v>0</v>
      </c>
      <c r="M358" s="779">
        <f t="shared" si="63"/>
        <v>0</v>
      </c>
      <c r="N358" s="784"/>
      <c r="O358" s="788"/>
      <c r="P358" s="789"/>
      <c r="Q358" s="790"/>
    </row>
    <row r="359" spans="1:22" s="807" customFormat="1" x14ac:dyDescent="0.2">
      <c r="A359" s="811" t="s">
        <v>997</v>
      </c>
      <c r="B359" s="795" t="s">
        <v>1068</v>
      </c>
      <c r="C359" s="796"/>
      <c r="D359" s="797"/>
      <c r="E359" s="798"/>
      <c r="F359" s="827"/>
      <c r="G359" s="799"/>
      <c r="H359" s="800"/>
      <c r="I359" s="798"/>
      <c r="J359" s="812">
        <f>SUM(J346:J358)</f>
        <v>230539929</v>
      </c>
      <c r="K359" s="812">
        <f>SUM(K346:K358)</f>
        <v>0</v>
      </c>
      <c r="L359" s="812">
        <f>SUM(L346:L358)</f>
        <v>187482170</v>
      </c>
      <c r="M359" s="812">
        <f>SUM(M346:M358)</f>
        <v>187482170</v>
      </c>
      <c r="N359" s="796"/>
      <c r="O359" s="802"/>
      <c r="P359" s="803"/>
      <c r="Q359" s="804"/>
      <c r="R359" s="804"/>
      <c r="S359" s="806"/>
      <c r="T359" s="806"/>
      <c r="U359" s="806"/>
      <c r="V359" s="806"/>
    </row>
    <row r="360" spans="1:22" ht="33.75" x14ac:dyDescent="0.2">
      <c r="A360" s="1326" t="s">
        <v>1096</v>
      </c>
      <c r="B360" s="783" t="s">
        <v>1097</v>
      </c>
      <c r="C360" s="862" t="s">
        <v>1098</v>
      </c>
      <c r="D360" s="785">
        <v>30000000</v>
      </c>
      <c r="E360" s="786"/>
      <c r="F360" s="825">
        <v>30000000</v>
      </c>
      <c r="G360" s="776"/>
      <c r="H360" s="787"/>
      <c r="I360" s="786"/>
      <c r="J360" s="778">
        <f t="shared" ref="J360:J370" si="64">SUM(F360:I360)</f>
        <v>30000000</v>
      </c>
      <c r="K360" s="778"/>
      <c r="L360" s="779">
        <f>IF(E360="",D360-J360-K360,E360-J360-K360)</f>
        <v>0</v>
      </c>
      <c r="M360" s="779">
        <f t="shared" ref="M360:M370" si="65">K360+L360</f>
        <v>0</v>
      </c>
      <c r="N360" s="784"/>
      <c r="O360" s="788"/>
      <c r="P360" s="789"/>
      <c r="Q360" s="790"/>
      <c r="S360" s="751" t="s">
        <v>1074</v>
      </c>
      <c r="T360" s="751">
        <v>840000</v>
      </c>
    </row>
    <row r="361" spans="1:22" x14ac:dyDescent="0.2">
      <c r="A361" s="1327"/>
      <c r="B361" s="783" t="s">
        <v>1099</v>
      </c>
      <c r="C361" s="810" t="s">
        <v>736</v>
      </c>
      <c r="D361" s="785">
        <v>11260004.285714287</v>
      </c>
      <c r="E361" s="786"/>
      <c r="F361" s="826">
        <v>7882003.0000000009</v>
      </c>
      <c r="G361" s="778"/>
      <c r="H361" s="787"/>
      <c r="I361" s="786"/>
      <c r="J361" s="778">
        <f t="shared" si="64"/>
        <v>7882003.0000000009</v>
      </c>
      <c r="K361" s="778"/>
      <c r="L361" s="779">
        <f>IF(E361="",D361-J361-K361,E361-J361-K361)</f>
        <v>3378001.2857142864</v>
      </c>
      <c r="M361" s="779">
        <f t="shared" si="65"/>
        <v>3378001.2857142864</v>
      </c>
      <c r="N361" s="784"/>
      <c r="O361" s="788"/>
      <c r="P361" s="789"/>
      <c r="Q361" s="790"/>
    </row>
    <row r="362" spans="1:22" x14ac:dyDescent="0.2">
      <c r="A362" s="1327"/>
      <c r="B362" s="783" t="s">
        <v>1100</v>
      </c>
      <c r="C362" s="784" t="s">
        <v>1101</v>
      </c>
      <c r="D362" s="791">
        <v>5000000</v>
      </c>
      <c r="E362" s="786"/>
      <c r="F362" s="826">
        <v>5000000</v>
      </c>
      <c r="G362" s="778"/>
      <c r="H362" s="787"/>
      <c r="I362" s="786"/>
      <c r="J362" s="778">
        <f t="shared" si="64"/>
        <v>5000000</v>
      </c>
      <c r="K362" s="778"/>
      <c r="L362" s="779">
        <f>IF(E362="",D362-J362-K362,E362-J362-K362)</f>
        <v>0</v>
      </c>
      <c r="M362" s="779">
        <f t="shared" si="65"/>
        <v>0</v>
      </c>
      <c r="N362" s="784"/>
      <c r="O362" s="788"/>
      <c r="P362" s="789"/>
      <c r="Q362" s="790"/>
    </row>
    <row r="363" spans="1:22" x14ac:dyDescent="0.2">
      <c r="A363" s="1327"/>
      <c r="B363" s="783" t="s">
        <v>1102</v>
      </c>
      <c r="C363" s="810" t="s">
        <v>1060</v>
      </c>
      <c r="D363" s="785">
        <v>1900000</v>
      </c>
      <c r="E363" s="786"/>
      <c r="F363" s="785">
        <v>1900000</v>
      </c>
      <c r="G363" s="778"/>
      <c r="H363" s="787"/>
      <c r="I363" s="786"/>
      <c r="J363" s="778">
        <f t="shared" si="64"/>
        <v>1900000</v>
      </c>
      <c r="K363" s="778"/>
      <c r="L363" s="779">
        <f t="shared" ref="L363:L370" si="66">IF(E363="",D363-J363-K363,E363-J363-K363)</f>
        <v>0</v>
      </c>
      <c r="M363" s="779">
        <f t="shared" si="65"/>
        <v>0</v>
      </c>
      <c r="N363" s="784"/>
      <c r="O363" s="788"/>
      <c r="P363" s="789"/>
      <c r="Q363" s="790"/>
    </row>
    <row r="364" spans="1:22" x14ac:dyDescent="0.2">
      <c r="A364" s="1327"/>
      <c r="B364" s="783" t="s">
        <v>1103</v>
      </c>
      <c r="C364" s="810" t="s">
        <v>1060</v>
      </c>
      <c r="D364" s="785">
        <v>2282000</v>
      </c>
      <c r="E364" s="786"/>
      <c r="F364" s="785">
        <v>2282000</v>
      </c>
      <c r="G364" s="778"/>
      <c r="H364" s="787"/>
      <c r="I364" s="786"/>
      <c r="J364" s="778">
        <f t="shared" si="64"/>
        <v>2282000</v>
      </c>
      <c r="K364" s="778"/>
      <c r="L364" s="779">
        <f t="shared" si="66"/>
        <v>0</v>
      </c>
      <c r="M364" s="779">
        <f t="shared" si="65"/>
        <v>0</v>
      </c>
      <c r="N364" s="784"/>
      <c r="O364" s="788"/>
      <c r="P364" s="789"/>
      <c r="Q364" s="790"/>
    </row>
    <row r="365" spans="1:22" x14ac:dyDescent="0.2">
      <c r="A365" s="1327"/>
      <c r="B365" s="783" t="s">
        <v>1104</v>
      </c>
      <c r="C365" s="844">
        <v>126</v>
      </c>
      <c r="D365" s="785">
        <v>200000000</v>
      </c>
      <c r="E365" s="786"/>
      <c r="F365" s="785">
        <v>200000000</v>
      </c>
      <c r="G365" s="778"/>
      <c r="H365" s="787"/>
      <c r="I365" s="786"/>
      <c r="J365" s="778">
        <f t="shared" si="64"/>
        <v>200000000</v>
      </c>
      <c r="K365" s="778"/>
      <c r="L365" s="779">
        <f t="shared" si="66"/>
        <v>0</v>
      </c>
      <c r="M365" s="779">
        <f t="shared" si="65"/>
        <v>0</v>
      </c>
      <c r="N365" s="784"/>
      <c r="O365" s="788"/>
      <c r="P365" s="789"/>
      <c r="Q365" s="790"/>
    </row>
    <row r="366" spans="1:22" x14ac:dyDescent="0.2">
      <c r="A366" s="1327"/>
      <c r="B366" s="783" t="s">
        <v>1105</v>
      </c>
      <c r="C366" s="784" t="s">
        <v>815</v>
      </c>
      <c r="D366" s="778">
        <v>16108313</v>
      </c>
      <c r="E366" s="786"/>
      <c r="F366" s="785">
        <f>D366</f>
        <v>16108313</v>
      </c>
      <c r="G366" s="778"/>
      <c r="H366" s="787"/>
      <c r="I366" s="786"/>
      <c r="J366" s="778">
        <f t="shared" si="64"/>
        <v>16108313</v>
      </c>
      <c r="K366" s="778"/>
      <c r="L366" s="779">
        <f t="shared" si="66"/>
        <v>0</v>
      </c>
      <c r="M366" s="779">
        <f t="shared" si="65"/>
        <v>0</v>
      </c>
      <c r="N366" s="784"/>
      <c r="O366" s="788"/>
      <c r="P366" s="789"/>
      <c r="Q366" s="790"/>
    </row>
    <row r="367" spans="1:22" x14ac:dyDescent="0.2">
      <c r="A367" s="1327"/>
      <c r="B367" s="783" t="s">
        <v>1106</v>
      </c>
      <c r="C367" s="784" t="s">
        <v>815</v>
      </c>
      <c r="D367" s="778">
        <f>645000</f>
        <v>645000</v>
      </c>
      <c r="E367" s="786"/>
      <c r="F367" s="785">
        <f>D367</f>
        <v>645000</v>
      </c>
      <c r="G367" s="778"/>
      <c r="H367" s="787"/>
      <c r="I367" s="786"/>
      <c r="J367" s="778">
        <f t="shared" si="64"/>
        <v>645000</v>
      </c>
      <c r="K367" s="778"/>
      <c r="L367" s="779">
        <f t="shared" si="66"/>
        <v>0</v>
      </c>
      <c r="M367" s="779">
        <f t="shared" si="65"/>
        <v>0</v>
      </c>
      <c r="N367" s="784"/>
      <c r="O367" s="788"/>
      <c r="P367" s="789"/>
      <c r="Q367" s="790"/>
    </row>
    <row r="368" spans="1:22" x14ac:dyDescent="0.2">
      <c r="A368" s="1327"/>
      <c r="B368" s="783" t="s">
        <v>1107</v>
      </c>
      <c r="C368" s="784" t="s">
        <v>1108</v>
      </c>
      <c r="D368" s="778">
        <v>7488000</v>
      </c>
      <c r="E368" s="786"/>
      <c r="F368" s="778">
        <v>7488000</v>
      </c>
      <c r="G368" s="778"/>
      <c r="H368" s="787"/>
      <c r="I368" s="786"/>
      <c r="J368" s="778">
        <f t="shared" si="64"/>
        <v>7488000</v>
      </c>
      <c r="K368" s="778"/>
      <c r="L368" s="779">
        <f t="shared" si="66"/>
        <v>0</v>
      </c>
      <c r="M368" s="779">
        <f t="shared" si="65"/>
        <v>0</v>
      </c>
      <c r="N368" s="784"/>
      <c r="O368" s="788"/>
      <c r="P368" s="789"/>
      <c r="Q368" s="790"/>
    </row>
    <row r="369" spans="1:17" x14ac:dyDescent="0.2">
      <c r="A369" s="1327"/>
      <c r="B369" s="783" t="s">
        <v>1099</v>
      </c>
      <c r="C369" s="784" t="s">
        <v>1382</v>
      </c>
      <c r="D369" s="778">
        <v>3378000</v>
      </c>
      <c r="E369" s="786"/>
      <c r="F369" s="843">
        <v>3378000</v>
      </c>
      <c r="G369" s="778"/>
      <c r="H369" s="787"/>
      <c r="I369" s="786"/>
      <c r="J369" s="778">
        <f t="shared" si="64"/>
        <v>3378000</v>
      </c>
      <c r="K369" s="778"/>
      <c r="L369" s="779">
        <f t="shared" si="66"/>
        <v>0</v>
      </c>
      <c r="M369" s="779">
        <f t="shared" si="65"/>
        <v>0</v>
      </c>
      <c r="N369" s="784"/>
      <c r="O369" s="788"/>
      <c r="P369" s="789"/>
      <c r="Q369" s="790"/>
    </row>
    <row r="370" spans="1:17" x14ac:dyDescent="0.2">
      <c r="A370" s="1327"/>
      <c r="B370" s="783" t="s">
        <v>947</v>
      </c>
      <c r="C370" s="784"/>
      <c r="D370" s="785"/>
      <c r="E370" s="786"/>
      <c r="F370" s="826"/>
      <c r="G370" s="778"/>
      <c r="H370" s="787"/>
      <c r="I370" s="786"/>
      <c r="J370" s="778">
        <f t="shared" si="64"/>
        <v>0</v>
      </c>
      <c r="K370" s="778"/>
      <c r="L370" s="779">
        <f t="shared" si="66"/>
        <v>0</v>
      </c>
      <c r="M370" s="779">
        <f t="shared" si="65"/>
        <v>0</v>
      </c>
      <c r="N370" s="784"/>
      <c r="O370" s="788"/>
      <c r="P370" s="789"/>
      <c r="Q370" s="790"/>
    </row>
    <row r="371" spans="1:17" x14ac:dyDescent="0.2">
      <c r="A371" s="811" t="s">
        <v>997</v>
      </c>
      <c r="B371" s="795" t="s">
        <v>1096</v>
      </c>
      <c r="C371" s="796"/>
      <c r="D371" s="797"/>
      <c r="E371" s="798"/>
      <c r="F371" s="827"/>
      <c r="G371" s="799"/>
      <c r="H371" s="800"/>
      <c r="I371" s="798"/>
      <c r="J371" s="812">
        <f>SUM(J360:J370)</f>
        <v>274683316</v>
      </c>
      <c r="K371" s="812">
        <f>SUM(K360:K370)</f>
        <v>0</v>
      </c>
      <c r="L371" s="812">
        <f>SUM(L360:L370)</f>
        <v>3378001.2857142864</v>
      </c>
      <c r="M371" s="812">
        <f>SUM(M360:M370)</f>
        <v>3378001.2857142864</v>
      </c>
      <c r="N371" s="796"/>
      <c r="O371" s="802"/>
      <c r="P371" s="803"/>
      <c r="Q371" s="804"/>
    </row>
    <row r="372" spans="1:17" ht="33.75" x14ac:dyDescent="0.2">
      <c r="A372" s="1322" t="s">
        <v>1126</v>
      </c>
      <c r="B372" s="863" t="s">
        <v>1127</v>
      </c>
      <c r="C372" s="784" t="s">
        <v>1108</v>
      </c>
      <c r="D372" s="778">
        <v>5883000</v>
      </c>
      <c r="E372" s="786"/>
      <c r="F372" s="778">
        <v>5883000</v>
      </c>
      <c r="G372" s="776"/>
      <c r="H372" s="787"/>
      <c r="I372" s="786"/>
      <c r="J372" s="778">
        <f>SUM(F372:I372)</f>
        <v>5883000</v>
      </c>
      <c r="K372" s="778"/>
      <c r="L372" s="779">
        <f>IF(E372="",D372-J372-K372,E372-J372-K372)</f>
        <v>0</v>
      </c>
      <c r="M372" s="779">
        <f>K372+L372</f>
        <v>0</v>
      </c>
      <c r="N372" s="784"/>
      <c r="O372" s="788"/>
      <c r="P372" s="789"/>
      <c r="Q372" s="790"/>
    </row>
    <row r="373" spans="1:17" ht="15" customHeight="1" x14ac:dyDescent="0.2">
      <c r="A373" s="1323"/>
      <c r="B373" s="783" t="s">
        <v>1117</v>
      </c>
      <c r="C373" s="810" t="s">
        <v>1118</v>
      </c>
      <c r="D373" s="785">
        <v>47070000</v>
      </c>
      <c r="E373" s="786"/>
      <c r="F373" s="785">
        <v>47070000</v>
      </c>
      <c r="G373" s="778"/>
      <c r="H373" s="787"/>
      <c r="I373" s="786"/>
      <c r="J373" s="778">
        <f>SUM(F373:I373)</f>
        <v>47070000</v>
      </c>
      <c r="K373" s="778"/>
      <c r="L373" s="779">
        <f>IF(E373="",D373-J373-K373,E373-J373-K373)</f>
        <v>0</v>
      </c>
      <c r="M373" s="779">
        <f>K373+L373</f>
        <v>0</v>
      </c>
      <c r="N373" s="784"/>
      <c r="O373" s="788"/>
      <c r="P373" s="789"/>
      <c r="Q373" s="790"/>
    </row>
    <row r="374" spans="1:17" ht="17.25" customHeight="1" x14ac:dyDescent="0.2">
      <c r="A374" s="1323"/>
      <c r="B374" s="783" t="s">
        <v>947</v>
      </c>
      <c r="C374" s="784"/>
      <c r="D374" s="785"/>
      <c r="E374" s="786"/>
      <c r="F374" s="826"/>
      <c r="G374" s="778"/>
      <c r="H374" s="787"/>
      <c r="I374" s="786"/>
      <c r="J374" s="778">
        <f>SUM(F374:I374)</f>
        <v>0</v>
      </c>
      <c r="K374" s="778"/>
      <c r="L374" s="779">
        <f>IF(E374="",D374-J374-K374,E374-J374-K374)</f>
        <v>0</v>
      </c>
      <c r="M374" s="779">
        <f>K374+L374</f>
        <v>0</v>
      </c>
      <c r="N374" s="784"/>
      <c r="O374" s="788"/>
      <c r="P374" s="789"/>
      <c r="Q374" s="790"/>
    </row>
    <row r="375" spans="1:17" x14ac:dyDescent="0.2">
      <c r="A375" s="811" t="s">
        <v>997</v>
      </c>
      <c r="B375" s="795" t="s">
        <v>1126</v>
      </c>
      <c r="C375" s="796"/>
      <c r="D375" s="797"/>
      <c r="E375" s="798"/>
      <c r="F375" s="827"/>
      <c r="G375" s="799"/>
      <c r="H375" s="800"/>
      <c r="I375" s="798"/>
      <c r="J375" s="812">
        <f>SUM(J372:J374)</f>
        <v>52953000</v>
      </c>
      <c r="K375" s="812">
        <f>SUM(K372:K374)</f>
        <v>0</v>
      </c>
      <c r="L375" s="812">
        <f>SUM(L372:L374)</f>
        <v>0</v>
      </c>
      <c r="M375" s="812">
        <f>SUM(M372:M374)</f>
        <v>0</v>
      </c>
      <c r="N375" s="796"/>
      <c r="O375" s="802"/>
      <c r="P375" s="803"/>
      <c r="Q375" s="804"/>
    </row>
    <row r="376" spans="1:17" ht="18" customHeight="1" x14ac:dyDescent="0.2">
      <c r="A376" s="814" t="s">
        <v>585</v>
      </c>
      <c r="B376" s="783" t="s">
        <v>1128</v>
      </c>
      <c r="C376" s="810" t="s">
        <v>1108</v>
      </c>
      <c r="D376" s="785">
        <v>6980000</v>
      </c>
      <c r="E376" s="786"/>
      <c r="F376" s="785">
        <v>6980000</v>
      </c>
      <c r="G376" s="776"/>
      <c r="H376" s="787"/>
      <c r="I376" s="786"/>
      <c r="J376" s="778">
        <f>SUM(F376:I376)</f>
        <v>6980000</v>
      </c>
      <c r="K376" s="778"/>
      <c r="L376" s="779">
        <f>IF(E376="",D376-J376-K376,E376-J376-K376)</f>
        <v>0</v>
      </c>
      <c r="M376" s="779">
        <f>K376+L376</f>
        <v>0</v>
      </c>
      <c r="N376" s="784"/>
      <c r="O376" s="788"/>
      <c r="P376" s="789"/>
      <c r="Q376" s="790"/>
    </row>
    <row r="377" spans="1:17" hidden="1" x14ac:dyDescent="0.2">
      <c r="A377" s="814"/>
      <c r="B377" s="783"/>
      <c r="C377" s="810"/>
      <c r="D377" s="785"/>
      <c r="E377" s="786"/>
      <c r="F377" s="826"/>
      <c r="G377" s="778"/>
      <c r="H377" s="787"/>
      <c r="I377" s="786"/>
      <c r="J377" s="778">
        <f>SUM(F377:I377)</f>
        <v>0</v>
      </c>
      <c r="K377" s="778"/>
      <c r="L377" s="779">
        <f>IF(E377="",D377-J377-K377,E377-J377-K377)</f>
        <v>0</v>
      </c>
      <c r="M377" s="779">
        <f>K377+L377</f>
        <v>0</v>
      </c>
      <c r="N377" s="784"/>
      <c r="O377" s="788"/>
      <c r="P377" s="789"/>
      <c r="Q377" s="790"/>
    </row>
    <row r="378" spans="1:17" hidden="1" x14ac:dyDescent="0.2">
      <c r="A378" s="814"/>
      <c r="B378" s="783"/>
      <c r="C378" s="784"/>
      <c r="D378" s="785"/>
      <c r="E378" s="786"/>
      <c r="F378" s="826"/>
      <c r="G378" s="778"/>
      <c r="H378" s="787"/>
      <c r="I378" s="786"/>
      <c r="J378" s="778">
        <f>SUM(F378:I378)</f>
        <v>0</v>
      </c>
      <c r="K378" s="778"/>
      <c r="L378" s="779">
        <f>IF(E378="",D378-J378-K378,E378-J378-K378)</f>
        <v>0</v>
      </c>
      <c r="M378" s="779">
        <f>K378+L378</f>
        <v>0</v>
      </c>
      <c r="N378" s="784"/>
      <c r="O378" s="788"/>
      <c r="P378" s="789"/>
      <c r="Q378" s="790"/>
    </row>
    <row r="379" spans="1:17" ht="3.75" hidden="1" customHeight="1" x14ac:dyDescent="0.2">
      <c r="A379" s="814"/>
      <c r="B379" s="783"/>
      <c r="C379" s="784"/>
      <c r="D379" s="785"/>
      <c r="E379" s="786"/>
      <c r="F379" s="826"/>
      <c r="G379" s="778"/>
      <c r="H379" s="787"/>
      <c r="I379" s="786"/>
      <c r="J379" s="778">
        <f>SUM(F379:I379)</f>
        <v>0</v>
      </c>
      <c r="K379" s="778"/>
      <c r="L379" s="779">
        <f>IF(E379="",D379-J379-K379,E379-J379-K379)</f>
        <v>0</v>
      </c>
      <c r="M379" s="779">
        <f>K379+L379</f>
        <v>0</v>
      </c>
      <c r="N379" s="784"/>
      <c r="O379" s="788"/>
      <c r="P379" s="789"/>
      <c r="Q379" s="790"/>
    </row>
    <row r="380" spans="1:17" ht="15" customHeight="1" x14ac:dyDescent="0.2">
      <c r="A380" s="811" t="s">
        <v>997</v>
      </c>
      <c r="B380" s="795" t="s">
        <v>585</v>
      </c>
      <c r="C380" s="796"/>
      <c r="D380" s="797"/>
      <c r="E380" s="798"/>
      <c r="F380" s="827"/>
      <c r="G380" s="799"/>
      <c r="H380" s="800"/>
      <c r="I380" s="798"/>
      <c r="J380" s="812">
        <f>SUM(J376:J379)</f>
        <v>6980000</v>
      </c>
      <c r="K380" s="812">
        <f>SUM(K376:K379)</f>
        <v>0</v>
      </c>
      <c r="L380" s="812">
        <f>SUM(L376:L379)</f>
        <v>0</v>
      </c>
      <c r="M380" s="812">
        <f>SUM(M376:M379)</f>
        <v>0</v>
      </c>
      <c r="N380" s="796"/>
      <c r="O380" s="802"/>
      <c r="P380" s="803"/>
      <c r="Q380" s="804"/>
    </row>
    <row r="381" spans="1:17" ht="15" customHeight="1" x14ac:dyDescent="0.2">
      <c r="A381" s="1322" t="s">
        <v>2158</v>
      </c>
      <c r="B381" s="783" t="s">
        <v>1117</v>
      </c>
      <c r="C381" s="810" t="s">
        <v>1118</v>
      </c>
      <c r="D381" s="785">
        <v>31550000</v>
      </c>
      <c r="E381" s="786"/>
      <c r="F381" s="785">
        <v>31550000</v>
      </c>
      <c r="G381" s="776"/>
      <c r="H381" s="787"/>
      <c r="I381" s="786"/>
      <c r="J381" s="778">
        <f>SUM(F381:I381)</f>
        <v>31550000</v>
      </c>
      <c r="K381" s="778"/>
      <c r="L381" s="779">
        <f>IF(E381="",D381-J381-K381,E381-J381-K381)</f>
        <v>0</v>
      </c>
      <c r="M381" s="779">
        <f>K381+L381</f>
        <v>0</v>
      </c>
      <c r="N381" s="784"/>
      <c r="O381" s="788"/>
      <c r="P381" s="789"/>
      <c r="Q381" s="790"/>
    </row>
    <row r="382" spans="1:17" ht="15" customHeight="1" x14ac:dyDescent="0.2">
      <c r="A382" s="1323"/>
      <c r="B382" s="783" t="s">
        <v>947</v>
      </c>
      <c r="C382" s="810"/>
      <c r="D382" s="785"/>
      <c r="E382" s="786"/>
      <c r="F382" s="826"/>
      <c r="G382" s="778"/>
      <c r="H382" s="787"/>
      <c r="I382" s="786"/>
      <c r="J382" s="778">
        <f>SUM(F382:I382)</f>
        <v>0</v>
      </c>
      <c r="K382" s="778"/>
      <c r="L382" s="779">
        <f>IF(E382="",D382-J382-K382,E382-J382-K382)</f>
        <v>0</v>
      </c>
      <c r="M382" s="779">
        <f>K382+L382</f>
        <v>0</v>
      </c>
      <c r="N382" s="784"/>
      <c r="O382" s="788"/>
      <c r="P382" s="789"/>
      <c r="Q382" s="790"/>
    </row>
    <row r="383" spans="1:17" hidden="1" x14ac:dyDescent="0.2">
      <c r="A383" s="814"/>
      <c r="B383" s="783"/>
      <c r="C383" s="784"/>
      <c r="D383" s="785"/>
      <c r="E383" s="786"/>
      <c r="F383" s="826"/>
      <c r="G383" s="778"/>
      <c r="H383" s="787"/>
      <c r="I383" s="786"/>
      <c r="J383" s="778">
        <f>SUM(F383:I383)</f>
        <v>0</v>
      </c>
      <c r="K383" s="778"/>
      <c r="L383" s="779">
        <f>IF(E383="",D383-J383-K383,E383-J383-K383)</f>
        <v>0</v>
      </c>
      <c r="M383" s="779">
        <f>K383+L383</f>
        <v>0</v>
      </c>
      <c r="N383" s="784"/>
      <c r="O383" s="788"/>
      <c r="P383" s="789"/>
      <c r="Q383" s="790"/>
    </row>
    <row r="384" spans="1:17" hidden="1" x14ac:dyDescent="0.2">
      <c r="A384" s="814"/>
      <c r="B384" s="783"/>
      <c r="C384" s="784"/>
      <c r="D384" s="785"/>
      <c r="E384" s="786"/>
      <c r="F384" s="826"/>
      <c r="G384" s="778"/>
      <c r="H384" s="787"/>
      <c r="I384" s="786"/>
      <c r="J384" s="778">
        <f>SUM(F384:I384)</f>
        <v>0</v>
      </c>
      <c r="K384" s="778"/>
      <c r="L384" s="779">
        <f>IF(E384="",D384-J384-K384,E384-J384-K384)</f>
        <v>0</v>
      </c>
      <c r="M384" s="779">
        <f>K384+L384</f>
        <v>0</v>
      </c>
      <c r="N384" s="784"/>
      <c r="O384" s="788"/>
      <c r="P384" s="789"/>
      <c r="Q384" s="790"/>
    </row>
    <row r="385" spans="1:17" x14ac:dyDescent="0.2">
      <c r="A385" s="811" t="s">
        <v>997</v>
      </c>
      <c r="B385" s="795" t="s">
        <v>1130</v>
      </c>
      <c r="C385" s="796"/>
      <c r="D385" s="797"/>
      <c r="E385" s="798"/>
      <c r="F385" s="827"/>
      <c r="G385" s="799"/>
      <c r="H385" s="800"/>
      <c r="I385" s="798"/>
      <c r="J385" s="812">
        <f>SUM(J381:J384)</f>
        <v>31550000</v>
      </c>
      <c r="K385" s="812">
        <f>SUM(K381:K384)</f>
        <v>0</v>
      </c>
      <c r="L385" s="812">
        <f>SUM(L381:L384)</f>
        <v>0</v>
      </c>
      <c r="M385" s="812">
        <f>SUM(M381:M384)</f>
        <v>0</v>
      </c>
      <c r="N385" s="796"/>
      <c r="O385" s="802"/>
      <c r="P385" s="803"/>
      <c r="Q385" s="804"/>
    </row>
    <row r="386" spans="1:17" ht="13.5" customHeight="1" x14ac:dyDescent="0.2">
      <c r="A386" s="1322" t="s">
        <v>2159</v>
      </c>
      <c r="B386" s="783" t="s">
        <v>1117</v>
      </c>
      <c r="C386" s="810" t="s">
        <v>1118</v>
      </c>
      <c r="D386" s="785">
        <v>52330000</v>
      </c>
      <c r="E386" s="786"/>
      <c r="F386" s="785">
        <v>52330000</v>
      </c>
      <c r="G386" s="776"/>
      <c r="H386" s="787"/>
      <c r="I386" s="786"/>
      <c r="J386" s="778">
        <f>SUM(F386:I386)</f>
        <v>52330000</v>
      </c>
      <c r="K386" s="778"/>
      <c r="L386" s="779">
        <f>IF(E386="",D386-J386-K386,E386-J386-K386)</f>
        <v>0</v>
      </c>
      <c r="M386" s="779">
        <f>K386+L386</f>
        <v>0</v>
      </c>
      <c r="N386" s="784"/>
      <c r="O386" s="788"/>
      <c r="P386" s="789"/>
      <c r="Q386" s="790"/>
    </row>
    <row r="387" spans="1:17" ht="13.5" customHeight="1" x14ac:dyDescent="0.2">
      <c r="A387" s="1323"/>
      <c r="B387" s="783" t="s">
        <v>947</v>
      </c>
      <c r="C387" s="810"/>
      <c r="D387" s="785"/>
      <c r="E387" s="786"/>
      <c r="F387" s="826"/>
      <c r="G387" s="778"/>
      <c r="H387" s="787"/>
      <c r="I387" s="786"/>
      <c r="J387" s="778">
        <f>SUM(F387:I387)</f>
        <v>0</v>
      </c>
      <c r="K387" s="778"/>
      <c r="L387" s="779">
        <f>IF(E387="",D387-J387-K387,E387-J387-K387)</f>
        <v>0</v>
      </c>
      <c r="M387" s="779">
        <f>K387+L387</f>
        <v>0</v>
      </c>
      <c r="N387" s="784"/>
      <c r="O387" s="788"/>
      <c r="P387" s="789"/>
      <c r="Q387" s="790"/>
    </row>
    <row r="388" spans="1:17" hidden="1" x14ac:dyDescent="0.2">
      <c r="A388" s="814"/>
      <c r="B388" s="783"/>
      <c r="C388" s="784"/>
      <c r="D388" s="785"/>
      <c r="E388" s="786"/>
      <c r="F388" s="826"/>
      <c r="G388" s="778"/>
      <c r="H388" s="787"/>
      <c r="I388" s="786"/>
      <c r="J388" s="778">
        <f>SUM(F388:I388)</f>
        <v>0</v>
      </c>
      <c r="K388" s="778"/>
      <c r="L388" s="779">
        <f>IF(E388="",D388-J388-K388,E388-J388-K388)</f>
        <v>0</v>
      </c>
      <c r="M388" s="779">
        <f>K388+L388</f>
        <v>0</v>
      </c>
      <c r="N388" s="784"/>
      <c r="O388" s="788"/>
      <c r="P388" s="789"/>
      <c r="Q388" s="790"/>
    </row>
    <row r="389" spans="1:17" hidden="1" x14ac:dyDescent="0.2">
      <c r="A389" s="814"/>
      <c r="B389" s="783"/>
      <c r="C389" s="784"/>
      <c r="D389" s="785"/>
      <c r="E389" s="786"/>
      <c r="F389" s="826"/>
      <c r="G389" s="778"/>
      <c r="H389" s="787"/>
      <c r="I389" s="786"/>
      <c r="J389" s="778">
        <f>SUM(F389:I389)</f>
        <v>0</v>
      </c>
      <c r="K389" s="778"/>
      <c r="L389" s="779">
        <f>IF(E389="",D389-J389-K389,E389-J389-K389)</f>
        <v>0</v>
      </c>
      <c r="M389" s="779">
        <f>K389+L389</f>
        <v>0</v>
      </c>
      <c r="N389" s="784"/>
      <c r="O389" s="788"/>
      <c r="P389" s="789"/>
      <c r="Q389" s="790"/>
    </row>
    <row r="390" spans="1:17" x14ac:dyDescent="0.2">
      <c r="A390" s="811" t="s">
        <v>997</v>
      </c>
      <c r="B390" s="795" t="str">
        <f>A386</f>
        <v>AQUA SONATUS</v>
      </c>
      <c r="C390" s="796"/>
      <c r="D390" s="797"/>
      <c r="E390" s="798"/>
      <c r="F390" s="827"/>
      <c r="G390" s="799"/>
      <c r="H390" s="800"/>
      <c r="I390" s="798"/>
      <c r="J390" s="812">
        <f>SUM(J386:J389)</f>
        <v>52330000</v>
      </c>
      <c r="K390" s="812">
        <f>SUM(K386:K389)</f>
        <v>0</v>
      </c>
      <c r="L390" s="812">
        <f>SUM(L386:L389)</f>
        <v>0</v>
      </c>
      <c r="M390" s="812">
        <f>SUM(M386:M389)</f>
        <v>0</v>
      </c>
      <c r="N390" s="796"/>
      <c r="O390" s="802"/>
      <c r="P390" s="803"/>
      <c r="Q390" s="804"/>
    </row>
    <row r="391" spans="1:17" ht="15" customHeight="1" x14ac:dyDescent="0.2">
      <c r="A391" s="1322" t="s">
        <v>2160</v>
      </c>
      <c r="B391" s="783" t="s">
        <v>215</v>
      </c>
      <c r="C391" s="750" t="s">
        <v>216</v>
      </c>
      <c r="D391" s="837">
        <v>35261625</v>
      </c>
      <c r="E391" s="786"/>
      <c r="F391" s="785">
        <v>35261625</v>
      </c>
      <c r="G391" s="776"/>
      <c r="H391" s="787"/>
      <c r="I391" s="786"/>
      <c r="J391" s="778">
        <f>SUM(F391:I391)</f>
        <v>35261625</v>
      </c>
      <c r="K391" s="778"/>
      <c r="L391" s="779">
        <f>IF(E391="",D391-J391-K391,E391-J391-K391)</f>
        <v>0</v>
      </c>
      <c r="M391" s="779">
        <f>K391+L391</f>
        <v>0</v>
      </c>
      <c r="N391" s="784"/>
      <c r="O391" s="788"/>
      <c r="P391" s="789"/>
      <c r="Q391" s="790"/>
    </row>
    <row r="392" spans="1:17" ht="15" customHeight="1" x14ac:dyDescent="0.2">
      <c r="A392" s="1323"/>
      <c r="B392" s="783" t="s">
        <v>947</v>
      </c>
      <c r="C392" s="810"/>
      <c r="D392" s="785"/>
      <c r="E392" s="786"/>
      <c r="F392" s="826"/>
      <c r="G392" s="778"/>
      <c r="H392" s="787"/>
      <c r="I392" s="786"/>
      <c r="J392" s="778">
        <f>SUM(F392:I392)</f>
        <v>0</v>
      </c>
      <c r="K392" s="778"/>
      <c r="L392" s="779">
        <f>IF(E392="",D392-J392-K392,E392-J392-K392)</f>
        <v>0</v>
      </c>
      <c r="M392" s="779">
        <f>K392+L392</f>
        <v>0</v>
      </c>
      <c r="N392" s="784"/>
      <c r="O392" s="788"/>
      <c r="P392" s="789"/>
      <c r="Q392" s="790"/>
    </row>
    <row r="393" spans="1:17" hidden="1" x14ac:dyDescent="0.2">
      <c r="A393" s="814"/>
      <c r="B393" s="783"/>
      <c r="C393" s="784"/>
      <c r="D393" s="785"/>
      <c r="E393" s="786"/>
      <c r="F393" s="826"/>
      <c r="G393" s="778"/>
      <c r="H393" s="787"/>
      <c r="I393" s="786"/>
      <c r="J393" s="778">
        <f>SUM(F393:I393)</f>
        <v>0</v>
      </c>
      <c r="K393" s="778"/>
      <c r="L393" s="779">
        <f>IF(E393="",D393-J393-K393,E393-J393-K393)</f>
        <v>0</v>
      </c>
      <c r="M393" s="779">
        <f>K393+L393</f>
        <v>0</v>
      </c>
      <c r="N393" s="784"/>
      <c r="O393" s="788"/>
      <c r="P393" s="789"/>
      <c r="Q393" s="790"/>
    </row>
    <row r="394" spans="1:17" hidden="1" x14ac:dyDescent="0.2">
      <c r="A394" s="814"/>
      <c r="B394" s="783"/>
      <c r="C394" s="784"/>
      <c r="D394" s="785"/>
      <c r="E394" s="786"/>
      <c r="F394" s="826"/>
      <c r="G394" s="778"/>
      <c r="H394" s="787"/>
      <c r="I394" s="786"/>
      <c r="J394" s="778">
        <f>SUM(F394:I394)</f>
        <v>0</v>
      </c>
      <c r="K394" s="778"/>
      <c r="L394" s="779">
        <f>IF(E394="",D394-J394-K394,E394-J394-K394)</f>
        <v>0</v>
      </c>
      <c r="M394" s="779">
        <f>K394+L394</f>
        <v>0</v>
      </c>
      <c r="N394" s="784"/>
      <c r="O394" s="788"/>
      <c r="P394" s="789"/>
      <c r="Q394" s="790"/>
    </row>
    <row r="395" spans="1:17" x14ac:dyDescent="0.2">
      <c r="A395" s="811" t="s">
        <v>997</v>
      </c>
      <c r="B395" s="795" t="str">
        <f>A391</f>
        <v>Nam Thuận T19</v>
      </c>
      <c r="C395" s="796"/>
      <c r="D395" s="797"/>
      <c r="E395" s="798"/>
      <c r="F395" s="827"/>
      <c r="G395" s="799"/>
      <c r="H395" s="800"/>
      <c r="I395" s="798"/>
      <c r="J395" s="812">
        <f>SUM(J391:J394)</f>
        <v>35261625</v>
      </c>
      <c r="K395" s="812">
        <f>SUM(K391:K394)</f>
        <v>0</v>
      </c>
      <c r="L395" s="812">
        <f>SUM(L391:L394)</f>
        <v>0</v>
      </c>
      <c r="M395" s="812">
        <f>SUM(M391:M394)</f>
        <v>0</v>
      </c>
      <c r="N395" s="796"/>
      <c r="O395" s="802"/>
      <c r="P395" s="803"/>
      <c r="Q395" s="804"/>
    </row>
    <row r="397" spans="1:17" hidden="1" x14ac:dyDescent="0.2"/>
    <row r="398" spans="1:17" hidden="1" x14ac:dyDescent="0.2"/>
    <row r="399" spans="1:17" hidden="1" x14ac:dyDescent="0.2"/>
    <row r="400" spans="1:17" hidden="1" x14ac:dyDescent="0.2"/>
    <row r="401" hidden="1" x14ac:dyDescent="0.2"/>
    <row r="402" hidden="1" x14ac:dyDescent="0.2"/>
    <row r="403" hidden="1" x14ac:dyDescent="0.2"/>
    <row r="404" hidden="1" x14ac:dyDescent="0.2"/>
    <row r="405" hidden="1" x14ac:dyDescent="0.2"/>
    <row r="406" hidden="1" x14ac:dyDescent="0.2"/>
    <row r="407" hidden="1" x14ac:dyDescent="0.2"/>
    <row r="408" hidden="1" x14ac:dyDescent="0.2"/>
    <row r="409" hidden="1" x14ac:dyDescent="0.2"/>
    <row r="410" hidden="1" x14ac:dyDescent="0.2"/>
    <row r="411" hidden="1" x14ac:dyDescent="0.2"/>
    <row r="412" hidden="1" x14ac:dyDescent="0.2"/>
    <row r="413" hidden="1" x14ac:dyDescent="0.2"/>
    <row r="414" hidden="1" x14ac:dyDescent="0.2"/>
    <row r="415" hidden="1" x14ac:dyDescent="0.2"/>
    <row r="417" spans="6:14" x14ac:dyDescent="0.2">
      <c r="F417" s="750"/>
      <c r="G417" s="846" t="s">
        <v>1133</v>
      </c>
      <c r="H417" s="847"/>
      <c r="J417" s="848">
        <f>J339+J331+J313+J307+J272+J256+J223+J191+J174+J137+J132+J99+J92+J68+J27+J15+J345+J359+J371+J375+J380+J385+J390+J395</f>
        <v>9245157736.8999996</v>
      </c>
      <c r="K417" s="848">
        <f>K339+K331+K313+K307+K272+K256+K223+K191+K174+K137+K132+K99+K92+K68+K27+K15</f>
        <v>17374000</v>
      </c>
      <c r="L417" s="848">
        <f>L339+L331+L313+L307+L272+L256+L223+L191+L174+L137+L132+L99+L92+L68+L27+L15+L345+L359+L371+L375+L395+L390+L385+L380</f>
        <v>236847740.7857143</v>
      </c>
      <c r="M417" s="848">
        <f>M339+M331+M313+M307+M272+M256+M223+M191+M174+M137+M132+M99+M92+M68+M27+M15+M345+M359+M371+M375+M380+M385+M390+M395</f>
        <v>254221740.7857143</v>
      </c>
    </row>
    <row r="418" spans="6:14" x14ac:dyDescent="0.2">
      <c r="F418" s="750"/>
      <c r="G418" s="849" t="s">
        <v>1134</v>
      </c>
      <c r="H418" s="850"/>
      <c r="I418" s="851"/>
      <c r="J418" s="852">
        <f>SUBTOTAL(9,J6:J395)</f>
        <v>18490315473.799999</v>
      </c>
      <c r="K418" s="852">
        <f>SUBTOTAL(9,K6:K395)</f>
        <v>34748000</v>
      </c>
      <c r="L418" s="852">
        <f>SUBTOTAL(9,L6:L395)</f>
        <v>473695481.57142854</v>
      </c>
      <c r="M418" s="852">
        <f>SUBTOTAL(9,M6:M395)</f>
        <v>508443481.57142854</v>
      </c>
    </row>
    <row r="419" spans="6:14" x14ac:dyDescent="0.2">
      <c r="G419" s="853" t="s">
        <v>1135</v>
      </c>
      <c r="J419" s="855">
        <f>J418/J417</f>
        <v>2</v>
      </c>
      <c r="K419" s="855"/>
      <c r="L419" s="855">
        <f>L418/L417</f>
        <v>1.9999999999999998</v>
      </c>
      <c r="M419" s="855">
        <f>M418/M417</f>
        <v>1.9999999999999998</v>
      </c>
      <c r="N419" s="750" t="s">
        <v>1136</v>
      </c>
    </row>
    <row r="420" spans="6:14" x14ac:dyDescent="0.2">
      <c r="J420" s="856"/>
    </row>
    <row r="421" spans="6:14" x14ac:dyDescent="0.2">
      <c r="J421" s="856"/>
    </row>
    <row r="422" spans="6:14" x14ac:dyDescent="0.2">
      <c r="G422" s="784"/>
      <c r="J422" s="857"/>
    </row>
    <row r="423" spans="6:14" x14ac:dyDescent="0.2">
      <c r="G423" s="858"/>
      <c r="J423" s="857"/>
    </row>
  </sheetData>
  <autoFilter ref="A5:W415"/>
  <mergeCells count="31">
    <mergeCell ref="A1:Q3"/>
    <mergeCell ref="A16:A25"/>
    <mergeCell ref="A6:A14"/>
    <mergeCell ref="A257:A271"/>
    <mergeCell ref="A195:A222"/>
    <mergeCell ref="A224:A244"/>
    <mergeCell ref="A245:A255"/>
    <mergeCell ref="A69:A90"/>
    <mergeCell ref="A100:A131"/>
    <mergeCell ref="A133:A136"/>
    <mergeCell ref="A28:A48"/>
    <mergeCell ref="A138:A144"/>
    <mergeCell ref="A145:A173"/>
    <mergeCell ref="A192:A194"/>
    <mergeCell ref="A49:A66"/>
    <mergeCell ref="A391:A392"/>
    <mergeCell ref="A340:A341"/>
    <mergeCell ref="A342:A343"/>
    <mergeCell ref="A175:A190"/>
    <mergeCell ref="A93:A95"/>
    <mergeCell ref="A96:A98"/>
    <mergeCell ref="A346:A358"/>
    <mergeCell ref="A360:A370"/>
    <mergeCell ref="A372:A374"/>
    <mergeCell ref="A381:A382"/>
    <mergeCell ref="A386:A387"/>
    <mergeCell ref="A308:A312"/>
    <mergeCell ref="A314:A330"/>
    <mergeCell ref="A332:A338"/>
    <mergeCell ref="A273:A293"/>
    <mergeCell ref="A294:A306"/>
  </mergeCells>
  <pageMargins left="0" right="0" top="0" bottom="0" header="0.31496062992125984" footer="0.31496062992125984"/>
  <pageSetup paperSize="9" orientation="landscape" horizontalDpi="300" verticalDpi="3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"/>
  <sheetViews>
    <sheetView topLeftCell="A3" workbookViewId="0">
      <selection activeCell="N34" sqref="N34"/>
    </sheetView>
  </sheetViews>
  <sheetFormatPr defaultRowHeight="15" x14ac:dyDescent="0.25"/>
  <cols>
    <col min="1" max="1" width="54.7109375" customWidth="1"/>
    <col min="2" max="2" width="14.42578125" bestFit="1" customWidth="1"/>
    <col min="4" max="4" width="33" customWidth="1"/>
    <col min="8" max="8" width="11.42578125" style="1080" bestFit="1" customWidth="1"/>
    <col min="9" max="9" width="10.42578125" bestFit="1" customWidth="1"/>
    <col min="10" max="10" width="17.42578125" customWidth="1"/>
    <col min="11" max="11" width="10" bestFit="1" customWidth="1"/>
  </cols>
  <sheetData>
    <row r="1" spans="1:5" x14ac:dyDescent="0.25">
      <c r="A1" s="1033">
        <v>136272583</v>
      </c>
    </row>
    <row r="2" spans="1:5" x14ac:dyDescent="0.25">
      <c r="A2" s="1033">
        <v>46698000</v>
      </c>
    </row>
    <row r="3" spans="1:5" x14ac:dyDescent="0.25">
      <c r="A3" s="1033">
        <v>9900000</v>
      </c>
    </row>
    <row r="4" spans="1:5" x14ac:dyDescent="0.25">
      <c r="A4" s="1033">
        <v>0</v>
      </c>
    </row>
    <row r="5" spans="1:5" x14ac:dyDescent="0.25">
      <c r="A5" s="1033">
        <v>0</v>
      </c>
    </row>
    <row r="6" spans="1:5" x14ac:dyDescent="0.25">
      <c r="A6" s="1033">
        <v>59000000</v>
      </c>
    </row>
    <row r="7" spans="1:5" x14ac:dyDescent="0.25">
      <c r="A7" s="1033">
        <v>0</v>
      </c>
    </row>
    <row r="8" spans="1:5" x14ac:dyDescent="0.25">
      <c r="A8" s="1033">
        <v>0</v>
      </c>
    </row>
    <row r="9" spans="1:5" x14ac:dyDescent="0.25">
      <c r="A9" s="1033">
        <v>0</v>
      </c>
    </row>
    <row r="10" spans="1:5" x14ac:dyDescent="0.25">
      <c r="A10" s="1033">
        <v>-840000</v>
      </c>
    </row>
    <row r="14" spans="1:5" x14ac:dyDescent="0.25">
      <c r="D14" s="1080">
        <v>8000000</v>
      </c>
      <c r="E14" s="1081">
        <v>0.3</v>
      </c>
    </row>
    <row r="15" spans="1:5" x14ac:dyDescent="0.25">
      <c r="D15" s="1080">
        <f>+D14*E15/E14</f>
        <v>26666666.666666668</v>
      </c>
      <c r="E15" s="1081">
        <v>1</v>
      </c>
    </row>
    <row r="16" spans="1:5" x14ac:dyDescent="0.25">
      <c r="D16" s="1080">
        <v>350000</v>
      </c>
      <c r="E16" s="1080"/>
    </row>
    <row r="17" spans="2:11" x14ac:dyDescent="0.25">
      <c r="D17" s="1080">
        <f>SUM(D14:D16)</f>
        <v>35016666.666666672</v>
      </c>
      <c r="E17" s="1080"/>
    </row>
    <row r="18" spans="2:11" x14ac:dyDescent="0.25">
      <c r="B18" s="1105"/>
      <c r="D18" s="1080"/>
      <c r="E18" s="1080"/>
    </row>
    <row r="19" spans="2:11" x14ac:dyDescent="0.25">
      <c r="B19" s="1105"/>
      <c r="D19" s="1080"/>
      <c r="E19" s="1080"/>
    </row>
    <row r="20" spans="2:11" x14ac:dyDescent="0.25">
      <c r="B20" s="684"/>
      <c r="D20" s="1080"/>
      <c r="E20" s="1080"/>
    </row>
    <row r="21" spans="2:11" x14ac:dyDescent="0.25">
      <c r="D21" s="1080">
        <v>20000</v>
      </c>
      <c r="E21" s="1080"/>
      <c r="H21" s="1080">
        <v>80000</v>
      </c>
      <c r="I21" s="1080">
        <v>600000</v>
      </c>
    </row>
    <row r="22" spans="2:11" x14ac:dyDescent="0.25">
      <c r="D22" s="1080">
        <v>92146</v>
      </c>
      <c r="E22" s="1080"/>
      <c r="H22" s="1080">
        <v>75000</v>
      </c>
      <c r="I22" s="1080">
        <v>1100000</v>
      </c>
      <c r="J22" s="1033"/>
    </row>
    <row r="23" spans="2:11" x14ac:dyDescent="0.25">
      <c r="D23" s="1080">
        <v>255130</v>
      </c>
      <c r="E23" s="1080"/>
      <c r="H23" s="1080">
        <v>50000</v>
      </c>
      <c r="I23" s="1080">
        <v>200000</v>
      </c>
      <c r="J23" s="1033">
        <v>4340000</v>
      </c>
    </row>
    <row r="24" spans="2:11" x14ac:dyDescent="0.25">
      <c r="D24" s="1080">
        <v>327424</v>
      </c>
      <c r="E24" s="1080"/>
      <c r="H24" s="1080">
        <v>42000</v>
      </c>
      <c r="I24" s="1080">
        <v>100000</v>
      </c>
      <c r="J24" s="1033">
        <v>19638000</v>
      </c>
    </row>
    <row r="25" spans="2:11" x14ac:dyDescent="0.25">
      <c r="D25" s="1080">
        <v>266986</v>
      </c>
      <c r="E25" s="1080"/>
      <c r="H25" s="1080">
        <v>40000</v>
      </c>
      <c r="I25" s="1080">
        <v>100000</v>
      </c>
      <c r="J25" s="1033">
        <v>900000</v>
      </c>
    </row>
    <row r="26" spans="2:11" x14ac:dyDescent="0.25">
      <c r="D26" s="1080">
        <v>437711</v>
      </c>
      <c r="E26" s="1080"/>
      <c r="H26" s="1080">
        <v>380000</v>
      </c>
      <c r="I26" s="1080">
        <v>100000</v>
      </c>
      <c r="J26" s="1033">
        <f>SUM(J23:J25)</f>
        <v>24878000</v>
      </c>
    </row>
    <row r="27" spans="2:11" x14ac:dyDescent="0.25">
      <c r="D27" s="1080">
        <v>299286</v>
      </c>
      <c r="E27" s="1080"/>
      <c r="H27" s="1080">
        <v>50000</v>
      </c>
      <c r="I27" s="1080">
        <v>100000</v>
      </c>
      <c r="J27" s="1033">
        <v>2487800</v>
      </c>
    </row>
    <row r="28" spans="2:11" x14ac:dyDescent="0.25">
      <c r="D28" s="1080">
        <v>248498</v>
      </c>
      <c r="E28" s="1080"/>
      <c r="H28" s="1080">
        <v>200000</v>
      </c>
      <c r="I28" s="1080">
        <v>100000</v>
      </c>
      <c r="J28" s="1033">
        <f>SUM(J26:J27)</f>
        <v>27365800</v>
      </c>
    </row>
    <row r="29" spans="2:11" x14ac:dyDescent="0.25">
      <c r="D29" s="1080">
        <v>260044</v>
      </c>
      <c r="E29" s="1080"/>
      <c r="H29" s="1080">
        <v>60000</v>
      </c>
      <c r="I29" s="1080">
        <v>100000</v>
      </c>
      <c r="J29" s="1033">
        <v>164313600</v>
      </c>
      <c r="K29">
        <f>+J29/1.1</f>
        <v>149376000</v>
      </c>
    </row>
    <row r="30" spans="2:11" x14ac:dyDescent="0.25">
      <c r="D30" s="1080">
        <v>357241</v>
      </c>
      <c r="H30" s="1080">
        <v>100000</v>
      </c>
      <c r="I30" s="1080"/>
      <c r="J30" s="1033">
        <f>+J29*20%</f>
        <v>32862720</v>
      </c>
      <c r="K30">
        <f>+K29*20%</f>
        <v>29875200</v>
      </c>
    </row>
    <row r="31" spans="2:11" x14ac:dyDescent="0.25">
      <c r="D31" s="1080">
        <v>143636</v>
      </c>
      <c r="H31" s="1080">
        <v>150000</v>
      </c>
      <c r="I31" s="1080"/>
      <c r="J31" s="1033"/>
    </row>
    <row r="32" spans="2:11" x14ac:dyDescent="0.25">
      <c r="D32" s="1080">
        <v>284423</v>
      </c>
      <c r="H32" s="1080">
        <v>200000</v>
      </c>
      <c r="I32" s="1080"/>
      <c r="J32" s="1033"/>
    </row>
    <row r="33" spans="4:10" x14ac:dyDescent="0.25">
      <c r="D33" s="1080">
        <v>136363</v>
      </c>
      <c r="H33" s="1080">
        <v>345000</v>
      </c>
      <c r="I33" s="1080"/>
      <c r="J33" s="1033"/>
    </row>
    <row r="34" spans="4:10" x14ac:dyDescent="0.25">
      <c r="D34" s="1080">
        <v>182332</v>
      </c>
      <c r="H34" s="1080">
        <v>130000</v>
      </c>
      <c r="I34" s="1080"/>
      <c r="J34" s="1033"/>
    </row>
    <row r="35" spans="4:10" x14ac:dyDescent="0.25">
      <c r="D35" s="1080">
        <v>245782</v>
      </c>
      <c r="H35" s="1080">
        <v>60000</v>
      </c>
      <c r="I35" s="1080"/>
      <c r="J35" s="1033"/>
    </row>
    <row r="36" spans="4:10" x14ac:dyDescent="0.25">
      <c r="D36" s="1080">
        <v>314501</v>
      </c>
      <c r="H36" s="1080">
        <v>231000</v>
      </c>
      <c r="I36" s="1080"/>
      <c r="J36" s="1033"/>
    </row>
    <row r="37" spans="4:10" x14ac:dyDescent="0.25">
      <c r="D37" s="1080">
        <v>176363</v>
      </c>
      <c r="H37" s="1080">
        <v>70000</v>
      </c>
      <c r="I37" s="1080"/>
      <c r="J37" s="1033"/>
    </row>
    <row r="38" spans="4:10" x14ac:dyDescent="0.25">
      <c r="D38" s="1080">
        <v>181818</v>
      </c>
      <c r="H38" s="1080">
        <f>SUM(H21:H37)</f>
        <v>2263000</v>
      </c>
      <c r="I38" s="1080">
        <f>SUM(I21:I37)</f>
        <v>2500000</v>
      </c>
      <c r="J38" s="1033">
        <f>+H38+I38</f>
        <v>4763000</v>
      </c>
    </row>
    <row r="39" spans="4:10" x14ac:dyDescent="0.25">
      <c r="D39" s="1080">
        <v>264819</v>
      </c>
      <c r="J39" s="1033"/>
    </row>
    <row r="40" spans="4:10" x14ac:dyDescent="0.25">
      <c r="D40" s="1080">
        <v>131818</v>
      </c>
      <c r="H40" s="1080">
        <v>60700000</v>
      </c>
      <c r="J40" s="1033"/>
    </row>
    <row r="41" spans="4:10" x14ac:dyDescent="0.25">
      <c r="D41" s="1080">
        <v>131818</v>
      </c>
      <c r="H41" s="1080">
        <f>+H40*10%</f>
        <v>6070000</v>
      </c>
      <c r="J41" s="1033"/>
    </row>
    <row r="42" spans="4:10" x14ac:dyDescent="0.25">
      <c r="D42" s="1080">
        <v>86681</v>
      </c>
      <c r="H42" s="1080">
        <f>SUM(H40:H41)</f>
        <v>66770000</v>
      </c>
    </row>
    <row r="43" spans="4:10" x14ac:dyDescent="0.25">
      <c r="D43" s="1080">
        <v>134573</v>
      </c>
      <c r="H43" s="1080">
        <v>665500</v>
      </c>
    </row>
    <row r="44" spans="4:10" x14ac:dyDescent="0.25">
      <c r="D44" s="1137">
        <f>SUM(D21:D43)</f>
        <v>4979393</v>
      </c>
      <c r="H44" s="1080">
        <f>+H42-H43</f>
        <v>66104500</v>
      </c>
    </row>
    <row r="45" spans="4:10" x14ac:dyDescent="0.25">
      <c r="D45" s="1137">
        <v>33611</v>
      </c>
    </row>
    <row r="46" spans="4:10" x14ac:dyDescent="0.25">
      <c r="D46" s="1137">
        <f>+D44-D45</f>
        <v>4945782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4</vt:i4>
      </vt:variant>
    </vt:vector>
  </HeadingPairs>
  <TitlesOfParts>
    <vt:vector size="16" baseType="lpstr">
      <vt:lpstr>DỰ ÁN 2019</vt:lpstr>
      <vt:lpstr>Chi phí lương NC </vt:lpstr>
      <vt:lpstr>THI CÔNG TẠM ỨNG</vt:lpstr>
      <vt:lpstr>DỰ ÁN 2020</vt:lpstr>
      <vt:lpstr>DU AN 2020-HANH in </vt:lpstr>
      <vt:lpstr>DA GIAI CHI</vt:lpstr>
      <vt:lpstr>DU AN 2021 (2)</vt:lpstr>
      <vt:lpstr>DU AN 2021</vt:lpstr>
      <vt:lpstr>DU AN 2020</vt:lpstr>
      <vt:lpstr>CHI VP</vt:lpstr>
      <vt:lpstr> BCAO DU AN 2020 IN</vt:lpstr>
      <vt:lpstr>Sheet1</vt:lpstr>
      <vt:lpstr>'DỰ ÁN 2020'!Print_Area</vt:lpstr>
      <vt:lpstr>'DU AN 2021'!y</vt:lpstr>
      <vt:lpstr>'DU AN 2021 (2)'!y</vt:lpstr>
      <vt:lpstr>y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HPZ400</dc:creator>
  <cp:keywords/>
  <dc:description/>
  <cp:lastModifiedBy>Hoang Duy. Nguyen</cp:lastModifiedBy>
  <cp:revision/>
  <dcterms:created xsi:type="dcterms:W3CDTF">2020-01-07T01:44:59Z</dcterms:created>
  <dcterms:modified xsi:type="dcterms:W3CDTF">2021-01-07T13:58:33Z</dcterms:modified>
  <cp:category/>
  <cp:contentStatus/>
</cp:coreProperties>
</file>